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ohamedarshad/Desktop/CO's/"/>
    </mc:Choice>
  </mc:AlternateContent>
  <xr:revisionPtr revIDLastSave="0" documentId="13_ncr:1_{C3AB475D-C40B-8447-BF89-6FD592CC0DBE}" xr6:coauthVersionLast="47" xr6:coauthVersionMax="47" xr10:uidLastSave="{00000000-0000-0000-0000-000000000000}"/>
  <bookViews>
    <workbookView xWindow="0" yWindow="660" windowWidth="30240" windowHeight="17680" xr2:uid="{00000000-000D-0000-FFFF-FFFF00000000}"/>
  </bookViews>
  <sheets>
    <sheet name="COURSE ASSESSMENT" sheetId="1" r:id="rId1"/>
    <sheet name="STUDENT NAMELIST" sheetId="2" r:id="rId2"/>
    <sheet name="INTERNAL - I" sheetId="3" r:id="rId3"/>
    <sheet name="INTERNAL - II " sheetId="4" r:id="rId4"/>
    <sheet name="COs Attainment" sheetId="5" r:id="rId5"/>
    <sheet name="UNIT TEST" sheetId="6" r:id="rId6"/>
    <sheet name="Assingment Attainment" sheetId="7" r:id="rId7"/>
    <sheet name="Direct Attainment" sheetId="8" r:id="rId8"/>
    <sheet name="UNIVERSITY EXAM" sheetId="9" r:id="rId9"/>
    <sheet name="CO ATTAINMENT GAP" sheetId="10" r:id="rId10"/>
    <sheet name="PO ATTAINMENT " sheetId="11" r:id="rId11"/>
    <sheet name="New Internal - II" sheetId="12" state="hidden" r:id="rId12"/>
    <sheet name="Sheet1"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7" roundtripDataChecksum="TKWR2ylVuVQvJRTWL960ZimkK/k741iqqboays3g+Cg="/>
    </ext>
  </extLst>
</workbook>
</file>

<file path=xl/calcChain.xml><?xml version="1.0" encoding="utf-8"?>
<calcChain xmlns="http://schemas.openxmlformats.org/spreadsheetml/2006/main">
  <c r="FH521" i="12" l="1"/>
  <c r="FE521" i="12"/>
  <c r="FC521" i="12"/>
  <c r="FB521" i="12"/>
  <c r="EY521" i="12"/>
  <c r="EL521" i="12"/>
  <c r="EK521" i="12"/>
  <c r="EH521" i="12"/>
  <c r="EF521" i="12"/>
  <c r="EE521" i="12"/>
  <c r="EB521" i="12"/>
  <c r="DR521" i="12"/>
  <c r="CX521" i="12"/>
  <c r="CR521" i="12"/>
  <c r="CO521" i="12"/>
  <c r="CP521" i="12" s="1"/>
  <c r="CG521" i="12" s="1"/>
  <c r="CA521" i="12"/>
  <c r="BV521" i="12"/>
  <c r="BQ521" i="12"/>
  <c r="BO521" i="12"/>
  <c r="BN521" i="12"/>
  <c r="BL521" i="12"/>
  <c r="BG521" i="12"/>
  <c r="BB521" i="12"/>
  <c r="AW521" i="12"/>
  <c r="AT521" i="12"/>
  <c r="AR521" i="12"/>
  <c r="AM521" i="12"/>
  <c r="AJ521" i="12"/>
  <c r="AI521" i="12"/>
  <c r="AH521" i="12"/>
  <c r="AE521" i="12"/>
  <c r="AF521" i="12" s="1"/>
  <c r="AG521" i="12" s="1"/>
  <c r="AC521" i="12"/>
  <c r="X521" i="12"/>
  <c r="R521" i="12"/>
  <c r="Q521" i="12"/>
  <c r="P521" i="12"/>
  <c r="FH520" i="12"/>
  <c r="FE520" i="12"/>
  <c r="FC520" i="12"/>
  <c r="FB520" i="12"/>
  <c r="EY520" i="12"/>
  <c r="ER520" i="12"/>
  <c r="FA520" i="12" s="1"/>
  <c r="EL520" i="12"/>
  <c r="EK520" i="12"/>
  <c r="BI520" i="12" s="1"/>
  <c r="EH520" i="12"/>
  <c r="EF520" i="12"/>
  <c r="EE520" i="12"/>
  <c r="EB520" i="12"/>
  <c r="DW520" i="12"/>
  <c r="EI520" i="12" s="1"/>
  <c r="DV520" i="12"/>
  <c r="EG520" i="12" s="1"/>
  <c r="DR520" i="12"/>
  <c r="DC520" i="12"/>
  <c r="CX520" i="12"/>
  <c r="CR520" i="12"/>
  <c r="CO520" i="12"/>
  <c r="CP520" i="12" s="1"/>
  <c r="CL520" i="12" s="1"/>
  <c r="CK520" i="12"/>
  <c r="CD520" i="12"/>
  <c r="CA520" i="12"/>
  <c r="BV520" i="12"/>
  <c r="BQ520" i="12"/>
  <c r="BL520" i="12"/>
  <c r="BJ520" i="12"/>
  <c r="BK520" i="12" s="1"/>
  <c r="BG520" i="12"/>
  <c r="BB520" i="12"/>
  <c r="AY520" i="12"/>
  <c r="AW520" i="12"/>
  <c r="AR520" i="12"/>
  <c r="AM520" i="12"/>
  <c r="AH520" i="12"/>
  <c r="AC520" i="12"/>
  <c r="X520" i="12"/>
  <c r="P520" i="12"/>
  <c r="FG519" i="12"/>
  <c r="FF519" i="12"/>
  <c r="FD519" i="12"/>
  <c r="FA519" i="12"/>
  <c r="EZ519" i="12"/>
  <c r="EM519" i="12"/>
  <c r="EJ519" i="12"/>
  <c r="EI519" i="12"/>
  <c r="EG519" i="12"/>
  <c r="ED519" i="12"/>
  <c r="EC519" i="12"/>
  <c r="DR519" i="12"/>
  <c r="CR519" i="12"/>
  <c r="CO519" i="12"/>
  <c r="CP519" i="12" s="1"/>
  <c r="CH519" i="12" s="1"/>
  <c r="CA519" i="12"/>
  <c r="BV519" i="12"/>
  <c r="BQ519" i="12"/>
  <c r="BL519" i="12"/>
  <c r="BG519" i="12"/>
  <c r="BB519" i="12"/>
  <c r="AY519" i="12"/>
  <c r="AW519" i="12"/>
  <c r="AS519" i="12"/>
  <c r="AR519" i="12"/>
  <c r="AQ519" i="12"/>
  <c r="AP519" i="12"/>
  <c r="AO519" i="12"/>
  <c r="AM519" i="12"/>
  <c r="AH519" i="12"/>
  <c r="AC519" i="12"/>
  <c r="AA519" i="12"/>
  <c r="Z519" i="12"/>
  <c r="X519" i="12"/>
  <c r="FH518" i="12"/>
  <c r="FE518" i="12"/>
  <c r="FC518" i="12"/>
  <c r="FB518" i="12"/>
  <c r="EY518" i="12"/>
  <c r="EL518" i="12"/>
  <c r="EK518" i="12"/>
  <c r="EH518" i="12"/>
  <c r="EF518" i="12"/>
  <c r="EE518" i="12"/>
  <c r="AE518" i="12" s="1"/>
  <c r="EB518" i="12"/>
  <c r="P518" i="12" s="1"/>
  <c r="DR518" i="12"/>
  <c r="CZ518" i="12"/>
  <c r="CW518" i="12"/>
  <c r="CU518" i="12"/>
  <c r="CR518" i="12"/>
  <c r="CO518" i="12"/>
  <c r="CP518" i="12" s="1"/>
  <c r="CM518" i="12" s="1"/>
  <c r="CI518" i="12"/>
  <c r="CF518" i="12"/>
  <c r="CD518" i="12"/>
  <c r="CA518" i="12"/>
  <c r="BV518" i="12"/>
  <c r="BQ518" i="12"/>
  <c r="BN518" i="12"/>
  <c r="BL518" i="12"/>
  <c r="BI518" i="12"/>
  <c r="BG518" i="12"/>
  <c r="BB518" i="12"/>
  <c r="AW518" i="12"/>
  <c r="AR518" i="12"/>
  <c r="AM518" i="12"/>
  <c r="AI518" i="12"/>
  <c r="AH518" i="12"/>
  <c r="AG518" i="12"/>
  <c r="AF518" i="12"/>
  <c r="AC518" i="12"/>
  <c r="X518" i="12"/>
  <c r="R518" i="12"/>
  <c r="Q518" i="12"/>
  <c r="FH517" i="12"/>
  <c r="FG517" i="12"/>
  <c r="FF517" i="12"/>
  <c r="FD517" i="12"/>
  <c r="FC517" i="12"/>
  <c r="FA517" i="12"/>
  <c r="EZ517" i="12"/>
  <c r="EU517" i="12"/>
  <c r="EQ517" i="12"/>
  <c r="EY517" i="12" s="1"/>
  <c r="EM517" i="12"/>
  <c r="EJ517" i="12"/>
  <c r="EI517" i="12"/>
  <c r="EG517" i="12"/>
  <c r="AO517" i="12" s="1"/>
  <c r="EE517" i="12"/>
  <c r="ED517" i="12"/>
  <c r="EC517" i="12"/>
  <c r="DY517" i="12"/>
  <c r="EL517" i="12" s="1"/>
  <c r="DW517" i="12"/>
  <c r="EH517" i="12" s="1"/>
  <c r="AT517" i="12" s="1"/>
  <c r="DV517" i="12"/>
  <c r="EF517" i="12" s="1"/>
  <c r="DU517" i="12"/>
  <c r="DT517" i="12"/>
  <c r="EB517" i="12" s="1"/>
  <c r="DR517" i="12"/>
  <c r="ES517" i="12" s="1"/>
  <c r="DB517" i="12"/>
  <c r="DA517" i="12"/>
  <c r="CZ517" i="12"/>
  <c r="CU517" i="12"/>
  <c r="CR517" i="12"/>
  <c r="CO517" i="12"/>
  <c r="CP517" i="12" s="1"/>
  <c r="CN517" i="12"/>
  <c r="CL517" i="12"/>
  <c r="CJ517" i="12"/>
  <c r="CG517" i="12"/>
  <c r="CD517" i="12"/>
  <c r="CB517" i="12"/>
  <c r="CA517" i="12"/>
  <c r="BV517" i="12"/>
  <c r="BQ517" i="12"/>
  <c r="BL517" i="12"/>
  <c r="BG517" i="12"/>
  <c r="BD517" i="12"/>
  <c r="BB517" i="12"/>
  <c r="AY517" i="12"/>
  <c r="AW517" i="12"/>
  <c r="AR517" i="12"/>
  <c r="AM517" i="12"/>
  <c r="AH517" i="12"/>
  <c r="AC517" i="12"/>
  <c r="AA517" i="12"/>
  <c r="Z517" i="12"/>
  <c r="X517" i="12"/>
  <c r="P517" i="12"/>
  <c r="FH516" i="12"/>
  <c r="FE516" i="12"/>
  <c r="FC516" i="12"/>
  <c r="FB516" i="12"/>
  <c r="EY516" i="12"/>
  <c r="ES516" i="12"/>
  <c r="FD516" i="12" s="1"/>
  <c r="EQ516" i="12"/>
  <c r="EZ516" i="12" s="1"/>
  <c r="EM516" i="12"/>
  <c r="EL516" i="12"/>
  <c r="EK516" i="12"/>
  <c r="EH516" i="12"/>
  <c r="AT516" i="12" s="1"/>
  <c r="EF516" i="12"/>
  <c r="EE516" i="12"/>
  <c r="EB516" i="12"/>
  <c r="EA516" i="12"/>
  <c r="DY516" i="12"/>
  <c r="DV516" i="12"/>
  <c r="EG516" i="12" s="1"/>
  <c r="DT516" i="12"/>
  <c r="EC516" i="12" s="1"/>
  <c r="DS516" i="12"/>
  <c r="DR516" i="12"/>
  <c r="CR516" i="12"/>
  <c r="CP516" i="12"/>
  <c r="CO516" i="12"/>
  <c r="CA516" i="12"/>
  <c r="BV516" i="12"/>
  <c r="BQ516" i="12"/>
  <c r="BL516" i="12"/>
  <c r="BI516" i="12"/>
  <c r="BG516" i="12"/>
  <c r="BB516" i="12"/>
  <c r="AW516" i="12"/>
  <c r="AR516" i="12"/>
  <c r="AM516" i="12"/>
  <c r="AJ516" i="12"/>
  <c r="AH516" i="12"/>
  <c r="AE516" i="12"/>
  <c r="AC516" i="12"/>
  <c r="X516" i="12"/>
  <c r="P516" i="12"/>
  <c r="F516" i="12"/>
  <c r="FG515" i="12"/>
  <c r="FF515" i="12"/>
  <c r="FD515" i="12"/>
  <c r="FC515" i="12"/>
  <c r="FA515" i="12"/>
  <c r="EZ515" i="12"/>
  <c r="ES515" i="12"/>
  <c r="EM515" i="12"/>
  <c r="EJ515" i="12"/>
  <c r="EI515" i="12"/>
  <c r="EG515" i="12"/>
  <c r="ED515" i="12"/>
  <c r="Z515" i="12" s="1"/>
  <c r="EC515" i="12"/>
  <c r="EA515" i="12"/>
  <c r="DV515" i="12"/>
  <c r="EF515" i="12" s="1"/>
  <c r="DS515" i="12"/>
  <c r="DR515" i="12"/>
  <c r="CR515" i="12"/>
  <c r="CP515" i="12"/>
  <c r="CO515" i="12"/>
  <c r="CA515" i="12"/>
  <c r="BV515" i="12"/>
  <c r="BQ515" i="12"/>
  <c r="BL515" i="12"/>
  <c r="BG515" i="12"/>
  <c r="BB515" i="12"/>
  <c r="AW515" i="12"/>
  <c r="AR515" i="12"/>
  <c r="AQ515" i="12"/>
  <c r="AS515" i="12" s="1"/>
  <c r="AO515" i="12"/>
  <c r="AP515" i="12" s="1"/>
  <c r="AM515" i="12"/>
  <c r="AH515" i="12"/>
  <c r="AC515" i="12"/>
  <c r="X515" i="12"/>
  <c r="U515" i="12"/>
  <c r="FH514" i="12"/>
  <c r="FG514" i="12"/>
  <c r="FE514" i="12"/>
  <c r="FC514" i="12"/>
  <c r="FB514" i="12"/>
  <c r="EZ514" i="12"/>
  <c r="EY514" i="12"/>
  <c r="EX514" i="12"/>
  <c r="EU514" i="12"/>
  <c r="ES514" i="12"/>
  <c r="FD514" i="12" s="1"/>
  <c r="EQ514" i="12"/>
  <c r="EP514" i="12"/>
  <c r="EM514" i="12"/>
  <c r="BS514" i="12" s="1"/>
  <c r="EL514" i="12"/>
  <c r="EK514" i="12"/>
  <c r="BI514" i="12" s="1"/>
  <c r="EI514" i="12"/>
  <c r="EH514" i="12"/>
  <c r="EF514" i="12"/>
  <c r="EE514" i="12"/>
  <c r="EC514" i="12"/>
  <c r="EB514" i="12"/>
  <c r="EA514" i="12"/>
  <c r="DY514" i="12"/>
  <c r="DW514" i="12"/>
  <c r="DV514" i="12"/>
  <c r="EG514" i="12" s="1"/>
  <c r="DU514" i="12"/>
  <c r="ED514" i="12" s="1"/>
  <c r="DT514" i="12"/>
  <c r="DS514" i="12"/>
  <c r="DR514" i="12"/>
  <c r="DB514" i="12"/>
  <c r="DA514" i="12"/>
  <c r="CY514" i="12"/>
  <c r="CV514" i="12"/>
  <c r="CR514" i="12"/>
  <c r="CP514" i="12"/>
  <c r="CM514" i="12" s="1"/>
  <c r="CO514" i="12"/>
  <c r="CH514" i="12"/>
  <c r="CF514" i="12"/>
  <c r="CE514" i="12"/>
  <c r="CC514" i="12"/>
  <c r="CA514" i="12"/>
  <c r="BV514" i="12"/>
  <c r="BQ514" i="12"/>
  <c r="BL514" i="12"/>
  <c r="BK514" i="12"/>
  <c r="BM514" i="12" s="1"/>
  <c r="BJ514" i="12"/>
  <c r="BG514" i="12"/>
  <c r="BB514" i="12"/>
  <c r="AW514" i="12"/>
  <c r="AT514" i="12"/>
  <c r="AR514" i="12"/>
  <c r="AM514" i="12"/>
  <c r="AJ514" i="12"/>
  <c r="AH514" i="12"/>
  <c r="AC514" i="12"/>
  <c r="X514" i="12"/>
  <c r="Q514" i="12"/>
  <c r="P514" i="12"/>
  <c r="R514" i="12" s="1"/>
  <c r="FG513" i="12"/>
  <c r="FF513" i="12"/>
  <c r="FD513" i="12"/>
  <c r="FA513" i="12"/>
  <c r="EZ513" i="12"/>
  <c r="EM513" i="12"/>
  <c r="EJ513" i="12"/>
  <c r="EI513" i="12"/>
  <c r="AY513" i="12" s="1"/>
  <c r="EG513" i="12"/>
  <c r="ED513" i="12"/>
  <c r="Z513" i="12" s="1"/>
  <c r="EC513" i="12"/>
  <c r="DR513" i="12"/>
  <c r="DA513" i="12"/>
  <c r="CR513" i="12"/>
  <c r="CP513" i="12"/>
  <c r="DD513" i="12" s="1"/>
  <c r="CO513" i="12"/>
  <c r="CI513" i="12"/>
  <c r="CA513" i="12"/>
  <c r="BV513" i="12"/>
  <c r="BS513" i="12"/>
  <c r="BQ513" i="12"/>
  <c r="BL513" i="12"/>
  <c r="BG513" i="12"/>
  <c r="BB513" i="12"/>
  <c r="AW513" i="12"/>
  <c r="AR513" i="12"/>
  <c r="AO513" i="12"/>
  <c r="AM513" i="12"/>
  <c r="AH513" i="12"/>
  <c r="AC513" i="12"/>
  <c r="AA513" i="12"/>
  <c r="AB513" i="12" s="1"/>
  <c r="X513" i="12"/>
  <c r="FH512" i="12"/>
  <c r="FE512" i="12"/>
  <c r="FC512" i="12"/>
  <c r="FB512" i="12"/>
  <c r="EZ512" i="12"/>
  <c r="EY512" i="12"/>
  <c r="EU512" i="12"/>
  <c r="FG512" i="12" s="1"/>
  <c r="ES512" i="12"/>
  <c r="FD512" i="12" s="1"/>
  <c r="EQ512" i="12"/>
  <c r="EL512" i="12"/>
  <c r="EK512" i="12"/>
  <c r="EH512" i="12"/>
  <c r="EF512" i="12"/>
  <c r="EE512" i="12"/>
  <c r="EB512" i="12"/>
  <c r="EA512" i="12"/>
  <c r="DY512" i="12"/>
  <c r="EM512" i="12" s="1"/>
  <c r="DU512" i="12"/>
  <c r="ED512" i="12" s="1"/>
  <c r="DT512" i="12"/>
  <c r="EC512" i="12" s="1"/>
  <c r="DS512" i="12"/>
  <c r="DR512" i="12"/>
  <c r="EP512" i="12" s="1"/>
  <c r="DA512" i="12"/>
  <c r="CZ512" i="12"/>
  <c r="CY512" i="12"/>
  <c r="CW512" i="12"/>
  <c r="CS512" i="12"/>
  <c r="CR512" i="12"/>
  <c r="CP512" i="12"/>
  <c r="CO512" i="12"/>
  <c r="CJ512" i="12"/>
  <c r="CI512" i="12"/>
  <c r="CH512" i="12"/>
  <c r="CF512" i="12"/>
  <c r="CA512" i="12"/>
  <c r="BV512" i="12"/>
  <c r="BQ512" i="12"/>
  <c r="BN512" i="12"/>
  <c r="BO512" i="12" s="1"/>
  <c r="BP512" i="12" s="1"/>
  <c r="BR512" i="12" s="1"/>
  <c r="BL512" i="12"/>
  <c r="BI512" i="12"/>
  <c r="BG512" i="12"/>
  <c r="BB512" i="12"/>
  <c r="AW512" i="12"/>
  <c r="AT512" i="12"/>
  <c r="AR512" i="12"/>
  <c r="AM512" i="12"/>
  <c r="AK512" i="12"/>
  <c r="AL512" i="12" s="1"/>
  <c r="AJ512" i="12"/>
  <c r="AH512" i="12"/>
  <c r="AC512" i="12"/>
  <c r="AA512" i="12"/>
  <c r="Z512" i="12"/>
  <c r="X512" i="12"/>
  <c r="FG511" i="12"/>
  <c r="FF511" i="12"/>
  <c r="FD511" i="12"/>
  <c r="FA511" i="12"/>
  <c r="EZ511" i="12"/>
  <c r="EX511" i="12"/>
  <c r="ER511" i="12"/>
  <c r="FB511" i="12" s="1"/>
  <c r="EQ511" i="12"/>
  <c r="EY511" i="12" s="1"/>
  <c r="EP511" i="12"/>
  <c r="EM511" i="12"/>
  <c r="EJ511" i="12"/>
  <c r="EI511" i="12"/>
  <c r="EG511" i="12"/>
  <c r="EF511" i="12"/>
  <c r="ED511" i="12"/>
  <c r="EC511" i="12"/>
  <c r="EB511" i="12"/>
  <c r="DY511" i="12"/>
  <c r="DW511" i="12"/>
  <c r="EH511" i="12" s="1"/>
  <c r="DV511" i="12"/>
  <c r="DT511" i="12"/>
  <c r="DR511" i="12"/>
  <c r="DD511" i="12"/>
  <c r="DC511" i="12"/>
  <c r="CZ511" i="12"/>
  <c r="CU511" i="12"/>
  <c r="CT511" i="12"/>
  <c r="CR511" i="12"/>
  <c r="CO511" i="12"/>
  <c r="CP511" i="12" s="1"/>
  <c r="CI511" i="12"/>
  <c r="CG511" i="12"/>
  <c r="CF511" i="12"/>
  <c r="CE511" i="12"/>
  <c r="CD511" i="12"/>
  <c r="CA511" i="12"/>
  <c r="BV511" i="12"/>
  <c r="BT511" i="12"/>
  <c r="BU511" i="12" s="1"/>
  <c r="BS511" i="12"/>
  <c r="BQ511" i="12"/>
  <c r="BL511" i="12"/>
  <c r="BG511" i="12"/>
  <c r="BB511" i="12"/>
  <c r="AY511" i="12"/>
  <c r="AW511" i="12"/>
  <c r="AR511" i="12"/>
  <c r="AQ511" i="12"/>
  <c r="AP511" i="12"/>
  <c r="AO511" i="12"/>
  <c r="AM511" i="12"/>
  <c r="AH511" i="12"/>
  <c r="AC511" i="12"/>
  <c r="Z511" i="12"/>
  <c r="X511" i="12"/>
  <c r="U511" i="12"/>
  <c r="FH510" i="12"/>
  <c r="FE510" i="12"/>
  <c r="FC510" i="12"/>
  <c r="FB510" i="12"/>
  <c r="EZ510" i="12"/>
  <c r="EY510" i="12"/>
  <c r="EX510" i="12"/>
  <c r="EU510" i="12"/>
  <c r="FG510" i="12" s="1"/>
  <c r="ET510" i="12"/>
  <c r="FF510" i="12" s="1"/>
  <c r="ES510" i="12"/>
  <c r="FD510" i="12" s="1"/>
  <c r="EQ510" i="12"/>
  <c r="EP510" i="12"/>
  <c r="EL510" i="12"/>
  <c r="EK510" i="12"/>
  <c r="EI510" i="12"/>
  <c r="AY510" i="12" s="1"/>
  <c r="EH510" i="12"/>
  <c r="EF510" i="12"/>
  <c r="EE510" i="12"/>
  <c r="ED510" i="12"/>
  <c r="EB510" i="12"/>
  <c r="EA510" i="12"/>
  <c r="DY510" i="12"/>
  <c r="DW510" i="12"/>
  <c r="DV510" i="12"/>
  <c r="EG510" i="12" s="1"/>
  <c r="DU510" i="12"/>
  <c r="DT510" i="12"/>
  <c r="EC510" i="12" s="1"/>
  <c r="DS510" i="12"/>
  <c r="DR510" i="12"/>
  <c r="ER510" i="12" s="1"/>
  <c r="FA510" i="12" s="1"/>
  <c r="DC510" i="12"/>
  <c r="DB510" i="12"/>
  <c r="DA510" i="12"/>
  <c r="CV510" i="12"/>
  <c r="CU510" i="12"/>
  <c r="CT510" i="12"/>
  <c r="CS510" i="12"/>
  <c r="CR510" i="12"/>
  <c r="DF510" i="12" s="1"/>
  <c r="CP510" i="12"/>
  <c r="CY510" i="12" s="1"/>
  <c r="CO510" i="12"/>
  <c r="CM510" i="12"/>
  <c r="CL510" i="12"/>
  <c r="CK510" i="12"/>
  <c r="CJ510" i="12"/>
  <c r="CI510" i="12"/>
  <c r="CH510" i="12"/>
  <c r="CD510" i="12"/>
  <c r="CC510" i="12"/>
  <c r="CB510" i="12"/>
  <c r="BZ510" i="12" s="1"/>
  <c r="CA510" i="12"/>
  <c r="BV510" i="12"/>
  <c r="BQ510" i="12"/>
  <c r="BN510" i="12"/>
  <c r="BL510" i="12"/>
  <c r="BI510" i="12"/>
  <c r="BG510" i="12"/>
  <c r="BB510" i="12"/>
  <c r="AZ510" i="12"/>
  <c r="BA510" i="12" s="1"/>
  <c r="AW510" i="12"/>
  <c r="AX510" i="12" s="1"/>
  <c r="AV510" i="12"/>
  <c r="AU510" i="12"/>
  <c r="AT510" i="12"/>
  <c r="AR510" i="12"/>
  <c r="AM510" i="12"/>
  <c r="AJ510" i="12"/>
  <c r="AH510" i="12"/>
  <c r="AE510" i="12"/>
  <c r="AC510" i="12"/>
  <c r="Z510" i="12"/>
  <c r="X510" i="12"/>
  <c r="P510" i="12"/>
  <c r="FH509" i="12"/>
  <c r="FG509" i="12"/>
  <c r="FF509" i="12"/>
  <c r="FD509" i="12"/>
  <c r="FA509" i="12"/>
  <c r="EZ509" i="12"/>
  <c r="EU509" i="12"/>
  <c r="ES509" i="12"/>
  <c r="FC509" i="12" s="1"/>
  <c r="ER509" i="12"/>
  <c r="FB509" i="12" s="1"/>
  <c r="EQ509" i="12"/>
  <c r="EY509" i="12" s="1"/>
  <c r="EP509" i="12"/>
  <c r="EX509" i="12" s="1"/>
  <c r="EM509" i="12"/>
  <c r="EJ509" i="12"/>
  <c r="BD509" i="12" s="1"/>
  <c r="EI509" i="12"/>
  <c r="EH509" i="12"/>
  <c r="EG509" i="12"/>
  <c r="ED509" i="12"/>
  <c r="EC509" i="12"/>
  <c r="DY509" i="12"/>
  <c r="DV509" i="12"/>
  <c r="EF509" i="12" s="1"/>
  <c r="DU509" i="12"/>
  <c r="EE509" i="12" s="1"/>
  <c r="DT509" i="12"/>
  <c r="EB509" i="12" s="1"/>
  <c r="DS509" i="12"/>
  <c r="EA509" i="12" s="1"/>
  <c r="DR509" i="12"/>
  <c r="DW509" i="12" s="1"/>
  <c r="DD509" i="12"/>
  <c r="CT509" i="12"/>
  <c r="CS509" i="12"/>
  <c r="DF509" i="12" s="1"/>
  <c r="CR509" i="12"/>
  <c r="CP509" i="12"/>
  <c r="CO509" i="12"/>
  <c r="CG509" i="12"/>
  <c r="CB509" i="12"/>
  <c r="CA509" i="12"/>
  <c r="BW509" i="12"/>
  <c r="BV509" i="12"/>
  <c r="BU509" i="12"/>
  <c r="BS509" i="12"/>
  <c r="BT509" i="12" s="1"/>
  <c r="BQ509" i="12"/>
  <c r="BL509" i="12"/>
  <c r="BG509" i="12"/>
  <c r="BF509" i="12"/>
  <c r="BE509" i="12"/>
  <c r="BB509" i="12"/>
  <c r="AW509" i="12"/>
  <c r="AR509" i="12"/>
  <c r="AO509" i="12"/>
  <c r="AM509" i="12"/>
  <c r="AH509" i="12"/>
  <c r="AE509" i="12"/>
  <c r="AC509" i="12"/>
  <c r="X509" i="12"/>
  <c r="U509" i="12"/>
  <c r="FH508" i="12"/>
  <c r="FG508" i="12"/>
  <c r="FE508" i="12"/>
  <c r="FC508" i="12"/>
  <c r="FB508" i="12"/>
  <c r="EY508" i="12"/>
  <c r="EX508" i="12"/>
  <c r="EU508" i="12"/>
  <c r="ER508" i="12"/>
  <c r="FA508" i="12" s="1"/>
  <c r="EQ508" i="12"/>
  <c r="EZ508" i="12" s="1"/>
  <c r="EP508" i="12"/>
  <c r="EL508" i="12"/>
  <c r="EK508" i="12"/>
  <c r="EH508" i="12"/>
  <c r="EG508" i="12"/>
  <c r="EF508" i="12"/>
  <c r="EE508" i="12"/>
  <c r="EC508" i="12"/>
  <c r="U508" i="12" s="1"/>
  <c r="Y508" i="12" s="1"/>
  <c r="EB508" i="12"/>
  <c r="DY508" i="12"/>
  <c r="EM508" i="12" s="1"/>
  <c r="DW508" i="12"/>
  <c r="EI508" i="12" s="1"/>
  <c r="DV508" i="12"/>
  <c r="DU508" i="12"/>
  <c r="ED508" i="12" s="1"/>
  <c r="DT508" i="12"/>
  <c r="DS508" i="12"/>
  <c r="EA508" i="12" s="1"/>
  <c r="DR508" i="12"/>
  <c r="DD508" i="12"/>
  <c r="DC508" i="12"/>
  <c r="DB508" i="12"/>
  <c r="DA508" i="12"/>
  <c r="CW508" i="12"/>
  <c r="CV508" i="12"/>
  <c r="CU508" i="12"/>
  <c r="CT508" i="12"/>
  <c r="CS508" i="12"/>
  <c r="DF508" i="12" s="1"/>
  <c r="CR508" i="12"/>
  <c r="CP508" i="12"/>
  <c r="CZ508" i="12" s="1"/>
  <c r="CO508" i="12"/>
  <c r="CM508" i="12"/>
  <c r="CL508" i="12"/>
  <c r="CK508" i="12"/>
  <c r="CJ508" i="12"/>
  <c r="CH508" i="12"/>
  <c r="CF508" i="12"/>
  <c r="CE508" i="12"/>
  <c r="CD508" i="12"/>
  <c r="CC508" i="12"/>
  <c r="CB508" i="12"/>
  <c r="BZ508" i="12" s="1"/>
  <c r="CA508" i="12"/>
  <c r="BV508" i="12"/>
  <c r="BS508" i="12"/>
  <c r="BQ508" i="12"/>
  <c r="BN508" i="12"/>
  <c r="BL508" i="12"/>
  <c r="BM508" i="12" s="1"/>
  <c r="BK508" i="12"/>
  <c r="BJ508" i="12"/>
  <c r="BI508" i="12"/>
  <c r="BG508" i="12"/>
  <c r="BB508" i="12"/>
  <c r="AW508" i="12"/>
  <c r="AU508" i="12"/>
  <c r="AT508" i="12"/>
  <c r="AV508" i="12" s="1"/>
  <c r="AR508" i="12"/>
  <c r="AP508" i="12"/>
  <c r="AO508" i="12"/>
  <c r="AM508" i="12"/>
  <c r="AH508" i="12"/>
  <c r="AC508" i="12"/>
  <c r="Z508" i="12"/>
  <c r="X508" i="12"/>
  <c r="V508" i="12"/>
  <c r="W508" i="12" s="1"/>
  <c r="R508" i="12"/>
  <c r="Q508" i="12"/>
  <c r="P508" i="12"/>
  <c r="G508" i="12"/>
  <c r="H508" i="12" s="1"/>
  <c r="F508" i="12"/>
  <c r="FH507" i="12"/>
  <c r="FE507" i="12"/>
  <c r="FC507" i="12"/>
  <c r="FB507" i="12"/>
  <c r="FA507" i="12"/>
  <c r="EY507" i="12"/>
  <c r="EU507" i="12"/>
  <c r="FG507" i="12" s="1"/>
  <c r="ER507" i="12"/>
  <c r="EL507" i="12"/>
  <c r="BN507" i="12" s="1"/>
  <c r="EK507" i="12"/>
  <c r="BI507" i="12" s="1"/>
  <c r="EH507" i="12"/>
  <c r="EF507" i="12"/>
  <c r="EE507" i="12"/>
  <c r="EB507" i="12"/>
  <c r="EA507" i="12"/>
  <c r="DV507" i="12"/>
  <c r="EG507" i="12" s="1"/>
  <c r="DU507" i="12"/>
  <c r="ED507" i="12" s="1"/>
  <c r="DS507" i="12"/>
  <c r="DR507" i="12"/>
  <c r="CR507" i="12"/>
  <c r="CO507" i="12"/>
  <c r="CP507" i="12" s="1"/>
  <c r="CI507" i="12" s="1"/>
  <c r="CA507" i="12"/>
  <c r="BV507" i="12"/>
  <c r="BQ507" i="12"/>
  <c r="BO507" i="12"/>
  <c r="BL507" i="12"/>
  <c r="BJ507" i="12"/>
  <c r="BG507" i="12"/>
  <c r="BB507" i="12"/>
  <c r="AW507" i="12"/>
  <c r="AR507" i="12"/>
  <c r="AO507" i="12"/>
  <c r="AM507" i="12"/>
  <c r="AK507" i="12"/>
  <c r="AJ507" i="12"/>
  <c r="AI507" i="12"/>
  <c r="AH507" i="12"/>
  <c r="AG507" i="12"/>
  <c r="AE507" i="12"/>
  <c r="AF507" i="12" s="1"/>
  <c r="AC507" i="12"/>
  <c r="X507" i="12"/>
  <c r="FH506" i="12"/>
  <c r="FE506" i="12"/>
  <c r="FC506" i="12"/>
  <c r="FB506" i="12"/>
  <c r="EY506" i="12"/>
  <c r="EL506" i="12"/>
  <c r="EK506" i="12"/>
  <c r="BI506" i="12" s="1"/>
  <c r="EH506" i="12"/>
  <c r="EF506" i="12"/>
  <c r="EE506" i="12"/>
  <c r="EB506" i="12"/>
  <c r="DR506" i="12"/>
  <c r="DC506" i="12"/>
  <c r="CR506" i="12"/>
  <c r="CO506" i="12"/>
  <c r="CP506" i="12" s="1"/>
  <c r="CM506" i="12" s="1"/>
  <c r="CG506" i="12"/>
  <c r="CB506" i="12"/>
  <c r="CA506" i="12"/>
  <c r="BV506" i="12"/>
  <c r="BQ506" i="12"/>
  <c r="BN506" i="12"/>
  <c r="BL506" i="12"/>
  <c r="BJ506" i="12"/>
  <c r="BG506" i="12"/>
  <c r="BB506" i="12"/>
  <c r="AW506" i="12"/>
  <c r="AR506" i="12"/>
  <c r="AM506" i="12"/>
  <c r="AJ506" i="12"/>
  <c r="AH506" i="12"/>
  <c r="AG506" i="12"/>
  <c r="AF506" i="12"/>
  <c r="AE506" i="12"/>
  <c r="AI506" i="12" s="1"/>
  <c r="AC506" i="12"/>
  <c r="X506" i="12"/>
  <c r="P506" i="12"/>
  <c r="FG505" i="12"/>
  <c r="FF505" i="12"/>
  <c r="FD505" i="12"/>
  <c r="FB505" i="12"/>
  <c r="FA505" i="12"/>
  <c r="EZ505" i="12"/>
  <c r="EX505" i="12"/>
  <c r="EU505" i="12"/>
  <c r="FH505" i="12" s="1"/>
  <c r="ES505" i="12"/>
  <c r="FC505" i="12" s="1"/>
  <c r="ER505" i="12"/>
  <c r="EP505" i="12"/>
  <c r="EM505" i="12"/>
  <c r="EJ505" i="12"/>
  <c r="EI505" i="12"/>
  <c r="EG505" i="12"/>
  <c r="EF505" i="12"/>
  <c r="ED505" i="12"/>
  <c r="EC505" i="12"/>
  <c r="EB505" i="12"/>
  <c r="DW505" i="12"/>
  <c r="EH505" i="12" s="1"/>
  <c r="DV505" i="12"/>
  <c r="DU505" i="12"/>
  <c r="EE505" i="12" s="1"/>
  <c r="AE505" i="12" s="1"/>
  <c r="DT505" i="12"/>
  <c r="DS505" i="12"/>
  <c r="EA505" i="12" s="1"/>
  <c r="DR505" i="12"/>
  <c r="CR505" i="12"/>
  <c r="CP505" i="12"/>
  <c r="CO505" i="12"/>
  <c r="CA505" i="12"/>
  <c r="BV505" i="12"/>
  <c r="BQ505" i="12"/>
  <c r="BL505" i="12"/>
  <c r="BG505" i="12"/>
  <c r="BD505" i="12"/>
  <c r="BE505" i="12" s="1"/>
  <c r="BB505" i="12"/>
  <c r="AY505" i="12"/>
  <c r="AW505" i="12"/>
  <c r="AR505" i="12"/>
  <c r="AO505" i="12"/>
  <c r="AM505" i="12"/>
  <c r="AH505" i="12"/>
  <c r="AF505" i="12"/>
  <c r="AG505" i="12" s="1"/>
  <c r="AC505" i="12"/>
  <c r="X505" i="12"/>
  <c r="W505" i="12"/>
  <c r="U505" i="12"/>
  <c r="V505" i="12" s="1"/>
  <c r="P505" i="12"/>
  <c r="FH504" i="12"/>
  <c r="FE504" i="12"/>
  <c r="FC504" i="12"/>
  <c r="FB504" i="12"/>
  <c r="EY504" i="12"/>
  <c r="ER504" i="12"/>
  <c r="FA504" i="12" s="1"/>
  <c r="EQ504" i="12"/>
  <c r="EZ504" i="12" s="1"/>
  <c r="EP504" i="12"/>
  <c r="EL504" i="12"/>
  <c r="EK504" i="12"/>
  <c r="EH504" i="12"/>
  <c r="EG504" i="12"/>
  <c r="EF504" i="12"/>
  <c r="EE504" i="12"/>
  <c r="AE504" i="12" s="1"/>
  <c r="EB504" i="12"/>
  <c r="DY504" i="12"/>
  <c r="DW504" i="12"/>
  <c r="EI504" i="12" s="1"/>
  <c r="DU504" i="12"/>
  <c r="ED504" i="12" s="1"/>
  <c r="DT504" i="12"/>
  <c r="EC504" i="12" s="1"/>
  <c r="DR504" i="12"/>
  <c r="DV504" i="12" s="1"/>
  <c r="DC504" i="12"/>
  <c r="DA504" i="12"/>
  <c r="CR504" i="12"/>
  <c r="CO504" i="12"/>
  <c r="CP504" i="12" s="1"/>
  <c r="DD504" i="12" s="1"/>
  <c r="CI504" i="12"/>
  <c r="CH504" i="12"/>
  <c r="CA504" i="12"/>
  <c r="BV504" i="12"/>
  <c r="BQ504" i="12"/>
  <c r="BN504" i="12"/>
  <c r="BL504" i="12"/>
  <c r="BI504" i="12"/>
  <c r="BJ504" i="12" s="1"/>
  <c r="BG504" i="12"/>
  <c r="BB504" i="12"/>
  <c r="AW504" i="12"/>
  <c r="AR504" i="12"/>
  <c r="AO504" i="12"/>
  <c r="AM504" i="12"/>
  <c r="AH504" i="12"/>
  <c r="AF504" i="12"/>
  <c r="AG504" i="12" s="1"/>
  <c r="AC504" i="12"/>
  <c r="X504" i="12"/>
  <c r="Q504" i="12"/>
  <c r="R504" i="12" s="1"/>
  <c r="P504" i="12"/>
  <c r="FG503" i="12"/>
  <c r="FF503" i="12"/>
  <c r="FD503" i="12"/>
  <c r="FA503" i="12"/>
  <c r="EZ503" i="12"/>
  <c r="EM503" i="12"/>
  <c r="EJ503" i="12"/>
  <c r="EI503" i="12"/>
  <c r="EG503" i="12"/>
  <c r="ED503" i="12"/>
  <c r="EC503" i="12"/>
  <c r="DV503" i="12"/>
  <c r="EF503" i="12" s="1"/>
  <c r="AJ503" i="12" s="1"/>
  <c r="DU503" i="12"/>
  <c r="EE503" i="12" s="1"/>
  <c r="DT503" i="12"/>
  <c r="EB503" i="12" s="1"/>
  <c r="DR503" i="12"/>
  <c r="CZ503" i="12"/>
  <c r="CR503" i="12"/>
  <c r="CO503" i="12"/>
  <c r="CP503" i="12" s="1"/>
  <c r="CC503" i="12" s="1"/>
  <c r="CF503" i="12"/>
  <c r="CE503" i="12"/>
  <c r="CA503" i="12"/>
  <c r="BV503" i="12"/>
  <c r="BQ503" i="12"/>
  <c r="BL503" i="12"/>
  <c r="BG503" i="12"/>
  <c r="BD503" i="12"/>
  <c r="BB503" i="12"/>
  <c r="BA503" i="12"/>
  <c r="AY503" i="12"/>
  <c r="AZ503" i="12" s="1"/>
  <c r="AW503" i="12"/>
  <c r="AR503" i="12"/>
  <c r="AO503" i="12"/>
  <c r="AP503" i="12" s="1"/>
  <c r="AM503" i="12"/>
  <c r="AH503" i="12"/>
  <c r="AC503" i="12"/>
  <c r="X503" i="12"/>
  <c r="U503" i="12"/>
  <c r="FH502" i="12"/>
  <c r="FE502" i="12"/>
  <c r="FD502" i="12"/>
  <c r="FC502" i="12"/>
  <c r="FB502" i="12"/>
  <c r="EY502" i="12"/>
  <c r="EU502" i="12"/>
  <c r="FG502" i="12" s="1"/>
  <c r="ES502" i="12"/>
  <c r="EL502" i="12"/>
  <c r="EK502" i="12"/>
  <c r="EH502" i="12"/>
  <c r="EF502" i="12"/>
  <c r="EE502" i="12"/>
  <c r="EB502" i="12"/>
  <c r="EA502" i="12"/>
  <c r="DY502" i="12"/>
  <c r="EM502" i="12" s="1"/>
  <c r="DT502" i="12"/>
  <c r="EC502" i="12" s="1"/>
  <c r="DS502" i="12"/>
  <c r="DR502" i="12"/>
  <c r="CY502" i="12"/>
  <c r="CX502" i="12"/>
  <c r="CW502" i="12"/>
  <c r="CU502" i="12"/>
  <c r="CT502" i="12"/>
  <c r="CR502" i="12"/>
  <c r="CO502" i="12"/>
  <c r="CP502" i="12" s="1"/>
  <c r="DC502" i="12" s="1"/>
  <c r="CL502" i="12"/>
  <c r="CK502" i="12"/>
  <c r="CJ502" i="12"/>
  <c r="CF502" i="12"/>
  <c r="CD502" i="12"/>
  <c r="CB502" i="12"/>
  <c r="CA502" i="12"/>
  <c r="BV502" i="12"/>
  <c r="BT502" i="12"/>
  <c r="BS502" i="12"/>
  <c r="BQ502" i="12"/>
  <c r="BR502" i="12" s="1"/>
  <c r="BN502" i="12"/>
  <c r="BO502" i="12" s="1"/>
  <c r="BP502" i="12" s="1"/>
  <c r="BL502" i="12"/>
  <c r="BJ502" i="12"/>
  <c r="BK502" i="12" s="1"/>
  <c r="BI502" i="12"/>
  <c r="BG502" i="12"/>
  <c r="BB502" i="12"/>
  <c r="AW502" i="12"/>
  <c r="AT502" i="12"/>
  <c r="AR502" i="12"/>
  <c r="AM502" i="12"/>
  <c r="AK502" i="12"/>
  <c r="AJ502" i="12"/>
  <c r="AH502" i="12"/>
  <c r="AF502" i="12"/>
  <c r="AE502" i="12"/>
  <c r="AC502" i="12"/>
  <c r="X502" i="12"/>
  <c r="P502" i="12"/>
  <c r="FG501" i="12"/>
  <c r="FF501" i="12"/>
  <c r="FD501" i="12"/>
  <c r="FA501" i="12"/>
  <c r="EZ501" i="12"/>
  <c r="ES501" i="12"/>
  <c r="FC501" i="12" s="1"/>
  <c r="ER501" i="12"/>
  <c r="FB501" i="12" s="1"/>
  <c r="EM501" i="12"/>
  <c r="EJ501" i="12"/>
  <c r="EI501" i="12"/>
  <c r="EG501" i="12"/>
  <c r="ED501" i="12"/>
  <c r="EC501" i="12"/>
  <c r="EB501" i="12"/>
  <c r="EA501" i="12"/>
  <c r="DT501" i="12"/>
  <c r="DS501" i="12"/>
  <c r="DR501" i="12"/>
  <c r="CR501" i="12"/>
  <c r="CO501" i="12"/>
  <c r="CP501" i="12" s="1"/>
  <c r="CG501" i="12" s="1"/>
  <c r="CA501" i="12"/>
  <c r="BV501" i="12"/>
  <c r="BS501" i="12"/>
  <c r="BQ501" i="12"/>
  <c r="BL501" i="12"/>
  <c r="BG501" i="12"/>
  <c r="BB501" i="12"/>
  <c r="AW501" i="12"/>
  <c r="AR501" i="12"/>
  <c r="AM501" i="12"/>
  <c r="AH501" i="12"/>
  <c r="AC501" i="12"/>
  <c r="AA501" i="12"/>
  <c r="Z501" i="12"/>
  <c r="X501" i="12"/>
  <c r="V501" i="12"/>
  <c r="U501" i="12"/>
  <c r="FH500" i="12"/>
  <c r="FE500" i="12"/>
  <c r="FC500" i="12"/>
  <c r="FB500" i="12"/>
  <c r="EY500" i="12"/>
  <c r="ER500" i="12"/>
  <c r="FA500" i="12" s="1"/>
  <c r="EP500" i="12"/>
  <c r="EX500" i="12" s="1"/>
  <c r="EL500" i="12"/>
  <c r="EK500" i="12"/>
  <c r="EH500" i="12"/>
  <c r="AT500" i="12" s="1"/>
  <c r="EG500" i="12"/>
  <c r="EF500" i="12"/>
  <c r="EE500" i="12"/>
  <c r="EB500" i="12"/>
  <c r="DW500" i="12"/>
  <c r="EI500" i="12" s="1"/>
  <c r="DV500" i="12"/>
  <c r="DR500" i="12"/>
  <c r="DD500" i="12"/>
  <c r="DB500" i="12"/>
  <c r="CW500" i="12"/>
  <c r="CV500" i="12"/>
  <c r="CU500" i="12"/>
  <c r="CT500" i="12"/>
  <c r="CR500" i="12"/>
  <c r="CO500" i="12"/>
  <c r="CP500" i="12" s="1"/>
  <c r="CX500" i="12" s="1"/>
  <c r="CL500" i="12"/>
  <c r="CK500" i="12"/>
  <c r="CG500" i="12"/>
  <c r="CF500" i="12"/>
  <c r="CE500" i="12"/>
  <c r="CD500" i="12"/>
  <c r="CC500" i="12"/>
  <c r="CA500" i="12"/>
  <c r="BV500" i="12"/>
  <c r="BQ500" i="12"/>
  <c r="BO500" i="12"/>
  <c r="BN500" i="12"/>
  <c r="BM500" i="12"/>
  <c r="BL500" i="12"/>
  <c r="BK500" i="12"/>
  <c r="BJ500" i="12"/>
  <c r="BI500" i="12"/>
  <c r="BG500" i="12"/>
  <c r="BB500" i="12"/>
  <c r="AY500" i="12"/>
  <c r="AX500" i="12"/>
  <c r="AW500" i="12"/>
  <c r="AV500" i="12"/>
  <c r="AU500" i="12"/>
  <c r="AR500" i="12"/>
  <c r="AO500" i="12"/>
  <c r="AM500" i="12"/>
  <c r="AH500" i="12"/>
  <c r="AG500" i="12"/>
  <c r="AF500" i="12"/>
  <c r="AE500" i="12"/>
  <c r="AC500" i="12"/>
  <c r="X500" i="12"/>
  <c r="Q500" i="12"/>
  <c r="P500" i="12"/>
  <c r="FG499" i="12"/>
  <c r="FF499" i="12"/>
  <c r="FD499" i="12"/>
  <c r="FA499" i="12"/>
  <c r="EZ499" i="12"/>
  <c r="EU499" i="12"/>
  <c r="FH499" i="12" s="1"/>
  <c r="ES499" i="12"/>
  <c r="FC499" i="12" s="1"/>
  <c r="EM499" i="12"/>
  <c r="EJ499" i="12"/>
  <c r="EI499" i="12"/>
  <c r="EG499" i="12"/>
  <c r="EE499" i="12"/>
  <c r="ED499" i="12"/>
  <c r="EC499" i="12"/>
  <c r="EB499" i="12"/>
  <c r="EA499" i="12"/>
  <c r="DW499" i="12"/>
  <c r="EH499" i="12" s="1"/>
  <c r="DV499" i="12"/>
  <c r="EF499" i="12" s="1"/>
  <c r="AJ499" i="12" s="1"/>
  <c r="DU499" i="12"/>
  <c r="DT499" i="12"/>
  <c r="DS499" i="12"/>
  <c r="DR499" i="12"/>
  <c r="ER499" i="12" s="1"/>
  <c r="FB499" i="12" s="1"/>
  <c r="DC499" i="12"/>
  <c r="DA499" i="12"/>
  <c r="CZ499" i="12"/>
  <c r="CS499" i="12"/>
  <c r="CR499" i="12"/>
  <c r="DF499" i="12" s="1"/>
  <c r="CP499" i="12"/>
  <c r="CO499" i="12"/>
  <c r="CL499" i="12"/>
  <c r="CH499" i="12"/>
  <c r="CD499" i="12"/>
  <c r="CC499" i="12"/>
  <c r="CB499" i="12"/>
  <c r="CA499" i="12"/>
  <c r="BV499" i="12"/>
  <c r="BS499" i="12"/>
  <c r="BQ499" i="12"/>
  <c r="BL499" i="12"/>
  <c r="BG499" i="12"/>
  <c r="BB499" i="12"/>
  <c r="AW499" i="12"/>
  <c r="AR499" i="12"/>
  <c r="AO499" i="12"/>
  <c r="AM499" i="12"/>
  <c r="AL499" i="12"/>
  <c r="AK499" i="12"/>
  <c r="AH499" i="12"/>
  <c r="AC499" i="12"/>
  <c r="X499" i="12"/>
  <c r="U499" i="12"/>
  <c r="FH498" i="12"/>
  <c r="FE498" i="12"/>
  <c r="FC498" i="12"/>
  <c r="FB498" i="12"/>
  <c r="EZ498" i="12"/>
  <c r="EY498" i="12"/>
  <c r="ER498" i="12"/>
  <c r="FA498" i="12" s="1"/>
  <c r="EQ498" i="12"/>
  <c r="EL498" i="12"/>
  <c r="EK498" i="12"/>
  <c r="EH498" i="12"/>
  <c r="EF498" i="12"/>
  <c r="EE498" i="12"/>
  <c r="EB498" i="12"/>
  <c r="DT498" i="12"/>
  <c r="EC498" i="12" s="1"/>
  <c r="DS498" i="12"/>
  <c r="DR498" i="12"/>
  <c r="CR498" i="12"/>
  <c r="CO498" i="12"/>
  <c r="CP498" i="12" s="1"/>
  <c r="CH498" i="12"/>
  <c r="CA498" i="12"/>
  <c r="BV498" i="12"/>
  <c r="BQ498" i="12"/>
  <c r="BN498" i="12"/>
  <c r="BL498" i="12"/>
  <c r="BI498" i="12"/>
  <c r="BG498" i="12"/>
  <c r="BB498" i="12"/>
  <c r="AW498" i="12"/>
  <c r="AR498" i="12"/>
  <c r="AM498" i="12"/>
  <c r="AI498" i="12"/>
  <c r="AH498" i="12"/>
  <c r="AG498" i="12"/>
  <c r="AE498" i="12"/>
  <c r="AF498" i="12" s="1"/>
  <c r="AC498" i="12"/>
  <c r="X498" i="12"/>
  <c r="U498" i="12"/>
  <c r="FH497" i="12"/>
  <c r="FE497" i="12"/>
  <c r="FC497" i="12"/>
  <c r="FB497" i="12"/>
  <c r="EY497" i="12"/>
  <c r="EU497" i="12"/>
  <c r="EP497" i="12"/>
  <c r="EL497" i="12"/>
  <c r="EK497" i="12"/>
  <c r="EH497" i="12"/>
  <c r="EF497" i="12"/>
  <c r="EE497" i="12"/>
  <c r="AE497" i="12" s="1"/>
  <c r="EB497" i="12"/>
  <c r="DW497" i="12"/>
  <c r="EI497" i="12" s="1"/>
  <c r="DV497" i="12"/>
  <c r="EG497" i="12" s="1"/>
  <c r="DU497" i="12"/>
  <c r="ED497" i="12" s="1"/>
  <c r="DT497" i="12"/>
  <c r="EC497" i="12" s="1"/>
  <c r="DR497" i="12"/>
  <c r="ES497" i="12" s="1"/>
  <c r="FD497" i="12" s="1"/>
  <c r="DC497" i="12"/>
  <c r="DA497" i="12"/>
  <c r="CS497" i="12"/>
  <c r="CR497" i="12"/>
  <c r="CO497" i="12"/>
  <c r="CP497" i="12" s="1"/>
  <c r="CM497" i="12"/>
  <c r="CL497" i="12"/>
  <c r="CD497" i="12"/>
  <c r="CB497" i="12"/>
  <c r="CA497" i="12"/>
  <c r="BV497" i="12"/>
  <c r="BQ497" i="12"/>
  <c r="BL497" i="12"/>
  <c r="BI497" i="12"/>
  <c r="BG497" i="12"/>
  <c r="BB497" i="12"/>
  <c r="AW497" i="12"/>
  <c r="AT497" i="12"/>
  <c r="AR497" i="12"/>
  <c r="AO497" i="12"/>
  <c r="AM497" i="12"/>
  <c r="AH497" i="12"/>
  <c r="AC497" i="12"/>
  <c r="X497" i="12"/>
  <c r="U497" i="12"/>
  <c r="FH496" i="12"/>
  <c r="FE496" i="12"/>
  <c r="FC496" i="12"/>
  <c r="FB496" i="12"/>
  <c r="EY496" i="12"/>
  <c r="EL496" i="12"/>
  <c r="EK496" i="12"/>
  <c r="EH496" i="12"/>
  <c r="EF496" i="12"/>
  <c r="EE496" i="12"/>
  <c r="EB496" i="12"/>
  <c r="DR496" i="12"/>
  <c r="CX496" i="12"/>
  <c r="CW496" i="12"/>
  <c r="CR496" i="12"/>
  <c r="CO496" i="12"/>
  <c r="CP496" i="12" s="1"/>
  <c r="CG496" i="12" s="1"/>
  <c r="CA496" i="12"/>
  <c r="BV496" i="12"/>
  <c r="BQ496" i="12"/>
  <c r="BO496" i="12"/>
  <c r="BN496" i="12"/>
  <c r="BL496" i="12"/>
  <c r="BI496" i="12"/>
  <c r="BG496" i="12"/>
  <c r="BB496" i="12"/>
  <c r="AW496" i="12"/>
  <c r="AT496" i="12"/>
  <c r="AR496" i="12"/>
  <c r="AM496" i="12"/>
  <c r="AK496" i="12"/>
  <c r="AL496" i="12" s="1"/>
  <c r="AJ496" i="12"/>
  <c r="AH496" i="12"/>
  <c r="AC496" i="12"/>
  <c r="X496" i="12"/>
  <c r="FG495" i="12"/>
  <c r="FF495" i="12"/>
  <c r="FD495" i="12"/>
  <c r="FA495" i="12"/>
  <c r="EZ495" i="12"/>
  <c r="ER495" i="12"/>
  <c r="FB495" i="12" s="1"/>
  <c r="EQ495" i="12"/>
  <c r="EY495" i="12" s="1"/>
  <c r="EM495" i="12"/>
  <c r="EL495" i="12"/>
  <c r="EJ495" i="12"/>
  <c r="EI495" i="12"/>
  <c r="EH495" i="12"/>
  <c r="EG495" i="12"/>
  <c r="AO495" i="12" s="1"/>
  <c r="ED495" i="12"/>
  <c r="EC495" i="12"/>
  <c r="DY495" i="12"/>
  <c r="DW495" i="12"/>
  <c r="DV495" i="12"/>
  <c r="EF495" i="12" s="1"/>
  <c r="DR495" i="12"/>
  <c r="DC495" i="12"/>
  <c r="DB495" i="12"/>
  <c r="CX495" i="12"/>
  <c r="CW495" i="12"/>
  <c r="CU495" i="12"/>
  <c r="CT495" i="12"/>
  <c r="CR495" i="12"/>
  <c r="CO495" i="12"/>
  <c r="CP495" i="12" s="1"/>
  <c r="CL495" i="12"/>
  <c r="CK495" i="12"/>
  <c r="CG495" i="12"/>
  <c r="CF495" i="12"/>
  <c r="CD495" i="12"/>
  <c r="CA495" i="12"/>
  <c r="BV495" i="12"/>
  <c r="BQ495" i="12"/>
  <c r="BL495" i="12"/>
  <c r="BG495" i="12"/>
  <c r="BD495" i="12"/>
  <c r="BB495" i="12"/>
  <c r="AY495" i="12"/>
  <c r="AW495" i="12"/>
  <c r="AR495" i="12"/>
  <c r="AP495" i="12"/>
  <c r="AQ495" i="12" s="1"/>
  <c r="AM495" i="12"/>
  <c r="AH495" i="12"/>
  <c r="AC495" i="12"/>
  <c r="X495" i="12"/>
  <c r="U495" i="12"/>
  <c r="V495" i="12" s="1"/>
  <c r="FH494" i="12"/>
  <c r="FE494" i="12"/>
  <c r="FC494" i="12"/>
  <c r="FB494" i="12"/>
  <c r="EY494" i="12"/>
  <c r="EU494" i="12"/>
  <c r="FG494" i="12" s="1"/>
  <c r="ES494" i="12"/>
  <c r="FD494" i="12" s="1"/>
  <c r="EQ494" i="12"/>
  <c r="EZ494" i="12" s="1"/>
  <c r="EM494" i="12"/>
  <c r="EL494" i="12"/>
  <c r="EK494" i="12"/>
  <c r="EH494" i="12"/>
  <c r="EF494" i="12"/>
  <c r="EE494" i="12"/>
  <c r="ED494" i="12"/>
  <c r="EB494" i="12"/>
  <c r="EA494" i="12"/>
  <c r="DY494" i="12"/>
  <c r="DW494" i="12"/>
  <c r="EI494" i="12" s="1"/>
  <c r="DV494" i="12"/>
  <c r="EG494" i="12" s="1"/>
  <c r="DU494" i="12"/>
  <c r="DT494" i="12"/>
  <c r="EC494" i="12" s="1"/>
  <c r="DS494" i="12"/>
  <c r="DR494" i="12"/>
  <c r="ER494" i="12" s="1"/>
  <c r="FA494" i="12" s="1"/>
  <c r="DB494" i="12"/>
  <c r="DA494" i="12"/>
  <c r="CY494" i="12"/>
  <c r="CU494" i="12"/>
  <c r="CR494" i="12"/>
  <c r="CP494" i="12"/>
  <c r="CK494" i="12" s="1"/>
  <c r="CO494" i="12"/>
  <c r="CJ494" i="12"/>
  <c r="CC494" i="12"/>
  <c r="CB494" i="12"/>
  <c r="CA494" i="12"/>
  <c r="BZ494" i="12"/>
  <c r="BV494" i="12"/>
  <c r="BS494" i="12"/>
  <c r="BQ494" i="12"/>
  <c r="BL494" i="12"/>
  <c r="BK494" i="12"/>
  <c r="BJ494" i="12"/>
  <c r="BI494" i="12"/>
  <c r="BG494" i="12"/>
  <c r="BB494" i="12"/>
  <c r="AW494" i="12"/>
  <c r="AT494" i="12"/>
  <c r="AR494" i="12"/>
  <c r="AM494" i="12"/>
  <c r="AJ494" i="12"/>
  <c r="AH494" i="12"/>
  <c r="AC494" i="12"/>
  <c r="X494" i="12"/>
  <c r="U494" i="12"/>
  <c r="P494" i="12"/>
  <c r="H494" i="12"/>
  <c r="G494" i="12"/>
  <c r="F494" i="12"/>
  <c r="FG493" i="12"/>
  <c r="FF493" i="12"/>
  <c r="FD493" i="12"/>
  <c r="FA493" i="12"/>
  <c r="EZ493" i="12"/>
  <c r="EM493" i="12"/>
  <c r="EJ493" i="12"/>
  <c r="BD493" i="12" s="1"/>
  <c r="BH493" i="12" s="1"/>
  <c r="EI493" i="12"/>
  <c r="EG493" i="12"/>
  <c r="ED493" i="12"/>
  <c r="EC493" i="12"/>
  <c r="DY493" i="12"/>
  <c r="EL493" i="12" s="1"/>
  <c r="BN493" i="12" s="1"/>
  <c r="DR493" i="12"/>
  <c r="CZ493" i="12"/>
  <c r="CY493" i="12"/>
  <c r="CR493" i="12"/>
  <c r="CP493" i="12"/>
  <c r="CO493" i="12"/>
  <c r="CM493" i="12"/>
  <c r="CF493" i="12"/>
  <c r="CE493" i="12"/>
  <c r="CA493" i="12"/>
  <c r="BV493" i="12"/>
  <c r="BS493" i="12"/>
  <c r="BT493" i="12" s="1"/>
  <c r="BU493" i="12" s="1"/>
  <c r="BW493" i="12" s="1"/>
  <c r="BQ493" i="12"/>
  <c r="BL493" i="12"/>
  <c r="BG493" i="12"/>
  <c r="BF493" i="12"/>
  <c r="BE493" i="12"/>
  <c r="BB493" i="12"/>
  <c r="AW493" i="12"/>
  <c r="AR493" i="12"/>
  <c r="AP493" i="12"/>
  <c r="AO493" i="12"/>
  <c r="AM493" i="12"/>
  <c r="AH493" i="12"/>
  <c r="AC493" i="12"/>
  <c r="Z493" i="12"/>
  <c r="X493" i="12"/>
  <c r="U493" i="12"/>
  <c r="FH492" i="12"/>
  <c r="FE492" i="12"/>
  <c r="FD492" i="12"/>
  <c r="FC492" i="12"/>
  <c r="FB492" i="12"/>
  <c r="EY492" i="12"/>
  <c r="EU492" i="12"/>
  <c r="FG492" i="12" s="1"/>
  <c r="ES492" i="12"/>
  <c r="EQ492" i="12"/>
  <c r="EZ492" i="12" s="1"/>
  <c r="EP492" i="12"/>
  <c r="EX492" i="12" s="1"/>
  <c r="EM492" i="12"/>
  <c r="EL492" i="12"/>
  <c r="EK492" i="12"/>
  <c r="BI492" i="12" s="1"/>
  <c r="EH492" i="12"/>
  <c r="EF492" i="12"/>
  <c r="EE492" i="12"/>
  <c r="EB492" i="12"/>
  <c r="DY492" i="12"/>
  <c r="DW492" i="12"/>
  <c r="EI492" i="12" s="1"/>
  <c r="DV492" i="12"/>
  <c r="EG492" i="12" s="1"/>
  <c r="DU492" i="12"/>
  <c r="ED492" i="12" s="1"/>
  <c r="DS492" i="12"/>
  <c r="EA492" i="12" s="1"/>
  <c r="DR492" i="12"/>
  <c r="DF492" i="12"/>
  <c r="DD492" i="12"/>
  <c r="DC492" i="12"/>
  <c r="DB492" i="12"/>
  <c r="DA492" i="12"/>
  <c r="CW492" i="12"/>
  <c r="CV492" i="12"/>
  <c r="CU492" i="12"/>
  <c r="CT492" i="12"/>
  <c r="CS492" i="12"/>
  <c r="CR492" i="12"/>
  <c r="CP492" i="12"/>
  <c r="CZ492" i="12" s="1"/>
  <c r="CO492" i="12"/>
  <c r="CM492" i="12"/>
  <c r="CL492" i="12"/>
  <c r="CK492" i="12"/>
  <c r="CJ492" i="12"/>
  <c r="CH492" i="12"/>
  <c r="CF492" i="12"/>
  <c r="CE492" i="12"/>
  <c r="CD492" i="12"/>
  <c r="CC492" i="12"/>
  <c r="CB492" i="12"/>
  <c r="CA492" i="12"/>
  <c r="BV492" i="12"/>
  <c r="BQ492" i="12"/>
  <c r="BL492" i="12"/>
  <c r="BJ492" i="12"/>
  <c r="BG492" i="12"/>
  <c r="BB492" i="12"/>
  <c r="AW492" i="12"/>
  <c r="AT492" i="12"/>
  <c r="AU492" i="12" s="1"/>
  <c r="AR492" i="12"/>
  <c r="AO492" i="12"/>
  <c r="AM492" i="12"/>
  <c r="AH492" i="12"/>
  <c r="AE492" i="12"/>
  <c r="AC492" i="12"/>
  <c r="X492" i="12"/>
  <c r="Q492" i="12"/>
  <c r="P492" i="12"/>
  <c r="FG491" i="12"/>
  <c r="FF491" i="12"/>
  <c r="FD491" i="12"/>
  <c r="FB491" i="12"/>
  <c r="FA491" i="12"/>
  <c r="EZ491" i="12"/>
  <c r="EU491" i="12"/>
  <c r="FH491" i="12" s="1"/>
  <c r="ES491" i="12"/>
  <c r="FC491" i="12" s="1"/>
  <c r="ER491" i="12"/>
  <c r="EP491" i="12"/>
  <c r="EM491" i="12"/>
  <c r="EJ491" i="12"/>
  <c r="EI491" i="12"/>
  <c r="AY491" i="12" s="1"/>
  <c r="EG491" i="12"/>
  <c r="ED491" i="12"/>
  <c r="Z491" i="12" s="1"/>
  <c r="EC491" i="12"/>
  <c r="DV491" i="12"/>
  <c r="EF491" i="12" s="1"/>
  <c r="DU491" i="12"/>
  <c r="EE491" i="12" s="1"/>
  <c r="DR491" i="12"/>
  <c r="CS491" i="12"/>
  <c r="CR491" i="12"/>
  <c r="DF491" i="12" s="1"/>
  <c r="CO491" i="12"/>
  <c r="CP491" i="12" s="1"/>
  <c r="CC491" i="12" s="1"/>
  <c r="CB491" i="12"/>
  <c r="BZ491" i="12" s="1"/>
  <c r="CA491" i="12"/>
  <c r="BV491" i="12"/>
  <c r="BS491" i="12"/>
  <c r="BQ491" i="12"/>
  <c r="BL491" i="12"/>
  <c r="BG491" i="12"/>
  <c r="BB491" i="12"/>
  <c r="AW491" i="12"/>
  <c r="AR491" i="12"/>
  <c r="AO491" i="12"/>
  <c r="AM491" i="12"/>
  <c r="AH491" i="12"/>
  <c r="AD491" i="12"/>
  <c r="AC491" i="12"/>
  <c r="AA491" i="12"/>
  <c r="AB491" i="12" s="1"/>
  <c r="X491" i="12"/>
  <c r="V491" i="12"/>
  <c r="W491" i="12" s="1"/>
  <c r="U491" i="12"/>
  <c r="FH490" i="12"/>
  <c r="FE490" i="12"/>
  <c r="FC490" i="12"/>
  <c r="FB490" i="12"/>
  <c r="FA490" i="12"/>
  <c r="EY490" i="12"/>
  <c r="EX490" i="12"/>
  <c r="ER490" i="12"/>
  <c r="EP490" i="12"/>
  <c r="EM490" i="12"/>
  <c r="EL490" i="12"/>
  <c r="EK490" i="12"/>
  <c r="EH490" i="12"/>
  <c r="AT490" i="12" s="1"/>
  <c r="EG490" i="12"/>
  <c r="EF490" i="12"/>
  <c r="EE490" i="12"/>
  <c r="EB490" i="12"/>
  <c r="DY490" i="12"/>
  <c r="DW490" i="12"/>
  <c r="EI490" i="12" s="1"/>
  <c r="DV490" i="12"/>
  <c r="DR490" i="12"/>
  <c r="DD490" i="12"/>
  <c r="DC490" i="12"/>
  <c r="DB490" i="12"/>
  <c r="CX490" i="12"/>
  <c r="CW490" i="12"/>
  <c r="CR490" i="12"/>
  <c r="CO490" i="12"/>
  <c r="CP490" i="12" s="1"/>
  <c r="CM490" i="12"/>
  <c r="CL490" i="12"/>
  <c r="CE490" i="12"/>
  <c r="CD490" i="12"/>
  <c r="CC490" i="12"/>
  <c r="CA490" i="12"/>
  <c r="BV490" i="12"/>
  <c r="BS490" i="12"/>
  <c r="BQ490" i="12"/>
  <c r="BO490" i="12"/>
  <c r="BN490" i="12"/>
  <c r="BM490" i="12"/>
  <c r="BL490" i="12"/>
  <c r="BI490" i="12"/>
  <c r="BJ490" i="12" s="1"/>
  <c r="BK490" i="12" s="1"/>
  <c r="BG490" i="12"/>
  <c r="BB490" i="12"/>
  <c r="AW490" i="12"/>
  <c r="AR490" i="12"/>
  <c r="AM490" i="12"/>
  <c r="AH490" i="12"/>
  <c r="AG490" i="12"/>
  <c r="AI490" i="12" s="1"/>
  <c r="AF490" i="12"/>
  <c r="AE490" i="12"/>
  <c r="AC490" i="12"/>
  <c r="X490" i="12"/>
  <c r="P490" i="12"/>
  <c r="FG489" i="12"/>
  <c r="FF489" i="12"/>
  <c r="FD489" i="12"/>
  <c r="FB489" i="12"/>
  <c r="FA489" i="12"/>
  <c r="EZ489" i="12"/>
  <c r="EY489" i="12"/>
  <c r="EX489" i="12"/>
  <c r="EU489" i="12"/>
  <c r="FH489" i="12" s="1"/>
  <c r="ES489" i="12"/>
  <c r="EQ489" i="12"/>
  <c r="EP489" i="12"/>
  <c r="EM489" i="12"/>
  <c r="EL489" i="12"/>
  <c r="EJ489" i="12"/>
  <c r="EI489" i="12"/>
  <c r="EG489" i="12"/>
  <c r="AQ489" i="12" s="1"/>
  <c r="ED489" i="12"/>
  <c r="EC489" i="12"/>
  <c r="EB489" i="12"/>
  <c r="EA489" i="12"/>
  <c r="F489" i="12" s="1"/>
  <c r="DY489" i="12"/>
  <c r="DW489" i="12"/>
  <c r="EH489" i="12" s="1"/>
  <c r="DV489" i="12"/>
  <c r="EF489" i="12" s="1"/>
  <c r="DU489" i="12"/>
  <c r="EE489" i="12" s="1"/>
  <c r="DT489" i="12"/>
  <c r="DS489" i="12"/>
  <c r="DR489" i="12"/>
  <c r="ER489" i="12" s="1"/>
  <c r="CR489" i="12"/>
  <c r="CP489" i="12"/>
  <c r="CO489" i="12"/>
  <c r="CA489" i="12"/>
  <c r="BV489" i="12"/>
  <c r="BS489" i="12"/>
  <c r="BQ489" i="12"/>
  <c r="BL489" i="12"/>
  <c r="BG489" i="12"/>
  <c r="BD489" i="12"/>
  <c r="BB489" i="12"/>
  <c r="AW489" i="12"/>
  <c r="AS489" i="12"/>
  <c r="AR489" i="12"/>
  <c r="AO489" i="12"/>
  <c r="AP489" i="12" s="1"/>
  <c r="AM489" i="12"/>
  <c r="AJ489" i="12"/>
  <c r="AH489" i="12"/>
  <c r="AC489" i="12"/>
  <c r="X489" i="12"/>
  <c r="U489" i="12"/>
  <c r="FH488" i="12"/>
  <c r="FE488" i="12"/>
  <c r="FC488" i="12"/>
  <c r="FB488" i="12"/>
  <c r="EY488" i="12"/>
  <c r="EP488" i="12"/>
  <c r="EL488" i="12"/>
  <c r="EK488" i="12"/>
  <c r="BK488" i="12" s="1"/>
  <c r="BM488" i="12" s="1"/>
  <c r="EH488" i="12"/>
  <c r="EF488" i="12"/>
  <c r="AJ488" i="12" s="1"/>
  <c r="EE488" i="12"/>
  <c r="EB488" i="12"/>
  <c r="P488" i="12" s="1"/>
  <c r="EA488" i="12"/>
  <c r="DS488" i="12"/>
  <c r="DR488" i="12"/>
  <c r="CR488" i="12"/>
  <c r="CP488" i="12"/>
  <c r="CO488" i="12"/>
  <c r="CG488" i="12"/>
  <c r="CA488" i="12"/>
  <c r="BV488" i="12"/>
  <c r="BQ488" i="12"/>
  <c r="BO488" i="12"/>
  <c r="BN488" i="12"/>
  <c r="BP488" i="12" s="1"/>
  <c r="BL488" i="12"/>
  <c r="BI488" i="12"/>
  <c r="BJ488" i="12" s="1"/>
  <c r="BG488" i="12"/>
  <c r="BB488" i="12"/>
  <c r="AW488" i="12"/>
  <c r="AT488" i="12"/>
  <c r="AR488" i="12"/>
  <c r="AM488" i="12"/>
  <c r="AH488" i="12"/>
  <c r="AI488" i="12" s="1"/>
  <c r="AG488" i="12"/>
  <c r="AE488" i="12"/>
  <c r="AF488" i="12" s="1"/>
  <c r="AC488" i="12"/>
  <c r="X488" i="12"/>
  <c r="Q488" i="12"/>
  <c r="R488" i="12" s="1"/>
  <c r="F488" i="12"/>
  <c r="FH487" i="12"/>
  <c r="FE487" i="12"/>
  <c r="FC487" i="12"/>
  <c r="FB487" i="12"/>
  <c r="EY487" i="12"/>
  <c r="ER487" i="12"/>
  <c r="FA487" i="12" s="1"/>
  <c r="EL487" i="12"/>
  <c r="EK487" i="12"/>
  <c r="BI487" i="12" s="1"/>
  <c r="EH487" i="12"/>
  <c r="EF487" i="12"/>
  <c r="EE487" i="12"/>
  <c r="EB487" i="12"/>
  <c r="DR487" i="12"/>
  <c r="EQ487" i="12" s="1"/>
  <c r="EZ487" i="12" s="1"/>
  <c r="CW487" i="12"/>
  <c r="CR487" i="12"/>
  <c r="CO487" i="12"/>
  <c r="CP487" i="12" s="1"/>
  <c r="DA487" i="12" s="1"/>
  <c r="CN487" i="12"/>
  <c r="CK487" i="12"/>
  <c r="CB487" i="12"/>
  <c r="BZ487" i="12" s="1"/>
  <c r="CA487" i="12"/>
  <c r="BV487" i="12"/>
  <c r="BQ487" i="12"/>
  <c r="BL487" i="12"/>
  <c r="BK487" i="12"/>
  <c r="BJ487" i="12"/>
  <c r="BG487" i="12"/>
  <c r="BB487" i="12"/>
  <c r="AW487" i="12"/>
  <c r="AX487" i="12" s="1"/>
  <c r="AV487" i="12"/>
  <c r="AU487" i="12"/>
  <c r="AT487" i="12"/>
  <c r="AR487" i="12"/>
  <c r="AM487" i="12"/>
  <c r="AH487" i="12"/>
  <c r="AC487" i="12"/>
  <c r="X487" i="12"/>
  <c r="R487" i="12"/>
  <c r="Q487" i="12"/>
  <c r="P487" i="12"/>
  <c r="FH486" i="12"/>
  <c r="FE486" i="12"/>
  <c r="FC486" i="12"/>
  <c r="FB486" i="12"/>
  <c r="FA486" i="12"/>
  <c r="EY486" i="12"/>
  <c r="EU486" i="12"/>
  <c r="ES486" i="12"/>
  <c r="FD486" i="12" s="1"/>
  <c r="ER486" i="12"/>
  <c r="EL486" i="12"/>
  <c r="BN486" i="12" s="1"/>
  <c r="EK486" i="12"/>
  <c r="EH486" i="12"/>
  <c r="EF486" i="12"/>
  <c r="EE486" i="12"/>
  <c r="AE486" i="12" s="1"/>
  <c r="EB486" i="12"/>
  <c r="EA486" i="12"/>
  <c r="DW486" i="12"/>
  <c r="EI486" i="12" s="1"/>
  <c r="DV486" i="12"/>
  <c r="EG486" i="12" s="1"/>
  <c r="DU486" i="12"/>
  <c r="ED486" i="12" s="1"/>
  <c r="DT486" i="12"/>
  <c r="EC486" i="12" s="1"/>
  <c r="DS486" i="12"/>
  <c r="DR486" i="12"/>
  <c r="CR486" i="12"/>
  <c r="CO486" i="12"/>
  <c r="CP486" i="12" s="1"/>
  <c r="CL486" i="12"/>
  <c r="CA486" i="12"/>
  <c r="BV486" i="12"/>
  <c r="BQ486" i="12"/>
  <c r="BP486" i="12"/>
  <c r="BO486" i="12"/>
  <c r="BL486" i="12"/>
  <c r="BJ486" i="12"/>
  <c r="BK486" i="12" s="1"/>
  <c r="BI486" i="12"/>
  <c r="BG486" i="12"/>
  <c r="BB486" i="12"/>
  <c r="AY486" i="12"/>
  <c r="AW486" i="12"/>
  <c r="AR486" i="12"/>
  <c r="AM486" i="12"/>
  <c r="AJ486" i="12"/>
  <c r="AI486" i="12"/>
  <c r="AH486" i="12"/>
  <c r="AF486" i="12"/>
  <c r="AG486" i="12" s="1"/>
  <c r="AC486" i="12"/>
  <c r="X486" i="12"/>
  <c r="Q486" i="12"/>
  <c r="P486" i="12"/>
  <c r="I486" i="12"/>
  <c r="H486" i="12"/>
  <c r="G486" i="12"/>
  <c r="F486" i="12"/>
  <c r="FG485" i="12"/>
  <c r="FF485" i="12"/>
  <c r="FD485" i="12"/>
  <c r="FC485" i="12"/>
  <c r="FB485" i="12"/>
  <c r="FA485" i="12"/>
  <c r="EZ485" i="12"/>
  <c r="EY485" i="12"/>
  <c r="ES485" i="12"/>
  <c r="ER485" i="12"/>
  <c r="EQ485" i="12"/>
  <c r="EP485" i="12"/>
  <c r="EM485" i="12"/>
  <c r="EJ485" i="12"/>
  <c r="EI485" i="12"/>
  <c r="EH485" i="12"/>
  <c r="EG485" i="12"/>
  <c r="EF485" i="12"/>
  <c r="ED485" i="12"/>
  <c r="EC485" i="12"/>
  <c r="DY485" i="12"/>
  <c r="EL485" i="12" s="1"/>
  <c r="DW485" i="12"/>
  <c r="DU485" i="12"/>
  <c r="EE485" i="12" s="1"/>
  <c r="DR485" i="12"/>
  <c r="DV485" i="12" s="1"/>
  <c r="CZ485" i="12"/>
  <c r="CR485" i="12"/>
  <c r="CP485" i="12"/>
  <c r="CO485" i="12"/>
  <c r="CJ485" i="12"/>
  <c r="CA485" i="12"/>
  <c r="BV485" i="12"/>
  <c r="BQ485" i="12"/>
  <c r="BN485" i="12"/>
  <c r="BL485" i="12"/>
  <c r="BG485" i="12"/>
  <c r="BF485" i="12"/>
  <c r="BE485" i="12"/>
  <c r="BD485" i="12"/>
  <c r="BB485" i="12"/>
  <c r="AY485" i="12"/>
  <c r="AW485" i="12"/>
  <c r="AR485" i="12"/>
  <c r="AO485" i="12"/>
  <c r="AM485" i="12"/>
  <c r="AH485" i="12"/>
  <c r="AC485" i="12"/>
  <c r="Z485" i="12"/>
  <c r="X485" i="12"/>
  <c r="V485" i="12"/>
  <c r="U485" i="12"/>
  <c r="FH484" i="12"/>
  <c r="FE484" i="12"/>
  <c r="FC484" i="12"/>
  <c r="FB484" i="12"/>
  <c r="EY484" i="12"/>
  <c r="ER484" i="12"/>
  <c r="FA484" i="12" s="1"/>
  <c r="EL484" i="12"/>
  <c r="BN484" i="12" s="1"/>
  <c r="EK484" i="12"/>
  <c r="BI484" i="12" s="1"/>
  <c r="EH484" i="12"/>
  <c r="AT484" i="12" s="1"/>
  <c r="EF484" i="12"/>
  <c r="EE484" i="12"/>
  <c r="EB484" i="12"/>
  <c r="DR484" i="12"/>
  <c r="CR484" i="12"/>
  <c r="CO484" i="12"/>
  <c r="CP484" i="12" s="1"/>
  <c r="CF484" i="12" s="1"/>
  <c r="CA484" i="12"/>
  <c r="BV484" i="12"/>
  <c r="BQ484" i="12"/>
  <c r="BO484" i="12"/>
  <c r="BP484" i="12" s="1"/>
  <c r="BL484" i="12"/>
  <c r="BG484" i="12"/>
  <c r="BB484" i="12"/>
  <c r="AW484" i="12"/>
  <c r="AV484" i="12"/>
  <c r="AU484" i="12"/>
  <c r="AR484" i="12"/>
  <c r="AM484" i="12"/>
  <c r="AJ484" i="12"/>
  <c r="AH484" i="12"/>
  <c r="AF484" i="12"/>
  <c r="AE484" i="12"/>
  <c r="AC484" i="12"/>
  <c r="X484" i="12"/>
  <c r="Q484" i="12"/>
  <c r="R484" i="12" s="1"/>
  <c r="P484" i="12"/>
  <c r="FG483" i="12"/>
  <c r="FF483" i="12"/>
  <c r="FD483" i="12"/>
  <c r="FB483" i="12"/>
  <c r="FA483" i="12"/>
  <c r="EZ483" i="12"/>
  <c r="EX483" i="12"/>
  <c r="EU483" i="12"/>
  <c r="FH483" i="12" s="1"/>
  <c r="ES483" i="12"/>
  <c r="FC483" i="12" s="1"/>
  <c r="ER483" i="12"/>
  <c r="EP483" i="12"/>
  <c r="EM483" i="12"/>
  <c r="EJ483" i="12"/>
  <c r="EI483" i="12"/>
  <c r="EH483" i="12"/>
  <c r="EG483" i="12"/>
  <c r="EF483" i="12"/>
  <c r="AJ483" i="12" s="1"/>
  <c r="ED483" i="12"/>
  <c r="EC483" i="12"/>
  <c r="DW483" i="12"/>
  <c r="DV483" i="12"/>
  <c r="DU483" i="12"/>
  <c r="EE483" i="12" s="1"/>
  <c r="DT483" i="12"/>
  <c r="EB483" i="12" s="1"/>
  <c r="DS483" i="12"/>
  <c r="EA483" i="12" s="1"/>
  <c r="DR483" i="12"/>
  <c r="DD483" i="12"/>
  <c r="CR483" i="12"/>
  <c r="CO483" i="12"/>
  <c r="CP483" i="12" s="1"/>
  <c r="CK483" i="12" s="1"/>
  <c r="CA483" i="12"/>
  <c r="BV483" i="12"/>
  <c r="BQ483" i="12"/>
  <c r="BL483" i="12"/>
  <c r="BG483" i="12"/>
  <c r="BD483" i="12"/>
  <c r="BB483" i="12"/>
  <c r="AZ483" i="12"/>
  <c r="AY483" i="12"/>
  <c r="AW483" i="12"/>
  <c r="AU483" i="12"/>
  <c r="AT483" i="12"/>
  <c r="AR483" i="12"/>
  <c r="AO483" i="12"/>
  <c r="AM483" i="12"/>
  <c r="AK483" i="12"/>
  <c r="AH483" i="12"/>
  <c r="AC483" i="12"/>
  <c r="X483" i="12"/>
  <c r="P483" i="12"/>
  <c r="FH482" i="12"/>
  <c r="FE482" i="12"/>
  <c r="FC482" i="12"/>
  <c r="FB482" i="12"/>
  <c r="FA482" i="12"/>
  <c r="EY482" i="12"/>
  <c r="EX482" i="12"/>
  <c r="EU482" i="12"/>
  <c r="FG482" i="12" s="1"/>
  <c r="ER482" i="12"/>
  <c r="EQ482" i="12"/>
  <c r="EZ482" i="12" s="1"/>
  <c r="EP482" i="12"/>
  <c r="EL482" i="12"/>
  <c r="EK482" i="12"/>
  <c r="EH482" i="12"/>
  <c r="EG482" i="12"/>
  <c r="EF482" i="12"/>
  <c r="EE482" i="12"/>
  <c r="AE482" i="12" s="1"/>
  <c r="EC482" i="12"/>
  <c r="EB482" i="12"/>
  <c r="DY482" i="12"/>
  <c r="EM482" i="12" s="1"/>
  <c r="DW482" i="12"/>
  <c r="EI482" i="12" s="1"/>
  <c r="DU482" i="12"/>
  <c r="ED482" i="12" s="1"/>
  <c r="Z482" i="12" s="1"/>
  <c r="DT482" i="12"/>
  <c r="DS482" i="12"/>
  <c r="DR482" i="12"/>
  <c r="DV482" i="12" s="1"/>
  <c r="DC482" i="12"/>
  <c r="CY482" i="12"/>
  <c r="CR482" i="12"/>
  <c r="CO482" i="12"/>
  <c r="CP482" i="12" s="1"/>
  <c r="DD482" i="12" s="1"/>
  <c r="CJ482" i="12"/>
  <c r="CI482" i="12"/>
  <c r="CA482" i="12"/>
  <c r="BV482" i="12"/>
  <c r="BQ482" i="12"/>
  <c r="BO482" i="12"/>
  <c r="BP482" i="12" s="1"/>
  <c r="BN482" i="12"/>
  <c r="BL482" i="12"/>
  <c r="BG482" i="12"/>
  <c r="BB482" i="12"/>
  <c r="AW482" i="12"/>
  <c r="AR482" i="12"/>
  <c r="AO482" i="12"/>
  <c r="AM482" i="12"/>
  <c r="AJ482" i="12"/>
  <c r="AK482" i="12" s="1"/>
  <c r="AH482" i="12"/>
  <c r="AF482" i="12"/>
  <c r="AG482" i="12" s="1"/>
  <c r="AC482" i="12"/>
  <c r="AB482" i="12"/>
  <c r="AA482" i="12"/>
  <c r="X482" i="12"/>
  <c r="FG481" i="12"/>
  <c r="FF481" i="12"/>
  <c r="FD481" i="12"/>
  <c r="FA481" i="12"/>
  <c r="EZ481" i="12"/>
  <c r="ER481" i="12"/>
  <c r="FB481" i="12" s="1"/>
  <c r="EM481" i="12"/>
  <c r="EL481" i="12"/>
  <c r="EJ481" i="12"/>
  <c r="EI481" i="12"/>
  <c r="EG481" i="12"/>
  <c r="ED481" i="12"/>
  <c r="EC481" i="12"/>
  <c r="DY481" i="12"/>
  <c r="DV481" i="12"/>
  <c r="EF481" i="12" s="1"/>
  <c r="DU481" i="12"/>
  <c r="EE481" i="12" s="1"/>
  <c r="DT481" i="12"/>
  <c r="EB481" i="12" s="1"/>
  <c r="DR481" i="12"/>
  <c r="DD481" i="12"/>
  <c r="DA481" i="12"/>
  <c r="CZ481" i="12"/>
  <c r="CV481" i="12"/>
  <c r="CU481" i="12"/>
  <c r="CR481" i="12"/>
  <c r="CO481" i="12"/>
  <c r="CP481" i="12" s="1"/>
  <c r="CL481" i="12" s="1"/>
  <c r="CK481" i="12"/>
  <c r="CG481" i="12"/>
  <c r="CF481" i="12"/>
  <c r="CC481" i="12"/>
  <c r="CB481" i="12"/>
  <c r="CN481" i="12" s="1"/>
  <c r="CA481" i="12"/>
  <c r="BV481" i="12"/>
  <c r="BQ481" i="12"/>
  <c r="BL481" i="12"/>
  <c r="BG481" i="12"/>
  <c r="BD481" i="12"/>
  <c r="BB481" i="12"/>
  <c r="AY481" i="12"/>
  <c r="AW481" i="12"/>
  <c r="AR481" i="12"/>
  <c r="AP481" i="12"/>
  <c r="AO481" i="12"/>
  <c r="AM481" i="12"/>
  <c r="AH481" i="12"/>
  <c r="AC481" i="12"/>
  <c r="X481" i="12"/>
  <c r="U481" i="12"/>
  <c r="P481" i="12"/>
  <c r="FH480" i="12"/>
  <c r="FE480" i="12"/>
  <c r="FD480" i="12"/>
  <c r="FC480" i="12"/>
  <c r="FB480" i="12"/>
  <c r="EZ480" i="12"/>
  <c r="EY480" i="12"/>
  <c r="EU480" i="12"/>
  <c r="FG480" i="12" s="1"/>
  <c r="ER480" i="12"/>
  <c r="FA480" i="12" s="1"/>
  <c r="EQ480" i="12"/>
  <c r="EL480" i="12"/>
  <c r="EK480" i="12"/>
  <c r="BI480" i="12" s="1"/>
  <c r="EH480" i="12"/>
  <c r="EF480" i="12"/>
  <c r="EE480" i="12"/>
  <c r="EB480" i="12"/>
  <c r="DY480" i="12"/>
  <c r="EM480" i="12" s="1"/>
  <c r="DW480" i="12"/>
  <c r="EI480" i="12" s="1"/>
  <c r="DT480" i="12"/>
  <c r="EC480" i="12" s="1"/>
  <c r="DS480" i="12"/>
  <c r="DR480" i="12"/>
  <c r="ES480" i="12" s="1"/>
  <c r="CR480" i="12"/>
  <c r="CO480" i="12"/>
  <c r="CP480" i="12" s="1"/>
  <c r="CA480" i="12"/>
  <c r="BV480" i="12"/>
  <c r="BT480" i="12"/>
  <c r="BS480" i="12"/>
  <c r="BQ480" i="12"/>
  <c r="BO480" i="12"/>
  <c r="BN480" i="12"/>
  <c r="BL480" i="12"/>
  <c r="BJ480" i="12"/>
  <c r="BK480" i="12" s="1"/>
  <c r="BG480" i="12"/>
  <c r="BB480" i="12"/>
  <c r="AW480" i="12"/>
  <c r="AT480" i="12"/>
  <c r="AR480" i="12"/>
  <c r="AM480" i="12"/>
  <c r="AK480" i="12"/>
  <c r="AJ480" i="12"/>
  <c r="AH480" i="12"/>
  <c r="AF480" i="12"/>
  <c r="AE480" i="12"/>
  <c r="AC480" i="12"/>
  <c r="X480" i="12"/>
  <c r="FG479" i="12"/>
  <c r="FF479" i="12"/>
  <c r="FD479" i="12"/>
  <c r="FA479" i="12"/>
  <c r="EZ479" i="12"/>
  <c r="EP479" i="12"/>
  <c r="EM479" i="12"/>
  <c r="EJ479" i="12"/>
  <c r="EI479" i="12"/>
  <c r="AY479" i="12" s="1"/>
  <c r="EG479" i="12"/>
  <c r="AO479" i="12" s="1"/>
  <c r="ED479" i="12"/>
  <c r="AA479" i="12" s="1"/>
  <c r="EC479" i="12"/>
  <c r="DR479" i="12"/>
  <c r="DB479" i="12"/>
  <c r="CZ479" i="12"/>
  <c r="CR479" i="12"/>
  <c r="CP479" i="12"/>
  <c r="CM479" i="12" s="1"/>
  <c r="CO479" i="12"/>
  <c r="CL479" i="12"/>
  <c r="CH479" i="12"/>
  <c r="CA479" i="12"/>
  <c r="BV479" i="12"/>
  <c r="BS479" i="12"/>
  <c r="BQ479" i="12"/>
  <c r="BL479" i="12"/>
  <c r="BG479" i="12"/>
  <c r="BE479" i="12"/>
  <c r="BD479" i="12"/>
  <c r="BB479" i="12"/>
  <c r="BA479" i="12"/>
  <c r="AZ479" i="12"/>
  <c r="AW479" i="12"/>
  <c r="AR479" i="12"/>
  <c r="AM479" i="12"/>
  <c r="AH479" i="12"/>
  <c r="AC479" i="12"/>
  <c r="Z479" i="12"/>
  <c r="X479" i="12"/>
  <c r="W479" i="12"/>
  <c r="V479" i="12"/>
  <c r="U479" i="12"/>
  <c r="FH478" i="12"/>
  <c r="FE478" i="12"/>
  <c r="FC478" i="12"/>
  <c r="FB478" i="12"/>
  <c r="EY478" i="12"/>
  <c r="ER478" i="12"/>
  <c r="FA478" i="12" s="1"/>
  <c r="EL478" i="12"/>
  <c r="BN478" i="12" s="1"/>
  <c r="EK478" i="12"/>
  <c r="BI478" i="12" s="1"/>
  <c r="EH478" i="12"/>
  <c r="EF478" i="12"/>
  <c r="EE478" i="12"/>
  <c r="EB478" i="12"/>
  <c r="DV478" i="12"/>
  <c r="EG478" i="12" s="1"/>
  <c r="DS478" i="12"/>
  <c r="DR478" i="12"/>
  <c r="CR478" i="12"/>
  <c r="CO478" i="12"/>
  <c r="CP478" i="12" s="1"/>
  <c r="CL478" i="12" s="1"/>
  <c r="CC478" i="12"/>
  <c r="CA478" i="12"/>
  <c r="BV478" i="12"/>
  <c r="BQ478" i="12"/>
  <c r="BP478" i="12"/>
  <c r="BO478" i="12"/>
  <c r="BL478" i="12"/>
  <c r="BG478" i="12"/>
  <c r="BB478" i="12"/>
  <c r="AW478" i="12"/>
  <c r="AR478" i="12"/>
  <c r="AM478" i="12"/>
  <c r="AJ478" i="12"/>
  <c r="AH478" i="12"/>
  <c r="AC478" i="12"/>
  <c r="X478" i="12"/>
  <c r="P478" i="12"/>
  <c r="FH477" i="12"/>
  <c r="FE477" i="12"/>
  <c r="FC477" i="12"/>
  <c r="FB477" i="12"/>
  <c r="EY477" i="12"/>
  <c r="EX477" i="12"/>
  <c r="ES477" i="12"/>
  <c r="FD477" i="12" s="1"/>
  <c r="EP477" i="12"/>
  <c r="EL477" i="12"/>
  <c r="EK477" i="12"/>
  <c r="EI477" i="12"/>
  <c r="EH477" i="12"/>
  <c r="EF477" i="12"/>
  <c r="EE477" i="12"/>
  <c r="AE477" i="12" s="1"/>
  <c r="EB477" i="12"/>
  <c r="EA477" i="12"/>
  <c r="DW477" i="12"/>
  <c r="DT477" i="12"/>
  <c r="EC477" i="12" s="1"/>
  <c r="DS477" i="12"/>
  <c r="DR477" i="12"/>
  <c r="DV477" i="12" s="1"/>
  <c r="EG477" i="12" s="1"/>
  <c r="DC477" i="12"/>
  <c r="CZ477" i="12"/>
  <c r="CV477" i="12"/>
  <c r="CU477" i="12"/>
  <c r="CR477" i="12"/>
  <c r="CP477" i="12"/>
  <c r="DD477" i="12" s="1"/>
  <c r="CO477" i="12"/>
  <c r="CM477" i="12"/>
  <c r="CL477" i="12"/>
  <c r="CH477" i="12"/>
  <c r="CG477" i="12"/>
  <c r="CD477" i="12"/>
  <c r="CA477" i="12"/>
  <c r="BV477" i="12"/>
  <c r="BQ477" i="12"/>
  <c r="BP477" i="12"/>
  <c r="BO477" i="12"/>
  <c r="BN477" i="12"/>
  <c r="BR477" i="12" s="1"/>
  <c r="BL477" i="12"/>
  <c r="BI477" i="12"/>
  <c r="BG477" i="12"/>
  <c r="BB477" i="12"/>
  <c r="AW477" i="12"/>
  <c r="AR477" i="12"/>
  <c r="AO477" i="12"/>
  <c r="AM477" i="12"/>
  <c r="AK477" i="12"/>
  <c r="AJ477" i="12"/>
  <c r="AH477" i="12"/>
  <c r="AG477" i="12"/>
  <c r="AF477" i="12"/>
  <c r="AC477" i="12"/>
  <c r="X477" i="12"/>
  <c r="FH476" i="12"/>
  <c r="FE476" i="12"/>
  <c r="FD476" i="12"/>
  <c r="FC476" i="12"/>
  <c r="FB476" i="12"/>
  <c r="EZ476" i="12"/>
  <c r="EY476" i="12"/>
  <c r="EX476" i="12"/>
  <c r="EU476" i="12"/>
  <c r="FG476" i="12" s="1"/>
  <c r="ET476" i="12"/>
  <c r="FF476" i="12" s="1"/>
  <c r="ES476" i="12"/>
  <c r="EQ476" i="12"/>
  <c r="EP476" i="12"/>
  <c r="EM476" i="12"/>
  <c r="BS476" i="12" s="1"/>
  <c r="EL476" i="12"/>
  <c r="EK476" i="12"/>
  <c r="EH476" i="12"/>
  <c r="EG476" i="12"/>
  <c r="EF476" i="12"/>
  <c r="EE476" i="12"/>
  <c r="AE476" i="12" s="1"/>
  <c r="EC476" i="12"/>
  <c r="EB476" i="12"/>
  <c r="DY476" i="12"/>
  <c r="DW476" i="12"/>
  <c r="DV476" i="12"/>
  <c r="DU476" i="12"/>
  <c r="ED476" i="12" s="1"/>
  <c r="DT476" i="12"/>
  <c r="DS476" i="12"/>
  <c r="EA476" i="12" s="1"/>
  <c r="DR476" i="12"/>
  <c r="ER476" i="12" s="1"/>
  <c r="FA476" i="12" s="1"/>
  <c r="DD476" i="12"/>
  <c r="DC476" i="12"/>
  <c r="DA476" i="12"/>
  <c r="CZ476" i="12"/>
  <c r="CW476" i="12"/>
  <c r="CV476" i="12"/>
  <c r="CU476" i="12"/>
  <c r="CS476" i="12"/>
  <c r="CR476" i="12"/>
  <c r="DF476" i="12" s="1"/>
  <c r="CP476" i="12"/>
  <c r="CY476" i="12" s="1"/>
  <c r="CO476" i="12"/>
  <c r="CM476" i="12"/>
  <c r="CL476" i="12"/>
  <c r="CJ476" i="12"/>
  <c r="CI476" i="12"/>
  <c r="CH476" i="12"/>
  <c r="CF476" i="12"/>
  <c r="CE476" i="12"/>
  <c r="CD476" i="12"/>
  <c r="CB476" i="12"/>
  <c r="CA476" i="12"/>
  <c r="CN476" i="12" s="1"/>
  <c r="BZ476" i="12"/>
  <c r="BV476" i="12"/>
  <c r="BT476" i="12"/>
  <c r="BU476" i="12" s="1"/>
  <c r="BQ476" i="12"/>
  <c r="BN476" i="12"/>
  <c r="BL476" i="12"/>
  <c r="BJ476" i="12"/>
  <c r="BI476" i="12"/>
  <c r="BG476" i="12"/>
  <c r="BB476" i="12"/>
  <c r="AW476" i="12"/>
  <c r="AT476" i="12"/>
  <c r="AR476" i="12"/>
  <c r="AO476" i="12"/>
  <c r="AP476" i="12" s="1"/>
  <c r="AM476" i="12"/>
  <c r="AJ476" i="12"/>
  <c r="AH476" i="12"/>
  <c r="AG476" i="12"/>
  <c r="AF476" i="12"/>
  <c r="AC476" i="12"/>
  <c r="Z476" i="12"/>
  <c r="X476" i="12"/>
  <c r="V476" i="12"/>
  <c r="U476" i="12"/>
  <c r="P476" i="12"/>
  <c r="FG475" i="12"/>
  <c r="FF475" i="12"/>
  <c r="FD475" i="12"/>
  <c r="FA475" i="12"/>
  <c r="EZ475" i="12"/>
  <c r="EY475" i="12"/>
  <c r="ER475" i="12"/>
  <c r="FB475" i="12" s="1"/>
  <c r="EQ475" i="12"/>
  <c r="EP475" i="12"/>
  <c r="EX475" i="12" s="1"/>
  <c r="EM475" i="12"/>
  <c r="EL475" i="12"/>
  <c r="EJ475" i="12"/>
  <c r="BD475" i="12" s="1"/>
  <c r="EI475" i="12"/>
  <c r="EG475" i="12"/>
  <c r="ED475" i="12"/>
  <c r="EC475" i="12"/>
  <c r="EB475" i="12"/>
  <c r="DY475" i="12"/>
  <c r="DV475" i="12"/>
  <c r="EF475" i="12" s="1"/>
  <c r="AJ475" i="12" s="1"/>
  <c r="DT475" i="12"/>
  <c r="DS475" i="12"/>
  <c r="EA475" i="12" s="1"/>
  <c r="DR475" i="12"/>
  <c r="CR475" i="12"/>
  <c r="CO475" i="12"/>
  <c r="CP475" i="12" s="1"/>
  <c r="CK475" i="12" s="1"/>
  <c r="CJ475" i="12"/>
  <c r="CA475" i="12"/>
  <c r="BV475" i="12"/>
  <c r="BS475" i="12"/>
  <c r="BQ475" i="12"/>
  <c r="BL475" i="12"/>
  <c r="BG475" i="12"/>
  <c r="BB475" i="12"/>
  <c r="AZ475" i="12"/>
  <c r="AY475" i="12"/>
  <c r="AW475" i="12"/>
  <c r="AR475" i="12"/>
  <c r="AQ475" i="12"/>
  <c r="AS475" i="12" s="1"/>
  <c r="AP475" i="12"/>
  <c r="AO475" i="12"/>
  <c r="AM475" i="12"/>
  <c r="AH475" i="12"/>
  <c r="AC475" i="12"/>
  <c r="AB475" i="12"/>
  <c r="AA475" i="12"/>
  <c r="Z475" i="12"/>
  <c r="X475" i="12"/>
  <c r="G475" i="12"/>
  <c r="F475" i="12"/>
  <c r="FH474" i="12"/>
  <c r="FE474" i="12"/>
  <c r="FC474" i="12"/>
  <c r="FB474" i="12"/>
  <c r="EY474" i="12"/>
  <c r="EU474" i="12"/>
  <c r="FG474" i="12" s="1"/>
  <c r="ER474" i="12"/>
  <c r="FA474" i="12" s="1"/>
  <c r="EQ474" i="12"/>
  <c r="EZ474" i="12" s="1"/>
  <c r="EL474" i="12"/>
  <c r="EK474" i="12"/>
  <c r="BI474" i="12" s="1"/>
  <c r="EH474" i="12"/>
  <c r="EF474" i="12"/>
  <c r="EE474" i="12"/>
  <c r="AE474" i="12" s="1"/>
  <c r="EB474" i="12"/>
  <c r="EA474" i="12"/>
  <c r="DY474" i="12"/>
  <c r="EM474" i="12" s="1"/>
  <c r="DS474" i="12"/>
  <c r="DR474" i="12"/>
  <c r="DD474" i="12"/>
  <c r="DC474" i="12"/>
  <c r="CX474" i="12"/>
  <c r="CW474" i="12"/>
  <c r="CU474" i="12"/>
  <c r="CR474" i="12"/>
  <c r="CO474" i="12"/>
  <c r="CP474" i="12" s="1"/>
  <c r="CN474" i="12"/>
  <c r="CL474" i="12"/>
  <c r="CK474" i="12"/>
  <c r="CF474" i="12"/>
  <c r="CE474" i="12"/>
  <c r="CB474" i="12"/>
  <c r="BZ474" i="12" s="1"/>
  <c r="CA474" i="12"/>
  <c r="BV474" i="12"/>
  <c r="BS474" i="12"/>
  <c r="BQ474" i="12"/>
  <c r="BN474" i="12"/>
  <c r="BL474" i="12"/>
  <c r="BJ474" i="12"/>
  <c r="BG474" i="12"/>
  <c r="BB474" i="12"/>
  <c r="AW474" i="12"/>
  <c r="AU474" i="12"/>
  <c r="AT474" i="12"/>
  <c r="AR474" i="12"/>
  <c r="AM474" i="12"/>
  <c r="AH474" i="12"/>
  <c r="AC474" i="12"/>
  <c r="X474" i="12"/>
  <c r="Q474" i="12"/>
  <c r="P474" i="12"/>
  <c r="FG473" i="12"/>
  <c r="FF473" i="12"/>
  <c r="FD473" i="12"/>
  <c r="FA473" i="12"/>
  <c r="EZ473" i="12"/>
  <c r="EM473" i="12"/>
  <c r="EJ473" i="12"/>
  <c r="EI473" i="12"/>
  <c r="AY473" i="12" s="1"/>
  <c r="EG473" i="12"/>
  <c r="ED473" i="12"/>
  <c r="EC473" i="12"/>
  <c r="DR473" i="12"/>
  <c r="CZ473" i="12"/>
  <c r="CR473" i="12"/>
  <c r="CO473" i="12"/>
  <c r="CP473" i="12" s="1"/>
  <c r="DD473" i="12" s="1"/>
  <c r="CL473" i="12"/>
  <c r="CK473" i="12"/>
  <c r="CG473" i="12"/>
  <c r="CA473" i="12"/>
  <c r="BV473" i="12"/>
  <c r="BS473" i="12"/>
  <c r="BQ473" i="12"/>
  <c r="BL473" i="12"/>
  <c r="BG473" i="12"/>
  <c r="BD473" i="12"/>
  <c r="BB473" i="12"/>
  <c r="AZ473" i="12"/>
  <c r="BA473" i="12" s="1"/>
  <c r="BC473" i="12" s="1"/>
  <c r="AW473" i="12"/>
  <c r="AR473" i="12"/>
  <c r="AQ473" i="12"/>
  <c r="AO473" i="12"/>
  <c r="AP473" i="12" s="1"/>
  <c r="AM473" i="12"/>
  <c r="AH473" i="12"/>
  <c r="AC473" i="12"/>
  <c r="X473" i="12"/>
  <c r="FH472" i="12"/>
  <c r="FE472" i="12"/>
  <c r="FC472" i="12"/>
  <c r="FB472" i="12"/>
  <c r="EY472" i="12"/>
  <c r="EU472" i="12"/>
  <c r="FG472" i="12" s="1"/>
  <c r="ER472" i="12"/>
  <c r="FA472" i="12" s="1"/>
  <c r="EL472" i="12"/>
  <c r="EK472" i="12"/>
  <c r="BI472" i="12" s="1"/>
  <c r="EH472" i="12"/>
  <c r="EF472" i="12"/>
  <c r="EE472" i="12"/>
  <c r="EB472" i="12"/>
  <c r="P472" i="12" s="1"/>
  <c r="EA472" i="12"/>
  <c r="DV472" i="12"/>
  <c r="EG472" i="12" s="1"/>
  <c r="DU472" i="12"/>
  <c r="ED472" i="12" s="1"/>
  <c r="DS472" i="12"/>
  <c r="DR472" i="12"/>
  <c r="CY472" i="12"/>
  <c r="CX472" i="12"/>
  <c r="CR472" i="12"/>
  <c r="CO472" i="12"/>
  <c r="CP472" i="12" s="1"/>
  <c r="CK472" i="12"/>
  <c r="CA472" i="12"/>
  <c r="BV472" i="12"/>
  <c r="BQ472" i="12"/>
  <c r="BP472" i="12"/>
  <c r="BR472" i="12" s="1"/>
  <c r="BO472" i="12"/>
  <c r="BN472" i="12"/>
  <c r="BL472" i="12"/>
  <c r="BG472" i="12"/>
  <c r="BB472" i="12"/>
  <c r="AW472" i="12"/>
  <c r="AU472" i="12"/>
  <c r="AT472" i="12"/>
  <c r="AR472" i="12"/>
  <c r="AM472" i="12"/>
  <c r="AJ472" i="12"/>
  <c r="AH472" i="12"/>
  <c r="AE472" i="12"/>
  <c r="AC472" i="12"/>
  <c r="X472" i="12"/>
  <c r="F472" i="12"/>
  <c r="G472" i="12" s="1"/>
  <c r="FG471" i="12"/>
  <c r="FF471" i="12"/>
  <c r="FD471" i="12"/>
  <c r="FA471" i="12"/>
  <c r="EZ471" i="12"/>
  <c r="EX471" i="12"/>
  <c r="ES471" i="12"/>
  <c r="FC471" i="12" s="1"/>
  <c r="EP471" i="12"/>
  <c r="EM471" i="12"/>
  <c r="BS471" i="12" s="1"/>
  <c r="EJ471" i="12"/>
  <c r="EI471" i="12"/>
  <c r="EH471" i="12"/>
  <c r="EG471" i="12"/>
  <c r="ED471" i="12"/>
  <c r="Z471" i="12" s="1"/>
  <c r="EC471" i="12"/>
  <c r="EA471" i="12"/>
  <c r="DW471" i="12"/>
  <c r="DS471" i="12"/>
  <c r="DR471" i="12"/>
  <c r="CY471" i="12"/>
  <c r="CX471" i="12"/>
  <c r="CV471" i="12"/>
  <c r="CU471" i="12"/>
  <c r="CR471" i="12"/>
  <c r="CO471" i="12"/>
  <c r="CP471" i="12" s="1"/>
  <c r="CL471" i="12" s="1"/>
  <c r="CH471" i="12"/>
  <c r="CG471" i="12"/>
  <c r="CE471" i="12"/>
  <c r="CA471" i="12"/>
  <c r="BV471" i="12"/>
  <c r="BU471" i="12"/>
  <c r="BT471" i="12"/>
  <c r="BQ471" i="12"/>
  <c r="BL471" i="12"/>
  <c r="BG471" i="12"/>
  <c r="BE471" i="12"/>
  <c r="BD471" i="12"/>
  <c r="BB471" i="12"/>
  <c r="AW471" i="12"/>
  <c r="AR471" i="12"/>
  <c r="AO471" i="12"/>
  <c r="AM471" i="12"/>
  <c r="AH471" i="12"/>
  <c r="AC471" i="12"/>
  <c r="X471" i="12"/>
  <c r="FH470" i="12"/>
  <c r="FE470" i="12"/>
  <c r="FC470" i="12"/>
  <c r="FB470" i="12"/>
  <c r="EY470" i="12"/>
  <c r="EX470" i="12"/>
  <c r="EU470" i="12"/>
  <c r="EP470" i="12"/>
  <c r="EL470" i="12"/>
  <c r="BN470" i="12" s="1"/>
  <c r="EK470" i="12"/>
  <c r="EH470" i="12"/>
  <c r="AU470" i="12" s="1"/>
  <c r="EF470" i="12"/>
  <c r="AJ470" i="12" s="1"/>
  <c r="EE470" i="12"/>
  <c r="EC470" i="12"/>
  <c r="EB470" i="12"/>
  <c r="DW470" i="12"/>
  <c r="EI470" i="12" s="1"/>
  <c r="DU470" i="12"/>
  <c r="ED470" i="12" s="1"/>
  <c r="DT470" i="12"/>
  <c r="DR470" i="12"/>
  <c r="ES470" i="12" s="1"/>
  <c r="FD470" i="12" s="1"/>
  <c r="DD470" i="12"/>
  <c r="DC470" i="12"/>
  <c r="CS470" i="12"/>
  <c r="CR470" i="12"/>
  <c r="CO470" i="12"/>
  <c r="CP470" i="12" s="1"/>
  <c r="CM470" i="12"/>
  <c r="CD470" i="12"/>
  <c r="CB470" i="12"/>
  <c r="CA470" i="12"/>
  <c r="BV470" i="12"/>
  <c r="BQ470" i="12"/>
  <c r="BL470" i="12"/>
  <c r="BI470" i="12"/>
  <c r="BG470" i="12"/>
  <c r="BB470" i="12"/>
  <c r="AW470" i="12"/>
  <c r="AT470" i="12"/>
  <c r="AR470" i="12"/>
  <c r="AM470" i="12"/>
  <c r="AL470" i="12"/>
  <c r="AK470" i="12"/>
  <c r="AH470" i="12"/>
  <c r="AC470" i="12"/>
  <c r="X470" i="12"/>
  <c r="FH469" i="12"/>
  <c r="FG469" i="12"/>
  <c r="FF469" i="12"/>
  <c r="FD469" i="12"/>
  <c r="FA469" i="12"/>
  <c r="EZ469" i="12"/>
  <c r="EU469" i="12"/>
  <c r="EM469" i="12"/>
  <c r="EJ469" i="12"/>
  <c r="EI469" i="12"/>
  <c r="EG469" i="12"/>
  <c r="ED469" i="12"/>
  <c r="EC469" i="12"/>
  <c r="DY469" i="12"/>
  <c r="EL469" i="12" s="1"/>
  <c r="DW469" i="12"/>
  <c r="EH469" i="12" s="1"/>
  <c r="DU469" i="12"/>
  <c r="EE469" i="12" s="1"/>
  <c r="DT469" i="12"/>
  <c r="EB469" i="12" s="1"/>
  <c r="DR469" i="12"/>
  <c r="CZ469" i="12"/>
  <c r="CX469" i="12"/>
  <c r="CW469" i="12"/>
  <c r="CU469" i="12"/>
  <c r="CR469" i="12"/>
  <c r="CO469" i="12"/>
  <c r="CP469" i="12" s="1"/>
  <c r="DA469" i="12" s="1"/>
  <c r="CL469" i="12"/>
  <c r="CJ469" i="12"/>
  <c r="CI469" i="12"/>
  <c r="CG469" i="12"/>
  <c r="CB469" i="12"/>
  <c r="CA469" i="12"/>
  <c r="BV469" i="12"/>
  <c r="BQ469" i="12"/>
  <c r="BN469" i="12"/>
  <c r="BL469" i="12"/>
  <c r="BG469" i="12"/>
  <c r="BB469" i="12"/>
  <c r="AY469" i="12"/>
  <c r="AW469" i="12"/>
  <c r="AR469" i="12"/>
  <c r="AM469" i="12"/>
  <c r="AH469" i="12"/>
  <c r="AC469" i="12"/>
  <c r="Z469" i="12"/>
  <c r="X469" i="12"/>
  <c r="V469" i="12"/>
  <c r="U469" i="12"/>
  <c r="FH468" i="12"/>
  <c r="FE468" i="12"/>
  <c r="FC468" i="12"/>
  <c r="FB468" i="12"/>
  <c r="EY468" i="12"/>
  <c r="ER468" i="12"/>
  <c r="FA468" i="12" s="1"/>
  <c r="EQ468" i="12"/>
  <c r="EZ468" i="12" s="1"/>
  <c r="EL468" i="12"/>
  <c r="EK468" i="12"/>
  <c r="EH468" i="12"/>
  <c r="AT468" i="12" s="1"/>
  <c r="EG468" i="12"/>
  <c r="EF468" i="12"/>
  <c r="AJ468" i="12" s="1"/>
  <c r="AK468" i="12" s="1"/>
  <c r="EE468" i="12"/>
  <c r="EB468" i="12"/>
  <c r="DY468" i="12"/>
  <c r="EM468" i="12" s="1"/>
  <c r="DW468" i="12"/>
  <c r="EI468" i="12" s="1"/>
  <c r="DV468" i="12"/>
  <c r="DU468" i="12"/>
  <c r="ED468" i="12" s="1"/>
  <c r="DT468" i="12"/>
  <c r="EC468" i="12" s="1"/>
  <c r="DR468" i="12"/>
  <c r="CZ468" i="12"/>
  <c r="CR468" i="12"/>
  <c r="CO468" i="12"/>
  <c r="CP468" i="12" s="1"/>
  <c r="DB468" i="12" s="1"/>
  <c r="CF468" i="12"/>
  <c r="CA468" i="12"/>
  <c r="BV468" i="12"/>
  <c r="BS468" i="12"/>
  <c r="BQ468" i="12"/>
  <c r="BO468" i="12"/>
  <c r="BN468" i="12"/>
  <c r="BL468" i="12"/>
  <c r="BI468" i="12"/>
  <c r="BG468" i="12"/>
  <c r="BB468" i="12"/>
  <c r="AW468" i="12"/>
  <c r="AV468" i="12"/>
  <c r="AU468" i="12"/>
  <c r="AX468" i="12" s="1"/>
  <c r="AR468" i="12"/>
  <c r="AM468" i="12"/>
  <c r="AH468" i="12"/>
  <c r="AE468" i="12"/>
  <c r="AC468" i="12"/>
  <c r="X468" i="12"/>
  <c r="U468" i="12"/>
  <c r="P468" i="12"/>
  <c r="FH467" i="12"/>
  <c r="FE467" i="12"/>
  <c r="FC467" i="12"/>
  <c r="FB467" i="12"/>
  <c r="FA467" i="12"/>
  <c r="EY467" i="12"/>
  <c r="ER467" i="12"/>
  <c r="EQ467" i="12"/>
  <c r="EZ467" i="12" s="1"/>
  <c r="EL467" i="12"/>
  <c r="EK467" i="12"/>
  <c r="EH467" i="12"/>
  <c r="EG467" i="12"/>
  <c r="EF467" i="12"/>
  <c r="EE467" i="12"/>
  <c r="EB467" i="12"/>
  <c r="DW467" i="12"/>
  <c r="EI467" i="12" s="1"/>
  <c r="DV467" i="12"/>
  <c r="DT467" i="12"/>
  <c r="EC467" i="12" s="1"/>
  <c r="DS467" i="12"/>
  <c r="EA467" i="12" s="1"/>
  <c r="DR467" i="12"/>
  <c r="CZ467" i="12"/>
  <c r="CR467" i="12"/>
  <c r="CP467" i="12"/>
  <c r="DC467" i="12" s="1"/>
  <c r="CO467" i="12"/>
  <c r="CL467" i="12"/>
  <c r="CD467" i="12"/>
  <c r="CA467" i="12"/>
  <c r="BV467" i="12"/>
  <c r="BQ467" i="12"/>
  <c r="BN467" i="12"/>
  <c r="BL467" i="12"/>
  <c r="BI467" i="12"/>
  <c r="BG467" i="12"/>
  <c r="BB467" i="12"/>
  <c r="AW467" i="12"/>
  <c r="AU467" i="12"/>
  <c r="AV467" i="12" s="1"/>
  <c r="AT467" i="12"/>
  <c r="AR467" i="12"/>
  <c r="AM467" i="12"/>
  <c r="AJ467" i="12"/>
  <c r="AH467" i="12"/>
  <c r="AC467" i="12"/>
  <c r="X467" i="12"/>
  <c r="U467" i="12"/>
  <c r="P467" i="12"/>
  <c r="FH466" i="12"/>
  <c r="FE466" i="12"/>
  <c r="FC466" i="12"/>
  <c r="FB466" i="12"/>
  <c r="FA466" i="12"/>
  <c r="EY466" i="12"/>
  <c r="EU466" i="12"/>
  <c r="FG466" i="12" s="1"/>
  <c r="ES466" i="12"/>
  <c r="FD466" i="12" s="1"/>
  <c r="ER466" i="12"/>
  <c r="EP466" i="12"/>
  <c r="EX466" i="12" s="1"/>
  <c r="EL466" i="12"/>
  <c r="EK466" i="12"/>
  <c r="EH466" i="12"/>
  <c r="EF466" i="12"/>
  <c r="EE466" i="12"/>
  <c r="EC466" i="12"/>
  <c r="EB466" i="12"/>
  <c r="DV466" i="12"/>
  <c r="EG466" i="12" s="1"/>
  <c r="DU466" i="12"/>
  <c r="ED466" i="12" s="1"/>
  <c r="DT466" i="12"/>
  <c r="DS466" i="12"/>
  <c r="DR466" i="12"/>
  <c r="CR466" i="12"/>
  <c r="CO466" i="12"/>
  <c r="CP466" i="12" s="1"/>
  <c r="CA466" i="12"/>
  <c r="BV466" i="12"/>
  <c r="BQ466" i="12"/>
  <c r="BL466" i="12"/>
  <c r="BJ466" i="12"/>
  <c r="BK466" i="12" s="1"/>
  <c r="BI466" i="12"/>
  <c r="BG466" i="12"/>
  <c r="BB466" i="12"/>
  <c r="AW466" i="12"/>
  <c r="AT466" i="12"/>
  <c r="AR466" i="12"/>
  <c r="AM466" i="12"/>
  <c r="AH466" i="12"/>
  <c r="AE466" i="12"/>
  <c r="AC466" i="12"/>
  <c r="X466" i="12"/>
  <c r="P466" i="12"/>
  <c r="FG465" i="12"/>
  <c r="FF465" i="12"/>
  <c r="FD465" i="12"/>
  <c r="FA465" i="12"/>
  <c r="EZ465" i="12"/>
  <c r="EM465" i="12"/>
  <c r="EJ465" i="12"/>
  <c r="EI465" i="12"/>
  <c r="EG465" i="12"/>
  <c r="AO465" i="12" s="1"/>
  <c r="ED465" i="12"/>
  <c r="EC465" i="12"/>
  <c r="DW465" i="12"/>
  <c r="EH465" i="12" s="1"/>
  <c r="DR465" i="12"/>
  <c r="DV465" i="12" s="1"/>
  <c r="EF465" i="12" s="1"/>
  <c r="CR465" i="12"/>
  <c r="CO465" i="12"/>
  <c r="CP465" i="12" s="1"/>
  <c r="CL465" i="12" s="1"/>
  <c r="CA465" i="12"/>
  <c r="BV465" i="12"/>
  <c r="BQ465" i="12"/>
  <c r="BL465" i="12"/>
  <c r="BG465" i="12"/>
  <c r="BD465" i="12"/>
  <c r="BB465" i="12"/>
  <c r="AY465" i="12"/>
  <c r="AW465" i="12"/>
  <c r="AR465" i="12"/>
  <c r="AM465" i="12"/>
  <c r="AH465" i="12"/>
  <c r="AC465" i="12"/>
  <c r="AA465" i="12"/>
  <c r="AB465" i="12" s="1"/>
  <c r="Z465" i="12"/>
  <c r="AD465" i="12" s="1"/>
  <c r="X465" i="12"/>
  <c r="U465" i="12"/>
  <c r="FH464" i="12"/>
  <c r="FG464" i="12"/>
  <c r="FE464" i="12"/>
  <c r="FC464" i="12"/>
  <c r="FB464" i="12"/>
  <c r="EY464" i="12"/>
  <c r="EX464" i="12"/>
  <c r="EU464" i="12"/>
  <c r="EQ464" i="12"/>
  <c r="EZ464" i="12" s="1"/>
  <c r="EP464" i="12"/>
  <c r="EM464" i="12"/>
  <c r="EL464" i="12"/>
  <c r="EK464" i="12"/>
  <c r="EH464" i="12"/>
  <c r="EF464" i="12"/>
  <c r="AJ464" i="12" s="1"/>
  <c r="EE464" i="12"/>
  <c r="ED464" i="12"/>
  <c r="EB464" i="12"/>
  <c r="DY464" i="12"/>
  <c r="DW464" i="12"/>
  <c r="EI464" i="12" s="1"/>
  <c r="DV464" i="12"/>
  <c r="EG464" i="12" s="1"/>
  <c r="DU464" i="12"/>
  <c r="DT464" i="12"/>
  <c r="EC464" i="12" s="1"/>
  <c r="DR464" i="12"/>
  <c r="ES464" i="12" s="1"/>
  <c r="FD464" i="12" s="1"/>
  <c r="DC464" i="12"/>
  <c r="CZ464" i="12"/>
  <c r="CU464" i="12"/>
  <c r="CR464" i="12"/>
  <c r="CO464" i="12"/>
  <c r="CP464" i="12" s="1"/>
  <c r="CL464" i="12" s="1"/>
  <c r="CI464" i="12"/>
  <c r="CD464" i="12"/>
  <c r="CA464" i="12"/>
  <c r="BV464" i="12"/>
  <c r="BQ464" i="12"/>
  <c r="BL464" i="12"/>
  <c r="BI464" i="12"/>
  <c r="BG464" i="12"/>
  <c r="BB464" i="12"/>
  <c r="AW464" i="12"/>
  <c r="AV464" i="12"/>
  <c r="AU464" i="12"/>
  <c r="AT464" i="12"/>
  <c r="AX464" i="12" s="1"/>
  <c r="AR464" i="12"/>
  <c r="AM464" i="12"/>
  <c r="AK464" i="12"/>
  <c r="AH464" i="12"/>
  <c r="AC464" i="12"/>
  <c r="X464" i="12"/>
  <c r="U464" i="12"/>
  <c r="P464" i="12"/>
  <c r="FH463" i="12"/>
  <c r="FG463" i="12"/>
  <c r="FF463" i="12"/>
  <c r="FD463" i="12"/>
  <c r="FC463" i="12"/>
  <c r="FA463" i="12"/>
  <c r="EZ463" i="12"/>
  <c r="EU463" i="12"/>
  <c r="ES463" i="12"/>
  <c r="EQ463" i="12"/>
  <c r="EY463" i="12" s="1"/>
  <c r="EM463" i="12"/>
  <c r="EJ463" i="12"/>
  <c r="EI463" i="12"/>
  <c r="AY463" i="12" s="1"/>
  <c r="EG463" i="12"/>
  <c r="ED463" i="12"/>
  <c r="EC463" i="12"/>
  <c r="DY463" i="12"/>
  <c r="EL463" i="12" s="1"/>
  <c r="DU463" i="12"/>
  <c r="EE463" i="12" s="1"/>
  <c r="DT463" i="12"/>
  <c r="EB463" i="12" s="1"/>
  <c r="DS463" i="12"/>
  <c r="EA463" i="12" s="1"/>
  <c r="DR463" i="12"/>
  <c r="EP463" i="12" s="1"/>
  <c r="CZ463" i="12"/>
  <c r="CW463" i="12"/>
  <c r="CR463" i="12"/>
  <c r="CP463" i="12"/>
  <c r="DD463" i="12" s="1"/>
  <c r="CO463" i="12"/>
  <c r="CI463" i="12"/>
  <c r="CH463" i="12"/>
  <c r="CF463" i="12"/>
  <c r="CA463" i="12"/>
  <c r="BV463" i="12"/>
  <c r="BS463" i="12"/>
  <c r="BQ463" i="12"/>
  <c r="BN463" i="12"/>
  <c r="BL463" i="12"/>
  <c r="BG463" i="12"/>
  <c r="BB463" i="12"/>
  <c r="BA463" i="12"/>
  <c r="AZ463" i="12"/>
  <c r="AW463" i="12"/>
  <c r="AR463" i="12"/>
  <c r="AM463" i="12"/>
  <c r="AH463" i="12"/>
  <c r="AC463" i="12"/>
  <c r="Z463" i="12"/>
  <c r="X463" i="12"/>
  <c r="U463" i="12"/>
  <c r="FH462" i="12"/>
  <c r="FE462" i="12"/>
  <c r="FC462" i="12"/>
  <c r="FB462" i="12"/>
  <c r="FA462" i="12"/>
  <c r="EY462" i="12"/>
  <c r="ER462" i="12"/>
  <c r="EQ462" i="12"/>
  <c r="EZ462" i="12" s="1"/>
  <c r="EP462" i="12"/>
  <c r="EX462" i="12" s="1"/>
  <c r="EL462" i="12"/>
  <c r="EK462" i="12"/>
  <c r="EH462" i="12"/>
  <c r="EF462" i="12"/>
  <c r="EE462" i="12"/>
  <c r="EB462" i="12"/>
  <c r="DY462" i="12"/>
  <c r="EM462" i="12" s="1"/>
  <c r="DV462" i="12"/>
  <c r="EG462" i="12" s="1"/>
  <c r="DR462" i="12"/>
  <c r="DD462" i="12"/>
  <c r="CR462" i="12"/>
  <c r="CO462" i="12"/>
  <c r="CP462" i="12" s="1"/>
  <c r="DB462" i="12" s="1"/>
  <c r="CG462" i="12"/>
  <c r="CA462" i="12"/>
  <c r="BV462" i="12"/>
  <c r="BS462" i="12"/>
  <c r="BQ462" i="12"/>
  <c r="BM462" i="12"/>
  <c r="BL462" i="12"/>
  <c r="BK462" i="12"/>
  <c r="BJ462" i="12"/>
  <c r="BI462" i="12"/>
  <c r="BG462" i="12"/>
  <c r="BB462" i="12"/>
  <c r="AW462" i="12"/>
  <c r="AR462" i="12"/>
  <c r="AM462" i="12"/>
  <c r="AH462" i="12"/>
  <c r="AE462" i="12"/>
  <c r="AF462" i="12" s="1"/>
  <c r="AC462" i="12"/>
  <c r="X462" i="12"/>
  <c r="R462" i="12"/>
  <c r="Q462" i="12"/>
  <c r="P462" i="12"/>
  <c r="FG461" i="12"/>
  <c r="FF461" i="12"/>
  <c r="FD461" i="12"/>
  <c r="FB461" i="12"/>
  <c r="FA461" i="12"/>
  <c r="EZ461" i="12"/>
  <c r="EU461" i="12"/>
  <c r="FH461" i="12" s="1"/>
  <c r="ES461" i="12"/>
  <c r="FC461" i="12" s="1"/>
  <c r="EM461" i="12"/>
  <c r="EJ461" i="12"/>
  <c r="EI461" i="12"/>
  <c r="EG461" i="12"/>
  <c r="EE461" i="12"/>
  <c r="ED461" i="12"/>
  <c r="EC461" i="12"/>
  <c r="U461" i="12" s="1"/>
  <c r="EA461" i="12"/>
  <c r="G461" i="12" s="1"/>
  <c r="DW461" i="12"/>
  <c r="EH461" i="12" s="1"/>
  <c r="AT461" i="12" s="1"/>
  <c r="DV461" i="12"/>
  <c r="EF461" i="12" s="1"/>
  <c r="DU461" i="12"/>
  <c r="DS461" i="12"/>
  <c r="DR461" i="12"/>
  <c r="ER461" i="12" s="1"/>
  <c r="CR461" i="12"/>
  <c r="CP461" i="12"/>
  <c r="DB461" i="12" s="1"/>
  <c r="CO461" i="12"/>
  <c r="CB461" i="12"/>
  <c r="BZ461" i="12" s="1"/>
  <c r="CA461" i="12"/>
  <c r="BV461" i="12"/>
  <c r="BQ461" i="12"/>
  <c r="BL461" i="12"/>
  <c r="BG461" i="12"/>
  <c r="BD461" i="12"/>
  <c r="BB461" i="12"/>
  <c r="AW461" i="12"/>
  <c r="AR461" i="12"/>
  <c r="AO461" i="12"/>
  <c r="AP461" i="12" s="1"/>
  <c r="AM461" i="12"/>
  <c r="AH461" i="12"/>
  <c r="AE461" i="12"/>
  <c r="AC461" i="12"/>
  <c r="X461" i="12"/>
  <c r="V461" i="12"/>
  <c r="F461" i="12"/>
  <c r="FH460" i="12"/>
  <c r="FE460" i="12"/>
  <c r="FC460" i="12"/>
  <c r="FB460" i="12"/>
  <c r="FA460" i="12"/>
  <c r="EY460" i="12"/>
  <c r="ER460" i="12"/>
  <c r="EP460" i="12"/>
  <c r="EL460" i="12"/>
  <c r="EK460" i="12"/>
  <c r="BK460" i="12" s="1"/>
  <c r="EH460" i="12"/>
  <c r="EF460" i="12"/>
  <c r="EE460" i="12"/>
  <c r="AE460" i="12" s="1"/>
  <c r="AF460" i="12" s="1"/>
  <c r="EB460" i="12"/>
  <c r="EA460" i="12"/>
  <c r="DT460" i="12"/>
  <c r="EC460" i="12" s="1"/>
  <c r="DS460" i="12"/>
  <c r="DR460" i="12"/>
  <c r="CR460" i="12"/>
  <c r="CP460" i="12"/>
  <c r="CO460" i="12"/>
  <c r="CA460" i="12"/>
  <c r="BV460" i="12"/>
  <c r="BQ460" i="12"/>
  <c r="BP460" i="12"/>
  <c r="BO460" i="12"/>
  <c r="BN460" i="12"/>
  <c r="BM460" i="12"/>
  <c r="BL460" i="12"/>
  <c r="BI460" i="12"/>
  <c r="BJ460" i="12" s="1"/>
  <c r="BG460" i="12"/>
  <c r="BB460" i="12"/>
  <c r="AW460" i="12"/>
  <c r="AR460" i="12"/>
  <c r="AM460" i="12"/>
  <c r="AK460" i="12"/>
  <c r="AJ460" i="12"/>
  <c r="AH460" i="12"/>
  <c r="AG460" i="12"/>
  <c r="AI460" i="12" s="1"/>
  <c r="AC460" i="12"/>
  <c r="X460" i="12"/>
  <c r="U460" i="12"/>
  <c r="FG459" i="12"/>
  <c r="FF459" i="12"/>
  <c r="FD459" i="12"/>
  <c r="FA459" i="12"/>
  <c r="EZ459" i="12"/>
  <c r="EY459" i="12"/>
  <c r="EU459" i="12"/>
  <c r="EQ459" i="12"/>
  <c r="EP459" i="12"/>
  <c r="EM459" i="12"/>
  <c r="BS459" i="12" s="1"/>
  <c r="EJ459" i="12"/>
  <c r="EI459" i="12"/>
  <c r="EG459" i="12"/>
  <c r="EF459" i="12"/>
  <c r="ED459" i="12"/>
  <c r="EC459" i="12"/>
  <c r="DY459" i="12"/>
  <c r="EL459" i="12" s="1"/>
  <c r="DW459" i="12"/>
  <c r="EH459" i="12" s="1"/>
  <c r="DV459" i="12"/>
  <c r="DU459" i="12"/>
  <c r="EE459" i="12" s="1"/>
  <c r="DT459" i="12"/>
  <c r="EB459" i="12" s="1"/>
  <c r="DR459" i="12"/>
  <c r="ES459" i="12" s="1"/>
  <c r="FC459" i="12" s="1"/>
  <c r="DA459" i="12"/>
  <c r="CS459" i="12"/>
  <c r="DF459" i="12" s="1"/>
  <c r="CR459" i="12"/>
  <c r="CO459" i="12"/>
  <c r="CP459" i="12" s="1"/>
  <c r="DC459" i="12" s="1"/>
  <c r="CM459" i="12"/>
  <c r="CE459" i="12"/>
  <c r="CB459" i="12"/>
  <c r="CN459" i="12" s="1"/>
  <c r="CA459" i="12"/>
  <c r="BV459" i="12"/>
  <c r="BQ459" i="12"/>
  <c r="BN459" i="12"/>
  <c r="BL459" i="12"/>
  <c r="BG459" i="12"/>
  <c r="BD459" i="12"/>
  <c r="BB459" i="12"/>
  <c r="AY459" i="12"/>
  <c r="AZ459" i="12" s="1"/>
  <c r="AW459" i="12"/>
  <c r="AR459" i="12"/>
  <c r="AP459" i="12"/>
  <c r="AO459" i="12"/>
  <c r="AM459" i="12"/>
  <c r="AH459" i="12"/>
  <c r="AC459" i="12"/>
  <c r="Z459" i="12"/>
  <c r="X459" i="12"/>
  <c r="P459" i="12"/>
  <c r="FH458" i="12"/>
  <c r="FE458" i="12"/>
  <c r="FC458" i="12"/>
  <c r="FB458" i="12"/>
  <c r="EY458" i="12"/>
  <c r="ER458" i="12"/>
  <c r="FA458" i="12" s="1"/>
  <c r="EL458" i="12"/>
  <c r="EK458" i="12"/>
  <c r="EH458" i="12"/>
  <c r="EF458" i="12"/>
  <c r="EE458" i="12"/>
  <c r="EB458" i="12"/>
  <c r="DU458" i="12"/>
  <c r="ED458" i="12" s="1"/>
  <c r="DR458" i="12"/>
  <c r="DA458" i="12"/>
  <c r="CZ458" i="12"/>
  <c r="CX458" i="12"/>
  <c r="CS458" i="12"/>
  <c r="CR458" i="12"/>
  <c r="CO458" i="12"/>
  <c r="CP458" i="12" s="1"/>
  <c r="DB458" i="12" s="1"/>
  <c r="CJ458" i="12"/>
  <c r="CI458" i="12"/>
  <c r="CG458" i="12"/>
  <c r="CB458" i="12"/>
  <c r="CA458" i="12"/>
  <c r="BV458" i="12"/>
  <c r="BQ458" i="12"/>
  <c r="BL458" i="12"/>
  <c r="BG458" i="12"/>
  <c r="BB458" i="12"/>
  <c r="AW458" i="12"/>
  <c r="AR458" i="12"/>
  <c r="AM458" i="12"/>
  <c r="AL458" i="12"/>
  <c r="AK458" i="12"/>
  <c r="AJ458" i="12"/>
  <c r="AH458" i="12"/>
  <c r="AE458" i="12"/>
  <c r="AF458" i="12" s="1"/>
  <c r="AC458" i="12"/>
  <c r="X458" i="12"/>
  <c r="FH457" i="12"/>
  <c r="FE457" i="12"/>
  <c r="FC457" i="12"/>
  <c r="FB457" i="12"/>
  <c r="EY457" i="12"/>
  <c r="EL457" i="12"/>
  <c r="EK457" i="12"/>
  <c r="EH457" i="12"/>
  <c r="EF457" i="12"/>
  <c r="EE457" i="12"/>
  <c r="EB457" i="12"/>
  <c r="DW457" i="12"/>
  <c r="EI457" i="12" s="1"/>
  <c r="DR457" i="12"/>
  <c r="EQ457" i="12" s="1"/>
  <c r="EZ457" i="12" s="1"/>
  <c r="CR457" i="12"/>
  <c r="CP457" i="12"/>
  <c r="DC457" i="12" s="1"/>
  <c r="CO457" i="12"/>
  <c r="CA457" i="12"/>
  <c r="BV457" i="12"/>
  <c r="BQ457" i="12"/>
  <c r="BN457" i="12"/>
  <c r="BL457" i="12"/>
  <c r="BI457" i="12"/>
  <c r="BJ457" i="12" s="1"/>
  <c r="BG457" i="12"/>
  <c r="BB457" i="12"/>
  <c r="AW457" i="12"/>
  <c r="AR457" i="12"/>
  <c r="AM457" i="12"/>
  <c r="AJ457" i="12"/>
  <c r="AH457" i="12"/>
  <c r="AC457" i="12"/>
  <c r="X457" i="12"/>
  <c r="P457" i="12"/>
  <c r="Q457" i="12" s="1"/>
  <c r="FH456" i="12"/>
  <c r="FG456" i="12"/>
  <c r="FE456" i="12"/>
  <c r="FC456" i="12"/>
  <c r="FB456" i="12"/>
  <c r="EY456" i="12"/>
  <c r="EU456" i="12"/>
  <c r="ES456" i="12"/>
  <c r="FD456" i="12" s="1"/>
  <c r="EQ456" i="12"/>
  <c r="EZ456" i="12" s="1"/>
  <c r="EP456" i="12"/>
  <c r="EM456" i="12"/>
  <c r="EL456" i="12"/>
  <c r="EK456" i="12"/>
  <c r="EH456" i="12"/>
  <c r="EF456" i="12"/>
  <c r="EE456" i="12"/>
  <c r="AE456" i="12" s="1"/>
  <c r="ED456" i="12"/>
  <c r="EB456" i="12"/>
  <c r="DY456" i="12"/>
  <c r="DW456" i="12"/>
  <c r="EI456" i="12" s="1"/>
  <c r="DV456" i="12"/>
  <c r="EG456" i="12" s="1"/>
  <c r="DU456" i="12"/>
  <c r="DT456" i="12"/>
  <c r="EC456" i="12" s="1"/>
  <c r="DS456" i="12"/>
  <c r="EA456" i="12" s="1"/>
  <c r="DR456" i="12"/>
  <c r="ER456" i="12" s="1"/>
  <c r="FA456" i="12" s="1"/>
  <c r="DD456" i="12"/>
  <c r="DC456" i="12"/>
  <c r="DB456" i="12"/>
  <c r="CZ456" i="12"/>
  <c r="CV456" i="12"/>
  <c r="CU456" i="12"/>
  <c r="CT456" i="12"/>
  <c r="CR456" i="12"/>
  <c r="CP456" i="12"/>
  <c r="CY456" i="12" s="1"/>
  <c r="CO456" i="12"/>
  <c r="CM456" i="12"/>
  <c r="CL456" i="12"/>
  <c r="CK456" i="12"/>
  <c r="CI456" i="12"/>
  <c r="CH456" i="12"/>
  <c r="CE456" i="12"/>
  <c r="CD456" i="12"/>
  <c r="CC456" i="12"/>
  <c r="CA456" i="12"/>
  <c r="BV456" i="12"/>
  <c r="BS456" i="12"/>
  <c r="BQ456" i="12"/>
  <c r="BM456" i="12"/>
  <c r="BL456" i="12"/>
  <c r="BK456" i="12"/>
  <c r="BI456" i="12"/>
  <c r="BJ456" i="12" s="1"/>
  <c r="BG456" i="12"/>
  <c r="BB456" i="12"/>
  <c r="AW456" i="12"/>
  <c r="AU456" i="12"/>
  <c r="AV456" i="12" s="1"/>
  <c r="AT456" i="12"/>
  <c r="AR456" i="12"/>
  <c r="AO456" i="12"/>
  <c r="AM456" i="12"/>
  <c r="AH456" i="12"/>
  <c r="AF456" i="12"/>
  <c r="AC456" i="12"/>
  <c r="X456" i="12"/>
  <c r="U456" i="12"/>
  <c r="P456" i="12"/>
  <c r="FH455" i="12"/>
  <c r="FG455" i="12"/>
  <c r="FF455" i="12"/>
  <c r="FD455" i="12"/>
  <c r="FA455" i="12"/>
  <c r="EZ455" i="12"/>
  <c r="EU455" i="12"/>
  <c r="ES455" i="12"/>
  <c r="FC455" i="12" s="1"/>
  <c r="EQ455" i="12"/>
  <c r="EY455" i="12" s="1"/>
  <c r="EP455" i="12"/>
  <c r="EX455" i="12" s="1"/>
  <c r="EM455" i="12"/>
  <c r="EJ455" i="12"/>
  <c r="EI455" i="12"/>
  <c r="EG455" i="12"/>
  <c r="ED455" i="12"/>
  <c r="EC455" i="12"/>
  <c r="EB455" i="12"/>
  <c r="DY455" i="12"/>
  <c r="DU455" i="12"/>
  <c r="EE455" i="12" s="1"/>
  <c r="DT455" i="12"/>
  <c r="DS455" i="12"/>
  <c r="DR455" i="12"/>
  <c r="DW455" i="12" s="1"/>
  <c r="EH455" i="12" s="1"/>
  <c r="DA455" i="12"/>
  <c r="CS455" i="12"/>
  <c r="CR455" i="12"/>
  <c r="CP455" i="12"/>
  <c r="CO455" i="12"/>
  <c r="CF455" i="12"/>
  <c r="CA455" i="12"/>
  <c r="BV455" i="12"/>
  <c r="BS455" i="12"/>
  <c r="BT455" i="12" s="1"/>
  <c r="BQ455" i="12"/>
  <c r="BL455" i="12"/>
  <c r="BG455" i="12"/>
  <c r="BB455" i="12"/>
  <c r="AW455" i="12"/>
  <c r="AR455" i="12"/>
  <c r="AM455" i="12"/>
  <c r="AH455" i="12"/>
  <c r="AC455" i="12"/>
  <c r="AB455" i="12"/>
  <c r="Z455" i="12"/>
  <c r="AA455" i="12" s="1"/>
  <c r="X455" i="12"/>
  <c r="U455" i="12"/>
  <c r="FH454" i="12"/>
  <c r="FE454" i="12"/>
  <c r="FC454" i="12"/>
  <c r="FB454" i="12"/>
  <c r="EY454" i="12"/>
  <c r="EL454" i="12"/>
  <c r="EK454" i="12"/>
  <c r="BI454" i="12" s="1"/>
  <c r="BJ454" i="12" s="1"/>
  <c r="EH454" i="12"/>
  <c r="EF454" i="12"/>
  <c r="EE454" i="12"/>
  <c r="EB454" i="12"/>
  <c r="DR454" i="12"/>
  <c r="DD454" i="12"/>
  <c r="CX454" i="12"/>
  <c r="CW454" i="12"/>
  <c r="CV454" i="12"/>
  <c r="CR454" i="12"/>
  <c r="CO454" i="12"/>
  <c r="CP454" i="12" s="1"/>
  <c r="DB454" i="12" s="1"/>
  <c r="CK454" i="12"/>
  <c r="CG454" i="12"/>
  <c r="CF454" i="12"/>
  <c r="CC454" i="12"/>
  <c r="CA454" i="12"/>
  <c r="BV454" i="12"/>
  <c r="BQ454" i="12"/>
  <c r="BL454" i="12"/>
  <c r="BG454" i="12"/>
  <c r="BB454" i="12"/>
  <c r="AW454" i="12"/>
  <c r="AR454" i="12"/>
  <c r="AM454" i="12"/>
  <c r="AH454" i="12"/>
  <c r="AG454" i="12"/>
  <c r="AE454" i="12"/>
  <c r="AF454" i="12" s="1"/>
  <c r="AC454" i="12"/>
  <c r="X454" i="12"/>
  <c r="Q454" i="12"/>
  <c r="R454" i="12" s="1"/>
  <c r="P454" i="12"/>
  <c r="FG453" i="12"/>
  <c r="FF453" i="12"/>
  <c r="FD453" i="12"/>
  <c r="FA453" i="12"/>
  <c r="EZ453" i="12"/>
  <c r="EU453" i="12"/>
  <c r="FH453" i="12" s="1"/>
  <c r="ES453" i="12"/>
  <c r="FC453" i="12" s="1"/>
  <c r="EM453" i="12"/>
  <c r="EJ453" i="12"/>
  <c r="EI453" i="12"/>
  <c r="EG453" i="12"/>
  <c r="EE453" i="12"/>
  <c r="ED453" i="12"/>
  <c r="EC453" i="12"/>
  <c r="DW453" i="12"/>
  <c r="EH453" i="12" s="1"/>
  <c r="AU453" i="12" s="1"/>
  <c r="DV453" i="12"/>
  <c r="EF453" i="12" s="1"/>
  <c r="DU453" i="12"/>
  <c r="DS453" i="12"/>
  <c r="DR453" i="12"/>
  <c r="ER453" i="12" s="1"/>
  <c r="FB453" i="12" s="1"/>
  <c r="DB453" i="12"/>
  <c r="CT453" i="12"/>
  <c r="CS453" i="12"/>
  <c r="CR453" i="12"/>
  <c r="DF453" i="12" s="1"/>
  <c r="CP453" i="12"/>
  <c r="CO453" i="12"/>
  <c r="CH453" i="12"/>
  <c r="CD453" i="12"/>
  <c r="CC453" i="12"/>
  <c r="CB453" i="12"/>
  <c r="BZ453" i="12" s="1"/>
  <c r="CA453" i="12"/>
  <c r="CN453" i="12" s="1"/>
  <c r="BV453" i="12"/>
  <c r="BS453" i="12"/>
  <c r="BQ453" i="12"/>
  <c r="BL453" i="12"/>
  <c r="BG453" i="12"/>
  <c r="BD453" i="12"/>
  <c r="BE453" i="12" s="1"/>
  <c r="BB453" i="12"/>
  <c r="AW453" i="12"/>
  <c r="AT453" i="12"/>
  <c r="AR453" i="12"/>
  <c r="AO453" i="12"/>
  <c r="AP453" i="12" s="1"/>
  <c r="AM453" i="12"/>
  <c r="AJ453" i="12"/>
  <c r="AH453" i="12"/>
  <c r="AC453" i="12"/>
  <c r="X453" i="12"/>
  <c r="FH452" i="12"/>
  <c r="FE452" i="12"/>
  <c r="FC452" i="12"/>
  <c r="FB452" i="12"/>
  <c r="EY452" i="12"/>
  <c r="ES452" i="12"/>
  <c r="FD452" i="12" s="1"/>
  <c r="EL452" i="12"/>
  <c r="EK452" i="12"/>
  <c r="EH452" i="12"/>
  <c r="EF452" i="12"/>
  <c r="EE452" i="12"/>
  <c r="AE452" i="12" s="1"/>
  <c r="AF452" i="12" s="1"/>
  <c r="EB452" i="12"/>
  <c r="DR452" i="12"/>
  <c r="DD452" i="12"/>
  <c r="CZ452" i="12"/>
  <c r="CR452" i="12"/>
  <c r="CO452" i="12"/>
  <c r="CP452" i="12" s="1"/>
  <c r="CM452" i="12"/>
  <c r="CI452" i="12"/>
  <c r="CG452" i="12"/>
  <c r="CA452" i="12"/>
  <c r="BV452" i="12"/>
  <c r="BQ452" i="12"/>
  <c r="BP452" i="12"/>
  <c r="BO452" i="12"/>
  <c r="BN452" i="12"/>
  <c r="BL452" i="12"/>
  <c r="BI452" i="12"/>
  <c r="BG452" i="12"/>
  <c r="BB452" i="12"/>
  <c r="AW452" i="12"/>
  <c r="AR452" i="12"/>
  <c r="AM452" i="12"/>
  <c r="AJ452" i="12"/>
  <c r="AH452" i="12"/>
  <c r="AC452" i="12"/>
  <c r="X452" i="12"/>
  <c r="FH451" i="12"/>
  <c r="FG451" i="12"/>
  <c r="FF451" i="12"/>
  <c r="FD451" i="12"/>
  <c r="FA451" i="12"/>
  <c r="EZ451" i="12"/>
  <c r="EX451" i="12"/>
  <c r="EU451" i="12"/>
  <c r="EQ451" i="12"/>
  <c r="EY451" i="12" s="1"/>
  <c r="EP451" i="12"/>
  <c r="EM451" i="12"/>
  <c r="BS451" i="12" s="1"/>
  <c r="EJ451" i="12"/>
  <c r="EI451" i="12"/>
  <c r="EG451" i="12"/>
  <c r="EF451" i="12"/>
  <c r="EE451" i="12"/>
  <c r="ED451" i="12"/>
  <c r="EC451" i="12"/>
  <c r="DY451" i="12"/>
  <c r="EL451" i="12" s="1"/>
  <c r="DW451" i="12"/>
  <c r="EH451" i="12" s="1"/>
  <c r="DV451" i="12"/>
  <c r="DU451" i="12"/>
  <c r="DX451" i="12" s="1"/>
  <c r="EK451" i="12" s="1"/>
  <c r="DT451" i="12"/>
  <c r="EB451" i="12" s="1"/>
  <c r="DS451" i="12"/>
  <c r="EA451" i="12" s="1"/>
  <c r="DR451" i="12"/>
  <c r="ES451" i="12" s="1"/>
  <c r="FC451" i="12" s="1"/>
  <c r="DA451" i="12"/>
  <c r="CW451" i="12"/>
  <c r="CV451" i="12"/>
  <c r="CS451" i="12"/>
  <c r="DF451" i="12" s="1"/>
  <c r="CR451" i="12"/>
  <c r="CO451" i="12"/>
  <c r="CP451" i="12" s="1"/>
  <c r="DC451" i="12" s="1"/>
  <c r="CM451" i="12"/>
  <c r="CL451" i="12"/>
  <c r="CJ451" i="12"/>
  <c r="CE451" i="12"/>
  <c r="CB451" i="12"/>
  <c r="CN451" i="12" s="1"/>
  <c r="CA451" i="12"/>
  <c r="BV451" i="12"/>
  <c r="BQ451" i="12"/>
  <c r="BN451" i="12"/>
  <c r="BL451" i="12"/>
  <c r="BG451" i="12"/>
  <c r="BD451" i="12"/>
  <c r="BB451" i="12"/>
  <c r="BA451" i="12"/>
  <c r="BC451" i="12" s="1"/>
  <c r="AZ451" i="12"/>
  <c r="AY451" i="12"/>
  <c r="AW451" i="12"/>
  <c r="AT451" i="12"/>
  <c r="AR451" i="12"/>
  <c r="AM451" i="12"/>
  <c r="AH451" i="12"/>
  <c r="AC451" i="12"/>
  <c r="Z451" i="12"/>
  <c r="X451" i="12"/>
  <c r="F451" i="12"/>
  <c r="FH450" i="12"/>
  <c r="FE450" i="12"/>
  <c r="FC450" i="12"/>
  <c r="FB450" i="12"/>
  <c r="EY450" i="12"/>
  <c r="EU450" i="12"/>
  <c r="FG450" i="12" s="1"/>
  <c r="EL450" i="12"/>
  <c r="EK450" i="12"/>
  <c r="EH450" i="12"/>
  <c r="EF450" i="12"/>
  <c r="EE450" i="12"/>
  <c r="EB450" i="12"/>
  <c r="DV450" i="12"/>
  <c r="EG450" i="12" s="1"/>
  <c r="DU450" i="12"/>
  <c r="ED450" i="12" s="1"/>
  <c r="DR450" i="12"/>
  <c r="CR450" i="12"/>
  <c r="CO450" i="12"/>
  <c r="CP450" i="12" s="1"/>
  <c r="CG450" i="12" s="1"/>
  <c r="CA450" i="12"/>
  <c r="BV450" i="12"/>
  <c r="BQ450" i="12"/>
  <c r="BL450" i="12"/>
  <c r="BG450" i="12"/>
  <c r="BB450" i="12"/>
  <c r="AW450" i="12"/>
  <c r="AR450" i="12"/>
  <c r="AM450" i="12"/>
  <c r="AL450" i="12"/>
  <c r="AK450" i="12"/>
  <c r="AJ450" i="12"/>
  <c r="AN450" i="12" s="1"/>
  <c r="AH450" i="12"/>
  <c r="AE450" i="12"/>
  <c r="AC450" i="12"/>
  <c r="X450" i="12"/>
  <c r="FG449" i="12"/>
  <c r="FF449" i="12"/>
  <c r="FD449" i="12"/>
  <c r="FB449" i="12"/>
  <c r="FA449" i="12"/>
  <c r="EZ449" i="12"/>
  <c r="EQ449" i="12"/>
  <c r="EY449" i="12" s="1"/>
  <c r="EM449" i="12"/>
  <c r="EJ449" i="12"/>
  <c r="EI449" i="12"/>
  <c r="EH449" i="12"/>
  <c r="EG449" i="12"/>
  <c r="AO449" i="12" s="1"/>
  <c r="ED449" i="12"/>
  <c r="EC449" i="12"/>
  <c r="DW449" i="12"/>
  <c r="DR449" i="12"/>
  <c r="ER449" i="12" s="1"/>
  <c r="DC449" i="12"/>
  <c r="CY449" i="12"/>
  <c r="CX449" i="12"/>
  <c r="CU449" i="12"/>
  <c r="CR449" i="12"/>
  <c r="CP449" i="12"/>
  <c r="CW449" i="12" s="1"/>
  <c r="CO449" i="12"/>
  <c r="CL449" i="12"/>
  <c r="CH449" i="12"/>
  <c r="CF449" i="12"/>
  <c r="CA449" i="12"/>
  <c r="BV449" i="12"/>
  <c r="BQ449" i="12"/>
  <c r="BL449" i="12"/>
  <c r="BG449" i="12"/>
  <c r="BF449" i="12"/>
  <c r="BH449" i="12" s="1"/>
  <c r="BD449" i="12"/>
  <c r="BE449" i="12" s="1"/>
  <c r="BB449" i="12"/>
  <c r="AY449" i="12"/>
  <c r="AW449" i="12"/>
  <c r="AR449" i="12"/>
  <c r="AP449" i="12"/>
  <c r="AQ449" i="12" s="1"/>
  <c r="AM449" i="12"/>
  <c r="AH449" i="12"/>
  <c r="AC449" i="12"/>
  <c r="Z449" i="12"/>
  <c r="X449" i="12"/>
  <c r="W449" i="12"/>
  <c r="V449" i="12"/>
  <c r="U449" i="12"/>
  <c r="Y449" i="12" s="1"/>
  <c r="FH448" i="12"/>
  <c r="FE448" i="12"/>
  <c r="FC448" i="12"/>
  <c r="FB448" i="12"/>
  <c r="EY448" i="12"/>
  <c r="EX448" i="12"/>
  <c r="ES448" i="12"/>
  <c r="FD448" i="12" s="1"/>
  <c r="EP448" i="12"/>
  <c r="EL448" i="12"/>
  <c r="EK448" i="12"/>
  <c r="EH448" i="12"/>
  <c r="EF448" i="12"/>
  <c r="EE448" i="12"/>
  <c r="EB448" i="12"/>
  <c r="DW448" i="12"/>
  <c r="EI448" i="12" s="1"/>
  <c r="DV448" i="12"/>
  <c r="EG448" i="12" s="1"/>
  <c r="AO448" i="12" s="1"/>
  <c r="DT448" i="12"/>
  <c r="EC448" i="12" s="1"/>
  <c r="DS448" i="12"/>
  <c r="EA448" i="12" s="1"/>
  <c r="DR448" i="12"/>
  <c r="ER448" i="12" s="1"/>
  <c r="FA448" i="12" s="1"/>
  <c r="DD448" i="12"/>
  <c r="DC448" i="12"/>
  <c r="DB448" i="12"/>
  <c r="CZ448" i="12"/>
  <c r="CV448" i="12"/>
  <c r="CU448" i="12"/>
  <c r="CT448" i="12"/>
  <c r="CR448" i="12"/>
  <c r="CP448" i="12"/>
  <c r="CY448" i="12" s="1"/>
  <c r="CO448" i="12"/>
  <c r="CM448" i="12"/>
  <c r="CL448" i="12"/>
  <c r="CK448" i="12"/>
  <c r="CI448" i="12"/>
  <c r="CH448" i="12"/>
  <c r="CE448" i="12"/>
  <c r="CD448" i="12"/>
  <c r="CC448" i="12"/>
  <c r="CA448" i="12"/>
  <c r="BV448" i="12"/>
  <c r="BQ448" i="12"/>
  <c r="BL448" i="12"/>
  <c r="BM448" i="12" s="1"/>
  <c r="BK448" i="12"/>
  <c r="BI448" i="12"/>
  <c r="BJ448" i="12" s="1"/>
  <c r="BG448" i="12"/>
  <c r="BB448" i="12"/>
  <c r="AW448" i="12"/>
  <c r="AU448" i="12"/>
  <c r="AV448" i="12" s="1"/>
  <c r="AT448" i="12"/>
  <c r="AR448" i="12"/>
  <c r="AM448" i="12"/>
  <c r="AH448" i="12"/>
  <c r="AE448" i="12"/>
  <c r="AC448" i="12"/>
  <c r="X448" i="12"/>
  <c r="U448" i="12"/>
  <c r="Q448" i="12"/>
  <c r="P448" i="12"/>
  <c r="FH447" i="12"/>
  <c r="FE447" i="12"/>
  <c r="FC447" i="12"/>
  <c r="FB447" i="12"/>
  <c r="EZ447" i="12"/>
  <c r="EY447" i="12"/>
  <c r="EU447" i="12"/>
  <c r="ES447" i="12"/>
  <c r="FD447" i="12" s="1"/>
  <c r="EQ447" i="12"/>
  <c r="EP447" i="12"/>
  <c r="EL447" i="12"/>
  <c r="EK447" i="12"/>
  <c r="EI447" i="12"/>
  <c r="EH447" i="12"/>
  <c r="EG447" i="12"/>
  <c r="EF447" i="12"/>
  <c r="EE447" i="12"/>
  <c r="EB447" i="12"/>
  <c r="EA447" i="12"/>
  <c r="DY447" i="12"/>
  <c r="DW447" i="12"/>
  <c r="DV447" i="12"/>
  <c r="DU447" i="12"/>
  <c r="ED447" i="12" s="1"/>
  <c r="DT447" i="12"/>
  <c r="EC447" i="12" s="1"/>
  <c r="DS447" i="12"/>
  <c r="DR447" i="12"/>
  <c r="ER447" i="12" s="1"/>
  <c r="FA447" i="12" s="1"/>
  <c r="DF447" i="12"/>
  <c r="DA447" i="12"/>
  <c r="CY447" i="12"/>
  <c r="CV447" i="12"/>
  <c r="CS447" i="12"/>
  <c r="CR447" i="12"/>
  <c r="CP447" i="12"/>
  <c r="CO447" i="12"/>
  <c r="CM447" i="12"/>
  <c r="CI447" i="12"/>
  <c r="CH447" i="12"/>
  <c r="CF447" i="12"/>
  <c r="CE447" i="12"/>
  <c r="CB447" i="12"/>
  <c r="BZ447" i="12" s="1"/>
  <c r="CA447" i="12"/>
  <c r="CN447" i="12" s="1"/>
  <c r="BV447" i="12"/>
  <c r="BQ447" i="12"/>
  <c r="BN447" i="12"/>
  <c r="BL447" i="12"/>
  <c r="BG447" i="12"/>
  <c r="BB447" i="12"/>
  <c r="AW447" i="12"/>
  <c r="AT447" i="12"/>
  <c r="AR447" i="12"/>
  <c r="AM447" i="12"/>
  <c r="AJ447" i="12"/>
  <c r="AH447" i="12"/>
  <c r="AG447" i="12"/>
  <c r="AE447" i="12"/>
  <c r="AF447" i="12" s="1"/>
  <c r="AC447" i="12"/>
  <c r="Z447" i="12"/>
  <c r="X447" i="12"/>
  <c r="FH446" i="12"/>
  <c r="FG446" i="12"/>
  <c r="FE446" i="12"/>
  <c r="FC446" i="12"/>
  <c r="FB446" i="12"/>
  <c r="EY446" i="12"/>
  <c r="EU446" i="12"/>
  <c r="ER446" i="12"/>
  <c r="FA446" i="12" s="1"/>
  <c r="EP446" i="12"/>
  <c r="EX446" i="12" s="1"/>
  <c r="EL446" i="12"/>
  <c r="BO446" i="12" s="1"/>
  <c r="EK446" i="12"/>
  <c r="BI446" i="12" s="1"/>
  <c r="EH446" i="12"/>
  <c r="EF446" i="12"/>
  <c r="EE446" i="12"/>
  <c r="EB446" i="12"/>
  <c r="DV446" i="12"/>
  <c r="EG446" i="12" s="1"/>
  <c r="DU446" i="12"/>
  <c r="ED446" i="12" s="1"/>
  <c r="DR446" i="12"/>
  <c r="CX446" i="12"/>
  <c r="CW446" i="12"/>
  <c r="CV446" i="12"/>
  <c r="CS446" i="12"/>
  <c r="DF446" i="12" s="1"/>
  <c r="CR446" i="12"/>
  <c r="CO446" i="12"/>
  <c r="CP446" i="12" s="1"/>
  <c r="DA446" i="12" s="1"/>
  <c r="CM446" i="12"/>
  <c r="CK446" i="12"/>
  <c r="CJ446" i="12"/>
  <c r="CF446" i="12"/>
  <c r="CC446" i="12"/>
  <c r="CA446" i="12"/>
  <c r="BV446" i="12"/>
  <c r="BQ446" i="12"/>
  <c r="BN446" i="12"/>
  <c r="BL446" i="12"/>
  <c r="BJ446" i="12"/>
  <c r="BG446" i="12"/>
  <c r="BB446" i="12"/>
  <c r="AW446" i="12"/>
  <c r="AT446" i="12"/>
  <c r="AU446" i="12" s="1"/>
  <c r="AR446" i="12"/>
  <c r="AM446" i="12"/>
  <c r="AH446" i="12"/>
  <c r="AE446" i="12"/>
  <c r="AC446" i="12"/>
  <c r="Z446" i="12"/>
  <c r="X446" i="12"/>
  <c r="R446" i="12"/>
  <c r="Q446" i="12"/>
  <c r="P446" i="12"/>
  <c r="FG445" i="12"/>
  <c r="FF445" i="12"/>
  <c r="FD445" i="12"/>
  <c r="FA445" i="12"/>
  <c r="EZ445" i="12"/>
  <c r="EM445" i="12"/>
  <c r="BS445" i="12" s="1"/>
  <c r="EJ445" i="12"/>
  <c r="EI445" i="12"/>
  <c r="EG445" i="12"/>
  <c r="ED445" i="12"/>
  <c r="EC445" i="12"/>
  <c r="U445" i="12" s="1"/>
  <c r="DR445" i="12"/>
  <c r="DC445" i="12"/>
  <c r="DB445" i="12"/>
  <c r="CY445" i="12"/>
  <c r="CS445" i="12"/>
  <c r="CR445" i="12"/>
  <c r="CP445" i="12"/>
  <c r="CL445" i="12" s="1"/>
  <c r="CO445" i="12"/>
  <c r="CG445" i="12"/>
  <c r="CD445" i="12"/>
  <c r="CC445" i="12"/>
  <c r="CA445" i="12"/>
  <c r="BV445" i="12"/>
  <c r="BQ445" i="12"/>
  <c r="BL445" i="12"/>
  <c r="BG445" i="12"/>
  <c r="BD445" i="12"/>
  <c r="BB445" i="12"/>
  <c r="AW445" i="12"/>
  <c r="AR445" i="12"/>
  <c r="AP445" i="12"/>
  <c r="AQ445" i="12" s="1"/>
  <c r="AO445" i="12"/>
  <c r="AM445" i="12"/>
  <c r="AH445" i="12"/>
  <c r="AC445" i="12"/>
  <c r="X445" i="12"/>
  <c r="V445" i="12"/>
  <c r="W445" i="12" s="1"/>
  <c r="FH444" i="12"/>
  <c r="FE444" i="12"/>
  <c r="FC444" i="12"/>
  <c r="FB444" i="12"/>
  <c r="FA444" i="12"/>
  <c r="EY444" i="12"/>
  <c r="ER444" i="12"/>
  <c r="EL444" i="12"/>
  <c r="BN444" i="12" s="1"/>
  <c r="EK444" i="12"/>
  <c r="EH444" i="12"/>
  <c r="EF444" i="12"/>
  <c r="EE444" i="12"/>
  <c r="EB444" i="12"/>
  <c r="DT444" i="12"/>
  <c r="EC444" i="12" s="1"/>
  <c r="DS444" i="12"/>
  <c r="DR444" i="12"/>
  <c r="CR444" i="12"/>
  <c r="CP444" i="12"/>
  <c r="CO444" i="12"/>
  <c r="CA444" i="12"/>
  <c r="BV444" i="12"/>
  <c r="BQ444" i="12"/>
  <c r="BO444" i="12"/>
  <c r="BP444" i="12" s="1"/>
  <c r="BL444" i="12"/>
  <c r="BI444" i="12"/>
  <c r="BG444" i="12"/>
  <c r="BB444" i="12"/>
  <c r="AW444" i="12"/>
  <c r="AR444" i="12"/>
  <c r="AM444" i="12"/>
  <c r="AJ444" i="12"/>
  <c r="AH444" i="12"/>
  <c r="AE444" i="12"/>
  <c r="AF444" i="12" s="1"/>
  <c r="AG444" i="12" s="1"/>
  <c r="AI444" i="12" s="1"/>
  <c r="AC444" i="12"/>
  <c r="X444" i="12"/>
  <c r="FG443" i="12"/>
  <c r="FF443" i="12"/>
  <c r="FD443" i="12"/>
  <c r="FA443" i="12"/>
  <c r="EZ443" i="12"/>
  <c r="EY443" i="12"/>
  <c r="EU443" i="12"/>
  <c r="ES443" i="12"/>
  <c r="FC443" i="12" s="1"/>
  <c r="EQ443" i="12"/>
  <c r="EP443" i="12"/>
  <c r="EX443" i="12" s="1"/>
  <c r="EM443" i="12"/>
  <c r="BS443" i="12" s="1"/>
  <c r="EJ443" i="12"/>
  <c r="EI443" i="12"/>
  <c r="EG443" i="12"/>
  <c r="EF443" i="12"/>
  <c r="EE443" i="12"/>
  <c r="AE443" i="12" s="1"/>
  <c r="ED443" i="12"/>
  <c r="AA443" i="12" s="1"/>
  <c r="EC443" i="12"/>
  <c r="DY443" i="12"/>
  <c r="EL443" i="12" s="1"/>
  <c r="DX443" i="12"/>
  <c r="EK443" i="12" s="1"/>
  <c r="DW443" i="12"/>
  <c r="EH443" i="12" s="1"/>
  <c r="DV443" i="12"/>
  <c r="DU443" i="12"/>
  <c r="DT443" i="12"/>
  <c r="EB443" i="12" s="1"/>
  <c r="DS443" i="12"/>
  <c r="EA443" i="12" s="1"/>
  <c r="DR443" i="12"/>
  <c r="ER443" i="12" s="1"/>
  <c r="FB443" i="12" s="1"/>
  <c r="DD443" i="12"/>
  <c r="DC443" i="12"/>
  <c r="DA443" i="12"/>
  <c r="CW443" i="12"/>
  <c r="CV443" i="12"/>
  <c r="CU443" i="12"/>
  <c r="CS443" i="12"/>
  <c r="DF443" i="12" s="1"/>
  <c r="CR443" i="12"/>
  <c r="CP443" i="12"/>
  <c r="CZ443" i="12" s="1"/>
  <c r="CO443" i="12"/>
  <c r="CM443" i="12"/>
  <c r="CL443" i="12"/>
  <c r="CJ443" i="12"/>
  <c r="CH443" i="12"/>
  <c r="CF443" i="12"/>
  <c r="CE443" i="12"/>
  <c r="CD443" i="12"/>
  <c r="CB443" i="12"/>
  <c r="BZ443" i="12" s="1"/>
  <c r="CA443" i="12"/>
  <c r="BV443" i="12"/>
  <c r="BQ443" i="12"/>
  <c r="BL443" i="12"/>
  <c r="BG443" i="12"/>
  <c r="BF443" i="12"/>
  <c r="BE443" i="12"/>
  <c r="BD443" i="12"/>
  <c r="BB443" i="12"/>
  <c r="AW443" i="12"/>
  <c r="AT443" i="12"/>
  <c r="AR443" i="12"/>
  <c r="AO443" i="12"/>
  <c r="AM443" i="12"/>
  <c r="AH443" i="12"/>
  <c r="AF443" i="12"/>
  <c r="AG443" i="12" s="1"/>
  <c r="AC443" i="12"/>
  <c r="Z443" i="12"/>
  <c r="X443" i="12"/>
  <c r="R443" i="12"/>
  <c r="Q443" i="12"/>
  <c r="P443" i="12"/>
  <c r="FH442" i="12"/>
  <c r="FE442" i="12"/>
  <c r="FC442" i="12"/>
  <c r="FB442" i="12"/>
  <c r="EY442" i="12"/>
  <c r="EL442" i="12"/>
  <c r="EK442" i="12"/>
  <c r="EH442" i="12"/>
  <c r="EF442" i="12"/>
  <c r="AJ442" i="12" s="1"/>
  <c r="EE442" i="12"/>
  <c r="EB442" i="12"/>
  <c r="DR442" i="12"/>
  <c r="DB442" i="12"/>
  <c r="DA442" i="12"/>
  <c r="CZ442" i="12"/>
  <c r="CR442" i="12"/>
  <c r="CO442" i="12"/>
  <c r="CP442" i="12" s="1"/>
  <c r="CJ442" i="12" s="1"/>
  <c r="CK442" i="12"/>
  <c r="CI442" i="12"/>
  <c r="CA442" i="12"/>
  <c r="BV442" i="12"/>
  <c r="BQ442" i="12"/>
  <c r="BL442" i="12"/>
  <c r="BJ442" i="12"/>
  <c r="BI442" i="12"/>
  <c r="BG442" i="12"/>
  <c r="BB442" i="12"/>
  <c r="AW442" i="12"/>
  <c r="AU442" i="12"/>
  <c r="AT442" i="12"/>
  <c r="AR442" i="12"/>
  <c r="AM442" i="12"/>
  <c r="AK442" i="12"/>
  <c r="AH442" i="12"/>
  <c r="AE442" i="12"/>
  <c r="AC442" i="12"/>
  <c r="X442" i="12"/>
  <c r="FG441" i="12"/>
  <c r="FF441" i="12"/>
  <c r="FD441" i="12"/>
  <c r="FA441" i="12"/>
  <c r="EZ441" i="12"/>
  <c r="ES441" i="12"/>
  <c r="FC441" i="12" s="1"/>
  <c r="EQ441" i="12"/>
  <c r="EY441" i="12" s="1"/>
  <c r="EM441" i="12"/>
  <c r="EJ441" i="12"/>
  <c r="EI441" i="12"/>
  <c r="EG441" i="12"/>
  <c r="ED441" i="12"/>
  <c r="EC441" i="12"/>
  <c r="DS441" i="12"/>
  <c r="DR441" i="12"/>
  <c r="CR441" i="12"/>
  <c r="CP441" i="12"/>
  <c r="CG441" i="12" s="1"/>
  <c r="CO441" i="12"/>
  <c r="CA441" i="12"/>
  <c r="BV441" i="12"/>
  <c r="BQ441" i="12"/>
  <c r="BL441" i="12"/>
  <c r="BG441" i="12"/>
  <c r="BD441" i="12"/>
  <c r="BB441" i="12"/>
  <c r="AZ441" i="12"/>
  <c r="AY441" i="12"/>
  <c r="AW441" i="12"/>
  <c r="AR441" i="12"/>
  <c r="AM441" i="12"/>
  <c r="AH441" i="12"/>
  <c r="AC441" i="12"/>
  <c r="Z441" i="12"/>
  <c r="X441" i="12"/>
  <c r="FH440" i="12"/>
  <c r="FE440" i="12"/>
  <c r="FC440" i="12"/>
  <c r="FB440" i="12"/>
  <c r="EY440" i="12"/>
  <c r="EL440" i="12"/>
  <c r="EK440" i="12"/>
  <c r="EH440" i="12"/>
  <c r="AT440" i="12" s="1"/>
  <c r="EF440" i="12"/>
  <c r="EE440" i="12"/>
  <c r="EB440" i="12"/>
  <c r="DR440" i="12"/>
  <c r="DC440" i="12"/>
  <c r="CU440" i="12"/>
  <c r="CT440" i="12"/>
  <c r="CR440" i="12"/>
  <c r="CO440" i="12"/>
  <c r="CP440" i="12" s="1"/>
  <c r="CG440" i="12" s="1"/>
  <c r="CE440" i="12"/>
  <c r="CC440" i="12"/>
  <c r="CA440" i="12"/>
  <c r="BV440" i="12"/>
  <c r="BQ440" i="12"/>
  <c r="BL440" i="12"/>
  <c r="BI440" i="12"/>
  <c r="BJ440" i="12" s="1"/>
  <c r="BG440" i="12"/>
  <c r="BB440" i="12"/>
  <c r="AW440" i="12"/>
  <c r="AU440" i="12"/>
  <c r="AV440" i="12" s="1"/>
  <c r="AR440" i="12"/>
  <c r="AM440" i="12"/>
  <c r="AH440" i="12"/>
  <c r="AC440" i="12"/>
  <c r="X440" i="12"/>
  <c r="FH439" i="12"/>
  <c r="FG439" i="12"/>
  <c r="FF439" i="12"/>
  <c r="FD439" i="12"/>
  <c r="FA439" i="12"/>
  <c r="EZ439" i="12"/>
  <c r="EU439" i="12"/>
  <c r="ES439" i="12"/>
  <c r="FC439" i="12" s="1"/>
  <c r="EQ439" i="12"/>
  <c r="EY439" i="12" s="1"/>
  <c r="EM439" i="12"/>
  <c r="EJ439" i="12"/>
  <c r="EI439" i="12"/>
  <c r="AY439" i="12" s="1"/>
  <c r="EG439" i="12"/>
  <c r="EE439" i="12"/>
  <c r="ED439" i="12"/>
  <c r="EC439" i="12"/>
  <c r="EB439" i="12"/>
  <c r="DY439" i="12"/>
  <c r="EL439" i="12" s="1"/>
  <c r="DW439" i="12"/>
  <c r="EH439" i="12" s="1"/>
  <c r="DU439" i="12"/>
  <c r="DT439" i="12"/>
  <c r="DS439" i="12"/>
  <c r="DR439" i="12"/>
  <c r="EP439" i="12" s="1"/>
  <c r="CU439" i="12"/>
  <c r="CR439" i="12"/>
  <c r="CP439" i="12"/>
  <c r="CI439" i="12" s="1"/>
  <c r="CO439" i="12"/>
  <c r="CD439" i="12"/>
  <c r="CA439" i="12"/>
  <c r="BV439" i="12"/>
  <c r="BQ439" i="12"/>
  <c r="BN439" i="12"/>
  <c r="BL439" i="12"/>
  <c r="BG439" i="12"/>
  <c r="BD439" i="12"/>
  <c r="BB439" i="12"/>
  <c r="AW439" i="12"/>
  <c r="AT439" i="12"/>
  <c r="AR439" i="12"/>
  <c r="AM439" i="12"/>
  <c r="AH439" i="12"/>
  <c r="AC439" i="12"/>
  <c r="Z439" i="12"/>
  <c r="X439" i="12"/>
  <c r="V439" i="12"/>
  <c r="U439" i="12"/>
  <c r="FH438" i="12"/>
  <c r="FE438" i="12"/>
  <c r="FC438" i="12"/>
  <c r="FB438" i="12"/>
  <c r="EY438" i="12"/>
  <c r="EQ438" i="12"/>
  <c r="EZ438" i="12" s="1"/>
  <c r="EL438" i="12"/>
  <c r="EK438" i="12"/>
  <c r="EH438" i="12"/>
  <c r="EF438" i="12"/>
  <c r="EE438" i="12"/>
  <c r="EB438" i="12"/>
  <c r="DR438" i="12"/>
  <c r="CR438" i="12"/>
  <c r="CO438" i="12"/>
  <c r="CP438" i="12" s="1"/>
  <c r="CE438" i="12" s="1"/>
  <c r="CA438" i="12"/>
  <c r="BV438" i="12"/>
  <c r="BQ438" i="12"/>
  <c r="BM438" i="12"/>
  <c r="BL438" i="12"/>
  <c r="BK438" i="12"/>
  <c r="BI438" i="12"/>
  <c r="BJ438" i="12" s="1"/>
  <c r="BG438" i="12"/>
  <c r="BB438" i="12"/>
  <c r="AW438" i="12"/>
  <c r="AR438" i="12"/>
  <c r="AM438" i="12"/>
  <c r="AH438" i="12"/>
  <c r="AG438" i="12"/>
  <c r="AE438" i="12"/>
  <c r="AF438" i="12" s="1"/>
  <c r="AC438" i="12"/>
  <c r="X438" i="12"/>
  <c r="FH437" i="12"/>
  <c r="FE437" i="12"/>
  <c r="FC437" i="12"/>
  <c r="FB437" i="12"/>
  <c r="EZ437" i="12"/>
  <c r="EY437" i="12"/>
  <c r="EU437" i="12"/>
  <c r="ES437" i="12"/>
  <c r="FD437" i="12" s="1"/>
  <c r="EQ437" i="12"/>
  <c r="EM437" i="12"/>
  <c r="EL437" i="12"/>
  <c r="EK437" i="12"/>
  <c r="EI437" i="12"/>
  <c r="EH437" i="12"/>
  <c r="EF437" i="12"/>
  <c r="EE437" i="12"/>
  <c r="EC437" i="12"/>
  <c r="EB437" i="12"/>
  <c r="Q437" i="12" s="1"/>
  <c r="DY437" i="12"/>
  <c r="DW437" i="12"/>
  <c r="DV437" i="12"/>
  <c r="EG437" i="12" s="1"/>
  <c r="DU437" i="12"/>
  <c r="ED437" i="12" s="1"/>
  <c r="DT437" i="12"/>
  <c r="DS437" i="12"/>
  <c r="DR437" i="12"/>
  <c r="ER437" i="12" s="1"/>
  <c r="FA437" i="12" s="1"/>
  <c r="DC437" i="12"/>
  <c r="DA437" i="12"/>
  <c r="CY437" i="12"/>
  <c r="CW437" i="12"/>
  <c r="CU437" i="12"/>
  <c r="CT437" i="12"/>
  <c r="CS437" i="12"/>
  <c r="DF437" i="12" s="1"/>
  <c r="CR437" i="12"/>
  <c r="CP437" i="12"/>
  <c r="CO437" i="12"/>
  <c r="CL437" i="12"/>
  <c r="CK437" i="12"/>
  <c r="CJ437" i="12"/>
  <c r="CH437" i="12"/>
  <c r="CF437" i="12"/>
  <c r="CD437" i="12"/>
  <c r="CC437" i="12"/>
  <c r="CB437" i="12"/>
  <c r="CN437" i="12" s="1"/>
  <c r="CA437" i="12"/>
  <c r="BV437" i="12"/>
  <c r="BQ437" i="12"/>
  <c r="BL437" i="12"/>
  <c r="BG437" i="12"/>
  <c r="BB437" i="12"/>
  <c r="AW437" i="12"/>
  <c r="AT437" i="12"/>
  <c r="AR437" i="12"/>
  <c r="AN437" i="12"/>
  <c r="AM437" i="12"/>
  <c r="AL437" i="12"/>
  <c r="AJ437" i="12"/>
  <c r="AK437" i="12" s="1"/>
  <c r="AH437" i="12"/>
  <c r="AE437" i="12"/>
  <c r="AC437" i="12"/>
  <c r="X437" i="12"/>
  <c r="P437" i="12"/>
  <c r="FH436" i="12"/>
  <c r="FE436" i="12"/>
  <c r="FC436" i="12"/>
  <c r="FB436" i="12"/>
  <c r="FA436" i="12"/>
  <c r="EY436" i="12"/>
  <c r="ES436" i="12"/>
  <c r="FD436" i="12" s="1"/>
  <c r="ER436" i="12"/>
  <c r="EL436" i="12"/>
  <c r="BN436" i="12" s="1"/>
  <c r="EK436" i="12"/>
  <c r="EH436" i="12"/>
  <c r="EF436" i="12"/>
  <c r="EE436" i="12"/>
  <c r="EB436" i="12"/>
  <c r="EA436" i="12"/>
  <c r="DV436" i="12"/>
  <c r="EG436" i="12" s="1"/>
  <c r="DT436" i="12"/>
  <c r="EC436" i="12" s="1"/>
  <c r="DS436" i="12"/>
  <c r="DR436" i="12"/>
  <c r="CY436" i="12"/>
  <c r="CR436" i="12"/>
  <c r="CO436" i="12"/>
  <c r="CP436" i="12" s="1"/>
  <c r="CA436" i="12"/>
  <c r="BV436" i="12"/>
  <c r="BQ436" i="12"/>
  <c r="BO436" i="12"/>
  <c r="BP436" i="12" s="1"/>
  <c r="BM436" i="12"/>
  <c r="BL436" i="12"/>
  <c r="BK436" i="12"/>
  <c r="BI436" i="12"/>
  <c r="BJ436" i="12" s="1"/>
  <c r="BG436" i="12"/>
  <c r="BB436" i="12"/>
  <c r="AW436" i="12"/>
  <c r="AR436" i="12"/>
  <c r="AM436" i="12"/>
  <c r="AK436" i="12"/>
  <c r="AJ436" i="12"/>
  <c r="AH436" i="12"/>
  <c r="AE436" i="12"/>
  <c r="AC436" i="12"/>
  <c r="X436" i="12"/>
  <c r="U436" i="12"/>
  <c r="FG435" i="12"/>
  <c r="FF435" i="12"/>
  <c r="FD435" i="12"/>
  <c r="FA435" i="12"/>
  <c r="EZ435" i="12"/>
  <c r="EY435" i="12"/>
  <c r="EX435" i="12"/>
  <c r="EU435" i="12"/>
  <c r="ES435" i="12"/>
  <c r="FC435" i="12" s="1"/>
  <c r="EQ435" i="12"/>
  <c r="EP435" i="12"/>
  <c r="EM435" i="12"/>
  <c r="BS435" i="12" s="1"/>
  <c r="EJ435" i="12"/>
  <c r="EI435" i="12"/>
  <c r="EG435" i="12"/>
  <c r="EF435" i="12"/>
  <c r="ED435" i="12"/>
  <c r="EC435" i="12"/>
  <c r="EA435" i="12"/>
  <c r="DY435" i="12"/>
  <c r="EL435" i="12" s="1"/>
  <c r="DW435" i="12"/>
  <c r="EH435" i="12" s="1"/>
  <c r="DV435" i="12"/>
  <c r="DU435" i="12"/>
  <c r="EE435" i="12" s="1"/>
  <c r="DT435" i="12"/>
  <c r="EB435" i="12" s="1"/>
  <c r="DS435" i="12"/>
  <c r="DR435" i="12"/>
  <c r="ER435" i="12" s="1"/>
  <c r="FB435" i="12" s="1"/>
  <c r="CR435" i="12"/>
  <c r="CP435" i="12"/>
  <c r="CF435" i="12" s="1"/>
  <c r="CO435" i="12"/>
  <c r="CA435" i="12"/>
  <c r="BV435" i="12"/>
  <c r="BU435" i="12"/>
  <c r="BT435" i="12"/>
  <c r="BQ435" i="12"/>
  <c r="BL435" i="12"/>
  <c r="BG435" i="12"/>
  <c r="BE435" i="12"/>
  <c r="BF435" i="12" s="1"/>
  <c r="BH435" i="12" s="1"/>
  <c r="BD435" i="12"/>
  <c r="BB435" i="12"/>
  <c r="AW435" i="12"/>
  <c r="AR435" i="12"/>
  <c r="AM435" i="12"/>
  <c r="AJ435" i="12"/>
  <c r="AH435" i="12"/>
  <c r="AC435" i="12"/>
  <c r="Z435" i="12"/>
  <c r="X435" i="12"/>
  <c r="Q435" i="12"/>
  <c r="P435" i="12"/>
  <c r="FH434" i="12"/>
  <c r="FG434" i="12"/>
  <c r="FE434" i="12"/>
  <c r="FC434" i="12"/>
  <c r="FB434" i="12"/>
  <c r="EY434" i="12"/>
  <c r="EU434" i="12"/>
  <c r="ER434" i="12"/>
  <c r="FA434" i="12" s="1"/>
  <c r="EL434" i="12"/>
  <c r="EK434" i="12"/>
  <c r="EH434" i="12"/>
  <c r="AU434" i="12" s="1"/>
  <c r="EF434" i="12"/>
  <c r="EE434" i="12"/>
  <c r="ED434" i="12"/>
  <c r="EB434" i="12"/>
  <c r="DV434" i="12"/>
  <c r="EG434" i="12" s="1"/>
  <c r="DU434" i="12"/>
  <c r="DT434" i="12"/>
  <c r="EC434" i="12" s="1"/>
  <c r="DR434" i="12"/>
  <c r="CX434" i="12"/>
  <c r="CV434" i="12"/>
  <c r="CT434" i="12"/>
  <c r="CS434" i="12"/>
  <c r="CR434" i="12"/>
  <c r="CO434" i="12"/>
  <c r="CP434" i="12" s="1"/>
  <c r="DA434" i="12" s="1"/>
  <c r="CJ434" i="12"/>
  <c r="CI434" i="12"/>
  <c r="CG434" i="12"/>
  <c r="CE434" i="12"/>
  <c r="CB434" i="12"/>
  <c r="CA434" i="12"/>
  <c r="BV434" i="12"/>
  <c r="BQ434" i="12"/>
  <c r="BL434" i="12"/>
  <c r="BI434" i="12"/>
  <c r="BG434" i="12"/>
  <c r="BB434" i="12"/>
  <c r="AW434" i="12"/>
  <c r="AT434" i="12"/>
  <c r="AR434" i="12"/>
  <c r="AM434" i="12"/>
  <c r="AI434" i="12"/>
  <c r="AH434" i="12"/>
  <c r="AG434" i="12"/>
  <c r="AE434" i="12"/>
  <c r="AF434" i="12" s="1"/>
  <c r="AC434" i="12"/>
  <c r="X434" i="12"/>
  <c r="FG433" i="12"/>
  <c r="FF433" i="12"/>
  <c r="FD433" i="12"/>
  <c r="FA433" i="12"/>
  <c r="EZ433" i="12"/>
  <c r="EM433" i="12"/>
  <c r="EJ433" i="12"/>
  <c r="EI433" i="12"/>
  <c r="EG433" i="12"/>
  <c r="AO433" i="12" s="1"/>
  <c r="ED433" i="12"/>
  <c r="EC433" i="12"/>
  <c r="DR433" i="12"/>
  <c r="DD433" i="12"/>
  <c r="CW433" i="12"/>
  <c r="CV433" i="12"/>
  <c r="CU433" i="12"/>
  <c r="CS433" i="12"/>
  <c r="DF433" i="12" s="1"/>
  <c r="CR433" i="12"/>
  <c r="CP433" i="12"/>
  <c r="CY433" i="12" s="1"/>
  <c r="CO433" i="12"/>
  <c r="CM433" i="12"/>
  <c r="CL433" i="12"/>
  <c r="CJ433" i="12"/>
  <c r="CH433" i="12"/>
  <c r="CF433" i="12"/>
  <c r="CB433" i="12"/>
  <c r="CN433" i="12" s="1"/>
  <c r="CA433" i="12"/>
  <c r="BV433" i="12"/>
  <c r="BQ433" i="12"/>
  <c r="BL433" i="12"/>
  <c r="BG433" i="12"/>
  <c r="BD433" i="12"/>
  <c r="BB433" i="12"/>
  <c r="AW433" i="12"/>
  <c r="AR433" i="12"/>
  <c r="AM433" i="12"/>
  <c r="AH433" i="12"/>
  <c r="AC433" i="12"/>
  <c r="Z433" i="12"/>
  <c r="X433" i="12"/>
  <c r="FH432" i="12"/>
  <c r="FE432" i="12"/>
  <c r="FC432" i="12"/>
  <c r="FB432" i="12"/>
  <c r="EY432" i="12"/>
  <c r="EP432" i="12"/>
  <c r="EL432" i="12"/>
  <c r="EK432" i="12"/>
  <c r="EH432" i="12"/>
  <c r="EF432" i="12"/>
  <c r="AK432" i="12" s="1"/>
  <c r="EE432" i="12"/>
  <c r="AE432" i="12" s="1"/>
  <c r="EC432" i="12"/>
  <c r="EB432" i="12"/>
  <c r="DU432" i="12"/>
  <c r="ED432" i="12" s="1"/>
  <c r="DT432" i="12"/>
  <c r="DR432" i="12"/>
  <c r="ER432" i="12" s="1"/>
  <c r="FA432" i="12" s="1"/>
  <c r="DD432" i="12"/>
  <c r="DC432" i="12"/>
  <c r="DB432" i="12"/>
  <c r="CZ432" i="12"/>
  <c r="CX432" i="12"/>
  <c r="CV432" i="12"/>
  <c r="CU432" i="12"/>
  <c r="CT432" i="12"/>
  <c r="CS432" i="12"/>
  <c r="CR432" i="12"/>
  <c r="DF432" i="12" s="1"/>
  <c r="CO432" i="12"/>
  <c r="CP432" i="12" s="1"/>
  <c r="CM432" i="12"/>
  <c r="CL432" i="12"/>
  <c r="CK432" i="12"/>
  <c r="CJ432" i="12"/>
  <c r="CI432" i="12"/>
  <c r="CH432" i="12"/>
  <c r="CG432" i="12"/>
  <c r="CE432" i="12"/>
  <c r="CD432" i="12"/>
  <c r="CC432" i="12"/>
  <c r="CB432" i="12"/>
  <c r="CA432" i="12"/>
  <c r="BV432" i="12"/>
  <c r="BQ432" i="12"/>
  <c r="BL432" i="12"/>
  <c r="BJ432" i="12"/>
  <c r="BI432" i="12"/>
  <c r="BG432" i="12"/>
  <c r="BB432" i="12"/>
  <c r="AW432" i="12"/>
  <c r="AU432" i="12"/>
  <c r="AV432" i="12" s="1"/>
  <c r="AT432" i="12"/>
  <c r="AR432" i="12"/>
  <c r="AN432" i="12"/>
  <c r="AM432" i="12"/>
  <c r="AL432" i="12"/>
  <c r="AJ432" i="12"/>
  <c r="AH432" i="12"/>
  <c r="AG432" i="12"/>
  <c r="AF432" i="12"/>
  <c r="AC432" i="12"/>
  <c r="X432" i="12"/>
  <c r="U432" i="12"/>
  <c r="FG431" i="12"/>
  <c r="FF431" i="12"/>
  <c r="FD431" i="12"/>
  <c r="FB431" i="12"/>
  <c r="FA431" i="12"/>
  <c r="EZ431" i="12"/>
  <c r="EY431" i="12"/>
  <c r="EU431" i="12"/>
  <c r="FH431" i="12" s="1"/>
  <c r="ES431" i="12"/>
  <c r="FC431" i="12" s="1"/>
  <c r="ER431" i="12"/>
  <c r="EQ431" i="12"/>
  <c r="EP431" i="12"/>
  <c r="EM431" i="12"/>
  <c r="EJ431" i="12"/>
  <c r="EI431" i="12"/>
  <c r="EG431" i="12"/>
  <c r="EF431" i="12"/>
  <c r="ED431" i="12"/>
  <c r="EC431" i="12"/>
  <c r="EB431" i="12"/>
  <c r="DY431" i="12"/>
  <c r="EL431" i="12" s="1"/>
  <c r="DW431" i="12"/>
  <c r="EH431" i="12" s="1"/>
  <c r="DU431" i="12"/>
  <c r="EE431" i="12" s="1"/>
  <c r="DT431" i="12"/>
  <c r="DS431" i="12"/>
  <c r="DR431" i="12"/>
  <c r="DV431" i="12" s="1"/>
  <c r="DC431" i="12"/>
  <c r="DA431" i="12"/>
  <c r="CZ431" i="12"/>
  <c r="CX431" i="12"/>
  <c r="CU431" i="12"/>
  <c r="CR431" i="12"/>
  <c r="CP431" i="12"/>
  <c r="CO431" i="12"/>
  <c r="CJ431" i="12"/>
  <c r="CI431" i="12"/>
  <c r="CH431" i="12"/>
  <c r="CE431" i="12"/>
  <c r="CA431" i="12"/>
  <c r="BV431" i="12"/>
  <c r="BQ431" i="12"/>
  <c r="BL431" i="12"/>
  <c r="BG431" i="12"/>
  <c r="BD431" i="12"/>
  <c r="BB431" i="12"/>
  <c r="AY431" i="12"/>
  <c r="AW431" i="12"/>
  <c r="AR431" i="12"/>
  <c r="AM431" i="12"/>
  <c r="AJ431" i="12"/>
  <c r="AH431" i="12"/>
  <c r="AC431" i="12"/>
  <c r="AA431" i="12"/>
  <c r="Z431" i="12"/>
  <c r="X431" i="12"/>
  <c r="V431" i="12"/>
  <c r="U431" i="12"/>
  <c r="FH430" i="12"/>
  <c r="FE430" i="12"/>
  <c r="FC430" i="12"/>
  <c r="FB430" i="12"/>
  <c r="EY430" i="12"/>
  <c r="EQ430" i="12"/>
  <c r="EZ430" i="12" s="1"/>
  <c r="EP430" i="12"/>
  <c r="EX430" i="12" s="1"/>
  <c r="EM430" i="12"/>
  <c r="BS430" i="12" s="1"/>
  <c r="EL430" i="12"/>
  <c r="EK430" i="12"/>
  <c r="EH430" i="12"/>
  <c r="EF430" i="12"/>
  <c r="EE430" i="12"/>
  <c r="EB430" i="12"/>
  <c r="Q430" i="12" s="1"/>
  <c r="DY430" i="12"/>
  <c r="DW430" i="12"/>
  <c r="EI430" i="12" s="1"/>
  <c r="DV430" i="12"/>
  <c r="EG430" i="12" s="1"/>
  <c r="AO430" i="12" s="1"/>
  <c r="DT430" i="12"/>
  <c r="EC430" i="12" s="1"/>
  <c r="DR430" i="12"/>
  <c r="ES430" i="12" s="1"/>
  <c r="FD430" i="12" s="1"/>
  <c r="CZ430" i="12"/>
  <c r="CV430" i="12"/>
  <c r="CU430" i="12"/>
  <c r="CT430" i="12"/>
  <c r="CR430" i="12"/>
  <c r="CO430" i="12"/>
  <c r="CP430" i="12" s="1"/>
  <c r="DB430" i="12" s="1"/>
  <c r="CM430" i="12"/>
  <c r="CK430" i="12"/>
  <c r="CI430" i="12"/>
  <c r="CF430" i="12"/>
  <c r="CD430" i="12"/>
  <c r="CA430" i="12"/>
  <c r="BV430" i="12"/>
  <c r="BT430" i="12"/>
  <c r="BQ430" i="12"/>
  <c r="BN430" i="12"/>
  <c r="BL430" i="12"/>
  <c r="BI430" i="12"/>
  <c r="BG430" i="12"/>
  <c r="BB430" i="12"/>
  <c r="AW430" i="12"/>
  <c r="AV430" i="12"/>
  <c r="AX430" i="12" s="1"/>
  <c r="AU430" i="12"/>
  <c r="AT430" i="12"/>
  <c r="AR430" i="12"/>
  <c r="AM430" i="12"/>
  <c r="AH430" i="12"/>
  <c r="AC430" i="12"/>
  <c r="X430" i="12"/>
  <c r="R430" i="12"/>
  <c r="P430" i="12"/>
  <c r="FG429" i="12"/>
  <c r="FF429" i="12"/>
  <c r="FD429" i="12"/>
  <c r="FC429" i="12"/>
  <c r="FA429" i="12"/>
  <c r="EZ429" i="12"/>
  <c r="EU429" i="12"/>
  <c r="FH429" i="12" s="1"/>
  <c r="ES429" i="12"/>
  <c r="EQ429" i="12"/>
  <c r="EY429" i="12" s="1"/>
  <c r="EM429" i="12"/>
  <c r="EL429" i="12"/>
  <c r="EJ429" i="12"/>
  <c r="EI429" i="12"/>
  <c r="AY429" i="12" s="1"/>
  <c r="EG429" i="12"/>
  <c r="ED429" i="12"/>
  <c r="EC429" i="12"/>
  <c r="EA429" i="12"/>
  <c r="DY429" i="12"/>
  <c r="DV429" i="12"/>
  <c r="EF429" i="12" s="1"/>
  <c r="DU429" i="12"/>
  <c r="EE429" i="12" s="1"/>
  <c r="DT429" i="12"/>
  <c r="EB429" i="12" s="1"/>
  <c r="DS429" i="12"/>
  <c r="DR429" i="12"/>
  <c r="EP429" i="12" s="1"/>
  <c r="EX429" i="12" s="1"/>
  <c r="CZ429" i="12"/>
  <c r="CR429" i="12"/>
  <c r="CP429" i="12"/>
  <c r="DB429" i="12" s="1"/>
  <c r="CO429" i="12"/>
  <c r="CJ429" i="12"/>
  <c r="CA429" i="12"/>
  <c r="BV429" i="12"/>
  <c r="BS429" i="12"/>
  <c r="BQ429" i="12"/>
  <c r="BL429" i="12"/>
  <c r="BG429" i="12"/>
  <c r="BB429" i="12"/>
  <c r="AW429" i="12"/>
  <c r="AR429" i="12"/>
  <c r="AM429" i="12"/>
  <c r="AH429" i="12"/>
  <c r="AC429" i="12"/>
  <c r="Z429" i="12"/>
  <c r="X429" i="12"/>
  <c r="F429" i="12"/>
  <c r="FH428" i="12"/>
  <c r="FE428" i="12"/>
  <c r="FC428" i="12"/>
  <c r="FB428" i="12"/>
  <c r="EY428" i="12"/>
  <c r="EL428" i="12"/>
  <c r="EK428" i="12"/>
  <c r="EH428" i="12"/>
  <c r="AT428" i="12" s="1"/>
  <c r="EF428" i="12"/>
  <c r="EE428" i="12"/>
  <c r="EB428" i="12"/>
  <c r="DV428" i="12"/>
  <c r="EG428" i="12" s="1"/>
  <c r="AO428" i="12" s="1"/>
  <c r="DR428" i="12"/>
  <c r="CY428" i="12"/>
  <c r="CR428" i="12"/>
  <c r="CO428" i="12"/>
  <c r="CP428" i="12" s="1"/>
  <c r="CM428" i="12" s="1"/>
  <c r="CK428" i="12"/>
  <c r="CA428" i="12"/>
  <c r="BV428" i="12"/>
  <c r="BQ428" i="12"/>
  <c r="BL428" i="12"/>
  <c r="BI428" i="12"/>
  <c r="BG428" i="12"/>
  <c r="BB428" i="12"/>
  <c r="AW428" i="12"/>
  <c r="AU428" i="12"/>
  <c r="AR428" i="12"/>
  <c r="AM428" i="12"/>
  <c r="AK428" i="12"/>
  <c r="AJ428" i="12"/>
  <c r="AH428" i="12"/>
  <c r="AC428" i="12"/>
  <c r="X428" i="12"/>
  <c r="P428" i="12"/>
  <c r="FH427" i="12"/>
  <c r="FG427" i="12"/>
  <c r="FE427" i="12"/>
  <c r="FD427" i="12"/>
  <c r="FC427" i="12"/>
  <c r="FB427" i="12"/>
  <c r="EY427" i="12"/>
  <c r="EU427" i="12"/>
  <c r="ES427" i="12"/>
  <c r="EQ427" i="12"/>
  <c r="EZ427" i="12" s="1"/>
  <c r="EP427" i="12"/>
  <c r="EM427" i="12"/>
  <c r="EL427" i="12"/>
  <c r="EK427" i="12"/>
  <c r="EI427" i="12"/>
  <c r="AY427" i="12" s="1"/>
  <c r="EH427" i="12"/>
  <c r="EF427" i="12"/>
  <c r="EE427" i="12"/>
  <c r="AE427" i="12" s="1"/>
  <c r="EB427" i="12"/>
  <c r="EA427" i="12"/>
  <c r="DY427" i="12"/>
  <c r="DW427" i="12"/>
  <c r="DV427" i="12"/>
  <c r="DX427" i="12" s="1"/>
  <c r="EJ427" i="12" s="1"/>
  <c r="DU427" i="12"/>
  <c r="ED427" i="12" s="1"/>
  <c r="DT427" i="12"/>
  <c r="EC427" i="12" s="1"/>
  <c r="U427" i="12" s="1"/>
  <c r="DS427" i="12"/>
  <c r="DR427" i="12"/>
  <c r="ER427" i="12" s="1"/>
  <c r="FA427" i="12" s="1"/>
  <c r="DD427" i="12"/>
  <c r="DC427" i="12"/>
  <c r="DB427" i="12"/>
  <c r="CW427" i="12"/>
  <c r="CU427" i="12"/>
  <c r="CT427" i="12"/>
  <c r="CS427" i="12"/>
  <c r="CR427" i="12"/>
  <c r="DF427" i="12" s="1"/>
  <c r="CP427" i="12"/>
  <c r="CY427" i="12" s="1"/>
  <c r="CO427" i="12"/>
  <c r="CL427" i="12"/>
  <c r="CK427" i="12"/>
  <c r="CJ427" i="12"/>
  <c r="CH427" i="12"/>
  <c r="CE427" i="12"/>
  <c r="CC427" i="12"/>
  <c r="CB427" i="12"/>
  <c r="CA427" i="12"/>
  <c r="BV427" i="12"/>
  <c r="BQ427" i="12"/>
  <c r="BN427" i="12"/>
  <c r="BL427" i="12"/>
  <c r="BI427" i="12"/>
  <c r="BG427" i="12"/>
  <c r="BB427" i="12"/>
  <c r="AZ427" i="12"/>
  <c r="BA427" i="12" s="1"/>
  <c r="AW427" i="12"/>
  <c r="AT427" i="12"/>
  <c r="AR427" i="12"/>
  <c r="AM427" i="12"/>
  <c r="AH427" i="12"/>
  <c r="AF427" i="12"/>
  <c r="AC427" i="12"/>
  <c r="X427" i="12"/>
  <c r="P427" i="12"/>
  <c r="FH426" i="12"/>
  <c r="FE426" i="12"/>
  <c r="FC426" i="12"/>
  <c r="FB426" i="12"/>
  <c r="FA426" i="12"/>
  <c r="EZ426" i="12"/>
  <c r="EY426" i="12"/>
  <c r="EU426" i="12"/>
  <c r="FG426" i="12" s="1"/>
  <c r="ES426" i="12"/>
  <c r="FD426" i="12" s="1"/>
  <c r="ER426" i="12"/>
  <c r="EQ426" i="12"/>
  <c r="EP426" i="12"/>
  <c r="EL426" i="12"/>
  <c r="BN426" i="12" s="1"/>
  <c r="EK426" i="12"/>
  <c r="EH426" i="12"/>
  <c r="EF426" i="12"/>
  <c r="EE426" i="12"/>
  <c r="EB426" i="12"/>
  <c r="DY426" i="12"/>
  <c r="EM426" i="12" s="1"/>
  <c r="BS426" i="12" s="1"/>
  <c r="DV426" i="12"/>
  <c r="EG426" i="12" s="1"/>
  <c r="AO426" i="12" s="1"/>
  <c r="DU426" i="12"/>
  <c r="DT426" i="12"/>
  <c r="EC426" i="12" s="1"/>
  <c r="DS426" i="12"/>
  <c r="EA426" i="12" s="1"/>
  <c r="DR426" i="12"/>
  <c r="DW426" i="12" s="1"/>
  <c r="EI426" i="12" s="1"/>
  <c r="DB426" i="12"/>
  <c r="CX426" i="12"/>
  <c r="CR426" i="12"/>
  <c r="CP426" i="12"/>
  <c r="DA426" i="12" s="1"/>
  <c r="CO426" i="12"/>
  <c r="CI426" i="12"/>
  <c r="CB426" i="12"/>
  <c r="CN426" i="12" s="1"/>
  <c r="CA426" i="12"/>
  <c r="BV426" i="12"/>
  <c r="BQ426" i="12"/>
  <c r="BL426" i="12"/>
  <c r="BG426" i="12"/>
  <c r="BB426" i="12"/>
  <c r="AZ426" i="12"/>
  <c r="AY426" i="12"/>
  <c r="AW426" i="12"/>
  <c r="AR426" i="12"/>
  <c r="AQ426" i="12"/>
  <c r="AP426" i="12"/>
  <c r="AM426" i="12"/>
  <c r="AH426" i="12"/>
  <c r="AF426" i="12"/>
  <c r="AE426" i="12"/>
  <c r="AC426" i="12"/>
  <c r="X426" i="12"/>
  <c r="F426" i="12"/>
  <c r="FG425" i="12"/>
  <c r="FF425" i="12"/>
  <c r="FD425" i="12"/>
  <c r="FA425" i="12"/>
  <c r="EZ425" i="12"/>
  <c r="EM425" i="12"/>
  <c r="EJ425" i="12"/>
  <c r="EI425" i="12"/>
  <c r="EG425" i="12"/>
  <c r="ED425" i="12"/>
  <c r="EC425" i="12"/>
  <c r="DR425" i="12"/>
  <c r="DD425" i="12"/>
  <c r="DB425" i="12"/>
  <c r="CU425" i="12"/>
  <c r="CT425" i="12"/>
  <c r="CR425" i="12"/>
  <c r="CO425" i="12"/>
  <c r="CP425" i="12" s="1"/>
  <c r="CM425" i="12"/>
  <c r="CG425" i="12"/>
  <c r="CE425" i="12"/>
  <c r="CD425" i="12"/>
  <c r="CC425" i="12"/>
  <c r="CA425" i="12"/>
  <c r="BV425" i="12"/>
  <c r="BS425" i="12"/>
  <c r="BQ425" i="12"/>
  <c r="BL425" i="12"/>
  <c r="BG425" i="12"/>
  <c r="BE425" i="12"/>
  <c r="BD425" i="12"/>
  <c r="BB425" i="12"/>
  <c r="AY425" i="12"/>
  <c r="AZ425" i="12" s="1"/>
  <c r="AW425" i="12"/>
  <c r="AR425" i="12"/>
  <c r="AQ425" i="12"/>
  <c r="AS425" i="12" s="1"/>
  <c r="AO425" i="12"/>
  <c r="AP425" i="12" s="1"/>
  <c r="AM425" i="12"/>
  <c r="AH425" i="12"/>
  <c r="AC425" i="12"/>
  <c r="X425" i="12"/>
  <c r="Y425" i="12" s="1"/>
  <c r="W425" i="12"/>
  <c r="U425" i="12"/>
  <c r="V425" i="12" s="1"/>
  <c r="FH424" i="12"/>
  <c r="FE424" i="12"/>
  <c r="FC424" i="12"/>
  <c r="FB424" i="12"/>
  <c r="EY424" i="12"/>
  <c r="EU424" i="12"/>
  <c r="FG424" i="12" s="1"/>
  <c r="ES424" i="12"/>
  <c r="FD424" i="12" s="1"/>
  <c r="EQ424" i="12"/>
  <c r="EZ424" i="12" s="1"/>
  <c r="EM424" i="12"/>
  <c r="EL424" i="12"/>
  <c r="EK424" i="12"/>
  <c r="EI424" i="12"/>
  <c r="EH424" i="12"/>
  <c r="EF424" i="12"/>
  <c r="EE424" i="12"/>
  <c r="EB424" i="12"/>
  <c r="DY424" i="12"/>
  <c r="DW424" i="12"/>
  <c r="DU424" i="12"/>
  <c r="ED424" i="12" s="1"/>
  <c r="DT424" i="12"/>
  <c r="EC424" i="12" s="1"/>
  <c r="DS424" i="12"/>
  <c r="DR424" i="12"/>
  <c r="EP424" i="12" s="1"/>
  <c r="CY424" i="12"/>
  <c r="CW424" i="12"/>
  <c r="CU424" i="12"/>
  <c r="CS424" i="12"/>
  <c r="CR424" i="12"/>
  <c r="DF424" i="12" s="1"/>
  <c r="CP424" i="12"/>
  <c r="DA424" i="12" s="1"/>
  <c r="CO424" i="12"/>
  <c r="CL424" i="12"/>
  <c r="CJ424" i="12"/>
  <c r="CI424" i="12"/>
  <c r="CH424" i="12"/>
  <c r="CF424" i="12"/>
  <c r="CD424" i="12"/>
  <c r="CA424" i="12"/>
  <c r="BV424" i="12"/>
  <c r="BQ424" i="12"/>
  <c r="BN424" i="12"/>
  <c r="BL424" i="12"/>
  <c r="BG424" i="12"/>
  <c r="BB424" i="12"/>
  <c r="BA424" i="12"/>
  <c r="AZ424" i="12"/>
  <c r="AY424" i="12"/>
  <c r="AW424" i="12"/>
  <c r="AT424" i="12"/>
  <c r="AR424" i="12"/>
  <c r="AM424" i="12"/>
  <c r="AJ424" i="12"/>
  <c r="AH424" i="12"/>
  <c r="AC424" i="12"/>
  <c r="X424" i="12"/>
  <c r="FH423" i="12"/>
  <c r="FE423" i="12"/>
  <c r="FC423" i="12"/>
  <c r="FB423" i="12"/>
  <c r="EY423" i="12"/>
  <c r="EX423" i="12"/>
  <c r="ER423" i="12"/>
  <c r="FA423" i="12" s="1"/>
  <c r="EQ423" i="12"/>
  <c r="EZ423" i="12" s="1"/>
  <c r="EP423" i="12"/>
  <c r="EL423" i="12"/>
  <c r="EK423" i="12"/>
  <c r="EH423" i="12"/>
  <c r="AT423" i="12" s="1"/>
  <c r="EF423" i="12"/>
  <c r="EE423" i="12"/>
  <c r="EB423" i="12"/>
  <c r="DY423" i="12"/>
  <c r="DW423" i="12"/>
  <c r="EI423" i="12" s="1"/>
  <c r="DV423" i="12"/>
  <c r="EG423" i="12" s="1"/>
  <c r="AO423" i="12" s="1"/>
  <c r="DT423" i="12"/>
  <c r="EC423" i="12" s="1"/>
  <c r="DR423" i="12"/>
  <c r="DD423" i="12"/>
  <c r="DC423" i="12"/>
  <c r="CX423" i="12"/>
  <c r="CT423" i="12"/>
  <c r="CR423" i="12"/>
  <c r="CO423" i="12"/>
  <c r="CP423" i="12" s="1"/>
  <c r="CZ423" i="12" s="1"/>
  <c r="CM423" i="12"/>
  <c r="CG423" i="12"/>
  <c r="CF423" i="12"/>
  <c r="CE423" i="12"/>
  <c r="CC423" i="12"/>
  <c r="CA423" i="12"/>
  <c r="BV423" i="12"/>
  <c r="BQ423" i="12"/>
  <c r="BO423" i="12"/>
  <c r="BN423" i="12"/>
  <c r="BL423" i="12"/>
  <c r="BI423" i="12"/>
  <c r="BG423" i="12"/>
  <c r="BB423" i="12"/>
  <c r="AY423" i="12"/>
  <c r="AW423" i="12"/>
  <c r="AR423" i="12"/>
  <c r="AM423" i="12"/>
  <c r="AH423" i="12"/>
  <c r="AF423" i="12"/>
  <c r="AE423" i="12"/>
  <c r="AC423" i="12"/>
  <c r="X423" i="12"/>
  <c r="U423" i="12"/>
  <c r="Q423" i="12"/>
  <c r="R423" i="12" s="1"/>
  <c r="P423" i="12"/>
  <c r="FH422" i="12"/>
  <c r="FE422" i="12"/>
  <c r="FD422" i="12"/>
  <c r="FC422" i="12"/>
  <c r="FB422" i="12"/>
  <c r="EY422" i="12"/>
  <c r="EX422" i="12"/>
  <c r="EU422" i="12"/>
  <c r="FG422" i="12" s="1"/>
  <c r="ES422" i="12"/>
  <c r="EQ422" i="12"/>
  <c r="EP422" i="12"/>
  <c r="EM422" i="12"/>
  <c r="EL422" i="12"/>
  <c r="EK422" i="12"/>
  <c r="EH422" i="12"/>
  <c r="EG422" i="12"/>
  <c r="EF422" i="12"/>
  <c r="EE422" i="12"/>
  <c r="EB422" i="12"/>
  <c r="EA422" i="12"/>
  <c r="DY422" i="12"/>
  <c r="DW422" i="12"/>
  <c r="EI422" i="12" s="1"/>
  <c r="DV422" i="12"/>
  <c r="DU422" i="12"/>
  <c r="ED422" i="12" s="1"/>
  <c r="DT422" i="12"/>
  <c r="EC422" i="12" s="1"/>
  <c r="DS422" i="12"/>
  <c r="DR422" i="12"/>
  <c r="ER422" i="12" s="1"/>
  <c r="FA422" i="12" s="1"/>
  <c r="DF422" i="12"/>
  <c r="DD422" i="12"/>
  <c r="DC422" i="12"/>
  <c r="DB422" i="12"/>
  <c r="DA422" i="12"/>
  <c r="CV422" i="12"/>
  <c r="CU422" i="12"/>
  <c r="CT422" i="12"/>
  <c r="CS422" i="12"/>
  <c r="CR422" i="12"/>
  <c r="CP422" i="12"/>
  <c r="CX422" i="12" s="1"/>
  <c r="CO422" i="12"/>
  <c r="CM422" i="12"/>
  <c r="CL422" i="12"/>
  <c r="CK422" i="12"/>
  <c r="CJ422" i="12"/>
  <c r="CI422" i="12"/>
  <c r="CH422" i="12"/>
  <c r="CE422" i="12"/>
  <c r="CD422" i="12"/>
  <c r="CC422" i="12"/>
  <c r="CB422" i="12"/>
  <c r="CA422" i="12"/>
  <c r="BV422" i="12"/>
  <c r="BQ422" i="12"/>
  <c r="BN422" i="12"/>
  <c r="BO422" i="12" s="1"/>
  <c r="BL422" i="12"/>
  <c r="BI422" i="12"/>
  <c r="BG422" i="12"/>
  <c r="BB422" i="12"/>
  <c r="AW422" i="12"/>
  <c r="AV422" i="12"/>
  <c r="AU422" i="12"/>
  <c r="AT422" i="12"/>
  <c r="AR422" i="12"/>
  <c r="AO422" i="12"/>
  <c r="AM422" i="12"/>
  <c r="AK422" i="12"/>
  <c r="AJ422" i="12"/>
  <c r="AH422" i="12"/>
  <c r="AE422" i="12"/>
  <c r="AC422" i="12"/>
  <c r="X422" i="12"/>
  <c r="P422" i="12"/>
  <c r="FG421" i="12"/>
  <c r="FF421" i="12"/>
  <c r="FD421" i="12"/>
  <c r="FC421" i="12"/>
  <c r="FA421" i="12"/>
  <c r="EZ421" i="12"/>
  <c r="EU421" i="12"/>
  <c r="FH421" i="12" s="1"/>
  <c r="ES421" i="12"/>
  <c r="EQ421" i="12"/>
  <c r="EY421" i="12" s="1"/>
  <c r="EM421" i="12"/>
  <c r="EJ421" i="12"/>
  <c r="EI421" i="12"/>
  <c r="AY421" i="12" s="1"/>
  <c r="EG421" i="12"/>
  <c r="ED421" i="12"/>
  <c r="EC421" i="12"/>
  <c r="EB421" i="12"/>
  <c r="EA421" i="12"/>
  <c r="DY421" i="12"/>
  <c r="EL421" i="12" s="1"/>
  <c r="DU421" i="12"/>
  <c r="EE421" i="12" s="1"/>
  <c r="DT421" i="12"/>
  <c r="DS421" i="12"/>
  <c r="DR421" i="12"/>
  <c r="EP421" i="12" s="1"/>
  <c r="DA421" i="12"/>
  <c r="CZ421" i="12"/>
  <c r="CY421" i="12"/>
  <c r="CW421" i="12"/>
  <c r="CR421" i="12"/>
  <c r="CP421" i="12"/>
  <c r="CO421" i="12"/>
  <c r="CJ421" i="12"/>
  <c r="CI421" i="12"/>
  <c r="CH421" i="12"/>
  <c r="CA421" i="12"/>
  <c r="BV421" i="12"/>
  <c r="BS421" i="12"/>
  <c r="BT421" i="12" s="1"/>
  <c r="BQ421" i="12"/>
  <c r="BL421" i="12"/>
  <c r="BG421" i="12"/>
  <c r="BB421" i="12"/>
  <c r="AZ421" i="12"/>
  <c r="BA421" i="12" s="1"/>
  <c r="AW421" i="12"/>
  <c r="AR421" i="12"/>
  <c r="AM421" i="12"/>
  <c r="AH421" i="12"/>
  <c r="AC421" i="12"/>
  <c r="Z421" i="12"/>
  <c r="AA421" i="12" s="1"/>
  <c r="X421" i="12"/>
  <c r="U421" i="12"/>
  <c r="F421" i="12"/>
  <c r="FH420" i="12"/>
  <c r="FE420" i="12"/>
  <c r="FC420" i="12"/>
  <c r="FB420" i="12"/>
  <c r="EY420" i="12"/>
  <c r="EP420" i="12"/>
  <c r="EL420" i="12"/>
  <c r="EK420" i="12"/>
  <c r="BI420" i="12" s="1"/>
  <c r="BJ420" i="12" s="1"/>
  <c r="EH420" i="12"/>
  <c r="EF420" i="12"/>
  <c r="EE420" i="12"/>
  <c r="EB420" i="12"/>
  <c r="DR420" i="12"/>
  <c r="ER420" i="12" s="1"/>
  <c r="FA420" i="12" s="1"/>
  <c r="DB420" i="12"/>
  <c r="CR420" i="12"/>
  <c r="CO420" i="12"/>
  <c r="CP420" i="12" s="1"/>
  <c r="DD420" i="12" s="1"/>
  <c r="CM420" i="12"/>
  <c r="CA420" i="12"/>
  <c r="BV420" i="12"/>
  <c r="BQ420" i="12"/>
  <c r="BN420" i="12"/>
  <c r="BL420" i="12"/>
  <c r="BK420" i="12"/>
  <c r="BM420" i="12" s="1"/>
  <c r="BG420" i="12"/>
  <c r="BB420" i="12"/>
  <c r="AW420" i="12"/>
  <c r="AR420" i="12"/>
  <c r="AM420" i="12"/>
  <c r="AH420" i="12"/>
  <c r="AE420" i="12"/>
  <c r="AF420" i="12" s="1"/>
  <c r="AC420" i="12"/>
  <c r="X420" i="12"/>
  <c r="Q420" i="12"/>
  <c r="R420" i="12" s="1"/>
  <c r="P420" i="12"/>
  <c r="FG419" i="12"/>
  <c r="FF419" i="12"/>
  <c r="FD419" i="12"/>
  <c r="FB419" i="12"/>
  <c r="FA419" i="12"/>
  <c r="EZ419" i="12"/>
  <c r="EU419" i="12"/>
  <c r="ES419" i="12"/>
  <c r="FC419" i="12" s="1"/>
  <c r="EM419" i="12"/>
  <c r="EJ419" i="12"/>
  <c r="EI419" i="12"/>
  <c r="EG419" i="12"/>
  <c r="EE419" i="12"/>
  <c r="ED419" i="12"/>
  <c r="EC419" i="12"/>
  <c r="U419" i="12" s="1"/>
  <c r="EA419" i="12"/>
  <c r="DW419" i="12"/>
  <c r="EH419" i="12" s="1"/>
  <c r="DV419" i="12"/>
  <c r="EF419" i="12" s="1"/>
  <c r="DU419" i="12"/>
  <c r="DT419" i="12"/>
  <c r="EB419" i="12" s="1"/>
  <c r="DS419" i="12"/>
  <c r="DR419" i="12"/>
  <c r="ER419" i="12" s="1"/>
  <c r="DB419" i="12"/>
  <c r="CY419" i="12"/>
  <c r="CR419" i="12"/>
  <c r="CP419" i="12"/>
  <c r="DA419" i="12" s="1"/>
  <c r="CO419" i="12"/>
  <c r="CK419" i="12"/>
  <c r="CB419" i="12"/>
  <c r="BZ419" i="12" s="1"/>
  <c r="CA419" i="12"/>
  <c r="BV419" i="12"/>
  <c r="BQ419" i="12"/>
  <c r="BL419" i="12"/>
  <c r="BG419" i="12"/>
  <c r="BD419" i="12"/>
  <c r="BB419" i="12"/>
  <c r="AW419" i="12"/>
  <c r="AR419" i="12"/>
  <c r="AO419" i="12"/>
  <c r="AP419" i="12" s="1"/>
  <c r="AM419" i="12"/>
  <c r="AJ419" i="12"/>
  <c r="AH419" i="12"/>
  <c r="AE419" i="12"/>
  <c r="AC419" i="12"/>
  <c r="X419" i="12"/>
  <c r="P419" i="12"/>
  <c r="FH418" i="12"/>
  <c r="FE418" i="12"/>
  <c r="FC418" i="12"/>
  <c r="FB418" i="12"/>
  <c r="FA418" i="12"/>
  <c r="EY418" i="12"/>
  <c r="ER418" i="12"/>
  <c r="EP418" i="12"/>
  <c r="EL418" i="12"/>
  <c r="EK418" i="12"/>
  <c r="EH418" i="12"/>
  <c r="EF418" i="12"/>
  <c r="EE418" i="12"/>
  <c r="AE418" i="12" s="1"/>
  <c r="AF418" i="12" s="1"/>
  <c r="EB418" i="12"/>
  <c r="DT418" i="12"/>
  <c r="EC418" i="12" s="1"/>
  <c r="DR418" i="12"/>
  <c r="CR418" i="12"/>
  <c r="CO418" i="12"/>
  <c r="CP418" i="12" s="1"/>
  <c r="CA418" i="12"/>
  <c r="BV418" i="12"/>
  <c r="BQ418" i="12"/>
  <c r="BP418" i="12"/>
  <c r="BO418" i="12"/>
  <c r="BN418" i="12"/>
  <c r="BR418" i="12" s="1"/>
  <c r="BL418" i="12"/>
  <c r="BI418" i="12"/>
  <c r="BG418" i="12"/>
  <c r="BB418" i="12"/>
  <c r="AW418" i="12"/>
  <c r="AR418" i="12"/>
  <c r="AM418" i="12"/>
  <c r="AJ418" i="12"/>
  <c r="AH418" i="12"/>
  <c r="AG418" i="12"/>
  <c r="AI418" i="12" s="1"/>
  <c r="AC418" i="12"/>
  <c r="X418" i="12"/>
  <c r="FH417" i="12"/>
  <c r="FE417" i="12"/>
  <c r="FC417" i="12"/>
  <c r="FB417" i="12"/>
  <c r="EY417" i="12"/>
  <c r="EX417" i="12"/>
  <c r="EU417" i="12"/>
  <c r="EQ417" i="12"/>
  <c r="EZ417" i="12" s="1"/>
  <c r="EP417" i="12"/>
  <c r="EM417" i="12"/>
  <c r="EL417" i="12"/>
  <c r="EK417" i="12"/>
  <c r="EH417" i="12"/>
  <c r="EG417" i="12"/>
  <c r="AO417" i="12" s="1"/>
  <c r="EF417" i="12"/>
  <c r="EE417" i="12"/>
  <c r="AE417" i="12" s="1"/>
  <c r="EC417" i="12"/>
  <c r="EB417" i="12"/>
  <c r="DY417" i="12"/>
  <c r="DW417" i="12"/>
  <c r="EI417" i="12" s="1"/>
  <c r="DV417" i="12"/>
  <c r="DU417" i="12"/>
  <c r="ED417" i="12" s="1"/>
  <c r="DT417" i="12"/>
  <c r="DR417" i="12"/>
  <c r="ES417" i="12" s="1"/>
  <c r="FD417" i="12" s="1"/>
  <c r="DF417" i="12"/>
  <c r="DA417" i="12"/>
  <c r="CW417" i="12"/>
  <c r="CV417" i="12"/>
  <c r="CU417" i="12"/>
  <c r="CS417" i="12"/>
  <c r="CR417" i="12"/>
  <c r="CO417" i="12"/>
  <c r="CP417" i="12" s="1"/>
  <c r="DC417" i="12" s="1"/>
  <c r="CM417" i="12"/>
  <c r="CL417" i="12"/>
  <c r="CJ417" i="12"/>
  <c r="CF417" i="12"/>
  <c r="CE417" i="12"/>
  <c r="CD417" i="12"/>
  <c r="CB417" i="12"/>
  <c r="CN417" i="12" s="1"/>
  <c r="CA417" i="12"/>
  <c r="BV417" i="12"/>
  <c r="BQ417" i="12"/>
  <c r="BN417" i="12"/>
  <c r="BL417" i="12"/>
  <c r="BG417" i="12"/>
  <c r="BB417" i="12"/>
  <c r="AW417" i="12"/>
  <c r="AT417" i="12"/>
  <c r="AU417" i="12" s="1"/>
  <c r="AR417" i="12"/>
  <c r="AM417" i="12"/>
  <c r="AH417" i="12"/>
  <c r="AF417" i="12"/>
  <c r="AC417" i="12"/>
  <c r="Z417" i="12"/>
  <c r="X417" i="12"/>
  <c r="P417" i="12"/>
  <c r="FH416" i="12"/>
  <c r="FE416" i="12"/>
  <c r="FC416" i="12"/>
  <c r="FB416" i="12"/>
  <c r="EY416" i="12"/>
  <c r="ER416" i="12"/>
  <c r="FA416" i="12" s="1"/>
  <c r="EL416" i="12"/>
  <c r="EK416" i="12"/>
  <c r="EH416" i="12"/>
  <c r="EF416" i="12"/>
  <c r="EE416" i="12"/>
  <c r="EB416" i="12"/>
  <c r="DR416" i="12"/>
  <c r="DB416" i="12"/>
  <c r="DA416" i="12"/>
  <c r="CX416" i="12"/>
  <c r="CR416" i="12"/>
  <c r="CO416" i="12"/>
  <c r="CP416" i="12" s="1"/>
  <c r="CZ416" i="12" s="1"/>
  <c r="CK416" i="12"/>
  <c r="CJ416" i="12"/>
  <c r="CG416" i="12"/>
  <c r="CA416" i="12"/>
  <c r="BV416" i="12"/>
  <c r="BQ416" i="12"/>
  <c r="BL416" i="12"/>
  <c r="BG416" i="12"/>
  <c r="BB416" i="12"/>
  <c r="AW416" i="12"/>
  <c r="AT416" i="12"/>
  <c r="AR416" i="12"/>
  <c r="AM416" i="12"/>
  <c r="AK416" i="12"/>
  <c r="AL416" i="12" s="1"/>
  <c r="AJ416" i="12"/>
  <c r="AH416" i="12"/>
  <c r="AE416" i="12"/>
  <c r="AC416" i="12"/>
  <c r="X416" i="12"/>
  <c r="FG415" i="12"/>
  <c r="FF415" i="12"/>
  <c r="FD415" i="12"/>
  <c r="FA415" i="12"/>
  <c r="EZ415" i="12"/>
  <c r="EQ415" i="12"/>
  <c r="EY415" i="12" s="1"/>
  <c r="EM415" i="12"/>
  <c r="EJ415" i="12"/>
  <c r="EI415" i="12"/>
  <c r="EG415" i="12"/>
  <c r="AO415" i="12" s="1"/>
  <c r="ED415" i="12"/>
  <c r="EC415" i="12"/>
  <c r="DR415" i="12"/>
  <c r="ER415" i="12" s="1"/>
  <c r="FB415" i="12" s="1"/>
  <c r="DC415" i="12"/>
  <c r="CR415" i="12"/>
  <c r="CP415" i="12"/>
  <c r="CO415" i="12"/>
  <c r="CA415" i="12"/>
  <c r="BV415" i="12"/>
  <c r="BQ415" i="12"/>
  <c r="BL415" i="12"/>
  <c r="BG415" i="12"/>
  <c r="BD415" i="12"/>
  <c r="BE415" i="12" s="1"/>
  <c r="BB415" i="12"/>
  <c r="AY415" i="12"/>
  <c r="AW415" i="12"/>
  <c r="AR415" i="12"/>
  <c r="AM415" i="12"/>
  <c r="AH415" i="12"/>
  <c r="AC415" i="12"/>
  <c r="Z415" i="12"/>
  <c r="X415" i="12"/>
  <c r="U415" i="12"/>
  <c r="V415" i="12" s="1"/>
  <c r="FH414" i="12"/>
  <c r="FG414" i="12"/>
  <c r="FE414" i="12"/>
  <c r="FD414" i="12"/>
  <c r="FC414" i="12"/>
  <c r="FB414" i="12"/>
  <c r="EY414" i="12"/>
  <c r="EU414" i="12"/>
  <c r="ES414" i="12"/>
  <c r="EP414" i="12"/>
  <c r="EL414" i="12"/>
  <c r="EK414" i="12"/>
  <c r="EH414" i="12"/>
  <c r="EF414" i="12"/>
  <c r="EE414" i="12"/>
  <c r="ED414" i="12"/>
  <c r="EB414" i="12"/>
  <c r="DW414" i="12"/>
  <c r="EI414" i="12" s="1"/>
  <c r="DV414" i="12"/>
  <c r="EG414" i="12" s="1"/>
  <c r="DU414" i="12"/>
  <c r="DT414" i="12"/>
  <c r="EC414" i="12" s="1"/>
  <c r="U414" i="12" s="1"/>
  <c r="DS414" i="12"/>
  <c r="EA414" i="12" s="1"/>
  <c r="DR414" i="12"/>
  <c r="ER414" i="12" s="1"/>
  <c r="FA414" i="12" s="1"/>
  <c r="DD414" i="12"/>
  <c r="DC414" i="12"/>
  <c r="DB414" i="12"/>
  <c r="DA414" i="12"/>
  <c r="CZ414" i="12"/>
  <c r="CV414" i="12"/>
  <c r="CU414" i="12"/>
  <c r="CT414" i="12"/>
  <c r="CS414" i="12"/>
  <c r="CR414" i="12"/>
  <c r="DF414" i="12" s="1"/>
  <c r="CP414" i="12"/>
  <c r="CY414" i="12" s="1"/>
  <c r="CO414" i="12"/>
  <c r="CM414" i="12"/>
  <c r="CL414" i="12"/>
  <c r="CK414" i="12"/>
  <c r="CJ414" i="12"/>
  <c r="CI414" i="12"/>
  <c r="CH414" i="12"/>
  <c r="CE414" i="12"/>
  <c r="CD414" i="12"/>
  <c r="CC414" i="12"/>
  <c r="CB414" i="12"/>
  <c r="CA414" i="12"/>
  <c r="BV414" i="12"/>
  <c r="BQ414" i="12"/>
  <c r="BL414" i="12"/>
  <c r="BI414" i="12"/>
  <c r="BG414" i="12"/>
  <c r="BB414" i="12"/>
  <c r="AW414" i="12"/>
  <c r="AV414" i="12"/>
  <c r="AU414" i="12"/>
  <c r="AT414" i="12"/>
  <c r="AX414" i="12" s="1"/>
  <c r="AR414" i="12"/>
  <c r="AO414" i="12"/>
  <c r="AM414" i="12"/>
  <c r="AH414" i="12"/>
  <c r="AC414" i="12"/>
  <c r="X414" i="12"/>
  <c r="FG413" i="12"/>
  <c r="FF413" i="12"/>
  <c r="FD413" i="12"/>
  <c r="FA413" i="12"/>
  <c r="EZ413" i="12"/>
  <c r="EU413" i="12"/>
  <c r="FH413" i="12" s="1"/>
  <c r="ES413" i="12"/>
  <c r="FC413" i="12" s="1"/>
  <c r="EQ413" i="12"/>
  <c r="EY413" i="12" s="1"/>
  <c r="EM413" i="12"/>
  <c r="EJ413" i="12"/>
  <c r="EI413" i="12"/>
  <c r="EG413" i="12"/>
  <c r="ED413" i="12"/>
  <c r="EC413" i="12"/>
  <c r="U413" i="12" s="1"/>
  <c r="DY413" i="12"/>
  <c r="EL413" i="12" s="1"/>
  <c r="BN413" i="12" s="1"/>
  <c r="DU413" i="12"/>
  <c r="EE413" i="12" s="1"/>
  <c r="DT413" i="12"/>
  <c r="EB413" i="12" s="1"/>
  <c r="DS413" i="12"/>
  <c r="DR413" i="12"/>
  <c r="EP413" i="12" s="1"/>
  <c r="CS413" i="12"/>
  <c r="CR413" i="12"/>
  <c r="CP413" i="12"/>
  <c r="CO413" i="12"/>
  <c r="CF413" i="12"/>
  <c r="CA413" i="12"/>
  <c r="BV413" i="12"/>
  <c r="BS413" i="12"/>
  <c r="BQ413" i="12"/>
  <c r="BL413" i="12"/>
  <c r="BG413" i="12"/>
  <c r="BB413" i="12"/>
  <c r="AW413" i="12"/>
  <c r="AR413" i="12"/>
  <c r="AM413" i="12"/>
  <c r="AH413" i="12"/>
  <c r="AC413" i="12"/>
  <c r="AB413" i="12"/>
  <c r="AD413" i="12" s="1"/>
  <c r="Z413" i="12"/>
  <c r="AA413" i="12" s="1"/>
  <c r="X413" i="12"/>
  <c r="FH412" i="12"/>
  <c r="FE412" i="12"/>
  <c r="FC412" i="12"/>
  <c r="FB412" i="12"/>
  <c r="FA412" i="12"/>
  <c r="EZ412" i="12"/>
  <c r="EY412" i="12"/>
  <c r="ER412" i="12"/>
  <c r="EQ412" i="12"/>
  <c r="EP412" i="12"/>
  <c r="EX412" i="12" s="1"/>
  <c r="EL412" i="12"/>
  <c r="EK412" i="12"/>
  <c r="BI412" i="12" s="1"/>
  <c r="BJ412" i="12" s="1"/>
  <c r="EH412" i="12"/>
  <c r="EF412" i="12"/>
  <c r="EE412" i="12"/>
  <c r="EB412" i="12"/>
  <c r="DY412" i="12"/>
  <c r="EM412" i="12" s="1"/>
  <c r="DV412" i="12"/>
  <c r="EG412" i="12" s="1"/>
  <c r="DR412" i="12"/>
  <c r="DD412" i="12"/>
  <c r="DB412" i="12"/>
  <c r="CX412" i="12"/>
  <c r="CV412" i="12"/>
  <c r="CR412" i="12"/>
  <c r="CO412" i="12"/>
  <c r="CP412" i="12" s="1"/>
  <c r="CW412" i="12" s="1"/>
  <c r="CM412" i="12"/>
  <c r="CK412" i="12"/>
  <c r="CF412" i="12"/>
  <c r="CA412" i="12"/>
  <c r="BV412" i="12"/>
  <c r="BS412" i="12"/>
  <c r="BQ412" i="12"/>
  <c r="BL412" i="12"/>
  <c r="BK412" i="12"/>
  <c r="BM412" i="12" s="1"/>
  <c r="BG412" i="12"/>
  <c r="BB412" i="12"/>
  <c r="AW412" i="12"/>
  <c r="AR412" i="12"/>
  <c r="AM412" i="12"/>
  <c r="AH412" i="12"/>
  <c r="AG412" i="12"/>
  <c r="AI412" i="12" s="1"/>
  <c r="AE412" i="12"/>
  <c r="AF412" i="12" s="1"/>
  <c r="AC412" i="12"/>
  <c r="X412" i="12"/>
  <c r="Q412" i="12"/>
  <c r="R412" i="12" s="1"/>
  <c r="P412" i="12"/>
  <c r="FG411" i="12"/>
  <c r="FF411" i="12"/>
  <c r="FD411" i="12"/>
  <c r="FB411" i="12"/>
  <c r="FA411" i="12"/>
  <c r="EZ411" i="12"/>
  <c r="EU411" i="12"/>
  <c r="ES411" i="12"/>
  <c r="FC411" i="12" s="1"/>
  <c r="EM411" i="12"/>
  <c r="EJ411" i="12"/>
  <c r="EI411" i="12"/>
  <c r="EG411" i="12"/>
  <c r="ED411" i="12"/>
  <c r="EC411" i="12"/>
  <c r="U411" i="12" s="1"/>
  <c r="DW411" i="12"/>
  <c r="EH411" i="12" s="1"/>
  <c r="AT411" i="12" s="1"/>
  <c r="DV411" i="12"/>
  <c r="EF411" i="12" s="1"/>
  <c r="DU411" i="12"/>
  <c r="EE411" i="12" s="1"/>
  <c r="DT411" i="12"/>
  <c r="EB411" i="12" s="1"/>
  <c r="DS411" i="12"/>
  <c r="DR411" i="12"/>
  <c r="ER411" i="12" s="1"/>
  <c r="DB411" i="12"/>
  <c r="DA411" i="12"/>
  <c r="CY411" i="12"/>
  <c r="CU411" i="12"/>
  <c r="CT411" i="12"/>
  <c r="CS411" i="12"/>
  <c r="CR411" i="12"/>
  <c r="CP411" i="12"/>
  <c r="CO411" i="12"/>
  <c r="CL411" i="12"/>
  <c r="CK411" i="12"/>
  <c r="CJ411" i="12"/>
  <c r="CH411" i="12"/>
  <c r="CD411" i="12"/>
  <c r="CC411" i="12"/>
  <c r="CB411" i="12"/>
  <c r="CA411" i="12"/>
  <c r="CN411" i="12" s="1"/>
  <c r="BZ411" i="12"/>
  <c r="BV411" i="12"/>
  <c r="BT411" i="12"/>
  <c r="BS411" i="12"/>
  <c r="BQ411" i="12"/>
  <c r="BL411" i="12"/>
  <c r="BG411" i="12"/>
  <c r="BD411" i="12"/>
  <c r="BB411" i="12"/>
  <c r="AW411" i="12"/>
  <c r="AU411" i="12"/>
  <c r="AR411" i="12"/>
  <c r="AO411" i="12"/>
  <c r="AM411" i="12"/>
  <c r="AJ411" i="12"/>
  <c r="AH411" i="12"/>
  <c r="AC411" i="12"/>
  <c r="X411" i="12"/>
  <c r="V411" i="12"/>
  <c r="W411" i="12" s="1"/>
  <c r="P411" i="12"/>
  <c r="FH410" i="12"/>
  <c r="FE410" i="12"/>
  <c r="FC410" i="12"/>
  <c r="FB410" i="12"/>
  <c r="FA410" i="12"/>
  <c r="EY410" i="12"/>
  <c r="ER410" i="12"/>
  <c r="EL410" i="12"/>
  <c r="EK410" i="12"/>
  <c r="EH410" i="12"/>
  <c r="EF410" i="12"/>
  <c r="EE410" i="12"/>
  <c r="AE410" i="12" s="1"/>
  <c r="EB410" i="12"/>
  <c r="DT410" i="12"/>
  <c r="EC410" i="12" s="1"/>
  <c r="DS410" i="12"/>
  <c r="DR410" i="12"/>
  <c r="DD410" i="12"/>
  <c r="CR410" i="12"/>
  <c r="CP410" i="12"/>
  <c r="CM410" i="12" s="1"/>
  <c r="CO410" i="12"/>
  <c r="CA410" i="12"/>
  <c r="BV410" i="12"/>
  <c r="BQ410" i="12"/>
  <c r="BO410" i="12"/>
  <c r="BP410" i="12" s="1"/>
  <c r="BN410" i="12"/>
  <c r="BL410" i="12"/>
  <c r="BI410" i="12"/>
  <c r="BG410" i="12"/>
  <c r="BB410" i="12"/>
  <c r="AW410" i="12"/>
  <c r="AR410" i="12"/>
  <c r="AM410" i="12"/>
  <c r="AK410" i="12"/>
  <c r="AJ410" i="12"/>
  <c r="AH410" i="12"/>
  <c r="AC410" i="12"/>
  <c r="X410" i="12"/>
  <c r="FG409" i="12"/>
  <c r="FF409" i="12"/>
  <c r="FD409" i="12"/>
  <c r="FA409" i="12"/>
  <c r="EZ409" i="12"/>
  <c r="EY409" i="12"/>
  <c r="EX409" i="12"/>
  <c r="EU409" i="12"/>
  <c r="FH409" i="12" s="1"/>
  <c r="EQ409" i="12"/>
  <c r="EP409" i="12"/>
  <c r="EM409" i="12"/>
  <c r="BS409" i="12" s="1"/>
  <c r="EJ409" i="12"/>
  <c r="EI409" i="12"/>
  <c r="EG409" i="12"/>
  <c r="EF409" i="12"/>
  <c r="ED409" i="12"/>
  <c r="EC409" i="12"/>
  <c r="DY409" i="12"/>
  <c r="EL409" i="12" s="1"/>
  <c r="DW409" i="12"/>
  <c r="EH409" i="12" s="1"/>
  <c r="DV409" i="12"/>
  <c r="DU409" i="12"/>
  <c r="EE409" i="12" s="1"/>
  <c r="DR409" i="12"/>
  <c r="DC409" i="12"/>
  <c r="DA409" i="12"/>
  <c r="CW409" i="12"/>
  <c r="CU409" i="12"/>
  <c r="CR409" i="12"/>
  <c r="CO409" i="12"/>
  <c r="CP409" i="12" s="1"/>
  <c r="CV409" i="12" s="1"/>
  <c r="CN409" i="12"/>
  <c r="CM409" i="12"/>
  <c r="CL409" i="12"/>
  <c r="CF409" i="12"/>
  <c r="CB409" i="12"/>
  <c r="CA409" i="12"/>
  <c r="BZ409" i="12" s="1"/>
  <c r="BV409" i="12"/>
  <c r="BU409" i="12"/>
  <c r="BT409" i="12"/>
  <c r="BQ409" i="12"/>
  <c r="BL409" i="12"/>
  <c r="BG409" i="12"/>
  <c r="BE409" i="12"/>
  <c r="BF409" i="12" s="1"/>
  <c r="BD409" i="12"/>
  <c r="BB409" i="12"/>
  <c r="AY409" i="12"/>
  <c r="AZ409" i="12" s="1"/>
  <c r="AW409" i="12"/>
  <c r="AR409" i="12"/>
  <c r="AM409" i="12"/>
  <c r="AH409" i="12"/>
  <c r="AC409" i="12"/>
  <c r="Z409" i="12"/>
  <c r="X409" i="12"/>
  <c r="FH408" i="12"/>
  <c r="FE408" i="12"/>
  <c r="FC408" i="12"/>
  <c r="FB408" i="12"/>
  <c r="EY408" i="12"/>
  <c r="EL408" i="12"/>
  <c r="EK408" i="12"/>
  <c r="BJ408" i="12" s="1"/>
  <c r="EH408" i="12"/>
  <c r="EF408" i="12"/>
  <c r="EE408" i="12"/>
  <c r="AG408" i="12" s="1"/>
  <c r="EB408" i="12"/>
  <c r="DV408" i="12"/>
  <c r="EG408" i="12" s="1"/>
  <c r="DU408" i="12"/>
  <c r="ED408" i="12" s="1"/>
  <c r="DT408" i="12"/>
  <c r="EC408" i="12" s="1"/>
  <c r="DR408" i="12"/>
  <c r="DB408" i="12"/>
  <c r="CX408" i="12"/>
  <c r="CT408" i="12"/>
  <c r="CS408" i="12"/>
  <c r="CR408" i="12"/>
  <c r="DF408" i="12" s="1"/>
  <c r="CO408" i="12"/>
  <c r="CP408" i="12" s="1"/>
  <c r="CK408" i="12"/>
  <c r="CG408" i="12"/>
  <c r="CC408" i="12"/>
  <c r="CB408" i="12"/>
  <c r="CA408" i="12"/>
  <c r="BV408" i="12"/>
  <c r="BQ408" i="12"/>
  <c r="BL408" i="12"/>
  <c r="BI408" i="12"/>
  <c r="BG408" i="12"/>
  <c r="BB408" i="12"/>
  <c r="AW408" i="12"/>
  <c r="AT408" i="12"/>
  <c r="AR408" i="12"/>
  <c r="AM408" i="12"/>
  <c r="AL408" i="12"/>
  <c r="AK408" i="12"/>
  <c r="AJ408" i="12"/>
  <c r="AI408" i="12"/>
  <c r="AH408" i="12"/>
  <c r="AE408" i="12"/>
  <c r="AF408" i="12" s="1"/>
  <c r="AC408" i="12"/>
  <c r="X408" i="12"/>
  <c r="FH407" i="12"/>
  <c r="FE407" i="12"/>
  <c r="FC407" i="12"/>
  <c r="FB407" i="12"/>
  <c r="EY407" i="12"/>
  <c r="ES407" i="12"/>
  <c r="FD407" i="12" s="1"/>
  <c r="ER407" i="12"/>
  <c r="FA407" i="12" s="1"/>
  <c r="EQ407" i="12"/>
  <c r="EZ407" i="12" s="1"/>
  <c r="EL407" i="12"/>
  <c r="EK407" i="12"/>
  <c r="EI407" i="12"/>
  <c r="EH407" i="12"/>
  <c r="EF407" i="12"/>
  <c r="EE407" i="12"/>
  <c r="AE407" i="12" s="1"/>
  <c r="EB407" i="12"/>
  <c r="DY407" i="12"/>
  <c r="EM407" i="12" s="1"/>
  <c r="DW407" i="12"/>
  <c r="DS407" i="12"/>
  <c r="EA407" i="12" s="1"/>
  <c r="DR407" i="12"/>
  <c r="CR407" i="12"/>
  <c r="CO407" i="12"/>
  <c r="CP407" i="12" s="1"/>
  <c r="CM407" i="12" s="1"/>
  <c r="CA407" i="12"/>
  <c r="BV407" i="12"/>
  <c r="BQ407" i="12"/>
  <c r="BN407" i="12"/>
  <c r="BL407" i="12"/>
  <c r="BM407" i="12" s="1"/>
  <c r="BI407" i="12"/>
  <c r="BJ407" i="12" s="1"/>
  <c r="BK407" i="12" s="1"/>
  <c r="BG407" i="12"/>
  <c r="BB407" i="12"/>
  <c r="AW407" i="12"/>
  <c r="AR407" i="12"/>
  <c r="AM407" i="12"/>
  <c r="AH407" i="12"/>
  <c r="AG407" i="12"/>
  <c r="AI407" i="12" s="1"/>
  <c r="AF407" i="12"/>
  <c r="AC407" i="12"/>
  <c r="X407" i="12"/>
  <c r="R407" i="12"/>
  <c r="Q407" i="12"/>
  <c r="P407" i="12"/>
  <c r="FH406" i="12"/>
  <c r="FG406" i="12"/>
  <c r="FE406" i="12"/>
  <c r="FD406" i="12"/>
  <c r="FC406" i="12"/>
  <c r="FB406" i="12"/>
  <c r="EY406" i="12"/>
  <c r="EX406" i="12"/>
  <c r="EU406" i="12"/>
  <c r="ES406" i="12"/>
  <c r="EQ406" i="12"/>
  <c r="EZ406" i="12" s="1"/>
  <c r="EP406" i="12"/>
  <c r="EM406" i="12"/>
  <c r="EL406" i="12"/>
  <c r="EK406" i="12"/>
  <c r="EH406" i="12"/>
  <c r="EF406" i="12"/>
  <c r="EE406" i="12"/>
  <c r="EB406" i="12"/>
  <c r="DY406" i="12"/>
  <c r="DW406" i="12"/>
  <c r="EI406" i="12" s="1"/>
  <c r="AY406" i="12" s="1"/>
  <c r="DV406" i="12"/>
  <c r="EG406" i="12" s="1"/>
  <c r="DU406" i="12"/>
  <c r="ED406" i="12" s="1"/>
  <c r="DT406" i="12"/>
  <c r="DS406" i="12"/>
  <c r="EA406" i="12" s="1"/>
  <c r="DR406" i="12"/>
  <c r="ER406" i="12" s="1"/>
  <c r="FA406" i="12" s="1"/>
  <c r="DD406" i="12"/>
  <c r="DC406" i="12"/>
  <c r="DB406" i="12"/>
  <c r="DA406" i="12"/>
  <c r="CZ406" i="12"/>
  <c r="CV406" i="12"/>
  <c r="CU406" i="12"/>
  <c r="CT406" i="12"/>
  <c r="CS406" i="12"/>
  <c r="CR406" i="12"/>
  <c r="CP406" i="12"/>
  <c r="CY406" i="12" s="1"/>
  <c r="CO406" i="12"/>
  <c r="CM406" i="12"/>
  <c r="CL406" i="12"/>
  <c r="CK406" i="12"/>
  <c r="CJ406" i="12"/>
  <c r="CI406" i="12"/>
  <c r="CH406" i="12"/>
  <c r="CE406" i="12"/>
  <c r="CD406" i="12"/>
  <c r="CC406" i="12"/>
  <c r="CB406" i="12"/>
  <c r="BZ406" i="12" s="1"/>
  <c r="CA406" i="12"/>
  <c r="BV406" i="12"/>
  <c r="BS406" i="12"/>
  <c r="BQ406" i="12"/>
  <c r="BL406" i="12"/>
  <c r="BI406" i="12"/>
  <c r="BG406" i="12"/>
  <c r="BB406" i="12"/>
  <c r="AZ406" i="12"/>
  <c r="BA406" i="12" s="1"/>
  <c r="AW406" i="12"/>
  <c r="AT406" i="12"/>
  <c r="AR406" i="12"/>
  <c r="AM406" i="12"/>
  <c r="AH406" i="12"/>
  <c r="AE406" i="12"/>
  <c r="AC406" i="12"/>
  <c r="X406" i="12"/>
  <c r="G406" i="12"/>
  <c r="F406" i="12"/>
  <c r="FG405" i="12"/>
  <c r="FF405" i="12"/>
  <c r="FD405" i="12"/>
  <c r="FA405" i="12"/>
  <c r="EZ405" i="12"/>
  <c r="ER405" i="12"/>
  <c r="FB405" i="12" s="1"/>
  <c r="EQ405" i="12"/>
  <c r="EY405" i="12" s="1"/>
  <c r="EP405" i="12"/>
  <c r="EM405" i="12"/>
  <c r="EJ405" i="12"/>
  <c r="BD405" i="12" s="1"/>
  <c r="EI405" i="12"/>
  <c r="EG405" i="12"/>
  <c r="ED405" i="12"/>
  <c r="EC405" i="12"/>
  <c r="DU405" i="12"/>
  <c r="EE405" i="12" s="1"/>
  <c r="AE405" i="12" s="1"/>
  <c r="DT405" i="12"/>
  <c r="EB405" i="12" s="1"/>
  <c r="DR405" i="12"/>
  <c r="CY405" i="12"/>
  <c r="CX405" i="12"/>
  <c r="CR405" i="12"/>
  <c r="CO405" i="12"/>
  <c r="CP405" i="12" s="1"/>
  <c r="CM405" i="12" s="1"/>
  <c r="CE405" i="12"/>
  <c r="CC405" i="12"/>
  <c r="CA405" i="12"/>
  <c r="BV405" i="12"/>
  <c r="BS405" i="12"/>
  <c r="BQ405" i="12"/>
  <c r="BL405" i="12"/>
  <c r="BG405" i="12"/>
  <c r="BH405" i="12" s="1"/>
  <c r="BF405" i="12"/>
  <c r="BE405" i="12"/>
  <c r="BB405" i="12"/>
  <c r="BA405" i="12"/>
  <c r="AZ405" i="12"/>
  <c r="AY405" i="12"/>
  <c r="AW405" i="12"/>
  <c r="AR405" i="12"/>
  <c r="AM405" i="12"/>
  <c r="AH405" i="12"/>
  <c r="AC405" i="12"/>
  <c r="AA405" i="12"/>
  <c r="Z405" i="12"/>
  <c r="X405" i="12"/>
  <c r="FH404" i="12"/>
  <c r="FE404" i="12"/>
  <c r="FC404" i="12"/>
  <c r="FB404" i="12"/>
  <c r="EY404" i="12"/>
  <c r="EL404" i="12"/>
  <c r="EK404" i="12"/>
  <c r="BI404" i="12" s="1"/>
  <c r="EH404" i="12"/>
  <c r="EF404" i="12"/>
  <c r="EE404" i="12"/>
  <c r="EB404" i="12"/>
  <c r="DR404" i="12"/>
  <c r="ES404" i="12" s="1"/>
  <c r="FD404" i="12" s="1"/>
  <c r="CW404" i="12"/>
  <c r="CV404" i="12"/>
  <c r="CR404" i="12"/>
  <c r="CO404" i="12"/>
  <c r="CP404" i="12" s="1"/>
  <c r="DD404" i="12" s="1"/>
  <c r="CL404" i="12"/>
  <c r="CJ404" i="12"/>
  <c r="CC404" i="12"/>
  <c r="CA404" i="12"/>
  <c r="BV404" i="12"/>
  <c r="BQ404" i="12"/>
  <c r="BN404" i="12"/>
  <c r="BM404" i="12"/>
  <c r="BL404" i="12"/>
  <c r="BK404" i="12"/>
  <c r="BJ404" i="12"/>
  <c r="BG404" i="12"/>
  <c r="BB404" i="12"/>
  <c r="AW404" i="12"/>
  <c r="AT404" i="12"/>
  <c r="AR404" i="12"/>
  <c r="AM404" i="12"/>
  <c r="AJ404" i="12"/>
  <c r="AH404" i="12"/>
  <c r="AC404" i="12"/>
  <c r="X404" i="12"/>
  <c r="P404" i="12"/>
  <c r="FG403" i="12"/>
  <c r="FF403" i="12"/>
  <c r="FD403" i="12"/>
  <c r="FA403" i="12"/>
  <c r="EZ403" i="12"/>
  <c r="ER403" i="12"/>
  <c r="FB403" i="12" s="1"/>
  <c r="EM403" i="12"/>
  <c r="EJ403" i="12"/>
  <c r="EI403" i="12"/>
  <c r="EG403" i="12"/>
  <c r="ED403" i="12"/>
  <c r="EC403" i="12"/>
  <c r="EA403" i="12"/>
  <c r="DS403" i="12"/>
  <c r="DR403" i="12"/>
  <c r="EU403" i="12" s="1"/>
  <c r="FH403" i="12" s="1"/>
  <c r="CX403" i="12"/>
  <c r="CV403" i="12"/>
  <c r="CR403" i="12"/>
  <c r="CO403" i="12"/>
  <c r="CP403" i="12" s="1"/>
  <c r="CM403" i="12" s="1"/>
  <c r="CE403" i="12"/>
  <c r="CD403" i="12"/>
  <c r="CA403" i="12"/>
  <c r="BV403" i="12"/>
  <c r="BS403" i="12"/>
  <c r="BQ403" i="12"/>
  <c r="BL403" i="12"/>
  <c r="BG403" i="12"/>
  <c r="BB403" i="12"/>
  <c r="AY403" i="12"/>
  <c r="AW403" i="12"/>
  <c r="AS403" i="12"/>
  <c r="AR403" i="12"/>
  <c r="AP403" i="12"/>
  <c r="AQ403" i="12" s="1"/>
  <c r="AO403" i="12"/>
  <c r="AM403" i="12"/>
  <c r="AH403" i="12"/>
  <c r="AC403" i="12"/>
  <c r="Z403" i="12"/>
  <c r="X403" i="12"/>
  <c r="FH402" i="12"/>
  <c r="FE402" i="12"/>
  <c r="FC402" i="12"/>
  <c r="FB402" i="12"/>
  <c r="FA402" i="12"/>
  <c r="EZ402" i="12"/>
  <c r="EY402" i="12"/>
  <c r="ER402" i="12"/>
  <c r="EQ402" i="12"/>
  <c r="EP402" i="12"/>
  <c r="EX402" i="12" s="1"/>
  <c r="EL402" i="12"/>
  <c r="EK402" i="12"/>
  <c r="EH402" i="12"/>
  <c r="EF402" i="12"/>
  <c r="EE402" i="12"/>
  <c r="EB402" i="12"/>
  <c r="DY402" i="12"/>
  <c r="EM402" i="12" s="1"/>
  <c r="DV402" i="12"/>
  <c r="EG402" i="12" s="1"/>
  <c r="DR402" i="12"/>
  <c r="CR402" i="12"/>
  <c r="CO402" i="12"/>
  <c r="CP402" i="12" s="1"/>
  <c r="CA402" i="12"/>
  <c r="BV402" i="12"/>
  <c r="BS402" i="12"/>
  <c r="BQ402" i="12"/>
  <c r="BM402" i="12"/>
  <c r="BL402" i="12"/>
  <c r="BK402" i="12"/>
  <c r="BJ402" i="12"/>
  <c r="BI402" i="12"/>
  <c r="BG402" i="12"/>
  <c r="BB402" i="12"/>
  <c r="AW402" i="12"/>
  <c r="AR402" i="12"/>
  <c r="AM402" i="12"/>
  <c r="AH402" i="12"/>
  <c r="AG402" i="12"/>
  <c r="AI402" i="12" s="1"/>
  <c r="AE402" i="12"/>
  <c r="AF402" i="12" s="1"/>
  <c r="AC402" i="12"/>
  <c r="X402" i="12"/>
  <c r="R402" i="12"/>
  <c r="Q402" i="12"/>
  <c r="P402" i="12"/>
  <c r="FG401" i="12"/>
  <c r="FF401" i="12"/>
  <c r="FD401" i="12"/>
  <c r="FA401" i="12"/>
  <c r="EZ401" i="12"/>
  <c r="EX401" i="12"/>
  <c r="EU401" i="12"/>
  <c r="ES401" i="12"/>
  <c r="FC401" i="12" s="1"/>
  <c r="EP401" i="12"/>
  <c r="EM401" i="12"/>
  <c r="EJ401" i="12"/>
  <c r="EI401" i="12"/>
  <c r="EG401" i="12"/>
  <c r="EE401" i="12"/>
  <c r="ED401" i="12"/>
  <c r="EC401" i="12"/>
  <c r="U401" i="12" s="1"/>
  <c r="DW401" i="12"/>
  <c r="EH401" i="12" s="1"/>
  <c r="DV401" i="12"/>
  <c r="EF401" i="12" s="1"/>
  <c r="DU401" i="12"/>
  <c r="DT401" i="12"/>
  <c r="EB401" i="12" s="1"/>
  <c r="DS401" i="12"/>
  <c r="DR401" i="12"/>
  <c r="ER401" i="12" s="1"/>
  <c r="FB401" i="12" s="1"/>
  <c r="DB401" i="12"/>
  <c r="DA401" i="12"/>
  <c r="CY401" i="12"/>
  <c r="CS401" i="12"/>
  <c r="CR401" i="12"/>
  <c r="CP401" i="12"/>
  <c r="CO401" i="12"/>
  <c r="CL401" i="12"/>
  <c r="CK401" i="12"/>
  <c r="CD401" i="12"/>
  <c r="CC401" i="12"/>
  <c r="CB401" i="12"/>
  <c r="CA401" i="12"/>
  <c r="CN401" i="12" s="1"/>
  <c r="BZ401" i="12"/>
  <c r="BV401" i="12"/>
  <c r="BQ401" i="12"/>
  <c r="BL401" i="12"/>
  <c r="BG401" i="12"/>
  <c r="BD401" i="12"/>
  <c r="BB401" i="12"/>
  <c r="AW401" i="12"/>
  <c r="AR401" i="12"/>
  <c r="AO401" i="12"/>
  <c r="AM401" i="12"/>
  <c r="AJ401" i="12"/>
  <c r="AH401" i="12"/>
  <c r="AE401" i="12"/>
  <c r="AC401" i="12"/>
  <c r="X401" i="12"/>
  <c r="P401" i="12"/>
  <c r="FH400" i="12"/>
  <c r="FE400" i="12"/>
  <c r="FC400" i="12"/>
  <c r="FB400" i="12"/>
  <c r="EY400" i="12"/>
  <c r="ER400" i="12"/>
  <c r="FA400" i="12" s="1"/>
  <c r="EP400" i="12"/>
  <c r="EL400" i="12"/>
  <c r="EK400" i="12"/>
  <c r="EH400" i="12"/>
  <c r="EF400" i="12"/>
  <c r="EE400" i="12"/>
  <c r="EB400" i="12"/>
  <c r="EA400" i="12"/>
  <c r="DT400" i="12"/>
  <c r="DS400" i="12"/>
  <c r="DR400" i="12"/>
  <c r="DD400" i="12"/>
  <c r="CZ400" i="12"/>
  <c r="CY400" i="12"/>
  <c r="CX400" i="12"/>
  <c r="CV400" i="12"/>
  <c r="CR400" i="12"/>
  <c r="CP400" i="12"/>
  <c r="CO400" i="12"/>
  <c r="CM400" i="12"/>
  <c r="CI400" i="12"/>
  <c r="CH400" i="12"/>
  <c r="CG400" i="12"/>
  <c r="CE400" i="12"/>
  <c r="CA400" i="12"/>
  <c r="BV400" i="12"/>
  <c r="BQ400" i="12"/>
  <c r="BO400" i="12"/>
  <c r="BN400" i="12"/>
  <c r="BL400" i="12"/>
  <c r="BI400" i="12"/>
  <c r="BG400" i="12"/>
  <c r="BB400" i="12"/>
  <c r="AW400" i="12"/>
  <c r="AR400" i="12"/>
  <c r="AM400" i="12"/>
  <c r="AK400" i="12"/>
  <c r="AJ400" i="12"/>
  <c r="AH400" i="12"/>
  <c r="AE400" i="12"/>
  <c r="AF400" i="12" s="1"/>
  <c r="AG400" i="12" s="1"/>
  <c r="AI400" i="12" s="1"/>
  <c r="AC400" i="12"/>
  <c r="X400" i="12"/>
  <c r="FG399" i="12"/>
  <c r="FF399" i="12"/>
  <c r="FD399" i="12"/>
  <c r="FA399" i="12"/>
  <c r="EZ399" i="12"/>
  <c r="EX399" i="12"/>
  <c r="EU399" i="12"/>
  <c r="FH399" i="12" s="1"/>
  <c r="EQ399" i="12"/>
  <c r="EY399" i="12" s="1"/>
  <c r="EP399" i="12"/>
  <c r="EM399" i="12"/>
  <c r="EJ399" i="12"/>
  <c r="EI399" i="12"/>
  <c r="EG399" i="12"/>
  <c r="ED399" i="12"/>
  <c r="EC399" i="12"/>
  <c r="DY399" i="12"/>
  <c r="DW399" i="12"/>
  <c r="EH399" i="12" s="1"/>
  <c r="DU399" i="12"/>
  <c r="EE399" i="12" s="1"/>
  <c r="DR399" i="12"/>
  <c r="DC399" i="12"/>
  <c r="DA399" i="12"/>
  <c r="CU399" i="12"/>
  <c r="CR399" i="12"/>
  <c r="CO399" i="12"/>
  <c r="CP399" i="12" s="1"/>
  <c r="CN399" i="12"/>
  <c r="CM399" i="12"/>
  <c r="CF399" i="12"/>
  <c r="CB399" i="12"/>
  <c r="CA399" i="12"/>
  <c r="BZ399" i="12" s="1"/>
  <c r="BV399" i="12"/>
  <c r="BQ399" i="12"/>
  <c r="BL399" i="12"/>
  <c r="BG399" i="12"/>
  <c r="BE399" i="12"/>
  <c r="BD399" i="12"/>
  <c r="BB399" i="12"/>
  <c r="AY399" i="12"/>
  <c r="AW399" i="12"/>
  <c r="AT399" i="12"/>
  <c r="AR399" i="12"/>
  <c r="AM399" i="12"/>
  <c r="AH399" i="12"/>
  <c r="AC399" i="12"/>
  <c r="Z399" i="12"/>
  <c r="X399" i="12"/>
  <c r="FH398" i="12"/>
  <c r="FE398" i="12"/>
  <c r="FC398" i="12"/>
  <c r="FB398" i="12"/>
  <c r="FA398" i="12"/>
  <c r="EY398" i="12"/>
  <c r="ER398" i="12"/>
  <c r="EL398" i="12"/>
  <c r="EK398" i="12"/>
  <c r="EH398" i="12"/>
  <c r="EF398" i="12"/>
  <c r="EE398" i="12"/>
  <c r="EC398" i="12"/>
  <c r="W398" i="12" s="1"/>
  <c r="EB398" i="12"/>
  <c r="DV398" i="12"/>
  <c r="EG398" i="12" s="1"/>
  <c r="DU398" i="12"/>
  <c r="ED398" i="12" s="1"/>
  <c r="DT398" i="12"/>
  <c r="DR398" i="12"/>
  <c r="DB398" i="12"/>
  <c r="DA398" i="12"/>
  <c r="CZ398" i="12"/>
  <c r="CX398" i="12"/>
  <c r="CT398" i="12"/>
  <c r="CS398" i="12"/>
  <c r="CR398" i="12"/>
  <c r="CO398" i="12"/>
  <c r="CP398" i="12" s="1"/>
  <c r="CK398" i="12"/>
  <c r="CJ398" i="12"/>
  <c r="CI398" i="12"/>
  <c r="CG398" i="12"/>
  <c r="CC398" i="12"/>
  <c r="CB398" i="12"/>
  <c r="CA398" i="12"/>
  <c r="BV398" i="12"/>
  <c r="BQ398" i="12"/>
  <c r="BL398" i="12"/>
  <c r="BI398" i="12"/>
  <c r="BG398" i="12"/>
  <c r="BB398" i="12"/>
  <c r="AW398" i="12"/>
  <c r="AR398" i="12"/>
  <c r="AM398" i="12"/>
  <c r="AL398" i="12"/>
  <c r="AK398" i="12"/>
  <c r="AJ398" i="12"/>
  <c r="AH398" i="12"/>
  <c r="AE398" i="12"/>
  <c r="AF398" i="12" s="1"/>
  <c r="AC398" i="12"/>
  <c r="X398" i="12"/>
  <c r="V398" i="12"/>
  <c r="U398" i="12"/>
  <c r="FH397" i="12"/>
  <c r="FE397" i="12"/>
  <c r="FC397" i="12"/>
  <c r="FB397" i="12"/>
  <c r="EY397" i="12"/>
  <c r="EL397" i="12"/>
  <c r="EK397" i="12"/>
  <c r="EH397" i="12"/>
  <c r="EF397" i="12"/>
  <c r="AL397" i="12" s="1"/>
  <c r="EE397" i="12"/>
  <c r="EB397" i="12"/>
  <c r="DR397" i="12"/>
  <c r="CR397" i="12"/>
  <c r="CO397" i="12"/>
  <c r="CP397" i="12" s="1"/>
  <c r="CA397" i="12"/>
  <c r="BV397" i="12"/>
  <c r="BQ397" i="12"/>
  <c r="BN397" i="12"/>
  <c r="BL397" i="12"/>
  <c r="BI397" i="12"/>
  <c r="BG397" i="12"/>
  <c r="BB397" i="12"/>
  <c r="AW397" i="12"/>
  <c r="AR397" i="12"/>
  <c r="AM397" i="12"/>
  <c r="AJ397" i="12"/>
  <c r="AK397" i="12" s="1"/>
  <c r="AH397" i="12"/>
  <c r="AC397" i="12"/>
  <c r="X397" i="12"/>
  <c r="R397" i="12"/>
  <c r="P397" i="12"/>
  <c r="Q397" i="12" s="1"/>
  <c r="FH396" i="12"/>
  <c r="FG396" i="12"/>
  <c r="FE396" i="12"/>
  <c r="FC396" i="12"/>
  <c r="FB396" i="12"/>
  <c r="EY396" i="12"/>
  <c r="EX396" i="12"/>
  <c r="EU396" i="12"/>
  <c r="EQ396" i="12"/>
  <c r="EZ396" i="12" s="1"/>
  <c r="EP396" i="12"/>
  <c r="EM396" i="12"/>
  <c r="EL396" i="12"/>
  <c r="EK396" i="12"/>
  <c r="EH396" i="12"/>
  <c r="EF396" i="12"/>
  <c r="EE396" i="12"/>
  <c r="ED396" i="12"/>
  <c r="EB396" i="12"/>
  <c r="DY396" i="12"/>
  <c r="DW396" i="12"/>
  <c r="EI396" i="12" s="1"/>
  <c r="DV396" i="12"/>
  <c r="EG396" i="12" s="1"/>
  <c r="DU396" i="12"/>
  <c r="DT396" i="12"/>
  <c r="EC396" i="12" s="1"/>
  <c r="DR396" i="12"/>
  <c r="ES396" i="12" s="1"/>
  <c r="FD396" i="12" s="1"/>
  <c r="DC396" i="12"/>
  <c r="DB396" i="12"/>
  <c r="CU396" i="12"/>
  <c r="CR396" i="12"/>
  <c r="CO396" i="12"/>
  <c r="CP396" i="12" s="1"/>
  <c r="CM396" i="12"/>
  <c r="CA396" i="12"/>
  <c r="BV396" i="12"/>
  <c r="BQ396" i="12"/>
  <c r="BL396" i="12"/>
  <c r="BI396" i="12"/>
  <c r="BG396" i="12"/>
  <c r="BB396" i="12"/>
  <c r="AW396" i="12"/>
  <c r="AV396" i="12"/>
  <c r="AU396" i="12"/>
  <c r="AT396" i="12"/>
  <c r="AR396" i="12"/>
  <c r="AO396" i="12"/>
  <c r="AM396" i="12"/>
  <c r="AH396" i="12"/>
  <c r="AE396" i="12"/>
  <c r="AC396" i="12"/>
  <c r="X396" i="12"/>
  <c r="U396" i="12"/>
  <c r="FG395" i="12"/>
  <c r="FF395" i="12"/>
  <c r="FD395" i="12"/>
  <c r="FC395" i="12"/>
  <c r="FA395" i="12"/>
  <c r="EZ395" i="12"/>
  <c r="EU395" i="12"/>
  <c r="FH395" i="12" s="1"/>
  <c r="ES395" i="12"/>
  <c r="EQ395" i="12"/>
  <c r="EY395" i="12" s="1"/>
  <c r="EM395" i="12"/>
  <c r="EJ395" i="12"/>
  <c r="EI395" i="12"/>
  <c r="EG395" i="12"/>
  <c r="ED395" i="12"/>
  <c r="EC395" i="12"/>
  <c r="EA395" i="12"/>
  <c r="DY395" i="12"/>
  <c r="EL395" i="12" s="1"/>
  <c r="DV395" i="12"/>
  <c r="EF395" i="12" s="1"/>
  <c r="DU395" i="12"/>
  <c r="EE395" i="12" s="1"/>
  <c r="DT395" i="12"/>
  <c r="EB395" i="12" s="1"/>
  <c r="DS395" i="12"/>
  <c r="DR395" i="12"/>
  <c r="EP395" i="12" s="1"/>
  <c r="DA395" i="12"/>
  <c r="CZ395" i="12"/>
  <c r="CY395" i="12"/>
  <c r="CW395" i="12"/>
  <c r="CS395" i="12"/>
  <c r="DF395" i="12" s="1"/>
  <c r="CR395" i="12"/>
  <c r="CP395" i="12"/>
  <c r="CO395" i="12"/>
  <c r="CJ395" i="12"/>
  <c r="CI395" i="12"/>
  <c r="CH395" i="12"/>
  <c r="CF395" i="12"/>
  <c r="CA395" i="12"/>
  <c r="BV395" i="12"/>
  <c r="BS395" i="12"/>
  <c r="BQ395" i="12"/>
  <c r="BL395" i="12"/>
  <c r="BG395" i="12"/>
  <c r="BB395" i="12"/>
  <c r="AW395" i="12"/>
  <c r="AR395" i="12"/>
  <c r="AM395" i="12"/>
  <c r="AH395" i="12"/>
  <c r="AC395" i="12"/>
  <c r="AB395" i="12"/>
  <c r="AD395" i="12" s="1"/>
  <c r="Z395" i="12"/>
  <c r="AA395" i="12" s="1"/>
  <c r="X395" i="12"/>
  <c r="V395" i="12"/>
  <c r="U395" i="12"/>
  <c r="FH394" i="12"/>
  <c r="FE394" i="12"/>
  <c r="FC394" i="12"/>
  <c r="FB394" i="12"/>
  <c r="EY394" i="12"/>
  <c r="EL394" i="12"/>
  <c r="EK394" i="12"/>
  <c r="EH394" i="12"/>
  <c r="EF394" i="12"/>
  <c r="EE394" i="12"/>
  <c r="EB394" i="12"/>
  <c r="DR394" i="12"/>
  <c r="DD394" i="12"/>
  <c r="DB394" i="12"/>
  <c r="CX394" i="12"/>
  <c r="CT394" i="12"/>
  <c r="CR394" i="12"/>
  <c r="CO394" i="12"/>
  <c r="CP394" i="12" s="1"/>
  <c r="CM394" i="12"/>
  <c r="CK394" i="12"/>
  <c r="CE394" i="12"/>
  <c r="CC394" i="12"/>
  <c r="CA394" i="12"/>
  <c r="BV394" i="12"/>
  <c r="BQ394" i="12"/>
  <c r="BL394" i="12"/>
  <c r="BK394" i="12"/>
  <c r="BI394" i="12"/>
  <c r="BJ394" i="12" s="1"/>
  <c r="BG394" i="12"/>
  <c r="BB394" i="12"/>
  <c r="AW394" i="12"/>
  <c r="AR394" i="12"/>
  <c r="AM394" i="12"/>
  <c r="AH394" i="12"/>
  <c r="AE394" i="12"/>
  <c r="AF394" i="12" s="1"/>
  <c r="AC394" i="12"/>
  <c r="X394" i="12"/>
  <c r="Q394" i="12"/>
  <c r="P394" i="12"/>
  <c r="FG393" i="12"/>
  <c r="FF393" i="12"/>
  <c r="FD393" i="12"/>
  <c r="FB393" i="12"/>
  <c r="FA393" i="12"/>
  <c r="EZ393" i="12"/>
  <c r="EX393" i="12"/>
  <c r="EU393" i="12"/>
  <c r="ES393" i="12"/>
  <c r="FC393" i="12" s="1"/>
  <c r="EP393" i="12"/>
  <c r="EM393" i="12"/>
  <c r="EJ393" i="12"/>
  <c r="EI393" i="12"/>
  <c r="EG393" i="12"/>
  <c r="EE393" i="12"/>
  <c r="ED393" i="12"/>
  <c r="EC393" i="12"/>
  <c r="DW393" i="12"/>
  <c r="EH393" i="12" s="1"/>
  <c r="DV393" i="12"/>
  <c r="EF393" i="12" s="1"/>
  <c r="DU393" i="12"/>
  <c r="DT393" i="12"/>
  <c r="EB393" i="12" s="1"/>
  <c r="DS393" i="12"/>
  <c r="DR393" i="12"/>
  <c r="ER393" i="12" s="1"/>
  <c r="DA393" i="12"/>
  <c r="CT393" i="12"/>
  <c r="CS393" i="12"/>
  <c r="CR393" i="12"/>
  <c r="CP393" i="12"/>
  <c r="CO393" i="12"/>
  <c r="CD393" i="12"/>
  <c r="CB393" i="12"/>
  <c r="BZ393" i="12" s="1"/>
  <c r="CA393" i="12"/>
  <c r="BV393" i="12"/>
  <c r="BS393" i="12"/>
  <c r="BQ393" i="12"/>
  <c r="BL393" i="12"/>
  <c r="BG393" i="12"/>
  <c r="BD393" i="12"/>
  <c r="BB393" i="12"/>
  <c r="AW393" i="12"/>
  <c r="AT393" i="12"/>
  <c r="AR393" i="12"/>
  <c r="AO393" i="12"/>
  <c r="AM393" i="12"/>
  <c r="AJ393" i="12"/>
  <c r="AH393" i="12"/>
  <c r="AE393" i="12"/>
  <c r="AC393" i="12"/>
  <c r="X393" i="12"/>
  <c r="FH392" i="12"/>
  <c r="FE392" i="12"/>
  <c r="FC392" i="12"/>
  <c r="FB392" i="12"/>
  <c r="EY392" i="12"/>
  <c r="EL392" i="12"/>
  <c r="EK392" i="12"/>
  <c r="EH392" i="12"/>
  <c r="EF392" i="12"/>
  <c r="EE392" i="12"/>
  <c r="EB392" i="12"/>
  <c r="DR392" i="12"/>
  <c r="CR392" i="12"/>
  <c r="CO392" i="12"/>
  <c r="CP392" i="12" s="1"/>
  <c r="CM392" i="12" s="1"/>
  <c r="CA392" i="12"/>
  <c r="BV392" i="12"/>
  <c r="BQ392" i="12"/>
  <c r="BO392" i="12"/>
  <c r="BN392" i="12"/>
  <c r="BL392" i="12"/>
  <c r="BI392" i="12"/>
  <c r="BG392" i="12"/>
  <c r="BB392" i="12"/>
  <c r="AW392" i="12"/>
  <c r="AR392" i="12"/>
  <c r="AM392" i="12"/>
  <c r="AJ392" i="12"/>
  <c r="AI392" i="12"/>
  <c r="AH392" i="12"/>
  <c r="AG392" i="12"/>
  <c r="AE392" i="12"/>
  <c r="AF392" i="12" s="1"/>
  <c r="AC392" i="12"/>
  <c r="X392" i="12"/>
  <c r="FG391" i="12"/>
  <c r="FF391" i="12"/>
  <c r="FD391" i="12"/>
  <c r="FA391" i="12"/>
  <c r="EZ391" i="12"/>
  <c r="EY391" i="12"/>
  <c r="EX391" i="12"/>
  <c r="EU391" i="12"/>
  <c r="FH391" i="12" s="1"/>
  <c r="EQ391" i="12"/>
  <c r="EP391" i="12"/>
  <c r="EM391" i="12"/>
  <c r="EJ391" i="12"/>
  <c r="EI391" i="12"/>
  <c r="EG391" i="12"/>
  <c r="EE391" i="12"/>
  <c r="AE391" i="12" s="1"/>
  <c r="ED391" i="12"/>
  <c r="EC391" i="12"/>
  <c r="DY391" i="12"/>
  <c r="EL391" i="12" s="1"/>
  <c r="DW391" i="12"/>
  <c r="EH391" i="12" s="1"/>
  <c r="DU391" i="12"/>
  <c r="DR391" i="12"/>
  <c r="DD391" i="12"/>
  <c r="CR391" i="12"/>
  <c r="CO391" i="12"/>
  <c r="CP391" i="12" s="1"/>
  <c r="CJ391" i="12" s="1"/>
  <c r="CF391" i="12"/>
  <c r="CA391" i="12"/>
  <c r="BV391" i="12"/>
  <c r="BQ391" i="12"/>
  <c r="BN391" i="12"/>
  <c r="BL391" i="12"/>
  <c r="BG391" i="12"/>
  <c r="BE391" i="12"/>
  <c r="BF391" i="12" s="1"/>
  <c r="BD391" i="12"/>
  <c r="BB391" i="12"/>
  <c r="AY391" i="12"/>
  <c r="AW391" i="12"/>
  <c r="AR391" i="12"/>
  <c r="AO391" i="12"/>
  <c r="AM391" i="12"/>
  <c r="AH391" i="12"/>
  <c r="AC391" i="12"/>
  <c r="Z391" i="12"/>
  <c r="X391" i="12"/>
  <c r="FH390" i="12"/>
  <c r="FE390" i="12"/>
  <c r="FC390" i="12"/>
  <c r="FB390" i="12"/>
  <c r="EY390" i="12"/>
  <c r="EL390" i="12"/>
  <c r="EK390" i="12"/>
  <c r="EH390" i="12"/>
  <c r="EF390" i="12"/>
  <c r="EE390" i="12"/>
  <c r="EB390" i="12"/>
  <c r="DR390" i="12"/>
  <c r="CR390" i="12"/>
  <c r="CO390" i="12"/>
  <c r="CP390" i="12" s="1"/>
  <c r="CK390" i="12" s="1"/>
  <c r="CC390" i="12"/>
  <c r="CA390" i="12"/>
  <c r="BV390" i="12"/>
  <c r="BQ390" i="12"/>
  <c r="BL390" i="12"/>
  <c r="BG390" i="12"/>
  <c r="BB390" i="12"/>
  <c r="AW390" i="12"/>
  <c r="AT390" i="12"/>
  <c r="AR390" i="12"/>
  <c r="AM390" i="12"/>
  <c r="AJ390" i="12"/>
  <c r="AH390" i="12"/>
  <c r="AE390" i="12"/>
  <c r="AF390" i="12" s="1"/>
  <c r="AC390" i="12"/>
  <c r="X390" i="12"/>
  <c r="FG389" i="12"/>
  <c r="FF389" i="12"/>
  <c r="FD389" i="12"/>
  <c r="FA389" i="12"/>
  <c r="EZ389" i="12"/>
  <c r="EM389" i="12"/>
  <c r="EJ389" i="12"/>
  <c r="EI389" i="12"/>
  <c r="EG389" i="12"/>
  <c r="AP389" i="12" s="1"/>
  <c r="AQ389" i="12" s="1"/>
  <c r="ED389" i="12"/>
  <c r="EC389" i="12"/>
  <c r="DR389" i="12"/>
  <c r="CR389" i="12"/>
  <c r="CO389" i="12"/>
  <c r="CP389" i="12" s="1"/>
  <c r="CA389" i="12"/>
  <c r="BV389" i="12"/>
  <c r="BQ389" i="12"/>
  <c r="BL389" i="12"/>
  <c r="BG389" i="12"/>
  <c r="BB389" i="12"/>
  <c r="AW389" i="12"/>
  <c r="AR389" i="12"/>
  <c r="AO389" i="12"/>
  <c r="AM389" i="12"/>
  <c r="AH389" i="12"/>
  <c r="AC389" i="12"/>
  <c r="Z389" i="12"/>
  <c r="X389" i="12"/>
  <c r="U389" i="12"/>
  <c r="FH388" i="12"/>
  <c r="FG388" i="12"/>
  <c r="FE388" i="12"/>
  <c r="FC388" i="12"/>
  <c r="FB388" i="12"/>
  <c r="EZ388" i="12"/>
  <c r="EY388" i="12"/>
  <c r="EX388" i="12"/>
  <c r="EU388" i="12"/>
  <c r="EQ388" i="12"/>
  <c r="EP388" i="12"/>
  <c r="EL388" i="12"/>
  <c r="EK388" i="12"/>
  <c r="EH388" i="12"/>
  <c r="EF388" i="12"/>
  <c r="AJ388" i="12" s="1"/>
  <c r="EE388" i="12"/>
  <c r="EB388" i="12"/>
  <c r="P388" i="12" s="1"/>
  <c r="DY388" i="12"/>
  <c r="EM388" i="12" s="1"/>
  <c r="DW388" i="12"/>
  <c r="EI388" i="12" s="1"/>
  <c r="DV388" i="12"/>
  <c r="EG388" i="12" s="1"/>
  <c r="DU388" i="12"/>
  <c r="ED388" i="12" s="1"/>
  <c r="DT388" i="12"/>
  <c r="EC388" i="12" s="1"/>
  <c r="DR388" i="12"/>
  <c r="ES388" i="12" s="1"/>
  <c r="FD388" i="12" s="1"/>
  <c r="DD388" i="12"/>
  <c r="DC388" i="12"/>
  <c r="CZ388" i="12"/>
  <c r="CW388" i="12"/>
  <c r="CV388" i="12"/>
  <c r="CU388" i="12"/>
  <c r="CT388" i="12"/>
  <c r="CS388" i="12"/>
  <c r="DF388" i="12" s="1"/>
  <c r="CR388" i="12"/>
  <c r="CO388" i="12"/>
  <c r="CP388" i="12" s="1"/>
  <c r="CN388" i="12"/>
  <c r="CM388" i="12"/>
  <c r="CL388" i="12"/>
  <c r="CK388" i="12"/>
  <c r="CJ388" i="12"/>
  <c r="CI388" i="12"/>
  <c r="CE388" i="12"/>
  <c r="CD388" i="12"/>
  <c r="CC388" i="12"/>
  <c r="CB388" i="12"/>
  <c r="CA388" i="12"/>
  <c r="BZ388" i="12" s="1"/>
  <c r="BV388" i="12"/>
  <c r="BQ388" i="12"/>
  <c r="BN388" i="12"/>
  <c r="BL388" i="12"/>
  <c r="BG388" i="12"/>
  <c r="BB388" i="12"/>
  <c r="AW388" i="12"/>
  <c r="AT388" i="12"/>
  <c r="AR388" i="12"/>
  <c r="AM388" i="12"/>
  <c r="AK388" i="12"/>
  <c r="AL388" i="12" s="1"/>
  <c r="AH388" i="12"/>
  <c r="AC388" i="12"/>
  <c r="X388" i="12"/>
  <c r="R388" i="12"/>
  <c r="Q388" i="12"/>
  <c r="FH387" i="12"/>
  <c r="FE387" i="12"/>
  <c r="FC387" i="12"/>
  <c r="FB387" i="12"/>
  <c r="EY387" i="12"/>
  <c r="EL387" i="12"/>
  <c r="BN387" i="12" s="1"/>
  <c r="EK387" i="12"/>
  <c r="BI387" i="12" s="1"/>
  <c r="EH387" i="12"/>
  <c r="EF387" i="12"/>
  <c r="EE387" i="12"/>
  <c r="EB387" i="12"/>
  <c r="DR387" i="12"/>
  <c r="CX387" i="12"/>
  <c r="CR387" i="12"/>
  <c r="CO387" i="12"/>
  <c r="CP387" i="12" s="1"/>
  <c r="DB387" i="12" s="1"/>
  <c r="CH387" i="12"/>
  <c r="CA387" i="12"/>
  <c r="BV387" i="12"/>
  <c r="BQ387" i="12"/>
  <c r="BL387" i="12"/>
  <c r="BG387" i="12"/>
  <c r="BB387" i="12"/>
  <c r="AW387" i="12"/>
  <c r="AR387" i="12"/>
  <c r="AM387" i="12"/>
  <c r="AJ387" i="12"/>
  <c r="AH387" i="12"/>
  <c r="AE387" i="12"/>
  <c r="AC387" i="12"/>
  <c r="X387" i="12"/>
  <c r="P387" i="12"/>
  <c r="FH386" i="12"/>
  <c r="FE386" i="12"/>
  <c r="FC386" i="12"/>
  <c r="FB386" i="12"/>
  <c r="EZ386" i="12"/>
  <c r="EY386" i="12"/>
  <c r="EX386" i="12"/>
  <c r="ES386" i="12"/>
  <c r="FD386" i="12" s="1"/>
  <c r="EQ386" i="12"/>
  <c r="EP386" i="12"/>
  <c r="EL386" i="12"/>
  <c r="EK386" i="12"/>
  <c r="BK386" i="12" s="1"/>
  <c r="BM386" i="12" s="1"/>
  <c r="EH386" i="12"/>
  <c r="EF386" i="12"/>
  <c r="EE386" i="12"/>
  <c r="AE386" i="12" s="1"/>
  <c r="EB386" i="12"/>
  <c r="P386" i="12" s="1"/>
  <c r="EA386" i="12"/>
  <c r="DY386" i="12"/>
  <c r="EM386" i="12" s="1"/>
  <c r="DW386" i="12"/>
  <c r="EI386" i="12" s="1"/>
  <c r="DT386" i="12"/>
  <c r="EC386" i="12" s="1"/>
  <c r="DS386" i="12"/>
  <c r="DR386" i="12"/>
  <c r="DV386" i="12" s="1"/>
  <c r="EG386" i="12" s="1"/>
  <c r="CY386" i="12"/>
  <c r="CR386" i="12"/>
  <c r="CP386" i="12"/>
  <c r="DC386" i="12" s="1"/>
  <c r="CO386" i="12"/>
  <c r="CM386" i="12"/>
  <c r="CF386" i="12"/>
  <c r="CE386" i="12"/>
  <c r="CA386" i="12"/>
  <c r="BV386" i="12"/>
  <c r="BQ386" i="12"/>
  <c r="BN386" i="12"/>
  <c r="BL386" i="12"/>
  <c r="BI386" i="12"/>
  <c r="BJ386" i="12" s="1"/>
  <c r="BG386" i="12"/>
  <c r="BB386" i="12"/>
  <c r="AW386" i="12"/>
  <c r="AR386" i="12"/>
  <c r="AM386" i="12"/>
  <c r="AJ386" i="12"/>
  <c r="AH386" i="12"/>
  <c r="AC386" i="12"/>
  <c r="X386" i="12"/>
  <c r="U386" i="12"/>
  <c r="Q386" i="12"/>
  <c r="FH385" i="12"/>
  <c r="FG385" i="12"/>
  <c r="FF385" i="12"/>
  <c r="FD385" i="12"/>
  <c r="FC385" i="12"/>
  <c r="FA385" i="12"/>
  <c r="EZ385" i="12"/>
  <c r="EU385" i="12"/>
  <c r="EQ385" i="12"/>
  <c r="EY385" i="12" s="1"/>
  <c r="EP385" i="12"/>
  <c r="EM385" i="12"/>
  <c r="EL385" i="12"/>
  <c r="EJ385" i="12"/>
  <c r="EI385" i="12"/>
  <c r="EG385" i="12"/>
  <c r="EF385" i="12"/>
  <c r="AJ385" i="12" s="1"/>
  <c r="ED385" i="12"/>
  <c r="EC385" i="12"/>
  <c r="EB385" i="12"/>
  <c r="DY385" i="12"/>
  <c r="DW385" i="12"/>
  <c r="EH385" i="12" s="1"/>
  <c r="DV385" i="12"/>
  <c r="DU385" i="12"/>
  <c r="EE385" i="12" s="1"/>
  <c r="DT385" i="12"/>
  <c r="DR385" i="12"/>
  <c r="ES385" i="12" s="1"/>
  <c r="DB385" i="12"/>
  <c r="CV385" i="12"/>
  <c r="CT385" i="12"/>
  <c r="CS385" i="12"/>
  <c r="DF385" i="12" s="1"/>
  <c r="CR385" i="12"/>
  <c r="CO385" i="12"/>
  <c r="CP385" i="12" s="1"/>
  <c r="CJ385" i="12" s="1"/>
  <c r="CI385" i="12"/>
  <c r="CF385" i="12"/>
  <c r="CC385" i="12"/>
  <c r="CA385" i="12"/>
  <c r="BV385" i="12"/>
  <c r="BS385" i="12"/>
  <c r="BQ385" i="12"/>
  <c r="BN385" i="12"/>
  <c r="BL385" i="12"/>
  <c r="BG385" i="12"/>
  <c r="BB385" i="12"/>
  <c r="AY385" i="12"/>
  <c r="AZ385" i="12" s="1"/>
  <c r="AW385" i="12"/>
  <c r="AT385" i="12"/>
  <c r="AU385" i="12" s="1"/>
  <c r="AR385" i="12"/>
  <c r="AO385" i="12"/>
  <c r="AM385" i="12"/>
  <c r="AH385" i="12"/>
  <c r="AC385" i="12"/>
  <c r="Z385" i="12"/>
  <c r="X385" i="12"/>
  <c r="FH384" i="12"/>
  <c r="FE384" i="12"/>
  <c r="FD384" i="12"/>
  <c r="FC384" i="12"/>
  <c r="FB384" i="12"/>
  <c r="EY384" i="12"/>
  <c r="EU384" i="12"/>
  <c r="FG384" i="12" s="1"/>
  <c r="ES384" i="12"/>
  <c r="ER384" i="12"/>
  <c r="FA384" i="12" s="1"/>
  <c r="EQ384" i="12"/>
  <c r="EZ384" i="12" s="1"/>
  <c r="EL384" i="12"/>
  <c r="EK384" i="12"/>
  <c r="BI384" i="12" s="1"/>
  <c r="EH384" i="12"/>
  <c r="EG384" i="12"/>
  <c r="EF384" i="12"/>
  <c r="EE384" i="12"/>
  <c r="ED384" i="12"/>
  <c r="EB384" i="12"/>
  <c r="DY384" i="12"/>
  <c r="EM384" i="12" s="1"/>
  <c r="DV384" i="12"/>
  <c r="DU384" i="12"/>
  <c r="DS384" i="12"/>
  <c r="EA384" i="12" s="1"/>
  <c r="DR384" i="12"/>
  <c r="CR384" i="12"/>
  <c r="CO384" i="12"/>
  <c r="CP384" i="12" s="1"/>
  <c r="CK384" i="12" s="1"/>
  <c r="CA384" i="12"/>
  <c r="BV384" i="12"/>
  <c r="BQ384" i="12"/>
  <c r="BO384" i="12"/>
  <c r="BN384" i="12"/>
  <c r="BL384" i="12"/>
  <c r="BG384" i="12"/>
  <c r="BB384" i="12"/>
  <c r="AW384" i="12"/>
  <c r="AT384" i="12"/>
  <c r="AR384" i="12"/>
  <c r="AM384" i="12"/>
  <c r="AJ384" i="12"/>
  <c r="AH384" i="12"/>
  <c r="AE384" i="12"/>
  <c r="AC384" i="12"/>
  <c r="X384" i="12"/>
  <c r="FG383" i="12"/>
  <c r="FF383" i="12"/>
  <c r="FD383" i="12"/>
  <c r="FA383" i="12"/>
  <c r="EZ383" i="12"/>
  <c r="EM383" i="12"/>
  <c r="BS383" i="12" s="1"/>
  <c r="EJ383" i="12"/>
  <c r="EI383" i="12"/>
  <c r="EG383" i="12"/>
  <c r="ED383" i="12"/>
  <c r="Z383" i="12" s="1"/>
  <c r="EC383" i="12"/>
  <c r="DR383" i="12"/>
  <c r="DB383" i="12"/>
  <c r="CU383" i="12"/>
  <c r="CT383" i="12"/>
  <c r="CR383" i="12"/>
  <c r="CO383" i="12"/>
  <c r="CP383" i="12" s="1"/>
  <c r="CH383" i="12" s="1"/>
  <c r="CG383" i="12"/>
  <c r="CC383" i="12"/>
  <c r="CA383" i="12"/>
  <c r="BV383" i="12"/>
  <c r="BT383" i="12"/>
  <c r="BQ383" i="12"/>
  <c r="BL383" i="12"/>
  <c r="BG383" i="12"/>
  <c r="BE383" i="12"/>
  <c r="BD383" i="12"/>
  <c r="BB383" i="12"/>
  <c r="AY383" i="12"/>
  <c r="AW383" i="12"/>
  <c r="AR383" i="12"/>
  <c r="AO383" i="12"/>
  <c r="AM383" i="12"/>
  <c r="AH383" i="12"/>
  <c r="AC383" i="12"/>
  <c r="X383" i="12"/>
  <c r="U383" i="12"/>
  <c r="V383" i="12" s="1"/>
  <c r="W383" i="12" s="1"/>
  <c r="FH382" i="12"/>
  <c r="FG382" i="12"/>
  <c r="FE382" i="12"/>
  <c r="FC382" i="12"/>
  <c r="FB382" i="12"/>
  <c r="EY382" i="12"/>
  <c r="EX382" i="12"/>
  <c r="EU382" i="12"/>
  <c r="ET382" i="12" s="1"/>
  <c r="FF382" i="12" s="1"/>
  <c r="ES382" i="12"/>
  <c r="FD382" i="12" s="1"/>
  <c r="EQ382" i="12"/>
  <c r="EZ382" i="12" s="1"/>
  <c r="EP382" i="12"/>
  <c r="EM382" i="12"/>
  <c r="BS382" i="12" s="1"/>
  <c r="EL382" i="12"/>
  <c r="EK382" i="12"/>
  <c r="EH382" i="12"/>
  <c r="EF382" i="12"/>
  <c r="EE382" i="12"/>
  <c r="AE382" i="12" s="1"/>
  <c r="EB382" i="12"/>
  <c r="DY382" i="12"/>
  <c r="DW382" i="12"/>
  <c r="EI382" i="12" s="1"/>
  <c r="DV382" i="12"/>
  <c r="EG382" i="12" s="1"/>
  <c r="DU382" i="12"/>
  <c r="ED382" i="12" s="1"/>
  <c r="DT382" i="12"/>
  <c r="EC382" i="12" s="1"/>
  <c r="DS382" i="12"/>
  <c r="DR382" i="12"/>
  <c r="ER382" i="12" s="1"/>
  <c r="FA382" i="12" s="1"/>
  <c r="DD382" i="12"/>
  <c r="DA382" i="12"/>
  <c r="CV382" i="12"/>
  <c r="CU382" i="12"/>
  <c r="CS382" i="12"/>
  <c r="CR382" i="12"/>
  <c r="CP382" i="12"/>
  <c r="CO382" i="12"/>
  <c r="CJ382" i="12"/>
  <c r="CI382" i="12"/>
  <c r="CH382" i="12"/>
  <c r="CE382" i="12"/>
  <c r="CD382" i="12"/>
  <c r="CB382" i="12"/>
  <c r="BZ382" i="12" s="1"/>
  <c r="CA382" i="12"/>
  <c r="BV382" i="12"/>
  <c r="BU382" i="12"/>
  <c r="BT382" i="12"/>
  <c r="BQ382" i="12"/>
  <c r="BL382" i="12"/>
  <c r="BG382" i="12"/>
  <c r="BB382" i="12"/>
  <c r="AW382" i="12"/>
  <c r="AT382" i="12"/>
  <c r="AR382" i="12"/>
  <c r="AO382" i="12"/>
  <c r="AM382" i="12"/>
  <c r="AK382" i="12"/>
  <c r="AJ382" i="12"/>
  <c r="AH382" i="12"/>
  <c r="AC382" i="12"/>
  <c r="X382" i="12"/>
  <c r="U382" i="12"/>
  <c r="FG381" i="12"/>
  <c r="FF381" i="12"/>
  <c r="FD381" i="12"/>
  <c r="FA381" i="12"/>
  <c r="EZ381" i="12"/>
  <c r="ER381" i="12"/>
  <c r="FB381" i="12" s="1"/>
  <c r="EQ381" i="12"/>
  <c r="EY381" i="12" s="1"/>
  <c r="EM381" i="12"/>
  <c r="EJ381" i="12"/>
  <c r="BD381" i="12" s="1"/>
  <c r="EI381" i="12"/>
  <c r="EG381" i="12"/>
  <c r="ED381" i="12"/>
  <c r="EC381" i="12"/>
  <c r="DT381" i="12"/>
  <c r="EB381" i="12" s="1"/>
  <c r="DR381" i="12"/>
  <c r="DD381" i="12"/>
  <c r="CW381" i="12"/>
  <c r="CV381" i="12"/>
  <c r="CR381" i="12"/>
  <c r="CO381" i="12"/>
  <c r="CP381" i="12" s="1"/>
  <c r="CI381" i="12"/>
  <c r="CG381" i="12"/>
  <c r="CF381" i="12"/>
  <c r="CB381" i="12"/>
  <c r="CA381" i="12"/>
  <c r="BV381" i="12"/>
  <c r="BU381" i="12"/>
  <c r="BS381" i="12"/>
  <c r="BT381" i="12" s="1"/>
  <c r="BQ381" i="12"/>
  <c r="BL381" i="12"/>
  <c r="BG381" i="12"/>
  <c r="BE381" i="12"/>
  <c r="BF381" i="12" s="1"/>
  <c r="BB381" i="12"/>
  <c r="AY381" i="12"/>
  <c r="AW381" i="12"/>
  <c r="AR381" i="12"/>
  <c r="AM381" i="12"/>
  <c r="AH381" i="12"/>
  <c r="AC381" i="12"/>
  <c r="Z381" i="12"/>
  <c r="X381" i="12"/>
  <c r="FH380" i="12"/>
  <c r="FE380" i="12"/>
  <c r="FC380" i="12"/>
  <c r="FB380" i="12"/>
  <c r="EY380" i="12"/>
  <c r="EL380" i="12"/>
  <c r="EK380" i="12"/>
  <c r="BI380" i="12" s="1"/>
  <c r="EH380" i="12"/>
  <c r="EF380" i="12"/>
  <c r="EE380" i="12"/>
  <c r="EB380" i="12"/>
  <c r="DR380" i="12"/>
  <c r="DA380" i="12"/>
  <c r="CX380" i="12"/>
  <c r="CW380" i="12"/>
  <c r="CT380" i="12"/>
  <c r="CR380" i="12"/>
  <c r="CO380" i="12"/>
  <c r="CP380" i="12" s="1"/>
  <c r="CU380" i="12" s="1"/>
  <c r="CL380" i="12"/>
  <c r="CK380" i="12"/>
  <c r="CG380" i="12"/>
  <c r="CC380" i="12"/>
  <c r="CB380" i="12"/>
  <c r="BZ380" i="12" s="1"/>
  <c r="CA380" i="12"/>
  <c r="BV380" i="12"/>
  <c r="BQ380" i="12"/>
  <c r="BO380" i="12"/>
  <c r="BN380" i="12"/>
  <c r="BL380" i="12"/>
  <c r="BJ380" i="12"/>
  <c r="BG380" i="12"/>
  <c r="BB380" i="12"/>
  <c r="AW380" i="12"/>
  <c r="AR380" i="12"/>
  <c r="AM380" i="12"/>
  <c r="AH380" i="12"/>
  <c r="AE380" i="12"/>
  <c r="AC380" i="12"/>
  <c r="X380" i="12"/>
  <c r="P380" i="12"/>
  <c r="FG379" i="12"/>
  <c r="FF379" i="12"/>
  <c r="FD379" i="12"/>
  <c r="FA379" i="12"/>
  <c r="EZ379" i="12"/>
  <c r="EM379" i="12"/>
  <c r="EJ379" i="12"/>
  <c r="EI379" i="12"/>
  <c r="AY379" i="12" s="1"/>
  <c r="EG379" i="12"/>
  <c r="ED379" i="12"/>
  <c r="Z379" i="12" s="1"/>
  <c r="EC379" i="12"/>
  <c r="DR379" i="12"/>
  <c r="DC379" i="12"/>
  <c r="DB379" i="12"/>
  <c r="CR379" i="12"/>
  <c r="CO379" i="12"/>
  <c r="CP379" i="12" s="1"/>
  <c r="CD379" i="12" s="1"/>
  <c r="CC379" i="12"/>
  <c r="CA379" i="12"/>
  <c r="BV379" i="12"/>
  <c r="BQ379" i="12"/>
  <c r="BL379" i="12"/>
  <c r="BG379" i="12"/>
  <c r="BB379" i="12"/>
  <c r="AW379" i="12"/>
  <c r="AS379" i="12"/>
  <c r="AR379" i="12"/>
  <c r="AO379" i="12"/>
  <c r="AP379" i="12" s="1"/>
  <c r="AQ379" i="12" s="1"/>
  <c r="AM379" i="12"/>
  <c r="AH379" i="12"/>
  <c r="AC379" i="12"/>
  <c r="AA379" i="12"/>
  <c r="X379" i="12"/>
  <c r="U379" i="12"/>
  <c r="FH378" i="12"/>
  <c r="FE378" i="12"/>
  <c r="FC378" i="12"/>
  <c r="FB378" i="12"/>
  <c r="EZ378" i="12"/>
  <c r="EY378" i="12"/>
  <c r="EX378" i="12"/>
  <c r="ES378" i="12"/>
  <c r="FD378" i="12" s="1"/>
  <c r="EQ378" i="12"/>
  <c r="EP378" i="12"/>
  <c r="EL378" i="12"/>
  <c r="EK378" i="12"/>
  <c r="EH378" i="12"/>
  <c r="EF378" i="12"/>
  <c r="EE378" i="12"/>
  <c r="EB378" i="12"/>
  <c r="DY378" i="12"/>
  <c r="DW378" i="12"/>
  <c r="EI378" i="12" s="1"/>
  <c r="DT378" i="12"/>
  <c r="EC378" i="12" s="1"/>
  <c r="U378" i="12" s="1"/>
  <c r="DS378" i="12"/>
  <c r="DR378" i="12"/>
  <c r="DV378" i="12" s="1"/>
  <c r="EG378" i="12" s="1"/>
  <c r="DC378" i="12"/>
  <c r="CW378" i="12"/>
  <c r="CV378" i="12"/>
  <c r="CU378" i="12"/>
  <c r="CR378" i="12"/>
  <c r="CP378" i="12"/>
  <c r="CO378" i="12"/>
  <c r="CL378" i="12"/>
  <c r="CI378" i="12"/>
  <c r="CH378" i="12"/>
  <c r="CF378" i="12"/>
  <c r="CE378" i="12"/>
  <c r="CD378" i="12"/>
  <c r="CA378" i="12"/>
  <c r="BV378" i="12"/>
  <c r="BQ378" i="12"/>
  <c r="BN378" i="12"/>
  <c r="BL378" i="12"/>
  <c r="BI378" i="12"/>
  <c r="BJ378" i="12" s="1"/>
  <c r="BG378" i="12"/>
  <c r="BB378" i="12"/>
  <c r="AW378" i="12"/>
  <c r="AR378" i="12"/>
  <c r="AM378" i="12"/>
  <c r="AJ378" i="12"/>
  <c r="AH378" i="12"/>
  <c r="AC378" i="12"/>
  <c r="X378" i="12"/>
  <c r="FH377" i="12"/>
  <c r="FE377" i="12"/>
  <c r="FD377" i="12"/>
  <c r="FC377" i="12"/>
  <c r="FB377" i="12"/>
  <c r="EY377" i="12"/>
  <c r="EU377" i="12"/>
  <c r="FG377" i="12" s="1"/>
  <c r="EQ377" i="12"/>
  <c r="EZ377" i="12" s="1"/>
  <c r="EP377" i="12"/>
  <c r="EL377" i="12"/>
  <c r="EK377" i="12"/>
  <c r="EH377" i="12"/>
  <c r="EF377" i="12"/>
  <c r="AJ377" i="12" s="1"/>
  <c r="EE377" i="12"/>
  <c r="ED377" i="12"/>
  <c r="EC377" i="12"/>
  <c r="EB377" i="12"/>
  <c r="P377" i="12" s="1"/>
  <c r="DY377" i="12"/>
  <c r="DW377" i="12"/>
  <c r="EI377" i="12" s="1"/>
  <c r="DV377" i="12"/>
  <c r="EG377" i="12" s="1"/>
  <c r="DU377" i="12"/>
  <c r="DT377" i="12"/>
  <c r="DR377" i="12"/>
  <c r="ES377" i="12" s="1"/>
  <c r="DD377" i="12"/>
  <c r="DA377" i="12"/>
  <c r="CZ377" i="12"/>
  <c r="CW377" i="12"/>
  <c r="CV377" i="12"/>
  <c r="CT377" i="12"/>
  <c r="CS377" i="12"/>
  <c r="CR377" i="12"/>
  <c r="DF377" i="12" s="1"/>
  <c r="CO377" i="12"/>
  <c r="CP377" i="12" s="1"/>
  <c r="CM377" i="12"/>
  <c r="CK377" i="12"/>
  <c r="CJ377" i="12"/>
  <c r="CI377" i="12"/>
  <c r="CF377" i="12"/>
  <c r="CE377" i="12"/>
  <c r="CC377" i="12"/>
  <c r="CB377" i="12"/>
  <c r="CA377" i="12"/>
  <c r="BZ377" i="12" s="1"/>
  <c r="BV377" i="12"/>
  <c r="BQ377" i="12"/>
  <c r="BL377" i="12"/>
  <c r="BJ377" i="12"/>
  <c r="BK377" i="12" s="1"/>
  <c r="BI377" i="12"/>
  <c r="BG377" i="12"/>
  <c r="BB377" i="12"/>
  <c r="AW377" i="12"/>
  <c r="AT377" i="12"/>
  <c r="AR377" i="12"/>
  <c r="AO377" i="12"/>
  <c r="AM377" i="12"/>
  <c r="AH377" i="12"/>
  <c r="AE377" i="12"/>
  <c r="AC377" i="12"/>
  <c r="Z377" i="12"/>
  <c r="X377" i="12"/>
  <c r="Q377" i="12"/>
  <c r="R377" i="12" s="1"/>
  <c r="FH376" i="12"/>
  <c r="FE376" i="12"/>
  <c r="FD376" i="12"/>
  <c r="FC376" i="12"/>
  <c r="FB376" i="12"/>
  <c r="EY376" i="12"/>
  <c r="EU376" i="12"/>
  <c r="FG376" i="12" s="1"/>
  <c r="ES376" i="12"/>
  <c r="ER376" i="12"/>
  <c r="FA376" i="12" s="1"/>
  <c r="EQ376" i="12"/>
  <c r="EZ376" i="12" s="1"/>
  <c r="EL376" i="12"/>
  <c r="EK376" i="12"/>
  <c r="BI376" i="12" s="1"/>
  <c r="EH376" i="12"/>
  <c r="EG376" i="12"/>
  <c r="EF376" i="12"/>
  <c r="EE376" i="12"/>
  <c r="ED376" i="12"/>
  <c r="EB376" i="12"/>
  <c r="DY376" i="12"/>
  <c r="EM376" i="12" s="1"/>
  <c r="DV376" i="12"/>
  <c r="DU376" i="12"/>
  <c r="DS376" i="12"/>
  <c r="EA376" i="12" s="1"/>
  <c r="DR376" i="12"/>
  <c r="CY376" i="12"/>
  <c r="CX376" i="12"/>
  <c r="CT376" i="12"/>
  <c r="CR376" i="12"/>
  <c r="CO376" i="12"/>
  <c r="CP376" i="12" s="1"/>
  <c r="DA376" i="12" s="1"/>
  <c r="CK376" i="12"/>
  <c r="CB376" i="12"/>
  <c r="CN376" i="12" s="1"/>
  <c r="CA376" i="12"/>
  <c r="BV376" i="12"/>
  <c r="BQ376" i="12"/>
  <c r="BO376" i="12"/>
  <c r="BN376" i="12"/>
  <c r="BL376" i="12"/>
  <c r="BG376" i="12"/>
  <c r="BB376" i="12"/>
  <c r="AW376" i="12"/>
  <c r="AT376" i="12"/>
  <c r="AR376" i="12"/>
  <c r="AM376" i="12"/>
  <c r="AJ376" i="12"/>
  <c r="AH376" i="12"/>
  <c r="AE376" i="12"/>
  <c r="AC376" i="12"/>
  <c r="X376" i="12"/>
  <c r="FG375" i="12"/>
  <c r="FF375" i="12"/>
  <c r="FD375" i="12"/>
  <c r="FA375" i="12"/>
  <c r="EZ375" i="12"/>
  <c r="EP375" i="12"/>
  <c r="EM375" i="12"/>
  <c r="EJ375" i="12"/>
  <c r="EI375" i="12"/>
  <c r="EG375" i="12"/>
  <c r="ED375" i="12"/>
  <c r="EC375" i="12"/>
  <c r="DR375" i="12"/>
  <c r="CR375" i="12"/>
  <c r="CO375" i="12"/>
  <c r="CP375" i="12" s="1"/>
  <c r="CE375" i="12" s="1"/>
  <c r="CA375" i="12"/>
  <c r="BV375" i="12"/>
  <c r="BQ375" i="12"/>
  <c r="BL375" i="12"/>
  <c r="BG375" i="12"/>
  <c r="BD375" i="12"/>
  <c r="BB375" i="12"/>
  <c r="AW375" i="12"/>
  <c r="AR375" i="12"/>
  <c r="AP375" i="12"/>
  <c r="AQ375" i="12" s="1"/>
  <c r="AO375" i="12"/>
  <c r="AM375" i="12"/>
  <c r="AH375" i="12"/>
  <c r="AC375" i="12"/>
  <c r="Y375" i="12"/>
  <c r="X375" i="12"/>
  <c r="W375" i="12"/>
  <c r="U375" i="12"/>
  <c r="V375" i="12" s="1"/>
  <c r="FH374" i="12"/>
  <c r="FE374" i="12"/>
  <c r="FC374" i="12"/>
  <c r="FB374" i="12"/>
  <c r="EY374" i="12"/>
  <c r="EX374" i="12"/>
  <c r="EU374" i="12"/>
  <c r="ES374" i="12"/>
  <c r="FD374" i="12" s="1"/>
  <c r="EQ374" i="12"/>
  <c r="EZ374" i="12" s="1"/>
  <c r="EP374" i="12"/>
  <c r="EM374" i="12"/>
  <c r="EL374" i="12"/>
  <c r="EK374" i="12"/>
  <c r="EH374" i="12"/>
  <c r="EF374" i="12"/>
  <c r="AJ374" i="12" s="1"/>
  <c r="EE374" i="12"/>
  <c r="ED374" i="12"/>
  <c r="EB374" i="12"/>
  <c r="EA374" i="12"/>
  <c r="DY374" i="12"/>
  <c r="DW374" i="12"/>
  <c r="EI374" i="12" s="1"/>
  <c r="AY374" i="12" s="1"/>
  <c r="DV374" i="12"/>
  <c r="EG374" i="12" s="1"/>
  <c r="DU374" i="12"/>
  <c r="DT374" i="12"/>
  <c r="EC374" i="12" s="1"/>
  <c r="DS374" i="12"/>
  <c r="DR374" i="12"/>
  <c r="ER374" i="12" s="1"/>
  <c r="FA374" i="12" s="1"/>
  <c r="CZ374" i="12"/>
  <c r="CU374" i="12"/>
  <c r="CR374" i="12"/>
  <c r="CP374" i="12"/>
  <c r="CE374" i="12" s="1"/>
  <c r="CO374" i="12"/>
  <c r="CC374" i="12"/>
  <c r="CA374" i="12"/>
  <c r="BV374" i="12"/>
  <c r="BS374" i="12"/>
  <c r="BQ374" i="12"/>
  <c r="BL374" i="12"/>
  <c r="BJ374" i="12"/>
  <c r="BI374" i="12"/>
  <c r="BG374" i="12"/>
  <c r="BB374" i="12"/>
  <c r="AZ374" i="12"/>
  <c r="BA374" i="12" s="1"/>
  <c r="AW374" i="12"/>
  <c r="AU374" i="12"/>
  <c r="AV374" i="12" s="1"/>
  <c r="AT374" i="12"/>
  <c r="AR374" i="12"/>
  <c r="AM374" i="12"/>
  <c r="AK374" i="12"/>
  <c r="AH374" i="12"/>
  <c r="AC374" i="12"/>
  <c r="X374" i="12"/>
  <c r="U374" i="12"/>
  <c r="P374" i="12"/>
  <c r="Q374" i="12" s="1"/>
  <c r="F374" i="12"/>
  <c r="FG373" i="12"/>
  <c r="FF373" i="12"/>
  <c r="FD373" i="12"/>
  <c r="FA373" i="12"/>
  <c r="EZ373" i="12"/>
  <c r="EU373" i="12"/>
  <c r="FH373" i="12" s="1"/>
  <c r="ES373" i="12"/>
  <c r="FC373" i="12" s="1"/>
  <c r="ER373" i="12"/>
  <c r="FB373" i="12" s="1"/>
  <c r="EQ373" i="12"/>
  <c r="EP373" i="12"/>
  <c r="EM373" i="12"/>
  <c r="EJ373" i="12"/>
  <c r="BD373" i="12" s="1"/>
  <c r="EI373" i="12"/>
  <c r="EG373" i="12"/>
  <c r="ED373" i="12"/>
  <c r="EC373" i="12"/>
  <c r="DY373" i="12"/>
  <c r="EL373" i="12" s="1"/>
  <c r="DU373" i="12"/>
  <c r="EE373" i="12" s="1"/>
  <c r="DT373" i="12"/>
  <c r="EB373" i="12" s="1"/>
  <c r="DS373" i="12"/>
  <c r="DR373" i="12"/>
  <c r="DA373" i="12"/>
  <c r="CR373" i="12"/>
  <c r="CO373" i="12"/>
  <c r="CP373" i="12" s="1"/>
  <c r="CJ373" i="12" s="1"/>
  <c r="CA373" i="12"/>
  <c r="BV373" i="12"/>
  <c r="BS373" i="12"/>
  <c r="BT373" i="12" s="1"/>
  <c r="BQ373" i="12"/>
  <c r="BL373" i="12"/>
  <c r="BG373" i="12"/>
  <c r="BF373" i="12"/>
  <c r="BH373" i="12" s="1"/>
  <c r="BE373" i="12"/>
  <c r="BB373" i="12"/>
  <c r="AY373" i="12"/>
  <c r="AW373" i="12"/>
  <c r="AR373" i="12"/>
  <c r="AM373" i="12"/>
  <c r="AH373" i="12"/>
  <c r="AD373" i="12"/>
  <c r="AC373" i="12"/>
  <c r="AA373" i="12"/>
  <c r="AB373" i="12" s="1"/>
  <c r="Z373" i="12"/>
  <c r="X373" i="12"/>
  <c r="V373" i="12"/>
  <c r="U373" i="12"/>
  <c r="FH372" i="12"/>
  <c r="FE372" i="12"/>
  <c r="FC372" i="12"/>
  <c r="FB372" i="12"/>
  <c r="EY372" i="12"/>
  <c r="EU372" i="12"/>
  <c r="FG372" i="12" s="1"/>
  <c r="ER372" i="12"/>
  <c r="FA372" i="12" s="1"/>
  <c r="EQ372" i="12"/>
  <c r="EZ372" i="12" s="1"/>
  <c r="EP372" i="12"/>
  <c r="EL372" i="12"/>
  <c r="EK372" i="12"/>
  <c r="BI372" i="12" s="1"/>
  <c r="EH372" i="12"/>
  <c r="EG372" i="12"/>
  <c r="AO372" i="12" s="1"/>
  <c r="EF372" i="12"/>
  <c r="EE372" i="12"/>
  <c r="EB372" i="12"/>
  <c r="DY372" i="12"/>
  <c r="DW372" i="12"/>
  <c r="EI372" i="12" s="1"/>
  <c r="DV372" i="12"/>
  <c r="DU372" i="12"/>
  <c r="ED372" i="12" s="1"/>
  <c r="DR372" i="12"/>
  <c r="CR372" i="12"/>
  <c r="CO372" i="12"/>
  <c r="CP372" i="12" s="1"/>
  <c r="CG372" i="12"/>
  <c r="CF372" i="12"/>
  <c r="CE372" i="12"/>
  <c r="CA372" i="12"/>
  <c r="BV372" i="12"/>
  <c r="BQ372" i="12"/>
  <c r="BN372" i="12"/>
  <c r="BO372" i="12" s="1"/>
  <c r="BL372" i="12"/>
  <c r="BG372" i="12"/>
  <c r="BB372" i="12"/>
  <c r="AY372" i="12"/>
  <c r="AW372" i="12"/>
  <c r="AR372" i="12"/>
  <c r="AQ372" i="12"/>
  <c r="AP372" i="12"/>
  <c r="AM372" i="12"/>
  <c r="AH372" i="12"/>
  <c r="AG372" i="12"/>
  <c r="AF372" i="12"/>
  <c r="AE372" i="12"/>
  <c r="AC372" i="12"/>
  <c r="X372" i="12"/>
  <c r="P372" i="12"/>
  <c r="FG371" i="12"/>
  <c r="FF371" i="12"/>
  <c r="FD371" i="12"/>
  <c r="FA371" i="12"/>
  <c r="EZ371" i="12"/>
  <c r="EU371" i="12"/>
  <c r="FH371" i="12" s="1"/>
  <c r="ES371" i="12"/>
  <c r="FC371" i="12" s="1"/>
  <c r="EM371" i="12"/>
  <c r="EJ371" i="12"/>
  <c r="EI371" i="12"/>
  <c r="AY371" i="12" s="1"/>
  <c r="EG371" i="12"/>
  <c r="ED371" i="12"/>
  <c r="Z371" i="12" s="1"/>
  <c r="EC371" i="12"/>
  <c r="V371" i="12" s="1"/>
  <c r="DV371" i="12"/>
  <c r="EF371" i="12" s="1"/>
  <c r="AJ371" i="12" s="1"/>
  <c r="DR371" i="12"/>
  <c r="DC371" i="12"/>
  <c r="CZ371" i="12"/>
  <c r="CT371" i="12"/>
  <c r="CS371" i="12"/>
  <c r="CR371" i="12"/>
  <c r="CO371" i="12"/>
  <c r="CP371" i="12" s="1"/>
  <c r="CI371" i="12" s="1"/>
  <c r="CH371" i="12"/>
  <c r="CC371" i="12"/>
  <c r="CA371" i="12"/>
  <c r="BV371" i="12"/>
  <c r="BT371" i="12"/>
  <c r="BS371" i="12"/>
  <c r="BQ371" i="12"/>
  <c r="BL371" i="12"/>
  <c r="BG371" i="12"/>
  <c r="BB371" i="12"/>
  <c r="AW371" i="12"/>
  <c r="AR371" i="12"/>
  <c r="AS371" i="12" s="1"/>
  <c r="AQ371" i="12"/>
  <c r="AO371" i="12"/>
  <c r="AP371" i="12" s="1"/>
  <c r="AM371" i="12"/>
  <c r="AH371" i="12"/>
  <c r="AC371" i="12"/>
  <c r="AA371" i="12"/>
  <c r="X371" i="12"/>
  <c r="W371" i="12"/>
  <c r="U371" i="12"/>
  <c r="FH370" i="12"/>
  <c r="FE370" i="12"/>
  <c r="FC370" i="12"/>
  <c r="FB370" i="12"/>
  <c r="EY370" i="12"/>
  <c r="EL370" i="12"/>
  <c r="EK370" i="12"/>
  <c r="EH370" i="12"/>
  <c r="EF370" i="12"/>
  <c r="EE370" i="12"/>
  <c r="AE370" i="12" s="1"/>
  <c r="EB370" i="12"/>
  <c r="DR370" i="12"/>
  <c r="DD370" i="12"/>
  <c r="CV370" i="12"/>
  <c r="CR370" i="12"/>
  <c r="CO370" i="12"/>
  <c r="CP370" i="12" s="1"/>
  <c r="CI370" i="12"/>
  <c r="CH370" i="12"/>
  <c r="CG370" i="12"/>
  <c r="CA370" i="12"/>
  <c r="BV370" i="12"/>
  <c r="BQ370" i="12"/>
  <c r="BN370" i="12"/>
  <c r="BL370" i="12"/>
  <c r="BI370" i="12"/>
  <c r="BJ370" i="12" s="1"/>
  <c r="BG370" i="12"/>
  <c r="BB370" i="12"/>
  <c r="AW370" i="12"/>
  <c r="AR370" i="12"/>
  <c r="AM370" i="12"/>
  <c r="AJ370" i="12"/>
  <c r="AK370" i="12" s="1"/>
  <c r="AH370" i="12"/>
  <c r="AC370" i="12"/>
  <c r="X370" i="12"/>
  <c r="FG369" i="12"/>
  <c r="FF369" i="12"/>
  <c r="FD369" i="12"/>
  <c r="FA369" i="12"/>
  <c r="EZ369" i="12"/>
  <c r="EU369" i="12"/>
  <c r="FH369" i="12" s="1"/>
  <c r="EP369" i="12"/>
  <c r="EM369" i="12"/>
  <c r="EJ369" i="12"/>
  <c r="EI369" i="12"/>
  <c r="EH369" i="12"/>
  <c r="EG369" i="12"/>
  <c r="ED369" i="12"/>
  <c r="EC369" i="12"/>
  <c r="U369" i="12" s="1"/>
  <c r="DY369" i="12"/>
  <c r="EL369" i="12" s="1"/>
  <c r="DW369" i="12"/>
  <c r="DR369" i="12"/>
  <c r="DF369" i="12"/>
  <c r="DD369" i="12"/>
  <c r="DC369" i="12"/>
  <c r="DB369" i="12"/>
  <c r="CX369" i="12"/>
  <c r="CW369" i="12"/>
  <c r="CV369" i="12"/>
  <c r="CU369" i="12"/>
  <c r="CT369" i="12"/>
  <c r="CS369" i="12"/>
  <c r="CR369" i="12"/>
  <c r="CO369" i="12"/>
  <c r="CP369" i="12" s="1"/>
  <c r="CM369" i="12"/>
  <c r="CL369" i="12"/>
  <c r="CK369" i="12"/>
  <c r="CJ369" i="12"/>
  <c r="CI369" i="12"/>
  <c r="CF369" i="12"/>
  <c r="CE369" i="12"/>
  <c r="CD369" i="12"/>
  <c r="CC369" i="12"/>
  <c r="CB369" i="12"/>
  <c r="CN369" i="12" s="1"/>
  <c r="CA369" i="12"/>
  <c r="BV369" i="12"/>
  <c r="BS369" i="12"/>
  <c r="BQ369" i="12"/>
  <c r="BN369" i="12"/>
  <c r="BL369" i="12"/>
  <c r="BG369" i="12"/>
  <c r="BB369" i="12"/>
  <c r="AY369" i="12"/>
  <c r="AW369" i="12"/>
  <c r="AR369" i="12"/>
  <c r="AP369" i="12"/>
  <c r="AO369" i="12"/>
  <c r="AM369" i="12"/>
  <c r="AH369" i="12"/>
  <c r="AC369" i="12"/>
  <c r="Z369" i="12"/>
  <c r="X369" i="12"/>
  <c r="FH368" i="12"/>
  <c r="FE368" i="12"/>
  <c r="FC368" i="12"/>
  <c r="FB368" i="12"/>
  <c r="EY368" i="12"/>
  <c r="EL368" i="12"/>
  <c r="EK368" i="12"/>
  <c r="EH368" i="12"/>
  <c r="EF368" i="12"/>
  <c r="EE368" i="12"/>
  <c r="EB368" i="12"/>
  <c r="DR368" i="12"/>
  <c r="DD368" i="12"/>
  <c r="DB368" i="12"/>
  <c r="CX368" i="12"/>
  <c r="CW368" i="12"/>
  <c r="CV368" i="12"/>
  <c r="CT368" i="12"/>
  <c r="CR368" i="12"/>
  <c r="CO368" i="12"/>
  <c r="CP368" i="12" s="1"/>
  <c r="CM368" i="12"/>
  <c r="CK368" i="12"/>
  <c r="CG368" i="12"/>
  <c r="CF368" i="12"/>
  <c r="CE368" i="12"/>
  <c r="CC368" i="12"/>
  <c r="CA368" i="12"/>
  <c r="BV368" i="12"/>
  <c r="BQ368" i="12"/>
  <c r="BN368" i="12"/>
  <c r="BL368" i="12"/>
  <c r="BI368" i="12"/>
  <c r="BJ368" i="12" s="1"/>
  <c r="BG368" i="12"/>
  <c r="BB368" i="12"/>
  <c r="AW368" i="12"/>
  <c r="AR368" i="12"/>
  <c r="AM368" i="12"/>
  <c r="AJ368" i="12"/>
  <c r="AH368" i="12"/>
  <c r="AG368" i="12"/>
  <c r="AE368" i="12"/>
  <c r="AF368" i="12" s="1"/>
  <c r="AC368" i="12"/>
  <c r="X368" i="12"/>
  <c r="R368" i="12"/>
  <c r="Q368" i="12"/>
  <c r="P368" i="12"/>
  <c r="FH367" i="12"/>
  <c r="FE367" i="12"/>
  <c r="FD367" i="12"/>
  <c r="FC367" i="12"/>
  <c r="FB367" i="12"/>
  <c r="EY367" i="12"/>
  <c r="EX367" i="12"/>
  <c r="EU367" i="12"/>
  <c r="ES367" i="12"/>
  <c r="EQ367" i="12"/>
  <c r="EZ367" i="12" s="1"/>
  <c r="EP367" i="12"/>
  <c r="EM367" i="12"/>
  <c r="EL367" i="12"/>
  <c r="EK367" i="12"/>
  <c r="EH367" i="12"/>
  <c r="EF367" i="12"/>
  <c r="EE367" i="12"/>
  <c r="AE367" i="12" s="1"/>
  <c r="EC367" i="12"/>
  <c r="EB367" i="12"/>
  <c r="R367" i="12" s="1"/>
  <c r="EA367" i="12"/>
  <c r="DY367" i="12"/>
  <c r="DW367" i="12"/>
  <c r="EI367" i="12" s="1"/>
  <c r="DV367" i="12"/>
  <c r="EG367" i="12" s="1"/>
  <c r="DU367" i="12"/>
  <c r="ED367" i="12" s="1"/>
  <c r="DT367" i="12"/>
  <c r="DS367" i="12"/>
  <c r="DR367" i="12"/>
  <c r="ER367" i="12" s="1"/>
  <c r="FA367" i="12" s="1"/>
  <c r="DC367" i="12"/>
  <c r="DB367" i="12"/>
  <c r="DA367" i="12"/>
  <c r="CS367" i="12"/>
  <c r="CR367" i="12"/>
  <c r="CP367" i="12"/>
  <c r="CL367" i="12" s="1"/>
  <c r="CO367" i="12"/>
  <c r="CD367" i="12"/>
  <c r="CB367" i="12"/>
  <c r="CA367" i="12"/>
  <c r="CN367" i="12" s="1"/>
  <c r="BZ367" i="12"/>
  <c r="BV367" i="12"/>
  <c r="BQ367" i="12"/>
  <c r="BL367" i="12"/>
  <c r="BG367" i="12"/>
  <c r="BB367" i="12"/>
  <c r="AW367" i="12"/>
  <c r="AU367" i="12"/>
  <c r="AT367" i="12"/>
  <c r="AR367" i="12"/>
  <c r="AM367" i="12"/>
  <c r="AJ367" i="12"/>
  <c r="AH367" i="12"/>
  <c r="AC367" i="12"/>
  <c r="X367" i="12"/>
  <c r="P367" i="12"/>
  <c r="Q367" i="12" s="1"/>
  <c r="FH366" i="12"/>
  <c r="FE366" i="12"/>
  <c r="FC366" i="12"/>
  <c r="FB366" i="12"/>
  <c r="FA366" i="12"/>
  <c r="EY366" i="12"/>
  <c r="EP366" i="12"/>
  <c r="EL366" i="12"/>
  <c r="EK366" i="12"/>
  <c r="BK366" i="12" s="1"/>
  <c r="EH366" i="12"/>
  <c r="EF366" i="12"/>
  <c r="EE366" i="12"/>
  <c r="EB366" i="12"/>
  <c r="DT366" i="12"/>
  <c r="EC366" i="12" s="1"/>
  <c r="DR366" i="12"/>
  <c r="ER366" i="12" s="1"/>
  <c r="CZ366" i="12"/>
  <c r="CX366" i="12"/>
  <c r="CV366" i="12"/>
  <c r="CR366" i="12"/>
  <c r="CO366" i="12"/>
  <c r="CP366" i="12" s="1"/>
  <c r="CI366" i="12"/>
  <c r="CG366" i="12"/>
  <c r="CE366" i="12"/>
  <c r="CA366" i="12"/>
  <c r="BV366" i="12"/>
  <c r="BQ366" i="12"/>
  <c r="BO366" i="12"/>
  <c r="BN366" i="12"/>
  <c r="BL366" i="12"/>
  <c r="BI366" i="12"/>
  <c r="BJ366" i="12" s="1"/>
  <c r="BG366" i="12"/>
  <c r="BB366" i="12"/>
  <c r="AW366" i="12"/>
  <c r="AR366" i="12"/>
  <c r="AM366" i="12"/>
  <c r="AJ366" i="12"/>
  <c r="AH366" i="12"/>
  <c r="AE366" i="12"/>
  <c r="AF366" i="12" s="1"/>
  <c r="AC366" i="12"/>
  <c r="X366" i="12"/>
  <c r="FG365" i="12"/>
  <c r="FF365" i="12"/>
  <c r="FD365" i="12"/>
  <c r="FA365" i="12"/>
  <c r="EZ365" i="12"/>
  <c r="EY365" i="12"/>
  <c r="EU365" i="12"/>
  <c r="FH365" i="12" s="1"/>
  <c r="EQ365" i="12"/>
  <c r="EP365" i="12"/>
  <c r="EM365" i="12"/>
  <c r="EJ365" i="12"/>
  <c r="EI365" i="12"/>
  <c r="EG365" i="12"/>
  <c r="EE365" i="12"/>
  <c r="AE365" i="12" s="1"/>
  <c r="ED365" i="12"/>
  <c r="EC365" i="12"/>
  <c r="DY365" i="12"/>
  <c r="DW365" i="12"/>
  <c r="EH365" i="12" s="1"/>
  <c r="DU365" i="12"/>
  <c r="DR365" i="12"/>
  <c r="DD365" i="12"/>
  <c r="DA365" i="12"/>
  <c r="CS365" i="12"/>
  <c r="DF365" i="12" s="1"/>
  <c r="CR365" i="12"/>
  <c r="CO365" i="12"/>
  <c r="CP365" i="12" s="1"/>
  <c r="CM365" i="12" s="1"/>
  <c r="CE365" i="12"/>
  <c r="CA365" i="12"/>
  <c r="BV365" i="12"/>
  <c r="BQ365" i="12"/>
  <c r="BL365" i="12"/>
  <c r="BG365" i="12"/>
  <c r="BD365" i="12"/>
  <c r="BB365" i="12"/>
  <c r="AY365" i="12"/>
  <c r="AZ365" i="12" s="1"/>
  <c r="AW365" i="12"/>
  <c r="AT365" i="12"/>
  <c r="AR365" i="12"/>
  <c r="AP365" i="12"/>
  <c r="AO365" i="12"/>
  <c r="AM365" i="12"/>
  <c r="AH365" i="12"/>
  <c r="AC365" i="12"/>
  <c r="Z365" i="12"/>
  <c r="AA365" i="12" s="1"/>
  <c r="X365" i="12"/>
  <c r="FH364" i="12"/>
  <c r="FE364" i="12"/>
  <c r="FC364" i="12"/>
  <c r="FB364" i="12"/>
  <c r="FA364" i="12"/>
  <c r="EY364" i="12"/>
  <c r="ER364" i="12"/>
  <c r="EL364" i="12"/>
  <c r="EK364" i="12"/>
  <c r="EH364" i="12"/>
  <c r="EF364" i="12"/>
  <c r="EE364" i="12"/>
  <c r="AG364" i="12" s="1"/>
  <c r="EB364" i="12"/>
  <c r="DV364" i="12"/>
  <c r="EG364" i="12" s="1"/>
  <c r="DU364" i="12"/>
  <c r="ED364" i="12" s="1"/>
  <c r="DR364" i="12"/>
  <c r="DA364" i="12"/>
  <c r="CX364" i="12"/>
  <c r="CT364" i="12"/>
  <c r="CS364" i="12"/>
  <c r="CR364" i="12"/>
  <c r="CO364" i="12"/>
  <c r="CP364" i="12" s="1"/>
  <c r="DB364" i="12" s="1"/>
  <c r="CJ364" i="12"/>
  <c r="CG364" i="12"/>
  <c r="CC364" i="12"/>
  <c r="CB364" i="12"/>
  <c r="CA364" i="12"/>
  <c r="BV364" i="12"/>
  <c r="BQ364" i="12"/>
  <c r="BL364" i="12"/>
  <c r="BG364" i="12"/>
  <c r="BB364" i="12"/>
  <c r="AW364" i="12"/>
  <c r="AR364" i="12"/>
  <c r="AM364" i="12"/>
  <c r="AL364" i="12"/>
  <c r="AK364" i="12"/>
  <c r="AJ364" i="12"/>
  <c r="AH364" i="12"/>
  <c r="AE364" i="12"/>
  <c r="AF364" i="12" s="1"/>
  <c r="AC364" i="12"/>
  <c r="X364" i="12"/>
  <c r="FG363" i="12"/>
  <c r="FF363" i="12"/>
  <c r="FD363" i="12"/>
  <c r="FA363" i="12"/>
  <c r="EZ363" i="12"/>
  <c r="ES363" i="12"/>
  <c r="FC363" i="12" s="1"/>
  <c r="EM363" i="12"/>
  <c r="EJ363" i="12"/>
  <c r="BE363" i="12" s="1"/>
  <c r="BF363" i="12" s="1"/>
  <c r="EI363" i="12"/>
  <c r="EG363" i="12"/>
  <c r="AO363" i="12" s="1"/>
  <c r="ED363" i="12"/>
  <c r="EC363" i="12"/>
  <c r="W363" i="12" s="1"/>
  <c r="DR363" i="12"/>
  <c r="DC363" i="12"/>
  <c r="CR363" i="12"/>
  <c r="CP363" i="12"/>
  <c r="CL363" i="12" s="1"/>
  <c r="CO363" i="12"/>
  <c r="CH363" i="12"/>
  <c r="CA363" i="12"/>
  <c r="BV363" i="12"/>
  <c r="BQ363" i="12"/>
  <c r="BL363" i="12"/>
  <c r="BH363" i="12"/>
  <c r="BG363" i="12"/>
  <c r="BD363" i="12"/>
  <c r="BB363" i="12"/>
  <c r="AY363" i="12"/>
  <c r="AW363" i="12"/>
  <c r="AR363" i="12"/>
  <c r="AP363" i="12"/>
  <c r="AM363" i="12"/>
  <c r="AH363" i="12"/>
  <c r="AC363" i="12"/>
  <c r="Z363" i="12"/>
  <c r="X363" i="12"/>
  <c r="U363" i="12"/>
  <c r="V363" i="12" s="1"/>
  <c r="FH362" i="12"/>
  <c r="FG362" i="12"/>
  <c r="FE362" i="12"/>
  <c r="FC362" i="12"/>
  <c r="FB362" i="12"/>
  <c r="EY362" i="12"/>
  <c r="EX362" i="12"/>
  <c r="EU362" i="12"/>
  <c r="EQ362" i="12"/>
  <c r="EZ362" i="12" s="1"/>
  <c r="EP362" i="12"/>
  <c r="EM362" i="12"/>
  <c r="BT362" i="12" s="1"/>
  <c r="BU362" i="12" s="1"/>
  <c r="EL362" i="12"/>
  <c r="EK362" i="12"/>
  <c r="EH362" i="12"/>
  <c r="EF362" i="12"/>
  <c r="EE362" i="12"/>
  <c r="AE362" i="12" s="1"/>
  <c r="ED362" i="12"/>
  <c r="EB362" i="12"/>
  <c r="Q362" i="12" s="1"/>
  <c r="DY362" i="12"/>
  <c r="DW362" i="12"/>
  <c r="EI362" i="12" s="1"/>
  <c r="DV362" i="12"/>
  <c r="EG362" i="12" s="1"/>
  <c r="DU362" i="12"/>
  <c r="DT362" i="12"/>
  <c r="EC362" i="12" s="1"/>
  <c r="DR362" i="12"/>
  <c r="ES362" i="12" s="1"/>
  <c r="FD362" i="12" s="1"/>
  <c r="CV362" i="12"/>
  <c r="CR362" i="12"/>
  <c r="CO362" i="12"/>
  <c r="CP362" i="12" s="1"/>
  <c r="CL362" i="12" s="1"/>
  <c r="CK362" i="12"/>
  <c r="CA362" i="12"/>
  <c r="BV362" i="12"/>
  <c r="BS362" i="12"/>
  <c r="BQ362" i="12"/>
  <c r="BL362" i="12"/>
  <c r="BK362" i="12"/>
  <c r="BM362" i="12" s="1"/>
  <c r="BI362" i="12"/>
  <c r="BJ362" i="12" s="1"/>
  <c r="BG362" i="12"/>
  <c r="BB362" i="12"/>
  <c r="AW362" i="12"/>
  <c r="AU362" i="12"/>
  <c r="AT362" i="12"/>
  <c r="AR362" i="12"/>
  <c r="AM362" i="12"/>
  <c r="AH362" i="12"/>
  <c r="AG362" i="12"/>
  <c r="AF362" i="12"/>
  <c r="AC362" i="12"/>
  <c r="X362" i="12"/>
  <c r="U362" i="12"/>
  <c r="P362" i="12"/>
  <c r="FG361" i="12"/>
  <c r="FF361" i="12"/>
  <c r="FD361" i="12"/>
  <c r="FA361" i="12"/>
  <c r="EZ361" i="12"/>
  <c r="EU361" i="12"/>
  <c r="ES361" i="12"/>
  <c r="FC361" i="12" s="1"/>
  <c r="EQ361" i="12"/>
  <c r="EY361" i="12" s="1"/>
  <c r="EM361" i="12"/>
  <c r="BU361" i="12" s="1"/>
  <c r="EJ361" i="12"/>
  <c r="EI361" i="12"/>
  <c r="AY361" i="12" s="1"/>
  <c r="EG361" i="12"/>
  <c r="ED361" i="12"/>
  <c r="AA361" i="12" s="1"/>
  <c r="EC361" i="12"/>
  <c r="DY361" i="12"/>
  <c r="EL361" i="12" s="1"/>
  <c r="DV361" i="12"/>
  <c r="EF361" i="12" s="1"/>
  <c r="DU361" i="12"/>
  <c r="EE361" i="12" s="1"/>
  <c r="DT361" i="12"/>
  <c r="EB361" i="12" s="1"/>
  <c r="DS361" i="12"/>
  <c r="DR361" i="12"/>
  <c r="EP361" i="12" s="1"/>
  <c r="CY361" i="12"/>
  <c r="CR361" i="12"/>
  <c r="CP361" i="12"/>
  <c r="CO361" i="12"/>
  <c r="CA361" i="12"/>
  <c r="BV361" i="12"/>
  <c r="BS361" i="12"/>
  <c r="BT361" i="12" s="1"/>
  <c r="BQ361" i="12"/>
  <c r="BN361" i="12"/>
  <c r="BL361" i="12"/>
  <c r="BG361" i="12"/>
  <c r="BB361" i="12"/>
  <c r="BA361" i="12"/>
  <c r="AZ361" i="12"/>
  <c r="AW361" i="12"/>
  <c r="AR361" i="12"/>
  <c r="AM361" i="12"/>
  <c r="AH361" i="12"/>
  <c r="AC361" i="12"/>
  <c r="Z361" i="12"/>
  <c r="X361" i="12"/>
  <c r="FH360" i="12"/>
  <c r="FE360" i="12"/>
  <c r="FC360" i="12"/>
  <c r="FB360" i="12"/>
  <c r="FA360" i="12"/>
  <c r="EY360" i="12"/>
  <c r="EQ360" i="12"/>
  <c r="EZ360" i="12" s="1"/>
  <c r="EL360" i="12"/>
  <c r="EK360" i="12"/>
  <c r="EH360" i="12"/>
  <c r="EF360" i="12"/>
  <c r="EE360" i="12"/>
  <c r="EB360" i="12"/>
  <c r="DY360" i="12"/>
  <c r="DR360" i="12"/>
  <c r="ER360" i="12" s="1"/>
  <c r="DD360" i="12"/>
  <c r="CX360" i="12"/>
  <c r="CW360" i="12"/>
  <c r="CV360" i="12"/>
  <c r="CR360" i="12"/>
  <c r="CO360" i="12"/>
  <c r="CP360" i="12" s="1"/>
  <c r="DB360" i="12" s="1"/>
  <c r="CK360" i="12"/>
  <c r="CG360" i="12"/>
  <c r="CF360" i="12"/>
  <c r="CC360" i="12"/>
  <c r="CA360" i="12"/>
  <c r="BV360" i="12"/>
  <c r="BQ360" i="12"/>
  <c r="BL360" i="12"/>
  <c r="BI360" i="12"/>
  <c r="BJ360" i="12" s="1"/>
  <c r="BG360" i="12"/>
  <c r="BB360" i="12"/>
  <c r="AW360" i="12"/>
  <c r="AR360" i="12"/>
  <c r="AM360" i="12"/>
  <c r="AH360" i="12"/>
  <c r="AE360" i="12"/>
  <c r="AC360" i="12"/>
  <c r="X360" i="12"/>
  <c r="R360" i="12"/>
  <c r="Q360" i="12"/>
  <c r="P360" i="12"/>
  <c r="FG359" i="12"/>
  <c r="FF359" i="12"/>
  <c r="FD359" i="12"/>
  <c r="FA359" i="12"/>
  <c r="EZ359" i="12"/>
  <c r="EY359" i="12"/>
  <c r="EX359" i="12"/>
  <c r="EU359" i="12"/>
  <c r="ES359" i="12"/>
  <c r="FC359" i="12" s="1"/>
  <c r="EQ359" i="12"/>
  <c r="EP359" i="12"/>
  <c r="EM359" i="12"/>
  <c r="EL359" i="12"/>
  <c r="EJ359" i="12"/>
  <c r="EI359" i="12"/>
  <c r="EG359" i="12"/>
  <c r="EE359" i="12"/>
  <c r="ED359" i="12"/>
  <c r="EC359" i="12"/>
  <c r="EA359" i="12"/>
  <c r="DY359" i="12"/>
  <c r="DW359" i="12"/>
  <c r="EH359" i="12" s="1"/>
  <c r="DV359" i="12"/>
  <c r="EF359" i="12" s="1"/>
  <c r="DU359" i="12"/>
  <c r="DT359" i="12"/>
  <c r="EB359" i="12" s="1"/>
  <c r="DS359" i="12"/>
  <c r="DR359" i="12"/>
  <c r="ER359" i="12" s="1"/>
  <c r="CT359" i="12"/>
  <c r="CR359" i="12"/>
  <c r="CP359" i="12"/>
  <c r="CO359" i="12"/>
  <c r="CK359" i="12"/>
  <c r="CA359" i="12"/>
  <c r="BV359" i="12"/>
  <c r="BQ359" i="12"/>
  <c r="BL359" i="12"/>
  <c r="BG359" i="12"/>
  <c r="BD359" i="12"/>
  <c r="BE359" i="12" s="1"/>
  <c r="BB359" i="12"/>
  <c r="AW359" i="12"/>
  <c r="AT359" i="12"/>
  <c r="AR359" i="12"/>
  <c r="AO359" i="12"/>
  <c r="AP359" i="12" s="1"/>
  <c r="AM359" i="12"/>
  <c r="AH359" i="12"/>
  <c r="AC359" i="12"/>
  <c r="X359" i="12"/>
  <c r="FH358" i="12"/>
  <c r="FE358" i="12"/>
  <c r="FC358" i="12"/>
  <c r="FB358" i="12"/>
  <c r="EY358" i="12"/>
  <c r="ES358" i="12"/>
  <c r="FD358" i="12" s="1"/>
  <c r="EL358" i="12"/>
  <c r="EK358" i="12"/>
  <c r="BK358" i="12" s="1"/>
  <c r="BM358" i="12" s="1"/>
  <c r="EH358" i="12"/>
  <c r="EF358" i="12"/>
  <c r="EE358" i="12"/>
  <c r="EB358" i="12"/>
  <c r="DT358" i="12"/>
  <c r="EC358" i="12" s="1"/>
  <c r="DR358" i="12"/>
  <c r="CZ358" i="12"/>
  <c r="CY358" i="12"/>
  <c r="CX358" i="12"/>
  <c r="CR358" i="12"/>
  <c r="CO358" i="12"/>
  <c r="CP358" i="12" s="1"/>
  <c r="CI358" i="12" s="1"/>
  <c r="CH358" i="12"/>
  <c r="CG358" i="12"/>
  <c r="CA358" i="12"/>
  <c r="BV358" i="12"/>
  <c r="BQ358" i="12"/>
  <c r="BP358" i="12"/>
  <c r="BO358" i="12"/>
  <c r="BN358" i="12"/>
  <c r="BL358" i="12"/>
  <c r="BI358" i="12"/>
  <c r="BJ358" i="12" s="1"/>
  <c r="BG358" i="12"/>
  <c r="BB358" i="12"/>
  <c r="AW358" i="12"/>
  <c r="AR358" i="12"/>
  <c r="AM358" i="12"/>
  <c r="AH358" i="12"/>
  <c r="AE358" i="12"/>
  <c r="AF358" i="12" s="1"/>
  <c r="AC358" i="12"/>
  <c r="X358" i="12"/>
  <c r="FH357" i="12"/>
  <c r="FG357" i="12"/>
  <c r="FE357" i="12"/>
  <c r="FC357" i="12"/>
  <c r="FB357" i="12"/>
  <c r="EZ357" i="12"/>
  <c r="EY357" i="12"/>
  <c r="EU357" i="12"/>
  <c r="EQ357" i="12"/>
  <c r="EP357" i="12"/>
  <c r="EL357" i="12"/>
  <c r="BP357" i="12" s="1"/>
  <c r="EK357" i="12"/>
  <c r="EH357" i="12"/>
  <c r="AU357" i="12" s="1"/>
  <c r="EF357" i="12"/>
  <c r="EE357" i="12"/>
  <c r="AE357" i="12" s="1"/>
  <c r="EB357" i="12"/>
  <c r="DY357" i="12"/>
  <c r="DW357" i="12"/>
  <c r="EI357" i="12" s="1"/>
  <c r="DU357" i="12"/>
  <c r="ED357" i="12" s="1"/>
  <c r="DR357" i="12"/>
  <c r="CU357" i="12"/>
  <c r="CR357" i="12"/>
  <c r="CO357" i="12"/>
  <c r="CP357" i="12" s="1"/>
  <c r="CM357" i="12"/>
  <c r="CB357" i="12"/>
  <c r="CA357" i="12"/>
  <c r="BV357" i="12"/>
  <c r="BR357" i="12"/>
  <c r="BQ357" i="12"/>
  <c r="BN357" i="12"/>
  <c r="BO357" i="12" s="1"/>
  <c r="BL357" i="12"/>
  <c r="BG357" i="12"/>
  <c r="BB357" i="12"/>
  <c r="AW357" i="12"/>
  <c r="AT357" i="12"/>
  <c r="AR357" i="12"/>
  <c r="AM357" i="12"/>
  <c r="AH357" i="12"/>
  <c r="AF357" i="12"/>
  <c r="AG357" i="12" s="1"/>
  <c r="AC357" i="12"/>
  <c r="X357" i="12"/>
  <c r="Q357" i="12"/>
  <c r="P357" i="12"/>
  <c r="FH356" i="12"/>
  <c r="FE356" i="12"/>
  <c r="FC356" i="12"/>
  <c r="FB356" i="12"/>
  <c r="EY356" i="12"/>
  <c r="ER356" i="12"/>
  <c r="FA356" i="12" s="1"/>
  <c r="EL356" i="12"/>
  <c r="EK356" i="12"/>
  <c r="EH356" i="12"/>
  <c r="EF356" i="12"/>
  <c r="EE356" i="12"/>
  <c r="ED356" i="12"/>
  <c r="EC356" i="12"/>
  <c r="EB356" i="12"/>
  <c r="DV356" i="12"/>
  <c r="EG356" i="12" s="1"/>
  <c r="DU356" i="12"/>
  <c r="DT356" i="12"/>
  <c r="DR356" i="12"/>
  <c r="DB356" i="12"/>
  <c r="DA356" i="12"/>
  <c r="CZ356" i="12"/>
  <c r="CT356" i="12"/>
  <c r="CS356" i="12"/>
  <c r="CR356" i="12"/>
  <c r="DF356" i="12" s="1"/>
  <c r="CO356" i="12"/>
  <c r="CP356" i="12" s="1"/>
  <c r="CK356" i="12"/>
  <c r="CJ356" i="12"/>
  <c r="CI356" i="12"/>
  <c r="CC356" i="12"/>
  <c r="CB356" i="12"/>
  <c r="CA356" i="12"/>
  <c r="BV356" i="12"/>
  <c r="BQ356" i="12"/>
  <c r="BL356" i="12"/>
  <c r="BI356" i="12"/>
  <c r="BG356" i="12"/>
  <c r="BB356" i="12"/>
  <c r="AW356" i="12"/>
  <c r="AT356" i="12"/>
  <c r="AR356" i="12"/>
  <c r="AM356" i="12"/>
  <c r="AK356" i="12"/>
  <c r="AJ356" i="12"/>
  <c r="AH356" i="12"/>
  <c r="AE356" i="12"/>
  <c r="AF356" i="12" s="1"/>
  <c r="AC356" i="12"/>
  <c r="X356" i="12"/>
  <c r="U356" i="12"/>
  <c r="FG355" i="12"/>
  <c r="FF355" i="12"/>
  <c r="FD355" i="12"/>
  <c r="FA355" i="12"/>
  <c r="EZ355" i="12"/>
  <c r="EM355" i="12"/>
  <c r="EJ355" i="12"/>
  <c r="EI355" i="12"/>
  <c r="EG355" i="12"/>
  <c r="ED355" i="12"/>
  <c r="EC355" i="12"/>
  <c r="DR355" i="12"/>
  <c r="CY355" i="12"/>
  <c r="CW355" i="12"/>
  <c r="CR355" i="12"/>
  <c r="CP355" i="12"/>
  <c r="CL355" i="12" s="1"/>
  <c r="CO355" i="12"/>
  <c r="CG355" i="12"/>
  <c r="CA355" i="12"/>
  <c r="BV355" i="12"/>
  <c r="BQ355" i="12"/>
  <c r="BL355" i="12"/>
  <c r="BG355" i="12"/>
  <c r="BD355" i="12"/>
  <c r="BB355" i="12"/>
  <c r="AW355" i="12"/>
  <c r="AR355" i="12"/>
  <c r="AM355" i="12"/>
  <c r="AH355" i="12"/>
  <c r="AC355" i="12"/>
  <c r="AA355" i="12"/>
  <c r="Z355" i="12"/>
  <c r="X355" i="12"/>
  <c r="U355" i="12"/>
  <c r="V355" i="12" s="1"/>
  <c r="FH354" i="12"/>
  <c r="FG354" i="12"/>
  <c r="FE354" i="12"/>
  <c r="FC354" i="12"/>
  <c r="FB354" i="12"/>
  <c r="EY354" i="12"/>
  <c r="EU354" i="12"/>
  <c r="EQ354" i="12"/>
  <c r="EZ354" i="12" s="1"/>
  <c r="EP354" i="12"/>
  <c r="EX354" i="12" s="1"/>
  <c r="EM354" i="12"/>
  <c r="EL354" i="12"/>
  <c r="EK354" i="12"/>
  <c r="BI354" i="12" s="1"/>
  <c r="EH354" i="12"/>
  <c r="EF354" i="12"/>
  <c r="EE354" i="12"/>
  <c r="AE354" i="12" s="1"/>
  <c r="ED354" i="12"/>
  <c r="EB354" i="12"/>
  <c r="DY354" i="12"/>
  <c r="DW354" i="12"/>
  <c r="EI354" i="12" s="1"/>
  <c r="DV354" i="12"/>
  <c r="EG354" i="12" s="1"/>
  <c r="DU354" i="12"/>
  <c r="DT354" i="12"/>
  <c r="EC354" i="12" s="1"/>
  <c r="DR354" i="12"/>
  <c r="ES354" i="12" s="1"/>
  <c r="FD354" i="12" s="1"/>
  <c r="DL354" i="12"/>
  <c r="DC354" i="12"/>
  <c r="DA354" i="12"/>
  <c r="CW354" i="12"/>
  <c r="CV354" i="12"/>
  <c r="CU354" i="12"/>
  <c r="CS354" i="12"/>
  <c r="DF354" i="12" s="1"/>
  <c r="CR354" i="12"/>
  <c r="CO354" i="12"/>
  <c r="CP354" i="12" s="1"/>
  <c r="CN354" i="12"/>
  <c r="CM354" i="12"/>
  <c r="CL354" i="12"/>
  <c r="CJ354" i="12"/>
  <c r="CF354" i="12"/>
  <c r="CE354" i="12"/>
  <c r="CD354" i="12"/>
  <c r="CB354" i="12"/>
  <c r="BZ354" i="12" s="1"/>
  <c r="CA354" i="12"/>
  <c r="BV354" i="12"/>
  <c r="BQ354" i="12"/>
  <c r="BN354" i="12"/>
  <c r="BL354" i="12"/>
  <c r="BJ354" i="12"/>
  <c r="BG354" i="12"/>
  <c r="BB354" i="12"/>
  <c r="AW354" i="12"/>
  <c r="AT354" i="12"/>
  <c r="AR354" i="12"/>
  <c r="AP354" i="12"/>
  <c r="AO354" i="12"/>
  <c r="AM354" i="12"/>
  <c r="AH354" i="12"/>
  <c r="AG354" i="12"/>
  <c r="AF354" i="12"/>
  <c r="AC354" i="12"/>
  <c r="X354" i="12"/>
  <c r="P354" i="12"/>
  <c r="FG353" i="12"/>
  <c r="FF353" i="12"/>
  <c r="FD353" i="12"/>
  <c r="FA353" i="12"/>
  <c r="EZ353" i="12"/>
  <c r="EU353" i="12"/>
  <c r="FH353" i="12" s="1"/>
  <c r="ER353" i="12"/>
  <c r="FB353" i="12" s="1"/>
  <c r="EM353" i="12"/>
  <c r="EJ353" i="12"/>
  <c r="EI353" i="12"/>
  <c r="AY353" i="12" s="1"/>
  <c r="EG353" i="12"/>
  <c r="ED353" i="12"/>
  <c r="EC353" i="12"/>
  <c r="U353" i="12" s="1"/>
  <c r="DV353" i="12"/>
  <c r="EF353" i="12" s="1"/>
  <c r="DU353" i="12"/>
  <c r="EE353" i="12" s="1"/>
  <c r="DT353" i="12"/>
  <c r="EB353" i="12" s="1"/>
  <c r="DR353" i="12"/>
  <c r="DL353" i="12"/>
  <c r="CR353" i="12"/>
  <c r="CP353" i="12"/>
  <c r="CO353" i="12"/>
  <c r="CC353" i="12"/>
  <c r="CA353" i="12"/>
  <c r="BV353" i="12"/>
  <c r="BT353" i="12"/>
  <c r="BS353" i="12"/>
  <c r="BQ353" i="12"/>
  <c r="BL353" i="12"/>
  <c r="BG353" i="12"/>
  <c r="BB353" i="12"/>
  <c r="AW353" i="12"/>
  <c r="AR353" i="12"/>
  <c r="AO353" i="12"/>
  <c r="AM353" i="12"/>
  <c r="AH353" i="12"/>
  <c r="AE353" i="12"/>
  <c r="AC353" i="12"/>
  <c r="X353" i="12"/>
  <c r="V353" i="12"/>
  <c r="FH352" i="12"/>
  <c r="FE352" i="12"/>
  <c r="FC352" i="12"/>
  <c r="FB352" i="12"/>
  <c r="EY352" i="12"/>
  <c r="ER352" i="12"/>
  <c r="FA352" i="12" s="1"/>
  <c r="EL352" i="12"/>
  <c r="EK352" i="12"/>
  <c r="BK352" i="12" s="1"/>
  <c r="EH352" i="12"/>
  <c r="EF352" i="12"/>
  <c r="AJ352" i="12" s="1"/>
  <c r="EE352" i="12"/>
  <c r="EB352" i="12"/>
  <c r="DT352" i="12"/>
  <c r="EC352" i="12" s="1"/>
  <c r="DS352" i="12"/>
  <c r="EA352" i="12" s="1"/>
  <c r="DR352" i="12"/>
  <c r="CR352" i="12"/>
  <c r="CO352" i="12"/>
  <c r="CP352" i="12" s="1"/>
  <c r="CA352" i="12"/>
  <c r="BV352" i="12"/>
  <c r="BQ352" i="12"/>
  <c r="BO352" i="12"/>
  <c r="BN352" i="12"/>
  <c r="BM352" i="12"/>
  <c r="BL352" i="12"/>
  <c r="BJ352" i="12"/>
  <c r="BI352" i="12"/>
  <c r="BG352" i="12"/>
  <c r="BB352" i="12"/>
  <c r="AW352" i="12"/>
  <c r="AR352" i="12"/>
  <c r="AM352" i="12"/>
  <c r="AL352" i="12"/>
  <c r="AK352" i="12"/>
  <c r="AH352" i="12"/>
  <c r="AG352" i="12"/>
  <c r="AE352" i="12"/>
  <c r="AF352" i="12" s="1"/>
  <c r="AI352" i="12" s="1"/>
  <c r="AC352" i="12"/>
  <c r="X352" i="12"/>
  <c r="F352" i="12"/>
  <c r="FG351" i="12"/>
  <c r="FF351" i="12"/>
  <c r="FD351" i="12"/>
  <c r="FA351" i="12"/>
  <c r="EZ351" i="12"/>
  <c r="ER351" i="12"/>
  <c r="FB351" i="12" s="1"/>
  <c r="EP351" i="12"/>
  <c r="EM351" i="12"/>
  <c r="EJ351" i="12"/>
  <c r="EI351" i="12"/>
  <c r="EG351" i="12"/>
  <c r="ED351" i="12"/>
  <c r="AB351" i="12" s="1"/>
  <c r="AD351" i="12" s="1"/>
  <c r="EC351" i="12"/>
  <c r="DW351" i="12"/>
  <c r="EH351" i="12" s="1"/>
  <c r="DR351" i="12"/>
  <c r="CR351" i="12"/>
  <c r="CO351" i="12"/>
  <c r="CP351" i="12" s="1"/>
  <c r="CF351" i="12" s="1"/>
  <c r="CA351" i="12"/>
  <c r="BV351" i="12"/>
  <c r="BQ351" i="12"/>
  <c r="BL351" i="12"/>
  <c r="BG351" i="12"/>
  <c r="BD351" i="12"/>
  <c r="BB351" i="12"/>
  <c r="AY351" i="12"/>
  <c r="AW351" i="12"/>
  <c r="AR351" i="12"/>
  <c r="AO351" i="12"/>
  <c r="AM351" i="12"/>
  <c r="AH351" i="12"/>
  <c r="AC351" i="12"/>
  <c r="AA351" i="12"/>
  <c r="Z351" i="12"/>
  <c r="X351" i="12"/>
  <c r="FH350" i="12"/>
  <c r="FE350" i="12"/>
  <c r="FC350" i="12"/>
  <c r="FB350" i="12"/>
  <c r="EY350" i="12"/>
  <c r="EU350" i="12"/>
  <c r="FG350" i="12" s="1"/>
  <c r="EL350" i="12"/>
  <c r="EK350" i="12"/>
  <c r="EH350" i="12"/>
  <c r="EF350" i="12"/>
  <c r="EE350" i="12"/>
  <c r="EB350" i="12"/>
  <c r="DU350" i="12"/>
  <c r="ED350" i="12" s="1"/>
  <c r="DR350" i="12"/>
  <c r="CX350" i="12"/>
  <c r="CT350" i="12"/>
  <c r="CS350" i="12"/>
  <c r="CR350" i="12"/>
  <c r="CP350" i="12"/>
  <c r="DB350" i="12" s="1"/>
  <c r="CO350" i="12"/>
  <c r="CJ350" i="12"/>
  <c r="CH350" i="12"/>
  <c r="CG350" i="12"/>
  <c r="CD350" i="12"/>
  <c r="CC350" i="12"/>
  <c r="CA350" i="12"/>
  <c r="BV350" i="12"/>
  <c r="BQ350" i="12"/>
  <c r="BL350" i="12"/>
  <c r="BJ350" i="12"/>
  <c r="BI350" i="12"/>
  <c r="BG350" i="12"/>
  <c r="BB350" i="12"/>
  <c r="AW350" i="12"/>
  <c r="AR350" i="12"/>
  <c r="AM350" i="12"/>
  <c r="AK350" i="12"/>
  <c r="AJ350" i="12"/>
  <c r="AH350" i="12"/>
  <c r="AC350" i="12"/>
  <c r="X350" i="12"/>
  <c r="P350" i="12"/>
  <c r="FG349" i="12"/>
  <c r="FF349" i="12"/>
  <c r="FD349" i="12"/>
  <c r="FA349" i="12"/>
  <c r="EZ349" i="12"/>
  <c r="EQ349" i="12"/>
  <c r="EY349" i="12" s="1"/>
  <c r="EM349" i="12"/>
  <c r="BS349" i="12" s="1"/>
  <c r="EJ349" i="12"/>
  <c r="EI349" i="12"/>
  <c r="EG349" i="12"/>
  <c r="ED349" i="12"/>
  <c r="EC349" i="12"/>
  <c r="DY349" i="12"/>
  <c r="EL349" i="12" s="1"/>
  <c r="DS349" i="12"/>
  <c r="EA349" i="12" s="1"/>
  <c r="DR349" i="12"/>
  <c r="CR349" i="12"/>
  <c r="CO349" i="12"/>
  <c r="CP349" i="12" s="1"/>
  <c r="CA349" i="12"/>
  <c r="BV349" i="12"/>
  <c r="BT349" i="12"/>
  <c r="BU349" i="12" s="1"/>
  <c r="BQ349" i="12"/>
  <c r="BN349" i="12"/>
  <c r="BL349" i="12"/>
  <c r="BG349" i="12"/>
  <c r="BD349" i="12"/>
  <c r="BB349" i="12"/>
  <c r="AY349" i="12"/>
  <c r="AW349" i="12"/>
  <c r="AR349" i="12"/>
  <c r="AM349" i="12"/>
  <c r="AH349" i="12"/>
  <c r="AC349" i="12"/>
  <c r="Z349" i="12"/>
  <c r="X349" i="12"/>
  <c r="U349" i="12"/>
  <c r="FH348" i="12"/>
  <c r="FE348" i="12"/>
  <c r="FD348" i="12"/>
  <c r="FC348" i="12"/>
  <c r="FB348" i="12"/>
  <c r="EY348" i="12"/>
  <c r="EX348" i="12"/>
  <c r="EU348" i="12"/>
  <c r="FG348" i="12" s="1"/>
  <c r="EQ348" i="12"/>
  <c r="EZ348" i="12" s="1"/>
  <c r="EP348" i="12"/>
  <c r="EL348" i="12"/>
  <c r="EK348" i="12"/>
  <c r="EH348" i="12"/>
  <c r="EF348" i="12"/>
  <c r="EE348" i="12"/>
  <c r="EB348" i="12"/>
  <c r="P348" i="12" s="1"/>
  <c r="DY348" i="12"/>
  <c r="DW348" i="12"/>
  <c r="EI348" i="12" s="1"/>
  <c r="DV348" i="12"/>
  <c r="EG348" i="12" s="1"/>
  <c r="DU348" i="12"/>
  <c r="ED348" i="12" s="1"/>
  <c r="DT348" i="12"/>
  <c r="EC348" i="12" s="1"/>
  <c r="DR348" i="12"/>
  <c r="ES348" i="12" s="1"/>
  <c r="CZ348" i="12"/>
  <c r="CS348" i="12"/>
  <c r="CR348" i="12"/>
  <c r="CO348" i="12"/>
  <c r="CP348" i="12" s="1"/>
  <c r="CC348" i="12"/>
  <c r="CA348" i="12"/>
  <c r="BV348" i="12"/>
  <c r="BQ348" i="12"/>
  <c r="BN348" i="12"/>
  <c r="BL348" i="12"/>
  <c r="BG348" i="12"/>
  <c r="BB348" i="12"/>
  <c r="AW348" i="12"/>
  <c r="AT348" i="12"/>
  <c r="AR348" i="12"/>
  <c r="AM348" i="12"/>
  <c r="AH348" i="12"/>
  <c r="AG348" i="12"/>
  <c r="AF348" i="12"/>
  <c r="AE348" i="12"/>
  <c r="AC348" i="12"/>
  <c r="X348" i="12"/>
  <c r="U348" i="12"/>
  <c r="R348" i="12"/>
  <c r="Q348" i="12"/>
  <c r="FH347" i="12"/>
  <c r="FE347" i="12"/>
  <c r="FC347" i="12"/>
  <c r="FB347" i="12"/>
  <c r="EY347" i="12"/>
  <c r="EL347" i="12"/>
  <c r="EK347" i="12"/>
  <c r="EH347" i="12"/>
  <c r="EF347" i="12"/>
  <c r="EE347" i="12"/>
  <c r="EB347" i="12"/>
  <c r="DR347" i="12"/>
  <c r="CZ347" i="12"/>
  <c r="CX347" i="12"/>
  <c r="CT347" i="12"/>
  <c r="CS347" i="12"/>
  <c r="CR347" i="12"/>
  <c r="CP347" i="12"/>
  <c r="DA347" i="12" s="1"/>
  <c r="CO347" i="12"/>
  <c r="CI347" i="12"/>
  <c r="CH347" i="12"/>
  <c r="CG347" i="12"/>
  <c r="CF347" i="12"/>
  <c r="CC347" i="12"/>
  <c r="CA347" i="12"/>
  <c r="BV347" i="12"/>
  <c r="BQ347" i="12"/>
  <c r="BL347" i="12"/>
  <c r="BJ347" i="12"/>
  <c r="BI347" i="12"/>
  <c r="BG347" i="12"/>
  <c r="BB347" i="12"/>
  <c r="AW347" i="12"/>
  <c r="AR347" i="12"/>
  <c r="AM347" i="12"/>
  <c r="AK347" i="12"/>
  <c r="AL347" i="12" s="1"/>
  <c r="AJ347" i="12"/>
  <c r="AH347" i="12"/>
  <c r="AE347" i="12"/>
  <c r="AC347" i="12"/>
  <c r="X347" i="12"/>
  <c r="FG346" i="12"/>
  <c r="FF346" i="12"/>
  <c r="FD346" i="12"/>
  <c r="FA346" i="12"/>
  <c r="EZ346" i="12"/>
  <c r="EX346" i="12"/>
  <c r="ES346" i="12"/>
  <c r="FC346" i="12" s="1"/>
  <c r="ER346" i="12"/>
  <c r="FB346" i="12" s="1"/>
  <c r="EQ346" i="12"/>
  <c r="EY346" i="12" s="1"/>
  <c r="EP346" i="12"/>
  <c r="EM346" i="12"/>
  <c r="EJ346" i="12"/>
  <c r="EI346" i="12"/>
  <c r="EH346" i="12"/>
  <c r="EG346" i="12"/>
  <c r="EF346" i="12"/>
  <c r="ED346" i="12"/>
  <c r="EC346" i="12"/>
  <c r="EA346" i="12"/>
  <c r="DY346" i="12"/>
  <c r="EL346" i="12" s="1"/>
  <c r="DW346" i="12"/>
  <c r="DV346" i="12"/>
  <c r="DS346" i="12"/>
  <c r="DR346" i="12"/>
  <c r="CR346" i="12"/>
  <c r="CO346" i="12"/>
  <c r="CP346" i="12" s="1"/>
  <c r="CA346" i="12"/>
  <c r="BV346" i="12"/>
  <c r="BT346" i="12"/>
  <c r="BU346" i="12" s="1"/>
  <c r="BS346" i="12"/>
  <c r="BW346" i="12" s="1"/>
  <c r="BQ346" i="12"/>
  <c r="BL346" i="12"/>
  <c r="BG346" i="12"/>
  <c r="BE346" i="12"/>
  <c r="BD346" i="12"/>
  <c r="BB346" i="12"/>
  <c r="AY346" i="12"/>
  <c r="AW346" i="12"/>
  <c r="AR346" i="12"/>
  <c r="AO346" i="12"/>
  <c r="AM346" i="12"/>
  <c r="AJ346" i="12"/>
  <c r="AH346" i="12"/>
  <c r="AC346" i="12"/>
  <c r="AA346" i="12"/>
  <c r="Z346" i="12"/>
  <c r="X346" i="12"/>
  <c r="W346" i="12"/>
  <c r="Y346" i="12" s="1"/>
  <c r="U346" i="12"/>
  <c r="V346" i="12" s="1"/>
  <c r="FH345" i="12"/>
  <c r="FG345" i="12"/>
  <c r="FE345" i="12"/>
  <c r="FD345" i="12"/>
  <c r="FC345" i="12"/>
  <c r="FB345" i="12"/>
  <c r="EY345" i="12"/>
  <c r="EX345" i="12"/>
  <c r="EU345" i="12"/>
  <c r="ET345" i="12" s="1"/>
  <c r="FF345" i="12" s="1"/>
  <c r="ES345" i="12"/>
  <c r="EQ345" i="12"/>
  <c r="EZ345" i="12" s="1"/>
  <c r="EP345" i="12"/>
  <c r="EM345" i="12"/>
  <c r="EL345" i="12"/>
  <c r="EK345" i="12"/>
  <c r="EH345" i="12"/>
  <c r="EF345" i="12"/>
  <c r="AJ345" i="12" s="1"/>
  <c r="EE345" i="12"/>
  <c r="ED345" i="12"/>
  <c r="EC345" i="12"/>
  <c r="EB345" i="12"/>
  <c r="P345" i="12" s="1"/>
  <c r="Q345" i="12" s="1"/>
  <c r="DY345" i="12"/>
  <c r="DW345" i="12"/>
  <c r="EI345" i="12" s="1"/>
  <c r="AY345" i="12" s="1"/>
  <c r="DV345" i="12"/>
  <c r="EG345" i="12" s="1"/>
  <c r="DU345" i="12"/>
  <c r="DT345" i="12"/>
  <c r="DS345" i="12"/>
  <c r="EA345" i="12" s="1"/>
  <c r="DR345" i="12"/>
  <c r="ER345" i="12" s="1"/>
  <c r="FA345" i="12" s="1"/>
  <c r="DC345" i="12"/>
  <c r="DA345" i="12"/>
  <c r="CZ345" i="12"/>
  <c r="CY345" i="12"/>
  <c r="CR345" i="12"/>
  <c r="CP345" i="12"/>
  <c r="CO345" i="12"/>
  <c r="CM345" i="12"/>
  <c r="CI345" i="12"/>
  <c r="CE345" i="12"/>
  <c r="CD345" i="12"/>
  <c r="CA345" i="12"/>
  <c r="BV345" i="12"/>
  <c r="BS345" i="12"/>
  <c r="BQ345" i="12"/>
  <c r="BL345" i="12"/>
  <c r="BI345" i="12"/>
  <c r="BG345" i="12"/>
  <c r="BB345" i="12"/>
  <c r="AZ345" i="12"/>
  <c r="BA345" i="12" s="1"/>
  <c r="BC345" i="12" s="1"/>
  <c r="AW345" i="12"/>
  <c r="AV345" i="12"/>
  <c r="AU345" i="12"/>
  <c r="AT345" i="12"/>
  <c r="AR345" i="12"/>
  <c r="AM345" i="12"/>
  <c r="AH345" i="12"/>
  <c r="AE345" i="12"/>
  <c r="AC345" i="12"/>
  <c r="X345" i="12"/>
  <c r="FG344" i="12"/>
  <c r="FF344" i="12"/>
  <c r="FD344" i="12"/>
  <c r="FA344" i="12"/>
  <c r="EZ344" i="12"/>
  <c r="EU344" i="12"/>
  <c r="ES344" i="12"/>
  <c r="FC344" i="12" s="1"/>
  <c r="ER344" i="12"/>
  <c r="FB344" i="12" s="1"/>
  <c r="EQ344" i="12"/>
  <c r="EY344" i="12" s="1"/>
  <c r="EP344" i="12"/>
  <c r="EM344" i="12"/>
  <c r="EJ344" i="12"/>
  <c r="EI344" i="12"/>
  <c r="EG344" i="12"/>
  <c r="ED344" i="12"/>
  <c r="EC344" i="12"/>
  <c r="EA344" i="12"/>
  <c r="DY344" i="12"/>
  <c r="EL344" i="12" s="1"/>
  <c r="DU344" i="12"/>
  <c r="EE344" i="12" s="1"/>
  <c r="DT344" i="12"/>
  <c r="EB344" i="12" s="1"/>
  <c r="DS344" i="12"/>
  <c r="DR344" i="12"/>
  <c r="CR344" i="12"/>
  <c r="CP344" i="12"/>
  <c r="CO344" i="12"/>
  <c r="CA344" i="12"/>
  <c r="BV344" i="12"/>
  <c r="BS344" i="12"/>
  <c r="BT344" i="12" s="1"/>
  <c r="BQ344" i="12"/>
  <c r="BL344" i="12"/>
  <c r="BG344" i="12"/>
  <c r="BB344" i="12"/>
  <c r="AY344" i="12"/>
  <c r="AW344" i="12"/>
  <c r="AR344" i="12"/>
  <c r="AM344" i="12"/>
  <c r="AH344" i="12"/>
  <c r="AD344" i="12"/>
  <c r="AC344" i="12"/>
  <c r="AB344" i="12"/>
  <c r="AA344" i="12"/>
  <c r="Z344" i="12"/>
  <c r="X344" i="12"/>
  <c r="V344" i="12"/>
  <c r="U344" i="12"/>
  <c r="FH343" i="12"/>
  <c r="FG343" i="12"/>
  <c r="FE343" i="12"/>
  <c r="FC343" i="12"/>
  <c r="FB343" i="12"/>
  <c r="EY343" i="12"/>
  <c r="EU343" i="12"/>
  <c r="ER343" i="12"/>
  <c r="FA343" i="12" s="1"/>
  <c r="EQ343" i="12"/>
  <c r="EZ343" i="12" s="1"/>
  <c r="EP343" i="12"/>
  <c r="EX343" i="12" s="1"/>
  <c r="EL343" i="12"/>
  <c r="EK343" i="12"/>
  <c r="BI343" i="12" s="1"/>
  <c r="EH343" i="12"/>
  <c r="EG343" i="12"/>
  <c r="AO343" i="12" s="1"/>
  <c r="EF343" i="12"/>
  <c r="EE343" i="12"/>
  <c r="EB343" i="12"/>
  <c r="DY343" i="12"/>
  <c r="EM343" i="12" s="1"/>
  <c r="BS343" i="12" s="1"/>
  <c r="DW343" i="12"/>
  <c r="EI343" i="12" s="1"/>
  <c r="DV343" i="12"/>
  <c r="DU343" i="12"/>
  <c r="ED343" i="12" s="1"/>
  <c r="DR343" i="12"/>
  <c r="DA343" i="12"/>
  <c r="CR343" i="12"/>
  <c r="CO343" i="12"/>
  <c r="CP343" i="12" s="1"/>
  <c r="DC343" i="12" s="1"/>
  <c r="CK343" i="12"/>
  <c r="CE343" i="12"/>
  <c r="CA343" i="12"/>
  <c r="BV343" i="12"/>
  <c r="BT343" i="12"/>
  <c r="BQ343" i="12"/>
  <c r="BL343" i="12"/>
  <c r="BM343" i="12" s="1"/>
  <c r="BK343" i="12"/>
  <c r="BJ343" i="12"/>
  <c r="BG343" i="12"/>
  <c r="BB343" i="12"/>
  <c r="AY343" i="12"/>
  <c r="AW343" i="12"/>
  <c r="AR343" i="12"/>
  <c r="AP343" i="12"/>
  <c r="AQ343" i="12" s="1"/>
  <c r="AM343" i="12"/>
  <c r="AH343" i="12"/>
  <c r="AG343" i="12"/>
  <c r="AF343" i="12"/>
  <c r="AE343" i="12"/>
  <c r="AC343" i="12"/>
  <c r="X343" i="12"/>
  <c r="Q343" i="12"/>
  <c r="P343" i="12"/>
  <c r="FG342" i="12"/>
  <c r="FF342" i="12"/>
  <c r="FD342" i="12"/>
  <c r="FA342" i="12"/>
  <c r="EZ342" i="12"/>
  <c r="EU342" i="12"/>
  <c r="FH342" i="12" s="1"/>
  <c r="EM342" i="12"/>
  <c r="EJ342" i="12"/>
  <c r="EI342" i="12"/>
  <c r="AY342" i="12" s="1"/>
  <c r="EG342" i="12"/>
  <c r="ED342" i="12"/>
  <c r="EC342" i="12"/>
  <c r="DR342" i="12"/>
  <c r="DC342" i="12"/>
  <c r="DB342" i="12"/>
  <c r="CX342" i="12"/>
  <c r="CT342" i="12"/>
  <c r="CS342" i="12"/>
  <c r="CR342" i="12"/>
  <c r="DF342" i="12" s="1"/>
  <c r="CP342" i="12"/>
  <c r="CZ342" i="12" s="1"/>
  <c r="CO342" i="12"/>
  <c r="CK342" i="12"/>
  <c r="CI342" i="12"/>
  <c r="CH342" i="12"/>
  <c r="CG342" i="12"/>
  <c r="CD342" i="12"/>
  <c r="CA342" i="12"/>
  <c r="BV342" i="12"/>
  <c r="BQ342" i="12"/>
  <c r="BL342" i="12"/>
  <c r="BG342" i="12"/>
  <c r="BD342" i="12"/>
  <c r="BB342" i="12"/>
  <c r="AZ342" i="12"/>
  <c r="BA342" i="12" s="1"/>
  <c r="AW342" i="12"/>
  <c r="AS342" i="12"/>
  <c r="AR342" i="12"/>
  <c r="AQ342" i="12"/>
  <c r="AO342" i="12"/>
  <c r="AP342" i="12" s="1"/>
  <c r="AM342" i="12"/>
  <c r="AH342" i="12"/>
  <c r="AC342" i="12"/>
  <c r="X342" i="12"/>
  <c r="W342" i="12"/>
  <c r="V342" i="12"/>
  <c r="U342" i="12"/>
  <c r="FH341" i="12"/>
  <c r="FE341" i="12"/>
  <c r="FC341" i="12"/>
  <c r="FB341" i="12"/>
  <c r="EY341" i="12"/>
  <c r="EX341" i="12"/>
  <c r="EP341" i="12"/>
  <c r="EL341" i="12"/>
  <c r="EK341" i="12"/>
  <c r="EH341" i="12"/>
  <c r="EF341" i="12"/>
  <c r="EE341" i="12"/>
  <c r="AE341" i="12" s="1"/>
  <c r="EB341" i="12"/>
  <c r="DT341" i="12"/>
  <c r="EC341" i="12" s="1"/>
  <c r="DR341" i="12"/>
  <c r="DD341" i="12"/>
  <c r="CX341" i="12"/>
  <c r="CV341" i="12"/>
  <c r="CU341" i="12"/>
  <c r="CR341" i="12"/>
  <c r="CP341" i="12"/>
  <c r="CZ341" i="12" s="1"/>
  <c r="CO341" i="12"/>
  <c r="CM341" i="12"/>
  <c r="CI341" i="12"/>
  <c r="CH341" i="12"/>
  <c r="CG341" i="12"/>
  <c r="CF341" i="12"/>
  <c r="CA341" i="12"/>
  <c r="BV341" i="12"/>
  <c r="BQ341" i="12"/>
  <c r="BO341" i="12"/>
  <c r="BN341" i="12"/>
  <c r="BL341" i="12"/>
  <c r="BI341" i="12"/>
  <c r="BG341" i="12"/>
  <c r="BB341" i="12"/>
  <c r="AW341" i="12"/>
  <c r="AR341" i="12"/>
  <c r="AM341" i="12"/>
  <c r="AH341" i="12"/>
  <c r="AF341" i="12"/>
  <c r="AC341" i="12"/>
  <c r="X341" i="12"/>
  <c r="FH340" i="12"/>
  <c r="FG340" i="12"/>
  <c r="FF340" i="12"/>
  <c r="FD340" i="12"/>
  <c r="FA340" i="12"/>
  <c r="EZ340" i="12"/>
  <c r="EY340" i="12"/>
  <c r="EU340" i="12"/>
  <c r="EQ340" i="12"/>
  <c r="EP340" i="12"/>
  <c r="EX340" i="12" s="1"/>
  <c r="EM340" i="12"/>
  <c r="EJ340" i="12"/>
  <c r="EI340" i="12"/>
  <c r="EG340" i="12"/>
  <c r="EF340" i="12"/>
  <c r="ED340" i="12"/>
  <c r="EC340" i="12"/>
  <c r="U340" i="12" s="1"/>
  <c r="Y340" i="12" s="1"/>
  <c r="EB340" i="12"/>
  <c r="R340" i="12" s="1"/>
  <c r="DY340" i="12"/>
  <c r="EL340" i="12" s="1"/>
  <c r="DW340" i="12"/>
  <c r="EH340" i="12" s="1"/>
  <c r="DV340" i="12"/>
  <c r="DU340" i="12"/>
  <c r="EE340" i="12" s="1"/>
  <c r="AE340" i="12" s="1"/>
  <c r="DT340" i="12"/>
  <c r="DR340" i="12"/>
  <c r="ES340" i="12" s="1"/>
  <c r="FC340" i="12" s="1"/>
  <c r="DB340" i="12"/>
  <c r="CR340" i="12"/>
  <c r="CO340" i="12"/>
  <c r="CP340" i="12" s="1"/>
  <c r="DC340" i="12" s="1"/>
  <c r="CJ340" i="12"/>
  <c r="CA340" i="12"/>
  <c r="BV340" i="12"/>
  <c r="BT340" i="12"/>
  <c r="BU340" i="12" s="1"/>
  <c r="BS340" i="12"/>
  <c r="BQ340" i="12"/>
  <c r="BL340" i="12"/>
  <c r="BG340" i="12"/>
  <c r="BB340" i="12"/>
  <c r="AY340" i="12"/>
  <c r="AZ340" i="12" s="1"/>
  <c r="AW340" i="12"/>
  <c r="AT340" i="12"/>
  <c r="AR340" i="12"/>
  <c r="AM340" i="12"/>
  <c r="AH340" i="12"/>
  <c r="AF340" i="12"/>
  <c r="AG340" i="12" s="1"/>
  <c r="AC340" i="12"/>
  <c r="Z340" i="12"/>
  <c r="X340" i="12"/>
  <c r="V340" i="12"/>
  <c r="W340" i="12" s="1"/>
  <c r="Q340" i="12"/>
  <c r="P340" i="12"/>
  <c r="FH339" i="12"/>
  <c r="FE339" i="12"/>
  <c r="FC339" i="12"/>
  <c r="FB339" i="12"/>
  <c r="EY339" i="12"/>
  <c r="EU339" i="12"/>
  <c r="FG339" i="12" s="1"/>
  <c r="ES339" i="12"/>
  <c r="FD339" i="12" s="1"/>
  <c r="EL339" i="12"/>
  <c r="EK339" i="12"/>
  <c r="EH339" i="12"/>
  <c r="EF339" i="12"/>
  <c r="EE339" i="12"/>
  <c r="EB339" i="12"/>
  <c r="DY339" i="12"/>
  <c r="EM339" i="12" s="1"/>
  <c r="DT339" i="12"/>
  <c r="EC339" i="12" s="1"/>
  <c r="U339" i="12" s="1"/>
  <c r="DR339" i="12"/>
  <c r="DF339" i="12"/>
  <c r="CT339" i="12"/>
  <c r="CS339" i="12"/>
  <c r="CR339" i="12"/>
  <c r="CP339" i="12"/>
  <c r="CO339" i="12"/>
  <c r="CG339" i="12"/>
  <c r="CF339" i="12"/>
  <c r="CA339" i="12"/>
  <c r="BV339" i="12"/>
  <c r="BQ339" i="12"/>
  <c r="BL339" i="12"/>
  <c r="BI339" i="12"/>
  <c r="BG339" i="12"/>
  <c r="BB339" i="12"/>
  <c r="AW339" i="12"/>
  <c r="AR339" i="12"/>
  <c r="AM339" i="12"/>
  <c r="AK339" i="12"/>
  <c r="AJ339" i="12"/>
  <c r="AH339" i="12"/>
  <c r="AE339" i="12"/>
  <c r="AC339" i="12"/>
  <c r="X339" i="12"/>
  <c r="FH338" i="12"/>
  <c r="FE338" i="12"/>
  <c r="FC338" i="12"/>
  <c r="FB338" i="12"/>
  <c r="FA338" i="12"/>
  <c r="EY338" i="12"/>
  <c r="ES338" i="12"/>
  <c r="FD338" i="12" s="1"/>
  <c r="ER338" i="12"/>
  <c r="EQ338" i="12"/>
  <c r="EZ338" i="12" s="1"/>
  <c r="EL338" i="12"/>
  <c r="EK338" i="12"/>
  <c r="EH338" i="12"/>
  <c r="EF338" i="12"/>
  <c r="EE338" i="12"/>
  <c r="AE338" i="12" s="1"/>
  <c r="AF338" i="12" s="1"/>
  <c r="EB338" i="12"/>
  <c r="DU338" i="12"/>
  <c r="ED338" i="12" s="1"/>
  <c r="AA338" i="12" s="1"/>
  <c r="DS338" i="12"/>
  <c r="EA338" i="12" s="1"/>
  <c r="DR338" i="12"/>
  <c r="CR338" i="12"/>
  <c r="CO338" i="12"/>
  <c r="CP338" i="12" s="1"/>
  <c r="CA338" i="12"/>
  <c r="BV338" i="12"/>
  <c r="BQ338" i="12"/>
  <c r="BN338" i="12"/>
  <c r="BL338" i="12"/>
  <c r="BG338" i="12"/>
  <c r="BB338" i="12"/>
  <c r="AW338" i="12"/>
  <c r="AR338" i="12"/>
  <c r="AM338" i="12"/>
  <c r="AJ338" i="12"/>
  <c r="AH338" i="12"/>
  <c r="AC338" i="12"/>
  <c r="Z338" i="12"/>
  <c r="X338" i="12"/>
  <c r="R338" i="12"/>
  <c r="Q338" i="12"/>
  <c r="P338" i="12"/>
  <c r="FH337" i="12"/>
  <c r="FE337" i="12"/>
  <c r="FC337" i="12"/>
  <c r="FB337" i="12"/>
  <c r="EY337" i="12"/>
  <c r="EX337" i="12"/>
  <c r="EP337" i="12"/>
  <c r="EL337" i="12"/>
  <c r="EK337" i="12"/>
  <c r="BI337" i="12" s="1"/>
  <c r="EH337" i="12"/>
  <c r="EF337" i="12"/>
  <c r="EE337" i="12"/>
  <c r="EB337" i="12"/>
  <c r="DW337" i="12"/>
  <c r="EI337" i="12" s="1"/>
  <c r="DR337" i="12"/>
  <c r="CR337" i="12"/>
  <c r="CO337" i="12"/>
  <c r="CP337" i="12" s="1"/>
  <c r="DA337" i="12" s="1"/>
  <c r="CC337" i="12"/>
  <c r="CA337" i="12"/>
  <c r="BV337" i="12"/>
  <c r="BQ337" i="12"/>
  <c r="BL337" i="12"/>
  <c r="BJ337" i="12"/>
  <c r="BG337" i="12"/>
  <c r="BB337" i="12"/>
  <c r="AW337" i="12"/>
  <c r="AT337" i="12"/>
  <c r="AR337" i="12"/>
  <c r="AM337" i="12"/>
  <c r="AH337" i="12"/>
  <c r="AF337" i="12"/>
  <c r="AE337" i="12"/>
  <c r="AC337" i="12"/>
  <c r="X337" i="12"/>
  <c r="P337" i="12"/>
  <c r="FG336" i="12"/>
  <c r="FF336" i="12"/>
  <c r="FD336" i="12"/>
  <c r="FC336" i="12"/>
  <c r="FA336" i="12"/>
  <c r="EZ336" i="12"/>
  <c r="ES336" i="12"/>
  <c r="ER336" i="12"/>
  <c r="FB336" i="12" s="1"/>
  <c r="EM336" i="12"/>
  <c r="EJ336" i="12"/>
  <c r="EI336" i="12"/>
  <c r="EG336" i="12"/>
  <c r="AO336" i="12" s="1"/>
  <c r="AP336" i="12" s="1"/>
  <c r="EE336" i="12"/>
  <c r="ED336" i="12"/>
  <c r="EC336" i="12"/>
  <c r="EB336" i="12"/>
  <c r="DU336" i="12"/>
  <c r="DT336" i="12"/>
  <c r="DS336" i="12"/>
  <c r="EA336" i="12" s="1"/>
  <c r="DR336" i="12"/>
  <c r="CS336" i="12"/>
  <c r="CR336" i="12"/>
  <c r="CP336" i="12"/>
  <c r="CO336" i="12"/>
  <c r="CG336" i="12"/>
  <c r="CB336" i="12"/>
  <c r="BZ336" i="12" s="1"/>
  <c r="CA336" i="12"/>
  <c r="BV336" i="12"/>
  <c r="BQ336" i="12"/>
  <c r="BL336" i="12"/>
  <c r="BG336" i="12"/>
  <c r="BD336" i="12"/>
  <c r="BB336" i="12"/>
  <c r="AY336" i="12"/>
  <c r="AW336" i="12"/>
  <c r="AR336" i="12"/>
  <c r="AM336" i="12"/>
  <c r="AH336" i="12"/>
  <c r="AC336" i="12"/>
  <c r="AA336" i="12"/>
  <c r="Z336" i="12"/>
  <c r="X336" i="12"/>
  <c r="FH335" i="12"/>
  <c r="FE335" i="12"/>
  <c r="FC335" i="12"/>
  <c r="FB335" i="12"/>
  <c r="EY335" i="12"/>
  <c r="ER335" i="12"/>
  <c r="FA335" i="12" s="1"/>
  <c r="EP335" i="12"/>
  <c r="EL335" i="12"/>
  <c r="EK335" i="12"/>
  <c r="EH335" i="12"/>
  <c r="EF335" i="12"/>
  <c r="EE335" i="12"/>
  <c r="EB335" i="12"/>
  <c r="DW335" i="12"/>
  <c r="EI335" i="12" s="1"/>
  <c r="DT335" i="12"/>
  <c r="EC335" i="12" s="1"/>
  <c r="DR335" i="12"/>
  <c r="CZ335" i="12"/>
  <c r="CX335" i="12"/>
  <c r="CW335" i="12"/>
  <c r="CV335" i="12"/>
  <c r="CU335" i="12"/>
  <c r="CR335" i="12"/>
  <c r="CO335" i="12"/>
  <c r="CP335" i="12" s="1"/>
  <c r="DC335" i="12" s="1"/>
  <c r="CM335" i="12"/>
  <c r="CL335" i="12"/>
  <c r="CI335" i="12"/>
  <c r="CG335" i="12"/>
  <c r="CF335" i="12"/>
  <c r="CE335" i="12"/>
  <c r="CD335" i="12"/>
  <c r="CA335" i="12"/>
  <c r="BV335" i="12"/>
  <c r="BQ335" i="12"/>
  <c r="BO335" i="12"/>
  <c r="BN335" i="12"/>
  <c r="BL335" i="12"/>
  <c r="BI335" i="12"/>
  <c r="BG335" i="12"/>
  <c r="BB335" i="12"/>
  <c r="AW335" i="12"/>
  <c r="AR335" i="12"/>
  <c r="AM335" i="12"/>
  <c r="AH335" i="12"/>
  <c r="AC335" i="12"/>
  <c r="X335" i="12"/>
  <c r="U335" i="12"/>
  <c r="P335" i="12"/>
  <c r="FG334" i="12"/>
  <c r="FF334" i="12"/>
  <c r="FD334" i="12"/>
  <c r="FC334" i="12"/>
  <c r="FA334" i="12"/>
  <c r="EZ334" i="12"/>
  <c r="EX334" i="12"/>
  <c r="EU334" i="12"/>
  <c r="FH334" i="12" s="1"/>
  <c r="ET334" i="12"/>
  <c r="FE334" i="12" s="1"/>
  <c r="ES334" i="12"/>
  <c r="EQ334" i="12"/>
  <c r="EY334" i="12" s="1"/>
  <c r="EP334" i="12"/>
  <c r="EM334" i="12"/>
  <c r="EJ334" i="12"/>
  <c r="EI334" i="12"/>
  <c r="AY334" i="12" s="1"/>
  <c r="EG334" i="12"/>
  <c r="ED334" i="12"/>
  <c r="EC334" i="12"/>
  <c r="DY334" i="12"/>
  <c r="DW334" i="12"/>
  <c r="EH334" i="12" s="1"/>
  <c r="AT334" i="12" s="1"/>
  <c r="DV334" i="12"/>
  <c r="EF334" i="12" s="1"/>
  <c r="AJ334" i="12" s="1"/>
  <c r="DU334" i="12"/>
  <c r="EE334" i="12" s="1"/>
  <c r="DT334" i="12"/>
  <c r="EB334" i="12" s="1"/>
  <c r="DS334" i="12"/>
  <c r="EA334" i="12" s="1"/>
  <c r="DR334" i="12"/>
  <c r="ER334" i="12" s="1"/>
  <c r="FB334" i="12" s="1"/>
  <c r="DC334" i="12"/>
  <c r="DB334" i="12"/>
  <c r="DA334" i="12"/>
  <c r="CZ334" i="12"/>
  <c r="CW334" i="12"/>
  <c r="CU334" i="12"/>
  <c r="CT334" i="12"/>
  <c r="CS334" i="12"/>
  <c r="CR334" i="12"/>
  <c r="DF334" i="12" s="1"/>
  <c r="CP334" i="12"/>
  <c r="CY334" i="12" s="1"/>
  <c r="CO334" i="12"/>
  <c r="CN334" i="12"/>
  <c r="CL334" i="12"/>
  <c r="CK334" i="12"/>
  <c r="CJ334" i="12"/>
  <c r="CI334" i="12"/>
  <c r="CH334" i="12"/>
  <c r="CF334" i="12"/>
  <c r="CD334" i="12"/>
  <c r="CC334" i="12"/>
  <c r="CB334" i="12"/>
  <c r="CA334" i="12"/>
  <c r="BZ334" i="12" s="1"/>
  <c r="BV334" i="12"/>
  <c r="BS334" i="12"/>
  <c r="BQ334" i="12"/>
  <c r="BL334" i="12"/>
  <c r="BG334" i="12"/>
  <c r="BD334" i="12"/>
  <c r="BB334" i="12"/>
  <c r="AZ334" i="12"/>
  <c r="AW334" i="12"/>
  <c r="AR334" i="12"/>
  <c r="AM334" i="12"/>
  <c r="AK334" i="12"/>
  <c r="AH334" i="12"/>
  <c r="AC334" i="12"/>
  <c r="Z334" i="12"/>
  <c r="X334" i="12"/>
  <c r="U334" i="12"/>
  <c r="FH333" i="12"/>
  <c r="FE333" i="12"/>
  <c r="FC333" i="12"/>
  <c r="FB333" i="12"/>
  <c r="EZ333" i="12"/>
  <c r="EY333" i="12"/>
  <c r="EQ333" i="12"/>
  <c r="EP333" i="12"/>
  <c r="EX333" i="12" s="1"/>
  <c r="EL333" i="12"/>
  <c r="EK333" i="12"/>
  <c r="EH333" i="12"/>
  <c r="EF333" i="12"/>
  <c r="EE333" i="12"/>
  <c r="EB333" i="12"/>
  <c r="P333" i="12" s="1"/>
  <c r="EA333" i="12"/>
  <c r="DV333" i="12"/>
  <c r="EG333" i="12" s="1"/>
  <c r="DT333" i="12"/>
  <c r="EC333" i="12" s="1"/>
  <c r="DS333" i="12"/>
  <c r="DR333" i="12"/>
  <c r="CR333" i="12"/>
  <c r="CO333" i="12"/>
  <c r="CP333" i="12" s="1"/>
  <c r="CA333" i="12"/>
  <c r="BV333" i="12"/>
  <c r="BQ333" i="12"/>
  <c r="BN333" i="12"/>
  <c r="BM333" i="12"/>
  <c r="BL333" i="12"/>
  <c r="BK333" i="12"/>
  <c r="BI333" i="12"/>
  <c r="BJ333" i="12" s="1"/>
  <c r="BG333" i="12"/>
  <c r="BB333" i="12"/>
  <c r="AW333" i="12"/>
  <c r="AR333" i="12"/>
  <c r="AM333" i="12"/>
  <c r="AK333" i="12"/>
  <c r="AJ333" i="12"/>
  <c r="AH333" i="12"/>
  <c r="AI333" i="12" s="1"/>
  <c r="AG333" i="12"/>
  <c r="AE333" i="12"/>
  <c r="AF333" i="12" s="1"/>
  <c r="AC333" i="12"/>
  <c r="X333" i="12"/>
  <c r="Q333" i="12"/>
  <c r="R333" i="12" s="1"/>
  <c r="FH332" i="12"/>
  <c r="FG332" i="12"/>
  <c r="FF332" i="12"/>
  <c r="FD332" i="12"/>
  <c r="FA332" i="12"/>
  <c r="EZ332" i="12"/>
  <c r="EY332" i="12"/>
  <c r="EU332" i="12"/>
  <c r="ES332" i="12"/>
  <c r="FC332" i="12" s="1"/>
  <c r="EQ332" i="12"/>
  <c r="EP332" i="12"/>
  <c r="EX332" i="12" s="1"/>
  <c r="EM332" i="12"/>
  <c r="EJ332" i="12"/>
  <c r="EI332" i="12"/>
  <c r="EG332" i="12"/>
  <c r="EE332" i="12"/>
  <c r="AE332" i="12" s="1"/>
  <c r="ED332" i="12"/>
  <c r="EC332" i="12"/>
  <c r="U332" i="12" s="1"/>
  <c r="DY332" i="12"/>
  <c r="DW332" i="12"/>
  <c r="EH332" i="12" s="1"/>
  <c r="DV332" i="12"/>
  <c r="EF332" i="12" s="1"/>
  <c r="DU332" i="12"/>
  <c r="DS332" i="12"/>
  <c r="DR332" i="12"/>
  <c r="DD332" i="12"/>
  <c r="CY332" i="12"/>
  <c r="CW332" i="12"/>
  <c r="CV332" i="12"/>
  <c r="CU332" i="12"/>
  <c r="CT332" i="12"/>
  <c r="CR332" i="12"/>
  <c r="CP332" i="12"/>
  <c r="CO332" i="12"/>
  <c r="CN332" i="12"/>
  <c r="CM332" i="12"/>
  <c r="CL332" i="12"/>
  <c r="CK332" i="12"/>
  <c r="CF332" i="12"/>
  <c r="CE332" i="12"/>
  <c r="CD332" i="12"/>
  <c r="CC332" i="12"/>
  <c r="CB332" i="12"/>
  <c r="BZ332" i="12" s="1"/>
  <c r="CA332" i="12"/>
  <c r="BV332" i="12"/>
  <c r="BQ332" i="12"/>
  <c r="BL332" i="12"/>
  <c r="BG332" i="12"/>
  <c r="BF332" i="12"/>
  <c r="BH332" i="12" s="1"/>
  <c r="BE332" i="12"/>
  <c r="BD332" i="12"/>
  <c r="BB332" i="12"/>
  <c r="AX332" i="12"/>
  <c r="AW332" i="12"/>
  <c r="AV332" i="12"/>
  <c r="AU332" i="12"/>
  <c r="AT332" i="12"/>
  <c r="AR332" i="12"/>
  <c r="AO332" i="12"/>
  <c r="AM332" i="12"/>
  <c r="AH332" i="12"/>
  <c r="AC332" i="12"/>
  <c r="X332" i="12"/>
  <c r="V332" i="12"/>
  <c r="FG331" i="12"/>
  <c r="FF331" i="12"/>
  <c r="FD331" i="12"/>
  <c r="FA331" i="12"/>
  <c r="EZ331" i="12"/>
  <c r="EU331" i="12"/>
  <c r="FH331" i="12" s="1"/>
  <c r="ES331" i="12"/>
  <c r="FC331" i="12" s="1"/>
  <c r="ER331" i="12"/>
  <c r="FB331" i="12" s="1"/>
  <c r="EP331" i="12"/>
  <c r="EM331" i="12"/>
  <c r="EJ331" i="12"/>
  <c r="EI331" i="12"/>
  <c r="AY331" i="12" s="1"/>
  <c r="EG331" i="12"/>
  <c r="EF331" i="12"/>
  <c r="ED331" i="12"/>
  <c r="Z331" i="12" s="1"/>
  <c r="EC331" i="12"/>
  <c r="DV331" i="12"/>
  <c r="DU331" i="12"/>
  <c r="EE331" i="12" s="1"/>
  <c r="DR331" i="12"/>
  <c r="DD331" i="12"/>
  <c r="DB331" i="12"/>
  <c r="DA331" i="12"/>
  <c r="CY331" i="12"/>
  <c r="CR331" i="12"/>
  <c r="CP331" i="12"/>
  <c r="CO331" i="12"/>
  <c r="CM331" i="12"/>
  <c r="CH331" i="12"/>
  <c r="CG331" i="12"/>
  <c r="CE331" i="12"/>
  <c r="CA331" i="12"/>
  <c r="BV331" i="12"/>
  <c r="BS331" i="12"/>
  <c r="BQ331" i="12"/>
  <c r="BL331" i="12"/>
  <c r="BG331" i="12"/>
  <c r="BB331" i="12"/>
  <c r="BA331" i="12"/>
  <c r="AZ331" i="12"/>
  <c r="AW331" i="12"/>
  <c r="AR331" i="12"/>
  <c r="AO331" i="12"/>
  <c r="AM331" i="12"/>
  <c r="AH331" i="12"/>
  <c r="AE331" i="12"/>
  <c r="AC331" i="12"/>
  <c r="X331" i="12"/>
  <c r="V331" i="12"/>
  <c r="W331" i="12" s="1"/>
  <c r="U331" i="12"/>
  <c r="FH330" i="12"/>
  <c r="FE330" i="12"/>
  <c r="FC330" i="12"/>
  <c r="FB330" i="12"/>
  <c r="EY330" i="12"/>
  <c r="EP330" i="12"/>
  <c r="EL330" i="12"/>
  <c r="EK330" i="12"/>
  <c r="EH330" i="12"/>
  <c r="EF330" i="12"/>
  <c r="AJ330" i="12" s="1"/>
  <c r="EE330" i="12"/>
  <c r="EB330" i="12"/>
  <c r="P330" i="12" s="1"/>
  <c r="DW330" i="12"/>
  <c r="EI330" i="12" s="1"/>
  <c r="DR330" i="12"/>
  <c r="DA330" i="12"/>
  <c r="CZ330" i="12"/>
  <c r="CY330" i="12"/>
  <c r="CR330" i="12"/>
  <c r="CP330" i="12"/>
  <c r="CM330" i="12" s="1"/>
  <c r="CO330" i="12"/>
  <c r="CH330" i="12"/>
  <c r="CG330" i="12"/>
  <c r="CF330" i="12"/>
  <c r="CA330" i="12"/>
  <c r="BV330" i="12"/>
  <c r="BQ330" i="12"/>
  <c r="BN330" i="12"/>
  <c r="BL330" i="12"/>
  <c r="BI330" i="12"/>
  <c r="BJ330" i="12" s="1"/>
  <c r="BG330" i="12"/>
  <c r="BB330" i="12"/>
  <c r="AW330" i="12"/>
  <c r="AT330" i="12"/>
  <c r="AR330" i="12"/>
  <c r="AM330" i="12"/>
  <c r="AL330" i="12"/>
  <c r="AK330" i="12"/>
  <c r="AH330" i="12"/>
  <c r="AC330" i="12"/>
  <c r="X330" i="12"/>
  <c r="FH329" i="12"/>
  <c r="FE329" i="12"/>
  <c r="FC329" i="12"/>
  <c r="FB329" i="12"/>
  <c r="EY329" i="12"/>
  <c r="EU329" i="12"/>
  <c r="FG329" i="12" s="1"/>
  <c r="EL329" i="12"/>
  <c r="EK329" i="12"/>
  <c r="EH329" i="12"/>
  <c r="EF329" i="12"/>
  <c r="AJ329" i="12" s="1"/>
  <c r="EE329" i="12"/>
  <c r="EB329" i="12"/>
  <c r="DT329" i="12"/>
  <c r="EC329" i="12" s="1"/>
  <c r="DR329" i="12"/>
  <c r="DD329" i="12"/>
  <c r="DC329" i="12"/>
  <c r="CX329" i="12"/>
  <c r="CW329" i="12"/>
  <c r="CV329" i="12"/>
  <c r="CU329" i="12"/>
  <c r="CT329" i="12"/>
  <c r="CR329" i="12"/>
  <c r="CO329" i="12"/>
  <c r="CP329" i="12" s="1"/>
  <c r="CN329" i="12"/>
  <c r="CM329" i="12"/>
  <c r="CL329" i="12"/>
  <c r="CK329" i="12"/>
  <c r="CJ329" i="12"/>
  <c r="CF329" i="12"/>
  <c r="CE329" i="12"/>
  <c r="CD329" i="12"/>
  <c r="CC329" i="12"/>
  <c r="CB329" i="12"/>
  <c r="CA329" i="12"/>
  <c r="BZ329" i="12" s="1"/>
  <c r="BV329" i="12"/>
  <c r="BQ329" i="12"/>
  <c r="BL329" i="12"/>
  <c r="BJ329" i="12"/>
  <c r="BI329" i="12"/>
  <c r="BG329" i="12"/>
  <c r="BB329" i="12"/>
  <c r="AW329" i="12"/>
  <c r="AT329" i="12"/>
  <c r="AR329" i="12"/>
  <c r="AM329" i="12"/>
  <c r="AK329" i="12"/>
  <c r="AH329" i="12"/>
  <c r="AF329" i="12"/>
  <c r="AG329" i="12" s="1"/>
  <c r="AE329" i="12"/>
  <c r="AC329" i="12"/>
  <c r="X329" i="12"/>
  <c r="R329" i="12"/>
  <c r="Q329" i="12"/>
  <c r="P329" i="12"/>
  <c r="FH328" i="12"/>
  <c r="FE328" i="12"/>
  <c r="FC328" i="12"/>
  <c r="FB328" i="12"/>
  <c r="EY328" i="12"/>
  <c r="EL328" i="12"/>
  <c r="EK328" i="12"/>
  <c r="EH328" i="12"/>
  <c r="EF328" i="12"/>
  <c r="EE328" i="12"/>
  <c r="EB328" i="12"/>
  <c r="DR328" i="12"/>
  <c r="CR328" i="12"/>
  <c r="CO328" i="12"/>
  <c r="CP328" i="12" s="1"/>
  <c r="DB328" i="12" s="1"/>
  <c r="CA328" i="12"/>
  <c r="BV328" i="12"/>
  <c r="BQ328" i="12"/>
  <c r="BL328" i="12"/>
  <c r="BJ328" i="12"/>
  <c r="BK328" i="12" s="1"/>
  <c r="BI328" i="12"/>
  <c r="BG328" i="12"/>
  <c r="BB328" i="12"/>
  <c r="AW328" i="12"/>
  <c r="AU328" i="12"/>
  <c r="AT328" i="12"/>
  <c r="AR328" i="12"/>
  <c r="AM328" i="12"/>
  <c r="AK328" i="12"/>
  <c r="AL328" i="12" s="1"/>
  <c r="AJ328" i="12"/>
  <c r="AH328" i="12"/>
  <c r="AE328" i="12"/>
  <c r="AF328" i="12" s="1"/>
  <c r="AC328" i="12"/>
  <c r="X328" i="12"/>
  <c r="FG327" i="12"/>
  <c r="FF327" i="12"/>
  <c r="FD327" i="12"/>
  <c r="FA327" i="12"/>
  <c r="EZ327" i="12"/>
  <c r="ER327" i="12"/>
  <c r="FB327" i="12" s="1"/>
  <c r="EQ327" i="12"/>
  <c r="EY327" i="12" s="1"/>
  <c r="EM327" i="12"/>
  <c r="EJ327" i="12"/>
  <c r="EI327" i="12"/>
  <c r="EG327" i="12"/>
  <c r="AO327" i="12" s="1"/>
  <c r="ED327" i="12"/>
  <c r="EC327" i="12"/>
  <c r="DY327" i="12"/>
  <c r="EL327" i="12" s="1"/>
  <c r="DW327" i="12"/>
  <c r="EH327" i="12" s="1"/>
  <c r="DS327" i="12"/>
  <c r="EA327" i="12" s="1"/>
  <c r="DR327" i="12"/>
  <c r="CR327" i="12"/>
  <c r="CO327" i="12"/>
  <c r="CP327" i="12" s="1"/>
  <c r="CA327" i="12"/>
  <c r="BV327" i="12"/>
  <c r="BQ327" i="12"/>
  <c r="BL327" i="12"/>
  <c r="BG327" i="12"/>
  <c r="BD327" i="12"/>
  <c r="BE327" i="12" s="1"/>
  <c r="BB327" i="12"/>
  <c r="AW327" i="12"/>
  <c r="AR327" i="12"/>
  <c r="AP327" i="12"/>
  <c r="AQ327" i="12" s="1"/>
  <c r="AM327" i="12"/>
  <c r="AH327" i="12"/>
  <c r="AC327" i="12"/>
  <c r="AB327" i="12"/>
  <c r="AA327" i="12"/>
  <c r="Z327" i="12"/>
  <c r="X327" i="12"/>
  <c r="U327" i="12"/>
  <c r="FH326" i="12"/>
  <c r="FG326" i="12"/>
  <c r="FE326" i="12"/>
  <c r="FD326" i="12"/>
  <c r="FC326" i="12"/>
  <c r="FB326" i="12"/>
  <c r="EY326" i="12"/>
  <c r="EU326" i="12"/>
  <c r="ET326" i="12"/>
  <c r="FF326" i="12" s="1"/>
  <c r="ES326" i="12"/>
  <c r="EQ326" i="12"/>
  <c r="EZ326" i="12" s="1"/>
  <c r="EP326" i="12"/>
  <c r="EX326" i="12" s="1"/>
  <c r="EM326" i="12"/>
  <c r="EL326" i="12"/>
  <c r="EK326" i="12"/>
  <c r="EH326" i="12"/>
  <c r="EF326" i="12"/>
  <c r="EE326" i="12"/>
  <c r="ED326" i="12"/>
  <c r="EB326" i="12"/>
  <c r="DY326" i="12"/>
  <c r="DW326" i="12"/>
  <c r="EI326" i="12" s="1"/>
  <c r="DV326" i="12"/>
  <c r="EG326" i="12" s="1"/>
  <c r="AO326" i="12" s="1"/>
  <c r="DU326" i="12"/>
  <c r="DT326" i="12"/>
  <c r="EC326" i="12" s="1"/>
  <c r="DS326" i="12"/>
  <c r="EA326" i="12" s="1"/>
  <c r="DR326" i="12"/>
  <c r="ER326" i="12" s="1"/>
  <c r="FA326" i="12" s="1"/>
  <c r="DD326" i="12"/>
  <c r="DC326" i="12"/>
  <c r="DB326" i="12"/>
  <c r="DA326" i="12"/>
  <c r="CZ326" i="12"/>
  <c r="CW326" i="12"/>
  <c r="CV326" i="12"/>
  <c r="CU326" i="12"/>
  <c r="CT326" i="12"/>
  <c r="CS326" i="12"/>
  <c r="CR326" i="12"/>
  <c r="DF326" i="12" s="1"/>
  <c r="CP326" i="12"/>
  <c r="CY326" i="12" s="1"/>
  <c r="CO326" i="12"/>
  <c r="CM326" i="12"/>
  <c r="CL326" i="12"/>
  <c r="CK326" i="12"/>
  <c r="CJ326" i="12"/>
  <c r="CI326" i="12"/>
  <c r="CH326" i="12"/>
  <c r="CF326" i="12"/>
  <c r="CE326" i="12"/>
  <c r="CD326" i="12"/>
  <c r="CC326" i="12"/>
  <c r="CB326" i="12"/>
  <c r="CA326" i="12"/>
  <c r="BV326" i="12"/>
  <c r="BT326" i="12"/>
  <c r="BU326" i="12" s="1"/>
  <c r="BS326" i="12"/>
  <c r="BQ326" i="12"/>
  <c r="BL326" i="12"/>
  <c r="BI326" i="12"/>
  <c r="BJ326" i="12" s="1"/>
  <c r="BG326" i="12"/>
  <c r="BB326" i="12"/>
  <c r="AW326" i="12"/>
  <c r="AU326" i="12"/>
  <c r="AV326" i="12" s="1"/>
  <c r="AT326" i="12"/>
  <c r="AR326" i="12"/>
  <c r="AM326" i="12"/>
  <c r="AH326" i="12"/>
  <c r="AG326" i="12"/>
  <c r="AF326" i="12"/>
  <c r="AE326" i="12"/>
  <c r="AC326" i="12"/>
  <c r="X326" i="12"/>
  <c r="U326" i="12"/>
  <c r="Q326" i="12"/>
  <c r="P326" i="12"/>
  <c r="FH325" i="12"/>
  <c r="FE325" i="12"/>
  <c r="FC325" i="12"/>
  <c r="FB325" i="12"/>
  <c r="EY325" i="12"/>
  <c r="EU325" i="12"/>
  <c r="FG325" i="12" s="1"/>
  <c r="ES325" i="12"/>
  <c r="FD325" i="12" s="1"/>
  <c r="EQ325" i="12"/>
  <c r="EZ325" i="12" s="1"/>
  <c r="EL325" i="12"/>
  <c r="EK325" i="12"/>
  <c r="EH325" i="12"/>
  <c r="EF325" i="12"/>
  <c r="EE325" i="12"/>
  <c r="EB325" i="12"/>
  <c r="DY325" i="12"/>
  <c r="EM325" i="12" s="1"/>
  <c r="DU325" i="12"/>
  <c r="ED325" i="12" s="1"/>
  <c r="DT325" i="12"/>
  <c r="EC325" i="12" s="1"/>
  <c r="DS325" i="12"/>
  <c r="DR325" i="12"/>
  <c r="EP325" i="12" s="1"/>
  <c r="DA325" i="12"/>
  <c r="CR325" i="12"/>
  <c r="CP325" i="12"/>
  <c r="CO325" i="12"/>
  <c r="CB325" i="12"/>
  <c r="CN325" i="12" s="1"/>
  <c r="CA325" i="12"/>
  <c r="BZ325" i="12" s="1"/>
  <c r="BV325" i="12"/>
  <c r="BQ325" i="12"/>
  <c r="BN325" i="12"/>
  <c r="BO325" i="12" s="1"/>
  <c r="BL325" i="12"/>
  <c r="BG325" i="12"/>
  <c r="BB325" i="12"/>
  <c r="AW325" i="12"/>
  <c r="AT325" i="12"/>
  <c r="AR325" i="12"/>
  <c r="AM325" i="12"/>
  <c r="AL325" i="12"/>
  <c r="AK325" i="12"/>
  <c r="AJ325" i="12"/>
  <c r="AH325" i="12"/>
  <c r="AE325" i="12"/>
  <c r="AC325" i="12"/>
  <c r="Z325" i="12"/>
  <c r="X325" i="12"/>
  <c r="FH324" i="12"/>
  <c r="FE324" i="12"/>
  <c r="FC324" i="12"/>
  <c r="FB324" i="12"/>
  <c r="EY324" i="12"/>
  <c r="EL324" i="12"/>
  <c r="BO324" i="12" s="1"/>
  <c r="EK324" i="12"/>
  <c r="BI324" i="12" s="1"/>
  <c r="BJ324" i="12" s="1"/>
  <c r="EH324" i="12"/>
  <c r="EF324" i="12"/>
  <c r="EE324" i="12"/>
  <c r="EB324" i="12"/>
  <c r="DY324" i="12"/>
  <c r="EM324" i="12" s="1"/>
  <c r="DR324" i="12"/>
  <c r="CX324" i="12"/>
  <c r="CW324" i="12"/>
  <c r="CV324" i="12"/>
  <c r="CR324" i="12"/>
  <c r="CO324" i="12"/>
  <c r="CP324" i="12" s="1"/>
  <c r="DD324" i="12" s="1"/>
  <c r="CK324" i="12"/>
  <c r="CG324" i="12"/>
  <c r="CF324" i="12"/>
  <c r="CC324" i="12"/>
  <c r="CA324" i="12"/>
  <c r="BV324" i="12"/>
  <c r="BS324" i="12"/>
  <c r="BQ324" i="12"/>
  <c r="BN324" i="12"/>
  <c r="BL324" i="12"/>
  <c r="BG324" i="12"/>
  <c r="BB324" i="12"/>
  <c r="AW324" i="12"/>
  <c r="AR324" i="12"/>
  <c r="AM324" i="12"/>
  <c r="AH324" i="12"/>
  <c r="AE324" i="12"/>
  <c r="AF324" i="12" s="1"/>
  <c r="AC324" i="12"/>
  <c r="X324" i="12"/>
  <c r="R324" i="12"/>
  <c r="Q324" i="12"/>
  <c r="P324" i="12"/>
  <c r="FG323" i="12"/>
  <c r="FF323" i="12"/>
  <c r="FD323" i="12"/>
  <c r="FA323" i="12"/>
  <c r="EZ323" i="12"/>
  <c r="EX323" i="12"/>
  <c r="EU323" i="12"/>
  <c r="ES323" i="12"/>
  <c r="FC323" i="12" s="1"/>
  <c r="EP323" i="12"/>
  <c r="EM323" i="12"/>
  <c r="EJ323" i="12"/>
  <c r="EI323" i="12"/>
  <c r="EG323" i="12"/>
  <c r="ED323" i="12"/>
  <c r="EC323" i="12"/>
  <c r="U323" i="12" s="1"/>
  <c r="DW323" i="12"/>
  <c r="EH323" i="12" s="1"/>
  <c r="DV323" i="12"/>
  <c r="EF323" i="12" s="1"/>
  <c r="DU323" i="12"/>
  <c r="EE323" i="12" s="1"/>
  <c r="DT323" i="12"/>
  <c r="EB323" i="12" s="1"/>
  <c r="P323" i="12" s="1"/>
  <c r="DS323" i="12"/>
  <c r="DR323" i="12"/>
  <c r="ER323" i="12" s="1"/>
  <c r="FB323" i="12" s="1"/>
  <c r="CY323" i="12"/>
  <c r="CU323" i="12"/>
  <c r="CT323" i="12"/>
  <c r="CR323" i="12"/>
  <c r="CP323" i="12"/>
  <c r="DB323" i="12" s="1"/>
  <c r="CO323" i="12"/>
  <c r="CK323" i="12"/>
  <c r="CJ323" i="12"/>
  <c r="CH323" i="12"/>
  <c r="CC323" i="12"/>
  <c r="CB323" i="12"/>
  <c r="BZ323" i="12" s="1"/>
  <c r="CA323" i="12"/>
  <c r="BV323" i="12"/>
  <c r="BT323" i="12"/>
  <c r="BS323" i="12"/>
  <c r="BQ323" i="12"/>
  <c r="BL323" i="12"/>
  <c r="BG323" i="12"/>
  <c r="BD323" i="12"/>
  <c r="BB323" i="12"/>
  <c r="AW323" i="12"/>
  <c r="AU323" i="12"/>
  <c r="AT323" i="12"/>
  <c r="AR323" i="12"/>
  <c r="AO323" i="12"/>
  <c r="AM323" i="12"/>
  <c r="AJ323" i="12"/>
  <c r="AH323" i="12"/>
  <c r="AC323" i="12"/>
  <c r="X323" i="12"/>
  <c r="V323" i="12"/>
  <c r="W323" i="12" s="1"/>
  <c r="FH322" i="12"/>
  <c r="FE322" i="12"/>
  <c r="FC322" i="12"/>
  <c r="FB322" i="12"/>
  <c r="EY322" i="12"/>
  <c r="EL322" i="12"/>
  <c r="EK322" i="12"/>
  <c r="EH322" i="12"/>
  <c r="EF322" i="12"/>
  <c r="EE322" i="12"/>
  <c r="AE322" i="12" s="1"/>
  <c r="AF322" i="12" s="1"/>
  <c r="EB322" i="12"/>
  <c r="DS322" i="12"/>
  <c r="EA322" i="12" s="1"/>
  <c r="DR322" i="12"/>
  <c r="ER322" i="12" s="1"/>
  <c r="FA322" i="12" s="1"/>
  <c r="CR322" i="12"/>
  <c r="CP322" i="12"/>
  <c r="DD322" i="12" s="1"/>
  <c r="CO322" i="12"/>
  <c r="CA322" i="12"/>
  <c r="BV322" i="12"/>
  <c r="BQ322" i="12"/>
  <c r="BO322" i="12"/>
  <c r="BP322" i="12" s="1"/>
  <c r="BN322" i="12"/>
  <c r="BL322" i="12"/>
  <c r="BI322" i="12"/>
  <c r="BJ322" i="12" s="1"/>
  <c r="BG322" i="12"/>
  <c r="BB322" i="12"/>
  <c r="AW322" i="12"/>
  <c r="AR322" i="12"/>
  <c r="AM322" i="12"/>
  <c r="AK322" i="12"/>
  <c r="AJ322" i="12"/>
  <c r="AH322" i="12"/>
  <c r="AG322" i="12"/>
  <c r="AI322" i="12" s="1"/>
  <c r="AC322" i="12"/>
  <c r="X322" i="12"/>
  <c r="FG321" i="12"/>
  <c r="FF321" i="12"/>
  <c r="FD321" i="12"/>
  <c r="FA321" i="12"/>
  <c r="EZ321" i="12"/>
  <c r="EY321" i="12"/>
  <c r="EX321" i="12"/>
  <c r="EU321" i="12"/>
  <c r="FH321" i="12" s="1"/>
  <c r="EQ321" i="12"/>
  <c r="EP321" i="12"/>
  <c r="EM321" i="12"/>
  <c r="BS321" i="12" s="1"/>
  <c r="EJ321" i="12"/>
  <c r="EI321" i="12"/>
  <c r="EG321" i="12"/>
  <c r="EF321" i="12"/>
  <c r="EE321" i="12"/>
  <c r="AE321" i="12" s="1"/>
  <c r="ED321" i="12"/>
  <c r="EC321" i="12"/>
  <c r="DY321" i="12"/>
  <c r="EL321" i="12" s="1"/>
  <c r="DW321" i="12"/>
  <c r="EH321" i="12" s="1"/>
  <c r="AT321" i="12" s="1"/>
  <c r="DV321" i="12"/>
  <c r="DU321" i="12"/>
  <c r="DR321" i="12"/>
  <c r="DC321" i="12"/>
  <c r="DA321" i="12"/>
  <c r="CW321" i="12"/>
  <c r="CV321" i="12"/>
  <c r="CU321" i="12"/>
  <c r="CS321" i="12"/>
  <c r="DF321" i="12" s="1"/>
  <c r="CR321" i="12"/>
  <c r="CO321" i="12"/>
  <c r="CP321" i="12" s="1"/>
  <c r="CN321" i="12"/>
  <c r="CM321" i="12"/>
  <c r="CL321" i="12"/>
  <c r="CJ321" i="12"/>
  <c r="CF321" i="12"/>
  <c r="CE321" i="12"/>
  <c r="CD321" i="12"/>
  <c r="CB321" i="12"/>
  <c r="CA321" i="12"/>
  <c r="BZ321" i="12" s="1"/>
  <c r="BV321" i="12"/>
  <c r="BU321" i="12"/>
  <c r="BT321" i="12"/>
  <c r="BQ321" i="12"/>
  <c r="BN321" i="12"/>
  <c r="BL321" i="12"/>
  <c r="BG321" i="12"/>
  <c r="BD321" i="12"/>
  <c r="BB321" i="12"/>
  <c r="AY321" i="12"/>
  <c r="AW321" i="12"/>
  <c r="AR321" i="12"/>
  <c r="AM321" i="12"/>
  <c r="AH321" i="12"/>
  <c r="AC321" i="12"/>
  <c r="Z321" i="12"/>
  <c r="X321" i="12"/>
  <c r="FH320" i="12"/>
  <c r="FE320" i="12"/>
  <c r="FC320" i="12"/>
  <c r="FB320" i="12"/>
  <c r="EY320" i="12"/>
  <c r="ER320" i="12"/>
  <c r="FA320" i="12" s="1"/>
  <c r="EL320" i="12"/>
  <c r="EK320" i="12"/>
  <c r="EH320" i="12"/>
  <c r="AT320" i="12" s="1"/>
  <c r="EF320" i="12"/>
  <c r="EE320" i="12"/>
  <c r="AG320" i="12" s="1"/>
  <c r="EB320" i="12"/>
  <c r="DT320" i="12"/>
  <c r="EC320" i="12" s="1"/>
  <c r="DR320" i="12"/>
  <c r="CR320" i="12"/>
  <c r="CO320" i="12"/>
  <c r="CP320" i="12" s="1"/>
  <c r="DB320" i="12" s="1"/>
  <c r="CA320" i="12"/>
  <c r="BV320" i="12"/>
  <c r="BQ320" i="12"/>
  <c r="BL320" i="12"/>
  <c r="BK320" i="12"/>
  <c r="BJ320" i="12"/>
  <c r="BI320" i="12"/>
  <c r="BG320" i="12"/>
  <c r="BB320" i="12"/>
  <c r="AW320" i="12"/>
  <c r="AR320" i="12"/>
  <c r="AM320" i="12"/>
  <c r="AK320" i="12"/>
  <c r="AL320" i="12" s="1"/>
  <c r="AJ320" i="12"/>
  <c r="AH320" i="12"/>
  <c r="AE320" i="12"/>
  <c r="AF320" i="12" s="1"/>
  <c r="AC320" i="12"/>
  <c r="X320" i="12"/>
  <c r="FH319" i="12"/>
  <c r="FE319" i="12"/>
  <c r="FC319" i="12"/>
  <c r="FB319" i="12"/>
  <c r="EZ319" i="12"/>
  <c r="EY319" i="12"/>
  <c r="ES319" i="12"/>
  <c r="FD319" i="12" s="1"/>
  <c r="EQ319" i="12"/>
  <c r="EM319" i="12"/>
  <c r="EL319" i="12"/>
  <c r="EK319" i="12"/>
  <c r="EH319" i="12"/>
  <c r="EF319" i="12"/>
  <c r="EE319" i="12"/>
  <c r="EB319" i="12"/>
  <c r="EA319" i="12"/>
  <c r="DY319" i="12"/>
  <c r="DW319" i="12"/>
  <c r="EI319" i="12" s="1"/>
  <c r="DS319" i="12"/>
  <c r="DR319" i="12"/>
  <c r="CR319" i="12"/>
  <c r="CO319" i="12"/>
  <c r="CP319" i="12" s="1"/>
  <c r="CA319" i="12"/>
  <c r="BV319" i="12"/>
  <c r="BQ319" i="12"/>
  <c r="BP319" i="12"/>
  <c r="BO319" i="12"/>
  <c r="BN319" i="12"/>
  <c r="BL319" i="12"/>
  <c r="BI319" i="12"/>
  <c r="BG319" i="12"/>
  <c r="BB319" i="12"/>
  <c r="AW319" i="12"/>
  <c r="AR319" i="12"/>
  <c r="AM319" i="12"/>
  <c r="AJ319" i="12"/>
  <c r="AH319" i="12"/>
  <c r="AC319" i="12"/>
  <c r="X319" i="12"/>
  <c r="P319" i="12"/>
  <c r="Q319" i="12" s="1"/>
  <c r="FH318" i="12"/>
  <c r="FG318" i="12"/>
  <c r="FE318" i="12"/>
  <c r="FD318" i="12"/>
  <c r="FC318" i="12"/>
  <c r="FB318" i="12"/>
  <c r="EY318" i="12"/>
  <c r="EX318" i="12"/>
  <c r="EW318" i="12"/>
  <c r="EU318" i="12"/>
  <c r="ET318" i="12"/>
  <c r="FF318" i="12" s="1"/>
  <c r="ES318" i="12"/>
  <c r="EQ318" i="12"/>
  <c r="EZ318" i="12" s="1"/>
  <c r="EP318" i="12"/>
  <c r="EM318" i="12"/>
  <c r="BS318" i="12" s="1"/>
  <c r="EL318" i="12"/>
  <c r="EK318" i="12"/>
  <c r="EH318" i="12"/>
  <c r="EF318" i="12"/>
  <c r="EE318" i="12"/>
  <c r="ED318" i="12"/>
  <c r="EB318" i="12"/>
  <c r="DY318" i="12"/>
  <c r="DX318" i="12"/>
  <c r="EJ318" i="12" s="1"/>
  <c r="DW318" i="12"/>
  <c r="EI318" i="12" s="1"/>
  <c r="DV318" i="12"/>
  <c r="EG318" i="12" s="1"/>
  <c r="DU318" i="12"/>
  <c r="DT318" i="12"/>
  <c r="EC318" i="12" s="1"/>
  <c r="DS318" i="12"/>
  <c r="EA318" i="12" s="1"/>
  <c r="DR318" i="12"/>
  <c r="ER318" i="12" s="1"/>
  <c r="FA318" i="12" s="1"/>
  <c r="DD318" i="12"/>
  <c r="DC318" i="12"/>
  <c r="DB318" i="12"/>
  <c r="DA318" i="12"/>
  <c r="CZ318" i="12"/>
  <c r="CW318" i="12"/>
  <c r="CV318" i="12"/>
  <c r="CU318" i="12"/>
  <c r="CT318" i="12"/>
  <c r="CS318" i="12"/>
  <c r="CR318" i="12"/>
  <c r="DF318" i="12" s="1"/>
  <c r="CP318" i="12"/>
  <c r="CY318" i="12" s="1"/>
  <c r="CO318" i="12"/>
  <c r="CM318" i="12"/>
  <c r="CL318" i="12"/>
  <c r="CK318" i="12"/>
  <c r="CJ318" i="12"/>
  <c r="CI318" i="12"/>
  <c r="CH318" i="12"/>
  <c r="CF318" i="12"/>
  <c r="CE318" i="12"/>
  <c r="CD318" i="12"/>
  <c r="CC318" i="12"/>
  <c r="CB318" i="12"/>
  <c r="CA318" i="12"/>
  <c r="BV318" i="12"/>
  <c r="BQ318" i="12"/>
  <c r="BL318" i="12"/>
  <c r="BK318" i="12"/>
  <c r="BI318" i="12"/>
  <c r="BJ318" i="12" s="1"/>
  <c r="BG318" i="12"/>
  <c r="BB318" i="12"/>
  <c r="AW318" i="12"/>
  <c r="AV318" i="12"/>
  <c r="AU318" i="12"/>
  <c r="AT318" i="12"/>
  <c r="AR318" i="12"/>
  <c r="AM318" i="12"/>
  <c r="AH318" i="12"/>
  <c r="AG318" i="12"/>
  <c r="AF318" i="12"/>
  <c r="AE318" i="12"/>
  <c r="AC318" i="12"/>
  <c r="X318" i="12"/>
  <c r="U318" i="12"/>
  <c r="FG317" i="12"/>
  <c r="FF317" i="12"/>
  <c r="FD317" i="12"/>
  <c r="FA317" i="12"/>
  <c r="EZ317" i="12"/>
  <c r="EU317" i="12"/>
  <c r="FH317" i="12" s="1"/>
  <c r="ES317" i="12"/>
  <c r="FC317" i="12" s="1"/>
  <c r="EQ317" i="12"/>
  <c r="EY317" i="12" s="1"/>
  <c r="EM317" i="12"/>
  <c r="EJ317" i="12"/>
  <c r="EI317" i="12"/>
  <c r="AY317" i="12" s="1"/>
  <c r="EG317" i="12"/>
  <c r="ED317" i="12"/>
  <c r="EC317" i="12"/>
  <c r="U317" i="12" s="1"/>
  <c r="DY317" i="12"/>
  <c r="EL317" i="12" s="1"/>
  <c r="BN317" i="12" s="1"/>
  <c r="DU317" i="12"/>
  <c r="EE317" i="12" s="1"/>
  <c r="DT317" i="12"/>
  <c r="EB317" i="12" s="1"/>
  <c r="DS317" i="12"/>
  <c r="DR317" i="12"/>
  <c r="EP317" i="12" s="1"/>
  <c r="CW317" i="12"/>
  <c r="CR317" i="12"/>
  <c r="CP317" i="12"/>
  <c r="CO317" i="12"/>
  <c r="CH317" i="12"/>
  <c r="CA317" i="12"/>
  <c r="BV317" i="12"/>
  <c r="BS317" i="12"/>
  <c r="BQ317" i="12"/>
  <c r="BL317" i="12"/>
  <c r="BG317" i="12"/>
  <c r="BB317" i="12"/>
  <c r="AZ317" i="12"/>
  <c r="AW317" i="12"/>
  <c r="AR317" i="12"/>
  <c r="AM317" i="12"/>
  <c r="AH317" i="12"/>
  <c r="AC317" i="12"/>
  <c r="AB317" i="12"/>
  <c r="AD317" i="12" s="1"/>
  <c r="Z317" i="12"/>
  <c r="AA317" i="12" s="1"/>
  <c r="X317" i="12"/>
  <c r="FH316" i="12"/>
  <c r="FE316" i="12"/>
  <c r="FC316" i="12"/>
  <c r="FB316" i="12"/>
  <c r="EZ316" i="12"/>
  <c r="EY316" i="12"/>
  <c r="ER316" i="12"/>
  <c r="FA316" i="12" s="1"/>
  <c r="EQ316" i="12"/>
  <c r="EP316" i="12"/>
  <c r="EX316" i="12" s="1"/>
  <c r="EL316" i="12"/>
  <c r="EK316" i="12"/>
  <c r="BI316" i="12" s="1"/>
  <c r="BJ316" i="12" s="1"/>
  <c r="EH316" i="12"/>
  <c r="EF316" i="12"/>
  <c r="EE316" i="12"/>
  <c r="EB316" i="12"/>
  <c r="DY316" i="12"/>
  <c r="EM316" i="12" s="1"/>
  <c r="DV316" i="12"/>
  <c r="EG316" i="12" s="1"/>
  <c r="DR316" i="12"/>
  <c r="DD316" i="12"/>
  <c r="DB316" i="12"/>
  <c r="CX316" i="12"/>
  <c r="CV316" i="12"/>
  <c r="CT316" i="12"/>
  <c r="CR316" i="12"/>
  <c r="CO316" i="12"/>
  <c r="CP316" i="12" s="1"/>
  <c r="CW316" i="12" s="1"/>
  <c r="CM316" i="12"/>
  <c r="CK316" i="12"/>
  <c r="CF316" i="12"/>
  <c r="CE316" i="12"/>
  <c r="CA316" i="12"/>
  <c r="BV316" i="12"/>
  <c r="BS316" i="12"/>
  <c r="BQ316" i="12"/>
  <c r="BL316" i="12"/>
  <c r="BK316" i="12"/>
  <c r="BM316" i="12" s="1"/>
  <c r="BG316" i="12"/>
  <c r="BB316" i="12"/>
  <c r="AW316" i="12"/>
  <c r="AR316" i="12"/>
  <c r="AM316" i="12"/>
  <c r="AH316" i="12"/>
  <c r="AG316" i="12"/>
  <c r="AI316" i="12" s="1"/>
  <c r="AE316" i="12"/>
  <c r="AF316" i="12" s="1"/>
  <c r="AC316" i="12"/>
  <c r="X316" i="12"/>
  <c r="Q316" i="12"/>
  <c r="R316" i="12" s="1"/>
  <c r="P316" i="12"/>
  <c r="FG315" i="12"/>
  <c r="FF315" i="12"/>
  <c r="FD315" i="12"/>
  <c r="FB315" i="12"/>
  <c r="FA315" i="12"/>
  <c r="EZ315" i="12"/>
  <c r="EX315" i="12"/>
  <c r="EU315" i="12"/>
  <c r="ES315" i="12"/>
  <c r="FC315" i="12" s="1"/>
  <c r="EP315" i="12"/>
  <c r="EM315" i="12"/>
  <c r="BT315" i="12" s="1"/>
  <c r="EJ315" i="12"/>
  <c r="EI315" i="12"/>
  <c r="EG315" i="12"/>
  <c r="EE315" i="12"/>
  <c r="ED315" i="12"/>
  <c r="EC315" i="12"/>
  <c r="U315" i="12" s="1"/>
  <c r="EA315" i="12"/>
  <c r="F315" i="12" s="1"/>
  <c r="DW315" i="12"/>
  <c r="EH315" i="12" s="1"/>
  <c r="AU315" i="12" s="1"/>
  <c r="DV315" i="12"/>
  <c r="EF315" i="12" s="1"/>
  <c r="DU315" i="12"/>
  <c r="DT315" i="12"/>
  <c r="EB315" i="12" s="1"/>
  <c r="DS315" i="12"/>
  <c r="DR315" i="12"/>
  <c r="ER315" i="12" s="1"/>
  <c r="DB315" i="12"/>
  <c r="DA315" i="12"/>
  <c r="CY315" i="12"/>
  <c r="CT315" i="12"/>
  <c r="CR315" i="12"/>
  <c r="CP315" i="12"/>
  <c r="CU315" i="12" s="1"/>
  <c r="CO315" i="12"/>
  <c r="CL315" i="12"/>
  <c r="CK315" i="12"/>
  <c r="CH315" i="12"/>
  <c r="CB315" i="12"/>
  <c r="CA315" i="12"/>
  <c r="CN315" i="12" s="1"/>
  <c r="BZ315" i="12"/>
  <c r="BV315" i="12"/>
  <c r="BS315" i="12"/>
  <c r="BQ315" i="12"/>
  <c r="BL315" i="12"/>
  <c r="BG315" i="12"/>
  <c r="BD315" i="12"/>
  <c r="BB315" i="12"/>
  <c r="AW315" i="12"/>
  <c r="AT315" i="12"/>
  <c r="AR315" i="12"/>
  <c r="AO315" i="12"/>
  <c r="AM315" i="12"/>
  <c r="AJ315" i="12"/>
  <c r="AH315" i="12"/>
  <c r="AF315" i="12"/>
  <c r="AE315" i="12"/>
  <c r="AC315" i="12"/>
  <c r="X315" i="12"/>
  <c r="FH314" i="12"/>
  <c r="FE314" i="12"/>
  <c r="FC314" i="12"/>
  <c r="FB314" i="12"/>
  <c r="EY314" i="12"/>
  <c r="EL314" i="12"/>
  <c r="EK314" i="12"/>
  <c r="BK314" i="12" s="1"/>
  <c r="EH314" i="12"/>
  <c r="EF314" i="12"/>
  <c r="EE314" i="12"/>
  <c r="AE314" i="12" s="1"/>
  <c r="AF314" i="12" s="1"/>
  <c r="EB314" i="12"/>
  <c r="DR314" i="12"/>
  <c r="CR314" i="12"/>
  <c r="CO314" i="12"/>
  <c r="CP314" i="12" s="1"/>
  <c r="CA314" i="12"/>
  <c r="BV314" i="12"/>
  <c r="BQ314" i="12"/>
  <c r="BO314" i="12"/>
  <c r="BP314" i="12" s="1"/>
  <c r="BN314" i="12"/>
  <c r="BL314" i="12"/>
  <c r="BI314" i="12"/>
  <c r="BJ314" i="12" s="1"/>
  <c r="BG314" i="12"/>
  <c r="BB314" i="12"/>
  <c r="AW314" i="12"/>
  <c r="AR314" i="12"/>
  <c r="AM314" i="12"/>
  <c r="AJ314" i="12"/>
  <c r="AH314" i="12"/>
  <c r="AG314" i="12"/>
  <c r="AI314" i="12" s="1"/>
  <c r="AC314" i="12"/>
  <c r="X314" i="12"/>
  <c r="FG313" i="12"/>
  <c r="FF313" i="12"/>
  <c r="FD313" i="12"/>
  <c r="FA313" i="12"/>
  <c r="EZ313" i="12"/>
  <c r="EY313" i="12"/>
  <c r="EX313" i="12"/>
  <c r="EU313" i="12"/>
  <c r="FH313" i="12" s="1"/>
  <c r="EQ313" i="12"/>
  <c r="EP313" i="12"/>
  <c r="EM313" i="12"/>
  <c r="BS313" i="12" s="1"/>
  <c r="EJ313" i="12"/>
  <c r="EI313" i="12"/>
  <c r="EG313" i="12"/>
  <c r="EF313" i="12"/>
  <c r="ED313" i="12"/>
  <c r="EC313" i="12"/>
  <c r="DY313" i="12"/>
  <c r="EL313" i="12" s="1"/>
  <c r="DW313" i="12"/>
  <c r="EH313" i="12" s="1"/>
  <c r="DV313" i="12"/>
  <c r="DU313" i="12"/>
  <c r="EE313" i="12" s="1"/>
  <c r="DR313" i="12"/>
  <c r="DC313" i="12"/>
  <c r="DA313" i="12"/>
  <c r="CV313" i="12"/>
  <c r="CR313" i="12"/>
  <c r="CO313" i="12"/>
  <c r="CP313" i="12" s="1"/>
  <c r="CW313" i="12" s="1"/>
  <c r="CN313" i="12"/>
  <c r="CM313" i="12"/>
  <c r="CJ313" i="12"/>
  <c r="CB313" i="12"/>
  <c r="CA313" i="12"/>
  <c r="BZ313" i="12" s="1"/>
  <c r="BV313" i="12"/>
  <c r="BT313" i="12"/>
  <c r="BQ313" i="12"/>
  <c r="BL313" i="12"/>
  <c r="BG313" i="12"/>
  <c r="BF313" i="12"/>
  <c r="BE313" i="12"/>
  <c r="BD313" i="12"/>
  <c r="BB313" i="12"/>
  <c r="AY313" i="12"/>
  <c r="AW313" i="12"/>
  <c r="AT313" i="12"/>
  <c r="AR313" i="12"/>
  <c r="AM313" i="12"/>
  <c r="AH313" i="12"/>
  <c r="AC313" i="12"/>
  <c r="Z313" i="12"/>
  <c r="X313" i="12"/>
  <c r="FH312" i="12"/>
  <c r="FE312" i="12"/>
  <c r="FC312" i="12"/>
  <c r="FB312" i="12"/>
  <c r="EY312" i="12"/>
  <c r="EU312" i="12"/>
  <c r="FG312" i="12" s="1"/>
  <c r="EL312" i="12"/>
  <c r="EK312" i="12"/>
  <c r="BI312" i="12" s="1"/>
  <c r="EH312" i="12"/>
  <c r="EF312" i="12"/>
  <c r="EE312" i="12"/>
  <c r="AG312" i="12" s="1"/>
  <c r="EB312" i="12"/>
  <c r="DR312" i="12"/>
  <c r="CR312" i="12"/>
  <c r="CO312" i="12"/>
  <c r="CP312" i="12" s="1"/>
  <c r="CB312" i="12" s="1"/>
  <c r="CA312" i="12"/>
  <c r="BV312" i="12"/>
  <c r="BQ312" i="12"/>
  <c r="BL312" i="12"/>
  <c r="BJ312" i="12"/>
  <c r="BG312" i="12"/>
  <c r="BB312" i="12"/>
  <c r="AW312" i="12"/>
  <c r="AR312" i="12"/>
  <c r="AM312" i="12"/>
  <c r="AL312" i="12"/>
  <c r="AK312" i="12"/>
  <c r="AJ312" i="12"/>
  <c r="AH312" i="12"/>
  <c r="AE312" i="12"/>
  <c r="AF312" i="12" s="1"/>
  <c r="AC312" i="12"/>
  <c r="X312" i="12"/>
  <c r="FG311" i="12"/>
  <c r="FF311" i="12"/>
  <c r="FD311" i="12"/>
  <c r="FB311" i="12"/>
  <c r="FA311" i="12"/>
  <c r="EZ311" i="12"/>
  <c r="ER311" i="12"/>
  <c r="EQ311" i="12"/>
  <c r="EY311" i="12" s="1"/>
  <c r="EM311" i="12"/>
  <c r="EJ311" i="12"/>
  <c r="EI311" i="12"/>
  <c r="EH311" i="12"/>
  <c r="EG311" i="12"/>
  <c r="AO311" i="12" s="1"/>
  <c r="ED311" i="12"/>
  <c r="EC311" i="12"/>
  <c r="EA311" i="12"/>
  <c r="DY311" i="12"/>
  <c r="EL311" i="12" s="1"/>
  <c r="BN311" i="12" s="1"/>
  <c r="DW311" i="12"/>
  <c r="DS311" i="12"/>
  <c r="DR311" i="12"/>
  <c r="CR311" i="12"/>
  <c r="CO311" i="12"/>
  <c r="CP311" i="12" s="1"/>
  <c r="CL311" i="12" s="1"/>
  <c r="CH311" i="12"/>
  <c r="CA311" i="12"/>
  <c r="BV311" i="12"/>
  <c r="BQ311" i="12"/>
  <c r="BL311" i="12"/>
  <c r="BG311" i="12"/>
  <c r="BF311" i="12"/>
  <c r="BD311" i="12"/>
  <c r="BE311" i="12" s="1"/>
  <c r="BB311" i="12"/>
  <c r="AW311" i="12"/>
  <c r="AR311" i="12"/>
  <c r="AP311" i="12"/>
  <c r="AM311" i="12"/>
  <c r="AH311" i="12"/>
  <c r="AC311" i="12"/>
  <c r="AB311" i="12"/>
  <c r="AA311" i="12"/>
  <c r="Z311" i="12"/>
  <c r="X311" i="12"/>
  <c r="U311" i="12"/>
  <c r="FH310" i="12"/>
  <c r="FG310" i="12"/>
  <c r="FE310" i="12"/>
  <c r="FD310" i="12"/>
  <c r="FC310" i="12"/>
  <c r="FB310" i="12"/>
  <c r="EY310" i="12"/>
  <c r="EX310" i="12"/>
  <c r="EU310" i="12"/>
  <c r="ET310" i="12"/>
  <c r="FF310" i="12" s="1"/>
  <c r="ES310" i="12"/>
  <c r="EQ310" i="12"/>
  <c r="EZ310" i="12" s="1"/>
  <c r="EP310" i="12"/>
  <c r="EM310" i="12"/>
  <c r="BS310" i="12" s="1"/>
  <c r="EL310" i="12"/>
  <c r="EK310" i="12"/>
  <c r="EH310" i="12"/>
  <c r="EF310" i="12"/>
  <c r="EE310" i="12"/>
  <c r="ED310" i="12"/>
  <c r="EB310" i="12"/>
  <c r="DY310" i="12"/>
  <c r="DW310" i="12"/>
  <c r="EI310" i="12" s="1"/>
  <c r="DV310" i="12"/>
  <c r="EG310" i="12" s="1"/>
  <c r="DU310" i="12"/>
  <c r="DT310" i="12"/>
  <c r="EC310" i="12" s="1"/>
  <c r="DS310" i="12"/>
  <c r="EA310" i="12" s="1"/>
  <c r="DR310" i="12"/>
  <c r="ER310" i="12" s="1"/>
  <c r="FA310" i="12" s="1"/>
  <c r="DD310" i="12"/>
  <c r="DC310" i="12"/>
  <c r="DB310" i="12"/>
  <c r="DA310" i="12"/>
  <c r="CZ310" i="12"/>
  <c r="CW310" i="12"/>
  <c r="CV310" i="12"/>
  <c r="CU310" i="12"/>
  <c r="CT310" i="12"/>
  <c r="CS310" i="12"/>
  <c r="CR310" i="12"/>
  <c r="DF310" i="12" s="1"/>
  <c r="CP310" i="12"/>
  <c r="CY310" i="12" s="1"/>
  <c r="CO310" i="12"/>
  <c r="CM310" i="12"/>
  <c r="CL310" i="12"/>
  <c r="CK310" i="12"/>
  <c r="CJ310" i="12"/>
  <c r="CI310" i="12"/>
  <c r="CH310" i="12"/>
  <c r="CF310" i="12"/>
  <c r="CE310" i="12"/>
  <c r="CD310" i="12"/>
  <c r="CC310" i="12"/>
  <c r="CB310" i="12"/>
  <c r="CA310" i="12"/>
  <c r="BV310" i="12"/>
  <c r="BQ310" i="12"/>
  <c r="BL310" i="12"/>
  <c r="BI310" i="12"/>
  <c r="BG310" i="12"/>
  <c r="BB310" i="12"/>
  <c r="AW310" i="12"/>
  <c r="AV310" i="12"/>
  <c r="AU310" i="12"/>
  <c r="AT310" i="12"/>
  <c r="AX310" i="12" s="1"/>
  <c r="AR310" i="12"/>
  <c r="AM310" i="12"/>
  <c r="AH310" i="12"/>
  <c r="AG310" i="12"/>
  <c r="AF310" i="12"/>
  <c r="AE310" i="12"/>
  <c r="AC310" i="12"/>
  <c r="X310" i="12"/>
  <c r="U310" i="12"/>
  <c r="FH309" i="12"/>
  <c r="FE309" i="12"/>
  <c r="FC309" i="12"/>
  <c r="FB309" i="12"/>
  <c r="EZ309" i="12"/>
  <c r="EY309" i="12"/>
  <c r="EU309" i="12"/>
  <c r="ES309" i="12"/>
  <c r="FD309" i="12" s="1"/>
  <c r="EQ309" i="12"/>
  <c r="EL309" i="12"/>
  <c r="EK309" i="12"/>
  <c r="EH309" i="12"/>
  <c r="EF309" i="12"/>
  <c r="EE309" i="12"/>
  <c r="EB309" i="12"/>
  <c r="DY309" i="12"/>
  <c r="EM309" i="12" s="1"/>
  <c r="DU309" i="12"/>
  <c r="ED309" i="12" s="1"/>
  <c r="DT309" i="12"/>
  <c r="EC309" i="12" s="1"/>
  <c r="DS309" i="12"/>
  <c r="DR309" i="12"/>
  <c r="EP309" i="12" s="1"/>
  <c r="CZ309" i="12"/>
  <c r="CY309" i="12"/>
  <c r="CW309" i="12"/>
  <c r="CR309" i="12"/>
  <c r="CP309" i="12"/>
  <c r="DA309" i="12" s="1"/>
  <c r="CO309" i="12"/>
  <c r="CJ309" i="12"/>
  <c r="CI309" i="12"/>
  <c r="CH309" i="12"/>
  <c r="CB309" i="12"/>
  <c r="CA309" i="12"/>
  <c r="BV309" i="12"/>
  <c r="BQ309" i="12"/>
  <c r="BP309" i="12"/>
  <c r="BR309" i="12" s="1"/>
  <c r="BN309" i="12"/>
  <c r="BO309" i="12" s="1"/>
  <c r="BL309" i="12"/>
  <c r="BG309" i="12"/>
  <c r="BB309" i="12"/>
  <c r="AW309" i="12"/>
  <c r="AT309" i="12"/>
  <c r="AR309" i="12"/>
  <c r="AM309" i="12"/>
  <c r="AL309" i="12"/>
  <c r="AK309" i="12"/>
  <c r="AJ309" i="12"/>
  <c r="AH309" i="12"/>
  <c r="AE309" i="12"/>
  <c r="AC309" i="12"/>
  <c r="X309" i="12"/>
  <c r="FH308" i="12"/>
  <c r="FE308" i="12"/>
  <c r="FC308" i="12"/>
  <c r="FB308" i="12"/>
  <c r="EY308" i="12"/>
  <c r="ER308" i="12"/>
  <c r="FA308" i="12" s="1"/>
  <c r="EQ308" i="12"/>
  <c r="EZ308" i="12" s="1"/>
  <c r="EP308" i="12"/>
  <c r="EL308" i="12"/>
  <c r="EK308" i="12"/>
  <c r="BI308" i="12" s="1"/>
  <c r="BJ308" i="12" s="1"/>
  <c r="EH308" i="12"/>
  <c r="EF308" i="12"/>
  <c r="EE308" i="12"/>
  <c r="EB308" i="12"/>
  <c r="DY308" i="12"/>
  <c r="DR308" i="12"/>
  <c r="DB308" i="12"/>
  <c r="CW308" i="12"/>
  <c r="CR308" i="12"/>
  <c r="CO308" i="12"/>
  <c r="CP308" i="12" s="1"/>
  <c r="CA308" i="12"/>
  <c r="BV308" i="12"/>
  <c r="BQ308" i="12"/>
  <c r="BN308" i="12"/>
  <c r="BL308" i="12"/>
  <c r="BK308" i="12"/>
  <c r="BG308" i="12"/>
  <c r="BB308" i="12"/>
  <c r="AW308" i="12"/>
  <c r="AR308" i="12"/>
  <c r="AM308" i="12"/>
  <c r="AH308" i="12"/>
  <c r="AE308" i="12"/>
  <c r="AC308" i="12"/>
  <c r="X308" i="12"/>
  <c r="R308" i="12"/>
  <c r="Q308" i="12"/>
  <c r="P308" i="12"/>
  <c r="FG307" i="12"/>
  <c r="FF307" i="12"/>
  <c r="FD307" i="12"/>
  <c r="FB307" i="12"/>
  <c r="FA307" i="12"/>
  <c r="EZ307" i="12"/>
  <c r="EX307" i="12"/>
  <c r="EU307" i="12"/>
  <c r="ES307" i="12"/>
  <c r="FC307" i="12" s="1"/>
  <c r="EP307" i="12"/>
  <c r="EM307" i="12"/>
  <c r="EJ307" i="12"/>
  <c r="EI307" i="12"/>
  <c r="EG307" i="12"/>
  <c r="ED307" i="12"/>
  <c r="EC307" i="12"/>
  <c r="EA307" i="12"/>
  <c r="DW307" i="12"/>
  <c r="EH307" i="12" s="1"/>
  <c r="DV307" i="12"/>
  <c r="EF307" i="12" s="1"/>
  <c r="DU307" i="12"/>
  <c r="EE307" i="12" s="1"/>
  <c r="DT307" i="12"/>
  <c r="EB307" i="12" s="1"/>
  <c r="P307" i="12" s="1"/>
  <c r="DS307" i="12"/>
  <c r="DR307" i="12"/>
  <c r="ER307" i="12" s="1"/>
  <c r="CR307" i="12"/>
  <c r="CP307" i="12"/>
  <c r="CO307" i="12"/>
  <c r="CA307" i="12"/>
  <c r="BV307" i="12"/>
  <c r="BQ307" i="12"/>
  <c r="BL307" i="12"/>
  <c r="BG307" i="12"/>
  <c r="BD307" i="12"/>
  <c r="BB307" i="12"/>
  <c r="AW307" i="12"/>
  <c r="AR307" i="12"/>
  <c r="AO307" i="12"/>
  <c r="AM307" i="12"/>
  <c r="AJ307" i="12"/>
  <c r="AH307" i="12"/>
  <c r="AC307" i="12"/>
  <c r="X307" i="12"/>
  <c r="FH306" i="12"/>
  <c r="FE306" i="12"/>
  <c r="FC306" i="12"/>
  <c r="FB306" i="12"/>
  <c r="EY306" i="12"/>
  <c r="EL306" i="12"/>
  <c r="EK306" i="12"/>
  <c r="BK306" i="12" s="1"/>
  <c r="EH306" i="12"/>
  <c r="EF306" i="12"/>
  <c r="EE306" i="12"/>
  <c r="AE306" i="12" s="1"/>
  <c r="AF306" i="12" s="1"/>
  <c r="EB306" i="12"/>
  <c r="DS306" i="12"/>
  <c r="EA306" i="12" s="1"/>
  <c r="DR306" i="12"/>
  <c r="ER306" i="12" s="1"/>
  <c r="FA306" i="12" s="1"/>
  <c r="CY306" i="12"/>
  <c r="CX306" i="12"/>
  <c r="CV306" i="12"/>
  <c r="CR306" i="12"/>
  <c r="CP306" i="12"/>
  <c r="CO306" i="12"/>
  <c r="CH306" i="12"/>
  <c r="CG306" i="12"/>
  <c r="CE306" i="12"/>
  <c r="CA306" i="12"/>
  <c r="BV306" i="12"/>
  <c r="BQ306" i="12"/>
  <c r="BO306" i="12"/>
  <c r="BP306" i="12" s="1"/>
  <c r="BN306" i="12"/>
  <c r="BM306" i="12"/>
  <c r="BL306" i="12"/>
  <c r="BI306" i="12"/>
  <c r="BJ306" i="12" s="1"/>
  <c r="BG306" i="12"/>
  <c r="BB306" i="12"/>
  <c r="AW306" i="12"/>
  <c r="AR306" i="12"/>
  <c r="AM306" i="12"/>
  <c r="AK306" i="12"/>
  <c r="AJ306" i="12"/>
  <c r="AH306" i="12"/>
  <c r="AG306" i="12"/>
  <c r="AI306" i="12" s="1"/>
  <c r="AC306" i="12"/>
  <c r="X306" i="12"/>
  <c r="FG305" i="12"/>
  <c r="FF305" i="12"/>
  <c r="FD305" i="12"/>
  <c r="FA305" i="12"/>
  <c r="EZ305" i="12"/>
  <c r="EY305" i="12"/>
  <c r="EU305" i="12"/>
  <c r="FH305" i="12" s="1"/>
  <c r="EQ305" i="12"/>
  <c r="EP305" i="12"/>
  <c r="EM305" i="12"/>
  <c r="EJ305" i="12"/>
  <c r="EI305" i="12"/>
  <c r="EG305" i="12"/>
  <c r="EF305" i="12"/>
  <c r="EE305" i="12"/>
  <c r="AE305" i="12" s="1"/>
  <c r="ED305" i="12"/>
  <c r="EC305" i="12"/>
  <c r="DY305" i="12"/>
  <c r="DW305" i="12"/>
  <c r="EH305" i="12" s="1"/>
  <c r="DV305" i="12"/>
  <c r="DU305" i="12"/>
  <c r="DR305" i="12"/>
  <c r="DD305" i="12"/>
  <c r="CW305" i="12"/>
  <c r="CR305" i="12"/>
  <c r="CO305" i="12"/>
  <c r="CP305" i="12" s="1"/>
  <c r="DC305" i="12" s="1"/>
  <c r="CL305" i="12"/>
  <c r="CD305" i="12"/>
  <c r="CB305" i="12"/>
  <c r="CN305" i="12" s="1"/>
  <c r="CA305" i="12"/>
  <c r="BV305" i="12"/>
  <c r="BQ305" i="12"/>
  <c r="BL305" i="12"/>
  <c r="BG305" i="12"/>
  <c r="BD305" i="12"/>
  <c r="BB305" i="12"/>
  <c r="AY305" i="12"/>
  <c r="AW305" i="12"/>
  <c r="AR305" i="12"/>
  <c r="AO305" i="12"/>
  <c r="AM305" i="12"/>
  <c r="AH305" i="12"/>
  <c r="AC305" i="12"/>
  <c r="Z305" i="12"/>
  <c r="X305" i="12"/>
  <c r="FH304" i="12"/>
  <c r="FE304" i="12"/>
  <c r="FC304" i="12"/>
  <c r="FB304" i="12"/>
  <c r="EY304" i="12"/>
  <c r="EL304" i="12"/>
  <c r="EK304" i="12"/>
  <c r="EH304" i="12"/>
  <c r="EF304" i="12"/>
  <c r="EE304" i="12"/>
  <c r="EB304" i="12"/>
  <c r="DV304" i="12"/>
  <c r="EG304" i="12" s="1"/>
  <c r="DT304" i="12"/>
  <c r="EC304" i="12" s="1"/>
  <c r="DR304" i="12"/>
  <c r="CZ304" i="12"/>
  <c r="CX304" i="12"/>
  <c r="CT304" i="12"/>
  <c r="CR304" i="12"/>
  <c r="CO304" i="12"/>
  <c r="CP304" i="12" s="1"/>
  <c r="DB304" i="12" s="1"/>
  <c r="CI304" i="12"/>
  <c r="CG304" i="12"/>
  <c r="CC304" i="12"/>
  <c r="CA304" i="12"/>
  <c r="BV304" i="12"/>
  <c r="BQ304" i="12"/>
  <c r="BL304" i="12"/>
  <c r="BG304" i="12"/>
  <c r="BB304" i="12"/>
  <c r="AW304" i="12"/>
  <c r="AR304" i="12"/>
  <c r="AM304" i="12"/>
  <c r="AK304" i="12"/>
  <c r="AL304" i="12" s="1"/>
  <c r="AJ304" i="12"/>
  <c r="AH304" i="12"/>
  <c r="AE304" i="12"/>
  <c r="AC304" i="12"/>
  <c r="X304" i="12"/>
  <c r="FG303" i="12"/>
  <c r="FF303" i="12"/>
  <c r="FD303" i="12"/>
  <c r="FA303" i="12"/>
  <c r="EZ303" i="12"/>
  <c r="ER303" i="12"/>
  <c r="FB303" i="12" s="1"/>
  <c r="EQ303" i="12"/>
  <c r="EY303" i="12" s="1"/>
  <c r="EM303" i="12"/>
  <c r="EJ303" i="12"/>
  <c r="EI303" i="12"/>
  <c r="EG303" i="12"/>
  <c r="AO303" i="12" s="1"/>
  <c r="ED303" i="12"/>
  <c r="EC303" i="12"/>
  <c r="DY303" i="12"/>
  <c r="EL303" i="12" s="1"/>
  <c r="DW303" i="12"/>
  <c r="EH303" i="12" s="1"/>
  <c r="DR303" i="12"/>
  <c r="CR303" i="12"/>
  <c r="CO303" i="12"/>
  <c r="CP303" i="12" s="1"/>
  <c r="CL303" i="12" s="1"/>
  <c r="CG303" i="12"/>
  <c r="CA303" i="12"/>
  <c r="BV303" i="12"/>
  <c r="BQ303" i="12"/>
  <c r="BL303" i="12"/>
  <c r="BG303" i="12"/>
  <c r="BD303" i="12"/>
  <c r="BB303" i="12"/>
  <c r="AW303" i="12"/>
  <c r="AR303" i="12"/>
  <c r="AQ303" i="12"/>
  <c r="AP303" i="12"/>
  <c r="AM303" i="12"/>
  <c r="AH303" i="12"/>
  <c r="AC303" i="12"/>
  <c r="Z303" i="12"/>
  <c r="X303" i="12"/>
  <c r="U303" i="12"/>
  <c r="FH302" i="12"/>
  <c r="FG302" i="12"/>
  <c r="FE302" i="12"/>
  <c r="FD302" i="12"/>
  <c r="FC302" i="12"/>
  <c r="FB302" i="12"/>
  <c r="EY302" i="12"/>
  <c r="EX302" i="12"/>
  <c r="EU302" i="12"/>
  <c r="ES302" i="12"/>
  <c r="EQ302" i="12"/>
  <c r="EZ302" i="12" s="1"/>
  <c r="EP302" i="12"/>
  <c r="EM302" i="12"/>
  <c r="BS302" i="12" s="1"/>
  <c r="EL302" i="12"/>
  <c r="EK302" i="12"/>
  <c r="EH302" i="12"/>
  <c r="EF302" i="12"/>
  <c r="AJ302" i="12" s="1"/>
  <c r="EE302" i="12"/>
  <c r="ED302" i="12"/>
  <c r="EB302" i="12"/>
  <c r="P302" i="12" s="1"/>
  <c r="DY302" i="12"/>
  <c r="DW302" i="12"/>
  <c r="EI302" i="12" s="1"/>
  <c r="DV302" i="12"/>
  <c r="EG302" i="12" s="1"/>
  <c r="DU302" i="12"/>
  <c r="DT302" i="12"/>
  <c r="EC302" i="12" s="1"/>
  <c r="V302" i="12" s="1"/>
  <c r="W302" i="12" s="1"/>
  <c r="DS302" i="12"/>
  <c r="EA302" i="12" s="1"/>
  <c r="DR302" i="12"/>
  <c r="ER302" i="12" s="1"/>
  <c r="FA302" i="12" s="1"/>
  <c r="DD302" i="12"/>
  <c r="DC302" i="12"/>
  <c r="DB302" i="12"/>
  <c r="DA302" i="12"/>
  <c r="CZ302" i="12"/>
  <c r="CV302" i="12"/>
  <c r="CU302" i="12"/>
  <c r="CT302" i="12"/>
  <c r="CS302" i="12"/>
  <c r="CR302" i="12"/>
  <c r="DF302" i="12" s="1"/>
  <c r="CP302" i="12"/>
  <c r="CY302" i="12" s="1"/>
  <c r="CO302" i="12"/>
  <c r="CM302" i="12"/>
  <c r="CL302" i="12"/>
  <c r="CK302" i="12"/>
  <c r="CJ302" i="12"/>
  <c r="CI302" i="12"/>
  <c r="CH302" i="12"/>
  <c r="CE302" i="12"/>
  <c r="CD302" i="12"/>
  <c r="CC302" i="12"/>
  <c r="CB302" i="12"/>
  <c r="CA302" i="12"/>
  <c r="BV302" i="12"/>
  <c r="BQ302" i="12"/>
  <c r="BL302" i="12"/>
  <c r="BK302" i="12"/>
  <c r="BJ302" i="12"/>
  <c r="BI302" i="12"/>
  <c r="BG302" i="12"/>
  <c r="BB302" i="12"/>
  <c r="AW302" i="12"/>
  <c r="AU302" i="12"/>
  <c r="AT302" i="12"/>
  <c r="AR302" i="12"/>
  <c r="AO302" i="12"/>
  <c r="AM302" i="12"/>
  <c r="AK302" i="12"/>
  <c r="AL302" i="12" s="1"/>
  <c r="AH302" i="12"/>
  <c r="AE302" i="12"/>
  <c r="AC302" i="12"/>
  <c r="X302" i="12"/>
  <c r="U302" i="12"/>
  <c r="FG301" i="12"/>
  <c r="FF301" i="12"/>
  <c r="FD301" i="12"/>
  <c r="FA301" i="12"/>
  <c r="EZ301" i="12"/>
  <c r="EU301" i="12"/>
  <c r="ER301" i="12"/>
  <c r="FB301" i="12" s="1"/>
  <c r="EM301" i="12"/>
  <c r="EJ301" i="12"/>
  <c r="EI301" i="12"/>
  <c r="EG301" i="12"/>
  <c r="ED301" i="12"/>
  <c r="EC301" i="12"/>
  <c r="DY301" i="12"/>
  <c r="EL301" i="12" s="1"/>
  <c r="DU301" i="12"/>
  <c r="EE301" i="12" s="1"/>
  <c r="DS301" i="12"/>
  <c r="EA301" i="12" s="1"/>
  <c r="DR301" i="12"/>
  <c r="ES301" i="12" s="1"/>
  <c r="FC301" i="12" s="1"/>
  <c r="CZ301" i="12"/>
  <c r="CY301" i="12"/>
  <c r="CX301" i="12"/>
  <c r="CS301" i="12"/>
  <c r="CR301" i="12"/>
  <c r="DF301" i="12" s="1"/>
  <c r="CO301" i="12"/>
  <c r="CP301" i="12" s="1"/>
  <c r="CJ301" i="12" s="1"/>
  <c r="CI301" i="12"/>
  <c r="CG301" i="12"/>
  <c r="CA301" i="12"/>
  <c r="BW301" i="12"/>
  <c r="BV301" i="12"/>
  <c r="BS301" i="12"/>
  <c r="BT301" i="12" s="1"/>
  <c r="BU301" i="12" s="1"/>
  <c r="BQ301" i="12"/>
  <c r="BL301" i="12"/>
  <c r="BG301" i="12"/>
  <c r="BB301" i="12"/>
  <c r="AY301" i="12"/>
  <c r="AW301" i="12"/>
  <c r="AR301" i="12"/>
  <c r="AO301" i="12"/>
  <c r="AP301" i="12" s="1"/>
  <c r="AM301" i="12"/>
  <c r="AH301" i="12"/>
  <c r="AC301" i="12"/>
  <c r="Z301" i="12"/>
  <c r="X301" i="12"/>
  <c r="U301" i="12"/>
  <c r="FH300" i="12"/>
  <c r="FE300" i="12"/>
  <c r="FC300" i="12"/>
  <c r="FB300" i="12"/>
  <c r="EY300" i="12"/>
  <c r="EL300" i="12"/>
  <c r="EK300" i="12"/>
  <c r="EH300" i="12"/>
  <c r="AT300" i="12" s="1"/>
  <c r="AU300" i="12" s="1"/>
  <c r="EF300" i="12"/>
  <c r="AJ300" i="12" s="1"/>
  <c r="EE300" i="12"/>
  <c r="EB300" i="12"/>
  <c r="DR300" i="12"/>
  <c r="DD300" i="12"/>
  <c r="DB300" i="12"/>
  <c r="CV300" i="12"/>
  <c r="CU300" i="12"/>
  <c r="CT300" i="12"/>
  <c r="CR300" i="12"/>
  <c r="CO300" i="12"/>
  <c r="CP300" i="12" s="1"/>
  <c r="CX300" i="12" s="1"/>
  <c r="CL300" i="12"/>
  <c r="CK300" i="12"/>
  <c r="CJ300" i="12"/>
  <c r="CF300" i="12"/>
  <c r="CE300" i="12"/>
  <c r="CB300" i="12"/>
  <c r="CN300" i="12" s="1"/>
  <c r="CA300" i="12"/>
  <c r="BV300" i="12"/>
  <c r="BQ300" i="12"/>
  <c r="BN300" i="12"/>
  <c r="BL300" i="12"/>
  <c r="BG300" i="12"/>
  <c r="BB300" i="12"/>
  <c r="AX300" i="12"/>
  <c r="AW300" i="12"/>
  <c r="AV300" i="12"/>
  <c r="AR300" i="12"/>
  <c r="AM300" i="12"/>
  <c r="AH300" i="12"/>
  <c r="AG300" i="12"/>
  <c r="AF300" i="12"/>
  <c r="AE300" i="12"/>
  <c r="AC300" i="12"/>
  <c r="X300" i="12"/>
  <c r="P300" i="12"/>
  <c r="FH299" i="12"/>
  <c r="FE299" i="12"/>
  <c r="FC299" i="12"/>
  <c r="FB299" i="12"/>
  <c r="EY299" i="12"/>
  <c r="ES299" i="12"/>
  <c r="FD299" i="12" s="1"/>
  <c r="ER299" i="12"/>
  <c r="FA299" i="12" s="1"/>
  <c r="EP299" i="12"/>
  <c r="EL299" i="12"/>
  <c r="BN299" i="12" s="1"/>
  <c r="EK299" i="12"/>
  <c r="EH299" i="12"/>
  <c r="EF299" i="12"/>
  <c r="EE299" i="12"/>
  <c r="EB299" i="12"/>
  <c r="DW299" i="12"/>
  <c r="EI299" i="12" s="1"/>
  <c r="DV299" i="12"/>
  <c r="EG299" i="12" s="1"/>
  <c r="DU299" i="12"/>
  <c r="ED299" i="12" s="1"/>
  <c r="DT299" i="12"/>
  <c r="EC299" i="12" s="1"/>
  <c r="DS299" i="12"/>
  <c r="EA299" i="12" s="1"/>
  <c r="F299" i="12" s="1"/>
  <c r="DR299" i="12"/>
  <c r="CR299" i="12"/>
  <c r="CO299" i="12"/>
  <c r="CP299" i="12" s="1"/>
  <c r="DC299" i="12" s="1"/>
  <c r="CA299" i="12"/>
  <c r="BV299" i="12"/>
  <c r="BQ299" i="12"/>
  <c r="BO299" i="12"/>
  <c r="BP299" i="12" s="1"/>
  <c r="BL299" i="12"/>
  <c r="BG299" i="12"/>
  <c r="BB299" i="12"/>
  <c r="AY299" i="12"/>
  <c r="AW299" i="12"/>
  <c r="AT299" i="12"/>
  <c r="AR299" i="12"/>
  <c r="AO299" i="12"/>
  <c r="AM299" i="12"/>
  <c r="AH299" i="12"/>
  <c r="AE299" i="12"/>
  <c r="AC299" i="12"/>
  <c r="X299" i="12"/>
  <c r="FH298" i="12"/>
  <c r="FE298" i="12"/>
  <c r="FC298" i="12"/>
  <c r="FB298" i="12"/>
  <c r="EZ298" i="12"/>
  <c r="EY298" i="12"/>
  <c r="EU298" i="12"/>
  <c r="FG298" i="12" s="1"/>
  <c r="EQ298" i="12"/>
  <c r="EP298" i="12"/>
  <c r="EL298" i="12"/>
  <c r="EK298" i="12"/>
  <c r="EH298" i="12"/>
  <c r="EG298" i="12"/>
  <c r="EF298" i="12"/>
  <c r="EE298" i="12"/>
  <c r="EB298" i="12"/>
  <c r="DW298" i="12"/>
  <c r="EI298" i="12" s="1"/>
  <c r="DU298" i="12"/>
  <c r="ED298" i="12" s="1"/>
  <c r="DS298" i="12"/>
  <c r="DR298" i="12"/>
  <c r="DV298" i="12" s="1"/>
  <c r="CR298" i="12"/>
  <c r="CP298" i="12"/>
  <c r="DC298" i="12" s="1"/>
  <c r="CO298" i="12"/>
  <c r="CA298" i="12"/>
  <c r="BV298" i="12"/>
  <c r="BQ298" i="12"/>
  <c r="BN298" i="12"/>
  <c r="BL298" i="12"/>
  <c r="BG298" i="12"/>
  <c r="BB298" i="12"/>
  <c r="AW298" i="12"/>
  <c r="AT298" i="12"/>
  <c r="AR298" i="12"/>
  <c r="AM298" i="12"/>
  <c r="AJ298" i="12"/>
  <c r="AH298" i="12"/>
  <c r="AC298" i="12"/>
  <c r="X298" i="12"/>
  <c r="FG297" i="12"/>
  <c r="FF297" i="12"/>
  <c r="FD297" i="12"/>
  <c r="FA297" i="12"/>
  <c r="EZ297" i="12"/>
  <c r="ER297" i="12"/>
  <c r="FB297" i="12" s="1"/>
  <c r="EM297" i="12"/>
  <c r="EJ297" i="12"/>
  <c r="EI297" i="12"/>
  <c r="EG297" i="12"/>
  <c r="ED297" i="12"/>
  <c r="EC297" i="12"/>
  <c r="DR297" i="12"/>
  <c r="EU297" i="12" s="1"/>
  <c r="FH297" i="12" s="1"/>
  <c r="DD297" i="12"/>
  <c r="CZ297" i="12"/>
  <c r="CX297" i="12"/>
  <c r="CW297" i="12"/>
  <c r="CR297" i="12"/>
  <c r="CO297" i="12"/>
  <c r="CP297" i="12" s="1"/>
  <c r="CN297" i="12"/>
  <c r="CM297" i="12"/>
  <c r="CK297" i="12"/>
  <c r="CF297" i="12"/>
  <c r="CE297" i="12"/>
  <c r="CB297" i="12"/>
  <c r="CA297" i="12"/>
  <c r="BV297" i="12"/>
  <c r="BT297" i="12"/>
  <c r="BU297" i="12" s="1"/>
  <c r="BS297" i="12"/>
  <c r="BQ297" i="12"/>
  <c r="BL297" i="12"/>
  <c r="BG297" i="12"/>
  <c r="BB297" i="12"/>
  <c r="BC297" i="12" s="1"/>
  <c r="BA297" i="12"/>
  <c r="AY297" i="12"/>
  <c r="AZ297" i="12" s="1"/>
  <c r="AW297" i="12"/>
  <c r="AR297" i="12"/>
  <c r="AP297" i="12"/>
  <c r="AO297" i="12"/>
  <c r="AM297" i="12"/>
  <c r="AH297" i="12"/>
  <c r="AC297" i="12"/>
  <c r="X297" i="12"/>
  <c r="FH296" i="12"/>
  <c r="FE296" i="12"/>
  <c r="FD296" i="12"/>
  <c r="FC296" i="12"/>
  <c r="FB296" i="12"/>
  <c r="EY296" i="12"/>
  <c r="ES296" i="12"/>
  <c r="EQ296" i="12"/>
  <c r="EZ296" i="12" s="1"/>
  <c r="EL296" i="12"/>
  <c r="EK296" i="12"/>
  <c r="EI296" i="12"/>
  <c r="EH296" i="12"/>
  <c r="EF296" i="12"/>
  <c r="EE296" i="12"/>
  <c r="EB296" i="12"/>
  <c r="DW296" i="12"/>
  <c r="DS296" i="12"/>
  <c r="EA296" i="12" s="1"/>
  <c r="DR296" i="12"/>
  <c r="DF296" i="12"/>
  <c r="CX296" i="12"/>
  <c r="CW296" i="12"/>
  <c r="CU296" i="12"/>
  <c r="CS296" i="12"/>
  <c r="CR296" i="12"/>
  <c r="CO296" i="12"/>
  <c r="CP296" i="12" s="1"/>
  <c r="DB296" i="12" s="1"/>
  <c r="CK296" i="12"/>
  <c r="CI296" i="12"/>
  <c r="CD296" i="12"/>
  <c r="CC296" i="12"/>
  <c r="CB296" i="12"/>
  <c r="CN296" i="12" s="1"/>
  <c r="CA296" i="12"/>
  <c r="BV296" i="12"/>
  <c r="BQ296" i="12"/>
  <c r="BO296" i="12"/>
  <c r="BN296" i="12"/>
  <c r="BP296" i="12" s="1"/>
  <c r="BR296" i="12" s="1"/>
  <c r="BL296" i="12"/>
  <c r="BJ296" i="12"/>
  <c r="BI296" i="12"/>
  <c r="BG296" i="12"/>
  <c r="BB296" i="12"/>
  <c r="AW296" i="12"/>
  <c r="AR296" i="12"/>
  <c r="AM296" i="12"/>
  <c r="AJ296" i="12"/>
  <c r="AH296" i="12"/>
  <c r="AE296" i="12"/>
  <c r="AC296" i="12"/>
  <c r="X296" i="12"/>
  <c r="FG295" i="12"/>
  <c r="FF295" i="12"/>
  <c r="FD295" i="12"/>
  <c r="FC295" i="12"/>
  <c r="FB295" i="12"/>
  <c r="FA295" i="12"/>
  <c r="EZ295" i="12"/>
  <c r="EY295" i="12"/>
  <c r="ES295" i="12"/>
  <c r="ER295" i="12"/>
  <c r="EQ295" i="12"/>
  <c r="EM295" i="12"/>
  <c r="EJ295" i="12"/>
  <c r="EI295" i="12"/>
  <c r="EG295" i="12"/>
  <c r="ED295" i="12"/>
  <c r="EC295" i="12"/>
  <c r="DY295" i="12"/>
  <c r="EL295" i="12" s="1"/>
  <c r="BN295" i="12" s="1"/>
  <c r="DV295" i="12"/>
  <c r="EF295" i="12" s="1"/>
  <c r="DT295" i="12"/>
  <c r="EB295" i="12" s="1"/>
  <c r="DR295" i="12"/>
  <c r="EP295" i="12" s="1"/>
  <c r="DC295" i="12"/>
  <c r="CZ295" i="12"/>
  <c r="CV295" i="12"/>
  <c r="CT295" i="12"/>
  <c r="CR295" i="12"/>
  <c r="CP295" i="12"/>
  <c r="DD295" i="12" s="1"/>
  <c r="CO295" i="12"/>
  <c r="CL295" i="12"/>
  <c r="CK295" i="12"/>
  <c r="CI295" i="12"/>
  <c r="CC295" i="12"/>
  <c r="CA295" i="12"/>
  <c r="BV295" i="12"/>
  <c r="BQ295" i="12"/>
  <c r="BO295" i="12"/>
  <c r="BP295" i="12" s="1"/>
  <c r="BL295" i="12"/>
  <c r="BG295" i="12"/>
  <c r="BD295" i="12"/>
  <c r="BE295" i="12" s="1"/>
  <c r="BB295" i="12"/>
  <c r="AZ295" i="12"/>
  <c r="AY295" i="12"/>
  <c r="AW295" i="12"/>
  <c r="AR295" i="12"/>
  <c r="AO295" i="12"/>
  <c r="AM295" i="12"/>
  <c r="AH295" i="12"/>
  <c r="AC295" i="12"/>
  <c r="X295" i="12"/>
  <c r="W295" i="12"/>
  <c r="Y295" i="12" s="1"/>
  <c r="U295" i="12"/>
  <c r="V295" i="12" s="1"/>
  <c r="FH294" i="12"/>
  <c r="FE294" i="12"/>
  <c r="FD294" i="12"/>
  <c r="FC294" i="12"/>
  <c r="FB294" i="12"/>
  <c r="EZ294" i="12"/>
  <c r="EY294" i="12"/>
  <c r="EX294" i="12"/>
  <c r="EU294" i="12"/>
  <c r="ES294" i="12"/>
  <c r="EQ294" i="12"/>
  <c r="EP294" i="12"/>
  <c r="EM294" i="12"/>
  <c r="EL294" i="12"/>
  <c r="EK294" i="12"/>
  <c r="BJ294" i="12" s="1"/>
  <c r="BK294" i="12" s="1"/>
  <c r="EH294" i="12"/>
  <c r="EF294" i="12"/>
  <c r="EE294" i="12"/>
  <c r="AF294" i="12" s="1"/>
  <c r="ED294" i="12"/>
  <c r="EB294" i="12"/>
  <c r="DY294" i="12"/>
  <c r="DW294" i="12"/>
  <c r="EI294" i="12" s="1"/>
  <c r="DV294" i="12"/>
  <c r="EG294" i="12" s="1"/>
  <c r="DU294" i="12"/>
  <c r="DT294" i="12"/>
  <c r="EC294" i="12" s="1"/>
  <c r="U294" i="12" s="1"/>
  <c r="DS294" i="12"/>
  <c r="DR294" i="12"/>
  <c r="ER294" i="12" s="1"/>
  <c r="FA294" i="12" s="1"/>
  <c r="DD294" i="12"/>
  <c r="DC294" i="12"/>
  <c r="DB294" i="12"/>
  <c r="DA294" i="12"/>
  <c r="CY294" i="12"/>
  <c r="CW294" i="12"/>
  <c r="CU294" i="12"/>
  <c r="CT294" i="12"/>
  <c r="CS294" i="12"/>
  <c r="CR294" i="12"/>
  <c r="DF294" i="12" s="1"/>
  <c r="CP294" i="12"/>
  <c r="CO294" i="12"/>
  <c r="CL294" i="12"/>
  <c r="CK294" i="12"/>
  <c r="CJ294" i="12"/>
  <c r="CI294" i="12"/>
  <c r="CH294" i="12"/>
  <c r="CF294" i="12"/>
  <c r="CE294" i="12"/>
  <c r="CC294" i="12"/>
  <c r="CB294" i="12"/>
  <c r="CA294" i="12"/>
  <c r="CN294" i="12" s="1"/>
  <c r="BV294" i="12"/>
  <c r="BQ294" i="12"/>
  <c r="BN294" i="12"/>
  <c r="BL294" i="12"/>
  <c r="BI294" i="12"/>
  <c r="BM294" i="12" s="1"/>
  <c r="BG294" i="12"/>
  <c r="BB294" i="12"/>
  <c r="AW294" i="12"/>
  <c r="AU294" i="12"/>
  <c r="AT294" i="12"/>
  <c r="AV294" i="12" s="1"/>
  <c r="AX294" i="12" s="1"/>
  <c r="AR294" i="12"/>
  <c r="AM294" i="12"/>
  <c r="AH294" i="12"/>
  <c r="AE294" i="12"/>
  <c r="AC294" i="12"/>
  <c r="X294" i="12"/>
  <c r="V294" i="12"/>
  <c r="FH293" i="12"/>
  <c r="FE293" i="12"/>
  <c r="FC293" i="12"/>
  <c r="FB293" i="12"/>
  <c r="EY293" i="12"/>
  <c r="EL293" i="12"/>
  <c r="EK293" i="12"/>
  <c r="EH293" i="12"/>
  <c r="EF293" i="12"/>
  <c r="AJ293" i="12" s="1"/>
  <c r="EE293" i="12"/>
  <c r="ED293" i="12"/>
  <c r="EB293" i="12"/>
  <c r="P293" i="12" s="1"/>
  <c r="DV293" i="12"/>
  <c r="EG293" i="12" s="1"/>
  <c r="DU293" i="12"/>
  <c r="DT293" i="12"/>
  <c r="EC293" i="12" s="1"/>
  <c r="DR293" i="12"/>
  <c r="CR293" i="12"/>
  <c r="CO293" i="12"/>
  <c r="CP293" i="12" s="1"/>
  <c r="CA293" i="12"/>
  <c r="BV293" i="12"/>
  <c r="BQ293" i="12"/>
  <c r="BN293" i="12"/>
  <c r="BL293" i="12"/>
  <c r="BG293" i="12"/>
  <c r="BB293" i="12"/>
  <c r="AW293" i="12"/>
  <c r="AT293" i="12"/>
  <c r="AR293" i="12"/>
  <c r="AM293" i="12"/>
  <c r="AH293" i="12"/>
  <c r="AE293" i="12"/>
  <c r="AF293" i="12" s="1"/>
  <c r="AC293" i="12"/>
  <c r="X293" i="12"/>
  <c r="R293" i="12"/>
  <c r="Q293" i="12"/>
  <c r="FG292" i="12"/>
  <c r="FF292" i="12"/>
  <c r="FD292" i="12"/>
  <c r="FA292" i="12"/>
  <c r="EZ292" i="12"/>
  <c r="ER292" i="12"/>
  <c r="FB292" i="12" s="1"/>
  <c r="EM292" i="12"/>
  <c r="BS292" i="12" s="1"/>
  <c r="BT292" i="12" s="1"/>
  <c r="EJ292" i="12"/>
  <c r="EI292" i="12"/>
  <c r="EG292" i="12"/>
  <c r="AP292" i="12" s="1"/>
  <c r="ED292" i="12"/>
  <c r="Z292" i="12" s="1"/>
  <c r="EC292" i="12"/>
  <c r="DR292" i="12"/>
  <c r="EU292" i="12" s="1"/>
  <c r="FH292" i="12" s="1"/>
  <c r="CR292" i="12"/>
  <c r="CO292" i="12"/>
  <c r="CP292" i="12" s="1"/>
  <c r="CA292" i="12"/>
  <c r="BV292" i="12"/>
  <c r="BU292" i="12"/>
  <c r="BW292" i="12" s="1"/>
  <c r="BQ292" i="12"/>
  <c r="BL292" i="12"/>
  <c r="BG292" i="12"/>
  <c r="BE292" i="12"/>
  <c r="BD292" i="12"/>
  <c r="BF292" i="12" s="1"/>
  <c r="BH292" i="12" s="1"/>
  <c r="BB292" i="12"/>
  <c r="AY292" i="12"/>
  <c r="AW292" i="12"/>
  <c r="AS292" i="12"/>
  <c r="AR292" i="12"/>
  <c r="AQ292" i="12"/>
  <c r="AO292" i="12"/>
  <c r="AM292" i="12"/>
  <c r="AH292" i="12"/>
  <c r="AC292" i="12"/>
  <c r="X292" i="12"/>
  <c r="U292" i="12"/>
  <c r="FH291" i="12"/>
  <c r="FG291" i="12"/>
  <c r="FE291" i="12"/>
  <c r="FC291" i="12"/>
  <c r="FB291" i="12"/>
  <c r="EY291" i="12"/>
  <c r="EX291" i="12"/>
  <c r="EU291" i="12"/>
  <c r="EQ291" i="12"/>
  <c r="EZ291" i="12" s="1"/>
  <c r="EP291" i="12"/>
  <c r="EM291" i="12"/>
  <c r="BS291" i="12" s="1"/>
  <c r="EL291" i="12"/>
  <c r="EK291" i="12"/>
  <c r="EH291" i="12"/>
  <c r="EF291" i="12"/>
  <c r="EE291" i="12"/>
  <c r="AE291" i="12" s="1"/>
  <c r="EC291" i="12"/>
  <c r="EB291" i="12"/>
  <c r="DY291" i="12"/>
  <c r="DW291" i="12"/>
  <c r="EI291" i="12" s="1"/>
  <c r="DU291" i="12"/>
  <c r="ED291" i="12" s="1"/>
  <c r="DT291" i="12"/>
  <c r="DR291" i="12"/>
  <c r="ES291" i="12" s="1"/>
  <c r="FD291" i="12" s="1"/>
  <c r="DA291" i="12"/>
  <c r="CW291" i="12"/>
  <c r="CV291" i="12"/>
  <c r="CS291" i="12"/>
  <c r="DF291" i="12" s="1"/>
  <c r="CR291" i="12"/>
  <c r="CO291" i="12"/>
  <c r="CP291" i="12" s="1"/>
  <c r="DC291" i="12" s="1"/>
  <c r="CM291" i="12"/>
  <c r="CL291" i="12"/>
  <c r="CJ291" i="12"/>
  <c r="CE291" i="12"/>
  <c r="CB291" i="12"/>
  <c r="CN291" i="12" s="1"/>
  <c r="CA291" i="12"/>
  <c r="BV291" i="12"/>
  <c r="BT291" i="12"/>
  <c r="BU291" i="12" s="1"/>
  <c r="BQ291" i="12"/>
  <c r="BN291" i="12"/>
  <c r="BO291" i="12" s="1"/>
  <c r="BL291" i="12"/>
  <c r="BG291" i="12"/>
  <c r="BB291" i="12"/>
  <c r="AW291" i="12"/>
  <c r="AT291" i="12"/>
  <c r="AR291" i="12"/>
  <c r="AM291" i="12"/>
  <c r="AH291" i="12"/>
  <c r="AF291" i="12"/>
  <c r="AC291" i="12"/>
  <c r="X291" i="12"/>
  <c r="Q291" i="12"/>
  <c r="R291" i="12" s="1"/>
  <c r="P291" i="12"/>
  <c r="FH290" i="12"/>
  <c r="FE290" i="12"/>
  <c r="FC290" i="12"/>
  <c r="FB290" i="12"/>
  <c r="EY290" i="12"/>
  <c r="EL290" i="12"/>
  <c r="EK290" i="12"/>
  <c r="EH290" i="12"/>
  <c r="EF290" i="12"/>
  <c r="EE290" i="12"/>
  <c r="EB290" i="12"/>
  <c r="DT290" i="12"/>
  <c r="EC290" i="12" s="1"/>
  <c r="DR290" i="12"/>
  <c r="ER290" i="12" s="1"/>
  <c r="FA290" i="12" s="1"/>
  <c r="DB290" i="12"/>
  <c r="CR290" i="12"/>
  <c r="CO290" i="12"/>
  <c r="CP290" i="12" s="1"/>
  <c r="DA290" i="12" s="1"/>
  <c r="CK290" i="12"/>
  <c r="CA290" i="12"/>
  <c r="BV290" i="12"/>
  <c r="BQ290" i="12"/>
  <c r="BL290" i="12"/>
  <c r="BI290" i="12"/>
  <c r="BG290" i="12"/>
  <c r="BB290" i="12"/>
  <c r="AW290" i="12"/>
  <c r="AT290" i="12"/>
  <c r="AR290" i="12"/>
  <c r="AM290" i="12"/>
  <c r="AK290" i="12"/>
  <c r="AJ290" i="12"/>
  <c r="AH290" i="12"/>
  <c r="AE290" i="12"/>
  <c r="AF290" i="12" s="1"/>
  <c r="AC290" i="12"/>
  <c r="X290" i="12"/>
  <c r="FH289" i="12"/>
  <c r="FE289" i="12"/>
  <c r="FC289" i="12"/>
  <c r="FB289" i="12"/>
  <c r="EZ289" i="12"/>
  <c r="EY289" i="12"/>
  <c r="ES289" i="12"/>
  <c r="FD289" i="12" s="1"/>
  <c r="EQ289" i="12"/>
  <c r="EL289" i="12"/>
  <c r="EK289" i="12"/>
  <c r="EI289" i="12"/>
  <c r="EH289" i="12"/>
  <c r="EF289" i="12"/>
  <c r="AL289" i="12" s="1"/>
  <c r="EE289" i="12"/>
  <c r="EB289" i="12"/>
  <c r="DY289" i="12"/>
  <c r="EM289" i="12" s="1"/>
  <c r="DW289" i="12"/>
  <c r="DS289" i="12"/>
  <c r="EA289" i="12" s="1"/>
  <c r="DR289" i="12"/>
  <c r="CR289" i="12"/>
  <c r="CO289" i="12"/>
  <c r="CP289" i="12" s="1"/>
  <c r="CA289" i="12"/>
  <c r="BV289" i="12"/>
  <c r="BQ289" i="12"/>
  <c r="BO289" i="12"/>
  <c r="BP289" i="12" s="1"/>
  <c r="BN289" i="12"/>
  <c r="BL289" i="12"/>
  <c r="BI289" i="12"/>
  <c r="BJ289" i="12" s="1"/>
  <c r="BK289" i="12" s="1"/>
  <c r="BG289" i="12"/>
  <c r="BB289" i="12"/>
  <c r="AW289" i="12"/>
  <c r="AR289" i="12"/>
  <c r="AN289" i="12"/>
  <c r="AM289" i="12"/>
  <c r="AJ289" i="12"/>
  <c r="AK289" i="12" s="1"/>
  <c r="AH289" i="12"/>
  <c r="AC289" i="12"/>
  <c r="X289" i="12"/>
  <c r="P289" i="12"/>
  <c r="FH288" i="12"/>
  <c r="FG288" i="12"/>
  <c r="FF288" i="12"/>
  <c r="FD288" i="12"/>
  <c r="FC288" i="12"/>
  <c r="FA288" i="12"/>
  <c r="EZ288" i="12"/>
  <c r="EY288" i="12"/>
  <c r="EX288" i="12"/>
  <c r="EU288" i="12"/>
  <c r="ES288" i="12"/>
  <c r="EQ288" i="12"/>
  <c r="EP288" i="12"/>
  <c r="EM288" i="12"/>
  <c r="EL288" i="12"/>
  <c r="EJ288" i="12"/>
  <c r="EI288" i="12"/>
  <c r="AY288" i="12" s="1"/>
  <c r="AZ288" i="12" s="1"/>
  <c r="EG288" i="12"/>
  <c r="EE288" i="12"/>
  <c r="AF288" i="12" s="1"/>
  <c r="ED288" i="12"/>
  <c r="EC288" i="12"/>
  <c r="EB288" i="12"/>
  <c r="DY288" i="12"/>
  <c r="DW288" i="12"/>
  <c r="EH288" i="12" s="1"/>
  <c r="AT288" i="12" s="1"/>
  <c r="DV288" i="12"/>
  <c r="EF288" i="12" s="1"/>
  <c r="DU288" i="12"/>
  <c r="DT288" i="12"/>
  <c r="DS288" i="12"/>
  <c r="EA288" i="12" s="1"/>
  <c r="DR288" i="12"/>
  <c r="ER288" i="12" s="1"/>
  <c r="FB288" i="12" s="1"/>
  <c r="DD288" i="12"/>
  <c r="DC288" i="12"/>
  <c r="DB288" i="12"/>
  <c r="CZ288" i="12"/>
  <c r="CV288" i="12"/>
  <c r="CU288" i="12"/>
  <c r="CT288" i="12"/>
  <c r="CR288" i="12"/>
  <c r="CP288" i="12"/>
  <c r="CY288" i="12" s="1"/>
  <c r="CO288" i="12"/>
  <c r="CM288" i="12"/>
  <c r="CL288" i="12"/>
  <c r="CK288" i="12"/>
  <c r="CI288" i="12"/>
  <c r="CH288" i="12"/>
  <c r="CE288" i="12"/>
  <c r="CD288" i="12"/>
  <c r="CC288" i="12"/>
  <c r="CA288" i="12"/>
  <c r="BV288" i="12"/>
  <c r="BS288" i="12"/>
  <c r="BQ288" i="12"/>
  <c r="BL288" i="12"/>
  <c r="BG288" i="12"/>
  <c r="BC288" i="12"/>
  <c r="BB288" i="12"/>
  <c r="BA288" i="12"/>
  <c r="AW288" i="12"/>
  <c r="AR288" i="12"/>
  <c r="AO288" i="12"/>
  <c r="AP288" i="12" s="1"/>
  <c r="AM288" i="12"/>
  <c r="AH288" i="12"/>
  <c r="AE288" i="12"/>
  <c r="AC288" i="12"/>
  <c r="Y288" i="12"/>
  <c r="X288" i="12"/>
  <c r="W288" i="12"/>
  <c r="U288" i="12"/>
  <c r="V288" i="12" s="1"/>
  <c r="FH287" i="12"/>
  <c r="FE287" i="12"/>
  <c r="FC287" i="12"/>
  <c r="FB287" i="12"/>
  <c r="EZ287" i="12"/>
  <c r="EY287" i="12"/>
  <c r="EU287" i="12"/>
  <c r="FG287" i="12" s="1"/>
  <c r="ES287" i="12"/>
  <c r="FD287" i="12" s="1"/>
  <c r="EQ287" i="12"/>
  <c r="EP287" i="12"/>
  <c r="EX287" i="12" s="1"/>
  <c r="EL287" i="12"/>
  <c r="BO287" i="12" s="1"/>
  <c r="BP287" i="12" s="1"/>
  <c r="EK287" i="12"/>
  <c r="EH287" i="12"/>
  <c r="EG287" i="12"/>
  <c r="EF287" i="12"/>
  <c r="EE287" i="12"/>
  <c r="EC287" i="12"/>
  <c r="U287" i="12" s="1"/>
  <c r="EB287" i="12"/>
  <c r="DY287" i="12"/>
  <c r="DV287" i="12"/>
  <c r="DU287" i="12"/>
  <c r="ED287" i="12" s="1"/>
  <c r="DT287" i="12"/>
  <c r="DS287" i="12"/>
  <c r="EA287" i="12" s="1"/>
  <c r="DR287" i="12"/>
  <c r="DW287" i="12" s="1"/>
  <c r="EI287" i="12" s="1"/>
  <c r="CR287" i="12"/>
  <c r="CP287" i="12"/>
  <c r="DA287" i="12" s="1"/>
  <c r="CO287" i="12"/>
  <c r="CA287" i="12"/>
  <c r="BV287" i="12"/>
  <c r="BQ287" i="12"/>
  <c r="BN287" i="12"/>
  <c r="BL287" i="12"/>
  <c r="BJ287" i="12"/>
  <c r="BI287" i="12"/>
  <c r="BG287" i="12"/>
  <c r="BB287" i="12"/>
  <c r="AW287" i="12"/>
  <c r="AT287" i="12"/>
  <c r="AU287" i="12" s="1"/>
  <c r="AR287" i="12"/>
  <c r="AM287" i="12"/>
  <c r="AK287" i="12"/>
  <c r="AJ287" i="12"/>
  <c r="AH287" i="12"/>
  <c r="AE287" i="12"/>
  <c r="AF287" i="12" s="1"/>
  <c r="AG287" i="12" s="1"/>
  <c r="AC287" i="12"/>
  <c r="Z287" i="12"/>
  <c r="X287" i="12"/>
  <c r="FG286" i="12"/>
  <c r="FF286" i="12"/>
  <c r="FD286" i="12"/>
  <c r="FA286" i="12"/>
  <c r="EZ286" i="12"/>
  <c r="EM286" i="12"/>
  <c r="EJ286" i="12"/>
  <c r="EI286" i="12"/>
  <c r="BA286" i="12" s="1"/>
  <c r="BC286" i="12" s="1"/>
  <c r="EG286" i="12"/>
  <c r="AO286" i="12" s="1"/>
  <c r="ED286" i="12"/>
  <c r="EC286" i="12"/>
  <c r="U286" i="12" s="1"/>
  <c r="V286" i="12" s="1"/>
  <c r="DY286" i="12"/>
  <c r="DR286" i="12"/>
  <c r="DD286" i="12"/>
  <c r="CX286" i="12"/>
  <c r="CW286" i="12"/>
  <c r="CV286" i="12"/>
  <c r="CR286" i="12"/>
  <c r="CO286" i="12"/>
  <c r="CP286" i="12" s="1"/>
  <c r="DB286" i="12" s="1"/>
  <c r="CK286" i="12"/>
  <c r="CG286" i="12"/>
  <c r="CF286" i="12"/>
  <c r="CC286" i="12"/>
  <c r="CA286" i="12"/>
  <c r="BV286" i="12"/>
  <c r="BS286" i="12"/>
  <c r="BQ286" i="12"/>
  <c r="BL286" i="12"/>
  <c r="BG286" i="12"/>
  <c r="BE286" i="12"/>
  <c r="BD286" i="12"/>
  <c r="BB286" i="12"/>
  <c r="AY286" i="12"/>
  <c r="AZ286" i="12" s="1"/>
  <c r="AW286" i="12"/>
  <c r="AR286" i="12"/>
  <c r="AM286" i="12"/>
  <c r="AH286" i="12"/>
  <c r="AC286" i="12"/>
  <c r="X286" i="12"/>
  <c r="W286" i="12"/>
  <c r="Y286" i="12" s="1"/>
  <c r="FH285" i="12"/>
  <c r="FE285" i="12"/>
  <c r="FD285" i="12"/>
  <c r="FC285" i="12"/>
  <c r="FB285" i="12"/>
  <c r="EY285" i="12"/>
  <c r="EU285" i="12"/>
  <c r="FG285" i="12" s="1"/>
  <c r="ES285" i="12"/>
  <c r="EL285" i="12"/>
  <c r="EK285" i="12"/>
  <c r="BI285" i="12" s="1"/>
  <c r="EH285" i="12"/>
  <c r="EF285" i="12"/>
  <c r="AK285" i="12" s="1"/>
  <c r="EE285" i="12"/>
  <c r="EB285" i="12"/>
  <c r="DW285" i="12"/>
  <c r="EI285" i="12" s="1"/>
  <c r="DV285" i="12"/>
  <c r="EG285" i="12" s="1"/>
  <c r="DU285" i="12"/>
  <c r="ED285" i="12" s="1"/>
  <c r="DS285" i="12"/>
  <c r="DR285" i="12"/>
  <c r="ER285" i="12" s="1"/>
  <c r="FA285" i="12" s="1"/>
  <c r="CT285" i="12"/>
  <c r="CS285" i="12"/>
  <c r="CR285" i="12"/>
  <c r="CP285" i="12"/>
  <c r="CO285" i="12"/>
  <c r="CH285" i="12"/>
  <c r="CD285" i="12"/>
  <c r="CB285" i="12"/>
  <c r="BZ285" i="12" s="1"/>
  <c r="CA285" i="12"/>
  <c r="BV285" i="12"/>
  <c r="BQ285" i="12"/>
  <c r="BL285" i="12"/>
  <c r="BG285" i="12"/>
  <c r="BB285" i="12"/>
  <c r="AW285" i="12"/>
  <c r="AT285" i="12"/>
  <c r="AR285" i="12"/>
  <c r="AM285" i="12"/>
  <c r="AJ285" i="12"/>
  <c r="AL285" i="12" s="1"/>
  <c r="AH285" i="12"/>
  <c r="AC285" i="12"/>
  <c r="X285" i="12"/>
  <c r="P285" i="12"/>
  <c r="FG284" i="12"/>
  <c r="FF284" i="12"/>
  <c r="FD284" i="12"/>
  <c r="FA284" i="12"/>
  <c r="EZ284" i="12"/>
  <c r="EM284" i="12"/>
  <c r="BS284" i="12" s="1"/>
  <c r="BT284" i="12" s="1"/>
  <c r="EJ284" i="12"/>
  <c r="EI284" i="12"/>
  <c r="EG284" i="12"/>
  <c r="ED284" i="12"/>
  <c r="EC284" i="12"/>
  <c r="DR284" i="12"/>
  <c r="CR284" i="12"/>
  <c r="CP284" i="12"/>
  <c r="CO284" i="12"/>
  <c r="CA284" i="12"/>
  <c r="BW284" i="12"/>
  <c r="BV284" i="12"/>
  <c r="BU284" i="12"/>
  <c r="BQ284" i="12"/>
  <c r="BL284" i="12"/>
  <c r="BG284" i="12"/>
  <c r="BB284" i="12"/>
  <c r="AY284" i="12"/>
  <c r="AW284" i="12"/>
  <c r="AR284" i="12"/>
  <c r="AO284" i="12"/>
  <c r="AP284" i="12" s="1"/>
  <c r="AM284" i="12"/>
  <c r="AH284" i="12"/>
  <c r="AC284" i="12"/>
  <c r="AB284" i="12"/>
  <c r="AA284" i="12"/>
  <c r="Z284" i="12"/>
  <c r="X284" i="12"/>
  <c r="U284" i="12"/>
  <c r="V284" i="12" s="1"/>
  <c r="FH283" i="12"/>
  <c r="FG283" i="12"/>
  <c r="FE283" i="12"/>
  <c r="FC283" i="12"/>
  <c r="FB283" i="12"/>
  <c r="EZ283" i="12"/>
  <c r="EY283" i="12"/>
  <c r="EX283" i="12"/>
  <c r="EU283" i="12"/>
  <c r="EQ283" i="12"/>
  <c r="EP283" i="12"/>
  <c r="EL283" i="12"/>
  <c r="BP283" i="12" s="1"/>
  <c r="BR283" i="12" s="1"/>
  <c r="EK283" i="12"/>
  <c r="EH283" i="12"/>
  <c r="EF283" i="12"/>
  <c r="EE283" i="12"/>
  <c r="AE283" i="12" s="1"/>
  <c r="EC283" i="12"/>
  <c r="EB283" i="12"/>
  <c r="DY283" i="12"/>
  <c r="EM283" i="12" s="1"/>
  <c r="DW283" i="12"/>
  <c r="EI283" i="12" s="1"/>
  <c r="DU283" i="12"/>
  <c r="ED283" i="12" s="1"/>
  <c r="DT283" i="12"/>
  <c r="DR283" i="12"/>
  <c r="ES283" i="12" s="1"/>
  <c r="FD283" i="12" s="1"/>
  <c r="DC283" i="12"/>
  <c r="DA283" i="12"/>
  <c r="CV283" i="12"/>
  <c r="CR283" i="12"/>
  <c r="CO283" i="12"/>
  <c r="CP283" i="12" s="1"/>
  <c r="CW283" i="12" s="1"/>
  <c r="CN283" i="12"/>
  <c r="CM283" i="12"/>
  <c r="CJ283" i="12"/>
  <c r="CB283" i="12"/>
  <c r="CA283" i="12"/>
  <c r="BZ283" i="12" s="1"/>
  <c r="BV283" i="12"/>
  <c r="BQ283" i="12"/>
  <c r="BN283" i="12"/>
  <c r="BO283" i="12" s="1"/>
  <c r="BL283" i="12"/>
  <c r="BG283" i="12"/>
  <c r="BB283" i="12"/>
  <c r="AW283" i="12"/>
  <c r="AT283" i="12"/>
  <c r="AR283" i="12"/>
  <c r="AM283" i="12"/>
  <c r="AH283" i="12"/>
  <c r="AF283" i="12"/>
  <c r="AC283" i="12"/>
  <c r="X283" i="12"/>
  <c r="Q283" i="12"/>
  <c r="P283" i="12"/>
  <c r="R283" i="12" s="1"/>
  <c r="FG282" i="12"/>
  <c r="FF282" i="12"/>
  <c r="FD282" i="12"/>
  <c r="FA282" i="12"/>
  <c r="EZ282" i="12"/>
  <c r="EM282" i="12"/>
  <c r="EJ282" i="12"/>
  <c r="EI282" i="12"/>
  <c r="EG282" i="12"/>
  <c r="AO282" i="12" s="1"/>
  <c r="ED282" i="12"/>
  <c r="EC282" i="12"/>
  <c r="U282" i="12" s="1"/>
  <c r="DR282" i="12"/>
  <c r="CR282" i="12"/>
  <c r="CO282" i="12"/>
  <c r="CP282" i="12" s="1"/>
  <c r="CG282" i="12" s="1"/>
  <c r="CA282" i="12"/>
  <c r="BV282" i="12"/>
  <c r="BS282" i="12"/>
  <c r="BT282" i="12" s="1"/>
  <c r="BQ282" i="12"/>
  <c r="BL282" i="12"/>
  <c r="BG282" i="12"/>
  <c r="BB282" i="12"/>
  <c r="AY282" i="12"/>
  <c r="AW282" i="12"/>
  <c r="AR282" i="12"/>
  <c r="AM282" i="12"/>
  <c r="AH282" i="12"/>
  <c r="AC282" i="12"/>
  <c r="X282" i="12"/>
  <c r="V282" i="12"/>
  <c r="FH281" i="12"/>
  <c r="FE281" i="12"/>
  <c r="FC281" i="12"/>
  <c r="FB281" i="12"/>
  <c r="EY281" i="12"/>
  <c r="ES281" i="12"/>
  <c r="FD281" i="12" s="1"/>
  <c r="EQ281" i="12"/>
  <c r="EZ281" i="12" s="1"/>
  <c r="EM281" i="12"/>
  <c r="EL281" i="12"/>
  <c r="EK281" i="12"/>
  <c r="EI281" i="12"/>
  <c r="EH281" i="12"/>
  <c r="EF281" i="12"/>
  <c r="EE281" i="12"/>
  <c r="EB281" i="12"/>
  <c r="Q281" i="12" s="1"/>
  <c r="EA281" i="12"/>
  <c r="DY281" i="12"/>
  <c r="DW281" i="12"/>
  <c r="DS281" i="12"/>
  <c r="DR281" i="12"/>
  <c r="CW281" i="12"/>
  <c r="CR281" i="12"/>
  <c r="CO281" i="12"/>
  <c r="CP281" i="12" s="1"/>
  <c r="CL281" i="12" s="1"/>
  <c r="CA281" i="12"/>
  <c r="BV281" i="12"/>
  <c r="BQ281" i="12"/>
  <c r="BO281" i="12"/>
  <c r="BP281" i="12" s="1"/>
  <c r="BN281" i="12"/>
  <c r="BL281" i="12"/>
  <c r="BI281" i="12"/>
  <c r="BJ281" i="12" s="1"/>
  <c r="BK281" i="12" s="1"/>
  <c r="BG281" i="12"/>
  <c r="BB281" i="12"/>
  <c r="AY281" i="12"/>
  <c r="AW281" i="12"/>
  <c r="AR281" i="12"/>
  <c r="AM281" i="12"/>
  <c r="AJ281" i="12"/>
  <c r="AH281" i="12"/>
  <c r="AC281" i="12"/>
  <c r="X281" i="12"/>
  <c r="R281" i="12"/>
  <c r="P281" i="12"/>
  <c r="FH280" i="12"/>
  <c r="FG280" i="12"/>
  <c r="FE280" i="12"/>
  <c r="FC280" i="12"/>
  <c r="FB280" i="12"/>
  <c r="EY280" i="12"/>
  <c r="EX280" i="12"/>
  <c r="EU280" i="12"/>
  <c r="ES280" i="12"/>
  <c r="FD280" i="12" s="1"/>
  <c r="EQ280" i="12"/>
  <c r="EZ280" i="12" s="1"/>
  <c r="EP280" i="12"/>
  <c r="EM280" i="12"/>
  <c r="EL280" i="12"/>
  <c r="EK280" i="12"/>
  <c r="EH280" i="12"/>
  <c r="EF280" i="12"/>
  <c r="EE280" i="12"/>
  <c r="ED280" i="12"/>
  <c r="EB280" i="12"/>
  <c r="DY280" i="12"/>
  <c r="DX280" i="12"/>
  <c r="EJ280" i="12" s="1"/>
  <c r="DW280" i="12"/>
  <c r="EI280" i="12" s="1"/>
  <c r="DV280" i="12"/>
  <c r="EG280" i="12" s="1"/>
  <c r="DU280" i="12"/>
  <c r="DT280" i="12"/>
  <c r="EC280" i="12" s="1"/>
  <c r="DS280" i="12"/>
  <c r="EA280" i="12" s="1"/>
  <c r="DR280" i="12"/>
  <c r="ER280" i="12" s="1"/>
  <c r="FA280" i="12" s="1"/>
  <c r="DD280" i="12"/>
  <c r="DC280" i="12"/>
  <c r="DB280" i="12"/>
  <c r="CZ280" i="12"/>
  <c r="CV280" i="12"/>
  <c r="CU280" i="12"/>
  <c r="CT280" i="12"/>
  <c r="CR280" i="12"/>
  <c r="CP280" i="12"/>
  <c r="CY280" i="12" s="1"/>
  <c r="CO280" i="12"/>
  <c r="CM280" i="12"/>
  <c r="CL280" i="12"/>
  <c r="CK280" i="12"/>
  <c r="CI280" i="12"/>
  <c r="CH280" i="12"/>
  <c r="CE280" i="12"/>
  <c r="CD280" i="12"/>
  <c r="CC280" i="12"/>
  <c r="CA280" i="12"/>
  <c r="BV280" i="12"/>
  <c r="BQ280" i="12"/>
  <c r="BL280" i="12"/>
  <c r="BI280" i="12"/>
  <c r="BG280" i="12"/>
  <c r="BB280" i="12"/>
  <c r="AW280" i="12"/>
  <c r="AV280" i="12"/>
  <c r="AU280" i="12"/>
  <c r="AT280" i="12"/>
  <c r="AR280" i="12"/>
  <c r="AO280" i="12"/>
  <c r="AM280" i="12"/>
  <c r="AH280" i="12"/>
  <c r="AE280" i="12"/>
  <c r="AC280" i="12"/>
  <c r="X280" i="12"/>
  <c r="FH279" i="12"/>
  <c r="FE279" i="12"/>
  <c r="FC279" i="12"/>
  <c r="FB279" i="12"/>
  <c r="EZ279" i="12"/>
  <c r="EY279" i="12"/>
  <c r="EU279" i="12"/>
  <c r="ES279" i="12"/>
  <c r="FD279" i="12" s="1"/>
  <c r="EQ279" i="12"/>
  <c r="EP279" i="12"/>
  <c r="EX279" i="12" s="1"/>
  <c r="EL279" i="12"/>
  <c r="BO279" i="12" s="1"/>
  <c r="BP279" i="12" s="1"/>
  <c r="EK279" i="12"/>
  <c r="EH279" i="12"/>
  <c r="AV279" i="12" s="1"/>
  <c r="EG279" i="12"/>
  <c r="EF279" i="12"/>
  <c r="EE279" i="12"/>
  <c r="EC279" i="12"/>
  <c r="EB279" i="12"/>
  <c r="DY279" i="12"/>
  <c r="DV279" i="12"/>
  <c r="DU279" i="12"/>
  <c r="ED279" i="12" s="1"/>
  <c r="DT279" i="12"/>
  <c r="DS279" i="12"/>
  <c r="DR279" i="12"/>
  <c r="DW279" i="12" s="1"/>
  <c r="EI279" i="12" s="1"/>
  <c r="CZ279" i="12"/>
  <c r="CR279" i="12"/>
  <c r="CP279" i="12"/>
  <c r="CJ279" i="12" s="1"/>
  <c r="CO279" i="12"/>
  <c r="CB279" i="12"/>
  <c r="BZ279" i="12" s="1"/>
  <c r="CA279" i="12"/>
  <c r="BV279" i="12"/>
  <c r="BQ279" i="12"/>
  <c r="BN279" i="12"/>
  <c r="BL279" i="12"/>
  <c r="BJ279" i="12"/>
  <c r="BI279" i="12"/>
  <c r="BG279" i="12"/>
  <c r="BB279" i="12"/>
  <c r="AX279" i="12"/>
  <c r="AW279" i="12"/>
  <c r="AT279" i="12"/>
  <c r="AU279" i="12" s="1"/>
  <c r="AR279" i="12"/>
  <c r="AM279" i="12"/>
  <c r="AJ279" i="12"/>
  <c r="AK279" i="12" s="1"/>
  <c r="AL279" i="12" s="1"/>
  <c r="AH279" i="12"/>
  <c r="AE279" i="12"/>
  <c r="AF279" i="12" s="1"/>
  <c r="AG279" i="12" s="1"/>
  <c r="AC279" i="12"/>
  <c r="Z279" i="12"/>
  <c r="X279" i="12"/>
  <c r="FG278" i="12"/>
  <c r="FF278" i="12"/>
  <c r="FD278" i="12"/>
  <c r="FA278" i="12"/>
  <c r="EZ278" i="12"/>
  <c r="EM278" i="12"/>
  <c r="EJ278" i="12"/>
  <c r="EI278" i="12"/>
  <c r="BA278" i="12" s="1"/>
  <c r="BC278" i="12" s="1"/>
  <c r="EG278" i="12"/>
  <c r="ED278" i="12"/>
  <c r="EC278" i="12"/>
  <c r="U278" i="12" s="1"/>
  <c r="V278" i="12" s="1"/>
  <c r="DR278" i="12"/>
  <c r="DD278" i="12"/>
  <c r="CX278" i="12"/>
  <c r="CW278" i="12"/>
  <c r="CV278" i="12"/>
  <c r="CR278" i="12"/>
  <c r="CO278" i="12"/>
  <c r="CP278" i="12" s="1"/>
  <c r="DB278" i="12" s="1"/>
  <c r="CK278" i="12"/>
  <c r="CG278" i="12"/>
  <c r="CF278" i="12"/>
  <c r="CC278" i="12"/>
  <c r="CA278" i="12"/>
  <c r="BV278" i="12"/>
  <c r="BS278" i="12"/>
  <c r="BQ278" i="12"/>
  <c r="BL278" i="12"/>
  <c r="BG278" i="12"/>
  <c r="BE278" i="12"/>
  <c r="BF278" i="12" s="1"/>
  <c r="BD278" i="12"/>
  <c r="BB278" i="12"/>
  <c r="AY278" i="12"/>
  <c r="AZ278" i="12" s="1"/>
  <c r="AW278" i="12"/>
  <c r="AR278" i="12"/>
  <c r="AM278" i="12"/>
  <c r="AH278" i="12"/>
  <c r="AC278" i="12"/>
  <c r="X278" i="12"/>
  <c r="W278" i="12"/>
  <c r="Y278" i="12" s="1"/>
  <c r="FH277" i="12"/>
  <c r="FE277" i="12"/>
  <c r="FD277" i="12"/>
  <c r="FC277" i="12"/>
  <c r="FB277" i="12"/>
  <c r="EY277" i="12"/>
  <c r="EU277" i="12"/>
  <c r="FG277" i="12" s="1"/>
  <c r="ES277" i="12"/>
  <c r="EL277" i="12"/>
  <c r="EK277" i="12"/>
  <c r="BI277" i="12" s="1"/>
  <c r="EH277" i="12"/>
  <c r="EF277" i="12"/>
  <c r="EE277" i="12"/>
  <c r="EB277" i="12"/>
  <c r="DW277" i="12"/>
  <c r="EI277" i="12" s="1"/>
  <c r="DV277" i="12"/>
  <c r="EG277" i="12" s="1"/>
  <c r="DU277" i="12"/>
  <c r="ED277" i="12" s="1"/>
  <c r="DS277" i="12"/>
  <c r="DR277" i="12"/>
  <c r="ER277" i="12" s="1"/>
  <c r="FA277" i="12" s="1"/>
  <c r="DC277" i="12"/>
  <c r="CU277" i="12"/>
  <c r="CS277" i="12"/>
  <c r="CR277" i="12"/>
  <c r="CP277" i="12"/>
  <c r="CT277" i="12" s="1"/>
  <c r="CO277" i="12"/>
  <c r="CJ277" i="12"/>
  <c r="CH277" i="12"/>
  <c r="CD277" i="12"/>
  <c r="CA277" i="12"/>
  <c r="BV277" i="12"/>
  <c r="BQ277" i="12"/>
  <c r="BL277" i="12"/>
  <c r="BG277" i="12"/>
  <c r="BB277" i="12"/>
  <c r="AW277" i="12"/>
  <c r="AU277" i="12"/>
  <c r="AV277" i="12" s="1"/>
  <c r="AT277" i="12"/>
  <c r="AR277" i="12"/>
  <c r="AM277" i="12"/>
  <c r="AJ277" i="12"/>
  <c r="AH277" i="12"/>
  <c r="AE277" i="12"/>
  <c r="AC277" i="12"/>
  <c r="X277" i="12"/>
  <c r="P277" i="12"/>
  <c r="Q277" i="12" s="1"/>
  <c r="FG276" i="12"/>
  <c r="FF276" i="12"/>
  <c r="FD276" i="12"/>
  <c r="FC276" i="12"/>
  <c r="FB276" i="12"/>
  <c r="FA276" i="12"/>
  <c r="EZ276" i="12"/>
  <c r="ES276" i="12"/>
  <c r="ER276" i="12"/>
  <c r="EP276" i="12"/>
  <c r="EM276" i="12"/>
  <c r="BS276" i="12" s="1"/>
  <c r="EJ276" i="12"/>
  <c r="EI276" i="12"/>
  <c r="AZ276" i="12" s="1"/>
  <c r="EG276" i="12"/>
  <c r="ED276" i="12"/>
  <c r="EC276" i="12"/>
  <c r="EB276" i="12"/>
  <c r="P276" i="12" s="1"/>
  <c r="DW276" i="12"/>
  <c r="EH276" i="12" s="1"/>
  <c r="DT276" i="12"/>
  <c r="DS276" i="12"/>
  <c r="DR276" i="12"/>
  <c r="CR276" i="12"/>
  <c r="CP276" i="12"/>
  <c r="CI276" i="12" s="1"/>
  <c r="CO276" i="12"/>
  <c r="CA276" i="12"/>
  <c r="BV276" i="12"/>
  <c r="BU276" i="12"/>
  <c r="BT276" i="12"/>
  <c r="BQ276" i="12"/>
  <c r="BL276" i="12"/>
  <c r="BG276" i="12"/>
  <c r="BD276" i="12"/>
  <c r="BB276" i="12"/>
  <c r="AY276" i="12"/>
  <c r="AW276" i="12"/>
  <c r="AR276" i="12"/>
  <c r="AO276" i="12"/>
  <c r="AP276" i="12" s="1"/>
  <c r="AM276" i="12"/>
  <c r="AH276" i="12"/>
  <c r="AC276" i="12"/>
  <c r="AB276" i="12"/>
  <c r="AA276" i="12"/>
  <c r="Z276" i="12"/>
  <c r="X276" i="12"/>
  <c r="U276" i="12"/>
  <c r="V276" i="12" s="1"/>
  <c r="FH275" i="12"/>
  <c r="FE275" i="12"/>
  <c r="FC275" i="12"/>
  <c r="FB275" i="12"/>
  <c r="EZ275" i="12"/>
  <c r="EY275" i="12"/>
  <c r="EU275" i="12"/>
  <c r="FG275" i="12" s="1"/>
  <c r="EQ275" i="12"/>
  <c r="EP275" i="12"/>
  <c r="EM275" i="12"/>
  <c r="BS275" i="12" s="1"/>
  <c r="EL275" i="12"/>
  <c r="BP275" i="12" s="1"/>
  <c r="BR275" i="12" s="1"/>
  <c r="EK275" i="12"/>
  <c r="EH275" i="12"/>
  <c r="AU275" i="12" s="1"/>
  <c r="EF275" i="12"/>
  <c r="AJ275" i="12" s="1"/>
  <c r="EE275" i="12"/>
  <c r="EC275" i="12"/>
  <c r="U275" i="12" s="1"/>
  <c r="V275" i="12" s="1"/>
  <c r="EB275" i="12"/>
  <c r="DY275" i="12"/>
  <c r="DW275" i="12"/>
  <c r="EI275" i="12" s="1"/>
  <c r="DU275" i="12"/>
  <c r="ED275" i="12" s="1"/>
  <c r="DT275" i="12"/>
  <c r="DR275" i="12"/>
  <c r="ES275" i="12" s="1"/>
  <c r="FD275" i="12" s="1"/>
  <c r="DD275" i="12"/>
  <c r="DA275" i="12"/>
  <c r="CZ275" i="12"/>
  <c r="CW275" i="12"/>
  <c r="CU275" i="12"/>
  <c r="CS275" i="12"/>
  <c r="CR275" i="12"/>
  <c r="DF275" i="12" s="1"/>
  <c r="CO275" i="12"/>
  <c r="CP275" i="12" s="1"/>
  <c r="CV275" i="12" s="1"/>
  <c r="CM275" i="12"/>
  <c r="CL275" i="12"/>
  <c r="CI275" i="12"/>
  <c r="CF275" i="12"/>
  <c r="CE275" i="12"/>
  <c r="CD275" i="12"/>
  <c r="CB275" i="12"/>
  <c r="CA275" i="12"/>
  <c r="BV275" i="12"/>
  <c r="BT275" i="12"/>
  <c r="BQ275" i="12"/>
  <c r="BN275" i="12"/>
  <c r="BO275" i="12" s="1"/>
  <c r="BL275" i="12"/>
  <c r="BJ275" i="12"/>
  <c r="BI275" i="12"/>
  <c r="BG275" i="12"/>
  <c r="BB275" i="12"/>
  <c r="AW275" i="12"/>
  <c r="AV275" i="12"/>
  <c r="AX275" i="12" s="1"/>
  <c r="AT275" i="12"/>
  <c r="AR275" i="12"/>
  <c r="AM275" i="12"/>
  <c r="AL275" i="12"/>
  <c r="AN275" i="12" s="1"/>
  <c r="AK275" i="12"/>
  <c r="AH275" i="12"/>
  <c r="AC275" i="12"/>
  <c r="X275" i="12"/>
  <c r="P275" i="12"/>
  <c r="FG274" i="12"/>
  <c r="FF274" i="12"/>
  <c r="FD274" i="12"/>
  <c r="FA274" i="12"/>
  <c r="EZ274" i="12"/>
  <c r="EU274" i="12"/>
  <c r="FH274" i="12" s="1"/>
  <c r="ER274" i="12"/>
  <c r="FB274" i="12" s="1"/>
  <c r="EM274" i="12"/>
  <c r="BU274" i="12" s="1"/>
  <c r="EJ274" i="12"/>
  <c r="EI274" i="12"/>
  <c r="EG274" i="12"/>
  <c r="AO274" i="12" s="1"/>
  <c r="ED274" i="12"/>
  <c r="Z274" i="12" s="1"/>
  <c r="EC274" i="12"/>
  <c r="DY274" i="12"/>
  <c r="EL274" i="12" s="1"/>
  <c r="DV274" i="12"/>
  <c r="EF274" i="12" s="1"/>
  <c r="DT274" i="12"/>
  <c r="EB274" i="12" s="1"/>
  <c r="DR274" i="12"/>
  <c r="DA274" i="12"/>
  <c r="CZ274" i="12"/>
  <c r="CX274" i="12"/>
  <c r="CT274" i="12"/>
  <c r="CR274" i="12"/>
  <c r="CO274" i="12"/>
  <c r="CP274" i="12" s="1"/>
  <c r="CW274" i="12" s="1"/>
  <c r="CN274" i="12"/>
  <c r="CK274" i="12"/>
  <c r="CJ274" i="12"/>
  <c r="CG274" i="12"/>
  <c r="CC274" i="12"/>
  <c r="CB274" i="12"/>
  <c r="CA274" i="12"/>
  <c r="BZ274" i="12" s="1"/>
  <c r="BV274" i="12"/>
  <c r="BW274" i="12" s="1"/>
  <c r="BS274" i="12"/>
  <c r="BT274" i="12" s="1"/>
  <c r="BQ274" i="12"/>
  <c r="BL274" i="12"/>
  <c r="BG274" i="12"/>
  <c r="BB274" i="12"/>
  <c r="AY274" i="12"/>
  <c r="AW274" i="12"/>
  <c r="AR274" i="12"/>
  <c r="AP274" i="12"/>
  <c r="AQ274" i="12" s="1"/>
  <c r="AM274" i="12"/>
  <c r="AH274" i="12"/>
  <c r="AC274" i="12"/>
  <c r="AA274" i="12"/>
  <c r="X274" i="12"/>
  <c r="FH273" i="12"/>
  <c r="FE273" i="12"/>
  <c r="FC273" i="12"/>
  <c r="FB273" i="12"/>
  <c r="EY273" i="12"/>
  <c r="ER273" i="12"/>
  <c r="FA273" i="12" s="1"/>
  <c r="EL273" i="12"/>
  <c r="BN273" i="12" s="1"/>
  <c r="EK273" i="12"/>
  <c r="EH273" i="12"/>
  <c r="EF273" i="12"/>
  <c r="EE273" i="12"/>
  <c r="AF273" i="12" s="1"/>
  <c r="EB273" i="12"/>
  <c r="DY273" i="12"/>
  <c r="EM273" i="12" s="1"/>
  <c r="DV273" i="12"/>
  <c r="EG273" i="12" s="1"/>
  <c r="DR273" i="12"/>
  <c r="ES273" i="12" s="1"/>
  <c r="FD273" i="12" s="1"/>
  <c r="CR273" i="12"/>
  <c r="CO273" i="12"/>
  <c r="CP273" i="12" s="1"/>
  <c r="CA273" i="12"/>
  <c r="BV273" i="12"/>
  <c r="BQ273" i="12"/>
  <c r="BL273" i="12"/>
  <c r="BI273" i="12"/>
  <c r="BJ273" i="12" s="1"/>
  <c r="BK273" i="12" s="1"/>
  <c r="BG273" i="12"/>
  <c r="BB273" i="12"/>
  <c r="AW273" i="12"/>
  <c r="AR273" i="12"/>
  <c r="AM273" i="12"/>
  <c r="AJ273" i="12"/>
  <c r="AH273" i="12"/>
  <c r="AE273" i="12"/>
  <c r="AC273" i="12"/>
  <c r="X273" i="12"/>
  <c r="P273" i="12"/>
  <c r="FH272" i="12"/>
  <c r="FG272" i="12"/>
  <c r="FF272" i="12"/>
  <c r="FD272" i="12"/>
  <c r="FC272" i="12"/>
  <c r="FA272" i="12"/>
  <c r="EZ272" i="12"/>
  <c r="EY272" i="12"/>
  <c r="EX272" i="12"/>
  <c r="EU272" i="12"/>
  <c r="ET272" i="12"/>
  <c r="EW272" i="12" s="1"/>
  <c r="ES272" i="12"/>
  <c r="EQ272" i="12"/>
  <c r="EP272" i="12"/>
  <c r="EM272" i="12"/>
  <c r="EL272" i="12"/>
  <c r="EJ272" i="12"/>
  <c r="EI272" i="12"/>
  <c r="EG272" i="12"/>
  <c r="AQ272" i="12" s="1"/>
  <c r="EE272" i="12"/>
  <c r="ED272" i="12"/>
  <c r="EC272" i="12"/>
  <c r="EA272" i="12"/>
  <c r="DY272" i="12"/>
  <c r="DW272" i="12"/>
  <c r="EH272" i="12" s="1"/>
  <c r="AT272" i="12" s="1"/>
  <c r="DV272" i="12"/>
  <c r="DU272" i="12"/>
  <c r="DT272" i="12"/>
  <c r="EB272" i="12" s="1"/>
  <c r="DS272" i="12"/>
  <c r="DR272" i="12"/>
  <c r="ER272" i="12" s="1"/>
  <c r="FB272" i="12" s="1"/>
  <c r="DD272" i="12"/>
  <c r="DC272" i="12"/>
  <c r="CZ272" i="12"/>
  <c r="CT272" i="12"/>
  <c r="CR272" i="12"/>
  <c r="CP272" i="12"/>
  <c r="CM272" i="12" s="1"/>
  <c r="CO272" i="12"/>
  <c r="CH272" i="12"/>
  <c r="CE272" i="12"/>
  <c r="CD272" i="12"/>
  <c r="CA272" i="12"/>
  <c r="BV272" i="12"/>
  <c r="BT272" i="12"/>
  <c r="BS272" i="12"/>
  <c r="BQ272" i="12"/>
  <c r="BL272" i="12"/>
  <c r="BG272" i="12"/>
  <c r="BB272" i="12"/>
  <c r="AW272" i="12"/>
  <c r="AV272" i="12"/>
  <c r="AU272" i="12"/>
  <c r="AR272" i="12"/>
  <c r="AO272" i="12"/>
  <c r="AP272" i="12" s="1"/>
  <c r="AM272" i="12"/>
  <c r="AH272" i="12"/>
  <c r="AC272" i="12"/>
  <c r="Y272" i="12"/>
  <c r="X272" i="12"/>
  <c r="W272" i="12"/>
  <c r="U272" i="12"/>
  <c r="V272" i="12" s="1"/>
  <c r="FH271" i="12"/>
  <c r="FG271" i="12"/>
  <c r="FE271" i="12"/>
  <c r="FD271" i="12"/>
  <c r="FC271" i="12"/>
  <c r="FB271" i="12"/>
  <c r="EY271" i="12"/>
  <c r="EU271" i="12"/>
  <c r="ES271" i="12"/>
  <c r="EQ271" i="12"/>
  <c r="EZ271" i="12" s="1"/>
  <c r="EP271" i="12"/>
  <c r="EL271" i="12"/>
  <c r="BO271" i="12" s="1"/>
  <c r="BP271" i="12" s="1"/>
  <c r="EK271" i="12"/>
  <c r="EI271" i="12"/>
  <c r="AY271" i="12" s="1"/>
  <c r="EH271" i="12"/>
  <c r="EG271" i="12"/>
  <c r="EF271" i="12"/>
  <c r="EE271" i="12"/>
  <c r="EC271" i="12"/>
  <c r="EB271" i="12"/>
  <c r="P271" i="12" s="1"/>
  <c r="EA271" i="12"/>
  <c r="DY271" i="12"/>
  <c r="EM271" i="12" s="1"/>
  <c r="DV271" i="12"/>
  <c r="DU271" i="12"/>
  <c r="ED271" i="12" s="1"/>
  <c r="DT271" i="12"/>
  <c r="DS271" i="12"/>
  <c r="DR271" i="12"/>
  <c r="DW271" i="12" s="1"/>
  <c r="CY271" i="12"/>
  <c r="CW271" i="12"/>
  <c r="CV271" i="12"/>
  <c r="CR271" i="12"/>
  <c r="CP271" i="12"/>
  <c r="DA271" i="12" s="1"/>
  <c r="CO271" i="12"/>
  <c r="CM271" i="12"/>
  <c r="CJ271" i="12"/>
  <c r="CI271" i="12"/>
  <c r="CF271" i="12"/>
  <c r="CE271" i="12"/>
  <c r="CA271" i="12"/>
  <c r="BV271" i="12"/>
  <c r="BQ271" i="12"/>
  <c r="BN271" i="12"/>
  <c r="BR271" i="12" s="1"/>
  <c r="BL271" i="12"/>
  <c r="BJ271" i="12"/>
  <c r="BI271" i="12"/>
  <c r="BG271" i="12"/>
  <c r="BB271" i="12"/>
  <c r="BA271" i="12"/>
  <c r="AZ271" i="12"/>
  <c r="AW271" i="12"/>
  <c r="AT271" i="12"/>
  <c r="AU271" i="12" s="1"/>
  <c r="AR271" i="12"/>
  <c r="AO271" i="12"/>
  <c r="AM271" i="12"/>
  <c r="AJ271" i="12"/>
  <c r="AH271" i="12"/>
  <c r="AG271" i="12"/>
  <c r="AE271" i="12"/>
  <c r="AF271" i="12" s="1"/>
  <c r="AC271" i="12"/>
  <c r="X271" i="12"/>
  <c r="Q271" i="12"/>
  <c r="R271" i="12" s="1"/>
  <c r="FH270" i="12"/>
  <c r="FE270" i="12"/>
  <c r="FC270" i="12"/>
  <c r="FB270" i="12"/>
  <c r="EY270" i="12"/>
  <c r="ER270" i="12"/>
  <c r="FA270" i="12" s="1"/>
  <c r="EL270" i="12"/>
  <c r="EK270" i="12"/>
  <c r="EH270" i="12"/>
  <c r="EF270" i="12"/>
  <c r="EE270" i="12"/>
  <c r="EB270" i="12"/>
  <c r="DY270" i="12"/>
  <c r="EM270" i="12" s="1"/>
  <c r="DU270" i="12"/>
  <c r="ED270" i="12" s="1"/>
  <c r="DR270" i="12"/>
  <c r="EP270" i="12" s="1"/>
  <c r="CR270" i="12"/>
  <c r="CO270" i="12"/>
  <c r="CP270" i="12" s="1"/>
  <c r="CM270" i="12" s="1"/>
  <c r="CA270" i="12"/>
  <c r="BV270" i="12"/>
  <c r="BQ270" i="12"/>
  <c r="BN270" i="12"/>
  <c r="BL270" i="12"/>
  <c r="BG270" i="12"/>
  <c r="BB270" i="12"/>
  <c r="AW270" i="12"/>
  <c r="AT270" i="12"/>
  <c r="AR270" i="12"/>
  <c r="AM270" i="12"/>
  <c r="AH270" i="12"/>
  <c r="AE270" i="12"/>
  <c r="AC270" i="12"/>
  <c r="X270" i="12"/>
  <c r="R270" i="12"/>
  <c r="Q270" i="12"/>
  <c r="P270" i="12"/>
  <c r="FH269" i="12"/>
  <c r="FE269" i="12"/>
  <c r="FD269" i="12"/>
  <c r="FC269" i="12"/>
  <c r="FB269" i="12"/>
  <c r="FA269" i="12"/>
  <c r="EY269" i="12"/>
  <c r="EU269" i="12"/>
  <c r="FG269" i="12" s="1"/>
  <c r="ES269" i="12"/>
  <c r="ER269" i="12"/>
  <c r="EL269" i="12"/>
  <c r="EK269" i="12"/>
  <c r="BI269" i="12" s="1"/>
  <c r="EI269" i="12"/>
  <c r="EH269" i="12"/>
  <c r="EF269" i="12"/>
  <c r="EE269" i="12"/>
  <c r="EB269" i="12"/>
  <c r="DW269" i="12"/>
  <c r="DV269" i="12"/>
  <c r="EG269" i="12" s="1"/>
  <c r="DU269" i="12"/>
  <c r="ED269" i="12" s="1"/>
  <c r="DS269" i="12"/>
  <c r="DR269" i="12"/>
  <c r="DC269" i="12"/>
  <c r="CX269" i="12"/>
  <c r="CU269" i="12"/>
  <c r="CT269" i="12"/>
  <c r="CR269" i="12"/>
  <c r="CP269" i="12"/>
  <c r="DA269" i="12" s="1"/>
  <c r="CO269" i="12"/>
  <c r="CK269" i="12"/>
  <c r="CJ269" i="12"/>
  <c r="CH269" i="12"/>
  <c r="CD269" i="12"/>
  <c r="CC269" i="12"/>
  <c r="CA269" i="12"/>
  <c r="BV269" i="12"/>
  <c r="BQ269" i="12"/>
  <c r="BL269" i="12"/>
  <c r="BG269" i="12"/>
  <c r="BB269" i="12"/>
  <c r="AY269" i="12"/>
  <c r="AW269" i="12"/>
  <c r="AV269" i="12"/>
  <c r="AU269" i="12"/>
  <c r="AT269" i="12"/>
  <c r="AR269" i="12"/>
  <c r="AM269" i="12"/>
  <c r="AJ269" i="12"/>
  <c r="AH269" i="12"/>
  <c r="AE269" i="12"/>
  <c r="AC269" i="12"/>
  <c r="X269" i="12"/>
  <c r="P269" i="12"/>
  <c r="FG268" i="12"/>
  <c r="FF268" i="12"/>
  <c r="FD268" i="12"/>
  <c r="FA268" i="12"/>
  <c r="EZ268" i="12"/>
  <c r="EX268" i="12"/>
  <c r="ES268" i="12"/>
  <c r="FC268" i="12" s="1"/>
  <c r="ER268" i="12"/>
  <c r="FB268" i="12" s="1"/>
  <c r="EP268" i="12"/>
  <c r="EM268" i="12"/>
  <c r="BS268" i="12" s="1"/>
  <c r="BW268" i="12" s="1"/>
  <c r="EJ268" i="12"/>
  <c r="EI268" i="12"/>
  <c r="EG268" i="12"/>
  <c r="ED268" i="12"/>
  <c r="EC268" i="12"/>
  <c r="EB268" i="12"/>
  <c r="EA268" i="12"/>
  <c r="DW268" i="12"/>
  <c r="EH268" i="12" s="1"/>
  <c r="DT268" i="12"/>
  <c r="DS268" i="12"/>
  <c r="DR268" i="12"/>
  <c r="CR268" i="12"/>
  <c r="CP268" i="12"/>
  <c r="CX268" i="12" s="1"/>
  <c r="CO268" i="12"/>
  <c r="CA268" i="12"/>
  <c r="BV268" i="12"/>
  <c r="BU268" i="12"/>
  <c r="BT268" i="12"/>
  <c r="BQ268" i="12"/>
  <c r="BL268" i="12"/>
  <c r="BG268" i="12"/>
  <c r="BD268" i="12"/>
  <c r="BB268" i="12"/>
  <c r="AW268" i="12"/>
  <c r="AR268" i="12"/>
  <c r="AQ268" i="12"/>
  <c r="AS268" i="12" s="1"/>
  <c r="AO268" i="12"/>
  <c r="AP268" i="12" s="1"/>
  <c r="AM268" i="12"/>
  <c r="AH268" i="12"/>
  <c r="AC268" i="12"/>
  <c r="AA268" i="12"/>
  <c r="Z268" i="12"/>
  <c r="X268" i="12"/>
  <c r="V268" i="12"/>
  <c r="U268" i="12"/>
  <c r="Q268" i="12"/>
  <c r="P268" i="12"/>
  <c r="F268" i="12"/>
  <c r="FH267" i="12"/>
  <c r="FE267" i="12"/>
  <c r="FC267" i="12"/>
  <c r="FB267" i="12"/>
  <c r="EY267" i="12"/>
  <c r="EL267" i="12"/>
  <c r="EK267" i="12"/>
  <c r="EH267" i="12"/>
  <c r="EF267" i="12"/>
  <c r="AJ267" i="12" s="1"/>
  <c r="EE267" i="12"/>
  <c r="EB267" i="12"/>
  <c r="DY267" i="12"/>
  <c r="EM267" i="12" s="1"/>
  <c r="DT267" i="12"/>
  <c r="EC267" i="12" s="1"/>
  <c r="DR267" i="12"/>
  <c r="DC267" i="12"/>
  <c r="CW267" i="12"/>
  <c r="CV267" i="12"/>
  <c r="CU267" i="12"/>
  <c r="CR267" i="12"/>
  <c r="CO267" i="12"/>
  <c r="CP267" i="12" s="1"/>
  <c r="CZ267" i="12" s="1"/>
  <c r="CL267" i="12"/>
  <c r="CJ267" i="12"/>
  <c r="CI267" i="12"/>
  <c r="CF267" i="12"/>
  <c r="CE267" i="12"/>
  <c r="CA267" i="12"/>
  <c r="BV267" i="12"/>
  <c r="BQ267" i="12"/>
  <c r="BN267" i="12"/>
  <c r="BL267" i="12"/>
  <c r="BI267" i="12"/>
  <c r="BG267" i="12"/>
  <c r="BB267" i="12"/>
  <c r="AW267" i="12"/>
  <c r="AR267" i="12"/>
  <c r="AM267" i="12"/>
  <c r="AK267" i="12"/>
  <c r="AH267" i="12"/>
  <c r="AC267" i="12"/>
  <c r="X267" i="12"/>
  <c r="FH266" i="12"/>
  <c r="FG266" i="12"/>
  <c r="FF266" i="12"/>
  <c r="FD266" i="12"/>
  <c r="FA266" i="12"/>
  <c r="EZ266" i="12"/>
  <c r="EU266" i="12"/>
  <c r="ER266" i="12"/>
  <c r="FB266" i="12" s="1"/>
  <c r="EQ266" i="12"/>
  <c r="EY266" i="12" s="1"/>
  <c r="EM266" i="12"/>
  <c r="EJ266" i="12"/>
  <c r="EI266" i="12"/>
  <c r="EG266" i="12"/>
  <c r="ED266" i="12"/>
  <c r="EC266" i="12"/>
  <c r="W266" i="12" s="1"/>
  <c r="EB266" i="12"/>
  <c r="DY266" i="12"/>
  <c r="EL266" i="12" s="1"/>
  <c r="DV266" i="12"/>
  <c r="EF266" i="12" s="1"/>
  <c r="AJ266" i="12" s="1"/>
  <c r="DU266" i="12"/>
  <c r="EE266" i="12" s="1"/>
  <c r="DT266" i="12"/>
  <c r="DR266" i="12"/>
  <c r="DC266" i="12"/>
  <c r="DB266" i="12"/>
  <c r="CZ266" i="12"/>
  <c r="CX266" i="12"/>
  <c r="CW266" i="12"/>
  <c r="CU266" i="12"/>
  <c r="CT266" i="12"/>
  <c r="CS266" i="12"/>
  <c r="DF266" i="12" s="1"/>
  <c r="CR266" i="12"/>
  <c r="CO266" i="12"/>
  <c r="CP266" i="12" s="1"/>
  <c r="CN266" i="12"/>
  <c r="CL266" i="12"/>
  <c r="CK266" i="12"/>
  <c r="CJ266" i="12"/>
  <c r="CI266" i="12"/>
  <c r="CG266" i="12"/>
  <c r="CF266" i="12"/>
  <c r="CD266" i="12"/>
  <c r="CC266" i="12"/>
  <c r="CB266" i="12"/>
  <c r="CA266" i="12"/>
  <c r="BV266" i="12"/>
  <c r="BS266" i="12"/>
  <c r="BQ266" i="12"/>
  <c r="BL266" i="12"/>
  <c r="BG266" i="12"/>
  <c r="BB266" i="12"/>
  <c r="BA266" i="12"/>
  <c r="AY266" i="12"/>
  <c r="AZ266" i="12" s="1"/>
  <c r="AW266" i="12"/>
  <c r="AR266" i="12"/>
  <c r="AM266" i="12"/>
  <c r="AH266" i="12"/>
  <c r="AE266" i="12"/>
  <c r="AC266" i="12"/>
  <c r="AA266" i="12"/>
  <c r="Z266" i="12"/>
  <c r="X266" i="12"/>
  <c r="V266" i="12"/>
  <c r="U266" i="12"/>
  <c r="FH265" i="12"/>
  <c r="FE265" i="12"/>
  <c r="FC265" i="12"/>
  <c r="FB265" i="12"/>
  <c r="FA265" i="12"/>
  <c r="EZ265" i="12"/>
  <c r="EY265" i="12"/>
  <c r="ER265" i="12"/>
  <c r="EQ265" i="12"/>
  <c r="EP265" i="12"/>
  <c r="EL265" i="12"/>
  <c r="EK265" i="12"/>
  <c r="EH265" i="12"/>
  <c r="EF265" i="12"/>
  <c r="EE265" i="12"/>
  <c r="EB265" i="12"/>
  <c r="DY265" i="12"/>
  <c r="EM265" i="12" s="1"/>
  <c r="DW265" i="12"/>
  <c r="EI265" i="12" s="1"/>
  <c r="DT265" i="12"/>
  <c r="EC265" i="12" s="1"/>
  <c r="DS265" i="12"/>
  <c r="EA265" i="12" s="1"/>
  <c r="DR265" i="12"/>
  <c r="ES265" i="12" s="1"/>
  <c r="FD265" i="12" s="1"/>
  <c r="DC265" i="12"/>
  <c r="DB265" i="12"/>
  <c r="CY265" i="12"/>
  <c r="CU265" i="12"/>
  <c r="CR265" i="12"/>
  <c r="CO265" i="12"/>
  <c r="CP265" i="12" s="1"/>
  <c r="DD265" i="12" s="1"/>
  <c r="CI265" i="12"/>
  <c r="CH265" i="12"/>
  <c r="CF265" i="12"/>
  <c r="CA265" i="12"/>
  <c r="BV265" i="12"/>
  <c r="BQ265" i="12"/>
  <c r="BL265" i="12"/>
  <c r="BK265" i="12"/>
  <c r="BI265" i="12"/>
  <c r="BJ265" i="12" s="1"/>
  <c r="BG265" i="12"/>
  <c r="BB265" i="12"/>
  <c r="AW265" i="12"/>
  <c r="AR265" i="12"/>
  <c r="AM265" i="12"/>
  <c r="AH265" i="12"/>
  <c r="AF265" i="12"/>
  <c r="AE265" i="12"/>
  <c r="AC265" i="12"/>
  <c r="X265" i="12"/>
  <c r="U265" i="12"/>
  <c r="FG264" i="12"/>
  <c r="FF264" i="12"/>
  <c r="FD264" i="12"/>
  <c r="FC264" i="12"/>
  <c r="FA264" i="12"/>
  <c r="EZ264" i="12"/>
  <c r="EY264" i="12"/>
  <c r="EU264" i="12"/>
  <c r="FH264" i="12" s="1"/>
  <c r="ES264" i="12"/>
  <c r="EQ264" i="12"/>
  <c r="EP264" i="12"/>
  <c r="EM264" i="12"/>
  <c r="EL264" i="12"/>
  <c r="EJ264" i="12"/>
  <c r="BD264" i="12" s="1"/>
  <c r="EI264" i="12"/>
  <c r="AY264" i="12" s="1"/>
  <c r="EG264" i="12"/>
  <c r="EE264" i="12"/>
  <c r="ED264" i="12"/>
  <c r="EC264" i="12"/>
  <c r="EA264" i="12"/>
  <c r="DY264" i="12"/>
  <c r="DX264" i="12" s="1"/>
  <c r="EK264" i="12" s="1"/>
  <c r="DW264" i="12"/>
  <c r="EH264" i="12" s="1"/>
  <c r="AU264" i="12" s="1"/>
  <c r="DV264" i="12"/>
  <c r="EF264" i="12" s="1"/>
  <c r="DU264" i="12"/>
  <c r="DT264" i="12"/>
  <c r="EB264" i="12" s="1"/>
  <c r="DS264" i="12"/>
  <c r="DR264" i="12"/>
  <c r="ER264" i="12" s="1"/>
  <c r="FB264" i="12" s="1"/>
  <c r="DB264" i="12"/>
  <c r="DA264" i="12"/>
  <c r="CZ264" i="12"/>
  <c r="CS264" i="12"/>
  <c r="CR264" i="12"/>
  <c r="DF264" i="12" s="1"/>
  <c r="CP264" i="12"/>
  <c r="CW264" i="12" s="1"/>
  <c r="CO264" i="12"/>
  <c r="CJ264" i="12"/>
  <c r="CI264" i="12"/>
  <c r="CE264" i="12"/>
  <c r="CA264" i="12"/>
  <c r="BV264" i="12"/>
  <c r="BQ264" i="12"/>
  <c r="BL264" i="12"/>
  <c r="BG264" i="12"/>
  <c r="BF264" i="12"/>
  <c r="BE264" i="12"/>
  <c r="BB264" i="12"/>
  <c r="AW264" i="12"/>
  <c r="AT264" i="12"/>
  <c r="AR264" i="12"/>
  <c r="AO264" i="12"/>
  <c r="AM264" i="12"/>
  <c r="AH264" i="12"/>
  <c r="AE264" i="12"/>
  <c r="AC264" i="12"/>
  <c r="X264" i="12"/>
  <c r="FH263" i="12"/>
  <c r="FG263" i="12"/>
  <c r="FE263" i="12"/>
  <c r="FC263" i="12"/>
  <c r="FB263" i="12"/>
  <c r="EY263" i="12"/>
  <c r="EU263" i="12"/>
  <c r="ES263" i="12"/>
  <c r="FD263" i="12" s="1"/>
  <c r="ER263" i="12"/>
  <c r="FA263" i="12" s="1"/>
  <c r="EQ263" i="12"/>
  <c r="EZ263" i="12" s="1"/>
  <c r="EP263" i="12"/>
  <c r="EX263" i="12" s="1"/>
  <c r="EL263" i="12"/>
  <c r="EK263" i="12"/>
  <c r="EH263" i="12"/>
  <c r="EG263" i="12"/>
  <c r="AO263" i="12" s="1"/>
  <c r="AP263" i="12" s="1"/>
  <c r="EF263" i="12"/>
  <c r="EE263" i="12"/>
  <c r="ED263" i="12"/>
  <c r="EC263" i="12"/>
  <c r="EB263" i="12"/>
  <c r="DY263" i="12"/>
  <c r="EM263" i="12" s="1"/>
  <c r="DV263" i="12"/>
  <c r="DU263" i="12"/>
  <c r="DT263" i="12"/>
  <c r="DS263" i="12"/>
  <c r="EA263" i="12" s="1"/>
  <c r="DR263" i="12"/>
  <c r="DW263" i="12" s="1"/>
  <c r="EI263" i="12" s="1"/>
  <c r="CR263" i="12"/>
  <c r="CP263" i="12"/>
  <c r="CZ263" i="12" s="1"/>
  <c r="CO263" i="12"/>
  <c r="CK263" i="12"/>
  <c r="CA263" i="12"/>
  <c r="BV263" i="12"/>
  <c r="BS263" i="12"/>
  <c r="BQ263" i="12"/>
  <c r="BL263" i="12"/>
  <c r="BI263" i="12"/>
  <c r="BG263" i="12"/>
  <c r="BB263" i="12"/>
  <c r="AW263" i="12"/>
  <c r="AT263" i="12"/>
  <c r="AR263" i="12"/>
  <c r="AQ263" i="12"/>
  <c r="AS263" i="12" s="1"/>
  <c r="AM263" i="12"/>
  <c r="AK263" i="12"/>
  <c r="AL263" i="12" s="1"/>
  <c r="AJ263" i="12"/>
  <c r="AH263" i="12"/>
  <c r="AG263" i="12"/>
  <c r="AE263" i="12"/>
  <c r="AF263" i="12" s="1"/>
  <c r="AC263" i="12"/>
  <c r="X263" i="12"/>
  <c r="U263" i="12"/>
  <c r="FG262" i="12"/>
  <c r="FF262" i="12"/>
  <c r="FD262" i="12"/>
  <c r="FA262" i="12"/>
  <c r="EZ262" i="12"/>
  <c r="ES262" i="12"/>
  <c r="FC262" i="12" s="1"/>
  <c r="EQ262" i="12"/>
  <c r="EY262" i="12" s="1"/>
  <c r="EM262" i="12"/>
  <c r="BS262" i="12" s="1"/>
  <c r="EJ262" i="12"/>
  <c r="EI262" i="12"/>
  <c r="EG262" i="12"/>
  <c r="ED262" i="12"/>
  <c r="EC262" i="12"/>
  <c r="DR262" i="12"/>
  <c r="EU262" i="12" s="1"/>
  <c r="FH262" i="12" s="1"/>
  <c r="CX262" i="12"/>
  <c r="CW262" i="12"/>
  <c r="CV262" i="12"/>
  <c r="CT262" i="12"/>
  <c r="CR262" i="12"/>
  <c r="CO262" i="12"/>
  <c r="CP262" i="12" s="1"/>
  <c r="DC262" i="12" s="1"/>
  <c r="CK262" i="12"/>
  <c r="CF262" i="12"/>
  <c r="CE262" i="12"/>
  <c r="CD262" i="12"/>
  <c r="CA262" i="12"/>
  <c r="BV262" i="12"/>
  <c r="BQ262" i="12"/>
  <c r="BL262" i="12"/>
  <c r="BG262" i="12"/>
  <c r="BE262" i="12"/>
  <c r="BD262" i="12"/>
  <c r="BB262" i="12"/>
  <c r="AW262" i="12"/>
  <c r="AR262" i="12"/>
  <c r="AM262" i="12"/>
  <c r="AH262" i="12"/>
  <c r="AC262" i="12"/>
  <c r="Z262" i="12"/>
  <c r="X262" i="12"/>
  <c r="FH261" i="12"/>
  <c r="FE261" i="12"/>
  <c r="FC261" i="12"/>
  <c r="FB261" i="12"/>
  <c r="EY261" i="12"/>
  <c r="EU261" i="12"/>
  <c r="FG261" i="12" s="1"/>
  <c r="ES261" i="12"/>
  <c r="FD261" i="12" s="1"/>
  <c r="EL261" i="12"/>
  <c r="EK261" i="12"/>
  <c r="BI261" i="12" s="1"/>
  <c r="EH261" i="12"/>
  <c r="EF261" i="12"/>
  <c r="EE261" i="12"/>
  <c r="AE261" i="12" s="1"/>
  <c r="ED261" i="12"/>
  <c r="EB261" i="12"/>
  <c r="EA261" i="12"/>
  <c r="DW261" i="12"/>
  <c r="EI261" i="12" s="1"/>
  <c r="DV261" i="12"/>
  <c r="EG261" i="12" s="1"/>
  <c r="DU261" i="12"/>
  <c r="DS261" i="12"/>
  <c r="DR261" i="12"/>
  <c r="ER261" i="12" s="1"/>
  <c r="FA261" i="12" s="1"/>
  <c r="DB261" i="12"/>
  <c r="DA261" i="12"/>
  <c r="CY261" i="12"/>
  <c r="CU261" i="12"/>
  <c r="CS261" i="12"/>
  <c r="DF261" i="12" s="1"/>
  <c r="CR261" i="12"/>
  <c r="CP261" i="12"/>
  <c r="CT261" i="12" s="1"/>
  <c r="CO261" i="12"/>
  <c r="CL261" i="12"/>
  <c r="CK261" i="12"/>
  <c r="CJ261" i="12"/>
  <c r="CD261" i="12"/>
  <c r="CC261" i="12"/>
  <c r="CB261" i="12"/>
  <c r="CN261" i="12" s="1"/>
  <c r="CA261" i="12"/>
  <c r="BZ261" i="12"/>
  <c r="BV261" i="12"/>
  <c r="BQ261" i="12"/>
  <c r="BL261" i="12"/>
  <c r="BJ261" i="12"/>
  <c r="BG261" i="12"/>
  <c r="BB261" i="12"/>
  <c r="AW261" i="12"/>
  <c r="AV261" i="12"/>
  <c r="AU261" i="12"/>
  <c r="AT261" i="12"/>
  <c r="AR261" i="12"/>
  <c r="AM261" i="12"/>
  <c r="AJ261" i="12"/>
  <c r="AH261" i="12"/>
  <c r="AC261" i="12"/>
  <c r="X261" i="12"/>
  <c r="P261" i="12"/>
  <c r="G261" i="12"/>
  <c r="F261" i="12"/>
  <c r="H261" i="12" s="1"/>
  <c r="FH260" i="12"/>
  <c r="FE260" i="12"/>
  <c r="FC260" i="12"/>
  <c r="FB260" i="12"/>
  <c r="EY260" i="12"/>
  <c r="EL260" i="12"/>
  <c r="BN260" i="12" s="1"/>
  <c r="BP260" i="12" s="1"/>
  <c r="EK260" i="12"/>
  <c r="EH260" i="12"/>
  <c r="EF260" i="12"/>
  <c r="EE260" i="12"/>
  <c r="AE260" i="12" s="1"/>
  <c r="AF260" i="12" s="1"/>
  <c r="EB260" i="12"/>
  <c r="DT260" i="12"/>
  <c r="EC260" i="12" s="1"/>
  <c r="U260" i="12" s="1"/>
  <c r="DR260" i="12"/>
  <c r="CR260" i="12"/>
  <c r="CP260" i="12"/>
  <c r="CV260" i="12" s="1"/>
  <c r="CO260" i="12"/>
  <c r="CE260" i="12"/>
  <c r="CA260" i="12"/>
  <c r="BV260" i="12"/>
  <c r="BQ260" i="12"/>
  <c r="BO260" i="12"/>
  <c r="BL260" i="12"/>
  <c r="BI260" i="12"/>
  <c r="BG260" i="12"/>
  <c r="BB260" i="12"/>
  <c r="AW260" i="12"/>
  <c r="AR260" i="12"/>
  <c r="AM260" i="12"/>
  <c r="AJ260" i="12"/>
  <c r="AI260" i="12"/>
  <c r="AH260" i="12"/>
  <c r="AG260" i="12"/>
  <c r="AC260" i="12"/>
  <c r="X260" i="12"/>
  <c r="FH259" i="12"/>
  <c r="FE259" i="12"/>
  <c r="FD259" i="12"/>
  <c r="FC259" i="12"/>
  <c r="FB259" i="12"/>
  <c r="EZ259" i="12"/>
  <c r="EY259" i="12"/>
  <c r="EU259" i="12"/>
  <c r="FG259" i="12" s="1"/>
  <c r="ES259" i="12"/>
  <c r="EQ259" i="12"/>
  <c r="EP259" i="12"/>
  <c r="EL259" i="12"/>
  <c r="EK259" i="12"/>
  <c r="EH259" i="12"/>
  <c r="EF259" i="12"/>
  <c r="EE259" i="12"/>
  <c r="AE259" i="12" s="1"/>
  <c r="EC259" i="12"/>
  <c r="EB259" i="12"/>
  <c r="DY259" i="12"/>
  <c r="EM259" i="12" s="1"/>
  <c r="DW259" i="12"/>
  <c r="EI259" i="12" s="1"/>
  <c r="DU259" i="12"/>
  <c r="ED259" i="12" s="1"/>
  <c r="DT259" i="12"/>
  <c r="DS259" i="12"/>
  <c r="EA259" i="12" s="1"/>
  <c r="DR259" i="12"/>
  <c r="ER259" i="12" s="1"/>
  <c r="FA259" i="12" s="1"/>
  <c r="DD259" i="12"/>
  <c r="DC259" i="12"/>
  <c r="DA259" i="12"/>
  <c r="CZ259" i="12"/>
  <c r="CW259" i="12"/>
  <c r="CV259" i="12"/>
  <c r="CU259" i="12"/>
  <c r="CS259" i="12"/>
  <c r="DF259" i="12" s="1"/>
  <c r="CR259" i="12"/>
  <c r="CP259" i="12"/>
  <c r="CY259" i="12" s="1"/>
  <c r="CO259" i="12"/>
  <c r="CM259" i="12"/>
  <c r="CL259" i="12"/>
  <c r="CJ259" i="12"/>
  <c r="CI259" i="12"/>
  <c r="CH259" i="12"/>
  <c r="CF259" i="12"/>
  <c r="CE259" i="12"/>
  <c r="CD259" i="12"/>
  <c r="CB259" i="12"/>
  <c r="CN259" i="12" s="1"/>
  <c r="CA259" i="12"/>
  <c r="BV259" i="12"/>
  <c r="BQ259" i="12"/>
  <c r="BN259" i="12"/>
  <c r="BL259" i="12"/>
  <c r="BG259" i="12"/>
  <c r="BB259" i="12"/>
  <c r="AW259" i="12"/>
  <c r="AT259" i="12"/>
  <c r="AR259" i="12"/>
  <c r="AM259" i="12"/>
  <c r="AH259" i="12"/>
  <c r="AG259" i="12"/>
  <c r="AF259" i="12"/>
  <c r="AC259" i="12"/>
  <c r="Z259" i="12"/>
  <c r="X259" i="12"/>
  <c r="R259" i="12"/>
  <c r="Q259" i="12"/>
  <c r="P259" i="12"/>
  <c r="F259" i="12"/>
  <c r="FG258" i="12"/>
  <c r="FF258" i="12"/>
  <c r="FD258" i="12"/>
  <c r="FA258" i="12"/>
  <c r="EZ258" i="12"/>
  <c r="EM258" i="12"/>
  <c r="EJ258" i="12"/>
  <c r="EI258" i="12"/>
  <c r="EG258" i="12"/>
  <c r="AO258" i="12" s="1"/>
  <c r="ED258" i="12"/>
  <c r="EC258" i="12"/>
  <c r="DR258" i="12"/>
  <c r="EU258" i="12" s="1"/>
  <c r="FH258" i="12" s="1"/>
  <c r="DB258" i="12"/>
  <c r="CS258" i="12"/>
  <c r="CR258" i="12"/>
  <c r="CO258" i="12"/>
  <c r="CP258" i="12" s="1"/>
  <c r="CB258" i="12"/>
  <c r="CA258" i="12"/>
  <c r="BV258" i="12"/>
  <c r="BS258" i="12"/>
  <c r="BQ258" i="12"/>
  <c r="BL258" i="12"/>
  <c r="BG258" i="12"/>
  <c r="BB258" i="12"/>
  <c r="AY258" i="12"/>
  <c r="AW258" i="12"/>
  <c r="AR258" i="12"/>
  <c r="AM258" i="12"/>
  <c r="AH258" i="12"/>
  <c r="AC258" i="12"/>
  <c r="X258" i="12"/>
  <c r="U258" i="12"/>
  <c r="FH257" i="12"/>
  <c r="FE257" i="12"/>
  <c r="FC257" i="12"/>
  <c r="FB257" i="12"/>
  <c r="EZ257" i="12"/>
  <c r="EY257" i="12"/>
  <c r="EQ257" i="12"/>
  <c r="EL257" i="12"/>
  <c r="EK257" i="12"/>
  <c r="BI257" i="12" s="1"/>
  <c r="EH257" i="12"/>
  <c r="EF257" i="12"/>
  <c r="EE257" i="12"/>
  <c r="EB257" i="12"/>
  <c r="DY257" i="12"/>
  <c r="EM257" i="12" s="1"/>
  <c r="DW257" i="12"/>
  <c r="EI257" i="12" s="1"/>
  <c r="DR257" i="12"/>
  <c r="ES257" i="12" s="1"/>
  <c r="FD257" i="12" s="1"/>
  <c r="CY257" i="12"/>
  <c r="CX257" i="12"/>
  <c r="CW257" i="12"/>
  <c r="CR257" i="12"/>
  <c r="CO257" i="12"/>
  <c r="CP257" i="12" s="1"/>
  <c r="CL257" i="12" s="1"/>
  <c r="CH257" i="12"/>
  <c r="CG257" i="12"/>
  <c r="CF257" i="12"/>
  <c r="CA257" i="12"/>
  <c r="BV257" i="12"/>
  <c r="BQ257" i="12"/>
  <c r="BN257" i="12"/>
  <c r="BO257" i="12" s="1"/>
  <c r="BP257" i="12" s="1"/>
  <c r="BL257" i="12"/>
  <c r="BG257" i="12"/>
  <c r="BB257" i="12"/>
  <c r="AW257" i="12"/>
  <c r="AR257" i="12"/>
  <c r="AM257" i="12"/>
  <c r="AJ257" i="12"/>
  <c r="AH257" i="12"/>
  <c r="AC257" i="12"/>
  <c r="X257" i="12"/>
  <c r="P257" i="12"/>
  <c r="FG256" i="12"/>
  <c r="FF256" i="12"/>
  <c r="FD256" i="12"/>
  <c r="FC256" i="12"/>
  <c r="FA256" i="12"/>
  <c r="EZ256" i="12"/>
  <c r="ES256" i="12"/>
  <c r="EP256" i="12"/>
  <c r="EX256" i="12" s="1"/>
  <c r="EM256" i="12"/>
  <c r="EJ256" i="12"/>
  <c r="EI256" i="12"/>
  <c r="AY256" i="12" s="1"/>
  <c r="AZ256" i="12" s="1"/>
  <c r="EG256" i="12"/>
  <c r="ED256" i="12"/>
  <c r="EC256" i="12"/>
  <c r="DW256" i="12"/>
  <c r="EH256" i="12" s="1"/>
  <c r="AT256" i="12" s="1"/>
  <c r="DV256" i="12"/>
  <c r="EF256" i="12" s="1"/>
  <c r="DT256" i="12"/>
  <c r="EB256" i="12" s="1"/>
  <c r="P256" i="12" s="1"/>
  <c r="DS256" i="12"/>
  <c r="EA256" i="12" s="1"/>
  <c r="DR256" i="12"/>
  <c r="ER256" i="12" s="1"/>
  <c r="FB256" i="12" s="1"/>
  <c r="DD256" i="12"/>
  <c r="DC256" i="12"/>
  <c r="DB256" i="12"/>
  <c r="CZ256" i="12"/>
  <c r="CV256" i="12"/>
  <c r="CU256" i="12"/>
  <c r="CT256" i="12"/>
  <c r="CR256" i="12"/>
  <c r="CP256" i="12"/>
  <c r="CY256" i="12" s="1"/>
  <c r="CO256" i="12"/>
  <c r="CM256" i="12"/>
  <c r="CL256" i="12"/>
  <c r="CK256" i="12"/>
  <c r="CI256" i="12"/>
  <c r="CH256" i="12"/>
  <c r="CE256" i="12"/>
  <c r="CD256" i="12"/>
  <c r="CC256" i="12"/>
  <c r="CA256" i="12"/>
  <c r="BV256" i="12"/>
  <c r="BT256" i="12"/>
  <c r="BU256" i="12" s="1"/>
  <c r="BS256" i="12"/>
  <c r="BQ256" i="12"/>
  <c r="BL256" i="12"/>
  <c r="BG256" i="12"/>
  <c r="BD256" i="12"/>
  <c r="BC256" i="12"/>
  <c r="BB256" i="12"/>
  <c r="BA256" i="12"/>
  <c r="AW256" i="12"/>
  <c r="AU256" i="12"/>
  <c r="AV256" i="12" s="1"/>
  <c r="AR256" i="12"/>
  <c r="AO256" i="12"/>
  <c r="AM256" i="12"/>
  <c r="AH256" i="12"/>
  <c r="AC256" i="12"/>
  <c r="X256" i="12"/>
  <c r="W256" i="12"/>
  <c r="U256" i="12"/>
  <c r="V256" i="12" s="1"/>
  <c r="FH255" i="12"/>
  <c r="FE255" i="12"/>
  <c r="FD255" i="12"/>
  <c r="FC255" i="12"/>
  <c r="FB255" i="12"/>
  <c r="EY255" i="12"/>
  <c r="EU255" i="12"/>
  <c r="FG255" i="12" s="1"/>
  <c r="ES255" i="12"/>
  <c r="EQ255" i="12"/>
  <c r="EZ255" i="12" s="1"/>
  <c r="EP255" i="12"/>
  <c r="EX255" i="12" s="1"/>
  <c r="EL255" i="12"/>
  <c r="BO255" i="12" s="1"/>
  <c r="EK255" i="12"/>
  <c r="EI255" i="12"/>
  <c r="AY255" i="12" s="1"/>
  <c r="EH255" i="12"/>
  <c r="EG255" i="12"/>
  <c r="EF255" i="12"/>
  <c r="EE255" i="12"/>
  <c r="AE255" i="12" s="1"/>
  <c r="EC255" i="12"/>
  <c r="EB255" i="12"/>
  <c r="DY255" i="12"/>
  <c r="DW255" i="12"/>
  <c r="DV255" i="12"/>
  <c r="DU255" i="12"/>
  <c r="ED255" i="12" s="1"/>
  <c r="DT255" i="12"/>
  <c r="DS255" i="12"/>
  <c r="DR255" i="12"/>
  <c r="ER255" i="12" s="1"/>
  <c r="FA255" i="12" s="1"/>
  <c r="DA255" i="12"/>
  <c r="CZ255" i="12"/>
  <c r="CY255" i="12"/>
  <c r="CW255" i="12"/>
  <c r="CS255" i="12"/>
  <c r="CR255" i="12"/>
  <c r="DF255" i="12" s="1"/>
  <c r="CP255" i="12"/>
  <c r="CO255" i="12"/>
  <c r="CJ255" i="12"/>
  <c r="CI255" i="12"/>
  <c r="CH255" i="12"/>
  <c r="CF255" i="12"/>
  <c r="CB255" i="12"/>
  <c r="CA255" i="12"/>
  <c r="BV255" i="12"/>
  <c r="BQ255" i="12"/>
  <c r="BP255" i="12"/>
  <c r="BN255" i="12"/>
  <c r="BL255" i="12"/>
  <c r="BI255" i="12"/>
  <c r="BJ255" i="12" s="1"/>
  <c r="BG255" i="12"/>
  <c r="BB255" i="12"/>
  <c r="AZ255" i="12"/>
  <c r="BA255" i="12" s="1"/>
  <c r="AW255" i="12"/>
  <c r="AT255" i="12"/>
  <c r="AR255" i="12"/>
  <c r="AM255" i="12"/>
  <c r="AJ255" i="12"/>
  <c r="AK255" i="12" s="1"/>
  <c r="AL255" i="12" s="1"/>
  <c r="AH255" i="12"/>
  <c r="AC255" i="12"/>
  <c r="Z255" i="12"/>
  <c r="X255" i="12"/>
  <c r="FG254" i="12"/>
  <c r="FF254" i="12"/>
  <c r="FD254" i="12"/>
  <c r="FA254" i="12"/>
  <c r="EZ254" i="12"/>
  <c r="EP254" i="12"/>
  <c r="EM254" i="12"/>
  <c r="EJ254" i="12"/>
  <c r="BD254" i="12" s="1"/>
  <c r="EI254" i="12"/>
  <c r="EG254" i="12"/>
  <c r="AP254" i="12" s="1"/>
  <c r="ED254" i="12"/>
  <c r="EC254" i="12"/>
  <c r="U254" i="12" s="1"/>
  <c r="DY254" i="12"/>
  <c r="EL254" i="12" s="1"/>
  <c r="DR254" i="12"/>
  <c r="EQ254" i="12" s="1"/>
  <c r="EY254" i="12" s="1"/>
  <c r="DD254" i="12"/>
  <c r="DB254" i="12"/>
  <c r="CX254" i="12"/>
  <c r="CW254" i="12"/>
  <c r="CR254" i="12"/>
  <c r="CO254" i="12"/>
  <c r="CP254" i="12" s="1"/>
  <c r="CV254" i="12" s="1"/>
  <c r="CM254" i="12"/>
  <c r="CK254" i="12"/>
  <c r="CG254" i="12"/>
  <c r="CC254" i="12"/>
  <c r="CA254" i="12"/>
  <c r="BV254" i="12"/>
  <c r="BU254" i="12"/>
  <c r="BS254" i="12"/>
  <c r="BT254" i="12" s="1"/>
  <c r="BQ254" i="12"/>
  <c r="BL254" i="12"/>
  <c r="BG254" i="12"/>
  <c r="BB254" i="12"/>
  <c r="AY254" i="12"/>
  <c r="AW254" i="12"/>
  <c r="AR254" i="12"/>
  <c r="AO254" i="12"/>
  <c r="AM254" i="12"/>
  <c r="AH254" i="12"/>
  <c r="AC254" i="12"/>
  <c r="X254" i="12"/>
  <c r="FH253" i="12"/>
  <c r="FE253" i="12"/>
  <c r="FD253" i="12"/>
  <c r="FC253" i="12"/>
  <c r="FB253" i="12"/>
  <c r="EY253" i="12"/>
  <c r="EU253" i="12"/>
  <c r="FG253" i="12" s="1"/>
  <c r="ES253" i="12"/>
  <c r="EL253" i="12"/>
  <c r="EK253" i="12"/>
  <c r="BI253" i="12" s="1"/>
  <c r="EI253" i="12"/>
  <c r="EH253" i="12"/>
  <c r="EF253" i="12"/>
  <c r="AK253" i="12" s="1"/>
  <c r="AL253" i="12" s="1"/>
  <c r="EE253" i="12"/>
  <c r="EB253" i="12"/>
  <c r="DW253" i="12"/>
  <c r="DV253" i="12"/>
  <c r="EG253" i="12" s="1"/>
  <c r="DU253" i="12"/>
  <c r="ED253" i="12" s="1"/>
  <c r="DS253" i="12"/>
  <c r="DR253" i="12"/>
  <c r="ER253" i="12" s="1"/>
  <c r="FA253" i="12" s="1"/>
  <c r="CY253" i="12"/>
  <c r="CU253" i="12"/>
  <c r="CT253" i="12"/>
  <c r="CS253" i="12"/>
  <c r="DF253" i="12" s="1"/>
  <c r="CR253" i="12"/>
  <c r="CP253" i="12"/>
  <c r="DB253" i="12" s="1"/>
  <c r="CO253" i="12"/>
  <c r="CK253" i="12"/>
  <c r="CJ253" i="12"/>
  <c r="CH253" i="12"/>
  <c r="CD253" i="12"/>
  <c r="CB253" i="12"/>
  <c r="CN253" i="12" s="1"/>
  <c r="CA253" i="12"/>
  <c r="BV253" i="12"/>
  <c r="BQ253" i="12"/>
  <c r="BL253" i="12"/>
  <c r="BJ253" i="12"/>
  <c r="BK253" i="12" s="1"/>
  <c r="BG253" i="12"/>
  <c r="BB253" i="12"/>
  <c r="AW253" i="12"/>
  <c r="AV253" i="12"/>
  <c r="AU253" i="12"/>
  <c r="AT253" i="12"/>
  <c r="AR253" i="12"/>
  <c r="AM253" i="12"/>
  <c r="AJ253" i="12"/>
  <c r="AN253" i="12" s="1"/>
  <c r="AH253" i="12"/>
  <c r="AF253" i="12"/>
  <c r="AE253" i="12"/>
  <c r="AC253" i="12"/>
  <c r="X253" i="12"/>
  <c r="P253" i="12"/>
  <c r="FG252" i="12"/>
  <c r="FF252" i="12"/>
  <c r="FD252" i="12"/>
  <c r="FA252" i="12"/>
  <c r="EZ252" i="12"/>
  <c r="EM252" i="12"/>
  <c r="BS252" i="12" s="1"/>
  <c r="BT252" i="12" s="1"/>
  <c r="EJ252" i="12"/>
  <c r="EI252" i="12"/>
  <c r="EG252" i="12"/>
  <c r="ED252" i="12"/>
  <c r="Z252" i="12" s="1"/>
  <c r="EC252" i="12"/>
  <c r="DR252" i="12"/>
  <c r="CR252" i="12"/>
  <c r="CP252" i="12"/>
  <c r="CO252" i="12"/>
  <c r="CA252" i="12"/>
  <c r="BW252" i="12"/>
  <c r="BV252" i="12"/>
  <c r="BU252" i="12"/>
  <c r="BQ252" i="12"/>
  <c r="BL252" i="12"/>
  <c r="BG252" i="12"/>
  <c r="BB252" i="12"/>
  <c r="AZ252" i="12"/>
  <c r="BA252" i="12" s="1"/>
  <c r="AY252" i="12"/>
  <c r="AW252" i="12"/>
  <c r="AR252" i="12"/>
  <c r="AQ252" i="12"/>
  <c r="AO252" i="12"/>
  <c r="AP252" i="12" s="1"/>
  <c r="AM252" i="12"/>
  <c r="AH252" i="12"/>
  <c r="AC252" i="12"/>
  <c r="X252" i="12"/>
  <c r="U252" i="12"/>
  <c r="FH251" i="12"/>
  <c r="FE251" i="12"/>
  <c r="FD251" i="12"/>
  <c r="FC251" i="12"/>
  <c r="FB251" i="12"/>
  <c r="EZ251" i="12"/>
  <c r="EY251" i="12"/>
  <c r="EU251" i="12"/>
  <c r="FG251" i="12" s="1"/>
  <c r="ES251" i="12"/>
  <c r="EQ251" i="12"/>
  <c r="EP251" i="12"/>
  <c r="EL251" i="12"/>
  <c r="EK251" i="12"/>
  <c r="EH251" i="12"/>
  <c r="EF251" i="12"/>
  <c r="EE251" i="12"/>
  <c r="AE251" i="12" s="1"/>
  <c r="EC251" i="12"/>
  <c r="EB251" i="12"/>
  <c r="DY251" i="12"/>
  <c r="EM251" i="12" s="1"/>
  <c r="DW251" i="12"/>
  <c r="EI251" i="12" s="1"/>
  <c r="DU251" i="12"/>
  <c r="ED251" i="12" s="1"/>
  <c r="DT251" i="12"/>
  <c r="DS251" i="12"/>
  <c r="EA251" i="12" s="1"/>
  <c r="DR251" i="12"/>
  <c r="ER251" i="12" s="1"/>
  <c r="FA251" i="12" s="1"/>
  <c r="DF251" i="12"/>
  <c r="DD251" i="12"/>
  <c r="DC251" i="12"/>
  <c r="DA251" i="12"/>
  <c r="CW251" i="12"/>
  <c r="CV251" i="12"/>
  <c r="CU251" i="12"/>
  <c r="CS251" i="12"/>
  <c r="CR251" i="12"/>
  <c r="CP251" i="12"/>
  <c r="CZ251" i="12" s="1"/>
  <c r="CO251" i="12"/>
  <c r="CM251" i="12"/>
  <c r="CL251" i="12"/>
  <c r="CJ251" i="12"/>
  <c r="CH251" i="12"/>
  <c r="CF251" i="12"/>
  <c r="CE251" i="12"/>
  <c r="CD251" i="12"/>
  <c r="CB251" i="12"/>
  <c r="BZ251" i="12" s="1"/>
  <c r="CA251" i="12"/>
  <c r="BV251" i="12"/>
  <c r="BQ251" i="12"/>
  <c r="BN251" i="12"/>
  <c r="BL251" i="12"/>
  <c r="BG251" i="12"/>
  <c r="BB251" i="12"/>
  <c r="AW251" i="12"/>
  <c r="AT251" i="12"/>
  <c r="AR251" i="12"/>
  <c r="AM251" i="12"/>
  <c r="AH251" i="12"/>
  <c r="AF251" i="12"/>
  <c r="AG251" i="12" s="1"/>
  <c r="AC251" i="12"/>
  <c r="Z251" i="12"/>
  <c r="X251" i="12"/>
  <c r="Q251" i="12"/>
  <c r="P251" i="12"/>
  <c r="F251" i="12"/>
  <c r="FH250" i="12"/>
  <c r="FE250" i="12"/>
  <c r="FC250" i="12"/>
  <c r="FB250" i="12"/>
  <c r="EY250" i="12"/>
  <c r="ER250" i="12"/>
  <c r="FA250" i="12" s="1"/>
  <c r="EL250" i="12"/>
  <c r="EK250" i="12"/>
  <c r="EH250" i="12"/>
  <c r="AT250" i="12" s="1"/>
  <c r="EF250" i="12"/>
  <c r="AJ250" i="12" s="1"/>
  <c r="EE250" i="12"/>
  <c r="ED250" i="12"/>
  <c r="EC250" i="12"/>
  <c r="EB250" i="12"/>
  <c r="DU250" i="12"/>
  <c r="DT250" i="12"/>
  <c r="DR250" i="12"/>
  <c r="DV250" i="12" s="1"/>
  <c r="EG250" i="12" s="1"/>
  <c r="DB250" i="12"/>
  <c r="DA250" i="12"/>
  <c r="CZ250" i="12"/>
  <c r="CX250" i="12"/>
  <c r="CR250" i="12"/>
  <c r="CO250" i="12"/>
  <c r="CP250" i="12" s="1"/>
  <c r="CT250" i="12" s="1"/>
  <c r="CK250" i="12"/>
  <c r="CJ250" i="12"/>
  <c r="CI250" i="12"/>
  <c r="CG250" i="12"/>
  <c r="CA250" i="12"/>
  <c r="BV250" i="12"/>
  <c r="BQ250" i="12"/>
  <c r="BL250" i="12"/>
  <c r="BI250" i="12"/>
  <c r="BG250" i="12"/>
  <c r="BB250" i="12"/>
  <c r="AW250" i="12"/>
  <c r="AR250" i="12"/>
  <c r="AO250" i="12"/>
  <c r="AM250" i="12"/>
  <c r="AK250" i="12"/>
  <c r="AL250" i="12" s="1"/>
  <c r="AH250" i="12"/>
  <c r="AE250" i="12"/>
  <c r="AF250" i="12" s="1"/>
  <c r="AC250" i="12"/>
  <c r="X250" i="12"/>
  <c r="FH249" i="12"/>
  <c r="FE249" i="12"/>
  <c r="FC249" i="12"/>
  <c r="FB249" i="12"/>
  <c r="EY249" i="12"/>
  <c r="EU249" i="12"/>
  <c r="FG249" i="12" s="1"/>
  <c r="EL249" i="12"/>
  <c r="EK249" i="12"/>
  <c r="EH249" i="12"/>
  <c r="EF249" i="12"/>
  <c r="EE249" i="12"/>
  <c r="EB249" i="12"/>
  <c r="DY249" i="12"/>
  <c r="EM249" i="12" s="1"/>
  <c r="DR249" i="12"/>
  <c r="ES249" i="12" s="1"/>
  <c r="FD249" i="12" s="1"/>
  <c r="CR249" i="12"/>
  <c r="CP249" i="12"/>
  <c r="CF249" i="12" s="1"/>
  <c r="CO249" i="12"/>
  <c r="CA249" i="12"/>
  <c r="BV249" i="12"/>
  <c r="BR249" i="12"/>
  <c r="BQ249" i="12"/>
  <c r="BP249" i="12"/>
  <c r="BO249" i="12"/>
  <c r="BN249" i="12"/>
  <c r="BL249" i="12"/>
  <c r="BG249" i="12"/>
  <c r="BB249" i="12"/>
  <c r="AW249" i="12"/>
  <c r="AR249" i="12"/>
  <c r="AM249" i="12"/>
  <c r="AJ249" i="12"/>
  <c r="AH249" i="12"/>
  <c r="AC249" i="12"/>
  <c r="X249" i="12"/>
  <c r="R249" i="12"/>
  <c r="P249" i="12"/>
  <c r="Q249" i="12" s="1"/>
  <c r="FG248" i="12"/>
  <c r="FF248" i="12"/>
  <c r="FD248" i="12"/>
  <c r="FA248" i="12"/>
  <c r="EZ248" i="12"/>
  <c r="EM248" i="12"/>
  <c r="EJ248" i="12"/>
  <c r="EI248" i="12"/>
  <c r="EG248" i="12"/>
  <c r="ED248" i="12"/>
  <c r="EC248" i="12"/>
  <c r="DV248" i="12"/>
  <c r="EF248" i="12" s="1"/>
  <c r="DR248" i="12"/>
  <c r="DD248" i="12"/>
  <c r="DB248" i="12"/>
  <c r="CZ248" i="12"/>
  <c r="CX248" i="12"/>
  <c r="CV248" i="12"/>
  <c r="CU248" i="12"/>
  <c r="CT248" i="12"/>
  <c r="CR248" i="12"/>
  <c r="CO248" i="12"/>
  <c r="CP248" i="12" s="1"/>
  <c r="CM248" i="12"/>
  <c r="CL248" i="12"/>
  <c r="CK248" i="12"/>
  <c r="CI248" i="12"/>
  <c r="CG248" i="12"/>
  <c r="CE248" i="12"/>
  <c r="CD248" i="12"/>
  <c r="CC248" i="12"/>
  <c r="CA248" i="12"/>
  <c r="BV248" i="12"/>
  <c r="BS248" i="12"/>
  <c r="BQ248" i="12"/>
  <c r="BL248" i="12"/>
  <c r="BG248" i="12"/>
  <c r="BE248" i="12"/>
  <c r="BD248" i="12"/>
  <c r="BB248" i="12"/>
  <c r="AY248" i="12"/>
  <c r="AZ248" i="12" s="1"/>
  <c r="AW248" i="12"/>
  <c r="AS248" i="12"/>
  <c r="AR248" i="12"/>
  <c r="AQ248" i="12"/>
  <c r="AO248" i="12"/>
  <c r="AP248" i="12" s="1"/>
  <c r="AM248" i="12"/>
  <c r="AH248" i="12"/>
  <c r="AC248" i="12"/>
  <c r="X248" i="12"/>
  <c r="W248" i="12"/>
  <c r="Y248" i="12" s="1"/>
  <c r="U248" i="12"/>
  <c r="V248" i="12" s="1"/>
  <c r="FH247" i="12"/>
  <c r="FE247" i="12"/>
  <c r="FD247" i="12"/>
  <c r="FC247" i="12"/>
  <c r="FB247" i="12"/>
  <c r="EY247" i="12"/>
  <c r="EX247" i="12"/>
  <c r="EU247" i="12"/>
  <c r="FG247" i="12" s="1"/>
  <c r="ES247" i="12"/>
  <c r="EQ247" i="12"/>
  <c r="EZ247" i="12" s="1"/>
  <c r="EP247" i="12"/>
  <c r="EL247" i="12"/>
  <c r="EK247" i="12"/>
  <c r="BI247" i="12" s="1"/>
  <c r="EH247" i="12"/>
  <c r="EG247" i="12"/>
  <c r="EF247" i="12"/>
  <c r="EE247" i="12"/>
  <c r="EC247" i="12"/>
  <c r="EB247" i="12"/>
  <c r="EA247" i="12"/>
  <c r="DY247" i="12"/>
  <c r="DW247" i="12"/>
  <c r="EI247" i="12" s="1"/>
  <c r="DV247" i="12"/>
  <c r="DU247" i="12"/>
  <c r="ED247" i="12" s="1"/>
  <c r="DT247" i="12"/>
  <c r="DS247" i="12"/>
  <c r="DR247" i="12"/>
  <c r="ER247" i="12" s="1"/>
  <c r="FA247" i="12" s="1"/>
  <c r="CR247" i="12"/>
  <c r="CP247" i="12"/>
  <c r="DC247" i="12" s="1"/>
  <c r="CO247" i="12"/>
  <c r="CA247" i="12"/>
  <c r="BV247" i="12"/>
  <c r="BQ247" i="12"/>
  <c r="BN247" i="12"/>
  <c r="BL247" i="12"/>
  <c r="BJ247" i="12"/>
  <c r="BG247" i="12"/>
  <c r="BB247" i="12"/>
  <c r="AW247" i="12"/>
  <c r="AT247" i="12"/>
  <c r="AU247" i="12" s="1"/>
  <c r="AR247" i="12"/>
  <c r="AM247" i="12"/>
  <c r="AJ247" i="12"/>
  <c r="AH247" i="12"/>
  <c r="AC247" i="12"/>
  <c r="X247" i="12"/>
  <c r="U247" i="12"/>
  <c r="P247" i="12"/>
  <c r="F247" i="12"/>
  <c r="FG246" i="12"/>
  <c r="FF246" i="12"/>
  <c r="FD246" i="12"/>
  <c r="FA246" i="12"/>
  <c r="EZ246" i="12"/>
  <c r="EM246" i="12"/>
  <c r="EJ246" i="12"/>
  <c r="EI246" i="12"/>
  <c r="EG246" i="12"/>
  <c r="AO246" i="12" s="1"/>
  <c r="ED246" i="12"/>
  <c r="EC246" i="12"/>
  <c r="DY246" i="12"/>
  <c r="EL246" i="12" s="1"/>
  <c r="DR246" i="12"/>
  <c r="DD246" i="12"/>
  <c r="DB246" i="12"/>
  <c r="CR246" i="12"/>
  <c r="CO246" i="12"/>
  <c r="CP246" i="12" s="1"/>
  <c r="CM246" i="12"/>
  <c r="CE246" i="12"/>
  <c r="CC246" i="12"/>
  <c r="CA246" i="12"/>
  <c r="BW246" i="12"/>
  <c r="BV246" i="12"/>
  <c r="BU246" i="12"/>
  <c r="BS246" i="12"/>
  <c r="BT246" i="12" s="1"/>
  <c r="BQ246" i="12"/>
  <c r="BL246" i="12"/>
  <c r="BG246" i="12"/>
  <c r="BC246" i="12"/>
  <c r="BB246" i="12"/>
  <c r="BA246" i="12"/>
  <c r="AY246" i="12"/>
  <c r="AZ246" i="12" s="1"/>
  <c r="AW246" i="12"/>
  <c r="AR246" i="12"/>
  <c r="AM246" i="12"/>
  <c r="AH246" i="12"/>
  <c r="AC246" i="12"/>
  <c r="X246" i="12"/>
  <c r="U246" i="12"/>
  <c r="FH245" i="12"/>
  <c r="FE245" i="12"/>
  <c r="FC245" i="12"/>
  <c r="FB245" i="12"/>
  <c r="EZ245" i="12"/>
  <c r="EY245" i="12"/>
  <c r="EU245" i="12"/>
  <c r="FG245" i="12" s="1"/>
  <c r="ES245" i="12"/>
  <c r="FD245" i="12" s="1"/>
  <c r="EQ245" i="12"/>
  <c r="EM245" i="12"/>
  <c r="EL245" i="12"/>
  <c r="EK245" i="12"/>
  <c r="BI245" i="12" s="1"/>
  <c r="EI245" i="12"/>
  <c r="EH245" i="12"/>
  <c r="EG245" i="12"/>
  <c r="EF245" i="12"/>
  <c r="AK245" i="12" s="1"/>
  <c r="EE245" i="12"/>
  <c r="ED245" i="12"/>
  <c r="EB245" i="12"/>
  <c r="EA245" i="12"/>
  <c r="DY245" i="12"/>
  <c r="DW245" i="12"/>
  <c r="DV245" i="12"/>
  <c r="DU245" i="12"/>
  <c r="DS245" i="12"/>
  <c r="DR245" i="12"/>
  <c r="ER245" i="12" s="1"/>
  <c r="FA245" i="12" s="1"/>
  <c r="DC245" i="12"/>
  <c r="DA245" i="12"/>
  <c r="CY245" i="12"/>
  <c r="CW245" i="12"/>
  <c r="CU245" i="12"/>
  <c r="CT245" i="12"/>
  <c r="CS245" i="12"/>
  <c r="DF245" i="12" s="1"/>
  <c r="CR245" i="12"/>
  <c r="CP245" i="12"/>
  <c r="CO245" i="12"/>
  <c r="CL245" i="12"/>
  <c r="CK245" i="12"/>
  <c r="CJ245" i="12"/>
  <c r="CH245" i="12"/>
  <c r="CF245" i="12"/>
  <c r="CD245" i="12"/>
  <c r="CC245" i="12"/>
  <c r="CB245" i="12"/>
  <c r="CN245" i="12" s="1"/>
  <c r="CA245" i="12"/>
  <c r="BZ245" i="12"/>
  <c r="BV245" i="12"/>
  <c r="BS245" i="12"/>
  <c r="BQ245" i="12"/>
  <c r="BL245" i="12"/>
  <c r="BG245" i="12"/>
  <c r="BB245" i="12"/>
  <c r="AX245" i="12"/>
  <c r="AW245" i="12"/>
  <c r="AU245" i="12"/>
  <c r="AT245" i="12"/>
  <c r="AV245" i="12" s="1"/>
  <c r="AR245" i="12"/>
  <c r="AM245" i="12"/>
  <c r="AN245" i="12" s="1"/>
  <c r="AL245" i="12"/>
  <c r="AJ245" i="12"/>
  <c r="AH245" i="12"/>
  <c r="AE245" i="12"/>
  <c r="AC245" i="12"/>
  <c r="Z245" i="12"/>
  <c r="X245" i="12"/>
  <c r="P245" i="12"/>
  <c r="FG244" i="12"/>
  <c r="FF244" i="12"/>
  <c r="FD244" i="12"/>
  <c r="FA244" i="12"/>
  <c r="EZ244" i="12"/>
  <c r="EM244" i="12"/>
  <c r="EJ244" i="12"/>
  <c r="EI244" i="12"/>
  <c r="EG244" i="12"/>
  <c r="ED244" i="12"/>
  <c r="Z244" i="12" s="1"/>
  <c r="EC244" i="12"/>
  <c r="DR244" i="12"/>
  <c r="ES244" i="12" s="1"/>
  <c r="FC244" i="12" s="1"/>
  <c r="CY244" i="12"/>
  <c r="CR244" i="12"/>
  <c r="CP244" i="12"/>
  <c r="CO244" i="12"/>
  <c r="CA244" i="12"/>
  <c r="BV244" i="12"/>
  <c r="BS244" i="12"/>
  <c r="BT244" i="12" s="1"/>
  <c r="BQ244" i="12"/>
  <c r="BL244" i="12"/>
  <c r="BG244" i="12"/>
  <c r="BB244" i="12"/>
  <c r="AW244" i="12"/>
  <c r="AR244" i="12"/>
  <c r="AO244" i="12"/>
  <c r="AP244" i="12" s="1"/>
  <c r="AM244" i="12"/>
  <c r="AH244" i="12"/>
  <c r="AC244" i="12"/>
  <c r="AA244" i="12"/>
  <c r="AB244" i="12" s="1"/>
  <c r="X244" i="12"/>
  <c r="U244" i="12"/>
  <c r="V244" i="12" s="1"/>
  <c r="FH243" i="12"/>
  <c r="FG243" i="12"/>
  <c r="FE243" i="12"/>
  <c r="FC243" i="12"/>
  <c r="FB243" i="12"/>
  <c r="EZ243" i="12"/>
  <c r="EY243" i="12"/>
  <c r="EX243" i="12"/>
  <c r="EU243" i="12"/>
  <c r="ES243" i="12"/>
  <c r="FD243" i="12" s="1"/>
  <c r="EQ243" i="12"/>
  <c r="EP243" i="12"/>
  <c r="EL243" i="12"/>
  <c r="EK243" i="12"/>
  <c r="EI243" i="12"/>
  <c r="EH243" i="12"/>
  <c r="EF243" i="12"/>
  <c r="EE243" i="12"/>
  <c r="AE243" i="12" s="1"/>
  <c r="EC243" i="12"/>
  <c r="U243" i="12" s="1"/>
  <c r="V243" i="12" s="1"/>
  <c r="EB243" i="12"/>
  <c r="EA243" i="12"/>
  <c r="DY243" i="12"/>
  <c r="EM243" i="12" s="1"/>
  <c r="DW243" i="12"/>
  <c r="DU243" i="12"/>
  <c r="ED243" i="12" s="1"/>
  <c r="DT243" i="12"/>
  <c r="DS243" i="12"/>
  <c r="DR243" i="12"/>
  <c r="ER243" i="12" s="1"/>
  <c r="FA243" i="12" s="1"/>
  <c r="DD243" i="12"/>
  <c r="DC243" i="12"/>
  <c r="CZ243" i="12"/>
  <c r="CY243" i="12"/>
  <c r="CW243" i="12"/>
  <c r="CV243" i="12"/>
  <c r="CU243" i="12"/>
  <c r="CS243" i="12"/>
  <c r="DF243" i="12" s="1"/>
  <c r="CR243" i="12"/>
  <c r="CP243" i="12"/>
  <c r="CO243" i="12"/>
  <c r="CM243" i="12"/>
  <c r="CL243" i="12"/>
  <c r="CJ243" i="12"/>
  <c r="CI243" i="12"/>
  <c r="CH243" i="12"/>
  <c r="CF243" i="12"/>
  <c r="CE243" i="12"/>
  <c r="CD243" i="12"/>
  <c r="CB243" i="12"/>
  <c r="CA243" i="12"/>
  <c r="CN243" i="12" s="1"/>
  <c r="BZ243" i="12"/>
  <c r="BV243" i="12"/>
  <c r="BQ243" i="12"/>
  <c r="BN243" i="12"/>
  <c r="BL243" i="12"/>
  <c r="BG243" i="12"/>
  <c r="BB243" i="12"/>
  <c r="AW243" i="12"/>
  <c r="AT243" i="12"/>
  <c r="AR243" i="12"/>
  <c r="AM243" i="12"/>
  <c r="AK243" i="12"/>
  <c r="AJ243" i="12"/>
  <c r="AH243" i="12"/>
  <c r="AG243" i="12"/>
  <c r="AF243" i="12"/>
  <c r="AC243" i="12"/>
  <c r="Z243" i="12"/>
  <c r="X243" i="12"/>
  <c r="FG242" i="12"/>
  <c r="FF242" i="12"/>
  <c r="FD242" i="12"/>
  <c r="FA242" i="12"/>
  <c r="EZ242" i="12"/>
  <c r="EU242" i="12"/>
  <c r="FH242" i="12" s="1"/>
  <c r="EM242" i="12"/>
  <c r="EJ242" i="12"/>
  <c r="EI242" i="12"/>
  <c r="EG242" i="12"/>
  <c r="ED242" i="12"/>
  <c r="EC242" i="12"/>
  <c r="U242" i="12" s="1"/>
  <c r="DR242" i="12"/>
  <c r="DF242" i="12"/>
  <c r="DD242" i="12"/>
  <c r="DB242" i="12"/>
  <c r="CV242" i="12"/>
  <c r="CT242" i="12"/>
  <c r="CS242" i="12"/>
  <c r="CR242" i="12"/>
  <c r="CO242" i="12"/>
  <c r="CP242" i="12" s="1"/>
  <c r="CJ242" i="12"/>
  <c r="CI242" i="12"/>
  <c r="CG242" i="12"/>
  <c r="CF242" i="12"/>
  <c r="CE242" i="12"/>
  <c r="CA242" i="12"/>
  <c r="BV242" i="12"/>
  <c r="BU242" i="12"/>
  <c r="BS242" i="12"/>
  <c r="BT242" i="12" s="1"/>
  <c r="BQ242" i="12"/>
  <c r="BL242" i="12"/>
  <c r="BG242" i="12"/>
  <c r="BC242" i="12"/>
  <c r="BB242" i="12"/>
  <c r="BA242" i="12"/>
  <c r="AY242" i="12"/>
  <c r="AZ242" i="12" s="1"/>
  <c r="AW242" i="12"/>
  <c r="AR242" i="12"/>
  <c r="AP242" i="12"/>
  <c r="AO242" i="12"/>
  <c r="AM242" i="12"/>
  <c r="AH242" i="12"/>
  <c r="AC242" i="12"/>
  <c r="Z242" i="12"/>
  <c r="X242" i="12"/>
  <c r="FH241" i="12"/>
  <c r="FE241" i="12"/>
  <c r="FC241" i="12"/>
  <c r="FB241" i="12"/>
  <c r="EY241" i="12"/>
  <c r="EU241" i="12"/>
  <c r="FG241" i="12" s="1"/>
  <c r="EL241" i="12"/>
  <c r="EK241" i="12"/>
  <c r="EH241" i="12"/>
  <c r="AU241" i="12" s="1"/>
  <c r="EF241" i="12"/>
  <c r="EE241" i="12"/>
  <c r="EB241" i="12"/>
  <c r="DS241" i="12"/>
  <c r="DR241" i="12"/>
  <c r="DC241" i="12"/>
  <c r="CW241" i="12"/>
  <c r="CU241" i="12"/>
  <c r="CT241" i="12"/>
  <c r="CR241" i="12"/>
  <c r="CO241" i="12"/>
  <c r="CP241" i="12" s="1"/>
  <c r="CL241" i="12"/>
  <c r="CK241" i="12"/>
  <c r="CJ241" i="12"/>
  <c r="CH241" i="12"/>
  <c r="CB241" i="12"/>
  <c r="CN241" i="12" s="1"/>
  <c r="CA241" i="12"/>
  <c r="BZ241" i="12"/>
  <c r="BV241" i="12"/>
  <c r="BQ241" i="12"/>
  <c r="BO241" i="12"/>
  <c r="BP241" i="12" s="1"/>
  <c r="BN241" i="12"/>
  <c r="BL241" i="12"/>
  <c r="BG241" i="12"/>
  <c r="BB241" i="12"/>
  <c r="AW241" i="12"/>
  <c r="AT241" i="12"/>
  <c r="AR241" i="12"/>
  <c r="AM241" i="12"/>
  <c r="AJ241" i="12"/>
  <c r="AH241" i="12"/>
  <c r="AE241" i="12"/>
  <c r="AF241" i="12" s="1"/>
  <c r="AC241" i="12"/>
  <c r="X241" i="12"/>
  <c r="P241" i="12"/>
  <c r="FH240" i="12"/>
  <c r="FE240" i="12"/>
  <c r="FC240" i="12"/>
  <c r="FB240" i="12"/>
  <c r="EY240" i="12"/>
  <c r="EP240" i="12"/>
  <c r="EL240" i="12"/>
  <c r="BN240" i="12" s="1"/>
  <c r="EK240" i="12"/>
  <c r="EH240" i="12"/>
  <c r="AT240" i="12" s="1"/>
  <c r="EF240" i="12"/>
  <c r="EE240" i="12"/>
  <c r="EB240" i="12"/>
  <c r="EA240" i="12"/>
  <c r="DT240" i="12"/>
  <c r="EC240" i="12" s="1"/>
  <c r="DS240" i="12"/>
  <c r="DR240" i="12"/>
  <c r="DD240" i="12"/>
  <c r="CV240" i="12"/>
  <c r="CU240" i="12"/>
  <c r="CT240" i="12"/>
  <c r="CR240" i="12"/>
  <c r="CO240" i="12"/>
  <c r="CP240" i="12" s="1"/>
  <c r="CK240" i="12"/>
  <c r="CH240" i="12"/>
  <c r="CA240" i="12"/>
  <c r="BV240" i="12"/>
  <c r="BQ240" i="12"/>
  <c r="BL240" i="12"/>
  <c r="BM240" i="12" s="1"/>
  <c r="BK240" i="12"/>
  <c r="BI240" i="12"/>
  <c r="BJ240" i="12" s="1"/>
  <c r="BG240" i="12"/>
  <c r="BB240" i="12"/>
  <c r="AW240" i="12"/>
  <c r="AU240" i="12"/>
  <c r="AV240" i="12" s="1"/>
  <c r="AR240" i="12"/>
  <c r="AM240" i="12"/>
  <c r="AJ240" i="12"/>
  <c r="AH240" i="12"/>
  <c r="AC240" i="12"/>
  <c r="X240" i="12"/>
  <c r="P240" i="12"/>
  <c r="FH239" i="12"/>
  <c r="FE239" i="12"/>
  <c r="FC239" i="12"/>
  <c r="FB239" i="12"/>
  <c r="EZ239" i="12"/>
  <c r="EY239" i="12"/>
  <c r="EX239" i="12"/>
  <c r="EU239" i="12"/>
  <c r="ES239" i="12"/>
  <c r="FD239" i="12" s="1"/>
  <c r="EQ239" i="12"/>
  <c r="EP239" i="12"/>
  <c r="EM239" i="12"/>
  <c r="EL239" i="12"/>
  <c r="EK239" i="12"/>
  <c r="EI239" i="12"/>
  <c r="AY239" i="12" s="1"/>
  <c r="EH239" i="12"/>
  <c r="EF239" i="12"/>
  <c r="EE239" i="12"/>
  <c r="EB239" i="12"/>
  <c r="DY239" i="12"/>
  <c r="DW239" i="12"/>
  <c r="DU239" i="12"/>
  <c r="ED239" i="12" s="1"/>
  <c r="DT239" i="12"/>
  <c r="EC239" i="12" s="1"/>
  <c r="DS239" i="12"/>
  <c r="EA239" i="12" s="1"/>
  <c r="DR239" i="12"/>
  <c r="DV239" i="12" s="1"/>
  <c r="EG239" i="12" s="1"/>
  <c r="CY239" i="12"/>
  <c r="CW239" i="12"/>
  <c r="CV239" i="12"/>
  <c r="CU239" i="12"/>
  <c r="CR239" i="12"/>
  <c r="CP239" i="12"/>
  <c r="CZ239" i="12" s="1"/>
  <c r="CO239" i="12"/>
  <c r="CM239" i="12"/>
  <c r="CL239" i="12"/>
  <c r="CJ239" i="12"/>
  <c r="CI239" i="12"/>
  <c r="CF239" i="12"/>
  <c r="CD239" i="12"/>
  <c r="CB239" i="12"/>
  <c r="CA239" i="12"/>
  <c r="CN239" i="12" s="1"/>
  <c r="BV239" i="12"/>
  <c r="BQ239" i="12"/>
  <c r="BN239" i="12"/>
  <c r="BL239" i="12"/>
  <c r="BG239" i="12"/>
  <c r="BB239" i="12"/>
  <c r="AZ239" i="12"/>
  <c r="AW239" i="12"/>
  <c r="AT239" i="12"/>
  <c r="AR239" i="12"/>
  <c r="AM239" i="12"/>
  <c r="AJ239" i="12"/>
  <c r="AH239" i="12"/>
  <c r="AC239" i="12"/>
  <c r="Z239" i="12"/>
  <c r="X239" i="12"/>
  <c r="FG238" i="12"/>
  <c r="FF238" i="12"/>
  <c r="FD238" i="12"/>
  <c r="FA238" i="12"/>
  <c r="EZ238" i="12"/>
  <c r="EM238" i="12"/>
  <c r="EJ238" i="12"/>
  <c r="BD238" i="12" s="1"/>
  <c r="EI238" i="12"/>
  <c r="EG238" i="12"/>
  <c r="ED238" i="12"/>
  <c r="Z238" i="12" s="1"/>
  <c r="EC238" i="12"/>
  <c r="DU238" i="12"/>
  <c r="EE238" i="12" s="1"/>
  <c r="DR238" i="12"/>
  <c r="CX238" i="12"/>
  <c r="CW238" i="12"/>
  <c r="CV238" i="12"/>
  <c r="CT238" i="12"/>
  <c r="CR238" i="12"/>
  <c r="CO238" i="12"/>
  <c r="CP238" i="12" s="1"/>
  <c r="CZ238" i="12" s="1"/>
  <c r="CM238" i="12"/>
  <c r="CK238" i="12"/>
  <c r="CJ238" i="12"/>
  <c r="CI238" i="12"/>
  <c r="CE238" i="12"/>
  <c r="CB238" i="12"/>
  <c r="CA238" i="12"/>
  <c r="BV238" i="12"/>
  <c r="BW238" i="12" s="1"/>
  <c r="BU238" i="12"/>
  <c r="BS238" i="12"/>
  <c r="BT238" i="12" s="1"/>
  <c r="BQ238" i="12"/>
  <c r="BL238" i="12"/>
  <c r="BG238" i="12"/>
  <c r="BF238" i="12"/>
  <c r="BE238" i="12"/>
  <c r="BC238" i="12"/>
  <c r="BB238" i="12"/>
  <c r="BA238" i="12"/>
  <c r="AY238" i="12"/>
  <c r="AZ238" i="12" s="1"/>
  <c r="AW238" i="12"/>
  <c r="AR238" i="12"/>
  <c r="AO238" i="12"/>
  <c r="AP238" i="12" s="1"/>
  <c r="AM238" i="12"/>
  <c r="AH238" i="12"/>
  <c r="AC238" i="12"/>
  <c r="X238" i="12"/>
  <c r="FH237" i="12"/>
  <c r="FE237" i="12"/>
  <c r="FC237" i="12"/>
  <c r="FB237" i="12"/>
  <c r="EY237" i="12"/>
  <c r="EQ237" i="12"/>
  <c r="EZ237" i="12" s="1"/>
  <c r="EL237" i="12"/>
  <c r="EK237" i="12"/>
  <c r="BI237" i="12" s="1"/>
  <c r="EH237" i="12"/>
  <c r="EF237" i="12"/>
  <c r="EE237" i="12"/>
  <c r="EB237" i="12"/>
  <c r="DV237" i="12"/>
  <c r="EG237" i="12" s="1"/>
  <c r="DR237" i="12"/>
  <c r="DU237" i="12" s="1"/>
  <c r="ED237" i="12" s="1"/>
  <c r="CX237" i="12"/>
  <c r="CW237" i="12"/>
  <c r="CU237" i="12"/>
  <c r="CR237" i="12"/>
  <c r="CO237" i="12"/>
  <c r="CP237" i="12" s="1"/>
  <c r="CL237" i="12"/>
  <c r="CF237" i="12"/>
  <c r="CD237" i="12"/>
  <c r="CC237" i="12"/>
  <c r="CB237" i="12"/>
  <c r="CN237" i="12" s="1"/>
  <c r="CA237" i="12"/>
  <c r="BV237" i="12"/>
  <c r="BQ237" i="12"/>
  <c r="BL237" i="12"/>
  <c r="BG237" i="12"/>
  <c r="BB237" i="12"/>
  <c r="AW237" i="12"/>
  <c r="AT237" i="12"/>
  <c r="AR237" i="12"/>
  <c r="AM237" i="12"/>
  <c r="AK237" i="12"/>
  <c r="AL237" i="12" s="1"/>
  <c r="AJ237" i="12"/>
  <c r="AH237" i="12"/>
  <c r="AE237" i="12"/>
  <c r="AC237" i="12"/>
  <c r="X237" i="12"/>
  <c r="Q237" i="12"/>
  <c r="P237" i="12"/>
  <c r="R237" i="12" s="1"/>
  <c r="FG236" i="12"/>
  <c r="FF236" i="12"/>
  <c r="FD236" i="12"/>
  <c r="FA236" i="12"/>
  <c r="EZ236" i="12"/>
  <c r="EQ236" i="12"/>
  <c r="EY236" i="12" s="1"/>
  <c r="EM236" i="12"/>
  <c r="BS236" i="12" s="1"/>
  <c r="BT236" i="12" s="1"/>
  <c r="EJ236" i="12"/>
  <c r="EI236" i="12"/>
  <c r="EG236" i="12"/>
  <c r="ED236" i="12"/>
  <c r="EC236" i="12"/>
  <c r="DR236" i="12"/>
  <c r="EP236" i="12" s="1"/>
  <c r="CR236" i="12"/>
  <c r="CO236" i="12"/>
  <c r="CP236" i="12" s="1"/>
  <c r="CA236" i="12"/>
  <c r="BV236" i="12"/>
  <c r="BQ236" i="12"/>
  <c r="BL236" i="12"/>
  <c r="BG236" i="12"/>
  <c r="BE236" i="12"/>
  <c r="BF236" i="12" s="1"/>
  <c r="BH236" i="12" s="1"/>
  <c r="BD236" i="12"/>
  <c r="BB236" i="12"/>
  <c r="AZ236" i="12"/>
  <c r="AY236" i="12"/>
  <c r="AW236" i="12"/>
  <c r="AR236" i="12"/>
  <c r="AO236" i="12"/>
  <c r="AM236" i="12"/>
  <c r="AH236" i="12"/>
  <c r="AC236" i="12"/>
  <c r="Z236" i="12"/>
  <c r="X236" i="12"/>
  <c r="FH235" i="12"/>
  <c r="FE235" i="12"/>
  <c r="FD235" i="12"/>
  <c r="FC235" i="12"/>
  <c r="FB235" i="12"/>
  <c r="EY235" i="12"/>
  <c r="EX235" i="12"/>
  <c r="EU235" i="12"/>
  <c r="FG235" i="12" s="1"/>
  <c r="EP235" i="12"/>
  <c r="EL235" i="12"/>
  <c r="EK235" i="12"/>
  <c r="BI235" i="12" s="1"/>
  <c r="BM235" i="12" s="1"/>
  <c r="EH235" i="12"/>
  <c r="EF235" i="12"/>
  <c r="EE235" i="12"/>
  <c r="ED235" i="12"/>
  <c r="EB235" i="12"/>
  <c r="R235" i="12" s="1"/>
  <c r="DW235" i="12"/>
  <c r="EI235" i="12" s="1"/>
  <c r="DV235" i="12"/>
  <c r="EG235" i="12" s="1"/>
  <c r="DU235" i="12"/>
  <c r="DR235" i="12"/>
  <c r="ES235" i="12" s="1"/>
  <c r="DD235" i="12"/>
  <c r="DB235" i="12"/>
  <c r="DA235" i="12"/>
  <c r="CV235" i="12"/>
  <c r="CU235" i="12"/>
  <c r="CT235" i="12"/>
  <c r="CR235" i="12"/>
  <c r="CO235" i="12"/>
  <c r="CP235" i="12" s="1"/>
  <c r="CM235" i="12"/>
  <c r="CL235" i="12"/>
  <c r="CK235" i="12"/>
  <c r="CJ235" i="12"/>
  <c r="CE235" i="12"/>
  <c r="CC235" i="12"/>
  <c r="CB235" i="12"/>
  <c r="CA235" i="12"/>
  <c r="BZ235" i="12" s="1"/>
  <c r="BV235" i="12"/>
  <c r="BQ235" i="12"/>
  <c r="BL235" i="12"/>
  <c r="BK235" i="12"/>
  <c r="BJ235" i="12"/>
  <c r="BG235" i="12"/>
  <c r="BB235" i="12"/>
  <c r="AW235" i="12"/>
  <c r="AT235" i="12"/>
  <c r="AR235" i="12"/>
  <c r="AM235" i="12"/>
  <c r="AI235" i="12"/>
  <c r="AH235" i="12"/>
  <c r="AG235" i="12"/>
  <c r="AF235" i="12"/>
  <c r="AE235" i="12"/>
  <c r="AC235" i="12"/>
  <c r="X235" i="12"/>
  <c r="Q235" i="12"/>
  <c r="P235" i="12"/>
  <c r="FG234" i="12"/>
  <c r="FF234" i="12"/>
  <c r="FD234" i="12"/>
  <c r="FA234" i="12"/>
  <c r="EZ234" i="12"/>
  <c r="ES234" i="12"/>
  <c r="FC234" i="12" s="1"/>
  <c r="EM234" i="12"/>
  <c r="EJ234" i="12"/>
  <c r="EI234" i="12"/>
  <c r="EG234" i="12"/>
  <c r="AO234" i="12" s="1"/>
  <c r="AP234" i="12" s="1"/>
  <c r="ED234" i="12"/>
  <c r="EC234" i="12"/>
  <c r="DT234" i="12"/>
  <c r="EB234" i="12" s="1"/>
  <c r="DR234" i="12"/>
  <c r="CX234" i="12"/>
  <c r="CU234" i="12"/>
  <c r="CS234" i="12"/>
  <c r="CR234" i="12"/>
  <c r="DF234" i="12" s="1"/>
  <c r="CP234" i="12"/>
  <c r="CO234" i="12"/>
  <c r="CI234" i="12"/>
  <c r="CH234" i="12"/>
  <c r="CG234" i="12"/>
  <c r="CD234" i="12"/>
  <c r="CB234" i="12"/>
  <c r="BZ234" i="12" s="1"/>
  <c r="CA234" i="12"/>
  <c r="BV234" i="12"/>
  <c r="BQ234" i="12"/>
  <c r="BL234" i="12"/>
  <c r="BG234" i="12"/>
  <c r="BD234" i="12"/>
  <c r="BB234" i="12"/>
  <c r="AW234" i="12"/>
  <c r="AR234" i="12"/>
  <c r="AM234" i="12"/>
  <c r="AH234" i="12"/>
  <c r="AC234" i="12"/>
  <c r="AA234" i="12"/>
  <c r="Z234" i="12"/>
  <c r="X234" i="12"/>
  <c r="FH233" i="12"/>
  <c r="FE233" i="12"/>
  <c r="FC233" i="12"/>
  <c r="FB233" i="12"/>
  <c r="EY233" i="12"/>
  <c r="EL233" i="12"/>
  <c r="EK233" i="12"/>
  <c r="EH233" i="12"/>
  <c r="AT233" i="12" s="1"/>
  <c r="EF233" i="12"/>
  <c r="EE233" i="12"/>
  <c r="EB233" i="12"/>
  <c r="DW233" i="12"/>
  <c r="EI233" i="12" s="1"/>
  <c r="DR233" i="12"/>
  <c r="EP233" i="12" s="1"/>
  <c r="DC233" i="12"/>
  <c r="CZ233" i="12"/>
  <c r="CX233" i="12"/>
  <c r="CW233" i="12"/>
  <c r="CV233" i="12"/>
  <c r="CU233" i="12"/>
  <c r="CR233" i="12"/>
  <c r="CO233" i="12"/>
  <c r="CP233" i="12" s="1"/>
  <c r="CM233" i="12"/>
  <c r="CL233" i="12"/>
  <c r="CI233" i="12"/>
  <c r="CG233" i="12"/>
  <c r="CF233" i="12"/>
  <c r="CE233" i="12"/>
  <c r="CD233" i="12"/>
  <c r="CA233" i="12"/>
  <c r="BV233" i="12"/>
  <c r="BQ233" i="12"/>
  <c r="BO233" i="12"/>
  <c r="BN233" i="12"/>
  <c r="BL233" i="12"/>
  <c r="BI233" i="12"/>
  <c r="BG233" i="12"/>
  <c r="BB233" i="12"/>
  <c r="AW233" i="12"/>
  <c r="AR233" i="12"/>
  <c r="AM233" i="12"/>
  <c r="AH233" i="12"/>
  <c r="AE233" i="12"/>
  <c r="AC233" i="12"/>
  <c r="X233" i="12"/>
  <c r="Q233" i="12"/>
  <c r="R233" i="12" s="1"/>
  <c r="P233" i="12"/>
  <c r="FH232" i="12"/>
  <c r="FG232" i="12"/>
  <c r="FF232" i="12"/>
  <c r="FD232" i="12"/>
  <c r="FB232" i="12"/>
  <c r="FA232" i="12"/>
  <c r="EZ232" i="12"/>
  <c r="EU232" i="12"/>
  <c r="ES232" i="12"/>
  <c r="FC232" i="12" s="1"/>
  <c r="EQ232" i="12"/>
  <c r="EY232" i="12" s="1"/>
  <c r="EM232" i="12"/>
  <c r="EL232" i="12"/>
  <c r="EJ232" i="12"/>
  <c r="EI232" i="12"/>
  <c r="AY232" i="12" s="1"/>
  <c r="BC232" i="12" s="1"/>
  <c r="EG232" i="12"/>
  <c r="ED232" i="12"/>
  <c r="Z232" i="12" s="1"/>
  <c r="EC232" i="12"/>
  <c r="DY232" i="12"/>
  <c r="DW232" i="12"/>
  <c r="EH232" i="12" s="1"/>
  <c r="AT232" i="12" s="1"/>
  <c r="DV232" i="12"/>
  <c r="EF232" i="12" s="1"/>
  <c r="AJ232" i="12" s="1"/>
  <c r="DU232" i="12"/>
  <c r="EE232" i="12" s="1"/>
  <c r="DT232" i="12"/>
  <c r="EB232" i="12" s="1"/>
  <c r="DS232" i="12"/>
  <c r="DR232" i="12"/>
  <c r="ER232" i="12" s="1"/>
  <c r="CZ232" i="12"/>
  <c r="CW232" i="12"/>
  <c r="CR232" i="12"/>
  <c r="CP232" i="12"/>
  <c r="CY232" i="12" s="1"/>
  <c r="CO232" i="12"/>
  <c r="CL232" i="12"/>
  <c r="CF232" i="12"/>
  <c r="CD232" i="12"/>
  <c r="CB232" i="12"/>
  <c r="CN232" i="12" s="1"/>
  <c r="CA232" i="12"/>
  <c r="BZ232" i="12" s="1"/>
  <c r="BV232" i="12"/>
  <c r="BQ232" i="12"/>
  <c r="BN232" i="12"/>
  <c r="BL232" i="12"/>
  <c r="BG232" i="12"/>
  <c r="BD232" i="12"/>
  <c r="BB232" i="12"/>
  <c r="AZ232" i="12"/>
  <c r="BA232" i="12" s="1"/>
  <c r="AW232" i="12"/>
  <c r="AR232" i="12"/>
  <c r="AM232" i="12"/>
  <c r="AH232" i="12"/>
  <c r="AC232" i="12"/>
  <c r="X232" i="12"/>
  <c r="FH231" i="12"/>
  <c r="FE231" i="12"/>
  <c r="FC231" i="12"/>
  <c r="FB231" i="12"/>
  <c r="EY231" i="12"/>
  <c r="EQ231" i="12"/>
  <c r="EZ231" i="12" s="1"/>
  <c r="EP231" i="12"/>
  <c r="EX231" i="12" s="1"/>
  <c r="EL231" i="12"/>
  <c r="BN231" i="12" s="1"/>
  <c r="EK231" i="12"/>
  <c r="EH231" i="12"/>
  <c r="EF231" i="12"/>
  <c r="AK231" i="12" s="1"/>
  <c r="AL231" i="12" s="1"/>
  <c r="EE231" i="12"/>
  <c r="EB231" i="12"/>
  <c r="DV231" i="12"/>
  <c r="EG231" i="12" s="1"/>
  <c r="DU231" i="12"/>
  <c r="ED231" i="12" s="1"/>
  <c r="DT231" i="12"/>
  <c r="EC231" i="12" s="1"/>
  <c r="DS231" i="12"/>
  <c r="DR231" i="12"/>
  <c r="DA231" i="12"/>
  <c r="CS231" i="12"/>
  <c r="CR231" i="12"/>
  <c r="DF231" i="12" s="1"/>
  <c r="CP231" i="12"/>
  <c r="CW231" i="12" s="1"/>
  <c r="CO231" i="12"/>
  <c r="CJ231" i="12"/>
  <c r="CH231" i="12"/>
  <c r="CB231" i="12"/>
  <c r="BZ231" i="12" s="1"/>
  <c r="CA231" i="12"/>
  <c r="CN231" i="12" s="1"/>
  <c r="BV231" i="12"/>
  <c r="BQ231" i="12"/>
  <c r="BL231" i="12"/>
  <c r="BJ231" i="12"/>
  <c r="BK231" i="12" s="1"/>
  <c r="BI231" i="12"/>
  <c r="BG231" i="12"/>
  <c r="BB231" i="12"/>
  <c r="AW231" i="12"/>
  <c r="AT231" i="12"/>
  <c r="AR231" i="12"/>
  <c r="AM231" i="12"/>
  <c r="AJ231" i="12"/>
  <c r="AH231" i="12"/>
  <c r="AE231" i="12"/>
  <c r="AC231" i="12"/>
  <c r="X231" i="12"/>
  <c r="V231" i="12"/>
  <c r="W231" i="12" s="1"/>
  <c r="U231" i="12"/>
  <c r="FH230" i="12"/>
  <c r="FE230" i="12"/>
  <c r="FC230" i="12"/>
  <c r="FB230" i="12"/>
  <c r="EY230" i="12"/>
  <c r="EL230" i="12"/>
  <c r="EK230" i="12"/>
  <c r="EH230" i="12"/>
  <c r="EF230" i="12"/>
  <c r="EE230" i="12"/>
  <c r="AE230" i="12" s="1"/>
  <c r="EB230" i="12"/>
  <c r="DR230" i="12"/>
  <c r="DV230" i="12" s="1"/>
  <c r="EG230" i="12" s="1"/>
  <c r="CR230" i="12"/>
  <c r="CO230" i="12"/>
  <c r="CP230" i="12" s="1"/>
  <c r="CA230" i="12"/>
  <c r="BV230" i="12"/>
  <c r="BQ230" i="12"/>
  <c r="BO230" i="12"/>
  <c r="BP230" i="12" s="1"/>
  <c r="BN230" i="12"/>
  <c r="BL230" i="12"/>
  <c r="BG230" i="12"/>
  <c r="BB230" i="12"/>
  <c r="AW230" i="12"/>
  <c r="AR230" i="12"/>
  <c r="AM230" i="12"/>
  <c r="AH230" i="12"/>
  <c r="AC230" i="12"/>
  <c r="X230" i="12"/>
  <c r="Q230" i="12"/>
  <c r="P230" i="12"/>
  <c r="FH229" i="12"/>
  <c r="FE229" i="12"/>
  <c r="FC229" i="12"/>
  <c r="FB229" i="12"/>
  <c r="EY229" i="12"/>
  <c r="EX229" i="12"/>
  <c r="EU229" i="12"/>
  <c r="FG229" i="12" s="1"/>
  <c r="EP229" i="12"/>
  <c r="EL229" i="12"/>
  <c r="EK229" i="12"/>
  <c r="EH229" i="12"/>
  <c r="EF229" i="12"/>
  <c r="AJ229" i="12" s="1"/>
  <c r="EE229" i="12"/>
  <c r="EC229" i="12"/>
  <c r="EB229" i="12"/>
  <c r="DW229" i="12"/>
  <c r="EI229" i="12" s="1"/>
  <c r="DV229" i="12"/>
  <c r="EG229" i="12" s="1"/>
  <c r="DU229" i="12"/>
  <c r="ED229" i="12" s="1"/>
  <c r="DT229" i="12"/>
  <c r="DR229" i="12"/>
  <c r="ES229" i="12" s="1"/>
  <c r="FD229" i="12" s="1"/>
  <c r="CR229" i="12"/>
  <c r="CO229" i="12"/>
  <c r="CP229" i="12" s="1"/>
  <c r="CA229" i="12"/>
  <c r="BV229" i="12"/>
  <c r="BQ229" i="12"/>
  <c r="BL229" i="12"/>
  <c r="BG229" i="12"/>
  <c r="BB229" i="12"/>
  <c r="AW229" i="12"/>
  <c r="AT229" i="12"/>
  <c r="AR229" i="12"/>
  <c r="AM229" i="12"/>
  <c r="AH229" i="12"/>
  <c r="AC229" i="12"/>
  <c r="X229" i="12"/>
  <c r="P229" i="12"/>
  <c r="FG228" i="12"/>
  <c r="FF228" i="12"/>
  <c r="FD228" i="12"/>
  <c r="FA228" i="12"/>
  <c r="EZ228" i="12"/>
  <c r="EM228" i="12"/>
  <c r="EJ228" i="12"/>
  <c r="EI228" i="12"/>
  <c r="EG228" i="12"/>
  <c r="AO228" i="12" s="1"/>
  <c r="ED228" i="12"/>
  <c r="EC228" i="12"/>
  <c r="DT228" i="12"/>
  <c r="EB228" i="12" s="1"/>
  <c r="DR228" i="12"/>
  <c r="EP228" i="12" s="1"/>
  <c r="CR228" i="12"/>
  <c r="CO228" i="12"/>
  <c r="CP228" i="12" s="1"/>
  <c r="CA228" i="12"/>
  <c r="BV228" i="12"/>
  <c r="BQ228" i="12"/>
  <c r="BL228" i="12"/>
  <c r="BG228" i="12"/>
  <c r="BB228" i="12"/>
  <c r="AY228" i="12"/>
  <c r="AW228" i="12"/>
  <c r="AR228" i="12"/>
  <c r="AM228" i="12"/>
  <c r="AH228" i="12"/>
  <c r="AC228" i="12"/>
  <c r="AA228" i="12"/>
  <c r="Z228" i="12"/>
  <c r="X228" i="12"/>
  <c r="U228" i="12"/>
  <c r="FH227" i="12"/>
  <c r="FE227" i="12"/>
  <c r="FC227" i="12"/>
  <c r="FB227" i="12"/>
  <c r="EZ227" i="12"/>
  <c r="EY227" i="12"/>
  <c r="EQ227" i="12"/>
  <c r="EL227" i="12"/>
  <c r="EK227" i="12"/>
  <c r="EH227" i="12"/>
  <c r="AT227" i="12" s="1"/>
  <c r="EF227" i="12"/>
  <c r="EE227" i="12"/>
  <c r="EB227" i="12"/>
  <c r="DY227" i="12"/>
  <c r="EM227" i="12" s="1"/>
  <c r="DW227" i="12"/>
  <c r="EI227" i="12" s="1"/>
  <c r="DR227" i="12"/>
  <c r="EU227" i="12" s="1"/>
  <c r="FG227" i="12" s="1"/>
  <c r="CR227" i="12"/>
  <c r="CO227" i="12"/>
  <c r="CP227" i="12" s="1"/>
  <c r="CL227" i="12" s="1"/>
  <c r="CA227" i="12"/>
  <c r="BV227" i="12"/>
  <c r="BQ227" i="12"/>
  <c r="BN227" i="12"/>
  <c r="BL227" i="12"/>
  <c r="BI227" i="12"/>
  <c r="BJ227" i="12" s="1"/>
  <c r="BG227" i="12"/>
  <c r="BB227" i="12"/>
  <c r="AW227" i="12"/>
  <c r="AR227" i="12"/>
  <c r="AM227" i="12"/>
  <c r="AH227" i="12"/>
  <c r="AC227" i="12"/>
  <c r="X227" i="12"/>
  <c r="P227" i="12"/>
  <c r="FH226" i="12"/>
  <c r="FE226" i="12"/>
  <c r="FD226" i="12"/>
  <c r="FC226" i="12"/>
  <c r="FB226" i="12"/>
  <c r="EY226" i="12"/>
  <c r="EX226" i="12"/>
  <c r="EU226" i="12"/>
  <c r="FG226" i="12" s="1"/>
  <c r="ET226" i="12"/>
  <c r="FF226" i="12" s="1"/>
  <c r="ES226" i="12"/>
  <c r="EQ226" i="12"/>
  <c r="EZ226" i="12" s="1"/>
  <c r="EP226" i="12"/>
  <c r="EM226" i="12"/>
  <c r="EL226" i="12"/>
  <c r="EK226" i="12"/>
  <c r="EH226" i="12"/>
  <c r="EF226" i="12"/>
  <c r="EE226" i="12"/>
  <c r="ED226" i="12"/>
  <c r="EB226" i="12"/>
  <c r="DY226" i="12"/>
  <c r="DW226" i="12"/>
  <c r="EI226" i="12" s="1"/>
  <c r="DV226" i="12"/>
  <c r="EG226" i="12" s="1"/>
  <c r="DU226" i="12"/>
  <c r="DT226" i="12"/>
  <c r="EC226" i="12" s="1"/>
  <c r="DS226" i="12"/>
  <c r="DR226" i="12"/>
  <c r="ER226" i="12" s="1"/>
  <c r="FA226" i="12" s="1"/>
  <c r="DC226" i="12"/>
  <c r="DB226" i="12"/>
  <c r="DA226" i="12"/>
  <c r="CZ226" i="12"/>
  <c r="CU226" i="12"/>
  <c r="CT226" i="12"/>
  <c r="CS226" i="12"/>
  <c r="CR226" i="12"/>
  <c r="DF226" i="12" s="1"/>
  <c r="CP226" i="12"/>
  <c r="CX226" i="12" s="1"/>
  <c r="CO226" i="12"/>
  <c r="CL226" i="12"/>
  <c r="CK226" i="12"/>
  <c r="CJ226" i="12"/>
  <c r="CI226" i="12"/>
  <c r="CH226" i="12"/>
  <c r="CD226" i="12"/>
  <c r="CC226" i="12"/>
  <c r="CB226" i="12"/>
  <c r="CA226" i="12"/>
  <c r="BV226" i="12"/>
  <c r="BS226" i="12"/>
  <c r="BQ226" i="12"/>
  <c r="BL226" i="12"/>
  <c r="BI226" i="12"/>
  <c r="BG226" i="12"/>
  <c r="BB226" i="12"/>
  <c r="AW226" i="12"/>
  <c r="AU226" i="12"/>
  <c r="AV226" i="12" s="1"/>
  <c r="AT226" i="12"/>
  <c r="AR226" i="12"/>
  <c r="AM226" i="12"/>
  <c r="AK226" i="12"/>
  <c r="AJ226" i="12"/>
  <c r="AH226" i="12"/>
  <c r="AE226" i="12"/>
  <c r="AC226" i="12"/>
  <c r="X226" i="12"/>
  <c r="FH225" i="12"/>
  <c r="FE225" i="12"/>
  <c r="FC225" i="12"/>
  <c r="FB225" i="12"/>
  <c r="EY225" i="12"/>
  <c r="ES225" i="12"/>
  <c r="FD225" i="12" s="1"/>
  <c r="EQ225" i="12"/>
  <c r="EZ225" i="12" s="1"/>
  <c r="EL225" i="12"/>
  <c r="EK225" i="12"/>
  <c r="EI225" i="12"/>
  <c r="EH225" i="12"/>
  <c r="EF225" i="12"/>
  <c r="EE225" i="12"/>
  <c r="EB225" i="12"/>
  <c r="P225" i="12" s="1"/>
  <c r="EA225" i="12"/>
  <c r="DY225" i="12"/>
  <c r="EM225" i="12" s="1"/>
  <c r="DT225" i="12"/>
  <c r="EC225" i="12" s="1"/>
  <c r="DS225" i="12"/>
  <c r="DR225" i="12"/>
  <c r="DW225" i="12" s="1"/>
  <c r="CY225" i="12"/>
  <c r="CW225" i="12"/>
  <c r="CR225" i="12"/>
  <c r="CP225" i="12"/>
  <c r="CO225" i="12"/>
  <c r="CF225" i="12"/>
  <c r="CA225" i="12"/>
  <c r="BV225" i="12"/>
  <c r="BQ225" i="12"/>
  <c r="BN225" i="12"/>
  <c r="BL225" i="12"/>
  <c r="BI225" i="12"/>
  <c r="BG225" i="12"/>
  <c r="BB225" i="12"/>
  <c r="AW225" i="12"/>
  <c r="AR225" i="12"/>
  <c r="AM225" i="12"/>
  <c r="AJ225" i="12"/>
  <c r="AH225" i="12"/>
  <c r="AE225" i="12"/>
  <c r="AF225" i="12" s="1"/>
  <c r="AC225" i="12"/>
  <c r="X225" i="12"/>
  <c r="FH224" i="12"/>
  <c r="FG224" i="12"/>
  <c r="FF224" i="12"/>
  <c r="FD224" i="12"/>
  <c r="FA224" i="12"/>
  <c r="EZ224" i="12"/>
  <c r="EY224" i="12"/>
  <c r="EU224" i="12"/>
  <c r="ES224" i="12"/>
  <c r="FC224" i="12" s="1"/>
  <c r="EQ224" i="12"/>
  <c r="EP224" i="12"/>
  <c r="EX224" i="12" s="1"/>
  <c r="EM224" i="12"/>
  <c r="EL224" i="12"/>
  <c r="EJ224" i="12"/>
  <c r="EI224" i="12"/>
  <c r="EG224" i="12"/>
  <c r="EF224" i="12"/>
  <c r="EE224" i="12"/>
  <c r="ED224" i="12"/>
  <c r="EC224" i="12"/>
  <c r="U224" i="12" s="1"/>
  <c r="V224" i="12" s="1"/>
  <c r="DY224" i="12"/>
  <c r="DW224" i="12"/>
  <c r="EH224" i="12" s="1"/>
  <c r="DV224" i="12"/>
  <c r="DU224" i="12"/>
  <c r="DS224" i="12"/>
  <c r="EA224" i="12" s="1"/>
  <c r="DR224" i="12"/>
  <c r="DF224" i="12"/>
  <c r="DD224" i="12"/>
  <c r="DC224" i="12"/>
  <c r="DB224" i="12"/>
  <c r="DA224" i="12"/>
  <c r="CW224" i="12"/>
  <c r="CV224" i="12"/>
  <c r="CU224" i="12"/>
  <c r="CT224" i="12"/>
  <c r="CS224" i="12"/>
  <c r="CR224" i="12"/>
  <c r="CP224" i="12"/>
  <c r="CZ224" i="12" s="1"/>
  <c r="CO224" i="12"/>
  <c r="CN224" i="12"/>
  <c r="CM224" i="12"/>
  <c r="CL224" i="12"/>
  <c r="CK224" i="12"/>
  <c r="CJ224" i="12"/>
  <c r="CH224" i="12"/>
  <c r="CF224" i="12"/>
  <c r="CE224" i="12"/>
  <c r="CD224" i="12"/>
  <c r="CC224" i="12"/>
  <c r="CB224" i="12"/>
  <c r="BZ224" i="12" s="1"/>
  <c r="CA224" i="12"/>
  <c r="BV224" i="12"/>
  <c r="BS224" i="12"/>
  <c r="BQ224" i="12"/>
  <c r="BN224" i="12"/>
  <c r="BL224" i="12"/>
  <c r="BG224" i="12"/>
  <c r="BE224" i="12"/>
  <c r="BF224" i="12" s="1"/>
  <c r="BD224" i="12"/>
  <c r="BB224" i="12"/>
  <c r="AW224" i="12"/>
  <c r="AR224" i="12"/>
  <c r="AP224" i="12"/>
  <c r="AO224" i="12"/>
  <c r="AM224" i="12"/>
  <c r="AH224" i="12"/>
  <c r="AE224" i="12"/>
  <c r="AC224" i="12"/>
  <c r="X224" i="12"/>
  <c r="W224" i="12"/>
  <c r="FH223" i="12"/>
  <c r="FE223" i="12"/>
  <c r="FD223" i="12"/>
  <c r="FC223" i="12"/>
  <c r="FB223" i="12"/>
  <c r="EY223" i="12"/>
  <c r="EU223" i="12"/>
  <c r="ES223" i="12"/>
  <c r="EL223" i="12"/>
  <c r="EK223" i="12"/>
  <c r="BI223" i="12" s="1"/>
  <c r="EH223" i="12"/>
  <c r="AV223" i="12" s="1"/>
  <c r="EF223" i="12"/>
  <c r="EE223" i="12"/>
  <c r="EC223" i="12"/>
  <c r="U223" i="12" s="1"/>
  <c r="EB223" i="12"/>
  <c r="EA223" i="12"/>
  <c r="DV223" i="12"/>
  <c r="EG223" i="12" s="1"/>
  <c r="DU223" i="12"/>
  <c r="ED223" i="12" s="1"/>
  <c r="DT223" i="12"/>
  <c r="DS223" i="12"/>
  <c r="DR223" i="12"/>
  <c r="EQ223" i="12" s="1"/>
  <c r="EZ223" i="12" s="1"/>
  <c r="DA223" i="12"/>
  <c r="CY223" i="12"/>
  <c r="CT223" i="12"/>
  <c r="CS223" i="12"/>
  <c r="CR223" i="12"/>
  <c r="CP223" i="12"/>
  <c r="DB223" i="12" s="1"/>
  <c r="CO223" i="12"/>
  <c r="CJ223" i="12"/>
  <c r="CH223" i="12"/>
  <c r="CC223" i="12"/>
  <c r="CB223" i="12"/>
  <c r="BZ223" i="12" s="1"/>
  <c r="CA223" i="12"/>
  <c r="BV223" i="12"/>
  <c r="BQ223" i="12"/>
  <c r="BL223" i="12"/>
  <c r="BG223" i="12"/>
  <c r="BB223" i="12"/>
  <c r="AW223" i="12"/>
  <c r="AU223" i="12"/>
  <c r="AT223" i="12"/>
  <c r="AR223" i="12"/>
  <c r="AM223" i="12"/>
  <c r="AJ223" i="12"/>
  <c r="AH223" i="12"/>
  <c r="AE223" i="12"/>
  <c r="AC223" i="12"/>
  <c r="X223" i="12"/>
  <c r="W223" i="12"/>
  <c r="V223" i="12"/>
  <c r="FG222" i="12"/>
  <c r="FF222" i="12"/>
  <c r="FD222" i="12"/>
  <c r="FA222" i="12"/>
  <c r="EZ222" i="12"/>
  <c r="ER222" i="12"/>
  <c r="FB222" i="12" s="1"/>
  <c r="EP222" i="12"/>
  <c r="EM222" i="12"/>
  <c r="BS222" i="12" s="1"/>
  <c r="BT222" i="12" s="1"/>
  <c r="EJ222" i="12"/>
  <c r="EI222" i="12"/>
  <c r="EG222" i="12"/>
  <c r="ED222" i="12"/>
  <c r="EC222" i="12"/>
  <c r="EA222" i="12"/>
  <c r="DS222" i="12"/>
  <c r="DR222" i="12"/>
  <c r="ES222" i="12" s="1"/>
  <c r="FC222" i="12" s="1"/>
  <c r="CY222" i="12"/>
  <c r="CX222" i="12"/>
  <c r="CV222" i="12"/>
  <c r="CR222" i="12"/>
  <c r="CP222" i="12"/>
  <c r="CO222" i="12"/>
  <c r="CG222" i="12"/>
  <c r="CE222" i="12"/>
  <c r="CA222" i="12"/>
  <c r="BV222" i="12"/>
  <c r="BQ222" i="12"/>
  <c r="BL222" i="12"/>
  <c r="BH222" i="12"/>
  <c r="BG222" i="12"/>
  <c r="BE222" i="12"/>
  <c r="BF222" i="12" s="1"/>
  <c r="BD222" i="12"/>
  <c r="BB222" i="12"/>
  <c r="AZ222" i="12"/>
  <c r="AY222" i="12"/>
  <c r="AW222" i="12"/>
  <c r="AR222" i="12"/>
  <c r="AO222" i="12"/>
  <c r="AM222" i="12"/>
  <c r="AH222" i="12"/>
  <c r="AC222" i="12"/>
  <c r="AB222" i="12"/>
  <c r="AA222" i="12"/>
  <c r="Z222" i="12"/>
  <c r="X222" i="12"/>
  <c r="FH221" i="12"/>
  <c r="FE221" i="12"/>
  <c r="FC221" i="12"/>
  <c r="FB221" i="12"/>
  <c r="EY221" i="12"/>
  <c r="EX221" i="12"/>
  <c r="EU221" i="12"/>
  <c r="EP221" i="12"/>
  <c r="EL221" i="12"/>
  <c r="EK221" i="12"/>
  <c r="BI221" i="12" s="1"/>
  <c r="EH221" i="12"/>
  <c r="EF221" i="12"/>
  <c r="EE221" i="12"/>
  <c r="ED221" i="12"/>
  <c r="EC221" i="12"/>
  <c r="U221" i="12" s="1"/>
  <c r="EB221" i="12"/>
  <c r="DW221" i="12"/>
  <c r="EI221" i="12" s="1"/>
  <c r="DV221" i="12"/>
  <c r="EG221" i="12" s="1"/>
  <c r="DU221" i="12"/>
  <c r="DT221" i="12"/>
  <c r="DR221" i="12"/>
  <c r="ES221" i="12" s="1"/>
  <c r="FD221" i="12" s="1"/>
  <c r="CT221" i="12"/>
  <c r="CR221" i="12"/>
  <c r="CO221" i="12"/>
  <c r="CP221" i="12" s="1"/>
  <c r="DB221" i="12" s="1"/>
  <c r="CE221" i="12"/>
  <c r="CB221" i="12"/>
  <c r="CA221" i="12"/>
  <c r="BV221" i="12"/>
  <c r="BQ221" i="12"/>
  <c r="BL221" i="12"/>
  <c r="BJ221" i="12"/>
  <c r="BK221" i="12" s="1"/>
  <c r="BM221" i="12" s="1"/>
  <c r="BG221" i="12"/>
  <c r="BB221" i="12"/>
  <c r="AW221" i="12"/>
  <c r="AU221" i="12"/>
  <c r="AV221" i="12" s="1"/>
  <c r="AT221" i="12"/>
  <c r="AR221" i="12"/>
  <c r="AO221" i="12"/>
  <c r="AM221" i="12"/>
  <c r="AH221" i="12"/>
  <c r="AE221" i="12"/>
  <c r="AC221" i="12"/>
  <c r="X221" i="12"/>
  <c r="P221" i="12"/>
  <c r="FH220" i="12"/>
  <c r="FE220" i="12"/>
  <c r="FC220" i="12"/>
  <c r="FB220" i="12"/>
  <c r="EY220" i="12"/>
  <c r="EL220" i="12"/>
  <c r="EK220" i="12"/>
  <c r="EH220" i="12"/>
  <c r="EF220" i="12"/>
  <c r="EE220" i="12"/>
  <c r="EB220" i="12"/>
  <c r="DR220" i="12"/>
  <c r="ER220" i="12" s="1"/>
  <c r="FA220" i="12" s="1"/>
  <c r="CR220" i="12"/>
  <c r="CO220" i="12"/>
  <c r="CP220" i="12" s="1"/>
  <c r="CA220" i="12"/>
  <c r="BV220" i="12"/>
  <c r="BQ220" i="12"/>
  <c r="BR220" i="12" s="1"/>
  <c r="BP220" i="12"/>
  <c r="BO220" i="12"/>
  <c r="BN220" i="12"/>
  <c r="BL220" i="12"/>
  <c r="BG220" i="12"/>
  <c r="BB220" i="12"/>
  <c r="AW220" i="12"/>
  <c r="AT220" i="12"/>
  <c r="AR220" i="12"/>
  <c r="AM220" i="12"/>
  <c r="AJ220" i="12"/>
  <c r="AH220" i="12"/>
  <c r="AC220" i="12"/>
  <c r="X220" i="12"/>
  <c r="FH219" i="12"/>
  <c r="FE219" i="12"/>
  <c r="FC219" i="12"/>
  <c r="FB219" i="12"/>
  <c r="EY219" i="12"/>
  <c r="ER219" i="12"/>
  <c r="FA219" i="12" s="1"/>
  <c r="EL219" i="12"/>
  <c r="EK219" i="12"/>
  <c r="EH219" i="12"/>
  <c r="EF219" i="12"/>
  <c r="EE219" i="12"/>
  <c r="AE219" i="12" s="1"/>
  <c r="EB219" i="12"/>
  <c r="DW219" i="12"/>
  <c r="EI219" i="12" s="1"/>
  <c r="DR219" i="12"/>
  <c r="EQ219" i="12" s="1"/>
  <c r="EZ219" i="12" s="1"/>
  <c r="CR219" i="12"/>
  <c r="CO219" i="12"/>
  <c r="CP219" i="12" s="1"/>
  <c r="DD219" i="12" s="1"/>
  <c r="CA219" i="12"/>
  <c r="BV219" i="12"/>
  <c r="BQ219" i="12"/>
  <c r="BO219" i="12"/>
  <c r="BN219" i="12"/>
  <c r="BM219" i="12"/>
  <c r="BL219" i="12"/>
  <c r="BI219" i="12"/>
  <c r="BJ219" i="12" s="1"/>
  <c r="BK219" i="12" s="1"/>
  <c r="BG219" i="12"/>
  <c r="BB219" i="12"/>
  <c r="AY219" i="12"/>
  <c r="AW219" i="12"/>
  <c r="AR219" i="12"/>
  <c r="AM219" i="12"/>
  <c r="AH219" i="12"/>
  <c r="AF219" i="12"/>
  <c r="AC219" i="12"/>
  <c r="X219" i="12"/>
  <c r="Q219" i="12"/>
  <c r="P219" i="12"/>
  <c r="FG218" i="12"/>
  <c r="FF218" i="12"/>
  <c r="FD218" i="12"/>
  <c r="FC218" i="12"/>
  <c r="FA218" i="12"/>
  <c r="EZ218" i="12"/>
  <c r="EX218" i="12"/>
  <c r="EU218" i="12"/>
  <c r="FH218" i="12" s="1"/>
  <c r="ET218" i="12"/>
  <c r="FE218" i="12" s="1"/>
  <c r="ES218" i="12"/>
  <c r="EQ218" i="12"/>
  <c r="EY218" i="12" s="1"/>
  <c r="EP218" i="12"/>
  <c r="EM218" i="12"/>
  <c r="EL218" i="12"/>
  <c r="EJ218" i="12"/>
  <c r="EI218" i="12"/>
  <c r="AY218" i="12" s="1"/>
  <c r="AZ218" i="12" s="1"/>
  <c r="EG218" i="12"/>
  <c r="ED218" i="12"/>
  <c r="EC218" i="12"/>
  <c r="DY218" i="12"/>
  <c r="DW218" i="12"/>
  <c r="EH218" i="12" s="1"/>
  <c r="DV218" i="12"/>
  <c r="EF218" i="12" s="1"/>
  <c r="AJ218" i="12" s="1"/>
  <c r="DU218" i="12"/>
  <c r="EE218" i="12" s="1"/>
  <c r="DT218" i="12"/>
  <c r="EB218" i="12" s="1"/>
  <c r="DS218" i="12"/>
  <c r="DR218" i="12"/>
  <c r="ER218" i="12" s="1"/>
  <c r="FB218" i="12" s="1"/>
  <c r="DC218" i="12"/>
  <c r="DB218" i="12"/>
  <c r="DA218" i="12"/>
  <c r="CZ218" i="12"/>
  <c r="CU218" i="12"/>
  <c r="CT218" i="12"/>
  <c r="CS218" i="12"/>
  <c r="CR218" i="12"/>
  <c r="CP218" i="12"/>
  <c r="CX218" i="12" s="1"/>
  <c r="CO218" i="12"/>
  <c r="CL218" i="12"/>
  <c r="CK218" i="12"/>
  <c r="CJ218" i="12"/>
  <c r="CI218" i="12"/>
  <c r="CH218" i="12"/>
  <c r="CD218" i="12"/>
  <c r="CC218" i="12"/>
  <c r="CB218" i="12"/>
  <c r="CA218" i="12"/>
  <c r="BV218" i="12"/>
  <c r="BT218" i="12"/>
  <c r="BS218" i="12"/>
  <c r="BQ218" i="12"/>
  <c r="BL218" i="12"/>
  <c r="BG218" i="12"/>
  <c r="BD218" i="12"/>
  <c r="BB218" i="12"/>
  <c r="AW218" i="12"/>
  <c r="AU218" i="12"/>
  <c r="AT218" i="12"/>
  <c r="AR218" i="12"/>
  <c r="AM218" i="12"/>
  <c r="AH218" i="12"/>
  <c r="AC218" i="12"/>
  <c r="X218" i="12"/>
  <c r="U218" i="12"/>
  <c r="FH217" i="12"/>
  <c r="FE217" i="12"/>
  <c r="FC217" i="12"/>
  <c r="FB217" i="12"/>
  <c r="EY217" i="12"/>
  <c r="ES217" i="12"/>
  <c r="FD217" i="12" s="1"/>
  <c r="EL217" i="12"/>
  <c r="EK217" i="12"/>
  <c r="EH217" i="12"/>
  <c r="EF217" i="12"/>
  <c r="EE217" i="12"/>
  <c r="EB217" i="12"/>
  <c r="DS217" i="12"/>
  <c r="DR217" i="12"/>
  <c r="EQ217" i="12" s="1"/>
  <c r="EZ217" i="12" s="1"/>
  <c r="CR217" i="12"/>
  <c r="CP217" i="12"/>
  <c r="CZ217" i="12" s="1"/>
  <c r="CO217" i="12"/>
  <c r="CI217" i="12"/>
  <c r="CA217" i="12"/>
  <c r="BV217" i="12"/>
  <c r="BQ217" i="12"/>
  <c r="BN217" i="12"/>
  <c r="BL217" i="12"/>
  <c r="BI217" i="12"/>
  <c r="BG217" i="12"/>
  <c r="BB217" i="12"/>
  <c r="AW217" i="12"/>
  <c r="AR217" i="12"/>
  <c r="AM217" i="12"/>
  <c r="AJ217" i="12"/>
  <c r="AH217" i="12"/>
  <c r="AE217" i="12"/>
  <c r="AF217" i="12" s="1"/>
  <c r="AG217" i="12" s="1"/>
  <c r="AC217" i="12"/>
  <c r="X217" i="12"/>
  <c r="FH216" i="12"/>
  <c r="FG216" i="12"/>
  <c r="FF216" i="12"/>
  <c r="FD216" i="12"/>
  <c r="FA216" i="12"/>
  <c r="EZ216" i="12"/>
  <c r="EY216" i="12"/>
  <c r="EX216" i="12"/>
  <c r="EU216" i="12"/>
  <c r="ES216" i="12"/>
  <c r="FC216" i="12" s="1"/>
  <c r="EQ216" i="12"/>
  <c r="EP216" i="12"/>
  <c r="EM216" i="12"/>
  <c r="EJ216" i="12"/>
  <c r="EI216" i="12"/>
  <c r="EG216" i="12"/>
  <c r="EE216" i="12"/>
  <c r="ED216" i="12"/>
  <c r="EC216" i="12"/>
  <c r="U216" i="12" s="1"/>
  <c r="V216" i="12" s="1"/>
  <c r="DY216" i="12"/>
  <c r="EL216" i="12" s="1"/>
  <c r="DW216" i="12"/>
  <c r="EH216" i="12" s="1"/>
  <c r="AT216" i="12" s="1"/>
  <c r="AX216" i="12" s="1"/>
  <c r="DV216" i="12"/>
  <c r="EF216" i="12" s="1"/>
  <c r="DU216" i="12"/>
  <c r="DS216" i="12"/>
  <c r="EA216" i="12" s="1"/>
  <c r="DR216" i="12"/>
  <c r="DF216" i="12"/>
  <c r="DD216" i="12"/>
  <c r="DC216" i="12"/>
  <c r="DB216" i="12"/>
  <c r="DA216" i="12"/>
  <c r="CW216" i="12"/>
  <c r="CV216" i="12"/>
  <c r="CU216" i="12"/>
  <c r="CT216" i="12"/>
  <c r="CS216" i="12"/>
  <c r="CR216" i="12"/>
  <c r="CP216" i="12"/>
  <c r="CZ216" i="12" s="1"/>
  <c r="CO216" i="12"/>
  <c r="CN216" i="12"/>
  <c r="CM216" i="12"/>
  <c r="CL216" i="12"/>
  <c r="CK216" i="12"/>
  <c r="CJ216" i="12"/>
  <c r="CH216" i="12"/>
  <c r="CF216" i="12"/>
  <c r="CE216" i="12"/>
  <c r="CD216" i="12"/>
  <c r="CC216" i="12"/>
  <c r="CB216" i="12"/>
  <c r="BZ216" i="12" s="1"/>
  <c r="CA216" i="12"/>
  <c r="BV216" i="12"/>
  <c r="BS216" i="12"/>
  <c r="BQ216" i="12"/>
  <c r="BL216" i="12"/>
  <c r="BG216" i="12"/>
  <c r="BE216" i="12"/>
  <c r="BF216" i="12" s="1"/>
  <c r="BD216" i="12"/>
  <c r="BB216" i="12"/>
  <c r="AW216" i="12"/>
  <c r="AU216" i="12"/>
  <c r="AV216" i="12" s="1"/>
  <c r="AR216" i="12"/>
  <c r="AM216" i="12"/>
  <c r="AH216" i="12"/>
  <c r="AE216" i="12"/>
  <c r="AC216" i="12"/>
  <c r="Z216" i="12"/>
  <c r="X216" i="12"/>
  <c r="W216" i="12"/>
  <c r="Y216" i="12" s="1"/>
  <c r="FH215" i="12"/>
  <c r="FE215" i="12"/>
  <c r="FD215" i="12"/>
  <c r="FC215" i="12"/>
  <c r="FB215" i="12"/>
  <c r="EY215" i="12"/>
  <c r="EU215" i="12"/>
  <c r="FG215" i="12" s="1"/>
  <c r="ES215" i="12"/>
  <c r="EL215" i="12"/>
  <c r="EK215" i="12"/>
  <c r="EH215" i="12"/>
  <c r="EF215" i="12"/>
  <c r="EE215" i="12"/>
  <c r="ED215" i="12"/>
  <c r="EC215" i="12"/>
  <c r="EB215" i="12"/>
  <c r="DV215" i="12"/>
  <c r="EG215" i="12" s="1"/>
  <c r="DU215" i="12"/>
  <c r="DT215" i="12"/>
  <c r="DS215" i="12"/>
  <c r="DR215" i="12"/>
  <c r="EQ215" i="12" s="1"/>
  <c r="EZ215" i="12" s="1"/>
  <c r="DB215" i="12"/>
  <c r="CS215" i="12"/>
  <c r="CR215" i="12"/>
  <c r="CP215" i="12"/>
  <c r="DA215" i="12" s="1"/>
  <c r="CO215" i="12"/>
  <c r="CC215" i="12"/>
  <c r="CA215" i="12"/>
  <c r="BV215" i="12"/>
  <c r="BQ215" i="12"/>
  <c r="BL215" i="12"/>
  <c r="BJ215" i="12"/>
  <c r="BK215" i="12" s="1"/>
  <c r="BI215" i="12"/>
  <c r="BG215" i="12"/>
  <c r="BB215" i="12"/>
  <c r="AW215" i="12"/>
  <c r="AU215" i="12"/>
  <c r="AT215" i="12"/>
  <c r="AR215" i="12"/>
  <c r="AM215" i="12"/>
  <c r="AJ215" i="12"/>
  <c r="AH215" i="12"/>
  <c r="AE215" i="12"/>
  <c r="AC215" i="12"/>
  <c r="X215" i="12"/>
  <c r="FG214" i="12"/>
  <c r="FF214" i="12"/>
  <c r="FD214" i="12"/>
  <c r="FA214" i="12"/>
  <c r="EZ214" i="12"/>
  <c r="EY214" i="12"/>
  <c r="ES214" i="12"/>
  <c r="FC214" i="12" s="1"/>
  <c r="EQ214" i="12"/>
  <c r="EM214" i="12"/>
  <c r="BS214" i="12" s="1"/>
  <c r="BT214" i="12" s="1"/>
  <c r="EJ214" i="12"/>
  <c r="EI214" i="12"/>
  <c r="EG214" i="12"/>
  <c r="AO214" i="12" s="1"/>
  <c r="ED214" i="12"/>
  <c r="EC214" i="12"/>
  <c r="EA214" i="12"/>
  <c r="DY214" i="12"/>
  <c r="EL214" i="12" s="1"/>
  <c r="BN214" i="12" s="1"/>
  <c r="DS214" i="12"/>
  <c r="DR214" i="12"/>
  <c r="EP214" i="12" s="1"/>
  <c r="CR214" i="12"/>
  <c r="CO214" i="12"/>
  <c r="CP214" i="12" s="1"/>
  <c r="CA214" i="12"/>
  <c r="BV214" i="12"/>
  <c r="BQ214" i="12"/>
  <c r="BL214" i="12"/>
  <c r="BG214" i="12"/>
  <c r="BE214" i="12"/>
  <c r="BD214" i="12"/>
  <c r="BB214" i="12"/>
  <c r="AW214" i="12"/>
  <c r="AR214" i="12"/>
  <c r="AM214" i="12"/>
  <c r="AH214" i="12"/>
  <c r="AC214" i="12"/>
  <c r="Z214" i="12"/>
  <c r="X214" i="12"/>
  <c r="FH213" i="12"/>
  <c r="FE213" i="12"/>
  <c r="FC213" i="12"/>
  <c r="FB213" i="12"/>
  <c r="EY213" i="12"/>
  <c r="EX213" i="12"/>
  <c r="EU213" i="12"/>
  <c r="EP213" i="12"/>
  <c r="EL213" i="12"/>
  <c r="EK213" i="12"/>
  <c r="BI213" i="12" s="1"/>
  <c r="EH213" i="12"/>
  <c r="EF213" i="12"/>
  <c r="EE213" i="12"/>
  <c r="AF213" i="12" s="1"/>
  <c r="AG213" i="12" s="1"/>
  <c r="ED213" i="12"/>
  <c r="EC213" i="12"/>
  <c r="U213" i="12" s="1"/>
  <c r="EB213" i="12"/>
  <c r="DW213" i="12"/>
  <c r="EI213" i="12" s="1"/>
  <c r="DV213" i="12"/>
  <c r="EG213" i="12" s="1"/>
  <c r="DU213" i="12"/>
  <c r="DT213" i="12"/>
  <c r="DR213" i="12"/>
  <c r="ES213" i="12" s="1"/>
  <c r="FD213" i="12" s="1"/>
  <c r="DD213" i="12"/>
  <c r="CV213" i="12"/>
  <c r="CU213" i="12"/>
  <c r="CT213" i="12"/>
  <c r="CS213" i="12"/>
  <c r="CR213" i="12"/>
  <c r="CO213" i="12"/>
  <c r="CP213" i="12" s="1"/>
  <c r="DB213" i="12" s="1"/>
  <c r="CK213" i="12"/>
  <c r="CJ213" i="12"/>
  <c r="CE213" i="12"/>
  <c r="CD213" i="12"/>
  <c r="CC213" i="12"/>
  <c r="CB213" i="12"/>
  <c r="CA213" i="12"/>
  <c r="BV213" i="12"/>
  <c r="BQ213" i="12"/>
  <c r="BL213" i="12"/>
  <c r="BJ213" i="12"/>
  <c r="BG213" i="12"/>
  <c r="BB213" i="12"/>
  <c r="AW213" i="12"/>
  <c r="AU213" i="12"/>
  <c r="AT213" i="12"/>
  <c r="AR213" i="12"/>
  <c r="AO213" i="12"/>
  <c r="AM213" i="12"/>
  <c r="AH213" i="12"/>
  <c r="AE213" i="12"/>
  <c r="AC213" i="12"/>
  <c r="X213" i="12"/>
  <c r="V213" i="12"/>
  <c r="P213" i="12"/>
  <c r="FG212" i="12"/>
  <c r="FF212" i="12"/>
  <c r="FD212" i="12"/>
  <c r="FA212" i="12"/>
  <c r="EZ212" i="12"/>
  <c r="EU212" i="12"/>
  <c r="FH212" i="12" s="1"/>
  <c r="ER212" i="12"/>
  <c r="FB212" i="12" s="1"/>
  <c r="EM212" i="12"/>
  <c r="EJ212" i="12"/>
  <c r="EI212" i="12"/>
  <c r="EG212" i="12"/>
  <c r="AO212" i="12" s="1"/>
  <c r="AP212" i="12" s="1"/>
  <c r="ED212" i="12"/>
  <c r="EC212" i="12"/>
  <c r="DT212" i="12"/>
  <c r="EB212" i="12" s="1"/>
  <c r="DR212" i="12"/>
  <c r="CR212" i="12"/>
  <c r="CO212" i="12"/>
  <c r="CP212" i="12" s="1"/>
  <c r="CA212" i="12"/>
  <c r="BV212" i="12"/>
  <c r="BQ212" i="12"/>
  <c r="BL212" i="12"/>
  <c r="BG212" i="12"/>
  <c r="BB212" i="12"/>
  <c r="AY212" i="12"/>
  <c r="AW212" i="12"/>
  <c r="AR212" i="12"/>
  <c r="AM212" i="12"/>
  <c r="AH212" i="12"/>
  <c r="AD212" i="12"/>
  <c r="AC212" i="12"/>
  <c r="AB212" i="12"/>
  <c r="AA212" i="12"/>
  <c r="Z212" i="12"/>
  <c r="X212" i="12"/>
  <c r="U212" i="12"/>
  <c r="FH211" i="12"/>
  <c r="FE211" i="12"/>
  <c r="FC211" i="12"/>
  <c r="FB211" i="12"/>
  <c r="EY211" i="12"/>
  <c r="EM211" i="12"/>
  <c r="BS211" i="12" s="1"/>
  <c r="EL211" i="12"/>
  <c r="EK211" i="12"/>
  <c r="EH211" i="12"/>
  <c r="EF211" i="12"/>
  <c r="EE211" i="12"/>
  <c r="AE211" i="12" s="1"/>
  <c r="AI211" i="12" s="1"/>
  <c r="EB211" i="12"/>
  <c r="DY211" i="12"/>
  <c r="DW211" i="12"/>
  <c r="EI211" i="12" s="1"/>
  <c r="DR211" i="12"/>
  <c r="CX211" i="12"/>
  <c r="CW211" i="12"/>
  <c r="CV211" i="12"/>
  <c r="CU211" i="12"/>
  <c r="CR211" i="12"/>
  <c r="CO211" i="12"/>
  <c r="CP211" i="12" s="1"/>
  <c r="DD211" i="12" s="1"/>
  <c r="CL211" i="12"/>
  <c r="CG211" i="12"/>
  <c r="CF211" i="12"/>
  <c r="CE211" i="12"/>
  <c r="CA211" i="12"/>
  <c r="BV211" i="12"/>
  <c r="BQ211" i="12"/>
  <c r="BO211" i="12"/>
  <c r="BN211" i="12"/>
  <c r="BM211" i="12"/>
  <c r="BL211" i="12"/>
  <c r="BI211" i="12"/>
  <c r="BJ211" i="12" s="1"/>
  <c r="BK211" i="12" s="1"/>
  <c r="BG211" i="12"/>
  <c r="BB211" i="12"/>
  <c r="AW211" i="12"/>
  <c r="AR211" i="12"/>
  <c r="AM211" i="12"/>
  <c r="AH211" i="12"/>
  <c r="AF211" i="12"/>
  <c r="AG211" i="12" s="1"/>
  <c r="AC211" i="12"/>
  <c r="X211" i="12"/>
  <c r="P211" i="12"/>
  <c r="FH210" i="12"/>
  <c r="FE210" i="12"/>
  <c r="FD210" i="12"/>
  <c r="FC210" i="12"/>
  <c r="FB210" i="12"/>
  <c r="EY210" i="12"/>
  <c r="EX210" i="12"/>
  <c r="EW210" i="12"/>
  <c r="EU210" i="12"/>
  <c r="FG210" i="12" s="1"/>
  <c r="ET210" i="12"/>
  <c r="FF210" i="12" s="1"/>
  <c r="ES210" i="12"/>
  <c r="EQ210" i="12"/>
  <c r="EZ210" i="12" s="1"/>
  <c r="EP210" i="12"/>
  <c r="EM210" i="12"/>
  <c r="EL210" i="12"/>
  <c r="EK210" i="12"/>
  <c r="EH210" i="12"/>
  <c r="EF210" i="12"/>
  <c r="EE210" i="12"/>
  <c r="EB210" i="12"/>
  <c r="DY210" i="12"/>
  <c r="DW210" i="12"/>
  <c r="EI210" i="12" s="1"/>
  <c r="DV210" i="12"/>
  <c r="EG210" i="12" s="1"/>
  <c r="DU210" i="12"/>
  <c r="ED210" i="12" s="1"/>
  <c r="DT210" i="12"/>
  <c r="EC210" i="12" s="1"/>
  <c r="DS210" i="12"/>
  <c r="DR210" i="12"/>
  <c r="ER210" i="12" s="1"/>
  <c r="FA210" i="12" s="1"/>
  <c r="DC210" i="12"/>
  <c r="DB210" i="12"/>
  <c r="DA210" i="12"/>
  <c r="CZ210" i="12"/>
  <c r="CU210" i="12"/>
  <c r="CT210" i="12"/>
  <c r="CS210" i="12"/>
  <c r="CR210" i="12"/>
  <c r="CP210" i="12"/>
  <c r="CX210" i="12" s="1"/>
  <c r="CO210" i="12"/>
  <c r="CL210" i="12"/>
  <c r="CK210" i="12"/>
  <c r="CJ210" i="12"/>
  <c r="CI210" i="12"/>
  <c r="CH210" i="12"/>
  <c r="CD210" i="12"/>
  <c r="CC210" i="12"/>
  <c r="CB210" i="12"/>
  <c r="CA210" i="12"/>
  <c r="BV210" i="12"/>
  <c r="BT210" i="12"/>
  <c r="BS210" i="12"/>
  <c r="BQ210" i="12"/>
  <c r="BL210" i="12"/>
  <c r="BG210" i="12"/>
  <c r="BB210" i="12"/>
  <c r="AW210" i="12"/>
  <c r="AT210" i="12"/>
  <c r="AR210" i="12"/>
  <c r="AM210" i="12"/>
  <c r="AL210" i="12"/>
  <c r="AK210" i="12"/>
  <c r="AN210" i="12" s="1"/>
  <c r="AJ210" i="12"/>
  <c r="AH210" i="12"/>
  <c r="AE210" i="12"/>
  <c r="AF210" i="12" s="1"/>
  <c r="AC210" i="12"/>
  <c r="X210" i="12"/>
  <c r="P210" i="12"/>
  <c r="FH209" i="12"/>
  <c r="FE209" i="12"/>
  <c r="FC209" i="12"/>
  <c r="FB209" i="12"/>
  <c r="EZ209" i="12"/>
  <c r="EY209" i="12"/>
  <c r="ES209" i="12"/>
  <c r="FD209" i="12" s="1"/>
  <c r="EQ209" i="12"/>
  <c r="EL209" i="12"/>
  <c r="EK209" i="12"/>
  <c r="EH209" i="12"/>
  <c r="EF209" i="12"/>
  <c r="EE209" i="12"/>
  <c r="EB209" i="12"/>
  <c r="DY209" i="12"/>
  <c r="EM209" i="12" s="1"/>
  <c r="DT209" i="12"/>
  <c r="EC209" i="12" s="1"/>
  <c r="U209" i="12" s="1"/>
  <c r="DS209" i="12"/>
  <c r="EA209" i="12" s="1"/>
  <c r="DR209" i="12"/>
  <c r="CR209" i="12"/>
  <c r="CP209" i="12"/>
  <c r="CO209" i="12"/>
  <c r="CA209" i="12"/>
  <c r="BV209" i="12"/>
  <c r="BQ209" i="12"/>
  <c r="BO209" i="12"/>
  <c r="BN209" i="12"/>
  <c r="BL209" i="12"/>
  <c r="BI209" i="12"/>
  <c r="BG209" i="12"/>
  <c r="BB209" i="12"/>
  <c r="AW209" i="12"/>
  <c r="AR209" i="12"/>
  <c r="AM209" i="12"/>
  <c r="AJ209" i="12"/>
  <c r="AH209" i="12"/>
  <c r="AI209" i="12" s="1"/>
  <c r="AE209" i="12"/>
  <c r="AF209" i="12" s="1"/>
  <c r="AG209" i="12" s="1"/>
  <c r="AC209" i="12"/>
  <c r="X209" i="12"/>
  <c r="FH208" i="12"/>
  <c r="FG208" i="12"/>
  <c r="FF208" i="12"/>
  <c r="FD208" i="12"/>
  <c r="FA208" i="12"/>
  <c r="EZ208" i="12"/>
  <c r="EY208" i="12"/>
  <c r="EU208" i="12"/>
  <c r="ES208" i="12"/>
  <c r="FC208" i="12" s="1"/>
  <c r="EQ208" i="12"/>
  <c r="EP208" i="12"/>
  <c r="EM208" i="12"/>
  <c r="EJ208" i="12"/>
  <c r="EI208" i="12"/>
  <c r="EG208" i="12"/>
  <c r="AP208" i="12" s="1"/>
  <c r="EE208" i="12"/>
  <c r="ED208" i="12"/>
  <c r="EC208" i="12"/>
  <c r="U208" i="12" s="1"/>
  <c r="V208" i="12" s="1"/>
  <c r="DY208" i="12"/>
  <c r="EL208" i="12" s="1"/>
  <c r="DW208" i="12"/>
  <c r="EH208" i="12" s="1"/>
  <c r="AT208" i="12" s="1"/>
  <c r="DV208" i="12"/>
  <c r="EF208" i="12" s="1"/>
  <c r="DU208" i="12"/>
  <c r="DS208" i="12"/>
  <c r="EA208" i="12" s="1"/>
  <c r="DR208" i="12"/>
  <c r="DF208" i="12"/>
  <c r="DD208" i="12"/>
  <c r="DC208" i="12"/>
  <c r="DB208" i="12"/>
  <c r="DA208" i="12"/>
  <c r="CW208" i="12"/>
  <c r="CV208" i="12"/>
  <c r="CU208" i="12"/>
  <c r="CT208" i="12"/>
  <c r="CS208" i="12"/>
  <c r="CR208" i="12"/>
  <c r="CP208" i="12"/>
  <c r="CZ208" i="12" s="1"/>
  <c r="CO208" i="12"/>
  <c r="CN208" i="12"/>
  <c r="CM208" i="12"/>
  <c r="CL208" i="12"/>
  <c r="CK208" i="12"/>
  <c r="CJ208" i="12"/>
  <c r="CH208" i="12"/>
  <c r="CF208" i="12"/>
  <c r="CE208" i="12"/>
  <c r="CD208" i="12"/>
  <c r="CC208" i="12"/>
  <c r="CB208" i="12"/>
  <c r="BZ208" i="12" s="1"/>
  <c r="CA208" i="12"/>
  <c r="BV208" i="12"/>
  <c r="BQ208" i="12"/>
  <c r="BL208" i="12"/>
  <c r="BG208" i="12"/>
  <c r="BF208" i="12"/>
  <c r="BE208" i="12"/>
  <c r="BD208" i="12"/>
  <c r="BB208" i="12"/>
  <c r="AW208" i="12"/>
  <c r="AU208" i="12"/>
  <c r="AR208" i="12"/>
  <c r="AO208" i="12"/>
  <c r="AM208" i="12"/>
  <c r="AH208" i="12"/>
  <c r="AC208" i="12"/>
  <c r="Z208" i="12"/>
  <c r="X208" i="12"/>
  <c r="W208" i="12"/>
  <c r="FH207" i="12"/>
  <c r="FE207" i="12"/>
  <c r="FC207" i="12"/>
  <c r="FB207" i="12"/>
  <c r="EY207" i="12"/>
  <c r="EU207" i="12"/>
  <c r="FG207" i="12" s="1"/>
  <c r="ES207" i="12"/>
  <c r="FD207" i="12" s="1"/>
  <c r="EL207" i="12"/>
  <c r="EK207" i="12"/>
  <c r="EH207" i="12"/>
  <c r="EF207" i="12"/>
  <c r="EE207" i="12"/>
  <c r="EB207" i="12"/>
  <c r="EA207" i="12"/>
  <c r="DV207" i="12"/>
  <c r="EG207" i="12" s="1"/>
  <c r="DU207" i="12"/>
  <c r="ED207" i="12" s="1"/>
  <c r="DT207" i="12"/>
  <c r="EC207" i="12" s="1"/>
  <c r="DS207" i="12"/>
  <c r="DR207" i="12"/>
  <c r="EQ207" i="12" s="1"/>
  <c r="EZ207" i="12" s="1"/>
  <c r="CZ207" i="12"/>
  <c r="CY207" i="12"/>
  <c r="CT207" i="12"/>
  <c r="CS207" i="12"/>
  <c r="CR207" i="12"/>
  <c r="CP207" i="12"/>
  <c r="DB207" i="12" s="1"/>
  <c r="CO207" i="12"/>
  <c r="CJ207" i="12"/>
  <c r="CI207" i="12"/>
  <c r="CH207" i="12"/>
  <c r="CC207" i="12"/>
  <c r="CA207" i="12"/>
  <c r="BV207" i="12"/>
  <c r="BQ207" i="12"/>
  <c r="BL207" i="12"/>
  <c r="BK207" i="12"/>
  <c r="BJ207" i="12"/>
  <c r="BI207" i="12"/>
  <c r="BG207" i="12"/>
  <c r="BB207" i="12"/>
  <c r="AW207" i="12"/>
  <c r="AT207" i="12"/>
  <c r="AR207" i="12"/>
  <c r="AM207" i="12"/>
  <c r="AK207" i="12"/>
  <c r="AL207" i="12" s="1"/>
  <c r="AJ207" i="12"/>
  <c r="AH207" i="12"/>
  <c r="AE207" i="12"/>
  <c r="AC207" i="12"/>
  <c r="X207" i="12"/>
  <c r="FG206" i="12"/>
  <c r="FF206" i="12"/>
  <c r="FD206" i="12"/>
  <c r="FA206" i="12"/>
  <c r="EZ206" i="12"/>
  <c r="EM206" i="12"/>
  <c r="BS206" i="12" s="1"/>
  <c r="BT206" i="12" s="1"/>
  <c r="EJ206" i="12"/>
  <c r="EI206" i="12"/>
  <c r="EG206" i="12"/>
  <c r="ED206" i="12"/>
  <c r="EC206" i="12"/>
  <c r="DR206" i="12"/>
  <c r="EQ206" i="12" s="1"/>
  <c r="EY206" i="12" s="1"/>
  <c r="CY206" i="12"/>
  <c r="CR206" i="12"/>
  <c r="CP206" i="12"/>
  <c r="DD206" i="12" s="1"/>
  <c r="CO206" i="12"/>
  <c r="CM206" i="12"/>
  <c r="CA206" i="12"/>
  <c r="BV206" i="12"/>
  <c r="BQ206" i="12"/>
  <c r="BL206" i="12"/>
  <c r="BH206" i="12"/>
  <c r="BG206" i="12"/>
  <c r="BF206" i="12"/>
  <c r="BE206" i="12"/>
  <c r="BD206" i="12"/>
  <c r="BB206" i="12"/>
  <c r="AY206" i="12"/>
  <c r="AW206" i="12"/>
  <c r="AR206" i="12"/>
  <c r="AO206" i="12"/>
  <c r="AM206" i="12"/>
  <c r="AH206" i="12"/>
  <c r="AC206" i="12"/>
  <c r="AA206" i="12"/>
  <c r="Z206" i="12"/>
  <c r="X206" i="12"/>
  <c r="FH205" i="12"/>
  <c r="FG205" i="12"/>
  <c r="FE205" i="12"/>
  <c r="FD205" i="12"/>
  <c r="FC205" i="12"/>
  <c r="FB205" i="12"/>
  <c r="EY205" i="12"/>
  <c r="EX205" i="12"/>
  <c r="EU205" i="12"/>
  <c r="EP205" i="12"/>
  <c r="EL205" i="12"/>
  <c r="EK205" i="12"/>
  <c r="BI205" i="12" s="1"/>
  <c r="EH205" i="12"/>
  <c r="EF205" i="12"/>
  <c r="EE205" i="12"/>
  <c r="AF205" i="12" s="1"/>
  <c r="AG205" i="12" s="1"/>
  <c r="EC205" i="12"/>
  <c r="U205" i="12" s="1"/>
  <c r="EB205" i="12"/>
  <c r="DW205" i="12"/>
  <c r="EI205" i="12" s="1"/>
  <c r="DV205" i="12"/>
  <c r="EG205" i="12" s="1"/>
  <c r="DU205" i="12"/>
  <c r="ED205" i="12" s="1"/>
  <c r="DT205" i="12"/>
  <c r="DR205" i="12"/>
  <c r="ES205" i="12" s="1"/>
  <c r="CR205" i="12"/>
  <c r="CO205" i="12"/>
  <c r="CP205" i="12" s="1"/>
  <c r="DB205" i="12" s="1"/>
  <c r="CB205" i="12"/>
  <c r="CA205" i="12"/>
  <c r="BV205" i="12"/>
  <c r="BQ205" i="12"/>
  <c r="BL205" i="12"/>
  <c r="BJ205" i="12"/>
  <c r="BK205" i="12" s="1"/>
  <c r="BM205" i="12" s="1"/>
  <c r="BG205" i="12"/>
  <c r="BB205" i="12"/>
  <c r="AW205" i="12"/>
  <c r="AU205" i="12"/>
  <c r="AV205" i="12" s="1"/>
  <c r="AT205" i="12"/>
  <c r="AR205" i="12"/>
  <c r="AM205" i="12"/>
  <c r="AH205" i="12"/>
  <c r="AE205" i="12"/>
  <c r="AC205" i="12"/>
  <c r="X205" i="12"/>
  <c r="V205" i="12"/>
  <c r="W205" i="12" s="1"/>
  <c r="Y205" i="12" s="1"/>
  <c r="P205" i="12"/>
  <c r="Q205" i="12" s="1"/>
  <c r="FG204" i="12"/>
  <c r="FF204" i="12"/>
  <c r="FD204" i="12"/>
  <c r="FA204" i="12"/>
  <c r="EZ204" i="12"/>
  <c r="EU204" i="12"/>
  <c r="FH204" i="12" s="1"/>
  <c r="EM204" i="12"/>
  <c r="EJ204" i="12"/>
  <c r="EI204" i="12"/>
  <c r="EG204" i="12"/>
  <c r="AO204" i="12" s="1"/>
  <c r="AP204" i="12" s="1"/>
  <c r="ED204" i="12"/>
  <c r="EC204" i="12"/>
  <c r="DU204" i="12"/>
  <c r="EE204" i="12" s="1"/>
  <c r="DT204" i="12"/>
  <c r="EB204" i="12" s="1"/>
  <c r="DR204" i="12"/>
  <c r="ER204" i="12" s="1"/>
  <c r="FB204" i="12" s="1"/>
  <c r="CR204" i="12"/>
  <c r="CO204" i="12"/>
  <c r="CP204" i="12" s="1"/>
  <c r="CA204" i="12"/>
  <c r="BV204" i="12"/>
  <c r="BQ204" i="12"/>
  <c r="BL204" i="12"/>
  <c r="BG204" i="12"/>
  <c r="BB204" i="12"/>
  <c r="AY204" i="12"/>
  <c r="AW204" i="12"/>
  <c r="AR204" i="12"/>
  <c r="AQ204" i="12"/>
  <c r="AM204" i="12"/>
  <c r="AH204" i="12"/>
  <c r="AC204" i="12"/>
  <c r="AA204" i="12"/>
  <c r="Z204" i="12"/>
  <c r="X204" i="12"/>
  <c r="V204" i="12"/>
  <c r="U204" i="12"/>
  <c r="FH203" i="12"/>
  <c r="FE203" i="12"/>
  <c r="FC203" i="12"/>
  <c r="FB203" i="12"/>
  <c r="EY203" i="12"/>
  <c r="ER203" i="12"/>
  <c r="FA203" i="12" s="1"/>
  <c r="EQ203" i="12"/>
  <c r="EZ203" i="12" s="1"/>
  <c r="EP203" i="12"/>
  <c r="EM203" i="12"/>
  <c r="BS203" i="12" s="1"/>
  <c r="EL203" i="12"/>
  <c r="BP203" i="12" s="1"/>
  <c r="EK203" i="12"/>
  <c r="EH203" i="12"/>
  <c r="EF203" i="12"/>
  <c r="EE203" i="12"/>
  <c r="AE203" i="12" s="1"/>
  <c r="EB203" i="12"/>
  <c r="DY203" i="12"/>
  <c r="DW203" i="12"/>
  <c r="EI203" i="12" s="1"/>
  <c r="DR203" i="12"/>
  <c r="CR203" i="12"/>
  <c r="CO203" i="12"/>
  <c r="CP203" i="12" s="1"/>
  <c r="DD203" i="12" s="1"/>
  <c r="CA203" i="12"/>
  <c r="BV203" i="12"/>
  <c r="BQ203" i="12"/>
  <c r="BO203" i="12"/>
  <c r="BN203" i="12"/>
  <c r="BM203" i="12"/>
  <c r="BL203" i="12"/>
  <c r="BI203" i="12"/>
  <c r="BJ203" i="12" s="1"/>
  <c r="BK203" i="12" s="1"/>
  <c r="BG203" i="12"/>
  <c r="BB203" i="12"/>
  <c r="AY203" i="12"/>
  <c r="AW203" i="12"/>
  <c r="AR203" i="12"/>
  <c r="AM203" i="12"/>
  <c r="AH203" i="12"/>
  <c r="AC203" i="12"/>
  <c r="X203" i="12"/>
  <c r="Q203" i="12"/>
  <c r="R203" i="12" s="1"/>
  <c r="P203" i="12"/>
  <c r="FG202" i="12"/>
  <c r="FF202" i="12"/>
  <c r="FD202" i="12"/>
  <c r="FC202" i="12"/>
  <c r="FA202" i="12"/>
  <c r="EZ202" i="12"/>
  <c r="EX202" i="12"/>
  <c r="EU202" i="12"/>
  <c r="FH202" i="12" s="1"/>
  <c r="ES202" i="12"/>
  <c r="EQ202" i="12"/>
  <c r="EY202" i="12" s="1"/>
  <c r="EP202" i="12"/>
  <c r="EM202" i="12"/>
  <c r="EL202" i="12"/>
  <c r="EJ202" i="12"/>
  <c r="EI202" i="12"/>
  <c r="AY202" i="12" s="1"/>
  <c r="AZ202" i="12" s="1"/>
  <c r="EG202" i="12"/>
  <c r="ED202" i="12"/>
  <c r="EC202" i="12"/>
  <c r="U202" i="12" s="1"/>
  <c r="EB202" i="12"/>
  <c r="DY202" i="12"/>
  <c r="DX202" i="12" s="1"/>
  <c r="EK202" i="12" s="1"/>
  <c r="DW202" i="12"/>
  <c r="EH202" i="12" s="1"/>
  <c r="AT202" i="12" s="1"/>
  <c r="DV202" i="12"/>
  <c r="EF202" i="12" s="1"/>
  <c r="AJ202" i="12" s="1"/>
  <c r="DU202" i="12"/>
  <c r="EE202" i="12" s="1"/>
  <c r="DT202" i="12"/>
  <c r="DS202" i="12"/>
  <c r="DZ202" i="12" s="1"/>
  <c r="DR202" i="12"/>
  <c r="ER202" i="12" s="1"/>
  <c r="FB202" i="12" s="1"/>
  <c r="DC202" i="12"/>
  <c r="DB202" i="12"/>
  <c r="DA202" i="12"/>
  <c r="CZ202" i="12"/>
  <c r="CU202" i="12"/>
  <c r="CT202" i="12"/>
  <c r="CS202" i="12"/>
  <c r="CR202" i="12"/>
  <c r="CP202" i="12"/>
  <c r="CX202" i="12" s="1"/>
  <c r="CO202" i="12"/>
  <c r="CL202" i="12"/>
  <c r="CK202" i="12"/>
  <c r="CJ202" i="12"/>
  <c r="CI202" i="12"/>
  <c r="CH202" i="12"/>
  <c r="CD202" i="12"/>
  <c r="CC202" i="12"/>
  <c r="CB202" i="12"/>
  <c r="CA202" i="12"/>
  <c r="BV202" i="12"/>
  <c r="BQ202" i="12"/>
  <c r="BL202" i="12"/>
  <c r="BG202" i="12"/>
  <c r="BC202" i="12"/>
  <c r="BB202" i="12"/>
  <c r="BA202" i="12"/>
  <c r="AW202" i="12"/>
  <c r="AR202" i="12"/>
  <c r="AM202" i="12"/>
  <c r="AH202" i="12"/>
  <c r="AC202" i="12"/>
  <c r="X202" i="12"/>
  <c r="FH201" i="12"/>
  <c r="FE201" i="12"/>
  <c r="FC201" i="12"/>
  <c r="FB201" i="12"/>
  <c r="EY201" i="12"/>
  <c r="ES201" i="12"/>
  <c r="FD201" i="12" s="1"/>
  <c r="EL201" i="12"/>
  <c r="EK201" i="12"/>
  <c r="EH201" i="12"/>
  <c r="EF201" i="12"/>
  <c r="EE201" i="12"/>
  <c r="EB201" i="12"/>
  <c r="EA201" i="12"/>
  <c r="DY201" i="12"/>
  <c r="EM201" i="12" s="1"/>
  <c r="DT201" i="12"/>
  <c r="EC201" i="12" s="1"/>
  <c r="DS201" i="12"/>
  <c r="DR201" i="12"/>
  <c r="EQ201" i="12" s="1"/>
  <c r="EZ201" i="12" s="1"/>
  <c r="CZ201" i="12"/>
  <c r="CY201" i="12"/>
  <c r="CX201" i="12"/>
  <c r="CW201" i="12"/>
  <c r="CR201" i="12"/>
  <c r="CP201" i="12"/>
  <c r="CO201" i="12"/>
  <c r="CI201" i="12"/>
  <c r="CH201" i="12"/>
  <c r="CG201" i="12"/>
  <c r="CF201" i="12"/>
  <c r="CA201" i="12"/>
  <c r="BV201" i="12"/>
  <c r="BQ201" i="12"/>
  <c r="BN201" i="12"/>
  <c r="BL201" i="12"/>
  <c r="BI201" i="12"/>
  <c r="BG201" i="12"/>
  <c r="BB201" i="12"/>
  <c r="AW201" i="12"/>
  <c r="AR201" i="12"/>
  <c r="AM201" i="12"/>
  <c r="AJ201" i="12"/>
  <c r="AK201" i="12" s="1"/>
  <c r="AH201" i="12"/>
  <c r="AE201" i="12"/>
  <c r="AF201" i="12" s="1"/>
  <c r="AG201" i="12" s="1"/>
  <c r="AC201" i="12"/>
  <c r="X201" i="12"/>
  <c r="FH200" i="12"/>
  <c r="FG200" i="12"/>
  <c r="FE200" i="12"/>
  <c r="FD200" i="12"/>
  <c r="FC200" i="12"/>
  <c r="FB200" i="12"/>
  <c r="EY200" i="12"/>
  <c r="EU200" i="12"/>
  <c r="ES200" i="12"/>
  <c r="EQ200" i="12"/>
  <c r="EZ200" i="12" s="1"/>
  <c r="EP200" i="12"/>
  <c r="EX200" i="12" s="1"/>
  <c r="EM200" i="12"/>
  <c r="BU200" i="12" s="1"/>
  <c r="EL200" i="12"/>
  <c r="EK200" i="12"/>
  <c r="BI200" i="12" s="1"/>
  <c r="BJ200" i="12" s="1"/>
  <c r="EH200" i="12"/>
  <c r="EF200" i="12"/>
  <c r="EE200" i="12"/>
  <c r="ED200" i="12"/>
  <c r="EB200" i="12"/>
  <c r="DY200" i="12"/>
  <c r="DW200" i="12"/>
  <c r="EI200" i="12" s="1"/>
  <c r="DV200" i="12"/>
  <c r="EG200" i="12" s="1"/>
  <c r="DU200" i="12"/>
  <c r="DS200" i="12"/>
  <c r="EA200" i="12" s="1"/>
  <c r="DR200" i="12"/>
  <c r="DF200" i="12"/>
  <c r="DD200" i="12"/>
  <c r="DC200" i="12"/>
  <c r="DB200" i="12"/>
  <c r="DA200" i="12"/>
  <c r="CW200" i="12"/>
  <c r="CV200" i="12"/>
  <c r="CU200" i="12"/>
  <c r="CT200" i="12"/>
  <c r="CS200" i="12"/>
  <c r="CR200" i="12"/>
  <c r="CP200" i="12"/>
  <c r="CZ200" i="12" s="1"/>
  <c r="CO200" i="12"/>
  <c r="CN200" i="12"/>
  <c r="CM200" i="12"/>
  <c r="CL200" i="12"/>
  <c r="CK200" i="12"/>
  <c r="CJ200" i="12"/>
  <c r="CH200" i="12"/>
  <c r="CF200" i="12"/>
  <c r="CE200" i="12"/>
  <c r="CD200" i="12"/>
  <c r="CC200" i="12"/>
  <c r="CB200" i="12"/>
  <c r="BZ200" i="12" s="1"/>
  <c r="CA200" i="12"/>
  <c r="BV200" i="12"/>
  <c r="BT200" i="12"/>
  <c r="BS200" i="12"/>
  <c r="BQ200" i="12"/>
  <c r="BN200" i="12"/>
  <c r="BL200" i="12"/>
  <c r="BM200" i="12" s="1"/>
  <c r="BK200" i="12"/>
  <c r="BG200" i="12"/>
  <c r="BB200" i="12"/>
  <c r="AW200" i="12"/>
  <c r="AU200" i="12"/>
  <c r="AT200" i="12"/>
  <c r="AR200" i="12"/>
  <c r="AM200" i="12"/>
  <c r="AH200" i="12"/>
  <c r="AC200" i="12"/>
  <c r="Z200" i="12"/>
  <c r="X200" i="12"/>
  <c r="P200" i="12"/>
  <c r="FH199" i="12"/>
  <c r="FE199" i="12"/>
  <c r="FD199" i="12"/>
  <c r="FC199" i="12"/>
  <c r="FB199" i="12"/>
  <c r="EY199" i="12"/>
  <c r="EU199" i="12"/>
  <c r="FG199" i="12" s="1"/>
  <c r="ES199" i="12"/>
  <c r="EL199" i="12"/>
  <c r="EK199" i="12"/>
  <c r="EH199" i="12"/>
  <c r="EF199" i="12"/>
  <c r="EE199" i="12"/>
  <c r="ED199" i="12"/>
  <c r="EC199" i="12"/>
  <c r="EB199" i="12"/>
  <c r="DV199" i="12"/>
  <c r="EG199" i="12" s="1"/>
  <c r="DU199" i="12"/>
  <c r="DT199" i="12"/>
  <c r="DS199" i="12"/>
  <c r="EA199" i="12" s="1"/>
  <c r="DR199" i="12"/>
  <c r="EQ199" i="12" s="1"/>
  <c r="EZ199" i="12" s="1"/>
  <c r="DB199" i="12"/>
  <c r="DA199" i="12"/>
  <c r="CR199" i="12"/>
  <c r="CP199" i="12"/>
  <c r="CZ199" i="12" s="1"/>
  <c r="CO199" i="12"/>
  <c r="CK199" i="12"/>
  <c r="CB199" i="12"/>
  <c r="BZ199" i="12" s="1"/>
  <c r="CA199" i="12"/>
  <c r="BV199" i="12"/>
  <c r="BQ199" i="12"/>
  <c r="BL199" i="12"/>
  <c r="BI199" i="12"/>
  <c r="BG199" i="12"/>
  <c r="BB199" i="12"/>
  <c r="AW199" i="12"/>
  <c r="AU199" i="12"/>
  <c r="AT199" i="12"/>
  <c r="AR199" i="12"/>
  <c r="AM199" i="12"/>
  <c r="AJ199" i="12"/>
  <c r="AH199" i="12"/>
  <c r="AE199" i="12"/>
  <c r="AC199" i="12"/>
  <c r="X199" i="12"/>
  <c r="U199" i="12"/>
  <c r="FG198" i="12"/>
  <c r="FF198" i="12"/>
  <c r="FD198" i="12"/>
  <c r="FA198" i="12"/>
  <c r="EZ198" i="12"/>
  <c r="EY198" i="12"/>
  <c r="ES198" i="12"/>
  <c r="FC198" i="12" s="1"/>
  <c r="EQ198" i="12"/>
  <c r="EM198" i="12"/>
  <c r="BS198" i="12" s="1"/>
  <c r="BT198" i="12" s="1"/>
  <c r="EJ198" i="12"/>
  <c r="EI198" i="12"/>
  <c r="EG198" i="12"/>
  <c r="ED198" i="12"/>
  <c r="EC198" i="12"/>
  <c r="DY198" i="12"/>
  <c r="EL198" i="12" s="1"/>
  <c r="BN198" i="12" s="1"/>
  <c r="DS198" i="12"/>
  <c r="EA198" i="12" s="1"/>
  <c r="DR198" i="12"/>
  <c r="CR198" i="12"/>
  <c r="CO198" i="12"/>
  <c r="CP198" i="12" s="1"/>
  <c r="CA198" i="12"/>
  <c r="BV198" i="12"/>
  <c r="BU198" i="12"/>
  <c r="BW198" i="12" s="1"/>
  <c r="BQ198" i="12"/>
  <c r="BL198" i="12"/>
  <c r="BG198" i="12"/>
  <c r="BE198" i="12"/>
  <c r="BD198" i="12"/>
  <c r="BB198" i="12"/>
  <c r="AW198" i="12"/>
  <c r="AR198" i="12"/>
  <c r="AM198" i="12"/>
  <c r="AH198" i="12"/>
  <c r="AC198" i="12"/>
  <c r="Z198" i="12"/>
  <c r="AA198" i="12" s="1"/>
  <c r="AB198" i="12" s="1"/>
  <c r="X198" i="12"/>
  <c r="FH197" i="12"/>
  <c r="FE197" i="12"/>
  <c r="FC197" i="12"/>
  <c r="FB197" i="12"/>
  <c r="EY197" i="12"/>
  <c r="EX197" i="12"/>
  <c r="EU197" i="12"/>
  <c r="EP197" i="12"/>
  <c r="EL197" i="12"/>
  <c r="EK197" i="12"/>
  <c r="BI197" i="12" s="1"/>
  <c r="EH197" i="12"/>
  <c r="EF197" i="12"/>
  <c r="EE197" i="12"/>
  <c r="EC197" i="12"/>
  <c r="U197" i="12" s="1"/>
  <c r="EB197" i="12"/>
  <c r="DW197" i="12"/>
  <c r="EI197" i="12" s="1"/>
  <c r="DV197" i="12"/>
  <c r="EG197" i="12" s="1"/>
  <c r="DU197" i="12"/>
  <c r="ED197" i="12" s="1"/>
  <c r="DT197" i="12"/>
  <c r="DR197" i="12"/>
  <c r="ES197" i="12" s="1"/>
  <c r="FD197" i="12" s="1"/>
  <c r="DD197" i="12"/>
  <c r="DB197" i="12"/>
  <c r="CU197" i="12"/>
  <c r="CT197" i="12"/>
  <c r="CS197" i="12"/>
  <c r="CR197" i="12"/>
  <c r="DF197" i="12" s="1"/>
  <c r="CO197" i="12"/>
  <c r="CP197" i="12" s="1"/>
  <c r="CM197" i="12"/>
  <c r="CJ197" i="12"/>
  <c r="CE197" i="12"/>
  <c r="CD197" i="12"/>
  <c r="CC197" i="12"/>
  <c r="CB197" i="12"/>
  <c r="CA197" i="12"/>
  <c r="BZ197" i="12" s="1"/>
  <c r="BV197" i="12"/>
  <c r="BQ197" i="12"/>
  <c r="BL197" i="12"/>
  <c r="BG197" i="12"/>
  <c r="BB197" i="12"/>
  <c r="AW197" i="12"/>
  <c r="AT197" i="12"/>
  <c r="AR197" i="12"/>
  <c r="AO197" i="12"/>
  <c r="AM197" i="12"/>
  <c r="AH197" i="12"/>
  <c r="AF197" i="12"/>
  <c r="AE197" i="12"/>
  <c r="AC197" i="12"/>
  <c r="X197" i="12"/>
  <c r="Q197" i="12"/>
  <c r="P197" i="12"/>
  <c r="FG196" i="12"/>
  <c r="FF196" i="12"/>
  <c r="FD196" i="12"/>
  <c r="FA196" i="12"/>
  <c r="EZ196" i="12"/>
  <c r="ER196" i="12"/>
  <c r="FB196" i="12" s="1"/>
  <c r="EM196" i="12"/>
  <c r="EJ196" i="12"/>
  <c r="EI196" i="12"/>
  <c r="AY196" i="12" s="1"/>
  <c r="EG196" i="12"/>
  <c r="AO196" i="12" s="1"/>
  <c r="ED196" i="12"/>
  <c r="EC196" i="12"/>
  <c r="DS196" i="12"/>
  <c r="DR196" i="12"/>
  <c r="CR196" i="12"/>
  <c r="CP196" i="12"/>
  <c r="CO196" i="12"/>
  <c r="CA196" i="12"/>
  <c r="BV196" i="12"/>
  <c r="BQ196" i="12"/>
  <c r="BL196" i="12"/>
  <c r="BG196" i="12"/>
  <c r="BB196" i="12"/>
  <c r="AW196" i="12"/>
  <c r="AR196" i="12"/>
  <c r="AM196" i="12"/>
  <c r="AH196" i="12"/>
  <c r="AD196" i="12"/>
  <c r="AC196" i="12"/>
  <c r="AB196" i="12"/>
  <c r="AA196" i="12"/>
  <c r="Z196" i="12"/>
  <c r="X196" i="12"/>
  <c r="U196" i="12"/>
  <c r="FH195" i="12"/>
  <c r="FE195" i="12"/>
  <c r="FC195" i="12"/>
  <c r="FB195" i="12"/>
  <c r="FA195" i="12"/>
  <c r="EY195" i="12"/>
  <c r="EL195" i="12"/>
  <c r="EK195" i="12"/>
  <c r="EH195" i="12"/>
  <c r="EF195" i="12"/>
  <c r="EE195" i="12"/>
  <c r="AE195" i="12" s="1"/>
  <c r="EB195" i="12"/>
  <c r="DY195" i="12"/>
  <c r="EM195" i="12" s="1"/>
  <c r="DR195" i="12"/>
  <c r="ER195" i="12" s="1"/>
  <c r="DD195" i="12"/>
  <c r="CW195" i="12"/>
  <c r="CV195" i="12"/>
  <c r="CU195" i="12"/>
  <c r="CR195" i="12"/>
  <c r="CO195" i="12"/>
  <c r="CP195" i="12" s="1"/>
  <c r="CG195" i="12"/>
  <c r="CF195" i="12"/>
  <c r="CE195" i="12"/>
  <c r="CD195" i="12"/>
  <c r="CA195" i="12"/>
  <c r="BV195" i="12"/>
  <c r="BQ195" i="12"/>
  <c r="BN195" i="12"/>
  <c r="BL195" i="12"/>
  <c r="BM195" i="12" s="1"/>
  <c r="BI195" i="12"/>
  <c r="BJ195" i="12" s="1"/>
  <c r="BK195" i="12" s="1"/>
  <c r="BG195" i="12"/>
  <c r="BB195" i="12"/>
  <c r="AW195" i="12"/>
  <c r="AR195" i="12"/>
  <c r="AM195" i="12"/>
  <c r="AH195" i="12"/>
  <c r="AG195" i="12"/>
  <c r="AF195" i="12"/>
  <c r="AC195" i="12"/>
  <c r="X195" i="12"/>
  <c r="P195" i="12"/>
  <c r="FG194" i="12"/>
  <c r="FF194" i="12"/>
  <c r="FD194" i="12"/>
  <c r="FC194" i="12"/>
  <c r="FA194" i="12"/>
  <c r="EZ194" i="12"/>
  <c r="EX194" i="12"/>
  <c r="EU194" i="12"/>
  <c r="ES194" i="12"/>
  <c r="EQ194" i="12"/>
  <c r="EY194" i="12" s="1"/>
  <c r="EP194" i="12"/>
  <c r="EM194" i="12"/>
  <c r="EL194" i="12"/>
  <c r="EJ194" i="12"/>
  <c r="EI194" i="12"/>
  <c r="AY194" i="12" s="1"/>
  <c r="AZ194" i="12" s="1"/>
  <c r="EG194" i="12"/>
  <c r="EE194" i="12"/>
  <c r="ED194" i="12"/>
  <c r="EC194" i="12"/>
  <c r="DY194" i="12"/>
  <c r="DW194" i="12"/>
  <c r="EH194" i="12" s="1"/>
  <c r="DV194" i="12"/>
  <c r="EF194" i="12" s="1"/>
  <c r="AJ194" i="12" s="1"/>
  <c r="DU194" i="12"/>
  <c r="DT194" i="12"/>
  <c r="EB194" i="12" s="1"/>
  <c r="DS194" i="12"/>
  <c r="DR194" i="12"/>
  <c r="ER194" i="12" s="1"/>
  <c r="FB194" i="12" s="1"/>
  <c r="DC194" i="12"/>
  <c r="DB194" i="12"/>
  <c r="DA194" i="12"/>
  <c r="CZ194" i="12"/>
  <c r="CU194" i="12"/>
  <c r="CT194" i="12"/>
  <c r="CS194" i="12"/>
  <c r="CR194" i="12"/>
  <c r="DF194" i="12" s="1"/>
  <c r="CP194" i="12"/>
  <c r="CX194" i="12" s="1"/>
  <c r="CO194" i="12"/>
  <c r="CL194" i="12"/>
  <c r="CK194" i="12"/>
  <c r="CJ194" i="12"/>
  <c r="CI194" i="12"/>
  <c r="CH194" i="12"/>
  <c r="CD194" i="12"/>
  <c r="CC194" i="12"/>
  <c r="CB194" i="12"/>
  <c r="CA194" i="12"/>
  <c r="BV194" i="12"/>
  <c r="BS194" i="12"/>
  <c r="BQ194" i="12"/>
  <c r="BL194" i="12"/>
  <c r="BG194" i="12"/>
  <c r="BB194" i="12"/>
  <c r="AW194" i="12"/>
  <c r="AR194" i="12"/>
  <c r="AM194" i="12"/>
  <c r="AK194" i="12"/>
  <c r="AH194" i="12"/>
  <c r="AE194" i="12"/>
  <c r="AC194" i="12"/>
  <c r="X194" i="12"/>
  <c r="V194" i="12"/>
  <c r="U194" i="12"/>
  <c r="FH193" i="12"/>
  <c r="FE193" i="12"/>
  <c r="FC193" i="12"/>
  <c r="FB193" i="12"/>
  <c r="EY193" i="12"/>
  <c r="EQ193" i="12"/>
  <c r="EZ193" i="12" s="1"/>
  <c r="EL193" i="12"/>
  <c r="EK193" i="12"/>
  <c r="EH193" i="12"/>
  <c r="EF193" i="12"/>
  <c r="EE193" i="12"/>
  <c r="EB193" i="12"/>
  <c r="DT193" i="12"/>
  <c r="EC193" i="12" s="1"/>
  <c r="DR193" i="12"/>
  <c r="CR193" i="12"/>
  <c r="CO193" i="12"/>
  <c r="CP193" i="12" s="1"/>
  <c r="CA193" i="12"/>
  <c r="BV193" i="12"/>
  <c r="BQ193" i="12"/>
  <c r="BP193" i="12"/>
  <c r="BO193" i="12"/>
  <c r="BN193" i="12"/>
  <c r="BL193" i="12"/>
  <c r="BI193" i="12"/>
  <c r="BG193" i="12"/>
  <c r="BB193" i="12"/>
  <c r="AW193" i="12"/>
  <c r="AR193" i="12"/>
  <c r="AM193" i="12"/>
  <c r="AK193" i="12"/>
  <c r="AJ193" i="12"/>
  <c r="AH193" i="12"/>
  <c r="AI193" i="12" s="1"/>
  <c r="AE193" i="12"/>
  <c r="AF193" i="12" s="1"/>
  <c r="AG193" i="12" s="1"/>
  <c r="AC193" i="12"/>
  <c r="X193" i="12"/>
  <c r="FH192" i="12"/>
  <c r="FG192" i="12"/>
  <c r="FF192" i="12"/>
  <c r="FD192" i="12"/>
  <c r="FA192" i="12"/>
  <c r="EZ192" i="12"/>
  <c r="EY192" i="12"/>
  <c r="EX192" i="12"/>
  <c r="EU192" i="12"/>
  <c r="ES192" i="12"/>
  <c r="FC192" i="12" s="1"/>
  <c r="EQ192" i="12"/>
  <c r="EP192" i="12"/>
  <c r="EM192" i="12"/>
  <c r="EJ192" i="12"/>
  <c r="EI192" i="12"/>
  <c r="EG192" i="12"/>
  <c r="EF192" i="12"/>
  <c r="EE192" i="12"/>
  <c r="ED192" i="12"/>
  <c r="EC192" i="12"/>
  <c r="U192" i="12" s="1"/>
  <c r="DY192" i="12"/>
  <c r="EL192" i="12" s="1"/>
  <c r="DW192" i="12"/>
  <c r="EH192" i="12" s="1"/>
  <c r="DV192" i="12"/>
  <c r="DU192" i="12"/>
  <c r="DS192" i="12"/>
  <c r="EA192" i="12" s="1"/>
  <c r="DR192" i="12"/>
  <c r="DF192" i="12"/>
  <c r="DD192" i="12"/>
  <c r="DC192" i="12"/>
  <c r="DB192" i="12"/>
  <c r="DA192" i="12"/>
  <c r="CW192" i="12"/>
  <c r="CV192" i="12"/>
  <c r="CU192" i="12"/>
  <c r="CT192" i="12"/>
  <c r="CS192" i="12"/>
  <c r="CR192" i="12"/>
  <c r="CP192" i="12"/>
  <c r="CZ192" i="12" s="1"/>
  <c r="CO192" i="12"/>
  <c r="CN192" i="12"/>
  <c r="CM192" i="12"/>
  <c r="CL192" i="12"/>
  <c r="CK192" i="12"/>
  <c r="CJ192" i="12"/>
  <c r="CH192" i="12"/>
  <c r="CF192" i="12"/>
  <c r="CE192" i="12"/>
  <c r="CD192" i="12"/>
  <c r="CC192" i="12"/>
  <c r="CB192" i="12"/>
  <c r="BZ192" i="12" s="1"/>
  <c r="CA192" i="12"/>
  <c r="BV192" i="12"/>
  <c r="BQ192" i="12"/>
  <c r="BL192" i="12"/>
  <c r="BG192" i="12"/>
  <c r="BD192" i="12"/>
  <c r="BE192" i="12" s="1"/>
  <c r="BF192" i="12" s="1"/>
  <c r="BB192" i="12"/>
  <c r="AW192" i="12"/>
  <c r="AR192" i="12"/>
  <c r="AM192" i="12"/>
  <c r="AH192" i="12"/>
  <c r="AF192" i="12"/>
  <c r="AG192" i="12" s="1"/>
  <c r="AE192" i="12"/>
  <c r="AC192" i="12"/>
  <c r="Z192" i="12"/>
  <c r="X192" i="12"/>
  <c r="FH191" i="12"/>
  <c r="FE191" i="12"/>
  <c r="FC191" i="12"/>
  <c r="FB191" i="12"/>
  <c r="EY191" i="12"/>
  <c r="EU191" i="12"/>
  <c r="FG191" i="12" s="1"/>
  <c r="ES191" i="12"/>
  <c r="FD191" i="12" s="1"/>
  <c r="EL191" i="12"/>
  <c r="EK191" i="12"/>
  <c r="BJ191" i="12" s="1"/>
  <c r="EH191" i="12"/>
  <c r="AV191" i="12" s="1"/>
  <c r="EF191" i="12"/>
  <c r="EE191" i="12"/>
  <c r="ED191" i="12"/>
  <c r="EB191" i="12"/>
  <c r="DV191" i="12"/>
  <c r="EG191" i="12" s="1"/>
  <c r="DU191" i="12"/>
  <c r="DT191" i="12"/>
  <c r="EC191" i="12" s="1"/>
  <c r="DS191" i="12"/>
  <c r="DR191" i="12"/>
  <c r="EQ191" i="12" s="1"/>
  <c r="EZ191" i="12" s="1"/>
  <c r="CT191" i="12"/>
  <c r="CR191" i="12"/>
  <c r="CP191" i="12"/>
  <c r="CO191" i="12"/>
  <c r="CA191" i="12"/>
  <c r="BV191" i="12"/>
  <c r="BQ191" i="12"/>
  <c r="BL191" i="12"/>
  <c r="BK191" i="12"/>
  <c r="BI191" i="12"/>
  <c r="BG191" i="12"/>
  <c r="BB191" i="12"/>
  <c r="AW191" i="12"/>
  <c r="AU191" i="12"/>
  <c r="AT191" i="12"/>
  <c r="AR191" i="12"/>
  <c r="AM191" i="12"/>
  <c r="AK191" i="12"/>
  <c r="AL191" i="12" s="1"/>
  <c r="AJ191" i="12"/>
  <c r="AH191" i="12"/>
  <c r="AE191" i="12"/>
  <c r="AC191" i="12"/>
  <c r="X191" i="12"/>
  <c r="FH190" i="12"/>
  <c r="FE190" i="12"/>
  <c r="FC190" i="12"/>
  <c r="FB190" i="12"/>
  <c r="EZ190" i="12"/>
  <c r="EY190" i="12"/>
  <c r="ES190" i="12"/>
  <c r="FD190" i="12" s="1"/>
  <c r="EP190" i="12"/>
  <c r="EL190" i="12"/>
  <c r="EK190" i="12"/>
  <c r="EH190" i="12"/>
  <c r="EF190" i="12"/>
  <c r="AJ190" i="12" s="1"/>
  <c r="EE190" i="12"/>
  <c r="AE190" i="12" s="1"/>
  <c r="AF190" i="12" s="1"/>
  <c r="EB190" i="12"/>
  <c r="EA190" i="12"/>
  <c r="DY190" i="12"/>
  <c r="DS190" i="12"/>
  <c r="DR190" i="12"/>
  <c r="EQ190" i="12" s="1"/>
  <c r="DD190" i="12"/>
  <c r="CY190" i="12"/>
  <c r="CX190" i="12"/>
  <c r="CW190" i="12"/>
  <c r="CV190" i="12"/>
  <c r="CR190" i="12"/>
  <c r="CP190" i="12"/>
  <c r="CO190" i="12"/>
  <c r="CM190" i="12"/>
  <c r="CH190" i="12"/>
  <c r="CG190" i="12"/>
  <c r="CF190" i="12"/>
  <c r="CE190" i="12"/>
  <c r="CA190" i="12"/>
  <c r="BV190" i="12"/>
  <c r="BQ190" i="12"/>
  <c r="BO190" i="12"/>
  <c r="BP190" i="12" s="1"/>
  <c r="BN190" i="12"/>
  <c r="BL190" i="12"/>
  <c r="BG190" i="12"/>
  <c r="BB190" i="12"/>
  <c r="AW190" i="12"/>
  <c r="AR190" i="12"/>
  <c r="AM190" i="12"/>
  <c r="AI190" i="12"/>
  <c r="AH190" i="12"/>
  <c r="AG190" i="12"/>
  <c r="AC190" i="12"/>
  <c r="X190" i="12"/>
  <c r="R190" i="12"/>
  <c r="Q190" i="12"/>
  <c r="P190" i="12"/>
  <c r="FH189" i="12"/>
  <c r="FG189" i="12"/>
  <c r="FE189" i="12"/>
  <c r="FC189" i="12"/>
  <c r="FB189" i="12"/>
  <c r="EY189" i="12"/>
  <c r="EX189" i="12"/>
  <c r="EU189" i="12"/>
  <c r="EP189" i="12"/>
  <c r="EL189" i="12"/>
  <c r="EK189" i="12"/>
  <c r="EH189" i="12"/>
  <c r="EF189" i="12"/>
  <c r="EE189" i="12"/>
  <c r="EC189" i="12"/>
  <c r="U189" i="12" s="1"/>
  <c r="EB189" i="12"/>
  <c r="DW189" i="12"/>
  <c r="EI189" i="12" s="1"/>
  <c r="DV189" i="12"/>
  <c r="EG189" i="12" s="1"/>
  <c r="AO189" i="12" s="1"/>
  <c r="DU189" i="12"/>
  <c r="ED189" i="12" s="1"/>
  <c r="DT189" i="12"/>
  <c r="DR189" i="12"/>
  <c r="ES189" i="12" s="1"/>
  <c r="FD189" i="12" s="1"/>
  <c r="DD189" i="12"/>
  <c r="DA189" i="12"/>
  <c r="CV189" i="12"/>
  <c r="CU189" i="12"/>
  <c r="CT189" i="12"/>
  <c r="CS189" i="12"/>
  <c r="CR189" i="12"/>
  <c r="DF189" i="12" s="1"/>
  <c r="CO189" i="12"/>
  <c r="CP189" i="12" s="1"/>
  <c r="DB189" i="12" s="1"/>
  <c r="CL189" i="12"/>
  <c r="CK189" i="12"/>
  <c r="CJ189" i="12"/>
  <c r="CE189" i="12"/>
  <c r="CD189" i="12"/>
  <c r="CC189" i="12"/>
  <c r="CB189" i="12"/>
  <c r="CA189" i="12"/>
  <c r="BV189" i="12"/>
  <c r="BQ189" i="12"/>
  <c r="BL189" i="12"/>
  <c r="BG189" i="12"/>
  <c r="BB189" i="12"/>
  <c r="AW189" i="12"/>
  <c r="AT189" i="12"/>
  <c r="AR189" i="12"/>
  <c r="AM189" i="12"/>
  <c r="AH189" i="12"/>
  <c r="AE189" i="12"/>
  <c r="AC189" i="12"/>
  <c r="X189" i="12"/>
  <c r="W189" i="12"/>
  <c r="V189" i="12"/>
  <c r="P189" i="12"/>
  <c r="FG188" i="12"/>
  <c r="FF188" i="12"/>
  <c r="FD188" i="12"/>
  <c r="FA188" i="12"/>
  <c r="EZ188" i="12"/>
  <c r="EM188" i="12"/>
  <c r="EJ188" i="12"/>
  <c r="EI188" i="12"/>
  <c r="EG188" i="12"/>
  <c r="AO188" i="12" s="1"/>
  <c r="AP188" i="12" s="1"/>
  <c r="ED188" i="12"/>
  <c r="EC188" i="12"/>
  <c r="DU188" i="12"/>
  <c r="EE188" i="12" s="1"/>
  <c r="DR188" i="12"/>
  <c r="CR188" i="12"/>
  <c r="CP188" i="12"/>
  <c r="CO188" i="12"/>
  <c r="CH188" i="12"/>
  <c r="CA188" i="12"/>
  <c r="BV188" i="12"/>
  <c r="BQ188" i="12"/>
  <c r="BL188" i="12"/>
  <c r="BG188" i="12"/>
  <c r="BB188" i="12"/>
  <c r="AW188" i="12"/>
  <c r="AR188" i="12"/>
  <c r="AM188" i="12"/>
  <c r="AH188" i="12"/>
  <c r="AC188" i="12"/>
  <c r="Z188" i="12"/>
  <c r="X188" i="12"/>
  <c r="U188" i="12"/>
  <c r="FH187" i="12"/>
  <c r="FE187" i="12"/>
  <c r="FC187" i="12"/>
  <c r="FB187" i="12"/>
  <c r="EY187" i="12"/>
  <c r="ER187" i="12"/>
  <c r="FA187" i="12" s="1"/>
  <c r="EP187" i="12"/>
  <c r="EX187" i="12" s="1"/>
  <c r="EL187" i="12"/>
  <c r="EK187" i="12"/>
  <c r="EH187" i="12"/>
  <c r="AT187" i="12" s="1"/>
  <c r="EF187" i="12"/>
  <c r="EE187" i="12"/>
  <c r="EB187" i="12"/>
  <c r="DV187" i="12"/>
  <c r="EG187" i="12" s="1"/>
  <c r="DR187" i="12"/>
  <c r="DD187" i="12"/>
  <c r="CV187" i="12"/>
  <c r="CU187" i="12"/>
  <c r="CT187" i="12"/>
  <c r="CR187" i="12"/>
  <c r="CO187" i="12"/>
  <c r="CP187" i="12" s="1"/>
  <c r="CK187" i="12"/>
  <c r="CG187" i="12"/>
  <c r="CF187" i="12"/>
  <c r="CE187" i="12"/>
  <c r="CD187" i="12"/>
  <c r="CA187" i="12"/>
  <c r="BV187" i="12"/>
  <c r="BQ187" i="12"/>
  <c r="BL187" i="12"/>
  <c r="BI187" i="12"/>
  <c r="BJ187" i="12" s="1"/>
  <c r="BG187" i="12"/>
  <c r="BB187" i="12"/>
  <c r="AW187" i="12"/>
  <c r="AX187" i="12" s="1"/>
  <c r="AV187" i="12"/>
  <c r="AU187" i="12"/>
  <c r="AR187" i="12"/>
  <c r="AM187" i="12"/>
  <c r="AH187" i="12"/>
  <c r="AE187" i="12"/>
  <c r="AC187" i="12"/>
  <c r="X187" i="12"/>
  <c r="P187" i="12"/>
  <c r="FG186" i="12"/>
  <c r="FF186" i="12"/>
  <c r="FD186" i="12"/>
  <c r="FA186" i="12"/>
  <c r="EZ186" i="12"/>
  <c r="EX186" i="12"/>
  <c r="EU186" i="12"/>
  <c r="ES186" i="12"/>
  <c r="FC186" i="12" s="1"/>
  <c r="EQ186" i="12"/>
  <c r="EY186" i="12" s="1"/>
  <c r="EP186" i="12"/>
  <c r="EM186" i="12"/>
  <c r="EL186" i="12"/>
  <c r="EJ186" i="12"/>
  <c r="EI186" i="12"/>
  <c r="AY186" i="12" s="1"/>
  <c r="EG186" i="12"/>
  <c r="ED186" i="12"/>
  <c r="EC186" i="12"/>
  <c r="EB186" i="12"/>
  <c r="DY186" i="12"/>
  <c r="DX186" i="12" s="1"/>
  <c r="EK186" i="12" s="1"/>
  <c r="BI186" i="12" s="1"/>
  <c r="DW186" i="12"/>
  <c r="EH186" i="12" s="1"/>
  <c r="DV186" i="12"/>
  <c r="EF186" i="12" s="1"/>
  <c r="DU186" i="12"/>
  <c r="EE186" i="12" s="1"/>
  <c r="DT186" i="12"/>
  <c r="DS186" i="12"/>
  <c r="DR186" i="12"/>
  <c r="ER186" i="12" s="1"/>
  <c r="FB186" i="12" s="1"/>
  <c r="CR186" i="12"/>
  <c r="CP186" i="12"/>
  <c r="CO186" i="12"/>
  <c r="CI186" i="12"/>
  <c r="CA186" i="12"/>
  <c r="BV186" i="12"/>
  <c r="BQ186" i="12"/>
  <c r="BL186" i="12"/>
  <c r="BG186" i="12"/>
  <c r="BB186" i="12"/>
  <c r="AW186" i="12"/>
  <c r="AT186" i="12"/>
  <c r="AR186" i="12"/>
  <c r="AM186" i="12"/>
  <c r="AJ186" i="12"/>
  <c r="AH186" i="12"/>
  <c r="AC186" i="12"/>
  <c r="X186" i="12"/>
  <c r="FH185" i="12"/>
  <c r="FE185" i="12"/>
  <c r="FC185" i="12"/>
  <c r="FB185" i="12"/>
  <c r="EY185" i="12"/>
  <c r="ER185" i="12"/>
  <c r="FA185" i="12" s="1"/>
  <c r="EL185" i="12"/>
  <c r="EK185" i="12"/>
  <c r="EH185" i="12"/>
  <c r="EF185" i="12"/>
  <c r="EE185" i="12"/>
  <c r="EB185" i="12"/>
  <c r="DT185" i="12"/>
  <c r="EC185" i="12" s="1"/>
  <c r="DR185" i="12"/>
  <c r="CW185" i="12"/>
  <c r="CV185" i="12"/>
  <c r="CT185" i="12"/>
  <c r="CR185" i="12"/>
  <c r="CP185" i="12"/>
  <c r="CO185" i="12"/>
  <c r="CK185" i="12"/>
  <c r="CI185" i="12"/>
  <c r="CH185" i="12"/>
  <c r="CG185" i="12"/>
  <c r="CF185" i="12"/>
  <c r="CA185" i="12"/>
  <c r="BV185" i="12"/>
  <c r="BQ185" i="12"/>
  <c r="BN185" i="12"/>
  <c r="BL185" i="12"/>
  <c r="BK185" i="12"/>
  <c r="BM185" i="12" s="1"/>
  <c r="BI185" i="12"/>
  <c r="BJ185" i="12" s="1"/>
  <c r="BG185" i="12"/>
  <c r="BB185" i="12"/>
  <c r="AW185" i="12"/>
  <c r="AR185" i="12"/>
  <c r="AM185" i="12"/>
  <c r="AJ185" i="12"/>
  <c r="AH185" i="12"/>
  <c r="AG185" i="12"/>
  <c r="AI185" i="12" s="1"/>
  <c r="AE185" i="12"/>
  <c r="AF185" i="12" s="1"/>
  <c r="AC185" i="12"/>
  <c r="X185" i="12"/>
  <c r="FH184" i="12"/>
  <c r="FG184" i="12"/>
  <c r="FF184" i="12"/>
  <c r="FD184" i="12"/>
  <c r="FA184" i="12"/>
  <c r="EZ184" i="12"/>
  <c r="EY184" i="12"/>
  <c r="EX184" i="12"/>
  <c r="EU184" i="12"/>
  <c r="ES184" i="12"/>
  <c r="FC184" i="12" s="1"/>
  <c r="EQ184" i="12"/>
  <c r="EP184" i="12"/>
  <c r="EM184" i="12"/>
  <c r="EL184" i="12"/>
  <c r="EJ184" i="12"/>
  <c r="EI184" i="12"/>
  <c r="EG184" i="12"/>
  <c r="ED184" i="12"/>
  <c r="EC184" i="12"/>
  <c r="EA184" i="12"/>
  <c r="DY184" i="12"/>
  <c r="DW184" i="12"/>
  <c r="EH184" i="12" s="1"/>
  <c r="DV184" i="12"/>
  <c r="EF184" i="12" s="1"/>
  <c r="DU184" i="12"/>
  <c r="EE184" i="12" s="1"/>
  <c r="DS184" i="12"/>
  <c r="DR184" i="12"/>
  <c r="DD184" i="12"/>
  <c r="DC184" i="12"/>
  <c r="DB184" i="12"/>
  <c r="CV184" i="12"/>
  <c r="CU184" i="12"/>
  <c r="CT184" i="12"/>
  <c r="CS184" i="12"/>
  <c r="DF184" i="12" s="1"/>
  <c r="CR184" i="12"/>
  <c r="CP184" i="12"/>
  <c r="CY184" i="12" s="1"/>
  <c r="CO184" i="12"/>
  <c r="CM184" i="12"/>
  <c r="CL184" i="12"/>
  <c r="CK184" i="12"/>
  <c r="CJ184" i="12"/>
  <c r="CH184" i="12"/>
  <c r="CF184" i="12"/>
  <c r="CC184" i="12"/>
  <c r="CB184" i="12"/>
  <c r="CN184" i="12" s="1"/>
  <c r="CA184" i="12"/>
  <c r="BZ184" i="12"/>
  <c r="BV184" i="12"/>
  <c r="BU184" i="12"/>
  <c r="BT184" i="12"/>
  <c r="BS184" i="12"/>
  <c r="BQ184" i="12"/>
  <c r="BN184" i="12"/>
  <c r="BL184" i="12"/>
  <c r="BH184" i="12"/>
  <c r="BG184" i="12"/>
  <c r="BE184" i="12"/>
  <c r="BF184" i="12" s="1"/>
  <c r="BD184" i="12"/>
  <c r="BB184" i="12"/>
  <c r="AX184" i="12"/>
  <c r="AW184" i="12"/>
  <c r="AU184" i="12"/>
  <c r="AV184" i="12" s="1"/>
  <c r="AT184" i="12"/>
  <c r="AR184" i="12"/>
  <c r="AM184" i="12"/>
  <c r="AH184" i="12"/>
  <c r="AC184" i="12"/>
  <c r="Z184" i="12"/>
  <c r="X184" i="12"/>
  <c r="F184" i="12"/>
  <c r="FH183" i="12"/>
  <c r="FE183" i="12"/>
  <c r="FC183" i="12"/>
  <c r="FB183" i="12"/>
  <c r="EY183" i="12"/>
  <c r="EL183" i="12"/>
  <c r="BN183" i="12" s="1"/>
  <c r="EK183" i="12"/>
  <c r="EH183" i="12"/>
  <c r="EF183" i="12"/>
  <c r="EE183" i="12"/>
  <c r="EB183" i="12"/>
  <c r="DU183" i="12"/>
  <c r="ED183" i="12" s="1"/>
  <c r="DR183" i="12"/>
  <c r="DD183" i="12"/>
  <c r="DB183" i="12"/>
  <c r="CY183" i="12"/>
  <c r="CX183" i="12"/>
  <c r="CV183" i="12"/>
  <c r="CT183" i="12"/>
  <c r="CS183" i="12"/>
  <c r="CR183" i="12"/>
  <c r="CP183" i="12"/>
  <c r="CZ183" i="12" s="1"/>
  <c r="CO183" i="12"/>
  <c r="CM183" i="12"/>
  <c r="CK183" i="12"/>
  <c r="CJ183" i="12"/>
  <c r="CI183" i="12"/>
  <c r="CH183" i="12"/>
  <c r="CG183" i="12"/>
  <c r="CE183" i="12"/>
  <c r="CB183" i="12"/>
  <c r="BZ183" i="12" s="1"/>
  <c r="CA183" i="12"/>
  <c r="BV183" i="12"/>
  <c r="BQ183" i="12"/>
  <c r="BO183" i="12"/>
  <c r="BL183" i="12"/>
  <c r="BG183" i="12"/>
  <c r="BB183" i="12"/>
  <c r="AW183" i="12"/>
  <c r="AT183" i="12"/>
  <c r="AR183" i="12"/>
  <c r="AM183" i="12"/>
  <c r="AJ183" i="12"/>
  <c r="AI183" i="12"/>
  <c r="AH183" i="12"/>
  <c r="AG183" i="12"/>
  <c r="AE183" i="12"/>
  <c r="AF183" i="12" s="1"/>
  <c r="AC183" i="12"/>
  <c r="X183" i="12"/>
  <c r="FH182" i="12"/>
  <c r="FG182" i="12"/>
  <c r="FF182" i="12"/>
  <c r="FD182" i="12"/>
  <c r="FA182" i="12"/>
  <c r="EZ182" i="12"/>
  <c r="EX182" i="12"/>
  <c r="EP182" i="12"/>
  <c r="EM182" i="12"/>
  <c r="BS182" i="12" s="1"/>
  <c r="EJ182" i="12"/>
  <c r="EI182" i="12"/>
  <c r="EG182" i="12"/>
  <c r="AO182" i="12" s="1"/>
  <c r="EE182" i="12"/>
  <c r="ED182" i="12"/>
  <c r="EC182" i="12"/>
  <c r="DU182" i="12"/>
  <c r="DR182" i="12"/>
  <c r="EU182" i="12" s="1"/>
  <c r="DF182" i="12"/>
  <c r="DD182" i="12"/>
  <c r="DC182" i="12"/>
  <c r="CX182" i="12"/>
  <c r="CW182" i="12"/>
  <c r="CV182" i="12"/>
  <c r="CU182" i="12"/>
  <c r="CS182" i="12"/>
  <c r="CR182" i="12"/>
  <c r="CP182" i="12"/>
  <c r="CY182" i="12" s="1"/>
  <c r="CO182" i="12"/>
  <c r="CN182" i="12"/>
  <c r="CM182" i="12"/>
  <c r="CL182" i="12"/>
  <c r="CJ182" i="12"/>
  <c r="CH182" i="12"/>
  <c r="CG182" i="12"/>
  <c r="CF182" i="12"/>
  <c r="CD182" i="12"/>
  <c r="CB182" i="12"/>
  <c r="CA182" i="12"/>
  <c r="BZ182" i="12"/>
  <c r="BV182" i="12"/>
  <c r="BQ182" i="12"/>
  <c r="BL182" i="12"/>
  <c r="BH182" i="12"/>
  <c r="BG182" i="12"/>
  <c r="BE182" i="12"/>
  <c r="BF182" i="12" s="1"/>
  <c r="BD182" i="12"/>
  <c r="BB182" i="12"/>
  <c r="AW182" i="12"/>
  <c r="AR182" i="12"/>
  <c r="AM182" i="12"/>
  <c r="AH182" i="12"/>
  <c r="AC182" i="12"/>
  <c r="AA182" i="12"/>
  <c r="AB182" i="12" s="1"/>
  <c r="Z182" i="12"/>
  <c r="X182" i="12"/>
  <c r="FH181" i="12"/>
  <c r="FE181" i="12"/>
  <c r="FC181" i="12"/>
  <c r="FB181" i="12"/>
  <c r="EY181" i="12"/>
  <c r="EP181" i="12"/>
  <c r="EL181" i="12"/>
  <c r="EK181" i="12"/>
  <c r="EH181" i="12"/>
  <c r="EF181" i="12"/>
  <c r="AJ181" i="12" s="1"/>
  <c r="EE181" i="12"/>
  <c r="EB181" i="12"/>
  <c r="DV181" i="12"/>
  <c r="EG181" i="12" s="1"/>
  <c r="DT181" i="12"/>
  <c r="EC181" i="12" s="1"/>
  <c r="DR181" i="12"/>
  <c r="DD181" i="12"/>
  <c r="DC181" i="12"/>
  <c r="DB181" i="12"/>
  <c r="CZ181" i="12"/>
  <c r="CX181" i="12"/>
  <c r="CV181" i="12"/>
  <c r="CU181" i="12"/>
  <c r="CT181" i="12"/>
  <c r="CS181" i="12"/>
  <c r="CR181" i="12"/>
  <c r="CO181" i="12"/>
  <c r="CP181" i="12" s="1"/>
  <c r="CM181" i="12"/>
  <c r="CL181" i="12"/>
  <c r="CK181" i="12"/>
  <c r="CJ181" i="12"/>
  <c r="CI181" i="12"/>
  <c r="CG181" i="12"/>
  <c r="CE181" i="12"/>
  <c r="CD181" i="12"/>
  <c r="CC181" i="12"/>
  <c r="CB181" i="12"/>
  <c r="CA181" i="12"/>
  <c r="BV181" i="12"/>
  <c r="BQ181" i="12"/>
  <c r="BL181" i="12"/>
  <c r="BG181" i="12"/>
  <c r="BB181" i="12"/>
  <c r="AW181" i="12"/>
  <c r="AU181" i="12"/>
  <c r="AV181" i="12" s="1"/>
  <c r="AT181" i="12"/>
  <c r="AR181" i="12"/>
  <c r="AM181" i="12"/>
  <c r="AK181" i="12"/>
  <c r="AH181" i="12"/>
  <c r="AC181" i="12"/>
  <c r="X181" i="12"/>
  <c r="P181" i="12"/>
  <c r="FH180" i="12"/>
  <c r="FE180" i="12"/>
  <c r="FC180" i="12"/>
  <c r="FB180" i="12"/>
  <c r="FA180" i="12"/>
  <c r="EZ180" i="12"/>
  <c r="EY180" i="12"/>
  <c r="ER180" i="12"/>
  <c r="EQ180" i="12"/>
  <c r="EL180" i="12"/>
  <c r="EK180" i="12"/>
  <c r="EH180" i="12"/>
  <c r="EF180" i="12"/>
  <c r="EE180" i="12"/>
  <c r="EB180" i="12"/>
  <c r="DW180" i="12"/>
  <c r="EI180" i="12" s="1"/>
  <c r="DU180" i="12"/>
  <c r="ED180" i="12" s="1"/>
  <c r="DT180" i="12"/>
  <c r="EC180" i="12" s="1"/>
  <c r="DS180" i="12"/>
  <c r="DR180" i="12"/>
  <c r="CX180" i="12"/>
  <c r="CW180" i="12"/>
  <c r="CR180" i="12"/>
  <c r="CO180" i="12"/>
  <c r="CP180" i="12" s="1"/>
  <c r="CN180" i="12"/>
  <c r="CB180" i="12"/>
  <c r="CA180" i="12"/>
  <c r="BZ180" i="12"/>
  <c r="BV180" i="12"/>
  <c r="BQ180" i="12"/>
  <c r="BO180" i="12"/>
  <c r="BN180" i="12"/>
  <c r="BL180" i="12"/>
  <c r="BG180" i="12"/>
  <c r="BB180" i="12"/>
  <c r="AW180" i="12"/>
  <c r="AT180" i="12"/>
  <c r="AR180" i="12"/>
  <c r="AM180" i="12"/>
  <c r="AK180" i="12"/>
  <c r="AL180" i="12" s="1"/>
  <c r="AJ180" i="12"/>
  <c r="AH180" i="12"/>
  <c r="AC180" i="12"/>
  <c r="Z180" i="12"/>
  <c r="X180" i="12"/>
  <c r="P180" i="12"/>
  <c r="FH179" i="12"/>
  <c r="FE179" i="12"/>
  <c r="FC179" i="12"/>
  <c r="FB179" i="12"/>
  <c r="EY179" i="12"/>
  <c r="EX179" i="12"/>
  <c r="EP179" i="12"/>
  <c r="EL179" i="12"/>
  <c r="EK179" i="12"/>
  <c r="EH179" i="12"/>
  <c r="AT179" i="12" s="1"/>
  <c r="EF179" i="12"/>
  <c r="EE179" i="12"/>
  <c r="EB179" i="12"/>
  <c r="DR179" i="12"/>
  <c r="DD179" i="12"/>
  <c r="CW179" i="12"/>
  <c r="CV179" i="12"/>
  <c r="CU179" i="12"/>
  <c r="CT179" i="12"/>
  <c r="CR179" i="12"/>
  <c r="CO179" i="12"/>
  <c r="CP179" i="12" s="1"/>
  <c r="CZ179" i="12" s="1"/>
  <c r="CL179" i="12"/>
  <c r="CK179" i="12"/>
  <c r="CI179" i="12"/>
  <c r="CG179" i="12"/>
  <c r="CE179" i="12"/>
  <c r="CA179" i="12"/>
  <c r="BV179" i="12"/>
  <c r="BQ179" i="12"/>
  <c r="BN179" i="12"/>
  <c r="BL179" i="12"/>
  <c r="BK179" i="12"/>
  <c r="BM179" i="12" s="1"/>
  <c r="BI179" i="12"/>
  <c r="BJ179" i="12" s="1"/>
  <c r="BG179" i="12"/>
  <c r="BB179" i="12"/>
  <c r="AW179" i="12"/>
  <c r="AU179" i="12"/>
  <c r="AR179" i="12"/>
  <c r="AM179" i="12"/>
  <c r="AH179" i="12"/>
  <c r="AC179" i="12"/>
  <c r="X179" i="12"/>
  <c r="P179" i="12"/>
  <c r="FH178" i="12"/>
  <c r="FG178" i="12"/>
  <c r="FF178" i="12"/>
  <c r="FD178" i="12"/>
  <c r="FA178" i="12"/>
  <c r="EZ178" i="12"/>
  <c r="EX178" i="12"/>
  <c r="EU178" i="12"/>
  <c r="ES178" i="12"/>
  <c r="FC178" i="12" s="1"/>
  <c r="EQ178" i="12"/>
  <c r="EY178" i="12" s="1"/>
  <c r="EP178" i="12"/>
  <c r="EM178" i="12"/>
  <c r="EL178" i="12"/>
  <c r="EJ178" i="12"/>
  <c r="EI178" i="12"/>
  <c r="AY178" i="12" s="1"/>
  <c r="EG178" i="12"/>
  <c r="ED178" i="12"/>
  <c r="EC178" i="12"/>
  <c r="EB178" i="12"/>
  <c r="EA178" i="12"/>
  <c r="DY178" i="12"/>
  <c r="DW178" i="12"/>
  <c r="EH178" i="12" s="1"/>
  <c r="DV178" i="12"/>
  <c r="EF178" i="12" s="1"/>
  <c r="DU178" i="12"/>
  <c r="EE178" i="12" s="1"/>
  <c r="DT178" i="12"/>
  <c r="DS178" i="12"/>
  <c r="DR178" i="12"/>
  <c r="ER178" i="12" s="1"/>
  <c r="FB178" i="12" s="1"/>
  <c r="DF178" i="12"/>
  <c r="DC178" i="12"/>
  <c r="CW178" i="12"/>
  <c r="CU178" i="12"/>
  <c r="CT178" i="12"/>
  <c r="CS178" i="12"/>
  <c r="CR178" i="12"/>
  <c r="CP178" i="12"/>
  <c r="CZ178" i="12" s="1"/>
  <c r="CO178" i="12"/>
  <c r="CL178" i="12"/>
  <c r="CK178" i="12"/>
  <c r="CJ178" i="12"/>
  <c r="CI178" i="12"/>
  <c r="CF178" i="12"/>
  <c r="CB178" i="12"/>
  <c r="CA178" i="12"/>
  <c r="BZ178" i="12"/>
  <c r="BV178" i="12"/>
  <c r="BQ178" i="12"/>
  <c r="BL178" i="12"/>
  <c r="BG178" i="12"/>
  <c r="BB178" i="12"/>
  <c r="AZ178" i="12"/>
  <c r="BA178" i="12" s="1"/>
  <c r="BC178" i="12" s="1"/>
  <c r="AW178" i="12"/>
  <c r="AT178" i="12"/>
  <c r="AR178" i="12"/>
  <c r="AM178" i="12"/>
  <c r="AJ178" i="12"/>
  <c r="AH178" i="12"/>
  <c r="AC178" i="12"/>
  <c r="Z178" i="12"/>
  <c r="X178" i="12"/>
  <c r="P178" i="12"/>
  <c r="FH177" i="12"/>
  <c r="FE177" i="12"/>
  <c r="FC177" i="12"/>
  <c r="FB177" i="12"/>
  <c r="EY177" i="12"/>
  <c r="EL177" i="12"/>
  <c r="EK177" i="12"/>
  <c r="EH177" i="12"/>
  <c r="EF177" i="12"/>
  <c r="EE177" i="12"/>
  <c r="EB177" i="12"/>
  <c r="DR177" i="12"/>
  <c r="DD177" i="12"/>
  <c r="CR177" i="12"/>
  <c r="CP177" i="12"/>
  <c r="CI177" i="12" s="1"/>
  <c r="CO177" i="12"/>
  <c r="CH177" i="12"/>
  <c r="CA177" i="12"/>
  <c r="BV177" i="12"/>
  <c r="BQ177" i="12"/>
  <c r="BP177" i="12"/>
  <c r="BO177" i="12"/>
  <c r="BN177" i="12"/>
  <c r="BL177" i="12"/>
  <c r="BK177" i="12"/>
  <c r="BM177" i="12" s="1"/>
  <c r="BI177" i="12"/>
  <c r="BJ177" i="12" s="1"/>
  <c r="BG177" i="12"/>
  <c r="BB177" i="12"/>
  <c r="AW177" i="12"/>
  <c r="AR177" i="12"/>
  <c r="AM177" i="12"/>
  <c r="AH177" i="12"/>
  <c r="AE177" i="12"/>
  <c r="AF177" i="12" s="1"/>
  <c r="AC177" i="12"/>
  <c r="X177" i="12"/>
  <c r="FG176" i="12"/>
  <c r="FF176" i="12"/>
  <c r="FD176" i="12"/>
  <c r="FA176" i="12"/>
  <c r="EZ176" i="12"/>
  <c r="EX176" i="12"/>
  <c r="EU176" i="12"/>
  <c r="FH176" i="12" s="1"/>
  <c r="ES176" i="12"/>
  <c r="FC176" i="12" s="1"/>
  <c r="EQ176" i="12"/>
  <c r="EY176" i="12" s="1"/>
  <c r="EP176" i="12"/>
  <c r="EM176" i="12"/>
  <c r="EJ176" i="12"/>
  <c r="EI176" i="12"/>
  <c r="EG176" i="12"/>
  <c r="ED176" i="12"/>
  <c r="EC176" i="12"/>
  <c r="U176" i="12" s="1"/>
  <c r="EA176" i="12"/>
  <c r="DY176" i="12"/>
  <c r="EL176" i="12" s="1"/>
  <c r="DW176" i="12"/>
  <c r="EH176" i="12" s="1"/>
  <c r="DV176" i="12"/>
  <c r="EF176" i="12" s="1"/>
  <c r="DU176" i="12"/>
  <c r="EE176" i="12" s="1"/>
  <c r="DS176" i="12"/>
  <c r="DR176" i="12"/>
  <c r="DD176" i="12"/>
  <c r="DC176" i="12"/>
  <c r="DB176" i="12"/>
  <c r="CY176" i="12"/>
  <c r="CU176" i="12"/>
  <c r="CT176" i="12"/>
  <c r="CS176" i="12"/>
  <c r="DF176" i="12" s="1"/>
  <c r="CR176" i="12"/>
  <c r="CP176" i="12"/>
  <c r="CO176" i="12"/>
  <c r="CL176" i="12"/>
  <c r="CK176" i="12"/>
  <c r="CJ176" i="12"/>
  <c r="CH176" i="12"/>
  <c r="CF176" i="12"/>
  <c r="CE176" i="12"/>
  <c r="CB176" i="12"/>
  <c r="CN176" i="12" s="1"/>
  <c r="CA176" i="12"/>
  <c r="BZ176" i="12"/>
  <c r="BV176" i="12"/>
  <c r="BT176" i="12"/>
  <c r="BU176" i="12" s="1"/>
  <c r="BS176" i="12"/>
  <c r="BQ176" i="12"/>
  <c r="BN176" i="12"/>
  <c r="BL176" i="12"/>
  <c r="BG176" i="12"/>
  <c r="BD176" i="12"/>
  <c r="BB176" i="12"/>
  <c r="AW176" i="12"/>
  <c r="AR176" i="12"/>
  <c r="AM176" i="12"/>
  <c r="AH176" i="12"/>
  <c r="AC176" i="12"/>
  <c r="Z176" i="12"/>
  <c r="Y176" i="12"/>
  <c r="X176" i="12"/>
  <c r="W176" i="12"/>
  <c r="V176" i="12"/>
  <c r="F176" i="12"/>
  <c r="FH175" i="12"/>
  <c r="FE175" i="12"/>
  <c r="FC175" i="12"/>
  <c r="FB175" i="12"/>
  <c r="EY175" i="12"/>
  <c r="EL175" i="12"/>
  <c r="BN175" i="12" s="1"/>
  <c r="EK175" i="12"/>
  <c r="EH175" i="12"/>
  <c r="EF175" i="12"/>
  <c r="EE175" i="12"/>
  <c r="EB175" i="12"/>
  <c r="DT175" i="12"/>
  <c r="EC175" i="12" s="1"/>
  <c r="DS175" i="12"/>
  <c r="DR175" i="12"/>
  <c r="DD175" i="12"/>
  <c r="CX175" i="12"/>
  <c r="CV175" i="12"/>
  <c r="CT175" i="12"/>
  <c r="CS175" i="12"/>
  <c r="CR175" i="12"/>
  <c r="CP175" i="12"/>
  <c r="CZ175" i="12" s="1"/>
  <c r="CO175" i="12"/>
  <c r="CK175" i="12"/>
  <c r="CJ175" i="12"/>
  <c r="CI175" i="12"/>
  <c r="CH175" i="12"/>
  <c r="CE175" i="12"/>
  <c r="CA175" i="12"/>
  <c r="BV175" i="12"/>
  <c r="BQ175" i="12"/>
  <c r="BP175" i="12"/>
  <c r="BO175" i="12"/>
  <c r="BL175" i="12"/>
  <c r="BG175" i="12"/>
  <c r="BB175" i="12"/>
  <c r="AW175" i="12"/>
  <c r="AT175" i="12"/>
  <c r="AR175" i="12"/>
  <c r="AM175" i="12"/>
  <c r="AK175" i="12"/>
  <c r="AJ175" i="12"/>
  <c r="AH175" i="12"/>
  <c r="AE175" i="12"/>
  <c r="AF175" i="12" s="1"/>
  <c r="AC175" i="12"/>
  <c r="X175" i="12"/>
  <c r="FG174" i="12"/>
  <c r="FF174" i="12"/>
  <c r="FD174" i="12"/>
  <c r="FA174" i="12"/>
  <c r="EZ174" i="12"/>
  <c r="EU174" i="12"/>
  <c r="FH174" i="12" s="1"/>
  <c r="EM174" i="12"/>
  <c r="EJ174" i="12"/>
  <c r="EI174" i="12"/>
  <c r="EG174" i="12"/>
  <c r="AO174" i="12" s="1"/>
  <c r="ED174" i="12"/>
  <c r="EC174" i="12"/>
  <c r="EA174" i="12"/>
  <c r="DS174" i="12"/>
  <c r="DR174" i="12"/>
  <c r="DF174" i="12"/>
  <c r="DD174" i="12"/>
  <c r="CW174" i="12"/>
  <c r="CV174" i="12"/>
  <c r="CU174" i="12"/>
  <c r="CS174" i="12"/>
  <c r="CR174" i="12"/>
  <c r="CP174" i="12"/>
  <c r="CY174" i="12" s="1"/>
  <c r="CO174" i="12"/>
  <c r="CM174" i="12"/>
  <c r="CL174" i="12"/>
  <c r="CJ174" i="12"/>
  <c r="CH174" i="12"/>
  <c r="CF174" i="12"/>
  <c r="CB174" i="12"/>
  <c r="CN174" i="12" s="1"/>
  <c r="CA174" i="12"/>
  <c r="BZ174" i="12"/>
  <c r="BV174" i="12"/>
  <c r="BQ174" i="12"/>
  <c r="BL174" i="12"/>
  <c r="BG174" i="12"/>
  <c r="BE174" i="12"/>
  <c r="BF174" i="12" s="1"/>
  <c r="BD174" i="12"/>
  <c r="BB174" i="12"/>
  <c r="AW174" i="12"/>
  <c r="AR174" i="12"/>
  <c r="AM174" i="12"/>
  <c r="AH174" i="12"/>
  <c r="AC174" i="12"/>
  <c r="Z174" i="12"/>
  <c r="X174" i="12"/>
  <c r="FH173" i="12"/>
  <c r="FE173" i="12"/>
  <c r="FC173" i="12"/>
  <c r="FB173" i="12"/>
  <c r="EY173" i="12"/>
  <c r="ER173" i="12"/>
  <c r="FA173" i="12" s="1"/>
  <c r="EP173" i="12"/>
  <c r="EL173" i="12"/>
  <c r="EK173" i="12"/>
  <c r="BI173" i="12" s="1"/>
  <c r="EH173" i="12"/>
  <c r="EF173" i="12"/>
  <c r="AJ173" i="12" s="1"/>
  <c r="EE173" i="12"/>
  <c r="ED173" i="12"/>
  <c r="EB173" i="12"/>
  <c r="P173" i="12" s="1"/>
  <c r="DU173" i="12"/>
  <c r="DT173" i="12"/>
  <c r="EC173" i="12" s="1"/>
  <c r="DR173" i="12"/>
  <c r="DD173" i="12"/>
  <c r="DC173" i="12"/>
  <c r="DB173" i="12"/>
  <c r="CX173" i="12"/>
  <c r="CV173" i="12"/>
  <c r="CU173" i="12"/>
  <c r="CT173" i="12"/>
  <c r="CS173" i="12"/>
  <c r="CR173" i="12"/>
  <c r="DF173" i="12" s="1"/>
  <c r="CO173" i="12"/>
  <c r="CP173" i="12" s="1"/>
  <c r="CZ173" i="12" s="1"/>
  <c r="CL173" i="12"/>
  <c r="CK173" i="12"/>
  <c r="CJ173" i="12"/>
  <c r="CI173" i="12"/>
  <c r="CG173" i="12"/>
  <c r="CE173" i="12"/>
  <c r="CD173" i="12"/>
  <c r="CB173" i="12"/>
  <c r="CA173" i="12"/>
  <c r="BV173" i="12"/>
  <c r="BQ173" i="12"/>
  <c r="BL173" i="12"/>
  <c r="BG173" i="12"/>
  <c r="BB173" i="12"/>
  <c r="AW173" i="12"/>
  <c r="AT173" i="12"/>
  <c r="AR173" i="12"/>
  <c r="AM173" i="12"/>
  <c r="AL173" i="12"/>
  <c r="AK173" i="12"/>
  <c r="AH173" i="12"/>
  <c r="AC173" i="12"/>
  <c r="X173" i="12"/>
  <c r="FG172" i="12"/>
  <c r="FF172" i="12"/>
  <c r="FD172" i="12"/>
  <c r="FA172" i="12"/>
  <c r="EZ172" i="12"/>
  <c r="EM172" i="12"/>
  <c r="EJ172" i="12"/>
  <c r="EI172" i="12"/>
  <c r="AY172" i="12" s="1"/>
  <c r="EG172" i="12"/>
  <c r="AO172" i="12" s="1"/>
  <c r="ED172" i="12"/>
  <c r="EC172" i="12"/>
  <c r="DS172" i="12"/>
  <c r="EA172" i="12" s="1"/>
  <c r="DR172" i="12"/>
  <c r="CR172" i="12"/>
  <c r="CO172" i="12"/>
  <c r="CP172" i="12" s="1"/>
  <c r="CJ172" i="12" s="1"/>
  <c r="CI172" i="12"/>
  <c r="CA172" i="12"/>
  <c r="BV172" i="12"/>
  <c r="BQ172" i="12"/>
  <c r="BL172" i="12"/>
  <c r="BG172" i="12"/>
  <c r="BB172" i="12"/>
  <c r="AZ172" i="12"/>
  <c r="AW172" i="12"/>
  <c r="AR172" i="12"/>
  <c r="AP172" i="12"/>
  <c r="AM172" i="12"/>
  <c r="AH172" i="12"/>
  <c r="AC172" i="12"/>
  <c r="Z172" i="12"/>
  <c r="X172" i="12"/>
  <c r="U172" i="12"/>
  <c r="FH171" i="12"/>
  <c r="FE171" i="12"/>
  <c r="FC171" i="12"/>
  <c r="FB171" i="12"/>
  <c r="EY171" i="12"/>
  <c r="EX171" i="12"/>
  <c r="ER171" i="12"/>
  <c r="FA171" i="12" s="1"/>
  <c r="EQ171" i="12"/>
  <c r="EZ171" i="12" s="1"/>
  <c r="EP171" i="12"/>
  <c r="EL171" i="12"/>
  <c r="EK171" i="12"/>
  <c r="EH171" i="12"/>
  <c r="EG171" i="12"/>
  <c r="AO171" i="12" s="1"/>
  <c r="EF171" i="12"/>
  <c r="EE171" i="12"/>
  <c r="EB171" i="12"/>
  <c r="DY171" i="12"/>
  <c r="EM171" i="12" s="1"/>
  <c r="BS171" i="12" s="1"/>
  <c r="DW171" i="12"/>
  <c r="EI171" i="12" s="1"/>
  <c r="DV171" i="12"/>
  <c r="DT171" i="12"/>
  <c r="EC171" i="12" s="1"/>
  <c r="DR171" i="12"/>
  <c r="CZ171" i="12"/>
  <c r="CT171" i="12"/>
  <c r="CR171" i="12"/>
  <c r="CO171" i="12"/>
  <c r="CP171" i="12" s="1"/>
  <c r="CD171" i="12"/>
  <c r="CA171" i="12"/>
  <c r="BV171" i="12"/>
  <c r="BT171" i="12"/>
  <c r="BQ171" i="12"/>
  <c r="BN171" i="12"/>
  <c r="BO171" i="12" s="1"/>
  <c r="BL171" i="12"/>
  <c r="BI171" i="12"/>
  <c r="BG171" i="12"/>
  <c r="BB171" i="12"/>
  <c r="AW171" i="12"/>
  <c r="AR171" i="12"/>
  <c r="AM171" i="12"/>
  <c r="AH171" i="12"/>
  <c r="AF171" i="12"/>
  <c r="AG171" i="12" s="1"/>
  <c r="AE171" i="12"/>
  <c r="AC171" i="12"/>
  <c r="X171" i="12"/>
  <c r="U171" i="12"/>
  <c r="P171" i="12"/>
  <c r="Q171" i="12" s="1"/>
  <c r="R171" i="12" s="1"/>
  <c r="FH170" i="12"/>
  <c r="FE170" i="12"/>
  <c r="FC170" i="12"/>
  <c r="FB170" i="12"/>
  <c r="EZ170" i="12"/>
  <c r="EY170" i="12"/>
  <c r="EX170" i="12"/>
  <c r="EU170" i="12"/>
  <c r="FG170" i="12" s="1"/>
  <c r="ES170" i="12"/>
  <c r="FD170" i="12" s="1"/>
  <c r="EQ170" i="12"/>
  <c r="EP170" i="12"/>
  <c r="EL170" i="12"/>
  <c r="EK170" i="12"/>
  <c r="EI170" i="12"/>
  <c r="AY170" i="12" s="1"/>
  <c r="EH170" i="12"/>
  <c r="EF170" i="12"/>
  <c r="EE170" i="12"/>
  <c r="ED170" i="12"/>
  <c r="EB170" i="12"/>
  <c r="EA170" i="12"/>
  <c r="DY170" i="12"/>
  <c r="DW170" i="12"/>
  <c r="DV170" i="12"/>
  <c r="EG170" i="12" s="1"/>
  <c r="DU170" i="12"/>
  <c r="DT170" i="12"/>
  <c r="EC170" i="12" s="1"/>
  <c r="DS170" i="12"/>
  <c r="DR170" i="12"/>
  <c r="ER170" i="12" s="1"/>
  <c r="FA170" i="12" s="1"/>
  <c r="CR170" i="12"/>
  <c r="CP170" i="12"/>
  <c r="CO170" i="12"/>
  <c r="CA170" i="12"/>
  <c r="BV170" i="12"/>
  <c r="BQ170" i="12"/>
  <c r="BL170" i="12"/>
  <c r="BJ170" i="12"/>
  <c r="BK170" i="12" s="1"/>
  <c r="BI170" i="12"/>
  <c r="BG170" i="12"/>
  <c r="BB170" i="12"/>
  <c r="AZ170" i="12"/>
  <c r="AW170" i="12"/>
  <c r="AT170" i="12"/>
  <c r="AR170" i="12"/>
  <c r="AM170" i="12"/>
  <c r="AJ170" i="12"/>
  <c r="AH170" i="12"/>
  <c r="AE170" i="12"/>
  <c r="AC170" i="12"/>
  <c r="X170" i="12"/>
  <c r="P170" i="12"/>
  <c r="FH169" i="12"/>
  <c r="FE169" i="12"/>
  <c r="FC169" i="12"/>
  <c r="FB169" i="12"/>
  <c r="EY169" i="12"/>
  <c r="ES169" i="12"/>
  <c r="FD169" i="12" s="1"/>
  <c r="ER169" i="12"/>
  <c r="FA169" i="12" s="1"/>
  <c r="EQ169" i="12"/>
  <c r="EZ169" i="12" s="1"/>
  <c r="EP169" i="12"/>
  <c r="EX169" i="12" s="1"/>
  <c r="EL169" i="12"/>
  <c r="BO169" i="12" s="1"/>
  <c r="EK169" i="12"/>
  <c r="EH169" i="12"/>
  <c r="EG169" i="12"/>
  <c r="EF169" i="12"/>
  <c r="EE169" i="12"/>
  <c r="EB169" i="12"/>
  <c r="P169" i="12" s="1"/>
  <c r="DY169" i="12"/>
  <c r="EM169" i="12" s="1"/>
  <c r="DV169" i="12"/>
  <c r="DT169" i="12"/>
  <c r="EC169" i="12" s="1"/>
  <c r="DS169" i="12"/>
  <c r="EA169" i="12" s="1"/>
  <c r="DR169" i="12"/>
  <c r="CR169" i="12"/>
  <c r="CP169" i="12"/>
  <c r="CO169" i="12"/>
  <c r="CA169" i="12"/>
  <c r="BV169" i="12"/>
  <c r="BQ169" i="12"/>
  <c r="BP169" i="12"/>
  <c r="BN169" i="12"/>
  <c r="BL169" i="12"/>
  <c r="BI169" i="12"/>
  <c r="BG169" i="12"/>
  <c r="BB169" i="12"/>
  <c r="AW169" i="12"/>
  <c r="AR169" i="12"/>
  <c r="AM169" i="12"/>
  <c r="AH169" i="12"/>
  <c r="AE169" i="12"/>
  <c r="AC169" i="12"/>
  <c r="X169" i="12"/>
  <c r="U169" i="12"/>
  <c r="Q169" i="12"/>
  <c r="R169" i="12" s="1"/>
  <c r="FG168" i="12"/>
  <c r="FF168" i="12"/>
  <c r="FD168" i="12"/>
  <c r="FA168" i="12"/>
  <c r="EZ168" i="12"/>
  <c r="EU168" i="12"/>
  <c r="FH168" i="12" s="1"/>
  <c r="ES168" i="12"/>
  <c r="FC168" i="12" s="1"/>
  <c r="EQ168" i="12"/>
  <c r="EY168" i="12" s="1"/>
  <c r="EP168" i="12"/>
  <c r="EM168" i="12"/>
  <c r="BS168" i="12" s="1"/>
  <c r="EL168" i="12"/>
  <c r="EJ168" i="12"/>
  <c r="EI168" i="12"/>
  <c r="EG168" i="12"/>
  <c r="EF168" i="12"/>
  <c r="EE168" i="12"/>
  <c r="ED168" i="12"/>
  <c r="EC168" i="12"/>
  <c r="U168" i="12" s="1"/>
  <c r="DY168" i="12"/>
  <c r="DW168" i="12"/>
  <c r="EH168" i="12" s="1"/>
  <c r="DV168" i="12"/>
  <c r="DU168" i="12"/>
  <c r="DS168" i="12"/>
  <c r="DR168" i="12"/>
  <c r="DC168" i="12"/>
  <c r="CR168" i="12"/>
  <c r="CP168" i="12"/>
  <c r="CO168" i="12"/>
  <c r="CJ168" i="12"/>
  <c r="CA168" i="12"/>
  <c r="BV168" i="12"/>
  <c r="BQ168" i="12"/>
  <c r="BO168" i="12"/>
  <c r="BN168" i="12"/>
  <c r="BL168" i="12"/>
  <c r="BG168" i="12"/>
  <c r="BE168" i="12"/>
  <c r="BD168" i="12"/>
  <c r="BB168" i="12"/>
  <c r="AY168" i="12"/>
  <c r="AW168" i="12"/>
  <c r="AR168" i="12"/>
  <c r="AM168" i="12"/>
  <c r="AH168" i="12"/>
  <c r="AC168" i="12"/>
  <c r="X168" i="12"/>
  <c r="V168" i="12"/>
  <c r="FH167" i="12"/>
  <c r="FE167" i="12"/>
  <c r="FC167" i="12"/>
  <c r="FB167" i="12"/>
  <c r="EY167" i="12"/>
  <c r="ER167" i="12"/>
  <c r="FA167" i="12" s="1"/>
  <c r="EP167" i="12"/>
  <c r="EL167" i="12"/>
  <c r="BN167" i="12" s="1"/>
  <c r="EK167" i="12"/>
  <c r="BI167" i="12" s="1"/>
  <c r="EH167" i="12"/>
  <c r="EF167" i="12"/>
  <c r="AJ167" i="12" s="1"/>
  <c r="EE167" i="12"/>
  <c r="ED167" i="12"/>
  <c r="EC167" i="12"/>
  <c r="EB167" i="12"/>
  <c r="DW167" i="12"/>
  <c r="EI167" i="12" s="1"/>
  <c r="DV167" i="12"/>
  <c r="EG167" i="12" s="1"/>
  <c r="DU167" i="12"/>
  <c r="DT167" i="12"/>
  <c r="DR167" i="12"/>
  <c r="DB167" i="12"/>
  <c r="DA167" i="12"/>
  <c r="CZ167" i="12"/>
  <c r="CY167" i="12"/>
  <c r="CS167" i="12"/>
  <c r="CR167" i="12"/>
  <c r="CP167" i="12"/>
  <c r="CO167" i="12"/>
  <c r="CI167" i="12"/>
  <c r="CH167" i="12"/>
  <c r="CG167" i="12"/>
  <c r="CE167" i="12"/>
  <c r="CA167" i="12"/>
  <c r="BV167" i="12"/>
  <c r="BQ167" i="12"/>
  <c r="BP167" i="12"/>
  <c r="BO167" i="12"/>
  <c r="BL167" i="12"/>
  <c r="BG167" i="12"/>
  <c r="BB167" i="12"/>
  <c r="AW167" i="12"/>
  <c r="AT167" i="12"/>
  <c r="AR167" i="12"/>
  <c r="AM167" i="12"/>
  <c r="AL167" i="12"/>
  <c r="AN167" i="12" s="1"/>
  <c r="AK167" i="12"/>
  <c r="AH167" i="12"/>
  <c r="AE167" i="12"/>
  <c r="AC167" i="12"/>
  <c r="X167" i="12"/>
  <c r="U167" i="12"/>
  <c r="FG166" i="12"/>
  <c r="FF166" i="12"/>
  <c r="FD166" i="12"/>
  <c r="FA166" i="12"/>
  <c r="EZ166" i="12"/>
  <c r="EU166" i="12"/>
  <c r="FH166" i="12" s="1"/>
  <c r="EM166" i="12"/>
  <c r="EJ166" i="12"/>
  <c r="EI166" i="12"/>
  <c r="AY166" i="12" s="1"/>
  <c r="EG166" i="12"/>
  <c r="AP166" i="12" s="1"/>
  <c r="AS166" i="12" s="1"/>
  <c r="ED166" i="12"/>
  <c r="EC166" i="12"/>
  <c r="DR166" i="12"/>
  <c r="CZ166" i="12"/>
  <c r="CY166" i="12"/>
  <c r="CX166" i="12"/>
  <c r="CW166" i="12"/>
  <c r="CR166" i="12"/>
  <c r="CP166" i="12"/>
  <c r="CO166" i="12"/>
  <c r="CM166" i="12"/>
  <c r="CG166" i="12"/>
  <c r="CF166" i="12"/>
  <c r="CE166" i="12"/>
  <c r="CA166" i="12"/>
  <c r="BV166" i="12"/>
  <c r="BQ166" i="12"/>
  <c r="BL166" i="12"/>
  <c r="BG166" i="12"/>
  <c r="BD166" i="12"/>
  <c r="BB166" i="12"/>
  <c r="AZ166" i="12"/>
  <c r="BA166" i="12" s="1"/>
  <c r="AW166" i="12"/>
  <c r="AR166" i="12"/>
  <c r="AQ166" i="12"/>
  <c r="AO166" i="12"/>
  <c r="AM166" i="12"/>
  <c r="AH166" i="12"/>
  <c r="AC166" i="12"/>
  <c r="Z166" i="12"/>
  <c r="X166" i="12"/>
  <c r="FH165" i="12"/>
  <c r="FE165" i="12"/>
  <c r="FC165" i="12"/>
  <c r="FB165" i="12"/>
  <c r="EY165" i="12"/>
  <c r="EL165" i="12"/>
  <c r="EK165" i="12"/>
  <c r="BI165" i="12" s="1"/>
  <c r="EH165" i="12"/>
  <c r="EF165" i="12"/>
  <c r="AJ165" i="12" s="1"/>
  <c r="EE165" i="12"/>
  <c r="AE165" i="12" s="1"/>
  <c r="EB165" i="12"/>
  <c r="DY165" i="12"/>
  <c r="EM165" i="12" s="1"/>
  <c r="DR165" i="12"/>
  <c r="DF165" i="12"/>
  <c r="DD165" i="12"/>
  <c r="DC165" i="12"/>
  <c r="DB165" i="12"/>
  <c r="DA165" i="12"/>
  <c r="CW165" i="12"/>
  <c r="CV165" i="12"/>
  <c r="CU165" i="12"/>
  <c r="CT165" i="12"/>
  <c r="CS165" i="12"/>
  <c r="CR165" i="12"/>
  <c r="CO165" i="12"/>
  <c r="CP165" i="12" s="1"/>
  <c r="CX165" i="12" s="1"/>
  <c r="CM165" i="12"/>
  <c r="CL165" i="12"/>
  <c r="CK165" i="12"/>
  <c r="CJ165" i="12"/>
  <c r="CI165" i="12"/>
  <c r="CG165" i="12"/>
  <c r="CF165" i="12"/>
  <c r="CD165" i="12"/>
  <c r="CC165" i="12"/>
  <c r="CB165" i="12"/>
  <c r="CA165" i="12"/>
  <c r="BV165" i="12"/>
  <c r="BS165" i="12"/>
  <c r="BQ165" i="12"/>
  <c r="BO165" i="12"/>
  <c r="BN165" i="12"/>
  <c r="BL165" i="12"/>
  <c r="BJ165" i="12"/>
  <c r="BG165" i="12"/>
  <c r="BB165" i="12"/>
  <c r="AW165" i="12"/>
  <c r="AR165" i="12"/>
  <c r="AM165" i="12"/>
  <c r="AH165" i="12"/>
  <c r="AG165" i="12"/>
  <c r="AI165" i="12" s="1"/>
  <c r="AF165" i="12"/>
  <c r="AC165" i="12"/>
  <c r="X165" i="12"/>
  <c r="P165" i="12"/>
  <c r="FG164" i="12"/>
  <c r="FF164" i="12"/>
  <c r="FD164" i="12"/>
  <c r="FC164" i="12"/>
  <c r="FA164" i="12"/>
  <c r="EZ164" i="12"/>
  <c r="ES164" i="12"/>
  <c r="ER164" i="12"/>
  <c r="FB164" i="12" s="1"/>
  <c r="EQ164" i="12"/>
  <c r="EY164" i="12" s="1"/>
  <c r="EM164" i="12"/>
  <c r="EJ164" i="12"/>
  <c r="EI164" i="12"/>
  <c r="EH164" i="12"/>
  <c r="AT164" i="12" s="1"/>
  <c r="EG164" i="12"/>
  <c r="EE164" i="12"/>
  <c r="ED164" i="12"/>
  <c r="EC164" i="12"/>
  <c r="EB164" i="12"/>
  <c r="P164" i="12" s="1"/>
  <c r="DY164" i="12"/>
  <c r="EL164" i="12" s="1"/>
  <c r="DW164" i="12"/>
  <c r="DV164" i="12"/>
  <c r="EF164" i="12" s="1"/>
  <c r="DU164" i="12"/>
  <c r="DT164" i="12"/>
  <c r="DS164" i="12"/>
  <c r="EA164" i="12" s="1"/>
  <c r="DR164" i="12"/>
  <c r="DB164" i="12"/>
  <c r="CR164" i="12"/>
  <c r="CP164" i="12"/>
  <c r="CO164" i="12"/>
  <c r="CJ164" i="12"/>
  <c r="CA164" i="12"/>
  <c r="BV164" i="12"/>
  <c r="BQ164" i="12"/>
  <c r="BL164" i="12"/>
  <c r="BG164" i="12"/>
  <c r="BD164" i="12"/>
  <c r="BC164" i="12"/>
  <c r="BB164" i="12"/>
  <c r="BA164" i="12"/>
  <c r="AZ164" i="12"/>
  <c r="AY164" i="12"/>
  <c r="AW164" i="12"/>
  <c r="AU164" i="12"/>
  <c r="AR164" i="12"/>
  <c r="AM164" i="12"/>
  <c r="AH164" i="12"/>
  <c r="AE164" i="12"/>
  <c r="AC164" i="12"/>
  <c r="X164" i="12"/>
  <c r="U164" i="12"/>
  <c r="FH163" i="12"/>
  <c r="FE163" i="12"/>
  <c r="FC163" i="12"/>
  <c r="FB163" i="12"/>
  <c r="EY163" i="12"/>
  <c r="EL163" i="12"/>
  <c r="EK163" i="12"/>
  <c r="EH163" i="12"/>
  <c r="AT163" i="12" s="1"/>
  <c r="EF163" i="12"/>
  <c r="EE163" i="12"/>
  <c r="EB163" i="12"/>
  <c r="EA163" i="12"/>
  <c r="DV163" i="12"/>
  <c r="EG163" i="12" s="1"/>
  <c r="DS163" i="12"/>
  <c r="DR163" i="12"/>
  <c r="CR163" i="12"/>
  <c r="CO163" i="12"/>
  <c r="CP163" i="12" s="1"/>
  <c r="CF163" i="12" s="1"/>
  <c r="CA163" i="12"/>
  <c r="BV163" i="12"/>
  <c r="BQ163" i="12"/>
  <c r="BL163" i="12"/>
  <c r="BI163" i="12"/>
  <c r="BJ163" i="12" s="1"/>
  <c r="BG163" i="12"/>
  <c r="BB163" i="12"/>
  <c r="AW163" i="12"/>
  <c r="AU163" i="12"/>
  <c r="AV163" i="12" s="1"/>
  <c r="AR163" i="12"/>
  <c r="AM163" i="12"/>
  <c r="AK163" i="12"/>
  <c r="AJ163" i="12"/>
  <c r="AH163" i="12"/>
  <c r="AC163" i="12"/>
  <c r="X163" i="12"/>
  <c r="FG162" i="12"/>
  <c r="FF162" i="12"/>
  <c r="FD162" i="12"/>
  <c r="FA162" i="12"/>
  <c r="EZ162" i="12"/>
  <c r="EU162" i="12"/>
  <c r="ES162" i="12"/>
  <c r="FC162" i="12" s="1"/>
  <c r="EQ162" i="12"/>
  <c r="EY162" i="12" s="1"/>
  <c r="EM162" i="12"/>
  <c r="EL162" i="12"/>
  <c r="EJ162" i="12"/>
  <c r="EI162" i="12"/>
  <c r="EG162" i="12"/>
  <c r="AO162" i="12" s="1"/>
  <c r="AP162" i="12" s="1"/>
  <c r="ED162" i="12"/>
  <c r="EC162" i="12"/>
  <c r="EB162" i="12"/>
  <c r="EA162" i="12"/>
  <c r="DY162" i="12"/>
  <c r="DV162" i="12"/>
  <c r="EF162" i="12" s="1"/>
  <c r="DU162" i="12"/>
  <c r="EE162" i="12" s="1"/>
  <c r="DT162" i="12"/>
  <c r="DS162" i="12"/>
  <c r="DR162" i="12"/>
  <c r="EP162" i="12" s="1"/>
  <c r="EX162" i="12" s="1"/>
  <c r="DB162" i="12"/>
  <c r="DA162" i="12"/>
  <c r="CZ162" i="12"/>
  <c r="CY162" i="12"/>
  <c r="CT162" i="12"/>
  <c r="CR162" i="12"/>
  <c r="CP162" i="12"/>
  <c r="CO162" i="12"/>
  <c r="CK162" i="12"/>
  <c r="CJ162" i="12"/>
  <c r="CI162" i="12"/>
  <c r="CH162" i="12"/>
  <c r="CB162" i="12"/>
  <c r="CA162" i="12"/>
  <c r="BZ162" i="12"/>
  <c r="BV162" i="12"/>
  <c r="BS162" i="12"/>
  <c r="BQ162" i="12"/>
  <c r="BL162" i="12"/>
  <c r="BG162" i="12"/>
  <c r="BB162" i="12"/>
  <c r="AW162" i="12"/>
  <c r="AR162" i="12"/>
  <c r="AM162" i="12"/>
  <c r="AJ162" i="12"/>
  <c r="AH162" i="12"/>
  <c r="AC162" i="12"/>
  <c r="X162" i="12"/>
  <c r="U162" i="12"/>
  <c r="FH161" i="12"/>
  <c r="FE161" i="12"/>
  <c r="FC161" i="12"/>
  <c r="FB161" i="12"/>
  <c r="EY161" i="12"/>
  <c r="EP161" i="12"/>
  <c r="EL161" i="12"/>
  <c r="EK161" i="12"/>
  <c r="BI161" i="12" s="1"/>
  <c r="EH161" i="12"/>
  <c r="EF161" i="12"/>
  <c r="EE161" i="12"/>
  <c r="EB161" i="12"/>
  <c r="DR161" i="12"/>
  <c r="CR161" i="12"/>
  <c r="CP161" i="12"/>
  <c r="CO161" i="12"/>
  <c r="CA161" i="12"/>
  <c r="BV161" i="12"/>
  <c r="BQ161" i="12"/>
  <c r="BN161" i="12"/>
  <c r="BL161" i="12"/>
  <c r="BG161" i="12"/>
  <c r="BB161" i="12"/>
  <c r="AW161" i="12"/>
  <c r="AR161" i="12"/>
  <c r="AM161" i="12"/>
  <c r="AI161" i="12"/>
  <c r="AH161" i="12"/>
  <c r="AG161" i="12"/>
  <c r="AE161" i="12"/>
  <c r="AF161" i="12" s="1"/>
  <c r="AC161" i="12"/>
  <c r="X161" i="12"/>
  <c r="Q161" i="12"/>
  <c r="P161" i="12"/>
  <c r="FH160" i="12"/>
  <c r="FE160" i="12"/>
  <c r="FD160" i="12"/>
  <c r="FC160" i="12"/>
  <c r="FB160" i="12"/>
  <c r="EY160" i="12"/>
  <c r="EU160" i="12"/>
  <c r="ES160" i="12"/>
  <c r="EP160" i="12"/>
  <c r="EX160" i="12" s="1"/>
  <c r="EL160" i="12"/>
  <c r="EK160" i="12"/>
  <c r="BI160" i="12" s="1"/>
  <c r="BM160" i="12" s="1"/>
  <c r="EH160" i="12"/>
  <c r="EF160" i="12"/>
  <c r="EE160" i="12"/>
  <c r="ED160" i="12"/>
  <c r="EC160" i="12"/>
  <c r="U160" i="12" s="1"/>
  <c r="EB160" i="12"/>
  <c r="DW160" i="12"/>
  <c r="EI160" i="12" s="1"/>
  <c r="DV160" i="12"/>
  <c r="EG160" i="12" s="1"/>
  <c r="DU160" i="12"/>
  <c r="DT160" i="12"/>
  <c r="DS160" i="12"/>
  <c r="EA160" i="12" s="1"/>
  <c r="DR160" i="12"/>
  <c r="ER160" i="12" s="1"/>
  <c r="FA160" i="12" s="1"/>
  <c r="DD160" i="12"/>
  <c r="DC160" i="12"/>
  <c r="DB160" i="12"/>
  <c r="DA160" i="12"/>
  <c r="CV160" i="12"/>
  <c r="CU160" i="12"/>
  <c r="CT160" i="12"/>
  <c r="CS160" i="12"/>
  <c r="CR160" i="12"/>
  <c r="DF160" i="12" s="1"/>
  <c r="CP160" i="12"/>
  <c r="CY160" i="12" s="1"/>
  <c r="CO160" i="12"/>
  <c r="CM160" i="12"/>
  <c r="CL160" i="12"/>
  <c r="CK160" i="12"/>
  <c r="CJ160" i="12"/>
  <c r="CH160" i="12"/>
  <c r="CE160" i="12"/>
  <c r="CD160" i="12"/>
  <c r="CC160" i="12"/>
  <c r="CB160" i="12"/>
  <c r="BZ160" i="12" s="1"/>
  <c r="CA160" i="12"/>
  <c r="CN160" i="12" s="1"/>
  <c r="BV160" i="12"/>
  <c r="BQ160" i="12"/>
  <c r="BL160" i="12"/>
  <c r="BJ160" i="12"/>
  <c r="BK160" i="12" s="1"/>
  <c r="BG160" i="12"/>
  <c r="BB160" i="12"/>
  <c r="AW160" i="12"/>
  <c r="AU160" i="12"/>
  <c r="AV160" i="12" s="1"/>
  <c r="AT160" i="12"/>
  <c r="AR160" i="12"/>
  <c r="AM160" i="12"/>
  <c r="AH160" i="12"/>
  <c r="AE160" i="12"/>
  <c r="AC160" i="12"/>
  <c r="X160" i="12"/>
  <c r="V160" i="12"/>
  <c r="W160" i="12" s="1"/>
  <c r="P160" i="12"/>
  <c r="F160" i="12"/>
  <c r="FH159" i="12"/>
  <c r="FE159" i="12"/>
  <c r="FC159" i="12"/>
  <c r="FB159" i="12"/>
  <c r="EY159" i="12"/>
  <c r="EL159" i="12"/>
  <c r="EK159" i="12"/>
  <c r="EH159" i="12"/>
  <c r="EF159" i="12"/>
  <c r="EE159" i="12"/>
  <c r="AE159" i="12" s="1"/>
  <c r="EB159" i="12"/>
  <c r="DR159" i="12"/>
  <c r="CR159" i="12"/>
  <c r="CO159" i="12"/>
  <c r="CP159" i="12" s="1"/>
  <c r="CA159" i="12"/>
  <c r="BV159" i="12"/>
  <c r="BQ159" i="12"/>
  <c r="BO159" i="12"/>
  <c r="BN159" i="12"/>
  <c r="BL159" i="12"/>
  <c r="BG159" i="12"/>
  <c r="BB159" i="12"/>
  <c r="AW159" i="12"/>
  <c r="AR159" i="12"/>
  <c r="AM159" i="12"/>
  <c r="AJ159" i="12"/>
  <c r="AH159" i="12"/>
  <c r="AC159" i="12"/>
  <c r="X159" i="12"/>
  <c r="FG158" i="12"/>
  <c r="FF158" i="12"/>
  <c r="FD158" i="12"/>
  <c r="FA158" i="12"/>
  <c r="EZ158" i="12"/>
  <c r="EY158" i="12"/>
  <c r="EX158" i="12"/>
  <c r="EQ158" i="12"/>
  <c r="EP158" i="12"/>
  <c r="EM158" i="12"/>
  <c r="BS158" i="12" s="1"/>
  <c r="EJ158" i="12"/>
  <c r="EI158" i="12"/>
  <c r="EG158" i="12"/>
  <c r="ED158" i="12"/>
  <c r="EC158" i="12"/>
  <c r="U158" i="12" s="1"/>
  <c r="V158" i="12" s="1"/>
  <c r="DY158" i="12"/>
  <c r="DW158" i="12"/>
  <c r="EH158" i="12" s="1"/>
  <c r="DR158" i="12"/>
  <c r="DC158" i="12"/>
  <c r="CX158" i="12"/>
  <c r="CW158" i="12"/>
  <c r="CU158" i="12"/>
  <c r="CR158" i="12"/>
  <c r="CO158" i="12"/>
  <c r="CP158" i="12" s="1"/>
  <c r="DD158" i="12" s="1"/>
  <c r="CM158" i="12"/>
  <c r="CL158" i="12"/>
  <c r="CG158" i="12"/>
  <c r="CE158" i="12"/>
  <c r="CA158" i="12"/>
  <c r="BV158" i="12"/>
  <c r="BT158" i="12"/>
  <c r="BU158" i="12" s="1"/>
  <c r="BQ158" i="12"/>
  <c r="BL158" i="12"/>
  <c r="BG158" i="12"/>
  <c r="BE158" i="12"/>
  <c r="BF158" i="12" s="1"/>
  <c r="BD158" i="12"/>
  <c r="BB158" i="12"/>
  <c r="AY158" i="12"/>
  <c r="AW158" i="12"/>
  <c r="AR158" i="12"/>
  <c r="AO158" i="12"/>
  <c r="AM158" i="12"/>
  <c r="AH158" i="12"/>
  <c r="AC158" i="12"/>
  <c r="AA158" i="12"/>
  <c r="Z158" i="12"/>
  <c r="X158" i="12"/>
  <c r="FH157" i="12"/>
  <c r="FE157" i="12"/>
  <c r="FC157" i="12"/>
  <c r="FB157" i="12"/>
  <c r="EY157" i="12"/>
  <c r="EU157" i="12"/>
  <c r="FG157" i="12" s="1"/>
  <c r="EL157" i="12"/>
  <c r="EK157" i="12"/>
  <c r="EH157" i="12"/>
  <c r="EF157" i="12"/>
  <c r="EE157" i="12"/>
  <c r="ED157" i="12"/>
  <c r="EB157" i="12"/>
  <c r="DW157" i="12"/>
  <c r="EI157" i="12" s="1"/>
  <c r="DV157" i="12"/>
  <c r="EG157" i="12" s="1"/>
  <c r="DU157" i="12"/>
  <c r="DT157" i="12"/>
  <c r="EC157" i="12" s="1"/>
  <c r="DR157" i="12"/>
  <c r="ER157" i="12" s="1"/>
  <c r="FA157" i="12" s="1"/>
  <c r="CR157" i="12"/>
  <c r="CO157" i="12"/>
  <c r="CP157" i="12" s="1"/>
  <c r="CA157" i="12"/>
  <c r="BV157" i="12"/>
  <c r="BQ157" i="12"/>
  <c r="BL157" i="12"/>
  <c r="BJ157" i="12"/>
  <c r="BK157" i="12" s="1"/>
  <c r="BI157" i="12"/>
  <c r="BG157" i="12"/>
  <c r="BB157" i="12"/>
  <c r="AW157" i="12"/>
  <c r="AT157" i="12"/>
  <c r="AR157" i="12"/>
  <c r="AM157" i="12"/>
  <c r="AK157" i="12"/>
  <c r="AJ157" i="12"/>
  <c r="AH157" i="12"/>
  <c r="AC157" i="12"/>
  <c r="X157" i="12"/>
  <c r="U157" i="12"/>
  <c r="FG156" i="12"/>
  <c r="FF156" i="12"/>
  <c r="FD156" i="12"/>
  <c r="FB156" i="12"/>
  <c r="FA156" i="12"/>
  <c r="EZ156" i="12"/>
  <c r="ER156" i="12"/>
  <c r="EQ156" i="12"/>
  <c r="EY156" i="12" s="1"/>
  <c r="EM156" i="12"/>
  <c r="BS156" i="12" s="1"/>
  <c r="BT156" i="12" s="1"/>
  <c r="EJ156" i="12"/>
  <c r="EI156" i="12"/>
  <c r="EG156" i="12"/>
  <c r="ED156" i="12"/>
  <c r="EC156" i="12"/>
  <c r="DY156" i="12"/>
  <c r="EL156" i="12" s="1"/>
  <c r="DT156" i="12"/>
  <c r="EB156" i="12" s="1"/>
  <c r="DS156" i="12"/>
  <c r="DR156" i="12"/>
  <c r="CR156" i="12"/>
  <c r="CP156" i="12"/>
  <c r="CF156" i="12" s="1"/>
  <c r="CO156" i="12"/>
  <c r="CA156" i="12"/>
  <c r="BV156" i="12"/>
  <c r="BQ156" i="12"/>
  <c r="BL156" i="12"/>
  <c r="BG156" i="12"/>
  <c r="BB156" i="12"/>
  <c r="AW156" i="12"/>
  <c r="AR156" i="12"/>
  <c r="AM156" i="12"/>
  <c r="AH156" i="12"/>
  <c r="AC156" i="12"/>
  <c r="Z156" i="12"/>
  <c r="X156" i="12"/>
  <c r="U156" i="12"/>
  <c r="FH155" i="12"/>
  <c r="FG155" i="12"/>
  <c r="FE155" i="12"/>
  <c r="FD155" i="12"/>
  <c r="FC155" i="12"/>
  <c r="FB155" i="12"/>
  <c r="EY155" i="12"/>
  <c r="EU155" i="12"/>
  <c r="ES155" i="12"/>
  <c r="EQ155" i="12"/>
  <c r="EZ155" i="12" s="1"/>
  <c r="EP155" i="12"/>
  <c r="EL155" i="12"/>
  <c r="EK155" i="12"/>
  <c r="EH155" i="12"/>
  <c r="EF155" i="12"/>
  <c r="EE155" i="12"/>
  <c r="AE155" i="12" s="1"/>
  <c r="ED155" i="12"/>
  <c r="EB155" i="12"/>
  <c r="DY155" i="12"/>
  <c r="DW155" i="12"/>
  <c r="EI155" i="12" s="1"/>
  <c r="DV155" i="12"/>
  <c r="EG155" i="12" s="1"/>
  <c r="DU155" i="12"/>
  <c r="DT155" i="12"/>
  <c r="EC155" i="12" s="1"/>
  <c r="DS155" i="12"/>
  <c r="EA155" i="12" s="1"/>
  <c r="DR155" i="12"/>
  <c r="ER155" i="12" s="1"/>
  <c r="FA155" i="12" s="1"/>
  <c r="DF155" i="12"/>
  <c r="DD155" i="12"/>
  <c r="DC155" i="12"/>
  <c r="DB155" i="12"/>
  <c r="CZ155" i="12"/>
  <c r="CW155" i="12"/>
  <c r="CV155" i="12"/>
  <c r="CU155" i="12"/>
  <c r="CT155" i="12"/>
  <c r="CS155" i="12"/>
  <c r="CR155" i="12"/>
  <c r="CP155" i="12"/>
  <c r="CY155" i="12" s="1"/>
  <c r="CO155" i="12"/>
  <c r="CN155" i="12"/>
  <c r="CM155" i="12"/>
  <c r="CL155" i="12"/>
  <c r="CK155" i="12"/>
  <c r="CJ155" i="12"/>
  <c r="CI155" i="12"/>
  <c r="CH155" i="12"/>
  <c r="CF155" i="12"/>
  <c r="CE155" i="12"/>
  <c r="CD155" i="12"/>
  <c r="CC155" i="12"/>
  <c r="CB155" i="12"/>
  <c r="CA155" i="12"/>
  <c r="BZ155" i="12" s="1"/>
  <c r="BV155" i="12"/>
  <c r="BQ155" i="12"/>
  <c r="BM155" i="12"/>
  <c r="BL155" i="12"/>
  <c r="BK155" i="12"/>
  <c r="BI155" i="12"/>
  <c r="BJ155" i="12" s="1"/>
  <c r="BG155" i="12"/>
  <c r="BB155" i="12"/>
  <c r="AW155" i="12"/>
  <c r="AU155" i="12"/>
  <c r="AT155" i="12"/>
  <c r="AR155" i="12"/>
  <c r="AM155" i="12"/>
  <c r="AH155" i="12"/>
  <c r="AC155" i="12"/>
  <c r="X155" i="12"/>
  <c r="R155" i="12"/>
  <c r="Q155" i="12"/>
  <c r="P155" i="12"/>
  <c r="FG154" i="12"/>
  <c r="FF154" i="12"/>
  <c r="FD154" i="12"/>
  <c r="FA154" i="12"/>
  <c r="EZ154" i="12"/>
  <c r="EU154" i="12"/>
  <c r="ES154" i="12"/>
  <c r="FC154" i="12" s="1"/>
  <c r="EQ154" i="12"/>
  <c r="EY154" i="12" s="1"/>
  <c r="EM154" i="12"/>
  <c r="EL154" i="12"/>
  <c r="EJ154" i="12"/>
  <c r="EI154" i="12"/>
  <c r="EG154" i="12"/>
  <c r="AO154" i="12" s="1"/>
  <c r="AP154" i="12" s="1"/>
  <c r="ED154" i="12"/>
  <c r="EC154" i="12"/>
  <c r="EB154" i="12"/>
  <c r="DY154" i="12"/>
  <c r="DV154" i="12"/>
  <c r="EF154" i="12" s="1"/>
  <c r="DU154" i="12"/>
  <c r="EE154" i="12" s="1"/>
  <c r="DT154" i="12"/>
  <c r="DS154" i="12"/>
  <c r="DR154" i="12"/>
  <c r="EP154" i="12" s="1"/>
  <c r="EX154" i="12" s="1"/>
  <c r="DB154" i="12"/>
  <c r="DA154" i="12"/>
  <c r="CZ154" i="12"/>
  <c r="CY154" i="12"/>
  <c r="CT154" i="12"/>
  <c r="CS154" i="12"/>
  <c r="CR154" i="12"/>
  <c r="DF154" i="12" s="1"/>
  <c r="CP154" i="12"/>
  <c r="CO154" i="12"/>
  <c r="CK154" i="12"/>
  <c r="CJ154" i="12"/>
  <c r="CI154" i="12"/>
  <c r="CH154" i="12"/>
  <c r="CC154" i="12"/>
  <c r="CB154" i="12"/>
  <c r="BZ154" i="12" s="1"/>
  <c r="CA154" i="12"/>
  <c r="BV154" i="12"/>
  <c r="BS154" i="12"/>
  <c r="BQ154" i="12"/>
  <c r="BL154" i="12"/>
  <c r="BG154" i="12"/>
  <c r="BB154" i="12"/>
  <c r="AW154" i="12"/>
  <c r="AR154" i="12"/>
  <c r="AM154" i="12"/>
  <c r="AH154" i="12"/>
  <c r="AC154" i="12"/>
  <c r="X154" i="12"/>
  <c r="V154" i="12"/>
  <c r="U154" i="12"/>
  <c r="FH153" i="12"/>
  <c r="FE153" i="12"/>
  <c r="FC153" i="12"/>
  <c r="FB153" i="12"/>
  <c r="EY153" i="12"/>
  <c r="EQ153" i="12"/>
  <c r="EZ153" i="12" s="1"/>
  <c r="EP153" i="12"/>
  <c r="EL153" i="12"/>
  <c r="EK153" i="12"/>
  <c r="BI153" i="12" s="1"/>
  <c r="EH153" i="12"/>
  <c r="EF153" i="12"/>
  <c r="EE153" i="12"/>
  <c r="EB153" i="12"/>
  <c r="DR153" i="12"/>
  <c r="CR153" i="12"/>
  <c r="CO153" i="12"/>
  <c r="CP153" i="12" s="1"/>
  <c r="CH153" i="12"/>
  <c r="CA153" i="12"/>
  <c r="BV153" i="12"/>
  <c r="BQ153" i="12"/>
  <c r="BN153" i="12"/>
  <c r="BL153" i="12"/>
  <c r="BG153" i="12"/>
  <c r="BB153" i="12"/>
  <c r="AW153" i="12"/>
  <c r="AR153" i="12"/>
  <c r="AM153" i="12"/>
  <c r="AJ153" i="12"/>
  <c r="AI153" i="12"/>
  <c r="AH153" i="12"/>
  <c r="AG153" i="12"/>
  <c r="AE153" i="12"/>
  <c r="AF153" i="12" s="1"/>
  <c r="AC153" i="12"/>
  <c r="X153" i="12"/>
  <c r="R153" i="12"/>
  <c r="Q153" i="12"/>
  <c r="P153" i="12"/>
  <c r="FG152" i="12"/>
  <c r="FF152" i="12"/>
  <c r="FD152" i="12"/>
  <c r="FA152" i="12"/>
  <c r="EZ152" i="12"/>
  <c r="EX152" i="12"/>
  <c r="EU152" i="12"/>
  <c r="FH152" i="12" s="1"/>
  <c r="ES152" i="12"/>
  <c r="FC152" i="12" s="1"/>
  <c r="EP152" i="12"/>
  <c r="EM152" i="12"/>
  <c r="EJ152" i="12"/>
  <c r="EI152" i="12"/>
  <c r="AY152" i="12" s="1"/>
  <c r="AZ152" i="12" s="1"/>
  <c r="EG152" i="12"/>
  <c r="EF152" i="12"/>
  <c r="EE152" i="12"/>
  <c r="ED152" i="12"/>
  <c r="EC152" i="12"/>
  <c r="DW152" i="12"/>
  <c r="EH152" i="12" s="1"/>
  <c r="DV152" i="12"/>
  <c r="DU152" i="12"/>
  <c r="DS152" i="12"/>
  <c r="EA152" i="12" s="1"/>
  <c r="DR152" i="12"/>
  <c r="ER152" i="12" s="1"/>
  <c r="FB152" i="12" s="1"/>
  <c r="DD152" i="12"/>
  <c r="DC152" i="12"/>
  <c r="DB152" i="12"/>
  <c r="DA152" i="12"/>
  <c r="CV152" i="12"/>
  <c r="CU152" i="12"/>
  <c r="CT152" i="12"/>
  <c r="CS152" i="12"/>
  <c r="CR152" i="12"/>
  <c r="DF152" i="12" s="1"/>
  <c r="CP152" i="12"/>
  <c r="CY152" i="12" s="1"/>
  <c r="CO152" i="12"/>
  <c r="CM152" i="12"/>
  <c r="CL152" i="12"/>
  <c r="CK152" i="12"/>
  <c r="CJ152" i="12"/>
  <c r="CH152" i="12"/>
  <c r="CE152" i="12"/>
  <c r="CD152" i="12"/>
  <c r="CC152" i="12"/>
  <c r="CB152" i="12"/>
  <c r="BZ152" i="12" s="1"/>
  <c r="CA152" i="12"/>
  <c r="BV152" i="12"/>
  <c r="BQ152" i="12"/>
  <c r="BL152" i="12"/>
  <c r="BG152" i="12"/>
  <c r="BD152" i="12"/>
  <c r="BB152" i="12"/>
  <c r="AW152" i="12"/>
  <c r="AR152" i="12"/>
  <c r="AO152" i="12"/>
  <c r="AM152" i="12"/>
  <c r="AH152" i="12"/>
  <c r="AE152" i="12"/>
  <c r="AC152" i="12"/>
  <c r="X152" i="12"/>
  <c r="G152" i="12"/>
  <c r="F152" i="12"/>
  <c r="FH151" i="12"/>
  <c r="FE151" i="12"/>
  <c r="FC151" i="12"/>
  <c r="FB151" i="12"/>
  <c r="EY151" i="12"/>
  <c r="EL151" i="12"/>
  <c r="EK151" i="12"/>
  <c r="EH151" i="12"/>
  <c r="EF151" i="12"/>
  <c r="EE151" i="12"/>
  <c r="AE151" i="12" s="1"/>
  <c r="EB151" i="12"/>
  <c r="DR151" i="12"/>
  <c r="CR151" i="12"/>
  <c r="CO151" i="12"/>
  <c r="CP151" i="12" s="1"/>
  <c r="CA151" i="12"/>
  <c r="BV151" i="12"/>
  <c r="BQ151" i="12"/>
  <c r="BO151" i="12"/>
  <c r="BP151" i="12" s="1"/>
  <c r="BN151" i="12"/>
  <c r="BL151" i="12"/>
  <c r="BG151" i="12"/>
  <c r="BB151" i="12"/>
  <c r="AW151" i="12"/>
  <c r="AT151" i="12"/>
  <c r="AR151" i="12"/>
  <c r="AM151" i="12"/>
  <c r="AJ151" i="12"/>
  <c r="AH151" i="12"/>
  <c r="AC151" i="12"/>
  <c r="X151" i="12"/>
  <c r="FH150" i="12"/>
  <c r="FE150" i="12"/>
  <c r="FC150" i="12"/>
  <c r="FB150" i="12"/>
  <c r="EY150" i="12"/>
  <c r="ER150" i="12"/>
  <c r="FA150" i="12" s="1"/>
  <c r="EP150" i="12"/>
  <c r="EX150" i="12" s="1"/>
  <c r="EL150" i="12"/>
  <c r="EK150" i="12"/>
  <c r="BI150" i="12" s="1"/>
  <c r="BJ150" i="12" s="1"/>
  <c r="EH150" i="12"/>
  <c r="EF150" i="12"/>
  <c r="EE150" i="12"/>
  <c r="AE150" i="12" s="1"/>
  <c r="EB150" i="12"/>
  <c r="DY150" i="12"/>
  <c r="EM150" i="12" s="1"/>
  <c r="DW150" i="12"/>
  <c r="EI150" i="12" s="1"/>
  <c r="DR150" i="12"/>
  <c r="CV150" i="12"/>
  <c r="CR150" i="12"/>
  <c r="CO150" i="12"/>
  <c r="CP150" i="12" s="1"/>
  <c r="CF150" i="12"/>
  <c r="CE150" i="12"/>
  <c r="CA150" i="12"/>
  <c r="BV150" i="12"/>
  <c r="BQ150" i="12"/>
  <c r="BO150" i="12"/>
  <c r="BN150" i="12"/>
  <c r="BL150" i="12"/>
  <c r="BG150" i="12"/>
  <c r="BB150" i="12"/>
  <c r="AW150" i="12"/>
  <c r="AR150" i="12"/>
  <c r="AM150" i="12"/>
  <c r="AH150" i="12"/>
  <c r="AF150" i="12"/>
  <c r="AC150" i="12"/>
  <c r="X150" i="12"/>
  <c r="P150" i="12"/>
  <c r="FH149" i="12"/>
  <c r="FE149" i="12"/>
  <c r="FC149" i="12"/>
  <c r="FB149" i="12"/>
  <c r="EY149" i="12"/>
  <c r="EU149" i="12"/>
  <c r="FG149" i="12" s="1"/>
  <c r="EL149" i="12"/>
  <c r="EK149" i="12"/>
  <c r="EH149" i="12"/>
  <c r="EF149" i="12"/>
  <c r="EE149" i="12"/>
  <c r="ED149" i="12"/>
  <c r="EC149" i="12"/>
  <c r="EB149" i="12"/>
  <c r="DW149" i="12"/>
  <c r="EI149" i="12" s="1"/>
  <c r="DV149" i="12"/>
  <c r="EG149" i="12" s="1"/>
  <c r="DU149" i="12"/>
  <c r="DT149" i="12"/>
  <c r="DR149" i="12"/>
  <c r="ER149" i="12" s="1"/>
  <c r="FA149" i="12" s="1"/>
  <c r="DB149" i="12"/>
  <c r="DA149" i="12"/>
  <c r="CU149" i="12"/>
  <c r="CR149" i="12"/>
  <c r="CO149" i="12"/>
  <c r="CP149" i="12" s="1"/>
  <c r="CZ149" i="12" s="1"/>
  <c r="CL149" i="12"/>
  <c r="CK149" i="12"/>
  <c r="CI149" i="12"/>
  <c r="CA149" i="12"/>
  <c r="BV149" i="12"/>
  <c r="BQ149" i="12"/>
  <c r="BL149" i="12"/>
  <c r="BI149" i="12"/>
  <c r="BG149" i="12"/>
  <c r="BB149" i="12"/>
  <c r="AW149" i="12"/>
  <c r="AT149" i="12"/>
  <c r="AR149" i="12"/>
  <c r="AM149" i="12"/>
  <c r="AK149" i="12"/>
  <c r="AJ149" i="12"/>
  <c r="AH149" i="12"/>
  <c r="AE149" i="12"/>
  <c r="AC149" i="12"/>
  <c r="X149" i="12"/>
  <c r="U149" i="12"/>
  <c r="FG148" i="12"/>
  <c r="FF148" i="12"/>
  <c r="FD148" i="12"/>
  <c r="FA148" i="12"/>
  <c r="EZ148" i="12"/>
  <c r="ER148" i="12"/>
  <c r="FB148" i="12" s="1"/>
  <c r="EM148" i="12"/>
  <c r="BS148" i="12" s="1"/>
  <c r="BT148" i="12" s="1"/>
  <c r="EJ148" i="12"/>
  <c r="EI148" i="12"/>
  <c r="AZ148" i="12" s="1"/>
  <c r="EG148" i="12"/>
  <c r="ED148" i="12"/>
  <c r="EC148" i="12"/>
  <c r="DY148" i="12"/>
  <c r="EL148" i="12" s="1"/>
  <c r="DT148" i="12"/>
  <c r="EB148" i="12" s="1"/>
  <c r="DS148" i="12"/>
  <c r="DR148" i="12"/>
  <c r="CR148" i="12"/>
  <c r="CP148" i="12"/>
  <c r="CO148" i="12"/>
  <c r="CA148" i="12"/>
  <c r="BV148" i="12"/>
  <c r="BQ148" i="12"/>
  <c r="BN148" i="12"/>
  <c r="BL148" i="12"/>
  <c r="BG148" i="12"/>
  <c r="BB148" i="12"/>
  <c r="AY148" i="12"/>
  <c r="AW148" i="12"/>
  <c r="AR148" i="12"/>
  <c r="AM148" i="12"/>
  <c r="AH148" i="12"/>
  <c r="AC148" i="12"/>
  <c r="Z148" i="12"/>
  <c r="X148" i="12"/>
  <c r="U148" i="12"/>
  <c r="FH147" i="12"/>
  <c r="FG147" i="12"/>
  <c r="FE147" i="12"/>
  <c r="FD147" i="12"/>
  <c r="FC147" i="12"/>
  <c r="FB147" i="12"/>
  <c r="EZ147" i="12"/>
  <c r="EY147" i="12"/>
  <c r="EU147" i="12"/>
  <c r="ES147" i="12"/>
  <c r="EQ147" i="12"/>
  <c r="EP147" i="12"/>
  <c r="EL147" i="12"/>
  <c r="EK147" i="12"/>
  <c r="EH147" i="12"/>
  <c r="EF147" i="12"/>
  <c r="EE147" i="12"/>
  <c r="AF147" i="12" s="1"/>
  <c r="ED147" i="12"/>
  <c r="EB147" i="12"/>
  <c r="DY147" i="12"/>
  <c r="DX147" i="12" s="1"/>
  <c r="EJ147" i="12" s="1"/>
  <c r="DW147" i="12"/>
  <c r="EI147" i="12" s="1"/>
  <c r="DV147" i="12"/>
  <c r="EG147" i="12" s="1"/>
  <c r="DU147" i="12"/>
  <c r="DT147" i="12"/>
  <c r="EC147" i="12" s="1"/>
  <c r="DS147" i="12"/>
  <c r="EA147" i="12" s="1"/>
  <c r="DR147" i="12"/>
  <c r="ER147" i="12" s="1"/>
  <c r="FA147" i="12" s="1"/>
  <c r="DD147" i="12"/>
  <c r="DC147" i="12"/>
  <c r="DB147" i="12"/>
  <c r="CZ147" i="12"/>
  <c r="CW147" i="12"/>
  <c r="CV147" i="12"/>
  <c r="CU147" i="12"/>
  <c r="CT147" i="12"/>
  <c r="CR147" i="12"/>
  <c r="CP147" i="12"/>
  <c r="CY147" i="12" s="1"/>
  <c r="CO147" i="12"/>
  <c r="CM147" i="12"/>
  <c r="CL147" i="12"/>
  <c r="CK147" i="12"/>
  <c r="CI147" i="12"/>
  <c r="CH147" i="12"/>
  <c r="CF147" i="12"/>
  <c r="CE147" i="12"/>
  <c r="CD147" i="12"/>
  <c r="CC147" i="12"/>
  <c r="CA147" i="12"/>
  <c r="BV147" i="12"/>
  <c r="BQ147" i="12"/>
  <c r="BL147" i="12"/>
  <c r="BK147" i="12"/>
  <c r="BI147" i="12"/>
  <c r="BJ147" i="12" s="1"/>
  <c r="BG147" i="12"/>
  <c r="BB147" i="12"/>
  <c r="AW147" i="12"/>
  <c r="AU147" i="12"/>
  <c r="AV147" i="12" s="1"/>
  <c r="AT147" i="12"/>
  <c r="AR147" i="12"/>
  <c r="AO147" i="12"/>
  <c r="AM147" i="12"/>
  <c r="AH147" i="12"/>
  <c r="AG147" i="12"/>
  <c r="AE147" i="12"/>
  <c r="AC147" i="12"/>
  <c r="Z147" i="12"/>
  <c r="X147" i="12"/>
  <c r="P147" i="12"/>
  <c r="FG146" i="12"/>
  <c r="FF146" i="12"/>
  <c r="FD146" i="12"/>
  <c r="FC146" i="12"/>
  <c r="FA146" i="12"/>
  <c r="EZ146" i="12"/>
  <c r="EU146" i="12"/>
  <c r="FH146" i="12" s="1"/>
  <c r="ES146" i="12"/>
  <c r="EQ146" i="12"/>
  <c r="EY146" i="12" s="1"/>
  <c r="EP146" i="12"/>
  <c r="EX146" i="12" s="1"/>
  <c r="EM146" i="12"/>
  <c r="EL146" i="12"/>
  <c r="EJ146" i="12"/>
  <c r="EI146" i="12"/>
  <c r="AY146" i="12" s="1"/>
  <c r="EG146" i="12"/>
  <c r="AO146" i="12" s="1"/>
  <c r="AP146" i="12" s="1"/>
  <c r="ED146" i="12"/>
  <c r="EC146" i="12"/>
  <c r="U146" i="12" s="1"/>
  <c r="EB146" i="12"/>
  <c r="DY146" i="12"/>
  <c r="DV146" i="12"/>
  <c r="EF146" i="12" s="1"/>
  <c r="DU146" i="12"/>
  <c r="EE146" i="12" s="1"/>
  <c r="DT146" i="12"/>
  <c r="DS146" i="12"/>
  <c r="DR146" i="12"/>
  <c r="DW146" i="12" s="1"/>
  <c r="EH146" i="12" s="1"/>
  <c r="CR146" i="12"/>
  <c r="CP146" i="12"/>
  <c r="CJ146" i="12" s="1"/>
  <c r="CO146" i="12"/>
  <c r="CB146" i="12"/>
  <c r="CA146" i="12"/>
  <c r="BZ146" i="12" s="1"/>
  <c r="BV146" i="12"/>
  <c r="BS146" i="12"/>
  <c r="BQ146" i="12"/>
  <c r="BL146" i="12"/>
  <c r="BG146" i="12"/>
  <c r="BB146" i="12"/>
  <c r="AZ146" i="12"/>
  <c r="AW146" i="12"/>
  <c r="AT146" i="12"/>
  <c r="AR146" i="12"/>
  <c r="AM146" i="12"/>
  <c r="AJ146" i="12"/>
  <c r="AH146" i="12"/>
  <c r="AE146" i="12"/>
  <c r="AC146" i="12"/>
  <c r="X146" i="12"/>
  <c r="W146" i="12"/>
  <c r="V146" i="12"/>
  <c r="FH145" i="12"/>
  <c r="FE145" i="12"/>
  <c r="FC145" i="12"/>
  <c r="FB145" i="12"/>
  <c r="FA145" i="12"/>
  <c r="EY145" i="12"/>
  <c r="ER145" i="12"/>
  <c r="EL145" i="12"/>
  <c r="EK145" i="12"/>
  <c r="BI145" i="12" s="1"/>
  <c r="EH145" i="12"/>
  <c r="EF145" i="12"/>
  <c r="EE145" i="12"/>
  <c r="EB145" i="12"/>
  <c r="DY145" i="12"/>
  <c r="EM145" i="12" s="1"/>
  <c r="DR145" i="12"/>
  <c r="CW145" i="12"/>
  <c r="CV145" i="12"/>
  <c r="CR145" i="12"/>
  <c r="CP145" i="12"/>
  <c r="CO145" i="12"/>
  <c r="CA145" i="12"/>
  <c r="BV145" i="12"/>
  <c r="BQ145" i="12"/>
  <c r="BN145" i="12"/>
  <c r="BL145" i="12"/>
  <c r="BG145" i="12"/>
  <c r="BB145" i="12"/>
  <c r="AW145" i="12"/>
  <c r="AR145" i="12"/>
  <c r="AM145" i="12"/>
  <c r="AH145" i="12"/>
  <c r="AG145" i="12"/>
  <c r="AE145" i="12"/>
  <c r="AF145" i="12" s="1"/>
  <c r="AC145" i="12"/>
  <c r="X145" i="12"/>
  <c r="R145" i="12"/>
  <c r="Q145" i="12"/>
  <c r="P145" i="12"/>
  <c r="FG144" i="12"/>
  <c r="FF144" i="12"/>
  <c r="FD144" i="12"/>
  <c r="FA144" i="12"/>
  <c r="EZ144" i="12"/>
  <c r="EX144" i="12"/>
  <c r="EU144" i="12"/>
  <c r="FH144" i="12" s="1"/>
  <c r="ES144" i="12"/>
  <c r="FC144" i="12" s="1"/>
  <c r="EP144" i="12"/>
  <c r="EM144" i="12"/>
  <c r="EJ144" i="12"/>
  <c r="EI144" i="12"/>
  <c r="AY144" i="12" s="1"/>
  <c r="EG144" i="12"/>
  <c r="ED144" i="12"/>
  <c r="EC144" i="12"/>
  <c r="U144" i="12" s="1"/>
  <c r="DW144" i="12"/>
  <c r="EH144" i="12" s="1"/>
  <c r="DV144" i="12"/>
  <c r="EF144" i="12" s="1"/>
  <c r="DU144" i="12"/>
  <c r="EE144" i="12" s="1"/>
  <c r="DS144" i="12"/>
  <c r="EA144" i="12" s="1"/>
  <c r="DR144" i="12"/>
  <c r="ER144" i="12" s="1"/>
  <c r="FB144" i="12" s="1"/>
  <c r="DD144" i="12"/>
  <c r="DC144" i="12"/>
  <c r="DB144" i="12"/>
  <c r="DA144" i="12"/>
  <c r="CV144" i="12"/>
  <c r="CU144" i="12"/>
  <c r="CT144" i="12"/>
  <c r="CS144" i="12"/>
  <c r="CR144" i="12"/>
  <c r="CP144" i="12"/>
  <c r="CY144" i="12" s="1"/>
  <c r="CO144" i="12"/>
  <c r="CM144" i="12"/>
  <c r="CL144" i="12"/>
  <c r="CK144" i="12"/>
  <c r="CJ144" i="12"/>
  <c r="CH144" i="12"/>
  <c r="CE144" i="12"/>
  <c r="CD144" i="12"/>
  <c r="CC144" i="12"/>
  <c r="CB144" i="12"/>
  <c r="BZ144" i="12" s="1"/>
  <c r="CA144" i="12"/>
  <c r="CN144" i="12" s="1"/>
  <c r="BV144" i="12"/>
  <c r="BT144" i="12"/>
  <c r="BU144" i="12" s="1"/>
  <c r="BS144" i="12"/>
  <c r="BQ144" i="12"/>
  <c r="BL144" i="12"/>
  <c r="BG144" i="12"/>
  <c r="BD144" i="12"/>
  <c r="BB144" i="12"/>
  <c r="AW144" i="12"/>
  <c r="AT144" i="12"/>
  <c r="AR144" i="12"/>
  <c r="AO144" i="12"/>
  <c r="AM144" i="12"/>
  <c r="AH144" i="12"/>
  <c r="AC144" i="12"/>
  <c r="X144" i="12"/>
  <c r="G144" i="12"/>
  <c r="F144" i="12"/>
  <c r="FH143" i="12"/>
  <c r="FE143" i="12"/>
  <c r="FC143" i="12"/>
  <c r="FB143" i="12"/>
  <c r="FA143" i="12"/>
  <c r="EY143" i="12"/>
  <c r="EU143" i="12"/>
  <c r="FG143" i="12" s="1"/>
  <c r="ER143" i="12"/>
  <c r="EL143" i="12"/>
  <c r="EK143" i="12"/>
  <c r="EH143" i="12"/>
  <c r="EF143" i="12"/>
  <c r="EE143" i="12"/>
  <c r="AE143" i="12" s="1"/>
  <c r="EC143" i="12"/>
  <c r="EB143" i="12"/>
  <c r="DU143" i="12"/>
  <c r="ED143" i="12" s="1"/>
  <c r="DT143" i="12"/>
  <c r="DS143" i="12"/>
  <c r="EA143" i="12" s="1"/>
  <c r="DR143" i="12"/>
  <c r="CY143" i="12"/>
  <c r="CR143" i="12"/>
  <c r="CP143" i="12"/>
  <c r="CG143" i="12" s="1"/>
  <c r="CO143" i="12"/>
  <c r="CH143" i="12"/>
  <c r="CB143" i="12"/>
  <c r="BZ143" i="12" s="1"/>
  <c r="CA143" i="12"/>
  <c r="BV143" i="12"/>
  <c r="BQ143" i="12"/>
  <c r="BO143" i="12"/>
  <c r="BN143" i="12"/>
  <c r="BL143" i="12"/>
  <c r="BG143" i="12"/>
  <c r="BB143" i="12"/>
  <c r="AW143" i="12"/>
  <c r="AT143" i="12"/>
  <c r="AR143" i="12"/>
  <c r="AM143" i="12"/>
  <c r="AK143" i="12"/>
  <c r="AL143" i="12" s="1"/>
  <c r="AJ143" i="12"/>
  <c r="AH143" i="12"/>
  <c r="AC143" i="12"/>
  <c r="X143" i="12"/>
  <c r="U143" i="12"/>
  <c r="FG142" i="12"/>
  <c r="FF142" i="12"/>
  <c r="FD142" i="12"/>
  <c r="FA142" i="12"/>
  <c r="EZ142" i="12"/>
  <c r="EP142" i="12"/>
  <c r="EM142" i="12"/>
  <c r="EJ142" i="12"/>
  <c r="EI142" i="12"/>
  <c r="EG142" i="12"/>
  <c r="ED142" i="12"/>
  <c r="EC142" i="12"/>
  <c r="U142" i="12" s="1"/>
  <c r="DR142" i="12"/>
  <c r="EQ142" i="12" s="1"/>
  <c r="EY142" i="12" s="1"/>
  <c r="DD142" i="12"/>
  <c r="DC142" i="12"/>
  <c r="CX142" i="12"/>
  <c r="CW142" i="12"/>
  <c r="CV142" i="12"/>
  <c r="CR142" i="12"/>
  <c r="CO142" i="12"/>
  <c r="CP142" i="12" s="1"/>
  <c r="CM142" i="12"/>
  <c r="CL142" i="12"/>
  <c r="CG142" i="12"/>
  <c r="CF142" i="12"/>
  <c r="CD142" i="12"/>
  <c r="CA142" i="12"/>
  <c r="BV142" i="12"/>
  <c r="BQ142" i="12"/>
  <c r="BL142" i="12"/>
  <c r="BG142" i="12"/>
  <c r="BD142" i="12"/>
  <c r="BB142" i="12"/>
  <c r="AY142" i="12"/>
  <c r="AW142" i="12"/>
  <c r="AR142" i="12"/>
  <c r="AP142" i="12"/>
  <c r="AQ142" i="12" s="1"/>
  <c r="AO142" i="12"/>
  <c r="AM142" i="12"/>
  <c r="AH142" i="12"/>
  <c r="AC142" i="12"/>
  <c r="Z142" i="12"/>
  <c r="X142" i="12"/>
  <c r="FH141" i="12"/>
  <c r="FE141" i="12"/>
  <c r="FC141" i="12"/>
  <c r="FB141" i="12"/>
  <c r="EY141" i="12"/>
  <c r="EU141" i="12"/>
  <c r="EL141" i="12"/>
  <c r="EK141" i="12"/>
  <c r="EH141" i="12"/>
  <c r="EF141" i="12"/>
  <c r="EE141" i="12"/>
  <c r="EB141" i="12"/>
  <c r="DW141" i="12"/>
  <c r="EI141" i="12" s="1"/>
  <c r="DV141" i="12"/>
  <c r="EG141" i="12" s="1"/>
  <c r="DU141" i="12"/>
  <c r="ED141" i="12" s="1"/>
  <c r="DT141" i="12"/>
  <c r="EC141" i="12" s="1"/>
  <c r="DR141" i="12"/>
  <c r="ER141" i="12" s="1"/>
  <c r="FA141" i="12" s="1"/>
  <c r="DB141" i="12"/>
  <c r="CT141" i="12"/>
  <c r="CS141" i="12"/>
  <c r="CR141" i="12"/>
  <c r="CO141" i="12"/>
  <c r="CP141" i="12" s="1"/>
  <c r="CL141" i="12"/>
  <c r="CD141" i="12"/>
  <c r="CC141" i="12"/>
  <c r="CB141" i="12"/>
  <c r="CA141" i="12"/>
  <c r="BV141" i="12"/>
  <c r="BQ141" i="12"/>
  <c r="BL141" i="12"/>
  <c r="BI141" i="12"/>
  <c r="BG141" i="12"/>
  <c r="BB141" i="12"/>
  <c r="AW141" i="12"/>
  <c r="AU141" i="12"/>
  <c r="AV141" i="12" s="1"/>
  <c r="AT141" i="12"/>
  <c r="AR141" i="12"/>
  <c r="AM141" i="12"/>
  <c r="AL141" i="12"/>
  <c r="AN141" i="12" s="1"/>
  <c r="AK141" i="12"/>
  <c r="AJ141" i="12"/>
  <c r="AH141" i="12"/>
  <c r="AC141" i="12"/>
  <c r="X141" i="12"/>
  <c r="P141" i="12"/>
  <c r="FH140" i="12"/>
  <c r="FE140" i="12"/>
  <c r="FC140" i="12"/>
  <c r="FB140" i="12"/>
  <c r="EZ140" i="12"/>
  <c r="EY140" i="12"/>
  <c r="EL140" i="12"/>
  <c r="EK140" i="12"/>
  <c r="EH140" i="12"/>
  <c r="EF140" i="12"/>
  <c r="EE140" i="12"/>
  <c r="AE140" i="12" s="1"/>
  <c r="AF140" i="12" s="1"/>
  <c r="EB140" i="12"/>
  <c r="DY140" i="12"/>
  <c r="EM140" i="12" s="1"/>
  <c r="DT140" i="12"/>
  <c r="EC140" i="12" s="1"/>
  <c r="DR140" i="12"/>
  <c r="EQ140" i="12" s="1"/>
  <c r="CY140" i="12"/>
  <c r="CR140" i="12"/>
  <c r="CO140" i="12"/>
  <c r="CP140" i="12" s="1"/>
  <c r="CZ140" i="12" s="1"/>
  <c r="CI140" i="12"/>
  <c r="CH140" i="12"/>
  <c r="CG140" i="12"/>
  <c r="CA140" i="12"/>
  <c r="BV140" i="12"/>
  <c r="BQ140" i="12"/>
  <c r="BO140" i="12"/>
  <c r="BP140" i="12" s="1"/>
  <c r="BN140" i="12"/>
  <c r="BL140" i="12"/>
  <c r="BI140" i="12"/>
  <c r="BG140" i="12"/>
  <c r="BB140" i="12"/>
  <c r="AW140" i="12"/>
  <c r="AR140" i="12"/>
  <c r="AM140" i="12"/>
  <c r="AK140" i="12"/>
  <c r="AJ140" i="12"/>
  <c r="AH140" i="12"/>
  <c r="AC140" i="12"/>
  <c r="X140" i="12"/>
  <c r="FH139" i="12"/>
  <c r="FG139" i="12"/>
  <c r="FE139" i="12"/>
  <c r="FC139" i="12"/>
  <c r="FB139" i="12"/>
  <c r="EY139" i="12"/>
  <c r="EU139" i="12"/>
  <c r="ES139" i="12"/>
  <c r="FD139" i="12" s="1"/>
  <c r="EQ139" i="12"/>
  <c r="EZ139" i="12" s="1"/>
  <c r="EP139" i="12"/>
  <c r="EL139" i="12"/>
  <c r="EK139" i="12"/>
  <c r="EH139" i="12"/>
  <c r="EF139" i="12"/>
  <c r="EE139" i="12"/>
  <c r="ED139" i="12"/>
  <c r="EB139" i="12"/>
  <c r="DY139" i="12"/>
  <c r="DW139" i="12"/>
  <c r="EI139" i="12" s="1"/>
  <c r="DV139" i="12"/>
  <c r="EG139" i="12" s="1"/>
  <c r="DU139" i="12"/>
  <c r="DT139" i="12"/>
  <c r="EC139" i="12" s="1"/>
  <c r="DS139" i="12"/>
  <c r="EA139" i="12" s="1"/>
  <c r="DR139" i="12"/>
  <c r="ER139" i="12" s="1"/>
  <c r="FA139" i="12" s="1"/>
  <c r="DD139" i="12"/>
  <c r="DC139" i="12"/>
  <c r="DB139" i="12"/>
  <c r="CZ139" i="12"/>
  <c r="CW139" i="12"/>
  <c r="CV139" i="12"/>
  <c r="CU139" i="12"/>
  <c r="CT139" i="12"/>
  <c r="CR139" i="12"/>
  <c r="CP139" i="12"/>
  <c r="CY139" i="12" s="1"/>
  <c r="CO139" i="12"/>
  <c r="CM139" i="12"/>
  <c r="CL139" i="12"/>
  <c r="CK139" i="12"/>
  <c r="CI139" i="12"/>
  <c r="CH139" i="12"/>
  <c r="CF139" i="12"/>
  <c r="CE139" i="12"/>
  <c r="CD139" i="12"/>
  <c r="CC139" i="12"/>
  <c r="CA139" i="12"/>
  <c r="BV139" i="12"/>
  <c r="BQ139" i="12"/>
  <c r="BN139" i="12"/>
  <c r="BL139" i="12"/>
  <c r="BM139" i="12" s="1"/>
  <c r="BI139" i="12"/>
  <c r="BJ139" i="12" s="1"/>
  <c r="BK139" i="12" s="1"/>
  <c r="BG139" i="12"/>
  <c r="BB139" i="12"/>
  <c r="AW139" i="12"/>
  <c r="AU139" i="12"/>
  <c r="AV139" i="12" s="1"/>
  <c r="AT139" i="12"/>
  <c r="AR139" i="12"/>
  <c r="AO139" i="12"/>
  <c r="AM139" i="12"/>
  <c r="AH139" i="12"/>
  <c r="AE139" i="12"/>
  <c r="AC139" i="12"/>
  <c r="Z139" i="12"/>
  <c r="X139" i="12"/>
  <c r="P139" i="12"/>
  <c r="FG138" i="12"/>
  <c r="FF138" i="12"/>
  <c r="FD138" i="12"/>
  <c r="FA138" i="12"/>
  <c r="EZ138" i="12"/>
  <c r="EU138" i="12"/>
  <c r="FH138" i="12" s="1"/>
  <c r="ES138" i="12"/>
  <c r="FC138" i="12" s="1"/>
  <c r="EQ138" i="12"/>
  <c r="EY138" i="12" s="1"/>
  <c r="EP138" i="12"/>
  <c r="EX138" i="12" s="1"/>
  <c r="EM138" i="12"/>
  <c r="EL138" i="12"/>
  <c r="EJ138" i="12"/>
  <c r="EI138" i="12"/>
  <c r="EG138" i="12"/>
  <c r="AO138" i="12" s="1"/>
  <c r="ED138" i="12"/>
  <c r="EC138" i="12"/>
  <c r="U138" i="12" s="1"/>
  <c r="DY138" i="12"/>
  <c r="DV138" i="12"/>
  <c r="EF138" i="12" s="1"/>
  <c r="DU138" i="12"/>
  <c r="EE138" i="12" s="1"/>
  <c r="DT138" i="12"/>
  <c r="EB138" i="12" s="1"/>
  <c r="DS138" i="12"/>
  <c r="DR138" i="12"/>
  <c r="DW138" i="12" s="1"/>
  <c r="EH138" i="12" s="1"/>
  <c r="DB138" i="12"/>
  <c r="CT138" i="12"/>
  <c r="CS138" i="12"/>
  <c r="CR138" i="12"/>
  <c r="DF138" i="12" s="1"/>
  <c r="CP138" i="12"/>
  <c r="CO138" i="12"/>
  <c r="CH138" i="12"/>
  <c r="CC138" i="12"/>
  <c r="CB138" i="12"/>
  <c r="BZ138" i="12" s="1"/>
  <c r="CA138" i="12"/>
  <c r="BV138" i="12"/>
  <c r="BS138" i="12"/>
  <c r="BQ138" i="12"/>
  <c r="BL138" i="12"/>
  <c r="BG138" i="12"/>
  <c r="BB138" i="12"/>
  <c r="AW138" i="12"/>
  <c r="AR138" i="12"/>
  <c r="AM138" i="12"/>
  <c r="AJ138" i="12"/>
  <c r="AH138" i="12"/>
  <c r="AC138" i="12"/>
  <c r="X138" i="12"/>
  <c r="FH137" i="12"/>
  <c r="FE137" i="12"/>
  <c r="FC137" i="12"/>
  <c r="FB137" i="12"/>
  <c r="EY137" i="12"/>
  <c r="EP137" i="12"/>
  <c r="EL137" i="12"/>
  <c r="EK137" i="12"/>
  <c r="BI137" i="12" s="1"/>
  <c r="EH137" i="12"/>
  <c r="EF137" i="12"/>
  <c r="AJ137" i="12" s="1"/>
  <c r="EE137" i="12"/>
  <c r="EB137" i="12"/>
  <c r="DY137" i="12"/>
  <c r="EM137" i="12" s="1"/>
  <c r="DR137" i="12"/>
  <c r="EQ137" i="12" s="1"/>
  <c r="EZ137" i="12" s="1"/>
  <c r="DD137" i="12"/>
  <c r="CY137" i="12"/>
  <c r="CX137" i="12"/>
  <c r="CW137" i="12"/>
  <c r="CV137" i="12"/>
  <c r="CR137" i="12"/>
  <c r="CP137" i="12"/>
  <c r="CO137" i="12"/>
  <c r="CM137" i="12"/>
  <c r="CH137" i="12"/>
  <c r="CG137" i="12"/>
  <c r="CF137" i="12"/>
  <c r="CA137" i="12"/>
  <c r="BV137" i="12"/>
  <c r="BQ137" i="12"/>
  <c r="BN137" i="12"/>
  <c r="BL137" i="12"/>
  <c r="BG137" i="12"/>
  <c r="BB137" i="12"/>
  <c r="AW137" i="12"/>
  <c r="AR137" i="12"/>
  <c r="AM137" i="12"/>
  <c r="AH137" i="12"/>
  <c r="AG137" i="12"/>
  <c r="AI137" i="12" s="1"/>
  <c r="AE137" i="12"/>
  <c r="AF137" i="12" s="1"/>
  <c r="AC137" i="12"/>
  <c r="X137" i="12"/>
  <c r="R137" i="12"/>
  <c r="Q137" i="12"/>
  <c r="P137" i="12"/>
  <c r="FG136" i="12"/>
  <c r="FF136" i="12"/>
  <c r="FD136" i="12"/>
  <c r="FA136" i="12"/>
  <c r="EZ136" i="12"/>
  <c r="EX136" i="12"/>
  <c r="EU136" i="12"/>
  <c r="FH136" i="12" s="1"/>
  <c r="ES136" i="12"/>
  <c r="FC136" i="12" s="1"/>
  <c r="EP136" i="12"/>
  <c r="EM136" i="12"/>
  <c r="BU136" i="12" s="1"/>
  <c r="EJ136" i="12"/>
  <c r="EI136" i="12"/>
  <c r="AY136" i="12" s="1"/>
  <c r="AZ136" i="12" s="1"/>
  <c r="EG136" i="12"/>
  <c r="ED136" i="12"/>
  <c r="EC136" i="12"/>
  <c r="DW136" i="12"/>
  <c r="EH136" i="12" s="1"/>
  <c r="DV136" i="12"/>
  <c r="EF136" i="12" s="1"/>
  <c r="DU136" i="12"/>
  <c r="EE136" i="12" s="1"/>
  <c r="DS136" i="12"/>
  <c r="EA136" i="12" s="1"/>
  <c r="DR136" i="12"/>
  <c r="ER136" i="12" s="1"/>
  <c r="FB136" i="12" s="1"/>
  <c r="DD136" i="12"/>
  <c r="DC136" i="12"/>
  <c r="DB136" i="12"/>
  <c r="DA136" i="12"/>
  <c r="CV136" i="12"/>
  <c r="CU136" i="12"/>
  <c r="CT136" i="12"/>
  <c r="CS136" i="12"/>
  <c r="CR136" i="12"/>
  <c r="CP136" i="12"/>
  <c r="CY136" i="12" s="1"/>
  <c r="CO136" i="12"/>
  <c r="CM136" i="12"/>
  <c r="CL136" i="12"/>
  <c r="CK136" i="12"/>
  <c r="CJ136" i="12"/>
  <c r="CH136" i="12"/>
  <c r="CE136" i="12"/>
  <c r="CD136" i="12"/>
  <c r="CC136" i="12"/>
  <c r="CB136" i="12"/>
  <c r="BZ136" i="12" s="1"/>
  <c r="CA136" i="12"/>
  <c r="BV136" i="12"/>
  <c r="BT136" i="12"/>
  <c r="BS136" i="12"/>
  <c r="BQ136" i="12"/>
  <c r="BL136" i="12"/>
  <c r="BG136" i="12"/>
  <c r="BD136" i="12"/>
  <c r="BB136" i="12"/>
  <c r="AW136" i="12"/>
  <c r="AR136" i="12"/>
  <c r="AO136" i="12"/>
  <c r="AM136" i="12"/>
  <c r="AH136" i="12"/>
  <c r="AC136" i="12"/>
  <c r="X136" i="12"/>
  <c r="I136" i="12"/>
  <c r="G136" i="12"/>
  <c r="H136" i="12" s="1"/>
  <c r="F136" i="12"/>
  <c r="FH135" i="12"/>
  <c r="FE135" i="12"/>
  <c r="FC135" i="12"/>
  <c r="FB135" i="12"/>
  <c r="EY135" i="12"/>
  <c r="ER135" i="12"/>
  <c r="FA135" i="12" s="1"/>
  <c r="EL135" i="12"/>
  <c r="EK135" i="12"/>
  <c r="EH135" i="12"/>
  <c r="EF135" i="12"/>
  <c r="EE135" i="12"/>
  <c r="AE135" i="12" s="1"/>
  <c r="EB135" i="12"/>
  <c r="EA135" i="12"/>
  <c r="DU135" i="12"/>
  <c r="ED135" i="12" s="1"/>
  <c r="DS135" i="12"/>
  <c r="DR135" i="12"/>
  <c r="DA135" i="12"/>
  <c r="CZ135" i="12"/>
  <c r="CY135" i="12"/>
  <c r="CS135" i="12"/>
  <c r="CR135" i="12"/>
  <c r="CP135" i="12"/>
  <c r="CX135" i="12" s="1"/>
  <c r="CO135" i="12"/>
  <c r="CJ135" i="12"/>
  <c r="CI135" i="12"/>
  <c r="CH135" i="12"/>
  <c r="CG135" i="12"/>
  <c r="CB135" i="12"/>
  <c r="BZ135" i="12" s="1"/>
  <c r="CA135" i="12"/>
  <c r="BV135" i="12"/>
  <c r="BQ135" i="12"/>
  <c r="BO135" i="12"/>
  <c r="BP135" i="12" s="1"/>
  <c r="BN135" i="12"/>
  <c r="BL135" i="12"/>
  <c r="BG135" i="12"/>
  <c r="BB135" i="12"/>
  <c r="AW135" i="12"/>
  <c r="AT135" i="12"/>
  <c r="AR135" i="12"/>
  <c r="AM135" i="12"/>
  <c r="AK135" i="12"/>
  <c r="AJ135" i="12"/>
  <c r="AH135" i="12"/>
  <c r="AC135" i="12"/>
  <c r="X135" i="12"/>
  <c r="FG134" i="12"/>
  <c r="FF134" i="12"/>
  <c r="FD134" i="12"/>
  <c r="FA134" i="12"/>
  <c r="EZ134" i="12"/>
  <c r="ER134" i="12"/>
  <c r="FB134" i="12" s="1"/>
  <c r="EQ134" i="12"/>
  <c r="EY134" i="12" s="1"/>
  <c r="EP134" i="12"/>
  <c r="EM134" i="12"/>
  <c r="BS134" i="12" s="1"/>
  <c r="EJ134" i="12"/>
  <c r="EI134" i="12"/>
  <c r="EG134" i="12"/>
  <c r="ED134" i="12"/>
  <c r="AB134" i="12" s="1"/>
  <c r="AD134" i="12" s="1"/>
  <c r="EC134" i="12"/>
  <c r="U134" i="12" s="1"/>
  <c r="DR134" i="12"/>
  <c r="CR134" i="12"/>
  <c r="CO134" i="12"/>
  <c r="CP134" i="12" s="1"/>
  <c r="CL134" i="12"/>
  <c r="CA134" i="12"/>
  <c r="BV134" i="12"/>
  <c r="BQ134" i="12"/>
  <c r="BL134" i="12"/>
  <c r="BG134" i="12"/>
  <c r="BE134" i="12"/>
  <c r="BF134" i="12" s="1"/>
  <c r="BD134" i="12"/>
  <c r="BB134" i="12"/>
  <c r="AY134" i="12"/>
  <c r="AW134" i="12"/>
  <c r="AR134" i="12"/>
  <c r="AO134" i="12"/>
  <c r="AM134" i="12"/>
  <c r="AH134" i="12"/>
  <c r="AC134" i="12"/>
  <c r="AA134" i="12"/>
  <c r="Z134" i="12"/>
  <c r="X134" i="12"/>
  <c r="V134" i="12"/>
  <c r="FH133" i="12"/>
  <c r="FE133" i="12"/>
  <c r="FC133" i="12"/>
  <c r="FB133" i="12"/>
  <c r="EY133" i="12"/>
  <c r="ER133" i="12"/>
  <c r="FA133" i="12" s="1"/>
  <c r="EL133" i="12"/>
  <c r="EK133" i="12"/>
  <c r="EH133" i="12"/>
  <c r="EF133" i="12"/>
  <c r="EE133" i="12"/>
  <c r="EC133" i="12"/>
  <c r="EB133" i="12"/>
  <c r="DT133" i="12"/>
  <c r="DR133" i="12"/>
  <c r="DC133" i="12"/>
  <c r="DA133" i="12"/>
  <c r="CT133" i="12"/>
  <c r="CS133" i="12"/>
  <c r="CR133" i="12"/>
  <c r="CO133" i="12"/>
  <c r="CP133" i="12" s="1"/>
  <c r="CL133" i="12"/>
  <c r="CG133" i="12"/>
  <c r="CD133" i="12"/>
  <c r="CC133" i="12"/>
  <c r="CB133" i="12"/>
  <c r="CA133" i="12"/>
  <c r="BV133" i="12"/>
  <c r="BQ133" i="12"/>
  <c r="BL133" i="12"/>
  <c r="BG133" i="12"/>
  <c r="BB133" i="12"/>
  <c r="AW133" i="12"/>
  <c r="AT133" i="12"/>
  <c r="AR133" i="12"/>
  <c r="AM133" i="12"/>
  <c r="AK133" i="12"/>
  <c r="AJ133" i="12"/>
  <c r="AH133" i="12"/>
  <c r="AC133" i="12"/>
  <c r="X133" i="12"/>
  <c r="P133" i="12"/>
  <c r="FG132" i="12"/>
  <c r="FF132" i="12"/>
  <c r="FD132" i="12"/>
  <c r="FA132" i="12"/>
  <c r="EZ132" i="12"/>
  <c r="ES132" i="12"/>
  <c r="FC132" i="12" s="1"/>
  <c r="ER132" i="12"/>
  <c r="FB132" i="12" s="1"/>
  <c r="EQ132" i="12"/>
  <c r="EY132" i="12" s="1"/>
  <c r="EM132" i="12"/>
  <c r="EJ132" i="12"/>
  <c r="EI132" i="12"/>
  <c r="EG132" i="12"/>
  <c r="AO132" i="12" s="1"/>
  <c r="ED132" i="12"/>
  <c r="EC132" i="12"/>
  <c r="EA132" i="12"/>
  <c r="DT132" i="12"/>
  <c r="EB132" i="12" s="1"/>
  <c r="DS132" i="12"/>
  <c r="DR132" i="12"/>
  <c r="CW132" i="12"/>
  <c r="CU132" i="12"/>
  <c r="CR132" i="12"/>
  <c r="CO132" i="12"/>
  <c r="CP132" i="12" s="1"/>
  <c r="CH132" i="12"/>
  <c r="CA132" i="12"/>
  <c r="BV132" i="12"/>
  <c r="BQ132" i="12"/>
  <c r="BL132" i="12"/>
  <c r="BG132" i="12"/>
  <c r="BD132" i="12"/>
  <c r="BB132" i="12"/>
  <c r="AY132" i="12"/>
  <c r="AW132" i="12"/>
  <c r="AR132" i="12"/>
  <c r="AM132" i="12"/>
  <c r="AH132" i="12"/>
  <c r="AC132" i="12"/>
  <c r="Z132" i="12"/>
  <c r="X132" i="12"/>
  <c r="U132" i="12"/>
  <c r="FH131" i="12"/>
  <c r="FG131" i="12"/>
  <c r="FE131" i="12"/>
  <c r="FC131" i="12"/>
  <c r="FB131" i="12"/>
  <c r="EZ131" i="12"/>
  <c r="EY131" i="12"/>
  <c r="EU131" i="12"/>
  <c r="ES131" i="12"/>
  <c r="FD131" i="12" s="1"/>
  <c r="EQ131" i="12"/>
  <c r="EP131" i="12"/>
  <c r="EM131" i="12"/>
  <c r="EL131" i="12"/>
  <c r="EK131" i="12"/>
  <c r="EH131" i="12"/>
  <c r="EG131" i="12"/>
  <c r="EF131" i="12"/>
  <c r="EE131" i="12"/>
  <c r="ED131" i="12"/>
  <c r="EB131" i="12"/>
  <c r="DY131" i="12"/>
  <c r="DW131" i="12"/>
  <c r="EI131" i="12" s="1"/>
  <c r="DV131" i="12"/>
  <c r="DU131" i="12"/>
  <c r="DT131" i="12"/>
  <c r="DS131" i="12"/>
  <c r="EA131" i="12" s="1"/>
  <c r="DR131" i="12"/>
  <c r="ER131" i="12" s="1"/>
  <c r="FA131" i="12" s="1"/>
  <c r="DD131" i="12"/>
  <c r="DC131" i="12"/>
  <c r="DB131" i="12"/>
  <c r="CZ131" i="12"/>
  <c r="CW131" i="12"/>
  <c r="CV131" i="12"/>
  <c r="CU131" i="12"/>
  <c r="CT131" i="12"/>
  <c r="CR131" i="12"/>
  <c r="CP131" i="12"/>
  <c r="CY131" i="12" s="1"/>
  <c r="CO131" i="12"/>
  <c r="CM131" i="12"/>
  <c r="CL131" i="12"/>
  <c r="CK131" i="12"/>
  <c r="CI131" i="12"/>
  <c r="CH131" i="12"/>
  <c r="CF131" i="12"/>
  <c r="CE131" i="12"/>
  <c r="CD131" i="12"/>
  <c r="CC131" i="12"/>
  <c r="CA131" i="12"/>
  <c r="BV131" i="12"/>
  <c r="BQ131" i="12"/>
  <c r="BM131" i="12"/>
  <c r="BL131" i="12"/>
  <c r="BK131" i="12"/>
  <c r="BI131" i="12"/>
  <c r="BJ131" i="12" s="1"/>
  <c r="BG131" i="12"/>
  <c r="BB131" i="12"/>
  <c r="AW131" i="12"/>
  <c r="AU131" i="12"/>
  <c r="AT131" i="12"/>
  <c r="AR131" i="12"/>
  <c r="AM131" i="12"/>
  <c r="AH131" i="12"/>
  <c r="AE131" i="12"/>
  <c r="AC131" i="12"/>
  <c r="X131" i="12"/>
  <c r="FH130" i="12"/>
  <c r="FE130" i="12"/>
  <c r="FC130" i="12"/>
  <c r="FB130" i="12"/>
  <c r="EZ130" i="12"/>
  <c r="EY130" i="12"/>
  <c r="EU130" i="12"/>
  <c r="ES130" i="12"/>
  <c r="FD130" i="12" s="1"/>
  <c r="EQ130" i="12"/>
  <c r="EP130" i="12"/>
  <c r="EX130" i="12" s="1"/>
  <c r="EL130" i="12"/>
  <c r="EK130" i="12"/>
  <c r="EH130" i="12"/>
  <c r="EF130" i="12"/>
  <c r="EE130" i="12"/>
  <c r="ED130" i="12"/>
  <c r="EC130" i="12"/>
  <c r="EB130" i="12"/>
  <c r="EA130" i="12"/>
  <c r="DY130" i="12"/>
  <c r="DV130" i="12"/>
  <c r="EG130" i="12" s="1"/>
  <c r="DU130" i="12"/>
  <c r="DT130" i="12"/>
  <c r="DS130" i="12"/>
  <c r="DR130" i="12"/>
  <c r="DW130" i="12" s="1"/>
  <c r="EI130" i="12" s="1"/>
  <c r="CW130" i="12"/>
  <c r="CR130" i="12"/>
  <c r="CP130" i="12"/>
  <c r="DB130" i="12" s="1"/>
  <c r="CO130" i="12"/>
  <c r="CJ130" i="12"/>
  <c r="CH130" i="12"/>
  <c r="CA130" i="12"/>
  <c r="BV130" i="12"/>
  <c r="BQ130" i="12"/>
  <c r="BL130" i="12"/>
  <c r="BG130" i="12"/>
  <c r="BB130" i="12"/>
  <c r="AW130" i="12"/>
  <c r="AT130" i="12"/>
  <c r="AU130" i="12" s="1"/>
  <c r="AR130" i="12"/>
  <c r="AM130" i="12"/>
  <c r="AK130" i="12"/>
  <c r="AL130" i="12" s="1"/>
  <c r="AJ130" i="12"/>
  <c r="AH130" i="12"/>
  <c r="AE130" i="12"/>
  <c r="AC130" i="12"/>
  <c r="Z130" i="12"/>
  <c r="X130" i="12"/>
  <c r="FH129" i="12"/>
  <c r="FE129" i="12"/>
  <c r="FC129" i="12"/>
  <c r="FB129" i="12"/>
  <c r="FA129" i="12"/>
  <c r="EY129" i="12"/>
  <c r="ES129" i="12"/>
  <c r="FD129" i="12" s="1"/>
  <c r="ER129" i="12"/>
  <c r="EQ129" i="12"/>
  <c r="EZ129" i="12" s="1"/>
  <c r="EL129" i="12"/>
  <c r="EK129" i="12"/>
  <c r="BI129" i="12" s="1"/>
  <c r="BJ129" i="12" s="1"/>
  <c r="EH129" i="12"/>
  <c r="EG129" i="12"/>
  <c r="EF129" i="12"/>
  <c r="EE129" i="12"/>
  <c r="EB129" i="12"/>
  <c r="DV129" i="12"/>
  <c r="DS129" i="12"/>
  <c r="DR129" i="12"/>
  <c r="CR129" i="12"/>
  <c r="CO129" i="12"/>
  <c r="CP129" i="12" s="1"/>
  <c r="CK129" i="12" s="1"/>
  <c r="CM129" i="12"/>
  <c r="CH129" i="12"/>
  <c r="CA129" i="12"/>
  <c r="BV129" i="12"/>
  <c r="BQ129" i="12"/>
  <c r="BN129" i="12"/>
  <c r="BM129" i="12"/>
  <c r="BL129" i="12"/>
  <c r="BK129" i="12"/>
  <c r="BG129" i="12"/>
  <c r="BB129" i="12"/>
  <c r="AW129" i="12"/>
  <c r="AR129" i="12"/>
  <c r="AO129" i="12"/>
  <c r="AM129" i="12"/>
  <c r="AJ129" i="12"/>
  <c r="AH129" i="12"/>
  <c r="AE129" i="12"/>
  <c r="AC129" i="12"/>
  <c r="X129" i="12"/>
  <c r="R129" i="12"/>
  <c r="Q129" i="12"/>
  <c r="P129" i="12"/>
  <c r="FG128" i="12"/>
  <c r="FF128" i="12"/>
  <c r="FD128" i="12"/>
  <c r="FA128" i="12"/>
  <c r="EZ128" i="12"/>
  <c r="EX128" i="12"/>
  <c r="EU128" i="12"/>
  <c r="FH128" i="12" s="1"/>
  <c r="ES128" i="12"/>
  <c r="FC128" i="12" s="1"/>
  <c r="EP128" i="12"/>
  <c r="EM128" i="12"/>
  <c r="BS128" i="12" s="1"/>
  <c r="EJ128" i="12"/>
  <c r="EI128" i="12"/>
  <c r="EG128" i="12"/>
  <c r="EF128" i="12"/>
  <c r="ED128" i="12"/>
  <c r="EC128" i="12"/>
  <c r="EA128" i="12"/>
  <c r="DW128" i="12"/>
  <c r="EH128" i="12" s="1"/>
  <c r="DV128" i="12"/>
  <c r="DU128" i="12"/>
  <c r="EE128" i="12" s="1"/>
  <c r="DS128" i="12"/>
  <c r="DR128" i="12"/>
  <c r="ER128" i="12" s="1"/>
  <c r="FB128" i="12" s="1"/>
  <c r="DD128" i="12"/>
  <c r="DC128" i="12"/>
  <c r="DA128" i="12"/>
  <c r="CT128" i="12"/>
  <c r="CS128" i="12"/>
  <c r="CR128" i="12"/>
  <c r="DF128" i="12" s="1"/>
  <c r="CP128" i="12"/>
  <c r="CO128" i="12"/>
  <c r="CJ128" i="12"/>
  <c r="CH128" i="12"/>
  <c r="CE128" i="12"/>
  <c r="CD128" i="12"/>
  <c r="CC128" i="12"/>
  <c r="CA128" i="12"/>
  <c r="BV128" i="12"/>
  <c r="BU128" i="12"/>
  <c r="BT128" i="12"/>
  <c r="BQ128" i="12"/>
  <c r="BL128" i="12"/>
  <c r="BG128" i="12"/>
  <c r="BD128" i="12"/>
  <c r="BE128" i="12" s="1"/>
  <c r="BB128" i="12"/>
  <c r="AW128" i="12"/>
  <c r="AR128" i="12"/>
  <c r="AO128" i="12"/>
  <c r="AM128" i="12"/>
  <c r="AJ128" i="12"/>
  <c r="AH128" i="12"/>
  <c r="AC128" i="12"/>
  <c r="X128" i="12"/>
  <c r="F128" i="12"/>
  <c r="FH127" i="12"/>
  <c r="FG127" i="12"/>
  <c r="FE127" i="12"/>
  <c r="FD127" i="12"/>
  <c r="FC127" i="12"/>
  <c r="FB127" i="12"/>
  <c r="EY127" i="12"/>
  <c r="EU127" i="12"/>
  <c r="ES127" i="12"/>
  <c r="ER127" i="12"/>
  <c r="FA127" i="12" s="1"/>
  <c r="EL127" i="12"/>
  <c r="EK127" i="12"/>
  <c r="EH127" i="12"/>
  <c r="EF127" i="12"/>
  <c r="AJ127" i="12" s="1"/>
  <c r="EE127" i="12"/>
  <c r="AE127" i="12" s="1"/>
  <c r="EB127" i="12"/>
  <c r="DU127" i="12"/>
  <c r="ED127" i="12" s="1"/>
  <c r="DT127" i="12"/>
  <c r="EC127" i="12" s="1"/>
  <c r="DS127" i="12"/>
  <c r="EA127" i="12" s="1"/>
  <c r="DR127" i="12"/>
  <c r="CR127" i="12"/>
  <c r="CO127" i="12"/>
  <c r="CP127" i="12" s="1"/>
  <c r="CA127" i="12"/>
  <c r="BV127" i="12"/>
  <c r="BQ127" i="12"/>
  <c r="BO127" i="12"/>
  <c r="BP127" i="12" s="1"/>
  <c r="BN127" i="12"/>
  <c r="BL127" i="12"/>
  <c r="BI127" i="12"/>
  <c r="BG127" i="12"/>
  <c r="BB127" i="12"/>
  <c r="AW127" i="12"/>
  <c r="AT127" i="12"/>
  <c r="AR127" i="12"/>
  <c r="AM127" i="12"/>
  <c r="AH127" i="12"/>
  <c r="AC127" i="12"/>
  <c r="X127" i="12"/>
  <c r="F127" i="12"/>
  <c r="FH126" i="12"/>
  <c r="FE126" i="12"/>
  <c r="FC126" i="12"/>
  <c r="FB126" i="12"/>
  <c r="FA126" i="12"/>
  <c r="EY126" i="12"/>
  <c r="EU126" i="12"/>
  <c r="FG126" i="12" s="1"/>
  <c r="ER126" i="12"/>
  <c r="EQ126" i="12"/>
  <c r="EZ126" i="12" s="1"/>
  <c r="EP126" i="12"/>
  <c r="EL126" i="12"/>
  <c r="EK126" i="12"/>
  <c r="EH126" i="12"/>
  <c r="EF126" i="12"/>
  <c r="AJ126" i="12" s="1"/>
  <c r="EE126" i="12"/>
  <c r="EB126" i="12"/>
  <c r="DY126" i="12"/>
  <c r="EM126" i="12" s="1"/>
  <c r="DW126" i="12"/>
  <c r="EI126" i="12" s="1"/>
  <c r="DU126" i="12"/>
  <c r="ED126" i="12" s="1"/>
  <c r="DT126" i="12"/>
  <c r="EC126" i="12" s="1"/>
  <c r="DR126" i="12"/>
  <c r="CR126" i="12"/>
  <c r="CO126" i="12"/>
  <c r="CP126" i="12" s="1"/>
  <c r="CA126" i="12"/>
  <c r="BV126" i="12"/>
  <c r="BQ126" i="12"/>
  <c r="BN126" i="12"/>
  <c r="BO126" i="12" s="1"/>
  <c r="BL126" i="12"/>
  <c r="BI126" i="12"/>
  <c r="BG126" i="12"/>
  <c r="BB126" i="12"/>
  <c r="AW126" i="12"/>
  <c r="AR126" i="12"/>
  <c r="AN126" i="12"/>
  <c r="AM126" i="12"/>
  <c r="AK126" i="12"/>
  <c r="AL126" i="12" s="1"/>
  <c r="AH126" i="12"/>
  <c r="AC126" i="12"/>
  <c r="Z126" i="12"/>
  <c r="AA126" i="12" s="1"/>
  <c r="X126" i="12"/>
  <c r="U126" i="12"/>
  <c r="P126" i="12"/>
  <c r="FH125" i="12"/>
  <c r="FE125" i="12"/>
  <c r="FC125" i="12"/>
  <c r="FB125" i="12"/>
  <c r="EY125" i="12"/>
  <c r="EQ125" i="12"/>
  <c r="EZ125" i="12" s="1"/>
  <c r="EL125" i="12"/>
  <c r="EK125" i="12"/>
  <c r="EH125" i="12"/>
  <c r="EF125" i="12"/>
  <c r="EE125" i="12"/>
  <c r="EB125" i="12"/>
  <c r="DR125" i="12"/>
  <c r="ER125" i="12" s="1"/>
  <c r="FA125" i="12" s="1"/>
  <c r="DA125" i="12"/>
  <c r="CZ125" i="12"/>
  <c r="CX125" i="12"/>
  <c r="CU125" i="12"/>
  <c r="CR125" i="12"/>
  <c r="CO125" i="12"/>
  <c r="CP125" i="12" s="1"/>
  <c r="CL125" i="12"/>
  <c r="CJ125" i="12"/>
  <c r="CD125" i="12"/>
  <c r="CC125" i="12"/>
  <c r="CB125" i="12"/>
  <c r="CN125" i="12" s="1"/>
  <c r="CA125" i="12"/>
  <c r="BV125" i="12"/>
  <c r="BQ125" i="12"/>
  <c r="BL125" i="12"/>
  <c r="BJ125" i="12"/>
  <c r="BI125" i="12"/>
  <c r="BG125" i="12"/>
  <c r="BB125" i="12"/>
  <c r="AW125" i="12"/>
  <c r="AU125" i="12"/>
  <c r="AV125" i="12" s="1"/>
  <c r="AT125" i="12"/>
  <c r="AR125" i="12"/>
  <c r="AM125" i="12"/>
  <c r="AL125" i="12"/>
  <c r="AN125" i="12" s="1"/>
  <c r="AK125" i="12"/>
  <c r="AJ125" i="12"/>
  <c r="AH125" i="12"/>
  <c r="AC125" i="12"/>
  <c r="X125" i="12"/>
  <c r="P125" i="12"/>
  <c r="FG124" i="12"/>
  <c r="FF124" i="12"/>
  <c r="FD124" i="12"/>
  <c r="FA124" i="12"/>
  <c r="EZ124" i="12"/>
  <c r="ER124" i="12"/>
  <c r="FB124" i="12" s="1"/>
  <c r="EM124" i="12"/>
  <c r="EJ124" i="12"/>
  <c r="EI124" i="12"/>
  <c r="EG124" i="12"/>
  <c r="ED124" i="12"/>
  <c r="Z124" i="12" s="1"/>
  <c r="EC124" i="12"/>
  <c r="DR124" i="12"/>
  <c r="ES124" i="12" s="1"/>
  <c r="FC124" i="12" s="1"/>
  <c r="CY124" i="12"/>
  <c r="CR124" i="12"/>
  <c r="CO124" i="12"/>
  <c r="CP124" i="12" s="1"/>
  <c r="CZ124" i="12" s="1"/>
  <c r="CL124" i="12"/>
  <c r="CD124" i="12"/>
  <c r="CA124" i="12"/>
  <c r="BV124" i="12"/>
  <c r="BQ124" i="12"/>
  <c r="BL124" i="12"/>
  <c r="BG124" i="12"/>
  <c r="BD124" i="12"/>
  <c r="BB124" i="12"/>
  <c r="AW124" i="12"/>
  <c r="AR124" i="12"/>
  <c r="AM124" i="12"/>
  <c r="AH124" i="12"/>
  <c r="AC124" i="12"/>
  <c r="X124" i="12"/>
  <c r="U124" i="12"/>
  <c r="FH123" i="12"/>
  <c r="FG123" i="12"/>
  <c r="FE123" i="12"/>
  <c r="FC123" i="12"/>
  <c r="FB123" i="12"/>
  <c r="EZ123" i="12"/>
  <c r="EY123" i="12"/>
  <c r="EU123" i="12"/>
  <c r="ES123" i="12"/>
  <c r="FD123" i="12" s="1"/>
  <c r="EQ123" i="12"/>
  <c r="EP123" i="12"/>
  <c r="EM123" i="12"/>
  <c r="EL123" i="12"/>
  <c r="EK123" i="12"/>
  <c r="EH123" i="12"/>
  <c r="EF123" i="12"/>
  <c r="EE123" i="12"/>
  <c r="ED123" i="12"/>
  <c r="EB123" i="12"/>
  <c r="P123" i="12" s="1"/>
  <c r="EA123" i="12"/>
  <c r="DY123" i="12"/>
  <c r="DW123" i="12"/>
  <c r="EI123" i="12" s="1"/>
  <c r="AY123" i="12" s="1"/>
  <c r="DV123" i="12"/>
  <c r="EG123" i="12" s="1"/>
  <c r="DU123" i="12"/>
  <c r="DT123" i="12"/>
  <c r="EC123" i="12" s="1"/>
  <c r="DS123" i="12"/>
  <c r="DR123" i="12"/>
  <c r="ER123" i="12" s="1"/>
  <c r="FA123" i="12" s="1"/>
  <c r="DB123" i="12"/>
  <c r="CR123" i="12"/>
  <c r="CP123" i="12"/>
  <c r="CO123" i="12"/>
  <c r="CL123" i="12"/>
  <c r="CA123" i="12"/>
  <c r="BV123" i="12"/>
  <c r="BT123" i="12"/>
  <c r="BS123" i="12"/>
  <c r="BQ123" i="12"/>
  <c r="BL123" i="12"/>
  <c r="BI123" i="12"/>
  <c r="BG123" i="12"/>
  <c r="BB123" i="12"/>
  <c r="BA123" i="12"/>
  <c r="AZ123" i="12"/>
  <c r="AW123" i="12"/>
  <c r="AV123" i="12"/>
  <c r="AX123" i="12" s="1"/>
  <c r="AU123" i="12"/>
  <c r="AT123" i="12"/>
  <c r="AR123" i="12"/>
  <c r="AM123" i="12"/>
  <c r="AH123" i="12"/>
  <c r="AE123" i="12"/>
  <c r="AC123" i="12"/>
  <c r="X123" i="12"/>
  <c r="Q123" i="12"/>
  <c r="FG122" i="12"/>
  <c r="FF122" i="12"/>
  <c r="FD122" i="12"/>
  <c r="FC122" i="12"/>
  <c r="FA122" i="12"/>
  <c r="EZ122" i="12"/>
  <c r="EU122" i="12"/>
  <c r="FH122" i="12" s="1"/>
  <c r="ES122" i="12"/>
  <c r="EQ122" i="12"/>
  <c r="EY122" i="12" s="1"/>
  <c r="EP122" i="12"/>
  <c r="EM122" i="12"/>
  <c r="EJ122" i="12"/>
  <c r="EI122" i="12"/>
  <c r="EG122" i="12"/>
  <c r="ED122" i="12"/>
  <c r="EC122" i="12"/>
  <c r="EA122" i="12"/>
  <c r="DY122" i="12"/>
  <c r="EL122" i="12" s="1"/>
  <c r="DX122" i="12"/>
  <c r="EK122" i="12" s="1"/>
  <c r="BI122" i="12" s="1"/>
  <c r="DV122" i="12"/>
  <c r="EF122" i="12" s="1"/>
  <c r="DU122" i="12"/>
  <c r="EE122" i="12" s="1"/>
  <c r="DT122" i="12"/>
  <c r="EB122" i="12" s="1"/>
  <c r="DS122" i="12"/>
  <c r="DR122" i="12"/>
  <c r="DW122" i="12" s="1"/>
  <c r="EH122" i="12" s="1"/>
  <c r="AT122" i="12" s="1"/>
  <c r="AU122" i="12" s="1"/>
  <c r="DD122" i="12"/>
  <c r="DB122" i="12"/>
  <c r="DA122" i="12"/>
  <c r="CY122" i="12"/>
  <c r="CS122" i="12"/>
  <c r="CR122" i="12"/>
  <c r="CP122" i="12"/>
  <c r="CO122" i="12"/>
  <c r="CI122" i="12"/>
  <c r="CH122" i="12"/>
  <c r="CF122" i="12"/>
  <c r="CC122" i="12"/>
  <c r="CA122" i="12"/>
  <c r="BV122" i="12"/>
  <c r="BS122" i="12"/>
  <c r="BQ122" i="12"/>
  <c r="BL122" i="12"/>
  <c r="BJ122" i="12"/>
  <c r="BG122" i="12"/>
  <c r="BB122" i="12"/>
  <c r="AW122" i="12"/>
  <c r="AR122" i="12"/>
  <c r="AM122" i="12"/>
  <c r="AH122" i="12"/>
  <c r="AE122" i="12"/>
  <c r="AC122" i="12"/>
  <c r="X122" i="12"/>
  <c r="V122" i="12"/>
  <c r="W122" i="12" s="1"/>
  <c r="U122" i="12"/>
  <c r="F122" i="12"/>
  <c r="FH121" i="12"/>
  <c r="FG121" i="12"/>
  <c r="FE121" i="12"/>
  <c r="FD121" i="12"/>
  <c r="FC121" i="12"/>
  <c r="FB121" i="12"/>
  <c r="EY121" i="12"/>
  <c r="EU121" i="12"/>
  <c r="ES121" i="12"/>
  <c r="ER121" i="12"/>
  <c r="FA121" i="12" s="1"/>
  <c r="EQ121" i="12"/>
  <c r="EZ121" i="12" s="1"/>
  <c r="EL121" i="12"/>
  <c r="EK121" i="12"/>
  <c r="BI121" i="12" s="1"/>
  <c r="EH121" i="12"/>
  <c r="EG121" i="12"/>
  <c r="EF121" i="12"/>
  <c r="EE121" i="12"/>
  <c r="EB121" i="12"/>
  <c r="EA121" i="12"/>
  <c r="F121" i="12" s="1"/>
  <c r="G121" i="12" s="1"/>
  <c r="DY121" i="12"/>
  <c r="DV121" i="12"/>
  <c r="DS121" i="12"/>
  <c r="DR121" i="12"/>
  <c r="DD121" i="12"/>
  <c r="DB121" i="12"/>
  <c r="CY121" i="12"/>
  <c r="CT121" i="12"/>
  <c r="CR121" i="12"/>
  <c r="CO121" i="12"/>
  <c r="CP121" i="12" s="1"/>
  <c r="CJ121" i="12"/>
  <c r="CH121" i="12"/>
  <c r="CG121" i="12"/>
  <c r="CE121" i="12"/>
  <c r="CA121" i="12"/>
  <c r="BV121" i="12"/>
  <c r="BQ121" i="12"/>
  <c r="BO121" i="12"/>
  <c r="BN121" i="12"/>
  <c r="BL121" i="12"/>
  <c r="BG121" i="12"/>
  <c r="BB121" i="12"/>
  <c r="AW121" i="12"/>
  <c r="AT121" i="12"/>
  <c r="AR121" i="12"/>
  <c r="AM121" i="12"/>
  <c r="AJ121" i="12"/>
  <c r="AH121" i="12"/>
  <c r="AE121" i="12"/>
  <c r="AC121" i="12"/>
  <c r="X121" i="12"/>
  <c r="Q121" i="12"/>
  <c r="P121" i="12"/>
  <c r="FH120" i="12"/>
  <c r="FE120" i="12"/>
  <c r="FC120" i="12"/>
  <c r="FB120" i="12"/>
  <c r="EY120" i="12"/>
  <c r="EX120" i="12"/>
  <c r="ER120" i="12"/>
  <c r="FA120" i="12" s="1"/>
  <c r="EP120" i="12"/>
  <c r="EL120" i="12"/>
  <c r="BN120" i="12" s="1"/>
  <c r="EK120" i="12"/>
  <c r="BI120" i="12" s="1"/>
  <c r="EH120" i="12"/>
  <c r="EF120" i="12"/>
  <c r="EE120" i="12"/>
  <c r="ED120" i="12"/>
  <c r="Z120" i="12" s="1"/>
  <c r="EB120" i="12"/>
  <c r="DV120" i="12"/>
  <c r="EG120" i="12" s="1"/>
  <c r="DU120" i="12"/>
  <c r="DS120" i="12"/>
  <c r="DR120" i="12"/>
  <c r="DD120" i="12"/>
  <c r="CR120" i="12"/>
  <c r="CO120" i="12"/>
  <c r="CP120" i="12" s="1"/>
  <c r="CM120" i="12" s="1"/>
  <c r="CL120" i="12"/>
  <c r="CA120" i="12"/>
  <c r="BV120" i="12"/>
  <c r="BQ120" i="12"/>
  <c r="BL120" i="12"/>
  <c r="BG120" i="12"/>
  <c r="BB120" i="12"/>
  <c r="AW120" i="12"/>
  <c r="AT120" i="12"/>
  <c r="AR120" i="12"/>
  <c r="AO120" i="12"/>
  <c r="AM120" i="12"/>
  <c r="AJ120" i="12"/>
  <c r="AH120" i="12"/>
  <c r="AC120" i="12"/>
  <c r="X120" i="12"/>
  <c r="Q120" i="12"/>
  <c r="P120" i="12"/>
  <c r="FH119" i="12"/>
  <c r="FE119" i="12"/>
  <c r="FC119" i="12"/>
  <c r="FB119" i="12"/>
  <c r="EY119" i="12"/>
  <c r="EQ119" i="12"/>
  <c r="EZ119" i="12" s="1"/>
  <c r="EL119" i="12"/>
  <c r="EK119" i="12"/>
  <c r="EH119" i="12"/>
  <c r="EF119" i="12"/>
  <c r="EE119" i="12"/>
  <c r="AE119" i="12" s="1"/>
  <c r="EB119" i="12"/>
  <c r="R119" i="12" s="1"/>
  <c r="DR119" i="12"/>
  <c r="ES119" i="12" s="1"/>
  <c r="FD119" i="12" s="1"/>
  <c r="DD119" i="12"/>
  <c r="DC119" i="12"/>
  <c r="CX119" i="12"/>
  <c r="CW119" i="12"/>
  <c r="CV119" i="12"/>
  <c r="CU119" i="12"/>
  <c r="CS119" i="12"/>
  <c r="DF119" i="12" s="1"/>
  <c r="CR119" i="12"/>
  <c r="CP119" i="12"/>
  <c r="CY119" i="12" s="1"/>
  <c r="CO119" i="12"/>
  <c r="CM119" i="12"/>
  <c r="CL119" i="12"/>
  <c r="CJ119" i="12"/>
  <c r="CI119" i="12"/>
  <c r="CG119" i="12"/>
  <c r="CE119" i="12"/>
  <c r="CD119" i="12"/>
  <c r="CB119" i="12"/>
  <c r="BZ119" i="12" s="1"/>
  <c r="CA119" i="12"/>
  <c r="BV119" i="12"/>
  <c r="BQ119" i="12"/>
  <c r="BR119" i="12" s="1"/>
  <c r="BO119" i="12"/>
  <c r="BP119" i="12" s="1"/>
  <c r="BN119" i="12"/>
  <c r="BL119" i="12"/>
  <c r="BG119" i="12"/>
  <c r="BB119" i="12"/>
  <c r="AW119" i="12"/>
  <c r="AR119" i="12"/>
  <c r="AM119" i="12"/>
  <c r="AJ119" i="12"/>
  <c r="AH119" i="12"/>
  <c r="AF119" i="12"/>
  <c r="AG119" i="12" s="1"/>
  <c r="AC119" i="12"/>
  <c r="X119" i="12"/>
  <c r="Q119" i="12"/>
  <c r="P119" i="12"/>
  <c r="FG118" i="12"/>
  <c r="FF118" i="12"/>
  <c r="FD118" i="12"/>
  <c r="FA118" i="12"/>
  <c r="EZ118" i="12"/>
  <c r="EX118" i="12"/>
  <c r="ER118" i="12"/>
  <c r="FB118" i="12" s="1"/>
  <c r="EQ118" i="12"/>
  <c r="EY118" i="12" s="1"/>
  <c r="EP118" i="12"/>
  <c r="EM118" i="12"/>
  <c r="EJ118" i="12"/>
  <c r="EI118" i="12"/>
  <c r="EH118" i="12"/>
  <c r="EG118" i="12"/>
  <c r="EF118" i="12"/>
  <c r="ED118" i="12"/>
  <c r="EC118" i="12"/>
  <c r="DY118" i="12"/>
  <c r="EL118" i="12" s="1"/>
  <c r="DW118" i="12"/>
  <c r="DV118" i="12"/>
  <c r="DU118" i="12"/>
  <c r="EE118" i="12" s="1"/>
  <c r="DR118" i="12"/>
  <c r="DC118" i="12"/>
  <c r="DB118" i="12"/>
  <c r="CZ118" i="12"/>
  <c r="CT118" i="12"/>
  <c r="CR118" i="12"/>
  <c r="CO118" i="12"/>
  <c r="CP118" i="12" s="1"/>
  <c r="CU118" i="12" s="1"/>
  <c r="CK118" i="12"/>
  <c r="CJ118" i="12"/>
  <c r="CI118" i="12"/>
  <c r="CB118" i="12"/>
  <c r="CA118" i="12"/>
  <c r="BV118" i="12"/>
  <c r="BQ118" i="12"/>
  <c r="BL118" i="12"/>
  <c r="BG118" i="12"/>
  <c r="BE118" i="12"/>
  <c r="BF118" i="12" s="1"/>
  <c r="BD118" i="12"/>
  <c r="BC118" i="12"/>
  <c r="BB118" i="12"/>
  <c r="BA118" i="12"/>
  <c r="AY118" i="12"/>
  <c r="AZ118" i="12" s="1"/>
  <c r="AW118" i="12"/>
  <c r="AR118" i="12"/>
  <c r="AP118" i="12"/>
  <c r="AO118" i="12"/>
  <c r="AM118" i="12"/>
  <c r="AH118" i="12"/>
  <c r="AE118" i="12"/>
  <c r="AC118" i="12"/>
  <c r="X118" i="12"/>
  <c r="V118" i="12"/>
  <c r="W118" i="12" s="1"/>
  <c r="U118" i="12"/>
  <c r="FH117" i="12"/>
  <c r="FE117" i="12"/>
  <c r="FD117" i="12"/>
  <c r="FC117" i="12"/>
  <c r="FB117" i="12"/>
  <c r="EZ117" i="12"/>
  <c r="EY117" i="12"/>
  <c r="EU117" i="12"/>
  <c r="FG117" i="12" s="1"/>
  <c r="ES117" i="12"/>
  <c r="ER117" i="12"/>
  <c r="FA117" i="12" s="1"/>
  <c r="EQ117" i="12"/>
  <c r="EM117" i="12"/>
  <c r="EL117" i="12"/>
  <c r="EK117" i="12"/>
  <c r="BI117" i="12" s="1"/>
  <c r="EH117" i="12"/>
  <c r="EF117" i="12"/>
  <c r="EE117" i="12"/>
  <c r="AE117" i="12" s="1"/>
  <c r="ED117" i="12"/>
  <c r="EB117" i="12"/>
  <c r="DY117" i="12"/>
  <c r="DW117" i="12"/>
  <c r="EI117" i="12" s="1"/>
  <c r="DV117" i="12"/>
  <c r="EG117" i="12" s="1"/>
  <c r="DU117" i="12"/>
  <c r="DT117" i="12"/>
  <c r="EC117" i="12" s="1"/>
  <c r="DS117" i="12"/>
  <c r="DR117" i="12"/>
  <c r="DA117" i="12"/>
  <c r="CR117" i="12"/>
  <c r="CP117" i="12"/>
  <c r="DB117" i="12" s="1"/>
  <c r="CO117" i="12"/>
  <c r="CI117" i="12"/>
  <c r="CA117" i="12"/>
  <c r="BV117" i="12"/>
  <c r="BS117" i="12"/>
  <c r="BQ117" i="12"/>
  <c r="BL117" i="12"/>
  <c r="BJ117" i="12"/>
  <c r="BG117" i="12"/>
  <c r="BB117" i="12"/>
  <c r="AW117" i="12"/>
  <c r="AU117" i="12"/>
  <c r="AV117" i="12" s="1"/>
  <c r="AT117" i="12"/>
  <c r="AR117" i="12"/>
  <c r="AM117" i="12"/>
  <c r="AL117" i="12"/>
  <c r="AJ117" i="12"/>
  <c r="AK117" i="12" s="1"/>
  <c r="AH117" i="12"/>
  <c r="AC117" i="12"/>
  <c r="X117" i="12"/>
  <c r="V117" i="12"/>
  <c r="U117" i="12"/>
  <c r="FG116" i="12"/>
  <c r="FF116" i="12"/>
  <c r="FD116" i="12"/>
  <c r="FC116" i="12"/>
  <c r="FA116" i="12"/>
  <c r="EZ116" i="12"/>
  <c r="ES116" i="12"/>
  <c r="EM116" i="12"/>
  <c r="BS116" i="12" s="1"/>
  <c r="EJ116" i="12"/>
  <c r="EI116" i="12"/>
  <c r="AY116" i="12" s="1"/>
  <c r="EG116" i="12"/>
  <c r="ED116" i="12"/>
  <c r="Z116" i="12" s="1"/>
  <c r="EC116" i="12"/>
  <c r="EB116" i="12"/>
  <c r="DV116" i="12"/>
  <c r="EF116" i="12" s="1"/>
  <c r="DT116" i="12"/>
  <c r="DS116" i="12"/>
  <c r="EA116" i="12" s="1"/>
  <c r="DR116" i="12"/>
  <c r="CR116" i="12"/>
  <c r="CO116" i="12"/>
  <c r="CP116" i="12" s="1"/>
  <c r="CA116" i="12"/>
  <c r="BV116" i="12"/>
  <c r="BT116" i="12"/>
  <c r="BU116" i="12" s="1"/>
  <c r="BQ116" i="12"/>
  <c r="BL116" i="12"/>
  <c r="BG116" i="12"/>
  <c r="BD116" i="12"/>
  <c r="BB116" i="12"/>
  <c r="AZ116" i="12"/>
  <c r="AW116" i="12"/>
  <c r="AR116" i="12"/>
  <c r="AQ116" i="12"/>
  <c r="AS116" i="12" s="1"/>
  <c r="AO116" i="12"/>
  <c r="AP116" i="12" s="1"/>
  <c r="AM116" i="12"/>
  <c r="AJ116" i="12"/>
  <c r="AH116" i="12"/>
  <c r="AC116" i="12"/>
  <c r="AA116" i="12"/>
  <c r="AB116" i="12" s="1"/>
  <c r="Y116" i="12"/>
  <c r="X116" i="12"/>
  <c r="W116" i="12"/>
  <c r="U116" i="12"/>
  <c r="V116" i="12" s="1"/>
  <c r="P116" i="12"/>
  <c r="FH115" i="12"/>
  <c r="FE115" i="12"/>
  <c r="FD115" i="12"/>
  <c r="FC115" i="12"/>
  <c r="FB115" i="12"/>
  <c r="EZ115" i="12"/>
  <c r="EY115" i="12"/>
  <c r="EU115" i="12"/>
  <c r="FG115" i="12" s="1"/>
  <c r="ES115" i="12"/>
  <c r="EQ115" i="12"/>
  <c r="EP115" i="12"/>
  <c r="EL115" i="12"/>
  <c r="EK115" i="12"/>
  <c r="EH115" i="12"/>
  <c r="EG115" i="12"/>
  <c r="EF115" i="12"/>
  <c r="AJ115" i="12" s="1"/>
  <c r="EE115" i="12"/>
  <c r="EB115" i="12"/>
  <c r="P115" i="12" s="1"/>
  <c r="EA115" i="12"/>
  <c r="DY115" i="12"/>
  <c r="DW115" i="12"/>
  <c r="EI115" i="12" s="1"/>
  <c r="DV115" i="12"/>
  <c r="DU115" i="12"/>
  <c r="ED115" i="12" s="1"/>
  <c r="Z115" i="12" s="1"/>
  <c r="DT115" i="12"/>
  <c r="EC115" i="12" s="1"/>
  <c r="DS115" i="12"/>
  <c r="DR115" i="12"/>
  <c r="ER115" i="12" s="1"/>
  <c r="FA115" i="12" s="1"/>
  <c r="DD115" i="12"/>
  <c r="DC115" i="12"/>
  <c r="DA115" i="12"/>
  <c r="CY115" i="12"/>
  <c r="CW115" i="12"/>
  <c r="CV115" i="12"/>
  <c r="CU115" i="12"/>
  <c r="CT115" i="12"/>
  <c r="CR115" i="12"/>
  <c r="CP115" i="12"/>
  <c r="CO115" i="12"/>
  <c r="CM115" i="12"/>
  <c r="CL115" i="12"/>
  <c r="CK115" i="12"/>
  <c r="CI115" i="12"/>
  <c r="CH115" i="12"/>
  <c r="CF115" i="12"/>
  <c r="CE115" i="12"/>
  <c r="CD115" i="12"/>
  <c r="CC115" i="12"/>
  <c r="CB115" i="12"/>
  <c r="BZ115" i="12" s="1"/>
  <c r="CA115" i="12"/>
  <c r="BV115" i="12"/>
  <c r="BQ115" i="12"/>
  <c r="BN115" i="12"/>
  <c r="BL115" i="12"/>
  <c r="BJ115" i="12"/>
  <c r="BK115" i="12" s="1"/>
  <c r="BI115" i="12"/>
  <c r="BG115" i="12"/>
  <c r="BB115" i="12"/>
  <c r="AW115" i="12"/>
  <c r="AT115" i="12"/>
  <c r="AR115" i="12"/>
  <c r="AM115" i="12"/>
  <c r="AH115" i="12"/>
  <c r="AE115" i="12"/>
  <c r="AC115" i="12"/>
  <c r="X115" i="12"/>
  <c r="Q115" i="12"/>
  <c r="F115" i="12"/>
  <c r="FG114" i="12"/>
  <c r="FF114" i="12"/>
  <c r="FD114" i="12"/>
  <c r="FA114" i="12"/>
  <c r="EZ114" i="12"/>
  <c r="EM114" i="12"/>
  <c r="EJ114" i="12"/>
  <c r="EI114" i="12"/>
  <c r="AY114" i="12" s="1"/>
  <c r="EG114" i="12"/>
  <c r="ED114" i="12"/>
  <c r="EC114" i="12"/>
  <c r="V114" i="12" s="1"/>
  <c r="DR114" i="12"/>
  <c r="DD114" i="12"/>
  <c r="DB114" i="12"/>
  <c r="CX114" i="12"/>
  <c r="CW114" i="12"/>
  <c r="CV114" i="12"/>
  <c r="CT114" i="12"/>
  <c r="CS114" i="12"/>
  <c r="DF114" i="12" s="1"/>
  <c r="CR114" i="12"/>
  <c r="CP114" i="12"/>
  <c r="CY114" i="12" s="1"/>
  <c r="CO114" i="12"/>
  <c r="CM114" i="12"/>
  <c r="CK114" i="12"/>
  <c r="CJ114" i="12"/>
  <c r="CI114" i="12"/>
  <c r="CG114" i="12"/>
  <c r="CE114" i="12"/>
  <c r="CC114" i="12"/>
  <c r="CB114" i="12"/>
  <c r="CN114" i="12" s="1"/>
  <c r="CA114" i="12"/>
  <c r="BZ114" i="12"/>
  <c r="BV114" i="12"/>
  <c r="BS114" i="12"/>
  <c r="BQ114" i="12"/>
  <c r="BL114" i="12"/>
  <c r="BG114" i="12"/>
  <c r="BB114" i="12"/>
  <c r="AZ114" i="12"/>
  <c r="AW114" i="12"/>
  <c r="AR114" i="12"/>
  <c r="AM114" i="12"/>
  <c r="AH114" i="12"/>
  <c r="AC114" i="12"/>
  <c r="AA114" i="12"/>
  <c r="Z114" i="12"/>
  <c r="X114" i="12"/>
  <c r="W114" i="12"/>
  <c r="Y114" i="12" s="1"/>
  <c r="U114" i="12"/>
  <c r="FH113" i="12"/>
  <c r="FE113" i="12"/>
  <c r="FC113" i="12"/>
  <c r="FB113" i="12"/>
  <c r="EY113" i="12"/>
  <c r="ER113" i="12"/>
  <c r="FA113" i="12" s="1"/>
  <c r="EL113" i="12"/>
  <c r="EK113" i="12"/>
  <c r="BI113" i="12" s="1"/>
  <c r="EH113" i="12"/>
  <c r="EF113" i="12"/>
  <c r="EE113" i="12"/>
  <c r="EB113" i="12"/>
  <c r="DR113" i="12"/>
  <c r="ES113" i="12" s="1"/>
  <c r="FD113" i="12" s="1"/>
  <c r="DF113" i="12"/>
  <c r="DD113" i="12"/>
  <c r="DB113" i="12"/>
  <c r="CW113" i="12"/>
  <c r="CV113" i="12"/>
  <c r="CU113" i="12"/>
  <c r="CS113" i="12"/>
  <c r="CR113" i="12"/>
  <c r="CP113" i="12"/>
  <c r="CX113" i="12" s="1"/>
  <c r="CO113" i="12"/>
  <c r="CM113" i="12"/>
  <c r="CL113" i="12"/>
  <c r="CJ113" i="12"/>
  <c r="CG113" i="12"/>
  <c r="CE113" i="12"/>
  <c r="CD113" i="12"/>
  <c r="CC113" i="12"/>
  <c r="CA113" i="12"/>
  <c r="BV113" i="12"/>
  <c r="BQ113" i="12"/>
  <c r="BL113" i="12"/>
  <c r="BM113" i="12" s="1"/>
  <c r="BK113" i="12"/>
  <c r="BJ113" i="12"/>
  <c r="BG113" i="12"/>
  <c r="BB113" i="12"/>
  <c r="AW113" i="12"/>
  <c r="AR113" i="12"/>
  <c r="AM113" i="12"/>
  <c r="AJ113" i="12"/>
  <c r="AH113" i="12"/>
  <c r="AC113" i="12"/>
  <c r="X113" i="12"/>
  <c r="P113" i="12"/>
  <c r="Q113" i="12" s="1"/>
  <c r="FG112" i="12"/>
  <c r="FF112" i="12"/>
  <c r="FD112" i="12"/>
  <c r="FA112" i="12"/>
  <c r="EZ112" i="12"/>
  <c r="EM112" i="12"/>
  <c r="EJ112" i="12"/>
  <c r="EI112" i="12"/>
  <c r="EG112" i="12"/>
  <c r="ED112" i="12"/>
  <c r="Z112" i="12" s="1"/>
  <c r="EC112" i="12"/>
  <c r="DR112" i="12"/>
  <c r="EU112" i="12" s="1"/>
  <c r="CY112" i="12"/>
  <c r="CR112" i="12"/>
  <c r="CO112" i="12"/>
  <c r="CP112" i="12" s="1"/>
  <c r="DC112" i="12" s="1"/>
  <c r="CM112" i="12"/>
  <c r="CJ112" i="12"/>
  <c r="CA112" i="12"/>
  <c r="BV112" i="12"/>
  <c r="BS112" i="12"/>
  <c r="BQ112" i="12"/>
  <c r="BL112" i="12"/>
  <c r="BG112" i="12"/>
  <c r="BB112" i="12"/>
  <c r="AW112" i="12"/>
  <c r="AR112" i="12"/>
  <c r="AO112" i="12"/>
  <c r="AM112" i="12"/>
  <c r="AH112" i="12"/>
  <c r="AC112" i="12"/>
  <c r="AA112" i="12"/>
  <c r="X112" i="12"/>
  <c r="FH111" i="12"/>
  <c r="FE111" i="12"/>
  <c r="FD111" i="12"/>
  <c r="FC111" i="12"/>
  <c r="FB111" i="12"/>
  <c r="EY111" i="12"/>
  <c r="ES111" i="12"/>
  <c r="EQ111" i="12"/>
  <c r="EZ111" i="12" s="1"/>
  <c r="EL111" i="12"/>
  <c r="EK111" i="12"/>
  <c r="EH111" i="12"/>
  <c r="EF111" i="12"/>
  <c r="EE111" i="12"/>
  <c r="AE111" i="12" s="1"/>
  <c r="EB111" i="12"/>
  <c r="P111" i="12" s="1"/>
  <c r="DR111" i="12"/>
  <c r="DC111" i="12"/>
  <c r="CX111" i="12"/>
  <c r="CW111" i="12"/>
  <c r="CV111" i="12"/>
  <c r="CS111" i="12"/>
  <c r="DF111" i="12" s="1"/>
  <c r="CR111" i="12"/>
  <c r="CP111" i="12"/>
  <c r="CY111" i="12" s="1"/>
  <c r="CO111" i="12"/>
  <c r="CN111" i="12"/>
  <c r="CM111" i="12"/>
  <c r="CL111" i="12"/>
  <c r="CI111" i="12"/>
  <c r="CG111" i="12"/>
  <c r="CE111" i="12"/>
  <c r="CD111" i="12"/>
  <c r="CB111" i="12"/>
  <c r="CA111" i="12"/>
  <c r="BZ111" i="12"/>
  <c r="BV111" i="12"/>
  <c r="BR111" i="12"/>
  <c r="BQ111" i="12"/>
  <c r="BO111" i="12"/>
  <c r="BP111" i="12" s="1"/>
  <c r="BN111" i="12"/>
  <c r="BL111" i="12"/>
  <c r="BI111" i="12"/>
  <c r="BG111" i="12"/>
  <c r="BB111" i="12"/>
  <c r="AW111" i="12"/>
  <c r="AT111" i="12"/>
  <c r="AR111" i="12"/>
  <c r="AM111" i="12"/>
  <c r="AJ111" i="12"/>
  <c r="AH111" i="12"/>
  <c r="AF111" i="12"/>
  <c r="AC111" i="12"/>
  <c r="X111" i="12"/>
  <c r="FH110" i="12"/>
  <c r="FE110" i="12"/>
  <c r="FC110" i="12"/>
  <c r="FB110" i="12"/>
  <c r="EY110" i="12"/>
  <c r="ER110" i="12"/>
  <c r="FA110" i="12" s="1"/>
  <c r="EQ110" i="12"/>
  <c r="EZ110" i="12" s="1"/>
  <c r="EM110" i="12"/>
  <c r="EL110" i="12"/>
  <c r="EK110" i="12"/>
  <c r="EH110" i="12"/>
  <c r="EF110" i="12"/>
  <c r="EE110" i="12"/>
  <c r="EB110" i="12"/>
  <c r="DY110" i="12"/>
  <c r="DW110" i="12"/>
  <c r="EI110" i="12" s="1"/>
  <c r="DU110" i="12"/>
  <c r="ED110" i="12" s="1"/>
  <c r="DR110" i="12"/>
  <c r="EU110" i="12" s="1"/>
  <c r="CR110" i="12"/>
  <c r="CO110" i="12"/>
  <c r="CP110" i="12" s="1"/>
  <c r="DC110" i="12" s="1"/>
  <c r="CA110" i="12"/>
  <c r="BV110" i="12"/>
  <c r="BQ110" i="12"/>
  <c r="BN110" i="12"/>
  <c r="BL110" i="12"/>
  <c r="BG110" i="12"/>
  <c r="BB110" i="12"/>
  <c r="AW110" i="12"/>
  <c r="AT110" i="12"/>
  <c r="AR110" i="12"/>
  <c r="AM110" i="12"/>
  <c r="AH110" i="12"/>
  <c r="AE110" i="12"/>
  <c r="AC110" i="12"/>
  <c r="X110" i="12"/>
  <c r="FH109" i="12"/>
  <c r="FE109" i="12"/>
  <c r="FD109" i="12"/>
  <c r="FC109" i="12"/>
  <c r="FB109" i="12"/>
  <c r="EY109" i="12"/>
  <c r="EU109" i="12"/>
  <c r="FG109" i="12" s="1"/>
  <c r="ES109" i="12"/>
  <c r="ER109" i="12"/>
  <c r="FA109" i="12" s="1"/>
  <c r="EQ109" i="12"/>
  <c r="EZ109" i="12" s="1"/>
  <c r="EM109" i="12"/>
  <c r="BS109" i="12" s="1"/>
  <c r="EL109" i="12"/>
  <c r="EK109" i="12"/>
  <c r="BI109" i="12" s="1"/>
  <c r="EH109" i="12"/>
  <c r="AT109" i="12" s="1"/>
  <c r="EF109" i="12"/>
  <c r="EE109" i="12"/>
  <c r="ED109" i="12"/>
  <c r="EB109" i="12"/>
  <c r="DY109" i="12"/>
  <c r="DW109" i="12"/>
  <c r="EI109" i="12" s="1"/>
  <c r="DV109" i="12"/>
  <c r="EG109" i="12" s="1"/>
  <c r="DU109" i="12"/>
  <c r="DT109" i="12"/>
  <c r="EC109" i="12" s="1"/>
  <c r="DS109" i="12"/>
  <c r="DR109" i="12"/>
  <c r="DB109" i="12"/>
  <c r="CZ109" i="12"/>
  <c r="CR109" i="12"/>
  <c r="CP109" i="12"/>
  <c r="DA109" i="12" s="1"/>
  <c r="CO109" i="12"/>
  <c r="CH109" i="12"/>
  <c r="CA109" i="12"/>
  <c r="BV109" i="12"/>
  <c r="BQ109" i="12"/>
  <c r="BL109" i="12"/>
  <c r="BG109" i="12"/>
  <c r="BB109" i="12"/>
  <c r="AW109" i="12"/>
  <c r="AV109" i="12"/>
  <c r="AU109" i="12"/>
  <c r="AR109" i="12"/>
  <c r="AM109" i="12"/>
  <c r="AJ109" i="12"/>
  <c r="AK109" i="12" s="1"/>
  <c r="AH109" i="12"/>
  <c r="AE109" i="12"/>
  <c r="AC109" i="12"/>
  <c r="X109" i="12"/>
  <c r="U109" i="12"/>
  <c r="FG108" i="12"/>
  <c r="FF108" i="12"/>
  <c r="FD108" i="12"/>
  <c r="FC108" i="12"/>
  <c r="FA108" i="12"/>
  <c r="EZ108" i="12"/>
  <c r="EY108" i="12"/>
  <c r="ES108" i="12"/>
  <c r="EQ108" i="12"/>
  <c r="EM108" i="12"/>
  <c r="BS108" i="12" s="1"/>
  <c r="EJ108" i="12"/>
  <c r="EI108" i="12"/>
  <c r="AY108" i="12" s="1"/>
  <c r="EG108" i="12"/>
  <c r="ED108" i="12"/>
  <c r="Z108" i="12" s="1"/>
  <c r="EC108" i="12"/>
  <c r="EB108" i="12"/>
  <c r="DV108" i="12"/>
  <c r="EF108" i="12" s="1"/>
  <c r="DT108" i="12"/>
  <c r="DS108" i="12"/>
  <c r="EA108" i="12" s="1"/>
  <c r="DR108" i="12"/>
  <c r="CR108" i="12"/>
  <c r="CO108" i="12"/>
  <c r="CP108" i="12" s="1"/>
  <c r="CA108" i="12"/>
  <c r="BV108" i="12"/>
  <c r="BQ108" i="12"/>
  <c r="BL108" i="12"/>
  <c r="BG108" i="12"/>
  <c r="BB108" i="12"/>
  <c r="AZ108" i="12"/>
  <c r="AW108" i="12"/>
  <c r="AR108" i="12"/>
  <c r="AO108" i="12"/>
  <c r="AP108" i="12" s="1"/>
  <c r="AM108" i="12"/>
  <c r="AH108" i="12"/>
  <c r="AC108" i="12"/>
  <c r="Y108" i="12"/>
  <c r="X108" i="12"/>
  <c r="W108" i="12"/>
  <c r="U108" i="12"/>
  <c r="V108" i="12" s="1"/>
  <c r="FH107" i="12"/>
  <c r="FE107" i="12"/>
  <c r="FD107" i="12"/>
  <c r="FC107" i="12"/>
  <c r="FB107" i="12"/>
  <c r="EZ107" i="12"/>
  <c r="EY107" i="12"/>
  <c r="EU107" i="12"/>
  <c r="FG107" i="12" s="1"/>
  <c r="ES107" i="12"/>
  <c r="EQ107" i="12"/>
  <c r="EP107" i="12"/>
  <c r="EL107" i="12"/>
  <c r="EK107" i="12"/>
  <c r="EH107" i="12"/>
  <c r="EG107" i="12"/>
  <c r="EF107" i="12"/>
  <c r="AK107" i="12" s="1"/>
  <c r="AL107" i="12" s="1"/>
  <c r="EE107" i="12"/>
  <c r="EB107" i="12"/>
  <c r="P107" i="12" s="1"/>
  <c r="DY107" i="12"/>
  <c r="DW107" i="12"/>
  <c r="EI107" i="12" s="1"/>
  <c r="DV107" i="12"/>
  <c r="DU107" i="12"/>
  <c r="ED107" i="12" s="1"/>
  <c r="DT107" i="12"/>
  <c r="EC107" i="12" s="1"/>
  <c r="DS107" i="12"/>
  <c r="EA107" i="12" s="1"/>
  <c r="DR107" i="12"/>
  <c r="ER107" i="12" s="1"/>
  <c r="FA107" i="12" s="1"/>
  <c r="DD107" i="12"/>
  <c r="DC107" i="12"/>
  <c r="DA107" i="12"/>
  <c r="CY107" i="12"/>
  <c r="CW107" i="12"/>
  <c r="CV107" i="12"/>
  <c r="CU107" i="12"/>
  <c r="CT107" i="12"/>
  <c r="CR107" i="12"/>
  <c r="CP107" i="12"/>
  <c r="CO107" i="12"/>
  <c r="CM107" i="12"/>
  <c r="CL107" i="12"/>
  <c r="CK107" i="12"/>
  <c r="CI107" i="12"/>
  <c r="CH107" i="12"/>
  <c r="CF107" i="12"/>
  <c r="CE107" i="12"/>
  <c r="CD107" i="12"/>
  <c r="CC107" i="12"/>
  <c r="CB107" i="12"/>
  <c r="BZ107" i="12" s="1"/>
  <c r="CA107" i="12"/>
  <c r="BV107" i="12"/>
  <c r="BQ107" i="12"/>
  <c r="BN107" i="12"/>
  <c r="BL107" i="12"/>
  <c r="BK107" i="12"/>
  <c r="BJ107" i="12"/>
  <c r="BI107" i="12"/>
  <c r="BG107" i="12"/>
  <c r="BB107" i="12"/>
  <c r="AW107" i="12"/>
  <c r="AU107" i="12"/>
  <c r="AT107" i="12"/>
  <c r="AR107" i="12"/>
  <c r="AM107" i="12"/>
  <c r="AJ107" i="12"/>
  <c r="AH107" i="12"/>
  <c r="AE107" i="12"/>
  <c r="AC107" i="12"/>
  <c r="Z107" i="12"/>
  <c r="X107" i="12"/>
  <c r="FG106" i="12"/>
  <c r="FF106" i="12"/>
  <c r="FD106" i="12"/>
  <c r="FA106" i="12"/>
  <c r="EZ106" i="12"/>
  <c r="EM106" i="12"/>
  <c r="EJ106" i="12"/>
  <c r="EI106" i="12"/>
  <c r="AY106" i="12" s="1"/>
  <c r="EG106" i="12"/>
  <c r="ED106" i="12"/>
  <c r="AB106" i="12" s="1"/>
  <c r="EC106" i="12"/>
  <c r="V106" i="12" s="1"/>
  <c r="DS106" i="12"/>
  <c r="EA106" i="12" s="1"/>
  <c r="DR106" i="12"/>
  <c r="DF106" i="12"/>
  <c r="DB106" i="12"/>
  <c r="CX106" i="12"/>
  <c r="CW106" i="12"/>
  <c r="CV106" i="12"/>
  <c r="CS106" i="12"/>
  <c r="CR106" i="12"/>
  <c r="CP106" i="12"/>
  <c r="CY106" i="12" s="1"/>
  <c r="CO106" i="12"/>
  <c r="CM106" i="12"/>
  <c r="CK106" i="12"/>
  <c r="CI106" i="12"/>
  <c r="CG106" i="12"/>
  <c r="CE106" i="12"/>
  <c r="CC106" i="12"/>
  <c r="CB106" i="12"/>
  <c r="CN106" i="12" s="1"/>
  <c r="CA106" i="12"/>
  <c r="BV106" i="12"/>
  <c r="BS106" i="12"/>
  <c r="BQ106" i="12"/>
  <c r="BL106" i="12"/>
  <c r="BG106" i="12"/>
  <c r="BB106" i="12"/>
  <c r="AW106" i="12"/>
  <c r="AR106" i="12"/>
  <c r="AO106" i="12"/>
  <c r="AM106" i="12"/>
  <c r="AH106" i="12"/>
  <c r="AC106" i="12"/>
  <c r="AA106" i="12"/>
  <c r="Z106" i="12"/>
  <c r="Y106" i="12"/>
  <c r="X106" i="12"/>
  <c r="W106" i="12"/>
  <c r="U106" i="12"/>
  <c r="FH105" i="12"/>
  <c r="FE105" i="12"/>
  <c r="FC105" i="12"/>
  <c r="FB105" i="12"/>
  <c r="EY105" i="12"/>
  <c r="EL105" i="12"/>
  <c r="EK105" i="12"/>
  <c r="BI105" i="12" s="1"/>
  <c r="EH105" i="12"/>
  <c r="EF105" i="12"/>
  <c r="EE105" i="12"/>
  <c r="EB105" i="12"/>
  <c r="DY105" i="12"/>
  <c r="EM105" i="12" s="1"/>
  <c r="DR105" i="12"/>
  <c r="DD105" i="12"/>
  <c r="DB105" i="12"/>
  <c r="CW105" i="12"/>
  <c r="CV105" i="12"/>
  <c r="CU105" i="12"/>
  <c r="CS105" i="12"/>
  <c r="DF105" i="12" s="1"/>
  <c r="CR105" i="12"/>
  <c r="CP105" i="12"/>
  <c r="CX105" i="12" s="1"/>
  <c r="CO105" i="12"/>
  <c r="CM105" i="12"/>
  <c r="CL105" i="12"/>
  <c r="CJ105" i="12"/>
  <c r="CG105" i="12"/>
  <c r="CE105" i="12"/>
  <c r="CD105" i="12"/>
  <c r="CC105" i="12"/>
  <c r="CA105" i="12"/>
  <c r="BV105" i="12"/>
  <c r="BQ105" i="12"/>
  <c r="BL105" i="12"/>
  <c r="BK105" i="12"/>
  <c r="BM105" i="12" s="1"/>
  <c r="BJ105" i="12"/>
  <c r="BG105" i="12"/>
  <c r="BB105" i="12"/>
  <c r="AW105" i="12"/>
  <c r="AU105" i="12"/>
  <c r="AT105" i="12"/>
  <c r="AR105" i="12"/>
  <c r="AM105" i="12"/>
  <c r="AJ105" i="12"/>
  <c r="AH105" i="12"/>
  <c r="AC105" i="12"/>
  <c r="X105" i="12"/>
  <c r="P105" i="12"/>
  <c r="Q105" i="12" s="1"/>
  <c r="FG104" i="12"/>
  <c r="FF104" i="12"/>
  <c r="FD104" i="12"/>
  <c r="FA104" i="12"/>
  <c r="EZ104" i="12"/>
  <c r="EU104" i="12"/>
  <c r="FH104" i="12" s="1"/>
  <c r="ER104" i="12"/>
  <c r="FB104" i="12" s="1"/>
  <c r="EM104" i="12"/>
  <c r="EJ104" i="12"/>
  <c r="EI104" i="12"/>
  <c r="EG104" i="12"/>
  <c r="ED104" i="12"/>
  <c r="Z104" i="12" s="1"/>
  <c r="EC104" i="12"/>
  <c r="DT104" i="12"/>
  <c r="EB104" i="12" s="1"/>
  <c r="DR104" i="12"/>
  <c r="DC104" i="12"/>
  <c r="CY104" i="12"/>
  <c r="CX104" i="12"/>
  <c r="CV104" i="12"/>
  <c r="CT104" i="12"/>
  <c r="CR104" i="12"/>
  <c r="CO104" i="12"/>
  <c r="CP104" i="12" s="1"/>
  <c r="CM104" i="12"/>
  <c r="CL104" i="12"/>
  <c r="CJ104" i="12"/>
  <c r="CE104" i="12"/>
  <c r="CD104" i="12"/>
  <c r="CC104" i="12"/>
  <c r="CA104" i="12"/>
  <c r="BV104" i="12"/>
  <c r="BS104" i="12"/>
  <c r="BQ104" i="12"/>
  <c r="BL104" i="12"/>
  <c r="BG104" i="12"/>
  <c r="BB104" i="12"/>
  <c r="AY104" i="12"/>
  <c r="AW104" i="12"/>
  <c r="AR104" i="12"/>
  <c r="AO104" i="12"/>
  <c r="AM104" i="12"/>
  <c r="AH104" i="12"/>
  <c r="AC104" i="12"/>
  <c r="AA104" i="12"/>
  <c r="X104" i="12"/>
  <c r="FH103" i="12"/>
  <c r="FE103" i="12"/>
  <c r="FC103" i="12"/>
  <c r="FB103" i="12"/>
  <c r="EY103" i="12"/>
  <c r="EL103" i="12"/>
  <c r="EK103" i="12"/>
  <c r="EH103" i="12"/>
  <c r="AU103" i="12" s="1"/>
  <c r="EF103" i="12"/>
  <c r="EE103" i="12"/>
  <c r="EB103" i="12"/>
  <c r="DR103" i="12"/>
  <c r="ES103" i="12" s="1"/>
  <c r="FD103" i="12" s="1"/>
  <c r="DC103" i="12"/>
  <c r="CX103" i="12"/>
  <c r="CW103" i="12"/>
  <c r="CV103" i="12"/>
  <c r="CS103" i="12"/>
  <c r="DF103" i="12" s="1"/>
  <c r="CR103" i="12"/>
  <c r="CP103" i="12"/>
  <c r="CY103" i="12" s="1"/>
  <c r="CO103" i="12"/>
  <c r="CN103" i="12"/>
  <c r="CM103" i="12"/>
  <c r="CL103" i="12"/>
  <c r="CI103" i="12"/>
  <c r="CG103" i="12"/>
  <c r="CE103" i="12"/>
  <c r="CD103" i="12"/>
  <c r="CB103" i="12"/>
  <c r="BZ103" i="12" s="1"/>
  <c r="CA103" i="12"/>
  <c r="BV103" i="12"/>
  <c r="BQ103" i="12"/>
  <c r="BO103" i="12"/>
  <c r="BP103" i="12" s="1"/>
  <c r="BN103" i="12"/>
  <c r="BL103" i="12"/>
  <c r="BI103" i="12"/>
  <c r="BG103" i="12"/>
  <c r="BB103" i="12"/>
  <c r="AW103" i="12"/>
  <c r="AT103" i="12"/>
  <c r="AR103" i="12"/>
  <c r="AM103" i="12"/>
  <c r="AJ103" i="12"/>
  <c r="AH103" i="12"/>
  <c r="AC103" i="12"/>
  <c r="X103" i="12"/>
  <c r="FG102" i="12"/>
  <c r="FF102" i="12"/>
  <c r="FD102" i="12"/>
  <c r="FA102" i="12"/>
  <c r="EZ102" i="12"/>
  <c r="EQ102" i="12"/>
  <c r="EY102" i="12" s="1"/>
  <c r="EP102" i="12"/>
  <c r="EX102" i="12" s="1"/>
  <c r="EM102" i="12"/>
  <c r="EJ102" i="12"/>
  <c r="BD102" i="12" s="1"/>
  <c r="EI102" i="12"/>
  <c r="EG102" i="12"/>
  <c r="ED102" i="12"/>
  <c r="EC102" i="12"/>
  <c r="DY102" i="12"/>
  <c r="EL102" i="12" s="1"/>
  <c r="DR102" i="12"/>
  <c r="DB102" i="12"/>
  <c r="CR102" i="12"/>
  <c r="CO102" i="12"/>
  <c r="CP102" i="12" s="1"/>
  <c r="DD102" i="12" s="1"/>
  <c r="CM102" i="12"/>
  <c r="CA102" i="12"/>
  <c r="BV102" i="12"/>
  <c r="BS102" i="12"/>
  <c r="BT102" i="12" s="1"/>
  <c r="BQ102" i="12"/>
  <c r="BL102" i="12"/>
  <c r="BG102" i="12"/>
  <c r="BB102" i="12"/>
  <c r="AY102" i="12"/>
  <c r="AW102" i="12"/>
  <c r="AR102" i="12"/>
  <c r="AO102" i="12"/>
  <c r="AM102" i="12"/>
  <c r="AH102" i="12"/>
  <c r="AC102" i="12"/>
  <c r="X102" i="12"/>
  <c r="W102" i="12"/>
  <c r="Y102" i="12" s="1"/>
  <c r="U102" i="12"/>
  <c r="V102" i="12" s="1"/>
  <c r="FH101" i="12"/>
  <c r="FE101" i="12"/>
  <c r="FD101" i="12"/>
  <c r="FC101" i="12"/>
  <c r="FB101" i="12"/>
  <c r="EY101" i="12"/>
  <c r="EX101" i="12"/>
  <c r="EU101" i="12"/>
  <c r="ES101" i="12"/>
  <c r="EQ101" i="12"/>
  <c r="EZ101" i="12" s="1"/>
  <c r="EP101" i="12"/>
  <c r="EM101" i="12"/>
  <c r="EL101" i="12"/>
  <c r="EK101" i="12"/>
  <c r="BI101" i="12" s="1"/>
  <c r="EI101" i="12"/>
  <c r="EH101" i="12"/>
  <c r="EF101" i="12"/>
  <c r="EE101" i="12"/>
  <c r="ED101" i="12"/>
  <c r="EC101" i="12"/>
  <c r="U101" i="12" s="1"/>
  <c r="EB101" i="12"/>
  <c r="Q101" i="12" s="1"/>
  <c r="DY101" i="12"/>
  <c r="DX101" i="12" s="1"/>
  <c r="EJ101" i="12" s="1"/>
  <c r="DW101" i="12"/>
  <c r="DV101" i="12"/>
  <c r="EG101" i="12" s="1"/>
  <c r="DU101" i="12"/>
  <c r="DT101" i="12"/>
  <c r="DS101" i="12"/>
  <c r="EA101" i="12" s="1"/>
  <c r="DR101" i="12"/>
  <c r="ER101" i="12" s="1"/>
  <c r="FA101" i="12" s="1"/>
  <c r="DB101" i="12"/>
  <c r="CT101" i="12"/>
  <c r="CS101" i="12"/>
  <c r="DF101" i="12" s="1"/>
  <c r="CR101" i="12"/>
  <c r="CP101" i="12"/>
  <c r="CO101" i="12"/>
  <c r="CH101" i="12"/>
  <c r="CD101" i="12"/>
  <c r="CC101" i="12"/>
  <c r="CB101" i="12"/>
  <c r="CN101" i="12" s="1"/>
  <c r="CA101" i="12"/>
  <c r="BV101" i="12"/>
  <c r="BS101" i="12"/>
  <c r="BQ101" i="12"/>
  <c r="BL101" i="12"/>
  <c r="BG101" i="12"/>
  <c r="BB101" i="12"/>
  <c r="AW101" i="12"/>
  <c r="AT101" i="12"/>
  <c r="AR101" i="12"/>
  <c r="AN101" i="12"/>
  <c r="AM101" i="12"/>
  <c r="AL101" i="12"/>
  <c r="AJ101" i="12"/>
  <c r="AK101" i="12" s="1"/>
  <c r="AH101" i="12"/>
  <c r="AE101" i="12"/>
  <c r="AC101" i="12"/>
  <c r="X101" i="12"/>
  <c r="P101" i="12"/>
  <c r="FH100" i="12"/>
  <c r="FE100" i="12"/>
  <c r="FC100" i="12"/>
  <c r="FB100" i="12"/>
  <c r="EY100" i="12"/>
  <c r="ER100" i="12"/>
  <c r="FA100" i="12" s="1"/>
  <c r="EP100" i="12"/>
  <c r="EL100" i="12"/>
  <c r="BN100" i="12" s="1"/>
  <c r="EK100" i="12"/>
  <c r="EH100" i="12"/>
  <c r="EF100" i="12"/>
  <c r="EE100" i="12"/>
  <c r="EB100" i="12"/>
  <c r="DR100" i="12"/>
  <c r="CR100" i="12"/>
  <c r="CO100" i="12"/>
  <c r="CP100" i="12" s="1"/>
  <c r="CA100" i="12"/>
  <c r="BV100" i="12"/>
  <c r="BQ100" i="12"/>
  <c r="BL100" i="12"/>
  <c r="BI100" i="12"/>
  <c r="BG100" i="12"/>
  <c r="BB100" i="12"/>
  <c r="AW100" i="12"/>
  <c r="AR100" i="12"/>
  <c r="AM100" i="12"/>
  <c r="AH100" i="12"/>
  <c r="AE100" i="12"/>
  <c r="AF100" i="12" s="1"/>
  <c r="AC100" i="12"/>
  <c r="X100" i="12"/>
  <c r="FH99" i="12"/>
  <c r="FE99" i="12"/>
  <c r="FD99" i="12"/>
  <c r="FC99" i="12"/>
  <c r="FB99" i="12"/>
  <c r="EY99" i="12"/>
  <c r="EX99" i="12"/>
  <c r="EU99" i="12"/>
  <c r="FG99" i="12" s="1"/>
  <c r="ES99" i="12"/>
  <c r="EQ99" i="12"/>
  <c r="EZ99" i="12" s="1"/>
  <c r="EP99" i="12"/>
  <c r="EL99" i="12"/>
  <c r="EK99" i="12"/>
  <c r="EH99" i="12"/>
  <c r="EG99" i="12"/>
  <c r="EF99" i="12"/>
  <c r="EE99" i="12"/>
  <c r="AE99" i="12" s="1"/>
  <c r="EB99" i="12"/>
  <c r="DY99" i="12"/>
  <c r="EM99" i="12" s="1"/>
  <c r="DW99" i="12"/>
  <c r="EI99" i="12" s="1"/>
  <c r="DV99" i="12"/>
  <c r="DU99" i="12"/>
  <c r="ED99" i="12" s="1"/>
  <c r="DS99" i="12"/>
  <c r="EA99" i="12" s="1"/>
  <c r="DR99" i="12"/>
  <c r="DF99" i="12"/>
  <c r="DD99" i="12"/>
  <c r="DC99" i="12"/>
  <c r="DA99" i="12"/>
  <c r="CW99" i="12"/>
  <c r="CV99" i="12"/>
  <c r="CU99" i="12"/>
  <c r="CS99" i="12"/>
  <c r="CR99" i="12"/>
  <c r="CP99" i="12"/>
  <c r="CZ99" i="12" s="1"/>
  <c r="CO99" i="12"/>
  <c r="CM99" i="12"/>
  <c r="CL99" i="12"/>
  <c r="CJ99" i="12"/>
  <c r="CH99" i="12"/>
  <c r="CF99" i="12"/>
  <c r="CE99" i="12"/>
  <c r="CD99" i="12"/>
  <c r="CB99" i="12"/>
  <c r="BZ99" i="12" s="1"/>
  <c r="CA99" i="12"/>
  <c r="BV99" i="12"/>
  <c r="BQ99" i="12"/>
  <c r="BN99" i="12"/>
  <c r="BL99" i="12"/>
  <c r="BG99" i="12"/>
  <c r="BB99" i="12"/>
  <c r="AW99" i="12"/>
  <c r="AT99" i="12"/>
  <c r="AU99" i="12" s="1"/>
  <c r="AR99" i="12"/>
  <c r="AM99" i="12"/>
  <c r="AH99" i="12"/>
  <c r="AC99" i="12"/>
  <c r="Z99" i="12"/>
  <c r="X99" i="12"/>
  <c r="P99" i="12"/>
  <c r="FG98" i="12"/>
  <c r="FF98" i="12"/>
  <c r="FD98" i="12"/>
  <c r="FA98" i="12"/>
  <c r="EZ98" i="12"/>
  <c r="EU98" i="12"/>
  <c r="FH98" i="12" s="1"/>
  <c r="ER98" i="12"/>
  <c r="FB98" i="12" s="1"/>
  <c r="EM98" i="12"/>
  <c r="EJ98" i="12"/>
  <c r="EI98" i="12"/>
  <c r="EG98" i="12"/>
  <c r="ED98" i="12"/>
  <c r="EC98" i="12"/>
  <c r="EB98" i="12"/>
  <c r="DV98" i="12"/>
  <c r="EF98" i="12" s="1"/>
  <c r="AJ98" i="12" s="1"/>
  <c r="DU98" i="12"/>
  <c r="EE98" i="12" s="1"/>
  <c r="DT98" i="12"/>
  <c r="DR98" i="12"/>
  <c r="DA98" i="12"/>
  <c r="CZ98" i="12"/>
  <c r="CX98" i="12"/>
  <c r="CT98" i="12"/>
  <c r="CS98" i="12"/>
  <c r="CR98" i="12"/>
  <c r="DF98" i="12" s="1"/>
  <c r="CO98" i="12"/>
  <c r="CP98" i="12" s="1"/>
  <c r="DB98" i="12" s="1"/>
  <c r="CJ98" i="12"/>
  <c r="CI98" i="12"/>
  <c r="CG98" i="12"/>
  <c r="CC98" i="12"/>
  <c r="CB98" i="12"/>
  <c r="CA98" i="12"/>
  <c r="BV98" i="12"/>
  <c r="BS98" i="12"/>
  <c r="BQ98" i="12"/>
  <c r="BL98" i="12"/>
  <c r="BG98" i="12"/>
  <c r="BB98" i="12"/>
  <c r="BA98" i="12"/>
  <c r="BC98" i="12" s="1"/>
  <c r="AY98" i="12"/>
  <c r="AZ98" i="12" s="1"/>
  <c r="AW98" i="12"/>
  <c r="AR98" i="12"/>
  <c r="AO98" i="12"/>
  <c r="AP98" i="12" s="1"/>
  <c r="AM98" i="12"/>
  <c r="AH98" i="12"/>
  <c r="AE98" i="12"/>
  <c r="AC98" i="12"/>
  <c r="X98" i="12"/>
  <c r="U98" i="12"/>
  <c r="FH97" i="12"/>
  <c r="FE97" i="12"/>
  <c r="FC97" i="12"/>
  <c r="FB97" i="12"/>
  <c r="EY97" i="12"/>
  <c r="ES97" i="12"/>
  <c r="FD97" i="12" s="1"/>
  <c r="EQ97" i="12"/>
  <c r="EZ97" i="12" s="1"/>
  <c r="EL97" i="12"/>
  <c r="EK97" i="12"/>
  <c r="EH97" i="12"/>
  <c r="EF97" i="12"/>
  <c r="EE97" i="12"/>
  <c r="EB97" i="12"/>
  <c r="DS97" i="12"/>
  <c r="DR97" i="12"/>
  <c r="CR97" i="12"/>
  <c r="CO97" i="12"/>
  <c r="CP97" i="12" s="1"/>
  <c r="CA97" i="12"/>
  <c r="BV97" i="12"/>
  <c r="BQ97" i="12"/>
  <c r="BO97" i="12"/>
  <c r="BN97" i="12"/>
  <c r="BL97" i="12"/>
  <c r="BG97" i="12"/>
  <c r="BB97" i="12"/>
  <c r="AW97" i="12"/>
  <c r="AR97" i="12"/>
  <c r="AM97" i="12"/>
  <c r="AJ97" i="12"/>
  <c r="AH97" i="12"/>
  <c r="AC97" i="12"/>
  <c r="X97" i="12"/>
  <c r="R97" i="12"/>
  <c r="P97" i="12"/>
  <c r="Q97" i="12" s="1"/>
  <c r="FG96" i="12"/>
  <c r="FF96" i="12"/>
  <c r="FD96" i="12"/>
  <c r="FC96" i="12"/>
  <c r="FA96" i="12"/>
  <c r="EZ96" i="12"/>
  <c r="EX96" i="12"/>
  <c r="EP96" i="12"/>
  <c r="EM96" i="12"/>
  <c r="EJ96" i="12"/>
  <c r="EI96" i="12"/>
  <c r="EG96" i="12"/>
  <c r="EF96" i="12"/>
  <c r="ED96" i="12"/>
  <c r="EC96" i="12"/>
  <c r="EB96" i="12"/>
  <c r="Q96" i="12" s="1"/>
  <c r="DW96" i="12"/>
  <c r="EH96" i="12" s="1"/>
  <c r="AT96" i="12" s="1"/>
  <c r="DV96" i="12"/>
  <c r="DT96" i="12"/>
  <c r="DR96" i="12"/>
  <c r="ES96" i="12" s="1"/>
  <c r="DC96" i="12"/>
  <c r="DB96" i="12"/>
  <c r="CZ96" i="12"/>
  <c r="CV96" i="12"/>
  <c r="CU96" i="12"/>
  <c r="CT96" i="12"/>
  <c r="CR96" i="12"/>
  <c r="CO96" i="12"/>
  <c r="CP96" i="12" s="1"/>
  <c r="CM96" i="12"/>
  <c r="CL96" i="12"/>
  <c r="CK96" i="12"/>
  <c r="CI96" i="12"/>
  <c r="CE96" i="12"/>
  <c r="CD96" i="12"/>
  <c r="CA96" i="12"/>
  <c r="BV96" i="12"/>
  <c r="BS96" i="12"/>
  <c r="BQ96" i="12"/>
  <c r="BL96" i="12"/>
  <c r="BG96" i="12"/>
  <c r="BD96" i="12"/>
  <c r="BB96" i="12"/>
  <c r="AY96" i="12"/>
  <c r="AZ96" i="12" s="1"/>
  <c r="BA96" i="12" s="1"/>
  <c r="BC96" i="12" s="1"/>
  <c r="AW96" i="12"/>
  <c r="AR96" i="12"/>
  <c r="AO96" i="12"/>
  <c r="AM96" i="12"/>
  <c r="AH96" i="12"/>
  <c r="AC96" i="12"/>
  <c r="X96" i="12"/>
  <c r="U96" i="12"/>
  <c r="V96" i="12" s="1"/>
  <c r="P96" i="12"/>
  <c r="FH95" i="12"/>
  <c r="FE95" i="12"/>
  <c r="FD95" i="12"/>
  <c r="FC95" i="12"/>
  <c r="FB95" i="12"/>
  <c r="EY95" i="12"/>
  <c r="EU95" i="12"/>
  <c r="FG95" i="12" s="1"/>
  <c r="ES95" i="12"/>
  <c r="EQ95" i="12"/>
  <c r="EZ95" i="12" s="1"/>
  <c r="EL95" i="12"/>
  <c r="EK95" i="12"/>
  <c r="EI95" i="12"/>
  <c r="AY95" i="12" s="1"/>
  <c r="EH95" i="12"/>
  <c r="AU95" i="12" s="1"/>
  <c r="EF95" i="12"/>
  <c r="EE95" i="12"/>
  <c r="EB95" i="12"/>
  <c r="DY95" i="12"/>
  <c r="EM95" i="12" s="1"/>
  <c r="DW95" i="12"/>
  <c r="DU95" i="12"/>
  <c r="ED95" i="12" s="1"/>
  <c r="Z95" i="12" s="1"/>
  <c r="DT95" i="12"/>
  <c r="EC95" i="12" s="1"/>
  <c r="DS95" i="12"/>
  <c r="DR95" i="12"/>
  <c r="EP95" i="12" s="1"/>
  <c r="CW95" i="12"/>
  <c r="CS95" i="12"/>
  <c r="CR95" i="12"/>
  <c r="DF95" i="12" s="1"/>
  <c r="CP95" i="12"/>
  <c r="CO95" i="12"/>
  <c r="CH95" i="12"/>
  <c r="CF95" i="12"/>
  <c r="CB95" i="12"/>
  <c r="BZ95" i="12" s="1"/>
  <c r="CA95" i="12"/>
  <c r="CN95" i="12" s="1"/>
  <c r="BV95" i="12"/>
  <c r="BQ95" i="12"/>
  <c r="BP95" i="12"/>
  <c r="BN95" i="12"/>
  <c r="BO95" i="12" s="1"/>
  <c r="BL95" i="12"/>
  <c r="BI95" i="12"/>
  <c r="BG95" i="12"/>
  <c r="BB95" i="12"/>
  <c r="AZ95" i="12"/>
  <c r="BA95" i="12" s="1"/>
  <c r="AW95" i="12"/>
  <c r="AT95" i="12"/>
  <c r="AR95" i="12"/>
  <c r="AM95" i="12"/>
  <c r="AJ95" i="12"/>
  <c r="AH95" i="12"/>
  <c r="AC95" i="12"/>
  <c r="X95" i="12"/>
  <c r="FG94" i="12"/>
  <c r="FF94" i="12"/>
  <c r="FD94" i="12"/>
  <c r="FA94" i="12"/>
  <c r="EZ94" i="12"/>
  <c r="EY94" i="12"/>
  <c r="EQ94" i="12"/>
  <c r="EP94" i="12"/>
  <c r="EX94" i="12" s="1"/>
  <c r="EM94" i="12"/>
  <c r="EJ94" i="12"/>
  <c r="BD94" i="12" s="1"/>
  <c r="BE94" i="12" s="1"/>
  <c r="BF94" i="12" s="1"/>
  <c r="EI94" i="12"/>
  <c r="EG94" i="12"/>
  <c r="ED94" i="12"/>
  <c r="EC94" i="12"/>
  <c r="DY94" i="12"/>
  <c r="EL94" i="12" s="1"/>
  <c r="DV94" i="12"/>
  <c r="EF94" i="12" s="1"/>
  <c r="DR94" i="12"/>
  <c r="DD94" i="12"/>
  <c r="DB94" i="12"/>
  <c r="CX94" i="12"/>
  <c r="CW94" i="12"/>
  <c r="CV94" i="12"/>
  <c r="CT94" i="12"/>
  <c r="CR94" i="12"/>
  <c r="CO94" i="12"/>
  <c r="CP94" i="12" s="1"/>
  <c r="CM94" i="12"/>
  <c r="CK94" i="12"/>
  <c r="CG94" i="12"/>
  <c r="CF94" i="12"/>
  <c r="CE94" i="12"/>
  <c r="CA94" i="12"/>
  <c r="BV94" i="12"/>
  <c r="BS94" i="12"/>
  <c r="BT94" i="12" s="1"/>
  <c r="BQ94" i="12"/>
  <c r="BL94" i="12"/>
  <c r="BG94" i="12"/>
  <c r="BB94" i="12"/>
  <c r="AY94" i="12"/>
  <c r="AW94" i="12"/>
  <c r="AR94" i="12"/>
  <c r="AP94" i="12"/>
  <c r="AQ94" i="12" s="1"/>
  <c r="AO94" i="12"/>
  <c r="AM94" i="12"/>
  <c r="AH94" i="12"/>
  <c r="AC94" i="12"/>
  <c r="X94" i="12"/>
  <c r="W94" i="12"/>
  <c r="U94" i="12"/>
  <c r="V94" i="12" s="1"/>
  <c r="Y94" i="12" s="1"/>
  <c r="FH93" i="12"/>
  <c r="FE93" i="12"/>
  <c r="FC93" i="12"/>
  <c r="FB93" i="12"/>
  <c r="EY93" i="12"/>
  <c r="EX93" i="12"/>
  <c r="EU93" i="12"/>
  <c r="ES93" i="12"/>
  <c r="FD93" i="12" s="1"/>
  <c r="EQ93" i="12"/>
  <c r="EZ93" i="12" s="1"/>
  <c r="EP93" i="12"/>
  <c r="EM93" i="12"/>
  <c r="EL93" i="12"/>
  <c r="EK93" i="12"/>
  <c r="BI93" i="12" s="1"/>
  <c r="EI93" i="12"/>
  <c r="EH93" i="12"/>
  <c r="EF93" i="12"/>
  <c r="EE93" i="12"/>
  <c r="ED93" i="12"/>
  <c r="EC93" i="12"/>
  <c r="U93" i="12" s="1"/>
  <c r="EB93" i="12"/>
  <c r="Q93" i="12" s="1"/>
  <c r="EA93" i="12"/>
  <c r="G93" i="12" s="1"/>
  <c r="DY93" i="12"/>
  <c r="DX93" i="12" s="1"/>
  <c r="EJ93" i="12" s="1"/>
  <c r="DW93" i="12"/>
  <c r="DV93" i="12"/>
  <c r="EG93" i="12" s="1"/>
  <c r="DU93" i="12"/>
  <c r="DT93" i="12"/>
  <c r="DS93" i="12"/>
  <c r="DR93" i="12"/>
  <c r="ER93" i="12" s="1"/>
  <c r="FA93" i="12" s="1"/>
  <c r="DB93" i="12"/>
  <c r="CR93" i="12"/>
  <c r="CP93" i="12"/>
  <c r="DA93" i="12" s="1"/>
  <c r="CO93" i="12"/>
  <c r="CB93" i="12"/>
  <c r="CN93" i="12" s="1"/>
  <c r="CA93" i="12"/>
  <c r="BV93" i="12"/>
  <c r="BS93" i="12"/>
  <c r="BQ93" i="12"/>
  <c r="BL93" i="12"/>
  <c r="BJ93" i="12"/>
  <c r="BG93" i="12"/>
  <c r="BB93" i="12"/>
  <c r="AW93" i="12"/>
  <c r="AT93" i="12"/>
  <c r="AR93" i="12"/>
  <c r="AM93" i="12"/>
  <c r="AL93" i="12"/>
  <c r="AN93" i="12" s="1"/>
  <c r="AJ93" i="12"/>
  <c r="AK93" i="12" s="1"/>
  <c r="AH93" i="12"/>
  <c r="AE93" i="12"/>
  <c r="AC93" i="12"/>
  <c r="X93" i="12"/>
  <c r="V93" i="12"/>
  <c r="W93" i="12" s="1"/>
  <c r="P93" i="12"/>
  <c r="F93" i="12"/>
  <c r="FG92" i="12"/>
  <c r="FF92" i="12"/>
  <c r="FD92" i="12"/>
  <c r="FA92" i="12"/>
  <c r="EZ92" i="12"/>
  <c r="EM92" i="12"/>
  <c r="EJ92" i="12"/>
  <c r="EI92" i="12"/>
  <c r="EG92" i="12"/>
  <c r="ED92" i="12"/>
  <c r="Z92" i="12" s="1"/>
  <c r="EC92" i="12"/>
  <c r="DR92" i="12"/>
  <c r="CR92" i="12"/>
  <c r="CO92" i="12"/>
  <c r="CP92" i="12" s="1"/>
  <c r="CA92" i="12"/>
  <c r="BV92" i="12"/>
  <c r="BS92" i="12"/>
  <c r="BT92" i="12" s="1"/>
  <c r="BQ92" i="12"/>
  <c r="BL92" i="12"/>
  <c r="BG92" i="12"/>
  <c r="BB92" i="12"/>
  <c r="AW92" i="12"/>
  <c r="AR92" i="12"/>
  <c r="AO92" i="12"/>
  <c r="AP92" i="12" s="1"/>
  <c r="AM92" i="12"/>
  <c r="AH92" i="12"/>
  <c r="AC92" i="12"/>
  <c r="AA92" i="12"/>
  <c r="X92" i="12"/>
  <c r="U92" i="12"/>
  <c r="V92" i="12" s="1"/>
  <c r="FH91" i="12"/>
  <c r="FE91" i="12"/>
  <c r="FD91" i="12"/>
  <c r="FC91" i="12"/>
  <c r="FB91" i="12"/>
  <c r="EY91" i="12"/>
  <c r="EU91" i="12"/>
  <c r="FG91" i="12" s="1"/>
  <c r="ES91" i="12"/>
  <c r="EQ91" i="12"/>
  <c r="EZ91" i="12" s="1"/>
  <c r="EP91" i="12"/>
  <c r="EM91" i="12"/>
  <c r="BS91" i="12" s="1"/>
  <c r="EL91" i="12"/>
  <c r="EK91" i="12"/>
  <c r="EH91" i="12"/>
  <c r="EG91" i="12"/>
  <c r="EF91" i="12"/>
  <c r="EE91" i="12"/>
  <c r="AE91" i="12" s="1"/>
  <c r="EB91" i="12"/>
  <c r="DY91" i="12"/>
  <c r="DW91" i="12"/>
  <c r="EI91" i="12" s="1"/>
  <c r="DV91" i="12"/>
  <c r="DU91" i="12"/>
  <c r="ED91" i="12" s="1"/>
  <c r="DS91" i="12"/>
  <c r="EA91" i="12" s="1"/>
  <c r="DR91" i="12"/>
  <c r="CY91" i="12"/>
  <c r="CW91" i="12"/>
  <c r="CV91" i="12"/>
  <c r="CU91" i="12"/>
  <c r="CS91" i="12"/>
  <c r="DF91" i="12" s="1"/>
  <c r="CR91" i="12"/>
  <c r="CP91" i="12"/>
  <c r="DA91" i="12" s="1"/>
  <c r="CO91" i="12"/>
  <c r="CM91" i="12"/>
  <c r="CL91" i="12"/>
  <c r="CJ91" i="12"/>
  <c r="CH91" i="12"/>
  <c r="CE91" i="12"/>
  <c r="CB91" i="12"/>
  <c r="CN91" i="12" s="1"/>
  <c r="CA91" i="12"/>
  <c r="BZ91" i="12"/>
  <c r="BV91" i="12"/>
  <c r="BQ91" i="12"/>
  <c r="BN91" i="12"/>
  <c r="BL91" i="12"/>
  <c r="BG91" i="12"/>
  <c r="BB91" i="12"/>
  <c r="AX91" i="12"/>
  <c r="AW91" i="12"/>
  <c r="AV91" i="12"/>
  <c r="AT91" i="12"/>
  <c r="AU91" i="12" s="1"/>
  <c r="AR91" i="12"/>
  <c r="AO91" i="12"/>
  <c r="AM91" i="12"/>
  <c r="AH91" i="12"/>
  <c r="AF91" i="12"/>
  <c r="AG91" i="12" s="1"/>
  <c r="AC91" i="12"/>
  <c r="X91" i="12"/>
  <c r="P91" i="12"/>
  <c r="Q91" i="12" s="1"/>
  <c r="FH90" i="12"/>
  <c r="FE90" i="12"/>
  <c r="FC90" i="12"/>
  <c r="FB90" i="12"/>
  <c r="EY90" i="12"/>
  <c r="EU90" i="12"/>
  <c r="FG90" i="12" s="1"/>
  <c r="EL90" i="12"/>
  <c r="EK90" i="12"/>
  <c r="BI90" i="12" s="1"/>
  <c r="EH90" i="12"/>
  <c r="EF90" i="12"/>
  <c r="AJ90" i="12" s="1"/>
  <c r="EE90" i="12"/>
  <c r="EB90" i="12"/>
  <c r="DV90" i="12"/>
  <c r="EG90" i="12" s="1"/>
  <c r="DU90" i="12"/>
  <c r="ED90" i="12" s="1"/>
  <c r="DR90" i="12"/>
  <c r="EP90" i="12" s="1"/>
  <c r="CR90" i="12"/>
  <c r="CO90" i="12"/>
  <c r="CP90" i="12" s="1"/>
  <c r="DA90" i="12" s="1"/>
  <c r="CB90" i="12"/>
  <c r="CA90" i="12"/>
  <c r="BV90" i="12"/>
  <c r="BQ90" i="12"/>
  <c r="BL90" i="12"/>
  <c r="BG90" i="12"/>
  <c r="BB90" i="12"/>
  <c r="AW90" i="12"/>
  <c r="AR90" i="12"/>
  <c r="AO90" i="12"/>
  <c r="AM90" i="12"/>
  <c r="AH90" i="12"/>
  <c r="AG90" i="12"/>
  <c r="AE90" i="12"/>
  <c r="AF90" i="12" s="1"/>
  <c r="AC90" i="12"/>
  <c r="X90" i="12"/>
  <c r="FH89" i="12"/>
  <c r="FE89" i="12"/>
  <c r="FC89" i="12"/>
  <c r="FB89" i="12"/>
  <c r="EY89" i="12"/>
  <c r="EQ89" i="12"/>
  <c r="EZ89" i="12" s="1"/>
  <c r="EL89" i="12"/>
  <c r="EK89" i="12"/>
  <c r="EH89" i="12"/>
  <c r="EF89" i="12"/>
  <c r="EE89" i="12"/>
  <c r="EB89" i="12"/>
  <c r="DS89" i="12"/>
  <c r="EA89" i="12" s="1"/>
  <c r="DR89" i="12"/>
  <c r="CR89" i="12"/>
  <c r="CO89" i="12"/>
  <c r="CP89" i="12" s="1"/>
  <c r="CA89" i="12"/>
  <c r="BV89" i="12"/>
  <c r="BQ89" i="12"/>
  <c r="BN89" i="12"/>
  <c r="BO89" i="12" s="1"/>
  <c r="BL89" i="12"/>
  <c r="BG89" i="12"/>
  <c r="BB89" i="12"/>
  <c r="AW89" i="12"/>
  <c r="AT89" i="12"/>
  <c r="AR89" i="12"/>
  <c r="AM89" i="12"/>
  <c r="AJ89" i="12"/>
  <c r="AH89" i="12"/>
  <c r="AC89" i="12"/>
  <c r="X89" i="12"/>
  <c r="P89" i="12"/>
  <c r="Q89" i="12" s="1"/>
  <c r="FG88" i="12"/>
  <c r="FF88" i="12"/>
  <c r="FD88" i="12"/>
  <c r="FA88" i="12"/>
  <c r="EZ88" i="12"/>
  <c r="ER88" i="12"/>
  <c r="FB88" i="12" s="1"/>
  <c r="EM88" i="12"/>
  <c r="BT88" i="12" s="1"/>
  <c r="EJ88" i="12"/>
  <c r="EI88" i="12"/>
  <c r="EG88" i="12"/>
  <c r="ED88" i="12"/>
  <c r="EC88" i="12"/>
  <c r="DV88" i="12"/>
  <c r="EF88" i="12" s="1"/>
  <c r="DR88" i="12"/>
  <c r="CZ88" i="12"/>
  <c r="CX88" i="12"/>
  <c r="CV88" i="12"/>
  <c r="CT88" i="12"/>
  <c r="CR88" i="12"/>
  <c r="CO88" i="12"/>
  <c r="CP88" i="12" s="1"/>
  <c r="DB88" i="12" s="1"/>
  <c r="CL88" i="12"/>
  <c r="CK88" i="12"/>
  <c r="CI88" i="12"/>
  <c r="CE88" i="12"/>
  <c r="CC88" i="12"/>
  <c r="CA88" i="12"/>
  <c r="BV88" i="12"/>
  <c r="BS88" i="12"/>
  <c r="BQ88" i="12"/>
  <c r="BL88" i="12"/>
  <c r="BG88" i="12"/>
  <c r="BB88" i="12"/>
  <c r="BA88" i="12"/>
  <c r="AY88" i="12"/>
  <c r="AZ88" i="12" s="1"/>
  <c r="AW88" i="12"/>
  <c r="AR88" i="12"/>
  <c r="AO88" i="12"/>
  <c r="AP88" i="12" s="1"/>
  <c r="AM88" i="12"/>
  <c r="AH88" i="12"/>
  <c r="AC88" i="12"/>
  <c r="X88" i="12"/>
  <c r="U88" i="12"/>
  <c r="V88" i="12" s="1"/>
  <c r="FH87" i="12"/>
  <c r="FE87" i="12"/>
  <c r="FC87" i="12"/>
  <c r="FB87" i="12"/>
  <c r="EY87" i="12"/>
  <c r="EX87" i="12"/>
  <c r="EU87" i="12"/>
  <c r="FG87" i="12" s="1"/>
  <c r="ES87" i="12"/>
  <c r="FD87" i="12" s="1"/>
  <c r="EQ87" i="12"/>
  <c r="EZ87" i="12" s="1"/>
  <c r="EL87" i="12"/>
  <c r="EK87" i="12"/>
  <c r="EH87" i="12"/>
  <c r="AU87" i="12" s="1"/>
  <c r="AV87" i="12" s="1"/>
  <c r="EF87" i="12"/>
  <c r="EE87" i="12"/>
  <c r="EB87" i="12"/>
  <c r="EA87" i="12"/>
  <c r="F87" i="12" s="1"/>
  <c r="DY87" i="12"/>
  <c r="EM87" i="12" s="1"/>
  <c r="DW87" i="12"/>
  <c r="EI87" i="12" s="1"/>
  <c r="DU87" i="12"/>
  <c r="ED87" i="12" s="1"/>
  <c r="DT87" i="12"/>
  <c r="EC87" i="12" s="1"/>
  <c r="DS87" i="12"/>
  <c r="DR87" i="12"/>
  <c r="EP87" i="12" s="1"/>
  <c r="CR87" i="12"/>
  <c r="CP87" i="12"/>
  <c r="DA87" i="12" s="1"/>
  <c r="CO87" i="12"/>
  <c r="CD87" i="12"/>
  <c r="CA87" i="12"/>
  <c r="BV87" i="12"/>
  <c r="BQ87" i="12"/>
  <c r="BP87" i="12"/>
  <c r="BN87" i="12"/>
  <c r="BO87" i="12" s="1"/>
  <c r="BL87" i="12"/>
  <c r="BI87" i="12"/>
  <c r="BG87" i="12"/>
  <c r="BB87" i="12"/>
  <c r="AW87" i="12"/>
  <c r="AT87" i="12"/>
  <c r="AR87" i="12"/>
  <c r="AM87" i="12"/>
  <c r="AK87" i="12"/>
  <c r="AN87" i="12" s="1"/>
  <c r="AJ87" i="12"/>
  <c r="AL87" i="12" s="1"/>
  <c r="AH87" i="12"/>
  <c r="AC87" i="12"/>
  <c r="X87" i="12"/>
  <c r="P87" i="12"/>
  <c r="FG86" i="12"/>
  <c r="FF86" i="12"/>
  <c r="FD86" i="12"/>
  <c r="FA86" i="12"/>
  <c r="EZ86" i="12"/>
  <c r="EY86" i="12"/>
  <c r="EQ86" i="12"/>
  <c r="EM86" i="12"/>
  <c r="EL86" i="12"/>
  <c r="EJ86" i="12"/>
  <c r="BD86" i="12" s="1"/>
  <c r="EI86" i="12"/>
  <c r="EG86" i="12"/>
  <c r="ED86" i="12"/>
  <c r="EC86" i="12"/>
  <c r="EB86" i="12"/>
  <c r="P86" i="12" s="1"/>
  <c r="DY86" i="12"/>
  <c r="DT86" i="12"/>
  <c r="DR86" i="12"/>
  <c r="CR86" i="12"/>
  <c r="CO86" i="12"/>
  <c r="CP86" i="12" s="1"/>
  <c r="DB86" i="12" s="1"/>
  <c r="CE86" i="12"/>
  <c r="CC86" i="12"/>
  <c r="CA86" i="12"/>
  <c r="BV86" i="12"/>
  <c r="BS86" i="12"/>
  <c r="BT86" i="12" s="1"/>
  <c r="BQ86" i="12"/>
  <c r="BO86" i="12"/>
  <c r="BN86" i="12"/>
  <c r="BL86" i="12"/>
  <c r="BG86" i="12"/>
  <c r="BE86" i="12"/>
  <c r="BB86" i="12"/>
  <c r="AY86" i="12"/>
  <c r="AZ86" i="12" s="1"/>
  <c r="AW86" i="12"/>
  <c r="AR86" i="12"/>
  <c r="AO86" i="12"/>
  <c r="AP86" i="12" s="1"/>
  <c r="AM86" i="12"/>
  <c r="AH86" i="12"/>
  <c r="AC86" i="12"/>
  <c r="X86" i="12"/>
  <c r="W86" i="12"/>
  <c r="U86" i="12"/>
  <c r="V86" i="12" s="1"/>
  <c r="Q86" i="12"/>
  <c r="FH85" i="12"/>
  <c r="FE85" i="12"/>
  <c r="FC85" i="12"/>
  <c r="FB85" i="12"/>
  <c r="EZ85" i="12"/>
  <c r="EY85" i="12"/>
  <c r="EX85" i="12"/>
  <c r="EU85" i="12"/>
  <c r="ES85" i="12"/>
  <c r="FD85" i="12" s="1"/>
  <c r="EQ85" i="12"/>
  <c r="EP85" i="12"/>
  <c r="EM85" i="12"/>
  <c r="EL85" i="12"/>
  <c r="EK85" i="12"/>
  <c r="BI85" i="12" s="1"/>
  <c r="EI85" i="12"/>
  <c r="EH85" i="12"/>
  <c r="EG85" i="12"/>
  <c r="EF85" i="12"/>
  <c r="EE85" i="12"/>
  <c r="AE85" i="12" s="1"/>
  <c r="EC85" i="12"/>
  <c r="U85" i="12" s="1"/>
  <c r="EB85" i="12"/>
  <c r="DY85" i="12"/>
  <c r="DW85" i="12"/>
  <c r="DV85" i="12"/>
  <c r="DU85" i="12"/>
  <c r="ED85" i="12" s="1"/>
  <c r="DT85" i="12"/>
  <c r="DS85" i="12"/>
  <c r="EA85" i="12" s="1"/>
  <c r="DR85" i="12"/>
  <c r="ER85" i="12" s="1"/>
  <c r="FA85" i="12" s="1"/>
  <c r="CY85" i="12"/>
  <c r="CW85" i="12"/>
  <c r="CU85" i="12"/>
  <c r="CS85" i="12"/>
  <c r="DF85" i="12" s="1"/>
  <c r="CR85" i="12"/>
  <c r="CP85" i="12"/>
  <c r="DA85" i="12" s="1"/>
  <c r="CO85" i="12"/>
  <c r="CL85" i="12"/>
  <c r="CK85" i="12"/>
  <c r="CH85" i="12"/>
  <c r="CD85" i="12"/>
  <c r="CB85" i="12"/>
  <c r="CN85" i="12" s="1"/>
  <c r="CA85" i="12"/>
  <c r="BV85" i="12"/>
  <c r="BQ85" i="12"/>
  <c r="BN85" i="12"/>
  <c r="BL85" i="12"/>
  <c r="BJ85" i="12"/>
  <c r="BK85" i="12" s="1"/>
  <c r="BG85" i="12"/>
  <c r="BB85" i="12"/>
  <c r="AW85" i="12"/>
  <c r="AT85" i="12"/>
  <c r="AR85" i="12"/>
  <c r="AM85" i="12"/>
  <c r="AJ85" i="12"/>
  <c r="AK85" i="12" s="1"/>
  <c r="AH85" i="12"/>
  <c r="AC85" i="12"/>
  <c r="X85" i="12"/>
  <c r="V85" i="12"/>
  <c r="P85" i="12"/>
  <c r="FG84" i="12"/>
  <c r="FF84" i="12"/>
  <c r="FD84" i="12"/>
  <c r="FA84" i="12"/>
  <c r="EZ84" i="12"/>
  <c r="EP84" i="12"/>
  <c r="EX84" i="12" s="1"/>
  <c r="EM84" i="12"/>
  <c r="EJ84" i="12"/>
  <c r="EI84" i="12"/>
  <c r="EG84" i="12"/>
  <c r="ED84" i="12"/>
  <c r="Z84" i="12" s="1"/>
  <c r="EC84" i="12"/>
  <c r="DS84" i="12"/>
  <c r="EA84" i="12" s="1"/>
  <c r="DR84" i="12"/>
  <c r="CT84" i="12"/>
  <c r="CR84" i="12"/>
  <c r="CP84" i="12"/>
  <c r="DB84" i="12" s="1"/>
  <c r="CO84" i="12"/>
  <c r="CG84" i="12"/>
  <c r="CC84" i="12"/>
  <c r="CA84" i="12"/>
  <c r="BV84" i="12"/>
  <c r="BS84" i="12"/>
  <c r="BT84" i="12" s="1"/>
  <c r="BQ84" i="12"/>
  <c r="BL84" i="12"/>
  <c r="BG84" i="12"/>
  <c r="BB84" i="12"/>
  <c r="AW84" i="12"/>
  <c r="AS84" i="12"/>
  <c r="AR84" i="12"/>
  <c r="AQ84" i="12"/>
  <c r="AO84" i="12"/>
  <c r="AP84" i="12" s="1"/>
  <c r="AM84" i="12"/>
  <c r="AH84" i="12"/>
  <c r="AC84" i="12"/>
  <c r="Y84" i="12"/>
  <c r="X84" i="12"/>
  <c r="W84" i="12"/>
  <c r="U84" i="12"/>
  <c r="V84" i="12" s="1"/>
  <c r="FH83" i="12"/>
  <c r="FG83" i="12"/>
  <c r="FE83" i="12"/>
  <c r="FC83" i="12"/>
  <c r="FB83" i="12"/>
  <c r="EY83" i="12"/>
  <c r="EU83" i="12"/>
  <c r="ES83" i="12"/>
  <c r="FD83" i="12" s="1"/>
  <c r="EQ83" i="12"/>
  <c r="EZ83" i="12" s="1"/>
  <c r="EP83" i="12"/>
  <c r="EL83" i="12"/>
  <c r="EK83" i="12"/>
  <c r="EH83" i="12"/>
  <c r="EG83" i="12"/>
  <c r="EF83" i="12"/>
  <c r="EE83" i="12"/>
  <c r="AE83" i="12" s="1"/>
  <c r="EB83" i="12"/>
  <c r="DY83" i="12"/>
  <c r="DW83" i="12"/>
  <c r="EI83" i="12" s="1"/>
  <c r="DV83" i="12"/>
  <c r="DU83" i="12"/>
  <c r="ED83" i="12" s="1"/>
  <c r="DS83" i="12"/>
  <c r="DR83" i="12"/>
  <c r="DD83" i="12"/>
  <c r="DA83" i="12"/>
  <c r="CY83" i="12"/>
  <c r="CW83" i="12"/>
  <c r="CV83" i="12"/>
  <c r="CU83" i="12"/>
  <c r="CR83" i="12"/>
  <c r="CP83" i="12"/>
  <c r="CO83" i="12"/>
  <c r="CM83" i="12"/>
  <c r="CL83" i="12"/>
  <c r="CJ83" i="12"/>
  <c r="CF83" i="12"/>
  <c r="CE83" i="12"/>
  <c r="CD83" i="12"/>
  <c r="CB83" i="12"/>
  <c r="CN83" i="12" s="1"/>
  <c r="CA83" i="12"/>
  <c r="BV83" i="12"/>
  <c r="BQ83" i="12"/>
  <c r="BN83" i="12"/>
  <c r="BL83" i="12"/>
  <c r="BG83" i="12"/>
  <c r="BB83" i="12"/>
  <c r="AW83" i="12"/>
  <c r="AT83" i="12"/>
  <c r="AU83" i="12" s="1"/>
  <c r="AR83" i="12"/>
  <c r="AM83" i="12"/>
  <c r="AH83" i="12"/>
  <c r="AF83" i="12"/>
  <c r="AC83" i="12"/>
  <c r="X83" i="12"/>
  <c r="Q83" i="12"/>
  <c r="R83" i="12" s="1"/>
  <c r="P83" i="12"/>
  <c r="FG82" i="12"/>
  <c r="FF82" i="12"/>
  <c r="FD82" i="12"/>
  <c r="FA82" i="12"/>
  <c r="EZ82" i="12"/>
  <c r="EP82" i="12"/>
  <c r="EX82" i="12" s="1"/>
  <c r="EM82" i="12"/>
  <c r="EJ82" i="12"/>
  <c r="EI82" i="12"/>
  <c r="EG82" i="12"/>
  <c r="ED82" i="12"/>
  <c r="EC82" i="12"/>
  <c r="DT82" i="12"/>
  <c r="EB82" i="12" s="1"/>
  <c r="DR82" i="12"/>
  <c r="DD82" i="12"/>
  <c r="DA82" i="12"/>
  <c r="CX82" i="12"/>
  <c r="CT82" i="12"/>
  <c r="CS82" i="12"/>
  <c r="CR82" i="12"/>
  <c r="DF82" i="12" s="1"/>
  <c r="CO82" i="12"/>
  <c r="CP82" i="12" s="1"/>
  <c r="CM82" i="12"/>
  <c r="CJ82" i="12"/>
  <c r="CG82" i="12"/>
  <c r="CE82" i="12"/>
  <c r="CC82" i="12"/>
  <c r="CB82" i="12"/>
  <c r="CA82" i="12"/>
  <c r="BV82" i="12"/>
  <c r="BS82" i="12"/>
  <c r="BT82" i="12" s="1"/>
  <c r="BQ82" i="12"/>
  <c r="BL82" i="12"/>
  <c r="BG82" i="12"/>
  <c r="BB82" i="12"/>
  <c r="AY82" i="12"/>
  <c r="AZ82" i="12" s="1"/>
  <c r="AW82" i="12"/>
  <c r="AS82" i="12"/>
  <c r="AR82" i="12"/>
  <c r="AQ82" i="12"/>
  <c r="AO82" i="12"/>
  <c r="AP82" i="12" s="1"/>
  <c r="AM82" i="12"/>
  <c r="AH82" i="12"/>
  <c r="AC82" i="12"/>
  <c r="X82" i="12"/>
  <c r="FH81" i="12"/>
  <c r="FE81" i="12"/>
  <c r="FC81" i="12"/>
  <c r="FB81" i="12"/>
  <c r="EY81" i="12"/>
  <c r="EU81" i="12"/>
  <c r="FG81" i="12" s="1"/>
  <c r="ES81" i="12"/>
  <c r="FD81" i="12" s="1"/>
  <c r="ER81" i="12"/>
  <c r="FA81" i="12" s="1"/>
  <c r="EL81" i="12"/>
  <c r="EK81" i="12"/>
  <c r="EH81" i="12"/>
  <c r="EF81" i="12"/>
  <c r="AK81" i="12" s="1"/>
  <c r="EE81" i="12"/>
  <c r="AE81" i="12" s="1"/>
  <c r="EB81" i="12"/>
  <c r="DY81" i="12"/>
  <c r="EM81" i="12" s="1"/>
  <c r="DW81" i="12"/>
  <c r="EI81" i="12" s="1"/>
  <c r="DU81" i="12"/>
  <c r="ED81" i="12" s="1"/>
  <c r="DR81" i="12"/>
  <c r="CY81" i="12"/>
  <c r="CX81" i="12"/>
  <c r="CW81" i="12"/>
  <c r="CS81" i="12"/>
  <c r="DF81" i="12" s="1"/>
  <c r="CR81" i="12"/>
  <c r="CP81" i="12"/>
  <c r="DA81" i="12" s="1"/>
  <c r="CO81" i="12"/>
  <c r="CL81" i="12"/>
  <c r="CJ81" i="12"/>
  <c r="CG81" i="12"/>
  <c r="CD81" i="12"/>
  <c r="CA81" i="12"/>
  <c r="BV81" i="12"/>
  <c r="BQ81" i="12"/>
  <c r="BO81" i="12"/>
  <c r="BN81" i="12"/>
  <c r="BL81" i="12"/>
  <c r="BG81" i="12"/>
  <c r="BB81" i="12"/>
  <c r="AW81" i="12"/>
  <c r="AR81" i="12"/>
  <c r="AM81" i="12"/>
  <c r="AJ81" i="12"/>
  <c r="AL81" i="12" s="1"/>
  <c r="AH81" i="12"/>
  <c r="AF81" i="12"/>
  <c r="AG81" i="12" s="1"/>
  <c r="AC81" i="12"/>
  <c r="X81" i="12"/>
  <c r="Q81" i="12"/>
  <c r="P81" i="12"/>
  <c r="R81" i="12" s="1"/>
  <c r="FH80" i="12"/>
  <c r="FG80" i="12"/>
  <c r="FE80" i="12"/>
  <c r="FC80" i="12"/>
  <c r="FB80" i="12"/>
  <c r="EY80" i="12"/>
  <c r="EU80" i="12"/>
  <c r="ER80" i="12"/>
  <c r="FA80" i="12" s="1"/>
  <c r="EL80" i="12"/>
  <c r="EK80" i="12"/>
  <c r="EH80" i="12"/>
  <c r="AT80" i="12" s="1"/>
  <c r="EF80" i="12"/>
  <c r="AJ80" i="12" s="1"/>
  <c r="EE80" i="12"/>
  <c r="EB80" i="12"/>
  <c r="DW80" i="12"/>
  <c r="EI80" i="12" s="1"/>
  <c r="DU80" i="12"/>
  <c r="ED80" i="12" s="1"/>
  <c r="DR80" i="12"/>
  <c r="CR80" i="12"/>
  <c r="CO80" i="12"/>
  <c r="CP80" i="12" s="1"/>
  <c r="CZ80" i="12" s="1"/>
  <c r="CD80" i="12"/>
  <c r="CA80" i="12"/>
  <c r="BV80" i="12"/>
  <c r="BQ80" i="12"/>
  <c r="BL80" i="12"/>
  <c r="BI80" i="12"/>
  <c r="BG80" i="12"/>
  <c r="BB80" i="12"/>
  <c r="AW80" i="12"/>
  <c r="AR80" i="12"/>
  <c r="AM80" i="12"/>
  <c r="AH80" i="12"/>
  <c r="AE80" i="12"/>
  <c r="AC80" i="12"/>
  <c r="X80" i="12"/>
  <c r="FH79" i="12"/>
  <c r="FE79" i="12"/>
  <c r="FC79" i="12"/>
  <c r="FB79" i="12"/>
  <c r="FA79" i="12"/>
  <c r="EY79" i="12"/>
  <c r="EU79" i="12"/>
  <c r="ES79" i="12"/>
  <c r="FD79" i="12" s="1"/>
  <c r="ER79" i="12"/>
  <c r="EQ79" i="12"/>
  <c r="EZ79" i="12" s="1"/>
  <c r="EL79" i="12"/>
  <c r="EK79" i="12"/>
  <c r="EI79" i="12"/>
  <c r="EH79" i="12"/>
  <c r="EF79" i="12"/>
  <c r="EE79" i="12"/>
  <c r="EB79" i="12"/>
  <c r="EA79" i="12"/>
  <c r="DY79" i="12"/>
  <c r="EM79" i="12" s="1"/>
  <c r="DW79" i="12"/>
  <c r="DU79" i="12"/>
  <c r="ED79" i="12" s="1"/>
  <c r="DS79" i="12"/>
  <c r="DR79" i="12"/>
  <c r="CR79" i="12"/>
  <c r="CP79" i="12"/>
  <c r="CO79" i="12"/>
  <c r="CA79" i="12"/>
  <c r="BV79" i="12"/>
  <c r="BQ79" i="12"/>
  <c r="BN79" i="12"/>
  <c r="BO79" i="12" s="1"/>
  <c r="BP79" i="12" s="1"/>
  <c r="BL79" i="12"/>
  <c r="BJ79" i="12"/>
  <c r="BI79" i="12"/>
  <c r="BG79" i="12"/>
  <c r="BB79" i="12"/>
  <c r="AZ79" i="12"/>
  <c r="AY79" i="12"/>
  <c r="AW79" i="12"/>
  <c r="AR79" i="12"/>
  <c r="AN79" i="12"/>
  <c r="AM79" i="12"/>
  <c r="AJ79" i="12"/>
  <c r="AK79" i="12" s="1"/>
  <c r="AL79" i="12" s="1"/>
  <c r="AH79" i="12"/>
  <c r="AC79" i="12"/>
  <c r="X79" i="12"/>
  <c r="FG78" i="12"/>
  <c r="FF78" i="12"/>
  <c r="FD78" i="12"/>
  <c r="FA78" i="12"/>
  <c r="EZ78" i="12"/>
  <c r="EX78" i="12"/>
  <c r="ER78" i="12"/>
  <c r="FB78" i="12" s="1"/>
  <c r="EQ78" i="12"/>
  <c r="EY78" i="12" s="1"/>
  <c r="EP78" i="12"/>
  <c r="EM78" i="12"/>
  <c r="EJ78" i="12"/>
  <c r="BE78" i="12" s="1"/>
  <c r="BF78" i="12" s="1"/>
  <c r="EI78" i="12"/>
  <c r="EG78" i="12"/>
  <c r="EF78" i="12"/>
  <c r="ED78" i="12"/>
  <c r="EC78" i="12"/>
  <c r="DY78" i="12"/>
  <c r="DW78" i="12"/>
  <c r="EH78" i="12" s="1"/>
  <c r="DV78" i="12"/>
  <c r="DT78" i="12"/>
  <c r="EB78" i="12" s="1"/>
  <c r="DR78" i="12"/>
  <c r="DC78" i="12"/>
  <c r="CZ78" i="12"/>
  <c r="CR78" i="12"/>
  <c r="CO78" i="12"/>
  <c r="CP78" i="12" s="1"/>
  <c r="CX78" i="12" s="1"/>
  <c r="CF78" i="12"/>
  <c r="CE78" i="12"/>
  <c r="CD78" i="12"/>
  <c r="CA78" i="12"/>
  <c r="BV78" i="12"/>
  <c r="BS78" i="12"/>
  <c r="BQ78" i="12"/>
  <c r="BL78" i="12"/>
  <c r="BG78" i="12"/>
  <c r="BD78" i="12"/>
  <c r="BB78" i="12"/>
  <c r="AY78" i="12"/>
  <c r="AW78" i="12"/>
  <c r="AR78" i="12"/>
  <c r="AP78" i="12"/>
  <c r="AO78" i="12"/>
  <c r="AM78" i="12"/>
  <c r="AH78" i="12"/>
  <c r="AC78" i="12"/>
  <c r="Z78" i="12"/>
  <c r="X78" i="12"/>
  <c r="U78" i="12"/>
  <c r="FH77" i="12"/>
  <c r="FE77" i="12"/>
  <c r="FC77" i="12"/>
  <c r="FB77" i="12"/>
  <c r="EZ77" i="12"/>
  <c r="EY77" i="12"/>
  <c r="EX77" i="12"/>
  <c r="EU77" i="12"/>
  <c r="FG77" i="12" s="1"/>
  <c r="ES77" i="12"/>
  <c r="FD77" i="12" s="1"/>
  <c r="EQ77" i="12"/>
  <c r="EP77" i="12"/>
  <c r="EL77" i="12"/>
  <c r="EK77" i="12"/>
  <c r="EH77" i="12"/>
  <c r="EF77" i="12"/>
  <c r="EE77" i="12"/>
  <c r="ED77" i="12"/>
  <c r="EB77" i="12"/>
  <c r="EA77" i="12"/>
  <c r="DY77" i="12"/>
  <c r="DW77" i="12"/>
  <c r="EI77" i="12" s="1"/>
  <c r="AY77" i="12" s="1"/>
  <c r="DV77" i="12"/>
  <c r="EG77" i="12" s="1"/>
  <c r="DU77" i="12"/>
  <c r="DT77" i="12"/>
  <c r="EC77" i="12" s="1"/>
  <c r="DS77" i="12"/>
  <c r="DR77" i="12"/>
  <c r="ER77" i="12" s="1"/>
  <c r="FA77" i="12" s="1"/>
  <c r="CR77" i="12"/>
  <c r="CP77" i="12"/>
  <c r="CO77" i="12"/>
  <c r="CA77" i="12"/>
  <c r="BV77" i="12"/>
  <c r="BQ77" i="12"/>
  <c r="BL77" i="12"/>
  <c r="BJ77" i="12"/>
  <c r="BI77" i="12"/>
  <c r="BG77" i="12"/>
  <c r="BB77" i="12"/>
  <c r="AW77" i="12"/>
  <c r="AU77" i="12"/>
  <c r="AT77" i="12"/>
  <c r="AV77" i="12" s="1"/>
  <c r="AR77" i="12"/>
  <c r="AM77" i="12"/>
  <c r="AK77" i="12"/>
  <c r="AJ77" i="12"/>
  <c r="AL77" i="12" s="1"/>
  <c r="AH77" i="12"/>
  <c r="AF77" i="12"/>
  <c r="AE77" i="12"/>
  <c r="AC77" i="12"/>
  <c r="X77" i="12"/>
  <c r="FG76" i="12"/>
  <c r="FF76" i="12"/>
  <c r="FD76" i="12"/>
  <c r="FB76" i="12"/>
  <c r="FA76" i="12"/>
  <c r="EZ76" i="12"/>
  <c r="ES76" i="12"/>
  <c r="FC76" i="12" s="1"/>
  <c r="ER76" i="12"/>
  <c r="EQ76" i="12"/>
  <c r="EY76" i="12" s="1"/>
  <c r="EM76" i="12"/>
  <c r="EJ76" i="12"/>
  <c r="EI76" i="12"/>
  <c r="AY76" i="12" s="1"/>
  <c r="EG76" i="12"/>
  <c r="ED76" i="12"/>
  <c r="EC76" i="12"/>
  <c r="EA76" i="12"/>
  <c r="DY76" i="12"/>
  <c r="DV76" i="12"/>
  <c r="EF76" i="12" s="1"/>
  <c r="DS76" i="12"/>
  <c r="DR76" i="12"/>
  <c r="DD76" i="12"/>
  <c r="CR76" i="12"/>
  <c r="CP76" i="12"/>
  <c r="CH76" i="12" s="1"/>
  <c r="CO76" i="12"/>
  <c r="CF76" i="12"/>
  <c r="CA76" i="12"/>
  <c r="BV76" i="12"/>
  <c r="BS76" i="12"/>
  <c r="BQ76" i="12"/>
  <c r="BL76" i="12"/>
  <c r="BG76" i="12"/>
  <c r="BB76" i="12"/>
  <c r="AZ76" i="12"/>
  <c r="AW76" i="12"/>
  <c r="AR76" i="12"/>
  <c r="AP76" i="12"/>
  <c r="AQ76" i="12" s="1"/>
  <c r="AO76" i="12"/>
  <c r="AM76" i="12"/>
  <c r="AH76" i="12"/>
  <c r="AC76" i="12"/>
  <c r="Z76" i="12"/>
  <c r="X76" i="12"/>
  <c r="U76" i="12"/>
  <c r="FH75" i="12"/>
  <c r="FE75" i="12"/>
  <c r="FC75" i="12"/>
  <c r="FB75" i="12"/>
  <c r="EY75" i="12"/>
  <c r="EU75" i="12"/>
  <c r="FG75" i="12" s="1"/>
  <c r="ES75" i="12"/>
  <c r="FD75" i="12" s="1"/>
  <c r="EQ75" i="12"/>
  <c r="EZ75" i="12" s="1"/>
  <c r="EP75" i="12"/>
  <c r="EX75" i="12" s="1"/>
  <c r="EL75" i="12"/>
  <c r="EK75" i="12"/>
  <c r="BI75" i="12" s="1"/>
  <c r="EI75" i="12"/>
  <c r="EH75" i="12"/>
  <c r="EF75" i="12"/>
  <c r="EE75" i="12"/>
  <c r="EB75" i="12"/>
  <c r="EA75" i="12"/>
  <c r="F75" i="12" s="1"/>
  <c r="DY75" i="12"/>
  <c r="EM75" i="12" s="1"/>
  <c r="DW75" i="12"/>
  <c r="DV75" i="12"/>
  <c r="EG75" i="12" s="1"/>
  <c r="DU75" i="12"/>
  <c r="ED75" i="12" s="1"/>
  <c r="DS75" i="12"/>
  <c r="DR75" i="12"/>
  <c r="DC75" i="12"/>
  <c r="DA75" i="12"/>
  <c r="CU75" i="12"/>
  <c r="CS75" i="12"/>
  <c r="DF75" i="12" s="1"/>
  <c r="CR75" i="12"/>
  <c r="CP75" i="12"/>
  <c r="DD75" i="12" s="1"/>
  <c r="CO75" i="12"/>
  <c r="CL75" i="12"/>
  <c r="CK75" i="12"/>
  <c r="CJ75" i="12"/>
  <c r="CB75" i="12"/>
  <c r="CN75" i="12" s="1"/>
  <c r="CA75" i="12"/>
  <c r="BV75" i="12"/>
  <c r="BQ75" i="12"/>
  <c r="BN75" i="12"/>
  <c r="BL75" i="12"/>
  <c r="BJ75" i="12"/>
  <c r="BG75" i="12"/>
  <c r="BB75" i="12"/>
  <c r="AW75" i="12"/>
  <c r="AV75" i="12"/>
  <c r="AU75" i="12"/>
  <c r="AT75" i="12"/>
  <c r="AR75" i="12"/>
  <c r="AM75" i="12"/>
  <c r="AJ75" i="12"/>
  <c r="AH75" i="12"/>
  <c r="AC75" i="12"/>
  <c r="X75" i="12"/>
  <c r="Q75" i="12"/>
  <c r="R75" i="12" s="1"/>
  <c r="P75" i="12"/>
  <c r="FG74" i="12"/>
  <c r="FF74" i="12"/>
  <c r="FD74" i="12"/>
  <c r="FB74" i="12"/>
  <c r="FA74" i="12"/>
  <c r="EZ74" i="12"/>
  <c r="ER74" i="12"/>
  <c r="EP74" i="12"/>
  <c r="EX74" i="12" s="1"/>
  <c r="EM74" i="12"/>
  <c r="EJ74" i="12"/>
  <c r="EI74" i="12"/>
  <c r="AZ74" i="12" s="1"/>
  <c r="EG74" i="12"/>
  <c r="ED74" i="12"/>
  <c r="EC74" i="12"/>
  <c r="V74" i="12" s="1"/>
  <c r="DV74" i="12"/>
  <c r="EF74" i="12" s="1"/>
  <c r="DU74" i="12"/>
  <c r="EE74" i="12" s="1"/>
  <c r="DT74" i="12"/>
  <c r="EB74" i="12" s="1"/>
  <c r="DR74" i="12"/>
  <c r="CZ74" i="12"/>
  <c r="CX74" i="12"/>
  <c r="CT74" i="12"/>
  <c r="CR74" i="12"/>
  <c r="CO74" i="12"/>
  <c r="CP74" i="12" s="1"/>
  <c r="CM74" i="12"/>
  <c r="CI74" i="12"/>
  <c r="CB74" i="12"/>
  <c r="CA74" i="12"/>
  <c r="BW74" i="12"/>
  <c r="BV74" i="12"/>
  <c r="BU74" i="12"/>
  <c r="BS74" i="12"/>
  <c r="BT74" i="12" s="1"/>
  <c r="BQ74" i="12"/>
  <c r="BL74" i="12"/>
  <c r="BG74" i="12"/>
  <c r="BB74" i="12"/>
  <c r="AY74" i="12"/>
  <c r="AW74" i="12"/>
  <c r="AS74" i="12"/>
  <c r="AR74" i="12"/>
  <c r="AQ74" i="12"/>
  <c r="AO74" i="12"/>
  <c r="AP74" i="12" s="1"/>
  <c r="AM74" i="12"/>
  <c r="AH74" i="12"/>
  <c r="AC74" i="12"/>
  <c r="X74" i="12"/>
  <c r="U74" i="12"/>
  <c r="FH73" i="12"/>
  <c r="FE73" i="12"/>
  <c r="FD73" i="12"/>
  <c r="FC73" i="12"/>
  <c r="FB73" i="12"/>
  <c r="EY73" i="12"/>
  <c r="EX73" i="12"/>
  <c r="EU73" i="12"/>
  <c r="FG73" i="12" s="1"/>
  <c r="ES73" i="12"/>
  <c r="ER73" i="12"/>
  <c r="FA73" i="12" s="1"/>
  <c r="EQ73" i="12"/>
  <c r="EZ73" i="12" s="1"/>
  <c r="EP73" i="12"/>
  <c r="EL73" i="12"/>
  <c r="EK73" i="12"/>
  <c r="EH73" i="12"/>
  <c r="EF73" i="12"/>
  <c r="EE73" i="12"/>
  <c r="AE73" i="12" s="1"/>
  <c r="EB73" i="12"/>
  <c r="DY73" i="12"/>
  <c r="EM73" i="12" s="1"/>
  <c r="DW73" i="12"/>
  <c r="EI73" i="12" s="1"/>
  <c r="DU73" i="12"/>
  <c r="ED73" i="12" s="1"/>
  <c r="DS73" i="12"/>
  <c r="DR73" i="12"/>
  <c r="CR73" i="12"/>
  <c r="CO73" i="12"/>
  <c r="CP73" i="12" s="1"/>
  <c r="CA73" i="12"/>
  <c r="BV73" i="12"/>
  <c r="BQ73" i="12"/>
  <c r="BO73" i="12"/>
  <c r="BN73" i="12"/>
  <c r="BP73" i="12" s="1"/>
  <c r="BL73" i="12"/>
  <c r="BG73" i="12"/>
  <c r="BB73" i="12"/>
  <c r="AW73" i="12"/>
  <c r="AR73" i="12"/>
  <c r="AM73" i="12"/>
  <c r="AH73" i="12"/>
  <c r="AF73" i="12"/>
  <c r="AG73" i="12" s="1"/>
  <c r="AC73" i="12"/>
  <c r="X73" i="12"/>
  <c r="Q73" i="12"/>
  <c r="P73" i="12"/>
  <c r="R73" i="12" s="1"/>
  <c r="FG72" i="12"/>
  <c r="FF72" i="12"/>
  <c r="FD72" i="12"/>
  <c r="FA72" i="12"/>
  <c r="EZ72" i="12"/>
  <c r="EU72" i="12"/>
  <c r="FH72" i="12" s="1"/>
  <c r="ER72" i="12"/>
  <c r="FB72" i="12" s="1"/>
  <c r="EP72" i="12"/>
  <c r="EX72" i="12" s="1"/>
  <c r="EM72" i="12"/>
  <c r="EJ72" i="12"/>
  <c r="EI72" i="12"/>
  <c r="EH72" i="12"/>
  <c r="EG72" i="12"/>
  <c r="EF72" i="12"/>
  <c r="ED72" i="12"/>
  <c r="EC72" i="12"/>
  <c r="EB72" i="12"/>
  <c r="DW72" i="12"/>
  <c r="DV72" i="12"/>
  <c r="DT72" i="12"/>
  <c r="DR72" i="12"/>
  <c r="DD72" i="12"/>
  <c r="DC72" i="12"/>
  <c r="DB72" i="12"/>
  <c r="CZ72" i="12"/>
  <c r="CV72" i="12"/>
  <c r="CT72" i="12"/>
  <c r="CS72" i="12"/>
  <c r="CR72" i="12"/>
  <c r="CO72" i="12"/>
  <c r="CP72" i="12" s="1"/>
  <c r="CM72" i="12"/>
  <c r="CK72" i="12"/>
  <c r="CI72" i="12"/>
  <c r="CG72" i="12"/>
  <c r="CE72" i="12"/>
  <c r="CD72" i="12"/>
  <c r="CC72" i="12"/>
  <c r="CA72" i="12"/>
  <c r="BV72" i="12"/>
  <c r="BU72" i="12"/>
  <c r="BT72" i="12"/>
  <c r="BS72" i="12"/>
  <c r="BW72" i="12" s="1"/>
  <c r="BQ72" i="12"/>
  <c r="BL72" i="12"/>
  <c r="BG72" i="12"/>
  <c r="BB72" i="12"/>
  <c r="AY72" i="12"/>
  <c r="AW72" i="12"/>
  <c r="AR72" i="12"/>
  <c r="AO72" i="12"/>
  <c r="AM72" i="12"/>
  <c r="AH72" i="12"/>
  <c r="AC72" i="12"/>
  <c r="X72" i="12"/>
  <c r="W72" i="12"/>
  <c r="V72" i="12"/>
  <c r="U72" i="12"/>
  <c r="Y72" i="12" s="1"/>
  <c r="FH71" i="12"/>
  <c r="FE71" i="12"/>
  <c r="FC71" i="12"/>
  <c r="FB71" i="12"/>
  <c r="EY71" i="12"/>
  <c r="EU71" i="12"/>
  <c r="FG71" i="12" s="1"/>
  <c r="ER71" i="12"/>
  <c r="FA71" i="12" s="1"/>
  <c r="EL71" i="12"/>
  <c r="EK71" i="12"/>
  <c r="EH71" i="12"/>
  <c r="EF71" i="12"/>
  <c r="EE71" i="12"/>
  <c r="EB71" i="12"/>
  <c r="DW71" i="12"/>
  <c r="EI71" i="12" s="1"/>
  <c r="DR71" i="12"/>
  <c r="CR71" i="12"/>
  <c r="CO71" i="12"/>
  <c r="CP71" i="12" s="1"/>
  <c r="CA71" i="12"/>
  <c r="BV71" i="12"/>
  <c r="BQ71" i="12"/>
  <c r="BO71" i="12"/>
  <c r="BR71" i="12" s="1"/>
  <c r="BN71" i="12"/>
  <c r="BP71" i="12" s="1"/>
  <c r="BL71" i="12"/>
  <c r="BI71" i="12"/>
  <c r="BG71" i="12"/>
  <c r="BB71" i="12"/>
  <c r="AW71" i="12"/>
  <c r="AT71" i="12"/>
  <c r="AR71" i="12"/>
  <c r="AM71" i="12"/>
  <c r="AK71" i="12"/>
  <c r="AN71" i="12" s="1"/>
  <c r="AJ71" i="12"/>
  <c r="AL71" i="12" s="1"/>
  <c r="AH71" i="12"/>
  <c r="AC71" i="12"/>
  <c r="X71" i="12"/>
  <c r="FH70" i="12"/>
  <c r="FE70" i="12"/>
  <c r="FC70" i="12"/>
  <c r="FB70" i="12"/>
  <c r="FA70" i="12"/>
  <c r="EY70" i="12"/>
  <c r="ER70" i="12"/>
  <c r="EQ70" i="12"/>
  <c r="EZ70" i="12" s="1"/>
  <c r="EP70" i="12"/>
  <c r="EX70" i="12" s="1"/>
  <c r="EL70" i="12"/>
  <c r="EK70" i="12"/>
  <c r="EH70" i="12"/>
  <c r="EG70" i="12"/>
  <c r="EF70" i="12"/>
  <c r="EE70" i="12"/>
  <c r="EB70" i="12"/>
  <c r="DY70" i="12"/>
  <c r="EM70" i="12" s="1"/>
  <c r="BT70" i="12" s="1"/>
  <c r="DW70" i="12"/>
  <c r="EI70" i="12" s="1"/>
  <c r="DV70" i="12"/>
  <c r="DT70" i="12"/>
  <c r="EC70" i="12" s="1"/>
  <c r="DR70" i="12"/>
  <c r="DC70" i="12"/>
  <c r="CZ70" i="12"/>
  <c r="CW70" i="12"/>
  <c r="CR70" i="12"/>
  <c r="CO70" i="12"/>
  <c r="CP70" i="12" s="1"/>
  <c r="CF70" i="12"/>
  <c r="CD70" i="12"/>
  <c r="CA70" i="12"/>
  <c r="BV70" i="12"/>
  <c r="BS70" i="12"/>
  <c r="BQ70" i="12"/>
  <c r="BN70" i="12"/>
  <c r="BL70" i="12"/>
  <c r="BI70" i="12"/>
  <c r="BG70" i="12"/>
  <c r="BB70" i="12"/>
  <c r="AW70" i="12"/>
  <c r="AR70" i="12"/>
  <c r="AM70" i="12"/>
  <c r="AH70" i="12"/>
  <c r="AF70" i="12"/>
  <c r="AE70" i="12"/>
  <c r="AC70" i="12"/>
  <c r="X70" i="12"/>
  <c r="P70" i="12"/>
  <c r="FH69" i="12"/>
  <c r="FE69" i="12"/>
  <c r="FC69" i="12"/>
  <c r="FB69" i="12"/>
  <c r="EZ69" i="12"/>
  <c r="EY69" i="12"/>
  <c r="EX69" i="12"/>
  <c r="EU69" i="12"/>
  <c r="FG69" i="12" s="1"/>
  <c r="ES69" i="12"/>
  <c r="FD69" i="12" s="1"/>
  <c r="EQ69" i="12"/>
  <c r="EP69" i="12"/>
  <c r="EL69" i="12"/>
  <c r="EK69" i="12"/>
  <c r="EH69" i="12"/>
  <c r="EF69" i="12"/>
  <c r="EE69" i="12"/>
  <c r="ED69" i="12"/>
  <c r="EB69" i="12"/>
  <c r="EA69" i="12"/>
  <c r="DY69" i="12"/>
  <c r="DW69" i="12"/>
  <c r="EI69" i="12" s="1"/>
  <c r="AY69" i="12" s="1"/>
  <c r="DV69" i="12"/>
  <c r="EG69" i="12" s="1"/>
  <c r="DU69" i="12"/>
  <c r="DT69" i="12"/>
  <c r="EC69" i="12" s="1"/>
  <c r="DS69" i="12"/>
  <c r="DR69" i="12"/>
  <c r="ER69" i="12" s="1"/>
  <c r="FA69" i="12" s="1"/>
  <c r="DC69" i="12"/>
  <c r="DB69" i="12"/>
  <c r="DA69" i="12"/>
  <c r="CY69" i="12"/>
  <c r="CS69" i="12"/>
  <c r="CR69" i="12"/>
  <c r="DF69" i="12" s="1"/>
  <c r="CP69" i="12"/>
  <c r="CO69" i="12"/>
  <c r="CI69" i="12"/>
  <c r="CH69" i="12"/>
  <c r="CF69" i="12"/>
  <c r="CC69" i="12"/>
  <c r="CA69" i="12"/>
  <c r="BV69" i="12"/>
  <c r="BQ69" i="12"/>
  <c r="BL69" i="12"/>
  <c r="BI69" i="12"/>
  <c r="BG69" i="12"/>
  <c r="BB69" i="12"/>
  <c r="AZ69" i="12"/>
  <c r="AW69" i="12"/>
  <c r="AU69" i="12"/>
  <c r="AX69" i="12" s="1"/>
  <c r="AT69" i="12"/>
  <c r="AV69" i="12" s="1"/>
  <c r="AR69" i="12"/>
  <c r="AM69" i="12"/>
  <c r="AK69" i="12"/>
  <c r="AN69" i="12" s="1"/>
  <c r="AJ69" i="12"/>
  <c r="AL69" i="12" s="1"/>
  <c r="AH69" i="12"/>
  <c r="AE69" i="12"/>
  <c r="AC69" i="12"/>
  <c r="X69" i="12"/>
  <c r="FG68" i="12"/>
  <c r="FF68" i="12"/>
  <c r="FD68" i="12"/>
  <c r="FB68" i="12"/>
  <c r="FA68" i="12"/>
  <c r="EZ68" i="12"/>
  <c r="ES68" i="12"/>
  <c r="FC68" i="12" s="1"/>
  <c r="ER68" i="12"/>
  <c r="EQ68" i="12"/>
  <c r="EY68" i="12" s="1"/>
  <c r="EM68" i="12"/>
  <c r="EJ68" i="12"/>
  <c r="EI68" i="12"/>
  <c r="AY68" i="12" s="1"/>
  <c r="EG68" i="12"/>
  <c r="EF68" i="12"/>
  <c r="ED68" i="12"/>
  <c r="EC68" i="12"/>
  <c r="EA68" i="12"/>
  <c r="DY68" i="12"/>
  <c r="DV68" i="12"/>
  <c r="DS68" i="12"/>
  <c r="DR68" i="12"/>
  <c r="DD68" i="12"/>
  <c r="DB68" i="12"/>
  <c r="CY68" i="12"/>
  <c r="CR68" i="12"/>
  <c r="CP68" i="12"/>
  <c r="CO68" i="12"/>
  <c r="CH68" i="12"/>
  <c r="CG68" i="12"/>
  <c r="CF68" i="12"/>
  <c r="CA68" i="12"/>
  <c r="BV68" i="12"/>
  <c r="BS68" i="12"/>
  <c r="BQ68" i="12"/>
  <c r="BL68" i="12"/>
  <c r="BG68" i="12"/>
  <c r="BB68" i="12"/>
  <c r="AZ68" i="12"/>
  <c r="BA68" i="12" s="1"/>
  <c r="AW68" i="12"/>
  <c r="AR68" i="12"/>
  <c r="AQ68" i="12"/>
  <c r="AP68" i="12"/>
  <c r="AO68" i="12"/>
  <c r="AS68" i="12" s="1"/>
  <c r="AM68" i="12"/>
  <c r="AH68" i="12"/>
  <c r="AC68" i="12"/>
  <c r="Z68" i="12"/>
  <c r="X68" i="12"/>
  <c r="U68" i="12"/>
  <c r="FH67" i="12"/>
  <c r="FE67" i="12"/>
  <c r="FC67" i="12"/>
  <c r="FB67" i="12"/>
  <c r="EY67" i="12"/>
  <c r="EU67" i="12"/>
  <c r="FG67" i="12" s="1"/>
  <c r="ES67" i="12"/>
  <c r="FD67" i="12" s="1"/>
  <c r="EQ67" i="12"/>
  <c r="EZ67" i="12" s="1"/>
  <c r="EP67" i="12"/>
  <c r="EX67" i="12" s="1"/>
  <c r="EL67" i="12"/>
  <c r="EK67" i="12"/>
  <c r="BI67" i="12" s="1"/>
  <c r="EI67" i="12"/>
  <c r="EH67" i="12"/>
  <c r="EF67" i="12"/>
  <c r="EE67" i="12"/>
  <c r="EB67" i="12"/>
  <c r="EA67" i="12"/>
  <c r="DY67" i="12"/>
  <c r="EM67" i="12" s="1"/>
  <c r="DW67" i="12"/>
  <c r="DV67" i="12"/>
  <c r="EG67" i="12" s="1"/>
  <c r="DU67" i="12"/>
  <c r="ED67" i="12" s="1"/>
  <c r="DS67" i="12"/>
  <c r="DR67" i="12"/>
  <c r="CR67" i="12"/>
  <c r="CP67" i="12"/>
  <c r="CO67" i="12"/>
  <c r="CA67" i="12"/>
  <c r="BV67" i="12"/>
  <c r="BQ67" i="12"/>
  <c r="BN67" i="12"/>
  <c r="BL67" i="12"/>
  <c r="BJ67" i="12"/>
  <c r="BG67" i="12"/>
  <c r="BB67" i="12"/>
  <c r="AW67" i="12"/>
  <c r="AV67" i="12"/>
  <c r="AU67" i="12"/>
  <c r="AT67" i="12"/>
  <c r="AX67" i="12" s="1"/>
  <c r="AR67" i="12"/>
  <c r="AM67" i="12"/>
  <c r="AJ67" i="12"/>
  <c r="AH67" i="12"/>
  <c r="AC67" i="12"/>
  <c r="X67" i="12"/>
  <c r="Q67" i="12"/>
  <c r="P67" i="12"/>
  <c r="FG66" i="12"/>
  <c r="FF66" i="12"/>
  <c r="FD66" i="12"/>
  <c r="FA66" i="12"/>
  <c r="EZ66" i="12"/>
  <c r="EP66" i="12"/>
  <c r="EX66" i="12" s="1"/>
  <c r="EM66" i="12"/>
  <c r="EJ66" i="12"/>
  <c r="EI66" i="12"/>
  <c r="AZ66" i="12" s="1"/>
  <c r="EG66" i="12"/>
  <c r="EF66" i="12"/>
  <c r="AJ66" i="12" s="1"/>
  <c r="ED66" i="12"/>
  <c r="EC66" i="12"/>
  <c r="V66" i="12" s="1"/>
  <c r="DV66" i="12"/>
  <c r="DU66" i="12"/>
  <c r="EE66" i="12" s="1"/>
  <c r="DT66" i="12"/>
  <c r="EB66" i="12" s="1"/>
  <c r="DR66" i="12"/>
  <c r="CZ66" i="12"/>
  <c r="CR66" i="12"/>
  <c r="CO66" i="12"/>
  <c r="CP66" i="12" s="1"/>
  <c r="CM66" i="12" s="1"/>
  <c r="CI66" i="12"/>
  <c r="CA66" i="12"/>
  <c r="BW66" i="12"/>
  <c r="BV66" i="12"/>
  <c r="BU66" i="12"/>
  <c r="BS66" i="12"/>
  <c r="BT66" i="12" s="1"/>
  <c r="BQ66" i="12"/>
  <c r="BL66" i="12"/>
  <c r="BG66" i="12"/>
  <c r="BB66" i="12"/>
  <c r="AY66" i="12"/>
  <c r="AW66" i="12"/>
  <c r="AS66" i="12"/>
  <c r="AR66" i="12"/>
  <c r="AQ66" i="12"/>
  <c r="AO66" i="12"/>
  <c r="AP66" i="12" s="1"/>
  <c r="AM66" i="12"/>
  <c r="AH66" i="12"/>
  <c r="AC66" i="12"/>
  <c r="X66" i="12"/>
  <c r="U66" i="12"/>
  <c r="FH65" i="12"/>
  <c r="FE65" i="12"/>
  <c r="FC65" i="12"/>
  <c r="FB65" i="12"/>
  <c r="EY65" i="12"/>
  <c r="ER65" i="12"/>
  <c r="FA65" i="12" s="1"/>
  <c r="EL65" i="12"/>
  <c r="EK65" i="12"/>
  <c r="EH65" i="12"/>
  <c r="EF65" i="12"/>
  <c r="EE65" i="12"/>
  <c r="AE65" i="12" s="1"/>
  <c r="EB65" i="12"/>
  <c r="P65" i="12" s="1"/>
  <c r="DT65" i="12"/>
  <c r="EC65" i="12" s="1"/>
  <c r="DR65" i="12"/>
  <c r="EU65" i="12" s="1"/>
  <c r="DD65" i="12"/>
  <c r="CY65" i="12"/>
  <c r="CX65" i="12"/>
  <c r="CW65" i="12"/>
  <c r="CU65" i="12"/>
  <c r="CR65" i="12"/>
  <c r="CO65" i="12"/>
  <c r="CP65" i="12" s="1"/>
  <c r="CM65" i="12"/>
  <c r="CJ65" i="12"/>
  <c r="CF65" i="12"/>
  <c r="CE65" i="12"/>
  <c r="CD65" i="12"/>
  <c r="CA65" i="12"/>
  <c r="BV65" i="12"/>
  <c r="BR65" i="12"/>
  <c r="BQ65" i="12"/>
  <c r="BP65" i="12"/>
  <c r="BN65" i="12"/>
  <c r="BO65" i="12" s="1"/>
  <c r="BL65" i="12"/>
  <c r="BI65" i="12"/>
  <c r="BG65" i="12"/>
  <c r="BB65" i="12"/>
  <c r="AW65" i="12"/>
  <c r="AR65" i="12"/>
  <c r="AM65" i="12"/>
  <c r="AK65" i="12"/>
  <c r="AJ65" i="12"/>
  <c r="AH65" i="12"/>
  <c r="AC65" i="12"/>
  <c r="X65" i="12"/>
  <c r="FG64" i="12"/>
  <c r="FF64" i="12"/>
  <c r="FD64" i="12"/>
  <c r="FA64" i="12"/>
  <c r="EZ64" i="12"/>
  <c r="EY64" i="12"/>
  <c r="ER64" i="12"/>
  <c r="FB64" i="12" s="1"/>
  <c r="EQ64" i="12"/>
  <c r="EP64" i="12"/>
  <c r="EX64" i="12" s="1"/>
  <c r="EM64" i="12"/>
  <c r="EJ64" i="12"/>
  <c r="EI64" i="12"/>
  <c r="EH64" i="12"/>
  <c r="EG64" i="12"/>
  <c r="ED64" i="12"/>
  <c r="EC64" i="12"/>
  <c r="DY64" i="12"/>
  <c r="EL64" i="12" s="1"/>
  <c r="DW64" i="12"/>
  <c r="DV64" i="12"/>
  <c r="EF64" i="12" s="1"/>
  <c r="DT64" i="12"/>
  <c r="EB64" i="12" s="1"/>
  <c r="DR64" i="12"/>
  <c r="DD64" i="12"/>
  <c r="DC64" i="12"/>
  <c r="DB64" i="12"/>
  <c r="DA64" i="12"/>
  <c r="CX64" i="12"/>
  <c r="CW64" i="12"/>
  <c r="CV64" i="12"/>
  <c r="CU64" i="12"/>
  <c r="CT64" i="12"/>
  <c r="CS64" i="12"/>
  <c r="CR64" i="12"/>
  <c r="DF64" i="12" s="1"/>
  <c r="CO64" i="12"/>
  <c r="CP64" i="12" s="1"/>
  <c r="CM64" i="12"/>
  <c r="CL64" i="12"/>
  <c r="CK64" i="12"/>
  <c r="CJ64" i="12"/>
  <c r="CI64" i="12"/>
  <c r="CG64" i="12"/>
  <c r="CF64" i="12"/>
  <c r="CE64" i="12"/>
  <c r="CD64" i="12"/>
  <c r="CC64" i="12"/>
  <c r="CB64" i="12"/>
  <c r="CA64" i="12"/>
  <c r="BV64" i="12"/>
  <c r="BQ64" i="12"/>
  <c r="BL64" i="12"/>
  <c r="BG64" i="12"/>
  <c r="BD64" i="12"/>
  <c r="BB64" i="12"/>
  <c r="AY64" i="12"/>
  <c r="AW64" i="12"/>
  <c r="AR64" i="12"/>
  <c r="AO64" i="12"/>
  <c r="AM64" i="12"/>
  <c r="AH64" i="12"/>
  <c r="AC64" i="12"/>
  <c r="AA64" i="12"/>
  <c r="Z64" i="12"/>
  <c r="X64" i="12"/>
  <c r="W64" i="12"/>
  <c r="Y64" i="12" s="1"/>
  <c r="U64" i="12"/>
  <c r="V64" i="12" s="1"/>
  <c r="FH63" i="12"/>
  <c r="FE63" i="12"/>
  <c r="FC63" i="12"/>
  <c r="FB63" i="12"/>
  <c r="EZ63" i="12"/>
  <c r="EY63" i="12"/>
  <c r="ER63" i="12"/>
  <c r="FA63" i="12" s="1"/>
  <c r="EQ63" i="12"/>
  <c r="EM63" i="12"/>
  <c r="EL63" i="12"/>
  <c r="EK63" i="12"/>
  <c r="EH63" i="12"/>
  <c r="EF63" i="12"/>
  <c r="EE63" i="12"/>
  <c r="EB63" i="12"/>
  <c r="DY63" i="12"/>
  <c r="DW63" i="12"/>
  <c r="EI63" i="12" s="1"/>
  <c r="DV63" i="12"/>
  <c r="EG63" i="12" s="1"/>
  <c r="DT63" i="12"/>
  <c r="EC63" i="12" s="1"/>
  <c r="DR63" i="12"/>
  <c r="ES63" i="12" s="1"/>
  <c r="FD63" i="12" s="1"/>
  <c r="DC63" i="12"/>
  <c r="CT63" i="12"/>
  <c r="CS63" i="12"/>
  <c r="CR63" i="12"/>
  <c r="CO63" i="12"/>
  <c r="CP63" i="12" s="1"/>
  <c r="CJ63" i="12"/>
  <c r="CA63" i="12"/>
  <c r="BV63" i="12"/>
  <c r="BQ63" i="12"/>
  <c r="BN63" i="12"/>
  <c r="BL63" i="12"/>
  <c r="BG63" i="12"/>
  <c r="BB63" i="12"/>
  <c r="AW63" i="12"/>
  <c r="AV63" i="12"/>
  <c r="AT63" i="12"/>
  <c r="AU63" i="12" s="1"/>
  <c r="AR63" i="12"/>
  <c r="AM63" i="12"/>
  <c r="AK63" i="12"/>
  <c r="AL63" i="12" s="1"/>
  <c r="AJ63" i="12"/>
  <c r="AH63" i="12"/>
  <c r="AC63" i="12"/>
  <c r="X63" i="12"/>
  <c r="P63" i="12"/>
  <c r="FG62" i="12"/>
  <c r="FF62" i="12"/>
  <c r="FD62" i="12"/>
  <c r="FA62" i="12"/>
  <c r="EZ62" i="12"/>
  <c r="EX62" i="12"/>
  <c r="EP62" i="12"/>
  <c r="EM62" i="12"/>
  <c r="EJ62" i="12"/>
  <c r="EI62" i="12"/>
  <c r="EG62" i="12"/>
  <c r="ED62" i="12"/>
  <c r="EC62" i="12"/>
  <c r="DW62" i="12"/>
  <c r="EH62" i="12" s="1"/>
  <c r="AT62" i="12" s="1"/>
  <c r="DT62" i="12"/>
  <c r="EB62" i="12" s="1"/>
  <c r="DR62" i="12"/>
  <c r="CR62" i="12"/>
  <c r="CO62" i="12"/>
  <c r="CP62" i="12" s="1"/>
  <c r="CA62" i="12"/>
  <c r="BV62" i="12"/>
  <c r="BS62" i="12"/>
  <c r="BQ62" i="12"/>
  <c r="BL62" i="12"/>
  <c r="BG62" i="12"/>
  <c r="BD62" i="12"/>
  <c r="BB62" i="12"/>
  <c r="AW62" i="12"/>
  <c r="AR62" i="12"/>
  <c r="AM62" i="12"/>
  <c r="AH62" i="12"/>
  <c r="AC62" i="12"/>
  <c r="Z62" i="12"/>
  <c r="X62" i="12"/>
  <c r="U62" i="12"/>
  <c r="FH61" i="12"/>
  <c r="FE61" i="12"/>
  <c r="FD61" i="12"/>
  <c r="FC61" i="12"/>
  <c r="FB61" i="12"/>
  <c r="EY61" i="12"/>
  <c r="EX61" i="12"/>
  <c r="EU61" i="12"/>
  <c r="FG61" i="12" s="1"/>
  <c r="ET61" i="12"/>
  <c r="EW61" i="12" s="1"/>
  <c r="ES61" i="12"/>
  <c r="EQ61" i="12"/>
  <c r="EZ61" i="12" s="1"/>
  <c r="EP61" i="12"/>
  <c r="EM61" i="12"/>
  <c r="EL61" i="12"/>
  <c r="EK61" i="12"/>
  <c r="EI61" i="12"/>
  <c r="EH61" i="12"/>
  <c r="EG61" i="12"/>
  <c r="EF61" i="12"/>
  <c r="EE61" i="12"/>
  <c r="EB61" i="12"/>
  <c r="DY61" i="12"/>
  <c r="DW61" i="12"/>
  <c r="DV61" i="12"/>
  <c r="DU61" i="12"/>
  <c r="ED61" i="12" s="1"/>
  <c r="DT61" i="12"/>
  <c r="EC61" i="12" s="1"/>
  <c r="DS61" i="12"/>
  <c r="EA61" i="12" s="1"/>
  <c r="DR61" i="12"/>
  <c r="ER61" i="12" s="1"/>
  <c r="FA61" i="12" s="1"/>
  <c r="DD61" i="12"/>
  <c r="CR61" i="12"/>
  <c r="CP61" i="12"/>
  <c r="CO61" i="12"/>
  <c r="CA61" i="12"/>
  <c r="BV61" i="12"/>
  <c r="BU61" i="12"/>
  <c r="BT61" i="12"/>
  <c r="BS61" i="12"/>
  <c r="BQ61" i="12"/>
  <c r="BN61" i="12"/>
  <c r="BL61" i="12"/>
  <c r="BG61" i="12"/>
  <c r="BB61" i="12"/>
  <c r="AW61" i="12"/>
  <c r="AU61" i="12"/>
  <c r="AT61" i="12"/>
  <c r="AR61" i="12"/>
  <c r="AM61" i="12"/>
  <c r="AL61" i="12"/>
  <c r="AK61" i="12"/>
  <c r="AJ61" i="12"/>
  <c r="AN61" i="12" s="1"/>
  <c r="AH61" i="12"/>
  <c r="AC61" i="12"/>
  <c r="X61" i="12"/>
  <c r="FH60" i="12"/>
  <c r="FE60" i="12"/>
  <c r="FC60" i="12"/>
  <c r="FB60" i="12"/>
  <c r="EY60" i="12"/>
  <c r="ES60" i="12"/>
  <c r="FD60" i="12" s="1"/>
  <c r="EL60" i="12"/>
  <c r="BN60" i="12" s="1"/>
  <c r="EK60" i="12"/>
  <c r="EH60" i="12"/>
  <c r="EF60" i="12"/>
  <c r="EE60" i="12"/>
  <c r="EB60" i="12"/>
  <c r="P60" i="12" s="1"/>
  <c r="DR60" i="12"/>
  <c r="DB60" i="12"/>
  <c r="CX60" i="12"/>
  <c r="CW60" i="12"/>
  <c r="CV60" i="12"/>
  <c r="CS60" i="12"/>
  <c r="DF60" i="12" s="1"/>
  <c r="CR60" i="12"/>
  <c r="CP60" i="12"/>
  <c r="CY60" i="12" s="1"/>
  <c r="CO60" i="12"/>
  <c r="CN60" i="12"/>
  <c r="CM60" i="12"/>
  <c r="CK60" i="12"/>
  <c r="CI60" i="12"/>
  <c r="CG60" i="12"/>
  <c r="CE60" i="12"/>
  <c r="CC60" i="12"/>
  <c r="CB60" i="12"/>
  <c r="BZ60" i="12" s="1"/>
  <c r="CA60" i="12"/>
  <c r="BV60" i="12"/>
  <c r="BQ60" i="12"/>
  <c r="BO60" i="12"/>
  <c r="BL60" i="12"/>
  <c r="BI60" i="12"/>
  <c r="BG60" i="12"/>
  <c r="BB60" i="12"/>
  <c r="AW60" i="12"/>
  <c r="AR60" i="12"/>
  <c r="AM60" i="12"/>
  <c r="AJ60" i="12"/>
  <c r="AH60" i="12"/>
  <c r="AE60" i="12"/>
  <c r="AC60" i="12"/>
  <c r="X60" i="12"/>
  <c r="Q60" i="12"/>
  <c r="R60" i="12" s="1"/>
  <c r="FH59" i="12"/>
  <c r="FE59" i="12"/>
  <c r="FC59" i="12"/>
  <c r="FB59" i="12"/>
  <c r="EY59" i="12"/>
  <c r="ER59" i="12"/>
  <c r="FA59" i="12" s="1"/>
  <c r="EL59" i="12"/>
  <c r="EK59" i="12"/>
  <c r="BI59" i="12" s="1"/>
  <c r="EH59" i="12"/>
  <c r="EF59" i="12"/>
  <c r="EE59" i="12"/>
  <c r="EB59" i="12"/>
  <c r="DR59" i="12"/>
  <c r="ES59" i="12" s="1"/>
  <c r="FD59" i="12" s="1"/>
  <c r="DD59" i="12"/>
  <c r="DB59" i="12"/>
  <c r="CW59" i="12"/>
  <c r="CV59" i="12"/>
  <c r="CU59" i="12"/>
  <c r="CS59" i="12"/>
  <c r="DF59" i="12" s="1"/>
  <c r="CR59" i="12"/>
  <c r="CP59" i="12"/>
  <c r="CX59" i="12" s="1"/>
  <c r="CO59" i="12"/>
  <c r="CM59" i="12"/>
  <c r="CL59" i="12"/>
  <c r="CJ59" i="12"/>
  <c r="CG59" i="12"/>
  <c r="CE59" i="12"/>
  <c r="CD59" i="12"/>
  <c r="CC59" i="12"/>
  <c r="CA59" i="12"/>
  <c r="BV59" i="12"/>
  <c r="BQ59" i="12"/>
  <c r="BL59" i="12"/>
  <c r="BM59" i="12" s="1"/>
  <c r="BK59" i="12"/>
  <c r="BJ59" i="12"/>
  <c r="BG59" i="12"/>
  <c r="BB59" i="12"/>
  <c r="AW59" i="12"/>
  <c r="AR59" i="12"/>
  <c r="AM59" i="12"/>
  <c r="AJ59" i="12"/>
  <c r="AH59" i="12"/>
  <c r="AC59" i="12"/>
  <c r="X59" i="12"/>
  <c r="P59" i="12"/>
  <c r="Q59" i="12" s="1"/>
  <c r="FG58" i="12"/>
  <c r="FF58" i="12"/>
  <c r="FD58" i="12"/>
  <c r="FA58" i="12"/>
  <c r="EZ58" i="12"/>
  <c r="EM58" i="12"/>
  <c r="EJ58" i="12"/>
  <c r="EI58" i="12"/>
  <c r="EG58" i="12"/>
  <c r="ED58" i="12"/>
  <c r="Z58" i="12" s="1"/>
  <c r="EC58" i="12"/>
  <c r="DR58" i="12"/>
  <c r="CV58" i="12"/>
  <c r="CT58" i="12"/>
  <c r="CR58" i="12"/>
  <c r="CO58" i="12"/>
  <c r="CP58" i="12" s="1"/>
  <c r="CM58" i="12"/>
  <c r="CD58" i="12"/>
  <c r="CC58" i="12"/>
  <c r="CA58" i="12"/>
  <c r="BV58" i="12"/>
  <c r="BS58" i="12"/>
  <c r="BQ58" i="12"/>
  <c r="BL58" i="12"/>
  <c r="BG58" i="12"/>
  <c r="BB58" i="12"/>
  <c r="AY58" i="12"/>
  <c r="AW58" i="12"/>
  <c r="AR58" i="12"/>
  <c r="AO58" i="12"/>
  <c r="AM58" i="12"/>
  <c r="AH58" i="12"/>
  <c r="AC58" i="12"/>
  <c r="AA58" i="12"/>
  <c r="X58" i="12"/>
  <c r="FH57" i="12"/>
  <c r="FE57" i="12"/>
  <c r="FC57" i="12"/>
  <c r="FB57" i="12"/>
  <c r="EY57" i="12"/>
  <c r="EQ57" i="12"/>
  <c r="EZ57" i="12" s="1"/>
  <c r="EL57" i="12"/>
  <c r="EK57" i="12"/>
  <c r="EH57" i="12"/>
  <c r="EF57" i="12"/>
  <c r="EE57" i="12"/>
  <c r="AE57" i="12" s="1"/>
  <c r="EB57" i="12"/>
  <c r="DR57" i="12"/>
  <c r="ES57" i="12" s="1"/>
  <c r="FD57" i="12" s="1"/>
  <c r="DF57" i="12"/>
  <c r="DC57" i="12"/>
  <c r="CX57" i="12"/>
  <c r="CW57" i="12"/>
  <c r="CV57" i="12"/>
  <c r="CS57" i="12"/>
  <c r="CR57" i="12"/>
  <c r="CP57" i="12"/>
  <c r="CY57" i="12" s="1"/>
  <c r="CO57" i="12"/>
  <c r="CN57" i="12"/>
  <c r="CM57" i="12"/>
  <c r="CL57" i="12"/>
  <c r="CI57" i="12"/>
  <c r="CG57" i="12"/>
  <c r="CE57" i="12"/>
  <c r="CD57" i="12"/>
  <c r="CB57" i="12"/>
  <c r="BZ57" i="12" s="1"/>
  <c r="CA57" i="12"/>
  <c r="BV57" i="12"/>
  <c r="BQ57" i="12"/>
  <c r="BO57" i="12"/>
  <c r="BP57" i="12" s="1"/>
  <c r="BN57" i="12"/>
  <c r="BL57" i="12"/>
  <c r="BI57" i="12"/>
  <c r="BG57" i="12"/>
  <c r="BB57" i="12"/>
  <c r="AW57" i="12"/>
  <c r="AT57" i="12"/>
  <c r="AR57" i="12"/>
  <c r="AM57" i="12"/>
  <c r="AJ57" i="12"/>
  <c r="AH57" i="12"/>
  <c r="AF57" i="12"/>
  <c r="AC57" i="12"/>
  <c r="X57" i="12"/>
  <c r="FG56" i="12"/>
  <c r="FF56" i="12"/>
  <c r="FD56" i="12"/>
  <c r="FA56" i="12"/>
  <c r="EZ56" i="12"/>
  <c r="EX56" i="12"/>
  <c r="ER56" i="12"/>
  <c r="FB56" i="12" s="1"/>
  <c r="EQ56" i="12"/>
  <c r="EY56" i="12" s="1"/>
  <c r="EP56" i="12"/>
  <c r="EM56" i="12"/>
  <c r="BT56" i="12" s="1"/>
  <c r="BU56" i="12" s="1"/>
  <c r="BW56" i="12" s="1"/>
  <c r="EJ56" i="12"/>
  <c r="BD56" i="12" s="1"/>
  <c r="EI56" i="12"/>
  <c r="EH56" i="12"/>
  <c r="EG56" i="12"/>
  <c r="ED56" i="12"/>
  <c r="EC56" i="12"/>
  <c r="DY56" i="12"/>
  <c r="EL56" i="12" s="1"/>
  <c r="DW56" i="12"/>
  <c r="DU56" i="12"/>
  <c r="EE56" i="12" s="1"/>
  <c r="DR56" i="12"/>
  <c r="CR56" i="12"/>
  <c r="CO56" i="12"/>
  <c r="CP56" i="12" s="1"/>
  <c r="CA56" i="12"/>
  <c r="BV56" i="12"/>
  <c r="BS56" i="12"/>
  <c r="BQ56" i="12"/>
  <c r="BL56" i="12"/>
  <c r="BG56" i="12"/>
  <c r="BC56" i="12"/>
  <c r="BB56" i="12"/>
  <c r="BA56" i="12"/>
  <c r="AY56" i="12"/>
  <c r="AZ56" i="12" s="1"/>
  <c r="AW56" i="12"/>
  <c r="AR56" i="12"/>
  <c r="AO56" i="12"/>
  <c r="AM56" i="12"/>
  <c r="AH56" i="12"/>
  <c r="AC56" i="12"/>
  <c r="X56" i="12"/>
  <c r="W56" i="12"/>
  <c r="V56" i="12"/>
  <c r="U56" i="12"/>
  <c r="Y56" i="12" s="1"/>
  <c r="FH55" i="12"/>
  <c r="FE55" i="12"/>
  <c r="FD55" i="12"/>
  <c r="FC55" i="12"/>
  <c r="FB55" i="12"/>
  <c r="EZ55" i="12"/>
  <c r="EY55" i="12"/>
  <c r="EU55" i="12"/>
  <c r="FG55" i="12" s="1"/>
  <c r="ES55" i="12"/>
  <c r="ER55" i="12"/>
  <c r="FA55" i="12" s="1"/>
  <c r="EQ55" i="12"/>
  <c r="EM55" i="12"/>
  <c r="BS55" i="12" s="1"/>
  <c r="EL55" i="12"/>
  <c r="BO55" i="12" s="1"/>
  <c r="EK55" i="12"/>
  <c r="BI55" i="12" s="1"/>
  <c r="EH55" i="12"/>
  <c r="AT55" i="12" s="1"/>
  <c r="EF55" i="12"/>
  <c r="EE55" i="12"/>
  <c r="AE55" i="12" s="1"/>
  <c r="EB55" i="12"/>
  <c r="DY55" i="12"/>
  <c r="DW55" i="12"/>
  <c r="EI55" i="12" s="1"/>
  <c r="DV55" i="12"/>
  <c r="EG55" i="12" s="1"/>
  <c r="DU55" i="12"/>
  <c r="ED55" i="12" s="1"/>
  <c r="DT55" i="12"/>
  <c r="EC55" i="12" s="1"/>
  <c r="DS55" i="12"/>
  <c r="DR55" i="12"/>
  <c r="DB55" i="12"/>
  <c r="DA55" i="12"/>
  <c r="CZ55" i="12"/>
  <c r="CX55" i="12"/>
  <c r="CS55" i="12"/>
  <c r="CR55" i="12"/>
  <c r="CP55" i="12"/>
  <c r="CO55" i="12"/>
  <c r="CI55" i="12"/>
  <c r="CH55" i="12"/>
  <c r="CG55" i="12"/>
  <c r="CD55" i="12"/>
  <c r="CA55" i="12"/>
  <c r="BV55" i="12"/>
  <c r="BQ55" i="12"/>
  <c r="BN55" i="12"/>
  <c r="BL55" i="12"/>
  <c r="BG55" i="12"/>
  <c r="BB55" i="12"/>
  <c r="AW55" i="12"/>
  <c r="AR55" i="12"/>
  <c r="AM55" i="12"/>
  <c r="AL55" i="12"/>
  <c r="AN55" i="12" s="1"/>
  <c r="AJ55" i="12"/>
  <c r="AK55" i="12" s="1"/>
  <c r="AH55" i="12"/>
  <c r="AC55" i="12"/>
  <c r="X55" i="12"/>
  <c r="V55" i="12"/>
  <c r="U55" i="12"/>
  <c r="FG54" i="12"/>
  <c r="FF54" i="12"/>
  <c r="FD54" i="12"/>
  <c r="FC54" i="12"/>
  <c r="FA54" i="12"/>
  <c r="EZ54" i="12"/>
  <c r="EY54" i="12"/>
  <c r="ES54" i="12"/>
  <c r="EQ54" i="12"/>
  <c r="EM54" i="12"/>
  <c r="BS54" i="12" s="1"/>
  <c r="EJ54" i="12"/>
  <c r="EI54" i="12"/>
  <c r="AY54" i="12" s="1"/>
  <c r="EG54" i="12"/>
  <c r="ED54" i="12"/>
  <c r="Z54" i="12" s="1"/>
  <c r="EC54" i="12"/>
  <c r="EB54" i="12"/>
  <c r="DV54" i="12"/>
  <c r="EF54" i="12" s="1"/>
  <c r="AJ54" i="12" s="1"/>
  <c r="DT54" i="12"/>
  <c r="DS54" i="12"/>
  <c r="EA54" i="12" s="1"/>
  <c r="DR54" i="12"/>
  <c r="CR54" i="12"/>
  <c r="CP54" i="12"/>
  <c r="CO54" i="12"/>
  <c r="CA54" i="12"/>
  <c r="BV54" i="12"/>
  <c r="BQ54" i="12"/>
  <c r="BL54" i="12"/>
  <c r="BG54" i="12"/>
  <c r="BB54" i="12"/>
  <c r="AZ54" i="12"/>
  <c r="AW54" i="12"/>
  <c r="AR54" i="12"/>
  <c r="AO54" i="12"/>
  <c r="AP54" i="12" s="1"/>
  <c r="AM54" i="12"/>
  <c r="AH54" i="12"/>
  <c r="AC54" i="12"/>
  <c r="Y54" i="12"/>
  <c r="X54" i="12"/>
  <c r="W54" i="12"/>
  <c r="U54" i="12"/>
  <c r="V54" i="12" s="1"/>
  <c r="FH53" i="12"/>
  <c r="FE53" i="12"/>
  <c r="FD53" i="12"/>
  <c r="FC53" i="12"/>
  <c r="FB53" i="12"/>
  <c r="EZ53" i="12"/>
  <c r="EY53" i="12"/>
  <c r="EU53" i="12"/>
  <c r="FG53" i="12" s="1"/>
  <c r="ET53" i="12"/>
  <c r="FF53" i="12" s="1"/>
  <c r="ES53" i="12"/>
  <c r="EQ53" i="12"/>
  <c r="EP53" i="12"/>
  <c r="EL53" i="12"/>
  <c r="EK53" i="12"/>
  <c r="EH53" i="12"/>
  <c r="EG53" i="12"/>
  <c r="EF53" i="12"/>
  <c r="EE53" i="12"/>
  <c r="EB53" i="12"/>
  <c r="P53" i="12" s="1"/>
  <c r="EA53" i="12"/>
  <c r="DY53" i="12"/>
  <c r="DW53" i="12"/>
  <c r="EI53" i="12" s="1"/>
  <c r="DV53" i="12"/>
  <c r="DU53" i="12"/>
  <c r="ED53" i="12" s="1"/>
  <c r="DT53" i="12"/>
  <c r="EC53" i="12" s="1"/>
  <c r="DS53" i="12"/>
  <c r="DR53" i="12"/>
  <c r="ER53" i="12" s="1"/>
  <c r="FA53" i="12" s="1"/>
  <c r="DD53" i="12"/>
  <c r="DC53" i="12"/>
  <c r="DA53" i="12"/>
  <c r="CY53" i="12"/>
  <c r="CW53" i="12"/>
  <c r="CV53" i="12"/>
  <c r="CU53" i="12"/>
  <c r="CT53" i="12"/>
  <c r="CR53" i="12"/>
  <c r="CP53" i="12"/>
  <c r="CO53" i="12"/>
  <c r="CM53" i="12"/>
  <c r="CL53" i="12"/>
  <c r="CK53" i="12"/>
  <c r="CI53" i="12"/>
  <c r="CH53" i="12"/>
  <c r="CF53" i="12"/>
  <c r="CE53" i="12"/>
  <c r="CD53" i="12"/>
  <c r="CC53" i="12"/>
  <c r="CB53" i="12"/>
  <c r="BZ53" i="12" s="1"/>
  <c r="CA53" i="12"/>
  <c r="BV53" i="12"/>
  <c r="BQ53" i="12"/>
  <c r="BN53" i="12"/>
  <c r="BL53" i="12"/>
  <c r="BK53" i="12"/>
  <c r="BJ53" i="12"/>
  <c r="BI53" i="12"/>
  <c r="BM53" i="12" s="1"/>
  <c r="BG53" i="12"/>
  <c r="BB53" i="12"/>
  <c r="AW53" i="12"/>
  <c r="AU53" i="12"/>
  <c r="AT53" i="12"/>
  <c r="AR53" i="12"/>
  <c r="AM53" i="12"/>
  <c r="AJ53" i="12"/>
  <c r="AH53" i="12"/>
  <c r="AE53" i="12"/>
  <c r="AC53" i="12"/>
  <c r="Z53" i="12"/>
  <c r="X53" i="12"/>
  <c r="Q53" i="12"/>
  <c r="F53" i="12"/>
  <c r="FG52" i="12"/>
  <c r="FF52" i="12"/>
  <c r="FD52" i="12"/>
  <c r="FA52" i="12"/>
  <c r="EZ52" i="12"/>
  <c r="EQ52" i="12"/>
  <c r="EY52" i="12" s="1"/>
  <c r="EM52" i="12"/>
  <c r="EJ52" i="12"/>
  <c r="EI52" i="12"/>
  <c r="AY52" i="12" s="1"/>
  <c r="EG52" i="12"/>
  <c r="ED52" i="12"/>
  <c r="AA52" i="12" s="1"/>
  <c r="EC52" i="12"/>
  <c r="DS52" i="12"/>
  <c r="EA52" i="12" s="1"/>
  <c r="DR52" i="12"/>
  <c r="ES52" i="12" s="1"/>
  <c r="FC52" i="12" s="1"/>
  <c r="DF52" i="12"/>
  <c r="DB52" i="12"/>
  <c r="CX52" i="12"/>
  <c r="CW52" i="12"/>
  <c r="CV52" i="12"/>
  <c r="CS52" i="12"/>
  <c r="CR52" i="12"/>
  <c r="CP52" i="12"/>
  <c r="CY52" i="12" s="1"/>
  <c r="CO52" i="12"/>
  <c r="CM52" i="12"/>
  <c r="CK52" i="12"/>
  <c r="CI52" i="12"/>
  <c r="CG52" i="12"/>
  <c r="CE52" i="12"/>
  <c r="CC52" i="12"/>
  <c r="CB52" i="12"/>
  <c r="CN52" i="12" s="1"/>
  <c r="CA52" i="12"/>
  <c r="BZ52" i="12"/>
  <c r="BV52" i="12"/>
  <c r="BS52" i="12"/>
  <c r="BQ52" i="12"/>
  <c r="BL52" i="12"/>
  <c r="BG52" i="12"/>
  <c r="BB52" i="12"/>
  <c r="AW52" i="12"/>
  <c r="AR52" i="12"/>
  <c r="AM52" i="12"/>
  <c r="AH52" i="12"/>
  <c r="AC52" i="12"/>
  <c r="Z52" i="12"/>
  <c r="X52" i="12"/>
  <c r="V52" i="12"/>
  <c r="U52" i="12"/>
  <c r="FH51" i="12"/>
  <c r="FE51" i="12"/>
  <c r="FC51" i="12"/>
  <c r="FB51" i="12"/>
  <c r="EY51" i="12"/>
  <c r="ER51" i="12"/>
  <c r="FA51" i="12" s="1"/>
  <c r="EL51" i="12"/>
  <c r="EK51" i="12"/>
  <c r="EH51" i="12"/>
  <c r="EF51" i="12"/>
  <c r="EE51" i="12"/>
  <c r="EB51" i="12"/>
  <c r="P51" i="12" s="1"/>
  <c r="DY51" i="12"/>
  <c r="EM51" i="12" s="1"/>
  <c r="DV51" i="12"/>
  <c r="EG51" i="12" s="1"/>
  <c r="DR51" i="12"/>
  <c r="CR51" i="12"/>
  <c r="CO51" i="12"/>
  <c r="CP51" i="12" s="1"/>
  <c r="CA51" i="12"/>
  <c r="BV51" i="12"/>
  <c r="BS51" i="12"/>
  <c r="BQ51" i="12"/>
  <c r="BO51" i="12"/>
  <c r="BN51" i="12"/>
  <c r="BM51" i="12"/>
  <c r="BL51" i="12"/>
  <c r="BK51" i="12"/>
  <c r="BI51" i="12"/>
  <c r="BJ51" i="12" s="1"/>
  <c r="BG51" i="12"/>
  <c r="BB51" i="12"/>
  <c r="AW51" i="12"/>
  <c r="AR51" i="12"/>
  <c r="AM51" i="12"/>
  <c r="AH51" i="12"/>
  <c r="AG51" i="12"/>
  <c r="AE51" i="12"/>
  <c r="AF51" i="12" s="1"/>
  <c r="AC51" i="12"/>
  <c r="X51" i="12"/>
  <c r="Q51" i="12"/>
  <c r="R51" i="12" s="1"/>
  <c r="FH50" i="12"/>
  <c r="FE50" i="12"/>
  <c r="FC50" i="12"/>
  <c r="FB50" i="12"/>
  <c r="EY50" i="12"/>
  <c r="EX50" i="12"/>
  <c r="EU50" i="12"/>
  <c r="ES50" i="12"/>
  <c r="EQ50" i="12"/>
  <c r="EZ50" i="12" s="1"/>
  <c r="EP50" i="12"/>
  <c r="EM50" i="12"/>
  <c r="EL50" i="12"/>
  <c r="EK50" i="12"/>
  <c r="BI50" i="12" s="1"/>
  <c r="EI50" i="12"/>
  <c r="EH50" i="12"/>
  <c r="EF50" i="12"/>
  <c r="EE50" i="12"/>
  <c r="ED50" i="12"/>
  <c r="EC50" i="12"/>
  <c r="U50" i="12" s="1"/>
  <c r="EB50" i="12"/>
  <c r="EA50" i="12"/>
  <c r="DY50" i="12"/>
  <c r="DW50" i="12"/>
  <c r="DV50" i="12"/>
  <c r="EG50" i="12" s="1"/>
  <c r="DU50" i="12"/>
  <c r="DT50" i="12"/>
  <c r="DS50" i="12"/>
  <c r="DR50" i="12"/>
  <c r="ER50" i="12" s="1"/>
  <c r="FA50" i="12" s="1"/>
  <c r="DB50" i="12"/>
  <c r="DA50" i="12"/>
  <c r="CY50" i="12"/>
  <c r="CU50" i="12"/>
  <c r="CT50" i="12"/>
  <c r="CR50" i="12"/>
  <c r="CP50" i="12"/>
  <c r="CO50" i="12"/>
  <c r="CL50" i="12"/>
  <c r="CK50" i="12"/>
  <c r="CJ50" i="12"/>
  <c r="CH50" i="12"/>
  <c r="CC50" i="12"/>
  <c r="CB50" i="12"/>
  <c r="CN50" i="12" s="1"/>
  <c r="CA50" i="12"/>
  <c r="BZ50" i="12"/>
  <c r="BV50" i="12"/>
  <c r="BS50" i="12"/>
  <c r="BQ50" i="12"/>
  <c r="BL50" i="12"/>
  <c r="BJ50" i="12"/>
  <c r="BK50" i="12" s="1"/>
  <c r="BG50" i="12"/>
  <c r="BB50" i="12"/>
  <c r="AW50" i="12"/>
  <c r="AT50" i="12"/>
  <c r="AR50" i="12"/>
  <c r="AM50" i="12"/>
  <c r="AL50" i="12"/>
  <c r="AJ50" i="12"/>
  <c r="AK50" i="12" s="1"/>
  <c r="AH50" i="12"/>
  <c r="AE50" i="12"/>
  <c r="AC50" i="12"/>
  <c r="X50" i="12"/>
  <c r="V50" i="12"/>
  <c r="W50" i="12" s="1"/>
  <c r="P50" i="12"/>
  <c r="F50" i="12"/>
  <c r="FH49" i="12"/>
  <c r="FE49" i="12"/>
  <c r="FC49" i="12"/>
  <c r="FB49" i="12"/>
  <c r="EY49" i="12"/>
  <c r="ER49" i="12"/>
  <c r="FA49" i="12" s="1"/>
  <c r="EL49" i="12"/>
  <c r="BN49" i="12" s="1"/>
  <c r="BP49" i="12" s="1"/>
  <c r="EK49" i="12"/>
  <c r="EH49" i="12"/>
  <c r="EF49" i="12"/>
  <c r="EE49" i="12"/>
  <c r="EB49" i="12"/>
  <c r="DT49" i="12"/>
  <c r="EC49" i="12" s="1"/>
  <c r="DS49" i="12"/>
  <c r="EA49" i="12" s="1"/>
  <c r="DR49" i="12"/>
  <c r="DD49" i="12"/>
  <c r="CR49" i="12"/>
  <c r="CP49" i="12"/>
  <c r="CO49" i="12"/>
  <c r="CM49" i="12"/>
  <c r="CA49" i="12"/>
  <c r="BV49" i="12"/>
  <c r="BQ49" i="12"/>
  <c r="BO49" i="12"/>
  <c r="BL49" i="12"/>
  <c r="BI49" i="12"/>
  <c r="BG49" i="12"/>
  <c r="BB49" i="12"/>
  <c r="AW49" i="12"/>
  <c r="AR49" i="12"/>
  <c r="AM49" i="12"/>
  <c r="AJ49" i="12"/>
  <c r="AH49" i="12"/>
  <c r="AE49" i="12"/>
  <c r="AF49" i="12" s="1"/>
  <c r="AG49" i="12" s="1"/>
  <c r="AI49" i="12" s="1"/>
  <c r="AC49" i="12"/>
  <c r="X49" i="12"/>
  <c r="U49" i="12"/>
  <c r="FG48" i="12"/>
  <c r="FF48" i="12"/>
  <c r="FD48" i="12"/>
  <c r="FA48" i="12"/>
  <c r="EZ48" i="12"/>
  <c r="EY48" i="12"/>
  <c r="EX48" i="12"/>
  <c r="EU48" i="12"/>
  <c r="FH48" i="12" s="1"/>
  <c r="ES48" i="12"/>
  <c r="FC48" i="12" s="1"/>
  <c r="EQ48" i="12"/>
  <c r="EP48" i="12"/>
  <c r="EM48" i="12"/>
  <c r="BS48" i="12" s="1"/>
  <c r="EJ48" i="12"/>
  <c r="EI48" i="12"/>
  <c r="EG48" i="12"/>
  <c r="EF48" i="12"/>
  <c r="EE48" i="12"/>
  <c r="AE48" i="12" s="1"/>
  <c r="ED48" i="12"/>
  <c r="EC48" i="12"/>
  <c r="DY48" i="12"/>
  <c r="EL48" i="12" s="1"/>
  <c r="DW48" i="12"/>
  <c r="EH48" i="12" s="1"/>
  <c r="DV48" i="12"/>
  <c r="DU48" i="12"/>
  <c r="DS48" i="12"/>
  <c r="EA48" i="12" s="1"/>
  <c r="DR48" i="12"/>
  <c r="DF48" i="12"/>
  <c r="DD48" i="12"/>
  <c r="DC48" i="12"/>
  <c r="DA48" i="12"/>
  <c r="CW48" i="12"/>
  <c r="CV48" i="12"/>
  <c r="CU48" i="12"/>
  <c r="CS48" i="12"/>
  <c r="CR48" i="12"/>
  <c r="CP48" i="12"/>
  <c r="CZ48" i="12" s="1"/>
  <c r="CO48" i="12"/>
  <c r="CM48" i="12"/>
  <c r="CL48" i="12"/>
  <c r="CJ48" i="12"/>
  <c r="CH48" i="12"/>
  <c r="CF48" i="12"/>
  <c r="CE48" i="12"/>
  <c r="CD48" i="12"/>
  <c r="CB48" i="12"/>
  <c r="BZ48" i="12" s="1"/>
  <c r="CA48" i="12"/>
  <c r="BV48" i="12"/>
  <c r="BQ48" i="12"/>
  <c r="BN48" i="12"/>
  <c r="BL48" i="12"/>
  <c r="BG48" i="12"/>
  <c r="BE48" i="12"/>
  <c r="BD48" i="12"/>
  <c r="BB48" i="12"/>
  <c r="AW48" i="12"/>
  <c r="AR48" i="12"/>
  <c r="AM48" i="12"/>
  <c r="AH48" i="12"/>
  <c r="AC48" i="12"/>
  <c r="Z48" i="12"/>
  <c r="X48" i="12"/>
  <c r="FH47" i="12"/>
  <c r="FE47" i="12"/>
  <c r="FC47" i="12"/>
  <c r="FB47" i="12"/>
  <c r="EY47" i="12"/>
  <c r="ER47" i="12"/>
  <c r="FA47" i="12" s="1"/>
  <c r="EL47" i="12"/>
  <c r="EK47" i="12"/>
  <c r="EH47" i="12"/>
  <c r="EF47" i="12"/>
  <c r="AJ47" i="12" s="1"/>
  <c r="EE47" i="12"/>
  <c r="EB47" i="12"/>
  <c r="DV47" i="12"/>
  <c r="EG47" i="12" s="1"/>
  <c r="DU47" i="12"/>
  <c r="ED47" i="12" s="1"/>
  <c r="DR47" i="12"/>
  <c r="DA47" i="12"/>
  <c r="CZ47" i="12"/>
  <c r="CX47" i="12"/>
  <c r="CT47" i="12"/>
  <c r="CS47" i="12"/>
  <c r="CR47" i="12"/>
  <c r="CO47" i="12"/>
  <c r="CP47" i="12" s="1"/>
  <c r="DB47" i="12" s="1"/>
  <c r="CJ47" i="12"/>
  <c r="CI47" i="12"/>
  <c r="CG47" i="12"/>
  <c r="CC47" i="12"/>
  <c r="CB47" i="12"/>
  <c r="CA47" i="12"/>
  <c r="BV47" i="12"/>
  <c r="BQ47" i="12"/>
  <c r="BL47" i="12"/>
  <c r="BG47" i="12"/>
  <c r="BB47" i="12"/>
  <c r="AW47" i="12"/>
  <c r="AR47" i="12"/>
  <c r="AM47" i="12"/>
  <c r="AL47" i="12"/>
  <c r="AK47" i="12"/>
  <c r="AH47" i="12"/>
  <c r="AE47" i="12"/>
  <c r="AC47" i="12"/>
  <c r="X47" i="12"/>
  <c r="FG46" i="12"/>
  <c r="FF46" i="12"/>
  <c r="FD46" i="12"/>
  <c r="FA46" i="12"/>
  <c r="EZ46" i="12"/>
  <c r="ER46" i="12"/>
  <c r="FB46" i="12" s="1"/>
  <c r="EQ46" i="12"/>
  <c r="EY46" i="12" s="1"/>
  <c r="EM46" i="12"/>
  <c r="EJ46" i="12"/>
  <c r="EI46" i="12"/>
  <c r="EG46" i="12"/>
  <c r="AO46" i="12" s="1"/>
  <c r="ED46" i="12"/>
  <c r="EC46" i="12"/>
  <c r="EA46" i="12"/>
  <c r="DY46" i="12"/>
  <c r="EL46" i="12" s="1"/>
  <c r="DS46" i="12"/>
  <c r="DR46" i="12"/>
  <c r="CR46" i="12"/>
  <c r="CO46" i="12"/>
  <c r="CP46" i="12" s="1"/>
  <c r="CA46" i="12"/>
  <c r="BV46" i="12"/>
  <c r="BQ46" i="12"/>
  <c r="BL46" i="12"/>
  <c r="BG46" i="12"/>
  <c r="BD46" i="12"/>
  <c r="BE46" i="12" s="1"/>
  <c r="BB46" i="12"/>
  <c r="AW46" i="12"/>
  <c r="AR46" i="12"/>
  <c r="AM46" i="12"/>
  <c r="AH46" i="12"/>
  <c r="AC46" i="12"/>
  <c r="AA46" i="12"/>
  <c r="Z46" i="12"/>
  <c r="X46" i="12"/>
  <c r="FH45" i="12"/>
  <c r="FE45" i="12"/>
  <c r="FC45" i="12"/>
  <c r="FB45" i="12"/>
  <c r="EY45" i="12"/>
  <c r="EX45" i="12"/>
  <c r="EP45" i="12"/>
  <c r="EL45" i="12"/>
  <c r="EK45" i="12"/>
  <c r="EH45" i="12"/>
  <c r="AT45" i="12" s="1"/>
  <c r="AV45" i="12" s="1"/>
  <c r="EF45" i="12"/>
  <c r="EE45" i="12"/>
  <c r="EB45" i="12"/>
  <c r="DW45" i="12"/>
  <c r="EI45" i="12" s="1"/>
  <c r="DV45" i="12"/>
  <c r="EG45" i="12" s="1"/>
  <c r="DT45" i="12"/>
  <c r="EC45" i="12" s="1"/>
  <c r="U45" i="12" s="1"/>
  <c r="DR45" i="12"/>
  <c r="ES45" i="12" s="1"/>
  <c r="FD45" i="12" s="1"/>
  <c r="DB45" i="12"/>
  <c r="CR45" i="12"/>
  <c r="CO45" i="12"/>
  <c r="CP45" i="12" s="1"/>
  <c r="DC45" i="12" s="1"/>
  <c r="CL45" i="12"/>
  <c r="CA45" i="12"/>
  <c r="BV45" i="12"/>
  <c r="BQ45" i="12"/>
  <c r="BL45" i="12"/>
  <c r="BK45" i="12"/>
  <c r="BM45" i="12" s="1"/>
  <c r="BI45" i="12"/>
  <c r="BJ45" i="12" s="1"/>
  <c r="BG45" i="12"/>
  <c r="BB45" i="12"/>
  <c r="AW45" i="12"/>
  <c r="AU45" i="12"/>
  <c r="AR45" i="12"/>
  <c r="AO45" i="12"/>
  <c r="AM45" i="12"/>
  <c r="AH45" i="12"/>
  <c r="AC45" i="12"/>
  <c r="X45" i="12"/>
  <c r="FG44" i="12"/>
  <c r="FF44" i="12"/>
  <c r="FD44" i="12"/>
  <c r="FC44" i="12"/>
  <c r="FA44" i="12"/>
  <c r="EZ44" i="12"/>
  <c r="EU44" i="12"/>
  <c r="FH44" i="12" s="1"/>
  <c r="ES44" i="12"/>
  <c r="EQ44" i="12"/>
  <c r="EY44" i="12" s="1"/>
  <c r="EM44" i="12"/>
  <c r="EJ44" i="12"/>
  <c r="EI44" i="12"/>
  <c r="AY44" i="12" s="1"/>
  <c r="EG44" i="12"/>
  <c r="ED44" i="12"/>
  <c r="EC44" i="12"/>
  <c r="EB44" i="12"/>
  <c r="DY44" i="12"/>
  <c r="EL44" i="12" s="1"/>
  <c r="BN44" i="12" s="1"/>
  <c r="DW44" i="12"/>
  <c r="EH44" i="12" s="1"/>
  <c r="DU44" i="12"/>
  <c r="EE44" i="12" s="1"/>
  <c r="DT44" i="12"/>
  <c r="DS44" i="12"/>
  <c r="DR44" i="12"/>
  <c r="EP44" i="12" s="1"/>
  <c r="DA44" i="12"/>
  <c r="CZ44" i="12"/>
  <c r="CY44" i="12"/>
  <c r="CW44" i="12"/>
  <c r="CS44" i="12"/>
  <c r="CR44" i="12"/>
  <c r="DF44" i="12" s="1"/>
  <c r="CP44" i="12"/>
  <c r="CO44" i="12"/>
  <c r="CJ44" i="12"/>
  <c r="CI44" i="12"/>
  <c r="CH44" i="12"/>
  <c r="CF44" i="12"/>
  <c r="CB44" i="12"/>
  <c r="BZ44" i="12" s="1"/>
  <c r="CA44" i="12"/>
  <c r="BV44" i="12"/>
  <c r="BQ44" i="12"/>
  <c r="BL44" i="12"/>
  <c r="BG44" i="12"/>
  <c r="BB44" i="12"/>
  <c r="AZ44" i="12"/>
  <c r="AW44" i="12"/>
  <c r="AR44" i="12"/>
  <c r="AM44" i="12"/>
  <c r="AH44" i="12"/>
  <c r="AC44" i="12"/>
  <c r="AB44" i="12"/>
  <c r="AD44" i="12" s="1"/>
  <c r="Z44" i="12"/>
  <c r="AA44" i="12" s="1"/>
  <c r="X44" i="12"/>
  <c r="U44" i="12"/>
  <c r="FH43" i="12"/>
  <c r="FE43" i="12"/>
  <c r="FC43" i="12"/>
  <c r="FB43" i="12"/>
  <c r="EZ43" i="12"/>
  <c r="EY43" i="12"/>
  <c r="EQ43" i="12"/>
  <c r="EP43" i="12"/>
  <c r="EX43" i="12" s="1"/>
  <c r="EL43" i="12"/>
  <c r="EK43" i="12"/>
  <c r="EH43" i="12"/>
  <c r="EF43" i="12"/>
  <c r="EE43" i="12"/>
  <c r="EB43" i="12"/>
  <c r="P43" i="12" s="1"/>
  <c r="DY43" i="12"/>
  <c r="EM43" i="12" s="1"/>
  <c r="DR43" i="12"/>
  <c r="ER43" i="12" s="1"/>
  <c r="FA43" i="12" s="1"/>
  <c r="DD43" i="12"/>
  <c r="DB43" i="12"/>
  <c r="CX43" i="12"/>
  <c r="CW43" i="12"/>
  <c r="CV43" i="12"/>
  <c r="CR43" i="12"/>
  <c r="CO43" i="12"/>
  <c r="CP43" i="12" s="1"/>
  <c r="CM43" i="12"/>
  <c r="CK43" i="12"/>
  <c r="CG43" i="12"/>
  <c r="CF43" i="12"/>
  <c r="CC43" i="12"/>
  <c r="CA43" i="12"/>
  <c r="BV43" i="12"/>
  <c r="BS43" i="12"/>
  <c r="BQ43" i="12"/>
  <c r="BL43" i="12"/>
  <c r="BI43" i="12"/>
  <c r="BJ43" i="12" s="1"/>
  <c r="BG43" i="12"/>
  <c r="BB43" i="12"/>
  <c r="AW43" i="12"/>
  <c r="AR43" i="12"/>
  <c r="AM43" i="12"/>
  <c r="AH43" i="12"/>
  <c r="AE43" i="12"/>
  <c r="AF43" i="12" s="1"/>
  <c r="AC43" i="12"/>
  <c r="X43" i="12"/>
  <c r="FG42" i="12"/>
  <c r="FF42" i="12"/>
  <c r="FD42" i="12"/>
  <c r="FA42" i="12"/>
  <c r="EZ42" i="12"/>
  <c r="EX42" i="12"/>
  <c r="EU42" i="12"/>
  <c r="ES42" i="12"/>
  <c r="FC42" i="12" s="1"/>
  <c r="EQ42" i="12"/>
  <c r="EY42" i="12" s="1"/>
  <c r="EP42" i="12"/>
  <c r="EM42" i="12"/>
  <c r="EL42" i="12"/>
  <c r="EJ42" i="12"/>
  <c r="BE42" i="12" s="1"/>
  <c r="EI42" i="12"/>
  <c r="EG42" i="12"/>
  <c r="EE42" i="12"/>
  <c r="ED42" i="12"/>
  <c r="EC42" i="12"/>
  <c r="U42" i="12" s="1"/>
  <c r="EA42" i="12"/>
  <c r="G42" i="12" s="1"/>
  <c r="DY42" i="12"/>
  <c r="DW42" i="12"/>
  <c r="EH42" i="12" s="1"/>
  <c r="DV42" i="12"/>
  <c r="EF42" i="12" s="1"/>
  <c r="DU42" i="12"/>
  <c r="DT42" i="12"/>
  <c r="EB42" i="12" s="1"/>
  <c r="DS42" i="12"/>
  <c r="DR42" i="12"/>
  <c r="ER42" i="12" s="1"/>
  <c r="FB42" i="12" s="1"/>
  <c r="DB42" i="12"/>
  <c r="CY42" i="12"/>
  <c r="CR42" i="12"/>
  <c r="CP42" i="12"/>
  <c r="DA42" i="12" s="1"/>
  <c r="CO42" i="12"/>
  <c r="CK42" i="12"/>
  <c r="CB42" i="12"/>
  <c r="CN42" i="12" s="1"/>
  <c r="CA42" i="12"/>
  <c r="BV42" i="12"/>
  <c r="BQ42" i="12"/>
  <c r="BL42" i="12"/>
  <c r="BG42" i="12"/>
  <c r="BD42" i="12"/>
  <c r="BB42" i="12"/>
  <c r="AW42" i="12"/>
  <c r="AR42" i="12"/>
  <c r="AM42" i="12"/>
  <c r="AH42" i="12"/>
  <c r="AE42" i="12"/>
  <c r="AC42" i="12"/>
  <c r="X42" i="12"/>
  <c r="V42" i="12"/>
  <c r="P42" i="12"/>
  <c r="F42" i="12"/>
  <c r="FH41" i="12"/>
  <c r="FE41" i="12"/>
  <c r="FC41" i="12"/>
  <c r="FB41" i="12"/>
  <c r="FA41" i="12"/>
  <c r="EY41" i="12"/>
  <c r="ER41" i="12"/>
  <c r="EP41" i="12"/>
  <c r="EL41" i="12"/>
  <c r="BN41" i="12" s="1"/>
  <c r="EK41" i="12"/>
  <c r="EH41" i="12"/>
  <c r="EF41" i="12"/>
  <c r="EE41" i="12"/>
  <c r="EB41" i="12"/>
  <c r="DT41" i="12"/>
  <c r="EC41" i="12" s="1"/>
  <c r="DS41" i="12"/>
  <c r="EA41" i="12" s="1"/>
  <c r="DR41" i="12"/>
  <c r="CR41" i="12"/>
  <c r="CP41" i="12"/>
  <c r="CO41" i="12"/>
  <c r="CA41" i="12"/>
  <c r="BV41" i="12"/>
  <c r="BQ41" i="12"/>
  <c r="BO41" i="12"/>
  <c r="BP41" i="12" s="1"/>
  <c r="BL41" i="12"/>
  <c r="BI41" i="12"/>
  <c r="BG41" i="12"/>
  <c r="BB41" i="12"/>
  <c r="AW41" i="12"/>
  <c r="AR41" i="12"/>
  <c r="AM41" i="12"/>
  <c r="AJ41" i="12"/>
  <c r="AH41" i="12"/>
  <c r="AE41" i="12"/>
  <c r="AF41" i="12" s="1"/>
  <c r="AC41" i="12"/>
  <c r="X41" i="12"/>
  <c r="FH40" i="12"/>
  <c r="FE40" i="12"/>
  <c r="FD40" i="12"/>
  <c r="FC40" i="12"/>
  <c r="FB40" i="12"/>
  <c r="EY40" i="12"/>
  <c r="EU40" i="12"/>
  <c r="FG40" i="12" s="1"/>
  <c r="ES40" i="12"/>
  <c r="EQ40" i="12"/>
  <c r="EZ40" i="12" s="1"/>
  <c r="EP40" i="12"/>
  <c r="EM40" i="12"/>
  <c r="BS40" i="12" s="1"/>
  <c r="EL40" i="12"/>
  <c r="EK40" i="12"/>
  <c r="EH40" i="12"/>
  <c r="EG40" i="12"/>
  <c r="EF40" i="12"/>
  <c r="EE40" i="12"/>
  <c r="AE40" i="12" s="1"/>
  <c r="EB40" i="12"/>
  <c r="DY40" i="12"/>
  <c r="DW40" i="12"/>
  <c r="EI40" i="12" s="1"/>
  <c r="DV40" i="12"/>
  <c r="DU40" i="12"/>
  <c r="ED40" i="12" s="1"/>
  <c r="DS40" i="12"/>
  <c r="EA40" i="12" s="1"/>
  <c r="DR40" i="12"/>
  <c r="DF40" i="12"/>
  <c r="DD40" i="12"/>
  <c r="DC40" i="12"/>
  <c r="DA40" i="12"/>
  <c r="CW40" i="12"/>
  <c r="CV40" i="12"/>
  <c r="CU40" i="12"/>
  <c r="CS40" i="12"/>
  <c r="CR40" i="12"/>
  <c r="CP40" i="12"/>
  <c r="CZ40" i="12" s="1"/>
  <c r="CO40" i="12"/>
  <c r="CM40" i="12"/>
  <c r="CL40" i="12"/>
  <c r="CJ40" i="12"/>
  <c r="CH40" i="12"/>
  <c r="CF40" i="12"/>
  <c r="CE40" i="12"/>
  <c r="CD40" i="12"/>
  <c r="CB40" i="12"/>
  <c r="BZ40" i="12" s="1"/>
  <c r="CA40" i="12"/>
  <c r="BV40" i="12"/>
  <c r="BQ40" i="12"/>
  <c r="BN40" i="12"/>
  <c r="BL40" i="12"/>
  <c r="BG40" i="12"/>
  <c r="BB40" i="12"/>
  <c r="AW40" i="12"/>
  <c r="AT40" i="12"/>
  <c r="AU40" i="12" s="1"/>
  <c r="AR40" i="12"/>
  <c r="AM40" i="12"/>
  <c r="AH40" i="12"/>
  <c r="AC40" i="12"/>
  <c r="X40" i="12"/>
  <c r="P40" i="12"/>
  <c r="FH39" i="12"/>
  <c r="FE39" i="12"/>
  <c r="FC39" i="12"/>
  <c r="FB39" i="12"/>
  <c r="EY39" i="12"/>
  <c r="ER39" i="12"/>
  <c r="FA39" i="12" s="1"/>
  <c r="EL39" i="12"/>
  <c r="EK39" i="12"/>
  <c r="EH39" i="12"/>
  <c r="AT39" i="12" s="1"/>
  <c r="EF39" i="12"/>
  <c r="AJ39" i="12" s="1"/>
  <c r="EE39" i="12"/>
  <c r="EB39" i="12"/>
  <c r="DR39" i="12"/>
  <c r="DA39" i="12"/>
  <c r="CR39" i="12"/>
  <c r="CO39" i="12"/>
  <c r="CP39" i="12" s="1"/>
  <c r="DB39" i="12" s="1"/>
  <c r="CJ39" i="12"/>
  <c r="CA39" i="12"/>
  <c r="BV39" i="12"/>
  <c r="BQ39" i="12"/>
  <c r="BL39" i="12"/>
  <c r="BJ39" i="12"/>
  <c r="BK39" i="12" s="1"/>
  <c r="BI39" i="12"/>
  <c r="BG39" i="12"/>
  <c r="BB39" i="12"/>
  <c r="AW39" i="12"/>
  <c r="AR39" i="12"/>
  <c r="AM39" i="12"/>
  <c r="AK39" i="12"/>
  <c r="AH39" i="12"/>
  <c r="AE39" i="12"/>
  <c r="AC39" i="12"/>
  <c r="X39" i="12"/>
  <c r="FG38" i="12"/>
  <c r="FF38" i="12"/>
  <c r="FD38" i="12"/>
  <c r="FA38" i="12"/>
  <c r="EZ38" i="12"/>
  <c r="ER38" i="12"/>
  <c r="FB38" i="12" s="1"/>
  <c r="EM38" i="12"/>
  <c r="EJ38" i="12"/>
  <c r="EI38" i="12"/>
  <c r="AY38" i="12" s="1"/>
  <c r="EG38" i="12"/>
  <c r="AO38" i="12" s="1"/>
  <c r="ED38" i="12"/>
  <c r="EC38" i="12"/>
  <c r="DY38" i="12"/>
  <c r="EL38" i="12" s="1"/>
  <c r="BN38" i="12" s="1"/>
  <c r="DW38" i="12"/>
  <c r="EH38" i="12" s="1"/>
  <c r="DS38" i="12"/>
  <c r="EA38" i="12" s="1"/>
  <c r="DR38" i="12"/>
  <c r="CR38" i="12"/>
  <c r="CO38" i="12"/>
  <c r="CP38" i="12" s="1"/>
  <c r="CA38" i="12"/>
  <c r="BV38" i="12"/>
  <c r="BQ38" i="12"/>
  <c r="BL38" i="12"/>
  <c r="BG38" i="12"/>
  <c r="BD38" i="12"/>
  <c r="BE38" i="12" s="1"/>
  <c r="BB38" i="12"/>
  <c r="AW38" i="12"/>
  <c r="AR38" i="12"/>
  <c r="AM38" i="12"/>
  <c r="AH38" i="12"/>
  <c r="AC38" i="12"/>
  <c r="AA38" i="12"/>
  <c r="AB38" i="12" s="1"/>
  <c r="Z38" i="12"/>
  <c r="X38" i="12"/>
  <c r="FH37" i="12"/>
  <c r="FE37" i="12"/>
  <c r="FC37" i="12"/>
  <c r="FB37" i="12"/>
  <c r="EY37" i="12"/>
  <c r="EX37" i="12"/>
  <c r="EP37" i="12"/>
  <c r="EL37" i="12"/>
  <c r="EK37" i="12"/>
  <c r="EH37" i="12"/>
  <c r="AT37" i="12" s="1"/>
  <c r="EF37" i="12"/>
  <c r="EE37" i="12"/>
  <c r="EB37" i="12"/>
  <c r="DW37" i="12"/>
  <c r="EI37" i="12" s="1"/>
  <c r="DV37" i="12"/>
  <c r="EG37" i="12" s="1"/>
  <c r="DT37" i="12"/>
  <c r="EC37" i="12" s="1"/>
  <c r="DR37" i="12"/>
  <c r="ES37" i="12" s="1"/>
  <c r="FD37" i="12" s="1"/>
  <c r="DB37" i="12"/>
  <c r="CZ37" i="12"/>
  <c r="CV37" i="12"/>
  <c r="CT37" i="12"/>
  <c r="CR37" i="12"/>
  <c r="CO37" i="12"/>
  <c r="CP37" i="12" s="1"/>
  <c r="DC37" i="12" s="1"/>
  <c r="CL37" i="12"/>
  <c r="CK37" i="12"/>
  <c r="CI37" i="12"/>
  <c r="CD37" i="12"/>
  <c r="CA37" i="12"/>
  <c r="BV37" i="12"/>
  <c r="BQ37" i="12"/>
  <c r="BM37" i="12"/>
  <c r="BL37" i="12"/>
  <c r="BK37" i="12"/>
  <c r="BI37" i="12"/>
  <c r="BJ37" i="12" s="1"/>
  <c r="BG37" i="12"/>
  <c r="BB37" i="12"/>
  <c r="AW37" i="12"/>
  <c r="AR37" i="12"/>
  <c r="AO37" i="12"/>
  <c r="AM37" i="12"/>
  <c r="AH37" i="12"/>
  <c r="AE37" i="12"/>
  <c r="AC37" i="12"/>
  <c r="X37" i="12"/>
  <c r="P37" i="12"/>
  <c r="FG36" i="12"/>
  <c r="FF36" i="12"/>
  <c r="FD36" i="12"/>
  <c r="FA36" i="12"/>
  <c r="EZ36" i="12"/>
  <c r="EU36" i="12"/>
  <c r="FH36" i="12" s="1"/>
  <c r="ES36" i="12"/>
  <c r="FC36" i="12" s="1"/>
  <c r="EQ36" i="12"/>
  <c r="EY36" i="12" s="1"/>
  <c r="EM36" i="12"/>
  <c r="EJ36" i="12"/>
  <c r="EI36" i="12"/>
  <c r="AY36" i="12" s="1"/>
  <c r="EG36" i="12"/>
  <c r="ED36" i="12"/>
  <c r="EC36" i="12"/>
  <c r="EB36" i="12"/>
  <c r="DY36" i="12"/>
  <c r="EL36" i="12" s="1"/>
  <c r="DW36" i="12"/>
  <c r="EH36" i="12" s="1"/>
  <c r="DU36" i="12"/>
  <c r="EE36" i="12" s="1"/>
  <c r="DT36" i="12"/>
  <c r="DS36" i="12"/>
  <c r="EA36" i="12" s="1"/>
  <c r="DR36" i="12"/>
  <c r="EP36" i="12" s="1"/>
  <c r="CZ36" i="12"/>
  <c r="CR36" i="12"/>
  <c r="CP36" i="12"/>
  <c r="DA36" i="12" s="1"/>
  <c r="CO36" i="12"/>
  <c r="CJ36" i="12"/>
  <c r="CA36" i="12"/>
  <c r="BV36" i="12"/>
  <c r="BQ36" i="12"/>
  <c r="BL36" i="12"/>
  <c r="BG36" i="12"/>
  <c r="BB36" i="12"/>
  <c r="AZ36" i="12"/>
  <c r="AW36" i="12"/>
  <c r="AT36" i="12"/>
  <c r="AR36" i="12"/>
  <c r="AM36" i="12"/>
  <c r="AH36" i="12"/>
  <c r="AD36" i="12"/>
  <c r="AC36" i="12"/>
  <c r="AB36" i="12"/>
  <c r="Z36" i="12"/>
  <c r="AA36" i="12" s="1"/>
  <c r="X36" i="12"/>
  <c r="U36" i="12"/>
  <c r="FH35" i="12"/>
  <c r="FE35" i="12"/>
  <c r="FC35" i="12"/>
  <c r="FB35" i="12"/>
  <c r="EY35" i="12"/>
  <c r="EQ35" i="12"/>
  <c r="EZ35" i="12" s="1"/>
  <c r="EL35" i="12"/>
  <c r="EK35" i="12"/>
  <c r="EH35" i="12"/>
  <c r="EF35" i="12"/>
  <c r="EE35" i="12"/>
  <c r="EB35" i="12"/>
  <c r="P35" i="12" s="1"/>
  <c r="DR35" i="12"/>
  <c r="ER35" i="12" s="1"/>
  <c r="FA35" i="12" s="1"/>
  <c r="DD35" i="12"/>
  <c r="CV35" i="12"/>
  <c r="CT35" i="12"/>
  <c r="CR35" i="12"/>
  <c r="CO35" i="12"/>
  <c r="CP35" i="12" s="1"/>
  <c r="CF35" i="12"/>
  <c r="CE35" i="12"/>
  <c r="CC35" i="12"/>
  <c r="CA35" i="12"/>
  <c r="BV35" i="12"/>
  <c r="BQ35" i="12"/>
  <c r="BN35" i="12"/>
  <c r="BL35" i="12"/>
  <c r="BI35" i="12"/>
  <c r="BJ35" i="12" s="1"/>
  <c r="BK35" i="12" s="1"/>
  <c r="BM35" i="12" s="1"/>
  <c r="BG35" i="12"/>
  <c r="BB35" i="12"/>
  <c r="AW35" i="12"/>
  <c r="AR35" i="12"/>
  <c r="AM35" i="12"/>
  <c r="AH35" i="12"/>
  <c r="AE35" i="12"/>
  <c r="AF35" i="12" s="1"/>
  <c r="AC35" i="12"/>
  <c r="X35" i="12"/>
  <c r="Q35" i="12"/>
  <c r="R35" i="12" s="1"/>
  <c r="FG34" i="12"/>
  <c r="FF34" i="12"/>
  <c r="FD34" i="12"/>
  <c r="FA34" i="12"/>
  <c r="EZ34" i="12"/>
  <c r="EX34" i="12"/>
  <c r="EU34" i="12"/>
  <c r="ES34" i="12"/>
  <c r="FC34" i="12" s="1"/>
  <c r="EQ34" i="12"/>
  <c r="EY34" i="12" s="1"/>
  <c r="EP34" i="12"/>
  <c r="EM34" i="12"/>
  <c r="EL34" i="12"/>
  <c r="EJ34" i="12"/>
  <c r="EI34" i="12"/>
  <c r="EG34" i="12"/>
  <c r="EE34" i="12"/>
  <c r="ED34" i="12"/>
  <c r="EC34" i="12"/>
  <c r="U34" i="12" s="1"/>
  <c r="DY34" i="12"/>
  <c r="DW34" i="12"/>
  <c r="EH34" i="12" s="1"/>
  <c r="DV34" i="12"/>
  <c r="EF34" i="12" s="1"/>
  <c r="DU34" i="12"/>
  <c r="DT34" i="12"/>
  <c r="EB34" i="12" s="1"/>
  <c r="DS34" i="12"/>
  <c r="DR34" i="12"/>
  <c r="ER34" i="12" s="1"/>
  <c r="DB34" i="12"/>
  <c r="DA34" i="12"/>
  <c r="CY34" i="12"/>
  <c r="CU34" i="12"/>
  <c r="CT34" i="12"/>
  <c r="CS34" i="12"/>
  <c r="DF34" i="12" s="1"/>
  <c r="CR34" i="12"/>
  <c r="CP34" i="12"/>
  <c r="CO34" i="12"/>
  <c r="CL34" i="12"/>
  <c r="CK34" i="12"/>
  <c r="CJ34" i="12"/>
  <c r="CH34" i="12"/>
  <c r="CD34" i="12"/>
  <c r="CC34" i="12"/>
  <c r="CB34" i="12"/>
  <c r="CN34" i="12" s="1"/>
  <c r="CA34" i="12"/>
  <c r="BZ34" i="12"/>
  <c r="BV34" i="12"/>
  <c r="BQ34" i="12"/>
  <c r="BL34" i="12"/>
  <c r="BG34" i="12"/>
  <c r="BD34" i="12"/>
  <c r="BB34" i="12"/>
  <c r="AW34" i="12"/>
  <c r="AT34" i="12"/>
  <c r="AR34" i="12"/>
  <c r="AM34" i="12"/>
  <c r="AH34" i="12"/>
  <c r="AE34" i="12"/>
  <c r="AC34" i="12"/>
  <c r="X34" i="12"/>
  <c r="P34" i="12"/>
  <c r="FH33" i="12"/>
  <c r="FE33" i="12"/>
  <c r="FC33" i="12"/>
  <c r="FB33" i="12"/>
  <c r="EY33" i="12"/>
  <c r="ER33" i="12"/>
  <c r="FA33" i="12" s="1"/>
  <c r="EL33" i="12"/>
  <c r="BN33" i="12" s="1"/>
  <c r="EK33" i="12"/>
  <c r="EH33" i="12"/>
  <c r="EF33" i="12"/>
  <c r="EE33" i="12"/>
  <c r="EB33" i="12"/>
  <c r="DR33" i="12"/>
  <c r="EP33" i="12" s="1"/>
  <c r="CR33" i="12"/>
  <c r="CO33" i="12"/>
  <c r="CP33" i="12" s="1"/>
  <c r="CA33" i="12"/>
  <c r="BV33" i="12"/>
  <c r="BQ33" i="12"/>
  <c r="BL33" i="12"/>
  <c r="BI33" i="12"/>
  <c r="BG33" i="12"/>
  <c r="BB33" i="12"/>
  <c r="AW33" i="12"/>
  <c r="AR33" i="12"/>
  <c r="AM33" i="12"/>
  <c r="AH33" i="12"/>
  <c r="AE33" i="12"/>
  <c r="AF33" i="12" s="1"/>
  <c r="AC33" i="12"/>
  <c r="X33" i="12"/>
  <c r="FG32" i="12"/>
  <c r="FF32" i="12"/>
  <c r="FD32" i="12"/>
  <c r="FA32" i="12"/>
  <c r="EZ32" i="12"/>
  <c r="EX32" i="12"/>
  <c r="EU32" i="12"/>
  <c r="FH32" i="12" s="1"/>
  <c r="ES32" i="12"/>
  <c r="FC32" i="12" s="1"/>
  <c r="EQ32" i="12"/>
  <c r="EY32" i="12" s="1"/>
  <c r="EP32" i="12"/>
  <c r="EM32" i="12"/>
  <c r="BS32" i="12" s="1"/>
  <c r="EJ32" i="12"/>
  <c r="EI32" i="12"/>
  <c r="EG32" i="12"/>
  <c r="EF32" i="12"/>
  <c r="EE32" i="12"/>
  <c r="AE32" i="12" s="1"/>
  <c r="ED32" i="12"/>
  <c r="EC32" i="12"/>
  <c r="DY32" i="12"/>
  <c r="EL32" i="12" s="1"/>
  <c r="DW32" i="12"/>
  <c r="EH32" i="12" s="1"/>
  <c r="DV32" i="12"/>
  <c r="DU32" i="12"/>
  <c r="DS32" i="12"/>
  <c r="EA32" i="12" s="1"/>
  <c r="DR32" i="12"/>
  <c r="DF32" i="12"/>
  <c r="DD32" i="12"/>
  <c r="DC32" i="12"/>
  <c r="DA32" i="12"/>
  <c r="CW32" i="12"/>
  <c r="CV32" i="12"/>
  <c r="CU32" i="12"/>
  <c r="CS32" i="12"/>
  <c r="CR32" i="12"/>
  <c r="CP32" i="12"/>
  <c r="CZ32" i="12" s="1"/>
  <c r="CO32" i="12"/>
  <c r="CM32" i="12"/>
  <c r="CL32" i="12"/>
  <c r="CJ32" i="12"/>
  <c r="CH32" i="12"/>
  <c r="CF32" i="12"/>
  <c r="CE32" i="12"/>
  <c r="CD32" i="12"/>
  <c r="CB32" i="12"/>
  <c r="BZ32" i="12" s="1"/>
  <c r="CA32" i="12"/>
  <c r="BV32" i="12"/>
  <c r="BQ32" i="12"/>
  <c r="BN32" i="12"/>
  <c r="BL32" i="12"/>
  <c r="BG32" i="12"/>
  <c r="BE32" i="12"/>
  <c r="BD32" i="12"/>
  <c r="BB32" i="12"/>
  <c r="AW32" i="12"/>
  <c r="AT32" i="12"/>
  <c r="AR32" i="12"/>
  <c r="AM32" i="12"/>
  <c r="AH32" i="12"/>
  <c r="AC32" i="12"/>
  <c r="Z32" i="12"/>
  <c r="X32" i="12"/>
  <c r="FH31" i="12"/>
  <c r="FE31" i="12"/>
  <c r="FC31" i="12"/>
  <c r="FB31" i="12"/>
  <c r="EY31" i="12"/>
  <c r="EL31" i="12"/>
  <c r="EK31" i="12"/>
  <c r="BI31" i="12" s="1"/>
  <c r="EH31" i="12"/>
  <c r="EF31" i="12"/>
  <c r="AJ31" i="12" s="1"/>
  <c r="EE31" i="12"/>
  <c r="EB31" i="12"/>
  <c r="DR31" i="12"/>
  <c r="CR31" i="12"/>
  <c r="CO31" i="12"/>
  <c r="CP31" i="12" s="1"/>
  <c r="CA31" i="12"/>
  <c r="BV31" i="12"/>
  <c r="BQ31" i="12"/>
  <c r="BL31" i="12"/>
  <c r="BG31" i="12"/>
  <c r="BB31" i="12"/>
  <c r="AW31" i="12"/>
  <c r="AR31" i="12"/>
  <c r="AM31" i="12"/>
  <c r="AL31" i="12"/>
  <c r="AK31" i="12"/>
  <c r="AH31" i="12"/>
  <c r="AE31" i="12"/>
  <c r="AC31" i="12"/>
  <c r="X31" i="12"/>
  <c r="FH30" i="12"/>
  <c r="FE30" i="12"/>
  <c r="FC30" i="12"/>
  <c r="FB30" i="12"/>
  <c r="EY30" i="12"/>
  <c r="ES30" i="12"/>
  <c r="FD30" i="12" s="1"/>
  <c r="EQ30" i="12"/>
  <c r="EZ30" i="12" s="1"/>
  <c r="EL30" i="12"/>
  <c r="EK30" i="12"/>
  <c r="EH30" i="12"/>
  <c r="EF30" i="12"/>
  <c r="EE30" i="12"/>
  <c r="EB30" i="12"/>
  <c r="EA30" i="12"/>
  <c r="DY30" i="12"/>
  <c r="EM30" i="12" s="1"/>
  <c r="DS30" i="12"/>
  <c r="DR30" i="12"/>
  <c r="CR30" i="12"/>
  <c r="CO30" i="12"/>
  <c r="CP30" i="12" s="1"/>
  <c r="CA30" i="12"/>
  <c r="BV30" i="12"/>
  <c r="BQ30" i="12"/>
  <c r="BO30" i="12"/>
  <c r="BN30" i="12"/>
  <c r="BL30" i="12"/>
  <c r="BG30" i="12"/>
  <c r="BB30" i="12"/>
  <c r="AW30" i="12"/>
  <c r="AR30" i="12"/>
  <c r="AM30" i="12"/>
  <c r="AJ30" i="12"/>
  <c r="AH30" i="12"/>
  <c r="AC30" i="12"/>
  <c r="X30" i="12"/>
  <c r="P30" i="12"/>
  <c r="Q30" i="12" s="1"/>
  <c r="FH29" i="12"/>
  <c r="FE29" i="12"/>
  <c r="FC29" i="12"/>
  <c r="FB29" i="12"/>
  <c r="EY29" i="12"/>
  <c r="EX29" i="12"/>
  <c r="EP29" i="12"/>
  <c r="EL29" i="12"/>
  <c r="EK29" i="12"/>
  <c r="EH29" i="12"/>
  <c r="AT29" i="12" s="1"/>
  <c r="AV29" i="12" s="1"/>
  <c r="EF29" i="12"/>
  <c r="EE29" i="12"/>
  <c r="EB29" i="12"/>
  <c r="DW29" i="12"/>
  <c r="EI29" i="12" s="1"/>
  <c r="DV29" i="12"/>
  <c r="EG29" i="12" s="1"/>
  <c r="DT29" i="12"/>
  <c r="EC29" i="12" s="1"/>
  <c r="U29" i="12" s="1"/>
  <c r="DR29" i="12"/>
  <c r="ES29" i="12" s="1"/>
  <c r="FD29" i="12" s="1"/>
  <c r="DB29" i="12"/>
  <c r="CR29" i="12"/>
  <c r="CO29" i="12"/>
  <c r="CP29" i="12" s="1"/>
  <c r="DC29" i="12" s="1"/>
  <c r="CL29" i="12"/>
  <c r="CA29" i="12"/>
  <c r="BV29" i="12"/>
  <c r="BQ29" i="12"/>
  <c r="BL29" i="12"/>
  <c r="BK29" i="12"/>
  <c r="BM29" i="12" s="1"/>
  <c r="BI29" i="12"/>
  <c r="BJ29" i="12" s="1"/>
  <c r="BG29" i="12"/>
  <c r="BB29" i="12"/>
  <c r="AW29" i="12"/>
  <c r="AU29" i="12"/>
  <c r="AR29" i="12"/>
  <c r="AO29" i="12"/>
  <c r="AM29" i="12"/>
  <c r="AH29" i="12"/>
  <c r="AC29" i="12"/>
  <c r="X29" i="12"/>
  <c r="FG28" i="12"/>
  <c r="FF28" i="12"/>
  <c r="FD28" i="12"/>
  <c r="FC28" i="12"/>
  <c r="FA28" i="12"/>
  <c r="EZ28" i="12"/>
  <c r="EU28" i="12"/>
  <c r="FH28" i="12" s="1"/>
  <c r="ES28" i="12"/>
  <c r="EQ28" i="12"/>
  <c r="EY28" i="12" s="1"/>
  <c r="EM28" i="12"/>
  <c r="EJ28" i="12"/>
  <c r="EI28" i="12"/>
  <c r="AY28" i="12" s="1"/>
  <c r="EG28" i="12"/>
  <c r="ED28" i="12"/>
  <c r="EC28" i="12"/>
  <c r="DY28" i="12"/>
  <c r="EL28" i="12" s="1"/>
  <c r="BN28" i="12" s="1"/>
  <c r="DW28" i="12"/>
  <c r="EH28" i="12" s="1"/>
  <c r="DU28" i="12"/>
  <c r="EE28" i="12" s="1"/>
  <c r="DT28" i="12"/>
  <c r="EB28" i="12" s="1"/>
  <c r="DS28" i="12"/>
  <c r="DR28" i="12"/>
  <c r="EP28" i="12" s="1"/>
  <c r="DA28" i="12"/>
  <c r="CZ28" i="12"/>
  <c r="CY28" i="12"/>
  <c r="CW28" i="12"/>
  <c r="CS28" i="12"/>
  <c r="CR28" i="12"/>
  <c r="DF28" i="12" s="1"/>
  <c r="CP28" i="12"/>
  <c r="CO28" i="12"/>
  <c r="CJ28" i="12"/>
  <c r="CI28" i="12"/>
  <c r="CH28" i="12"/>
  <c r="CF28" i="12"/>
  <c r="CB28" i="12"/>
  <c r="BZ28" i="12" s="1"/>
  <c r="CA28" i="12"/>
  <c r="BV28" i="12"/>
  <c r="BQ28" i="12"/>
  <c r="BL28" i="12"/>
  <c r="BG28" i="12"/>
  <c r="BB28" i="12"/>
  <c r="AZ28" i="12"/>
  <c r="AW28" i="12"/>
  <c r="AR28" i="12"/>
  <c r="AM28" i="12"/>
  <c r="AH28" i="12"/>
  <c r="AC28" i="12"/>
  <c r="AB28" i="12"/>
  <c r="AD28" i="12" s="1"/>
  <c r="Z28" i="12"/>
  <c r="AA28" i="12" s="1"/>
  <c r="X28" i="12"/>
  <c r="U28" i="12"/>
  <c r="FH27" i="12"/>
  <c r="FE27" i="12"/>
  <c r="FC27" i="12"/>
  <c r="FB27" i="12"/>
  <c r="EZ27" i="12"/>
  <c r="EY27" i="12"/>
  <c r="EQ27" i="12"/>
  <c r="EP27" i="12"/>
  <c r="EX27" i="12" s="1"/>
  <c r="EL27" i="12"/>
  <c r="EK27" i="12"/>
  <c r="EH27" i="12"/>
  <c r="EF27" i="12"/>
  <c r="EE27" i="12"/>
  <c r="EB27" i="12"/>
  <c r="P27" i="12" s="1"/>
  <c r="DY27" i="12"/>
  <c r="EM27" i="12" s="1"/>
  <c r="DR27" i="12"/>
  <c r="ER27" i="12" s="1"/>
  <c r="FA27" i="12" s="1"/>
  <c r="DD27" i="12"/>
  <c r="DB27" i="12"/>
  <c r="CX27" i="12"/>
  <c r="CW27" i="12"/>
  <c r="CV27" i="12"/>
  <c r="CR27" i="12"/>
  <c r="CO27" i="12"/>
  <c r="CP27" i="12" s="1"/>
  <c r="CM27" i="12"/>
  <c r="CK27" i="12"/>
  <c r="CG27" i="12"/>
  <c r="CF27" i="12"/>
  <c r="CC27" i="12"/>
  <c r="CA27" i="12"/>
  <c r="BV27" i="12"/>
  <c r="BS27" i="12"/>
  <c r="BQ27" i="12"/>
  <c r="BL27" i="12"/>
  <c r="BI27" i="12"/>
  <c r="BJ27" i="12" s="1"/>
  <c r="BG27" i="12"/>
  <c r="BB27" i="12"/>
  <c r="AW27" i="12"/>
  <c r="AR27" i="12"/>
  <c r="AM27" i="12"/>
  <c r="AH27" i="12"/>
  <c r="AE27" i="12"/>
  <c r="AF27" i="12" s="1"/>
  <c r="AC27" i="12"/>
  <c r="X27" i="12"/>
  <c r="FH26" i="12"/>
  <c r="FE26" i="12"/>
  <c r="FD26" i="12"/>
  <c r="FC26" i="12"/>
  <c r="FB26" i="12"/>
  <c r="EY26" i="12"/>
  <c r="EX26" i="12"/>
  <c r="EU26" i="12"/>
  <c r="ES26" i="12"/>
  <c r="EQ26" i="12"/>
  <c r="EZ26" i="12" s="1"/>
  <c r="EP26" i="12"/>
  <c r="EM26" i="12"/>
  <c r="EL26" i="12"/>
  <c r="EK26" i="12"/>
  <c r="BI26" i="12" s="1"/>
  <c r="EH26" i="12"/>
  <c r="EF26" i="12"/>
  <c r="EE26" i="12"/>
  <c r="AE26" i="12" s="1"/>
  <c r="EC26" i="12"/>
  <c r="U26" i="12" s="1"/>
  <c r="EB26" i="12"/>
  <c r="Q26" i="12" s="1"/>
  <c r="EA26" i="12"/>
  <c r="DY26" i="12"/>
  <c r="DW26" i="12"/>
  <c r="EI26" i="12" s="1"/>
  <c r="DV26" i="12"/>
  <c r="EG26" i="12" s="1"/>
  <c r="DU26" i="12"/>
  <c r="ED26" i="12" s="1"/>
  <c r="DT26" i="12"/>
  <c r="DS26" i="12"/>
  <c r="DR26" i="12"/>
  <c r="ER26" i="12" s="1"/>
  <c r="FA26" i="12" s="1"/>
  <c r="DA26" i="12"/>
  <c r="CR26" i="12"/>
  <c r="CP26" i="12"/>
  <c r="DB26" i="12" s="1"/>
  <c r="CO26" i="12"/>
  <c r="CL26" i="12"/>
  <c r="CB26" i="12"/>
  <c r="CN26" i="12" s="1"/>
  <c r="CA26" i="12"/>
  <c r="BZ26" i="12"/>
  <c r="BV26" i="12"/>
  <c r="BQ26" i="12"/>
  <c r="BL26" i="12"/>
  <c r="BG26" i="12"/>
  <c r="BB26" i="12"/>
  <c r="AW26" i="12"/>
  <c r="AU26" i="12"/>
  <c r="AT26" i="12"/>
  <c r="AR26" i="12"/>
  <c r="AM26" i="12"/>
  <c r="AJ26" i="12"/>
  <c r="AK26" i="12" s="1"/>
  <c r="AH26" i="12"/>
  <c r="AC26" i="12"/>
  <c r="X26" i="12"/>
  <c r="P26" i="12"/>
  <c r="FH25" i="12"/>
  <c r="FE25" i="12"/>
  <c r="FC25" i="12"/>
  <c r="FB25" i="12"/>
  <c r="EY25" i="12"/>
  <c r="EP25" i="12"/>
  <c r="EL25" i="12"/>
  <c r="BN25" i="12" s="1"/>
  <c r="BO25" i="12" s="1"/>
  <c r="BP25" i="12" s="1"/>
  <c r="EK25" i="12"/>
  <c r="EH25" i="12"/>
  <c r="EF25" i="12"/>
  <c r="EE25" i="12"/>
  <c r="EB25" i="12"/>
  <c r="DT25" i="12"/>
  <c r="EC25" i="12" s="1"/>
  <c r="DR25" i="12"/>
  <c r="ER25" i="12" s="1"/>
  <c r="FA25" i="12" s="1"/>
  <c r="CR25" i="12"/>
  <c r="CO25" i="12"/>
  <c r="CP25" i="12" s="1"/>
  <c r="CA25" i="12"/>
  <c r="BV25" i="12"/>
  <c r="BQ25" i="12"/>
  <c r="BL25" i="12"/>
  <c r="BI25" i="12"/>
  <c r="BG25" i="12"/>
  <c r="BB25" i="12"/>
  <c r="AW25" i="12"/>
  <c r="AR25" i="12"/>
  <c r="AM25" i="12"/>
  <c r="AH25" i="12"/>
  <c r="AE25" i="12"/>
  <c r="AF25" i="12" s="1"/>
  <c r="AC25" i="12"/>
  <c r="X25" i="12"/>
  <c r="FG24" i="12"/>
  <c r="FF24" i="12"/>
  <c r="FD24" i="12"/>
  <c r="FA24" i="12"/>
  <c r="EZ24" i="12"/>
  <c r="EU24" i="12"/>
  <c r="FH24" i="12" s="1"/>
  <c r="ES24" i="12"/>
  <c r="FC24" i="12" s="1"/>
  <c r="EQ24" i="12"/>
  <c r="EY24" i="12" s="1"/>
  <c r="EP24" i="12"/>
  <c r="EM24" i="12"/>
  <c r="BS24" i="12" s="1"/>
  <c r="EJ24" i="12"/>
  <c r="EI24" i="12"/>
  <c r="EG24" i="12"/>
  <c r="EF24" i="12"/>
  <c r="EE24" i="12"/>
  <c r="AE24" i="12" s="1"/>
  <c r="ED24" i="12"/>
  <c r="AA24" i="12" s="1"/>
  <c r="EC24" i="12"/>
  <c r="DY24" i="12"/>
  <c r="EL24" i="12" s="1"/>
  <c r="DW24" i="12"/>
  <c r="EH24" i="12" s="1"/>
  <c r="DV24" i="12"/>
  <c r="DU24" i="12"/>
  <c r="DS24" i="12"/>
  <c r="EA24" i="12" s="1"/>
  <c r="DR24" i="12"/>
  <c r="DD24" i="12"/>
  <c r="DC24" i="12"/>
  <c r="DA24" i="12"/>
  <c r="CW24" i="12"/>
  <c r="CV24" i="12"/>
  <c r="CU24" i="12"/>
  <c r="CS24" i="12"/>
  <c r="DF24" i="12" s="1"/>
  <c r="CR24" i="12"/>
  <c r="CP24" i="12"/>
  <c r="CZ24" i="12" s="1"/>
  <c r="CO24" i="12"/>
  <c r="CM24" i="12"/>
  <c r="CL24" i="12"/>
  <c r="CJ24" i="12"/>
  <c r="CH24" i="12"/>
  <c r="CF24" i="12"/>
  <c r="CE24" i="12"/>
  <c r="CD24" i="12"/>
  <c r="CB24" i="12"/>
  <c r="BZ24" i="12" s="1"/>
  <c r="CA24" i="12"/>
  <c r="BV24" i="12"/>
  <c r="BT24" i="12"/>
  <c r="BU24" i="12" s="1"/>
  <c r="BQ24" i="12"/>
  <c r="BL24" i="12"/>
  <c r="BG24" i="12"/>
  <c r="BD24" i="12"/>
  <c r="BB24" i="12"/>
  <c r="AW24" i="12"/>
  <c r="AT24" i="12"/>
  <c r="AR24" i="12"/>
  <c r="AO24" i="12"/>
  <c r="AM24" i="12"/>
  <c r="AH24" i="12"/>
  <c r="AF24" i="12"/>
  <c r="AG24" i="12" s="1"/>
  <c r="AC24" i="12"/>
  <c r="Z24" i="12"/>
  <c r="X24" i="12"/>
  <c r="FH23" i="12"/>
  <c r="FE23" i="12"/>
  <c r="FC23" i="12"/>
  <c r="FB23" i="12"/>
  <c r="EY23" i="12"/>
  <c r="EL23" i="12"/>
  <c r="EK23" i="12"/>
  <c r="EH23" i="12"/>
  <c r="EF23" i="12"/>
  <c r="AJ23" i="12" s="1"/>
  <c r="EE23" i="12"/>
  <c r="EB23" i="12"/>
  <c r="DR23" i="12"/>
  <c r="ER23" i="12" s="1"/>
  <c r="FA23" i="12" s="1"/>
  <c r="DB23" i="12"/>
  <c r="CZ23" i="12"/>
  <c r="CR23" i="12"/>
  <c r="CO23" i="12"/>
  <c r="CP23" i="12" s="1"/>
  <c r="DA23" i="12" s="1"/>
  <c r="CK23" i="12"/>
  <c r="CI23" i="12"/>
  <c r="CA23" i="12"/>
  <c r="BV23" i="12"/>
  <c r="BQ23" i="12"/>
  <c r="BL23" i="12"/>
  <c r="BI23" i="12"/>
  <c r="BG23" i="12"/>
  <c r="BB23" i="12"/>
  <c r="AW23" i="12"/>
  <c r="AT23" i="12"/>
  <c r="AR23" i="12"/>
  <c r="AM23" i="12"/>
  <c r="AK23" i="12"/>
  <c r="AH23" i="12"/>
  <c r="AE23" i="12"/>
  <c r="AC23" i="12"/>
  <c r="X23" i="12"/>
  <c r="FG22" i="12"/>
  <c r="FF22" i="12"/>
  <c r="FD22" i="12"/>
  <c r="FA22" i="12"/>
  <c r="EZ22" i="12"/>
  <c r="EQ22" i="12"/>
  <c r="EY22" i="12" s="1"/>
  <c r="EM22" i="12"/>
  <c r="EJ22" i="12"/>
  <c r="EI22" i="12"/>
  <c r="EG22" i="12"/>
  <c r="AO22" i="12" s="1"/>
  <c r="ED22" i="12"/>
  <c r="EC22" i="12"/>
  <c r="DR22" i="12"/>
  <c r="ER22" i="12" s="1"/>
  <c r="FB22" i="12" s="1"/>
  <c r="DC22" i="12"/>
  <c r="CR22" i="12"/>
  <c r="CP22" i="12"/>
  <c r="CO22" i="12"/>
  <c r="CA22" i="12"/>
  <c r="BV22" i="12"/>
  <c r="BQ22" i="12"/>
  <c r="BL22" i="12"/>
  <c r="BH22" i="12"/>
  <c r="BG22" i="12"/>
  <c r="BF22" i="12"/>
  <c r="BD22" i="12"/>
  <c r="BE22" i="12" s="1"/>
  <c r="BB22" i="12"/>
  <c r="AY22" i="12"/>
  <c r="AW22" i="12"/>
  <c r="AR22" i="12"/>
  <c r="AM22" i="12"/>
  <c r="AH22" i="12"/>
  <c r="AC22" i="12"/>
  <c r="Z22" i="12"/>
  <c r="X22" i="12"/>
  <c r="FH21" i="12"/>
  <c r="FE21" i="12"/>
  <c r="FC21" i="12"/>
  <c r="FB21" i="12"/>
  <c r="EY21" i="12"/>
  <c r="EX21" i="12"/>
  <c r="EP21" i="12"/>
  <c r="EL21" i="12"/>
  <c r="EK21" i="12"/>
  <c r="EH21" i="12"/>
  <c r="AT21" i="12" s="1"/>
  <c r="EF21" i="12"/>
  <c r="EE21" i="12"/>
  <c r="EB21" i="12"/>
  <c r="DW21" i="12"/>
  <c r="EI21" i="12" s="1"/>
  <c r="DV21" i="12"/>
  <c r="EG21" i="12" s="1"/>
  <c r="DT21" i="12"/>
  <c r="EC21" i="12" s="1"/>
  <c r="DR21" i="12"/>
  <c r="ES21" i="12" s="1"/>
  <c r="FD21" i="12" s="1"/>
  <c r="DC21" i="12"/>
  <c r="DB21" i="12"/>
  <c r="CZ21" i="12"/>
  <c r="CV21" i="12"/>
  <c r="CU21" i="12"/>
  <c r="CT21" i="12"/>
  <c r="CR21" i="12"/>
  <c r="CO21" i="12"/>
  <c r="CP21" i="12" s="1"/>
  <c r="CM21" i="12"/>
  <c r="CL21" i="12"/>
  <c r="CK21" i="12"/>
  <c r="CI21" i="12"/>
  <c r="CE21" i="12"/>
  <c r="CD21" i="12"/>
  <c r="CC21" i="12"/>
  <c r="CA21" i="12"/>
  <c r="BV21" i="12"/>
  <c r="BQ21" i="12"/>
  <c r="BL21" i="12"/>
  <c r="BI21" i="12"/>
  <c r="BJ21" i="12" s="1"/>
  <c r="BG21" i="12"/>
  <c r="BB21" i="12"/>
  <c r="AW21" i="12"/>
  <c r="AR21" i="12"/>
  <c r="AO21" i="12"/>
  <c r="AM21" i="12"/>
  <c r="AH21" i="12"/>
  <c r="AE21" i="12"/>
  <c r="AC21" i="12"/>
  <c r="X21" i="12"/>
  <c r="P21" i="12"/>
  <c r="FH20" i="12"/>
  <c r="FE20" i="12"/>
  <c r="FD20" i="12"/>
  <c r="FC20" i="12"/>
  <c r="FB20" i="12"/>
  <c r="EY20" i="12"/>
  <c r="EU20" i="12"/>
  <c r="FG20" i="12" s="1"/>
  <c r="ES20" i="12"/>
  <c r="EQ20" i="12"/>
  <c r="EZ20" i="12" s="1"/>
  <c r="EL20" i="12"/>
  <c r="EK20" i="12"/>
  <c r="EI20" i="12"/>
  <c r="AY20" i="12" s="1"/>
  <c r="EH20" i="12"/>
  <c r="EF20" i="12"/>
  <c r="EE20" i="12"/>
  <c r="EC20" i="12"/>
  <c r="EB20" i="12"/>
  <c r="DY20" i="12"/>
  <c r="EM20" i="12" s="1"/>
  <c r="DW20" i="12"/>
  <c r="DU20" i="12"/>
  <c r="ED20" i="12" s="1"/>
  <c r="Z20" i="12" s="1"/>
  <c r="DT20" i="12"/>
  <c r="DS20" i="12"/>
  <c r="EA20" i="12" s="1"/>
  <c r="DR20" i="12"/>
  <c r="EP20" i="12" s="1"/>
  <c r="CZ20" i="12"/>
  <c r="CR20" i="12"/>
  <c r="CP20" i="12"/>
  <c r="DA20" i="12" s="1"/>
  <c r="CO20" i="12"/>
  <c r="CJ20" i="12"/>
  <c r="CA20" i="12"/>
  <c r="BV20" i="12"/>
  <c r="BR20" i="12"/>
  <c r="BQ20" i="12"/>
  <c r="BP20" i="12"/>
  <c r="BN20" i="12"/>
  <c r="BO20" i="12" s="1"/>
  <c r="BL20" i="12"/>
  <c r="BI20" i="12"/>
  <c r="BG20" i="12"/>
  <c r="BB20" i="12"/>
  <c r="AW20" i="12"/>
  <c r="AT20" i="12"/>
  <c r="AR20" i="12"/>
  <c r="AM20" i="12"/>
  <c r="AJ20" i="12"/>
  <c r="AH20" i="12"/>
  <c r="AC20" i="12"/>
  <c r="X20" i="12"/>
  <c r="U20" i="12"/>
  <c r="FH19" i="12"/>
  <c r="FE19" i="12"/>
  <c r="FC19" i="12"/>
  <c r="FB19" i="12"/>
  <c r="EY19" i="12"/>
  <c r="EQ19" i="12"/>
  <c r="EZ19" i="12" s="1"/>
  <c r="EL19" i="12"/>
  <c r="EK19" i="12"/>
  <c r="EH19" i="12"/>
  <c r="EF19" i="12"/>
  <c r="EE19" i="12"/>
  <c r="EB19" i="12"/>
  <c r="P19" i="12" s="1"/>
  <c r="DR19" i="12"/>
  <c r="ER19" i="12" s="1"/>
  <c r="FA19" i="12" s="1"/>
  <c r="DD19" i="12"/>
  <c r="CV19" i="12"/>
  <c r="CT19" i="12"/>
  <c r="CR19" i="12"/>
  <c r="CO19" i="12"/>
  <c r="CP19" i="12" s="1"/>
  <c r="CF19" i="12"/>
  <c r="CE19" i="12"/>
  <c r="CC19" i="12"/>
  <c r="CA19" i="12"/>
  <c r="BV19" i="12"/>
  <c r="BQ19" i="12"/>
  <c r="BN19" i="12"/>
  <c r="BL19" i="12"/>
  <c r="BI19" i="12"/>
  <c r="BJ19" i="12" s="1"/>
  <c r="BK19" i="12" s="1"/>
  <c r="BM19" i="12" s="1"/>
  <c r="BG19" i="12"/>
  <c r="BB19" i="12"/>
  <c r="AW19" i="12"/>
  <c r="AR19" i="12"/>
  <c r="AM19" i="12"/>
  <c r="AH19" i="12"/>
  <c r="AE19" i="12"/>
  <c r="AF19" i="12" s="1"/>
  <c r="AC19" i="12"/>
  <c r="X19" i="12"/>
  <c r="Q19" i="12"/>
  <c r="R19" i="12" s="1"/>
  <c r="FG18" i="12"/>
  <c r="FF18" i="12"/>
  <c r="FD18" i="12"/>
  <c r="FA18" i="12"/>
  <c r="EZ18" i="12"/>
  <c r="EX18" i="12"/>
  <c r="EU18" i="12"/>
  <c r="ES18" i="12"/>
  <c r="FC18" i="12" s="1"/>
  <c r="EQ18" i="12"/>
  <c r="EY18" i="12" s="1"/>
  <c r="EP18" i="12"/>
  <c r="EM18" i="12"/>
  <c r="EL18" i="12"/>
  <c r="EJ18" i="12"/>
  <c r="EI18" i="12"/>
  <c r="EG18" i="12"/>
  <c r="AP18" i="12" s="1"/>
  <c r="EE18" i="12"/>
  <c r="ED18" i="12"/>
  <c r="EC18" i="12"/>
  <c r="DY18" i="12"/>
  <c r="DW18" i="12"/>
  <c r="EH18" i="12" s="1"/>
  <c r="AT18" i="12" s="1"/>
  <c r="DV18" i="12"/>
  <c r="EF18" i="12" s="1"/>
  <c r="DU18" i="12"/>
  <c r="DT18" i="12"/>
  <c r="EB18" i="12" s="1"/>
  <c r="DS18" i="12"/>
  <c r="DR18" i="12"/>
  <c r="ER18" i="12" s="1"/>
  <c r="DL18" i="12"/>
  <c r="DB18" i="12"/>
  <c r="CZ18" i="12"/>
  <c r="CV18" i="12"/>
  <c r="CU18" i="12"/>
  <c r="CT18" i="12"/>
  <c r="CR18" i="12"/>
  <c r="CO18" i="12"/>
  <c r="CP18" i="12" s="1"/>
  <c r="DC18" i="12" s="1"/>
  <c r="CL18" i="12"/>
  <c r="CK18" i="12"/>
  <c r="CI18" i="12"/>
  <c r="CE18" i="12"/>
  <c r="CD18" i="12"/>
  <c r="CA18" i="12"/>
  <c r="BV18" i="12"/>
  <c r="BQ18" i="12"/>
  <c r="BL18" i="12"/>
  <c r="BG18" i="12"/>
  <c r="BD18" i="12"/>
  <c r="BB18" i="12"/>
  <c r="AW18" i="12"/>
  <c r="AU18" i="12"/>
  <c r="AV18" i="12" s="1"/>
  <c r="AR18" i="12"/>
  <c r="AO18" i="12"/>
  <c r="AM18" i="12"/>
  <c r="AH18" i="12"/>
  <c r="AE18" i="12"/>
  <c r="AC18" i="12"/>
  <c r="X18" i="12"/>
  <c r="FH17" i="12"/>
  <c r="FE17" i="12"/>
  <c r="FD17" i="12"/>
  <c r="FC17" i="12"/>
  <c r="FB17" i="12"/>
  <c r="EZ17" i="12"/>
  <c r="EY17" i="12"/>
  <c r="EU17" i="12"/>
  <c r="FG17" i="12" s="1"/>
  <c r="ES17" i="12"/>
  <c r="EQ17" i="12"/>
  <c r="EL17" i="12"/>
  <c r="BN17" i="12" s="1"/>
  <c r="EK17" i="12"/>
  <c r="EI17" i="12"/>
  <c r="EH17" i="12"/>
  <c r="EF17" i="12"/>
  <c r="EE17" i="12"/>
  <c r="AF17" i="12" s="1"/>
  <c r="EC17" i="12"/>
  <c r="U17" i="12" s="1"/>
  <c r="EB17" i="12"/>
  <c r="EA17" i="12"/>
  <c r="DY17" i="12"/>
  <c r="EM17" i="12" s="1"/>
  <c r="DW17" i="12"/>
  <c r="DU17" i="12"/>
  <c r="ED17" i="12" s="1"/>
  <c r="DT17" i="12"/>
  <c r="DS17" i="12"/>
  <c r="DR17" i="12"/>
  <c r="EP17" i="12" s="1"/>
  <c r="DL17" i="12"/>
  <c r="DB17" i="12"/>
  <c r="CT17" i="12"/>
  <c r="CS17" i="12"/>
  <c r="CR17" i="12"/>
  <c r="DF17" i="12" s="1"/>
  <c r="CO17" i="12"/>
  <c r="CP17" i="12" s="1"/>
  <c r="CK17" i="12"/>
  <c r="CC17" i="12"/>
  <c r="CB17" i="12"/>
  <c r="CA17" i="12"/>
  <c r="BV17" i="12"/>
  <c r="BS17" i="12"/>
  <c r="BQ17" i="12"/>
  <c r="BL17" i="12"/>
  <c r="BI17" i="12"/>
  <c r="BG17" i="12"/>
  <c r="BB17" i="12"/>
  <c r="AY17" i="12"/>
  <c r="AW17" i="12"/>
  <c r="AT17" i="12"/>
  <c r="AR17" i="12"/>
  <c r="AM17" i="12"/>
  <c r="AK17" i="12"/>
  <c r="AL17" i="12" s="1"/>
  <c r="AJ17" i="12"/>
  <c r="AH17" i="12"/>
  <c r="AE17" i="12"/>
  <c r="AC17" i="12"/>
  <c r="X17" i="12"/>
  <c r="F17" i="12"/>
  <c r="FG16" i="12"/>
  <c r="FF16" i="12"/>
  <c r="FD16" i="12"/>
  <c r="FB16" i="12"/>
  <c r="FA16" i="12"/>
  <c r="EZ16" i="12"/>
  <c r="ER16" i="12"/>
  <c r="EQ16" i="12"/>
  <c r="EY16" i="12" s="1"/>
  <c r="EM16" i="12"/>
  <c r="EJ16" i="12"/>
  <c r="EI16" i="12"/>
  <c r="EG16" i="12"/>
  <c r="AO16" i="12" s="1"/>
  <c r="ED16" i="12"/>
  <c r="EC16" i="12"/>
  <c r="DY16" i="12"/>
  <c r="EL16" i="12" s="1"/>
  <c r="BN16" i="12" s="1"/>
  <c r="DW16" i="12"/>
  <c r="EH16" i="12" s="1"/>
  <c r="DS16" i="12"/>
  <c r="EA16" i="12" s="1"/>
  <c r="DR16" i="12"/>
  <c r="CR16" i="12"/>
  <c r="CO16" i="12"/>
  <c r="CP16" i="12" s="1"/>
  <c r="CA16" i="12"/>
  <c r="BV16" i="12"/>
  <c r="BQ16" i="12"/>
  <c r="BL16" i="12"/>
  <c r="BG16" i="12"/>
  <c r="BD16" i="12"/>
  <c r="BE16" i="12" s="1"/>
  <c r="BB16" i="12"/>
  <c r="AW16" i="12"/>
  <c r="AR16" i="12"/>
  <c r="AM16" i="12"/>
  <c r="AH16" i="12"/>
  <c r="AC16" i="12"/>
  <c r="AA16" i="12"/>
  <c r="AB16" i="12" s="1"/>
  <c r="Z16" i="12"/>
  <c r="X16" i="12"/>
  <c r="S16" i="12"/>
  <c r="S18" i="12" s="1"/>
  <c r="S20" i="12" s="1"/>
  <c r="S22" i="12" s="1"/>
  <c r="S24" i="12" s="1"/>
  <c r="S26" i="12" s="1"/>
  <c r="S28" i="12" s="1"/>
  <c r="S30" i="12" s="1"/>
  <c r="S32" i="12" s="1"/>
  <c r="S34" i="12" s="1"/>
  <c r="S36" i="12" s="1"/>
  <c r="S38" i="12" s="1"/>
  <c r="S40" i="12" s="1"/>
  <c r="S42" i="12" s="1"/>
  <c r="S44" i="12" s="1"/>
  <c r="S46" i="12" s="1"/>
  <c r="S48" i="12" s="1"/>
  <c r="S50" i="12" s="1"/>
  <c r="S52" i="12" s="1"/>
  <c r="S54" i="12" s="1"/>
  <c r="S56" i="12" s="1"/>
  <c r="S58" i="12" s="1"/>
  <c r="S60" i="12" s="1"/>
  <c r="S62" i="12" s="1"/>
  <c r="S64" i="12" s="1"/>
  <c r="S66" i="12" s="1"/>
  <c r="S68" i="12" s="1"/>
  <c r="S70" i="12" s="1"/>
  <c r="S72" i="12" s="1"/>
  <c r="S74" i="12" s="1"/>
  <c r="S76" i="12" s="1"/>
  <c r="S78" i="12" s="1"/>
  <c r="S80" i="12" s="1"/>
  <c r="S82" i="12" s="1"/>
  <c r="S84" i="12" s="1"/>
  <c r="S86" i="12" s="1"/>
  <c r="S88" i="12" s="1"/>
  <c r="S90" i="12" s="1"/>
  <c r="S92" i="12" s="1"/>
  <c r="S94" i="12" s="1"/>
  <c r="S96" i="12" s="1"/>
  <c r="S98" i="12" s="1"/>
  <c r="S100" i="12" s="1"/>
  <c r="S102" i="12" s="1"/>
  <c r="S104" i="12" s="1"/>
  <c r="S106" i="12" s="1"/>
  <c r="S108" i="12" s="1"/>
  <c r="S110" i="12" s="1"/>
  <c r="S112" i="12" s="1"/>
  <c r="S114" i="12" s="1"/>
  <c r="S116" i="12" s="1"/>
  <c r="S118" i="12" s="1"/>
  <c r="S120" i="12" s="1"/>
  <c r="S122" i="12" s="1"/>
  <c r="S124" i="12" s="1"/>
  <c r="S126" i="12" s="1"/>
  <c r="S128" i="12" s="1"/>
  <c r="S130" i="12" s="1"/>
  <c r="S132" i="12" s="1"/>
  <c r="S134" i="12" s="1"/>
  <c r="S136" i="12" s="1"/>
  <c r="S138" i="12" s="1"/>
  <c r="S140" i="12" s="1"/>
  <c r="S142" i="12" s="1"/>
  <c r="S144" i="12" s="1"/>
  <c r="S146" i="12" s="1"/>
  <c r="S148" i="12" s="1"/>
  <c r="S150" i="12" s="1"/>
  <c r="S152" i="12" s="1"/>
  <c r="S154" i="12" s="1"/>
  <c r="S156" i="12" s="1"/>
  <c r="S158" i="12" s="1"/>
  <c r="S160" i="12" s="1"/>
  <c r="S162" i="12" s="1"/>
  <c r="S164" i="12" s="1"/>
  <c r="S166" i="12" s="1"/>
  <c r="S168" i="12" s="1"/>
  <c r="S170" i="12" s="1"/>
  <c r="S172" i="12" s="1"/>
  <c r="S174" i="12" s="1"/>
  <c r="S176" i="12" s="1"/>
  <c r="S178" i="12" s="1"/>
  <c r="S180" i="12" s="1"/>
  <c r="S182" i="12" s="1"/>
  <c r="S184" i="12" s="1"/>
  <c r="S186" i="12" s="1"/>
  <c r="S188" i="12" s="1"/>
  <c r="S190" i="12" s="1"/>
  <c r="S192" i="12" s="1"/>
  <c r="S194" i="12" s="1"/>
  <c r="S196" i="12" s="1"/>
  <c r="S198" i="12" s="1"/>
  <c r="S200" i="12" s="1"/>
  <c r="S202" i="12" s="1"/>
  <c r="S204" i="12" s="1"/>
  <c r="S206" i="12" s="1"/>
  <c r="S208" i="12" s="1"/>
  <c r="S210" i="12" s="1"/>
  <c r="S212" i="12" s="1"/>
  <c r="S214" i="12" s="1"/>
  <c r="S216" i="12" s="1"/>
  <c r="S218" i="12" s="1"/>
  <c r="S220" i="12" s="1"/>
  <c r="S222" i="12" s="1"/>
  <c r="S224" i="12" s="1"/>
  <c r="S226" i="12" s="1"/>
  <c r="S228" i="12" s="1"/>
  <c r="S230" i="12" s="1"/>
  <c r="S232" i="12" s="1"/>
  <c r="S234" i="12" s="1"/>
  <c r="S236" i="12" s="1"/>
  <c r="S238" i="12" s="1"/>
  <c r="S240" i="12" s="1"/>
  <c r="S242" i="12" s="1"/>
  <c r="S244" i="12" s="1"/>
  <c r="S246" i="12" s="1"/>
  <c r="S248" i="12" s="1"/>
  <c r="S250" i="12" s="1"/>
  <c r="S252" i="12" s="1"/>
  <c r="S254" i="12" s="1"/>
  <c r="S256" i="12" s="1"/>
  <c r="S258" i="12" s="1"/>
  <c r="S260" i="12" s="1"/>
  <c r="S262" i="12" s="1"/>
  <c r="S264" i="12" s="1"/>
  <c r="S266" i="12" s="1"/>
  <c r="S268" i="12" s="1"/>
  <c r="S270" i="12" s="1"/>
  <c r="S272" i="12" s="1"/>
  <c r="S274" i="12" s="1"/>
  <c r="S276" i="12" s="1"/>
  <c r="S278" i="12" s="1"/>
  <c r="S280" i="12" s="1"/>
  <c r="S282" i="12" s="1"/>
  <c r="S284" i="12" s="1"/>
  <c r="S286" i="12" s="1"/>
  <c r="S288" i="12" s="1"/>
  <c r="S290" i="12" s="1"/>
  <c r="S292" i="12" s="1"/>
  <c r="S294" i="12" s="1"/>
  <c r="S296" i="12" s="1"/>
  <c r="S298" i="12" s="1"/>
  <c r="S300" i="12" s="1"/>
  <c r="S302" i="12" s="1"/>
  <c r="S304" i="12" s="1"/>
  <c r="S306" i="12" s="1"/>
  <c r="S308" i="12" s="1"/>
  <c r="S310" i="12" s="1"/>
  <c r="S312" i="12" s="1"/>
  <c r="S314" i="12" s="1"/>
  <c r="S316" i="12" s="1"/>
  <c r="S318" i="12" s="1"/>
  <c r="S320" i="12" s="1"/>
  <c r="S322" i="12" s="1"/>
  <c r="S324" i="12" s="1"/>
  <c r="S326" i="12" s="1"/>
  <c r="S328" i="12" s="1"/>
  <c r="S330" i="12" s="1"/>
  <c r="S332" i="12" s="1"/>
  <c r="S334" i="12" s="1"/>
  <c r="S336" i="12" s="1"/>
  <c r="S338" i="12" s="1"/>
  <c r="S340" i="12" s="1"/>
  <c r="S342" i="12" s="1"/>
  <c r="S344" i="12" s="1"/>
  <c r="S346" i="12" s="1"/>
  <c r="S348" i="12" s="1"/>
  <c r="S350" i="12" s="1"/>
  <c r="S352" i="12" s="1"/>
  <c r="S354" i="12" s="1"/>
  <c r="S356" i="12" s="1"/>
  <c r="S358" i="12" s="1"/>
  <c r="S360" i="12" s="1"/>
  <c r="S362" i="12" s="1"/>
  <c r="S364" i="12" s="1"/>
  <c r="S366" i="12" s="1"/>
  <c r="S368" i="12" s="1"/>
  <c r="S370" i="12" s="1"/>
  <c r="S372" i="12" s="1"/>
  <c r="S374" i="12" s="1"/>
  <c r="S376" i="12" s="1"/>
  <c r="S378" i="12" s="1"/>
  <c r="S380" i="12" s="1"/>
  <c r="S382" i="12" s="1"/>
  <c r="S384" i="12" s="1"/>
  <c r="S386" i="12" s="1"/>
  <c r="S388" i="12" s="1"/>
  <c r="S390" i="12" s="1"/>
  <c r="S392" i="12" s="1"/>
  <c r="S394" i="12" s="1"/>
  <c r="S396" i="12" s="1"/>
  <c r="S398" i="12" s="1"/>
  <c r="S400" i="12" s="1"/>
  <c r="S402" i="12" s="1"/>
  <c r="S404" i="12" s="1"/>
  <c r="S406" i="12" s="1"/>
  <c r="S408" i="12" s="1"/>
  <c r="S410" i="12" s="1"/>
  <c r="S412" i="12" s="1"/>
  <c r="S414" i="12" s="1"/>
  <c r="S416" i="12" s="1"/>
  <c r="S418" i="12" s="1"/>
  <c r="S420" i="12" s="1"/>
  <c r="S422" i="12" s="1"/>
  <c r="S424" i="12" s="1"/>
  <c r="S426" i="12" s="1"/>
  <c r="S428" i="12" s="1"/>
  <c r="S430" i="12" s="1"/>
  <c r="S432" i="12" s="1"/>
  <c r="S434" i="12" s="1"/>
  <c r="S436" i="12" s="1"/>
  <c r="S438" i="12" s="1"/>
  <c r="S440" i="12" s="1"/>
  <c r="S442" i="12" s="1"/>
  <c r="S444" i="12" s="1"/>
  <c r="S446" i="12" s="1"/>
  <c r="S448" i="12" s="1"/>
  <c r="S450" i="12" s="1"/>
  <c r="S452" i="12" s="1"/>
  <c r="S454" i="12" s="1"/>
  <c r="S456" i="12" s="1"/>
  <c r="S458" i="12" s="1"/>
  <c r="S460" i="12" s="1"/>
  <c r="S462" i="12" s="1"/>
  <c r="S464" i="12" s="1"/>
  <c r="S466" i="12" s="1"/>
  <c r="S468" i="12" s="1"/>
  <c r="S470" i="12" s="1"/>
  <c r="S472" i="12" s="1"/>
  <c r="S474" i="12" s="1"/>
  <c r="S476" i="12" s="1"/>
  <c r="S478" i="12" s="1"/>
  <c r="S480" i="12" s="1"/>
  <c r="S482" i="12" s="1"/>
  <c r="S484" i="12" s="1"/>
  <c r="S486" i="12" s="1"/>
  <c r="S488" i="12" s="1"/>
  <c r="S490" i="12" s="1"/>
  <c r="S492" i="12" s="1"/>
  <c r="S494" i="12" s="1"/>
  <c r="S496" i="12" s="1"/>
  <c r="S498" i="12" s="1"/>
  <c r="S500" i="12" s="1"/>
  <c r="S502" i="12" s="1"/>
  <c r="S504" i="12" s="1"/>
  <c r="S506" i="12" s="1"/>
  <c r="S508" i="12" s="1"/>
  <c r="S510" i="12" s="1"/>
  <c r="S512" i="12" s="1"/>
  <c r="S514" i="12" s="1"/>
  <c r="FH15" i="12"/>
  <c r="FE15" i="12"/>
  <c r="FC15" i="12"/>
  <c r="FB15" i="12"/>
  <c r="EY15" i="12"/>
  <c r="EP15" i="12"/>
  <c r="EX15" i="12" s="1"/>
  <c r="EL15" i="12"/>
  <c r="EK15" i="12"/>
  <c r="EH15" i="12"/>
  <c r="AT15" i="12" s="1"/>
  <c r="EF15" i="12"/>
  <c r="EE15" i="12"/>
  <c r="AF15" i="12" s="1"/>
  <c r="EB15" i="12"/>
  <c r="P15" i="12" s="1"/>
  <c r="DW15" i="12"/>
  <c r="EI15" i="12" s="1"/>
  <c r="DV15" i="12"/>
  <c r="EG15" i="12" s="1"/>
  <c r="DT15" i="12"/>
  <c r="EC15" i="12" s="1"/>
  <c r="DR15" i="12"/>
  <c r="ES15" i="12" s="1"/>
  <c r="FD15" i="12" s="1"/>
  <c r="DC15" i="12"/>
  <c r="DB15" i="12"/>
  <c r="CV15" i="12"/>
  <c r="CR15" i="12"/>
  <c r="CO15" i="12"/>
  <c r="CP15" i="12" s="1"/>
  <c r="CZ15" i="12" s="1"/>
  <c r="CM15" i="12"/>
  <c r="CL15" i="12"/>
  <c r="CI15" i="12"/>
  <c r="CA15" i="12"/>
  <c r="BV15" i="12"/>
  <c r="BQ15" i="12"/>
  <c r="BL15" i="12"/>
  <c r="BI15" i="12"/>
  <c r="BJ15" i="12" s="1"/>
  <c r="BG15" i="12"/>
  <c r="BB15" i="12"/>
  <c r="AW15" i="12"/>
  <c r="AU15" i="12"/>
  <c r="AV15" i="12" s="1"/>
  <c r="AR15" i="12"/>
  <c r="AO15" i="12"/>
  <c r="AM15" i="12"/>
  <c r="AH15" i="12"/>
  <c r="AE15" i="12"/>
  <c r="AC15" i="12"/>
  <c r="X15" i="12"/>
  <c r="U15" i="12"/>
  <c r="FG14" i="12"/>
  <c r="FF14" i="12"/>
  <c r="FD14" i="12"/>
  <c r="FA14" i="12"/>
  <c r="EZ14" i="12"/>
  <c r="EU14" i="12"/>
  <c r="FH14" i="12" s="1"/>
  <c r="ES14" i="12"/>
  <c r="FC14" i="12" s="1"/>
  <c r="EQ14" i="12"/>
  <c r="EY14" i="12" s="1"/>
  <c r="EM14" i="12"/>
  <c r="EJ14" i="12"/>
  <c r="EI14" i="12"/>
  <c r="AY14" i="12" s="1"/>
  <c r="EG14" i="12"/>
  <c r="ED14" i="12"/>
  <c r="EC14" i="12"/>
  <c r="EB14" i="12"/>
  <c r="DY14" i="12"/>
  <c r="EL14" i="12" s="1"/>
  <c r="DW14" i="12"/>
  <c r="EH14" i="12" s="1"/>
  <c r="DU14" i="12"/>
  <c r="EE14" i="12" s="1"/>
  <c r="DT14" i="12"/>
  <c r="DS14" i="12"/>
  <c r="DR14" i="12"/>
  <c r="EP14" i="12" s="1"/>
  <c r="DF14" i="12"/>
  <c r="CW14" i="12"/>
  <c r="CS14" i="12"/>
  <c r="CR14" i="12"/>
  <c r="CP14" i="12"/>
  <c r="CO14" i="12"/>
  <c r="CH14" i="12"/>
  <c r="CF14" i="12"/>
  <c r="CB14" i="12"/>
  <c r="CA14" i="12"/>
  <c r="CN14" i="12" s="1"/>
  <c r="BZ14" i="12"/>
  <c r="BV14" i="12"/>
  <c r="BQ14" i="12"/>
  <c r="BN14" i="12"/>
  <c r="BL14" i="12"/>
  <c r="BG14" i="12"/>
  <c r="BB14" i="12"/>
  <c r="AZ14" i="12"/>
  <c r="BA14" i="12" s="1"/>
  <c r="AW14" i="12"/>
  <c r="AR14" i="12"/>
  <c r="AM14" i="12"/>
  <c r="AH14" i="12"/>
  <c r="AC14" i="12"/>
  <c r="Z14" i="12"/>
  <c r="AA14" i="12" s="1"/>
  <c r="X14" i="12"/>
  <c r="U14" i="12"/>
  <c r="S14" i="12"/>
  <c r="N21" i="11"/>
  <c r="M21" i="11"/>
  <c r="K21" i="11"/>
  <c r="J21" i="11"/>
  <c r="E21" i="11"/>
  <c r="C21" i="11"/>
  <c r="B21" i="11"/>
  <c r="L20" i="11"/>
  <c r="J20" i="11"/>
  <c r="I20" i="11"/>
  <c r="D20" i="11"/>
  <c r="B20" i="11"/>
  <c r="K19" i="11"/>
  <c r="I19" i="11"/>
  <c r="H19" i="11"/>
  <c r="H22" i="11" s="1"/>
  <c r="C19" i="11"/>
  <c r="O18" i="11"/>
  <c r="O22" i="11" s="1"/>
  <c r="J18" i="11"/>
  <c r="H18" i="11"/>
  <c r="G18" i="11"/>
  <c r="B18" i="11"/>
  <c r="O17" i="11"/>
  <c r="N17" i="11"/>
  <c r="N22" i="11" s="1"/>
  <c r="I17" i="11"/>
  <c r="H17" i="11"/>
  <c r="G17" i="11"/>
  <c r="A13" i="11"/>
  <c r="O12" i="11"/>
  <c r="O21" i="11" s="1"/>
  <c r="N12" i="11"/>
  <c r="M12" i="11"/>
  <c r="L12" i="11"/>
  <c r="L21" i="11" s="1"/>
  <c r="K12" i="11"/>
  <c r="J12" i="11"/>
  <c r="I12" i="11"/>
  <c r="I21" i="11" s="1"/>
  <c r="H12" i="11"/>
  <c r="H21" i="11" s="1"/>
  <c r="G12" i="11"/>
  <c r="G21" i="11" s="1"/>
  <c r="G22" i="11" s="1"/>
  <c r="F12" i="11"/>
  <c r="F21" i="11" s="1"/>
  <c r="E12" i="11"/>
  <c r="D12" i="11"/>
  <c r="D21" i="11" s="1"/>
  <c r="C12" i="11"/>
  <c r="B12" i="11"/>
  <c r="A12" i="11"/>
  <c r="O11" i="11"/>
  <c r="O20" i="11" s="1"/>
  <c r="N11" i="11"/>
  <c r="N20" i="11" s="1"/>
  <c r="M11" i="11"/>
  <c r="M20" i="11" s="1"/>
  <c r="L11" i="11"/>
  <c r="K11" i="11"/>
  <c r="K20" i="11" s="1"/>
  <c r="J11" i="11"/>
  <c r="I11" i="11"/>
  <c r="H11" i="11"/>
  <c r="H20" i="11" s="1"/>
  <c r="G11" i="11"/>
  <c r="G20" i="11" s="1"/>
  <c r="F11" i="11"/>
  <c r="F20" i="11" s="1"/>
  <c r="E11" i="11"/>
  <c r="E20" i="11" s="1"/>
  <c r="D11" i="11"/>
  <c r="C11" i="11"/>
  <c r="C20" i="11" s="1"/>
  <c r="B11" i="11"/>
  <c r="A11" i="11"/>
  <c r="O10" i="11"/>
  <c r="O19" i="11" s="1"/>
  <c r="N10" i="11"/>
  <c r="N19" i="11" s="1"/>
  <c r="M10" i="11"/>
  <c r="M19" i="11" s="1"/>
  <c r="L10" i="11"/>
  <c r="L19" i="11" s="1"/>
  <c r="K10" i="11"/>
  <c r="J10" i="11"/>
  <c r="J19" i="11" s="1"/>
  <c r="I10" i="11"/>
  <c r="H10" i="11"/>
  <c r="G10" i="11"/>
  <c r="G19" i="11" s="1"/>
  <c r="F10" i="11"/>
  <c r="F19" i="11" s="1"/>
  <c r="E10" i="11"/>
  <c r="E19" i="11" s="1"/>
  <c r="D10" i="11"/>
  <c r="D19" i="11" s="1"/>
  <c r="C10" i="11"/>
  <c r="B10" i="11"/>
  <c r="B19" i="11" s="1"/>
  <c r="A10" i="11"/>
  <c r="O9" i="11"/>
  <c r="N9" i="11"/>
  <c r="N18" i="11" s="1"/>
  <c r="M9" i="11"/>
  <c r="M18" i="11" s="1"/>
  <c r="L9" i="11"/>
  <c r="L18" i="11" s="1"/>
  <c r="K9" i="11"/>
  <c r="K18" i="11" s="1"/>
  <c r="J9" i="11"/>
  <c r="I9" i="11"/>
  <c r="I18" i="11" s="1"/>
  <c r="H9" i="11"/>
  <c r="G9" i="11"/>
  <c r="F9" i="11"/>
  <c r="F18" i="11" s="1"/>
  <c r="E9" i="11"/>
  <c r="E18" i="11" s="1"/>
  <c r="D9" i="11"/>
  <c r="D18" i="11" s="1"/>
  <c r="C9" i="11"/>
  <c r="C18" i="11" s="1"/>
  <c r="B9" i="11"/>
  <c r="A9" i="11"/>
  <c r="R8" i="11"/>
  <c r="Q8" i="11"/>
  <c r="O8" i="11"/>
  <c r="N8" i="11"/>
  <c r="M8" i="11"/>
  <c r="M17" i="11" s="1"/>
  <c r="L8" i="11"/>
  <c r="L17" i="11" s="1"/>
  <c r="K8" i="11"/>
  <c r="K17" i="11" s="1"/>
  <c r="J8" i="11"/>
  <c r="J17" i="11" s="1"/>
  <c r="J22" i="11" s="1"/>
  <c r="I8" i="11"/>
  <c r="H8" i="11"/>
  <c r="G8" i="11"/>
  <c r="F8" i="11"/>
  <c r="F17" i="11" s="1"/>
  <c r="E8" i="11"/>
  <c r="E17" i="11" s="1"/>
  <c r="D8" i="11"/>
  <c r="D17" i="11" s="1"/>
  <c r="C8" i="11"/>
  <c r="C17" i="11" s="1"/>
  <c r="B8" i="11"/>
  <c r="B17" i="11" s="1"/>
  <c r="A8" i="11"/>
  <c r="R7" i="11"/>
  <c r="Q7" i="11"/>
  <c r="R6" i="11"/>
  <c r="Q6" i="11"/>
  <c r="R5" i="11"/>
  <c r="Q5" i="11"/>
  <c r="R4" i="11"/>
  <c r="Q4" i="11"/>
  <c r="G4" i="11"/>
  <c r="R3" i="11"/>
  <c r="Q3" i="11"/>
  <c r="R2" i="11"/>
  <c r="Q2" i="11"/>
  <c r="B7" i="10"/>
  <c r="F513" i="9"/>
  <c r="F514" i="9" s="1"/>
  <c r="F515" i="9" s="1"/>
  <c r="F512" i="9"/>
  <c r="J510" i="9"/>
  <c r="J509" i="9"/>
  <c r="D509" i="9"/>
  <c r="B509" i="9"/>
  <c r="A509" i="9"/>
  <c r="J508" i="9"/>
  <c r="D508" i="9"/>
  <c r="B508" i="9"/>
  <c r="A508" i="9"/>
  <c r="J507" i="9"/>
  <c r="D507" i="9"/>
  <c r="B507" i="9"/>
  <c r="A507" i="9"/>
  <c r="J506" i="9"/>
  <c r="D506" i="9"/>
  <c r="B506" i="9"/>
  <c r="A506" i="9"/>
  <c r="J505" i="9"/>
  <c r="D505" i="9"/>
  <c r="B505" i="9"/>
  <c r="A505" i="9"/>
  <c r="J504" i="9"/>
  <c r="D504" i="9"/>
  <c r="B504" i="9"/>
  <c r="A504" i="9"/>
  <c r="J503" i="9"/>
  <c r="D503" i="9"/>
  <c r="B503" i="9"/>
  <c r="A503" i="9"/>
  <c r="J502" i="9"/>
  <c r="D502" i="9"/>
  <c r="B502" i="9"/>
  <c r="A502" i="9"/>
  <c r="J501" i="9"/>
  <c r="D501" i="9"/>
  <c r="B501" i="9"/>
  <c r="A501" i="9"/>
  <c r="J500" i="9"/>
  <c r="D500" i="9"/>
  <c r="B500" i="9"/>
  <c r="A500" i="9"/>
  <c r="J499" i="9"/>
  <c r="D499" i="9"/>
  <c r="B499" i="9"/>
  <c r="A499" i="9"/>
  <c r="J498" i="9"/>
  <c r="D498" i="9"/>
  <c r="B498" i="9"/>
  <c r="A498" i="9"/>
  <c r="J497" i="9"/>
  <c r="D497" i="9"/>
  <c r="B497" i="9"/>
  <c r="A497" i="9"/>
  <c r="J496" i="9"/>
  <c r="D496" i="9"/>
  <c r="B496" i="9"/>
  <c r="A496" i="9"/>
  <c r="J495" i="9"/>
  <c r="D495" i="9"/>
  <c r="B495" i="9"/>
  <c r="A495" i="9"/>
  <c r="J494" i="9"/>
  <c r="D494" i="9"/>
  <c r="B494" i="9"/>
  <c r="A494" i="9"/>
  <c r="J493" i="9"/>
  <c r="D493" i="9"/>
  <c r="B493" i="9"/>
  <c r="A493" i="9"/>
  <c r="J492" i="9"/>
  <c r="D492" i="9"/>
  <c r="B492" i="9"/>
  <c r="A492" i="9"/>
  <c r="J491" i="9"/>
  <c r="D491" i="9"/>
  <c r="B491" i="9"/>
  <c r="A491" i="9"/>
  <c r="J490" i="9"/>
  <c r="D490" i="9"/>
  <c r="B490" i="9"/>
  <c r="A490" i="9"/>
  <c r="J489" i="9"/>
  <c r="D489" i="9"/>
  <c r="B489" i="9"/>
  <c r="A489" i="9"/>
  <c r="J488" i="9"/>
  <c r="D488" i="9"/>
  <c r="B488" i="9"/>
  <c r="A488" i="9"/>
  <c r="J487" i="9"/>
  <c r="D487" i="9"/>
  <c r="B487" i="9"/>
  <c r="A487" i="9"/>
  <c r="J486" i="9"/>
  <c r="D486" i="9"/>
  <c r="B486" i="9"/>
  <c r="A486" i="9"/>
  <c r="J485" i="9"/>
  <c r="D485" i="9"/>
  <c r="B485" i="9"/>
  <c r="A485" i="9"/>
  <c r="J484" i="9"/>
  <c r="D484" i="9"/>
  <c r="B484" i="9"/>
  <c r="A484" i="9"/>
  <c r="J483" i="9"/>
  <c r="D483" i="9"/>
  <c r="B483" i="9"/>
  <c r="A483" i="9"/>
  <c r="J482" i="9"/>
  <c r="D482" i="9"/>
  <c r="B482" i="9"/>
  <c r="A482" i="9"/>
  <c r="J481" i="9"/>
  <c r="D481" i="9"/>
  <c r="B481" i="9"/>
  <c r="A481" i="9"/>
  <c r="J480" i="9"/>
  <c r="D480" i="9"/>
  <c r="B480" i="9"/>
  <c r="A480" i="9"/>
  <c r="J479" i="9"/>
  <c r="D479" i="9"/>
  <c r="B479" i="9"/>
  <c r="A479" i="9"/>
  <c r="J478" i="9"/>
  <c r="D478" i="9"/>
  <c r="B478" i="9"/>
  <c r="A478" i="9"/>
  <c r="J477" i="9"/>
  <c r="D477" i="9"/>
  <c r="B477" i="9"/>
  <c r="A477" i="9"/>
  <c r="J476" i="9"/>
  <c r="D476" i="9"/>
  <c r="B476" i="9"/>
  <c r="A476" i="9"/>
  <c r="J475" i="9"/>
  <c r="D475" i="9"/>
  <c r="B475" i="9"/>
  <c r="A475" i="9"/>
  <c r="J474" i="9"/>
  <c r="D474" i="9"/>
  <c r="B474" i="9"/>
  <c r="A474" i="9"/>
  <c r="J473" i="9"/>
  <c r="D473" i="9"/>
  <c r="B473" i="9"/>
  <c r="A473" i="9"/>
  <c r="J472" i="9"/>
  <c r="D472" i="9"/>
  <c r="B472" i="9"/>
  <c r="A472" i="9"/>
  <c r="J471" i="9"/>
  <c r="D471" i="9"/>
  <c r="B471" i="9"/>
  <c r="A471" i="9"/>
  <c r="J470" i="9"/>
  <c r="D470" i="9"/>
  <c r="B470" i="9"/>
  <c r="A470" i="9"/>
  <c r="J469" i="9"/>
  <c r="D469" i="9"/>
  <c r="B469" i="9"/>
  <c r="A469" i="9"/>
  <c r="J468" i="9"/>
  <c r="D468" i="9"/>
  <c r="B468" i="9"/>
  <c r="A468" i="9"/>
  <c r="J467" i="9"/>
  <c r="D467" i="9"/>
  <c r="B467" i="9"/>
  <c r="A467" i="9"/>
  <c r="J466" i="9"/>
  <c r="D466" i="9"/>
  <c r="B466" i="9"/>
  <c r="A466" i="9"/>
  <c r="J465" i="9"/>
  <c r="D465" i="9"/>
  <c r="B465" i="9"/>
  <c r="A465" i="9"/>
  <c r="J464" i="9"/>
  <c r="D464" i="9"/>
  <c r="B464" i="9"/>
  <c r="A464" i="9"/>
  <c r="J463" i="9"/>
  <c r="D463" i="9"/>
  <c r="B463" i="9"/>
  <c r="A463" i="9"/>
  <c r="J462" i="9"/>
  <c r="D462" i="9"/>
  <c r="B462" i="9"/>
  <c r="A462" i="9"/>
  <c r="J461" i="9"/>
  <c r="D461" i="9"/>
  <c r="B461" i="9"/>
  <c r="A461" i="9"/>
  <c r="J460" i="9"/>
  <c r="D460" i="9"/>
  <c r="B460" i="9"/>
  <c r="A460" i="9"/>
  <c r="J459" i="9"/>
  <c r="D459" i="9"/>
  <c r="B459" i="9"/>
  <c r="A459" i="9"/>
  <c r="J458" i="9"/>
  <c r="D458" i="9"/>
  <c r="B458" i="9"/>
  <c r="A458" i="9"/>
  <c r="J457" i="9"/>
  <c r="D457" i="9"/>
  <c r="B457" i="9"/>
  <c r="A457" i="9"/>
  <c r="J456" i="9"/>
  <c r="D456" i="9"/>
  <c r="B456" i="9"/>
  <c r="A456" i="9"/>
  <c r="J455" i="9"/>
  <c r="D455" i="9"/>
  <c r="B455" i="9"/>
  <c r="A455" i="9"/>
  <c r="J454" i="9"/>
  <c r="D454" i="9"/>
  <c r="B454" i="9"/>
  <c r="A454" i="9"/>
  <c r="J453" i="9"/>
  <c r="D453" i="9"/>
  <c r="B453" i="9"/>
  <c r="A453" i="9"/>
  <c r="J452" i="9"/>
  <c r="D452" i="9"/>
  <c r="B452" i="9"/>
  <c r="A452" i="9"/>
  <c r="J451" i="9"/>
  <c r="D451" i="9"/>
  <c r="B451" i="9"/>
  <c r="A451" i="9"/>
  <c r="J450" i="9"/>
  <c r="D450" i="9"/>
  <c r="B450" i="9"/>
  <c r="A450" i="9"/>
  <c r="J449" i="9"/>
  <c r="D449" i="9"/>
  <c r="B449" i="9"/>
  <c r="A449" i="9"/>
  <c r="J448" i="9"/>
  <c r="D448" i="9"/>
  <c r="B448" i="9"/>
  <c r="A448" i="9"/>
  <c r="J447" i="9"/>
  <c r="D447" i="9"/>
  <c r="B447" i="9"/>
  <c r="A447" i="9"/>
  <c r="J446" i="9"/>
  <c r="D446" i="9"/>
  <c r="B446" i="9"/>
  <c r="A446" i="9"/>
  <c r="J445" i="9"/>
  <c r="D445" i="9"/>
  <c r="B445" i="9"/>
  <c r="A445" i="9"/>
  <c r="J444" i="9"/>
  <c r="D444" i="9"/>
  <c r="B444" i="9"/>
  <c r="A444" i="9"/>
  <c r="J443" i="9"/>
  <c r="D443" i="9"/>
  <c r="B443" i="9"/>
  <c r="A443" i="9"/>
  <c r="J442" i="9"/>
  <c r="D442" i="9"/>
  <c r="B442" i="9"/>
  <c r="A442" i="9"/>
  <c r="J441" i="9"/>
  <c r="D441" i="9"/>
  <c r="B441" i="9"/>
  <c r="A441" i="9"/>
  <c r="J440" i="9"/>
  <c r="D440" i="9"/>
  <c r="B440" i="9"/>
  <c r="A440" i="9"/>
  <c r="J439" i="9"/>
  <c r="D439" i="9"/>
  <c r="B439" i="9"/>
  <c r="A439" i="9"/>
  <c r="J438" i="9"/>
  <c r="D438" i="9"/>
  <c r="B438" i="9"/>
  <c r="A438" i="9"/>
  <c r="J437" i="9"/>
  <c r="D437" i="9"/>
  <c r="B437" i="9"/>
  <c r="A437" i="9"/>
  <c r="J436" i="9"/>
  <c r="D436" i="9"/>
  <c r="B436" i="9"/>
  <c r="A436" i="9"/>
  <c r="J435" i="9"/>
  <c r="D435" i="9"/>
  <c r="B435" i="9"/>
  <c r="A435" i="9"/>
  <c r="J434" i="9"/>
  <c r="D434" i="9"/>
  <c r="B434" i="9"/>
  <c r="A434" i="9"/>
  <c r="J433" i="9"/>
  <c r="D433" i="9"/>
  <c r="B433" i="9"/>
  <c r="A433" i="9"/>
  <c r="J432" i="9"/>
  <c r="D432" i="9"/>
  <c r="B432" i="9"/>
  <c r="A432" i="9"/>
  <c r="J431" i="9"/>
  <c r="D431" i="9"/>
  <c r="B431" i="9"/>
  <c r="A431" i="9"/>
  <c r="J430" i="9"/>
  <c r="D430" i="9"/>
  <c r="B430" i="9"/>
  <c r="A430" i="9"/>
  <c r="J429" i="9"/>
  <c r="D429" i="9"/>
  <c r="B429" i="9"/>
  <c r="A429" i="9"/>
  <c r="J428" i="9"/>
  <c r="D428" i="9"/>
  <c r="B428" i="9"/>
  <c r="A428" i="9"/>
  <c r="J427" i="9"/>
  <c r="D427" i="9"/>
  <c r="B427" i="9"/>
  <c r="A427" i="9"/>
  <c r="J426" i="9"/>
  <c r="D426" i="9"/>
  <c r="B426" i="9"/>
  <c r="A426" i="9"/>
  <c r="J425" i="9"/>
  <c r="D425" i="9"/>
  <c r="B425" i="9"/>
  <c r="A425" i="9"/>
  <c r="J424" i="9"/>
  <c r="D424" i="9"/>
  <c r="B424" i="9"/>
  <c r="A424" i="9"/>
  <c r="J423" i="9"/>
  <c r="D423" i="9"/>
  <c r="B423" i="9"/>
  <c r="A423" i="9"/>
  <c r="J422" i="9"/>
  <c r="D422" i="9"/>
  <c r="B422" i="9"/>
  <c r="A422" i="9"/>
  <c r="J421" i="9"/>
  <c r="D421" i="9"/>
  <c r="B421" i="9"/>
  <c r="A421" i="9"/>
  <c r="J420" i="9"/>
  <c r="D420" i="9"/>
  <c r="B420" i="9"/>
  <c r="A420" i="9"/>
  <c r="J419" i="9"/>
  <c r="D419" i="9"/>
  <c r="B419" i="9"/>
  <c r="A419" i="9"/>
  <c r="J418" i="9"/>
  <c r="D418" i="9"/>
  <c r="B418" i="9"/>
  <c r="A418" i="9"/>
  <c r="J417" i="9"/>
  <c r="D417" i="9"/>
  <c r="B417" i="9"/>
  <c r="A417" i="9"/>
  <c r="J416" i="9"/>
  <c r="D416" i="9"/>
  <c r="B416" i="9"/>
  <c r="A416" i="9"/>
  <c r="J415" i="9"/>
  <c r="D415" i="9"/>
  <c r="B415" i="9"/>
  <c r="A415" i="9"/>
  <c r="J414" i="9"/>
  <c r="D414" i="9"/>
  <c r="B414" i="9"/>
  <c r="A414" i="9"/>
  <c r="J413" i="9"/>
  <c r="D413" i="9"/>
  <c r="B413" i="9"/>
  <c r="A413" i="9"/>
  <c r="J412" i="9"/>
  <c r="D412" i="9"/>
  <c r="B412" i="9"/>
  <c r="A412" i="9"/>
  <c r="J411" i="9"/>
  <c r="D411" i="9"/>
  <c r="B411" i="9"/>
  <c r="A411" i="9"/>
  <c r="J410" i="9"/>
  <c r="D410" i="9"/>
  <c r="B410" i="9"/>
  <c r="A410" i="9"/>
  <c r="J409" i="9"/>
  <c r="D409" i="9"/>
  <c r="B409" i="9"/>
  <c r="A409" i="9"/>
  <c r="J408" i="9"/>
  <c r="D408" i="9"/>
  <c r="B408" i="9"/>
  <c r="A408" i="9"/>
  <c r="J407" i="9"/>
  <c r="D407" i="9"/>
  <c r="B407" i="9"/>
  <c r="A407" i="9"/>
  <c r="J406" i="9"/>
  <c r="D406" i="9"/>
  <c r="B406" i="9"/>
  <c r="A406" i="9"/>
  <c r="J405" i="9"/>
  <c r="D405" i="9"/>
  <c r="B405" i="9"/>
  <c r="A405" i="9"/>
  <c r="J404" i="9"/>
  <c r="D404" i="9"/>
  <c r="B404" i="9"/>
  <c r="A404" i="9"/>
  <c r="J403" i="9"/>
  <c r="D403" i="9"/>
  <c r="B403" i="9"/>
  <c r="A403" i="9"/>
  <c r="J402" i="9"/>
  <c r="D402" i="9"/>
  <c r="B402" i="9"/>
  <c r="A402" i="9"/>
  <c r="J401" i="9"/>
  <c r="D401" i="9"/>
  <c r="B401" i="9"/>
  <c r="A401" i="9"/>
  <c r="J400" i="9"/>
  <c r="D400" i="9"/>
  <c r="B400" i="9"/>
  <c r="A400" i="9"/>
  <c r="J399" i="9"/>
  <c r="D399" i="9"/>
  <c r="B399" i="9"/>
  <c r="A399" i="9"/>
  <c r="J398" i="9"/>
  <c r="D398" i="9"/>
  <c r="B398" i="9"/>
  <c r="A398" i="9"/>
  <c r="J397" i="9"/>
  <c r="D397" i="9"/>
  <c r="B397" i="9"/>
  <c r="A397" i="9"/>
  <c r="J396" i="9"/>
  <c r="D396" i="9"/>
  <c r="B396" i="9"/>
  <c r="A396" i="9"/>
  <c r="J395" i="9"/>
  <c r="D395" i="9"/>
  <c r="B395" i="9"/>
  <c r="A395" i="9"/>
  <c r="J394" i="9"/>
  <c r="D394" i="9"/>
  <c r="B394" i="9"/>
  <c r="A394" i="9"/>
  <c r="J393" i="9"/>
  <c r="D393" i="9"/>
  <c r="B393" i="9"/>
  <c r="A393" i="9"/>
  <c r="J392" i="9"/>
  <c r="D392" i="9"/>
  <c r="B392" i="9"/>
  <c r="A392" i="9"/>
  <c r="J391" i="9"/>
  <c r="D391" i="9"/>
  <c r="B391" i="9"/>
  <c r="A391" i="9"/>
  <c r="J390" i="9"/>
  <c r="D390" i="9"/>
  <c r="B390" i="9"/>
  <c r="A390" i="9"/>
  <c r="J389" i="9"/>
  <c r="D389" i="9"/>
  <c r="B389" i="9"/>
  <c r="A389" i="9"/>
  <c r="J388" i="9"/>
  <c r="D388" i="9"/>
  <c r="B388" i="9"/>
  <c r="A388" i="9"/>
  <c r="J387" i="9"/>
  <c r="D387" i="9"/>
  <c r="B387" i="9"/>
  <c r="A387" i="9"/>
  <c r="J386" i="9"/>
  <c r="D386" i="9"/>
  <c r="B386" i="9"/>
  <c r="A386" i="9"/>
  <c r="J385" i="9"/>
  <c r="D385" i="9"/>
  <c r="B385" i="9"/>
  <c r="A385" i="9"/>
  <c r="J384" i="9"/>
  <c r="D384" i="9"/>
  <c r="B384" i="9"/>
  <c r="A384" i="9"/>
  <c r="J383" i="9"/>
  <c r="D383" i="9"/>
  <c r="B383" i="9"/>
  <c r="A383" i="9"/>
  <c r="J382" i="9"/>
  <c r="D382" i="9"/>
  <c r="B382" i="9"/>
  <c r="A382" i="9"/>
  <c r="J381" i="9"/>
  <c r="D381" i="9"/>
  <c r="B381" i="9"/>
  <c r="A381" i="9"/>
  <c r="J380" i="9"/>
  <c r="D380" i="9"/>
  <c r="B380" i="9"/>
  <c r="A380" i="9"/>
  <c r="J379" i="9"/>
  <c r="D379" i="9"/>
  <c r="B379" i="9"/>
  <c r="A379" i="9"/>
  <c r="J378" i="9"/>
  <c r="D378" i="9"/>
  <c r="B378" i="9"/>
  <c r="A378" i="9"/>
  <c r="J377" i="9"/>
  <c r="D377" i="9"/>
  <c r="B377" i="9"/>
  <c r="A377" i="9"/>
  <c r="J376" i="9"/>
  <c r="D376" i="9"/>
  <c r="B376" i="9"/>
  <c r="A376" i="9"/>
  <c r="J375" i="9"/>
  <c r="D375" i="9"/>
  <c r="B375" i="9"/>
  <c r="A375" i="9"/>
  <c r="J374" i="9"/>
  <c r="D374" i="9"/>
  <c r="B374" i="9"/>
  <c r="A374" i="9"/>
  <c r="J373" i="9"/>
  <c r="D373" i="9"/>
  <c r="B373" i="9"/>
  <c r="A373" i="9"/>
  <c r="J372" i="9"/>
  <c r="D372" i="9"/>
  <c r="B372" i="9"/>
  <c r="A372" i="9"/>
  <c r="J371" i="9"/>
  <c r="D371" i="9"/>
  <c r="B371" i="9"/>
  <c r="A371" i="9"/>
  <c r="J370" i="9"/>
  <c r="D370" i="9"/>
  <c r="B370" i="9"/>
  <c r="A370" i="9"/>
  <c r="J369" i="9"/>
  <c r="D369" i="9"/>
  <c r="B369" i="9"/>
  <c r="A369" i="9"/>
  <c r="J368" i="9"/>
  <c r="D368" i="9"/>
  <c r="B368" i="9"/>
  <c r="A368" i="9"/>
  <c r="J367" i="9"/>
  <c r="D367" i="9"/>
  <c r="B367" i="9"/>
  <c r="A367" i="9"/>
  <c r="J366" i="9"/>
  <c r="D366" i="9"/>
  <c r="B366" i="9"/>
  <c r="A366" i="9"/>
  <c r="J365" i="9"/>
  <c r="D365" i="9"/>
  <c r="B365" i="9"/>
  <c r="A365" i="9"/>
  <c r="J364" i="9"/>
  <c r="D364" i="9"/>
  <c r="B364" i="9"/>
  <c r="A364" i="9"/>
  <c r="J363" i="9"/>
  <c r="D363" i="9"/>
  <c r="B363" i="9"/>
  <c r="A363" i="9"/>
  <c r="J362" i="9"/>
  <c r="D362" i="9"/>
  <c r="B362" i="9"/>
  <c r="A362" i="9"/>
  <c r="J361" i="9"/>
  <c r="D361" i="9"/>
  <c r="B361" i="9"/>
  <c r="A361" i="9"/>
  <c r="J360" i="9"/>
  <c r="D360" i="9"/>
  <c r="B360" i="9"/>
  <c r="A360" i="9"/>
  <c r="J359" i="9"/>
  <c r="D359" i="9"/>
  <c r="B359" i="9"/>
  <c r="A359" i="9"/>
  <c r="J358" i="9"/>
  <c r="D358" i="9"/>
  <c r="B358" i="9"/>
  <c r="A358" i="9"/>
  <c r="J357" i="9"/>
  <c r="D357" i="9"/>
  <c r="B357" i="9"/>
  <c r="A357" i="9"/>
  <c r="J356" i="9"/>
  <c r="D356" i="9"/>
  <c r="B356" i="9"/>
  <c r="A356" i="9"/>
  <c r="J355" i="9"/>
  <c r="D355" i="9"/>
  <c r="B355" i="9"/>
  <c r="A355" i="9"/>
  <c r="J354" i="9"/>
  <c r="D354" i="9"/>
  <c r="B354" i="9"/>
  <c r="A354" i="9"/>
  <c r="J353" i="9"/>
  <c r="D353" i="9"/>
  <c r="B353" i="9"/>
  <c r="A353" i="9"/>
  <c r="J352" i="9"/>
  <c r="D352" i="9"/>
  <c r="B352" i="9"/>
  <c r="A352" i="9"/>
  <c r="J351" i="9"/>
  <c r="D351" i="9"/>
  <c r="B351" i="9"/>
  <c r="A351" i="9"/>
  <c r="J350" i="9"/>
  <c r="D350" i="9"/>
  <c r="B350" i="9"/>
  <c r="A350" i="9"/>
  <c r="J349" i="9"/>
  <c r="D349" i="9"/>
  <c r="B349" i="9"/>
  <c r="A349" i="9"/>
  <c r="J348" i="9"/>
  <c r="D348" i="9"/>
  <c r="B348" i="9"/>
  <c r="A348" i="9"/>
  <c r="J347" i="9"/>
  <c r="D347" i="9"/>
  <c r="B347" i="9"/>
  <c r="A347" i="9"/>
  <c r="J346" i="9"/>
  <c r="D346" i="9"/>
  <c r="B346" i="9"/>
  <c r="A346" i="9"/>
  <c r="J345" i="9"/>
  <c r="D345" i="9"/>
  <c r="B345" i="9"/>
  <c r="A345" i="9"/>
  <c r="J344" i="9"/>
  <c r="D344" i="9"/>
  <c r="B344" i="9"/>
  <c r="A344" i="9"/>
  <c r="J343" i="9"/>
  <c r="D343" i="9"/>
  <c r="B343" i="9"/>
  <c r="A343" i="9"/>
  <c r="J342" i="9"/>
  <c r="D342" i="9"/>
  <c r="B342" i="9"/>
  <c r="A342" i="9"/>
  <c r="J341" i="9"/>
  <c r="D341" i="9"/>
  <c r="B341" i="9"/>
  <c r="A341" i="9"/>
  <c r="J340" i="9"/>
  <c r="D340" i="9"/>
  <c r="B340" i="9"/>
  <c r="A340" i="9"/>
  <c r="J339" i="9"/>
  <c r="D339" i="9"/>
  <c r="B339" i="9"/>
  <c r="A339" i="9"/>
  <c r="J338" i="9"/>
  <c r="D338" i="9"/>
  <c r="B338" i="9"/>
  <c r="A338" i="9"/>
  <c r="J337" i="9"/>
  <c r="D337" i="9"/>
  <c r="B337" i="9"/>
  <c r="A337" i="9"/>
  <c r="J336" i="9"/>
  <c r="D336" i="9"/>
  <c r="B336" i="9"/>
  <c r="A336" i="9"/>
  <c r="J335" i="9"/>
  <c r="D335" i="9"/>
  <c r="B335" i="9"/>
  <c r="A335" i="9"/>
  <c r="J334" i="9"/>
  <c r="D334" i="9"/>
  <c r="B334" i="9"/>
  <c r="A334" i="9"/>
  <c r="J333" i="9"/>
  <c r="D333" i="9"/>
  <c r="B333" i="9"/>
  <c r="A333" i="9"/>
  <c r="J332" i="9"/>
  <c r="D332" i="9"/>
  <c r="B332" i="9"/>
  <c r="A332" i="9"/>
  <c r="J331" i="9"/>
  <c r="D331" i="9"/>
  <c r="B331" i="9"/>
  <c r="A331" i="9"/>
  <c r="J330" i="9"/>
  <c r="D330" i="9"/>
  <c r="B330" i="9"/>
  <c r="A330" i="9"/>
  <c r="J329" i="9"/>
  <c r="D329" i="9"/>
  <c r="B329" i="9"/>
  <c r="A329" i="9"/>
  <c r="J328" i="9"/>
  <c r="D328" i="9"/>
  <c r="B328" i="9"/>
  <c r="A328" i="9"/>
  <c r="J327" i="9"/>
  <c r="D327" i="9"/>
  <c r="B327" i="9"/>
  <c r="A327" i="9"/>
  <c r="J326" i="9"/>
  <c r="D326" i="9"/>
  <c r="B326" i="9"/>
  <c r="A326" i="9"/>
  <c r="J325" i="9"/>
  <c r="D325" i="9"/>
  <c r="B325" i="9"/>
  <c r="A325" i="9"/>
  <c r="J324" i="9"/>
  <c r="D324" i="9"/>
  <c r="B324" i="9"/>
  <c r="A324" i="9"/>
  <c r="J323" i="9"/>
  <c r="D323" i="9"/>
  <c r="B323" i="9"/>
  <c r="A323" i="9"/>
  <c r="J322" i="9"/>
  <c r="D322" i="9"/>
  <c r="B322" i="9"/>
  <c r="A322" i="9"/>
  <c r="J321" i="9"/>
  <c r="D321" i="9"/>
  <c r="B321" i="9"/>
  <c r="A321" i="9"/>
  <c r="J320" i="9"/>
  <c r="D320" i="9"/>
  <c r="B320" i="9"/>
  <c r="A320" i="9"/>
  <c r="J319" i="9"/>
  <c r="D319" i="9"/>
  <c r="B319" i="9"/>
  <c r="A319" i="9"/>
  <c r="J318" i="9"/>
  <c r="D318" i="9"/>
  <c r="B318" i="9"/>
  <c r="A318" i="9"/>
  <c r="J317" i="9"/>
  <c r="D317" i="9"/>
  <c r="B317" i="9"/>
  <c r="A317" i="9"/>
  <c r="J316" i="9"/>
  <c r="D316" i="9"/>
  <c r="B316" i="9"/>
  <c r="A316" i="9"/>
  <c r="J315" i="9"/>
  <c r="D315" i="9"/>
  <c r="B315" i="9"/>
  <c r="A315" i="9"/>
  <c r="J314" i="9"/>
  <c r="D314" i="9"/>
  <c r="B314" i="9"/>
  <c r="A314" i="9"/>
  <c r="J313" i="9"/>
  <c r="D313" i="9"/>
  <c r="B313" i="9"/>
  <c r="A313" i="9"/>
  <c r="J312" i="9"/>
  <c r="D312" i="9"/>
  <c r="B312" i="9"/>
  <c r="A312" i="9"/>
  <c r="J311" i="9"/>
  <c r="D311" i="9"/>
  <c r="B311" i="9"/>
  <c r="A311" i="9"/>
  <c r="J310" i="9"/>
  <c r="D310" i="9"/>
  <c r="B310" i="9"/>
  <c r="A310" i="9"/>
  <c r="J309" i="9"/>
  <c r="D309" i="9"/>
  <c r="B309" i="9"/>
  <c r="A309" i="9"/>
  <c r="J308" i="9"/>
  <c r="D308" i="9"/>
  <c r="B308" i="9"/>
  <c r="A308" i="9"/>
  <c r="J307" i="9"/>
  <c r="D307" i="9"/>
  <c r="B307" i="9"/>
  <c r="A307" i="9"/>
  <c r="J306" i="9"/>
  <c r="D306" i="9"/>
  <c r="B306" i="9"/>
  <c r="A306" i="9"/>
  <c r="J305" i="9"/>
  <c r="D305" i="9"/>
  <c r="B305" i="9"/>
  <c r="A305" i="9"/>
  <c r="J304" i="9"/>
  <c r="D304" i="9"/>
  <c r="B304" i="9"/>
  <c r="A304" i="9"/>
  <c r="J303" i="9"/>
  <c r="D303" i="9"/>
  <c r="B303" i="9"/>
  <c r="A303" i="9"/>
  <c r="J302" i="9"/>
  <c r="D302" i="9"/>
  <c r="B302" i="9"/>
  <c r="A302" i="9"/>
  <c r="J301" i="9"/>
  <c r="D301" i="9"/>
  <c r="B301" i="9"/>
  <c r="A301" i="9"/>
  <c r="J300" i="9"/>
  <c r="D300" i="9"/>
  <c r="B300" i="9"/>
  <c r="A300" i="9"/>
  <c r="J299" i="9"/>
  <c r="D299" i="9"/>
  <c r="B299" i="9"/>
  <c r="A299" i="9"/>
  <c r="J298" i="9"/>
  <c r="D298" i="9"/>
  <c r="B298" i="9"/>
  <c r="A298" i="9"/>
  <c r="J297" i="9"/>
  <c r="D297" i="9"/>
  <c r="B297" i="9"/>
  <c r="A297" i="9"/>
  <c r="J296" i="9"/>
  <c r="D296" i="9"/>
  <c r="B296" i="9"/>
  <c r="A296" i="9"/>
  <c r="J295" i="9"/>
  <c r="D295" i="9"/>
  <c r="B295" i="9"/>
  <c r="A295" i="9"/>
  <c r="J294" i="9"/>
  <c r="D294" i="9"/>
  <c r="B294" i="9"/>
  <c r="A294" i="9"/>
  <c r="J293" i="9"/>
  <c r="D293" i="9"/>
  <c r="B293" i="9"/>
  <c r="A293" i="9"/>
  <c r="J292" i="9"/>
  <c r="D292" i="9"/>
  <c r="B292" i="9"/>
  <c r="A292" i="9"/>
  <c r="J291" i="9"/>
  <c r="D291" i="9"/>
  <c r="B291" i="9"/>
  <c r="A291" i="9"/>
  <c r="J290" i="9"/>
  <c r="D290" i="9"/>
  <c r="B290" i="9"/>
  <c r="A290" i="9"/>
  <c r="J289" i="9"/>
  <c r="D289" i="9"/>
  <c r="B289" i="9"/>
  <c r="A289" i="9"/>
  <c r="J288" i="9"/>
  <c r="D288" i="9"/>
  <c r="B288" i="9"/>
  <c r="A288" i="9"/>
  <c r="J287" i="9"/>
  <c r="D287" i="9"/>
  <c r="B287" i="9"/>
  <c r="A287" i="9"/>
  <c r="J286" i="9"/>
  <c r="D286" i="9"/>
  <c r="B286" i="9"/>
  <c r="A286" i="9"/>
  <c r="J285" i="9"/>
  <c r="D285" i="9"/>
  <c r="B285" i="9"/>
  <c r="A285" i="9"/>
  <c r="J284" i="9"/>
  <c r="D284" i="9"/>
  <c r="B284" i="9"/>
  <c r="A284" i="9"/>
  <c r="J283" i="9"/>
  <c r="D283" i="9"/>
  <c r="B283" i="9"/>
  <c r="A283" i="9"/>
  <c r="J282" i="9"/>
  <c r="D282" i="9"/>
  <c r="B282" i="9"/>
  <c r="A282" i="9"/>
  <c r="J281" i="9"/>
  <c r="D281" i="9"/>
  <c r="B281" i="9"/>
  <c r="A281" i="9"/>
  <c r="J280" i="9"/>
  <c r="D280" i="9"/>
  <c r="B280" i="9"/>
  <c r="A280" i="9"/>
  <c r="J279" i="9"/>
  <c r="D279" i="9"/>
  <c r="B279" i="9"/>
  <c r="A279" i="9"/>
  <c r="J278" i="9"/>
  <c r="D278" i="9"/>
  <c r="B278" i="9"/>
  <c r="A278" i="9"/>
  <c r="J277" i="9"/>
  <c r="D277" i="9"/>
  <c r="B277" i="9"/>
  <c r="A277" i="9"/>
  <c r="J276" i="9"/>
  <c r="D276" i="9"/>
  <c r="B276" i="9"/>
  <c r="A276" i="9"/>
  <c r="J275" i="9"/>
  <c r="D275" i="9"/>
  <c r="B275" i="9"/>
  <c r="A275" i="9"/>
  <c r="J274" i="9"/>
  <c r="D274" i="9"/>
  <c r="B274" i="9"/>
  <c r="A274" i="9"/>
  <c r="J273" i="9"/>
  <c r="D273" i="9"/>
  <c r="B273" i="9"/>
  <c r="A273" i="9"/>
  <c r="J272" i="9"/>
  <c r="D272" i="9"/>
  <c r="B272" i="9"/>
  <c r="A272" i="9"/>
  <c r="J271" i="9"/>
  <c r="D271" i="9"/>
  <c r="B271" i="9"/>
  <c r="A271" i="9"/>
  <c r="J270" i="9"/>
  <c r="D270" i="9"/>
  <c r="B270" i="9"/>
  <c r="A270" i="9"/>
  <c r="J269" i="9"/>
  <c r="D269" i="9"/>
  <c r="B269" i="9"/>
  <c r="A269" i="9"/>
  <c r="J268" i="9"/>
  <c r="D268" i="9"/>
  <c r="B268" i="9"/>
  <c r="A268" i="9"/>
  <c r="J267" i="9"/>
  <c r="D267" i="9"/>
  <c r="B267" i="9"/>
  <c r="A267" i="9"/>
  <c r="J266" i="9"/>
  <c r="D266" i="9"/>
  <c r="B266" i="9"/>
  <c r="A266" i="9"/>
  <c r="J265" i="9"/>
  <c r="D265" i="9"/>
  <c r="B265" i="9"/>
  <c r="A265" i="9"/>
  <c r="J264" i="9"/>
  <c r="D264" i="9"/>
  <c r="B264" i="9"/>
  <c r="A264" i="9"/>
  <c r="J263" i="9"/>
  <c r="D263" i="9"/>
  <c r="B263" i="9"/>
  <c r="A263" i="9"/>
  <c r="J262" i="9"/>
  <c r="D262" i="9"/>
  <c r="B262" i="9"/>
  <c r="A262" i="9"/>
  <c r="J261" i="9"/>
  <c r="D261" i="9"/>
  <c r="B261" i="9"/>
  <c r="A261" i="9"/>
  <c r="J260" i="9"/>
  <c r="D260" i="9"/>
  <c r="B260" i="9"/>
  <c r="A260" i="9"/>
  <c r="J259" i="9"/>
  <c r="D259" i="9"/>
  <c r="B259" i="9"/>
  <c r="A259" i="9"/>
  <c r="J258" i="9"/>
  <c r="D258" i="9"/>
  <c r="B258" i="9"/>
  <c r="A258" i="9"/>
  <c r="J257" i="9"/>
  <c r="D257" i="9"/>
  <c r="B257" i="9"/>
  <c r="A257" i="9"/>
  <c r="J256" i="9"/>
  <c r="D256" i="9"/>
  <c r="B256" i="9"/>
  <c r="A256" i="9"/>
  <c r="J255" i="9"/>
  <c r="D255" i="9"/>
  <c r="B255" i="9"/>
  <c r="A255" i="9"/>
  <c r="J254" i="9"/>
  <c r="D254" i="9"/>
  <c r="B254" i="9"/>
  <c r="A254" i="9"/>
  <c r="J253" i="9"/>
  <c r="D253" i="9"/>
  <c r="B253" i="9"/>
  <c r="A253" i="9"/>
  <c r="J252" i="9"/>
  <c r="D252" i="9"/>
  <c r="B252" i="9"/>
  <c r="A252" i="9"/>
  <c r="J251" i="9"/>
  <c r="D251" i="9"/>
  <c r="B251" i="9"/>
  <c r="A251" i="9"/>
  <c r="J250" i="9"/>
  <c r="D250" i="9"/>
  <c r="B250" i="9"/>
  <c r="A250" i="9"/>
  <c r="J249" i="9"/>
  <c r="D249" i="9"/>
  <c r="B249" i="9"/>
  <c r="A249" i="9"/>
  <c r="J248" i="9"/>
  <c r="D248" i="9"/>
  <c r="B248" i="9"/>
  <c r="A248" i="9"/>
  <c r="J247" i="9"/>
  <c r="D247" i="9"/>
  <c r="B247" i="9"/>
  <c r="A247" i="9"/>
  <c r="J246" i="9"/>
  <c r="D246" i="9"/>
  <c r="B246" i="9"/>
  <c r="A246" i="9"/>
  <c r="J245" i="9"/>
  <c r="D245" i="9"/>
  <c r="B245" i="9"/>
  <c r="A245" i="9"/>
  <c r="J244" i="9"/>
  <c r="D244" i="9"/>
  <c r="B244" i="9"/>
  <c r="A244" i="9"/>
  <c r="J243" i="9"/>
  <c r="D243" i="9"/>
  <c r="B243" i="9"/>
  <c r="A243" i="9"/>
  <c r="J242" i="9"/>
  <c r="D242" i="9"/>
  <c r="B242" i="9"/>
  <c r="A242" i="9"/>
  <c r="J241" i="9"/>
  <c r="D241" i="9"/>
  <c r="B241" i="9"/>
  <c r="A241" i="9"/>
  <c r="J240" i="9"/>
  <c r="D240" i="9"/>
  <c r="B240" i="9"/>
  <c r="A240" i="9"/>
  <c r="J239" i="9"/>
  <c r="D239" i="9"/>
  <c r="B239" i="9"/>
  <c r="A239" i="9"/>
  <c r="J238" i="9"/>
  <c r="D238" i="9"/>
  <c r="B238" i="9"/>
  <c r="A238" i="9"/>
  <c r="J237" i="9"/>
  <c r="D237" i="9"/>
  <c r="B237" i="9"/>
  <c r="A237" i="9"/>
  <c r="J236" i="9"/>
  <c r="D236" i="9"/>
  <c r="B236" i="9"/>
  <c r="A236" i="9"/>
  <c r="J235" i="9"/>
  <c r="D235" i="9"/>
  <c r="B235" i="9"/>
  <c r="A235" i="9"/>
  <c r="J234" i="9"/>
  <c r="D234" i="9"/>
  <c r="B234" i="9"/>
  <c r="A234" i="9"/>
  <c r="J233" i="9"/>
  <c r="D233" i="9"/>
  <c r="B233" i="9"/>
  <c r="A233" i="9"/>
  <c r="J232" i="9"/>
  <c r="D232" i="9"/>
  <c r="B232" i="9"/>
  <c r="A232" i="9"/>
  <c r="J231" i="9"/>
  <c r="D231" i="9"/>
  <c r="B231" i="9"/>
  <c r="A231" i="9"/>
  <c r="J230" i="9"/>
  <c r="D230" i="9"/>
  <c r="B230" i="9"/>
  <c r="A230" i="9"/>
  <c r="J229" i="9"/>
  <c r="D229" i="9"/>
  <c r="B229" i="9"/>
  <c r="A229" i="9"/>
  <c r="J228" i="9"/>
  <c r="D228" i="9"/>
  <c r="B228" i="9"/>
  <c r="A228" i="9"/>
  <c r="J227" i="9"/>
  <c r="D227" i="9"/>
  <c r="B227" i="9"/>
  <c r="A227" i="9"/>
  <c r="J226" i="9"/>
  <c r="D226" i="9"/>
  <c r="B226" i="9"/>
  <c r="A226" i="9"/>
  <c r="J225" i="9"/>
  <c r="D225" i="9"/>
  <c r="B225" i="9"/>
  <c r="A225" i="9"/>
  <c r="J224" i="9"/>
  <c r="D224" i="9"/>
  <c r="B224" i="9"/>
  <c r="A224" i="9"/>
  <c r="J223" i="9"/>
  <c r="D223" i="9"/>
  <c r="B223" i="9"/>
  <c r="A223" i="9"/>
  <c r="J222" i="9"/>
  <c r="D222" i="9"/>
  <c r="B222" i="9"/>
  <c r="A222" i="9"/>
  <c r="J221" i="9"/>
  <c r="D221" i="9"/>
  <c r="B221" i="9"/>
  <c r="A221" i="9"/>
  <c r="J220" i="9"/>
  <c r="D220" i="9"/>
  <c r="B220" i="9"/>
  <c r="A220" i="9"/>
  <c r="J219" i="9"/>
  <c r="D219" i="9"/>
  <c r="B219" i="9"/>
  <c r="A219" i="9"/>
  <c r="J218" i="9"/>
  <c r="D218" i="9"/>
  <c r="B218" i="9"/>
  <c r="A218" i="9"/>
  <c r="J217" i="9"/>
  <c r="D217" i="9"/>
  <c r="B217" i="9"/>
  <c r="A217" i="9"/>
  <c r="J216" i="9"/>
  <c r="D216" i="9"/>
  <c r="B216" i="9"/>
  <c r="A216" i="9"/>
  <c r="J215" i="9"/>
  <c r="D215" i="9"/>
  <c r="B215" i="9"/>
  <c r="A215" i="9"/>
  <c r="J214" i="9"/>
  <c r="D214" i="9"/>
  <c r="B214" i="9"/>
  <c r="A214" i="9"/>
  <c r="J213" i="9"/>
  <c r="D213" i="9"/>
  <c r="B213" i="9"/>
  <c r="A213" i="9"/>
  <c r="J212" i="9"/>
  <c r="D212" i="9"/>
  <c r="B212" i="9"/>
  <c r="A212" i="9"/>
  <c r="J211" i="9"/>
  <c r="D211" i="9"/>
  <c r="B211" i="9"/>
  <c r="A211" i="9"/>
  <c r="J210" i="9"/>
  <c r="D210" i="9"/>
  <c r="B210" i="9"/>
  <c r="A210" i="9"/>
  <c r="J209" i="9"/>
  <c r="D209" i="9"/>
  <c r="B209" i="9"/>
  <c r="A209" i="9"/>
  <c r="J208" i="9"/>
  <c r="D208" i="9"/>
  <c r="B208" i="9"/>
  <c r="A208" i="9"/>
  <c r="J207" i="9"/>
  <c r="D207" i="9"/>
  <c r="B207" i="9"/>
  <c r="A207" i="9"/>
  <c r="J206" i="9"/>
  <c r="D206" i="9"/>
  <c r="B206" i="9"/>
  <c r="A206" i="9"/>
  <c r="J205" i="9"/>
  <c r="D205" i="9"/>
  <c r="B205" i="9"/>
  <c r="A205" i="9"/>
  <c r="J204" i="9"/>
  <c r="D204" i="9"/>
  <c r="B204" i="9"/>
  <c r="A204" i="9"/>
  <c r="J203" i="9"/>
  <c r="D203" i="9"/>
  <c r="B203" i="9"/>
  <c r="A203" i="9"/>
  <c r="J202" i="9"/>
  <c r="D202" i="9"/>
  <c r="B202" i="9"/>
  <c r="A202" i="9"/>
  <c r="J201" i="9"/>
  <c r="D201" i="9"/>
  <c r="B201" i="9"/>
  <c r="A201" i="9"/>
  <c r="J200" i="9"/>
  <c r="D200" i="9"/>
  <c r="B200" i="9"/>
  <c r="A200" i="9"/>
  <c r="J199" i="9"/>
  <c r="D199" i="9"/>
  <c r="B199" i="9"/>
  <c r="A199" i="9"/>
  <c r="J198" i="9"/>
  <c r="D198" i="9"/>
  <c r="B198" i="9"/>
  <c r="A198" i="9"/>
  <c r="J197" i="9"/>
  <c r="D197" i="9"/>
  <c r="B197" i="9"/>
  <c r="A197" i="9"/>
  <c r="J196" i="9"/>
  <c r="D196" i="9"/>
  <c r="B196" i="9"/>
  <c r="A196" i="9"/>
  <c r="J195" i="9"/>
  <c r="D195" i="9"/>
  <c r="B195" i="9"/>
  <c r="A195" i="9"/>
  <c r="J194" i="9"/>
  <c r="D194" i="9"/>
  <c r="B194" i="9"/>
  <c r="A194" i="9"/>
  <c r="J193" i="9"/>
  <c r="D193" i="9"/>
  <c r="B193" i="9"/>
  <c r="A193" i="9"/>
  <c r="J192" i="9"/>
  <c r="D192" i="9"/>
  <c r="B192" i="9"/>
  <c r="A192" i="9"/>
  <c r="J191" i="9"/>
  <c r="D191" i="9"/>
  <c r="B191" i="9"/>
  <c r="A191" i="9"/>
  <c r="J190" i="9"/>
  <c r="D190" i="9"/>
  <c r="B190" i="9"/>
  <c r="A190" i="9"/>
  <c r="J189" i="9"/>
  <c r="D189" i="9"/>
  <c r="B189" i="9"/>
  <c r="A189" i="9"/>
  <c r="J188" i="9"/>
  <c r="D188" i="9"/>
  <c r="B188" i="9"/>
  <c r="A188" i="9"/>
  <c r="J187" i="9"/>
  <c r="D187" i="9"/>
  <c r="B187" i="9"/>
  <c r="A187" i="9"/>
  <c r="J186" i="9"/>
  <c r="D186" i="9"/>
  <c r="B186" i="9"/>
  <c r="A186" i="9"/>
  <c r="J185" i="9"/>
  <c r="D185" i="9"/>
  <c r="B185" i="9"/>
  <c r="A185" i="9"/>
  <c r="J184" i="9"/>
  <c r="D184" i="9"/>
  <c r="B184" i="9"/>
  <c r="A184" i="9"/>
  <c r="J183" i="9"/>
  <c r="D183" i="9"/>
  <c r="B183" i="9"/>
  <c r="A183" i="9"/>
  <c r="J182" i="9"/>
  <c r="D182" i="9"/>
  <c r="B182" i="9"/>
  <c r="A182" i="9"/>
  <c r="J181" i="9"/>
  <c r="D181" i="9"/>
  <c r="B181" i="9"/>
  <c r="A181" i="9"/>
  <c r="J180" i="9"/>
  <c r="D180" i="9"/>
  <c r="B180" i="9"/>
  <c r="A180" i="9"/>
  <c r="J179" i="9"/>
  <c r="D179" i="9"/>
  <c r="B179" i="9"/>
  <c r="A179" i="9"/>
  <c r="J178" i="9"/>
  <c r="D178" i="9"/>
  <c r="B178" i="9"/>
  <c r="A178" i="9"/>
  <c r="J177" i="9"/>
  <c r="D177" i="9"/>
  <c r="B177" i="9"/>
  <c r="A177" i="9"/>
  <c r="J176" i="9"/>
  <c r="D176" i="9"/>
  <c r="B176" i="9"/>
  <c r="A176" i="9"/>
  <c r="J175" i="9"/>
  <c r="D175" i="9"/>
  <c r="B175" i="9"/>
  <c r="A175" i="9"/>
  <c r="J174" i="9"/>
  <c r="D174" i="9"/>
  <c r="B174" i="9"/>
  <c r="A174" i="9"/>
  <c r="J173" i="9"/>
  <c r="D173" i="9"/>
  <c r="B173" i="9"/>
  <c r="A173" i="9"/>
  <c r="J172" i="9"/>
  <c r="D172" i="9"/>
  <c r="B172" i="9"/>
  <c r="A172" i="9"/>
  <c r="J171" i="9"/>
  <c r="D171" i="9"/>
  <c r="B171" i="9"/>
  <c r="A171" i="9"/>
  <c r="J170" i="9"/>
  <c r="D170" i="9"/>
  <c r="B170" i="9"/>
  <c r="A170" i="9"/>
  <c r="J169" i="9"/>
  <c r="D169" i="9"/>
  <c r="B169" i="9"/>
  <c r="A169" i="9"/>
  <c r="J168" i="9"/>
  <c r="D168" i="9"/>
  <c r="B168" i="9"/>
  <c r="A168" i="9"/>
  <c r="J167" i="9"/>
  <c r="D167" i="9"/>
  <c r="B167" i="9"/>
  <c r="A167" i="9"/>
  <c r="J166" i="9"/>
  <c r="D166" i="9"/>
  <c r="B166" i="9"/>
  <c r="A166" i="9"/>
  <c r="J165" i="9"/>
  <c r="D165" i="9"/>
  <c r="B165" i="9"/>
  <c r="A165" i="9"/>
  <c r="J164" i="9"/>
  <c r="D164" i="9"/>
  <c r="B164" i="9"/>
  <c r="A164" i="9"/>
  <c r="J163" i="9"/>
  <c r="D163" i="9"/>
  <c r="B163" i="9"/>
  <c r="A163" i="9"/>
  <c r="J162" i="9"/>
  <c r="D162" i="9"/>
  <c r="B162" i="9"/>
  <c r="A162" i="9"/>
  <c r="J161" i="9"/>
  <c r="D161" i="9"/>
  <c r="B161" i="9"/>
  <c r="A161" i="9"/>
  <c r="J160" i="9"/>
  <c r="D160" i="9"/>
  <c r="B160" i="9"/>
  <c r="A160" i="9"/>
  <c r="J159" i="9"/>
  <c r="D159" i="9"/>
  <c r="B159" i="9"/>
  <c r="A159" i="9"/>
  <c r="J158" i="9"/>
  <c r="D158" i="9"/>
  <c r="B158" i="9"/>
  <c r="A158" i="9"/>
  <c r="J157" i="9"/>
  <c r="D157" i="9"/>
  <c r="B157" i="9"/>
  <c r="A157" i="9"/>
  <c r="J156" i="9"/>
  <c r="D156" i="9"/>
  <c r="B156" i="9"/>
  <c r="A156" i="9"/>
  <c r="J155" i="9"/>
  <c r="D155" i="9"/>
  <c r="B155" i="9"/>
  <c r="A155" i="9"/>
  <c r="J154" i="9"/>
  <c r="D154" i="9"/>
  <c r="B154" i="9"/>
  <c r="A154" i="9"/>
  <c r="J153" i="9"/>
  <c r="D153" i="9"/>
  <c r="B153" i="9"/>
  <c r="A153" i="9"/>
  <c r="J152" i="9"/>
  <c r="D152" i="9"/>
  <c r="B152" i="9"/>
  <c r="A152" i="9"/>
  <c r="J151" i="9"/>
  <c r="D151" i="9"/>
  <c r="B151" i="9"/>
  <c r="A151" i="9"/>
  <c r="J150" i="9"/>
  <c r="D150" i="9"/>
  <c r="B150" i="9"/>
  <c r="A150" i="9"/>
  <c r="J149" i="9"/>
  <c r="D149" i="9"/>
  <c r="B149" i="9"/>
  <c r="A149" i="9"/>
  <c r="J148" i="9"/>
  <c r="D148" i="9"/>
  <c r="B148" i="9"/>
  <c r="A148" i="9"/>
  <c r="J147" i="9"/>
  <c r="D147" i="9"/>
  <c r="B147" i="9"/>
  <c r="A147" i="9"/>
  <c r="J146" i="9"/>
  <c r="D146" i="9"/>
  <c r="B146" i="9"/>
  <c r="A146" i="9"/>
  <c r="J145" i="9"/>
  <c r="D145" i="9"/>
  <c r="B145" i="9"/>
  <c r="A145" i="9"/>
  <c r="J144" i="9"/>
  <c r="D144" i="9"/>
  <c r="B144" i="9"/>
  <c r="A144" i="9"/>
  <c r="J143" i="9"/>
  <c r="D143" i="9"/>
  <c r="B143" i="9"/>
  <c r="A143" i="9"/>
  <c r="J142" i="9"/>
  <c r="D142" i="9"/>
  <c r="B142" i="9"/>
  <c r="A142" i="9"/>
  <c r="J141" i="9"/>
  <c r="D141" i="9"/>
  <c r="B141" i="9"/>
  <c r="A141" i="9"/>
  <c r="J140" i="9"/>
  <c r="D140" i="9"/>
  <c r="B140" i="9"/>
  <c r="A140" i="9"/>
  <c r="J139" i="9"/>
  <c r="D139" i="9"/>
  <c r="B139" i="9"/>
  <c r="A139" i="9"/>
  <c r="J138" i="9"/>
  <c r="D138" i="9"/>
  <c r="B138" i="9"/>
  <c r="A138" i="9"/>
  <c r="J137" i="9"/>
  <c r="D137" i="9"/>
  <c r="B137" i="9"/>
  <c r="A137" i="9"/>
  <c r="J136" i="9"/>
  <c r="D136" i="9"/>
  <c r="B136" i="9"/>
  <c r="A136" i="9"/>
  <c r="J135" i="9"/>
  <c r="D135" i="9"/>
  <c r="B135" i="9"/>
  <c r="A135" i="9"/>
  <c r="J134" i="9"/>
  <c r="D134" i="9"/>
  <c r="B134" i="9"/>
  <c r="A134" i="9"/>
  <c r="J133" i="9"/>
  <c r="D133" i="9"/>
  <c r="B133" i="9"/>
  <c r="A133" i="9"/>
  <c r="J132" i="9"/>
  <c r="D132" i="9"/>
  <c r="B132" i="9"/>
  <c r="A132" i="9"/>
  <c r="J131" i="9"/>
  <c r="D131" i="9"/>
  <c r="B131" i="9"/>
  <c r="A131" i="9"/>
  <c r="J130" i="9"/>
  <c r="D130" i="9"/>
  <c r="B130" i="9"/>
  <c r="A130" i="9"/>
  <c r="J129" i="9"/>
  <c r="D129" i="9"/>
  <c r="B129" i="9"/>
  <c r="A129" i="9"/>
  <c r="J128" i="9"/>
  <c r="D128" i="9"/>
  <c r="B128" i="9"/>
  <c r="A128" i="9"/>
  <c r="J127" i="9"/>
  <c r="D127" i="9"/>
  <c r="B127" i="9"/>
  <c r="A127" i="9"/>
  <c r="J126" i="9"/>
  <c r="D126" i="9"/>
  <c r="B126" i="9"/>
  <c r="A126" i="9"/>
  <c r="J125" i="9"/>
  <c r="D125" i="9"/>
  <c r="B125" i="9"/>
  <c r="A125" i="9"/>
  <c r="J124" i="9"/>
  <c r="D124" i="9"/>
  <c r="B124" i="9"/>
  <c r="A124" i="9"/>
  <c r="J123" i="9"/>
  <c r="D123" i="9"/>
  <c r="B123" i="9"/>
  <c r="A123" i="9"/>
  <c r="J122" i="9"/>
  <c r="D122" i="9"/>
  <c r="B122" i="9"/>
  <c r="A122" i="9"/>
  <c r="J121" i="9"/>
  <c r="D121" i="9"/>
  <c r="B121" i="9"/>
  <c r="A121" i="9"/>
  <c r="J120" i="9"/>
  <c r="D120" i="9"/>
  <c r="B120" i="9"/>
  <c r="A120" i="9"/>
  <c r="J119" i="9"/>
  <c r="D119" i="9"/>
  <c r="B119" i="9"/>
  <c r="A119" i="9"/>
  <c r="J118" i="9"/>
  <c r="D118" i="9"/>
  <c r="B118" i="9"/>
  <c r="A118" i="9"/>
  <c r="J117" i="9"/>
  <c r="D117" i="9"/>
  <c r="B117" i="9"/>
  <c r="A117" i="9"/>
  <c r="J116" i="9"/>
  <c r="D116" i="9"/>
  <c r="B116" i="9"/>
  <c r="A116" i="9"/>
  <c r="J115" i="9"/>
  <c r="D115" i="9"/>
  <c r="B115" i="9"/>
  <c r="A115" i="9"/>
  <c r="J114" i="9"/>
  <c r="D114" i="9"/>
  <c r="B114" i="9"/>
  <c r="A114" i="9"/>
  <c r="J113" i="9"/>
  <c r="D113" i="9"/>
  <c r="B113" i="9"/>
  <c r="A113" i="9"/>
  <c r="J112" i="9"/>
  <c r="D112" i="9"/>
  <c r="B112" i="9"/>
  <c r="A112" i="9"/>
  <c r="J111" i="9"/>
  <c r="D111" i="9"/>
  <c r="B111" i="9"/>
  <c r="A111" i="9"/>
  <c r="J110" i="9"/>
  <c r="D110" i="9"/>
  <c r="B110" i="9"/>
  <c r="A110" i="9"/>
  <c r="J109" i="9"/>
  <c r="D109" i="9"/>
  <c r="B109" i="9"/>
  <c r="A109" i="9"/>
  <c r="J108" i="9"/>
  <c r="D108" i="9"/>
  <c r="B108" i="9"/>
  <c r="A108" i="9"/>
  <c r="J107" i="9"/>
  <c r="D107" i="9"/>
  <c r="B107" i="9"/>
  <c r="A107" i="9"/>
  <c r="J106" i="9"/>
  <c r="D106" i="9"/>
  <c r="B106" i="9"/>
  <c r="A106" i="9"/>
  <c r="J105" i="9"/>
  <c r="D105" i="9"/>
  <c r="B105" i="9"/>
  <c r="A105" i="9"/>
  <c r="J104" i="9"/>
  <c r="D104" i="9"/>
  <c r="B104" i="9"/>
  <c r="A104" i="9"/>
  <c r="J103" i="9"/>
  <c r="D103" i="9"/>
  <c r="B103" i="9"/>
  <c r="A103" i="9"/>
  <c r="J102" i="9"/>
  <c r="D102" i="9"/>
  <c r="B102" i="9"/>
  <c r="A102" i="9"/>
  <c r="J101" i="9"/>
  <c r="D101" i="9"/>
  <c r="B101" i="9"/>
  <c r="A101" i="9"/>
  <c r="J100" i="9"/>
  <c r="D100" i="9"/>
  <c r="B100" i="9"/>
  <c r="A100" i="9"/>
  <c r="J99" i="9"/>
  <c r="D99" i="9"/>
  <c r="B99" i="9"/>
  <c r="A99" i="9"/>
  <c r="J98" i="9"/>
  <c r="D98" i="9"/>
  <c r="B98" i="9"/>
  <c r="A98" i="9"/>
  <c r="J97" i="9"/>
  <c r="D97" i="9"/>
  <c r="B97" i="9"/>
  <c r="A97" i="9"/>
  <c r="J96" i="9"/>
  <c r="D96" i="9"/>
  <c r="B96" i="9"/>
  <c r="A96" i="9"/>
  <c r="J95" i="9"/>
  <c r="D95" i="9"/>
  <c r="B95" i="9"/>
  <c r="A95" i="9"/>
  <c r="J94" i="9"/>
  <c r="D94" i="9"/>
  <c r="B94" i="9"/>
  <c r="A94" i="9"/>
  <c r="J93" i="9"/>
  <c r="D93" i="9"/>
  <c r="B93" i="9"/>
  <c r="A93" i="9"/>
  <c r="J92" i="9"/>
  <c r="D92" i="9"/>
  <c r="B92" i="9"/>
  <c r="A92" i="9"/>
  <c r="J91" i="9"/>
  <c r="D91" i="9"/>
  <c r="B91" i="9"/>
  <c r="A91" i="9"/>
  <c r="J90" i="9"/>
  <c r="D90" i="9"/>
  <c r="B90" i="9"/>
  <c r="A90" i="9"/>
  <c r="J89" i="9"/>
  <c r="D89" i="9"/>
  <c r="B89" i="9"/>
  <c r="A89" i="9"/>
  <c r="J88" i="9"/>
  <c r="D88" i="9"/>
  <c r="B88" i="9"/>
  <c r="A88" i="9"/>
  <c r="J87" i="9"/>
  <c r="D87" i="9"/>
  <c r="B87" i="9"/>
  <c r="A87" i="9"/>
  <c r="J86" i="9"/>
  <c r="D86" i="9"/>
  <c r="B86" i="9"/>
  <c r="A86" i="9"/>
  <c r="J85" i="9"/>
  <c r="D85" i="9"/>
  <c r="B85" i="9"/>
  <c r="A85" i="9"/>
  <c r="J84" i="9"/>
  <c r="D84" i="9"/>
  <c r="B84" i="9"/>
  <c r="A84" i="9"/>
  <c r="J83" i="9"/>
  <c r="D83" i="9"/>
  <c r="B83" i="9"/>
  <c r="A83" i="9"/>
  <c r="J82" i="9"/>
  <c r="D82" i="9"/>
  <c r="B82" i="9"/>
  <c r="A82" i="9"/>
  <c r="J81" i="9"/>
  <c r="D81" i="9"/>
  <c r="B81" i="9"/>
  <c r="A81" i="9"/>
  <c r="J80" i="9"/>
  <c r="D80" i="9"/>
  <c r="B80" i="9"/>
  <c r="A80" i="9"/>
  <c r="J79" i="9"/>
  <c r="D79" i="9"/>
  <c r="B79" i="9"/>
  <c r="A79" i="9"/>
  <c r="J78" i="9"/>
  <c r="D78" i="9"/>
  <c r="B78" i="9"/>
  <c r="A78" i="9"/>
  <c r="J77" i="9"/>
  <c r="D77" i="9"/>
  <c r="B77" i="9"/>
  <c r="A77" i="9"/>
  <c r="J76" i="9"/>
  <c r="D76" i="9"/>
  <c r="B76" i="9"/>
  <c r="A76" i="9"/>
  <c r="J75" i="9"/>
  <c r="D75" i="9"/>
  <c r="B75" i="9"/>
  <c r="A75" i="9"/>
  <c r="J74" i="9"/>
  <c r="D74" i="9"/>
  <c r="B74" i="9"/>
  <c r="A74" i="9"/>
  <c r="J73" i="9"/>
  <c r="D73" i="9"/>
  <c r="B73" i="9"/>
  <c r="A73" i="9"/>
  <c r="J72" i="9"/>
  <c r="D72" i="9"/>
  <c r="B72" i="9"/>
  <c r="A72" i="9"/>
  <c r="J71" i="9"/>
  <c r="D71" i="9"/>
  <c r="B71" i="9"/>
  <c r="A71" i="9"/>
  <c r="J70" i="9"/>
  <c r="D70" i="9"/>
  <c r="B70" i="9"/>
  <c r="A70" i="9"/>
  <c r="J69" i="9"/>
  <c r="D69" i="9"/>
  <c r="B69" i="9"/>
  <c r="A69" i="9"/>
  <c r="J68" i="9"/>
  <c r="D68" i="9"/>
  <c r="B68" i="9"/>
  <c r="A68" i="9"/>
  <c r="J67" i="9"/>
  <c r="D67" i="9"/>
  <c r="B67" i="9"/>
  <c r="A67" i="9"/>
  <c r="J66" i="9"/>
  <c r="D66" i="9"/>
  <c r="B66" i="9"/>
  <c r="A66" i="9"/>
  <c r="J65" i="9"/>
  <c r="D65" i="9"/>
  <c r="B65" i="9"/>
  <c r="A65" i="9"/>
  <c r="J64" i="9"/>
  <c r="D64" i="9"/>
  <c r="B64" i="9"/>
  <c r="A64" i="9"/>
  <c r="J63" i="9"/>
  <c r="D63" i="9"/>
  <c r="B63" i="9"/>
  <c r="A63" i="9"/>
  <c r="J62" i="9"/>
  <c r="D62" i="9"/>
  <c r="B62" i="9"/>
  <c r="A62" i="9"/>
  <c r="J61" i="9"/>
  <c r="D61" i="9"/>
  <c r="B61" i="9"/>
  <c r="A61" i="9"/>
  <c r="J60" i="9"/>
  <c r="D60" i="9"/>
  <c r="B60" i="9"/>
  <c r="A60" i="9"/>
  <c r="J59" i="9"/>
  <c r="D59" i="9"/>
  <c r="B59" i="9"/>
  <c r="A59" i="9"/>
  <c r="J58" i="9"/>
  <c r="D58" i="9"/>
  <c r="B58" i="9"/>
  <c r="A58" i="9"/>
  <c r="J57" i="9"/>
  <c r="D57" i="9"/>
  <c r="B57" i="9"/>
  <c r="A57" i="9"/>
  <c r="J56" i="9"/>
  <c r="D56" i="9"/>
  <c r="B56" i="9"/>
  <c r="A56" i="9"/>
  <c r="J55" i="9"/>
  <c r="D55" i="9"/>
  <c r="B55" i="9"/>
  <c r="A55" i="9"/>
  <c r="J54" i="9"/>
  <c r="D54" i="9"/>
  <c r="B54" i="9"/>
  <c r="A54" i="9"/>
  <c r="J53" i="9"/>
  <c r="D53" i="9"/>
  <c r="B53" i="9"/>
  <c r="A53" i="9"/>
  <c r="J52" i="9"/>
  <c r="D52" i="9"/>
  <c r="B52" i="9"/>
  <c r="A52" i="9"/>
  <c r="J51" i="9"/>
  <c r="D51" i="9"/>
  <c r="B51" i="9"/>
  <c r="A51" i="9"/>
  <c r="J50" i="9"/>
  <c r="D50" i="9"/>
  <c r="B50" i="9"/>
  <c r="A50" i="9"/>
  <c r="J49" i="9"/>
  <c r="D49" i="9"/>
  <c r="B49" i="9"/>
  <c r="A49" i="9"/>
  <c r="J48" i="9"/>
  <c r="D48" i="9"/>
  <c r="B48" i="9"/>
  <c r="A48" i="9"/>
  <c r="J47" i="9"/>
  <c r="D47" i="9"/>
  <c r="B47" i="9"/>
  <c r="A47" i="9"/>
  <c r="J46" i="9"/>
  <c r="D46" i="9"/>
  <c r="B46" i="9"/>
  <c r="A46" i="9"/>
  <c r="J45" i="9"/>
  <c r="D45" i="9"/>
  <c r="B45" i="9"/>
  <c r="A45" i="9"/>
  <c r="J44" i="9"/>
  <c r="D44" i="9"/>
  <c r="B44" i="9"/>
  <c r="A44" i="9"/>
  <c r="J43" i="9"/>
  <c r="D43" i="9"/>
  <c r="B43" i="9"/>
  <c r="A43" i="9"/>
  <c r="J42" i="9"/>
  <c r="D42" i="9"/>
  <c r="B42" i="9"/>
  <c r="A42" i="9"/>
  <c r="J41" i="9"/>
  <c r="D41" i="9"/>
  <c r="B41" i="9"/>
  <c r="A41" i="9"/>
  <c r="J40" i="9"/>
  <c r="D40" i="9"/>
  <c r="B40" i="9"/>
  <c r="A40" i="9"/>
  <c r="J39" i="9"/>
  <c r="D39" i="9"/>
  <c r="B39" i="9"/>
  <c r="A39" i="9"/>
  <c r="J38" i="9"/>
  <c r="D38" i="9"/>
  <c r="B38" i="9"/>
  <c r="A38" i="9"/>
  <c r="J37" i="9"/>
  <c r="D37" i="9"/>
  <c r="B37" i="9"/>
  <c r="A37" i="9"/>
  <c r="J36" i="9"/>
  <c r="D36" i="9"/>
  <c r="B36" i="9"/>
  <c r="A36" i="9"/>
  <c r="J35" i="9"/>
  <c r="D35" i="9"/>
  <c r="B35" i="9"/>
  <c r="A35" i="9"/>
  <c r="J34" i="9"/>
  <c r="D34" i="9"/>
  <c r="B34" i="9"/>
  <c r="A34" i="9"/>
  <c r="J33" i="9"/>
  <c r="D33" i="9"/>
  <c r="B33" i="9"/>
  <c r="A33" i="9"/>
  <c r="J32" i="9"/>
  <c r="D32" i="9"/>
  <c r="B32" i="9"/>
  <c r="A32" i="9"/>
  <c r="J31" i="9"/>
  <c r="D31" i="9"/>
  <c r="B31" i="9"/>
  <c r="A31" i="9"/>
  <c r="J30" i="9"/>
  <c r="D30" i="9"/>
  <c r="B30" i="9"/>
  <c r="A30" i="9"/>
  <c r="J29" i="9"/>
  <c r="D29" i="9"/>
  <c r="B29" i="9"/>
  <c r="A29" i="9"/>
  <c r="J28" i="9"/>
  <c r="D28" i="9"/>
  <c r="B28" i="9"/>
  <c r="A28" i="9"/>
  <c r="J27" i="9"/>
  <c r="D27" i="9"/>
  <c r="B27" i="9"/>
  <c r="A27" i="9"/>
  <c r="J26" i="9"/>
  <c r="D26" i="9"/>
  <c r="B26" i="9"/>
  <c r="A26" i="9"/>
  <c r="J25" i="9"/>
  <c r="D25" i="9"/>
  <c r="B25" i="9"/>
  <c r="A25" i="9"/>
  <c r="J24" i="9"/>
  <c r="D24" i="9"/>
  <c r="B24" i="9"/>
  <c r="A24" i="9"/>
  <c r="J23" i="9"/>
  <c r="D23" i="9"/>
  <c r="B23" i="9"/>
  <c r="A23" i="9"/>
  <c r="J22" i="9"/>
  <c r="D22" i="9"/>
  <c r="B22" i="9"/>
  <c r="A22" i="9"/>
  <c r="J21" i="9"/>
  <c r="D21" i="9"/>
  <c r="B21" i="9"/>
  <c r="A21" i="9"/>
  <c r="J20" i="9"/>
  <c r="D20" i="9"/>
  <c r="B20" i="9"/>
  <c r="A20" i="9"/>
  <c r="J19" i="9"/>
  <c r="D19" i="9"/>
  <c r="B19" i="9"/>
  <c r="A19" i="9"/>
  <c r="J18" i="9"/>
  <c r="D18" i="9"/>
  <c r="B18" i="9"/>
  <c r="A18" i="9"/>
  <c r="J17" i="9"/>
  <c r="D17" i="9"/>
  <c r="B17" i="9"/>
  <c r="A17" i="9"/>
  <c r="J16" i="9"/>
  <c r="D16" i="9"/>
  <c r="B16" i="9"/>
  <c r="A16" i="9"/>
  <c r="J15" i="9"/>
  <c r="D15" i="9"/>
  <c r="B15" i="9"/>
  <c r="A15" i="9"/>
  <c r="J14" i="9"/>
  <c r="D14" i="9"/>
  <c r="B14" i="9"/>
  <c r="A14" i="9"/>
  <c r="J13" i="9"/>
  <c r="D13" i="9"/>
  <c r="B13" i="9"/>
  <c r="A13" i="9"/>
  <c r="J12" i="9"/>
  <c r="D12" i="9"/>
  <c r="B12" i="9"/>
  <c r="A12" i="9"/>
  <c r="J11" i="9"/>
  <c r="D11" i="9"/>
  <c r="B11" i="9"/>
  <c r="A11" i="9"/>
  <c r="J10" i="9"/>
  <c r="D10" i="9"/>
  <c r="B10" i="9"/>
  <c r="A10" i="9"/>
  <c r="J9" i="9"/>
  <c r="D9" i="9"/>
  <c r="B9" i="9"/>
  <c r="A9" i="9"/>
  <c r="J8" i="9"/>
  <c r="D8" i="9"/>
  <c r="B8" i="9"/>
  <c r="A8" i="9"/>
  <c r="J7" i="9"/>
  <c r="D7" i="9"/>
  <c r="B7" i="9"/>
  <c r="A7" i="9"/>
  <c r="D3" i="9"/>
  <c r="A3" i="9"/>
  <c r="N507" i="7"/>
  <c r="M507" i="7"/>
  <c r="L507" i="7"/>
  <c r="K507" i="7"/>
  <c r="J507" i="7"/>
  <c r="D507" i="7"/>
  <c r="C507" i="7"/>
  <c r="B507" i="7"/>
  <c r="A507" i="7"/>
  <c r="N506" i="7"/>
  <c r="M506" i="7"/>
  <c r="L506" i="7"/>
  <c r="K506" i="7"/>
  <c r="J506" i="7"/>
  <c r="D506" i="7"/>
  <c r="C506" i="7"/>
  <c r="B506" i="7"/>
  <c r="A506" i="7"/>
  <c r="N505" i="7"/>
  <c r="M505" i="7"/>
  <c r="L505" i="7"/>
  <c r="K505" i="7"/>
  <c r="J505" i="7"/>
  <c r="D505" i="7"/>
  <c r="C505" i="7"/>
  <c r="B505" i="7"/>
  <c r="A505" i="7"/>
  <c r="N504" i="7"/>
  <c r="M504" i="7"/>
  <c r="L504" i="7"/>
  <c r="K504" i="7"/>
  <c r="J504" i="7"/>
  <c r="D504" i="7"/>
  <c r="C504" i="7"/>
  <c r="B504" i="7"/>
  <c r="A504" i="7"/>
  <c r="N503" i="7"/>
  <c r="M503" i="7"/>
  <c r="L503" i="7"/>
  <c r="K503" i="7"/>
  <c r="J503" i="7"/>
  <c r="D503" i="7"/>
  <c r="C503" i="7"/>
  <c r="B503" i="7"/>
  <c r="A503" i="7"/>
  <c r="N502" i="7"/>
  <c r="M502" i="7"/>
  <c r="L502" i="7"/>
  <c r="K502" i="7"/>
  <c r="J502" i="7"/>
  <c r="D502" i="7"/>
  <c r="C502" i="7"/>
  <c r="B502" i="7"/>
  <c r="A502" i="7"/>
  <c r="N501" i="7"/>
  <c r="M501" i="7"/>
  <c r="L501" i="7"/>
  <c r="K501" i="7"/>
  <c r="J501" i="7"/>
  <c r="D501" i="7"/>
  <c r="C501" i="7"/>
  <c r="B501" i="7"/>
  <c r="A501" i="7"/>
  <c r="N500" i="7"/>
  <c r="M500" i="7"/>
  <c r="L500" i="7"/>
  <c r="K500" i="7"/>
  <c r="J500" i="7"/>
  <c r="D500" i="7"/>
  <c r="C500" i="7"/>
  <c r="B500" i="7"/>
  <c r="A500" i="7"/>
  <c r="N499" i="7"/>
  <c r="M499" i="7"/>
  <c r="L499" i="7"/>
  <c r="K499" i="7"/>
  <c r="J499" i="7"/>
  <c r="D499" i="7"/>
  <c r="C499" i="7"/>
  <c r="B499" i="7"/>
  <c r="A499" i="7"/>
  <c r="N498" i="7"/>
  <c r="M498" i="7"/>
  <c r="L498" i="7"/>
  <c r="K498" i="7"/>
  <c r="J498" i="7"/>
  <c r="D498" i="7"/>
  <c r="C498" i="7"/>
  <c r="B498" i="7"/>
  <c r="A498" i="7"/>
  <c r="N497" i="7"/>
  <c r="M497" i="7"/>
  <c r="L497" i="7"/>
  <c r="K497" i="7"/>
  <c r="J497" i="7"/>
  <c r="D497" i="7"/>
  <c r="C497" i="7"/>
  <c r="B497" i="7"/>
  <c r="A497" i="7"/>
  <c r="N496" i="7"/>
  <c r="M496" i="7"/>
  <c r="L496" i="7"/>
  <c r="K496" i="7"/>
  <c r="J496" i="7"/>
  <c r="D496" i="7"/>
  <c r="C496" i="7"/>
  <c r="B496" i="7"/>
  <c r="A496" i="7"/>
  <c r="N495" i="7"/>
  <c r="M495" i="7"/>
  <c r="L495" i="7"/>
  <c r="K495" i="7"/>
  <c r="J495" i="7"/>
  <c r="D495" i="7"/>
  <c r="C495" i="7"/>
  <c r="B495" i="7"/>
  <c r="A495" i="7"/>
  <c r="N494" i="7"/>
  <c r="M494" i="7"/>
  <c r="L494" i="7"/>
  <c r="K494" i="7"/>
  <c r="J494" i="7"/>
  <c r="D494" i="7"/>
  <c r="C494" i="7"/>
  <c r="B494" i="7"/>
  <c r="A494" i="7"/>
  <c r="N493" i="7"/>
  <c r="M493" i="7"/>
  <c r="L493" i="7"/>
  <c r="K493" i="7"/>
  <c r="J493" i="7"/>
  <c r="D493" i="7"/>
  <c r="C493" i="7"/>
  <c r="B493" i="7"/>
  <c r="A493" i="7"/>
  <c r="N492" i="7"/>
  <c r="M492" i="7"/>
  <c r="L492" i="7"/>
  <c r="K492" i="7"/>
  <c r="J492" i="7"/>
  <c r="D492" i="7"/>
  <c r="C492" i="7"/>
  <c r="B492" i="7"/>
  <c r="A492" i="7"/>
  <c r="N491" i="7"/>
  <c r="M491" i="7"/>
  <c r="L491" i="7"/>
  <c r="K491" i="7"/>
  <c r="J491" i="7"/>
  <c r="D491" i="7"/>
  <c r="C491" i="7"/>
  <c r="B491" i="7"/>
  <c r="A491" i="7"/>
  <c r="N490" i="7"/>
  <c r="M490" i="7"/>
  <c r="L490" i="7"/>
  <c r="K490" i="7"/>
  <c r="J490" i="7"/>
  <c r="D490" i="7"/>
  <c r="C490" i="7"/>
  <c r="B490" i="7"/>
  <c r="A490" i="7"/>
  <c r="N489" i="7"/>
  <c r="M489" i="7"/>
  <c r="L489" i="7"/>
  <c r="K489" i="7"/>
  <c r="J489" i="7"/>
  <c r="D489" i="7"/>
  <c r="C489" i="7"/>
  <c r="B489" i="7"/>
  <c r="A489" i="7"/>
  <c r="N488" i="7"/>
  <c r="M488" i="7"/>
  <c r="L488" i="7"/>
  <c r="K488" i="7"/>
  <c r="J488" i="7"/>
  <c r="D488" i="7"/>
  <c r="C488" i="7"/>
  <c r="B488" i="7"/>
  <c r="A488" i="7"/>
  <c r="N487" i="7"/>
  <c r="M487" i="7"/>
  <c r="L487" i="7"/>
  <c r="K487" i="7"/>
  <c r="J487" i="7"/>
  <c r="D487" i="7"/>
  <c r="C487" i="7"/>
  <c r="B487" i="7"/>
  <c r="A487" i="7"/>
  <c r="N486" i="7"/>
  <c r="M486" i="7"/>
  <c r="L486" i="7"/>
  <c r="K486" i="7"/>
  <c r="J486" i="7"/>
  <c r="D486" i="7"/>
  <c r="C486" i="7"/>
  <c r="B486" i="7"/>
  <c r="A486" i="7"/>
  <c r="N485" i="7"/>
  <c r="M485" i="7"/>
  <c r="L485" i="7"/>
  <c r="K485" i="7"/>
  <c r="J485" i="7"/>
  <c r="D485" i="7"/>
  <c r="C485" i="7"/>
  <c r="B485" i="7"/>
  <c r="A485" i="7"/>
  <c r="N484" i="7"/>
  <c r="M484" i="7"/>
  <c r="L484" i="7"/>
  <c r="K484" i="7"/>
  <c r="J484" i="7"/>
  <c r="D484" i="7"/>
  <c r="C484" i="7"/>
  <c r="B484" i="7"/>
  <c r="A484" i="7"/>
  <c r="N483" i="7"/>
  <c r="M483" i="7"/>
  <c r="L483" i="7"/>
  <c r="K483" i="7"/>
  <c r="J483" i="7"/>
  <c r="D483" i="7"/>
  <c r="C483" i="7"/>
  <c r="B483" i="7"/>
  <c r="A483" i="7"/>
  <c r="N482" i="7"/>
  <c r="M482" i="7"/>
  <c r="L482" i="7"/>
  <c r="K482" i="7"/>
  <c r="J482" i="7"/>
  <c r="D482" i="7"/>
  <c r="C482" i="7"/>
  <c r="B482" i="7"/>
  <c r="A482" i="7"/>
  <c r="N481" i="7"/>
  <c r="M481" i="7"/>
  <c r="L481" i="7"/>
  <c r="K481" i="7"/>
  <c r="J481" i="7"/>
  <c r="D481" i="7"/>
  <c r="C481" i="7"/>
  <c r="B481" i="7"/>
  <c r="A481" i="7"/>
  <c r="N480" i="7"/>
  <c r="M480" i="7"/>
  <c r="L480" i="7"/>
  <c r="K480" i="7"/>
  <c r="J480" i="7"/>
  <c r="D480" i="7"/>
  <c r="C480" i="7"/>
  <c r="B480" i="7"/>
  <c r="A480" i="7"/>
  <c r="N479" i="7"/>
  <c r="M479" i="7"/>
  <c r="L479" i="7"/>
  <c r="K479" i="7"/>
  <c r="J479" i="7"/>
  <c r="D479" i="7"/>
  <c r="C479" i="7"/>
  <c r="B479" i="7"/>
  <c r="A479" i="7"/>
  <c r="N478" i="7"/>
  <c r="M478" i="7"/>
  <c r="L478" i="7"/>
  <c r="K478" i="7"/>
  <c r="J478" i="7"/>
  <c r="D478" i="7"/>
  <c r="C478" i="7"/>
  <c r="B478" i="7"/>
  <c r="A478" i="7"/>
  <c r="N477" i="7"/>
  <c r="M477" i="7"/>
  <c r="L477" i="7"/>
  <c r="K477" i="7"/>
  <c r="J477" i="7"/>
  <c r="D477" i="7"/>
  <c r="C477" i="7"/>
  <c r="B477" i="7"/>
  <c r="A477" i="7"/>
  <c r="N476" i="7"/>
  <c r="M476" i="7"/>
  <c r="L476" i="7"/>
  <c r="K476" i="7"/>
  <c r="J476" i="7"/>
  <c r="D476" i="7"/>
  <c r="C476" i="7"/>
  <c r="B476" i="7"/>
  <c r="A476" i="7"/>
  <c r="N475" i="7"/>
  <c r="M475" i="7"/>
  <c r="L475" i="7"/>
  <c r="K475" i="7"/>
  <c r="J475" i="7"/>
  <c r="D475" i="7"/>
  <c r="C475" i="7"/>
  <c r="B475" i="7"/>
  <c r="A475" i="7"/>
  <c r="N474" i="7"/>
  <c r="M474" i="7"/>
  <c r="L474" i="7"/>
  <c r="K474" i="7"/>
  <c r="J474" i="7"/>
  <c r="D474" i="7"/>
  <c r="C474" i="7"/>
  <c r="B474" i="7"/>
  <c r="A474" i="7"/>
  <c r="N473" i="7"/>
  <c r="M473" i="7"/>
  <c r="L473" i="7"/>
  <c r="K473" i="7"/>
  <c r="J473" i="7"/>
  <c r="D473" i="7"/>
  <c r="C473" i="7"/>
  <c r="B473" i="7"/>
  <c r="A473" i="7"/>
  <c r="N472" i="7"/>
  <c r="M472" i="7"/>
  <c r="L472" i="7"/>
  <c r="K472" i="7"/>
  <c r="J472" i="7"/>
  <c r="D472" i="7"/>
  <c r="C472" i="7"/>
  <c r="B472" i="7"/>
  <c r="A472" i="7"/>
  <c r="N471" i="7"/>
  <c r="M471" i="7"/>
  <c r="L471" i="7"/>
  <c r="K471" i="7"/>
  <c r="J471" i="7"/>
  <c r="D471" i="7"/>
  <c r="C471" i="7"/>
  <c r="B471" i="7"/>
  <c r="A471" i="7"/>
  <c r="N470" i="7"/>
  <c r="M470" i="7"/>
  <c r="L470" i="7"/>
  <c r="K470" i="7"/>
  <c r="J470" i="7"/>
  <c r="D470" i="7"/>
  <c r="C470" i="7"/>
  <c r="B470" i="7"/>
  <c r="A470" i="7"/>
  <c r="N469" i="7"/>
  <c r="M469" i="7"/>
  <c r="L469" i="7"/>
  <c r="K469" i="7"/>
  <c r="J469" i="7"/>
  <c r="D469" i="7"/>
  <c r="C469" i="7"/>
  <c r="B469" i="7"/>
  <c r="A469" i="7"/>
  <c r="N468" i="7"/>
  <c r="M468" i="7"/>
  <c r="L468" i="7"/>
  <c r="K468" i="7"/>
  <c r="J468" i="7"/>
  <c r="D468" i="7"/>
  <c r="C468" i="7"/>
  <c r="B468" i="7"/>
  <c r="A468" i="7"/>
  <c r="N467" i="7"/>
  <c r="M467" i="7"/>
  <c r="L467" i="7"/>
  <c r="K467" i="7"/>
  <c r="J467" i="7"/>
  <c r="D467" i="7"/>
  <c r="C467" i="7"/>
  <c r="B467" i="7"/>
  <c r="A467" i="7"/>
  <c r="N466" i="7"/>
  <c r="M466" i="7"/>
  <c r="L466" i="7"/>
  <c r="K466" i="7"/>
  <c r="J466" i="7"/>
  <c r="D466" i="7"/>
  <c r="C466" i="7"/>
  <c r="B466" i="7"/>
  <c r="A466" i="7"/>
  <c r="N465" i="7"/>
  <c r="M465" i="7"/>
  <c r="L465" i="7"/>
  <c r="K465" i="7"/>
  <c r="J465" i="7"/>
  <c r="D465" i="7"/>
  <c r="C465" i="7"/>
  <c r="B465" i="7"/>
  <c r="A465" i="7"/>
  <c r="N464" i="7"/>
  <c r="M464" i="7"/>
  <c r="L464" i="7"/>
  <c r="K464" i="7"/>
  <c r="J464" i="7"/>
  <c r="D464" i="7"/>
  <c r="C464" i="7"/>
  <c r="B464" i="7"/>
  <c r="A464" i="7"/>
  <c r="N463" i="7"/>
  <c r="M463" i="7"/>
  <c r="L463" i="7"/>
  <c r="K463" i="7"/>
  <c r="J463" i="7"/>
  <c r="D463" i="7"/>
  <c r="C463" i="7"/>
  <c r="B463" i="7"/>
  <c r="A463" i="7"/>
  <c r="N462" i="7"/>
  <c r="M462" i="7"/>
  <c r="L462" i="7"/>
  <c r="K462" i="7"/>
  <c r="J462" i="7"/>
  <c r="D462" i="7"/>
  <c r="C462" i="7"/>
  <c r="B462" i="7"/>
  <c r="A462" i="7"/>
  <c r="N461" i="7"/>
  <c r="M461" i="7"/>
  <c r="L461" i="7"/>
  <c r="K461" i="7"/>
  <c r="J461" i="7"/>
  <c r="D461" i="7"/>
  <c r="C461" i="7"/>
  <c r="B461" i="7"/>
  <c r="A461" i="7"/>
  <c r="N460" i="7"/>
  <c r="M460" i="7"/>
  <c r="L460" i="7"/>
  <c r="K460" i="7"/>
  <c r="J460" i="7"/>
  <c r="D460" i="7"/>
  <c r="C460" i="7"/>
  <c r="B460" i="7"/>
  <c r="A460" i="7"/>
  <c r="N459" i="7"/>
  <c r="M459" i="7"/>
  <c r="L459" i="7"/>
  <c r="K459" i="7"/>
  <c r="J459" i="7"/>
  <c r="D459" i="7"/>
  <c r="C459" i="7"/>
  <c r="B459" i="7"/>
  <c r="A459" i="7"/>
  <c r="N458" i="7"/>
  <c r="M458" i="7"/>
  <c r="L458" i="7"/>
  <c r="K458" i="7"/>
  <c r="J458" i="7"/>
  <c r="D458" i="7"/>
  <c r="C458" i="7"/>
  <c r="B458" i="7"/>
  <c r="A458" i="7"/>
  <c r="N457" i="7"/>
  <c r="M457" i="7"/>
  <c r="L457" i="7"/>
  <c r="K457" i="7"/>
  <c r="J457" i="7"/>
  <c r="D457" i="7"/>
  <c r="C457" i="7"/>
  <c r="B457" i="7"/>
  <c r="A457" i="7"/>
  <c r="N456" i="7"/>
  <c r="M456" i="7"/>
  <c r="L456" i="7"/>
  <c r="K456" i="7"/>
  <c r="J456" i="7"/>
  <c r="D456" i="7"/>
  <c r="C456" i="7"/>
  <c r="B456" i="7"/>
  <c r="A456" i="7"/>
  <c r="N455" i="7"/>
  <c r="M455" i="7"/>
  <c r="L455" i="7"/>
  <c r="K455" i="7"/>
  <c r="J455" i="7"/>
  <c r="D455" i="7"/>
  <c r="C455" i="7"/>
  <c r="B455" i="7"/>
  <c r="A455" i="7"/>
  <c r="N454" i="7"/>
  <c r="M454" i="7"/>
  <c r="L454" i="7"/>
  <c r="K454" i="7"/>
  <c r="J454" i="7"/>
  <c r="D454" i="7"/>
  <c r="C454" i="7"/>
  <c r="B454" i="7"/>
  <c r="A454" i="7"/>
  <c r="N453" i="7"/>
  <c r="M453" i="7"/>
  <c r="L453" i="7"/>
  <c r="K453" i="7"/>
  <c r="J453" i="7"/>
  <c r="D453" i="7"/>
  <c r="C453" i="7"/>
  <c r="B453" i="7"/>
  <c r="A453" i="7"/>
  <c r="N452" i="7"/>
  <c r="M452" i="7"/>
  <c r="L452" i="7"/>
  <c r="K452" i="7"/>
  <c r="J452" i="7"/>
  <c r="D452" i="7"/>
  <c r="C452" i="7"/>
  <c r="B452" i="7"/>
  <c r="A452" i="7"/>
  <c r="N451" i="7"/>
  <c r="M451" i="7"/>
  <c r="L451" i="7"/>
  <c r="K451" i="7"/>
  <c r="J451" i="7"/>
  <c r="D451" i="7"/>
  <c r="C451" i="7"/>
  <c r="B451" i="7"/>
  <c r="A451" i="7"/>
  <c r="N450" i="7"/>
  <c r="M450" i="7"/>
  <c r="L450" i="7"/>
  <c r="K450" i="7"/>
  <c r="J450" i="7"/>
  <c r="D450" i="7"/>
  <c r="C450" i="7"/>
  <c r="B450" i="7"/>
  <c r="A450" i="7"/>
  <c r="N449" i="7"/>
  <c r="M449" i="7"/>
  <c r="L449" i="7"/>
  <c r="K449" i="7"/>
  <c r="J449" i="7"/>
  <c r="D449" i="7"/>
  <c r="C449" i="7"/>
  <c r="B449" i="7"/>
  <c r="A449" i="7"/>
  <c r="N448" i="7"/>
  <c r="M448" i="7"/>
  <c r="L448" i="7"/>
  <c r="K448" i="7"/>
  <c r="J448" i="7"/>
  <c r="D448" i="7"/>
  <c r="C448" i="7"/>
  <c r="B448" i="7"/>
  <c r="A448" i="7"/>
  <c r="N447" i="7"/>
  <c r="M447" i="7"/>
  <c r="L447" i="7"/>
  <c r="K447" i="7"/>
  <c r="J447" i="7"/>
  <c r="D447" i="7"/>
  <c r="C447" i="7"/>
  <c r="B447" i="7"/>
  <c r="A447" i="7"/>
  <c r="N446" i="7"/>
  <c r="M446" i="7"/>
  <c r="L446" i="7"/>
  <c r="K446" i="7"/>
  <c r="J446" i="7"/>
  <c r="D446" i="7"/>
  <c r="C446" i="7"/>
  <c r="B446" i="7"/>
  <c r="A446" i="7"/>
  <c r="N445" i="7"/>
  <c r="M445" i="7"/>
  <c r="L445" i="7"/>
  <c r="K445" i="7"/>
  <c r="J445" i="7"/>
  <c r="D445" i="7"/>
  <c r="C445" i="7"/>
  <c r="B445" i="7"/>
  <c r="A445" i="7"/>
  <c r="N444" i="7"/>
  <c r="M444" i="7"/>
  <c r="L444" i="7"/>
  <c r="K444" i="7"/>
  <c r="J444" i="7"/>
  <c r="D444" i="7"/>
  <c r="C444" i="7"/>
  <c r="B444" i="7"/>
  <c r="A444" i="7"/>
  <c r="N443" i="7"/>
  <c r="M443" i="7"/>
  <c r="L443" i="7"/>
  <c r="K443" i="7"/>
  <c r="J443" i="7"/>
  <c r="D443" i="7"/>
  <c r="C443" i="7"/>
  <c r="B443" i="7"/>
  <c r="A443" i="7"/>
  <c r="N442" i="7"/>
  <c r="M442" i="7"/>
  <c r="L442" i="7"/>
  <c r="K442" i="7"/>
  <c r="J442" i="7"/>
  <c r="D442" i="7"/>
  <c r="C442" i="7"/>
  <c r="B442" i="7"/>
  <c r="A442" i="7"/>
  <c r="N441" i="7"/>
  <c r="M441" i="7"/>
  <c r="L441" i="7"/>
  <c r="K441" i="7"/>
  <c r="J441" i="7"/>
  <c r="D441" i="7"/>
  <c r="C441" i="7"/>
  <c r="B441" i="7"/>
  <c r="A441" i="7"/>
  <c r="N440" i="7"/>
  <c r="M440" i="7"/>
  <c r="L440" i="7"/>
  <c r="K440" i="7"/>
  <c r="J440" i="7"/>
  <c r="D440" i="7"/>
  <c r="C440" i="7"/>
  <c r="B440" i="7"/>
  <c r="A440" i="7"/>
  <c r="N439" i="7"/>
  <c r="M439" i="7"/>
  <c r="L439" i="7"/>
  <c r="K439" i="7"/>
  <c r="J439" i="7"/>
  <c r="D439" i="7"/>
  <c r="C439" i="7"/>
  <c r="B439" i="7"/>
  <c r="A439" i="7"/>
  <c r="N438" i="7"/>
  <c r="M438" i="7"/>
  <c r="L438" i="7"/>
  <c r="K438" i="7"/>
  <c r="J438" i="7"/>
  <c r="D438" i="7"/>
  <c r="C438" i="7"/>
  <c r="B438" i="7"/>
  <c r="A438" i="7"/>
  <c r="N437" i="7"/>
  <c r="M437" i="7"/>
  <c r="L437" i="7"/>
  <c r="K437" i="7"/>
  <c r="J437" i="7"/>
  <c r="D437" i="7"/>
  <c r="C437" i="7"/>
  <c r="B437" i="7"/>
  <c r="A437" i="7"/>
  <c r="N436" i="7"/>
  <c r="M436" i="7"/>
  <c r="L436" i="7"/>
  <c r="K436" i="7"/>
  <c r="J436" i="7"/>
  <c r="D436" i="7"/>
  <c r="C436" i="7"/>
  <c r="B436" i="7"/>
  <c r="A436" i="7"/>
  <c r="N435" i="7"/>
  <c r="M435" i="7"/>
  <c r="L435" i="7"/>
  <c r="K435" i="7"/>
  <c r="J435" i="7"/>
  <c r="D435" i="7"/>
  <c r="C435" i="7"/>
  <c r="B435" i="7"/>
  <c r="A435" i="7"/>
  <c r="N434" i="7"/>
  <c r="M434" i="7"/>
  <c r="L434" i="7"/>
  <c r="K434" i="7"/>
  <c r="J434" i="7"/>
  <c r="D434" i="7"/>
  <c r="C434" i="7"/>
  <c r="B434" i="7"/>
  <c r="A434" i="7"/>
  <c r="N433" i="7"/>
  <c r="M433" i="7"/>
  <c r="L433" i="7"/>
  <c r="K433" i="7"/>
  <c r="J433" i="7"/>
  <c r="D433" i="7"/>
  <c r="C433" i="7"/>
  <c r="B433" i="7"/>
  <c r="A433" i="7"/>
  <c r="N432" i="7"/>
  <c r="M432" i="7"/>
  <c r="L432" i="7"/>
  <c r="K432" i="7"/>
  <c r="J432" i="7"/>
  <c r="D432" i="7"/>
  <c r="C432" i="7"/>
  <c r="B432" i="7"/>
  <c r="A432" i="7"/>
  <c r="N431" i="7"/>
  <c r="M431" i="7"/>
  <c r="L431" i="7"/>
  <c r="K431" i="7"/>
  <c r="J431" i="7"/>
  <c r="D431" i="7"/>
  <c r="C431" i="7"/>
  <c r="B431" i="7"/>
  <c r="A431" i="7"/>
  <c r="N430" i="7"/>
  <c r="M430" i="7"/>
  <c r="L430" i="7"/>
  <c r="K430" i="7"/>
  <c r="J430" i="7"/>
  <c r="D430" i="7"/>
  <c r="C430" i="7"/>
  <c r="B430" i="7"/>
  <c r="A430" i="7"/>
  <c r="N429" i="7"/>
  <c r="M429" i="7"/>
  <c r="L429" i="7"/>
  <c r="K429" i="7"/>
  <c r="J429" i="7"/>
  <c r="D429" i="7"/>
  <c r="C429" i="7"/>
  <c r="B429" i="7"/>
  <c r="A429" i="7"/>
  <c r="N428" i="7"/>
  <c r="M428" i="7"/>
  <c r="L428" i="7"/>
  <c r="K428" i="7"/>
  <c r="J428" i="7"/>
  <c r="D428" i="7"/>
  <c r="C428" i="7"/>
  <c r="B428" i="7"/>
  <c r="A428" i="7"/>
  <c r="N427" i="7"/>
  <c r="M427" i="7"/>
  <c r="L427" i="7"/>
  <c r="K427" i="7"/>
  <c r="J427" i="7"/>
  <c r="D427" i="7"/>
  <c r="C427" i="7"/>
  <c r="B427" i="7"/>
  <c r="A427" i="7"/>
  <c r="N426" i="7"/>
  <c r="M426" i="7"/>
  <c r="L426" i="7"/>
  <c r="K426" i="7"/>
  <c r="J426" i="7"/>
  <c r="D426" i="7"/>
  <c r="C426" i="7"/>
  <c r="B426" i="7"/>
  <c r="A426" i="7"/>
  <c r="N425" i="7"/>
  <c r="M425" i="7"/>
  <c r="L425" i="7"/>
  <c r="K425" i="7"/>
  <c r="J425" i="7"/>
  <c r="D425" i="7"/>
  <c r="C425" i="7"/>
  <c r="B425" i="7"/>
  <c r="A425" i="7"/>
  <c r="N424" i="7"/>
  <c r="M424" i="7"/>
  <c r="L424" i="7"/>
  <c r="K424" i="7"/>
  <c r="J424" i="7"/>
  <c r="D424" i="7"/>
  <c r="C424" i="7"/>
  <c r="B424" i="7"/>
  <c r="A424" i="7"/>
  <c r="N423" i="7"/>
  <c r="M423" i="7"/>
  <c r="L423" i="7"/>
  <c r="K423" i="7"/>
  <c r="J423" i="7"/>
  <c r="D423" i="7"/>
  <c r="C423" i="7"/>
  <c r="B423" i="7"/>
  <c r="A423" i="7"/>
  <c r="N422" i="7"/>
  <c r="M422" i="7"/>
  <c r="L422" i="7"/>
  <c r="K422" i="7"/>
  <c r="J422" i="7"/>
  <c r="D422" i="7"/>
  <c r="C422" i="7"/>
  <c r="B422" i="7"/>
  <c r="A422" i="7"/>
  <c r="N421" i="7"/>
  <c r="M421" i="7"/>
  <c r="L421" i="7"/>
  <c r="K421" i="7"/>
  <c r="J421" i="7"/>
  <c r="D421" i="7"/>
  <c r="C421" i="7"/>
  <c r="B421" i="7"/>
  <c r="A421" i="7"/>
  <c r="N420" i="7"/>
  <c r="M420" i="7"/>
  <c r="L420" i="7"/>
  <c r="K420" i="7"/>
  <c r="J420" i="7"/>
  <c r="D420" i="7"/>
  <c r="C420" i="7"/>
  <c r="B420" i="7"/>
  <c r="A420" i="7"/>
  <c r="N419" i="7"/>
  <c r="M419" i="7"/>
  <c r="L419" i="7"/>
  <c r="K419" i="7"/>
  <c r="J419" i="7"/>
  <c r="D419" i="7"/>
  <c r="C419" i="7"/>
  <c r="B419" i="7"/>
  <c r="A419" i="7"/>
  <c r="N418" i="7"/>
  <c r="M418" i="7"/>
  <c r="L418" i="7"/>
  <c r="K418" i="7"/>
  <c r="J418" i="7"/>
  <c r="D418" i="7"/>
  <c r="C418" i="7"/>
  <c r="B418" i="7"/>
  <c r="A418" i="7"/>
  <c r="N417" i="7"/>
  <c r="M417" i="7"/>
  <c r="L417" i="7"/>
  <c r="K417" i="7"/>
  <c r="J417" i="7"/>
  <c r="D417" i="7"/>
  <c r="C417" i="7"/>
  <c r="B417" i="7"/>
  <c r="A417" i="7"/>
  <c r="N416" i="7"/>
  <c r="M416" i="7"/>
  <c r="L416" i="7"/>
  <c r="K416" i="7"/>
  <c r="J416" i="7"/>
  <c r="D416" i="7"/>
  <c r="C416" i="7"/>
  <c r="B416" i="7"/>
  <c r="A416" i="7"/>
  <c r="N415" i="7"/>
  <c r="M415" i="7"/>
  <c r="L415" i="7"/>
  <c r="K415" i="7"/>
  <c r="J415" i="7"/>
  <c r="D415" i="7"/>
  <c r="C415" i="7"/>
  <c r="B415" i="7"/>
  <c r="A415" i="7"/>
  <c r="N414" i="7"/>
  <c r="M414" i="7"/>
  <c r="L414" i="7"/>
  <c r="K414" i="7"/>
  <c r="J414" i="7"/>
  <c r="D414" i="7"/>
  <c r="C414" i="7"/>
  <c r="B414" i="7"/>
  <c r="A414" i="7"/>
  <c r="N413" i="7"/>
  <c r="M413" i="7"/>
  <c r="L413" i="7"/>
  <c r="K413" i="7"/>
  <c r="J413" i="7"/>
  <c r="D413" i="7"/>
  <c r="C413" i="7"/>
  <c r="B413" i="7"/>
  <c r="A413" i="7"/>
  <c r="N412" i="7"/>
  <c r="M412" i="7"/>
  <c r="L412" i="7"/>
  <c r="K412" i="7"/>
  <c r="J412" i="7"/>
  <c r="D412" i="7"/>
  <c r="C412" i="7"/>
  <c r="B412" i="7"/>
  <c r="A412" i="7"/>
  <c r="N411" i="7"/>
  <c r="M411" i="7"/>
  <c r="L411" i="7"/>
  <c r="K411" i="7"/>
  <c r="J411" i="7"/>
  <c r="D411" i="7"/>
  <c r="C411" i="7"/>
  <c r="B411" i="7"/>
  <c r="A411" i="7"/>
  <c r="N410" i="7"/>
  <c r="M410" i="7"/>
  <c r="L410" i="7"/>
  <c r="K410" i="7"/>
  <c r="J410" i="7"/>
  <c r="D410" i="7"/>
  <c r="C410" i="7"/>
  <c r="B410" i="7"/>
  <c r="A410" i="7"/>
  <c r="N409" i="7"/>
  <c r="M409" i="7"/>
  <c r="L409" i="7"/>
  <c r="K409" i="7"/>
  <c r="J409" i="7"/>
  <c r="D409" i="7"/>
  <c r="C409" i="7"/>
  <c r="B409" i="7"/>
  <c r="A409" i="7"/>
  <c r="N408" i="7"/>
  <c r="M408" i="7"/>
  <c r="L408" i="7"/>
  <c r="K408" i="7"/>
  <c r="J408" i="7"/>
  <c r="D408" i="7"/>
  <c r="C408" i="7"/>
  <c r="B408" i="7"/>
  <c r="A408" i="7"/>
  <c r="N407" i="7"/>
  <c r="M407" i="7"/>
  <c r="L407" i="7"/>
  <c r="K407" i="7"/>
  <c r="J407" i="7"/>
  <c r="D407" i="7"/>
  <c r="C407" i="7"/>
  <c r="B407" i="7"/>
  <c r="A407" i="7"/>
  <c r="N406" i="7"/>
  <c r="M406" i="7"/>
  <c r="L406" i="7"/>
  <c r="K406" i="7"/>
  <c r="J406" i="7"/>
  <c r="D406" i="7"/>
  <c r="C406" i="7"/>
  <c r="B406" i="7"/>
  <c r="A406" i="7"/>
  <c r="N405" i="7"/>
  <c r="M405" i="7"/>
  <c r="L405" i="7"/>
  <c r="K405" i="7"/>
  <c r="J405" i="7"/>
  <c r="D405" i="7"/>
  <c r="C405" i="7"/>
  <c r="B405" i="7"/>
  <c r="A405" i="7"/>
  <c r="N404" i="7"/>
  <c r="M404" i="7"/>
  <c r="L404" i="7"/>
  <c r="K404" i="7"/>
  <c r="J404" i="7"/>
  <c r="D404" i="7"/>
  <c r="C404" i="7"/>
  <c r="B404" i="7"/>
  <c r="A404" i="7"/>
  <c r="N403" i="7"/>
  <c r="M403" i="7"/>
  <c r="L403" i="7"/>
  <c r="K403" i="7"/>
  <c r="J403" i="7"/>
  <c r="D403" i="7"/>
  <c r="C403" i="7"/>
  <c r="B403" i="7"/>
  <c r="A403" i="7"/>
  <c r="N402" i="7"/>
  <c r="M402" i="7"/>
  <c r="L402" i="7"/>
  <c r="K402" i="7"/>
  <c r="J402" i="7"/>
  <c r="D402" i="7"/>
  <c r="C402" i="7"/>
  <c r="B402" i="7"/>
  <c r="A402" i="7"/>
  <c r="N401" i="7"/>
  <c r="M401" i="7"/>
  <c r="L401" i="7"/>
  <c r="K401" i="7"/>
  <c r="J401" i="7"/>
  <c r="D401" i="7"/>
  <c r="C401" i="7"/>
  <c r="B401" i="7"/>
  <c r="A401" i="7"/>
  <c r="N400" i="7"/>
  <c r="M400" i="7"/>
  <c r="L400" i="7"/>
  <c r="K400" i="7"/>
  <c r="J400" i="7"/>
  <c r="D400" i="7"/>
  <c r="C400" i="7"/>
  <c r="B400" i="7"/>
  <c r="A400" i="7"/>
  <c r="N399" i="7"/>
  <c r="M399" i="7"/>
  <c r="L399" i="7"/>
  <c r="K399" i="7"/>
  <c r="J399" i="7"/>
  <c r="D399" i="7"/>
  <c r="C399" i="7"/>
  <c r="B399" i="7"/>
  <c r="A399" i="7"/>
  <c r="N398" i="7"/>
  <c r="M398" i="7"/>
  <c r="L398" i="7"/>
  <c r="K398" i="7"/>
  <c r="J398" i="7"/>
  <c r="D398" i="7"/>
  <c r="C398" i="7"/>
  <c r="B398" i="7"/>
  <c r="A398" i="7"/>
  <c r="N397" i="7"/>
  <c r="M397" i="7"/>
  <c r="L397" i="7"/>
  <c r="K397" i="7"/>
  <c r="J397" i="7"/>
  <c r="D397" i="7"/>
  <c r="C397" i="7"/>
  <c r="B397" i="7"/>
  <c r="A397" i="7"/>
  <c r="N396" i="7"/>
  <c r="M396" i="7"/>
  <c r="L396" i="7"/>
  <c r="K396" i="7"/>
  <c r="J396" i="7"/>
  <c r="D396" i="7"/>
  <c r="C396" i="7"/>
  <c r="B396" i="7"/>
  <c r="A396" i="7"/>
  <c r="N395" i="7"/>
  <c r="M395" i="7"/>
  <c r="L395" i="7"/>
  <c r="K395" i="7"/>
  <c r="J395" i="7"/>
  <c r="D395" i="7"/>
  <c r="C395" i="7"/>
  <c r="B395" i="7"/>
  <c r="A395" i="7"/>
  <c r="N394" i="7"/>
  <c r="M394" i="7"/>
  <c r="L394" i="7"/>
  <c r="K394" i="7"/>
  <c r="J394" i="7"/>
  <c r="D394" i="7"/>
  <c r="C394" i="7"/>
  <c r="B394" i="7"/>
  <c r="A394" i="7"/>
  <c r="N393" i="7"/>
  <c r="M393" i="7"/>
  <c r="L393" i="7"/>
  <c r="K393" i="7"/>
  <c r="J393" i="7"/>
  <c r="D393" i="7"/>
  <c r="C393" i="7"/>
  <c r="B393" i="7"/>
  <c r="A393" i="7"/>
  <c r="N392" i="7"/>
  <c r="M392" i="7"/>
  <c r="L392" i="7"/>
  <c r="K392" i="7"/>
  <c r="J392" i="7"/>
  <c r="D392" i="7"/>
  <c r="C392" i="7"/>
  <c r="B392" i="7"/>
  <c r="A392" i="7"/>
  <c r="N391" i="7"/>
  <c r="M391" i="7"/>
  <c r="L391" i="7"/>
  <c r="K391" i="7"/>
  <c r="J391" i="7"/>
  <c r="D391" i="7"/>
  <c r="C391" i="7"/>
  <c r="B391" i="7"/>
  <c r="A391" i="7"/>
  <c r="N390" i="7"/>
  <c r="M390" i="7"/>
  <c r="L390" i="7"/>
  <c r="K390" i="7"/>
  <c r="J390" i="7"/>
  <c r="D390" i="7"/>
  <c r="C390" i="7"/>
  <c r="B390" i="7"/>
  <c r="A390" i="7"/>
  <c r="N389" i="7"/>
  <c r="M389" i="7"/>
  <c r="L389" i="7"/>
  <c r="K389" i="7"/>
  <c r="J389" i="7"/>
  <c r="D389" i="7"/>
  <c r="C389" i="7"/>
  <c r="B389" i="7"/>
  <c r="A389" i="7"/>
  <c r="N388" i="7"/>
  <c r="M388" i="7"/>
  <c r="L388" i="7"/>
  <c r="K388" i="7"/>
  <c r="J388" i="7"/>
  <c r="D388" i="7"/>
  <c r="C388" i="7"/>
  <c r="B388" i="7"/>
  <c r="A388" i="7"/>
  <c r="N387" i="7"/>
  <c r="M387" i="7"/>
  <c r="L387" i="7"/>
  <c r="K387" i="7"/>
  <c r="J387" i="7"/>
  <c r="D387" i="7"/>
  <c r="C387" i="7"/>
  <c r="B387" i="7"/>
  <c r="A387" i="7"/>
  <c r="N386" i="7"/>
  <c r="M386" i="7"/>
  <c r="L386" i="7"/>
  <c r="K386" i="7"/>
  <c r="J386" i="7"/>
  <c r="D386" i="7"/>
  <c r="C386" i="7"/>
  <c r="B386" i="7"/>
  <c r="A386" i="7"/>
  <c r="N385" i="7"/>
  <c r="M385" i="7"/>
  <c r="L385" i="7"/>
  <c r="K385" i="7"/>
  <c r="J385" i="7"/>
  <c r="D385" i="7"/>
  <c r="C385" i="7"/>
  <c r="B385" i="7"/>
  <c r="A385" i="7"/>
  <c r="N384" i="7"/>
  <c r="M384" i="7"/>
  <c r="L384" i="7"/>
  <c r="K384" i="7"/>
  <c r="J384" i="7"/>
  <c r="D384" i="7"/>
  <c r="C384" i="7"/>
  <c r="B384" i="7"/>
  <c r="A384" i="7"/>
  <c r="N383" i="7"/>
  <c r="M383" i="7"/>
  <c r="L383" i="7"/>
  <c r="K383" i="7"/>
  <c r="J383" i="7"/>
  <c r="D383" i="7"/>
  <c r="C383" i="7"/>
  <c r="B383" i="7"/>
  <c r="A383" i="7"/>
  <c r="N382" i="7"/>
  <c r="M382" i="7"/>
  <c r="L382" i="7"/>
  <c r="K382" i="7"/>
  <c r="J382" i="7"/>
  <c r="D382" i="7"/>
  <c r="C382" i="7"/>
  <c r="B382" i="7"/>
  <c r="A382" i="7"/>
  <c r="N381" i="7"/>
  <c r="M381" i="7"/>
  <c r="L381" i="7"/>
  <c r="K381" i="7"/>
  <c r="J381" i="7"/>
  <c r="D381" i="7"/>
  <c r="C381" i="7"/>
  <c r="B381" i="7"/>
  <c r="A381" i="7"/>
  <c r="N380" i="7"/>
  <c r="M380" i="7"/>
  <c r="L380" i="7"/>
  <c r="K380" i="7"/>
  <c r="J380" i="7"/>
  <c r="D380" i="7"/>
  <c r="C380" i="7"/>
  <c r="B380" i="7"/>
  <c r="A380" i="7"/>
  <c r="N379" i="7"/>
  <c r="M379" i="7"/>
  <c r="L379" i="7"/>
  <c r="K379" i="7"/>
  <c r="J379" i="7"/>
  <c r="D379" i="7"/>
  <c r="C379" i="7"/>
  <c r="B379" i="7"/>
  <c r="A379" i="7"/>
  <c r="N378" i="7"/>
  <c r="M378" i="7"/>
  <c r="L378" i="7"/>
  <c r="K378" i="7"/>
  <c r="J378" i="7"/>
  <c r="D378" i="7"/>
  <c r="C378" i="7"/>
  <c r="B378" i="7"/>
  <c r="A378" i="7"/>
  <c r="N377" i="7"/>
  <c r="M377" i="7"/>
  <c r="L377" i="7"/>
  <c r="K377" i="7"/>
  <c r="J377" i="7"/>
  <c r="D377" i="7"/>
  <c r="C377" i="7"/>
  <c r="B377" i="7"/>
  <c r="A377" i="7"/>
  <c r="N376" i="7"/>
  <c r="M376" i="7"/>
  <c r="L376" i="7"/>
  <c r="K376" i="7"/>
  <c r="J376" i="7"/>
  <c r="D376" i="7"/>
  <c r="C376" i="7"/>
  <c r="B376" i="7"/>
  <c r="A376" i="7"/>
  <c r="N375" i="7"/>
  <c r="M375" i="7"/>
  <c r="L375" i="7"/>
  <c r="K375" i="7"/>
  <c r="J375" i="7"/>
  <c r="D375" i="7"/>
  <c r="C375" i="7"/>
  <c r="B375" i="7"/>
  <c r="A375" i="7"/>
  <c r="N374" i="7"/>
  <c r="M374" i="7"/>
  <c r="L374" i="7"/>
  <c r="K374" i="7"/>
  <c r="J374" i="7"/>
  <c r="D374" i="7"/>
  <c r="C374" i="7"/>
  <c r="B374" i="7"/>
  <c r="A374" i="7"/>
  <c r="N373" i="7"/>
  <c r="M373" i="7"/>
  <c r="L373" i="7"/>
  <c r="K373" i="7"/>
  <c r="J373" i="7"/>
  <c r="D373" i="7"/>
  <c r="C373" i="7"/>
  <c r="B373" i="7"/>
  <c r="A373" i="7"/>
  <c r="N372" i="7"/>
  <c r="M372" i="7"/>
  <c r="L372" i="7"/>
  <c r="K372" i="7"/>
  <c r="J372" i="7"/>
  <c r="D372" i="7"/>
  <c r="C372" i="7"/>
  <c r="B372" i="7"/>
  <c r="A372" i="7"/>
  <c r="N371" i="7"/>
  <c r="M371" i="7"/>
  <c r="L371" i="7"/>
  <c r="K371" i="7"/>
  <c r="J371" i="7"/>
  <c r="D371" i="7"/>
  <c r="C371" i="7"/>
  <c r="B371" i="7"/>
  <c r="A371" i="7"/>
  <c r="N370" i="7"/>
  <c r="M370" i="7"/>
  <c r="L370" i="7"/>
  <c r="K370" i="7"/>
  <c r="J370" i="7"/>
  <c r="D370" i="7"/>
  <c r="C370" i="7"/>
  <c r="B370" i="7"/>
  <c r="A370" i="7"/>
  <c r="N369" i="7"/>
  <c r="M369" i="7"/>
  <c r="L369" i="7"/>
  <c r="K369" i="7"/>
  <c r="J369" i="7"/>
  <c r="D369" i="7"/>
  <c r="C369" i="7"/>
  <c r="B369" i="7"/>
  <c r="A369" i="7"/>
  <c r="N368" i="7"/>
  <c r="M368" i="7"/>
  <c r="L368" i="7"/>
  <c r="K368" i="7"/>
  <c r="J368" i="7"/>
  <c r="D368" i="7"/>
  <c r="C368" i="7"/>
  <c r="B368" i="7"/>
  <c r="A368" i="7"/>
  <c r="N367" i="7"/>
  <c r="M367" i="7"/>
  <c r="L367" i="7"/>
  <c r="K367" i="7"/>
  <c r="J367" i="7"/>
  <c r="D367" i="7"/>
  <c r="C367" i="7"/>
  <c r="B367" i="7"/>
  <c r="A367" i="7"/>
  <c r="N366" i="7"/>
  <c r="M366" i="7"/>
  <c r="L366" i="7"/>
  <c r="K366" i="7"/>
  <c r="J366" i="7"/>
  <c r="D366" i="7"/>
  <c r="C366" i="7"/>
  <c r="B366" i="7"/>
  <c r="A366" i="7"/>
  <c r="N365" i="7"/>
  <c r="M365" i="7"/>
  <c r="L365" i="7"/>
  <c r="K365" i="7"/>
  <c r="J365" i="7"/>
  <c r="D365" i="7"/>
  <c r="C365" i="7"/>
  <c r="B365" i="7"/>
  <c r="A365" i="7"/>
  <c r="N364" i="7"/>
  <c r="M364" i="7"/>
  <c r="L364" i="7"/>
  <c r="K364" i="7"/>
  <c r="J364" i="7"/>
  <c r="D364" i="7"/>
  <c r="C364" i="7"/>
  <c r="B364" i="7"/>
  <c r="A364" i="7"/>
  <c r="N363" i="7"/>
  <c r="M363" i="7"/>
  <c r="L363" i="7"/>
  <c r="K363" i="7"/>
  <c r="J363" i="7"/>
  <c r="D363" i="7"/>
  <c r="C363" i="7"/>
  <c r="B363" i="7"/>
  <c r="A363" i="7"/>
  <c r="N362" i="7"/>
  <c r="M362" i="7"/>
  <c r="L362" i="7"/>
  <c r="K362" i="7"/>
  <c r="J362" i="7"/>
  <c r="D362" i="7"/>
  <c r="C362" i="7"/>
  <c r="B362" i="7"/>
  <c r="A362" i="7"/>
  <c r="N361" i="7"/>
  <c r="M361" i="7"/>
  <c r="L361" i="7"/>
  <c r="K361" i="7"/>
  <c r="J361" i="7"/>
  <c r="D361" i="7"/>
  <c r="C361" i="7"/>
  <c r="B361" i="7"/>
  <c r="A361" i="7"/>
  <c r="N360" i="7"/>
  <c r="M360" i="7"/>
  <c r="L360" i="7"/>
  <c r="K360" i="7"/>
  <c r="J360" i="7"/>
  <c r="D360" i="7"/>
  <c r="C360" i="7"/>
  <c r="B360" i="7"/>
  <c r="A360" i="7"/>
  <c r="N359" i="7"/>
  <c r="M359" i="7"/>
  <c r="L359" i="7"/>
  <c r="K359" i="7"/>
  <c r="J359" i="7"/>
  <c r="D359" i="7"/>
  <c r="C359" i="7"/>
  <c r="B359" i="7"/>
  <c r="A359" i="7"/>
  <c r="N358" i="7"/>
  <c r="M358" i="7"/>
  <c r="L358" i="7"/>
  <c r="K358" i="7"/>
  <c r="J358" i="7"/>
  <c r="D358" i="7"/>
  <c r="C358" i="7"/>
  <c r="B358" i="7"/>
  <c r="A358" i="7"/>
  <c r="N357" i="7"/>
  <c r="M357" i="7"/>
  <c r="L357" i="7"/>
  <c r="K357" i="7"/>
  <c r="J357" i="7"/>
  <c r="D357" i="7"/>
  <c r="C357" i="7"/>
  <c r="B357" i="7"/>
  <c r="A357" i="7"/>
  <c r="N356" i="7"/>
  <c r="M356" i="7"/>
  <c r="L356" i="7"/>
  <c r="K356" i="7"/>
  <c r="J356" i="7"/>
  <c r="D356" i="7"/>
  <c r="C356" i="7"/>
  <c r="B356" i="7"/>
  <c r="A356" i="7"/>
  <c r="N355" i="7"/>
  <c r="M355" i="7"/>
  <c r="L355" i="7"/>
  <c r="K355" i="7"/>
  <c r="J355" i="7"/>
  <c r="D355" i="7"/>
  <c r="C355" i="7"/>
  <c r="B355" i="7"/>
  <c r="A355" i="7"/>
  <c r="N354" i="7"/>
  <c r="M354" i="7"/>
  <c r="L354" i="7"/>
  <c r="K354" i="7"/>
  <c r="J354" i="7"/>
  <c r="D354" i="7"/>
  <c r="C354" i="7"/>
  <c r="B354" i="7"/>
  <c r="A354" i="7"/>
  <c r="N353" i="7"/>
  <c r="M353" i="7"/>
  <c r="L353" i="7"/>
  <c r="K353" i="7"/>
  <c r="J353" i="7"/>
  <c r="D353" i="7"/>
  <c r="C353" i="7"/>
  <c r="B353" i="7"/>
  <c r="A353" i="7"/>
  <c r="N352" i="7"/>
  <c r="M352" i="7"/>
  <c r="L352" i="7"/>
  <c r="K352" i="7"/>
  <c r="J352" i="7"/>
  <c r="D352" i="7"/>
  <c r="C352" i="7"/>
  <c r="B352" i="7"/>
  <c r="A352" i="7"/>
  <c r="N351" i="7"/>
  <c r="M351" i="7"/>
  <c r="L351" i="7"/>
  <c r="K351" i="7"/>
  <c r="J351" i="7"/>
  <c r="D351" i="7"/>
  <c r="C351" i="7"/>
  <c r="B351" i="7"/>
  <c r="A351" i="7"/>
  <c r="N350" i="7"/>
  <c r="M350" i="7"/>
  <c r="L350" i="7"/>
  <c r="K350" i="7"/>
  <c r="J350" i="7"/>
  <c r="D350" i="7"/>
  <c r="C350" i="7"/>
  <c r="B350" i="7"/>
  <c r="A350" i="7"/>
  <c r="N349" i="7"/>
  <c r="M349" i="7"/>
  <c r="L349" i="7"/>
  <c r="K349" i="7"/>
  <c r="J349" i="7"/>
  <c r="D349" i="7"/>
  <c r="C349" i="7"/>
  <c r="B349" i="7"/>
  <c r="A349" i="7"/>
  <c r="N348" i="7"/>
  <c r="M348" i="7"/>
  <c r="L348" i="7"/>
  <c r="K348" i="7"/>
  <c r="J348" i="7"/>
  <c r="D348" i="7"/>
  <c r="C348" i="7"/>
  <c r="B348" i="7"/>
  <c r="A348" i="7"/>
  <c r="N347" i="7"/>
  <c r="M347" i="7"/>
  <c r="L347" i="7"/>
  <c r="K347" i="7"/>
  <c r="J347" i="7"/>
  <c r="D347" i="7"/>
  <c r="C347" i="7"/>
  <c r="B347" i="7"/>
  <c r="A347" i="7"/>
  <c r="N346" i="7"/>
  <c r="M346" i="7"/>
  <c r="L346" i="7"/>
  <c r="K346" i="7"/>
  <c r="J346" i="7"/>
  <c r="D346" i="7"/>
  <c r="C346" i="7"/>
  <c r="B346" i="7"/>
  <c r="A346" i="7"/>
  <c r="N345" i="7"/>
  <c r="M345" i="7"/>
  <c r="L345" i="7"/>
  <c r="K345" i="7"/>
  <c r="J345" i="7"/>
  <c r="D345" i="7"/>
  <c r="C345" i="7"/>
  <c r="B345" i="7"/>
  <c r="A345" i="7"/>
  <c r="N344" i="7"/>
  <c r="M344" i="7"/>
  <c r="L344" i="7"/>
  <c r="K344" i="7"/>
  <c r="J344" i="7"/>
  <c r="D344" i="7"/>
  <c r="C344" i="7"/>
  <c r="B344" i="7"/>
  <c r="A344" i="7"/>
  <c r="N343" i="7"/>
  <c r="M343" i="7"/>
  <c r="L343" i="7"/>
  <c r="K343" i="7"/>
  <c r="J343" i="7"/>
  <c r="D343" i="7"/>
  <c r="C343" i="7"/>
  <c r="B343" i="7"/>
  <c r="A343" i="7"/>
  <c r="N342" i="7"/>
  <c r="M342" i="7"/>
  <c r="L342" i="7"/>
  <c r="K342" i="7"/>
  <c r="J342" i="7"/>
  <c r="D342" i="7"/>
  <c r="C342" i="7"/>
  <c r="B342" i="7"/>
  <c r="A342" i="7"/>
  <c r="N341" i="7"/>
  <c r="M341" i="7"/>
  <c r="L341" i="7"/>
  <c r="K341" i="7"/>
  <c r="J341" i="7"/>
  <c r="D341" i="7"/>
  <c r="C341" i="7"/>
  <c r="B341" i="7"/>
  <c r="A341" i="7"/>
  <c r="N340" i="7"/>
  <c r="M340" i="7"/>
  <c r="L340" i="7"/>
  <c r="K340" i="7"/>
  <c r="J340" i="7"/>
  <c r="D340" i="7"/>
  <c r="C340" i="7"/>
  <c r="B340" i="7"/>
  <c r="A340" i="7"/>
  <c r="N339" i="7"/>
  <c r="M339" i="7"/>
  <c r="L339" i="7"/>
  <c r="K339" i="7"/>
  <c r="J339" i="7"/>
  <c r="D339" i="7"/>
  <c r="C339" i="7"/>
  <c r="B339" i="7"/>
  <c r="A339" i="7"/>
  <c r="N338" i="7"/>
  <c r="M338" i="7"/>
  <c r="L338" i="7"/>
  <c r="K338" i="7"/>
  <c r="J338" i="7"/>
  <c r="D338" i="7"/>
  <c r="C338" i="7"/>
  <c r="B338" i="7"/>
  <c r="A338" i="7"/>
  <c r="N337" i="7"/>
  <c r="M337" i="7"/>
  <c r="L337" i="7"/>
  <c r="K337" i="7"/>
  <c r="J337" i="7"/>
  <c r="D337" i="7"/>
  <c r="C337" i="7"/>
  <c r="B337" i="7"/>
  <c r="A337" i="7"/>
  <c r="N336" i="7"/>
  <c r="M336" i="7"/>
  <c r="L336" i="7"/>
  <c r="K336" i="7"/>
  <c r="J336" i="7"/>
  <c r="D336" i="7"/>
  <c r="C336" i="7"/>
  <c r="B336" i="7"/>
  <c r="A336" i="7"/>
  <c r="N335" i="7"/>
  <c r="M335" i="7"/>
  <c r="L335" i="7"/>
  <c r="K335" i="7"/>
  <c r="J335" i="7"/>
  <c r="D335" i="7"/>
  <c r="C335" i="7"/>
  <c r="B335" i="7"/>
  <c r="A335" i="7"/>
  <c r="N334" i="7"/>
  <c r="M334" i="7"/>
  <c r="L334" i="7"/>
  <c r="K334" i="7"/>
  <c r="J334" i="7"/>
  <c r="D334" i="7"/>
  <c r="C334" i="7"/>
  <c r="B334" i="7"/>
  <c r="A334" i="7"/>
  <c r="N333" i="7"/>
  <c r="M333" i="7"/>
  <c r="L333" i="7"/>
  <c r="K333" i="7"/>
  <c r="J333" i="7"/>
  <c r="D333" i="7"/>
  <c r="C333" i="7"/>
  <c r="B333" i="7"/>
  <c r="A333" i="7"/>
  <c r="N332" i="7"/>
  <c r="M332" i="7"/>
  <c r="L332" i="7"/>
  <c r="K332" i="7"/>
  <c r="J332" i="7"/>
  <c r="D332" i="7"/>
  <c r="C332" i="7"/>
  <c r="B332" i="7"/>
  <c r="A332" i="7"/>
  <c r="N331" i="7"/>
  <c r="M331" i="7"/>
  <c r="L331" i="7"/>
  <c r="K331" i="7"/>
  <c r="J331" i="7"/>
  <c r="D331" i="7"/>
  <c r="C331" i="7"/>
  <c r="B331" i="7"/>
  <c r="A331" i="7"/>
  <c r="N330" i="7"/>
  <c r="M330" i="7"/>
  <c r="L330" i="7"/>
  <c r="K330" i="7"/>
  <c r="J330" i="7"/>
  <c r="D330" i="7"/>
  <c r="C330" i="7"/>
  <c r="B330" i="7"/>
  <c r="A330" i="7"/>
  <c r="N329" i="7"/>
  <c r="M329" i="7"/>
  <c r="L329" i="7"/>
  <c r="K329" i="7"/>
  <c r="J329" i="7"/>
  <c r="D329" i="7"/>
  <c r="C329" i="7"/>
  <c r="B329" i="7"/>
  <c r="A329" i="7"/>
  <c r="N328" i="7"/>
  <c r="M328" i="7"/>
  <c r="L328" i="7"/>
  <c r="K328" i="7"/>
  <c r="J328" i="7"/>
  <c r="D328" i="7"/>
  <c r="C328" i="7"/>
  <c r="B328" i="7"/>
  <c r="A328" i="7"/>
  <c r="N327" i="7"/>
  <c r="M327" i="7"/>
  <c r="L327" i="7"/>
  <c r="K327" i="7"/>
  <c r="J327" i="7"/>
  <c r="D327" i="7"/>
  <c r="C327" i="7"/>
  <c r="B327" i="7"/>
  <c r="A327" i="7"/>
  <c r="N326" i="7"/>
  <c r="M326" i="7"/>
  <c r="L326" i="7"/>
  <c r="K326" i="7"/>
  <c r="J326" i="7"/>
  <c r="D326" i="7"/>
  <c r="C326" i="7"/>
  <c r="B326" i="7"/>
  <c r="A326" i="7"/>
  <c r="N325" i="7"/>
  <c r="M325" i="7"/>
  <c r="L325" i="7"/>
  <c r="K325" i="7"/>
  <c r="J325" i="7"/>
  <c r="D325" i="7"/>
  <c r="C325" i="7"/>
  <c r="B325" i="7"/>
  <c r="A325" i="7"/>
  <c r="N324" i="7"/>
  <c r="M324" i="7"/>
  <c r="L324" i="7"/>
  <c r="K324" i="7"/>
  <c r="J324" i="7"/>
  <c r="D324" i="7"/>
  <c r="C324" i="7"/>
  <c r="B324" i="7"/>
  <c r="A324" i="7"/>
  <c r="N323" i="7"/>
  <c r="M323" i="7"/>
  <c r="L323" i="7"/>
  <c r="K323" i="7"/>
  <c r="J323" i="7"/>
  <c r="D323" i="7"/>
  <c r="C323" i="7"/>
  <c r="B323" i="7"/>
  <c r="A323" i="7"/>
  <c r="N322" i="7"/>
  <c r="M322" i="7"/>
  <c r="L322" i="7"/>
  <c r="K322" i="7"/>
  <c r="J322" i="7"/>
  <c r="D322" i="7"/>
  <c r="C322" i="7"/>
  <c r="B322" i="7"/>
  <c r="A322" i="7"/>
  <c r="N321" i="7"/>
  <c r="M321" i="7"/>
  <c r="L321" i="7"/>
  <c r="K321" i="7"/>
  <c r="J321" i="7"/>
  <c r="D321" i="7"/>
  <c r="C321" i="7"/>
  <c r="B321" i="7"/>
  <c r="A321" i="7"/>
  <c r="N320" i="7"/>
  <c r="M320" i="7"/>
  <c r="L320" i="7"/>
  <c r="K320" i="7"/>
  <c r="J320" i="7"/>
  <c r="D320" i="7"/>
  <c r="C320" i="7"/>
  <c r="B320" i="7"/>
  <c r="A320" i="7"/>
  <c r="N319" i="7"/>
  <c r="M319" i="7"/>
  <c r="L319" i="7"/>
  <c r="K319" i="7"/>
  <c r="J319" i="7"/>
  <c r="D319" i="7"/>
  <c r="C319" i="7"/>
  <c r="B319" i="7"/>
  <c r="A319" i="7"/>
  <c r="N318" i="7"/>
  <c r="M318" i="7"/>
  <c r="L318" i="7"/>
  <c r="K318" i="7"/>
  <c r="J318" i="7"/>
  <c r="D318" i="7"/>
  <c r="C318" i="7"/>
  <c r="B318" i="7"/>
  <c r="A318" i="7"/>
  <c r="N317" i="7"/>
  <c r="M317" i="7"/>
  <c r="L317" i="7"/>
  <c r="K317" i="7"/>
  <c r="J317" i="7"/>
  <c r="D317" i="7"/>
  <c r="C317" i="7"/>
  <c r="B317" i="7"/>
  <c r="A317" i="7"/>
  <c r="N316" i="7"/>
  <c r="M316" i="7"/>
  <c r="L316" i="7"/>
  <c r="K316" i="7"/>
  <c r="J316" i="7"/>
  <c r="D316" i="7"/>
  <c r="C316" i="7"/>
  <c r="B316" i="7"/>
  <c r="A316" i="7"/>
  <c r="N315" i="7"/>
  <c r="M315" i="7"/>
  <c r="L315" i="7"/>
  <c r="K315" i="7"/>
  <c r="J315" i="7"/>
  <c r="D315" i="7"/>
  <c r="C315" i="7"/>
  <c r="B315" i="7"/>
  <c r="A315" i="7"/>
  <c r="N314" i="7"/>
  <c r="M314" i="7"/>
  <c r="L314" i="7"/>
  <c r="K314" i="7"/>
  <c r="J314" i="7"/>
  <c r="D314" i="7"/>
  <c r="C314" i="7"/>
  <c r="B314" i="7"/>
  <c r="A314" i="7"/>
  <c r="N313" i="7"/>
  <c r="M313" i="7"/>
  <c r="L313" i="7"/>
  <c r="K313" i="7"/>
  <c r="J313" i="7"/>
  <c r="D313" i="7"/>
  <c r="C313" i="7"/>
  <c r="B313" i="7"/>
  <c r="A313" i="7"/>
  <c r="N312" i="7"/>
  <c r="M312" i="7"/>
  <c r="L312" i="7"/>
  <c r="K312" i="7"/>
  <c r="J312" i="7"/>
  <c r="D312" i="7"/>
  <c r="C312" i="7"/>
  <c r="B312" i="7"/>
  <c r="A312" i="7"/>
  <c r="N311" i="7"/>
  <c r="M311" i="7"/>
  <c r="L311" i="7"/>
  <c r="K311" i="7"/>
  <c r="J311" i="7"/>
  <c r="D311" i="7"/>
  <c r="C311" i="7"/>
  <c r="B311" i="7"/>
  <c r="A311" i="7"/>
  <c r="N310" i="7"/>
  <c r="M310" i="7"/>
  <c r="L310" i="7"/>
  <c r="K310" i="7"/>
  <c r="J310" i="7"/>
  <c r="D310" i="7"/>
  <c r="C310" i="7"/>
  <c r="B310" i="7"/>
  <c r="A310" i="7"/>
  <c r="N309" i="7"/>
  <c r="M309" i="7"/>
  <c r="L309" i="7"/>
  <c r="K309" i="7"/>
  <c r="J309" i="7"/>
  <c r="D309" i="7"/>
  <c r="C309" i="7"/>
  <c r="B309" i="7"/>
  <c r="A309" i="7"/>
  <c r="N308" i="7"/>
  <c r="M308" i="7"/>
  <c r="L308" i="7"/>
  <c r="K308" i="7"/>
  <c r="J308" i="7"/>
  <c r="D308" i="7"/>
  <c r="C308" i="7"/>
  <c r="B308" i="7"/>
  <c r="A308" i="7"/>
  <c r="N307" i="7"/>
  <c r="M307" i="7"/>
  <c r="L307" i="7"/>
  <c r="K307" i="7"/>
  <c r="J307" i="7"/>
  <c r="D307" i="7"/>
  <c r="C307" i="7"/>
  <c r="B307" i="7"/>
  <c r="A307" i="7"/>
  <c r="N306" i="7"/>
  <c r="M306" i="7"/>
  <c r="L306" i="7"/>
  <c r="K306" i="7"/>
  <c r="J306" i="7"/>
  <c r="D306" i="7"/>
  <c r="C306" i="7"/>
  <c r="B306" i="7"/>
  <c r="A306" i="7"/>
  <c r="N305" i="7"/>
  <c r="M305" i="7"/>
  <c r="L305" i="7"/>
  <c r="K305" i="7"/>
  <c r="J305" i="7"/>
  <c r="D305" i="7"/>
  <c r="C305" i="7"/>
  <c r="B305" i="7"/>
  <c r="A305" i="7"/>
  <c r="N304" i="7"/>
  <c r="M304" i="7"/>
  <c r="L304" i="7"/>
  <c r="K304" i="7"/>
  <c r="J304" i="7"/>
  <c r="D304" i="7"/>
  <c r="C304" i="7"/>
  <c r="B304" i="7"/>
  <c r="A304" i="7"/>
  <c r="N303" i="7"/>
  <c r="M303" i="7"/>
  <c r="L303" i="7"/>
  <c r="K303" i="7"/>
  <c r="J303" i="7"/>
  <c r="D303" i="7"/>
  <c r="C303" i="7"/>
  <c r="B303" i="7"/>
  <c r="A303" i="7"/>
  <c r="N302" i="7"/>
  <c r="M302" i="7"/>
  <c r="L302" i="7"/>
  <c r="K302" i="7"/>
  <c r="J302" i="7"/>
  <c r="D302" i="7"/>
  <c r="C302" i="7"/>
  <c r="B302" i="7"/>
  <c r="A302" i="7"/>
  <c r="N301" i="7"/>
  <c r="M301" i="7"/>
  <c r="L301" i="7"/>
  <c r="K301" i="7"/>
  <c r="J301" i="7"/>
  <c r="D301" i="7"/>
  <c r="C301" i="7"/>
  <c r="B301" i="7"/>
  <c r="A301" i="7"/>
  <c r="N300" i="7"/>
  <c r="M300" i="7"/>
  <c r="L300" i="7"/>
  <c r="K300" i="7"/>
  <c r="J300" i="7"/>
  <c r="D300" i="7"/>
  <c r="C300" i="7"/>
  <c r="B300" i="7"/>
  <c r="A300" i="7"/>
  <c r="N299" i="7"/>
  <c r="M299" i="7"/>
  <c r="L299" i="7"/>
  <c r="K299" i="7"/>
  <c r="J299" i="7"/>
  <c r="D299" i="7"/>
  <c r="C299" i="7"/>
  <c r="B299" i="7"/>
  <c r="A299" i="7"/>
  <c r="N298" i="7"/>
  <c r="M298" i="7"/>
  <c r="L298" i="7"/>
  <c r="K298" i="7"/>
  <c r="J298" i="7"/>
  <c r="D298" i="7"/>
  <c r="C298" i="7"/>
  <c r="B298" i="7"/>
  <c r="A298" i="7"/>
  <c r="N297" i="7"/>
  <c r="M297" i="7"/>
  <c r="L297" i="7"/>
  <c r="K297" i="7"/>
  <c r="J297" i="7"/>
  <c r="D297" i="7"/>
  <c r="C297" i="7"/>
  <c r="B297" i="7"/>
  <c r="A297" i="7"/>
  <c r="N296" i="7"/>
  <c r="M296" i="7"/>
  <c r="L296" i="7"/>
  <c r="K296" i="7"/>
  <c r="J296" i="7"/>
  <c r="D296" i="7"/>
  <c r="C296" i="7"/>
  <c r="B296" i="7"/>
  <c r="A296" i="7"/>
  <c r="N295" i="7"/>
  <c r="M295" i="7"/>
  <c r="L295" i="7"/>
  <c r="K295" i="7"/>
  <c r="J295" i="7"/>
  <c r="D295" i="7"/>
  <c r="C295" i="7"/>
  <c r="B295" i="7"/>
  <c r="A295" i="7"/>
  <c r="N294" i="7"/>
  <c r="M294" i="7"/>
  <c r="L294" i="7"/>
  <c r="K294" i="7"/>
  <c r="J294" i="7"/>
  <c r="D294" i="7"/>
  <c r="C294" i="7"/>
  <c r="B294" i="7"/>
  <c r="A294" i="7"/>
  <c r="N293" i="7"/>
  <c r="M293" i="7"/>
  <c r="L293" i="7"/>
  <c r="K293" i="7"/>
  <c r="J293" i="7"/>
  <c r="D293" i="7"/>
  <c r="C293" i="7"/>
  <c r="B293" i="7"/>
  <c r="A293" i="7"/>
  <c r="N292" i="7"/>
  <c r="M292" i="7"/>
  <c r="L292" i="7"/>
  <c r="K292" i="7"/>
  <c r="J292" i="7"/>
  <c r="D292" i="7"/>
  <c r="C292" i="7"/>
  <c r="B292" i="7"/>
  <c r="A292" i="7"/>
  <c r="N291" i="7"/>
  <c r="M291" i="7"/>
  <c r="L291" i="7"/>
  <c r="K291" i="7"/>
  <c r="J291" i="7"/>
  <c r="D291" i="7"/>
  <c r="C291" i="7"/>
  <c r="B291" i="7"/>
  <c r="A291" i="7"/>
  <c r="N290" i="7"/>
  <c r="M290" i="7"/>
  <c r="L290" i="7"/>
  <c r="K290" i="7"/>
  <c r="J290" i="7"/>
  <c r="D290" i="7"/>
  <c r="C290" i="7"/>
  <c r="B290" i="7"/>
  <c r="A290" i="7"/>
  <c r="N289" i="7"/>
  <c r="M289" i="7"/>
  <c r="L289" i="7"/>
  <c r="K289" i="7"/>
  <c r="J289" i="7"/>
  <c r="D289" i="7"/>
  <c r="C289" i="7"/>
  <c r="B289" i="7"/>
  <c r="A289" i="7"/>
  <c r="N288" i="7"/>
  <c r="M288" i="7"/>
  <c r="L288" i="7"/>
  <c r="K288" i="7"/>
  <c r="J288" i="7"/>
  <c r="D288" i="7"/>
  <c r="C288" i="7"/>
  <c r="B288" i="7"/>
  <c r="A288" i="7"/>
  <c r="N287" i="7"/>
  <c r="M287" i="7"/>
  <c r="L287" i="7"/>
  <c r="K287" i="7"/>
  <c r="J287" i="7"/>
  <c r="D287" i="7"/>
  <c r="C287" i="7"/>
  <c r="B287" i="7"/>
  <c r="A287" i="7"/>
  <c r="N286" i="7"/>
  <c r="M286" i="7"/>
  <c r="L286" i="7"/>
  <c r="K286" i="7"/>
  <c r="J286" i="7"/>
  <c r="D286" i="7"/>
  <c r="C286" i="7"/>
  <c r="B286" i="7"/>
  <c r="A286" i="7"/>
  <c r="N285" i="7"/>
  <c r="M285" i="7"/>
  <c r="L285" i="7"/>
  <c r="K285" i="7"/>
  <c r="J285" i="7"/>
  <c r="D285" i="7"/>
  <c r="C285" i="7"/>
  <c r="B285" i="7"/>
  <c r="A285" i="7"/>
  <c r="N284" i="7"/>
  <c r="M284" i="7"/>
  <c r="L284" i="7"/>
  <c r="K284" i="7"/>
  <c r="J284" i="7"/>
  <c r="D284" i="7"/>
  <c r="C284" i="7"/>
  <c r="B284" i="7"/>
  <c r="A284" i="7"/>
  <c r="N283" i="7"/>
  <c r="M283" i="7"/>
  <c r="L283" i="7"/>
  <c r="K283" i="7"/>
  <c r="J283" i="7"/>
  <c r="D283" i="7"/>
  <c r="C283" i="7"/>
  <c r="B283" i="7"/>
  <c r="A283" i="7"/>
  <c r="N282" i="7"/>
  <c r="M282" i="7"/>
  <c r="L282" i="7"/>
  <c r="K282" i="7"/>
  <c r="J282" i="7"/>
  <c r="D282" i="7"/>
  <c r="C282" i="7"/>
  <c r="B282" i="7"/>
  <c r="A282" i="7"/>
  <c r="N281" i="7"/>
  <c r="M281" i="7"/>
  <c r="L281" i="7"/>
  <c r="K281" i="7"/>
  <c r="J281" i="7"/>
  <c r="D281" i="7"/>
  <c r="C281" i="7"/>
  <c r="B281" i="7"/>
  <c r="A281" i="7"/>
  <c r="N280" i="7"/>
  <c r="M280" i="7"/>
  <c r="L280" i="7"/>
  <c r="K280" i="7"/>
  <c r="J280" i="7"/>
  <c r="D280" i="7"/>
  <c r="C280" i="7"/>
  <c r="B280" i="7"/>
  <c r="A280" i="7"/>
  <c r="N279" i="7"/>
  <c r="M279" i="7"/>
  <c r="L279" i="7"/>
  <c r="K279" i="7"/>
  <c r="J279" i="7"/>
  <c r="D279" i="7"/>
  <c r="C279" i="7"/>
  <c r="B279" i="7"/>
  <c r="A279" i="7"/>
  <c r="N278" i="7"/>
  <c r="M278" i="7"/>
  <c r="L278" i="7"/>
  <c r="K278" i="7"/>
  <c r="J278" i="7"/>
  <c r="D278" i="7"/>
  <c r="C278" i="7"/>
  <c r="B278" i="7"/>
  <c r="A278" i="7"/>
  <c r="N277" i="7"/>
  <c r="M277" i="7"/>
  <c r="L277" i="7"/>
  <c r="K277" i="7"/>
  <c r="J277" i="7"/>
  <c r="D277" i="7"/>
  <c r="C277" i="7"/>
  <c r="B277" i="7"/>
  <c r="A277" i="7"/>
  <c r="N276" i="7"/>
  <c r="M276" i="7"/>
  <c r="L276" i="7"/>
  <c r="K276" i="7"/>
  <c r="J276" i="7"/>
  <c r="D276" i="7"/>
  <c r="C276" i="7"/>
  <c r="B276" i="7"/>
  <c r="A276" i="7"/>
  <c r="N275" i="7"/>
  <c r="M275" i="7"/>
  <c r="L275" i="7"/>
  <c r="K275" i="7"/>
  <c r="J275" i="7"/>
  <c r="D275" i="7"/>
  <c r="C275" i="7"/>
  <c r="B275" i="7"/>
  <c r="A275" i="7"/>
  <c r="N274" i="7"/>
  <c r="M274" i="7"/>
  <c r="L274" i="7"/>
  <c r="K274" i="7"/>
  <c r="J274" i="7"/>
  <c r="D274" i="7"/>
  <c r="C274" i="7"/>
  <c r="B274" i="7"/>
  <c r="A274" i="7"/>
  <c r="N273" i="7"/>
  <c r="M273" i="7"/>
  <c r="L273" i="7"/>
  <c r="K273" i="7"/>
  <c r="J273" i="7"/>
  <c r="D273" i="7"/>
  <c r="C273" i="7"/>
  <c r="B273" i="7"/>
  <c r="A273" i="7"/>
  <c r="N272" i="7"/>
  <c r="M272" i="7"/>
  <c r="L272" i="7"/>
  <c r="K272" i="7"/>
  <c r="J272" i="7"/>
  <c r="D272" i="7"/>
  <c r="C272" i="7"/>
  <c r="B272" i="7"/>
  <c r="A272" i="7"/>
  <c r="N271" i="7"/>
  <c r="M271" i="7"/>
  <c r="L271" i="7"/>
  <c r="K271" i="7"/>
  <c r="J271" i="7"/>
  <c r="D271" i="7"/>
  <c r="C271" i="7"/>
  <c r="B271" i="7"/>
  <c r="A271" i="7"/>
  <c r="N270" i="7"/>
  <c r="M270" i="7"/>
  <c r="L270" i="7"/>
  <c r="K270" i="7"/>
  <c r="J270" i="7"/>
  <c r="D270" i="7"/>
  <c r="C270" i="7"/>
  <c r="B270" i="7"/>
  <c r="A270" i="7"/>
  <c r="N269" i="7"/>
  <c r="M269" i="7"/>
  <c r="L269" i="7"/>
  <c r="K269" i="7"/>
  <c r="J269" i="7"/>
  <c r="D269" i="7"/>
  <c r="C269" i="7"/>
  <c r="B269" i="7"/>
  <c r="A269" i="7"/>
  <c r="N268" i="7"/>
  <c r="M268" i="7"/>
  <c r="L268" i="7"/>
  <c r="K268" i="7"/>
  <c r="J268" i="7"/>
  <c r="D268" i="7"/>
  <c r="C268" i="7"/>
  <c r="B268" i="7"/>
  <c r="A268" i="7"/>
  <c r="N267" i="7"/>
  <c r="M267" i="7"/>
  <c r="L267" i="7"/>
  <c r="K267" i="7"/>
  <c r="J267" i="7"/>
  <c r="D267" i="7"/>
  <c r="C267" i="7"/>
  <c r="B267" i="7"/>
  <c r="A267" i="7"/>
  <c r="N266" i="7"/>
  <c r="M266" i="7"/>
  <c r="L266" i="7"/>
  <c r="K266" i="7"/>
  <c r="J266" i="7"/>
  <c r="D266" i="7"/>
  <c r="C266" i="7"/>
  <c r="B266" i="7"/>
  <c r="A266" i="7"/>
  <c r="N265" i="7"/>
  <c r="M265" i="7"/>
  <c r="L265" i="7"/>
  <c r="K265" i="7"/>
  <c r="J265" i="7"/>
  <c r="D265" i="7"/>
  <c r="C265" i="7"/>
  <c r="B265" i="7"/>
  <c r="A265" i="7"/>
  <c r="N264" i="7"/>
  <c r="M264" i="7"/>
  <c r="L264" i="7"/>
  <c r="K264" i="7"/>
  <c r="J264" i="7"/>
  <c r="D264" i="7"/>
  <c r="C264" i="7"/>
  <c r="B264" i="7"/>
  <c r="A264" i="7"/>
  <c r="N263" i="7"/>
  <c r="M263" i="7"/>
  <c r="L263" i="7"/>
  <c r="K263" i="7"/>
  <c r="J263" i="7"/>
  <c r="D263" i="7"/>
  <c r="C263" i="7"/>
  <c r="B263" i="7"/>
  <c r="A263" i="7"/>
  <c r="N262" i="7"/>
  <c r="M262" i="7"/>
  <c r="L262" i="7"/>
  <c r="K262" i="7"/>
  <c r="J262" i="7"/>
  <c r="D262" i="7"/>
  <c r="C262" i="7"/>
  <c r="B262" i="7"/>
  <c r="A262" i="7"/>
  <c r="N261" i="7"/>
  <c r="M261" i="7"/>
  <c r="L261" i="7"/>
  <c r="K261" i="7"/>
  <c r="J261" i="7"/>
  <c r="D261" i="7"/>
  <c r="C261" i="7"/>
  <c r="B261" i="7"/>
  <c r="A261" i="7"/>
  <c r="N260" i="7"/>
  <c r="M260" i="7"/>
  <c r="L260" i="7"/>
  <c r="K260" i="7"/>
  <c r="J260" i="7"/>
  <c r="D260" i="7"/>
  <c r="C260" i="7"/>
  <c r="B260" i="7"/>
  <c r="A260" i="7"/>
  <c r="N259" i="7"/>
  <c r="M259" i="7"/>
  <c r="L259" i="7"/>
  <c r="K259" i="7"/>
  <c r="J259" i="7"/>
  <c r="D259" i="7"/>
  <c r="C259" i="7"/>
  <c r="B259" i="7"/>
  <c r="A259" i="7"/>
  <c r="N258" i="7"/>
  <c r="M258" i="7"/>
  <c r="L258" i="7"/>
  <c r="K258" i="7"/>
  <c r="J258" i="7"/>
  <c r="D258" i="7"/>
  <c r="C258" i="7"/>
  <c r="B258" i="7"/>
  <c r="A258" i="7"/>
  <c r="N257" i="7"/>
  <c r="M257" i="7"/>
  <c r="L257" i="7"/>
  <c r="K257" i="7"/>
  <c r="J257" i="7"/>
  <c r="D257" i="7"/>
  <c r="C257" i="7"/>
  <c r="B257" i="7"/>
  <c r="A257" i="7"/>
  <c r="N256" i="7"/>
  <c r="M256" i="7"/>
  <c r="L256" i="7"/>
  <c r="K256" i="7"/>
  <c r="J256" i="7"/>
  <c r="D256" i="7"/>
  <c r="C256" i="7"/>
  <c r="B256" i="7"/>
  <c r="A256" i="7"/>
  <c r="N255" i="7"/>
  <c r="M255" i="7"/>
  <c r="L255" i="7"/>
  <c r="K255" i="7"/>
  <c r="J255" i="7"/>
  <c r="D255" i="7"/>
  <c r="C255" i="7"/>
  <c r="B255" i="7"/>
  <c r="A255" i="7"/>
  <c r="N254" i="7"/>
  <c r="M254" i="7"/>
  <c r="L254" i="7"/>
  <c r="K254" i="7"/>
  <c r="J254" i="7"/>
  <c r="D254" i="7"/>
  <c r="C254" i="7"/>
  <c r="B254" i="7"/>
  <c r="A254" i="7"/>
  <c r="N253" i="7"/>
  <c r="M253" i="7"/>
  <c r="L253" i="7"/>
  <c r="K253" i="7"/>
  <c r="J253" i="7"/>
  <c r="D253" i="7"/>
  <c r="C253" i="7"/>
  <c r="B253" i="7"/>
  <c r="A253" i="7"/>
  <c r="N252" i="7"/>
  <c r="M252" i="7"/>
  <c r="L252" i="7"/>
  <c r="K252" i="7"/>
  <c r="J252" i="7"/>
  <c r="D252" i="7"/>
  <c r="C252" i="7"/>
  <c r="B252" i="7"/>
  <c r="A252" i="7"/>
  <c r="N251" i="7"/>
  <c r="M251" i="7"/>
  <c r="L251" i="7"/>
  <c r="K251" i="7"/>
  <c r="J251" i="7"/>
  <c r="D251" i="7"/>
  <c r="C251" i="7"/>
  <c r="B251" i="7"/>
  <c r="A251" i="7"/>
  <c r="N250" i="7"/>
  <c r="M250" i="7"/>
  <c r="L250" i="7"/>
  <c r="K250" i="7"/>
  <c r="J250" i="7"/>
  <c r="D250" i="7"/>
  <c r="C250" i="7"/>
  <c r="B250" i="7"/>
  <c r="A250" i="7"/>
  <c r="N249" i="7"/>
  <c r="M249" i="7"/>
  <c r="L249" i="7"/>
  <c r="K249" i="7"/>
  <c r="J249" i="7"/>
  <c r="D249" i="7"/>
  <c r="C249" i="7"/>
  <c r="B249" i="7"/>
  <c r="A249" i="7"/>
  <c r="N248" i="7"/>
  <c r="M248" i="7"/>
  <c r="L248" i="7"/>
  <c r="K248" i="7"/>
  <c r="J248" i="7"/>
  <c r="D248" i="7"/>
  <c r="C248" i="7"/>
  <c r="B248" i="7"/>
  <c r="A248" i="7"/>
  <c r="N247" i="7"/>
  <c r="M247" i="7"/>
  <c r="L247" i="7"/>
  <c r="K247" i="7"/>
  <c r="J247" i="7"/>
  <c r="D247" i="7"/>
  <c r="C247" i="7"/>
  <c r="B247" i="7"/>
  <c r="A247" i="7"/>
  <c r="N246" i="7"/>
  <c r="M246" i="7"/>
  <c r="L246" i="7"/>
  <c r="K246" i="7"/>
  <c r="J246" i="7"/>
  <c r="D246" i="7"/>
  <c r="C246" i="7"/>
  <c r="B246" i="7"/>
  <c r="A246" i="7"/>
  <c r="N245" i="7"/>
  <c r="M245" i="7"/>
  <c r="L245" i="7"/>
  <c r="K245" i="7"/>
  <c r="J245" i="7"/>
  <c r="D245" i="7"/>
  <c r="C245" i="7"/>
  <c r="B245" i="7"/>
  <c r="A245" i="7"/>
  <c r="N244" i="7"/>
  <c r="M244" i="7"/>
  <c r="L244" i="7"/>
  <c r="K244" i="7"/>
  <c r="J244" i="7"/>
  <c r="D244" i="7"/>
  <c r="C244" i="7"/>
  <c r="B244" i="7"/>
  <c r="A244" i="7"/>
  <c r="N243" i="7"/>
  <c r="M243" i="7"/>
  <c r="L243" i="7"/>
  <c r="K243" i="7"/>
  <c r="J243" i="7"/>
  <c r="D243" i="7"/>
  <c r="C243" i="7"/>
  <c r="B243" i="7"/>
  <c r="A243" i="7"/>
  <c r="N242" i="7"/>
  <c r="M242" i="7"/>
  <c r="L242" i="7"/>
  <c r="K242" i="7"/>
  <c r="J242" i="7"/>
  <c r="D242" i="7"/>
  <c r="C242" i="7"/>
  <c r="B242" i="7"/>
  <c r="A242" i="7"/>
  <c r="N241" i="7"/>
  <c r="M241" i="7"/>
  <c r="L241" i="7"/>
  <c r="K241" i="7"/>
  <c r="J241" i="7"/>
  <c r="D241" i="7"/>
  <c r="C241" i="7"/>
  <c r="B241" i="7"/>
  <c r="A241" i="7"/>
  <c r="N240" i="7"/>
  <c r="M240" i="7"/>
  <c r="L240" i="7"/>
  <c r="K240" i="7"/>
  <c r="J240" i="7"/>
  <c r="D240" i="7"/>
  <c r="C240" i="7"/>
  <c r="B240" i="7"/>
  <c r="A240" i="7"/>
  <c r="N239" i="7"/>
  <c r="M239" i="7"/>
  <c r="L239" i="7"/>
  <c r="K239" i="7"/>
  <c r="J239" i="7"/>
  <c r="D239" i="7"/>
  <c r="C239" i="7"/>
  <c r="B239" i="7"/>
  <c r="A239" i="7"/>
  <c r="N238" i="7"/>
  <c r="M238" i="7"/>
  <c r="L238" i="7"/>
  <c r="K238" i="7"/>
  <c r="J238" i="7"/>
  <c r="D238" i="7"/>
  <c r="C238" i="7"/>
  <c r="B238" i="7"/>
  <c r="A238" i="7"/>
  <c r="N237" i="7"/>
  <c r="M237" i="7"/>
  <c r="L237" i="7"/>
  <c r="K237" i="7"/>
  <c r="J237" i="7"/>
  <c r="D237" i="7"/>
  <c r="C237" i="7"/>
  <c r="B237" i="7"/>
  <c r="A237" i="7"/>
  <c r="N236" i="7"/>
  <c r="M236" i="7"/>
  <c r="L236" i="7"/>
  <c r="K236" i="7"/>
  <c r="J236" i="7"/>
  <c r="D236" i="7"/>
  <c r="C236" i="7"/>
  <c r="B236" i="7"/>
  <c r="A236" i="7"/>
  <c r="N235" i="7"/>
  <c r="M235" i="7"/>
  <c r="L235" i="7"/>
  <c r="K235" i="7"/>
  <c r="J235" i="7"/>
  <c r="D235" i="7"/>
  <c r="C235" i="7"/>
  <c r="B235" i="7"/>
  <c r="A235" i="7"/>
  <c r="N234" i="7"/>
  <c r="M234" i="7"/>
  <c r="L234" i="7"/>
  <c r="K234" i="7"/>
  <c r="J234" i="7"/>
  <c r="D234" i="7"/>
  <c r="C234" i="7"/>
  <c r="B234" i="7"/>
  <c r="A234" i="7"/>
  <c r="N233" i="7"/>
  <c r="M233" i="7"/>
  <c r="L233" i="7"/>
  <c r="K233" i="7"/>
  <c r="J233" i="7"/>
  <c r="D233" i="7"/>
  <c r="C233" i="7"/>
  <c r="B233" i="7"/>
  <c r="A233" i="7"/>
  <c r="N232" i="7"/>
  <c r="M232" i="7"/>
  <c r="L232" i="7"/>
  <c r="K232" i="7"/>
  <c r="J232" i="7"/>
  <c r="D232" i="7"/>
  <c r="C232" i="7"/>
  <c r="B232" i="7"/>
  <c r="A232" i="7"/>
  <c r="N231" i="7"/>
  <c r="M231" i="7"/>
  <c r="L231" i="7"/>
  <c r="K231" i="7"/>
  <c r="J231" i="7"/>
  <c r="D231" i="7"/>
  <c r="C231" i="7"/>
  <c r="B231" i="7"/>
  <c r="A231" i="7"/>
  <c r="N230" i="7"/>
  <c r="M230" i="7"/>
  <c r="L230" i="7"/>
  <c r="K230" i="7"/>
  <c r="J230" i="7"/>
  <c r="D230" i="7"/>
  <c r="C230" i="7"/>
  <c r="B230" i="7"/>
  <c r="A230" i="7"/>
  <c r="N229" i="7"/>
  <c r="M229" i="7"/>
  <c r="L229" i="7"/>
  <c r="K229" i="7"/>
  <c r="J229" i="7"/>
  <c r="D229" i="7"/>
  <c r="C229" i="7"/>
  <c r="B229" i="7"/>
  <c r="A229" i="7"/>
  <c r="N228" i="7"/>
  <c r="M228" i="7"/>
  <c r="L228" i="7"/>
  <c r="K228" i="7"/>
  <c r="J228" i="7"/>
  <c r="D228" i="7"/>
  <c r="C228" i="7"/>
  <c r="B228" i="7"/>
  <c r="A228" i="7"/>
  <c r="N227" i="7"/>
  <c r="M227" i="7"/>
  <c r="L227" i="7"/>
  <c r="K227" i="7"/>
  <c r="J227" i="7"/>
  <c r="D227" i="7"/>
  <c r="C227" i="7"/>
  <c r="B227" i="7"/>
  <c r="A227" i="7"/>
  <c r="N226" i="7"/>
  <c r="M226" i="7"/>
  <c r="L226" i="7"/>
  <c r="K226" i="7"/>
  <c r="J226" i="7"/>
  <c r="D226" i="7"/>
  <c r="C226" i="7"/>
  <c r="B226" i="7"/>
  <c r="A226" i="7"/>
  <c r="N225" i="7"/>
  <c r="M225" i="7"/>
  <c r="L225" i="7"/>
  <c r="K225" i="7"/>
  <c r="J225" i="7"/>
  <c r="D225" i="7"/>
  <c r="C225" i="7"/>
  <c r="B225" i="7"/>
  <c r="A225" i="7"/>
  <c r="N224" i="7"/>
  <c r="M224" i="7"/>
  <c r="L224" i="7"/>
  <c r="K224" i="7"/>
  <c r="J224" i="7"/>
  <c r="D224" i="7"/>
  <c r="C224" i="7"/>
  <c r="B224" i="7"/>
  <c r="A224" i="7"/>
  <c r="N223" i="7"/>
  <c r="M223" i="7"/>
  <c r="L223" i="7"/>
  <c r="K223" i="7"/>
  <c r="J223" i="7"/>
  <c r="D223" i="7"/>
  <c r="C223" i="7"/>
  <c r="B223" i="7"/>
  <c r="A223" i="7"/>
  <c r="N222" i="7"/>
  <c r="M222" i="7"/>
  <c r="L222" i="7"/>
  <c r="K222" i="7"/>
  <c r="J222" i="7"/>
  <c r="D222" i="7"/>
  <c r="C222" i="7"/>
  <c r="B222" i="7"/>
  <c r="A222" i="7"/>
  <c r="N221" i="7"/>
  <c r="M221" i="7"/>
  <c r="L221" i="7"/>
  <c r="K221" i="7"/>
  <c r="J221" i="7"/>
  <c r="D221" i="7"/>
  <c r="C221" i="7"/>
  <c r="B221" i="7"/>
  <c r="A221" i="7"/>
  <c r="N220" i="7"/>
  <c r="M220" i="7"/>
  <c r="L220" i="7"/>
  <c r="K220" i="7"/>
  <c r="J220" i="7"/>
  <c r="D220" i="7"/>
  <c r="C220" i="7"/>
  <c r="B220" i="7"/>
  <c r="A220" i="7"/>
  <c r="N219" i="7"/>
  <c r="M219" i="7"/>
  <c r="L219" i="7"/>
  <c r="K219" i="7"/>
  <c r="J219" i="7"/>
  <c r="D219" i="7"/>
  <c r="C219" i="7"/>
  <c r="B219" i="7"/>
  <c r="A219" i="7"/>
  <c r="N218" i="7"/>
  <c r="M218" i="7"/>
  <c r="L218" i="7"/>
  <c r="K218" i="7"/>
  <c r="J218" i="7"/>
  <c r="D218" i="7"/>
  <c r="C218" i="7"/>
  <c r="B218" i="7"/>
  <c r="A218" i="7"/>
  <c r="N217" i="7"/>
  <c r="M217" i="7"/>
  <c r="L217" i="7"/>
  <c r="K217" i="7"/>
  <c r="J217" i="7"/>
  <c r="D217" i="7"/>
  <c r="C217" i="7"/>
  <c r="B217" i="7"/>
  <c r="A217" i="7"/>
  <c r="N216" i="7"/>
  <c r="M216" i="7"/>
  <c r="L216" i="7"/>
  <c r="K216" i="7"/>
  <c r="J216" i="7"/>
  <c r="D216" i="7"/>
  <c r="C216" i="7"/>
  <c r="B216" i="7"/>
  <c r="A216" i="7"/>
  <c r="N215" i="7"/>
  <c r="M215" i="7"/>
  <c r="L215" i="7"/>
  <c r="K215" i="7"/>
  <c r="J215" i="7"/>
  <c r="D215" i="7"/>
  <c r="C215" i="7"/>
  <c r="B215" i="7"/>
  <c r="A215" i="7"/>
  <c r="N214" i="7"/>
  <c r="M214" i="7"/>
  <c r="L214" i="7"/>
  <c r="K214" i="7"/>
  <c r="J214" i="7"/>
  <c r="D214" i="7"/>
  <c r="C214" i="7"/>
  <c r="B214" i="7"/>
  <c r="A214" i="7"/>
  <c r="N213" i="7"/>
  <c r="M213" i="7"/>
  <c r="L213" i="7"/>
  <c r="K213" i="7"/>
  <c r="J213" i="7"/>
  <c r="D213" i="7"/>
  <c r="C213" i="7"/>
  <c r="B213" i="7"/>
  <c r="A213" i="7"/>
  <c r="N212" i="7"/>
  <c r="M212" i="7"/>
  <c r="L212" i="7"/>
  <c r="K212" i="7"/>
  <c r="J212" i="7"/>
  <c r="D212" i="7"/>
  <c r="C212" i="7"/>
  <c r="B212" i="7"/>
  <c r="A212" i="7"/>
  <c r="N211" i="7"/>
  <c r="M211" i="7"/>
  <c r="L211" i="7"/>
  <c r="K211" i="7"/>
  <c r="J211" i="7"/>
  <c r="D211" i="7"/>
  <c r="C211" i="7"/>
  <c r="B211" i="7"/>
  <c r="A211" i="7"/>
  <c r="N210" i="7"/>
  <c r="M210" i="7"/>
  <c r="L210" i="7"/>
  <c r="K210" i="7"/>
  <c r="J210" i="7"/>
  <c r="D210" i="7"/>
  <c r="C210" i="7"/>
  <c r="B210" i="7"/>
  <c r="A210" i="7"/>
  <c r="N209" i="7"/>
  <c r="M209" i="7"/>
  <c r="L209" i="7"/>
  <c r="K209" i="7"/>
  <c r="J209" i="7"/>
  <c r="D209" i="7"/>
  <c r="C209" i="7"/>
  <c r="B209" i="7"/>
  <c r="A209" i="7"/>
  <c r="N208" i="7"/>
  <c r="M208" i="7"/>
  <c r="L208" i="7"/>
  <c r="K208" i="7"/>
  <c r="J208" i="7"/>
  <c r="D208" i="7"/>
  <c r="C208" i="7"/>
  <c r="B208" i="7"/>
  <c r="A208" i="7"/>
  <c r="N207" i="7"/>
  <c r="M207" i="7"/>
  <c r="L207" i="7"/>
  <c r="K207" i="7"/>
  <c r="J207" i="7"/>
  <c r="D207" i="7"/>
  <c r="C207" i="7"/>
  <c r="B207" i="7"/>
  <c r="A207" i="7"/>
  <c r="N206" i="7"/>
  <c r="M206" i="7"/>
  <c r="L206" i="7"/>
  <c r="K206" i="7"/>
  <c r="J206" i="7"/>
  <c r="D206" i="7"/>
  <c r="C206" i="7"/>
  <c r="B206" i="7"/>
  <c r="A206" i="7"/>
  <c r="N205" i="7"/>
  <c r="M205" i="7"/>
  <c r="L205" i="7"/>
  <c r="K205" i="7"/>
  <c r="J205" i="7"/>
  <c r="D205" i="7"/>
  <c r="C205" i="7"/>
  <c r="B205" i="7"/>
  <c r="A205" i="7"/>
  <c r="N204" i="7"/>
  <c r="M204" i="7"/>
  <c r="L204" i="7"/>
  <c r="K204" i="7"/>
  <c r="J204" i="7"/>
  <c r="D204" i="7"/>
  <c r="C204" i="7"/>
  <c r="B204" i="7"/>
  <c r="A204" i="7"/>
  <c r="N203" i="7"/>
  <c r="M203" i="7"/>
  <c r="L203" i="7"/>
  <c r="K203" i="7"/>
  <c r="J203" i="7"/>
  <c r="D203" i="7"/>
  <c r="C203" i="7"/>
  <c r="B203" i="7"/>
  <c r="A203" i="7"/>
  <c r="N202" i="7"/>
  <c r="M202" i="7"/>
  <c r="L202" i="7"/>
  <c r="K202" i="7"/>
  <c r="J202" i="7"/>
  <c r="D202" i="7"/>
  <c r="C202" i="7"/>
  <c r="B202" i="7"/>
  <c r="A202" i="7"/>
  <c r="N201" i="7"/>
  <c r="M201" i="7"/>
  <c r="L201" i="7"/>
  <c r="K201" i="7"/>
  <c r="J201" i="7"/>
  <c r="D201" i="7"/>
  <c r="C201" i="7"/>
  <c r="B201" i="7"/>
  <c r="A201" i="7"/>
  <c r="N200" i="7"/>
  <c r="M200" i="7"/>
  <c r="L200" i="7"/>
  <c r="K200" i="7"/>
  <c r="J200" i="7"/>
  <c r="D200" i="7"/>
  <c r="C200" i="7"/>
  <c r="B200" i="7"/>
  <c r="A200" i="7"/>
  <c r="N199" i="7"/>
  <c r="M199" i="7"/>
  <c r="L199" i="7"/>
  <c r="K199" i="7"/>
  <c r="J199" i="7"/>
  <c r="D199" i="7"/>
  <c r="C199" i="7"/>
  <c r="B199" i="7"/>
  <c r="A199" i="7"/>
  <c r="N198" i="7"/>
  <c r="M198" i="7"/>
  <c r="L198" i="7"/>
  <c r="K198" i="7"/>
  <c r="J198" i="7"/>
  <c r="D198" i="7"/>
  <c r="C198" i="7"/>
  <c r="B198" i="7"/>
  <c r="A198" i="7"/>
  <c r="N197" i="7"/>
  <c r="M197" i="7"/>
  <c r="L197" i="7"/>
  <c r="K197" i="7"/>
  <c r="J197" i="7"/>
  <c r="D197" i="7"/>
  <c r="C197" i="7"/>
  <c r="B197" i="7"/>
  <c r="A197" i="7"/>
  <c r="N196" i="7"/>
  <c r="M196" i="7"/>
  <c r="L196" i="7"/>
  <c r="K196" i="7"/>
  <c r="J196" i="7"/>
  <c r="D196" i="7"/>
  <c r="C196" i="7"/>
  <c r="B196" i="7"/>
  <c r="A196" i="7"/>
  <c r="N195" i="7"/>
  <c r="M195" i="7"/>
  <c r="L195" i="7"/>
  <c r="K195" i="7"/>
  <c r="J195" i="7"/>
  <c r="D195" i="7"/>
  <c r="C195" i="7"/>
  <c r="B195" i="7"/>
  <c r="A195" i="7"/>
  <c r="N194" i="7"/>
  <c r="M194" i="7"/>
  <c r="L194" i="7"/>
  <c r="K194" i="7"/>
  <c r="J194" i="7"/>
  <c r="D194" i="7"/>
  <c r="C194" i="7"/>
  <c r="B194" i="7"/>
  <c r="A194" i="7"/>
  <c r="N193" i="7"/>
  <c r="M193" i="7"/>
  <c r="L193" i="7"/>
  <c r="K193" i="7"/>
  <c r="J193" i="7"/>
  <c r="D193" i="7"/>
  <c r="C193" i="7"/>
  <c r="B193" i="7"/>
  <c r="A193" i="7"/>
  <c r="N192" i="7"/>
  <c r="M192" i="7"/>
  <c r="L192" i="7"/>
  <c r="K192" i="7"/>
  <c r="J192" i="7"/>
  <c r="D192" i="7"/>
  <c r="C192" i="7"/>
  <c r="B192" i="7"/>
  <c r="A192" i="7"/>
  <c r="N191" i="7"/>
  <c r="M191" i="7"/>
  <c r="L191" i="7"/>
  <c r="K191" i="7"/>
  <c r="J191" i="7"/>
  <c r="D191" i="7"/>
  <c r="C191" i="7"/>
  <c r="B191" i="7"/>
  <c r="A191" i="7"/>
  <c r="N190" i="7"/>
  <c r="M190" i="7"/>
  <c r="L190" i="7"/>
  <c r="K190" i="7"/>
  <c r="J190" i="7"/>
  <c r="D190" i="7"/>
  <c r="C190" i="7"/>
  <c r="B190" i="7"/>
  <c r="A190" i="7"/>
  <c r="N189" i="7"/>
  <c r="M189" i="7"/>
  <c r="L189" i="7"/>
  <c r="K189" i="7"/>
  <c r="J189" i="7"/>
  <c r="D189" i="7"/>
  <c r="C189" i="7"/>
  <c r="B189" i="7"/>
  <c r="A189" i="7"/>
  <c r="N188" i="7"/>
  <c r="M188" i="7"/>
  <c r="L188" i="7"/>
  <c r="K188" i="7"/>
  <c r="J188" i="7"/>
  <c r="D188" i="7"/>
  <c r="C188" i="7"/>
  <c r="B188" i="7"/>
  <c r="A188" i="7"/>
  <c r="N187" i="7"/>
  <c r="M187" i="7"/>
  <c r="L187" i="7"/>
  <c r="K187" i="7"/>
  <c r="J187" i="7"/>
  <c r="D187" i="7"/>
  <c r="C187" i="7"/>
  <c r="B187" i="7"/>
  <c r="A187" i="7"/>
  <c r="N186" i="7"/>
  <c r="M186" i="7"/>
  <c r="L186" i="7"/>
  <c r="K186" i="7"/>
  <c r="J186" i="7"/>
  <c r="D186" i="7"/>
  <c r="C186" i="7"/>
  <c r="B186" i="7"/>
  <c r="A186" i="7"/>
  <c r="N185" i="7"/>
  <c r="M185" i="7"/>
  <c r="L185" i="7"/>
  <c r="K185" i="7"/>
  <c r="J185" i="7"/>
  <c r="D185" i="7"/>
  <c r="C185" i="7"/>
  <c r="B185" i="7"/>
  <c r="A185" i="7"/>
  <c r="N184" i="7"/>
  <c r="M184" i="7"/>
  <c r="L184" i="7"/>
  <c r="K184" i="7"/>
  <c r="J184" i="7"/>
  <c r="D184" i="7"/>
  <c r="C184" i="7"/>
  <c r="B184" i="7"/>
  <c r="A184" i="7"/>
  <c r="N183" i="7"/>
  <c r="M183" i="7"/>
  <c r="L183" i="7"/>
  <c r="K183" i="7"/>
  <c r="J183" i="7"/>
  <c r="D183" i="7"/>
  <c r="C183" i="7"/>
  <c r="B183" i="7"/>
  <c r="A183" i="7"/>
  <c r="N182" i="7"/>
  <c r="M182" i="7"/>
  <c r="L182" i="7"/>
  <c r="K182" i="7"/>
  <c r="J182" i="7"/>
  <c r="D182" i="7"/>
  <c r="C182" i="7"/>
  <c r="B182" i="7"/>
  <c r="A182" i="7"/>
  <c r="N181" i="7"/>
  <c r="M181" i="7"/>
  <c r="L181" i="7"/>
  <c r="K181" i="7"/>
  <c r="J181" i="7"/>
  <c r="D181" i="7"/>
  <c r="C181" i="7"/>
  <c r="B181" i="7"/>
  <c r="A181" i="7"/>
  <c r="N180" i="7"/>
  <c r="M180" i="7"/>
  <c r="L180" i="7"/>
  <c r="K180" i="7"/>
  <c r="J180" i="7"/>
  <c r="D180" i="7"/>
  <c r="C180" i="7"/>
  <c r="B180" i="7"/>
  <c r="A180" i="7"/>
  <c r="N179" i="7"/>
  <c r="M179" i="7"/>
  <c r="L179" i="7"/>
  <c r="K179" i="7"/>
  <c r="J179" i="7"/>
  <c r="D179" i="7"/>
  <c r="C179" i="7"/>
  <c r="B179" i="7"/>
  <c r="A179" i="7"/>
  <c r="N178" i="7"/>
  <c r="M178" i="7"/>
  <c r="L178" i="7"/>
  <c r="K178" i="7"/>
  <c r="J178" i="7"/>
  <c r="D178" i="7"/>
  <c r="C178" i="7"/>
  <c r="B178" i="7"/>
  <c r="A178" i="7"/>
  <c r="N177" i="7"/>
  <c r="M177" i="7"/>
  <c r="L177" i="7"/>
  <c r="K177" i="7"/>
  <c r="J177" i="7"/>
  <c r="D177" i="7"/>
  <c r="C177" i="7"/>
  <c r="B177" i="7"/>
  <c r="A177" i="7"/>
  <c r="N176" i="7"/>
  <c r="M176" i="7"/>
  <c r="L176" i="7"/>
  <c r="K176" i="7"/>
  <c r="J176" i="7"/>
  <c r="D176" i="7"/>
  <c r="C176" i="7"/>
  <c r="B176" i="7"/>
  <c r="A176" i="7"/>
  <c r="N175" i="7"/>
  <c r="M175" i="7"/>
  <c r="L175" i="7"/>
  <c r="K175" i="7"/>
  <c r="J175" i="7"/>
  <c r="D175" i="7"/>
  <c r="C175" i="7"/>
  <c r="B175" i="7"/>
  <c r="A175" i="7"/>
  <c r="N174" i="7"/>
  <c r="M174" i="7"/>
  <c r="L174" i="7"/>
  <c r="K174" i="7"/>
  <c r="J174" i="7"/>
  <c r="D174" i="7"/>
  <c r="C174" i="7"/>
  <c r="B174" i="7"/>
  <c r="A174" i="7"/>
  <c r="N173" i="7"/>
  <c r="M173" i="7"/>
  <c r="L173" i="7"/>
  <c r="K173" i="7"/>
  <c r="J173" i="7"/>
  <c r="D173" i="7"/>
  <c r="C173" i="7"/>
  <c r="B173" i="7"/>
  <c r="A173" i="7"/>
  <c r="N172" i="7"/>
  <c r="M172" i="7"/>
  <c r="L172" i="7"/>
  <c r="K172" i="7"/>
  <c r="J172" i="7"/>
  <c r="D172" i="7"/>
  <c r="C172" i="7"/>
  <c r="B172" i="7"/>
  <c r="A172" i="7"/>
  <c r="N171" i="7"/>
  <c r="M171" i="7"/>
  <c r="L171" i="7"/>
  <c r="K171" i="7"/>
  <c r="J171" i="7"/>
  <c r="D171" i="7"/>
  <c r="C171" i="7"/>
  <c r="B171" i="7"/>
  <c r="A171" i="7"/>
  <c r="N170" i="7"/>
  <c r="M170" i="7"/>
  <c r="L170" i="7"/>
  <c r="K170" i="7"/>
  <c r="J170" i="7"/>
  <c r="D170" i="7"/>
  <c r="C170" i="7"/>
  <c r="B170" i="7"/>
  <c r="A170" i="7"/>
  <c r="N169" i="7"/>
  <c r="M169" i="7"/>
  <c r="L169" i="7"/>
  <c r="K169" i="7"/>
  <c r="J169" i="7"/>
  <c r="D169" i="7"/>
  <c r="C169" i="7"/>
  <c r="B169" i="7"/>
  <c r="A169" i="7"/>
  <c r="N168" i="7"/>
  <c r="M168" i="7"/>
  <c r="L168" i="7"/>
  <c r="K168" i="7"/>
  <c r="J168" i="7"/>
  <c r="D168" i="7"/>
  <c r="C168" i="7"/>
  <c r="B168" i="7"/>
  <c r="A168" i="7"/>
  <c r="N167" i="7"/>
  <c r="M167" i="7"/>
  <c r="L167" i="7"/>
  <c r="K167" i="7"/>
  <c r="J167" i="7"/>
  <c r="D167" i="7"/>
  <c r="C167" i="7"/>
  <c r="B167" i="7"/>
  <c r="A167" i="7"/>
  <c r="N166" i="7"/>
  <c r="M166" i="7"/>
  <c r="L166" i="7"/>
  <c r="K166" i="7"/>
  <c r="J166" i="7"/>
  <c r="D166" i="7"/>
  <c r="C166" i="7"/>
  <c r="B166" i="7"/>
  <c r="A166" i="7"/>
  <c r="N165" i="7"/>
  <c r="M165" i="7"/>
  <c r="L165" i="7"/>
  <c r="K165" i="7"/>
  <c r="J165" i="7"/>
  <c r="D165" i="7"/>
  <c r="C165" i="7"/>
  <c r="B165" i="7"/>
  <c r="A165" i="7"/>
  <c r="N164" i="7"/>
  <c r="M164" i="7"/>
  <c r="L164" i="7"/>
  <c r="K164" i="7"/>
  <c r="J164" i="7"/>
  <c r="D164" i="7"/>
  <c r="C164" i="7"/>
  <c r="B164" i="7"/>
  <c r="A164" i="7"/>
  <c r="N163" i="7"/>
  <c r="M163" i="7"/>
  <c r="L163" i="7"/>
  <c r="K163" i="7"/>
  <c r="J163" i="7"/>
  <c r="D163" i="7"/>
  <c r="C163" i="7"/>
  <c r="B163" i="7"/>
  <c r="A163" i="7"/>
  <c r="N162" i="7"/>
  <c r="M162" i="7"/>
  <c r="L162" i="7"/>
  <c r="K162" i="7"/>
  <c r="J162" i="7"/>
  <c r="D162" i="7"/>
  <c r="C162" i="7"/>
  <c r="B162" i="7"/>
  <c r="A162" i="7"/>
  <c r="N161" i="7"/>
  <c r="M161" i="7"/>
  <c r="L161" i="7"/>
  <c r="K161" i="7"/>
  <c r="J161" i="7"/>
  <c r="D161" i="7"/>
  <c r="C161" i="7"/>
  <c r="B161" i="7"/>
  <c r="A161" i="7"/>
  <c r="N160" i="7"/>
  <c r="M160" i="7"/>
  <c r="L160" i="7"/>
  <c r="K160" i="7"/>
  <c r="J160" i="7"/>
  <c r="D160" i="7"/>
  <c r="C160" i="7"/>
  <c r="B160" i="7"/>
  <c r="A160" i="7"/>
  <c r="N159" i="7"/>
  <c r="M159" i="7"/>
  <c r="L159" i="7"/>
  <c r="K159" i="7"/>
  <c r="J159" i="7"/>
  <c r="D159" i="7"/>
  <c r="C159" i="7"/>
  <c r="B159" i="7"/>
  <c r="A159" i="7"/>
  <c r="N158" i="7"/>
  <c r="M158" i="7"/>
  <c r="L158" i="7"/>
  <c r="K158" i="7"/>
  <c r="J158" i="7"/>
  <c r="D158" i="7"/>
  <c r="C158" i="7"/>
  <c r="B158" i="7"/>
  <c r="A158" i="7"/>
  <c r="N157" i="7"/>
  <c r="M157" i="7"/>
  <c r="L157" i="7"/>
  <c r="K157" i="7"/>
  <c r="J157" i="7"/>
  <c r="D157" i="7"/>
  <c r="C157" i="7"/>
  <c r="B157" i="7"/>
  <c r="A157" i="7"/>
  <c r="N156" i="7"/>
  <c r="M156" i="7"/>
  <c r="L156" i="7"/>
  <c r="K156" i="7"/>
  <c r="J156" i="7"/>
  <c r="D156" i="7"/>
  <c r="C156" i="7"/>
  <c r="B156" i="7"/>
  <c r="A156" i="7"/>
  <c r="N155" i="7"/>
  <c r="M155" i="7"/>
  <c r="L155" i="7"/>
  <c r="K155" i="7"/>
  <c r="J155" i="7"/>
  <c r="D155" i="7"/>
  <c r="C155" i="7"/>
  <c r="B155" i="7"/>
  <c r="A155" i="7"/>
  <c r="N154" i="7"/>
  <c r="M154" i="7"/>
  <c r="L154" i="7"/>
  <c r="K154" i="7"/>
  <c r="J154" i="7"/>
  <c r="D154" i="7"/>
  <c r="C154" i="7"/>
  <c r="B154" i="7"/>
  <c r="A154" i="7"/>
  <c r="N153" i="7"/>
  <c r="M153" i="7"/>
  <c r="L153" i="7"/>
  <c r="K153" i="7"/>
  <c r="J153" i="7"/>
  <c r="D153" i="7"/>
  <c r="C153" i="7"/>
  <c r="B153" i="7"/>
  <c r="A153" i="7"/>
  <c r="N152" i="7"/>
  <c r="M152" i="7"/>
  <c r="L152" i="7"/>
  <c r="K152" i="7"/>
  <c r="J152" i="7"/>
  <c r="D152" i="7"/>
  <c r="C152" i="7"/>
  <c r="B152" i="7"/>
  <c r="A152" i="7"/>
  <c r="N151" i="7"/>
  <c r="M151" i="7"/>
  <c r="L151" i="7"/>
  <c r="K151" i="7"/>
  <c r="J151" i="7"/>
  <c r="D151" i="7"/>
  <c r="C151" i="7"/>
  <c r="B151" i="7"/>
  <c r="A151" i="7"/>
  <c r="N150" i="7"/>
  <c r="M150" i="7"/>
  <c r="L150" i="7"/>
  <c r="K150" i="7"/>
  <c r="J150" i="7"/>
  <c r="D150" i="7"/>
  <c r="C150" i="7"/>
  <c r="B150" i="7"/>
  <c r="A150" i="7"/>
  <c r="N149" i="7"/>
  <c r="M149" i="7"/>
  <c r="L149" i="7"/>
  <c r="K149" i="7"/>
  <c r="J149" i="7"/>
  <c r="D149" i="7"/>
  <c r="C149" i="7"/>
  <c r="B149" i="7"/>
  <c r="A149" i="7"/>
  <c r="N148" i="7"/>
  <c r="M148" i="7"/>
  <c r="L148" i="7"/>
  <c r="K148" i="7"/>
  <c r="J148" i="7"/>
  <c r="D148" i="7"/>
  <c r="C148" i="7"/>
  <c r="B148" i="7"/>
  <c r="A148" i="7"/>
  <c r="N147" i="7"/>
  <c r="M147" i="7"/>
  <c r="L147" i="7"/>
  <c r="K147" i="7"/>
  <c r="J147" i="7"/>
  <c r="D147" i="7"/>
  <c r="C147" i="7"/>
  <c r="B147" i="7"/>
  <c r="A147" i="7"/>
  <c r="N146" i="7"/>
  <c r="M146" i="7"/>
  <c r="L146" i="7"/>
  <c r="K146" i="7"/>
  <c r="J146" i="7"/>
  <c r="D146" i="7"/>
  <c r="C146" i="7"/>
  <c r="B146" i="7"/>
  <c r="A146" i="7"/>
  <c r="N145" i="7"/>
  <c r="M145" i="7"/>
  <c r="L145" i="7"/>
  <c r="K145" i="7"/>
  <c r="J145" i="7"/>
  <c r="D145" i="7"/>
  <c r="C145" i="7"/>
  <c r="B145" i="7"/>
  <c r="A145" i="7"/>
  <c r="N144" i="7"/>
  <c r="M144" i="7"/>
  <c r="L144" i="7"/>
  <c r="K144" i="7"/>
  <c r="J144" i="7"/>
  <c r="D144" i="7"/>
  <c r="C144" i="7"/>
  <c r="B144" i="7"/>
  <c r="A144" i="7"/>
  <c r="N143" i="7"/>
  <c r="M143" i="7"/>
  <c r="L143" i="7"/>
  <c r="K143" i="7"/>
  <c r="J143" i="7"/>
  <c r="D143" i="7"/>
  <c r="C143" i="7"/>
  <c r="B143" i="7"/>
  <c r="A143" i="7"/>
  <c r="N142" i="7"/>
  <c r="M142" i="7"/>
  <c r="L142" i="7"/>
  <c r="K142" i="7"/>
  <c r="J142" i="7"/>
  <c r="D142" i="7"/>
  <c r="C142" i="7"/>
  <c r="B142" i="7"/>
  <c r="A142" i="7"/>
  <c r="N141" i="7"/>
  <c r="M141" i="7"/>
  <c r="L141" i="7"/>
  <c r="K141" i="7"/>
  <c r="J141" i="7"/>
  <c r="D141" i="7"/>
  <c r="C141" i="7"/>
  <c r="B141" i="7"/>
  <c r="A141" i="7"/>
  <c r="N140" i="7"/>
  <c r="M140" i="7"/>
  <c r="L140" i="7"/>
  <c r="K140" i="7"/>
  <c r="J140" i="7"/>
  <c r="D140" i="7"/>
  <c r="C140" i="7"/>
  <c r="B140" i="7"/>
  <c r="A140" i="7"/>
  <c r="N139" i="7"/>
  <c r="M139" i="7"/>
  <c r="L139" i="7"/>
  <c r="K139" i="7"/>
  <c r="J139" i="7"/>
  <c r="D139" i="7"/>
  <c r="C139" i="7"/>
  <c r="B139" i="7"/>
  <c r="A139" i="7"/>
  <c r="N138" i="7"/>
  <c r="M138" i="7"/>
  <c r="L138" i="7"/>
  <c r="K138" i="7"/>
  <c r="J138" i="7"/>
  <c r="D138" i="7"/>
  <c r="C138" i="7"/>
  <c r="B138" i="7"/>
  <c r="A138" i="7"/>
  <c r="N137" i="7"/>
  <c r="M137" i="7"/>
  <c r="L137" i="7"/>
  <c r="K137" i="7"/>
  <c r="J137" i="7"/>
  <c r="D137" i="7"/>
  <c r="C137" i="7"/>
  <c r="B137" i="7"/>
  <c r="A137" i="7"/>
  <c r="N136" i="7"/>
  <c r="M136" i="7"/>
  <c r="L136" i="7"/>
  <c r="K136" i="7"/>
  <c r="J136" i="7"/>
  <c r="D136" i="7"/>
  <c r="C136" i="7"/>
  <c r="B136" i="7"/>
  <c r="A136" i="7"/>
  <c r="N135" i="7"/>
  <c r="M135" i="7"/>
  <c r="L135" i="7"/>
  <c r="K135" i="7"/>
  <c r="J135" i="7"/>
  <c r="D135" i="7"/>
  <c r="C135" i="7"/>
  <c r="B135" i="7"/>
  <c r="A135" i="7"/>
  <c r="N134" i="7"/>
  <c r="M134" i="7"/>
  <c r="L134" i="7"/>
  <c r="K134" i="7"/>
  <c r="J134" i="7"/>
  <c r="D134" i="7"/>
  <c r="C134" i="7"/>
  <c r="B134" i="7"/>
  <c r="A134" i="7"/>
  <c r="N133" i="7"/>
  <c r="M133" i="7"/>
  <c r="L133" i="7"/>
  <c r="K133" i="7"/>
  <c r="J133" i="7"/>
  <c r="D133" i="7"/>
  <c r="C133" i="7"/>
  <c r="B133" i="7"/>
  <c r="A133" i="7"/>
  <c r="N132" i="7"/>
  <c r="M132" i="7"/>
  <c r="L132" i="7"/>
  <c r="K132" i="7"/>
  <c r="J132" i="7"/>
  <c r="D132" i="7"/>
  <c r="C132" i="7"/>
  <c r="B132" i="7"/>
  <c r="A132" i="7"/>
  <c r="N131" i="7"/>
  <c r="M131" i="7"/>
  <c r="L131" i="7"/>
  <c r="K131" i="7"/>
  <c r="J131" i="7"/>
  <c r="D131" i="7"/>
  <c r="C131" i="7"/>
  <c r="B131" i="7"/>
  <c r="A131" i="7"/>
  <c r="N130" i="7"/>
  <c r="M130" i="7"/>
  <c r="L130" i="7"/>
  <c r="K130" i="7"/>
  <c r="J130" i="7"/>
  <c r="D130" i="7"/>
  <c r="C130" i="7"/>
  <c r="B130" i="7"/>
  <c r="A130" i="7"/>
  <c r="N129" i="7"/>
  <c r="M129" i="7"/>
  <c r="L129" i="7"/>
  <c r="K129" i="7"/>
  <c r="J129" i="7"/>
  <c r="D129" i="7"/>
  <c r="C129" i="7"/>
  <c r="B129" i="7"/>
  <c r="A129" i="7"/>
  <c r="N128" i="7"/>
  <c r="M128" i="7"/>
  <c r="L128" i="7"/>
  <c r="K128" i="7"/>
  <c r="J128" i="7"/>
  <c r="D128" i="7"/>
  <c r="C128" i="7"/>
  <c r="B128" i="7"/>
  <c r="A128" i="7"/>
  <c r="N127" i="7"/>
  <c r="M127" i="7"/>
  <c r="L127" i="7"/>
  <c r="K127" i="7"/>
  <c r="J127" i="7"/>
  <c r="D127" i="7"/>
  <c r="C127" i="7"/>
  <c r="B127" i="7"/>
  <c r="A127" i="7"/>
  <c r="N126" i="7"/>
  <c r="M126" i="7"/>
  <c r="L126" i="7"/>
  <c r="K126" i="7"/>
  <c r="J126" i="7"/>
  <c r="D126" i="7"/>
  <c r="C126" i="7"/>
  <c r="B126" i="7"/>
  <c r="A126" i="7"/>
  <c r="N125" i="7"/>
  <c r="M125" i="7"/>
  <c r="L125" i="7"/>
  <c r="K125" i="7"/>
  <c r="J125" i="7"/>
  <c r="D125" i="7"/>
  <c r="C125" i="7"/>
  <c r="B125" i="7"/>
  <c r="A125" i="7"/>
  <c r="N124" i="7"/>
  <c r="M124" i="7"/>
  <c r="L124" i="7"/>
  <c r="K124" i="7"/>
  <c r="J124" i="7"/>
  <c r="D124" i="7"/>
  <c r="C124" i="7"/>
  <c r="B124" i="7"/>
  <c r="A124" i="7"/>
  <c r="N123" i="7"/>
  <c r="M123" i="7"/>
  <c r="L123" i="7"/>
  <c r="K123" i="7"/>
  <c r="J123" i="7"/>
  <c r="D123" i="7"/>
  <c r="C123" i="7"/>
  <c r="B123" i="7"/>
  <c r="A123" i="7"/>
  <c r="N122" i="7"/>
  <c r="M122" i="7"/>
  <c r="L122" i="7"/>
  <c r="K122" i="7"/>
  <c r="J122" i="7"/>
  <c r="D122" i="7"/>
  <c r="C122" i="7"/>
  <c r="B122" i="7"/>
  <c r="A122" i="7"/>
  <c r="N121" i="7"/>
  <c r="M121" i="7"/>
  <c r="L121" i="7"/>
  <c r="K121" i="7"/>
  <c r="J121" i="7"/>
  <c r="D121" i="7"/>
  <c r="C121" i="7"/>
  <c r="B121" i="7"/>
  <c r="A121" i="7"/>
  <c r="N120" i="7"/>
  <c r="M120" i="7"/>
  <c r="L120" i="7"/>
  <c r="K120" i="7"/>
  <c r="J120" i="7"/>
  <c r="D120" i="7"/>
  <c r="C120" i="7"/>
  <c r="B120" i="7"/>
  <c r="A120" i="7"/>
  <c r="N119" i="7"/>
  <c r="M119" i="7"/>
  <c r="L119" i="7"/>
  <c r="K119" i="7"/>
  <c r="J119" i="7"/>
  <c r="D119" i="7"/>
  <c r="C119" i="7"/>
  <c r="B119" i="7"/>
  <c r="A119" i="7"/>
  <c r="N118" i="7"/>
  <c r="M118" i="7"/>
  <c r="L118" i="7"/>
  <c r="K118" i="7"/>
  <c r="J118" i="7"/>
  <c r="D118" i="7"/>
  <c r="C118" i="7"/>
  <c r="B118" i="7"/>
  <c r="A118" i="7"/>
  <c r="N117" i="7"/>
  <c r="M117" i="7"/>
  <c r="L117" i="7"/>
  <c r="K117" i="7"/>
  <c r="J117" i="7"/>
  <c r="D117" i="7"/>
  <c r="C117" i="7"/>
  <c r="B117" i="7"/>
  <c r="A117" i="7"/>
  <c r="N116" i="7"/>
  <c r="M116" i="7"/>
  <c r="L116" i="7"/>
  <c r="K116" i="7"/>
  <c r="J116" i="7"/>
  <c r="D116" i="7"/>
  <c r="C116" i="7"/>
  <c r="B116" i="7"/>
  <c r="A116" i="7"/>
  <c r="N115" i="7"/>
  <c r="M115" i="7"/>
  <c r="L115" i="7"/>
  <c r="K115" i="7"/>
  <c r="J115" i="7"/>
  <c r="D115" i="7"/>
  <c r="C115" i="7"/>
  <c r="B115" i="7"/>
  <c r="A115" i="7"/>
  <c r="N114" i="7"/>
  <c r="M114" i="7"/>
  <c r="L114" i="7"/>
  <c r="K114" i="7"/>
  <c r="J114" i="7"/>
  <c r="D114" i="7"/>
  <c r="C114" i="7"/>
  <c r="B114" i="7"/>
  <c r="A114" i="7"/>
  <c r="N113" i="7"/>
  <c r="M113" i="7"/>
  <c r="L113" i="7"/>
  <c r="K113" i="7"/>
  <c r="J113" i="7"/>
  <c r="D113" i="7"/>
  <c r="C113" i="7"/>
  <c r="B113" i="7"/>
  <c r="A113" i="7"/>
  <c r="N112" i="7"/>
  <c r="M112" i="7"/>
  <c r="L112" i="7"/>
  <c r="K112" i="7"/>
  <c r="J112" i="7"/>
  <c r="D112" i="7"/>
  <c r="C112" i="7"/>
  <c r="B112" i="7"/>
  <c r="A112" i="7"/>
  <c r="N111" i="7"/>
  <c r="M111" i="7"/>
  <c r="L111" i="7"/>
  <c r="K111" i="7"/>
  <c r="J111" i="7"/>
  <c r="D111" i="7"/>
  <c r="C111" i="7"/>
  <c r="B111" i="7"/>
  <c r="A111" i="7"/>
  <c r="N110" i="7"/>
  <c r="M110" i="7"/>
  <c r="L110" i="7"/>
  <c r="K110" i="7"/>
  <c r="J110" i="7"/>
  <c r="D110" i="7"/>
  <c r="C110" i="7"/>
  <c r="B110" i="7"/>
  <c r="A110" i="7"/>
  <c r="N109" i="7"/>
  <c r="M109" i="7"/>
  <c r="L109" i="7"/>
  <c r="K109" i="7"/>
  <c r="J109" i="7"/>
  <c r="D109" i="7"/>
  <c r="C109" i="7"/>
  <c r="B109" i="7"/>
  <c r="A109" i="7"/>
  <c r="N108" i="7"/>
  <c r="M108" i="7"/>
  <c r="L108" i="7"/>
  <c r="K108" i="7"/>
  <c r="J108" i="7"/>
  <c r="D108" i="7"/>
  <c r="C108" i="7"/>
  <c r="B108" i="7"/>
  <c r="A108" i="7"/>
  <c r="N107" i="7"/>
  <c r="M107" i="7"/>
  <c r="L107" i="7"/>
  <c r="K107" i="7"/>
  <c r="J107" i="7"/>
  <c r="D107" i="7"/>
  <c r="C107" i="7"/>
  <c r="B107" i="7"/>
  <c r="A107" i="7"/>
  <c r="N106" i="7"/>
  <c r="M106" i="7"/>
  <c r="L106" i="7"/>
  <c r="K106" i="7"/>
  <c r="J106" i="7"/>
  <c r="D106" i="7"/>
  <c r="C106" i="7"/>
  <c r="B106" i="7"/>
  <c r="A106" i="7"/>
  <c r="N105" i="7"/>
  <c r="M105" i="7"/>
  <c r="L105" i="7"/>
  <c r="K105" i="7"/>
  <c r="J105" i="7"/>
  <c r="D105" i="7"/>
  <c r="C105" i="7"/>
  <c r="B105" i="7"/>
  <c r="A105" i="7"/>
  <c r="N104" i="7"/>
  <c r="M104" i="7"/>
  <c r="L104" i="7"/>
  <c r="K104" i="7"/>
  <c r="J104" i="7"/>
  <c r="D104" i="7"/>
  <c r="C104" i="7"/>
  <c r="B104" i="7"/>
  <c r="A104" i="7"/>
  <c r="N103" i="7"/>
  <c r="M103" i="7"/>
  <c r="L103" i="7"/>
  <c r="K103" i="7"/>
  <c r="J103" i="7"/>
  <c r="D103" i="7"/>
  <c r="C103" i="7"/>
  <c r="B103" i="7"/>
  <c r="A103" i="7"/>
  <c r="N102" i="7"/>
  <c r="M102" i="7"/>
  <c r="L102" i="7"/>
  <c r="K102" i="7"/>
  <c r="J102" i="7"/>
  <c r="D102" i="7"/>
  <c r="C102" i="7"/>
  <c r="B102" i="7"/>
  <c r="A102" i="7"/>
  <c r="N101" i="7"/>
  <c r="M101" i="7"/>
  <c r="L101" i="7"/>
  <c r="K101" i="7"/>
  <c r="J101" i="7"/>
  <c r="D101" i="7"/>
  <c r="C101" i="7"/>
  <c r="B101" i="7"/>
  <c r="A101" i="7"/>
  <c r="N100" i="7"/>
  <c r="M100" i="7"/>
  <c r="L100" i="7"/>
  <c r="K100" i="7"/>
  <c r="J100" i="7"/>
  <c r="D100" i="7"/>
  <c r="C100" i="7"/>
  <c r="B100" i="7"/>
  <c r="A100" i="7"/>
  <c r="N99" i="7"/>
  <c r="M99" i="7"/>
  <c r="L99" i="7"/>
  <c r="K99" i="7"/>
  <c r="J99" i="7"/>
  <c r="D99" i="7"/>
  <c r="C99" i="7"/>
  <c r="B99" i="7"/>
  <c r="A99" i="7"/>
  <c r="N98" i="7"/>
  <c r="M98" i="7"/>
  <c r="L98" i="7"/>
  <c r="K98" i="7"/>
  <c r="J98" i="7"/>
  <c r="D98" i="7"/>
  <c r="C98" i="7"/>
  <c r="B98" i="7"/>
  <c r="A98" i="7"/>
  <c r="N97" i="7"/>
  <c r="M97" i="7"/>
  <c r="L97" i="7"/>
  <c r="K97" i="7"/>
  <c r="J97" i="7"/>
  <c r="D97" i="7"/>
  <c r="C97" i="7"/>
  <c r="B97" i="7"/>
  <c r="A97" i="7"/>
  <c r="N96" i="7"/>
  <c r="M96" i="7"/>
  <c r="L96" i="7"/>
  <c r="K96" i="7"/>
  <c r="J96" i="7"/>
  <c r="D96" i="7"/>
  <c r="C96" i="7"/>
  <c r="B96" i="7"/>
  <c r="A96" i="7"/>
  <c r="N95" i="7"/>
  <c r="M95" i="7"/>
  <c r="L95" i="7"/>
  <c r="K95" i="7"/>
  <c r="J95" i="7"/>
  <c r="D95" i="7"/>
  <c r="C95" i="7"/>
  <c r="B95" i="7"/>
  <c r="A95" i="7"/>
  <c r="N94" i="7"/>
  <c r="M94" i="7"/>
  <c r="L94" i="7"/>
  <c r="K94" i="7"/>
  <c r="J94" i="7"/>
  <c r="D94" i="7"/>
  <c r="C94" i="7"/>
  <c r="B94" i="7"/>
  <c r="A94" i="7"/>
  <c r="N93" i="7"/>
  <c r="M93" i="7"/>
  <c r="L93" i="7"/>
  <c r="K93" i="7"/>
  <c r="J93" i="7"/>
  <c r="D93" i="7"/>
  <c r="C93" i="7"/>
  <c r="B93" i="7"/>
  <c r="A93" i="7"/>
  <c r="N92" i="7"/>
  <c r="M92" i="7"/>
  <c r="L92" i="7"/>
  <c r="K92" i="7"/>
  <c r="J92" i="7"/>
  <c r="D92" i="7"/>
  <c r="C92" i="7"/>
  <c r="B92" i="7"/>
  <c r="A92" i="7"/>
  <c r="N91" i="7"/>
  <c r="M91" i="7"/>
  <c r="L91" i="7"/>
  <c r="K91" i="7"/>
  <c r="J91" i="7"/>
  <c r="D91" i="7"/>
  <c r="C91" i="7"/>
  <c r="B91" i="7"/>
  <c r="A91" i="7"/>
  <c r="N90" i="7"/>
  <c r="M90" i="7"/>
  <c r="L90" i="7"/>
  <c r="K90" i="7"/>
  <c r="J90" i="7"/>
  <c r="D90" i="7"/>
  <c r="C90" i="7"/>
  <c r="B90" i="7"/>
  <c r="A90" i="7"/>
  <c r="N89" i="7"/>
  <c r="M89" i="7"/>
  <c r="L89" i="7"/>
  <c r="K89" i="7"/>
  <c r="J89" i="7"/>
  <c r="D89" i="7"/>
  <c r="C89" i="7"/>
  <c r="B89" i="7"/>
  <c r="A89" i="7"/>
  <c r="N88" i="7"/>
  <c r="M88" i="7"/>
  <c r="L88" i="7"/>
  <c r="K88" i="7"/>
  <c r="J88" i="7"/>
  <c r="D88" i="7"/>
  <c r="C88" i="7"/>
  <c r="B88" i="7"/>
  <c r="A88" i="7"/>
  <c r="N87" i="7"/>
  <c r="M87" i="7"/>
  <c r="L87" i="7"/>
  <c r="K87" i="7"/>
  <c r="J87" i="7"/>
  <c r="D87" i="7"/>
  <c r="C87" i="7"/>
  <c r="B87" i="7"/>
  <c r="A87" i="7"/>
  <c r="N86" i="7"/>
  <c r="M86" i="7"/>
  <c r="L86" i="7"/>
  <c r="K86" i="7"/>
  <c r="J86" i="7"/>
  <c r="D86" i="7"/>
  <c r="C86" i="7"/>
  <c r="B86" i="7"/>
  <c r="A86" i="7"/>
  <c r="N85" i="7"/>
  <c r="M85" i="7"/>
  <c r="L85" i="7"/>
  <c r="K85" i="7"/>
  <c r="J85" i="7"/>
  <c r="D85" i="7"/>
  <c r="C85" i="7"/>
  <c r="B85" i="7"/>
  <c r="A85" i="7"/>
  <c r="N84" i="7"/>
  <c r="M84" i="7"/>
  <c r="L84" i="7"/>
  <c r="K84" i="7"/>
  <c r="J84" i="7"/>
  <c r="D84" i="7"/>
  <c r="C84" i="7"/>
  <c r="B84" i="7"/>
  <c r="A84" i="7"/>
  <c r="N83" i="7"/>
  <c r="M83" i="7"/>
  <c r="L83" i="7"/>
  <c r="K83" i="7"/>
  <c r="J83" i="7"/>
  <c r="D83" i="7"/>
  <c r="C83" i="7"/>
  <c r="B83" i="7"/>
  <c r="A83" i="7"/>
  <c r="N82" i="7"/>
  <c r="M82" i="7"/>
  <c r="L82" i="7"/>
  <c r="K82" i="7"/>
  <c r="J82" i="7"/>
  <c r="D82" i="7"/>
  <c r="C82" i="7"/>
  <c r="B82" i="7"/>
  <c r="A82" i="7"/>
  <c r="N81" i="7"/>
  <c r="M81" i="7"/>
  <c r="L81" i="7"/>
  <c r="K81" i="7"/>
  <c r="J81" i="7"/>
  <c r="D81" i="7"/>
  <c r="C81" i="7"/>
  <c r="B81" i="7"/>
  <c r="A81" i="7"/>
  <c r="N80" i="7"/>
  <c r="M80" i="7"/>
  <c r="L80" i="7"/>
  <c r="K80" i="7"/>
  <c r="J80" i="7"/>
  <c r="D80" i="7"/>
  <c r="C80" i="7"/>
  <c r="B80" i="7"/>
  <c r="A80" i="7"/>
  <c r="N79" i="7"/>
  <c r="M79" i="7"/>
  <c r="L79" i="7"/>
  <c r="K79" i="7"/>
  <c r="J79" i="7"/>
  <c r="D79" i="7"/>
  <c r="C79" i="7"/>
  <c r="B79" i="7"/>
  <c r="A79" i="7"/>
  <c r="N78" i="7"/>
  <c r="M78" i="7"/>
  <c r="L78" i="7"/>
  <c r="K78" i="7"/>
  <c r="J78" i="7"/>
  <c r="D78" i="7"/>
  <c r="C78" i="7"/>
  <c r="B78" i="7"/>
  <c r="A78" i="7"/>
  <c r="N77" i="7"/>
  <c r="M77" i="7"/>
  <c r="L77" i="7"/>
  <c r="K77" i="7"/>
  <c r="J77" i="7"/>
  <c r="D77" i="7"/>
  <c r="C77" i="7"/>
  <c r="B77" i="7"/>
  <c r="A77" i="7"/>
  <c r="N76" i="7"/>
  <c r="M76" i="7"/>
  <c r="L76" i="7"/>
  <c r="K76" i="7"/>
  <c r="J76" i="7"/>
  <c r="D76" i="7"/>
  <c r="C76" i="7"/>
  <c r="B76" i="7"/>
  <c r="A76" i="7"/>
  <c r="N75" i="7"/>
  <c r="M75" i="7"/>
  <c r="L75" i="7"/>
  <c r="K75" i="7"/>
  <c r="J75" i="7"/>
  <c r="D75" i="7"/>
  <c r="C75" i="7"/>
  <c r="B75" i="7"/>
  <c r="A75" i="7"/>
  <c r="N74" i="7"/>
  <c r="M74" i="7"/>
  <c r="L74" i="7"/>
  <c r="K74" i="7"/>
  <c r="J74" i="7"/>
  <c r="D74" i="7"/>
  <c r="C74" i="7"/>
  <c r="B74" i="7"/>
  <c r="A74" i="7"/>
  <c r="N73" i="7"/>
  <c r="M73" i="7"/>
  <c r="L73" i="7"/>
  <c r="K73" i="7"/>
  <c r="J73" i="7"/>
  <c r="D73" i="7"/>
  <c r="C73" i="7"/>
  <c r="B73" i="7"/>
  <c r="A73" i="7"/>
  <c r="N72" i="7"/>
  <c r="M72" i="7"/>
  <c r="L72" i="7"/>
  <c r="K72" i="7"/>
  <c r="J72" i="7"/>
  <c r="D72" i="7"/>
  <c r="C72" i="7"/>
  <c r="B72" i="7"/>
  <c r="A72" i="7"/>
  <c r="N71" i="7"/>
  <c r="M71" i="7"/>
  <c r="L71" i="7"/>
  <c r="K71" i="7"/>
  <c r="J71" i="7"/>
  <c r="D71" i="7"/>
  <c r="C71" i="7"/>
  <c r="B71" i="7"/>
  <c r="A71" i="7"/>
  <c r="N70" i="7"/>
  <c r="M70" i="7"/>
  <c r="L70" i="7"/>
  <c r="K70" i="7"/>
  <c r="J70" i="7"/>
  <c r="D70" i="7"/>
  <c r="C70" i="7"/>
  <c r="B70" i="7"/>
  <c r="A70" i="7"/>
  <c r="N69" i="7"/>
  <c r="M69" i="7"/>
  <c r="L69" i="7"/>
  <c r="K69" i="7"/>
  <c r="J69" i="7"/>
  <c r="D69" i="7"/>
  <c r="C69" i="7"/>
  <c r="B69" i="7"/>
  <c r="A69" i="7"/>
  <c r="N68" i="7"/>
  <c r="M68" i="7"/>
  <c r="L68" i="7"/>
  <c r="K68" i="7"/>
  <c r="J68" i="7"/>
  <c r="D68" i="7"/>
  <c r="C68" i="7"/>
  <c r="B68" i="7"/>
  <c r="A68" i="7"/>
  <c r="N67" i="7"/>
  <c r="M67" i="7"/>
  <c r="L67" i="7"/>
  <c r="K67" i="7"/>
  <c r="J67" i="7"/>
  <c r="D67" i="7"/>
  <c r="C67" i="7"/>
  <c r="B67" i="7"/>
  <c r="A67" i="7"/>
  <c r="N66" i="7"/>
  <c r="M66" i="7"/>
  <c r="L66" i="7"/>
  <c r="K66" i="7"/>
  <c r="J66" i="7"/>
  <c r="D66" i="7"/>
  <c r="C66" i="7"/>
  <c r="B66" i="7"/>
  <c r="A66" i="7"/>
  <c r="N65" i="7"/>
  <c r="M65" i="7"/>
  <c r="L65" i="7"/>
  <c r="K65" i="7"/>
  <c r="J65" i="7"/>
  <c r="D65" i="7"/>
  <c r="C65" i="7"/>
  <c r="B65" i="7"/>
  <c r="A65" i="7"/>
  <c r="N64" i="7"/>
  <c r="M64" i="7"/>
  <c r="L64" i="7"/>
  <c r="K64" i="7"/>
  <c r="J64" i="7"/>
  <c r="D64" i="7"/>
  <c r="C64" i="7"/>
  <c r="B64" i="7"/>
  <c r="A64" i="7"/>
  <c r="N63" i="7"/>
  <c r="M63" i="7"/>
  <c r="L63" i="7"/>
  <c r="K63" i="7"/>
  <c r="J63" i="7"/>
  <c r="D63" i="7"/>
  <c r="C63" i="7"/>
  <c r="B63" i="7"/>
  <c r="A63" i="7"/>
  <c r="N62" i="7"/>
  <c r="M62" i="7"/>
  <c r="L62" i="7"/>
  <c r="K62" i="7"/>
  <c r="J62" i="7"/>
  <c r="D62" i="7"/>
  <c r="C62" i="7"/>
  <c r="B62" i="7"/>
  <c r="A62" i="7"/>
  <c r="N61" i="7"/>
  <c r="M61" i="7"/>
  <c r="L61" i="7"/>
  <c r="K61" i="7"/>
  <c r="J61" i="7"/>
  <c r="D61" i="7"/>
  <c r="C61" i="7"/>
  <c r="B61" i="7"/>
  <c r="A61" i="7"/>
  <c r="N60" i="7"/>
  <c r="M60" i="7"/>
  <c r="L60" i="7"/>
  <c r="K60" i="7"/>
  <c r="J60" i="7"/>
  <c r="D60" i="7"/>
  <c r="C60" i="7"/>
  <c r="B60" i="7"/>
  <c r="A60" i="7"/>
  <c r="N59" i="7"/>
  <c r="M59" i="7"/>
  <c r="L59" i="7"/>
  <c r="K59" i="7"/>
  <c r="J59" i="7"/>
  <c r="D59" i="7"/>
  <c r="C59" i="7"/>
  <c r="B59" i="7"/>
  <c r="A59" i="7"/>
  <c r="N58" i="7"/>
  <c r="M58" i="7"/>
  <c r="L58" i="7"/>
  <c r="K58" i="7"/>
  <c r="J58" i="7"/>
  <c r="D58" i="7"/>
  <c r="C58" i="7"/>
  <c r="B58" i="7"/>
  <c r="A58" i="7"/>
  <c r="N57" i="7"/>
  <c r="M57" i="7"/>
  <c r="L57" i="7"/>
  <c r="K57" i="7"/>
  <c r="J57" i="7"/>
  <c r="D57" i="7"/>
  <c r="C57" i="7"/>
  <c r="B57" i="7"/>
  <c r="A57" i="7"/>
  <c r="N56" i="7"/>
  <c r="M56" i="7"/>
  <c r="L56" i="7"/>
  <c r="K56" i="7"/>
  <c r="J56" i="7"/>
  <c r="D56" i="7"/>
  <c r="C56" i="7"/>
  <c r="B56" i="7"/>
  <c r="A56" i="7"/>
  <c r="N55" i="7"/>
  <c r="M55" i="7"/>
  <c r="L55" i="7"/>
  <c r="K55" i="7"/>
  <c r="J55" i="7"/>
  <c r="D55" i="7"/>
  <c r="C55" i="7"/>
  <c r="B55" i="7"/>
  <c r="A55" i="7"/>
  <c r="N54" i="7"/>
  <c r="M54" i="7"/>
  <c r="L54" i="7"/>
  <c r="K54" i="7"/>
  <c r="J54" i="7"/>
  <c r="D54" i="7"/>
  <c r="C54" i="7"/>
  <c r="B54" i="7"/>
  <c r="A54" i="7"/>
  <c r="N53" i="7"/>
  <c r="M53" i="7"/>
  <c r="L53" i="7"/>
  <c r="K53" i="7"/>
  <c r="J53" i="7"/>
  <c r="D53" i="7"/>
  <c r="C53" i="7"/>
  <c r="B53" i="7"/>
  <c r="A53" i="7"/>
  <c r="N52" i="7"/>
  <c r="M52" i="7"/>
  <c r="L52" i="7"/>
  <c r="K52" i="7"/>
  <c r="J52" i="7"/>
  <c r="D52" i="7"/>
  <c r="C52" i="7"/>
  <c r="B52" i="7"/>
  <c r="A52" i="7"/>
  <c r="N51" i="7"/>
  <c r="M51" i="7"/>
  <c r="L51" i="7"/>
  <c r="K51" i="7"/>
  <c r="J51" i="7"/>
  <c r="D51" i="7"/>
  <c r="C51" i="7"/>
  <c r="B51" i="7"/>
  <c r="A51" i="7"/>
  <c r="N50" i="7"/>
  <c r="M50" i="7"/>
  <c r="L50" i="7"/>
  <c r="K50" i="7"/>
  <c r="J50" i="7"/>
  <c r="D50" i="7"/>
  <c r="C50" i="7"/>
  <c r="B50" i="7"/>
  <c r="A50" i="7"/>
  <c r="N49" i="7"/>
  <c r="M49" i="7"/>
  <c r="L49" i="7"/>
  <c r="K49" i="7"/>
  <c r="J49" i="7"/>
  <c r="D49" i="7"/>
  <c r="C49" i="7"/>
  <c r="B49" i="7"/>
  <c r="A49" i="7"/>
  <c r="N48" i="7"/>
  <c r="M48" i="7"/>
  <c r="L48" i="7"/>
  <c r="K48" i="7"/>
  <c r="J48" i="7"/>
  <c r="D48" i="7"/>
  <c r="C48" i="7"/>
  <c r="B48" i="7"/>
  <c r="A48" i="7"/>
  <c r="N47" i="7"/>
  <c r="M47" i="7"/>
  <c r="L47" i="7"/>
  <c r="K47" i="7"/>
  <c r="J47" i="7"/>
  <c r="D47" i="7"/>
  <c r="C47" i="7"/>
  <c r="B47" i="7"/>
  <c r="A47" i="7"/>
  <c r="N46" i="7"/>
  <c r="M46" i="7"/>
  <c r="L46" i="7"/>
  <c r="K46" i="7"/>
  <c r="J46" i="7"/>
  <c r="D46" i="7"/>
  <c r="C46" i="7"/>
  <c r="B46" i="7"/>
  <c r="A46" i="7"/>
  <c r="N45" i="7"/>
  <c r="M45" i="7"/>
  <c r="L45" i="7"/>
  <c r="K45" i="7"/>
  <c r="J45" i="7"/>
  <c r="D45" i="7"/>
  <c r="C45" i="7"/>
  <c r="B45" i="7"/>
  <c r="A45" i="7"/>
  <c r="N44" i="7"/>
  <c r="M44" i="7"/>
  <c r="L44" i="7"/>
  <c r="K44" i="7"/>
  <c r="J44" i="7"/>
  <c r="D44" i="7"/>
  <c r="C44" i="7"/>
  <c r="B44" i="7"/>
  <c r="A44" i="7"/>
  <c r="N43" i="7"/>
  <c r="M43" i="7"/>
  <c r="L43" i="7"/>
  <c r="K43" i="7"/>
  <c r="J43" i="7"/>
  <c r="D43" i="7"/>
  <c r="C43" i="7"/>
  <c r="B43" i="7"/>
  <c r="A43" i="7"/>
  <c r="N42" i="7"/>
  <c r="M42" i="7"/>
  <c r="L42" i="7"/>
  <c r="K42" i="7"/>
  <c r="J42" i="7"/>
  <c r="D42" i="7"/>
  <c r="C42" i="7"/>
  <c r="B42" i="7"/>
  <c r="A42" i="7"/>
  <c r="N41" i="7"/>
  <c r="M41" i="7"/>
  <c r="L41" i="7"/>
  <c r="K41" i="7"/>
  <c r="J41" i="7"/>
  <c r="D41" i="7"/>
  <c r="C41" i="7"/>
  <c r="B41" i="7"/>
  <c r="A41" i="7"/>
  <c r="N40" i="7"/>
  <c r="M40" i="7"/>
  <c r="L40" i="7"/>
  <c r="K40" i="7"/>
  <c r="J40" i="7"/>
  <c r="D40" i="7"/>
  <c r="C40" i="7"/>
  <c r="B40" i="7"/>
  <c r="A40" i="7"/>
  <c r="N39" i="7"/>
  <c r="M39" i="7"/>
  <c r="L39" i="7"/>
  <c r="K39" i="7"/>
  <c r="J39" i="7"/>
  <c r="D39" i="7"/>
  <c r="C39" i="7"/>
  <c r="B39" i="7"/>
  <c r="A39" i="7"/>
  <c r="N38" i="7"/>
  <c r="M38" i="7"/>
  <c r="L38" i="7"/>
  <c r="K38" i="7"/>
  <c r="J38" i="7"/>
  <c r="D38" i="7"/>
  <c r="C38" i="7"/>
  <c r="B38" i="7"/>
  <c r="A38" i="7"/>
  <c r="N37" i="7"/>
  <c r="M37" i="7"/>
  <c r="L37" i="7"/>
  <c r="K37" i="7"/>
  <c r="J37" i="7"/>
  <c r="D37" i="7"/>
  <c r="C37" i="7"/>
  <c r="B37" i="7"/>
  <c r="A37" i="7"/>
  <c r="N36" i="7"/>
  <c r="M36" i="7"/>
  <c r="L36" i="7"/>
  <c r="K36" i="7"/>
  <c r="J36" i="7"/>
  <c r="D36" i="7"/>
  <c r="C36" i="7"/>
  <c r="B36" i="7"/>
  <c r="A36" i="7"/>
  <c r="N35" i="7"/>
  <c r="M35" i="7"/>
  <c r="L35" i="7"/>
  <c r="K35" i="7"/>
  <c r="J35" i="7"/>
  <c r="D35" i="7"/>
  <c r="C35" i="7"/>
  <c r="B35" i="7"/>
  <c r="A35" i="7"/>
  <c r="N34" i="7"/>
  <c r="M34" i="7"/>
  <c r="L34" i="7"/>
  <c r="K34" i="7"/>
  <c r="J34" i="7"/>
  <c r="D34" i="7"/>
  <c r="C34" i="7"/>
  <c r="B34" i="7"/>
  <c r="A34" i="7"/>
  <c r="N33" i="7"/>
  <c r="M33" i="7"/>
  <c r="L33" i="7"/>
  <c r="K33" i="7"/>
  <c r="J33" i="7"/>
  <c r="D33" i="7"/>
  <c r="C33" i="7"/>
  <c r="B33" i="7"/>
  <c r="A33" i="7"/>
  <c r="N32" i="7"/>
  <c r="M32" i="7"/>
  <c r="L32" i="7"/>
  <c r="K32" i="7"/>
  <c r="J32" i="7"/>
  <c r="D32" i="7"/>
  <c r="C32" i="7"/>
  <c r="B32" i="7"/>
  <c r="A32" i="7"/>
  <c r="N31" i="7"/>
  <c r="M31" i="7"/>
  <c r="L31" i="7"/>
  <c r="K31" i="7"/>
  <c r="J31" i="7"/>
  <c r="D31" i="7"/>
  <c r="C31" i="7"/>
  <c r="B31" i="7"/>
  <c r="A31" i="7"/>
  <c r="N30" i="7"/>
  <c r="M30" i="7"/>
  <c r="L30" i="7"/>
  <c r="K30" i="7"/>
  <c r="J30" i="7"/>
  <c r="D30" i="7"/>
  <c r="C30" i="7"/>
  <c r="B30" i="7"/>
  <c r="A30" i="7"/>
  <c r="N29" i="7"/>
  <c r="M29" i="7"/>
  <c r="L29" i="7"/>
  <c r="K29" i="7"/>
  <c r="J29" i="7"/>
  <c r="D29" i="7"/>
  <c r="C29" i="7"/>
  <c r="B29" i="7"/>
  <c r="A29" i="7"/>
  <c r="N28" i="7"/>
  <c r="M28" i="7"/>
  <c r="L28" i="7"/>
  <c r="K28" i="7"/>
  <c r="J28" i="7"/>
  <c r="D28" i="7"/>
  <c r="C28" i="7"/>
  <c r="B28" i="7"/>
  <c r="A28" i="7"/>
  <c r="N27" i="7"/>
  <c r="M27" i="7"/>
  <c r="L27" i="7"/>
  <c r="K27" i="7"/>
  <c r="J27" i="7"/>
  <c r="D27" i="7"/>
  <c r="C27" i="7"/>
  <c r="B27" i="7"/>
  <c r="A27" i="7"/>
  <c r="N26" i="7"/>
  <c r="M26" i="7"/>
  <c r="L26" i="7"/>
  <c r="K26" i="7"/>
  <c r="J26" i="7"/>
  <c r="D26" i="7"/>
  <c r="C26" i="7"/>
  <c r="B26" i="7"/>
  <c r="A26" i="7"/>
  <c r="N25" i="7"/>
  <c r="M25" i="7"/>
  <c r="L25" i="7"/>
  <c r="K25" i="7"/>
  <c r="J25" i="7"/>
  <c r="D25" i="7"/>
  <c r="C25" i="7"/>
  <c r="B25" i="7"/>
  <c r="A25" i="7"/>
  <c r="N24" i="7"/>
  <c r="M24" i="7"/>
  <c r="L24" i="7"/>
  <c r="K24" i="7"/>
  <c r="J24" i="7"/>
  <c r="D24" i="7"/>
  <c r="C24" i="7"/>
  <c r="B24" i="7"/>
  <c r="A24" i="7"/>
  <c r="N23" i="7"/>
  <c r="M23" i="7"/>
  <c r="L23" i="7"/>
  <c r="K23" i="7"/>
  <c r="J23" i="7"/>
  <c r="D23" i="7"/>
  <c r="C23" i="7"/>
  <c r="B23" i="7"/>
  <c r="A23" i="7"/>
  <c r="N22" i="7"/>
  <c r="M22" i="7"/>
  <c r="L22" i="7"/>
  <c r="K22" i="7"/>
  <c r="J22" i="7"/>
  <c r="D22" i="7"/>
  <c r="C22" i="7"/>
  <c r="B22" i="7"/>
  <c r="A22" i="7"/>
  <c r="N21" i="7"/>
  <c r="M21" i="7"/>
  <c r="L21" i="7"/>
  <c r="K21" i="7"/>
  <c r="J21" i="7"/>
  <c r="D21" i="7"/>
  <c r="C21" i="7"/>
  <c r="B21" i="7"/>
  <c r="A21" i="7"/>
  <c r="N20" i="7"/>
  <c r="M20" i="7"/>
  <c r="L20" i="7"/>
  <c r="K20" i="7"/>
  <c r="J20" i="7"/>
  <c r="D20" i="7"/>
  <c r="C20" i="7"/>
  <c r="B20" i="7"/>
  <c r="A20" i="7"/>
  <c r="N19" i="7"/>
  <c r="M19" i="7"/>
  <c r="L19" i="7"/>
  <c r="K19" i="7"/>
  <c r="J19" i="7"/>
  <c r="D19" i="7"/>
  <c r="C19" i="7"/>
  <c r="B19" i="7"/>
  <c r="A19" i="7"/>
  <c r="N18" i="7"/>
  <c r="M18" i="7"/>
  <c r="L18" i="7"/>
  <c r="K18" i="7"/>
  <c r="J18" i="7"/>
  <c r="D18" i="7"/>
  <c r="C18" i="7"/>
  <c r="B18" i="7"/>
  <c r="A18" i="7"/>
  <c r="N17" i="7"/>
  <c r="M17" i="7"/>
  <c r="L17" i="7"/>
  <c r="K17" i="7"/>
  <c r="J17" i="7"/>
  <c r="D17" i="7"/>
  <c r="C17" i="7"/>
  <c r="B17" i="7"/>
  <c r="A17" i="7"/>
  <c r="N16" i="7"/>
  <c r="M16" i="7"/>
  <c r="L16" i="7"/>
  <c r="K16" i="7"/>
  <c r="J16" i="7"/>
  <c r="D16" i="7"/>
  <c r="C16" i="7"/>
  <c r="B16" i="7"/>
  <c r="A16" i="7"/>
  <c r="N15" i="7"/>
  <c r="M15" i="7"/>
  <c r="L15" i="7"/>
  <c r="K15" i="7"/>
  <c r="J15" i="7"/>
  <c r="D15" i="7"/>
  <c r="C15" i="7"/>
  <c r="B15" i="7"/>
  <c r="A15" i="7"/>
  <c r="N14" i="7"/>
  <c r="M14" i="7"/>
  <c r="L14" i="7"/>
  <c r="K14" i="7"/>
  <c r="J14" i="7"/>
  <c r="D14" i="7"/>
  <c r="C14" i="7"/>
  <c r="B14" i="7"/>
  <c r="A14" i="7"/>
  <c r="N13" i="7"/>
  <c r="M13" i="7"/>
  <c r="L13" i="7"/>
  <c r="K13" i="7"/>
  <c r="J13" i="7"/>
  <c r="D13" i="7"/>
  <c r="C13" i="7"/>
  <c r="B13" i="7"/>
  <c r="A13" i="7"/>
  <c r="N12" i="7"/>
  <c r="M12" i="7"/>
  <c r="L12" i="7"/>
  <c r="K12" i="7"/>
  <c r="J12" i="7"/>
  <c r="D12" i="7"/>
  <c r="C12" i="7"/>
  <c r="B12" i="7"/>
  <c r="A12" i="7"/>
  <c r="N11" i="7"/>
  <c r="N509" i="7" s="1"/>
  <c r="M11" i="7"/>
  <c r="L11" i="7"/>
  <c r="K11" i="7"/>
  <c r="J11" i="7"/>
  <c r="D11" i="7"/>
  <c r="C11" i="7"/>
  <c r="B11" i="7"/>
  <c r="A11" i="7"/>
  <c r="N10" i="7"/>
  <c r="M10" i="7"/>
  <c r="L10" i="7"/>
  <c r="K10" i="7"/>
  <c r="J10" i="7"/>
  <c r="D10" i="7"/>
  <c r="C10" i="7"/>
  <c r="B10" i="7"/>
  <c r="A10" i="7"/>
  <c r="N9" i="7"/>
  <c r="M9" i="7"/>
  <c r="L9" i="7"/>
  <c r="K9" i="7"/>
  <c r="J9" i="7"/>
  <c r="D9" i="7"/>
  <c r="C9" i="7"/>
  <c r="B9" i="7"/>
  <c r="A9" i="7"/>
  <c r="N8" i="7"/>
  <c r="M8" i="7"/>
  <c r="L8" i="7"/>
  <c r="K8" i="7"/>
  <c r="J8" i="7"/>
  <c r="D8" i="7"/>
  <c r="C8" i="7"/>
  <c r="B8" i="7"/>
  <c r="A8" i="7"/>
  <c r="N7" i="7"/>
  <c r="M7" i="7"/>
  <c r="L7" i="7"/>
  <c r="K7" i="7"/>
  <c r="J7" i="7"/>
  <c r="J509" i="7" s="1"/>
  <c r="D7" i="7"/>
  <c r="C7" i="7"/>
  <c r="B7" i="7"/>
  <c r="A7" i="7"/>
  <c r="N6" i="7"/>
  <c r="M6" i="7"/>
  <c r="L6" i="7"/>
  <c r="K6" i="7"/>
  <c r="K510" i="7" s="1"/>
  <c r="J6" i="7"/>
  <c r="D6" i="7"/>
  <c r="C6" i="7"/>
  <c r="B6" i="7"/>
  <c r="A6" i="7"/>
  <c r="N5" i="7"/>
  <c r="M5" i="7"/>
  <c r="L5" i="7"/>
  <c r="K5" i="7"/>
  <c r="J5" i="7"/>
  <c r="D5" i="7"/>
  <c r="C5" i="7"/>
  <c r="B5" i="7"/>
  <c r="A5" i="7"/>
  <c r="F514" i="6"/>
  <c r="N507" i="6"/>
  <c r="M507" i="6"/>
  <c r="L507" i="6"/>
  <c r="K507" i="6"/>
  <c r="J507" i="6"/>
  <c r="D507" i="6"/>
  <c r="C507" i="6"/>
  <c r="B507" i="6"/>
  <c r="A507" i="6"/>
  <c r="N506" i="6"/>
  <c r="M506" i="6"/>
  <c r="L506" i="6"/>
  <c r="K506" i="6"/>
  <c r="J506" i="6"/>
  <c r="D506" i="6"/>
  <c r="C506" i="6"/>
  <c r="B506" i="6"/>
  <c r="A506" i="6"/>
  <c r="N505" i="6"/>
  <c r="M505" i="6"/>
  <c r="L505" i="6"/>
  <c r="K505" i="6"/>
  <c r="J505" i="6"/>
  <c r="D505" i="6"/>
  <c r="C505" i="6"/>
  <c r="B505" i="6"/>
  <c r="A505" i="6"/>
  <c r="N504" i="6"/>
  <c r="M504" i="6"/>
  <c r="L504" i="6"/>
  <c r="K504" i="6"/>
  <c r="J504" i="6"/>
  <c r="D504" i="6"/>
  <c r="C504" i="6"/>
  <c r="B504" i="6"/>
  <c r="A504" i="6"/>
  <c r="N503" i="6"/>
  <c r="M503" i="6"/>
  <c r="L503" i="6"/>
  <c r="K503" i="6"/>
  <c r="J503" i="6"/>
  <c r="D503" i="6"/>
  <c r="C503" i="6"/>
  <c r="B503" i="6"/>
  <c r="A503" i="6"/>
  <c r="N502" i="6"/>
  <c r="M502" i="6"/>
  <c r="L502" i="6"/>
  <c r="K502" i="6"/>
  <c r="J502" i="6"/>
  <c r="D502" i="6"/>
  <c r="C502" i="6"/>
  <c r="B502" i="6"/>
  <c r="A502" i="6"/>
  <c r="N501" i="6"/>
  <c r="M501" i="6"/>
  <c r="L501" i="6"/>
  <c r="K501" i="6"/>
  <c r="J501" i="6"/>
  <c r="D501" i="6"/>
  <c r="C501" i="6"/>
  <c r="B501" i="6"/>
  <c r="A501" i="6"/>
  <c r="N500" i="6"/>
  <c r="M500" i="6"/>
  <c r="L500" i="6"/>
  <c r="K500" i="6"/>
  <c r="J500" i="6"/>
  <c r="D500" i="6"/>
  <c r="C500" i="6"/>
  <c r="B500" i="6"/>
  <c r="A500" i="6"/>
  <c r="N499" i="6"/>
  <c r="M499" i="6"/>
  <c r="L499" i="6"/>
  <c r="K499" i="6"/>
  <c r="J499" i="6"/>
  <c r="D499" i="6"/>
  <c r="C499" i="6"/>
  <c r="B499" i="6"/>
  <c r="A499" i="6"/>
  <c r="N498" i="6"/>
  <c r="M498" i="6"/>
  <c r="L498" i="6"/>
  <c r="K498" i="6"/>
  <c r="J498" i="6"/>
  <c r="D498" i="6"/>
  <c r="C498" i="6"/>
  <c r="B498" i="6"/>
  <c r="A498" i="6"/>
  <c r="N497" i="6"/>
  <c r="M497" i="6"/>
  <c r="L497" i="6"/>
  <c r="K497" i="6"/>
  <c r="J497" i="6"/>
  <c r="D497" i="6"/>
  <c r="C497" i="6"/>
  <c r="B497" i="6"/>
  <c r="A497" i="6"/>
  <c r="N496" i="6"/>
  <c r="M496" i="6"/>
  <c r="L496" i="6"/>
  <c r="K496" i="6"/>
  <c r="J496" i="6"/>
  <c r="D496" i="6"/>
  <c r="C496" i="6"/>
  <c r="B496" i="6"/>
  <c r="A496" i="6"/>
  <c r="N495" i="6"/>
  <c r="M495" i="6"/>
  <c r="L495" i="6"/>
  <c r="K495" i="6"/>
  <c r="J495" i="6"/>
  <c r="D495" i="6"/>
  <c r="C495" i="6"/>
  <c r="B495" i="6"/>
  <c r="A495" i="6"/>
  <c r="N494" i="6"/>
  <c r="M494" i="6"/>
  <c r="L494" i="6"/>
  <c r="K494" i="6"/>
  <c r="J494" i="6"/>
  <c r="D494" i="6"/>
  <c r="C494" i="6"/>
  <c r="B494" i="6"/>
  <c r="A494" i="6"/>
  <c r="N493" i="6"/>
  <c r="M493" i="6"/>
  <c r="L493" i="6"/>
  <c r="K493" i="6"/>
  <c r="J493" i="6"/>
  <c r="D493" i="6"/>
  <c r="C493" i="6"/>
  <c r="B493" i="6"/>
  <c r="A493" i="6"/>
  <c r="N492" i="6"/>
  <c r="M492" i="6"/>
  <c r="L492" i="6"/>
  <c r="K492" i="6"/>
  <c r="J492" i="6"/>
  <c r="D492" i="6"/>
  <c r="C492" i="6"/>
  <c r="B492" i="6"/>
  <c r="A492" i="6"/>
  <c r="N491" i="6"/>
  <c r="M491" i="6"/>
  <c r="L491" i="6"/>
  <c r="K491" i="6"/>
  <c r="J491" i="6"/>
  <c r="D491" i="6"/>
  <c r="C491" i="6"/>
  <c r="B491" i="6"/>
  <c r="A491" i="6"/>
  <c r="N490" i="6"/>
  <c r="M490" i="6"/>
  <c r="L490" i="6"/>
  <c r="K490" i="6"/>
  <c r="J490" i="6"/>
  <c r="D490" i="6"/>
  <c r="C490" i="6"/>
  <c r="B490" i="6"/>
  <c r="A490" i="6"/>
  <c r="N489" i="6"/>
  <c r="M489" i="6"/>
  <c r="L489" i="6"/>
  <c r="K489" i="6"/>
  <c r="J489" i="6"/>
  <c r="D489" i="6"/>
  <c r="C489" i="6"/>
  <c r="B489" i="6"/>
  <c r="A489" i="6"/>
  <c r="N488" i="6"/>
  <c r="M488" i="6"/>
  <c r="L488" i="6"/>
  <c r="K488" i="6"/>
  <c r="J488" i="6"/>
  <c r="D488" i="6"/>
  <c r="C488" i="6"/>
  <c r="B488" i="6"/>
  <c r="A488" i="6"/>
  <c r="N487" i="6"/>
  <c r="M487" i="6"/>
  <c r="L487" i="6"/>
  <c r="K487" i="6"/>
  <c r="J487" i="6"/>
  <c r="D487" i="6"/>
  <c r="C487" i="6"/>
  <c r="B487" i="6"/>
  <c r="A487" i="6"/>
  <c r="N486" i="6"/>
  <c r="M486" i="6"/>
  <c r="L486" i="6"/>
  <c r="K486" i="6"/>
  <c r="J486" i="6"/>
  <c r="D486" i="6"/>
  <c r="C486" i="6"/>
  <c r="B486" i="6"/>
  <c r="A486" i="6"/>
  <c r="N485" i="6"/>
  <c r="M485" i="6"/>
  <c r="L485" i="6"/>
  <c r="K485" i="6"/>
  <c r="J485" i="6"/>
  <c r="D485" i="6"/>
  <c r="C485" i="6"/>
  <c r="B485" i="6"/>
  <c r="A485" i="6"/>
  <c r="N484" i="6"/>
  <c r="M484" i="6"/>
  <c r="L484" i="6"/>
  <c r="K484" i="6"/>
  <c r="J484" i="6"/>
  <c r="D484" i="6"/>
  <c r="C484" i="6"/>
  <c r="B484" i="6"/>
  <c r="A484" i="6"/>
  <c r="N483" i="6"/>
  <c r="M483" i="6"/>
  <c r="L483" i="6"/>
  <c r="K483" i="6"/>
  <c r="J483" i="6"/>
  <c r="D483" i="6"/>
  <c r="C483" i="6"/>
  <c r="B483" i="6"/>
  <c r="A483" i="6"/>
  <c r="N482" i="6"/>
  <c r="M482" i="6"/>
  <c r="L482" i="6"/>
  <c r="K482" i="6"/>
  <c r="J482" i="6"/>
  <c r="D482" i="6"/>
  <c r="C482" i="6"/>
  <c r="B482" i="6"/>
  <c r="A482" i="6"/>
  <c r="N481" i="6"/>
  <c r="M481" i="6"/>
  <c r="L481" i="6"/>
  <c r="K481" i="6"/>
  <c r="J481" i="6"/>
  <c r="D481" i="6"/>
  <c r="C481" i="6"/>
  <c r="B481" i="6"/>
  <c r="A481" i="6"/>
  <c r="N480" i="6"/>
  <c r="M480" i="6"/>
  <c r="L480" i="6"/>
  <c r="K480" i="6"/>
  <c r="J480" i="6"/>
  <c r="D480" i="6"/>
  <c r="C480" i="6"/>
  <c r="B480" i="6"/>
  <c r="A480" i="6"/>
  <c r="N479" i="6"/>
  <c r="M479" i="6"/>
  <c r="L479" i="6"/>
  <c r="K479" i="6"/>
  <c r="J479" i="6"/>
  <c r="D479" i="6"/>
  <c r="C479" i="6"/>
  <c r="B479" i="6"/>
  <c r="A479" i="6"/>
  <c r="N478" i="6"/>
  <c r="M478" i="6"/>
  <c r="L478" i="6"/>
  <c r="K478" i="6"/>
  <c r="J478" i="6"/>
  <c r="D478" i="6"/>
  <c r="C478" i="6"/>
  <c r="B478" i="6"/>
  <c r="A478" i="6"/>
  <c r="N477" i="6"/>
  <c r="M477" i="6"/>
  <c r="L477" i="6"/>
  <c r="K477" i="6"/>
  <c r="J477" i="6"/>
  <c r="D477" i="6"/>
  <c r="C477" i="6"/>
  <c r="B477" i="6"/>
  <c r="A477" i="6"/>
  <c r="N476" i="6"/>
  <c r="M476" i="6"/>
  <c r="L476" i="6"/>
  <c r="K476" i="6"/>
  <c r="J476" i="6"/>
  <c r="D476" i="6"/>
  <c r="C476" i="6"/>
  <c r="B476" i="6"/>
  <c r="A476" i="6"/>
  <c r="N475" i="6"/>
  <c r="M475" i="6"/>
  <c r="L475" i="6"/>
  <c r="K475" i="6"/>
  <c r="J475" i="6"/>
  <c r="D475" i="6"/>
  <c r="C475" i="6"/>
  <c r="B475" i="6"/>
  <c r="A475" i="6"/>
  <c r="N474" i="6"/>
  <c r="M474" i="6"/>
  <c r="L474" i="6"/>
  <c r="K474" i="6"/>
  <c r="J474" i="6"/>
  <c r="D474" i="6"/>
  <c r="C474" i="6"/>
  <c r="B474" i="6"/>
  <c r="A474" i="6"/>
  <c r="N473" i="6"/>
  <c r="M473" i="6"/>
  <c r="L473" i="6"/>
  <c r="K473" i="6"/>
  <c r="J473" i="6"/>
  <c r="D473" i="6"/>
  <c r="C473" i="6"/>
  <c r="B473" i="6"/>
  <c r="A473" i="6"/>
  <c r="N472" i="6"/>
  <c r="M472" i="6"/>
  <c r="L472" i="6"/>
  <c r="K472" i="6"/>
  <c r="J472" i="6"/>
  <c r="D472" i="6"/>
  <c r="C472" i="6"/>
  <c r="B472" i="6"/>
  <c r="A472" i="6"/>
  <c r="N471" i="6"/>
  <c r="M471" i="6"/>
  <c r="L471" i="6"/>
  <c r="K471" i="6"/>
  <c r="J471" i="6"/>
  <c r="D471" i="6"/>
  <c r="C471" i="6"/>
  <c r="B471" i="6"/>
  <c r="A471" i="6"/>
  <c r="N470" i="6"/>
  <c r="M470" i="6"/>
  <c r="L470" i="6"/>
  <c r="K470" i="6"/>
  <c r="J470" i="6"/>
  <c r="D470" i="6"/>
  <c r="C470" i="6"/>
  <c r="B470" i="6"/>
  <c r="A470" i="6"/>
  <c r="N469" i="6"/>
  <c r="M469" i="6"/>
  <c r="L469" i="6"/>
  <c r="K469" i="6"/>
  <c r="J469" i="6"/>
  <c r="D469" i="6"/>
  <c r="C469" i="6"/>
  <c r="B469" i="6"/>
  <c r="A469" i="6"/>
  <c r="N468" i="6"/>
  <c r="M468" i="6"/>
  <c r="L468" i="6"/>
  <c r="K468" i="6"/>
  <c r="J468" i="6"/>
  <c r="D468" i="6"/>
  <c r="C468" i="6"/>
  <c r="B468" i="6"/>
  <c r="A468" i="6"/>
  <c r="N467" i="6"/>
  <c r="M467" i="6"/>
  <c r="L467" i="6"/>
  <c r="K467" i="6"/>
  <c r="J467" i="6"/>
  <c r="D467" i="6"/>
  <c r="C467" i="6"/>
  <c r="B467" i="6"/>
  <c r="A467" i="6"/>
  <c r="N466" i="6"/>
  <c r="M466" i="6"/>
  <c r="L466" i="6"/>
  <c r="K466" i="6"/>
  <c r="J466" i="6"/>
  <c r="D466" i="6"/>
  <c r="C466" i="6"/>
  <c r="B466" i="6"/>
  <c r="A466" i="6"/>
  <c r="N465" i="6"/>
  <c r="M465" i="6"/>
  <c r="L465" i="6"/>
  <c r="K465" i="6"/>
  <c r="J465" i="6"/>
  <c r="D465" i="6"/>
  <c r="C465" i="6"/>
  <c r="B465" i="6"/>
  <c r="A465" i="6"/>
  <c r="N464" i="6"/>
  <c r="M464" i="6"/>
  <c r="L464" i="6"/>
  <c r="K464" i="6"/>
  <c r="J464" i="6"/>
  <c r="D464" i="6"/>
  <c r="C464" i="6"/>
  <c r="B464" i="6"/>
  <c r="A464" i="6"/>
  <c r="N463" i="6"/>
  <c r="M463" i="6"/>
  <c r="L463" i="6"/>
  <c r="K463" i="6"/>
  <c r="J463" i="6"/>
  <c r="D463" i="6"/>
  <c r="C463" i="6"/>
  <c r="B463" i="6"/>
  <c r="A463" i="6"/>
  <c r="N462" i="6"/>
  <c r="M462" i="6"/>
  <c r="L462" i="6"/>
  <c r="K462" i="6"/>
  <c r="J462" i="6"/>
  <c r="D462" i="6"/>
  <c r="C462" i="6"/>
  <c r="B462" i="6"/>
  <c r="A462" i="6"/>
  <c r="N461" i="6"/>
  <c r="M461" i="6"/>
  <c r="L461" i="6"/>
  <c r="K461" i="6"/>
  <c r="J461" i="6"/>
  <c r="D461" i="6"/>
  <c r="C461" i="6"/>
  <c r="B461" i="6"/>
  <c r="A461" i="6"/>
  <c r="N460" i="6"/>
  <c r="M460" i="6"/>
  <c r="L460" i="6"/>
  <c r="K460" i="6"/>
  <c r="J460" i="6"/>
  <c r="D460" i="6"/>
  <c r="C460" i="6"/>
  <c r="B460" i="6"/>
  <c r="A460" i="6"/>
  <c r="N459" i="6"/>
  <c r="M459" i="6"/>
  <c r="L459" i="6"/>
  <c r="K459" i="6"/>
  <c r="J459" i="6"/>
  <c r="D459" i="6"/>
  <c r="C459" i="6"/>
  <c r="B459" i="6"/>
  <c r="A459" i="6"/>
  <c r="N458" i="6"/>
  <c r="M458" i="6"/>
  <c r="L458" i="6"/>
  <c r="K458" i="6"/>
  <c r="J458" i="6"/>
  <c r="D458" i="6"/>
  <c r="C458" i="6"/>
  <c r="B458" i="6"/>
  <c r="A458" i="6"/>
  <c r="N457" i="6"/>
  <c r="M457" i="6"/>
  <c r="L457" i="6"/>
  <c r="K457" i="6"/>
  <c r="J457" i="6"/>
  <c r="D457" i="6"/>
  <c r="C457" i="6"/>
  <c r="B457" i="6"/>
  <c r="A457" i="6"/>
  <c r="N456" i="6"/>
  <c r="M456" i="6"/>
  <c r="L456" i="6"/>
  <c r="K456" i="6"/>
  <c r="J456" i="6"/>
  <c r="D456" i="6"/>
  <c r="C456" i="6"/>
  <c r="B456" i="6"/>
  <c r="A456" i="6"/>
  <c r="N455" i="6"/>
  <c r="M455" i="6"/>
  <c r="L455" i="6"/>
  <c r="K455" i="6"/>
  <c r="J455" i="6"/>
  <c r="D455" i="6"/>
  <c r="C455" i="6"/>
  <c r="B455" i="6"/>
  <c r="A455" i="6"/>
  <c r="N454" i="6"/>
  <c r="M454" i="6"/>
  <c r="L454" i="6"/>
  <c r="K454" i="6"/>
  <c r="J454" i="6"/>
  <c r="D454" i="6"/>
  <c r="C454" i="6"/>
  <c r="B454" i="6"/>
  <c r="A454" i="6"/>
  <c r="N453" i="6"/>
  <c r="M453" i="6"/>
  <c r="L453" i="6"/>
  <c r="K453" i="6"/>
  <c r="J453" i="6"/>
  <c r="D453" i="6"/>
  <c r="C453" i="6"/>
  <c r="B453" i="6"/>
  <c r="A453" i="6"/>
  <c r="N452" i="6"/>
  <c r="M452" i="6"/>
  <c r="L452" i="6"/>
  <c r="K452" i="6"/>
  <c r="J452" i="6"/>
  <c r="D452" i="6"/>
  <c r="C452" i="6"/>
  <c r="B452" i="6"/>
  <c r="A452" i="6"/>
  <c r="N451" i="6"/>
  <c r="M451" i="6"/>
  <c r="L451" i="6"/>
  <c r="K451" i="6"/>
  <c r="J451" i="6"/>
  <c r="D451" i="6"/>
  <c r="C451" i="6"/>
  <c r="B451" i="6"/>
  <c r="A451" i="6"/>
  <c r="N450" i="6"/>
  <c r="M450" i="6"/>
  <c r="L450" i="6"/>
  <c r="K450" i="6"/>
  <c r="J450" i="6"/>
  <c r="D450" i="6"/>
  <c r="C450" i="6"/>
  <c r="B450" i="6"/>
  <c r="A450" i="6"/>
  <c r="N449" i="6"/>
  <c r="M449" i="6"/>
  <c r="L449" i="6"/>
  <c r="K449" i="6"/>
  <c r="J449" i="6"/>
  <c r="D449" i="6"/>
  <c r="C449" i="6"/>
  <c r="B449" i="6"/>
  <c r="A449" i="6"/>
  <c r="N448" i="6"/>
  <c r="M448" i="6"/>
  <c r="L448" i="6"/>
  <c r="K448" i="6"/>
  <c r="J448" i="6"/>
  <c r="D448" i="6"/>
  <c r="C448" i="6"/>
  <c r="B448" i="6"/>
  <c r="A448" i="6"/>
  <c r="N447" i="6"/>
  <c r="M447" i="6"/>
  <c r="L447" i="6"/>
  <c r="K447" i="6"/>
  <c r="J447" i="6"/>
  <c r="D447" i="6"/>
  <c r="C447" i="6"/>
  <c r="B447" i="6"/>
  <c r="A447" i="6"/>
  <c r="N446" i="6"/>
  <c r="M446" i="6"/>
  <c r="L446" i="6"/>
  <c r="K446" i="6"/>
  <c r="J446" i="6"/>
  <c r="D446" i="6"/>
  <c r="C446" i="6"/>
  <c r="B446" i="6"/>
  <c r="A446" i="6"/>
  <c r="N445" i="6"/>
  <c r="M445" i="6"/>
  <c r="L445" i="6"/>
  <c r="K445" i="6"/>
  <c r="J445" i="6"/>
  <c r="D445" i="6"/>
  <c r="C445" i="6"/>
  <c r="B445" i="6"/>
  <c r="A445" i="6"/>
  <c r="N444" i="6"/>
  <c r="M444" i="6"/>
  <c r="L444" i="6"/>
  <c r="K444" i="6"/>
  <c r="J444" i="6"/>
  <c r="D444" i="6"/>
  <c r="C444" i="6"/>
  <c r="B444" i="6"/>
  <c r="A444" i="6"/>
  <c r="N443" i="6"/>
  <c r="M443" i="6"/>
  <c r="L443" i="6"/>
  <c r="K443" i="6"/>
  <c r="J443" i="6"/>
  <c r="D443" i="6"/>
  <c r="C443" i="6"/>
  <c r="B443" i="6"/>
  <c r="A443" i="6"/>
  <c r="N442" i="6"/>
  <c r="M442" i="6"/>
  <c r="L442" i="6"/>
  <c r="K442" i="6"/>
  <c r="J442" i="6"/>
  <c r="D442" i="6"/>
  <c r="C442" i="6"/>
  <c r="B442" i="6"/>
  <c r="A442" i="6"/>
  <c r="N441" i="6"/>
  <c r="M441" i="6"/>
  <c r="L441" i="6"/>
  <c r="K441" i="6"/>
  <c r="J441" i="6"/>
  <c r="D441" i="6"/>
  <c r="C441" i="6"/>
  <c r="B441" i="6"/>
  <c r="A441" i="6"/>
  <c r="N440" i="6"/>
  <c r="M440" i="6"/>
  <c r="L440" i="6"/>
  <c r="K440" i="6"/>
  <c r="J440" i="6"/>
  <c r="D440" i="6"/>
  <c r="C440" i="6"/>
  <c r="B440" i="6"/>
  <c r="A440" i="6"/>
  <c r="N439" i="6"/>
  <c r="M439" i="6"/>
  <c r="L439" i="6"/>
  <c r="K439" i="6"/>
  <c r="J439" i="6"/>
  <c r="D439" i="6"/>
  <c r="C439" i="6"/>
  <c r="B439" i="6"/>
  <c r="A439" i="6"/>
  <c r="N438" i="6"/>
  <c r="M438" i="6"/>
  <c r="L438" i="6"/>
  <c r="K438" i="6"/>
  <c r="J438" i="6"/>
  <c r="D438" i="6"/>
  <c r="C438" i="6"/>
  <c r="B438" i="6"/>
  <c r="A438" i="6"/>
  <c r="N437" i="6"/>
  <c r="M437" i="6"/>
  <c r="L437" i="6"/>
  <c r="K437" i="6"/>
  <c r="J437" i="6"/>
  <c r="D437" i="6"/>
  <c r="C437" i="6"/>
  <c r="B437" i="6"/>
  <c r="A437" i="6"/>
  <c r="N436" i="6"/>
  <c r="M436" i="6"/>
  <c r="L436" i="6"/>
  <c r="K436" i="6"/>
  <c r="J436" i="6"/>
  <c r="D436" i="6"/>
  <c r="C436" i="6"/>
  <c r="B436" i="6"/>
  <c r="A436" i="6"/>
  <c r="N435" i="6"/>
  <c r="M435" i="6"/>
  <c r="L435" i="6"/>
  <c r="K435" i="6"/>
  <c r="J435" i="6"/>
  <c r="D435" i="6"/>
  <c r="C435" i="6"/>
  <c r="B435" i="6"/>
  <c r="A435" i="6"/>
  <c r="N434" i="6"/>
  <c r="M434" i="6"/>
  <c r="L434" i="6"/>
  <c r="K434" i="6"/>
  <c r="J434" i="6"/>
  <c r="D434" i="6"/>
  <c r="C434" i="6"/>
  <c r="B434" i="6"/>
  <c r="A434" i="6"/>
  <c r="N433" i="6"/>
  <c r="M433" i="6"/>
  <c r="L433" i="6"/>
  <c r="K433" i="6"/>
  <c r="J433" i="6"/>
  <c r="D433" i="6"/>
  <c r="C433" i="6"/>
  <c r="B433" i="6"/>
  <c r="A433" i="6"/>
  <c r="N432" i="6"/>
  <c r="M432" i="6"/>
  <c r="L432" i="6"/>
  <c r="K432" i="6"/>
  <c r="J432" i="6"/>
  <c r="D432" i="6"/>
  <c r="C432" i="6"/>
  <c r="B432" i="6"/>
  <c r="A432" i="6"/>
  <c r="N431" i="6"/>
  <c r="M431" i="6"/>
  <c r="L431" i="6"/>
  <c r="K431" i="6"/>
  <c r="J431" i="6"/>
  <c r="D431" i="6"/>
  <c r="C431" i="6"/>
  <c r="B431" i="6"/>
  <c r="A431" i="6"/>
  <c r="N430" i="6"/>
  <c r="M430" i="6"/>
  <c r="L430" i="6"/>
  <c r="K430" i="6"/>
  <c r="J430" i="6"/>
  <c r="D430" i="6"/>
  <c r="C430" i="6"/>
  <c r="B430" i="6"/>
  <c r="A430" i="6"/>
  <c r="N429" i="6"/>
  <c r="M429" i="6"/>
  <c r="L429" i="6"/>
  <c r="K429" i="6"/>
  <c r="J429" i="6"/>
  <c r="D429" i="6"/>
  <c r="C429" i="6"/>
  <c r="B429" i="6"/>
  <c r="A429" i="6"/>
  <c r="N428" i="6"/>
  <c r="M428" i="6"/>
  <c r="L428" i="6"/>
  <c r="K428" i="6"/>
  <c r="J428" i="6"/>
  <c r="D428" i="6"/>
  <c r="C428" i="6"/>
  <c r="B428" i="6"/>
  <c r="A428" i="6"/>
  <c r="N427" i="6"/>
  <c r="M427" i="6"/>
  <c r="L427" i="6"/>
  <c r="K427" i="6"/>
  <c r="J427" i="6"/>
  <c r="D427" i="6"/>
  <c r="C427" i="6"/>
  <c r="B427" i="6"/>
  <c r="A427" i="6"/>
  <c r="N426" i="6"/>
  <c r="M426" i="6"/>
  <c r="L426" i="6"/>
  <c r="K426" i="6"/>
  <c r="J426" i="6"/>
  <c r="D426" i="6"/>
  <c r="C426" i="6"/>
  <c r="B426" i="6"/>
  <c r="A426" i="6"/>
  <c r="N425" i="6"/>
  <c r="M425" i="6"/>
  <c r="L425" i="6"/>
  <c r="K425" i="6"/>
  <c r="J425" i="6"/>
  <c r="D425" i="6"/>
  <c r="C425" i="6"/>
  <c r="B425" i="6"/>
  <c r="A425" i="6"/>
  <c r="N424" i="6"/>
  <c r="M424" i="6"/>
  <c r="L424" i="6"/>
  <c r="K424" i="6"/>
  <c r="J424" i="6"/>
  <c r="D424" i="6"/>
  <c r="C424" i="6"/>
  <c r="B424" i="6"/>
  <c r="A424" i="6"/>
  <c r="N423" i="6"/>
  <c r="M423" i="6"/>
  <c r="L423" i="6"/>
  <c r="K423" i="6"/>
  <c r="J423" i="6"/>
  <c r="D423" i="6"/>
  <c r="C423" i="6"/>
  <c r="B423" i="6"/>
  <c r="A423" i="6"/>
  <c r="N422" i="6"/>
  <c r="M422" i="6"/>
  <c r="L422" i="6"/>
  <c r="K422" i="6"/>
  <c r="J422" i="6"/>
  <c r="D422" i="6"/>
  <c r="C422" i="6"/>
  <c r="B422" i="6"/>
  <c r="A422" i="6"/>
  <c r="N421" i="6"/>
  <c r="M421" i="6"/>
  <c r="L421" i="6"/>
  <c r="K421" i="6"/>
  <c r="J421" i="6"/>
  <c r="D421" i="6"/>
  <c r="C421" i="6"/>
  <c r="B421" i="6"/>
  <c r="A421" i="6"/>
  <c r="N420" i="6"/>
  <c r="M420" i="6"/>
  <c r="L420" i="6"/>
  <c r="K420" i="6"/>
  <c r="J420" i="6"/>
  <c r="D420" i="6"/>
  <c r="C420" i="6"/>
  <c r="B420" i="6"/>
  <c r="A420" i="6"/>
  <c r="N419" i="6"/>
  <c r="M419" i="6"/>
  <c r="L419" i="6"/>
  <c r="K419" i="6"/>
  <c r="J419" i="6"/>
  <c r="D419" i="6"/>
  <c r="C419" i="6"/>
  <c r="B419" i="6"/>
  <c r="A419" i="6"/>
  <c r="N418" i="6"/>
  <c r="M418" i="6"/>
  <c r="L418" i="6"/>
  <c r="K418" i="6"/>
  <c r="J418" i="6"/>
  <c r="D418" i="6"/>
  <c r="C418" i="6"/>
  <c r="B418" i="6"/>
  <c r="A418" i="6"/>
  <c r="N417" i="6"/>
  <c r="M417" i="6"/>
  <c r="L417" i="6"/>
  <c r="K417" i="6"/>
  <c r="J417" i="6"/>
  <c r="D417" i="6"/>
  <c r="C417" i="6"/>
  <c r="B417" i="6"/>
  <c r="A417" i="6"/>
  <c r="N416" i="6"/>
  <c r="M416" i="6"/>
  <c r="L416" i="6"/>
  <c r="K416" i="6"/>
  <c r="J416" i="6"/>
  <c r="D416" i="6"/>
  <c r="C416" i="6"/>
  <c r="B416" i="6"/>
  <c r="A416" i="6"/>
  <c r="N415" i="6"/>
  <c r="M415" i="6"/>
  <c r="L415" i="6"/>
  <c r="K415" i="6"/>
  <c r="J415" i="6"/>
  <c r="D415" i="6"/>
  <c r="C415" i="6"/>
  <c r="B415" i="6"/>
  <c r="A415" i="6"/>
  <c r="N414" i="6"/>
  <c r="M414" i="6"/>
  <c r="L414" i="6"/>
  <c r="K414" i="6"/>
  <c r="J414" i="6"/>
  <c r="D414" i="6"/>
  <c r="C414" i="6"/>
  <c r="B414" i="6"/>
  <c r="A414" i="6"/>
  <c r="N413" i="6"/>
  <c r="M413" i="6"/>
  <c r="L413" i="6"/>
  <c r="K413" i="6"/>
  <c r="J413" i="6"/>
  <c r="D413" i="6"/>
  <c r="C413" i="6"/>
  <c r="B413" i="6"/>
  <c r="A413" i="6"/>
  <c r="N412" i="6"/>
  <c r="M412" i="6"/>
  <c r="L412" i="6"/>
  <c r="K412" i="6"/>
  <c r="J412" i="6"/>
  <c r="D412" i="6"/>
  <c r="C412" i="6"/>
  <c r="B412" i="6"/>
  <c r="A412" i="6"/>
  <c r="N411" i="6"/>
  <c r="M411" i="6"/>
  <c r="L411" i="6"/>
  <c r="K411" i="6"/>
  <c r="J411" i="6"/>
  <c r="D411" i="6"/>
  <c r="C411" i="6"/>
  <c r="B411" i="6"/>
  <c r="A411" i="6"/>
  <c r="N410" i="6"/>
  <c r="M410" i="6"/>
  <c r="L410" i="6"/>
  <c r="K410" i="6"/>
  <c r="J410" i="6"/>
  <c r="D410" i="6"/>
  <c r="C410" i="6"/>
  <c r="B410" i="6"/>
  <c r="A410" i="6"/>
  <c r="N409" i="6"/>
  <c r="M409" i="6"/>
  <c r="L409" i="6"/>
  <c r="K409" i="6"/>
  <c r="J409" i="6"/>
  <c r="D409" i="6"/>
  <c r="C409" i="6"/>
  <c r="B409" i="6"/>
  <c r="A409" i="6"/>
  <c r="N408" i="6"/>
  <c r="M408" i="6"/>
  <c r="L408" i="6"/>
  <c r="K408" i="6"/>
  <c r="J408" i="6"/>
  <c r="D408" i="6"/>
  <c r="C408" i="6"/>
  <c r="B408" i="6"/>
  <c r="A408" i="6"/>
  <c r="N407" i="6"/>
  <c r="M407" i="6"/>
  <c r="L407" i="6"/>
  <c r="K407" i="6"/>
  <c r="J407" i="6"/>
  <c r="D407" i="6"/>
  <c r="C407" i="6"/>
  <c r="B407" i="6"/>
  <c r="A407" i="6"/>
  <c r="N406" i="6"/>
  <c r="M406" i="6"/>
  <c r="L406" i="6"/>
  <c r="K406" i="6"/>
  <c r="J406" i="6"/>
  <c r="D406" i="6"/>
  <c r="C406" i="6"/>
  <c r="B406" i="6"/>
  <c r="A406" i="6"/>
  <c r="N405" i="6"/>
  <c r="M405" i="6"/>
  <c r="L405" i="6"/>
  <c r="K405" i="6"/>
  <c r="J405" i="6"/>
  <c r="D405" i="6"/>
  <c r="C405" i="6"/>
  <c r="B405" i="6"/>
  <c r="A405" i="6"/>
  <c r="N404" i="6"/>
  <c r="M404" i="6"/>
  <c r="L404" i="6"/>
  <c r="K404" i="6"/>
  <c r="J404" i="6"/>
  <c r="D404" i="6"/>
  <c r="C404" i="6"/>
  <c r="B404" i="6"/>
  <c r="A404" i="6"/>
  <c r="N403" i="6"/>
  <c r="M403" i="6"/>
  <c r="L403" i="6"/>
  <c r="K403" i="6"/>
  <c r="J403" i="6"/>
  <c r="D403" i="6"/>
  <c r="C403" i="6"/>
  <c r="B403" i="6"/>
  <c r="A403" i="6"/>
  <c r="N402" i="6"/>
  <c r="M402" i="6"/>
  <c r="L402" i="6"/>
  <c r="K402" i="6"/>
  <c r="J402" i="6"/>
  <c r="D402" i="6"/>
  <c r="C402" i="6"/>
  <c r="B402" i="6"/>
  <c r="A402" i="6"/>
  <c r="N401" i="6"/>
  <c r="M401" i="6"/>
  <c r="L401" i="6"/>
  <c r="K401" i="6"/>
  <c r="J401" i="6"/>
  <c r="D401" i="6"/>
  <c r="C401" i="6"/>
  <c r="B401" i="6"/>
  <c r="A401" i="6"/>
  <c r="N400" i="6"/>
  <c r="M400" i="6"/>
  <c r="L400" i="6"/>
  <c r="K400" i="6"/>
  <c r="J400" i="6"/>
  <c r="D400" i="6"/>
  <c r="C400" i="6"/>
  <c r="B400" i="6"/>
  <c r="A400" i="6"/>
  <c r="N399" i="6"/>
  <c r="M399" i="6"/>
  <c r="L399" i="6"/>
  <c r="K399" i="6"/>
  <c r="J399" i="6"/>
  <c r="D399" i="6"/>
  <c r="C399" i="6"/>
  <c r="B399" i="6"/>
  <c r="A399" i="6"/>
  <c r="N398" i="6"/>
  <c r="M398" i="6"/>
  <c r="L398" i="6"/>
  <c r="K398" i="6"/>
  <c r="J398" i="6"/>
  <c r="D398" i="6"/>
  <c r="C398" i="6"/>
  <c r="B398" i="6"/>
  <c r="A398" i="6"/>
  <c r="N397" i="6"/>
  <c r="M397" i="6"/>
  <c r="L397" i="6"/>
  <c r="K397" i="6"/>
  <c r="J397" i="6"/>
  <c r="D397" i="6"/>
  <c r="C397" i="6"/>
  <c r="B397" i="6"/>
  <c r="A397" i="6"/>
  <c r="N396" i="6"/>
  <c r="M396" i="6"/>
  <c r="L396" i="6"/>
  <c r="K396" i="6"/>
  <c r="J396" i="6"/>
  <c r="D396" i="6"/>
  <c r="C396" i="6"/>
  <c r="B396" i="6"/>
  <c r="A396" i="6"/>
  <c r="N395" i="6"/>
  <c r="M395" i="6"/>
  <c r="L395" i="6"/>
  <c r="K395" i="6"/>
  <c r="J395" i="6"/>
  <c r="D395" i="6"/>
  <c r="C395" i="6"/>
  <c r="B395" i="6"/>
  <c r="A395" i="6"/>
  <c r="N394" i="6"/>
  <c r="M394" i="6"/>
  <c r="L394" i="6"/>
  <c r="K394" i="6"/>
  <c r="J394" i="6"/>
  <c r="D394" i="6"/>
  <c r="C394" i="6"/>
  <c r="B394" i="6"/>
  <c r="A394" i="6"/>
  <c r="N393" i="6"/>
  <c r="M393" i="6"/>
  <c r="L393" i="6"/>
  <c r="K393" i="6"/>
  <c r="J393" i="6"/>
  <c r="D393" i="6"/>
  <c r="C393" i="6"/>
  <c r="B393" i="6"/>
  <c r="A393" i="6"/>
  <c r="N392" i="6"/>
  <c r="M392" i="6"/>
  <c r="L392" i="6"/>
  <c r="K392" i="6"/>
  <c r="J392" i="6"/>
  <c r="D392" i="6"/>
  <c r="C392" i="6"/>
  <c r="B392" i="6"/>
  <c r="A392" i="6"/>
  <c r="N391" i="6"/>
  <c r="M391" i="6"/>
  <c r="L391" i="6"/>
  <c r="K391" i="6"/>
  <c r="J391" i="6"/>
  <c r="D391" i="6"/>
  <c r="C391" i="6"/>
  <c r="B391" i="6"/>
  <c r="A391" i="6"/>
  <c r="N390" i="6"/>
  <c r="M390" i="6"/>
  <c r="L390" i="6"/>
  <c r="K390" i="6"/>
  <c r="J390" i="6"/>
  <c r="D390" i="6"/>
  <c r="C390" i="6"/>
  <c r="B390" i="6"/>
  <c r="A390" i="6"/>
  <c r="N389" i="6"/>
  <c r="M389" i="6"/>
  <c r="L389" i="6"/>
  <c r="K389" i="6"/>
  <c r="J389" i="6"/>
  <c r="D389" i="6"/>
  <c r="C389" i="6"/>
  <c r="B389" i="6"/>
  <c r="A389" i="6"/>
  <c r="N388" i="6"/>
  <c r="M388" i="6"/>
  <c r="L388" i="6"/>
  <c r="K388" i="6"/>
  <c r="J388" i="6"/>
  <c r="D388" i="6"/>
  <c r="C388" i="6"/>
  <c r="B388" i="6"/>
  <c r="A388" i="6"/>
  <c r="N387" i="6"/>
  <c r="M387" i="6"/>
  <c r="L387" i="6"/>
  <c r="K387" i="6"/>
  <c r="J387" i="6"/>
  <c r="D387" i="6"/>
  <c r="C387" i="6"/>
  <c r="B387" i="6"/>
  <c r="A387" i="6"/>
  <c r="N386" i="6"/>
  <c r="M386" i="6"/>
  <c r="L386" i="6"/>
  <c r="K386" i="6"/>
  <c r="J386" i="6"/>
  <c r="D386" i="6"/>
  <c r="C386" i="6"/>
  <c r="B386" i="6"/>
  <c r="A386" i="6"/>
  <c r="N385" i="6"/>
  <c r="M385" i="6"/>
  <c r="L385" i="6"/>
  <c r="K385" i="6"/>
  <c r="J385" i="6"/>
  <c r="D385" i="6"/>
  <c r="C385" i="6"/>
  <c r="B385" i="6"/>
  <c r="A385" i="6"/>
  <c r="N384" i="6"/>
  <c r="M384" i="6"/>
  <c r="L384" i="6"/>
  <c r="K384" i="6"/>
  <c r="J384" i="6"/>
  <c r="D384" i="6"/>
  <c r="C384" i="6"/>
  <c r="B384" i="6"/>
  <c r="A384" i="6"/>
  <c r="N383" i="6"/>
  <c r="M383" i="6"/>
  <c r="L383" i="6"/>
  <c r="K383" i="6"/>
  <c r="J383" i="6"/>
  <c r="D383" i="6"/>
  <c r="C383" i="6"/>
  <c r="B383" i="6"/>
  <c r="A383" i="6"/>
  <c r="N382" i="6"/>
  <c r="M382" i="6"/>
  <c r="L382" i="6"/>
  <c r="K382" i="6"/>
  <c r="J382" i="6"/>
  <c r="D382" i="6"/>
  <c r="C382" i="6"/>
  <c r="B382" i="6"/>
  <c r="A382" i="6"/>
  <c r="N381" i="6"/>
  <c r="M381" i="6"/>
  <c r="L381" i="6"/>
  <c r="K381" i="6"/>
  <c r="J381" i="6"/>
  <c r="D381" i="6"/>
  <c r="C381" i="6"/>
  <c r="B381" i="6"/>
  <c r="A381" i="6"/>
  <c r="N380" i="6"/>
  <c r="M380" i="6"/>
  <c r="L380" i="6"/>
  <c r="K380" i="6"/>
  <c r="J380" i="6"/>
  <c r="D380" i="6"/>
  <c r="C380" i="6"/>
  <c r="B380" i="6"/>
  <c r="A380" i="6"/>
  <c r="N379" i="6"/>
  <c r="M379" i="6"/>
  <c r="L379" i="6"/>
  <c r="K379" i="6"/>
  <c r="J379" i="6"/>
  <c r="D379" i="6"/>
  <c r="C379" i="6"/>
  <c r="B379" i="6"/>
  <c r="A379" i="6"/>
  <c r="N378" i="6"/>
  <c r="M378" i="6"/>
  <c r="L378" i="6"/>
  <c r="K378" i="6"/>
  <c r="J378" i="6"/>
  <c r="D378" i="6"/>
  <c r="C378" i="6"/>
  <c r="B378" i="6"/>
  <c r="A378" i="6"/>
  <c r="N377" i="6"/>
  <c r="M377" i="6"/>
  <c r="L377" i="6"/>
  <c r="K377" i="6"/>
  <c r="J377" i="6"/>
  <c r="D377" i="6"/>
  <c r="C377" i="6"/>
  <c r="B377" i="6"/>
  <c r="A377" i="6"/>
  <c r="N376" i="6"/>
  <c r="M376" i="6"/>
  <c r="L376" i="6"/>
  <c r="K376" i="6"/>
  <c r="J376" i="6"/>
  <c r="D376" i="6"/>
  <c r="C376" i="6"/>
  <c r="B376" i="6"/>
  <c r="A376" i="6"/>
  <c r="N375" i="6"/>
  <c r="M375" i="6"/>
  <c r="L375" i="6"/>
  <c r="K375" i="6"/>
  <c r="J375" i="6"/>
  <c r="D375" i="6"/>
  <c r="C375" i="6"/>
  <c r="B375" i="6"/>
  <c r="A375" i="6"/>
  <c r="N374" i="6"/>
  <c r="M374" i="6"/>
  <c r="L374" i="6"/>
  <c r="K374" i="6"/>
  <c r="J374" i="6"/>
  <c r="D374" i="6"/>
  <c r="C374" i="6"/>
  <c r="B374" i="6"/>
  <c r="A374" i="6"/>
  <c r="N373" i="6"/>
  <c r="M373" i="6"/>
  <c r="L373" i="6"/>
  <c r="K373" i="6"/>
  <c r="J373" i="6"/>
  <c r="D373" i="6"/>
  <c r="C373" i="6"/>
  <c r="B373" i="6"/>
  <c r="A373" i="6"/>
  <c r="N372" i="6"/>
  <c r="M372" i="6"/>
  <c r="L372" i="6"/>
  <c r="K372" i="6"/>
  <c r="J372" i="6"/>
  <c r="D372" i="6"/>
  <c r="C372" i="6"/>
  <c r="B372" i="6"/>
  <c r="A372" i="6"/>
  <c r="N371" i="6"/>
  <c r="M371" i="6"/>
  <c r="L371" i="6"/>
  <c r="K371" i="6"/>
  <c r="J371" i="6"/>
  <c r="D371" i="6"/>
  <c r="C371" i="6"/>
  <c r="B371" i="6"/>
  <c r="A371" i="6"/>
  <c r="N370" i="6"/>
  <c r="M370" i="6"/>
  <c r="L370" i="6"/>
  <c r="K370" i="6"/>
  <c r="J370" i="6"/>
  <c r="D370" i="6"/>
  <c r="C370" i="6"/>
  <c r="B370" i="6"/>
  <c r="A370" i="6"/>
  <c r="N369" i="6"/>
  <c r="M369" i="6"/>
  <c r="L369" i="6"/>
  <c r="K369" i="6"/>
  <c r="J369" i="6"/>
  <c r="D369" i="6"/>
  <c r="C369" i="6"/>
  <c r="B369" i="6"/>
  <c r="A369" i="6"/>
  <c r="N368" i="6"/>
  <c r="M368" i="6"/>
  <c r="L368" i="6"/>
  <c r="K368" i="6"/>
  <c r="J368" i="6"/>
  <c r="D368" i="6"/>
  <c r="C368" i="6"/>
  <c r="B368" i="6"/>
  <c r="A368" i="6"/>
  <c r="N367" i="6"/>
  <c r="M367" i="6"/>
  <c r="L367" i="6"/>
  <c r="K367" i="6"/>
  <c r="J367" i="6"/>
  <c r="D367" i="6"/>
  <c r="C367" i="6"/>
  <c r="B367" i="6"/>
  <c r="A367" i="6"/>
  <c r="N366" i="6"/>
  <c r="M366" i="6"/>
  <c r="L366" i="6"/>
  <c r="K366" i="6"/>
  <c r="J366" i="6"/>
  <c r="D366" i="6"/>
  <c r="C366" i="6"/>
  <c r="B366" i="6"/>
  <c r="A366" i="6"/>
  <c r="N365" i="6"/>
  <c r="M365" i="6"/>
  <c r="L365" i="6"/>
  <c r="K365" i="6"/>
  <c r="J365" i="6"/>
  <c r="D365" i="6"/>
  <c r="C365" i="6"/>
  <c r="B365" i="6"/>
  <c r="A365" i="6"/>
  <c r="N364" i="6"/>
  <c r="M364" i="6"/>
  <c r="L364" i="6"/>
  <c r="K364" i="6"/>
  <c r="J364" i="6"/>
  <c r="D364" i="6"/>
  <c r="C364" i="6"/>
  <c r="B364" i="6"/>
  <c r="A364" i="6"/>
  <c r="N363" i="6"/>
  <c r="M363" i="6"/>
  <c r="L363" i="6"/>
  <c r="K363" i="6"/>
  <c r="J363" i="6"/>
  <c r="D363" i="6"/>
  <c r="C363" i="6"/>
  <c r="B363" i="6"/>
  <c r="A363" i="6"/>
  <c r="N362" i="6"/>
  <c r="M362" i="6"/>
  <c r="L362" i="6"/>
  <c r="K362" i="6"/>
  <c r="J362" i="6"/>
  <c r="D362" i="6"/>
  <c r="C362" i="6"/>
  <c r="B362" i="6"/>
  <c r="A362" i="6"/>
  <c r="N361" i="6"/>
  <c r="M361" i="6"/>
  <c r="L361" i="6"/>
  <c r="K361" i="6"/>
  <c r="J361" i="6"/>
  <c r="D361" i="6"/>
  <c r="C361" i="6"/>
  <c r="B361" i="6"/>
  <c r="A361" i="6"/>
  <c r="N360" i="6"/>
  <c r="M360" i="6"/>
  <c r="L360" i="6"/>
  <c r="K360" i="6"/>
  <c r="J360" i="6"/>
  <c r="D360" i="6"/>
  <c r="C360" i="6"/>
  <c r="B360" i="6"/>
  <c r="A360" i="6"/>
  <c r="N359" i="6"/>
  <c r="M359" i="6"/>
  <c r="L359" i="6"/>
  <c r="K359" i="6"/>
  <c r="J359" i="6"/>
  <c r="D359" i="6"/>
  <c r="C359" i="6"/>
  <c r="B359" i="6"/>
  <c r="A359" i="6"/>
  <c r="N358" i="6"/>
  <c r="M358" i="6"/>
  <c r="L358" i="6"/>
  <c r="K358" i="6"/>
  <c r="J358" i="6"/>
  <c r="D358" i="6"/>
  <c r="C358" i="6"/>
  <c r="B358" i="6"/>
  <c r="A358" i="6"/>
  <c r="N357" i="6"/>
  <c r="M357" i="6"/>
  <c r="L357" i="6"/>
  <c r="K357" i="6"/>
  <c r="J357" i="6"/>
  <c r="D357" i="6"/>
  <c r="C357" i="6"/>
  <c r="B357" i="6"/>
  <c r="A357" i="6"/>
  <c r="N356" i="6"/>
  <c r="M356" i="6"/>
  <c r="L356" i="6"/>
  <c r="K356" i="6"/>
  <c r="J356" i="6"/>
  <c r="D356" i="6"/>
  <c r="C356" i="6"/>
  <c r="B356" i="6"/>
  <c r="A356" i="6"/>
  <c r="N355" i="6"/>
  <c r="M355" i="6"/>
  <c r="L355" i="6"/>
  <c r="K355" i="6"/>
  <c r="J355" i="6"/>
  <c r="D355" i="6"/>
  <c r="C355" i="6"/>
  <c r="B355" i="6"/>
  <c r="A355" i="6"/>
  <c r="N354" i="6"/>
  <c r="M354" i="6"/>
  <c r="L354" i="6"/>
  <c r="K354" i="6"/>
  <c r="J354" i="6"/>
  <c r="D354" i="6"/>
  <c r="C354" i="6"/>
  <c r="B354" i="6"/>
  <c r="A354" i="6"/>
  <c r="N353" i="6"/>
  <c r="M353" i="6"/>
  <c r="L353" i="6"/>
  <c r="K353" i="6"/>
  <c r="J353" i="6"/>
  <c r="D353" i="6"/>
  <c r="C353" i="6"/>
  <c r="B353" i="6"/>
  <c r="A353" i="6"/>
  <c r="N352" i="6"/>
  <c r="M352" i="6"/>
  <c r="L352" i="6"/>
  <c r="K352" i="6"/>
  <c r="J352" i="6"/>
  <c r="D352" i="6"/>
  <c r="C352" i="6"/>
  <c r="B352" i="6"/>
  <c r="A352" i="6"/>
  <c r="N351" i="6"/>
  <c r="M351" i="6"/>
  <c r="L351" i="6"/>
  <c r="K351" i="6"/>
  <c r="J351" i="6"/>
  <c r="D351" i="6"/>
  <c r="C351" i="6"/>
  <c r="B351" i="6"/>
  <c r="A351" i="6"/>
  <c r="N350" i="6"/>
  <c r="M350" i="6"/>
  <c r="L350" i="6"/>
  <c r="K350" i="6"/>
  <c r="J350" i="6"/>
  <c r="D350" i="6"/>
  <c r="C350" i="6"/>
  <c r="B350" i="6"/>
  <c r="A350" i="6"/>
  <c r="N349" i="6"/>
  <c r="M349" i="6"/>
  <c r="L349" i="6"/>
  <c r="K349" i="6"/>
  <c r="J349" i="6"/>
  <c r="D349" i="6"/>
  <c r="C349" i="6"/>
  <c r="B349" i="6"/>
  <c r="A349" i="6"/>
  <c r="N348" i="6"/>
  <c r="M348" i="6"/>
  <c r="L348" i="6"/>
  <c r="K348" i="6"/>
  <c r="J348" i="6"/>
  <c r="D348" i="6"/>
  <c r="C348" i="6"/>
  <c r="B348" i="6"/>
  <c r="A348" i="6"/>
  <c r="N347" i="6"/>
  <c r="M347" i="6"/>
  <c r="L347" i="6"/>
  <c r="K347" i="6"/>
  <c r="J347" i="6"/>
  <c r="D347" i="6"/>
  <c r="C347" i="6"/>
  <c r="B347" i="6"/>
  <c r="A347" i="6"/>
  <c r="N346" i="6"/>
  <c r="M346" i="6"/>
  <c r="L346" i="6"/>
  <c r="K346" i="6"/>
  <c r="J346" i="6"/>
  <c r="D346" i="6"/>
  <c r="C346" i="6"/>
  <c r="B346" i="6"/>
  <c r="A346" i="6"/>
  <c r="N345" i="6"/>
  <c r="M345" i="6"/>
  <c r="L345" i="6"/>
  <c r="K345" i="6"/>
  <c r="J345" i="6"/>
  <c r="D345" i="6"/>
  <c r="C345" i="6"/>
  <c r="B345" i="6"/>
  <c r="A345" i="6"/>
  <c r="N344" i="6"/>
  <c r="M344" i="6"/>
  <c r="L344" i="6"/>
  <c r="K344" i="6"/>
  <c r="J344" i="6"/>
  <c r="D344" i="6"/>
  <c r="C344" i="6"/>
  <c r="B344" i="6"/>
  <c r="A344" i="6"/>
  <c r="N343" i="6"/>
  <c r="M343" i="6"/>
  <c r="L343" i="6"/>
  <c r="K343" i="6"/>
  <c r="J343" i="6"/>
  <c r="D343" i="6"/>
  <c r="C343" i="6"/>
  <c r="B343" i="6"/>
  <c r="A343" i="6"/>
  <c r="N342" i="6"/>
  <c r="M342" i="6"/>
  <c r="L342" i="6"/>
  <c r="K342" i="6"/>
  <c r="J342" i="6"/>
  <c r="D342" i="6"/>
  <c r="C342" i="6"/>
  <c r="B342" i="6"/>
  <c r="A342" i="6"/>
  <c r="N341" i="6"/>
  <c r="M341" i="6"/>
  <c r="L341" i="6"/>
  <c r="K341" i="6"/>
  <c r="J341" i="6"/>
  <c r="D341" i="6"/>
  <c r="C341" i="6"/>
  <c r="B341" i="6"/>
  <c r="A341" i="6"/>
  <c r="N340" i="6"/>
  <c r="M340" i="6"/>
  <c r="L340" i="6"/>
  <c r="K340" i="6"/>
  <c r="J340" i="6"/>
  <c r="D340" i="6"/>
  <c r="C340" i="6"/>
  <c r="B340" i="6"/>
  <c r="A340" i="6"/>
  <c r="N339" i="6"/>
  <c r="M339" i="6"/>
  <c r="L339" i="6"/>
  <c r="K339" i="6"/>
  <c r="J339" i="6"/>
  <c r="D339" i="6"/>
  <c r="C339" i="6"/>
  <c r="B339" i="6"/>
  <c r="A339" i="6"/>
  <c r="N338" i="6"/>
  <c r="M338" i="6"/>
  <c r="L338" i="6"/>
  <c r="K338" i="6"/>
  <c r="J338" i="6"/>
  <c r="D338" i="6"/>
  <c r="C338" i="6"/>
  <c r="B338" i="6"/>
  <c r="A338" i="6"/>
  <c r="N337" i="6"/>
  <c r="M337" i="6"/>
  <c r="L337" i="6"/>
  <c r="K337" i="6"/>
  <c r="J337" i="6"/>
  <c r="D337" i="6"/>
  <c r="C337" i="6"/>
  <c r="B337" i="6"/>
  <c r="A337" i="6"/>
  <c r="N336" i="6"/>
  <c r="M336" i="6"/>
  <c r="L336" i="6"/>
  <c r="K336" i="6"/>
  <c r="J336" i="6"/>
  <c r="D336" i="6"/>
  <c r="C336" i="6"/>
  <c r="B336" i="6"/>
  <c r="A336" i="6"/>
  <c r="N335" i="6"/>
  <c r="M335" i="6"/>
  <c r="L335" i="6"/>
  <c r="K335" i="6"/>
  <c r="J335" i="6"/>
  <c r="D335" i="6"/>
  <c r="C335" i="6"/>
  <c r="B335" i="6"/>
  <c r="A335" i="6"/>
  <c r="N334" i="6"/>
  <c r="M334" i="6"/>
  <c r="L334" i="6"/>
  <c r="K334" i="6"/>
  <c r="J334" i="6"/>
  <c r="D334" i="6"/>
  <c r="C334" i="6"/>
  <c r="B334" i="6"/>
  <c r="A334" i="6"/>
  <c r="N333" i="6"/>
  <c r="M333" i="6"/>
  <c r="L333" i="6"/>
  <c r="K333" i="6"/>
  <c r="J333" i="6"/>
  <c r="D333" i="6"/>
  <c r="C333" i="6"/>
  <c r="B333" i="6"/>
  <c r="A333" i="6"/>
  <c r="N332" i="6"/>
  <c r="M332" i="6"/>
  <c r="L332" i="6"/>
  <c r="K332" i="6"/>
  <c r="J332" i="6"/>
  <c r="D332" i="6"/>
  <c r="C332" i="6"/>
  <c r="B332" i="6"/>
  <c r="A332" i="6"/>
  <c r="N331" i="6"/>
  <c r="M331" i="6"/>
  <c r="L331" i="6"/>
  <c r="K331" i="6"/>
  <c r="J331" i="6"/>
  <c r="D331" i="6"/>
  <c r="C331" i="6"/>
  <c r="B331" i="6"/>
  <c r="A331" i="6"/>
  <c r="N330" i="6"/>
  <c r="M330" i="6"/>
  <c r="L330" i="6"/>
  <c r="K330" i="6"/>
  <c r="J330" i="6"/>
  <c r="D330" i="6"/>
  <c r="C330" i="6"/>
  <c r="B330" i="6"/>
  <c r="A330" i="6"/>
  <c r="N329" i="6"/>
  <c r="M329" i="6"/>
  <c r="L329" i="6"/>
  <c r="K329" i="6"/>
  <c r="J329" i="6"/>
  <c r="D329" i="6"/>
  <c r="C329" i="6"/>
  <c r="B329" i="6"/>
  <c r="A329" i="6"/>
  <c r="N328" i="6"/>
  <c r="M328" i="6"/>
  <c r="L328" i="6"/>
  <c r="K328" i="6"/>
  <c r="J328" i="6"/>
  <c r="D328" i="6"/>
  <c r="C328" i="6"/>
  <c r="B328" i="6"/>
  <c r="A328" i="6"/>
  <c r="N327" i="6"/>
  <c r="M327" i="6"/>
  <c r="L327" i="6"/>
  <c r="K327" i="6"/>
  <c r="J327" i="6"/>
  <c r="D327" i="6"/>
  <c r="C327" i="6"/>
  <c r="B327" i="6"/>
  <c r="A327" i="6"/>
  <c r="N326" i="6"/>
  <c r="M326" i="6"/>
  <c r="L326" i="6"/>
  <c r="K326" i="6"/>
  <c r="J326" i="6"/>
  <c r="D326" i="6"/>
  <c r="C326" i="6"/>
  <c r="B326" i="6"/>
  <c r="A326" i="6"/>
  <c r="N325" i="6"/>
  <c r="M325" i="6"/>
  <c r="L325" i="6"/>
  <c r="K325" i="6"/>
  <c r="J325" i="6"/>
  <c r="D325" i="6"/>
  <c r="C325" i="6"/>
  <c r="B325" i="6"/>
  <c r="A325" i="6"/>
  <c r="N324" i="6"/>
  <c r="M324" i="6"/>
  <c r="L324" i="6"/>
  <c r="K324" i="6"/>
  <c r="J324" i="6"/>
  <c r="D324" i="6"/>
  <c r="C324" i="6"/>
  <c r="B324" i="6"/>
  <c r="A324" i="6"/>
  <c r="N323" i="6"/>
  <c r="M323" i="6"/>
  <c r="L323" i="6"/>
  <c r="K323" i="6"/>
  <c r="J323" i="6"/>
  <c r="D323" i="6"/>
  <c r="C323" i="6"/>
  <c r="B323" i="6"/>
  <c r="A323" i="6"/>
  <c r="N322" i="6"/>
  <c r="M322" i="6"/>
  <c r="L322" i="6"/>
  <c r="K322" i="6"/>
  <c r="J322" i="6"/>
  <c r="D322" i="6"/>
  <c r="C322" i="6"/>
  <c r="B322" i="6"/>
  <c r="A322" i="6"/>
  <c r="N321" i="6"/>
  <c r="M321" i="6"/>
  <c r="L321" i="6"/>
  <c r="K321" i="6"/>
  <c r="J321" i="6"/>
  <c r="D321" i="6"/>
  <c r="C321" i="6"/>
  <c r="B321" i="6"/>
  <c r="A321" i="6"/>
  <c r="N320" i="6"/>
  <c r="M320" i="6"/>
  <c r="L320" i="6"/>
  <c r="K320" i="6"/>
  <c r="J320" i="6"/>
  <c r="D320" i="6"/>
  <c r="C320" i="6"/>
  <c r="B320" i="6"/>
  <c r="A320" i="6"/>
  <c r="N319" i="6"/>
  <c r="M319" i="6"/>
  <c r="L319" i="6"/>
  <c r="K319" i="6"/>
  <c r="J319" i="6"/>
  <c r="D319" i="6"/>
  <c r="C319" i="6"/>
  <c r="B319" i="6"/>
  <c r="A319" i="6"/>
  <c r="N318" i="6"/>
  <c r="M318" i="6"/>
  <c r="L318" i="6"/>
  <c r="K318" i="6"/>
  <c r="J318" i="6"/>
  <c r="D318" i="6"/>
  <c r="C318" i="6"/>
  <c r="B318" i="6"/>
  <c r="A318" i="6"/>
  <c r="N317" i="6"/>
  <c r="M317" i="6"/>
  <c r="L317" i="6"/>
  <c r="K317" i="6"/>
  <c r="J317" i="6"/>
  <c r="D317" i="6"/>
  <c r="C317" i="6"/>
  <c r="B317" i="6"/>
  <c r="A317" i="6"/>
  <c r="N316" i="6"/>
  <c r="M316" i="6"/>
  <c r="L316" i="6"/>
  <c r="K316" i="6"/>
  <c r="J316" i="6"/>
  <c r="D316" i="6"/>
  <c r="C316" i="6"/>
  <c r="B316" i="6"/>
  <c r="A316" i="6"/>
  <c r="N315" i="6"/>
  <c r="M315" i="6"/>
  <c r="L315" i="6"/>
  <c r="K315" i="6"/>
  <c r="J315" i="6"/>
  <c r="D315" i="6"/>
  <c r="C315" i="6"/>
  <c r="B315" i="6"/>
  <c r="A315" i="6"/>
  <c r="N314" i="6"/>
  <c r="M314" i="6"/>
  <c r="L314" i="6"/>
  <c r="K314" i="6"/>
  <c r="J314" i="6"/>
  <c r="D314" i="6"/>
  <c r="C314" i="6"/>
  <c r="B314" i="6"/>
  <c r="A314" i="6"/>
  <c r="N313" i="6"/>
  <c r="M313" i="6"/>
  <c r="L313" i="6"/>
  <c r="K313" i="6"/>
  <c r="J313" i="6"/>
  <c r="D313" i="6"/>
  <c r="C313" i="6"/>
  <c r="B313" i="6"/>
  <c r="A313" i="6"/>
  <c r="N312" i="6"/>
  <c r="M312" i="6"/>
  <c r="L312" i="6"/>
  <c r="K312" i="6"/>
  <c r="J312" i="6"/>
  <c r="D312" i="6"/>
  <c r="C312" i="6"/>
  <c r="B312" i="6"/>
  <c r="A312" i="6"/>
  <c r="N311" i="6"/>
  <c r="M311" i="6"/>
  <c r="L311" i="6"/>
  <c r="K311" i="6"/>
  <c r="J311" i="6"/>
  <c r="D311" i="6"/>
  <c r="C311" i="6"/>
  <c r="B311" i="6"/>
  <c r="A311" i="6"/>
  <c r="N310" i="6"/>
  <c r="M310" i="6"/>
  <c r="L310" i="6"/>
  <c r="K310" i="6"/>
  <c r="J310" i="6"/>
  <c r="D310" i="6"/>
  <c r="C310" i="6"/>
  <c r="B310" i="6"/>
  <c r="A310" i="6"/>
  <c r="N309" i="6"/>
  <c r="M309" i="6"/>
  <c r="L309" i="6"/>
  <c r="K309" i="6"/>
  <c r="J309" i="6"/>
  <c r="D309" i="6"/>
  <c r="C309" i="6"/>
  <c r="B309" i="6"/>
  <c r="A309" i="6"/>
  <c r="N308" i="6"/>
  <c r="M308" i="6"/>
  <c r="L308" i="6"/>
  <c r="K308" i="6"/>
  <c r="J308" i="6"/>
  <c r="D308" i="6"/>
  <c r="C308" i="6"/>
  <c r="B308" i="6"/>
  <c r="A308" i="6"/>
  <c r="N307" i="6"/>
  <c r="M307" i="6"/>
  <c r="L307" i="6"/>
  <c r="K307" i="6"/>
  <c r="J307" i="6"/>
  <c r="D307" i="6"/>
  <c r="C307" i="6"/>
  <c r="B307" i="6"/>
  <c r="A307" i="6"/>
  <c r="N306" i="6"/>
  <c r="M306" i="6"/>
  <c r="L306" i="6"/>
  <c r="K306" i="6"/>
  <c r="J306" i="6"/>
  <c r="D306" i="6"/>
  <c r="C306" i="6"/>
  <c r="B306" i="6"/>
  <c r="A306" i="6"/>
  <c r="N305" i="6"/>
  <c r="M305" i="6"/>
  <c r="L305" i="6"/>
  <c r="K305" i="6"/>
  <c r="J305" i="6"/>
  <c r="D305" i="6"/>
  <c r="C305" i="6"/>
  <c r="B305" i="6"/>
  <c r="A305" i="6"/>
  <c r="N304" i="6"/>
  <c r="M304" i="6"/>
  <c r="L304" i="6"/>
  <c r="K304" i="6"/>
  <c r="J304" i="6"/>
  <c r="D304" i="6"/>
  <c r="C304" i="6"/>
  <c r="B304" i="6"/>
  <c r="A304" i="6"/>
  <c r="N303" i="6"/>
  <c r="M303" i="6"/>
  <c r="L303" i="6"/>
  <c r="K303" i="6"/>
  <c r="J303" i="6"/>
  <c r="D303" i="6"/>
  <c r="C303" i="6"/>
  <c r="B303" i="6"/>
  <c r="A303" i="6"/>
  <c r="N302" i="6"/>
  <c r="M302" i="6"/>
  <c r="L302" i="6"/>
  <c r="K302" i="6"/>
  <c r="J302" i="6"/>
  <c r="D302" i="6"/>
  <c r="C302" i="6"/>
  <c r="B302" i="6"/>
  <c r="A302" i="6"/>
  <c r="N301" i="6"/>
  <c r="M301" i="6"/>
  <c r="L301" i="6"/>
  <c r="K301" i="6"/>
  <c r="J301" i="6"/>
  <c r="D301" i="6"/>
  <c r="C301" i="6"/>
  <c r="B301" i="6"/>
  <c r="A301" i="6"/>
  <c r="N300" i="6"/>
  <c r="M300" i="6"/>
  <c r="L300" i="6"/>
  <c r="K300" i="6"/>
  <c r="J300" i="6"/>
  <c r="D300" i="6"/>
  <c r="C300" i="6"/>
  <c r="B300" i="6"/>
  <c r="A300" i="6"/>
  <c r="N299" i="6"/>
  <c r="M299" i="6"/>
  <c r="L299" i="6"/>
  <c r="K299" i="6"/>
  <c r="J299" i="6"/>
  <c r="D299" i="6"/>
  <c r="C299" i="6"/>
  <c r="B299" i="6"/>
  <c r="A299" i="6"/>
  <c r="N298" i="6"/>
  <c r="M298" i="6"/>
  <c r="L298" i="6"/>
  <c r="K298" i="6"/>
  <c r="J298" i="6"/>
  <c r="D298" i="6"/>
  <c r="C298" i="6"/>
  <c r="B298" i="6"/>
  <c r="A298" i="6"/>
  <c r="N297" i="6"/>
  <c r="M297" i="6"/>
  <c r="L297" i="6"/>
  <c r="K297" i="6"/>
  <c r="J297" i="6"/>
  <c r="D297" i="6"/>
  <c r="C297" i="6"/>
  <c r="B297" i="6"/>
  <c r="A297" i="6"/>
  <c r="N296" i="6"/>
  <c r="M296" i="6"/>
  <c r="L296" i="6"/>
  <c r="K296" i="6"/>
  <c r="J296" i="6"/>
  <c r="D296" i="6"/>
  <c r="C296" i="6"/>
  <c r="B296" i="6"/>
  <c r="A296" i="6"/>
  <c r="N295" i="6"/>
  <c r="M295" i="6"/>
  <c r="L295" i="6"/>
  <c r="K295" i="6"/>
  <c r="J295" i="6"/>
  <c r="D295" i="6"/>
  <c r="C295" i="6"/>
  <c r="B295" i="6"/>
  <c r="A295" i="6"/>
  <c r="N294" i="6"/>
  <c r="M294" i="6"/>
  <c r="L294" i="6"/>
  <c r="K294" i="6"/>
  <c r="J294" i="6"/>
  <c r="D294" i="6"/>
  <c r="C294" i="6"/>
  <c r="B294" i="6"/>
  <c r="A294" i="6"/>
  <c r="N293" i="6"/>
  <c r="M293" i="6"/>
  <c r="L293" i="6"/>
  <c r="K293" i="6"/>
  <c r="J293" i="6"/>
  <c r="D293" i="6"/>
  <c r="C293" i="6"/>
  <c r="B293" i="6"/>
  <c r="A293" i="6"/>
  <c r="N292" i="6"/>
  <c r="M292" i="6"/>
  <c r="L292" i="6"/>
  <c r="K292" i="6"/>
  <c r="J292" i="6"/>
  <c r="D292" i="6"/>
  <c r="C292" i="6"/>
  <c r="B292" i="6"/>
  <c r="A292" i="6"/>
  <c r="N291" i="6"/>
  <c r="M291" i="6"/>
  <c r="L291" i="6"/>
  <c r="K291" i="6"/>
  <c r="J291" i="6"/>
  <c r="D291" i="6"/>
  <c r="C291" i="6"/>
  <c r="B291" i="6"/>
  <c r="A291" i="6"/>
  <c r="N290" i="6"/>
  <c r="M290" i="6"/>
  <c r="L290" i="6"/>
  <c r="K290" i="6"/>
  <c r="J290" i="6"/>
  <c r="D290" i="6"/>
  <c r="C290" i="6"/>
  <c r="B290" i="6"/>
  <c r="A290" i="6"/>
  <c r="N289" i="6"/>
  <c r="M289" i="6"/>
  <c r="L289" i="6"/>
  <c r="K289" i="6"/>
  <c r="J289" i="6"/>
  <c r="D289" i="6"/>
  <c r="C289" i="6"/>
  <c r="B289" i="6"/>
  <c r="A289" i="6"/>
  <c r="N288" i="6"/>
  <c r="M288" i="6"/>
  <c r="L288" i="6"/>
  <c r="K288" i="6"/>
  <c r="J288" i="6"/>
  <c r="D288" i="6"/>
  <c r="C288" i="6"/>
  <c r="B288" i="6"/>
  <c r="A288" i="6"/>
  <c r="N287" i="6"/>
  <c r="M287" i="6"/>
  <c r="L287" i="6"/>
  <c r="K287" i="6"/>
  <c r="J287" i="6"/>
  <c r="D287" i="6"/>
  <c r="C287" i="6"/>
  <c r="B287" i="6"/>
  <c r="A287" i="6"/>
  <c r="N286" i="6"/>
  <c r="M286" i="6"/>
  <c r="L286" i="6"/>
  <c r="K286" i="6"/>
  <c r="J286" i="6"/>
  <c r="D286" i="6"/>
  <c r="C286" i="6"/>
  <c r="B286" i="6"/>
  <c r="A286" i="6"/>
  <c r="N285" i="6"/>
  <c r="M285" i="6"/>
  <c r="L285" i="6"/>
  <c r="K285" i="6"/>
  <c r="J285" i="6"/>
  <c r="D285" i="6"/>
  <c r="C285" i="6"/>
  <c r="B285" i="6"/>
  <c r="A285" i="6"/>
  <c r="N284" i="6"/>
  <c r="M284" i="6"/>
  <c r="L284" i="6"/>
  <c r="K284" i="6"/>
  <c r="J284" i="6"/>
  <c r="D284" i="6"/>
  <c r="C284" i="6"/>
  <c r="B284" i="6"/>
  <c r="A284" i="6"/>
  <c r="N283" i="6"/>
  <c r="M283" i="6"/>
  <c r="L283" i="6"/>
  <c r="K283" i="6"/>
  <c r="J283" i="6"/>
  <c r="D283" i="6"/>
  <c r="C283" i="6"/>
  <c r="B283" i="6"/>
  <c r="A283" i="6"/>
  <c r="N282" i="6"/>
  <c r="M282" i="6"/>
  <c r="L282" i="6"/>
  <c r="K282" i="6"/>
  <c r="J282" i="6"/>
  <c r="D282" i="6"/>
  <c r="C282" i="6"/>
  <c r="B282" i="6"/>
  <c r="A282" i="6"/>
  <c r="N281" i="6"/>
  <c r="M281" i="6"/>
  <c r="L281" i="6"/>
  <c r="K281" i="6"/>
  <c r="J281" i="6"/>
  <c r="D281" i="6"/>
  <c r="C281" i="6"/>
  <c r="B281" i="6"/>
  <c r="A281" i="6"/>
  <c r="N280" i="6"/>
  <c r="M280" i="6"/>
  <c r="L280" i="6"/>
  <c r="K280" i="6"/>
  <c r="J280" i="6"/>
  <c r="D280" i="6"/>
  <c r="C280" i="6"/>
  <c r="B280" i="6"/>
  <c r="A280" i="6"/>
  <c r="N279" i="6"/>
  <c r="M279" i="6"/>
  <c r="L279" i="6"/>
  <c r="K279" i="6"/>
  <c r="J279" i="6"/>
  <c r="D279" i="6"/>
  <c r="C279" i="6"/>
  <c r="B279" i="6"/>
  <c r="A279" i="6"/>
  <c r="N278" i="6"/>
  <c r="M278" i="6"/>
  <c r="L278" i="6"/>
  <c r="K278" i="6"/>
  <c r="J278" i="6"/>
  <c r="D278" i="6"/>
  <c r="C278" i="6"/>
  <c r="B278" i="6"/>
  <c r="A278" i="6"/>
  <c r="N277" i="6"/>
  <c r="M277" i="6"/>
  <c r="L277" i="6"/>
  <c r="K277" i="6"/>
  <c r="J277" i="6"/>
  <c r="D277" i="6"/>
  <c r="C277" i="6"/>
  <c r="B277" i="6"/>
  <c r="A277" i="6"/>
  <c r="N276" i="6"/>
  <c r="M276" i="6"/>
  <c r="L276" i="6"/>
  <c r="K276" i="6"/>
  <c r="J276" i="6"/>
  <c r="D276" i="6"/>
  <c r="C276" i="6"/>
  <c r="B276" i="6"/>
  <c r="A276" i="6"/>
  <c r="N275" i="6"/>
  <c r="M275" i="6"/>
  <c r="L275" i="6"/>
  <c r="K275" i="6"/>
  <c r="J275" i="6"/>
  <c r="D275" i="6"/>
  <c r="C275" i="6"/>
  <c r="B275" i="6"/>
  <c r="A275" i="6"/>
  <c r="N274" i="6"/>
  <c r="M274" i="6"/>
  <c r="L274" i="6"/>
  <c r="K274" i="6"/>
  <c r="J274" i="6"/>
  <c r="D274" i="6"/>
  <c r="C274" i="6"/>
  <c r="B274" i="6"/>
  <c r="A274" i="6"/>
  <c r="N273" i="6"/>
  <c r="M273" i="6"/>
  <c r="L273" i="6"/>
  <c r="K273" i="6"/>
  <c r="J273" i="6"/>
  <c r="D273" i="6"/>
  <c r="C273" i="6"/>
  <c r="B273" i="6"/>
  <c r="A273" i="6"/>
  <c r="N272" i="6"/>
  <c r="M272" i="6"/>
  <c r="L272" i="6"/>
  <c r="K272" i="6"/>
  <c r="J272" i="6"/>
  <c r="D272" i="6"/>
  <c r="C272" i="6"/>
  <c r="B272" i="6"/>
  <c r="A272" i="6"/>
  <c r="N271" i="6"/>
  <c r="M271" i="6"/>
  <c r="L271" i="6"/>
  <c r="K271" i="6"/>
  <c r="J271" i="6"/>
  <c r="D271" i="6"/>
  <c r="C271" i="6"/>
  <c r="B271" i="6"/>
  <c r="A271" i="6"/>
  <c r="N270" i="6"/>
  <c r="M270" i="6"/>
  <c r="L270" i="6"/>
  <c r="K270" i="6"/>
  <c r="J270" i="6"/>
  <c r="D270" i="6"/>
  <c r="C270" i="6"/>
  <c r="B270" i="6"/>
  <c r="A270" i="6"/>
  <c r="N269" i="6"/>
  <c r="M269" i="6"/>
  <c r="L269" i="6"/>
  <c r="K269" i="6"/>
  <c r="J269" i="6"/>
  <c r="D269" i="6"/>
  <c r="C269" i="6"/>
  <c r="B269" i="6"/>
  <c r="A269" i="6"/>
  <c r="N268" i="6"/>
  <c r="M268" i="6"/>
  <c r="L268" i="6"/>
  <c r="K268" i="6"/>
  <c r="J268" i="6"/>
  <c r="D268" i="6"/>
  <c r="C268" i="6"/>
  <c r="B268" i="6"/>
  <c r="A268" i="6"/>
  <c r="N267" i="6"/>
  <c r="M267" i="6"/>
  <c r="L267" i="6"/>
  <c r="K267" i="6"/>
  <c r="J267" i="6"/>
  <c r="D267" i="6"/>
  <c r="C267" i="6"/>
  <c r="B267" i="6"/>
  <c r="A267" i="6"/>
  <c r="N266" i="6"/>
  <c r="M266" i="6"/>
  <c r="L266" i="6"/>
  <c r="K266" i="6"/>
  <c r="J266" i="6"/>
  <c r="D266" i="6"/>
  <c r="C266" i="6"/>
  <c r="B266" i="6"/>
  <c r="A266" i="6"/>
  <c r="N265" i="6"/>
  <c r="M265" i="6"/>
  <c r="L265" i="6"/>
  <c r="K265" i="6"/>
  <c r="J265" i="6"/>
  <c r="D265" i="6"/>
  <c r="C265" i="6"/>
  <c r="B265" i="6"/>
  <c r="A265" i="6"/>
  <c r="N264" i="6"/>
  <c r="M264" i="6"/>
  <c r="L264" i="6"/>
  <c r="K264" i="6"/>
  <c r="J264" i="6"/>
  <c r="D264" i="6"/>
  <c r="C264" i="6"/>
  <c r="B264" i="6"/>
  <c r="A264" i="6"/>
  <c r="N263" i="6"/>
  <c r="M263" i="6"/>
  <c r="L263" i="6"/>
  <c r="K263" i="6"/>
  <c r="J263" i="6"/>
  <c r="D263" i="6"/>
  <c r="C263" i="6"/>
  <c r="B263" i="6"/>
  <c r="A263" i="6"/>
  <c r="N262" i="6"/>
  <c r="M262" i="6"/>
  <c r="L262" i="6"/>
  <c r="K262" i="6"/>
  <c r="J262" i="6"/>
  <c r="D262" i="6"/>
  <c r="C262" i="6"/>
  <c r="B262" i="6"/>
  <c r="A262" i="6"/>
  <c r="N261" i="6"/>
  <c r="M261" i="6"/>
  <c r="L261" i="6"/>
  <c r="K261" i="6"/>
  <c r="J261" i="6"/>
  <c r="D261" i="6"/>
  <c r="C261" i="6"/>
  <c r="B261" i="6"/>
  <c r="A261" i="6"/>
  <c r="N260" i="6"/>
  <c r="M260" i="6"/>
  <c r="L260" i="6"/>
  <c r="K260" i="6"/>
  <c r="J260" i="6"/>
  <c r="D260" i="6"/>
  <c r="C260" i="6"/>
  <c r="B260" i="6"/>
  <c r="A260" i="6"/>
  <c r="N259" i="6"/>
  <c r="M259" i="6"/>
  <c r="L259" i="6"/>
  <c r="K259" i="6"/>
  <c r="J259" i="6"/>
  <c r="D259" i="6"/>
  <c r="C259" i="6"/>
  <c r="B259" i="6"/>
  <c r="A259" i="6"/>
  <c r="N258" i="6"/>
  <c r="M258" i="6"/>
  <c r="L258" i="6"/>
  <c r="K258" i="6"/>
  <c r="J258" i="6"/>
  <c r="D258" i="6"/>
  <c r="C258" i="6"/>
  <c r="B258" i="6"/>
  <c r="A258" i="6"/>
  <c r="N257" i="6"/>
  <c r="M257" i="6"/>
  <c r="L257" i="6"/>
  <c r="K257" i="6"/>
  <c r="J257" i="6"/>
  <c r="D257" i="6"/>
  <c r="C257" i="6"/>
  <c r="B257" i="6"/>
  <c r="A257" i="6"/>
  <c r="N256" i="6"/>
  <c r="M256" i="6"/>
  <c r="L256" i="6"/>
  <c r="K256" i="6"/>
  <c r="J256" i="6"/>
  <c r="D256" i="6"/>
  <c r="C256" i="6"/>
  <c r="B256" i="6"/>
  <c r="A256" i="6"/>
  <c r="N255" i="6"/>
  <c r="M255" i="6"/>
  <c r="L255" i="6"/>
  <c r="K255" i="6"/>
  <c r="J255" i="6"/>
  <c r="D255" i="6"/>
  <c r="C255" i="6"/>
  <c r="B255" i="6"/>
  <c r="A255" i="6"/>
  <c r="N254" i="6"/>
  <c r="M254" i="6"/>
  <c r="L254" i="6"/>
  <c r="K254" i="6"/>
  <c r="J254" i="6"/>
  <c r="D254" i="6"/>
  <c r="C254" i="6"/>
  <c r="B254" i="6"/>
  <c r="A254" i="6"/>
  <c r="N253" i="6"/>
  <c r="M253" i="6"/>
  <c r="L253" i="6"/>
  <c r="K253" i="6"/>
  <c r="J253" i="6"/>
  <c r="D253" i="6"/>
  <c r="C253" i="6"/>
  <c r="B253" i="6"/>
  <c r="A253" i="6"/>
  <c r="N252" i="6"/>
  <c r="M252" i="6"/>
  <c r="L252" i="6"/>
  <c r="K252" i="6"/>
  <c r="J252" i="6"/>
  <c r="D252" i="6"/>
  <c r="C252" i="6"/>
  <c r="B252" i="6"/>
  <c r="A252" i="6"/>
  <c r="N251" i="6"/>
  <c r="M251" i="6"/>
  <c r="L251" i="6"/>
  <c r="K251" i="6"/>
  <c r="J251" i="6"/>
  <c r="D251" i="6"/>
  <c r="C251" i="6"/>
  <c r="B251" i="6"/>
  <c r="A251" i="6"/>
  <c r="N250" i="6"/>
  <c r="M250" i="6"/>
  <c r="L250" i="6"/>
  <c r="K250" i="6"/>
  <c r="J250" i="6"/>
  <c r="D250" i="6"/>
  <c r="C250" i="6"/>
  <c r="B250" i="6"/>
  <c r="A250" i="6"/>
  <c r="N249" i="6"/>
  <c r="M249" i="6"/>
  <c r="L249" i="6"/>
  <c r="K249" i="6"/>
  <c r="J249" i="6"/>
  <c r="D249" i="6"/>
  <c r="C249" i="6"/>
  <c r="B249" i="6"/>
  <c r="A249" i="6"/>
  <c r="N248" i="6"/>
  <c r="M248" i="6"/>
  <c r="L248" i="6"/>
  <c r="K248" i="6"/>
  <c r="J248" i="6"/>
  <c r="D248" i="6"/>
  <c r="C248" i="6"/>
  <c r="B248" i="6"/>
  <c r="A248" i="6"/>
  <c r="N247" i="6"/>
  <c r="M247" i="6"/>
  <c r="L247" i="6"/>
  <c r="K247" i="6"/>
  <c r="J247" i="6"/>
  <c r="D247" i="6"/>
  <c r="C247" i="6"/>
  <c r="B247" i="6"/>
  <c r="A247" i="6"/>
  <c r="N246" i="6"/>
  <c r="M246" i="6"/>
  <c r="L246" i="6"/>
  <c r="K246" i="6"/>
  <c r="J246" i="6"/>
  <c r="D246" i="6"/>
  <c r="C246" i="6"/>
  <c r="B246" i="6"/>
  <c r="A246" i="6"/>
  <c r="N245" i="6"/>
  <c r="M245" i="6"/>
  <c r="L245" i="6"/>
  <c r="K245" i="6"/>
  <c r="J245" i="6"/>
  <c r="D245" i="6"/>
  <c r="C245" i="6"/>
  <c r="B245" i="6"/>
  <c r="A245" i="6"/>
  <c r="N244" i="6"/>
  <c r="M244" i="6"/>
  <c r="L244" i="6"/>
  <c r="K244" i="6"/>
  <c r="J244" i="6"/>
  <c r="D244" i="6"/>
  <c r="C244" i="6"/>
  <c r="B244" i="6"/>
  <c r="A244" i="6"/>
  <c r="N243" i="6"/>
  <c r="M243" i="6"/>
  <c r="L243" i="6"/>
  <c r="K243" i="6"/>
  <c r="J243" i="6"/>
  <c r="D243" i="6"/>
  <c r="C243" i="6"/>
  <c r="B243" i="6"/>
  <c r="A243" i="6"/>
  <c r="N242" i="6"/>
  <c r="M242" i="6"/>
  <c r="L242" i="6"/>
  <c r="K242" i="6"/>
  <c r="J242" i="6"/>
  <c r="D242" i="6"/>
  <c r="C242" i="6"/>
  <c r="B242" i="6"/>
  <c r="A242" i="6"/>
  <c r="N241" i="6"/>
  <c r="M241" i="6"/>
  <c r="L241" i="6"/>
  <c r="K241" i="6"/>
  <c r="J241" i="6"/>
  <c r="D241" i="6"/>
  <c r="C241" i="6"/>
  <c r="B241" i="6"/>
  <c r="A241" i="6"/>
  <c r="N240" i="6"/>
  <c r="M240" i="6"/>
  <c r="L240" i="6"/>
  <c r="K240" i="6"/>
  <c r="J240" i="6"/>
  <c r="D240" i="6"/>
  <c r="C240" i="6"/>
  <c r="B240" i="6"/>
  <c r="A240" i="6"/>
  <c r="N239" i="6"/>
  <c r="M239" i="6"/>
  <c r="L239" i="6"/>
  <c r="K239" i="6"/>
  <c r="J239" i="6"/>
  <c r="D239" i="6"/>
  <c r="C239" i="6"/>
  <c r="B239" i="6"/>
  <c r="A239" i="6"/>
  <c r="N238" i="6"/>
  <c r="M238" i="6"/>
  <c r="L238" i="6"/>
  <c r="K238" i="6"/>
  <c r="J238" i="6"/>
  <c r="D238" i="6"/>
  <c r="C238" i="6"/>
  <c r="B238" i="6"/>
  <c r="A238" i="6"/>
  <c r="N237" i="6"/>
  <c r="M237" i="6"/>
  <c r="L237" i="6"/>
  <c r="K237" i="6"/>
  <c r="J237" i="6"/>
  <c r="D237" i="6"/>
  <c r="C237" i="6"/>
  <c r="B237" i="6"/>
  <c r="A237" i="6"/>
  <c r="N236" i="6"/>
  <c r="M236" i="6"/>
  <c r="L236" i="6"/>
  <c r="K236" i="6"/>
  <c r="J236" i="6"/>
  <c r="D236" i="6"/>
  <c r="C236" i="6"/>
  <c r="B236" i="6"/>
  <c r="A236" i="6"/>
  <c r="N235" i="6"/>
  <c r="M235" i="6"/>
  <c r="L235" i="6"/>
  <c r="K235" i="6"/>
  <c r="J235" i="6"/>
  <c r="D235" i="6"/>
  <c r="C235" i="6"/>
  <c r="B235" i="6"/>
  <c r="A235" i="6"/>
  <c r="N234" i="6"/>
  <c r="M234" i="6"/>
  <c r="L234" i="6"/>
  <c r="K234" i="6"/>
  <c r="J234" i="6"/>
  <c r="D234" i="6"/>
  <c r="C234" i="6"/>
  <c r="B234" i="6"/>
  <c r="A234" i="6"/>
  <c r="N233" i="6"/>
  <c r="M233" i="6"/>
  <c r="L233" i="6"/>
  <c r="K233" i="6"/>
  <c r="J233" i="6"/>
  <c r="D233" i="6"/>
  <c r="C233" i="6"/>
  <c r="B233" i="6"/>
  <c r="A233" i="6"/>
  <c r="N232" i="6"/>
  <c r="M232" i="6"/>
  <c r="L232" i="6"/>
  <c r="K232" i="6"/>
  <c r="J232" i="6"/>
  <c r="D232" i="6"/>
  <c r="C232" i="6"/>
  <c r="B232" i="6"/>
  <c r="A232" i="6"/>
  <c r="N231" i="6"/>
  <c r="M231" i="6"/>
  <c r="L231" i="6"/>
  <c r="K231" i="6"/>
  <c r="J231" i="6"/>
  <c r="D231" i="6"/>
  <c r="C231" i="6"/>
  <c r="B231" i="6"/>
  <c r="A231" i="6"/>
  <c r="N230" i="6"/>
  <c r="M230" i="6"/>
  <c r="L230" i="6"/>
  <c r="K230" i="6"/>
  <c r="J230" i="6"/>
  <c r="D230" i="6"/>
  <c r="C230" i="6"/>
  <c r="B230" i="6"/>
  <c r="A230" i="6"/>
  <c r="N229" i="6"/>
  <c r="M229" i="6"/>
  <c r="L229" i="6"/>
  <c r="K229" i="6"/>
  <c r="J229" i="6"/>
  <c r="D229" i="6"/>
  <c r="C229" i="6"/>
  <c r="B229" i="6"/>
  <c r="A229" i="6"/>
  <c r="N228" i="6"/>
  <c r="M228" i="6"/>
  <c r="L228" i="6"/>
  <c r="K228" i="6"/>
  <c r="J228" i="6"/>
  <c r="D228" i="6"/>
  <c r="C228" i="6"/>
  <c r="B228" i="6"/>
  <c r="A228" i="6"/>
  <c r="N227" i="6"/>
  <c r="M227" i="6"/>
  <c r="L227" i="6"/>
  <c r="K227" i="6"/>
  <c r="J227" i="6"/>
  <c r="D227" i="6"/>
  <c r="C227" i="6"/>
  <c r="B227" i="6"/>
  <c r="A227" i="6"/>
  <c r="N226" i="6"/>
  <c r="M226" i="6"/>
  <c r="L226" i="6"/>
  <c r="K226" i="6"/>
  <c r="J226" i="6"/>
  <c r="D226" i="6"/>
  <c r="C226" i="6"/>
  <c r="B226" i="6"/>
  <c r="A226" i="6"/>
  <c r="N225" i="6"/>
  <c r="M225" i="6"/>
  <c r="L225" i="6"/>
  <c r="K225" i="6"/>
  <c r="J225" i="6"/>
  <c r="D225" i="6"/>
  <c r="C225" i="6"/>
  <c r="B225" i="6"/>
  <c r="A225" i="6"/>
  <c r="N224" i="6"/>
  <c r="M224" i="6"/>
  <c r="L224" i="6"/>
  <c r="K224" i="6"/>
  <c r="J224" i="6"/>
  <c r="D224" i="6"/>
  <c r="C224" i="6"/>
  <c r="B224" i="6"/>
  <c r="A224" i="6"/>
  <c r="N223" i="6"/>
  <c r="M223" i="6"/>
  <c r="L223" i="6"/>
  <c r="K223" i="6"/>
  <c r="J223" i="6"/>
  <c r="D223" i="6"/>
  <c r="C223" i="6"/>
  <c r="B223" i="6"/>
  <c r="A223" i="6"/>
  <c r="N222" i="6"/>
  <c r="M222" i="6"/>
  <c r="L222" i="6"/>
  <c r="K222" i="6"/>
  <c r="J222" i="6"/>
  <c r="D222" i="6"/>
  <c r="C222" i="6"/>
  <c r="B222" i="6"/>
  <c r="A222" i="6"/>
  <c r="N221" i="6"/>
  <c r="M221" i="6"/>
  <c r="L221" i="6"/>
  <c r="K221" i="6"/>
  <c r="J221" i="6"/>
  <c r="D221" i="6"/>
  <c r="C221" i="6"/>
  <c r="B221" i="6"/>
  <c r="A221" i="6"/>
  <c r="N220" i="6"/>
  <c r="M220" i="6"/>
  <c r="L220" i="6"/>
  <c r="K220" i="6"/>
  <c r="J220" i="6"/>
  <c r="D220" i="6"/>
  <c r="C220" i="6"/>
  <c r="B220" i="6"/>
  <c r="A220" i="6"/>
  <c r="N219" i="6"/>
  <c r="M219" i="6"/>
  <c r="L219" i="6"/>
  <c r="K219" i="6"/>
  <c r="J219" i="6"/>
  <c r="D219" i="6"/>
  <c r="C219" i="6"/>
  <c r="B219" i="6"/>
  <c r="A219" i="6"/>
  <c r="N218" i="6"/>
  <c r="M218" i="6"/>
  <c r="L218" i="6"/>
  <c r="K218" i="6"/>
  <c r="J218" i="6"/>
  <c r="D218" i="6"/>
  <c r="C218" i="6"/>
  <c r="B218" i="6"/>
  <c r="A218" i="6"/>
  <c r="N217" i="6"/>
  <c r="M217" i="6"/>
  <c r="L217" i="6"/>
  <c r="K217" i="6"/>
  <c r="J217" i="6"/>
  <c r="D217" i="6"/>
  <c r="C217" i="6"/>
  <c r="B217" i="6"/>
  <c r="A217" i="6"/>
  <c r="N216" i="6"/>
  <c r="M216" i="6"/>
  <c r="L216" i="6"/>
  <c r="K216" i="6"/>
  <c r="J216" i="6"/>
  <c r="D216" i="6"/>
  <c r="C216" i="6"/>
  <c r="B216" i="6"/>
  <c r="A216" i="6"/>
  <c r="N215" i="6"/>
  <c r="M215" i="6"/>
  <c r="L215" i="6"/>
  <c r="K215" i="6"/>
  <c r="J215" i="6"/>
  <c r="D215" i="6"/>
  <c r="C215" i="6"/>
  <c r="B215" i="6"/>
  <c r="A215" i="6"/>
  <c r="N214" i="6"/>
  <c r="M214" i="6"/>
  <c r="L214" i="6"/>
  <c r="K214" i="6"/>
  <c r="J214" i="6"/>
  <c r="D214" i="6"/>
  <c r="C214" i="6"/>
  <c r="B214" i="6"/>
  <c r="A214" i="6"/>
  <c r="N213" i="6"/>
  <c r="M213" i="6"/>
  <c r="L213" i="6"/>
  <c r="K213" i="6"/>
  <c r="J213" i="6"/>
  <c r="D213" i="6"/>
  <c r="C213" i="6"/>
  <c r="B213" i="6"/>
  <c r="A213" i="6"/>
  <c r="N212" i="6"/>
  <c r="M212" i="6"/>
  <c r="L212" i="6"/>
  <c r="K212" i="6"/>
  <c r="J212" i="6"/>
  <c r="D212" i="6"/>
  <c r="C212" i="6"/>
  <c r="B212" i="6"/>
  <c r="A212" i="6"/>
  <c r="N211" i="6"/>
  <c r="M211" i="6"/>
  <c r="L211" i="6"/>
  <c r="K211" i="6"/>
  <c r="J211" i="6"/>
  <c r="D211" i="6"/>
  <c r="C211" i="6"/>
  <c r="B211" i="6"/>
  <c r="A211" i="6"/>
  <c r="N210" i="6"/>
  <c r="M210" i="6"/>
  <c r="L210" i="6"/>
  <c r="K210" i="6"/>
  <c r="J210" i="6"/>
  <c r="D210" i="6"/>
  <c r="C210" i="6"/>
  <c r="B210" i="6"/>
  <c r="A210" i="6"/>
  <c r="N209" i="6"/>
  <c r="M209" i="6"/>
  <c r="L209" i="6"/>
  <c r="K209" i="6"/>
  <c r="J209" i="6"/>
  <c r="D209" i="6"/>
  <c r="C209" i="6"/>
  <c r="B209" i="6"/>
  <c r="A209" i="6"/>
  <c r="N208" i="6"/>
  <c r="M208" i="6"/>
  <c r="L208" i="6"/>
  <c r="K208" i="6"/>
  <c r="J208" i="6"/>
  <c r="D208" i="6"/>
  <c r="C208" i="6"/>
  <c r="B208" i="6"/>
  <c r="A208" i="6"/>
  <c r="N207" i="6"/>
  <c r="M207" i="6"/>
  <c r="L207" i="6"/>
  <c r="K207" i="6"/>
  <c r="J207" i="6"/>
  <c r="D207" i="6"/>
  <c r="C207" i="6"/>
  <c r="B207" i="6"/>
  <c r="A207" i="6"/>
  <c r="N206" i="6"/>
  <c r="M206" i="6"/>
  <c r="L206" i="6"/>
  <c r="K206" i="6"/>
  <c r="J206" i="6"/>
  <c r="D206" i="6"/>
  <c r="C206" i="6"/>
  <c r="B206" i="6"/>
  <c r="A206" i="6"/>
  <c r="N205" i="6"/>
  <c r="M205" i="6"/>
  <c r="L205" i="6"/>
  <c r="K205" i="6"/>
  <c r="J205" i="6"/>
  <c r="D205" i="6"/>
  <c r="C205" i="6"/>
  <c r="B205" i="6"/>
  <c r="A205" i="6"/>
  <c r="N204" i="6"/>
  <c r="M204" i="6"/>
  <c r="L204" i="6"/>
  <c r="K204" i="6"/>
  <c r="J204" i="6"/>
  <c r="D204" i="6"/>
  <c r="C204" i="6"/>
  <c r="B204" i="6"/>
  <c r="A204" i="6"/>
  <c r="N203" i="6"/>
  <c r="M203" i="6"/>
  <c r="L203" i="6"/>
  <c r="K203" i="6"/>
  <c r="J203" i="6"/>
  <c r="D203" i="6"/>
  <c r="C203" i="6"/>
  <c r="B203" i="6"/>
  <c r="A203" i="6"/>
  <c r="N202" i="6"/>
  <c r="M202" i="6"/>
  <c r="L202" i="6"/>
  <c r="K202" i="6"/>
  <c r="J202" i="6"/>
  <c r="D202" i="6"/>
  <c r="C202" i="6"/>
  <c r="B202" i="6"/>
  <c r="A202" i="6"/>
  <c r="N201" i="6"/>
  <c r="M201" i="6"/>
  <c r="L201" i="6"/>
  <c r="K201" i="6"/>
  <c r="J201" i="6"/>
  <c r="D201" i="6"/>
  <c r="C201" i="6"/>
  <c r="B201" i="6"/>
  <c r="A201" i="6"/>
  <c r="N200" i="6"/>
  <c r="M200" i="6"/>
  <c r="L200" i="6"/>
  <c r="K200" i="6"/>
  <c r="J200" i="6"/>
  <c r="D200" i="6"/>
  <c r="C200" i="6"/>
  <c r="B200" i="6"/>
  <c r="A200" i="6"/>
  <c r="N199" i="6"/>
  <c r="M199" i="6"/>
  <c r="L199" i="6"/>
  <c r="K199" i="6"/>
  <c r="J199" i="6"/>
  <c r="D199" i="6"/>
  <c r="C199" i="6"/>
  <c r="B199" i="6"/>
  <c r="A199" i="6"/>
  <c r="N198" i="6"/>
  <c r="M198" i="6"/>
  <c r="L198" i="6"/>
  <c r="K198" i="6"/>
  <c r="J198" i="6"/>
  <c r="D198" i="6"/>
  <c r="C198" i="6"/>
  <c r="B198" i="6"/>
  <c r="A198" i="6"/>
  <c r="N197" i="6"/>
  <c r="M197" i="6"/>
  <c r="L197" i="6"/>
  <c r="K197" i="6"/>
  <c r="J197" i="6"/>
  <c r="D197" i="6"/>
  <c r="C197" i="6"/>
  <c r="B197" i="6"/>
  <c r="A197" i="6"/>
  <c r="N196" i="6"/>
  <c r="M196" i="6"/>
  <c r="L196" i="6"/>
  <c r="K196" i="6"/>
  <c r="J196" i="6"/>
  <c r="D196" i="6"/>
  <c r="C196" i="6"/>
  <c r="B196" i="6"/>
  <c r="A196" i="6"/>
  <c r="N195" i="6"/>
  <c r="M195" i="6"/>
  <c r="L195" i="6"/>
  <c r="K195" i="6"/>
  <c r="J195" i="6"/>
  <c r="D195" i="6"/>
  <c r="C195" i="6"/>
  <c r="B195" i="6"/>
  <c r="A195" i="6"/>
  <c r="N194" i="6"/>
  <c r="M194" i="6"/>
  <c r="L194" i="6"/>
  <c r="K194" i="6"/>
  <c r="J194" i="6"/>
  <c r="D194" i="6"/>
  <c r="C194" i="6"/>
  <c r="B194" i="6"/>
  <c r="A194" i="6"/>
  <c r="N193" i="6"/>
  <c r="M193" i="6"/>
  <c r="L193" i="6"/>
  <c r="K193" i="6"/>
  <c r="J193" i="6"/>
  <c r="D193" i="6"/>
  <c r="C193" i="6"/>
  <c r="B193" i="6"/>
  <c r="A193" i="6"/>
  <c r="N192" i="6"/>
  <c r="M192" i="6"/>
  <c r="L192" i="6"/>
  <c r="K192" i="6"/>
  <c r="J192" i="6"/>
  <c r="D192" i="6"/>
  <c r="C192" i="6"/>
  <c r="B192" i="6"/>
  <c r="A192" i="6"/>
  <c r="N191" i="6"/>
  <c r="M191" i="6"/>
  <c r="L191" i="6"/>
  <c r="K191" i="6"/>
  <c r="J191" i="6"/>
  <c r="D191" i="6"/>
  <c r="C191" i="6"/>
  <c r="B191" i="6"/>
  <c r="A191" i="6"/>
  <c r="N190" i="6"/>
  <c r="M190" i="6"/>
  <c r="L190" i="6"/>
  <c r="K190" i="6"/>
  <c r="J190" i="6"/>
  <c r="D190" i="6"/>
  <c r="C190" i="6"/>
  <c r="B190" i="6"/>
  <c r="A190" i="6"/>
  <c r="N189" i="6"/>
  <c r="M189" i="6"/>
  <c r="L189" i="6"/>
  <c r="K189" i="6"/>
  <c r="J189" i="6"/>
  <c r="D189" i="6"/>
  <c r="C189" i="6"/>
  <c r="B189" i="6"/>
  <c r="A189" i="6"/>
  <c r="N188" i="6"/>
  <c r="M188" i="6"/>
  <c r="L188" i="6"/>
  <c r="K188" i="6"/>
  <c r="J188" i="6"/>
  <c r="D188" i="6"/>
  <c r="C188" i="6"/>
  <c r="B188" i="6"/>
  <c r="A188" i="6"/>
  <c r="N187" i="6"/>
  <c r="M187" i="6"/>
  <c r="L187" i="6"/>
  <c r="K187" i="6"/>
  <c r="J187" i="6"/>
  <c r="D187" i="6"/>
  <c r="C187" i="6"/>
  <c r="B187" i="6"/>
  <c r="A187" i="6"/>
  <c r="N186" i="6"/>
  <c r="M186" i="6"/>
  <c r="L186" i="6"/>
  <c r="K186" i="6"/>
  <c r="J186" i="6"/>
  <c r="D186" i="6"/>
  <c r="C186" i="6"/>
  <c r="B186" i="6"/>
  <c r="A186" i="6"/>
  <c r="N185" i="6"/>
  <c r="M185" i="6"/>
  <c r="L185" i="6"/>
  <c r="K185" i="6"/>
  <c r="J185" i="6"/>
  <c r="D185" i="6"/>
  <c r="C185" i="6"/>
  <c r="B185" i="6"/>
  <c r="A185" i="6"/>
  <c r="N184" i="6"/>
  <c r="M184" i="6"/>
  <c r="L184" i="6"/>
  <c r="K184" i="6"/>
  <c r="J184" i="6"/>
  <c r="D184" i="6"/>
  <c r="C184" i="6"/>
  <c r="B184" i="6"/>
  <c r="A184" i="6"/>
  <c r="N183" i="6"/>
  <c r="M183" i="6"/>
  <c r="L183" i="6"/>
  <c r="K183" i="6"/>
  <c r="J183" i="6"/>
  <c r="D183" i="6"/>
  <c r="C183" i="6"/>
  <c r="B183" i="6"/>
  <c r="A183" i="6"/>
  <c r="N182" i="6"/>
  <c r="M182" i="6"/>
  <c r="L182" i="6"/>
  <c r="K182" i="6"/>
  <c r="J182" i="6"/>
  <c r="D182" i="6"/>
  <c r="C182" i="6"/>
  <c r="B182" i="6"/>
  <c r="A182" i="6"/>
  <c r="N181" i="6"/>
  <c r="M181" i="6"/>
  <c r="L181" i="6"/>
  <c r="K181" i="6"/>
  <c r="J181" i="6"/>
  <c r="D181" i="6"/>
  <c r="C181" i="6"/>
  <c r="B181" i="6"/>
  <c r="A181" i="6"/>
  <c r="N180" i="6"/>
  <c r="M180" i="6"/>
  <c r="L180" i="6"/>
  <c r="K180" i="6"/>
  <c r="J180" i="6"/>
  <c r="D180" i="6"/>
  <c r="C180" i="6"/>
  <c r="B180" i="6"/>
  <c r="A180" i="6"/>
  <c r="N179" i="6"/>
  <c r="M179" i="6"/>
  <c r="L179" i="6"/>
  <c r="K179" i="6"/>
  <c r="J179" i="6"/>
  <c r="D179" i="6"/>
  <c r="C179" i="6"/>
  <c r="B179" i="6"/>
  <c r="A179" i="6"/>
  <c r="N178" i="6"/>
  <c r="M178" i="6"/>
  <c r="L178" i="6"/>
  <c r="K178" i="6"/>
  <c r="J178" i="6"/>
  <c r="D178" i="6"/>
  <c r="C178" i="6"/>
  <c r="B178" i="6"/>
  <c r="A178" i="6"/>
  <c r="N177" i="6"/>
  <c r="M177" i="6"/>
  <c r="L177" i="6"/>
  <c r="K177" i="6"/>
  <c r="J177" i="6"/>
  <c r="D177" i="6"/>
  <c r="C177" i="6"/>
  <c r="B177" i="6"/>
  <c r="A177" i="6"/>
  <c r="N176" i="6"/>
  <c r="M176" i="6"/>
  <c r="L176" i="6"/>
  <c r="K176" i="6"/>
  <c r="J176" i="6"/>
  <c r="D176" i="6"/>
  <c r="C176" i="6"/>
  <c r="B176" i="6"/>
  <c r="A176" i="6"/>
  <c r="N175" i="6"/>
  <c r="M175" i="6"/>
  <c r="L175" i="6"/>
  <c r="K175" i="6"/>
  <c r="J175" i="6"/>
  <c r="D175" i="6"/>
  <c r="C175" i="6"/>
  <c r="B175" i="6"/>
  <c r="A175" i="6"/>
  <c r="N174" i="6"/>
  <c r="M174" i="6"/>
  <c r="L174" i="6"/>
  <c r="K174" i="6"/>
  <c r="J174" i="6"/>
  <c r="D174" i="6"/>
  <c r="C174" i="6"/>
  <c r="B174" i="6"/>
  <c r="A174" i="6"/>
  <c r="N173" i="6"/>
  <c r="M173" i="6"/>
  <c r="L173" i="6"/>
  <c r="K173" i="6"/>
  <c r="J173" i="6"/>
  <c r="D173" i="6"/>
  <c r="C173" i="6"/>
  <c r="B173" i="6"/>
  <c r="A173" i="6"/>
  <c r="N172" i="6"/>
  <c r="M172" i="6"/>
  <c r="L172" i="6"/>
  <c r="K172" i="6"/>
  <c r="J172" i="6"/>
  <c r="D172" i="6"/>
  <c r="C172" i="6"/>
  <c r="B172" i="6"/>
  <c r="A172" i="6"/>
  <c r="N171" i="6"/>
  <c r="M171" i="6"/>
  <c r="L171" i="6"/>
  <c r="K171" i="6"/>
  <c r="J171" i="6"/>
  <c r="D171" i="6"/>
  <c r="C171" i="6"/>
  <c r="B171" i="6"/>
  <c r="A171" i="6"/>
  <c r="N170" i="6"/>
  <c r="M170" i="6"/>
  <c r="L170" i="6"/>
  <c r="K170" i="6"/>
  <c r="J170" i="6"/>
  <c r="D170" i="6"/>
  <c r="C170" i="6"/>
  <c r="B170" i="6"/>
  <c r="A170" i="6"/>
  <c r="N169" i="6"/>
  <c r="M169" i="6"/>
  <c r="L169" i="6"/>
  <c r="K169" i="6"/>
  <c r="J169" i="6"/>
  <c r="D169" i="6"/>
  <c r="C169" i="6"/>
  <c r="B169" i="6"/>
  <c r="A169" i="6"/>
  <c r="N168" i="6"/>
  <c r="M168" i="6"/>
  <c r="L168" i="6"/>
  <c r="K168" i="6"/>
  <c r="J168" i="6"/>
  <c r="D168" i="6"/>
  <c r="C168" i="6"/>
  <c r="B168" i="6"/>
  <c r="A168" i="6"/>
  <c r="N167" i="6"/>
  <c r="M167" i="6"/>
  <c r="L167" i="6"/>
  <c r="K167" i="6"/>
  <c r="J167" i="6"/>
  <c r="D167" i="6"/>
  <c r="C167" i="6"/>
  <c r="B167" i="6"/>
  <c r="A167" i="6"/>
  <c r="N166" i="6"/>
  <c r="M166" i="6"/>
  <c r="L166" i="6"/>
  <c r="K166" i="6"/>
  <c r="J166" i="6"/>
  <c r="D166" i="6"/>
  <c r="C166" i="6"/>
  <c r="B166" i="6"/>
  <c r="A166" i="6"/>
  <c r="N165" i="6"/>
  <c r="M165" i="6"/>
  <c r="L165" i="6"/>
  <c r="K165" i="6"/>
  <c r="J165" i="6"/>
  <c r="D165" i="6"/>
  <c r="C165" i="6"/>
  <c r="B165" i="6"/>
  <c r="A165" i="6"/>
  <c r="N164" i="6"/>
  <c r="M164" i="6"/>
  <c r="L164" i="6"/>
  <c r="K164" i="6"/>
  <c r="J164" i="6"/>
  <c r="D164" i="6"/>
  <c r="C164" i="6"/>
  <c r="B164" i="6"/>
  <c r="A164" i="6"/>
  <c r="N163" i="6"/>
  <c r="M163" i="6"/>
  <c r="L163" i="6"/>
  <c r="K163" i="6"/>
  <c r="J163" i="6"/>
  <c r="D163" i="6"/>
  <c r="C163" i="6"/>
  <c r="B163" i="6"/>
  <c r="A163" i="6"/>
  <c r="N162" i="6"/>
  <c r="M162" i="6"/>
  <c r="L162" i="6"/>
  <c r="K162" i="6"/>
  <c r="J162" i="6"/>
  <c r="D162" i="6"/>
  <c r="C162" i="6"/>
  <c r="B162" i="6"/>
  <c r="A162" i="6"/>
  <c r="N161" i="6"/>
  <c r="M161" i="6"/>
  <c r="L161" i="6"/>
  <c r="K161" i="6"/>
  <c r="J161" i="6"/>
  <c r="D161" i="6"/>
  <c r="C161" i="6"/>
  <c r="B161" i="6"/>
  <c r="A161" i="6"/>
  <c r="N160" i="6"/>
  <c r="M160" i="6"/>
  <c r="L160" i="6"/>
  <c r="K160" i="6"/>
  <c r="J160" i="6"/>
  <c r="D160" i="6"/>
  <c r="C160" i="6"/>
  <c r="B160" i="6"/>
  <c r="A160" i="6"/>
  <c r="N159" i="6"/>
  <c r="M159" i="6"/>
  <c r="L159" i="6"/>
  <c r="K159" i="6"/>
  <c r="J159" i="6"/>
  <c r="D159" i="6"/>
  <c r="C159" i="6"/>
  <c r="B159" i="6"/>
  <c r="A159" i="6"/>
  <c r="N158" i="6"/>
  <c r="M158" i="6"/>
  <c r="L158" i="6"/>
  <c r="K158" i="6"/>
  <c r="J158" i="6"/>
  <c r="D158" i="6"/>
  <c r="C158" i="6"/>
  <c r="B158" i="6"/>
  <c r="A158" i="6"/>
  <c r="N157" i="6"/>
  <c r="M157" i="6"/>
  <c r="L157" i="6"/>
  <c r="K157" i="6"/>
  <c r="J157" i="6"/>
  <c r="D157" i="6"/>
  <c r="C157" i="6"/>
  <c r="B157" i="6"/>
  <c r="A157" i="6"/>
  <c r="N156" i="6"/>
  <c r="M156" i="6"/>
  <c r="L156" i="6"/>
  <c r="K156" i="6"/>
  <c r="J156" i="6"/>
  <c r="D156" i="6"/>
  <c r="C156" i="6"/>
  <c r="B156" i="6"/>
  <c r="A156" i="6"/>
  <c r="N155" i="6"/>
  <c r="M155" i="6"/>
  <c r="L155" i="6"/>
  <c r="K155" i="6"/>
  <c r="J155" i="6"/>
  <c r="D155" i="6"/>
  <c r="C155" i="6"/>
  <c r="B155" i="6"/>
  <c r="A155" i="6"/>
  <c r="N154" i="6"/>
  <c r="M154" i="6"/>
  <c r="L154" i="6"/>
  <c r="K154" i="6"/>
  <c r="J154" i="6"/>
  <c r="D154" i="6"/>
  <c r="C154" i="6"/>
  <c r="B154" i="6"/>
  <c r="A154" i="6"/>
  <c r="N153" i="6"/>
  <c r="M153" i="6"/>
  <c r="L153" i="6"/>
  <c r="K153" i="6"/>
  <c r="J153" i="6"/>
  <c r="D153" i="6"/>
  <c r="C153" i="6"/>
  <c r="B153" i="6"/>
  <c r="A153" i="6"/>
  <c r="N152" i="6"/>
  <c r="M152" i="6"/>
  <c r="L152" i="6"/>
  <c r="K152" i="6"/>
  <c r="J152" i="6"/>
  <c r="D152" i="6"/>
  <c r="C152" i="6"/>
  <c r="B152" i="6"/>
  <c r="A152" i="6"/>
  <c r="N151" i="6"/>
  <c r="M151" i="6"/>
  <c r="L151" i="6"/>
  <c r="K151" i="6"/>
  <c r="J151" i="6"/>
  <c r="D151" i="6"/>
  <c r="C151" i="6"/>
  <c r="B151" i="6"/>
  <c r="A151" i="6"/>
  <c r="N150" i="6"/>
  <c r="M150" i="6"/>
  <c r="L150" i="6"/>
  <c r="K150" i="6"/>
  <c r="J150" i="6"/>
  <c r="D150" i="6"/>
  <c r="C150" i="6"/>
  <c r="B150" i="6"/>
  <c r="A150" i="6"/>
  <c r="N149" i="6"/>
  <c r="M149" i="6"/>
  <c r="L149" i="6"/>
  <c r="K149" i="6"/>
  <c r="J149" i="6"/>
  <c r="D149" i="6"/>
  <c r="C149" i="6"/>
  <c r="B149" i="6"/>
  <c r="A149" i="6"/>
  <c r="N148" i="6"/>
  <c r="M148" i="6"/>
  <c r="L148" i="6"/>
  <c r="K148" i="6"/>
  <c r="J148" i="6"/>
  <c r="D148" i="6"/>
  <c r="C148" i="6"/>
  <c r="B148" i="6"/>
  <c r="A148" i="6"/>
  <c r="N147" i="6"/>
  <c r="M147" i="6"/>
  <c r="L147" i="6"/>
  <c r="K147" i="6"/>
  <c r="J147" i="6"/>
  <c r="D147" i="6"/>
  <c r="C147" i="6"/>
  <c r="B147" i="6"/>
  <c r="A147" i="6"/>
  <c r="N146" i="6"/>
  <c r="M146" i="6"/>
  <c r="L146" i="6"/>
  <c r="K146" i="6"/>
  <c r="J146" i="6"/>
  <c r="D146" i="6"/>
  <c r="C146" i="6"/>
  <c r="B146" i="6"/>
  <c r="A146" i="6"/>
  <c r="N145" i="6"/>
  <c r="M145" i="6"/>
  <c r="L145" i="6"/>
  <c r="K145" i="6"/>
  <c r="J145" i="6"/>
  <c r="D145" i="6"/>
  <c r="C145" i="6"/>
  <c r="B145" i="6"/>
  <c r="A145" i="6"/>
  <c r="N144" i="6"/>
  <c r="M144" i="6"/>
  <c r="L144" i="6"/>
  <c r="K144" i="6"/>
  <c r="J144" i="6"/>
  <c r="D144" i="6"/>
  <c r="C144" i="6"/>
  <c r="B144" i="6"/>
  <c r="A144" i="6"/>
  <c r="N143" i="6"/>
  <c r="M143" i="6"/>
  <c r="L143" i="6"/>
  <c r="K143" i="6"/>
  <c r="J143" i="6"/>
  <c r="D143" i="6"/>
  <c r="C143" i="6"/>
  <c r="B143" i="6"/>
  <c r="A143" i="6"/>
  <c r="N142" i="6"/>
  <c r="M142" i="6"/>
  <c r="L142" i="6"/>
  <c r="K142" i="6"/>
  <c r="J142" i="6"/>
  <c r="D142" i="6"/>
  <c r="C142" i="6"/>
  <c r="B142" i="6"/>
  <c r="A142" i="6"/>
  <c r="N141" i="6"/>
  <c r="M141" i="6"/>
  <c r="L141" i="6"/>
  <c r="K141" i="6"/>
  <c r="J141" i="6"/>
  <c r="D141" i="6"/>
  <c r="C141" i="6"/>
  <c r="B141" i="6"/>
  <c r="A141" i="6"/>
  <c r="N140" i="6"/>
  <c r="M140" i="6"/>
  <c r="L140" i="6"/>
  <c r="K140" i="6"/>
  <c r="J140" i="6"/>
  <c r="D140" i="6"/>
  <c r="C140" i="6"/>
  <c r="B140" i="6"/>
  <c r="A140" i="6"/>
  <c r="N139" i="6"/>
  <c r="M139" i="6"/>
  <c r="L139" i="6"/>
  <c r="K139" i="6"/>
  <c r="J139" i="6"/>
  <c r="D139" i="6"/>
  <c r="C139" i="6"/>
  <c r="B139" i="6"/>
  <c r="A139" i="6"/>
  <c r="N138" i="6"/>
  <c r="M138" i="6"/>
  <c r="L138" i="6"/>
  <c r="K138" i="6"/>
  <c r="J138" i="6"/>
  <c r="D138" i="6"/>
  <c r="C138" i="6"/>
  <c r="B138" i="6"/>
  <c r="A138" i="6"/>
  <c r="N137" i="6"/>
  <c r="M137" i="6"/>
  <c r="L137" i="6"/>
  <c r="K137" i="6"/>
  <c r="J137" i="6"/>
  <c r="D137" i="6"/>
  <c r="C137" i="6"/>
  <c r="B137" i="6"/>
  <c r="A137" i="6"/>
  <c r="N136" i="6"/>
  <c r="M136" i="6"/>
  <c r="L136" i="6"/>
  <c r="K136" i="6"/>
  <c r="J136" i="6"/>
  <c r="D136" i="6"/>
  <c r="C136" i="6"/>
  <c r="B136" i="6"/>
  <c r="A136" i="6"/>
  <c r="N135" i="6"/>
  <c r="M135" i="6"/>
  <c r="L135" i="6"/>
  <c r="K135" i="6"/>
  <c r="J135" i="6"/>
  <c r="D135" i="6"/>
  <c r="C135" i="6"/>
  <c r="B135" i="6"/>
  <c r="A135" i="6"/>
  <c r="N134" i="6"/>
  <c r="M134" i="6"/>
  <c r="L134" i="6"/>
  <c r="K134" i="6"/>
  <c r="J134" i="6"/>
  <c r="D134" i="6"/>
  <c r="C134" i="6"/>
  <c r="B134" i="6"/>
  <c r="A134" i="6"/>
  <c r="N133" i="6"/>
  <c r="M133" i="6"/>
  <c r="L133" i="6"/>
  <c r="K133" i="6"/>
  <c r="J133" i="6"/>
  <c r="D133" i="6"/>
  <c r="C133" i="6"/>
  <c r="B133" i="6"/>
  <c r="A133" i="6"/>
  <c r="N132" i="6"/>
  <c r="M132" i="6"/>
  <c r="L132" i="6"/>
  <c r="K132" i="6"/>
  <c r="J132" i="6"/>
  <c r="D132" i="6"/>
  <c r="C132" i="6"/>
  <c r="B132" i="6"/>
  <c r="A132" i="6"/>
  <c r="N131" i="6"/>
  <c r="M131" i="6"/>
  <c r="L131" i="6"/>
  <c r="K131" i="6"/>
  <c r="J131" i="6"/>
  <c r="D131" i="6"/>
  <c r="C131" i="6"/>
  <c r="B131" i="6"/>
  <c r="A131" i="6"/>
  <c r="N130" i="6"/>
  <c r="M130" i="6"/>
  <c r="L130" i="6"/>
  <c r="K130" i="6"/>
  <c r="J130" i="6"/>
  <c r="D130" i="6"/>
  <c r="C130" i="6"/>
  <c r="B130" i="6"/>
  <c r="A130" i="6"/>
  <c r="N129" i="6"/>
  <c r="M129" i="6"/>
  <c r="L129" i="6"/>
  <c r="K129" i="6"/>
  <c r="J129" i="6"/>
  <c r="D129" i="6"/>
  <c r="C129" i="6"/>
  <c r="B129" i="6"/>
  <c r="A129" i="6"/>
  <c r="N128" i="6"/>
  <c r="M128" i="6"/>
  <c r="L128" i="6"/>
  <c r="K128" i="6"/>
  <c r="J128" i="6"/>
  <c r="D128" i="6"/>
  <c r="C128" i="6"/>
  <c r="B128" i="6"/>
  <c r="A128" i="6"/>
  <c r="N127" i="6"/>
  <c r="M127" i="6"/>
  <c r="L127" i="6"/>
  <c r="K127" i="6"/>
  <c r="J127" i="6"/>
  <c r="D127" i="6"/>
  <c r="C127" i="6"/>
  <c r="B127" i="6"/>
  <c r="A127" i="6"/>
  <c r="N126" i="6"/>
  <c r="M126" i="6"/>
  <c r="L126" i="6"/>
  <c r="K126" i="6"/>
  <c r="J126" i="6"/>
  <c r="D126" i="6"/>
  <c r="C126" i="6"/>
  <c r="B126" i="6"/>
  <c r="A126" i="6"/>
  <c r="N125" i="6"/>
  <c r="M125" i="6"/>
  <c r="L125" i="6"/>
  <c r="K125" i="6"/>
  <c r="J125" i="6"/>
  <c r="D125" i="6"/>
  <c r="C125" i="6"/>
  <c r="B125" i="6"/>
  <c r="A125" i="6"/>
  <c r="N124" i="6"/>
  <c r="M124" i="6"/>
  <c r="L124" i="6"/>
  <c r="K124" i="6"/>
  <c r="J124" i="6"/>
  <c r="D124" i="6"/>
  <c r="C124" i="6"/>
  <c r="B124" i="6"/>
  <c r="A124" i="6"/>
  <c r="N123" i="6"/>
  <c r="M123" i="6"/>
  <c r="L123" i="6"/>
  <c r="K123" i="6"/>
  <c r="J123" i="6"/>
  <c r="D123" i="6"/>
  <c r="C123" i="6"/>
  <c r="B123" i="6"/>
  <c r="A123" i="6"/>
  <c r="N122" i="6"/>
  <c r="M122" i="6"/>
  <c r="L122" i="6"/>
  <c r="K122" i="6"/>
  <c r="J122" i="6"/>
  <c r="D122" i="6"/>
  <c r="C122" i="6"/>
  <c r="B122" i="6"/>
  <c r="A122" i="6"/>
  <c r="N121" i="6"/>
  <c r="M121" i="6"/>
  <c r="L121" i="6"/>
  <c r="K121" i="6"/>
  <c r="J121" i="6"/>
  <c r="D121" i="6"/>
  <c r="C121" i="6"/>
  <c r="B121" i="6"/>
  <c r="A121" i="6"/>
  <c r="N120" i="6"/>
  <c r="M120" i="6"/>
  <c r="L120" i="6"/>
  <c r="K120" i="6"/>
  <c r="J120" i="6"/>
  <c r="D120" i="6"/>
  <c r="C120" i="6"/>
  <c r="B120" i="6"/>
  <c r="A120" i="6"/>
  <c r="N119" i="6"/>
  <c r="M119" i="6"/>
  <c r="L119" i="6"/>
  <c r="K119" i="6"/>
  <c r="J119" i="6"/>
  <c r="D119" i="6"/>
  <c r="C119" i="6"/>
  <c r="B119" i="6"/>
  <c r="A119" i="6"/>
  <c r="N118" i="6"/>
  <c r="M118" i="6"/>
  <c r="L118" i="6"/>
  <c r="K118" i="6"/>
  <c r="J118" i="6"/>
  <c r="D118" i="6"/>
  <c r="C118" i="6"/>
  <c r="B118" i="6"/>
  <c r="A118" i="6"/>
  <c r="N117" i="6"/>
  <c r="M117" i="6"/>
  <c r="L117" i="6"/>
  <c r="K117" i="6"/>
  <c r="J117" i="6"/>
  <c r="D117" i="6"/>
  <c r="C117" i="6"/>
  <c r="B117" i="6"/>
  <c r="A117" i="6"/>
  <c r="N116" i="6"/>
  <c r="M116" i="6"/>
  <c r="L116" i="6"/>
  <c r="K116" i="6"/>
  <c r="J116" i="6"/>
  <c r="D116" i="6"/>
  <c r="C116" i="6"/>
  <c r="B116" i="6"/>
  <c r="A116" i="6"/>
  <c r="N115" i="6"/>
  <c r="M115" i="6"/>
  <c r="L115" i="6"/>
  <c r="K115" i="6"/>
  <c r="J115" i="6"/>
  <c r="D115" i="6"/>
  <c r="C115" i="6"/>
  <c r="B115" i="6"/>
  <c r="A115" i="6"/>
  <c r="N114" i="6"/>
  <c r="M114" i="6"/>
  <c r="L114" i="6"/>
  <c r="K114" i="6"/>
  <c r="J114" i="6"/>
  <c r="D114" i="6"/>
  <c r="C114" i="6"/>
  <c r="B114" i="6"/>
  <c r="A114" i="6"/>
  <c r="N113" i="6"/>
  <c r="M113" i="6"/>
  <c r="L113" i="6"/>
  <c r="K113" i="6"/>
  <c r="J113" i="6"/>
  <c r="D113" i="6"/>
  <c r="C113" i="6"/>
  <c r="B113" i="6"/>
  <c r="A113" i="6"/>
  <c r="N112" i="6"/>
  <c r="M112" i="6"/>
  <c r="L112" i="6"/>
  <c r="K112" i="6"/>
  <c r="J112" i="6"/>
  <c r="D112" i="6"/>
  <c r="C112" i="6"/>
  <c r="B112" i="6"/>
  <c r="A112" i="6"/>
  <c r="N111" i="6"/>
  <c r="M111" i="6"/>
  <c r="L111" i="6"/>
  <c r="K111" i="6"/>
  <c r="J111" i="6"/>
  <c r="D111" i="6"/>
  <c r="C111" i="6"/>
  <c r="B111" i="6"/>
  <c r="A111" i="6"/>
  <c r="N110" i="6"/>
  <c r="M110" i="6"/>
  <c r="L110" i="6"/>
  <c r="K110" i="6"/>
  <c r="J110" i="6"/>
  <c r="D110" i="6"/>
  <c r="C110" i="6"/>
  <c r="B110" i="6"/>
  <c r="A110" i="6"/>
  <c r="N109" i="6"/>
  <c r="M109" i="6"/>
  <c r="L109" i="6"/>
  <c r="K109" i="6"/>
  <c r="J109" i="6"/>
  <c r="D109" i="6"/>
  <c r="C109" i="6"/>
  <c r="B109" i="6"/>
  <c r="A109" i="6"/>
  <c r="N108" i="6"/>
  <c r="M108" i="6"/>
  <c r="L108" i="6"/>
  <c r="K108" i="6"/>
  <c r="J108" i="6"/>
  <c r="D108" i="6"/>
  <c r="C108" i="6"/>
  <c r="B108" i="6"/>
  <c r="A108" i="6"/>
  <c r="N107" i="6"/>
  <c r="M107" i="6"/>
  <c r="L107" i="6"/>
  <c r="K107" i="6"/>
  <c r="J107" i="6"/>
  <c r="D107" i="6"/>
  <c r="C107" i="6"/>
  <c r="B107" i="6"/>
  <c r="A107" i="6"/>
  <c r="N106" i="6"/>
  <c r="M106" i="6"/>
  <c r="L106" i="6"/>
  <c r="K106" i="6"/>
  <c r="J106" i="6"/>
  <c r="D106" i="6"/>
  <c r="C106" i="6"/>
  <c r="B106" i="6"/>
  <c r="A106" i="6"/>
  <c r="N105" i="6"/>
  <c r="M105" i="6"/>
  <c r="L105" i="6"/>
  <c r="K105" i="6"/>
  <c r="J105" i="6"/>
  <c r="D105" i="6"/>
  <c r="C105" i="6"/>
  <c r="B105" i="6"/>
  <c r="A105" i="6"/>
  <c r="N104" i="6"/>
  <c r="M104" i="6"/>
  <c r="L104" i="6"/>
  <c r="K104" i="6"/>
  <c r="J104" i="6"/>
  <c r="D104" i="6"/>
  <c r="C104" i="6"/>
  <c r="B104" i="6"/>
  <c r="A104" i="6"/>
  <c r="N103" i="6"/>
  <c r="M103" i="6"/>
  <c r="L103" i="6"/>
  <c r="K103" i="6"/>
  <c r="J103" i="6"/>
  <c r="D103" i="6"/>
  <c r="C103" i="6"/>
  <c r="B103" i="6"/>
  <c r="A103" i="6"/>
  <c r="N102" i="6"/>
  <c r="M102" i="6"/>
  <c r="L102" i="6"/>
  <c r="K102" i="6"/>
  <c r="J102" i="6"/>
  <c r="D102" i="6"/>
  <c r="C102" i="6"/>
  <c r="B102" i="6"/>
  <c r="A102" i="6"/>
  <c r="N101" i="6"/>
  <c r="M101" i="6"/>
  <c r="L101" i="6"/>
  <c r="K101" i="6"/>
  <c r="J101" i="6"/>
  <c r="D101" i="6"/>
  <c r="C101" i="6"/>
  <c r="B101" i="6"/>
  <c r="A101" i="6"/>
  <c r="N100" i="6"/>
  <c r="M100" i="6"/>
  <c r="L100" i="6"/>
  <c r="K100" i="6"/>
  <c r="J100" i="6"/>
  <c r="D100" i="6"/>
  <c r="C100" i="6"/>
  <c r="B100" i="6"/>
  <c r="A100" i="6"/>
  <c r="N99" i="6"/>
  <c r="M99" i="6"/>
  <c r="L99" i="6"/>
  <c r="K99" i="6"/>
  <c r="J99" i="6"/>
  <c r="D99" i="6"/>
  <c r="C99" i="6"/>
  <c r="B99" i="6"/>
  <c r="A99" i="6"/>
  <c r="N98" i="6"/>
  <c r="M98" i="6"/>
  <c r="L98" i="6"/>
  <c r="K98" i="6"/>
  <c r="J98" i="6"/>
  <c r="D98" i="6"/>
  <c r="C98" i="6"/>
  <c r="B98" i="6"/>
  <c r="A98" i="6"/>
  <c r="N97" i="6"/>
  <c r="M97" i="6"/>
  <c r="L97" i="6"/>
  <c r="K97" i="6"/>
  <c r="J97" i="6"/>
  <c r="D97" i="6"/>
  <c r="C97" i="6"/>
  <c r="B97" i="6"/>
  <c r="A97" i="6"/>
  <c r="N96" i="6"/>
  <c r="M96" i="6"/>
  <c r="L96" i="6"/>
  <c r="K96" i="6"/>
  <c r="J96" i="6"/>
  <c r="D96" i="6"/>
  <c r="C96" i="6"/>
  <c r="B96" i="6"/>
  <c r="A96" i="6"/>
  <c r="N95" i="6"/>
  <c r="M95" i="6"/>
  <c r="L95" i="6"/>
  <c r="K95" i="6"/>
  <c r="J95" i="6"/>
  <c r="D95" i="6"/>
  <c r="C95" i="6"/>
  <c r="B95" i="6"/>
  <c r="A95" i="6"/>
  <c r="N94" i="6"/>
  <c r="M94" i="6"/>
  <c r="L94" i="6"/>
  <c r="K94" i="6"/>
  <c r="J94" i="6"/>
  <c r="D94" i="6"/>
  <c r="C94" i="6"/>
  <c r="B94" i="6"/>
  <c r="A94" i="6"/>
  <c r="N93" i="6"/>
  <c r="M93" i="6"/>
  <c r="L93" i="6"/>
  <c r="K93" i="6"/>
  <c r="J93" i="6"/>
  <c r="D93" i="6"/>
  <c r="C93" i="6"/>
  <c r="B93" i="6"/>
  <c r="A93" i="6"/>
  <c r="N92" i="6"/>
  <c r="M92" i="6"/>
  <c r="L92" i="6"/>
  <c r="K92" i="6"/>
  <c r="J92" i="6"/>
  <c r="D92" i="6"/>
  <c r="C92" i="6"/>
  <c r="B92" i="6"/>
  <c r="A92" i="6"/>
  <c r="N91" i="6"/>
  <c r="M91" i="6"/>
  <c r="L91" i="6"/>
  <c r="K91" i="6"/>
  <c r="J91" i="6"/>
  <c r="D91" i="6"/>
  <c r="C91" i="6"/>
  <c r="B91" i="6"/>
  <c r="A91" i="6"/>
  <c r="N90" i="6"/>
  <c r="M90" i="6"/>
  <c r="L90" i="6"/>
  <c r="K90" i="6"/>
  <c r="J90" i="6"/>
  <c r="D90" i="6"/>
  <c r="C90" i="6"/>
  <c r="B90" i="6"/>
  <c r="A90" i="6"/>
  <c r="N89" i="6"/>
  <c r="M89" i="6"/>
  <c r="L89" i="6"/>
  <c r="K89" i="6"/>
  <c r="J89" i="6"/>
  <c r="D89" i="6"/>
  <c r="C89" i="6"/>
  <c r="B89" i="6"/>
  <c r="A89" i="6"/>
  <c r="N88" i="6"/>
  <c r="M88" i="6"/>
  <c r="L88" i="6"/>
  <c r="K88" i="6"/>
  <c r="J88" i="6"/>
  <c r="D88" i="6"/>
  <c r="C88" i="6"/>
  <c r="B88" i="6"/>
  <c r="A88" i="6"/>
  <c r="N87" i="6"/>
  <c r="M87" i="6"/>
  <c r="L87" i="6"/>
  <c r="K87" i="6"/>
  <c r="J87" i="6"/>
  <c r="D87" i="6"/>
  <c r="C87" i="6"/>
  <c r="B87" i="6"/>
  <c r="A87" i="6"/>
  <c r="N86" i="6"/>
  <c r="M86" i="6"/>
  <c r="L86" i="6"/>
  <c r="K86" i="6"/>
  <c r="J86" i="6"/>
  <c r="D86" i="6"/>
  <c r="C86" i="6"/>
  <c r="B86" i="6"/>
  <c r="A86" i="6"/>
  <c r="N85" i="6"/>
  <c r="M85" i="6"/>
  <c r="L85" i="6"/>
  <c r="K85" i="6"/>
  <c r="J85" i="6"/>
  <c r="D85" i="6"/>
  <c r="C85" i="6"/>
  <c r="B85" i="6"/>
  <c r="A85" i="6"/>
  <c r="N84" i="6"/>
  <c r="M84" i="6"/>
  <c r="L84" i="6"/>
  <c r="K84" i="6"/>
  <c r="J84" i="6"/>
  <c r="D84" i="6"/>
  <c r="C84" i="6"/>
  <c r="B84" i="6"/>
  <c r="A84" i="6"/>
  <c r="N83" i="6"/>
  <c r="M83" i="6"/>
  <c r="L83" i="6"/>
  <c r="K83" i="6"/>
  <c r="J83" i="6"/>
  <c r="D83" i="6"/>
  <c r="C83" i="6"/>
  <c r="B83" i="6"/>
  <c r="A83" i="6"/>
  <c r="N82" i="6"/>
  <c r="M82" i="6"/>
  <c r="L82" i="6"/>
  <c r="K82" i="6"/>
  <c r="J82" i="6"/>
  <c r="D82" i="6"/>
  <c r="C82" i="6"/>
  <c r="B82" i="6"/>
  <c r="A82" i="6"/>
  <c r="N81" i="6"/>
  <c r="M81" i="6"/>
  <c r="L81" i="6"/>
  <c r="K81" i="6"/>
  <c r="J81" i="6"/>
  <c r="D81" i="6"/>
  <c r="C81" i="6"/>
  <c r="B81" i="6"/>
  <c r="A81" i="6"/>
  <c r="N80" i="6"/>
  <c r="M80" i="6"/>
  <c r="L80" i="6"/>
  <c r="K80" i="6"/>
  <c r="J80" i="6"/>
  <c r="D80" i="6"/>
  <c r="C80" i="6"/>
  <c r="B80" i="6"/>
  <c r="A80" i="6"/>
  <c r="N79" i="6"/>
  <c r="M79" i="6"/>
  <c r="L79" i="6"/>
  <c r="K79" i="6"/>
  <c r="J79" i="6"/>
  <c r="D79" i="6"/>
  <c r="C79" i="6"/>
  <c r="B79" i="6"/>
  <c r="A79" i="6"/>
  <c r="N78" i="6"/>
  <c r="M78" i="6"/>
  <c r="L78" i="6"/>
  <c r="K78" i="6"/>
  <c r="J78" i="6"/>
  <c r="D78" i="6"/>
  <c r="C78" i="6"/>
  <c r="B78" i="6"/>
  <c r="A78" i="6"/>
  <c r="N77" i="6"/>
  <c r="M77" i="6"/>
  <c r="L77" i="6"/>
  <c r="K77" i="6"/>
  <c r="J77" i="6"/>
  <c r="D77" i="6"/>
  <c r="C77" i="6"/>
  <c r="B77" i="6"/>
  <c r="A77" i="6"/>
  <c r="N76" i="6"/>
  <c r="M76" i="6"/>
  <c r="L76" i="6"/>
  <c r="K76" i="6"/>
  <c r="J76" i="6"/>
  <c r="D76" i="6"/>
  <c r="C76" i="6"/>
  <c r="B76" i="6"/>
  <c r="A76" i="6"/>
  <c r="N75" i="6"/>
  <c r="M75" i="6"/>
  <c r="L75" i="6"/>
  <c r="K75" i="6"/>
  <c r="J75" i="6"/>
  <c r="D75" i="6"/>
  <c r="C75" i="6"/>
  <c r="B75" i="6"/>
  <c r="A75" i="6"/>
  <c r="N74" i="6"/>
  <c r="M74" i="6"/>
  <c r="L74" i="6"/>
  <c r="K74" i="6"/>
  <c r="J74" i="6"/>
  <c r="D74" i="6"/>
  <c r="C74" i="6"/>
  <c r="B74" i="6"/>
  <c r="A74" i="6"/>
  <c r="N73" i="6"/>
  <c r="M73" i="6"/>
  <c r="L73" i="6"/>
  <c r="K73" i="6"/>
  <c r="J73" i="6"/>
  <c r="D73" i="6"/>
  <c r="C73" i="6"/>
  <c r="B73" i="6"/>
  <c r="A73" i="6"/>
  <c r="N72" i="6"/>
  <c r="M72" i="6"/>
  <c r="L72" i="6"/>
  <c r="K72" i="6"/>
  <c r="J72" i="6"/>
  <c r="D72" i="6"/>
  <c r="C72" i="6"/>
  <c r="B72" i="6"/>
  <c r="A72" i="6"/>
  <c r="N71" i="6"/>
  <c r="M71" i="6"/>
  <c r="L71" i="6"/>
  <c r="K71" i="6"/>
  <c r="J71" i="6"/>
  <c r="D71" i="6"/>
  <c r="C71" i="6"/>
  <c r="B71" i="6"/>
  <c r="A71" i="6"/>
  <c r="N70" i="6"/>
  <c r="M70" i="6"/>
  <c r="L70" i="6"/>
  <c r="K70" i="6"/>
  <c r="J70" i="6"/>
  <c r="D70" i="6"/>
  <c r="C70" i="6"/>
  <c r="B70" i="6"/>
  <c r="A70" i="6"/>
  <c r="N69" i="6"/>
  <c r="M69" i="6"/>
  <c r="L69" i="6"/>
  <c r="K69" i="6"/>
  <c r="J69" i="6"/>
  <c r="D69" i="6"/>
  <c r="C69" i="6"/>
  <c r="B69" i="6"/>
  <c r="A69" i="6"/>
  <c r="N68" i="6"/>
  <c r="M68" i="6"/>
  <c r="L68" i="6"/>
  <c r="K68" i="6"/>
  <c r="J68" i="6"/>
  <c r="D68" i="6"/>
  <c r="C68" i="6"/>
  <c r="B68" i="6"/>
  <c r="A68" i="6"/>
  <c r="N67" i="6"/>
  <c r="M67" i="6"/>
  <c r="L67" i="6"/>
  <c r="K67" i="6"/>
  <c r="J67" i="6"/>
  <c r="D67" i="6"/>
  <c r="C67" i="6"/>
  <c r="B67" i="6"/>
  <c r="A67" i="6"/>
  <c r="N66" i="6"/>
  <c r="M66" i="6"/>
  <c r="L66" i="6"/>
  <c r="K66" i="6"/>
  <c r="J66" i="6"/>
  <c r="D66" i="6"/>
  <c r="C66" i="6"/>
  <c r="B66" i="6"/>
  <c r="A66" i="6"/>
  <c r="N65" i="6"/>
  <c r="M65" i="6"/>
  <c r="L65" i="6"/>
  <c r="K65" i="6"/>
  <c r="J65" i="6"/>
  <c r="D65" i="6"/>
  <c r="C65" i="6"/>
  <c r="B65" i="6"/>
  <c r="A65" i="6"/>
  <c r="N64" i="6"/>
  <c r="M64" i="6"/>
  <c r="L64" i="6"/>
  <c r="K64" i="6"/>
  <c r="J64" i="6"/>
  <c r="D64" i="6"/>
  <c r="C64" i="6"/>
  <c r="B64" i="6"/>
  <c r="A64" i="6"/>
  <c r="N63" i="6"/>
  <c r="M63" i="6"/>
  <c r="L63" i="6"/>
  <c r="K63" i="6"/>
  <c r="J63" i="6"/>
  <c r="D63" i="6"/>
  <c r="C63" i="6"/>
  <c r="B63" i="6"/>
  <c r="A63" i="6"/>
  <c r="N62" i="6"/>
  <c r="M62" i="6"/>
  <c r="L62" i="6"/>
  <c r="K62" i="6"/>
  <c r="J62" i="6"/>
  <c r="D62" i="6"/>
  <c r="C62" i="6"/>
  <c r="B62" i="6"/>
  <c r="A62" i="6"/>
  <c r="N61" i="6"/>
  <c r="M61" i="6"/>
  <c r="L61" i="6"/>
  <c r="K61" i="6"/>
  <c r="J61" i="6"/>
  <c r="D61" i="6"/>
  <c r="C61" i="6"/>
  <c r="B61" i="6"/>
  <c r="A61" i="6"/>
  <c r="N60" i="6"/>
  <c r="M60" i="6"/>
  <c r="L60" i="6"/>
  <c r="K60" i="6"/>
  <c r="J60" i="6"/>
  <c r="D60" i="6"/>
  <c r="C60" i="6"/>
  <c r="B60" i="6"/>
  <c r="A60" i="6"/>
  <c r="N59" i="6"/>
  <c r="M59" i="6"/>
  <c r="L59" i="6"/>
  <c r="K59" i="6"/>
  <c r="J59" i="6"/>
  <c r="D59" i="6"/>
  <c r="C59" i="6"/>
  <c r="B59" i="6"/>
  <c r="A59" i="6"/>
  <c r="N58" i="6"/>
  <c r="M58" i="6"/>
  <c r="L58" i="6"/>
  <c r="K58" i="6"/>
  <c r="J58" i="6"/>
  <c r="D58" i="6"/>
  <c r="C58" i="6"/>
  <c r="B58" i="6"/>
  <c r="A58" i="6"/>
  <c r="N57" i="6"/>
  <c r="M57" i="6"/>
  <c r="L57" i="6"/>
  <c r="K57" i="6"/>
  <c r="J57" i="6"/>
  <c r="D57" i="6"/>
  <c r="C57" i="6"/>
  <c r="B57" i="6"/>
  <c r="A57" i="6"/>
  <c r="N56" i="6"/>
  <c r="M56" i="6"/>
  <c r="L56" i="6"/>
  <c r="K56" i="6"/>
  <c r="J56" i="6"/>
  <c r="D56" i="6"/>
  <c r="C56" i="6"/>
  <c r="B56" i="6"/>
  <c r="A56" i="6"/>
  <c r="N55" i="6"/>
  <c r="M55" i="6"/>
  <c r="L55" i="6"/>
  <c r="K55" i="6"/>
  <c r="J55" i="6"/>
  <c r="D55" i="6"/>
  <c r="C55" i="6"/>
  <c r="B55" i="6"/>
  <c r="A55" i="6"/>
  <c r="N54" i="6"/>
  <c r="M54" i="6"/>
  <c r="L54" i="6"/>
  <c r="K54" i="6"/>
  <c r="J54" i="6"/>
  <c r="D54" i="6"/>
  <c r="C54" i="6"/>
  <c r="B54" i="6"/>
  <c r="A54" i="6"/>
  <c r="N53" i="6"/>
  <c r="M53" i="6"/>
  <c r="L53" i="6"/>
  <c r="K53" i="6"/>
  <c r="J53" i="6"/>
  <c r="D53" i="6"/>
  <c r="C53" i="6"/>
  <c r="B53" i="6"/>
  <c r="A53" i="6"/>
  <c r="N52" i="6"/>
  <c r="M52" i="6"/>
  <c r="L52" i="6"/>
  <c r="K52" i="6"/>
  <c r="J52" i="6"/>
  <c r="D52" i="6"/>
  <c r="C52" i="6"/>
  <c r="B52" i="6"/>
  <c r="A52" i="6"/>
  <c r="N51" i="6"/>
  <c r="M51" i="6"/>
  <c r="L51" i="6"/>
  <c r="K51" i="6"/>
  <c r="J51" i="6"/>
  <c r="D51" i="6"/>
  <c r="C51" i="6"/>
  <c r="B51" i="6"/>
  <c r="A51" i="6"/>
  <c r="N50" i="6"/>
  <c r="M50" i="6"/>
  <c r="L50" i="6"/>
  <c r="K50" i="6"/>
  <c r="J50" i="6"/>
  <c r="D50" i="6"/>
  <c r="C50" i="6"/>
  <c r="B50" i="6"/>
  <c r="A50" i="6"/>
  <c r="N49" i="6"/>
  <c r="M49" i="6"/>
  <c r="L49" i="6"/>
  <c r="K49" i="6"/>
  <c r="J49" i="6"/>
  <c r="D49" i="6"/>
  <c r="C49" i="6"/>
  <c r="B49" i="6"/>
  <c r="A49" i="6"/>
  <c r="N48" i="6"/>
  <c r="M48" i="6"/>
  <c r="L48" i="6"/>
  <c r="K48" i="6"/>
  <c r="J48" i="6"/>
  <c r="D48" i="6"/>
  <c r="C48" i="6"/>
  <c r="B48" i="6"/>
  <c r="A48" i="6"/>
  <c r="N47" i="6"/>
  <c r="M47" i="6"/>
  <c r="L47" i="6"/>
  <c r="K47" i="6"/>
  <c r="J47" i="6"/>
  <c r="D47" i="6"/>
  <c r="C47" i="6"/>
  <c r="B47" i="6"/>
  <c r="A47" i="6"/>
  <c r="N46" i="6"/>
  <c r="M46" i="6"/>
  <c r="L46" i="6"/>
  <c r="K46" i="6"/>
  <c r="J46" i="6"/>
  <c r="D46" i="6"/>
  <c r="C46" i="6"/>
  <c r="B46" i="6"/>
  <c r="A46" i="6"/>
  <c r="N45" i="6"/>
  <c r="M45" i="6"/>
  <c r="L45" i="6"/>
  <c r="K45" i="6"/>
  <c r="J45" i="6"/>
  <c r="D45" i="6"/>
  <c r="C45" i="6"/>
  <c r="B45" i="6"/>
  <c r="A45" i="6"/>
  <c r="N44" i="6"/>
  <c r="M44" i="6"/>
  <c r="L44" i="6"/>
  <c r="K44" i="6"/>
  <c r="J44" i="6"/>
  <c r="D44" i="6"/>
  <c r="C44" i="6"/>
  <c r="B44" i="6"/>
  <c r="A44" i="6"/>
  <c r="N43" i="6"/>
  <c r="M43" i="6"/>
  <c r="L43" i="6"/>
  <c r="K43" i="6"/>
  <c r="J43" i="6"/>
  <c r="D43" i="6"/>
  <c r="C43" i="6"/>
  <c r="B43" i="6"/>
  <c r="A43" i="6"/>
  <c r="N42" i="6"/>
  <c r="M42" i="6"/>
  <c r="L42" i="6"/>
  <c r="K42" i="6"/>
  <c r="J42" i="6"/>
  <c r="D42" i="6"/>
  <c r="C42" i="6"/>
  <c r="B42" i="6"/>
  <c r="A42" i="6"/>
  <c r="N41" i="6"/>
  <c r="M41" i="6"/>
  <c r="L41" i="6"/>
  <c r="K41" i="6"/>
  <c r="J41" i="6"/>
  <c r="D41" i="6"/>
  <c r="C41" i="6"/>
  <c r="B41" i="6"/>
  <c r="A41" i="6"/>
  <c r="N40" i="6"/>
  <c r="M40" i="6"/>
  <c r="L40" i="6"/>
  <c r="K40" i="6"/>
  <c r="J40" i="6"/>
  <c r="D40" i="6"/>
  <c r="C40" i="6"/>
  <c r="B40" i="6"/>
  <c r="A40" i="6"/>
  <c r="N39" i="6"/>
  <c r="M39" i="6"/>
  <c r="L39" i="6"/>
  <c r="K39" i="6"/>
  <c r="J39" i="6"/>
  <c r="D39" i="6"/>
  <c r="C39" i="6"/>
  <c r="B39" i="6"/>
  <c r="A39" i="6"/>
  <c r="N38" i="6"/>
  <c r="M38" i="6"/>
  <c r="L38" i="6"/>
  <c r="K38" i="6"/>
  <c r="J38" i="6"/>
  <c r="D38" i="6"/>
  <c r="C38" i="6"/>
  <c r="B38" i="6"/>
  <c r="A38" i="6"/>
  <c r="N37" i="6"/>
  <c r="M37" i="6"/>
  <c r="L37" i="6"/>
  <c r="K37" i="6"/>
  <c r="J37" i="6"/>
  <c r="D37" i="6"/>
  <c r="C37" i="6"/>
  <c r="B37" i="6"/>
  <c r="A37" i="6"/>
  <c r="N36" i="6"/>
  <c r="M36" i="6"/>
  <c r="L36" i="6"/>
  <c r="K36" i="6"/>
  <c r="J36" i="6"/>
  <c r="D36" i="6"/>
  <c r="C36" i="6"/>
  <c r="B36" i="6"/>
  <c r="A36" i="6"/>
  <c r="N35" i="6"/>
  <c r="M35" i="6"/>
  <c r="L35" i="6"/>
  <c r="K35" i="6"/>
  <c r="J35" i="6"/>
  <c r="D35" i="6"/>
  <c r="C35" i="6"/>
  <c r="B35" i="6"/>
  <c r="A35" i="6"/>
  <c r="N34" i="6"/>
  <c r="M34" i="6"/>
  <c r="L34" i="6"/>
  <c r="K34" i="6"/>
  <c r="J34" i="6"/>
  <c r="D34" i="6"/>
  <c r="C34" i="6"/>
  <c r="B34" i="6"/>
  <c r="A34" i="6"/>
  <c r="N33" i="6"/>
  <c r="M33" i="6"/>
  <c r="L33" i="6"/>
  <c r="K33" i="6"/>
  <c r="J33" i="6"/>
  <c r="D33" i="6"/>
  <c r="C33" i="6"/>
  <c r="B33" i="6"/>
  <c r="A33" i="6"/>
  <c r="N32" i="6"/>
  <c r="M32" i="6"/>
  <c r="L32" i="6"/>
  <c r="K32" i="6"/>
  <c r="J32" i="6"/>
  <c r="D32" i="6"/>
  <c r="C32" i="6"/>
  <c r="B32" i="6"/>
  <c r="A32" i="6"/>
  <c r="N31" i="6"/>
  <c r="M31" i="6"/>
  <c r="L31" i="6"/>
  <c r="K31" i="6"/>
  <c r="J31" i="6"/>
  <c r="D31" i="6"/>
  <c r="C31" i="6"/>
  <c r="B31" i="6"/>
  <c r="A31" i="6"/>
  <c r="N30" i="6"/>
  <c r="M30" i="6"/>
  <c r="L30" i="6"/>
  <c r="K30" i="6"/>
  <c r="J30" i="6"/>
  <c r="D30" i="6"/>
  <c r="C30" i="6"/>
  <c r="B30" i="6"/>
  <c r="A30" i="6"/>
  <c r="N29" i="6"/>
  <c r="M29" i="6"/>
  <c r="L29" i="6"/>
  <c r="K29" i="6"/>
  <c r="J29" i="6"/>
  <c r="D29" i="6"/>
  <c r="C29" i="6"/>
  <c r="B29" i="6"/>
  <c r="A29" i="6"/>
  <c r="N28" i="6"/>
  <c r="M28" i="6"/>
  <c r="L28" i="6"/>
  <c r="K28" i="6"/>
  <c r="J28" i="6"/>
  <c r="D28" i="6"/>
  <c r="C28" i="6"/>
  <c r="B28" i="6"/>
  <c r="A28" i="6"/>
  <c r="N27" i="6"/>
  <c r="M27" i="6"/>
  <c r="L27" i="6"/>
  <c r="K27" i="6"/>
  <c r="J27" i="6"/>
  <c r="D27" i="6"/>
  <c r="C27" i="6"/>
  <c r="B27" i="6"/>
  <c r="A27" i="6"/>
  <c r="N26" i="6"/>
  <c r="M26" i="6"/>
  <c r="L26" i="6"/>
  <c r="K26" i="6"/>
  <c r="J26" i="6"/>
  <c r="D26" i="6"/>
  <c r="C26" i="6"/>
  <c r="B26" i="6"/>
  <c r="A26" i="6"/>
  <c r="N25" i="6"/>
  <c r="M25" i="6"/>
  <c r="L25" i="6"/>
  <c r="K25" i="6"/>
  <c r="J25" i="6"/>
  <c r="D25" i="6"/>
  <c r="C25" i="6"/>
  <c r="B25" i="6"/>
  <c r="A25" i="6"/>
  <c r="N24" i="6"/>
  <c r="M24" i="6"/>
  <c r="L24" i="6"/>
  <c r="K24" i="6"/>
  <c r="J24" i="6"/>
  <c r="D24" i="6"/>
  <c r="C24" i="6"/>
  <c r="B24" i="6"/>
  <c r="A24" i="6"/>
  <c r="N23" i="6"/>
  <c r="M23" i="6"/>
  <c r="L23" i="6"/>
  <c r="K23" i="6"/>
  <c r="J23" i="6"/>
  <c r="D23" i="6"/>
  <c r="C23" i="6"/>
  <c r="B23" i="6"/>
  <c r="A23" i="6"/>
  <c r="N22" i="6"/>
  <c r="M22" i="6"/>
  <c r="L22" i="6"/>
  <c r="K22" i="6"/>
  <c r="J22" i="6"/>
  <c r="D22" i="6"/>
  <c r="C22" i="6"/>
  <c r="B22" i="6"/>
  <c r="A22" i="6"/>
  <c r="N21" i="6"/>
  <c r="M21" i="6"/>
  <c r="L21" i="6"/>
  <c r="K21" i="6"/>
  <c r="J21" i="6"/>
  <c r="D21" i="6"/>
  <c r="C21" i="6"/>
  <c r="B21" i="6"/>
  <c r="A21" i="6"/>
  <c r="N20" i="6"/>
  <c r="M20" i="6"/>
  <c r="L20" i="6"/>
  <c r="K20" i="6"/>
  <c r="J20" i="6"/>
  <c r="D20" i="6"/>
  <c r="C20" i="6"/>
  <c r="B20" i="6"/>
  <c r="A20" i="6"/>
  <c r="N19" i="6"/>
  <c r="M19" i="6"/>
  <c r="L19" i="6"/>
  <c r="K19" i="6"/>
  <c r="J19" i="6"/>
  <c r="D19" i="6"/>
  <c r="C19" i="6"/>
  <c r="B19" i="6"/>
  <c r="A19" i="6"/>
  <c r="N18" i="6"/>
  <c r="M18" i="6"/>
  <c r="L18" i="6"/>
  <c r="K18" i="6"/>
  <c r="J18" i="6"/>
  <c r="D18" i="6"/>
  <c r="C18" i="6"/>
  <c r="B18" i="6"/>
  <c r="A18" i="6"/>
  <c r="N17" i="6"/>
  <c r="M17" i="6"/>
  <c r="L17" i="6"/>
  <c r="K17" i="6"/>
  <c r="J17" i="6"/>
  <c r="D17" i="6"/>
  <c r="C17" i="6"/>
  <c r="B17" i="6"/>
  <c r="A17" i="6"/>
  <c r="N16" i="6"/>
  <c r="M16" i="6"/>
  <c r="L16" i="6"/>
  <c r="K16" i="6"/>
  <c r="J16" i="6"/>
  <c r="D16" i="6"/>
  <c r="C16" i="6"/>
  <c r="B16" i="6"/>
  <c r="A16" i="6"/>
  <c r="N15" i="6"/>
  <c r="M15" i="6"/>
  <c r="L15" i="6"/>
  <c r="K15" i="6"/>
  <c r="J15" i="6"/>
  <c r="D15" i="6"/>
  <c r="C15" i="6"/>
  <c r="B15" i="6"/>
  <c r="A15" i="6"/>
  <c r="N14" i="6"/>
  <c r="M14" i="6"/>
  <c r="L14" i="6"/>
  <c r="K14" i="6"/>
  <c r="J14" i="6"/>
  <c r="D14" i="6"/>
  <c r="C14" i="6"/>
  <c r="B14" i="6"/>
  <c r="A14" i="6"/>
  <c r="N13" i="6"/>
  <c r="M13" i="6"/>
  <c r="L13" i="6"/>
  <c r="K13" i="6"/>
  <c r="J13" i="6"/>
  <c r="D13" i="6"/>
  <c r="C13" i="6"/>
  <c r="B13" i="6"/>
  <c r="A13" i="6"/>
  <c r="N12" i="6"/>
  <c r="M12" i="6"/>
  <c r="L12" i="6"/>
  <c r="K12" i="6"/>
  <c r="J12" i="6"/>
  <c r="D12" i="6"/>
  <c r="C12" i="6"/>
  <c r="B12" i="6"/>
  <c r="A12" i="6"/>
  <c r="N11" i="6"/>
  <c r="M11" i="6"/>
  <c r="L11" i="6"/>
  <c r="K11" i="6"/>
  <c r="J11" i="6"/>
  <c r="D11" i="6"/>
  <c r="C11" i="6"/>
  <c r="B11" i="6"/>
  <c r="A11" i="6"/>
  <c r="N10" i="6"/>
  <c r="M10" i="6"/>
  <c r="L10" i="6"/>
  <c r="K10" i="6"/>
  <c r="J10" i="6"/>
  <c r="D10" i="6"/>
  <c r="C10" i="6"/>
  <c r="B10" i="6"/>
  <c r="A10" i="6"/>
  <c r="N9" i="6"/>
  <c r="M9" i="6"/>
  <c r="L9" i="6"/>
  <c r="K9" i="6"/>
  <c r="J9" i="6"/>
  <c r="D9" i="6"/>
  <c r="C9" i="6"/>
  <c r="B9" i="6"/>
  <c r="A9" i="6"/>
  <c r="N8" i="6"/>
  <c r="M8" i="6"/>
  <c r="L8" i="6"/>
  <c r="K8" i="6"/>
  <c r="J8" i="6"/>
  <c r="D8" i="6"/>
  <c r="C8" i="6"/>
  <c r="B8" i="6"/>
  <c r="A8" i="6"/>
  <c r="N7" i="6"/>
  <c r="M7" i="6"/>
  <c r="M510" i="6" s="1"/>
  <c r="L7" i="6"/>
  <c r="K7" i="6"/>
  <c r="J7" i="6"/>
  <c r="D7" i="6"/>
  <c r="C7" i="6"/>
  <c r="B7" i="6"/>
  <c r="A7" i="6"/>
  <c r="N6" i="6"/>
  <c r="N509" i="6" s="1"/>
  <c r="M6" i="6"/>
  <c r="L6" i="6"/>
  <c r="K6" i="6"/>
  <c r="J6" i="6"/>
  <c r="D6" i="6"/>
  <c r="C6" i="6"/>
  <c r="B6" i="6"/>
  <c r="A6" i="6"/>
  <c r="N5" i="6"/>
  <c r="M5" i="6"/>
  <c r="L5" i="6"/>
  <c r="K5" i="6"/>
  <c r="J5" i="6"/>
  <c r="D5" i="6"/>
  <c r="C5" i="6"/>
  <c r="B5" i="6"/>
  <c r="A5" i="6"/>
  <c r="O3" i="6"/>
  <c r="N3" i="6"/>
  <c r="M3" i="6"/>
  <c r="L3" i="6"/>
  <c r="K3" i="6"/>
  <c r="J3" i="6"/>
  <c r="D507" i="5"/>
  <c r="C507" i="5"/>
  <c r="B507" i="5"/>
  <c r="D506" i="5"/>
  <c r="C506" i="5"/>
  <c r="B506" i="5"/>
  <c r="D505" i="5"/>
  <c r="C505" i="5"/>
  <c r="B505" i="5"/>
  <c r="D504" i="5"/>
  <c r="C504" i="5"/>
  <c r="B504" i="5"/>
  <c r="D503" i="5"/>
  <c r="C503" i="5"/>
  <c r="B503" i="5"/>
  <c r="D502" i="5"/>
  <c r="C502" i="5"/>
  <c r="B502" i="5"/>
  <c r="D501" i="5"/>
  <c r="C501" i="5"/>
  <c r="B501" i="5"/>
  <c r="D500" i="5"/>
  <c r="C500" i="5"/>
  <c r="B500" i="5"/>
  <c r="I499" i="5"/>
  <c r="D499" i="5"/>
  <c r="C499" i="5"/>
  <c r="B499" i="5"/>
  <c r="D498" i="5"/>
  <c r="C498" i="5"/>
  <c r="B498" i="5"/>
  <c r="J497" i="5"/>
  <c r="D497" i="5"/>
  <c r="C497" i="5"/>
  <c r="B497" i="5"/>
  <c r="D496" i="5"/>
  <c r="C496" i="5"/>
  <c r="B496" i="5"/>
  <c r="I495" i="5"/>
  <c r="D495" i="5"/>
  <c r="C495" i="5"/>
  <c r="B495" i="5"/>
  <c r="D494" i="5"/>
  <c r="C494" i="5"/>
  <c r="B494" i="5"/>
  <c r="D493" i="5"/>
  <c r="C493" i="5"/>
  <c r="B493" i="5"/>
  <c r="D492" i="5"/>
  <c r="C492" i="5"/>
  <c r="B492" i="5"/>
  <c r="D491" i="5"/>
  <c r="C491" i="5"/>
  <c r="B491" i="5"/>
  <c r="D490" i="5"/>
  <c r="C490" i="5"/>
  <c r="B490" i="5"/>
  <c r="D489" i="5"/>
  <c r="C489" i="5"/>
  <c r="B489" i="5"/>
  <c r="H488" i="5"/>
  <c r="D488" i="5"/>
  <c r="C488" i="5"/>
  <c r="B488" i="5"/>
  <c r="D487" i="5"/>
  <c r="C487" i="5"/>
  <c r="B487" i="5"/>
  <c r="D486" i="5"/>
  <c r="C486" i="5"/>
  <c r="B486" i="5"/>
  <c r="D485" i="5"/>
  <c r="C485" i="5"/>
  <c r="B485" i="5"/>
  <c r="D484" i="5"/>
  <c r="C484" i="5"/>
  <c r="B484" i="5"/>
  <c r="D483" i="5"/>
  <c r="C483" i="5"/>
  <c r="B483" i="5"/>
  <c r="D482" i="5"/>
  <c r="C482" i="5"/>
  <c r="B482" i="5"/>
  <c r="D481" i="5"/>
  <c r="C481" i="5"/>
  <c r="B481" i="5"/>
  <c r="D480" i="5"/>
  <c r="C480" i="5"/>
  <c r="B480" i="5"/>
  <c r="D479" i="5"/>
  <c r="C479" i="5"/>
  <c r="B479" i="5"/>
  <c r="D478" i="5"/>
  <c r="C478" i="5"/>
  <c r="B478" i="5"/>
  <c r="D477" i="5"/>
  <c r="C477" i="5"/>
  <c r="B477" i="5"/>
  <c r="D476" i="5"/>
  <c r="C476" i="5"/>
  <c r="B476" i="5"/>
  <c r="D475" i="5"/>
  <c r="C475" i="5"/>
  <c r="B475" i="5"/>
  <c r="D474" i="5"/>
  <c r="C474" i="5"/>
  <c r="B474" i="5"/>
  <c r="D473" i="5"/>
  <c r="C473" i="5"/>
  <c r="B473" i="5"/>
  <c r="D472" i="5"/>
  <c r="C472" i="5"/>
  <c r="B472" i="5"/>
  <c r="D471" i="5"/>
  <c r="C471" i="5"/>
  <c r="B471" i="5"/>
  <c r="D470" i="5"/>
  <c r="C470" i="5"/>
  <c r="B470" i="5"/>
  <c r="D469" i="5"/>
  <c r="C469" i="5"/>
  <c r="B469" i="5"/>
  <c r="D468" i="5"/>
  <c r="C468" i="5"/>
  <c r="B468" i="5"/>
  <c r="I467" i="5"/>
  <c r="D467" i="5"/>
  <c r="C467" i="5"/>
  <c r="B467" i="5"/>
  <c r="D466" i="5"/>
  <c r="C466" i="5"/>
  <c r="B466" i="5"/>
  <c r="J465" i="5"/>
  <c r="D465" i="5"/>
  <c r="C465" i="5"/>
  <c r="B465" i="5"/>
  <c r="D464" i="5"/>
  <c r="C464" i="5"/>
  <c r="B464" i="5"/>
  <c r="D463" i="5"/>
  <c r="C463" i="5"/>
  <c r="B463" i="5"/>
  <c r="D462" i="5"/>
  <c r="C462" i="5"/>
  <c r="B462" i="5"/>
  <c r="D461" i="5"/>
  <c r="C461" i="5"/>
  <c r="B461" i="5"/>
  <c r="D460" i="5"/>
  <c r="C460" i="5"/>
  <c r="B460" i="5"/>
  <c r="D459" i="5"/>
  <c r="C459" i="5"/>
  <c r="B459" i="5"/>
  <c r="D458" i="5"/>
  <c r="C458" i="5"/>
  <c r="B458" i="5"/>
  <c r="D457" i="5"/>
  <c r="C457" i="5"/>
  <c r="B457" i="5"/>
  <c r="D456" i="5"/>
  <c r="C456" i="5"/>
  <c r="B456" i="5"/>
  <c r="D455" i="5"/>
  <c r="C455" i="5"/>
  <c r="B455" i="5"/>
  <c r="D454" i="5"/>
  <c r="C454" i="5"/>
  <c r="B454" i="5"/>
  <c r="D453" i="5"/>
  <c r="C453" i="5"/>
  <c r="B453" i="5"/>
  <c r="D452" i="5"/>
  <c r="C452" i="5"/>
  <c r="B452" i="5"/>
  <c r="D451" i="5"/>
  <c r="C451" i="5"/>
  <c r="B451" i="5"/>
  <c r="D450" i="5"/>
  <c r="C450" i="5"/>
  <c r="B450" i="5"/>
  <c r="D449" i="5"/>
  <c r="C449" i="5"/>
  <c r="B449" i="5"/>
  <c r="D448" i="5"/>
  <c r="C448" i="5"/>
  <c r="B448" i="5"/>
  <c r="D447" i="5"/>
  <c r="C447" i="5"/>
  <c r="B447" i="5"/>
  <c r="D446" i="5"/>
  <c r="C446" i="5"/>
  <c r="B446" i="5"/>
  <c r="D445" i="5"/>
  <c r="C445" i="5"/>
  <c r="B445" i="5"/>
  <c r="D444" i="5"/>
  <c r="C444" i="5"/>
  <c r="B444" i="5"/>
  <c r="D443" i="5"/>
  <c r="C443" i="5"/>
  <c r="B443" i="5"/>
  <c r="D442" i="5"/>
  <c r="C442" i="5"/>
  <c r="B442" i="5"/>
  <c r="D441" i="5"/>
  <c r="C441" i="5"/>
  <c r="B441" i="5"/>
  <c r="D440" i="5"/>
  <c r="C440" i="5"/>
  <c r="B440" i="5"/>
  <c r="D439" i="5"/>
  <c r="C439" i="5"/>
  <c r="B439" i="5"/>
  <c r="D438" i="5"/>
  <c r="C438" i="5"/>
  <c r="B438" i="5"/>
  <c r="D437" i="5"/>
  <c r="C437" i="5"/>
  <c r="B437" i="5"/>
  <c r="D436" i="5"/>
  <c r="C436" i="5"/>
  <c r="B436" i="5"/>
  <c r="J435" i="5"/>
  <c r="D435" i="5"/>
  <c r="C435" i="5"/>
  <c r="B435" i="5"/>
  <c r="D434" i="5"/>
  <c r="C434" i="5"/>
  <c r="B434" i="5"/>
  <c r="D433" i="5"/>
  <c r="C433" i="5"/>
  <c r="B433" i="5"/>
  <c r="D432" i="5"/>
  <c r="C432" i="5"/>
  <c r="B432" i="5"/>
  <c r="D431" i="5"/>
  <c r="C431" i="5"/>
  <c r="B431" i="5"/>
  <c r="D430" i="5"/>
  <c r="C430" i="5"/>
  <c r="B430" i="5"/>
  <c r="D429" i="5"/>
  <c r="C429" i="5"/>
  <c r="B429" i="5"/>
  <c r="D428" i="5"/>
  <c r="C428" i="5"/>
  <c r="B428" i="5"/>
  <c r="D427" i="5"/>
  <c r="C427" i="5"/>
  <c r="B427" i="5"/>
  <c r="D426" i="5"/>
  <c r="C426" i="5"/>
  <c r="B426" i="5"/>
  <c r="D425" i="5"/>
  <c r="C425" i="5"/>
  <c r="B425" i="5"/>
  <c r="D424" i="5"/>
  <c r="C424" i="5"/>
  <c r="B424" i="5"/>
  <c r="D423" i="5"/>
  <c r="C423" i="5"/>
  <c r="B423" i="5"/>
  <c r="D422" i="5"/>
  <c r="C422" i="5"/>
  <c r="B422" i="5"/>
  <c r="D421" i="5"/>
  <c r="C421" i="5"/>
  <c r="B421" i="5"/>
  <c r="D420" i="5"/>
  <c r="C420" i="5"/>
  <c r="B420" i="5"/>
  <c r="D419" i="5"/>
  <c r="C419" i="5"/>
  <c r="B419" i="5"/>
  <c r="D418" i="5"/>
  <c r="C418" i="5"/>
  <c r="B418" i="5"/>
  <c r="D417" i="5"/>
  <c r="C417" i="5"/>
  <c r="B417" i="5"/>
  <c r="I416" i="5"/>
  <c r="D416" i="5"/>
  <c r="C416" i="5"/>
  <c r="B416" i="5"/>
  <c r="D415" i="5"/>
  <c r="C415" i="5"/>
  <c r="B415" i="5"/>
  <c r="D414" i="5"/>
  <c r="C414" i="5"/>
  <c r="B414" i="5"/>
  <c r="D413" i="5"/>
  <c r="C413" i="5"/>
  <c r="B413" i="5"/>
  <c r="D412" i="5"/>
  <c r="C412" i="5"/>
  <c r="B412" i="5"/>
  <c r="D411" i="5"/>
  <c r="C411" i="5"/>
  <c r="B411" i="5"/>
  <c r="I410" i="5"/>
  <c r="D410" i="5"/>
  <c r="C410" i="5"/>
  <c r="B410" i="5"/>
  <c r="D409" i="5"/>
  <c r="C409" i="5"/>
  <c r="B409" i="5"/>
  <c r="I408" i="5"/>
  <c r="D408" i="5"/>
  <c r="C408" i="5"/>
  <c r="B408" i="5"/>
  <c r="D407" i="5"/>
  <c r="C407" i="5"/>
  <c r="B407" i="5"/>
  <c r="H406" i="5"/>
  <c r="D406" i="5"/>
  <c r="C406" i="5"/>
  <c r="B406" i="5"/>
  <c r="D405" i="5"/>
  <c r="C405" i="5"/>
  <c r="B405" i="5"/>
  <c r="I404" i="5"/>
  <c r="D404" i="5"/>
  <c r="C404" i="5"/>
  <c r="B404" i="5"/>
  <c r="D403" i="5"/>
  <c r="C403" i="5"/>
  <c r="B403" i="5"/>
  <c r="D402" i="5"/>
  <c r="C402" i="5"/>
  <c r="B402" i="5"/>
  <c r="D401" i="5"/>
  <c r="C401" i="5"/>
  <c r="B401" i="5"/>
  <c r="D400" i="5"/>
  <c r="C400" i="5"/>
  <c r="B400" i="5"/>
  <c r="D399" i="5"/>
  <c r="C399" i="5"/>
  <c r="B399" i="5"/>
  <c r="D398" i="5"/>
  <c r="C398" i="5"/>
  <c r="B398" i="5"/>
  <c r="D397" i="5"/>
  <c r="C397" i="5"/>
  <c r="B397" i="5"/>
  <c r="D396" i="5"/>
  <c r="C396" i="5"/>
  <c r="B396" i="5"/>
  <c r="D395" i="5"/>
  <c r="C395" i="5"/>
  <c r="B395" i="5"/>
  <c r="D394" i="5"/>
  <c r="C394" i="5"/>
  <c r="B394" i="5"/>
  <c r="D393" i="5"/>
  <c r="C393" i="5"/>
  <c r="B393" i="5"/>
  <c r="D392" i="5"/>
  <c r="C392" i="5"/>
  <c r="B392" i="5"/>
  <c r="D391" i="5"/>
  <c r="C391" i="5"/>
  <c r="B391" i="5"/>
  <c r="D390" i="5"/>
  <c r="C390" i="5"/>
  <c r="B390" i="5"/>
  <c r="D389" i="5"/>
  <c r="C389" i="5"/>
  <c r="B389" i="5"/>
  <c r="D388" i="5"/>
  <c r="C388" i="5"/>
  <c r="B388" i="5"/>
  <c r="D387" i="5"/>
  <c r="C387" i="5"/>
  <c r="B387" i="5"/>
  <c r="D386" i="5"/>
  <c r="C386" i="5"/>
  <c r="B386" i="5"/>
  <c r="D385" i="5"/>
  <c r="C385" i="5"/>
  <c r="B385" i="5"/>
  <c r="D384" i="5"/>
  <c r="C384" i="5"/>
  <c r="B384" i="5"/>
  <c r="D383" i="5"/>
  <c r="C383" i="5"/>
  <c r="B383" i="5"/>
  <c r="D382" i="5"/>
  <c r="C382" i="5"/>
  <c r="B382" i="5"/>
  <c r="D381" i="5"/>
  <c r="C381" i="5"/>
  <c r="B381" i="5"/>
  <c r="D380" i="5"/>
  <c r="C380" i="5"/>
  <c r="B380" i="5"/>
  <c r="D379" i="5"/>
  <c r="C379" i="5"/>
  <c r="B379" i="5"/>
  <c r="D378" i="5"/>
  <c r="C378" i="5"/>
  <c r="B378" i="5"/>
  <c r="D377" i="5"/>
  <c r="C377" i="5"/>
  <c r="B377" i="5"/>
  <c r="D376" i="5"/>
  <c r="C376" i="5"/>
  <c r="B376" i="5"/>
  <c r="D375" i="5"/>
  <c r="C375" i="5"/>
  <c r="B375" i="5"/>
  <c r="D374" i="5"/>
  <c r="C374" i="5"/>
  <c r="B374" i="5"/>
  <c r="D373" i="5"/>
  <c r="C373" i="5"/>
  <c r="B373" i="5"/>
  <c r="D372" i="5"/>
  <c r="C372" i="5"/>
  <c r="B372" i="5"/>
  <c r="D371" i="5"/>
  <c r="C371" i="5"/>
  <c r="B371" i="5"/>
  <c r="D370" i="5"/>
  <c r="C370" i="5"/>
  <c r="B370" i="5"/>
  <c r="D369" i="5"/>
  <c r="C369" i="5"/>
  <c r="B369" i="5"/>
  <c r="D368" i="5"/>
  <c r="C368" i="5"/>
  <c r="B368" i="5"/>
  <c r="D367" i="5"/>
  <c r="C367" i="5"/>
  <c r="B367" i="5"/>
  <c r="D366" i="5"/>
  <c r="C366" i="5"/>
  <c r="B366" i="5"/>
  <c r="D365" i="5"/>
  <c r="C365" i="5"/>
  <c r="B365" i="5"/>
  <c r="D364" i="5"/>
  <c r="C364" i="5"/>
  <c r="B364" i="5"/>
  <c r="D363" i="5"/>
  <c r="C363" i="5"/>
  <c r="B363" i="5"/>
  <c r="D362" i="5"/>
  <c r="C362" i="5"/>
  <c r="B362" i="5"/>
  <c r="D361" i="5"/>
  <c r="C361" i="5"/>
  <c r="B361" i="5"/>
  <c r="D360" i="5"/>
  <c r="C360" i="5"/>
  <c r="B360" i="5"/>
  <c r="D359" i="5"/>
  <c r="C359" i="5"/>
  <c r="B359" i="5"/>
  <c r="D358" i="5"/>
  <c r="C358" i="5"/>
  <c r="B358" i="5"/>
  <c r="D357" i="5"/>
  <c r="C357" i="5"/>
  <c r="B357" i="5"/>
  <c r="D356" i="5"/>
  <c r="C356" i="5"/>
  <c r="B356" i="5"/>
  <c r="D355" i="5"/>
  <c r="C355" i="5"/>
  <c r="B355" i="5"/>
  <c r="D354" i="5"/>
  <c r="C354" i="5"/>
  <c r="B354" i="5"/>
  <c r="D353" i="5"/>
  <c r="C353" i="5"/>
  <c r="B353" i="5"/>
  <c r="D352" i="5"/>
  <c r="C352" i="5"/>
  <c r="B352" i="5"/>
  <c r="D351" i="5"/>
  <c r="C351" i="5"/>
  <c r="B351" i="5"/>
  <c r="D350" i="5"/>
  <c r="C350" i="5"/>
  <c r="B350" i="5"/>
  <c r="D349" i="5"/>
  <c r="C349" i="5"/>
  <c r="B349" i="5"/>
  <c r="D348" i="5"/>
  <c r="C348" i="5"/>
  <c r="B348" i="5"/>
  <c r="D347" i="5"/>
  <c r="C347" i="5"/>
  <c r="B347" i="5"/>
  <c r="D346" i="5"/>
  <c r="C346" i="5"/>
  <c r="B346" i="5"/>
  <c r="D345" i="5"/>
  <c r="C345" i="5"/>
  <c r="B345" i="5"/>
  <c r="D344" i="5"/>
  <c r="C344" i="5"/>
  <c r="B344" i="5"/>
  <c r="D343" i="5"/>
  <c r="C343" i="5"/>
  <c r="B343" i="5"/>
  <c r="D342" i="5"/>
  <c r="C342" i="5"/>
  <c r="B342" i="5"/>
  <c r="D341" i="5"/>
  <c r="C341" i="5"/>
  <c r="B341" i="5"/>
  <c r="D340" i="5"/>
  <c r="C340" i="5"/>
  <c r="B340" i="5"/>
  <c r="D339" i="5"/>
  <c r="C339" i="5"/>
  <c r="B339" i="5"/>
  <c r="D338" i="5"/>
  <c r="C338" i="5"/>
  <c r="B338" i="5"/>
  <c r="D337" i="5"/>
  <c r="C337" i="5"/>
  <c r="B337" i="5"/>
  <c r="D336" i="5"/>
  <c r="C336" i="5"/>
  <c r="B336" i="5"/>
  <c r="D335" i="5"/>
  <c r="C335" i="5"/>
  <c r="B335" i="5"/>
  <c r="D334" i="5"/>
  <c r="C334" i="5"/>
  <c r="B334" i="5"/>
  <c r="D333" i="5"/>
  <c r="C333" i="5"/>
  <c r="B333" i="5"/>
  <c r="D332" i="5"/>
  <c r="C332" i="5"/>
  <c r="B332" i="5"/>
  <c r="D331" i="5"/>
  <c r="C331" i="5"/>
  <c r="B331" i="5"/>
  <c r="D330" i="5"/>
  <c r="C330" i="5"/>
  <c r="B330" i="5"/>
  <c r="D329" i="5"/>
  <c r="C329" i="5"/>
  <c r="B329" i="5"/>
  <c r="D328" i="5"/>
  <c r="C328" i="5"/>
  <c r="B328" i="5"/>
  <c r="D327" i="5"/>
  <c r="C327" i="5"/>
  <c r="B327" i="5"/>
  <c r="D326" i="5"/>
  <c r="C326" i="5"/>
  <c r="B326" i="5"/>
  <c r="D325" i="5"/>
  <c r="C325" i="5"/>
  <c r="B325" i="5"/>
  <c r="D324" i="5"/>
  <c r="C324" i="5"/>
  <c r="B324" i="5"/>
  <c r="D323" i="5"/>
  <c r="C323" i="5"/>
  <c r="B323" i="5"/>
  <c r="D322" i="5"/>
  <c r="C322" i="5"/>
  <c r="B322" i="5"/>
  <c r="D321" i="5"/>
  <c r="C321" i="5"/>
  <c r="B321" i="5"/>
  <c r="D320" i="5"/>
  <c r="C320" i="5"/>
  <c r="B320" i="5"/>
  <c r="D319" i="5"/>
  <c r="C319" i="5"/>
  <c r="B319" i="5"/>
  <c r="D318" i="5"/>
  <c r="C318" i="5"/>
  <c r="B318" i="5"/>
  <c r="D317" i="5"/>
  <c r="C317" i="5"/>
  <c r="B317" i="5"/>
  <c r="D316" i="5"/>
  <c r="C316" i="5"/>
  <c r="B316" i="5"/>
  <c r="D315" i="5"/>
  <c r="C315" i="5"/>
  <c r="B315" i="5"/>
  <c r="D314" i="5"/>
  <c r="C314" i="5"/>
  <c r="B314" i="5"/>
  <c r="D313" i="5"/>
  <c r="C313" i="5"/>
  <c r="B313" i="5"/>
  <c r="D312" i="5"/>
  <c r="C312" i="5"/>
  <c r="B312" i="5"/>
  <c r="D311" i="5"/>
  <c r="C311" i="5"/>
  <c r="B311" i="5"/>
  <c r="D310" i="5"/>
  <c r="C310" i="5"/>
  <c r="B310" i="5"/>
  <c r="D309" i="5"/>
  <c r="C309" i="5"/>
  <c r="B309" i="5"/>
  <c r="D308" i="5"/>
  <c r="C308" i="5"/>
  <c r="B308" i="5"/>
  <c r="D307" i="5"/>
  <c r="C307" i="5"/>
  <c r="B307" i="5"/>
  <c r="D306" i="5"/>
  <c r="C306" i="5"/>
  <c r="B306" i="5"/>
  <c r="D305" i="5"/>
  <c r="C305" i="5"/>
  <c r="B305" i="5"/>
  <c r="D304" i="5"/>
  <c r="C304" i="5"/>
  <c r="B304" i="5"/>
  <c r="D303" i="5"/>
  <c r="C303" i="5"/>
  <c r="B303" i="5"/>
  <c r="D302" i="5"/>
  <c r="C302" i="5"/>
  <c r="B302" i="5"/>
  <c r="D301" i="5"/>
  <c r="C301" i="5"/>
  <c r="B301" i="5"/>
  <c r="D300" i="5"/>
  <c r="C300" i="5"/>
  <c r="B300" i="5"/>
  <c r="D299" i="5"/>
  <c r="C299" i="5"/>
  <c r="B299" i="5"/>
  <c r="D298" i="5"/>
  <c r="C298" i="5"/>
  <c r="B298" i="5"/>
  <c r="D297" i="5"/>
  <c r="C297" i="5"/>
  <c r="B297" i="5"/>
  <c r="D296" i="5"/>
  <c r="C296" i="5"/>
  <c r="B296" i="5"/>
  <c r="D295" i="5"/>
  <c r="C295" i="5"/>
  <c r="B295" i="5"/>
  <c r="D294" i="5"/>
  <c r="C294" i="5"/>
  <c r="B294" i="5"/>
  <c r="D293" i="5"/>
  <c r="C293" i="5"/>
  <c r="B293" i="5"/>
  <c r="D292" i="5"/>
  <c r="C292" i="5"/>
  <c r="B292" i="5"/>
  <c r="D291" i="5"/>
  <c r="C291" i="5"/>
  <c r="B291" i="5"/>
  <c r="D290" i="5"/>
  <c r="C290" i="5"/>
  <c r="B290" i="5"/>
  <c r="D289" i="5"/>
  <c r="C289" i="5"/>
  <c r="B289" i="5"/>
  <c r="D288" i="5"/>
  <c r="C288" i="5"/>
  <c r="B288" i="5"/>
  <c r="D287" i="5"/>
  <c r="C287" i="5"/>
  <c r="B287" i="5"/>
  <c r="D286" i="5"/>
  <c r="C286" i="5"/>
  <c r="B286" i="5"/>
  <c r="D285" i="5"/>
  <c r="C285" i="5"/>
  <c r="B285" i="5"/>
  <c r="D284" i="5"/>
  <c r="C284" i="5"/>
  <c r="B284" i="5"/>
  <c r="D283" i="5"/>
  <c r="C283" i="5"/>
  <c r="B283" i="5"/>
  <c r="D282" i="5"/>
  <c r="C282" i="5"/>
  <c r="B282" i="5"/>
  <c r="D281" i="5"/>
  <c r="C281" i="5"/>
  <c r="B281" i="5"/>
  <c r="D280" i="5"/>
  <c r="C280" i="5"/>
  <c r="B280" i="5"/>
  <c r="D279" i="5"/>
  <c r="C279" i="5"/>
  <c r="B279" i="5"/>
  <c r="D278" i="5"/>
  <c r="C278" i="5"/>
  <c r="B278" i="5"/>
  <c r="D277" i="5"/>
  <c r="C277" i="5"/>
  <c r="B277" i="5"/>
  <c r="D276" i="5"/>
  <c r="C276" i="5"/>
  <c r="B276" i="5"/>
  <c r="D275" i="5"/>
  <c r="C275" i="5"/>
  <c r="B275" i="5"/>
  <c r="D274" i="5"/>
  <c r="C274" i="5"/>
  <c r="B274" i="5"/>
  <c r="D273" i="5"/>
  <c r="C273" i="5"/>
  <c r="B273" i="5"/>
  <c r="D272" i="5"/>
  <c r="C272" i="5"/>
  <c r="B272" i="5"/>
  <c r="D271" i="5"/>
  <c r="C271" i="5"/>
  <c r="B271" i="5"/>
  <c r="D270" i="5"/>
  <c r="C270" i="5"/>
  <c r="B270" i="5"/>
  <c r="D269" i="5"/>
  <c r="C269" i="5"/>
  <c r="B269" i="5"/>
  <c r="D268" i="5"/>
  <c r="C268" i="5"/>
  <c r="B268" i="5"/>
  <c r="D267" i="5"/>
  <c r="C267" i="5"/>
  <c r="B267" i="5"/>
  <c r="D266" i="5"/>
  <c r="C266" i="5"/>
  <c r="B266" i="5"/>
  <c r="D265" i="5"/>
  <c r="C265" i="5"/>
  <c r="B265" i="5"/>
  <c r="D264" i="5"/>
  <c r="C264" i="5"/>
  <c r="B264" i="5"/>
  <c r="D263" i="5"/>
  <c r="C263" i="5"/>
  <c r="B263" i="5"/>
  <c r="D262" i="5"/>
  <c r="C262" i="5"/>
  <c r="B262" i="5"/>
  <c r="D261" i="5"/>
  <c r="C261" i="5"/>
  <c r="B261" i="5"/>
  <c r="D260" i="5"/>
  <c r="C260" i="5"/>
  <c r="B260" i="5"/>
  <c r="D259" i="5"/>
  <c r="C259" i="5"/>
  <c r="B259" i="5"/>
  <c r="D258" i="5"/>
  <c r="C258" i="5"/>
  <c r="B258" i="5"/>
  <c r="D257" i="5"/>
  <c r="C257" i="5"/>
  <c r="B257" i="5"/>
  <c r="D256" i="5"/>
  <c r="C256" i="5"/>
  <c r="B256" i="5"/>
  <c r="D255" i="5"/>
  <c r="C255" i="5"/>
  <c r="B255" i="5"/>
  <c r="D254" i="5"/>
  <c r="C254" i="5"/>
  <c r="B254" i="5"/>
  <c r="D253" i="5"/>
  <c r="C253" i="5"/>
  <c r="B253" i="5"/>
  <c r="D252" i="5"/>
  <c r="C252" i="5"/>
  <c r="B252" i="5"/>
  <c r="D251" i="5"/>
  <c r="C251" i="5"/>
  <c r="B251" i="5"/>
  <c r="D250" i="5"/>
  <c r="C250" i="5"/>
  <c r="B250" i="5"/>
  <c r="D249" i="5"/>
  <c r="C249" i="5"/>
  <c r="B249" i="5"/>
  <c r="D248" i="5"/>
  <c r="C248" i="5"/>
  <c r="B248" i="5"/>
  <c r="D247" i="5"/>
  <c r="C247" i="5"/>
  <c r="B247" i="5"/>
  <c r="D246" i="5"/>
  <c r="C246" i="5"/>
  <c r="B246" i="5"/>
  <c r="D245" i="5"/>
  <c r="C245" i="5"/>
  <c r="B245" i="5"/>
  <c r="D244" i="5"/>
  <c r="C244" i="5"/>
  <c r="B244" i="5"/>
  <c r="D243" i="5"/>
  <c r="C243" i="5"/>
  <c r="B243" i="5"/>
  <c r="D242" i="5"/>
  <c r="C242" i="5"/>
  <c r="B242" i="5"/>
  <c r="D241" i="5"/>
  <c r="C241" i="5"/>
  <c r="B241" i="5"/>
  <c r="D240" i="5"/>
  <c r="C240" i="5"/>
  <c r="B240" i="5"/>
  <c r="D239" i="5"/>
  <c r="C239" i="5"/>
  <c r="B239" i="5"/>
  <c r="D238" i="5"/>
  <c r="C238" i="5"/>
  <c r="B238" i="5"/>
  <c r="D237" i="5"/>
  <c r="C237" i="5"/>
  <c r="B237" i="5"/>
  <c r="D236" i="5"/>
  <c r="C236" i="5"/>
  <c r="B236" i="5"/>
  <c r="D235" i="5"/>
  <c r="C235" i="5"/>
  <c r="B235" i="5"/>
  <c r="D234" i="5"/>
  <c r="C234" i="5"/>
  <c r="B234" i="5"/>
  <c r="D233" i="5"/>
  <c r="C233" i="5"/>
  <c r="B233" i="5"/>
  <c r="D232" i="5"/>
  <c r="C232" i="5"/>
  <c r="B232" i="5"/>
  <c r="D231" i="5"/>
  <c r="C231" i="5"/>
  <c r="B231" i="5"/>
  <c r="D230" i="5"/>
  <c r="C230" i="5"/>
  <c r="B230" i="5"/>
  <c r="D229" i="5"/>
  <c r="C229" i="5"/>
  <c r="B229" i="5"/>
  <c r="D228" i="5"/>
  <c r="C228" i="5"/>
  <c r="B228" i="5"/>
  <c r="D227" i="5"/>
  <c r="C227" i="5"/>
  <c r="B227" i="5"/>
  <c r="D226" i="5"/>
  <c r="C226" i="5"/>
  <c r="B226" i="5"/>
  <c r="D225" i="5"/>
  <c r="C225" i="5"/>
  <c r="B225" i="5"/>
  <c r="D224" i="5"/>
  <c r="C224" i="5"/>
  <c r="B224" i="5"/>
  <c r="D223" i="5"/>
  <c r="C223" i="5"/>
  <c r="B223" i="5"/>
  <c r="D222" i="5"/>
  <c r="C222" i="5"/>
  <c r="B222" i="5"/>
  <c r="D221" i="5"/>
  <c r="C221" i="5"/>
  <c r="B221" i="5"/>
  <c r="D220" i="5"/>
  <c r="C220" i="5"/>
  <c r="B220" i="5"/>
  <c r="D219" i="5"/>
  <c r="C219" i="5"/>
  <c r="B219" i="5"/>
  <c r="D218" i="5"/>
  <c r="C218" i="5"/>
  <c r="B218" i="5"/>
  <c r="D217" i="5"/>
  <c r="C217" i="5"/>
  <c r="B217" i="5"/>
  <c r="D216" i="5"/>
  <c r="C216" i="5"/>
  <c r="B216" i="5"/>
  <c r="D215" i="5"/>
  <c r="C215" i="5"/>
  <c r="B215" i="5"/>
  <c r="D214" i="5"/>
  <c r="C214" i="5"/>
  <c r="B214" i="5"/>
  <c r="D213" i="5"/>
  <c r="C213" i="5"/>
  <c r="B213" i="5"/>
  <c r="D212" i="5"/>
  <c r="C212" i="5"/>
  <c r="B212" i="5"/>
  <c r="D211" i="5"/>
  <c r="C211" i="5"/>
  <c r="B211" i="5"/>
  <c r="D210" i="5"/>
  <c r="C210" i="5"/>
  <c r="B210" i="5"/>
  <c r="D209" i="5"/>
  <c r="C209" i="5"/>
  <c r="B209" i="5"/>
  <c r="D208" i="5"/>
  <c r="C208" i="5"/>
  <c r="B208" i="5"/>
  <c r="D207" i="5"/>
  <c r="C207" i="5"/>
  <c r="B207" i="5"/>
  <c r="D206" i="5"/>
  <c r="C206" i="5"/>
  <c r="B206" i="5"/>
  <c r="D205" i="5"/>
  <c r="C205" i="5"/>
  <c r="B205" i="5"/>
  <c r="D204" i="5"/>
  <c r="C204" i="5"/>
  <c r="B204" i="5"/>
  <c r="D203" i="5"/>
  <c r="C203" i="5"/>
  <c r="B203" i="5"/>
  <c r="D202" i="5"/>
  <c r="C202" i="5"/>
  <c r="B202" i="5"/>
  <c r="D201" i="5"/>
  <c r="C201" i="5"/>
  <c r="B201" i="5"/>
  <c r="D200" i="5"/>
  <c r="C200" i="5"/>
  <c r="B200" i="5"/>
  <c r="D199" i="5"/>
  <c r="C199" i="5"/>
  <c r="B199" i="5"/>
  <c r="D198" i="5"/>
  <c r="C198" i="5"/>
  <c r="B198" i="5"/>
  <c r="D197" i="5"/>
  <c r="C197" i="5"/>
  <c r="B197" i="5"/>
  <c r="D196" i="5"/>
  <c r="C196" i="5"/>
  <c r="B196" i="5"/>
  <c r="D195" i="5"/>
  <c r="C195" i="5"/>
  <c r="B195" i="5"/>
  <c r="D194" i="5"/>
  <c r="C194" i="5"/>
  <c r="B194" i="5"/>
  <c r="D193" i="5"/>
  <c r="C193" i="5"/>
  <c r="B193" i="5"/>
  <c r="D192" i="5"/>
  <c r="C192" i="5"/>
  <c r="B192" i="5"/>
  <c r="D191" i="5"/>
  <c r="C191" i="5"/>
  <c r="B191" i="5"/>
  <c r="D190" i="5"/>
  <c r="C190" i="5"/>
  <c r="B190" i="5"/>
  <c r="D189" i="5"/>
  <c r="C189" i="5"/>
  <c r="B189" i="5"/>
  <c r="D188" i="5"/>
  <c r="C188" i="5"/>
  <c r="B188" i="5"/>
  <c r="D187" i="5"/>
  <c r="C187" i="5"/>
  <c r="B187" i="5"/>
  <c r="D186" i="5"/>
  <c r="C186" i="5"/>
  <c r="B186" i="5"/>
  <c r="D185" i="5"/>
  <c r="C185" i="5"/>
  <c r="B185" i="5"/>
  <c r="D184" i="5"/>
  <c r="C184" i="5"/>
  <c r="B184" i="5"/>
  <c r="D183" i="5"/>
  <c r="C183" i="5"/>
  <c r="B183" i="5"/>
  <c r="D182" i="5"/>
  <c r="C182" i="5"/>
  <c r="B182" i="5"/>
  <c r="D181" i="5"/>
  <c r="C181" i="5"/>
  <c r="B181" i="5"/>
  <c r="D180" i="5"/>
  <c r="C180" i="5"/>
  <c r="B180" i="5"/>
  <c r="D179" i="5"/>
  <c r="C179" i="5"/>
  <c r="B179" i="5"/>
  <c r="D178" i="5"/>
  <c r="C178" i="5"/>
  <c r="B178" i="5"/>
  <c r="D177" i="5"/>
  <c r="C177" i="5"/>
  <c r="B177" i="5"/>
  <c r="D176" i="5"/>
  <c r="C176" i="5"/>
  <c r="B176" i="5"/>
  <c r="D175" i="5"/>
  <c r="C175" i="5"/>
  <c r="B175" i="5"/>
  <c r="D174" i="5"/>
  <c r="C174" i="5"/>
  <c r="B174" i="5"/>
  <c r="D173" i="5"/>
  <c r="C173" i="5"/>
  <c r="B173" i="5"/>
  <c r="D172" i="5"/>
  <c r="C172" i="5"/>
  <c r="B172" i="5"/>
  <c r="D171" i="5"/>
  <c r="C171" i="5"/>
  <c r="B171" i="5"/>
  <c r="D170" i="5"/>
  <c r="C170" i="5"/>
  <c r="B170" i="5"/>
  <c r="D169" i="5"/>
  <c r="C169" i="5"/>
  <c r="B169" i="5"/>
  <c r="D168" i="5"/>
  <c r="C168" i="5"/>
  <c r="B168" i="5"/>
  <c r="D167" i="5"/>
  <c r="C167" i="5"/>
  <c r="B167" i="5"/>
  <c r="D166" i="5"/>
  <c r="C166" i="5"/>
  <c r="B166" i="5"/>
  <c r="D165" i="5"/>
  <c r="C165" i="5"/>
  <c r="B165" i="5"/>
  <c r="D164" i="5"/>
  <c r="C164" i="5"/>
  <c r="B164" i="5"/>
  <c r="D163" i="5"/>
  <c r="C163" i="5"/>
  <c r="B163" i="5"/>
  <c r="D162" i="5"/>
  <c r="C162" i="5"/>
  <c r="B162" i="5"/>
  <c r="D161" i="5"/>
  <c r="C161" i="5"/>
  <c r="B161" i="5"/>
  <c r="D160" i="5"/>
  <c r="C160" i="5"/>
  <c r="B160" i="5"/>
  <c r="D159" i="5"/>
  <c r="C159" i="5"/>
  <c r="B159" i="5"/>
  <c r="D158" i="5"/>
  <c r="C158" i="5"/>
  <c r="B158" i="5"/>
  <c r="D157" i="5"/>
  <c r="C157" i="5"/>
  <c r="B157" i="5"/>
  <c r="D156" i="5"/>
  <c r="C156" i="5"/>
  <c r="B156" i="5"/>
  <c r="D155" i="5"/>
  <c r="C155" i="5"/>
  <c r="B155" i="5"/>
  <c r="D154" i="5"/>
  <c r="C154" i="5"/>
  <c r="B154" i="5"/>
  <c r="D153" i="5"/>
  <c r="C153" i="5"/>
  <c r="B153" i="5"/>
  <c r="D152" i="5"/>
  <c r="C152" i="5"/>
  <c r="B152" i="5"/>
  <c r="D151" i="5"/>
  <c r="C151" i="5"/>
  <c r="B151" i="5"/>
  <c r="D150" i="5"/>
  <c r="C150" i="5"/>
  <c r="B150" i="5"/>
  <c r="D149" i="5"/>
  <c r="C149" i="5"/>
  <c r="B149" i="5"/>
  <c r="D148" i="5"/>
  <c r="C148" i="5"/>
  <c r="B148" i="5"/>
  <c r="D147" i="5"/>
  <c r="C147" i="5"/>
  <c r="B147" i="5"/>
  <c r="D146" i="5"/>
  <c r="C146" i="5"/>
  <c r="B146" i="5"/>
  <c r="D145" i="5"/>
  <c r="C145" i="5"/>
  <c r="B145" i="5"/>
  <c r="D144" i="5"/>
  <c r="C144" i="5"/>
  <c r="B144" i="5"/>
  <c r="D143" i="5"/>
  <c r="C143" i="5"/>
  <c r="B143" i="5"/>
  <c r="D142" i="5"/>
  <c r="C142" i="5"/>
  <c r="B142" i="5"/>
  <c r="D141" i="5"/>
  <c r="C141" i="5"/>
  <c r="B141" i="5"/>
  <c r="D140" i="5"/>
  <c r="C140" i="5"/>
  <c r="B140" i="5"/>
  <c r="D139" i="5"/>
  <c r="C139" i="5"/>
  <c r="B139" i="5"/>
  <c r="D138" i="5"/>
  <c r="C138" i="5"/>
  <c r="B138" i="5"/>
  <c r="D137" i="5"/>
  <c r="C137" i="5"/>
  <c r="B137" i="5"/>
  <c r="D136" i="5"/>
  <c r="C136" i="5"/>
  <c r="B136" i="5"/>
  <c r="D135" i="5"/>
  <c r="C135" i="5"/>
  <c r="B135" i="5"/>
  <c r="D134" i="5"/>
  <c r="C134" i="5"/>
  <c r="B134" i="5"/>
  <c r="D133" i="5"/>
  <c r="C133" i="5"/>
  <c r="B133" i="5"/>
  <c r="D132" i="5"/>
  <c r="C132" i="5"/>
  <c r="B132" i="5"/>
  <c r="D131" i="5"/>
  <c r="C131" i="5"/>
  <c r="B131" i="5"/>
  <c r="D130" i="5"/>
  <c r="C130" i="5"/>
  <c r="B130" i="5"/>
  <c r="D129" i="5"/>
  <c r="C129" i="5"/>
  <c r="B129" i="5"/>
  <c r="D128" i="5"/>
  <c r="C128" i="5"/>
  <c r="B128" i="5"/>
  <c r="D127" i="5"/>
  <c r="C127" i="5"/>
  <c r="B127" i="5"/>
  <c r="D126" i="5"/>
  <c r="C126" i="5"/>
  <c r="B126" i="5"/>
  <c r="D125" i="5"/>
  <c r="C125" i="5"/>
  <c r="B125" i="5"/>
  <c r="D124" i="5"/>
  <c r="C124" i="5"/>
  <c r="B124" i="5"/>
  <c r="D123" i="5"/>
  <c r="C123" i="5"/>
  <c r="B123" i="5"/>
  <c r="D122" i="5"/>
  <c r="C122" i="5"/>
  <c r="B122" i="5"/>
  <c r="D121" i="5"/>
  <c r="C121" i="5"/>
  <c r="B121" i="5"/>
  <c r="D120" i="5"/>
  <c r="C120" i="5"/>
  <c r="B120" i="5"/>
  <c r="D119" i="5"/>
  <c r="C119" i="5"/>
  <c r="B119" i="5"/>
  <c r="D118" i="5"/>
  <c r="C118" i="5"/>
  <c r="B118" i="5"/>
  <c r="D117" i="5"/>
  <c r="C117" i="5"/>
  <c r="B117" i="5"/>
  <c r="D116" i="5"/>
  <c r="C116" i="5"/>
  <c r="B116" i="5"/>
  <c r="D115" i="5"/>
  <c r="C115" i="5"/>
  <c r="B115" i="5"/>
  <c r="D114" i="5"/>
  <c r="C114" i="5"/>
  <c r="B114" i="5"/>
  <c r="D113" i="5"/>
  <c r="C113" i="5"/>
  <c r="B113" i="5"/>
  <c r="D112" i="5"/>
  <c r="C112" i="5"/>
  <c r="B112" i="5"/>
  <c r="D111" i="5"/>
  <c r="C111" i="5"/>
  <c r="B111" i="5"/>
  <c r="D110" i="5"/>
  <c r="C110" i="5"/>
  <c r="B110" i="5"/>
  <c r="D109" i="5"/>
  <c r="C109" i="5"/>
  <c r="B109" i="5"/>
  <c r="D108" i="5"/>
  <c r="C108" i="5"/>
  <c r="B108" i="5"/>
  <c r="D107" i="5"/>
  <c r="C107" i="5"/>
  <c r="B107" i="5"/>
  <c r="D106" i="5"/>
  <c r="C106" i="5"/>
  <c r="B106" i="5"/>
  <c r="D105" i="5"/>
  <c r="C105" i="5"/>
  <c r="B105" i="5"/>
  <c r="D104" i="5"/>
  <c r="C104" i="5"/>
  <c r="B104" i="5"/>
  <c r="D103" i="5"/>
  <c r="C103" i="5"/>
  <c r="B103" i="5"/>
  <c r="D102" i="5"/>
  <c r="C102" i="5"/>
  <c r="B102" i="5"/>
  <c r="D101" i="5"/>
  <c r="C101" i="5"/>
  <c r="B101" i="5"/>
  <c r="D100" i="5"/>
  <c r="C100" i="5"/>
  <c r="B100" i="5"/>
  <c r="D99" i="5"/>
  <c r="C99" i="5"/>
  <c r="B99" i="5"/>
  <c r="D98" i="5"/>
  <c r="C98" i="5"/>
  <c r="B98" i="5"/>
  <c r="D97" i="5"/>
  <c r="C97" i="5"/>
  <c r="B97" i="5"/>
  <c r="D96" i="5"/>
  <c r="C96" i="5"/>
  <c r="B96" i="5"/>
  <c r="D95" i="5"/>
  <c r="C95" i="5"/>
  <c r="B95" i="5"/>
  <c r="D94" i="5"/>
  <c r="C94" i="5"/>
  <c r="B94" i="5"/>
  <c r="D93" i="5"/>
  <c r="C93" i="5"/>
  <c r="B93" i="5"/>
  <c r="D92" i="5"/>
  <c r="C92" i="5"/>
  <c r="B92" i="5"/>
  <c r="D91" i="5"/>
  <c r="C91" i="5"/>
  <c r="B91" i="5"/>
  <c r="D90" i="5"/>
  <c r="C90" i="5"/>
  <c r="B90" i="5"/>
  <c r="D89" i="5"/>
  <c r="C89" i="5"/>
  <c r="B89" i="5"/>
  <c r="D88" i="5"/>
  <c r="C88" i="5"/>
  <c r="B88" i="5"/>
  <c r="D87" i="5"/>
  <c r="C87" i="5"/>
  <c r="B87" i="5"/>
  <c r="D86" i="5"/>
  <c r="C86" i="5"/>
  <c r="B86" i="5"/>
  <c r="D85" i="5"/>
  <c r="C85" i="5"/>
  <c r="B85" i="5"/>
  <c r="D84" i="5"/>
  <c r="C84" i="5"/>
  <c r="B84" i="5"/>
  <c r="D83" i="5"/>
  <c r="C83" i="5"/>
  <c r="B83" i="5"/>
  <c r="D82" i="5"/>
  <c r="C82" i="5"/>
  <c r="B82" i="5"/>
  <c r="D81" i="5"/>
  <c r="C81" i="5"/>
  <c r="B81" i="5"/>
  <c r="D80" i="5"/>
  <c r="C80" i="5"/>
  <c r="B80" i="5"/>
  <c r="D79" i="5"/>
  <c r="C79" i="5"/>
  <c r="B79" i="5"/>
  <c r="D78" i="5"/>
  <c r="C78" i="5"/>
  <c r="B78" i="5"/>
  <c r="D77" i="5"/>
  <c r="C77" i="5"/>
  <c r="B77" i="5"/>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D63" i="5"/>
  <c r="C63" i="5"/>
  <c r="B63" i="5"/>
  <c r="D62" i="5"/>
  <c r="C62" i="5"/>
  <c r="B62" i="5"/>
  <c r="D61" i="5"/>
  <c r="C61" i="5"/>
  <c r="B61" i="5"/>
  <c r="D60" i="5"/>
  <c r="C60" i="5"/>
  <c r="B60" i="5"/>
  <c r="D59" i="5"/>
  <c r="C59" i="5"/>
  <c r="B59" i="5"/>
  <c r="D58" i="5"/>
  <c r="C58" i="5"/>
  <c r="B58" i="5"/>
  <c r="D57" i="5"/>
  <c r="C57" i="5"/>
  <c r="B57" i="5"/>
  <c r="D56" i="5"/>
  <c r="C56" i="5"/>
  <c r="B56" i="5"/>
  <c r="D55" i="5"/>
  <c r="C55" i="5"/>
  <c r="B55" i="5"/>
  <c r="D54" i="5"/>
  <c r="C54" i="5"/>
  <c r="B54" i="5"/>
  <c r="D53" i="5"/>
  <c r="C53" i="5"/>
  <c r="B53" i="5"/>
  <c r="D52" i="5"/>
  <c r="C52" i="5"/>
  <c r="B52" i="5"/>
  <c r="D51" i="5"/>
  <c r="C51" i="5"/>
  <c r="B51" i="5"/>
  <c r="D50" i="5"/>
  <c r="C50" i="5"/>
  <c r="B50" i="5"/>
  <c r="D49" i="5"/>
  <c r="C49" i="5"/>
  <c r="B49" i="5"/>
  <c r="D48" i="5"/>
  <c r="C48" i="5"/>
  <c r="B48" i="5"/>
  <c r="D47" i="5"/>
  <c r="C47" i="5"/>
  <c r="B47" i="5"/>
  <c r="D46" i="5"/>
  <c r="C46" i="5"/>
  <c r="B46" i="5"/>
  <c r="D45" i="5"/>
  <c r="C45" i="5"/>
  <c r="B45" i="5"/>
  <c r="D44" i="5"/>
  <c r="C44" i="5"/>
  <c r="B44" i="5"/>
  <c r="D43" i="5"/>
  <c r="C43" i="5"/>
  <c r="B43" i="5"/>
  <c r="D42" i="5"/>
  <c r="C42" i="5"/>
  <c r="B42" i="5"/>
  <c r="D41" i="5"/>
  <c r="C41" i="5"/>
  <c r="B41" i="5"/>
  <c r="D40" i="5"/>
  <c r="C40" i="5"/>
  <c r="B40" i="5"/>
  <c r="D39" i="5"/>
  <c r="C39" i="5"/>
  <c r="B39" i="5"/>
  <c r="D38" i="5"/>
  <c r="C38" i="5"/>
  <c r="B38" i="5"/>
  <c r="D37" i="5"/>
  <c r="C37" i="5"/>
  <c r="B37" i="5"/>
  <c r="D36" i="5"/>
  <c r="C36" i="5"/>
  <c r="B36" i="5"/>
  <c r="D35" i="5"/>
  <c r="C35" i="5"/>
  <c r="B35" i="5"/>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D5" i="5"/>
  <c r="C5" i="5"/>
  <c r="B5" i="5"/>
  <c r="AH520" i="4"/>
  <c r="AG520" i="4"/>
  <c r="AN520" i="4" s="1"/>
  <c r="AF520" i="4"/>
  <c r="AM520" i="4" s="1"/>
  <c r="I508" i="5" s="1"/>
  <c r="AE520" i="4"/>
  <c r="AL520" i="4" s="1"/>
  <c r="H508" i="5" s="1"/>
  <c r="AD520" i="4"/>
  <c r="AK520" i="4" s="1"/>
  <c r="AC520" i="4"/>
  <c r="AB520" i="4"/>
  <c r="AA520" i="4"/>
  <c r="AN519" i="4"/>
  <c r="J507" i="5" s="1"/>
  <c r="AM519" i="4"/>
  <c r="I507" i="5" s="1"/>
  <c r="AL519" i="4"/>
  <c r="H507" i="5" s="1"/>
  <c r="AH519" i="4"/>
  <c r="AG519" i="4"/>
  <c r="AF519" i="4"/>
  <c r="AE519" i="4"/>
  <c r="AD519" i="4"/>
  <c r="AK519" i="4" s="1"/>
  <c r="AC519" i="4"/>
  <c r="AB519" i="4"/>
  <c r="AA519" i="4"/>
  <c r="D519" i="4"/>
  <c r="C519" i="4"/>
  <c r="B519" i="4"/>
  <c r="AM518" i="4"/>
  <c r="I506" i="5" s="1"/>
  <c r="AL518" i="4"/>
  <c r="H506" i="5" s="1"/>
  <c r="AK518" i="4"/>
  <c r="AH518" i="4"/>
  <c r="AG518" i="4"/>
  <c r="AN518" i="4" s="1"/>
  <c r="J506" i="5" s="1"/>
  <c r="AF518" i="4"/>
  <c r="AE518" i="4"/>
  <c r="AD518" i="4"/>
  <c r="AB518" i="4"/>
  <c r="AA518" i="4"/>
  <c r="AC518" i="4" s="1"/>
  <c r="D518" i="4"/>
  <c r="C518" i="4"/>
  <c r="B518" i="4"/>
  <c r="AL517" i="4"/>
  <c r="H505" i="5" s="1"/>
  <c r="AK517" i="4"/>
  <c r="AH517" i="4"/>
  <c r="AG517" i="4"/>
  <c r="AN517" i="4" s="1"/>
  <c r="J505" i="5" s="1"/>
  <c r="AF517" i="4"/>
  <c r="AM517" i="4" s="1"/>
  <c r="I505" i="5" s="1"/>
  <c r="AE517" i="4"/>
  <c r="AD517" i="4"/>
  <c r="AB517" i="4"/>
  <c r="AA517" i="4"/>
  <c r="AC517" i="4" s="1"/>
  <c r="D517" i="4"/>
  <c r="C517" i="4"/>
  <c r="B517" i="4"/>
  <c r="AK516" i="4"/>
  <c r="AH516" i="4"/>
  <c r="AG516" i="4"/>
  <c r="AN516" i="4" s="1"/>
  <c r="J504" i="5" s="1"/>
  <c r="AF516" i="4"/>
  <c r="AM516" i="4" s="1"/>
  <c r="I504" i="5" s="1"/>
  <c r="AE516" i="4"/>
  <c r="AL516" i="4" s="1"/>
  <c r="H504" i="5" s="1"/>
  <c r="AD516" i="4"/>
  <c r="AB516" i="4"/>
  <c r="AA516" i="4"/>
  <c r="AC516" i="4" s="1"/>
  <c r="D516" i="4"/>
  <c r="C516" i="4"/>
  <c r="B516" i="4"/>
  <c r="AN515" i="4"/>
  <c r="J503" i="5" s="1"/>
  <c r="AH515" i="4"/>
  <c r="AG515" i="4"/>
  <c r="AF515" i="4"/>
  <c r="AM515" i="4" s="1"/>
  <c r="I503" i="5" s="1"/>
  <c r="AE515" i="4"/>
  <c r="AL515" i="4" s="1"/>
  <c r="H503" i="5" s="1"/>
  <c r="AD515" i="4"/>
  <c r="AK515" i="4" s="1"/>
  <c r="AC515" i="4"/>
  <c r="AB515" i="4"/>
  <c r="AA515" i="4"/>
  <c r="D515" i="4"/>
  <c r="C515" i="4"/>
  <c r="B515" i="4"/>
  <c r="AH514" i="4"/>
  <c r="AG514" i="4"/>
  <c r="AN514" i="4" s="1"/>
  <c r="J502" i="5" s="1"/>
  <c r="AF514" i="4"/>
  <c r="AM514" i="4" s="1"/>
  <c r="I502" i="5" s="1"/>
  <c r="AE514" i="4"/>
  <c r="AL514" i="4" s="1"/>
  <c r="H502" i="5" s="1"/>
  <c r="AD514" i="4"/>
  <c r="AK514" i="4" s="1"/>
  <c r="AC514" i="4"/>
  <c r="AB514" i="4"/>
  <c r="AA514" i="4"/>
  <c r="D514" i="4"/>
  <c r="C514" i="4"/>
  <c r="B514" i="4"/>
  <c r="AN513" i="4"/>
  <c r="J501" i="5" s="1"/>
  <c r="AH513" i="4"/>
  <c r="AG513" i="4"/>
  <c r="AF513" i="4"/>
  <c r="AM513" i="4" s="1"/>
  <c r="I501" i="5" s="1"/>
  <c r="AE513" i="4"/>
  <c r="AL513" i="4" s="1"/>
  <c r="H501" i="5" s="1"/>
  <c r="AD513" i="4"/>
  <c r="AK513" i="4" s="1"/>
  <c r="AC513" i="4"/>
  <c r="AB513" i="4"/>
  <c r="AA513" i="4"/>
  <c r="D513" i="4"/>
  <c r="C513" i="4"/>
  <c r="B513" i="4"/>
  <c r="AN512" i="4"/>
  <c r="J500" i="5" s="1"/>
  <c r="AM512" i="4"/>
  <c r="I500" i="5" s="1"/>
  <c r="AK512" i="4"/>
  <c r="AH512" i="4"/>
  <c r="AG512" i="4"/>
  <c r="AF512" i="4"/>
  <c r="AE512" i="4"/>
  <c r="AL512" i="4" s="1"/>
  <c r="H500" i="5" s="1"/>
  <c r="AD512" i="4"/>
  <c r="AC512" i="4"/>
  <c r="AB512" i="4"/>
  <c r="AA512" i="4"/>
  <c r="D512" i="4"/>
  <c r="C512" i="4"/>
  <c r="B512" i="4"/>
  <c r="AN511" i="4"/>
  <c r="J499" i="5" s="1"/>
  <c r="AM511" i="4"/>
  <c r="AL511" i="4"/>
  <c r="H499" i="5" s="1"/>
  <c r="AH511" i="4"/>
  <c r="AG511" i="4"/>
  <c r="AF511" i="4"/>
  <c r="AE511" i="4"/>
  <c r="AD511" i="4"/>
  <c r="AK511" i="4" s="1"/>
  <c r="AC511" i="4"/>
  <c r="AB511" i="4"/>
  <c r="AA511" i="4"/>
  <c r="D511" i="4"/>
  <c r="C511" i="4"/>
  <c r="B511" i="4"/>
  <c r="AM510" i="4"/>
  <c r="I498" i="5" s="1"/>
  <c r="AL510" i="4"/>
  <c r="H498" i="5" s="1"/>
  <c r="AK510" i="4"/>
  <c r="AH510" i="4"/>
  <c r="AG510" i="4"/>
  <c r="AN510" i="4" s="1"/>
  <c r="J498" i="5" s="1"/>
  <c r="AF510" i="4"/>
  <c r="AE510" i="4"/>
  <c r="AD510" i="4"/>
  <c r="AC510" i="4"/>
  <c r="AB510" i="4"/>
  <c r="AA510" i="4"/>
  <c r="D510" i="4"/>
  <c r="C510" i="4"/>
  <c r="B510" i="4"/>
  <c r="AL509" i="4"/>
  <c r="H497" i="5" s="1"/>
  <c r="AK509" i="4"/>
  <c r="AH509" i="4"/>
  <c r="AG509" i="4"/>
  <c r="AN509" i="4" s="1"/>
  <c r="AF509" i="4"/>
  <c r="AM509" i="4" s="1"/>
  <c r="I497" i="5" s="1"/>
  <c r="AE509" i="4"/>
  <c r="AD509" i="4"/>
  <c r="AB509" i="4"/>
  <c r="AA509" i="4"/>
  <c r="AC509" i="4" s="1"/>
  <c r="D509" i="4"/>
  <c r="C509" i="4"/>
  <c r="B509" i="4"/>
  <c r="AK508" i="4"/>
  <c r="AH508" i="4"/>
  <c r="AG508" i="4"/>
  <c r="AN508" i="4" s="1"/>
  <c r="J496" i="5" s="1"/>
  <c r="AF508" i="4"/>
  <c r="AM508" i="4" s="1"/>
  <c r="I496" i="5" s="1"/>
  <c r="AE508" i="4"/>
  <c r="AL508" i="4" s="1"/>
  <c r="H496" i="5" s="1"/>
  <c r="AD508" i="4"/>
  <c r="AB508" i="4"/>
  <c r="AA508" i="4"/>
  <c r="AC508" i="4" s="1"/>
  <c r="D508" i="4"/>
  <c r="C508" i="4"/>
  <c r="B508" i="4"/>
  <c r="AH507" i="4"/>
  <c r="AG507" i="4"/>
  <c r="AN507" i="4" s="1"/>
  <c r="J495" i="5" s="1"/>
  <c r="AF507" i="4"/>
  <c r="AM507" i="4" s="1"/>
  <c r="AE507" i="4"/>
  <c r="AL507" i="4" s="1"/>
  <c r="H495" i="5" s="1"/>
  <c r="AD507" i="4"/>
  <c r="AK507" i="4" s="1"/>
  <c r="AC507" i="4"/>
  <c r="AB507" i="4"/>
  <c r="AA507" i="4"/>
  <c r="D507" i="4"/>
  <c r="C507" i="4"/>
  <c r="B507" i="4"/>
  <c r="AH506" i="4"/>
  <c r="AG506" i="4"/>
  <c r="AN506" i="4" s="1"/>
  <c r="J494" i="5" s="1"/>
  <c r="AF506" i="4"/>
  <c r="AM506" i="4" s="1"/>
  <c r="I494" i="5" s="1"/>
  <c r="AE506" i="4"/>
  <c r="AL506" i="4" s="1"/>
  <c r="H494" i="5" s="1"/>
  <c r="AD506" i="4"/>
  <c r="AK506" i="4" s="1"/>
  <c r="AC506" i="4"/>
  <c r="AB506" i="4"/>
  <c r="AA506" i="4"/>
  <c r="D506" i="4"/>
  <c r="C506" i="4"/>
  <c r="B506" i="4"/>
  <c r="AN505" i="4"/>
  <c r="J493" i="5" s="1"/>
  <c r="AL505" i="4"/>
  <c r="H493" i="5" s="1"/>
  <c r="AH505" i="4"/>
  <c r="AG505" i="4"/>
  <c r="AF505" i="4"/>
  <c r="AM505" i="4" s="1"/>
  <c r="I493" i="5" s="1"/>
  <c r="AE505" i="4"/>
  <c r="AD505" i="4"/>
  <c r="AK505" i="4" s="1"/>
  <c r="AC505" i="4"/>
  <c r="AB505" i="4"/>
  <c r="AA505" i="4"/>
  <c r="D505" i="4"/>
  <c r="C505" i="4"/>
  <c r="B505" i="4"/>
  <c r="AN504" i="4"/>
  <c r="J492" i="5" s="1"/>
  <c r="AM504" i="4"/>
  <c r="I492" i="5" s="1"/>
  <c r="AK504" i="4"/>
  <c r="AH504" i="4"/>
  <c r="AG504" i="4"/>
  <c r="AF504" i="4"/>
  <c r="AE504" i="4"/>
  <c r="AL504" i="4" s="1"/>
  <c r="H492" i="5" s="1"/>
  <c r="AD504" i="4"/>
  <c r="AB504" i="4"/>
  <c r="AA504" i="4"/>
  <c r="AC504" i="4" s="1"/>
  <c r="D504" i="4"/>
  <c r="C504" i="4"/>
  <c r="B504" i="4"/>
  <c r="AN503" i="4"/>
  <c r="J491" i="5" s="1"/>
  <c r="AM503" i="4"/>
  <c r="I491" i="5" s="1"/>
  <c r="AL503" i="4"/>
  <c r="H491" i="5" s="1"/>
  <c r="AH503" i="4"/>
  <c r="AG503" i="4"/>
  <c r="AF503" i="4"/>
  <c r="AE503" i="4"/>
  <c r="AD503" i="4"/>
  <c r="AK503" i="4" s="1"/>
  <c r="AC503" i="4"/>
  <c r="AB503" i="4"/>
  <c r="AA503" i="4"/>
  <c r="D503" i="4"/>
  <c r="C503" i="4"/>
  <c r="B503" i="4"/>
  <c r="AM502" i="4"/>
  <c r="I490" i="5" s="1"/>
  <c r="AL502" i="4"/>
  <c r="H490" i="5" s="1"/>
  <c r="AK502" i="4"/>
  <c r="AH502" i="4"/>
  <c r="AG502" i="4"/>
  <c r="AN502" i="4" s="1"/>
  <c r="J490" i="5" s="1"/>
  <c r="AF502" i="4"/>
  <c r="AE502" i="4"/>
  <c r="AD502" i="4"/>
  <c r="AB502" i="4"/>
  <c r="AA502" i="4"/>
  <c r="AC502" i="4" s="1"/>
  <c r="D502" i="4"/>
  <c r="C502" i="4"/>
  <c r="B502" i="4"/>
  <c r="AL501" i="4"/>
  <c r="H489" i="5" s="1"/>
  <c r="AK501" i="4"/>
  <c r="AH501" i="4"/>
  <c r="AG501" i="4"/>
  <c r="AN501" i="4" s="1"/>
  <c r="J489" i="5" s="1"/>
  <c r="AF501" i="4"/>
  <c r="AM501" i="4" s="1"/>
  <c r="I489" i="5" s="1"/>
  <c r="AE501" i="4"/>
  <c r="AD501" i="4"/>
  <c r="AB501" i="4"/>
  <c r="AA501" i="4"/>
  <c r="AC501" i="4" s="1"/>
  <c r="D501" i="4"/>
  <c r="C501" i="4"/>
  <c r="B501" i="4"/>
  <c r="AK500" i="4"/>
  <c r="AH500" i="4"/>
  <c r="AG500" i="4"/>
  <c r="AN500" i="4" s="1"/>
  <c r="J488" i="5" s="1"/>
  <c r="AF500" i="4"/>
  <c r="AM500" i="4" s="1"/>
  <c r="I488" i="5" s="1"/>
  <c r="AE500" i="4"/>
  <c r="AL500" i="4" s="1"/>
  <c r="AD500" i="4"/>
  <c r="AB500" i="4"/>
  <c r="AA500" i="4"/>
  <c r="AC500" i="4" s="1"/>
  <c r="D500" i="4"/>
  <c r="C500" i="4"/>
  <c r="B500" i="4"/>
  <c r="AH499" i="4"/>
  <c r="AG499" i="4"/>
  <c r="AN499" i="4" s="1"/>
  <c r="J487" i="5" s="1"/>
  <c r="AF499" i="4"/>
  <c r="AM499" i="4" s="1"/>
  <c r="I487" i="5" s="1"/>
  <c r="AE499" i="4"/>
  <c r="AL499" i="4" s="1"/>
  <c r="H487" i="5" s="1"/>
  <c r="AD499" i="4"/>
  <c r="AK499" i="4" s="1"/>
  <c r="AC499" i="4"/>
  <c r="AB499" i="4"/>
  <c r="AA499" i="4"/>
  <c r="D499" i="4"/>
  <c r="C499" i="4"/>
  <c r="B499" i="4"/>
  <c r="AM498" i="4"/>
  <c r="I486" i="5" s="1"/>
  <c r="AH498" i="4"/>
  <c r="AG498" i="4"/>
  <c r="AN498" i="4" s="1"/>
  <c r="J486" i="5" s="1"/>
  <c r="AF498" i="4"/>
  <c r="AE498" i="4"/>
  <c r="AL498" i="4" s="1"/>
  <c r="H486" i="5" s="1"/>
  <c r="AD498" i="4"/>
  <c r="AK498" i="4" s="1"/>
  <c r="AC498" i="4"/>
  <c r="AB498" i="4"/>
  <c r="AA498" i="4"/>
  <c r="D498" i="4"/>
  <c r="C498" i="4"/>
  <c r="B498" i="4"/>
  <c r="AN497" i="4"/>
  <c r="J485" i="5" s="1"/>
  <c r="AL497" i="4"/>
  <c r="H485" i="5" s="1"/>
  <c r="AH497" i="4"/>
  <c r="AG497" i="4"/>
  <c r="AF497" i="4"/>
  <c r="AM497" i="4" s="1"/>
  <c r="I485" i="5" s="1"/>
  <c r="AE497" i="4"/>
  <c r="AD497" i="4"/>
  <c r="AK497" i="4" s="1"/>
  <c r="AC497" i="4"/>
  <c r="AB497" i="4"/>
  <c r="AA497" i="4"/>
  <c r="D497" i="4"/>
  <c r="C497" i="4"/>
  <c r="B497" i="4"/>
  <c r="AN496" i="4"/>
  <c r="J484" i="5" s="1"/>
  <c r="AM496" i="4"/>
  <c r="I484" i="5" s="1"/>
  <c r="AH496" i="4"/>
  <c r="AG496" i="4"/>
  <c r="AF496" i="4"/>
  <c r="AE496" i="4"/>
  <c r="AL496" i="4" s="1"/>
  <c r="H484" i="5" s="1"/>
  <c r="AD496" i="4"/>
  <c r="AK496" i="4" s="1"/>
  <c r="AC496" i="4"/>
  <c r="AB496" i="4"/>
  <c r="AA496" i="4"/>
  <c r="D496" i="4"/>
  <c r="C496" i="4"/>
  <c r="B496" i="4"/>
  <c r="AN495" i="4"/>
  <c r="J483" i="5" s="1"/>
  <c r="AM495" i="4"/>
  <c r="I483" i="5" s="1"/>
  <c r="AL495" i="4"/>
  <c r="H483" i="5" s="1"/>
  <c r="AH495" i="4"/>
  <c r="AG495" i="4"/>
  <c r="AF495" i="4"/>
  <c r="AE495" i="4"/>
  <c r="AD495" i="4"/>
  <c r="AK495" i="4" s="1"/>
  <c r="AC495" i="4"/>
  <c r="AB495" i="4"/>
  <c r="AA495" i="4"/>
  <c r="D495" i="4"/>
  <c r="C495" i="4"/>
  <c r="B495" i="4"/>
  <c r="AM494" i="4"/>
  <c r="I482" i="5" s="1"/>
  <c r="AL494" i="4"/>
  <c r="H482" i="5" s="1"/>
  <c r="AK494" i="4"/>
  <c r="AH494" i="4"/>
  <c r="AG494" i="4"/>
  <c r="AN494" i="4" s="1"/>
  <c r="J482" i="5" s="1"/>
  <c r="AF494" i="4"/>
  <c r="AE494" i="4"/>
  <c r="AD494" i="4"/>
  <c r="AC494" i="4"/>
  <c r="AB494" i="4"/>
  <c r="AA494" i="4"/>
  <c r="D494" i="4"/>
  <c r="C494" i="4"/>
  <c r="B494" i="4"/>
  <c r="AL493" i="4"/>
  <c r="H481" i="5" s="1"/>
  <c r="AK493" i="4"/>
  <c r="AH493" i="4"/>
  <c r="AG493" i="4"/>
  <c r="AN493" i="4" s="1"/>
  <c r="J481" i="5" s="1"/>
  <c r="AF493" i="4"/>
  <c r="AM493" i="4" s="1"/>
  <c r="I481" i="5" s="1"/>
  <c r="AE493" i="4"/>
  <c r="AD493" i="4"/>
  <c r="AB493" i="4"/>
  <c r="AA493" i="4"/>
  <c r="AC493" i="4" s="1"/>
  <c r="D493" i="4"/>
  <c r="C493" i="4"/>
  <c r="B493" i="4"/>
  <c r="AK492" i="4"/>
  <c r="AH492" i="4"/>
  <c r="AG492" i="4"/>
  <c r="AN492" i="4" s="1"/>
  <c r="J480" i="5" s="1"/>
  <c r="AF492" i="4"/>
  <c r="AM492" i="4" s="1"/>
  <c r="I480" i="5" s="1"/>
  <c r="AE492" i="4"/>
  <c r="AL492" i="4" s="1"/>
  <c r="H480" i="5" s="1"/>
  <c r="AD492" i="4"/>
  <c r="AB492" i="4"/>
  <c r="AA492" i="4"/>
  <c r="AC492" i="4" s="1"/>
  <c r="D492" i="4"/>
  <c r="C492" i="4"/>
  <c r="B492" i="4"/>
  <c r="AH491" i="4"/>
  <c r="AG491" i="4"/>
  <c r="AN491" i="4" s="1"/>
  <c r="J479" i="5" s="1"/>
  <c r="AF491" i="4"/>
  <c r="AM491" i="4" s="1"/>
  <c r="I479" i="5" s="1"/>
  <c r="AE491" i="4"/>
  <c r="AL491" i="4" s="1"/>
  <c r="H479" i="5" s="1"/>
  <c r="AD491" i="4"/>
  <c r="AK491" i="4" s="1"/>
  <c r="AC491" i="4"/>
  <c r="AB491" i="4"/>
  <c r="AA491" i="4"/>
  <c r="D491" i="4"/>
  <c r="C491" i="4"/>
  <c r="B491" i="4"/>
  <c r="AM490" i="4"/>
  <c r="I478" i="5" s="1"/>
  <c r="AH490" i="4"/>
  <c r="AG490" i="4"/>
  <c r="AN490" i="4" s="1"/>
  <c r="J478" i="5" s="1"/>
  <c r="AF490" i="4"/>
  <c r="AE490" i="4"/>
  <c r="AL490" i="4" s="1"/>
  <c r="H478" i="5" s="1"/>
  <c r="AD490" i="4"/>
  <c r="AK490" i="4" s="1"/>
  <c r="AC490" i="4"/>
  <c r="AB490" i="4"/>
  <c r="AA490" i="4"/>
  <c r="D490" i="4"/>
  <c r="C490" i="4"/>
  <c r="B490" i="4"/>
  <c r="AN489" i="4"/>
  <c r="J477" i="5" s="1"/>
  <c r="AH489" i="4"/>
  <c r="AG489" i="4"/>
  <c r="AF489" i="4"/>
  <c r="AM489" i="4" s="1"/>
  <c r="I477" i="5" s="1"/>
  <c r="AE489" i="4"/>
  <c r="AL489" i="4" s="1"/>
  <c r="H477" i="5" s="1"/>
  <c r="AD489" i="4"/>
  <c r="AK489" i="4" s="1"/>
  <c r="AC489" i="4"/>
  <c r="AB489" i="4"/>
  <c r="AA489" i="4"/>
  <c r="D489" i="4"/>
  <c r="C489" i="4"/>
  <c r="B489" i="4"/>
  <c r="AN488" i="4"/>
  <c r="J476" i="5" s="1"/>
  <c r="AM488" i="4"/>
  <c r="I476" i="5" s="1"/>
  <c r="AH488" i="4"/>
  <c r="AG488" i="4"/>
  <c r="AF488" i="4"/>
  <c r="AE488" i="4"/>
  <c r="AL488" i="4" s="1"/>
  <c r="H476" i="5" s="1"/>
  <c r="AD488" i="4"/>
  <c r="AK488" i="4" s="1"/>
  <c r="AB488" i="4"/>
  <c r="AA488" i="4"/>
  <c r="AC488" i="4" s="1"/>
  <c r="D488" i="4"/>
  <c r="C488" i="4"/>
  <c r="B488" i="4"/>
  <c r="AN487" i="4"/>
  <c r="J475" i="5" s="1"/>
  <c r="AM487" i="4"/>
  <c r="I475" i="5" s="1"/>
  <c r="AL487" i="4"/>
  <c r="H475" i="5" s="1"/>
  <c r="AH487" i="4"/>
  <c r="AG487" i="4"/>
  <c r="AF487" i="4"/>
  <c r="AE487" i="4"/>
  <c r="AD487" i="4"/>
  <c r="AK487" i="4" s="1"/>
  <c r="AC487" i="4"/>
  <c r="AB487" i="4"/>
  <c r="AA487" i="4"/>
  <c r="D487" i="4"/>
  <c r="C487" i="4"/>
  <c r="B487" i="4"/>
  <c r="AM486" i="4"/>
  <c r="I474" i="5" s="1"/>
  <c r="AL486" i="4"/>
  <c r="H474" i="5" s="1"/>
  <c r="AK486" i="4"/>
  <c r="AH486" i="4"/>
  <c r="AG486" i="4"/>
  <c r="AN486" i="4" s="1"/>
  <c r="J474" i="5" s="1"/>
  <c r="AF486" i="4"/>
  <c r="AE486" i="4"/>
  <c r="AD486" i="4"/>
  <c r="AB486" i="4"/>
  <c r="AA486" i="4"/>
  <c r="AC486" i="4" s="1"/>
  <c r="D486" i="4"/>
  <c r="C486" i="4"/>
  <c r="B486" i="4"/>
  <c r="AL485" i="4"/>
  <c r="H473" i="5" s="1"/>
  <c r="AK485" i="4"/>
  <c r="AH485" i="4"/>
  <c r="AG485" i="4"/>
  <c r="AN485" i="4" s="1"/>
  <c r="J473" i="5" s="1"/>
  <c r="AF485" i="4"/>
  <c r="AM485" i="4" s="1"/>
  <c r="I473" i="5" s="1"/>
  <c r="AE485" i="4"/>
  <c r="AD485" i="4"/>
  <c r="AB485" i="4"/>
  <c r="AA485" i="4"/>
  <c r="AC485" i="4" s="1"/>
  <c r="D485" i="4"/>
  <c r="C485" i="4"/>
  <c r="B485" i="4"/>
  <c r="AK484" i="4"/>
  <c r="AH484" i="4"/>
  <c r="AG484" i="4"/>
  <c r="AN484" i="4" s="1"/>
  <c r="J472" i="5" s="1"/>
  <c r="AF484" i="4"/>
  <c r="AM484" i="4" s="1"/>
  <c r="I472" i="5" s="1"/>
  <c r="AE484" i="4"/>
  <c r="AL484" i="4" s="1"/>
  <c r="H472" i="5" s="1"/>
  <c r="AD484" i="4"/>
  <c r="AB484" i="4"/>
  <c r="AA484" i="4"/>
  <c r="AC484" i="4" s="1"/>
  <c r="D484" i="4"/>
  <c r="C484" i="4"/>
  <c r="B484" i="4"/>
  <c r="AN483" i="4"/>
  <c r="J471" i="5" s="1"/>
  <c r="AH483" i="4"/>
  <c r="AG483" i="4"/>
  <c r="AF483" i="4"/>
  <c r="AM483" i="4" s="1"/>
  <c r="I471" i="5" s="1"/>
  <c r="AE483" i="4"/>
  <c r="AL483" i="4" s="1"/>
  <c r="H471" i="5" s="1"/>
  <c r="AD483" i="4"/>
  <c r="AK483" i="4" s="1"/>
  <c r="AC483" i="4"/>
  <c r="AB483" i="4"/>
  <c r="AA483" i="4"/>
  <c r="D483" i="4"/>
  <c r="C483" i="4"/>
  <c r="B483" i="4"/>
  <c r="AH482" i="4"/>
  <c r="AG482" i="4"/>
  <c r="AN482" i="4" s="1"/>
  <c r="J470" i="5" s="1"/>
  <c r="AF482" i="4"/>
  <c r="AM482" i="4" s="1"/>
  <c r="I470" i="5" s="1"/>
  <c r="AE482" i="4"/>
  <c r="AL482" i="4" s="1"/>
  <c r="H470" i="5" s="1"/>
  <c r="AD482" i="4"/>
  <c r="AK482" i="4" s="1"/>
  <c r="AC482" i="4"/>
  <c r="AB482" i="4"/>
  <c r="AA482" i="4"/>
  <c r="D482" i="4"/>
  <c r="C482" i="4"/>
  <c r="B482" i="4"/>
  <c r="AN481" i="4"/>
  <c r="J469" i="5" s="1"/>
  <c r="AH481" i="4"/>
  <c r="AG481" i="4"/>
  <c r="AF481" i="4"/>
  <c r="AM481" i="4" s="1"/>
  <c r="I469" i="5" s="1"/>
  <c r="AE481" i="4"/>
  <c r="AL481" i="4" s="1"/>
  <c r="H469" i="5" s="1"/>
  <c r="AD481" i="4"/>
  <c r="AK481" i="4" s="1"/>
  <c r="AC481" i="4"/>
  <c r="AB481" i="4"/>
  <c r="AA481" i="4"/>
  <c r="D481" i="4"/>
  <c r="C481" i="4"/>
  <c r="B481" i="4"/>
  <c r="AN480" i="4"/>
  <c r="J468" i="5" s="1"/>
  <c r="AM480" i="4"/>
  <c r="I468" i="5" s="1"/>
  <c r="AK480" i="4"/>
  <c r="AH480" i="4"/>
  <c r="AG480" i="4"/>
  <c r="AF480" i="4"/>
  <c r="AE480" i="4"/>
  <c r="AL480" i="4" s="1"/>
  <c r="H468" i="5" s="1"/>
  <c r="AD480" i="4"/>
  <c r="AC480" i="4"/>
  <c r="AB480" i="4"/>
  <c r="AA480" i="4"/>
  <c r="D480" i="4"/>
  <c r="C480" i="4"/>
  <c r="B480" i="4"/>
  <c r="AN479" i="4"/>
  <c r="J467" i="5" s="1"/>
  <c r="AM479" i="4"/>
  <c r="AL479" i="4"/>
  <c r="H467" i="5" s="1"/>
  <c r="AH479" i="4"/>
  <c r="AG479" i="4"/>
  <c r="AF479" i="4"/>
  <c r="AE479" i="4"/>
  <c r="AD479" i="4"/>
  <c r="AK479" i="4" s="1"/>
  <c r="AC479" i="4"/>
  <c r="AB479" i="4"/>
  <c r="AA479" i="4"/>
  <c r="D479" i="4"/>
  <c r="C479" i="4"/>
  <c r="B479" i="4"/>
  <c r="AM478" i="4"/>
  <c r="I466" i="5" s="1"/>
  <c r="AL478" i="4"/>
  <c r="H466" i="5" s="1"/>
  <c r="AK478" i="4"/>
  <c r="AH478" i="4"/>
  <c r="AG478" i="4"/>
  <c r="AN478" i="4" s="1"/>
  <c r="J466" i="5" s="1"/>
  <c r="AF478" i="4"/>
  <c r="AE478" i="4"/>
  <c r="AD478" i="4"/>
  <c r="AC478" i="4"/>
  <c r="AB478" i="4"/>
  <c r="AA478" i="4"/>
  <c r="D478" i="4"/>
  <c r="C478" i="4"/>
  <c r="B478" i="4"/>
  <c r="AL477" i="4"/>
  <c r="H465" i="5" s="1"/>
  <c r="AK477" i="4"/>
  <c r="AH477" i="4"/>
  <c r="AG477" i="4"/>
  <c r="AN477" i="4" s="1"/>
  <c r="AF477" i="4"/>
  <c r="AM477" i="4" s="1"/>
  <c r="I465" i="5" s="1"/>
  <c r="AE477" i="4"/>
  <c r="AD477" i="4"/>
  <c r="AB477" i="4"/>
  <c r="AA477" i="4"/>
  <c r="AC477" i="4" s="1"/>
  <c r="D477" i="4"/>
  <c r="C477" i="4"/>
  <c r="B477" i="4"/>
  <c r="AK476" i="4"/>
  <c r="AH476" i="4"/>
  <c r="AG476" i="4"/>
  <c r="AN476" i="4" s="1"/>
  <c r="J464" i="5" s="1"/>
  <c r="AF476" i="4"/>
  <c r="AM476" i="4" s="1"/>
  <c r="I464" i="5" s="1"/>
  <c r="AE476" i="4"/>
  <c r="AL476" i="4" s="1"/>
  <c r="H464" i="5" s="1"/>
  <c r="AD476" i="4"/>
  <c r="AB476" i="4"/>
  <c r="AA476" i="4"/>
  <c r="AC476" i="4" s="1"/>
  <c r="D476" i="4"/>
  <c r="C476" i="4"/>
  <c r="B476" i="4"/>
  <c r="AH475" i="4"/>
  <c r="AG475" i="4"/>
  <c r="AN475" i="4" s="1"/>
  <c r="J463" i="5" s="1"/>
  <c r="AF475" i="4"/>
  <c r="AM475" i="4" s="1"/>
  <c r="I463" i="5" s="1"/>
  <c r="AE475" i="4"/>
  <c r="AL475" i="4" s="1"/>
  <c r="H463" i="5" s="1"/>
  <c r="AD475" i="4"/>
  <c r="AK475" i="4" s="1"/>
  <c r="AC475" i="4"/>
  <c r="AB475" i="4"/>
  <c r="AA475" i="4"/>
  <c r="D475" i="4"/>
  <c r="C475" i="4"/>
  <c r="B475" i="4"/>
  <c r="AH474" i="4"/>
  <c r="AG474" i="4"/>
  <c r="AN474" i="4" s="1"/>
  <c r="J462" i="5" s="1"/>
  <c r="AF474" i="4"/>
  <c r="AM474" i="4" s="1"/>
  <c r="I462" i="5" s="1"/>
  <c r="AE474" i="4"/>
  <c r="AL474" i="4" s="1"/>
  <c r="H462" i="5" s="1"/>
  <c r="AD474" i="4"/>
  <c r="AK474" i="4" s="1"/>
  <c r="AC474" i="4"/>
  <c r="AB474" i="4"/>
  <c r="AA474" i="4"/>
  <c r="D474" i="4"/>
  <c r="C474" i="4"/>
  <c r="B474" i="4"/>
  <c r="AN473" i="4"/>
  <c r="J461" i="5" s="1"/>
  <c r="AL473" i="4"/>
  <c r="H461" i="5" s="1"/>
  <c r="AH473" i="4"/>
  <c r="AG473" i="4"/>
  <c r="AF473" i="4"/>
  <c r="AM473" i="4" s="1"/>
  <c r="I461" i="5" s="1"/>
  <c r="AE473" i="4"/>
  <c r="AD473" i="4"/>
  <c r="AK473" i="4" s="1"/>
  <c r="AC473" i="4"/>
  <c r="AB473" i="4"/>
  <c r="AA473" i="4"/>
  <c r="D473" i="4"/>
  <c r="C473" i="4"/>
  <c r="B473" i="4"/>
  <c r="AN472" i="4"/>
  <c r="J460" i="5" s="1"/>
  <c r="AM472" i="4"/>
  <c r="I460" i="5" s="1"/>
  <c r="AK472" i="4"/>
  <c r="AH472" i="4"/>
  <c r="AG472" i="4"/>
  <c r="AF472" i="4"/>
  <c r="AE472" i="4"/>
  <c r="AL472" i="4" s="1"/>
  <c r="H460" i="5" s="1"/>
  <c r="AD472" i="4"/>
  <c r="AB472" i="4"/>
  <c r="AA472" i="4"/>
  <c r="AC472" i="4" s="1"/>
  <c r="D472" i="4"/>
  <c r="C472" i="4"/>
  <c r="B472" i="4"/>
  <c r="AN471" i="4"/>
  <c r="J459" i="5" s="1"/>
  <c r="AM471" i="4"/>
  <c r="I459" i="5" s="1"/>
  <c r="AL471" i="4"/>
  <c r="H459" i="5" s="1"/>
  <c r="AH471" i="4"/>
  <c r="AG471" i="4"/>
  <c r="AF471" i="4"/>
  <c r="AE471" i="4"/>
  <c r="AD471" i="4"/>
  <c r="AK471" i="4" s="1"/>
  <c r="AC471" i="4"/>
  <c r="AB471" i="4"/>
  <c r="AA471" i="4"/>
  <c r="D471" i="4"/>
  <c r="C471" i="4"/>
  <c r="B471" i="4"/>
  <c r="AM470" i="4"/>
  <c r="I458" i="5" s="1"/>
  <c r="AL470" i="4"/>
  <c r="H458" i="5" s="1"/>
  <c r="AK470" i="4"/>
  <c r="AH470" i="4"/>
  <c r="AG470" i="4"/>
  <c r="AN470" i="4" s="1"/>
  <c r="J458" i="5" s="1"/>
  <c r="AF470" i="4"/>
  <c r="AE470" i="4"/>
  <c r="AD470" i="4"/>
  <c r="AB470" i="4"/>
  <c r="AA470" i="4"/>
  <c r="AC470" i="4" s="1"/>
  <c r="D470" i="4"/>
  <c r="C470" i="4"/>
  <c r="B470" i="4"/>
  <c r="AL469" i="4"/>
  <c r="H457" i="5" s="1"/>
  <c r="AK469" i="4"/>
  <c r="AH469" i="4"/>
  <c r="AG469" i="4"/>
  <c r="AN469" i="4" s="1"/>
  <c r="J457" i="5" s="1"/>
  <c r="AF469" i="4"/>
  <c r="AM469" i="4" s="1"/>
  <c r="I457" i="5" s="1"/>
  <c r="AE469" i="4"/>
  <c r="AD469" i="4"/>
  <c r="AB469" i="4"/>
  <c r="AA469" i="4"/>
  <c r="AC469" i="4" s="1"/>
  <c r="D469" i="4"/>
  <c r="C469" i="4"/>
  <c r="B469" i="4"/>
  <c r="AK468" i="4"/>
  <c r="AH468" i="4"/>
  <c r="AG468" i="4"/>
  <c r="AN468" i="4" s="1"/>
  <c r="J456" i="5" s="1"/>
  <c r="AF468" i="4"/>
  <c r="AM468" i="4" s="1"/>
  <c r="I456" i="5" s="1"/>
  <c r="AE468" i="4"/>
  <c r="AL468" i="4" s="1"/>
  <c r="H456" i="5" s="1"/>
  <c r="AD468" i="4"/>
  <c r="AB468" i="4"/>
  <c r="AA468" i="4"/>
  <c r="AC468" i="4" s="1"/>
  <c r="D468" i="4"/>
  <c r="C468" i="4"/>
  <c r="B468" i="4"/>
  <c r="AH467" i="4"/>
  <c r="AG467" i="4"/>
  <c r="AN467" i="4" s="1"/>
  <c r="J455" i="5" s="1"/>
  <c r="AF467" i="4"/>
  <c r="AM467" i="4" s="1"/>
  <c r="I455" i="5" s="1"/>
  <c r="AE467" i="4"/>
  <c r="AL467" i="4" s="1"/>
  <c r="H455" i="5" s="1"/>
  <c r="AD467" i="4"/>
  <c r="AK467" i="4" s="1"/>
  <c r="AC467" i="4"/>
  <c r="AB467" i="4"/>
  <c r="AA467" i="4"/>
  <c r="D467" i="4"/>
  <c r="C467" i="4"/>
  <c r="B467" i="4"/>
  <c r="AM466" i="4"/>
  <c r="I454" i="5" s="1"/>
  <c r="AH466" i="4"/>
  <c r="AG466" i="4"/>
  <c r="AN466" i="4" s="1"/>
  <c r="J454" i="5" s="1"/>
  <c r="AF466" i="4"/>
  <c r="AE466" i="4"/>
  <c r="AL466" i="4" s="1"/>
  <c r="H454" i="5" s="1"/>
  <c r="AD466" i="4"/>
  <c r="AK466" i="4" s="1"/>
  <c r="AC466" i="4"/>
  <c r="AB466" i="4"/>
  <c r="AA466" i="4"/>
  <c r="D466" i="4"/>
  <c r="C466" i="4"/>
  <c r="B466" i="4"/>
  <c r="AN465" i="4"/>
  <c r="J453" i="5" s="1"/>
  <c r="AL465" i="4"/>
  <c r="H453" i="5" s="1"/>
  <c r="AH465" i="4"/>
  <c r="AG465" i="4"/>
  <c r="AF465" i="4"/>
  <c r="AM465" i="4" s="1"/>
  <c r="I453" i="5" s="1"/>
  <c r="AE465" i="4"/>
  <c r="AD465" i="4"/>
  <c r="AK465" i="4" s="1"/>
  <c r="AC465" i="4"/>
  <c r="AB465" i="4"/>
  <c r="AA465" i="4"/>
  <c r="D465" i="4"/>
  <c r="C465" i="4"/>
  <c r="B465" i="4"/>
  <c r="AN464" i="4"/>
  <c r="J452" i="5" s="1"/>
  <c r="AM464" i="4"/>
  <c r="I452" i="5" s="1"/>
  <c r="AH464" i="4"/>
  <c r="AG464" i="4"/>
  <c r="AF464" i="4"/>
  <c r="AE464" i="4"/>
  <c r="AL464" i="4" s="1"/>
  <c r="H452" i="5" s="1"/>
  <c r="AD464" i="4"/>
  <c r="AK464" i="4" s="1"/>
  <c r="AC464" i="4"/>
  <c r="AB464" i="4"/>
  <c r="AA464" i="4"/>
  <c r="D464" i="4"/>
  <c r="C464" i="4"/>
  <c r="B464" i="4"/>
  <c r="AN463" i="4"/>
  <c r="J451" i="5" s="1"/>
  <c r="AM463" i="4"/>
  <c r="I451" i="5" s="1"/>
  <c r="AL463" i="4"/>
  <c r="H451" i="5" s="1"/>
  <c r="AH463" i="4"/>
  <c r="AG463" i="4"/>
  <c r="AF463" i="4"/>
  <c r="AE463" i="4"/>
  <c r="AD463" i="4"/>
  <c r="AK463" i="4" s="1"/>
  <c r="AC463" i="4"/>
  <c r="AB463" i="4"/>
  <c r="AA463" i="4"/>
  <c r="D463" i="4"/>
  <c r="C463" i="4"/>
  <c r="B463" i="4"/>
  <c r="AM462" i="4"/>
  <c r="I450" i="5" s="1"/>
  <c r="AL462" i="4"/>
  <c r="H450" i="5" s="1"/>
  <c r="AK462" i="4"/>
  <c r="AH462" i="4"/>
  <c r="AG462" i="4"/>
  <c r="AN462" i="4" s="1"/>
  <c r="J450" i="5" s="1"/>
  <c r="AF462" i="4"/>
  <c r="AE462" i="4"/>
  <c r="AD462" i="4"/>
  <c r="AC462" i="4"/>
  <c r="AB462" i="4"/>
  <c r="AA462" i="4"/>
  <c r="D462" i="4"/>
  <c r="C462" i="4"/>
  <c r="B462" i="4"/>
  <c r="AL461" i="4"/>
  <c r="H449" i="5" s="1"/>
  <c r="AK461" i="4"/>
  <c r="AH461" i="4"/>
  <c r="AG461" i="4"/>
  <c r="AN461" i="4" s="1"/>
  <c r="J449" i="5" s="1"/>
  <c r="AF461" i="4"/>
  <c r="AM461" i="4" s="1"/>
  <c r="I449" i="5" s="1"/>
  <c r="AE461" i="4"/>
  <c r="AD461" i="4"/>
  <c r="AB461" i="4"/>
  <c r="AA461" i="4"/>
  <c r="AC461" i="4" s="1"/>
  <c r="D461" i="4"/>
  <c r="C461" i="4"/>
  <c r="B461" i="4"/>
  <c r="AK460" i="4"/>
  <c r="AH460" i="4"/>
  <c r="AG460" i="4"/>
  <c r="AN460" i="4" s="1"/>
  <c r="J448" i="5" s="1"/>
  <c r="AF460" i="4"/>
  <c r="AM460" i="4" s="1"/>
  <c r="I448" i="5" s="1"/>
  <c r="AE460" i="4"/>
  <c r="AL460" i="4" s="1"/>
  <c r="H448" i="5" s="1"/>
  <c r="AD460" i="4"/>
  <c r="AB460" i="4"/>
  <c r="AA460" i="4"/>
  <c r="AC460" i="4" s="1"/>
  <c r="D460" i="4"/>
  <c r="C460" i="4"/>
  <c r="B460" i="4"/>
  <c r="AH459" i="4"/>
  <c r="AG459" i="4"/>
  <c r="AN459" i="4" s="1"/>
  <c r="J447" i="5" s="1"/>
  <c r="AF459" i="4"/>
  <c r="AM459" i="4" s="1"/>
  <c r="I447" i="5" s="1"/>
  <c r="AE459" i="4"/>
  <c r="AL459" i="4" s="1"/>
  <c r="H447" i="5" s="1"/>
  <c r="AD459" i="4"/>
  <c r="AK459" i="4" s="1"/>
  <c r="AC459" i="4"/>
  <c r="AB459" i="4"/>
  <c r="AA459" i="4"/>
  <c r="D459" i="4"/>
  <c r="C459" i="4"/>
  <c r="B459" i="4"/>
  <c r="AM458" i="4"/>
  <c r="I446" i="5" s="1"/>
  <c r="AH458" i="4"/>
  <c r="AG458" i="4"/>
  <c r="AN458" i="4" s="1"/>
  <c r="J446" i="5" s="1"/>
  <c r="AF458" i="4"/>
  <c r="AE458" i="4"/>
  <c r="AL458" i="4" s="1"/>
  <c r="H446" i="5" s="1"/>
  <c r="AD458" i="4"/>
  <c r="AK458" i="4" s="1"/>
  <c r="AC458" i="4"/>
  <c r="AB458" i="4"/>
  <c r="AA458" i="4"/>
  <c r="D458" i="4"/>
  <c r="C458" i="4"/>
  <c r="B458" i="4"/>
  <c r="AN457" i="4"/>
  <c r="J445" i="5" s="1"/>
  <c r="AH457" i="4"/>
  <c r="AG457" i="4"/>
  <c r="AF457" i="4"/>
  <c r="AM457" i="4" s="1"/>
  <c r="I445" i="5" s="1"/>
  <c r="AE457" i="4"/>
  <c r="AL457" i="4" s="1"/>
  <c r="H445" i="5" s="1"/>
  <c r="AD457" i="4"/>
  <c r="AK457" i="4" s="1"/>
  <c r="AC457" i="4"/>
  <c r="AB457" i="4"/>
  <c r="AA457" i="4"/>
  <c r="D457" i="4"/>
  <c r="C457" i="4"/>
  <c r="B457" i="4"/>
  <c r="AN456" i="4"/>
  <c r="J444" i="5" s="1"/>
  <c r="AM456" i="4"/>
  <c r="I444" i="5" s="1"/>
  <c r="AH456" i="4"/>
  <c r="AG456" i="4"/>
  <c r="AF456" i="4"/>
  <c r="AE456" i="4"/>
  <c r="AL456" i="4" s="1"/>
  <c r="H444" i="5" s="1"/>
  <c r="AD456" i="4"/>
  <c r="AK456" i="4" s="1"/>
  <c r="AB456" i="4"/>
  <c r="AA456" i="4"/>
  <c r="AC456" i="4" s="1"/>
  <c r="D456" i="4"/>
  <c r="C456" i="4"/>
  <c r="B456" i="4"/>
  <c r="AN455" i="4"/>
  <c r="J443" i="5" s="1"/>
  <c r="AM455" i="4"/>
  <c r="I443" i="5" s="1"/>
  <c r="AL455" i="4"/>
  <c r="H443" i="5" s="1"/>
  <c r="AH455" i="4"/>
  <c r="AG455" i="4"/>
  <c r="AF455" i="4"/>
  <c r="AE455" i="4"/>
  <c r="AD455" i="4"/>
  <c r="AK455" i="4" s="1"/>
  <c r="AC455" i="4"/>
  <c r="AB455" i="4"/>
  <c r="AA455" i="4"/>
  <c r="D455" i="4"/>
  <c r="C455" i="4"/>
  <c r="B455" i="4"/>
  <c r="AM454" i="4"/>
  <c r="I442" i="5" s="1"/>
  <c r="AL454" i="4"/>
  <c r="H442" i="5" s="1"/>
  <c r="AK454" i="4"/>
  <c r="AH454" i="4"/>
  <c r="AG454" i="4"/>
  <c r="AN454" i="4" s="1"/>
  <c r="J442" i="5" s="1"/>
  <c r="AF454" i="4"/>
  <c r="AE454" i="4"/>
  <c r="AD454" i="4"/>
  <c r="AB454" i="4"/>
  <c r="AA454" i="4"/>
  <c r="AC454" i="4" s="1"/>
  <c r="D454" i="4"/>
  <c r="C454" i="4"/>
  <c r="B454" i="4"/>
  <c r="AL453" i="4"/>
  <c r="H441" i="5" s="1"/>
  <c r="AK453" i="4"/>
  <c r="AH453" i="4"/>
  <c r="AG453" i="4"/>
  <c r="AN453" i="4" s="1"/>
  <c r="J441" i="5" s="1"/>
  <c r="AF453" i="4"/>
  <c r="AM453" i="4" s="1"/>
  <c r="I441" i="5" s="1"/>
  <c r="AE453" i="4"/>
  <c r="AD453" i="4"/>
  <c r="AB453" i="4"/>
  <c r="AA453" i="4"/>
  <c r="AC453" i="4" s="1"/>
  <c r="D453" i="4"/>
  <c r="C453" i="4"/>
  <c r="B453" i="4"/>
  <c r="AK452" i="4"/>
  <c r="AH452" i="4"/>
  <c r="AG452" i="4"/>
  <c r="AN452" i="4" s="1"/>
  <c r="J440" i="5" s="1"/>
  <c r="AF452" i="4"/>
  <c r="AM452" i="4" s="1"/>
  <c r="I440" i="5" s="1"/>
  <c r="AE452" i="4"/>
  <c r="AL452" i="4" s="1"/>
  <c r="H440" i="5" s="1"/>
  <c r="AD452" i="4"/>
  <c r="AB452" i="4"/>
  <c r="AA452" i="4"/>
  <c r="AC452" i="4" s="1"/>
  <c r="D452" i="4"/>
  <c r="C452" i="4"/>
  <c r="B452" i="4"/>
  <c r="AN451" i="4"/>
  <c r="J439" i="5" s="1"/>
  <c r="AH451" i="4"/>
  <c r="AG451" i="4"/>
  <c r="AF451" i="4"/>
  <c r="AM451" i="4" s="1"/>
  <c r="I439" i="5" s="1"/>
  <c r="AE451" i="4"/>
  <c r="AL451" i="4" s="1"/>
  <c r="H439" i="5" s="1"/>
  <c r="AD451" i="4"/>
  <c r="AK451" i="4" s="1"/>
  <c r="AC451" i="4"/>
  <c r="AB451" i="4"/>
  <c r="AA451" i="4"/>
  <c r="D451" i="4"/>
  <c r="C451" i="4"/>
  <c r="B451" i="4"/>
  <c r="AH450" i="4"/>
  <c r="AG450" i="4"/>
  <c r="AN450" i="4" s="1"/>
  <c r="J438" i="5" s="1"/>
  <c r="AF450" i="4"/>
  <c r="AM450" i="4" s="1"/>
  <c r="I438" i="5" s="1"/>
  <c r="AE450" i="4"/>
  <c r="AL450" i="4" s="1"/>
  <c r="H438" i="5" s="1"/>
  <c r="AD450" i="4"/>
  <c r="AK450" i="4" s="1"/>
  <c r="AC450" i="4"/>
  <c r="AB450" i="4"/>
  <c r="AA450" i="4"/>
  <c r="D450" i="4"/>
  <c r="C450" i="4"/>
  <c r="B450" i="4"/>
  <c r="AN449" i="4"/>
  <c r="J437" i="5" s="1"/>
  <c r="AH449" i="4"/>
  <c r="AG449" i="4"/>
  <c r="AF449" i="4"/>
  <c r="AM449" i="4" s="1"/>
  <c r="I437" i="5" s="1"/>
  <c r="AE449" i="4"/>
  <c r="AL449" i="4" s="1"/>
  <c r="H437" i="5" s="1"/>
  <c r="AD449" i="4"/>
  <c r="AK449" i="4" s="1"/>
  <c r="AC449" i="4"/>
  <c r="AB449" i="4"/>
  <c r="AA449" i="4"/>
  <c r="D449" i="4"/>
  <c r="C449" i="4"/>
  <c r="B449" i="4"/>
  <c r="AN448" i="4"/>
  <c r="J436" i="5" s="1"/>
  <c r="AM448" i="4"/>
  <c r="I436" i="5" s="1"/>
  <c r="AK448" i="4"/>
  <c r="AH448" i="4"/>
  <c r="AG448" i="4"/>
  <c r="AF448" i="4"/>
  <c r="AE448" i="4"/>
  <c r="AL448" i="4" s="1"/>
  <c r="H436" i="5" s="1"/>
  <c r="AD448" i="4"/>
  <c r="AC448" i="4"/>
  <c r="AB448" i="4"/>
  <c r="AA448" i="4"/>
  <c r="D448" i="4"/>
  <c r="C448" i="4"/>
  <c r="B448" i="4"/>
  <c r="AN447" i="4"/>
  <c r="AM447" i="4"/>
  <c r="I435" i="5" s="1"/>
  <c r="AL447" i="4"/>
  <c r="H435" i="5" s="1"/>
  <c r="AH447" i="4"/>
  <c r="AG447" i="4"/>
  <c r="AF447" i="4"/>
  <c r="AE447" i="4"/>
  <c r="AD447" i="4"/>
  <c r="AK447" i="4" s="1"/>
  <c r="AC447" i="4"/>
  <c r="AB447" i="4"/>
  <c r="AA447" i="4"/>
  <c r="D447" i="4"/>
  <c r="C447" i="4"/>
  <c r="B447" i="4"/>
  <c r="AM446" i="4"/>
  <c r="I434" i="5" s="1"/>
  <c r="AL446" i="4"/>
  <c r="H434" i="5" s="1"/>
  <c r="AK446" i="4"/>
  <c r="AH446" i="4"/>
  <c r="AG446" i="4"/>
  <c r="AN446" i="4" s="1"/>
  <c r="J434" i="5" s="1"/>
  <c r="AF446" i="4"/>
  <c r="AE446" i="4"/>
  <c r="AD446" i="4"/>
  <c r="AC446" i="4"/>
  <c r="AB446" i="4"/>
  <c r="AA446" i="4"/>
  <c r="D446" i="4"/>
  <c r="C446" i="4"/>
  <c r="B446" i="4"/>
  <c r="AL445" i="4"/>
  <c r="H433" i="5" s="1"/>
  <c r="AK445" i="4"/>
  <c r="AH445" i="4"/>
  <c r="AG445" i="4"/>
  <c r="AN445" i="4" s="1"/>
  <c r="J433" i="5" s="1"/>
  <c r="AF445" i="4"/>
  <c r="AM445" i="4" s="1"/>
  <c r="I433" i="5" s="1"/>
  <c r="AE445" i="4"/>
  <c r="AD445" i="4"/>
  <c r="AB445" i="4"/>
  <c r="AA445" i="4"/>
  <c r="AC445" i="4" s="1"/>
  <c r="D445" i="4"/>
  <c r="C445" i="4"/>
  <c r="B445" i="4"/>
  <c r="AK444" i="4"/>
  <c r="AH444" i="4"/>
  <c r="AG444" i="4"/>
  <c r="AN444" i="4" s="1"/>
  <c r="J432" i="5" s="1"/>
  <c r="AF444" i="4"/>
  <c r="AM444" i="4" s="1"/>
  <c r="I432" i="5" s="1"/>
  <c r="AE444" i="4"/>
  <c r="AL444" i="4" s="1"/>
  <c r="H432" i="5" s="1"/>
  <c r="AD444" i="4"/>
  <c r="AB444" i="4"/>
  <c r="AA444" i="4"/>
  <c r="AC444" i="4" s="1"/>
  <c r="D444" i="4"/>
  <c r="C444" i="4"/>
  <c r="B444" i="4"/>
  <c r="AH443" i="4"/>
  <c r="AG443" i="4"/>
  <c r="AN443" i="4" s="1"/>
  <c r="J431" i="5" s="1"/>
  <c r="AF443" i="4"/>
  <c r="AM443" i="4" s="1"/>
  <c r="I431" i="5" s="1"/>
  <c r="AE443" i="4"/>
  <c r="AL443" i="4" s="1"/>
  <c r="H431" i="5" s="1"/>
  <c r="AD443" i="4"/>
  <c r="AK443" i="4" s="1"/>
  <c r="AC443" i="4"/>
  <c r="AB443" i="4"/>
  <c r="AA443" i="4"/>
  <c r="D443" i="4"/>
  <c r="C443" i="4"/>
  <c r="B443" i="4"/>
  <c r="AH442" i="4"/>
  <c r="AG442" i="4"/>
  <c r="AN442" i="4" s="1"/>
  <c r="J430" i="5" s="1"/>
  <c r="AF442" i="4"/>
  <c r="AM442" i="4" s="1"/>
  <c r="I430" i="5" s="1"/>
  <c r="AE442" i="4"/>
  <c r="AL442" i="4" s="1"/>
  <c r="H430" i="5" s="1"/>
  <c r="AD442" i="4"/>
  <c r="AK442" i="4" s="1"/>
  <c r="AC442" i="4"/>
  <c r="AB442" i="4"/>
  <c r="AA442" i="4"/>
  <c r="D442" i="4"/>
  <c r="C442" i="4"/>
  <c r="B442" i="4"/>
  <c r="AN441" i="4"/>
  <c r="J429" i="5" s="1"/>
  <c r="AL441" i="4"/>
  <c r="H429" i="5" s="1"/>
  <c r="AH441" i="4"/>
  <c r="AG441" i="4"/>
  <c r="AF441" i="4"/>
  <c r="AM441" i="4" s="1"/>
  <c r="I429" i="5" s="1"/>
  <c r="AE441" i="4"/>
  <c r="AD441" i="4"/>
  <c r="AK441" i="4" s="1"/>
  <c r="AC441" i="4"/>
  <c r="AB441" i="4"/>
  <c r="AA441" i="4"/>
  <c r="D441" i="4"/>
  <c r="C441" i="4"/>
  <c r="B441" i="4"/>
  <c r="AN440" i="4"/>
  <c r="J428" i="5" s="1"/>
  <c r="AM440" i="4"/>
  <c r="I428" i="5" s="1"/>
  <c r="AK440" i="4"/>
  <c r="AH440" i="4"/>
  <c r="AG440" i="4"/>
  <c r="AF440" i="4"/>
  <c r="AE440" i="4"/>
  <c r="AL440" i="4" s="1"/>
  <c r="H428" i="5" s="1"/>
  <c r="AD440" i="4"/>
  <c r="AB440" i="4"/>
  <c r="AA440" i="4"/>
  <c r="AC440" i="4" s="1"/>
  <c r="D440" i="4"/>
  <c r="C440" i="4"/>
  <c r="B440" i="4"/>
  <c r="AN439" i="4"/>
  <c r="J427" i="5" s="1"/>
  <c r="AM439" i="4"/>
  <c r="I427" i="5" s="1"/>
  <c r="AL439" i="4"/>
  <c r="H427" i="5" s="1"/>
  <c r="AH439" i="4"/>
  <c r="AG439" i="4"/>
  <c r="AF439" i="4"/>
  <c r="AE439" i="4"/>
  <c r="AD439" i="4"/>
  <c r="AK439" i="4" s="1"/>
  <c r="AC439" i="4"/>
  <c r="AB439" i="4"/>
  <c r="AA439" i="4"/>
  <c r="D439" i="4"/>
  <c r="C439" i="4"/>
  <c r="B439" i="4"/>
  <c r="AM438" i="4"/>
  <c r="I426" i="5" s="1"/>
  <c r="AL438" i="4"/>
  <c r="H426" i="5" s="1"/>
  <c r="AK438" i="4"/>
  <c r="AH438" i="4"/>
  <c r="AG438" i="4"/>
  <c r="AN438" i="4" s="1"/>
  <c r="J426" i="5" s="1"/>
  <c r="AF438" i="4"/>
  <c r="AE438" i="4"/>
  <c r="AD438" i="4"/>
  <c r="AB438" i="4"/>
  <c r="AA438" i="4"/>
  <c r="AC438" i="4" s="1"/>
  <c r="D438" i="4"/>
  <c r="C438" i="4"/>
  <c r="B438" i="4"/>
  <c r="AL437" i="4"/>
  <c r="H425" i="5" s="1"/>
  <c r="AK437" i="4"/>
  <c r="AH437" i="4"/>
  <c r="AG437" i="4"/>
  <c r="AN437" i="4" s="1"/>
  <c r="J425" i="5" s="1"/>
  <c r="AF437" i="4"/>
  <c r="AM437" i="4" s="1"/>
  <c r="I425" i="5" s="1"/>
  <c r="AE437" i="4"/>
  <c r="AD437" i="4"/>
  <c r="AB437" i="4"/>
  <c r="AA437" i="4"/>
  <c r="AC437" i="4" s="1"/>
  <c r="D437" i="4"/>
  <c r="C437" i="4"/>
  <c r="B437" i="4"/>
  <c r="AK436" i="4"/>
  <c r="AH436" i="4"/>
  <c r="AG436" i="4"/>
  <c r="AN436" i="4" s="1"/>
  <c r="J424" i="5" s="1"/>
  <c r="AF436" i="4"/>
  <c r="AM436" i="4" s="1"/>
  <c r="I424" i="5" s="1"/>
  <c r="AE436" i="4"/>
  <c r="AL436" i="4" s="1"/>
  <c r="H424" i="5" s="1"/>
  <c r="AD436" i="4"/>
  <c r="AB436" i="4"/>
  <c r="AA436" i="4"/>
  <c r="AC436" i="4" s="1"/>
  <c r="D436" i="4"/>
  <c r="C436" i="4"/>
  <c r="B436" i="4"/>
  <c r="AH435" i="4"/>
  <c r="AG435" i="4"/>
  <c r="AN435" i="4" s="1"/>
  <c r="J423" i="5" s="1"/>
  <c r="AF435" i="4"/>
  <c r="AM435" i="4" s="1"/>
  <c r="I423" i="5" s="1"/>
  <c r="AE435" i="4"/>
  <c r="AL435" i="4" s="1"/>
  <c r="H423" i="5" s="1"/>
  <c r="AD435" i="4"/>
  <c r="AK435" i="4" s="1"/>
  <c r="AC435" i="4"/>
  <c r="AB435" i="4"/>
  <c r="AA435" i="4"/>
  <c r="D435" i="4"/>
  <c r="C435" i="4"/>
  <c r="B435" i="4"/>
  <c r="AM434" i="4"/>
  <c r="I422" i="5" s="1"/>
  <c r="AH434" i="4"/>
  <c r="AG434" i="4"/>
  <c r="AN434" i="4" s="1"/>
  <c r="J422" i="5" s="1"/>
  <c r="AF434" i="4"/>
  <c r="AE434" i="4"/>
  <c r="AL434" i="4" s="1"/>
  <c r="H422" i="5" s="1"/>
  <c r="AD434" i="4"/>
  <c r="AK434" i="4" s="1"/>
  <c r="AC434" i="4"/>
  <c r="AB434" i="4"/>
  <c r="AA434" i="4"/>
  <c r="D434" i="4"/>
  <c r="C434" i="4"/>
  <c r="B434" i="4"/>
  <c r="AN433" i="4"/>
  <c r="J421" i="5" s="1"/>
  <c r="AL433" i="4"/>
  <c r="H421" i="5" s="1"/>
  <c r="AH433" i="4"/>
  <c r="AG433" i="4"/>
  <c r="AF433" i="4"/>
  <c r="AM433" i="4" s="1"/>
  <c r="I421" i="5" s="1"/>
  <c r="AE433" i="4"/>
  <c r="AD433" i="4"/>
  <c r="AK433" i="4" s="1"/>
  <c r="AC433" i="4"/>
  <c r="AB433" i="4"/>
  <c r="AA433" i="4"/>
  <c r="D433" i="4"/>
  <c r="C433" i="4"/>
  <c r="B433" i="4"/>
  <c r="AN432" i="4"/>
  <c r="J420" i="5" s="1"/>
  <c r="AM432" i="4"/>
  <c r="I420" i="5" s="1"/>
  <c r="AH432" i="4"/>
  <c r="AG432" i="4"/>
  <c r="AF432" i="4"/>
  <c r="AE432" i="4"/>
  <c r="AL432" i="4" s="1"/>
  <c r="H420" i="5" s="1"/>
  <c r="AD432" i="4"/>
  <c r="AK432" i="4" s="1"/>
  <c r="AC432" i="4"/>
  <c r="AB432" i="4"/>
  <c r="AA432" i="4"/>
  <c r="D432" i="4"/>
  <c r="C432" i="4"/>
  <c r="B432" i="4"/>
  <c r="AN431" i="4"/>
  <c r="J419" i="5" s="1"/>
  <c r="AM431" i="4"/>
  <c r="I419" i="5" s="1"/>
  <c r="AL431" i="4"/>
  <c r="H419" i="5" s="1"/>
  <c r="AH431" i="4"/>
  <c r="AG431" i="4"/>
  <c r="AF431" i="4"/>
  <c r="AE431" i="4"/>
  <c r="AD431" i="4"/>
  <c r="AK431" i="4" s="1"/>
  <c r="AC431" i="4"/>
  <c r="AB431" i="4"/>
  <c r="AA431" i="4"/>
  <c r="D431" i="4"/>
  <c r="C431" i="4"/>
  <c r="B431" i="4"/>
  <c r="AM430" i="4"/>
  <c r="I418" i="5" s="1"/>
  <c r="AL430" i="4"/>
  <c r="H418" i="5" s="1"/>
  <c r="AK430" i="4"/>
  <c r="AH430" i="4"/>
  <c r="AG430" i="4"/>
  <c r="AN430" i="4" s="1"/>
  <c r="J418" i="5" s="1"/>
  <c r="AF430" i="4"/>
  <c r="AE430" i="4"/>
  <c r="AD430" i="4"/>
  <c r="AC430" i="4"/>
  <c r="AB430" i="4"/>
  <c r="AA430" i="4"/>
  <c r="D430" i="4"/>
  <c r="C430" i="4"/>
  <c r="B430" i="4"/>
  <c r="AL429" i="4"/>
  <c r="H417" i="5" s="1"/>
  <c r="AK429" i="4"/>
  <c r="AH429" i="4"/>
  <c r="AG429" i="4"/>
  <c r="AN429" i="4" s="1"/>
  <c r="J417" i="5" s="1"/>
  <c r="AF429" i="4"/>
  <c r="AM429" i="4" s="1"/>
  <c r="I417" i="5" s="1"/>
  <c r="AE429" i="4"/>
  <c r="AD429" i="4"/>
  <c r="AB429" i="4"/>
  <c r="AA429" i="4"/>
  <c r="AC429" i="4" s="1"/>
  <c r="D429" i="4"/>
  <c r="C429" i="4"/>
  <c r="B429" i="4"/>
  <c r="AK428" i="4"/>
  <c r="AH428" i="4"/>
  <c r="AG428" i="4"/>
  <c r="AN428" i="4" s="1"/>
  <c r="J416" i="5" s="1"/>
  <c r="AF428" i="4"/>
  <c r="AM428" i="4" s="1"/>
  <c r="AE428" i="4"/>
  <c r="AL428" i="4" s="1"/>
  <c r="H416" i="5" s="1"/>
  <c r="AD428" i="4"/>
  <c r="AB428" i="4"/>
  <c r="AA428" i="4"/>
  <c r="AC428" i="4" s="1"/>
  <c r="D428" i="4"/>
  <c r="C428" i="4"/>
  <c r="B428" i="4"/>
  <c r="AH427" i="4"/>
  <c r="AG427" i="4"/>
  <c r="AN427" i="4" s="1"/>
  <c r="J415" i="5" s="1"/>
  <c r="AF427" i="4"/>
  <c r="AM427" i="4" s="1"/>
  <c r="I415" i="5" s="1"/>
  <c r="AE427" i="4"/>
  <c r="AL427" i="4" s="1"/>
  <c r="H415" i="5" s="1"/>
  <c r="AD427" i="4"/>
  <c r="AK427" i="4" s="1"/>
  <c r="AC427" i="4"/>
  <c r="AB427" i="4"/>
  <c r="AA427" i="4"/>
  <c r="D427" i="4"/>
  <c r="C427" i="4"/>
  <c r="B427" i="4"/>
  <c r="AN426" i="4"/>
  <c r="J414" i="5" s="1"/>
  <c r="AM426" i="4"/>
  <c r="I414" i="5" s="1"/>
  <c r="AH426" i="4"/>
  <c r="AG426" i="4"/>
  <c r="AF426" i="4"/>
  <c r="AE426" i="4"/>
  <c r="AL426" i="4" s="1"/>
  <c r="H414" i="5" s="1"/>
  <c r="AD426" i="4"/>
  <c r="AK426" i="4" s="1"/>
  <c r="AC426" i="4"/>
  <c r="AB426" i="4"/>
  <c r="AA426" i="4"/>
  <c r="D426" i="4"/>
  <c r="C426" i="4"/>
  <c r="B426" i="4"/>
  <c r="AN425" i="4"/>
  <c r="J413" i="5" s="1"/>
  <c r="AL425" i="4"/>
  <c r="H413" i="5" s="1"/>
  <c r="AH425" i="4"/>
  <c r="AG425" i="4"/>
  <c r="AF425" i="4"/>
  <c r="AM425" i="4" s="1"/>
  <c r="I413" i="5" s="1"/>
  <c r="AE425" i="4"/>
  <c r="AD425" i="4"/>
  <c r="AK425" i="4" s="1"/>
  <c r="AC425" i="4"/>
  <c r="AB425" i="4"/>
  <c r="AA425" i="4"/>
  <c r="D425" i="4"/>
  <c r="C425" i="4"/>
  <c r="B425" i="4"/>
  <c r="AN424" i="4"/>
  <c r="J412" i="5" s="1"/>
  <c r="AM424" i="4"/>
  <c r="I412" i="5" s="1"/>
  <c r="AH424" i="4"/>
  <c r="AG424" i="4"/>
  <c r="AF424" i="4"/>
  <c r="AE424" i="4"/>
  <c r="AL424" i="4" s="1"/>
  <c r="H412" i="5" s="1"/>
  <c r="AD424" i="4"/>
  <c r="AK424" i="4" s="1"/>
  <c r="AB424" i="4"/>
  <c r="AA424" i="4"/>
  <c r="AC424" i="4" s="1"/>
  <c r="D424" i="4"/>
  <c r="C424" i="4"/>
  <c r="B424" i="4"/>
  <c r="AN423" i="4"/>
  <c r="J411" i="5" s="1"/>
  <c r="AM423" i="4"/>
  <c r="I411" i="5" s="1"/>
  <c r="AL423" i="4"/>
  <c r="H411" i="5" s="1"/>
  <c r="AH423" i="4"/>
  <c r="AG423" i="4"/>
  <c r="AF423" i="4"/>
  <c r="AE423" i="4"/>
  <c r="AD423" i="4"/>
  <c r="AK423" i="4" s="1"/>
  <c r="AC423" i="4"/>
  <c r="AB423" i="4"/>
  <c r="AA423" i="4"/>
  <c r="D423" i="4"/>
  <c r="C423" i="4"/>
  <c r="B423" i="4"/>
  <c r="AM422" i="4"/>
  <c r="AL422" i="4"/>
  <c r="H410" i="5" s="1"/>
  <c r="AK422" i="4"/>
  <c r="AH422" i="4"/>
  <c r="AG422" i="4"/>
  <c r="AN422" i="4" s="1"/>
  <c r="J410" i="5" s="1"/>
  <c r="AF422" i="4"/>
  <c r="AE422" i="4"/>
  <c r="AD422" i="4"/>
  <c r="AB422" i="4"/>
  <c r="AA422" i="4"/>
  <c r="AC422" i="4" s="1"/>
  <c r="D422" i="4"/>
  <c r="C422" i="4"/>
  <c r="B422" i="4"/>
  <c r="AL421" i="4"/>
  <c r="H409" i="5" s="1"/>
  <c r="AK421" i="4"/>
  <c r="AH421" i="4"/>
  <c r="AG421" i="4"/>
  <c r="AN421" i="4" s="1"/>
  <c r="J409" i="5" s="1"/>
  <c r="AF421" i="4"/>
  <c r="AM421" i="4" s="1"/>
  <c r="I409" i="5" s="1"/>
  <c r="AE421" i="4"/>
  <c r="AD421" i="4"/>
  <c r="AB421" i="4"/>
  <c r="AA421" i="4"/>
  <c r="AC421" i="4" s="1"/>
  <c r="D421" i="4"/>
  <c r="C421" i="4"/>
  <c r="B421" i="4"/>
  <c r="AK420" i="4"/>
  <c r="AH420" i="4"/>
  <c r="AG420" i="4"/>
  <c r="AN420" i="4" s="1"/>
  <c r="J408" i="5" s="1"/>
  <c r="AF420" i="4"/>
  <c r="AM420" i="4" s="1"/>
  <c r="AE420" i="4"/>
  <c r="AL420" i="4" s="1"/>
  <c r="H408" i="5" s="1"/>
  <c r="AD420" i="4"/>
  <c r="AB420" i="4"/>
  <c r="AA420" i="4"/>
  <c r="AC420" i="4" s="1"/>
  <c r="D420" i="4"/>
  <c r="C420" i="4"/>
  <c r="B420" i="4"/>
  <c r="AH419" i="4"/>
  <c r="AG419" i="4"/>
  <c r="AN419" i="4" s="1"/>
  <c r="J407" i="5" s="1"/>
  <c r="AF419" i="4"/>
  <c r="AM419" i="4" s="1"/>
  <c r="I407" i="5" s="1"/>
  <c r="AE419" i="4"/>
  <c r="AL419" i="4" s="1"/>
  <c r="H407" i="5" s="1"/>
  <c r="AD419" i="4"/>
  <c r="AK419" i="4" s="1"/>
  <c r="AB419" i="4"/>
  <c r="AA419" i="4"/>
  <c r="AC419" i="4" s="1"/>
  <c r="D419" i="4"/>
  <c r="C419" i="4"/>
  <c r="B419" i="4"/>
  <c r="AN418" i="4"/>
  <c r="J406" i="5" s="1"/>
  <c r="AM418" i="4"/>
  <c r="I406" i="5" s="1"/>
  <c r="AH418" i="4"/>
  <c r="AG418" i="4"/>
  <c r="AF418" i="4"/>
  <c r="AE418" i="4"/>
  <c r="AL418" i="4" s="1"/>
  <c r="AD418" i="4"/>
  <c r="AK418" i="4" s="1"/>
  <c r="AC418" i="4"/>
  <c r="AB418" i="4"/>
  <c r="AA418" i="4"/>
  <c r="D418" i="4"/>
  <c r="C418" i="4"/>
  <c r="B418" i="4"/>
  <c r="AN417" i="4"/>
  <c r="J405" i="5" s="1"/>
  <c r="AM417" i="4"/>
  <c r="I405" i="5" s="1"/>
  <c r="AL417" i="4"/>
  <c r="H405" i="5" s="1"/>
  <c r="AH417" i="4"/>
  <c r="AG417" i="4"/>
  <c r="AF417" i="4"/>
  <c r="AE417" i="4"/>
  <c r="AD417" i="4"/>
  <c r="AK417" i="4" s="1"/>
  <c r="AC417" i="4"/>
  <c r="AB417" i="4"/>
  <c r="AA417" i="4"/>
  <c r="D417" i="4"/>
  <c r="C417" i="4"/>
  <c r="B417" i="4"/>
  <c r="AN416" i="4"/>
  <c r="J404" i="5" s="1"/>
  <c r="AM416" i="4"/>
  <c r="AK416" i="4"/>
  <c r="AH416" i="4"/>
  <c r="AG416" i="4"/>
  <c r="AF416" i="4"/>
  <c r="AE416" i="4"/>
  <c r="AL416" i="4" s="1"/>
  <c r="H404" i="5" s="1"/>
  <c r="AD416" i="4"/>
  <c r="AB416" i="4"/>
  <c r="AA416" i="4"/>
  <c r="AC416" i="4" s="1"/>
  <c r="D416" i="4"/>
  <c r="C416" i="4"/>
  <c r="B416" i="4"/>
  <c r="AN415" i="4"/>
  <c r="J403" i="5" s="1"/>
  <c r="AM415" i="4"/>
  <c r="I403" i="5" s="1"/>
  <c r="AL415" i="4"/>
  <c r="H403" i="5" s="1"/>
  <c r="AH415" i="4"/>
  <c r="AG415" i="4"/>
  <c r="AF415" i="4"/>
  <c r="AE415" i="4"/>
  <c r="AD415" i="4"/>
  <c r="AK415" i="4" s="1"/>
  <c r="AB415" i="4"/>
  <c r="AA415" i="4"/>
  <c r="AC415" i="4" s="1"/>
  <c r="D415" i="4"/>
  <c r="C415" i="4"/>
  <c r="B415" i="4"/>
  <c r="AM414" i="4"/>
  <c r="I402" i="5" s="1"/>
  <c r="AL414" i="4"/>
  <c r="H402" i="5" s="1"/>
  <c r="AK414" i="4"/>
  <c r="AH414" i="4"/>
  <c r="AG414" i="4"/>
  <c r="AN414" i="4" s="1"/>
  <c r="J402" i="5" s="1"/>
  <c r="AF414" i="4"/>
  <c r="AE414" i="4"/>
  <c r="AD414" i="4"/>
  <c r="AC414" i="4"/>
  <c r="AB414" i="4"/>
  <c r="AA414" i="4"/>
  <c r="D414" i="4"/>
  <c r="C414" i="4"/>
  <c r="B414" i="4"/>
  <c r="AL413" i="4"/>
  <c r="H401" i="5" s="1"/>
  <c r="AK413" i="4"/>
  <c r="AH413" i="4"/>
  <c r="AG413" i="4"/>
  <c r="AN413" i="4" s="1"/>
  <c r="J401" i="5" s="1"/>
  <c r="AF413" i="4"/>
  <c r="AM413" i="4" s="1"/>
  <c r="I401" i="5" s="1"/>
  <c r="AE413" i="4"/>
  <c r="AD413" i="4"/>
  <c r="AB413" i="4"/>
  <c r="AA413" i="4"/>
  <c r="AC413" i="4" s="1"/>
  <c r="D413" i="4"/>
  <c r="C413" i="4"/>
  <c r="B413" i="4"/>
  <c r="AK412" i="4"/>
  <c r="AH412" i="4"/>
  <c r="AG412" i="4"/>
  <c r="AN412" i="4" s="1"/>
  <c r="J400" i="5" s="1"/>
  <c r="AF412" i="4"/>
  <c r="AM412" i="4" s="1"/>
  <c r="I400" i="5" s="1"/>
  <c r="AE412" i="4"/>
  <c r="AL412" i="4" s="1"/>
  <c r="H400" i="5" s="1"/>
  <c r="AD412" i="4"/>
  <c r="AB412" i="4"/>
  <c r="AA412" i="4"/>
  <c r="AC412" i="4" s="1"/>
  <c r="D412" i="4"/>
  <c r="C412" i="4"/>
  <c r="B412" i="4"/>
  <c r="AN411" i="4"/>
  <c r="J399" i="5" s="1"/>
  <c r="AH411" i="4"/>
  <c r="AG411" i="4"/>
  <c r="AF411" i="4"/>
  <c r="AM411" i="4" s="1"/>
  <c r="I399" i="5" s="1"/>
  <c r="AE411" i="4"/>
  <c r="AL411" i="4" s="1"/>
  <c r="H399" i="5" s="1"/>
  <c r="AD411" i="4"/>
  <c r="AK411" i="4" s="1"/>
  <c r="AB411" i="4"/>
  <c r="AA411" i="4"/>
  <c r="AC411" i="4" s="1"/>
  <c r="D411" i="4"/>
  <c r="C411" i="4"/>
  <c r="B411" i="4"/>
  <c r="AN410" i="4"/>
  <c r="J398" i="5" s="1"/>
  <c r="AM410" i="4"/>
  <c r="I398" i="5" s="1"/>
  <c r="AH410" i="4"/>
  <c r="AG410" i="4"/>
  <c r="AF410" i="4"/>
  <c r="AE410" i="4"/>
  <c r="AL410" i="4" s="1"/>
  <c r="H398" i="5" s="1"/>
  <c r="AD410" i="4"/>
  <c r="AK410" i="4" s="1"/>
  <c r="AC410" i="4"/>
  <c r="AB410" i="4"/>
  <c r="AA410" i="4"/>
  <c r="D410" i="4"/>
  <c r="C410" i="4"/>
  <c r="B410" i="4"/>
  <c r="AN409" i="4"/>
  <c r="J397" i="5" s="1"/>
  <c r="AM409" i="4"/>
  <c r="I397" i="5" s="1"/>
  <c r="AH409" i="4"/>
  <c r="AG409" i="4"/>
  <c r="AF409" i="4"/>
  <c r="AE409" i="4"/>
  <c r="AL409" i="4" s="1"/>
  <c r="H397" i="5" s="1"/>
  <c r="AD409" i="4"/>
  <c r="AK409" i="4" s="1"/>
  <c r="AC409" i="4"/>
  <c r="AB409" i="4"/>
  <c r="AA409" i="4"/>
  <c r="D409" i="4"/>
  <c r="C409" i="4"/>
  <c r="B409" i="4"/>
  <c r="AN408" i="4"/>
  <c r="J396" i="5" s="1"/>
  <c r="AM408" i="4"/>
  <c r="I396" i="5" s="1"/>
  <c r="AL408" i="4"/>
  <c r="H396" i="5" s="1"/>
  <c r="AK408" i="4"/>
  <c r="AH408" i="4"/>
  <c r="AG408" i="4"/>
  <c r="AF408" i="4"/>
  <c r="AE408" i="4"/>
  <c r="AD408" i="4"/>
  <c r="AB408" i="4"/>
  <c r="AA408" i="4"/>
  <c r="AC408" i="4" s="1"/>
  <c r="D408" i="4"/>
  <c r="C408" i="4"/>
  <c r="B408" i="4"/>
  <c r="AN407" i="4"/>
  <c r="J395" i="5" s="1"/>
  <c r="AM407" i="4"/>
  <c r="I395" i="5" s="1"/>
  <c r="AL407" i="4"/>
  <c r="H395" i="5" s="1"/>
  <c r="AK407" i="4"/>
  <c r="AH407" i="4"/>
  <c r="AG407" i="4"/>
  <c r="AF407" i="4"/>
  <c r="AE407" i="4"/>
  <c r="AD407" i="4"/>
  <c r="AB407" i="4"/>
  <c r="AA407" i="4"/>
  <c r="AC407" i="4" s="1"/>
  <c r="D407" i="4"/>
  <c r="C407" i="4"/>
  <c r="B407" i="4"/>
  <c r="AM406" i="4"/>
  <c r="I394" i="5" s="1"/>
  <c r="AL406" i="4"/>
  <c r="H394" i="5" s="1"/>
  <c r="AK406" i="4"/>
  <c r="AH406" i="4"/>
  <c r="AG406" i="4"/>
  <c r="AN406" i="4" s="1"/>
  <c r="J394" i="5" s="1"/>
  <c r="AF406" i="4"/>
  <c r="AE406" i="4"/>
  <c r="AD406" i="4"/>
  <c r="AC406" i="4"/>
  <c r="AB406" i="4"/>
  <c r="AA406" i="4"/>
  <c r="D406" i="4"/>
  <c r="C406" i="4"/>
  <c r="B406" i="4"/>
  <c r="AL405" i="4"/>
  <c r="H393" i="5" s="1"/>
  <c r="AK405" i="4"/>
  <c r="AH405" i="4"/>
  <c r="AG405" i="4"/>
  <c r="AN405" i="4" s="1"/>
  <c r="J393" i="5" s="1"/>
  <c r="AF405" i="4"/>
  <c r="AM405" i="4" s="1"/>
  <c r="I393" i="5" s="1"/>
  <c r="AE405" i="4"/>
  <c r="AD405" i="4"/>
  <c r="AB405" i="4"/>
  <c r="AA405" i="4"/>
  <c r="AC405" i="4" s="1"/>
  <c r="D405" i="4"/>
  <c r="C405" i="4"/>
  <c r="B405" i="4"/>
  <c r="AK404" i="4"/>
  <c r="AH404" i="4"/>
  <c r="AG404" i="4"/>
  <c r="AN404" i="4" s="1"/>
  <c r="J392" i="5" s="1"/>
  <c r="AF404" i="4"/>
  <c r="AM404" i="4" s="1"/>
  <c r="I392" i="5" s="1"/>
  <c r="AE404" i="4"/>
  <c r="AL404" i="4" s="1"/>
  <c r="H392" i="5" s="1"/>
  <c r="AD404" i="4"/>
  <c r="AB404" i="4"/>
  <c r="AA404" i="4"/>
  <c r="AC404" i="4" s="1"/>
  <c r="D404" i="4"/>
  <c r="C404" i="4"/>
  <c r="B404" i="4"/>
  <c r="AH403" i="4"/>
  <c r="AG403" i="4"/>
  <c r="AN403" i="4" s="1"/>
  <c r="J391" i="5" s="1"/>
  <c r="AF403" i="4"/>
  <c r="AM403" i="4" s="1"/>
  <c r="I391" i="5" s="1"/>
  <c r="AE403" i="4"/>
  <c r="AL403" i="4" s="1"/>
  <c r="H391" i="5" s="1"/>
  <c r="AD403" i="4"/>
  <c r="AK403" i="4" s="1"/>
  <c r="AB403" i="4"/>
  <c r="AA403" i="4"/>
  <c r="AC403" i="4" s="1"/>
  <c r="D403" i="4"/>
  <c r="C403" i="4"/>
  <c r="B403" i="4"/>
  <c r="AN402" i="4"/>
  <c r="J390" i="5" s="1"/>
  <c r="AH402" i="4"/>
  <c r="AG402" i="4"/>
  <c r="AF402" i="4"/>
  <c r="AM402" i="4" s="1"/>
  <c r="I390" i="5" s="1"/>
  <c r="AE402" i="4"/>
  <c r="AL402" i="4" s="1"/>
  <c r="H390" i="5" s="1"/>
  <c r="AD402" i="4"/>
  <c r="AK402" i="4" s="1"/>
  <c r="AC402" i="4"/>
  <c r="AB402" i="4"/>
  <c r="AA402" i="4"/>
  <c r="D402" i="4"/>
  <c r="C402" i="4"/>
  <c r="B402" i="4"/>
  <c r="AN401" i="4"/>
  <c r="J389" i="5" s="1"/>
  <c r="AL401" i="4"/>
  <c r="H389" i="5" s="1"/>
  <c r="AH401" i="4"/>
  <c r="AG401" i="4"/>
  <c r="AF401" i="4"/>
  <c r="AM401" i="4" s="1"/>
  <c r="I389" i="5" s="1"/>
  <c r="AE401" i="4"/>
  <c r="AD401" i="4"/>
  <c r="AK401" i="4" s="1"/>
  <c r="AC401" i="4"/>
  <c r="AB401" i="4"/>
  <c r="AA401" i="4"/>
  <c r="D401" i="4"/>
  <c r="C401" i="4"/>
  <c r="B401" i="4"/>
  <c r="AN400" i="4"/>
  <c r="J388" i="5" s="1"/>
  <c r="AM400" i="4"/>
  <c r="I388" i="5" s="1"/>
  <c r="AL400" i="4"/>
  <c r="H388" i="5" s="1"/>
  <c r="AH400" i="4"/>
  <c r="AG400" i="4"/>
  <c r="AF400" i="4"/>
  <c r="AE400" i="4"/>
  <c r="AD400" i="4"/>
  <c r="AK400" i="4" s="1"/>
  <c r="AC400" i="4"/>
  <c r="AB400" i="4"/>
  <c r="AA400" i="4"/>
  <c r="D400" i="4"/>
  <c r="C400" i="4"/>
  <c r="B400" i="4"/>
  <c r="AN399" i="4"/>
  <c r="J387" i="5" s="1"/>
  <c r="AL399" i="4"/>
  <c r="H387" i="5" s="1"/>
  <c r="AK399" i="4"/>
  <c r="AH399" i="4"/>
  <c r="AG399" i="4"/>
  <c r="AF399" i="4"/>
  <c r="AM399" i="4" s="1"/>
  <c r="I387" i="5" s="1"/>
  <c r="AE399" i="4"/>
  <c r="AD399" i="4"/>
  <c r="AB399" i="4"/>
  <c r="AA399" i="4"/>
  <c r="AC399" i="4" s="1"/>
  <c r="D399" i="4"/>
  <c r="C399" i="4"/>
  <c r="B399" i="4"/>
  <c r="AM398" i="4"/>
  <c r="I386" i="5" s="1"/>
  <c r="AK398" i="4"/>
  <c r="AH398" i="4"/>
  <c r="AG398" i="4"/>
  <c r="AN398" i="4" s="1"/>
  <c r="J386" i="5" s="1"/>
  <c r="AF398" i="4"/>
  <c r="AE398" i="4"/>
  <c r="AL398" i="4" s="1"/>
  <c r="H386" i="5" s="1"/>
  <c r="AD398" i="4"/>
  <c r="AB398" i="4"/>
  <c r="AA398" i="4"/>
  <c r="AC398" i="4" s="1"/>
  <c r="D398" i="4"/>
  <c r="C398" i="4"/>
  <c r="B398" i="4"/>
  <c r="AN397" i="4"/>
  <c r="J385" i="5" s="1"/>
  <c r="AL397" i="4"/>
  <c r="H385" i="5" s="1"/>
  <c r="AH397" i="4"/>
  <c r="AG397" i="4"/>
  <c r="AF397" i="4"/>
  <c r="AM397" i="4" s="1"/>
  <c r="I385" i="5" s="1"/>
  <c r="AE397" i="4"/>
  <c r="AD397" i="4"/>
  <c r="AK397" i="4" s="1"/>
  <c r="AB397" i="4"/>
  <c r="AA397" i="4"/>
  <c r="AC397" i="4" s="1"/>
  <c r="D397" i="4"/>
  <c r="C397" i="4"/>
  <c r="B397" i="4"/>
  <c r="AM396" i="4"/>
  <c r="I384" i="5" s="1"/>
  <c r="AL396" i="4"/>
  <c r="H384" i="5" s="1"/>
  <c r="AK396" i="4"/>
  <c r="AH396" i="4"/>
  <c r="AG396" i="4"/>
  <c r="AN396" i="4" s="1"/>
  <c r="J384" i="5" s="1"/>
  <c r="AF396" i="4"/>
  <c r="AE396" i="4"/>
  <c r="AD396" i="4"/>
  <c r="AC396" i="4"/>
  <c r="AB396" i="4"/>
  <c r="AA396" i="4"/>
  <c r="D396" i="4"/>
  <c r="C396" i="4"/>
  <c r="B396" i="4"/>
  <c r="AL395" i="4"/>
  <c r="H383" i="5" s="1"/>
  <c r="AK395" i="4"/>
  <c r="AH395" i="4"/>
  <c r="AG395" i="4"/>
  <c r="AN395" i="4" s="1"/>
  <c r="J383" i="5" s="1"/>
  <c r="AF395" i="4"/>
  <c r="AM395" i="4" s="1"/>
  <c r="I383" i="5" s="1"/>
  <c r="AE395" i="4"/>
  <c r="AD395" i="4"/>
  <c r="AB395" i="4"/>
  <c r="AA395" i="4"/>
  <c r="AC395" i="4" s="1"/>
  <c r="D395" i="4"/>
  <c r="C395" i="4"/>
  <c r="B395" i="4"/>
  <c r="AK394" i="4"/>
  <c r="AH394" i="4"/>
  <c r="AG394" i="4"/>
  <c r="AN394" i="4" s="1"/>
  <c r="J382" i="5" s="1"/>
  <c r="AF394" i="4"/>
  <c r="AM394" i="4" s="1"/>
  <c r="I382" i="5" s="1"/>
  <c r="AE394" i="4"/>
  <c r="AL394" i="4" s="1"/>
  <c r="H382" i="5" s="1"/>
  <c r="AD394" i="4"/>
  <c r="AB394" i="4"/>
  <c r="AA394" i="4"/>
  <c r="AC394" i="4" s="1"/>
  <c r="D394" i="4"/>
  <c r="C394" i="4"/>
  <c r="B394" i="4"/>
  <c r="AH393" i="4"/>
  <c r="AG393" i="4"/>
  <c r="AN393" i="4" s="1"/>
  <c r="J381" i="5" s="1"/>
  <c r="AF393" i="4"/>
  <c r="AM393" i="4" s="1"/>
  <c r="I381" i="5" s="1"/>
  <c r="AE393" i="4"/>
  <c r="AL393" i="4" s="1"/>
  <c r="H381" i="5" s="1"/>
  <c r="AD393" i="4"/>
  <c r="AK393" i="4" s="1"/>
  <c r="AB393" i="4"/>
  <c r="AA393" i="4"/>
  <c r="AC393" i="4" s="1"/>
  <c r="D393" i="4"/>
  <c r="C393" i="4"/>
  <c r="B393" i="4"/>
  <c r="AN392" i="4"/>
  <c r="J380" i="5" s="1"/>
  <c r="AH392" i="4"/>
  <c r="AG392" i="4"/>
  <c r="AF392" i="4"/>
  <c r="AM392" i="4" s="1"/>
  <c r="I380" i="5" s="1"/>
  <c r="AE392" i="4"/>
  <c r="AL392" i="4" s="1"/>
  <c r="H380" i="5" s="1"/>
  <c r="AD392" i="4"/>
  <c r="AK392" i="4" s="1"/>
  <c r="AC392" i="4"/>
  <c r="AB392" i="4"/>
  <c r="AA392" i="4"/>
  <c r="D392" i="4"/>
  <c r="C392" i="4"/>
  <c r="B392" i="4"/>
  <c r="AM391" i="4"/>
  <c r="I379" i="5" s="1"/>
  <c r="AH391" i="4"/>
  <c r="AG391" i="4"/>
  <c r="AN391" i="4" s="1"/>
  <c r="J379" i="5" s="1"/>
  <c r="AF391" i="4"/>
  <c r="AE391" i="4"/>
  <c r="AL391" i="4" s="1"/>
  <c r="H379" i="5" s="1"/>
  <c r="AD391" i="4"/>
  <c r="AK391" i="4" s="1"/>
  <c r="AC391" i="4"/>
  <c r="AB391" i="4"/>
  <c r="AA391" i="4"/>
  <c r="D391" i="4"/>
  <c r="C391" i="4"/>
  <c r="B391" i="4"/>
  <c r="AN390" i="4"/>
  <c r="J378" i="5" s="1"/>
  <c r="AL390" i="4"/>
  <c r="H378" i="5" s="1"/>
  <c r="AH390" i="4"/>
  <c r="AG390" i="4"/>
  <c r="AF390" i="4"/>
  <c r="AM390" i="4" s="1"/>
  <c r="I378" i="5" s="1"/>
  <c r="AE390" i="4"/>
  <c r="AD390" i="4"/>
  <c r="AK390" i="4" s="1"/>
  <c r="AB390" i="4"/>
  <c r="AA390" i="4"/>
  <c r="AC390" i="4" s="1"/>
  <c r="D390" i="4"/>
  <c r="C390" i="4"/>
  <c r="B390" i="4"/>
  <c r="AN389" i="4"/>
  <c r="J377" i="5" s="1"/>
  <c r="AM389" i="4"/>
  <c r="I377" i="5" s="1"/>
  <c r="AK389" i="4"/>
  <c r="AH389" i="4"/>
  <c r="AG389" i="4"/>
  <c r="AF389" i="4"/>
  <c r="AE389" i="4"/>
  <c r="AL389" i="4" s="1"/>
  <c r="H377" i="5" s="1"/>
  <c r="AD389" i="4"/>
  <c r="AB389" i="4"/>
  <c r="AA389" i="4"/>
  <c r="AC389" i="4" s="1"/>
  <c r="D389" i="4"/>
  <c r="C389" i="4"/>
  <c r="B389" i="4"/>
  <c r="AM388" i="4"/>
  <c r="I376" i="5" s="1"/>
  <c r="AL388" i="4"/>
  <c r="H376" i="5" s="1"/>
  <c r="AH388" i="4"/>
  <c r="AG388" i="4"/>
  <c r="AN388" i="4" s="1"/>
  <c r="J376" i="5" s="1"/>
  <c r="AF388" i="4"/>
  <c r="AE388" i="4"/>
  <c r="AD388" i="4"/>
  <c r="AK388" i="4" s="1"/>
  <c r="AC388" i="4"/>
  <c r="AB388" i="4"/>
  <c r="AA388" i="4"/>
  <c r="D388" i="4"/>
  <c r="C388" i="4"/>
  <c r="B388" i="4"/>
  <c r="AL387" i="4"/>
  <c r="H375" i="5" s="1"/>
  <c r="AK387" i="4"/>
  <c r="AH387" i="4"/>
  <c r="AG387" i="4"/>
  <c r="AN387" i="4" s="1"/>
  <c r="J375" i="5" s="1"/>
  <c r="AF387" i="4"/>
  <c r="AM387" i="4" s="1"/>
  <c r="I375" i="5" s="1"/>
  <c r="AE387" i="4"/>
  <c r="AD387" i="4"/>
  <c r="AB387" i="4"/>
  <c r="AA387" i="4"/>
  <c r="AC387" i="4" s="1"/>
  <c r="D387" i="4"/>
  <c r="C387" i="4"/>
  <c r="B387" i="4"/>
  <c r="AK386" i="4"/>
  <c r="AH386" i="4"/>
  <c r="AG386" i="4"/>
  <c r="AN386" i="4" s="1"/>
  <c r="J374" i="5" s="1"/>
  <c r="AF386" i="4"/>
  <c r="AM386" i="4" s="1"/>
  <c r="I374" i="5" s="1"/>
  <c r="AE386" i="4"/>
  <c r="AL386" i="4" s="1"/>
  <c r="H374" i="5" s="1"/>
  <c r="AD386" i="4"/>
  <c r="AB386" i="4"/>
  <c r="AA386" i="4"/>
  <c r="AC386" i="4" s="1"/>
  <c r="D386" i="4"/>
  <c r="C386" i="4"/>
  <c r="B386" i="4"/>
  <c r="AH385" i="4"/>
  <c r="AG385" i="4"/>
  <c r="AN385" i="4" s="1"/>
  <c r="J373" i="5" s="1"/>
  <c r="AF385" i="4"/>
  <c r="AM385" i="4" s="1"/>
  <c r="I373" i="5" s="1"/>
  <c r="AE385" i="4"/>
  <c r="AL385" i="4" s="1"/>
  <c r="H373" i="5" s="1"/>
  <c r="AD385" i="4"/>
  <c r="AK385" i="4" s="1"/>
  <c r="AB385" i="4"/>
  <c r="AA385" i="4"/>
  <c r="AC385" i="4" s="1"/>
  <c r="D385" i="4"/>
  <c r="C385" i="4"/>
  <c r="B385" i="4"/>
  <c r="AN384" i="4"/>
  <c r="J372" i="5" s="1"/>
  <c r="AH384" i="4"/>
  <c r="AG384" i="4"/>
  <c r="AF384" i="4"/>
  <c r="AM384" i="4" s="1"/>
  <c r="I372" i="5" s="1"/>
  <c r="AE384" i="4"/>
  <c r="AL384" i="4" s="1"/>
  <c r="H372" i="5" s="1"/>
  <c r="AD384" i="4"/>
  <c r="AK384" i="4" s="1"/>
  <c r="AC384" i="4"/>
  <c r="AB384" i="4"/>
  <c r="AA384" i="4"/>
  <c r="D384" i="4"/>
  <c r="C384" i="4"/>
  <c r="B384" i="4"/>
  <c r="AM383" i="4"/>
  <c r="I371" i="5" s="1"/>
  <c r="AH383" i="4"/>
  <c r="AG383" i="4"/>
  <c r="AN383" i="4" s="1"/>
  <c r="J371" i="5" s="1"/>
  <c r="AF383" i="4"/>
  <c r="AE383" i="4"/>
  <c r="AL383" i="4" s="1"/>
  <c r="H371" i="5" s="1"/>
  <c r="AD383" i="4"/>
  <c r="AK383" i="4" s="1"/>
  <c r="AC383" i="4"/>
  <c r="AB383" i="4"/>
  <c r="AA383" i="4"/>
  <c r="D383" i="4"/>
  <c r="C383" i="4"/>
  <c r="B383" i="4"/>
  <c r="AN382" i="4"/>
  <c r="J370" i="5" s="1"/>
  <c r="AL382" i="4"/>
  <c r="H370" i="5" s="1"/>
  <c r="AH382" i="4"/>
  <c r="AG382" i="4"/>
  <c r="AF382" i="4"/>
  <c r="AM382" i="4" s="1"/>
  <c r="I370" i="5" s="1"/>
  <c r="AE382" i="4"/>
  <c r="AD382" i="4"/>
  <c r="AK382" i="4" s="1"/>
  <c r="AB382" i="4"/>
  <c r="AA382" i="4"/>
  <c r="AC382" i="4" s="1"/>
  <c r="D382" i="4"/>
  <c r="C382" i="4"/>
  <c r="B382" i="4"/>
  <c r="AN381" i="4"/>
  <c r="J369" i="5" s="1"/>
  <c r="AM381" i="4"/>
  <c r="I369" i="5" s="1"/>
  <c r="AK381" i="4"/>
  <c r="AH381" i="4"/>
  <c r="AG381" i="4"/>
  <c r="AF381" i="4"/>
  <c r="AE381" i="4"/>
  <c r="AL381" i="4" s="1"/>
  <c r="H369" i="5" s="1"/>
  <c r="AD381" i="4"/>
  <c r="AB381" i="4"/>
  <c r="AA381" i="4"/>
  <c r="AC381" i="4" s="1"/>
  <c r="D381" i="4"/>
  <c r="C381" i="4"/>
  <c r="B381" i="4"/>
  <c r="AM380" i="4"/>
  <c r="I368" i="5" s="1"/>
  <c r="AL380" i="4"/>
  <c r="H368" i="5" s="1"/>
  <c r="AH380" i="4"/>
  <c r="AG380" i="4"/>
  <c r="AN380" i="4" s="1"/>
  <c r="J368" i="5" s="1"/>
  <c r="AF380" i="4"/>
  <c r="AE380" i="4"/>
  <c r="AD380" i="4"/>
  <c r="AK380" i="4" s="1"/>
  <c r="AC380" i="4"/>
  <c r="AB380" i="4"/>
  <c r="AA380" i="4"/>
  <c r="D380" i="4"/>
  <c r="C380" i="4"/>
  <c r="B380" i="4"/>
  <c r="AL379" i="4"/>
  <c r="H367" i="5" s="1"/>
  <c r="AK379" i="4"/>
  <c r="AH379" i="4"/>
  <c r="AG379" i="4"/>
  <c r="AN379" i="4" s="1"/>
  <c r="J367" i="5" s="1"/>
  <c r="AF379" i="4"/>
  <c r="AM379" i="4" s="1"/>
  <c r="I367" i="5" s="1"/>
  <c r="AE379" i="4"/>
  <c r="AD379" i="4"/>
  <c r="AB379" i="4"/>
  <c r="AA379" i="4"/>
  <c r="AC379" i="4" s="1"/>
  <c r="D379" i="4"/>
  <c r="C379" i="4"/>
  <c r="B379" i="4"/>
  <c r="AK378" i="4"/>
  <c r="AH378" i="4"/>
  <c r="AG378" i="4"/>
  <c r="AN378" i="4" s="1"/>
  <c r="J366" i="5" s="1"/>
  <c r="AF378" i="4"/>
  <c r="AM378" i="4" s="1"/>
  <c r="I366" i="5" s="1"/>
  <c r="AE378" i="4"/>
  <c r="AL378" i="4" s="1"/>
  <c r="H366" i="5" s="1"/>
  <c r="AD378" i="4"/>
  <c r="AB378" i="4"/>
  <c r="AA378" i="4"/>
  <c r="AC378" i="4" s="1"/>
  <c r="D378" i="4"/>
  <c r="C378" i="4"/>
  <c r="B378" i="4"/>
  <c r="AH377" i="4"/>
  <c r="AG377" i="4"/>
  <c r="AN377" i="4" s="1"/>
  <c r="J365" i="5" s="1"/>
  <c r="AF377" i="4"/>
  <c r="AM377" i="4" s="1"/>
  <c r="I365" i="5" s="1"/>
  <c r="AE377" i="4"/>
  <c r="AL377" i="4" s="1"/>
  <c r="H365" i="5" s="1"/>
  <c r="AD377" i="4"/>
  <c r="AK377" i="4" s="1"/>
  <c r="AB377" i="4"/>
  <c r="AA377" i="4"/>
  <c r="AC377" i="4" s="1"/>
  <c r="D377" i="4"/>
  <c r="C377" i="4"/>
  <c r="B377" i="4"/>
  <c r="AN376" i="4"/>
  <c r="J364" i="5" s="1"/>
  <c r="AH376" i="4"/>
  <c r="AG376" i="4"/>
  <c r="AF376" i="4"/>
  <c r="AM376" i="4" s="1"/>
  <c r="I364" i="5" s="1"/>
  <c r="AE376" i="4"/>
  <c r="AL376" i="4" s="1"/>
  <c r="H364" i="5" s="1"/>
  <c r="AD376" i="4"/>
  <c r="AK376" i="4" s="1"/>
  <c r="AC376" i="4"/>
  <c r="AB376" i="4"/>
  <c r="AA376" i="4"/>
  <c r="D376" i="4"/>
  <c r="C376" i="4"/>
  <c r="B376" i="4"/>
  <c r="AM375" i="4"/>
  <c r="I363" i="5" s="1"/>
  <c r="AH375" i="4"/>
  <c r="AG375" i="4"/>
  <c r="AN375" i="4" s="1"/>
  <c r="J363" i="5" s="1"/>
  <c r="AF375" i="4"/>
  <c r="AE375" i="4"/>
  <c r="AL375" i="4" s="1"/>
  <c r="H363" i="5" s="1"/>
  <c r="AD375" i="4"/>
  <c r="AK375" i="4" s="1"/>
  <c r="AC375" i="4"/>
  <c r="AB375" i="4"/>
  <c r="AA375" i="4"/>
  <c r="D375" i="4"/>
  <c r="C375" i="4"/>
  <c r="B375" i="4"/>
  <c r="AN374" i="4"/>
  <c r="J362" i="5" s="1"/>
  <c r="AL374" i="4"/>
  <c r="H362" i="5" s="1"/>
  <c r="AH374" i="4"/>
  <c r="AG374" i="4"/>
  <c r="AF374" i="4"/>
  <c r="AM374" i="4" s="1"/>
  <c r="I362" i="5" s="1"/>
  <c r="AE374" i="4"/>
  <c r="AD374" i="4"/>
  <c r="AK374" i="4" s="1"/>
  <c r="AB374" i="4"/>
  <c r="AA374" i="4"/>
  <c r="AC374" i="4" s="1"/>
  <c r="D374" i="4"/>
  <c r="C374" i="4"/>
  <c r="B374" i="4"/>
  <c r="AN373" i="4"/>
  <c r="J361" i="5" s="1"/>
  <c r="AM373" i="4"/>
  <c r="I361" i="5" s="1"/>
  <c r="AK373" i="4"/>
  <c r="AH373" i="4"/>
  <c r="AG373" i="4"/>
  <c r="AF373" i="4"/>
  <c r="AE373" i="4"/>
  <c r="AL373" i="4" s="1"/>
  <c r="H361" i="5" s="1"/>
  <c r="AD373" i="4"/>
  <c r="AB373" i="4"/>
  <c r="AA373" i="4"/>
  <c r="AC373" i="4" s="1"/>
  <c r="D373" i="4"/>
  <c r="C373" i="4"/>
  <c r="B373" i="4"/>
  <c r="AM372" i="4"/>
  <c r="I360" i="5" s="1"/>
  <c r="AL372" i="4"/>
  <c r="H360" i="5" s="1"/>
  <c r="AH372" i="4"/>
  <c r="AG372" i="4"/>
  <c r="AN372" i="4" s="1"/>
  <c r="J360" i="5" s="1"/>
  <c r="AF372" i="4"/>
  <c r="AE372" i="4"/>
  <c r="AD372" i="4"/>
  <c r="AK372" i="4" s="1"/>
  <c r="AC372" i="4"/>
  <c r="AB372" i="4"/>
  <c r="AA372" i="4"/>
  <c r="D372" i="4"/>
  <c r="C372" i="4"/>
  <c r="B372" i="4"/>
  <c r="AL371" i="4"/>
  <c r="H359" i="5" s="1"/>
  <c r="AK371" i="4"/>
  <c r="AH371" i="4"/>
  <c r="AG371" i="4"/>
  <c r="AN371" i="4" s="1"/>
  <c r="J359" i="5" s="1"/>
  <c r="AF371" i="4"/>
  <c r="AM371" i="4" s="1"/>
  <c r="I359" i="5" s="1"/>
  <c r="AE371" i="4"/>
  <c r="AD371" i="4"/>
  <c r="AB371" i="4"/>
  <c r="AA371" i="4"/>
  <c r="AC371" i="4" s="1"/>
  <c r="D371" i="4"/>
  <c r="C371" i="4"/>
  <c r="B371" i="4"/>
  <c r="AK370" i="4"/>
  <c r="AH370" i="4"/>
  <c r="AG370" i="4"/>
  <c r="AN370" i="4" s="1"/>
  <c r="J358" i="5" s="1"/>
  <c r="AF370" i="4"/>
  <c r="AM370" i="4" s="1"/>
  <c r="I358" i="5" s="1"/>
  <c r="AE370" i="4"/>
  <c r="AL370" i="4" s="1"/>
  <c r="H358" i="5" s="1"/>
  <c r="AD370" i="4"/>
  <c r="AB370" i="4"/>
  <c r="AA370" i="4"/>
  <c r="AC370" i="4" s="1"/>
  <c r="D370" i="4"/>
  <c r="C370" i="4"/>
  <c r="B370" i="4"/>
  <c r="AH369" i="4"/>
  <c r="AG369" i="4"/>
  <c r="AN369" i="4" s="1"/>
  <c r="J357" i="5" s="1"/>
  <c r="AF369" i="4"/>
  <c r="AM369" i="4" s="1"/>
  <c r="I357" i="5" s="1"/>
  <c r="AE369" i="4"/>
  <c r="AL369" i="4" s="1"/>
  <c r="H357" i="5" s="1"/>
  <c r="AD369" i="4"/>
  <c r="AK369" i="4" s="1"/>
  <c r="AB369" i="4"/>
  <c r="AA369" i="4"/>
  <c r="AC369" i="4" s="1"/>
  <c r="D369" i="4"/>
  <c r="C369" i="4"/>
  <c r="B369" i="4"/>
  <c r="AN368" i="4"/>
  <c r="J356" i="5" s="1"/>
  <c r="AH368" i="4"/>
  <c r="AG368" i="4"/>
  <c r="AF368" i="4"/>
  <c r="AM368" i="4" s="1"/>
  <c r="I356" i="5" s="1"/>
  <c r="AE368" i="4"/>
  <c r="AL368" i="4" s="1"/>
  <c r="H356" i="5" s="1"/>
  <c r="AD368" i="4"/>
  <c r="AK368" i="4" s="1"/>
  <c r="AC368" i="4"/>
  <c r="AB368" i="4"/>
  <c r="AA368" i="4"/>
  <c r="D368" i="4"/>
  <c r="C368" i="4"/>
  <c r="B368" i="4"/>
  <c r="AM367" i="4"/>
  <c r="I355" i="5" s="1"/>
  <c r="AH367" i="4"/>
  <c r="AG367" i="4"/>
  <c r="AN367" i="4" s="1"/>
  <c r="J355" i="5" s="1"/>
  <c r="AF367" i="4"/>
  <c r="AE367" i="4"/>
  <c r="AL367" i="4" s="1"/>
  <c r="H355" i="5" s="1"/>
  <c r="AD367" i="4"/>
  <c r="AK367" i="4" s="1"/>
  <c r="AC367" i="4"/>
  <c r="AB367" i="4"/>
  <c r="AA367" i="4"/>
  <c r="D367" i="4"/>
  <c r="C367" i="4"/>
  <c r="B367" i="4"/>
  <c r="AN366" i="4"/>
  <c r="J354" i="5" s="1"/>
  <c r="AL366" i="4"/>
  <c r="H354" i="5" s="1"/>
  <c r="AH366" i="4"/>
  <c r="AG366" i="4"/>
  <c r="AF366" i="4"/>
  <c r="AM366" i="4" s="1"/>
  <c r="I354" i="5" s="1"/>
  <c r="AE366" i="4"/>
  <c r="AD366" i="4"/>
  <c r="AK366" i="4" s="1"/>
  <c r="AB366" i="4"/>
  <c r="AA366" i="4"/>
  <c r="AC366" i="4" s="1"/>
  <c r="D366" i="4"/>
  <c r="C366" i="4"/>
  <c r="B366" i="4"/>
  <c r="AN365" i="4"/>
  <c r="J353" i="5" s="1"/>
  <c r="AM365" i="4"/>
  <c r="I353" i="5" s="1"/>
  <c r="AK365" i="4"/>
  <c r="AH365" i="4"/>
  <c r="AG365" i="4"/>
  <c r="AF365" i="4"/>
  <c r="AE365" i="4"/>
  <c r="AL365" i="4" s="1"/>
  <c r="H353" i="5" s="1"/>
  <c r="AD365" i="4"/>
  <c r="AB365" i="4"/>
  <c r="AA365" i="4"/>
  <c r="AC365" i="4" s="1"/>
  <c r="D365" i="4"/>
  <c r="C365" i="4"/>
  <c r="B365" i="4"/>
  <c r="AM364" i="4"/>
  <c r="I352" i="5" s="1"/>
  <c r="AL364" i="4"/>
  <c r="H352" i="5" s="1"/>
  <c r="AH364" i="4"/>
  <c r="AG364" i="4"/>
  <c r="AN364" i="4" s="1"/>
  <c r="J352" i="5" s="1"/>
  <c r="AF364" i="4"/>
  <c r="AE364" i="4"/>
  <c r="AD364" i="4"/>
  <c r="AK364" i="4" s="1"/>
  <c r="AC364" i="4"/>
  <c r="AB364" i="4"/>
  <c r="AA364" i="4"/>
  <c r="D364" i="4"/>
  <c r="C364" i="4"/>
  <c r="B364" i="4"/>
  <c r="AL363" i="4"/>
  <c r="H351" i="5" s="1"/>
  <c r="AK363" i="4"/>
  <c r="AH363" i="4"/>
  <c r="AG363" i="4"/>
  <c r="AN363" i="4" s="1"/>
  <c r="J351" i="5" s="1"/>
  <c r="AF363" i="4"/>
  <c r="AM363" i="4" s="1"/>
  <c r="I351" i="5" s="1"/>
  <c r="AE363" i="4"/>
  <c r="AD363" i="4"/>
  <c r="AB363" i="4"/>
  <c r="AA363" i="4"/>
  <c r="AC363" i="4" s="1"/>
  <c r="D363" i="4"/>
  <c r="C363" i="4"/>
  <c r="B363" i="4"/>
  <c r="AK362" i="4"/>
  <c r="AH362" i="4"/>
  <c r="AG362" i="4"/>
  <c r="AN362" i="4" s="1"/>
  <c r="J350" i="5" s="1"/>
  <c r="AF362" i="4"/>
  <c r="AM362" i="4" s="1"/>
  <c r="I350" i="5" s="1"/>
  <c r="AE362" i="4"/>
  <c r="AL362" i="4" s="1"/>
  <c r="H350" i="5" s="1"/>
  <c r="AD362" i="4"/>
  <c r="AB362" i="4"/>
  <c r="AA362" i="4"/>
  <c r="AC362" i="4" s="1"/>
  <c r="D362" i="4"/>
  <c r="C362" i="4"/>
  <c r="B362" i="4"/>
  <c r="AH361" i="4"/>
  <c r="AG361" i="4"/>
  <c r="AN361" i="4" s="1"/>
  <c r="J349" i="5" s="1"/>
  <c r="AF361" i="4"/>
  <c r="AM361" i="4" s="1"/>
  <c r="I349" i="5" s="1"/>
  <c r="AE361" i="4"/>
  <c r="AL361" i="4" s="1"/>
  <c r="H349" i="5" s="1"/>
  <c r="AD361" i="4"/>
  <c r="AK361" i="4" s="1"/>
  <c r="AB361" i="4"/>
  <c r="AA361" i="4"/>
  <c r="AC361" i="4" s="1"/>
  <c r="D361" i="4"/>
  <c r="C361" i="4"/>
  <c r="B361" i="4"/>
  <c r="AN360" i="4"/>
  <c r="J348" i="5" s="1"/>
  <c r="AH360" i="4"/>
  <c r="AG360" i="4"/>
  <c r="AF360" i="4"/>
  <c r="AM360" i="4" s="1"/>
  <c r="I348" i="5" s="1"/>
  <c r="AE360" i="4"/>
  <c r="AL360" i="4" s="1"/>
  <c r="H348" i="5" s="1"/>
  <c r="AD360" i="4"/>
  <c r="AK360" i="4" s="1"/>
  <c r="AC360" i="4"/>
  <c r="AB360" i="4"/>
  <c r="AA360" i="4"/>
  <c r="D360" i="4"/>
  <c r="C360" i="4"/>
  <c r="B360" i="4"/>
  <c r="AM359" i="4"/>
  <c r="I347" i="5" s="1"/>
  <c r="AH359" i="4"/>
  <c r="AG359" i="4"/>
  <c r="AN359" i="4" s="1"/>
  <c r="J347" i="5" s="1"/>
  <c r="AF359" i="4"/>
  <c r="AE359" i="4"/>
  <c r="AL359" i="4" s="1"/>
  <c r="H347" i="5" s="1"/>
  <c r="AD359" i="4"/>
  <c r="AK359" i="4" s="1"/>
  <c r="AC359" i="4"/>
  <c r="AB359" i="4"/>
  <c r="AA359" i="4"/>
  <c r="D359" i="4"/>
  <c r="C359" i="4"/>
  <c r="B359" i="4"/>
  <c r="AN358" i="4"/>
  <c r="J346" i="5" s="1"/>
  <c r="AL358" i="4"/>
  <c r="H346" i="5" s="1"/>
  <c r="AH358" i="4"/>
  <c r="AG358" i="4"/>
  <c r="AF358" i="4"/>
  <c r="AM358" i="4" s="1"/>
  <c r="I346" i="5" s="1"/>
  <c r="AE358" i="4"/>
  <c r="AD358" i="4"/>
  <c r="AK358" i="4" s="1"/>
  <c r="AB358" i="4"/>
  <c r="AA358" i="4"/>
  <c r="AC358" i="4" s="1"/>
  <c r="D358" i="4"/>
  <c r="C358" i="4"/>
  <c r="B358" i="4"/>
  <c r="AN357" i="4"/>
  <c r="J345" i="5" s="1"/>
  <c r="AM357" i="4"/>
  <c r="I345" i="5" s="1"/>
  <c r="AK357" i="4"/>
  <c r="AH357" i="4"/>
  <c r="AG357" i="4"/>
  <c r="AF357" i="4"/>
  <c r="AE357" i="4"/>
  <c r="AL357" i="4" s="1"/>
  <c r="H345" i="5" s="1"/>
  <c r="AD357" i="4"/>
  <c r="AB357" i="4"/>
  <c r="AA357" i="4"/>
  <c r="AC357" i="4" s="1"/>
  <c r="D357" i="4"/>
  <c r="C357" i="4"/>
  <c r="B357" i="4"/>
  <c r="AM356" i="4"/>
  <c r="I344" i="5" s="1"/>
  <c r="AL356" i="4"/>
  <c r="H344" i="5" s="1"/>
  <c r="AH356" i="4"/>
  <c r="AG356" i="4"/>
  <c r="AN356" i="4" s="1"/>
  <c r="J344" i="5" s="1"/>
  <c r="AF356" i="4"/>
  <c r="AE356" i="4"/>
  <c r="AD356" i="4"/>
  <c r="AK356" i="4" s="1"/>
  <c r="AC356" i="4"/>
  <c r="AB356" i="4"/>
  <c r="AA356" i="4"/>
  <c r="D356" i="4"/>
  <c r="C356" i="4"/>
  <c r="B356" i="4"/>
  <c r="AL355" i="4"/>
  <c r="H343" i="5" s="1"/>
  <c r="AK355" i="4"/>
  <c r="AH355" i="4"/>
  <c r="AG355" i="4"/>
  <c r="AN355" i="4" s="1"/>
  <c r="J343" i="5" s="1"/>
  <c r="AF355" i="4"/>
  <c r="AM355" i="4" s="1"/>
  <c r="I343" i="5" s="1"/>
  <c r="AE355" i="4"/>
  <c r="AD355" i="4"/>
  <c r="AB355" i="4"/>
  <c r="AA355" i="4"/>
  <c r="AC355" i="4" s="1"/>
  <c r="D355" i="4"/>
  <c r="C355" i="4"/>
  <c r="B355" i="4"/>
  <c r="AK354" i="4"/>
  <c r="AH354" i="4"/>
  <c r="AG354" i="4"/>
  <c r="AN354" i="4" s="1"/>
  <c r="J342" i="5" s="1"/>
  <c r="AF354" i="4"/>
  <c r="AM354" i="4" s="1"/>
  <c r="I342" i="5" s="1"/>
  <c r="AE354" i="4"/>
  <c r="AL354" i="4" s="1"/>
  <c r="H342" i="5" s="1"/>
  <c r="AD354" i="4"/>
  <c r="AB354" i="4"/>
  <c r="AA354" i="4"/>
  <c r="AC354" i="4" s="1"/>
  <c r="D354" i="4"/>
  <c r="C354" i="4"/>
  <c r="B354" i="4"/>
  <c r="AH353" i="4"/>
  <c r="AG353" i="4"/>
  <c r="AN353" i="4" s="1"/>
  <c r="J341" i="5" s="1"/>
  <c r="AF353" i="4"/>
  <c r="AM353" i="4" s="1"/>
  <c r="I341" i="5" s="1"/>
  <c r="AE353" i="4"/>
  <c r="AL353" i="4" s="1"/>
  <c r="H341" i="5" s="1"/>
  <c r="AD353" i="4"/>
  <c r="AK353" i="4" s="1"/>
  <c r="AB353" i="4"/>
  <c r="AA353" i="4"/>
  <c r="AC353" i="4" s="1"/>
  <c r="D353" i="4"/>
  <c r="C353" i="4"/>
  <c r="B353" i="4"/>
  <c r="AN352" i="4"/>
  <c r="J340" i="5" s="1"/>
  <c r="AH352" i="4"/>
  <c r="AG352" i="4"/>
  <c r="AF352" i="4"/>
  <c r="AM352" i="4" s="1"/>
  <c r="I340" i="5" s="1"/>
  <c r="AE352" i="4"/>
  <c r="AL352" i="4" s="1"/>
  <c r="H340" i="5" s="1"/>
  <c r="AD352" i="4"/>
  <c r="AK352" i="4" s="1"/>
  <c r="AC352" i="4"/>
  <c r="AB352" i="4"/>
  <c r="AA352" i="4"/>
  <c r="D352" i="4"/>
  <c r="C352" i="4"/>
  <c r="B352" i="4"/>
  <c r="AM351" i="4"/>
  <c r="I339" i="5" s="1"/>
  <c r="AH351" i="4"/>
  <c r="AG351" i="4"/>
  <c r="AN351" i="4" s="1"/>
  <c r="J339" i="5" s="1"/>
  <c r="AF351" i="4"/>
  <c r="AE351" i="4"/>
  <c r="AL351" i="4" s="1"/>
  <c r="H339" i="5" s="1"/>
  <c r="AD351" i="4"/>
  <c r="AK351" i="4" s="1"/>
  <c r="AC351" i="4"/>
  <c r="AB351" i="4"/>
  <c r="AA351" i="4"/>
  <c r="D351" i="4"/>
  <c r="C351" i="4"/>
  <c r="B351" i="4"/>
  <c r="AN350" i="4"/>
  <c r="J338" i="5" s="1"/>
  <c r="AL350" i="4"/>
  <c r="H338" i="5" s="1"/>
  <c r="AH350" i="4"/>
  <c r="AG350" i="4"/>
  <c r="AF350" i="4"/>
  <c r="AM350" i="4" s="1"/>
  <c r="I338" i="5" s="1"/>
  <c r="AE350" i="4"/>
  <c r="AD350" i="4"/>
  <c r="AK350" i="4" s="1"/>
  <c r="AB350" i="4"/>
  <c r="AA350" i="4"/>
  <c r="AC350" i="4" s="1"/>
  <c r="D350" i="4"/>
  <c r="C350" i="4"/>
  <c r="B350" i="4"/>
  <c r="AN349" i="4"/>
  <c r="J337" i="5" s="1"/>
  <c r="AM349" i="4"/>
  <c r="I337" i="5" s="1"/>
  <c r="AK349" i="4"/>
  <c r="AH349" i="4"/>
  <c r="AG349" i="4"/>
  <c r="AF349" i="4"/>
  <c r="AE349" i="4"/>
  <c r="AL349" i="4" s="1"/>
  <c r="H337" i="5" s="1"/>
  <c r="AD349" i="4"/>
  <c r="AB349" i="4"/>
  <c r="AA349" i="4"/>
  <c r="AC349" i="4" s="1"/>
  <c r="D349" i="4"/>
  <c r="C349" i="4"/>
  <c r="B349" i="4"/>
  <c r="AM348" i="4"/>
  <c r="I336" i="5" s="1"/>
  <c r="AL348" i="4"/>
  <c r="H336" i="5" s="1"/>
  <c r="AH348" i="4"/>
  <c r="AG348" i="4"/>
  <c r="AN348" i="4" s="1"/>
  <c r="J336" i="5" s="1"/>
  <c r="AF348" i="4"/>
  <c r="AE348" i="4"/>
  <c r="AD348" i="4"/>
  <c r="AK348" i="4" s="1"/>
  <c r="AC348" i="4"/>
  <c r="AB348" i="4"/>
  <c r="AA348" i="4"/>
  <c r="D348" i="4"/>
  <c r="C348" i="4"/>
  <c r="B348" i="4"/>
  <c r="AL347" i="4"/>
  <c r="H335" i="5" s="1"/>
  <c r="AK347" i="4"/>
  <c r="AH347" i="4"/>
  <c r="AG347" i="4"/>
  <c r="AN347" i="4" s="1"/>
  <c r="J335" i="5" s="1"/>
  <c r="AF347" i="4"/>
  <c r="AM347" i="4" s="1"/>
  <c r="I335" i="5" s="1"/>
  <c r="AE347" i="4"/>
  <c r="AD347" i="4"/>
  <c r="AB347" i="4"/>
  <c r="AA347" i="4"/>
  <c r="AC347" i="4" s="1"/>
  <c r="D347" i="4"/>
  <c r="C347" i="4"/>
  <c r="B347" i="4"/>
  <c r="AK346" i="4"/>
  <c r="AH346" i="4"/>
  <c r="AG346" i="4"/>
  <c r="AN346" i="4" s="1"/>
  <c r="J334" i="5" s="1"/>
  <c r="AF346" i="4"/>
  <c r="AM346" i="4" s="1"/>
  <c r="I334" i="5" s="1"/>
  <c r="AE346" i="4"/>
  <c r="AL346" i="4" s="1"/>
  <c r="H334" i="5" s="1"/>
  <c r="AD346" i="4"/>
  <c r="AB346" i="4"/>
  <c r="AA346" i="4"/>
  <c r="AC346" i="4" s="1"/>
  <c r="D346" i="4"/>
  <c r="C346" i="4"/>
  <c r="B346" i="4"/>
  <c r="AH345" i="4"/>
  <c r="AG345" i="4"/>
  <c r="AN345" i="4" s="1"/>
  <c r="J333" i="5" s="1"/>
  <c r="AF345" i="4"/>
  <c r="AM345" i="4" s="1"/>
  <c r="I333" i="5" s="1"/>
  <c r="AE345" i="4"/>
  <c r="AL345" i="4" s="1"/>
  <c r="H333" i="5" s="1"/>
  <c r="AD345" i="4"/>
  <c r="AK345" i="4" s="1"/>
  <c r="AB345" i="4"/>
  <c r="AA345" i="4"/>
  <c r="AC345" i="4" s="1"/>
  <c r="D345" i="4"/>
  <c r="C345" i="4"/>
  <c r="B345" i="4"/>
  <c r="AH344" i="4"/>
  <c r="AG344" i="4"/>
  <c r="AN344" i="4" s="1"/>
  <c r="J332" i="5" s="1"/>
  <c r="AF344" i="4"/>
  <c r="AM344" i="4" s="1"/>
  <c r="I332" i="5" s="1"/>
  <c r="AE344" i="4"/>
  <c r="AL344" i="4" s="1"/>
  <c r="H332" i="5" s="1"/>
  <c r="AD344" i="4"/>
  <c r="AK344" i="4" s="1"/>
  <c r="AC344" i="4"/>
  <c r="AB344" i="4"/>
  <c r="AA344" i="4"/>
  <c r="D344" i="4"/>
  <c r="C344" i="4"/>
  <c r="B344" i="4"/>
  <c r="AH343" i="4"/>
  <c r="AG343" i="4"/>
  <c r="AN343" i="4" s="1"/>
  <c r="J331" i="5" s="1"/>
  <c r="AF343" i="4"/>
  <c r="AM343" i="4" s="1"/>
  <c r="I331" i="5" s="1"/>
  <c r="AE343" i="4"/>
  <c r="AL343" i="4" s="1"/>
  <c r="H331" i="5" s="1"/>
  <c r="AD343" i="4"/>
  <c r="AK343" i="4" s="1"/>
  <c r="AC343" i="4"/>
  <c r="AB343" i="4"/>
  <c r="AA343" i="4"/>
  <c r="D343" i="4"/>
  <c r="C343" i="4"/>
  <c r="B343" i="4"/>
  <c r="AN342" i="4"/>
  <c r="J330" i="5" s="1"/>
  <c r="AH342" i="4"/>
  <c r="AG342" i="4"/>
  <c r="AF342" i="4"/>
  <c r="AM342" i="4" s="1"/>
  <c r="I330" i="5" s="1"/>
  <c r="AE342" i="4"/>
  <c r="AL342" i="4" s="1"/>
  <c r="H330" i="5" s="1"/>
  <c r="AD342" i="4"/>
  <c r="AK342" i="4" s="1"/>
  <c r="AB342" i="4"/>
  <c r="AA342" i="4"/>
  <c r="AC342" i="4" s="1"/>
  <c r="D342" i="4"/>
  <c r="C342" i="4"/>
  <c r="B342" i="4"/>
  <c r="AN341" i="4"/>
  <c r="J329" i="5" s="1"/>
  <c r="AM341" i="4"/>
  <c r="I329" i="5" s="1"/>
  <c r="AK341" i="4"/>
  <c r="AH341" i="4"/>
  <c r="AG341" i="4"/>
  <c r="AF341" i="4"/>
  <c r="AE341" i="4"/>
  <c r="AL341" i="4" s="1"/>
  <c r="H329" i="5" s="1"/>
  <c r="AD341" i="4"/>
  <c r="AB341" i="4"/>
  <c r="AA341" i="4"/>
  <c r="AC341" i="4" s="1"/>
  <c r="D341" i="4"/>
  <c r="C341" i="4"/>
  <c r="B341" i="4"/>
  <c r="AM340" i="4"/>
  <c r="I328" i="5" s="1"/>
  <c r="AL340" i="4"/>
  <c r="H328" i="5" s="1"/>
  <c r="AH340" i="4"/>
  <c r="AG340" i="4"/>
  <c r="AN340" i="4" s="1"/>
  <c r="J328" i="5" s="1"/>
  <c r="AF340" i="4"/>
  <c r="AE340" i="4"/>
  <c r="AD340" i="4"/>
  <c r="AK340" i="4" s="1"/>
  <c r="AC340" i="4"/>
  <c r="AB340" i="4"/>
  <c r="AA340" i="4"/>
  <c r="D340" i="4"/>
  <c r="C340" i="4"/>
  <c r="B340" i="4"/>
  <c r="AL339" i="4"/>
  <c r="H327" i="5" s="1"/>
  <c r="AK339" i="4"/>
  <c r="AH339" i="4"/>
  <c r="AG339" i="4"/>
  <c r="AN339" i="4" s="1"/>
  <c r="J327" i="5" s="1"/>
  <c r="AF339" i="4"/>
  <c r="AM339" i="4" s="1"/>
  <c r="I327" i="5" s="1"/>
  <c r="AE339" i="4"/>
  <c r="AD339" i="4"/>
  <c r="AB339" i="4"/>
  <c r="AA339" i="4"/>
  <c r="AC339" i="4" s="1"/>
  <c r="D339" i="4"/>
  <c r="C339" i="4"/>
  <c r="B339" i="4"/>
  <c r="AK338" i="4"/>
  <c r="AH338" i="4"/>
  <c r="AG338" i="4"/>
  <c r="AN338" i="4" s="1"/>
  <c r="J326" i="5" s="1"/>
  <c r="AF338" i="4"/>
  <c r="AM338" i="4" s="1"/>
  <c r="I326" i="5" s="1"/>
  <c r="AE338" i="4"/>
  <c r="AL338" i="4" s="1"/>
  <c r="H326" i="5" s="1"/>
  <c r="AD338" i="4"/>
  <c r="AB338" i="4"/>
  <c r="AA338" i="4"/>
  <c r="AC338" i="4" s="1"/>
  <c r="D338" i="4"/>
  <c r="C338" i="4"/>
  <c r="B338" i="4"/>
  <c r="AH337" i="4"/>
  <c r="AG337" i="4"/>
  <c r="AN337" i="4" s="1"/>
  <c r="J325" i="5" s="1"/>
  <c r="AF337" i="4"/>
  <c r="AM337" i="4" s="1"/>
  <c r="I325" i="5" s="1"/>
  <c r="AE337" i="4"/>
  <c r="AL337" i="4" s="1"/>
  <c r="H325" i="5" s="1"/>
  <c r="AD337" i="4"/>
  <c r="AK337" i="4" s="1"/>
  <c r="AB337" i="4"/>
  <c r="AA337" i="4"/>
  <c r="AC337" i="4" s="1"/>
  <c r="D337" i="4"/>
  <c r="C337" i="4"/>
  <c r="B337" i="4"/>
  <c r="AH336" i="4"/>
  <c r="AG336" i="4"/>
  <c r="AN336" i="4" s="1"/>
  <c r="J324" i="5" s="1"/>
  <c r="AF336" i="4"/>
  <c r="AM336" i="4" s="1"/>
  <c r="I324" i="5" s="1"/>
  <c r="AE336" i="4"/>
  <c r="AL336" i="4" s="1"/>
  <c r="H324" i="5" s="1"/>
  <c r="AD336" i="4"/>
  <c r="AK336" i="4" s="1"/>
  <c r="AC336" i="4"/>
  <c r="AB336" i="4"/>
  <c r="AA336" i="4"/>
  <c r="D336" i="4"/>
  <c r="C336" i="4"/>
  <c r="B336" i="4"/>
  <c r="AH335" i="4"/>
  <c r="AG335" i="4"/>
  <c r="AN335" i="4" s="1"/>
  <c r="J323" i="5" s="1"/>
  <c r="AF335" i="4"/>
  <c r="AM335" i="4" s="1"/>
  <c r="I323" i="5" s="1"/>
  <c r="AE335" i="4"/>
  <c r="AL335" i="4" s="1"/>
  <c r="H323" i="5" s="1"/>
  <c r="AD335" i="4"/>
  <c r="AK335" i="4" s="1"/>
  <c r="AC335" i="4"/>
  <c r="AB335" i="4"/>
  <c r="AA335" i="4"/>
  <c r="D335" i="4"/>
  <c r="C335" i="4"/>
  <c r="B335" i="4"/>
  <c r="AN334" i="4"/>
  <c r="J322" i="5" s="1"/>
  <c r="AH334" i="4"/>
  <c r="AG334" i="4"/>
  <c r="AF334" i="4"/>
  <c r="AM334" i="4" s="1"/>
  <c r="I322" i="5" s="1"/>
  <c r="AE334" i="4"/>
  <c r="AL334" i="4" s="1"/>
  <c r="H322" i="5" s="1"/>
  <c r="AD334" i="4"/>
  <c r="AK334" i="4" s="1"/>
  <c r="AB334" i="4"/>
  <c r="AA334" i="4"/>
  <c r="AC334" i="4" s="1"/>
  <c r="D334" i="4"/>
  <c r="C334" i="4"/>
  <c r="B334" i="4"/>
  <c r="AN333" i="4"/>
  <c r="J321" i="5" s="1"/>
  <c r="AM333" i="4"/>
  <c r="I321" i="5" s="1"/>
  <c r="AK333" i="4"/>
  <c r="AH333" i="4"/>
  <c r="AG333" i="4"/>
  <c r="AF333" i="4"/>
  <c r="AE333" i="4"/>
  <c r="AL333" i="4" s="1"/>
  <c r="H321" i="5" s="1"/>
  <c r="AD333" i="4"/>
  <c r="AB333" i="4"/>
  <c r="AA333" i="4"/>
  <c r="AC333" i="4" s="1"/>
  <c r="D333" i="4"/>
  <c r="C333" i="4"/>
  <c r="B333" i="4"/>
  <c r="AM332" i="4"/>
  <c r="I320" i="5" s="1"/>
  <c r="AL332" i="4"/>
  <c r="H320" i="5" s="1"/>
  <c r="AH332" i="4"/>
  <c r="AG332" i="4"/>
  <c r="AN332" i="4" s="1"/>
  <c r="J320" i="5" s="1"/>
  <c r="AF332" i="4"/>
  <c r="AE332" i="4"/>
  <c r="AD332" i="4"/>
  <c r="AK332" i="4" s="1"/>
  <c r="AC332" i="4"/>
  <c r="AB332" i="4"/>
  <c r="AA332" i="4"/>
  <c r="D332" i="4"/>
  <c r="C332" i="4"/>
  <c r="B332" i="4"/>
  <c r="AL331" i="4"/>
  <c r="H319" i="5" s="1"/>
  <c r="AK331" i="4"/>
  <c r="AH331" i="4"/>
  <c r="AG331" i="4"/>
  <c r="AN331" i="4" s="1"/>
  <c r="J319" i="5" s="1"/>
  <c r="AF331" i="4"/>
  <c r="AM331" i="4" s="1"/>
  <c r="I319" i="5" s="1"/>
  <c r="AE331" i="4"/>
  <c r="AD331" i="4"/>
  <c r="AB331" i="4"/>
  <c r="AA331" i="4"/>
  <c r="AC331" i="4" s="1"/>
  <c r="D331" i="4"/>
  <c r="C331" i="4"/>
  <c r="B331" i="4"/>
  <c r="AK330" i="4"/>
  <c r="AH330" i="4"/>
  <c r="AG330" i="4"/>
  <c r="AN330" i="4" s="1"/>
  <c r="J318" i="5" s="1"/>
  <c r="AF330" i="4"/>
  <c r="AM330" i="4" s="1"/>
  <c r="I318" i="5" s="1"/>
  <c r="AE330" i="4"/>
  <c r="AL330" i="4" s="1"/>
  <c r="H318" i="5" s="1"/>
  <c r="AD330" i="4"/>
  <c r="AB330" i="4"/>
  <c r="AA330" i="4"/>
  <c r="AC330" i="4" s="1"/>
  <c r="D330" i="4"/>
  <c r="C330" i="4"/>
  <c r="B330" i="4"/>
  <c r="AH329" i="4"/>
  <c r="AG329" i="4"/>
  <c r="AN329" i="4" s="1"/>
  <c r="J317" i="5" s="1"/>
  <c r="AF329" i="4"/>
  <c r="AM329" i="4" s="1"/>
  <c r="I317" i="5" s="1"/>
  <c r="AE329" i="4"/>
  <c r="AL329" i="4" s="1"/>
  <c r="H317" i="5" s="1"/>
  <c r="AD329" i="4"/>
  <c r="AK329" i="4" s="1"/>
  <c r="AB329" i="4"/>
  <c r="AA329" i="4"/>
  <c r="AC329" i="4" s="1"/>
  <c r="D329" i="4"/>
  <c r="C329" i="4"/>
  <c r="B329" i="4"/>
  <c r="AH328" i="4"/>
  <c r="AG328" i="4"/>
  <c r="AN328" i="4" s="1"/>
  <c r="J316" i="5" s="1"/>
  <c r="AF328" i="4"/>
  <c r="AM328" i="4" s="1"/>
  <c r="I316" i="5" s="1"/>
  <c r="AE328" i="4"/>
  <c r="AL328" i="4" s="1"/>
  <c r="H316" i="5" s="1"/>
  <c r="AD328" i="4"/>
  <c r="AK328" i="4" s="1"/>
  <c r="AC328" i="4"/>
  <c r="AB328" i="4"/>
  <c r="AA328" i="4"/>
  <c r="D328" i="4"/>
  <c r="C328" i="4"/>
  <c r="B328" i="4"/>
  <c r="AH327" i="4"/>
  <c r="AG327" i="4"/>
  <c r="AN327" i="4" s="1"/>
  <c r="J315" i="5" s="1"/>
  <c r="AF327" i="4"/>
  <c r="AM327" i="4" s="1"/>
  <c r="I315" i="5" s="1"/>
  <c r="AE327" i="4"/>
  <c r="AL327" i="4" s="1"/>
  <c r="H315" i="5" s="1"/>
  <c r="AD327" i="4"/>
  <c r="AK327" i="4" s="1"/>
  <c r="AC327" i="4"/>
  <c r="AB327" i="4"/>
  <c r="AA327" i="4"/>
  <c r="D327" i="4"/>
  <c r="C327" i="4"/>
  <c r="B327" i="4"/>
  <c r="AN326" i="4"/>
  <c r="J314" i="5" s="1"/>
  <c r="AH326" i="4"/>
  <c r="AG326" i="4"/>
  <c r="AF326" i="4"/>
  <c r="AM326" i="4" s="1"/>
  <c r="I314" i="5" s="1"/>
  <c r="AE326" i="4"/>
  <c r="AL326" i="4" s="1"/>
  <c r="H314" i="5" s="1"/>
  <c r="AD326" i="4"/>
  <c r="AK326" i="4" s="1"/>
  <c r="AB326" i="4"/>
  <c r="AA326" i="4"/>
  <c r="AC326" i="4" s="1"/>
  <c r="D326" i="4"/>
  <c r="C326" i="4"/>
  <c r="B326" i="4"/>
  <c r="AN325" i="4"/>
  <c r="J313" i="5" s="1"/>
  <c r="AM325" i="4"/>
  <c r="I313" i="5" s="1"/>
  <c r="AK325" i="4"/>
  <c r="AH325" i="4"/>
  <c r="AG325" i="4"/>
  <c r="AF325" i="4"/>
  <c r="AE325" i="4"/>
  <c r="AL325" i="4" s="1"/>
  <c r="H313" i="5" s="1"/>
  <c r="AD325" i="4"/>
  <c r="AB325" i="4"/>
  <c r="AA325" i="4"/>
  <c r="AC325" i="4" s="1"/>
  <c r="D325" i="4"/>
  <c r="C325" i="4"/>
  <c r="B325" i="4"/>
  <c r="AN324" i="4"/>
  <c r="J312" i="5" s="1"/>
  <c r="AM324" i="4"/>
  <c r="I312" i="5" s="1"/>
  <c r="AL324" i="4"/>
  <c r="H312" i="5" s="1"/>
  <c r="AH324" i="4"/>
  <c r="AG324" i="4"/>
  <c r="AF324" i="4"/>
  <c r="AE324" i="4"/>
  <c r="AD324" i="4"/>
  <c r="AK324" i="4" s="1"/>
  <c r="AC324" i="4"/>
  <c r="AB324" i="4"/>
  <c r="AA324" i="4"/>
  <c r="D324" i="4"/>
  <c r="C324" i="4"/>
  <c r="B324" i="4"/>
  <c r="AM323" i="4"/>
  <c r="I311" i="5" s="1"/>
  <c r="AL323" i="4"/>
  <c r="H311" i="5" s="1"/>
  <c r="AK323" i="4"/>
  <c r="AH323" i="4"/>
  <c r="AG323" i="4"/>
  <c r="AN323" i="4" s="1"/>
  <c r="J311" i="5" s="1"/>
  <c r="AF323" i="4"/>
  <c r="AE323" i="4"/>
  <c r="AD323" i="4"/>
  <c r="AB323" i="4"/>
  <c r="AA323" i="4"/>
  <c r="AC323" i="4" s="1"/>
  <c r="D323" i="4"/>
  <c r="C323" i="4"/>
  <c r="B323" i="4"/>
  <c r="AL322" i="4"/>
  <c r="H310" i="5" s="1"/>
  <c r="AK322" i="4"/>
  <c r="AH322" i="4"/>
  <c r="AG322" i="4"/>
  <c r="AN322" i="4" s="1"/>
  <c r="J310" i="5" s="1"/>
  <c r="AF322" i="4"/>
  <c r="AM322" i="4" s="1"/>
  <c r="I310" i="5" s="1"/>
  <c r="AE322" i="4"/>
  <c r="AD322" i="4"/>
  <c r="AB322" i="4"/>
  <c r="AA322" i="4"/>
  <c r="AC322" i="4" s="1"/>
  <c r="D322" i="4"/>
  <c r="C322" i="4"/>
  <c r="B322" i="4"/>
  <c r="AK321" i="4"/>
  <c r="AH321" i="4"/>
  <c r="AG321" i="4"/>
  <c r="AN321" i="4" s="1"/>
  <c r="J309" i="5" s="1"/>
  <c r="AF321" i="4"/>
  <c r="AM321" i="4" s="1"/>
  <c r="I309" i="5" s="1"/>
  <c r="AE321" i="4"/>
  <c r="AL321" i="4" s="1"/>
  <c r="H309" i="5" s="1"/>
  <c r="AD321" i="4"/>
  <c r="AB321" i="4"/>
  <c r="AA321" i="4"/>
  <c r="AC321" i="4" s="1"/>
  <c r="D321" i="4"/>
  <c r="C321" i="4"/>
  <c r="B321" i="4"/>
  <c r="AH320" i="4"/>
  <c r="AG320" i="4"/>
  <c r="AN320" i="4" s="1"/>
  <c r="J308" i="5" s="1"/>
  <c r="AF320" i="4"/>
  <c r="AM320" i="4" s="1"/>
  <c r="I308" i="5" s="1"/>
  <c r="AE320" i="4"/>
  <c r="AL320" i="4" s="1"/>
  <c r="H308" i="5" s="1"/>
  <c r="AD320" i="4"/>
  <c r="AK320" i="4" s="1"/>
  <c r="AC320" i="4"/>
  <c r="AB320" i="4"/>
  <c r="AA320" i="4"/>
  <c r="D320" i="4"/>
  <c r="C320" i="4"/>
  <c r="B320" i="4"/>
  <c r="AM319" i="4"/>
  <c r="I307" i="5" s="1"/>
  <c r="AH319" i="4"/>
  <c r="AG319" i="4"/>
  <c r="AN319" i="4" s="1"/>
  <c r="J307" i="5" s="1"/>
  <c r="AF319" i="4"/>
  <c r="AE319" i="4"/>
  <c r="AL319" i="4" s="1"/>
  <c r="H307" i="5" s="1"/>
  <c r="AD319" i="4"/>
  <c r="AK319" i="4" s="1"/>
  <c r="AC319" i="4"/>
  <c r="AB319" i="4"/>
  <c r="AA319" i="4"/>
  <c r="D319" i="4"/>
  <c r="C319" i="4"/>
  <c r="B319" i="4"/>
  <c r="AN318" i="4"/>
  <c r="J306" i="5" s="1"/>
  <c r="AL318" i="4"/>
  <c r="H306" i="5" s="1"/>
  <c r="AH318" i="4"/>
  <c r="AG318" i="4"/>
  <c r="AF318" i="4"/>
  <c r="AM318" i="4" s="1"/>
  <c r="I306" i="5" s="1"/>
  <c r="AE318" i="4"/>
  <c r="AD318" i="4"/>
  <c r="AK318" i="4" s="1"/>
  <c r="AB318" i="4"/>
  <c r="AA318" i="4"/>
  <c r="AC318" i="4" s="1"/>
  <c r="D318" i="4"/>
  <c r="C318" i="4"/>
  <c r="B318" i="4"/>
  <c r="AN317" i="4"/>
  <c r="J305" i="5" s="1"/>
  <c r="AM317" i="4"/>
  <c r="I305" i="5" s="1"/>
  <c r="AK317" i="4"/>
  <c r="AH317" i="4"/>
  <c r="AG317" i="4"/>
  <c r="AF317" i="4"/>
  <c r="AE317" i="4"/>
  <c r="AL317" i="4" s="1"/>
  <c r="H305" i="5" s="1"/>
  <c r="AD317" i="4"/>
  <c r="AB317" i="4"/>
  <c r="AA317" i="4"/>
  <c r="AC317" i="4" s="1"/>
  <c r="D317" i="4"/>
  <c r="C317" i="4"/>
  <c r="B317" i="4"/>
  <c r="AN316" i="4"/>
  <c r="J304" i="5" s="1"/>
  <c r="AM316" i="4"/>
  <c r="I304" i="5" s="1"/>
  <c r="AL316" i="4"/>
  <c r="H304" i="5" s="1"/>
  <c r="AH316" i="4"/>
  <c r="AG316" i="4"/>
  <c r="AF316" i="4"/>
  <c r="AE316" i="4"/>
  <c r="AD316" i="4"/>
  <c r="AK316" i="4" s="1"/>
  <c r="AC316" i="4"/>
  <c r="AB316" i="4"/>
  <c r="AA316" i="4"/>
  <c r="D316" i="4"/>
  <c r="C316" i="4"/>
  <c r="B316" i="4"/>
  <c r="AM315" i="4"/>
  <c r="I303" i="5" s="1"/>
  <c r="AL315" i="4"/>
  <c r="H303" i="5" s="1"/>
  <c r="AK315" i="4"/>
  <c r="AH315" i="4"/>
  <c r="AG315" i="4"/>
  <c r="AN315" i="4" s="1"/>
  <c r="J303" i="5" s="1"/>
  <c r="AF315" i="4"/>
  <c r="AE315" i="4"/>
  <c r="AD315" i="4"/>
  <c r="AB315" i="4"/>
  <c r="AA315" i="4"/>
  <c r="AC315" i="4" s="1"/>
  <c r="D315" i="4"/>
  <c r="C315" i="4"/>
  <c r="B315" i="4"/>
  <c r="AL314" i="4"/>
  <c r="H302" i="5" s="1"/>
  <c r="AK314" i="4"/>
  <c r="AH314" i="4"/>
  <c r="AG314" i="4"/>
  <c r="AN314" i="4" s="1"/>
  <c r="J302" i="5" s="1"/>
  <c r="AF314" i="4"/>
  <c r="AM314" i="4" s="1"/>
  <c r="I302" i="5" s="1"/>
  <c r="AE314" i="4"/>
  <c r="AD314" i="4"/>
  <c r="AB314" i="4"/>
  <c r="AA314" i="4"/>
  <c r="AC314" i="4" s="1"/>
  <c r="D314" i="4"/>
  <c r="C314" i="4"/>
  <c r="B314" i="4"/>
  <c r="AK313" i="4"/>
  <c r="AH313" i="4"/>
  <c r="AG313" i="4"/>
  <c r="AN313" i="4" s="1"/>
  <c r="J301" i="5" s="1"/>
  <c r="AF313" i="4"/>
  <c r="AM313" i="4" s="1"/>
  <c r="I301" i="5" s="1"/>
  <c r="AE313" i="4"/>
  <c r="AL313" i="4" s="1"/>
  <c r="H301" i="5" s="1"/>
  <c r="AD313" i="4"/>
  <c r="AB313" i="4"/>
  <c r="AA313" i="4"/>
  <c r="AC313" i="4" s="1"/>
  <c r="D313" i="4"/>
  <c r="C313" i="4"/>
  <c r="B313" i="4"/>
  <c r="AH312" i="4"/>
  <c r="AG312" i="4"/>
  <c r="AN312" i="4" s="1"/>
  <c r="J300" i="5" s="1"/>
  <c r="AF312" i="4"/>
  <c r="AM312" i="4" s="1"/>
  <c r="I300" i="5" s="1"/>
  <c r="AE312" i="4"/>
  <c r="AL312" i="4" s="1"/>
  <c r="H300" i="5" s="1"/>
  <c r="AD312" i="4"/>
  <c r="AK312" i="4" s="1"/>
  <c r="AC312" i="4"/>
  <c r="AB312" i="4"/>
  <c r="AA312" i="4"/>
  <c r="D312" i="4"/>
  <c r="C312" i="4"/>
  <c r="B312" i="4"/>
  <c r="AH311" i="4"/>
  <c r="AG311" i="4"/>
  <c r="AN311" i="4" s="1"/>
  <c r="J299" i="5" s="1"/>
  <c r="AF311" i="4"/>
  <c r="AM311" i="4" s="1"/>
  <c r="I299" i="5" s="1"/>
  <c r="AE311" i="4"/>
  <c r="AL311" i="4" s="1"/>
  <c r="H299" i="5" s="1"/>
  <c r="AD311" i="4"/>
  <c r="AK311" i="4" s="1"/>
  <c r="AC311" i="4"/>
  <c r="AB311" i="4"/>
  <c r="AA311" i="4"/>
  <c r="D311" i="4"/>
  <c r="C311" i="4"/>
  <c r="B311" i="4"/>
  <c r="AN310" i="4"/>
  <c r="J298" i="5" s="1"/>
  <c r="AH310" i="4"/>
  <c r="AG310" i="4"/>
  <c r="AF310" i="4"/>
  <c r="AM310" i="4" s="1"/>
  <c r="I298" i="5" s="1"/>
  <c r="AE310" i="4"/>
  <c r="AL310" i="4" s="1"/>
  <c r="H298" i="5" s="1"/>
  <c r="AD310" i="4"/>
  <c r="AK310" i="4" s="1"/>
  <c r="AB310" i="4"/>
  <c r="AA310" i="4"/>
  <c r="AC310" i="4" s="1"/>
  <c r="D310" i="4"/>
  <c r="C310" i="4"/>
  <c r="B310" i="4"/>
  <c r="AN309" i="4"/>
  <c r="J297" i="5" s="1"/>
  <c r="AM309" i="4"/>
  <c r="I297" i="5" s="1"/>
  <c r="AK309" i="4"/>
  <c r="AH309" i="4"/>
  <c r="AG309" i="4"/>
  <c r="AF309" i="4"/>
  <c r="AE309" i="4"/>
  <c r="AL309" i="4" s="1"/>
  <c r="H297" i="5" s="1"/>
  <c r="AD309" i="4"/>
  <c r="AB309" i="4"/>
  <c r="AA309" i="4"/>
  <c r="AC309" i="4" s="1"/>
  <c r="D309" i="4"/>
  <c r="C309" i="4"/>
  <c r="B309" i="4"/>
  <c r="AN308" i="4"/>
  <c r="J296" i="5" s="1"/>
  <c r="AM308" i="4"/>
  <c r="I296" i="5" s="1"/>
  <c r="AL308" i="4"/>
  <c r="H296" i="5" s="1"/>
  <c r="AH308" i="4"/>
  <c r="AG308" i="4"/>
  <c r="AF308" i="4"/>
  <c r="AE308" i="4"/>
  <c r="AD308" i="4"/>
  <c r="AK308" i="4" s="1"/>
  <c r="AC308" i="4"/>
  <c r="AB308" i="4"/>
  <c r="AA308" i="4"/>
  <c r="D308" i="4"/>
  <c r="C308" i="4"/>
  <c r="B308" i="4"/>
  <c r="AM307" i="4"/>
  <c r="I295" i="5" s="1"/>
  <c r="AL307" i="4"/>
  <c r="H295" i="5" s="1"/>
  <c r="AK307" i="4"/>
  <c r="AH307" i="4"/>
  <c r="AG307" i="4"/>
  <c r="AN307" i="4" s="1"/>
  <c r="J295" i="5" s="1"/>
  <c r="AF307" i="4"/>
  <c r="AE307" i="4"/>
  <c r="AD307" i="4"/>
  <c r="AB307" i="4"/>
  <c r="AA307" i="4"/>
  <c r="AC307" i="4" s="1"/>
  <c r="D307" i="4"/>
  <c r="C307" i="4"/>
  <c r="B307" i="4"/>
  <c r="AL306" i="4"/>
  <c r="H294" i="5" s="1"/>
  <c r="AK306" i="4"/>
  <c r="AH306" i="4"/>
  <c r="AG306" i="4"/>
  <c r="AN306" i="4" s="1"/>
  <c r="J294" i="5" s="1"/>
  <c r="AF306" i="4"/>
  <c r="AM306" i="4" s="1"/>
  <c r="I294" i="5" s="1"/>
  <c r="AE306" i="4"/>
  <c r="AD306" i="4"/>
  <c r="AB306" i="4"/>
  <c r="AA306" i="4"/>
  <c r="AC306" i="4" s="1"/>
  <c r="D306" i="4"/>
  <c r="C306" i="4"/>
  <c r="B306" i="4"/>
  <c r="AK305" i="4"/>
  <c r="AH305" i="4"/>
  <c r="AG305" i="4"/>
  <c r="AN305" i="4" s="1"/>
  <c r="J293" i="5" s="1"/>
  <c r="AF305" i="4"/>
  <c r="AM305" i="4" s="1"/>
  <c r="I293" i="5" s="1"/>
  <c r="AE305" i="4"/>
  <c r="AL305" i="4" s="1"/>
  <c r="H293" i="5" s="1"/>
  <c r="AD305" i="4"/>
  <c r="AB305" i="4"/>
  <c r="AA305" i="4"/>
  <c r="AC305" i="4" s="1"/>
  <c r="D305" i="4"/>
  <c r="C305" i="4"/>
  <c r="B305" i="4"/>
  <c r="AH304" i="4"/>
  <c r="AG304" i="4"/>
  <c r="AN304" i="4" s="1"/>
  <c r="J292" i="5" s="1"/>
  <c r="AF304" i="4"/>
  <c r="AM304" i="4" s="1"/>
  <c r="I292" i="5" s="1"/>
  <c r="AE304" i="4"/>
  <c r="AL304" i="4" s="1"/>
  <c r="H292" i="5" s="1"/>
  <c r="AD304" i="4"/>
  <c r="AK304" i="4" s="1"/>
  <c r="AC304" i="4"/>
  <c r="AB304" i="4"/>
  <c r="AA304" i="4"/>
  <c r="D304" i="4"/>
  <c r="C304" i="4"/>
  <c r="B304" i="4"/>
  <c r="AM303" i="4"/>
  <c r="I291" i="5" s="1"/>
  <c r="AH303" i="4"/>
  <c r="AG303" i="4"/>
  <c r="AN303" i="4" s="1"/>
  <c r="J291" i="5" s="1"/>
  <c r="AF303" i="4"/>
  <c r="AE303" i="4"/>
  <c r="AL303" i="4" s="1"/>
  <c r="H291" i="5" s="1"/>
  <c r="AD303" i="4"/>
  <c r="AK303" i="4" s="1"/>
  <c r="AC303" i="4"/>
  <c r="AB303" i="4"/>
  <c r="AA303" i="4"/>
  <c r="D303" i="4"/>
  <c r="C303" i="4"/>
  <c r="B303" i="4"/>
  <c r="AN302" i="4"/>
  <c r="J290" i="5" s="1"/>
  <c r="AL302" i="4"/>
  <c r="H290" i="5" s="1"/>
  <c r="AH302" i="4"/>
  <c r="AG302" i="4"/>
  <c r="AF302" i="4"/>
  <c r="AM302" i="4" s="1"/>
  <c r="I290" i="5" s="1"/>
  <c r="AE302" i="4"/>
  <c r="AD302" i="4"/>
  <c r="AK302" i="4" s="1"/>
  <c r="AB302" i="4"/>
  <c r="AA302" i="4"/>
  <c r="AC302" i="4" s="1"/>
  <c r="D302" i="4"/>
  <c r="C302" i="4"/>
  <c r="B302" i="4"/>
  <c r="AN301" i="4"/>
  <c r="J289" i="5" s="1"/>
  <c r="AM301" i="4"/>
  <c r="I289" i="5" s="1"/>
  <c r="AK301" i="4"/>
  <c r="AH301" i="4"/>
  <c r="AG301" i="4"/>
  <c r="AF301" i="4"/>
  <c r="AE301" i="4"/>
  <c r="AL301" i="4" s="1"/>
  <c r="H289" i="5" s="1"/>
  <c r="AD301" i="4"/>
  <c r="AB301" i="4"/>
  <c r="AA301" i="4"/>
  <c r="AC301" i="4" s="1"/>
  <c r="D301" i="4"/>
  <c r="C301" i="4"/>
  <c r="B301" i="4"/>
  <c r="AN300" i="4"/>
  <c r="J288" i="5" s="1"/>
  <c r="AM300" i="4"/>
  <c r="I288" i="5" s="1"/>
  <c r="AL300" i="4"/>
  <c r="H288" i="5" s="1"/>
  <c r="AH300" i="4"/>
  <c r="AG300" i="4"/>
  <c r="AF300" i="4"/>
  <c r="AE300" i="4"/>
  <c r="AD300" i="4"/>
  <c r="AK300" i="4" s="1"/>
  <c r="AC300" i="4"/>
  <c r="AB300" i="4"/>
  <c r="AA300" i="4"/>
  <c r="D300" i="4"/>
  <c r="C300" i="4"/>
  <c r="B300" i="4"/>
  <c r="AM299" i="4"/>
  <c r="I287" i="5" s="1"/>
  <c r="AL299" i="4"/>
  <c r="H287" i="5" s="1"/>
  <c r="AK299" i="4"/>
  <c r="AH299" i="4"/>
  <c r="AG299" i="4"/>
  <c r="AN299" i="4" s="1"/>
  <c r="J287" i="5" s="1"/>
  <c r="AF299" i="4"/>
  <c r="AE299" i="4"/>
  <c r="AD299" i="4"/>
  <c r="AB299" i="4"/>
  <c r="AA299" i="4"/>
  <c r="AC299" i="4" s="1"/>
  <c r="D299" i="4"/>
  <c r="C299" i="4"/>
  <c r="B299" i="4"/>
  <c r="AL298" i="4"/>
  <c r="H286" i="5" s="1"/>
  <c r="AK298" i="4"/>
  <c r="AH298" i="4"/>
  <c r="AG298" i="4"/>
  <c r="AN298" i="4" s="1"/>
  <c r="J286" i="5" s="1"/>
  <c r="AF298" i="4"/>
  <c r="AM298" i="4" s="1"/>
  <c r="I286" i="5" s="1"/>
  <c r="AE298" i="4"/>
  <c r="AD298" i="4"/>
  <c r="AB298" i="4"/>
  <c r="AA298" i="4"/>
  <c r="AC298" i="4" s="1"/>
  <c r="D298" i="4"/>
  <c r="C298" i="4"/>
  <c r="B298" i="4"/>
  <c r="AK297" i="4"/>
  <c r="AH297" i="4"/>
  <c r="AG297" i="4"/>
  <c r="AN297" i="4" s="1"/>
  <c r="J285" i="5" s="1"/>
  <c r="AF297" i="4"/>
  <c r="AM297" i="4" s="1"/>
  <c r="I285" i="5" s="1"/>
  <c r="AE297" i="4"/>
  <c r="AL297" i="4" s="1"/>
  <c r="H285" i="5" s="1"/>
  <c r="AD297" i="4"/>
  <c r="AB297" i="4"/>
  <c r="AA297" i="4"/>
  <c r="AC297" i="4" s="1"/>
  <c r="D297" i="4"/>
  <c r="C297" i="4"/>
  <c r="B297" i="4"/>
  <c r="AH296" i="4"/>
  <c r="AG296" i="4"/>
  <c r="AN296" i="4" s="1"/>
  <c r="J284" i="5" s="1"/>
  <c r="AF296" i="4"/>
  <c r="AM296" i="4" s="1"/>
  <c r="I284" i="5" s="1"/>
  <c r="AE296" i="4"/>
  <c r="AL296" i="4" s="1"/>
  <c r="H284" i="5" s="1"/>
  <c r="AD296" i="4"/>
  <c r="AK296" i="4" s="1"/>
  <c r="AC296" i="4"/>
  <c r="AB296" i="4"/>
  <c r="AA296" i="4"/>
  <c r="D296" i="4"/>
  <c r="C296" i="4"/>
  <c r="B296" i="4"/>
  <c r="AH295" i="4"/>
  <c r="AG295" i="4"/>
  <c r="AN295" i="4" s="1"/>
  <c r="J283" i="5" s="1"/>
  <c r="AF295" i="4"/>
  <c r="AM295" i="4" s="1"/>
  <c r="I283" i="5" s="1"/>
  <c r="AE295" i="4"/>
  <c r="AL295" i="4" s="1"/>
  <c r="H283" i="5" s="1"/>
  <c r="AD295" i="4"/>
  <c r="AK295" i="4" s="1"/>
  <c r="AC295" i="4"/>
  <c r="AB295" i="4"/>
  <c r="AA295" i="4"/>
  <c r="D295" i="4"/>
  <c r="C295" i="4"/>
  <c r="B295" i="4"/>
  <c r="AN294" i="4"/>
  <c r="J282" i="5" s="1"/>
  <c r="AH294" i="4"/>
  <c r="AG294" i="4"/>
  <c r="AF294" i="4"/>
  <c r="AM294" i="4" s="1"/>
  <c r="I282" i="5" s="1"/>
  <c r="AE294" i="4"/>
  <c r="AL294" i="4" s="1"/>
  <c r="H282" i="5" s="1"/>
  <c r="AD294" i="4"/>
  <c r="AK294" i="4" s="1"/>
  <c r="AB294" i="4"/>
  <c r="AA294" i="4"/>
  <c r="AC294" i="4" s="1"/>
  <c r="D294" i="4"/>
  <c r="C294" i="4"/>
  <c r="B294" i="4"/>
  <c r="AN293" i="4"/>
  <c r="J281" i="5" s="1"/>
  <c r="AM293" i="4"/>
  <c r="I281" i="5" s="1"/>
  <c r="AK293" i="4"/>
  <c r="AH293" i="4"/>
  <c r="AG293" i="4"/>
  <c r="AF293" i="4"/>
  <c r="AE293" i="4"/>
  <c r="AL293" i="4" s="1"/>
  <c r="H281" i="5" s="1"/>
  <c r="AD293" i="4"/>
  <c r="AB293" i="4"/>
  <c r="AA293" i="4"/>
  <c r="AC293" i="4" s="1"/>
  <c r="D293" i="4"/>
  <c r="C293" i="4"/>
  <c r="B293" i="4"/>
  <c r="AN292" i="4"/>
  <c r="J280" i="5" s="1"/>
  <c r="AM292" i="4"/>
  <c r="I280" i="5" s="1"/>
  <c r="AL292" i="4"/>
  <c r="H280" i="5" s="1"/>
  <c r="AH292" i="4"/>
  <c r="AG292" i="4"/>
  <c r="AF292" i="4"/>
  <c r="AE292" i="4"/>
  <c r="AD292" i="4"/>
  <c r="AK292" i="4" s="1"/>
  <c r="AC292" i="4"/>
  <c r="AB292" i="4"/>
  <c r="AA292" i="4"/>
  <c r="D292" i="4"/>
  <c r="C292" i="4"/>
  <c r="B292" i="4"/>
  <c r="AM291" i="4"/>
  <c r="I279" i="5" s="1"/>
  <c r="AL291" i="4"/>
  <c r="H279" i="5" s="1"/>
  <c r="AK291" i="4"/>
  <c r="AH291" i="4"/>
  <c r="AG291" i="4"/>
  <c r="AN291" i="4" s="1"/>
  <c r="J279" i="5" s="1"/>
  <c r="AF291" i="4"/>
  <c r="AE291" i="4"/>
  <c r="AD291" i="4"/>
  <c r="AB291" i="4"/>
  <c r="AA291" i="4"/>
  <c r="AC291" i="4" s="1"/>
  <c r="D291" i="4"/>
  <c r="C291" i="4"/>
  <c r="B291" i="4"/>
  <c r="AL290" i="4"/>
  <c r="H278" i="5" s="1"/>
  <c r="AK290" i="4"/>
  <c r="AH290" i="4"/>
  <c r="AG290" i="4"/>
  <c r="AN290" i="4" s="1"/>
  <c r="J278" i="5" s="1"/>
  <c r="AF290" i="4"/>
  <c r="AM290" i="4" s="1"/>
  <c r="I278" i="5" s="1"/>
  <c r="AE290" i="4"/>
  <c r="AD290" i="4"/>
  <c r="AB290" i="4"/>
  <c r="AA290" i="4"/>
  <c r="AC290" i="4" s="1"/>
  <c r="D290" i="4"/>
  <c r="C290" i="4"/>
  <c r="B290" i="4"/>
  <c r="AK289" i="4"/>
  <c r="AH289" i="4"/>
  <c r="AG289" i="4"/>
  <c r="AN289" i="4" s="1"/>
  <c r="J277" i="5" s="1"/>
  <c r="AF289" i="4"/>
  <c r="AM289" i="4" s="1"/>
  <c r="I277" i="5" s="1"/>
  <c r="AE289" i="4"/>
  <c r="AL289" i="4" s="1"/>
  <c r="H277" i="5" s="1"/>
  <c r="AD289" i="4"/>
  <c r="AB289" i="4"/>
  <c r="AA289" i="4"/>
  <c r="AC289" i="4" s="1"/>
  <c r="D289" i="4"/>
  <c r="C289" i="4"/>
  <c r="B289" i="4"/>
  <c r="AH288" i="4"/>
  <c r="AG288" i="4"/>
  <c r="AN288" i="4" s="1"/>
  <c r="J276" i="5" s="1"/>
  <c r="AF288" i="4"/>
  <c r="AM288" i="4" s="1"/>
  <c r="I276" i="5" s="1"/>
  <c r="AE288" i="4"/>
  <c r="AL288" i="4" s="1"/>
  <c r="H276" i="5" s="1"/>
  <c r="AD288" i="4"/>
  <c r="AK288" i="4" s="1"/>
  <c r="AC288" i="4"/>
  <c r="AB288" i="4"/>
  <c r="AA288" i="4"/>
  <c r="D288" i="4"/>
  <c r="C288" i="4"/>
  <c r="B288" i="4"/>
  <c r="AM287" i="4"/>
  <c r="I275" i="5" s="1"/>
  <c r="AH287" i="4"/>
  <c r="AG287" i="4"/>
  <c r="AN287" i="4" s="1"/>
  <c r="J275" i="5" s="1"/>
  <c r="AF287" i="4"/>
  <c r="AE287" i="4"/>
  <c r="AL287" i="4" s="1"/>
  <c r="H275" i="5" s="1"/>
  <c r="AD287" i="4"/>
  <c r="AK287" i="4" s="1"/>
  <c r="AC287" i="4"/>
  <c r="AB287" i="4"/>
  <c r="AA287" i="4"/>
  <c r="D287" i="4"/>
  <c r="C287" i="4"/>
  <c r="B287" i="4"/>
  <c r="AN286" i="4"/>
  <c r="J274" i="5" s="1"/>
  <c r="AL286" i="4"/>
  <c r="H274" i="5" s="1"/>
  <c r="AH286" i="4"/>
  <c r="AG286" i="4"/>
  <c r="AF286" i="4"/>
  <c r="AM286" i="4" s="1"/>
  <c r="I274" i="5" s="1"/>
  <c r="AE286" i="4"/>
  <c r="AD286" i="4"/>
  <c r="AK286" i="4" s="1"/>
  <c r="AB286" i="4"/>
  <c r="AA286" i="4"/>
  <c r="AC286" i="4" s="1"/>
  <c r="D286" i="4"/>
  <c r="C286" i="4"/>
  <c r="B286" i="4"/>
  <c r="AN285" i="4"/>
  <c r="J273" i="5" s="1"/>
  <c r="AM285" i="4"/>
  <c r="I273" i="5" s="1"/>
  <c r="AK285" i="4"/>
  <c r="AH285" i="4"/>
  <c r="AG285" i="4"/>
  <c r="AF285" i="4"/>
  <c r="AE285" i="4"/>
  <c r="AL285" i="4" s="1"/>
  <c r="H273" i="5" s="1"/>
  <c r="AD285" i="4"/>
  <c r="AB285" i="4"/>
  <c r="AA285" i="4"/>
  <c r="AC285" i="4" s="1"/>
  <c r="D285" i="4"/>
  <c r="C285" i="4"/>
  <c r="B285" i="4"/>
  <c r="AN284" i="4"/>
  <c r="J272" i="5" s="1"/>
  <c r="AM284" i="4"/>
  <c r="I272" i="5" s="1"/>
  <c r="AL284" i="4"/>
  <c r="H272" i="5" s="1"/>
  <c r="AH284" i="4"/>
  <c r="AG284" i="4"/>
  <c r="AF284" i="4"/>
  <c r="AE284" i="4"/>
  <c r="AD284" i="4"/>
  <c r="AK284" i="4" s="1"/>
  <c r="AC284" i="4"/>
  <c r="AB284" i="4"/>
  <c r="AA284" i="4"/>
  <c r="D284" i="4"/>
  <c r="C284" i="4"/>
  <c r="B284" i="4"/>
  <c r="AM283" i="4"/>
  <c r="I271" i="5" s="1"/>
  <c r="AL283" i="4"/>
  <c r="H271" i="5" s="1"/>
  <c r="AK283" i="4"/>
  <c r="AH283" i="4"/>
  <c r="AG283" i="4"/>
  <c r="AN283" i="4" s="1"/>
  <c r="J271" i="5" s="1"/>
  <c r="AF283" i="4"/>
  <c r="AE283" i="4"/>
  <c r="AD283" i="4"/>
  <c r="AB283" i="4"/>
  <c r="AA283" i="4"/>
  <c r="AC283" i="4" s="1"/>
  <c r="D283" i="4"/>
  <c r="C283" i="4"/>
  <c r="B283" i="4"/>
  <c r="AL282" i="4"/>
  <c r="H270" i="5" s="1"/>
  <c r="AK282" i="4"/>
  <c r="AH282" i="4"/>
  <c r="AG282" i="4"/>
  <c r="AN282" i="4" s="1"/>
  <c r="J270" i="5" s="1"/>
  <c r="AF282" i="4"/>
  <c r="AM282" i="4" s="1"/>
  <c r="I270" i="5" s="1"/>
  <c r="AE282" i="4"/>
  <c r="AD282" i="4"/>
  <c r="AB282" i="4"/>
  <c r="AA282" i="4"/>
  <c r="AC282" i="4" s="1"/>
  <c r="D282" i="4"/>
  <c r="C282" i="4"/>
  <c r="B282" i="4"/>
  <c r="AK281" i="4"/>
  <c r="AH281" i="4"/>
  <c r="AG281" i="4"/>
  <c r="AN281" i="4" s="1"/>
  <c r="J269" i="5" s="1"/>
  <c r="AF281" i="4"/>
  <c r="AM281" i="4" s="1"/>
  <c r="I269" i="5" s="1"/>
  <c r="AE281" i="4"/>
  <c r="AL281" i="4" s="1"/>
  <c r="H269" i="5" s="1"/>
  <c r="AD281" i="4"/>
  <c r="AB281" i="4"/>
  <c r="AA281" i="4"/>
  <c r="AC281" i="4" s="1"/>
  <c r="D281" i="4"/>
  <c r="C281" i="4"/>
  <c r="B281" i="4"/>
  <c r="AH280" i="4"/>
  <c r="AG280" i="4"/>
  <c r="AN280" i="4" s="1"/>
  <c r="J268" i="5" s="1"/>
  <c r="AF280" i="4"/>
  <c r="AM280" i="4" s="1"/>
  <c r="I268" i="5" s="1"/>
  <c r="AE280" i="4"/>
  <c r="AL280" i="4" s="1"/>
  <c r="H268" i="5" s="1"/>
  <c r="AD280" i="4"/>
  <c r="AK280" i="4" s="1"/>
  <c r="AC280" i="4"/>
  <c r="AB280" i="4"/>
  <c r="AA280" i="4"/>
  <c r="D280" i="4"/>
  <c r="C280" i="4"/>
  <c r="B280" i="4"/>
  <c r="AH279" i="4"/>
  <c r="AG279" i="4"/>
  <c r="AN279" i="4" s="1"/>
  <c r="J267" i="5" s="1"/>
  <c r="AF279" i="4"/>
  <c r="AM279" i="4" s="1"/>
  <c r="I267" i="5" s="1"/>
  <c r="AE279" i="4"/>
  <c r="AL279" i="4" s="1"/>
  <c r="H267" i="5" s="1"/>
  <c r="AD279" i="4"/>
  <c r="AK279" i="4" s="1"/>
  <c r="AC279" i="4"/>
  <c r="AB279" i="4"/>
  <c r="AA279" i="4"/>
  <c r="D279" i="4"/>
  <c r="C279" i="4"/>
  <c r="B279" i="4"/>
  <c r="AN278" i="4"/>
  <c r="J266" i="5" s="1"/>
  <c r="AH278" i="4"/>
  <c r="AG278" i="4"/>
  <c r="AF278" i="4"/>
  <c r="AM278" i="4" s="1"/>
  <c r="I266" i="5" s="1"/>
  <c r="AE278" i="4"/>
  <c r="AL278" i="4" s="1"/>
  <c r="H266" i="5" s="1"/>
  <c r="AD278" i="4"/>
  <c r="AK278" i="4" s="1"/>
  <c r="AB278" i="4"/>
  <c r="AA278" i="4"/>
  <c r="AC278" i="4" s="1"/>
  <c r="D278" i="4"/>
  <c r="C278" i="4"/>
  <c r="B278" i="4"/>
  <c r="AN277" i="4"/>
  <c r="J265" i="5" s="1"/>
  <c r="AM277" i="4"/>
  <c r="I265" i="5" s="1"/>
  <c r="AK277" i="4"/>
  <c r="AH277" i="4"/>
  <c r="AG277" i="4"/>
  <c r="AF277" i="4"/>
  <c r="AE277" i="4"/>
  <c r="AL277" i="4" s="1"/>
  <c r="H265" i="5" s="1"/>
  <c r="AD277" i="4"/>
  <c r="AB277" i="4"/>
  <c r="AA277" i="4"/>
  <c r="AC277" i="4" s="1"/>
  <c r="D277" i="4"/>
  <c r="C277" i="4"/>
  <c r="B277" i="4"/>
  <c r="AN276" i="4"/>
  <c r="J264" i="5" s="1"/>
  <c r="AM276" i="4"/>
  <c r="I264" i="5" s="1"/>
  <c r="AL276" i="4"/>
  <c r="H264" i="5" s="1"/>
  <c r="AH276" i="4"/>
  <c r="AG276" i="4"/>
  <c r="AF276" i="4"/>
  <c r="AE276" i="4"/>
  <c r="AD276" i="4"/>
  <c r="AK276" i="4" s="1"/>
  <c r="AC276" i="4"/>
  <c r="AB276" i="4"/>
  <c r="AA276" i="4"/>
  <c r="D276" i="4"/>
  <c r="C276" i="4"/>
  <c r="B276" i="4"/>
  <c r="AM275" i="4"/>
  <c r="I263" i="5" s="1"/>
  <c r="AL275" i="4"/>
  <c r="H263" i="5" s="1"/>
  <c r="AK275" i="4"/>
  <c r="AH275" i="4"/>
  <c r="AG275" i="4"/>
  <c r="AN275" i="4" s="1"/>
  <c r="J263" i="5" s="1"/>
  <c r="AF275" i="4"/>
  <c r="AE275" i="4"/>
  <c r="AD275" i="4"/>
  <c r="AB275" i="4"/>
  <c r="AA275" i="4"/>
  <c r="AC275" i="4" s="1"/>
  <c r="D275" i="4"/>
  <c r="C275" i="4"/>
  <c r="B275" i="4"/>
  <c r="AL274" i="4"/>
  <c r="H262" i="5" s="1"/>
  <c r="AK274" i="4"/>
  <c r="AH274" i="4"/>
  <c r="AG274" i="4"/>
  <c r="AN274" i="4" s="1"/>
  <c r="J262" i="5" s="1"/>
  <c r="AF274" i="4"/>
  <c r="AM274" i="4" s="1"/>
  <c r="I262" i="5" s="1"/>
  <c r="AE274" i="4"/>
  <c r="AD274" i="4"/>
  <c r="AB274" i="4"/>
  <c r="AA274" i="4"/>
  <c r="AC274" i="4" s="1"/>
  <c r="D274" i="4"/>
  <c r="C274" i="4"/>
  <c r="B274" i="4"/>
  <c r="AK273" i="4"/>
  <c r="AH273" i="4"/>
  <c r="AG273" i="4"/>
  <c r="AN273" i="4" s="1"/>
  <c r="J261" i="5" s="1"/>
  <c r="AF273" i="4"/>
  <c r="AM273" i="4" s="1"/>
  <c r="I261" i="5" s="1"/>
  <c r="AE273" i="4"/>
  <c r="AL273" i="4" s="1"/>
  <c r="H261" i="5" s="1"/>
  <c r="AD273" i="4"/>
  <c r="AB273" i="4"/>
  <c r="AA273" i="4"/>
  <c r="AC273" i="4" s="1"/>
  <c r="D273" i="4"/>
  <c r="C273" i="4"/>
  <c r="B273" i="4"/>
  <c r="AH272" i="4"/>
  <c r="AG272" i="4"/>
  <c r="AN272" i="4" s="1"/>
  <c r="J260" i="5" s="1"/>
  <c r="AF272" i="4"/>
  <c r="AM272" i="4" s="1"/>
  <c r="I260" i="5" s="1"/>
  <c r="AE272" i="4"/>
  <c r="AL272" i="4" s="1"/>
  <c r="H260" i="5" s="1"/>
  <c r="AD272" i="4"/>
  <c r="AK272" i="4" s="1"/>
  <c r="AC272" i="4"/>
  <c r="AB272" i="4"/>
  <c r="AA272" i="4"/>
  <c r="D272" i="4"/>
  <c r="C272" i="4"/>
  <c r="B272" i="4"/>
  <c r="AM271" i="4"/>
  <c r="I259" i="5" s="1"/>
  <c r="AH271" i="4"/>
  <c r="AG271" i="4"/>
  <c r="AN271" i="4" s="1"/>
  <c r="J259" i="5" s="1"/>
  <c r="AF271" i="4"/>
  <c r="AE271" i="4"/>
  <c r="AL271" i="4" s="1"/>
  <c r="H259" i="5" s="1"/>
  <c r="AD271" i="4"/>
  <c r="AK271" i="4" s="1"/>
  <c r="AC271" i="4"/>
  <c r="AB271" i="4"/>
  <c r="AA271" i="4"/>
  <c r="D271" i="4"/>
  <c r="C271" i="4"/>
  <c r="B271" i="4"/>
  <c r="AN270" i="4"/>
  <c r="J258" i="5" s="1"/>
  <c r="AL270" i="4"/>
  <c r="H258" i="5" s="1"/>
  <c r="AH270" i="4"/>
  <c r="AG270" i="4"/>
  <c r="AF270" i="4"/>
  <c r="AM270" i="4" s="1"/>
  <c r="I258" i="5" s="1"/>
  <c r="AE270" i="4"/>
  <c r="AD270" i="4"/>
  <c r="AK270" i="4" s="1"/>
  <c r="AB270" i="4"/>
  <c r="AA270" i="4"/>
  <c r="AC270" i="4" s="1"/>
  <c r="D270" i="4"/>
  <c r="C270" i="4"/>
  <c r="B270" i="4"/>
  <c r="AN269" i="4"/>
  <c r="J257" i="5" s="1"/>
  <c r="AM269" i="4"/>
  <c r="I257" i="5" s="1"/>
  <c r="AK269" i="4"/>
  <c r="AH269" i="4"/>
  <c r="AG269" i="4"/>
  <c r="AF269" i="4"/>
  <c r="AE269" i="4"/>
  <c r="AL269" i="4" s="1"/>
  <c r="H257" i="5" s="1"/>
  <c r="AD269" i="4"/>
  <c r="AB269" i="4"/>
  <c r="AA269" i="4"/>
  <c r="AC269" i="4" s="1"/>
  <c r="D269" i="4"/>
  <c r="C269" i="4"/>
  <c r="B269" i="4"/>
  <c r="AN268" i="4"/>
  <c r="J256" i="5" s="1"/>
  <c r="AM268" i="4"/>
  <c r="I256" i="5" s="1"/>
  <c r="AL268" i="4"/>
  <c r="H256" i="5" s="1"/>
  <c r="AH268" i="4"/>
  <c r="AG268" i="4"/>
  <c r="AF268" i="4"/>
  <c r="AE268" i="4"/>
  <c r="AD268" i="4"/>
  <c r="AK268" i="4" s="1"/>
  <c r="AC268" i="4"/>
  <c r="AB268" i="4"/>
  <c r="AA268" i="4"/>
  <c r="D268" i="4"/>
  <c r="C268" i="4"/>
  <c r="B268" i="4"/>
  <c r="AM267" i="4"/>
  <c r="I255" i="5" s="1"/>
  <c r="AL267" i="4"/>
  <c r="H255" i="5" s="1"/>
  <c r="AK267" i="4"/>
  <c r="AH267" i="4"/>
  <c r="AG267" i="4"/>
  <c r="AN267" i="4" s="1"/>
  <c r="J255" i="5" s="1"/>
  <c r="AF267" i="4"/>
  <c r="AE267" i="4"/>
  <c r="AD267" i="4"/>
  <c r="AB267" i="4"/>
  <c r="AA267" i="4"/>
  <c r="AC267" i="4" s="1"/>
  <c r="D267" i="4"/>
  <c r="C267" i="4"/>
  <c r="B267" i="4"/>
  <c r="AL266" i="4"/>
  <c r="H254" i="5" s="1"/>
  <c r="AK266" i="4"/>
  <c r="AH266" i="4"/>
  <c r="AG266" i="4"/>
  <c r="AN266" i="4" s="1"/>
  <c r="J254" i="5" s="1"/>
  <c r="AF266" i="4"/>
  <c r="AM266" i="4" s="1"/>
  <c r="I254" i="5" s="1"/>
  <c r="AE266" i="4"/>
  <c r="AD266" i="4"/>
  <c r="AB266" i="4"/>
  <c r="AA266" i="4"/>
  <c r="AC266" i="4" s="1"/>
  <c r="D266" i="4"/>
  <c r="C266" i="4"/>
  <c r="B266" i="4"/>
  <c r="AK265" i="4"/>
  <c r="AH265" i="4"/>
  <c r="AG265" i="4"/>
  <c r="AN265" i="4" s="1"/>
  <c r="J253" i="5" s="1"/>
  <c r="AF265" i="4"/>
  <c r="AM265" i="4" s="1"/>
  <c r="I253" i="5" s="1"/>
  <c r="AE265" i="4"/>
  <c r="AL265" i="4" s="1"/>
  <c r="H253" i="5" s="1"/>
  <c r="AD265" i="4"/>
  <c r="AB265" i="4"/>
  <c r="AA265" i="4"/>
  <c r="AC265" i="4" s="1"/>
  <c r="D265" i="4"/>
  <c r="C265" i="4"/>
  <c r="B265" i="4"/>
  <c r="AN264" i="4"/>
  <c r="J252" i="5" s="1"/>
  <c r="AH264" i="4"/>
  <c r="AG264" i="4"/>
  <c r="AF264" i="4"/>
  <c r="AM264" i="4" s="1"/>
  <c r="I252" i="5" s="1"/>
  <c r="AE264" i="4"/>
  <c r="AL264" i="4" s="1"/>
  <c r="H252" i="5" s="1"/>
  <c r="AD264" i="4"/>
  <c r="AK264" i="4" s="1"/>
  <c r="AC264" i="4"/>
  <c r="AB264" i="4"/>
  <c r="AA264" i="4"/>
  <c r="D264" i="4"/>
  <c r="C264" i="4"/>
  <c r="B264" i="4"/>
  <c r="AH263" i="4"/>
  <c r="AG263" i="4"/>
  <c r="AN263" i="4" s="1"/>
  <c r="J251" i="5" s="1"/>
  <c r="AF263" i="4"/>
  <c r="AM263" i="4" s="1"/>
  <c r="I251" i="5" s="1"/>
  <c r="AE263" i="4"/>
  <c r="AL263" i="4" s="1"/>
  <c r="H251" i="5" s="1"/>
  <c r="AD263" i="4"/>
  <c r="AK263" i="4" s="1"/>
  <c r="AC263" i="4"/>
  <c r="AB263" i="4"/>
  <c r="AA263" i="4"/>
  <c r="D263" i="4"/>
  <c r="C263" i="4"/>
  <c r="B263" i="4"/>
  <c r="AN262" i="4"/>
  <c r="J250" i="5" s="1"/>
  <c r="AH262" i="4"/>
  <c r="AG262" i="4"/>
  <c r="AF262" i="4"/>
  <c r="AM262" i="4" s="1"/>
  <c r="I250" i="5" s="1"/>
  <c r="AE262" i="4"/>
  <c r="AL262" i="4" s="1"/>
  <c r="H250" i="5" s="1"/>
  <c r="AD262" i="4"/>
  <c r="AK262" i="4" s="1"/>
  <c r="AB262" i="4"/>
  <c r="AA262" i="4"/>
  <c r="AC262" i="4" s="1"/>
  <c r="D262" i="4"/>
  <c r="C262" i="4"/>
  <c r="B262" i="4"/>
  <c r="AN261" i="4"/>
  <c r="J249" i="5" s="1"/>
  <c r="AM261" i="4"/>
  <c r="I249" i="5" s="1"/>
  <c r="AK261" i="4"/>
  <c r="AH261" i="4"/>
  <c r="AG261" i="4"/>
  <c r="AF261" i="4"/>
  <c r="AE261" i="4"/>
  <c r="AL261" i="4" s="1"/>
  <c r="H249" i="5" s="1"/>
  <c r="AD261" i="4"/>
  <c r="AB261" i="4"/>
  <c r="AA261" i="4"/>
  <c r="AC261" i="4" s="1"/>
  <c r="D261" i="4"/>
  <c r="C261" i="4"/>
  <c r="B261" i="4"/>
  <c r="AN260" i="4"/>
  <c r="J248" i="5" s="1"/>
  <c r="AM260" i="4"/>
  <c r="I248" i="5" s="1"/>
  <c r="AL260" i="4"/>
  <c r="H248" i="5" s="1"/>
  <c r="AH260" i="4"/>
  <c r="AG260" i="4"/>
  <c r="AF260" i="4"/>
  <c r="AE260" i="4"/>
  <c r="AD260" i="4"/>
  <c r="AK260" i="4" s="1"/>
  <c r="AC260" i="4"/>
  <c r="AB260" i="4"/>
  <c r="AA260" i="4"/>
  <c r="D260" i="4"/>
  <c r="C260" i="4"/>
  <c r="B260" i="4"/>
  <c r="AM259" i="4"/>
  <c r="I247" i="5" s="1"/>
  <c r="AL259" i="4"/>
  <c r="H247" i="5" s="1"/>
  <c r="AK259" i="4"/>
  <c r="AH259" i="4"/>
  <c r="AG259" i="4"/>
  <c r="AN259" i="4" s="1"/>
  <c r="J247" i="5" s="1"/>
  <c r="AF259" i="4"/>
  <c r="AE259" i="4"/>
  <c r="AD259" i="4"/>
  <c r="AC259" i="4"/>
  <c r="AB259" i="4"/>
  <c r="AA259" i="4"/>
  <c r="D259" i="4"/>
  <c r="C259" i="4"/>
  <c r="B259" i="4"/>
  <c r="AL258" i="4"/>
  <c r="H246" i="5" s="1"/>
  <c r="AK258" i="4"/>
  <c r="AH258" i="4"/>
  <c r="AG258" i="4"/>
  <c r="AN258" i="4" s="1"/>
  <c r="J246" i="5" s="1"/>
  <c r="AF258" i="4"/>
  <c r="AM258" i="4" s="1"/>
  <c r="I246" i="5" s="1"/>
  <c r="AE258" i="4"/>
  <c r="AD258" i="4"/>
  <c r="AB258" i="4"/>
  <c r="AA258" i="4"/>
  <c r="AC258" i="4" s="1"/>
  <c r="D258" i="4"/>
  <c r="C258" i="4"/>
  <c r="B258" i="4"/>
  <c r="AK257" i="4"/>
  <c r="AH257" i="4"/>
  <c r="AG257" i="4"/>
  <c r="AN257" i="4" s="1"/>
  <c r="J245" i="5" s="1"/>
  <c r="AF257" i="4"/>
  <c r="AM257" i="4" s="1"/>
  <c r="I245" i="5" s="1"/>
  <c r="AE257" i="4"/>
  <c r="AL257" i="4" s="1"/>
  <c r="H245" i="5" s="1"/>
  <c r="AD257" i="4"/>
  <c r="AB257" i="4"/>
  <c r="AA257" i="4"/>
  <c r="AC257" i="4" s="1"/>
  <c r="D257" i="4"/>
  <c r="C257" i="4"/>
  <c r="B257" i="4"/>
  <c r="AN256" i="4"/>
  <c r="J244" i="5" s="1"/>
  <c r="AH256" i="4"/>
  <c r="AG256" i="4"/>
  <c r="AF256" i="4"/>
  <c r="AM256" i="4" s="1"/>
  <c r="I244" i="5" s="1"/>
  <c r="AE256" i="4"/>
  <c r="AL256" i="4" s="1"/>
  <c r="H244" i="5" s="1"/>
  <c r="AD256" i="4"/>
  <c r="AK256" i="4" s="1"/>
  <c r="AC256" i="4"/>
  <c r="AB256" i="4"/>
  <c r="AA256" i="4"/>
  <c r="D256" i="4"/>
  <c r="C256" i="4"/>
  <c r="B256" i="4"/>
  <c r="AM255" i="4"/>
  <c r="I243" i="5" s="1"/>
  <c r="AH255" i="4"/>
  <c r="AG255" i="4"/>
  <c r="AN255" i="4" s="1"/>
  <c r="J243" i="5" s="1"/>
  <c r="AF255" i="4"/>
  <c r="AE255" i="4"/>
  <c r="AL255" i="4" s="1"/>
  <c r="H243" i="5" s="1"/>
  <c r="AD255" i="4"/>
  <c r="AK255" i="4" s="1"/>
  <c r="AC255" i="4"/>
  <c r="AB255" i="4"/>
  <c r="AA255" i="4"/>
  <c r="D255" i="4"/>
  <c r="C255" i="4"/>
  <c r="B255" i="4"/>
  <c r="AN254" i="4"/>
  <c r="J242" i="5" s="1"/>
  <c r="AL254" i="4"/>
  <c r="H242" i="5" s="1"/>
  <c r="AH254" i="4"/>
  <c r="AG254" i="4"/>
  <c r="AF254" i="4"/>
  <c r="AM254" i="4" s="1"/>
  <c r="I242" i="5" s="1"/>
  <c r="AE254" i="4"/>
  <c r="AD254" i="4"/>
  <c r="AK254" i="4" s="1"/>
  <c r="AB254" i="4"/>
  <c r="AA254" i="4"/>
  <c r="AC254" i="4" s="1"/>
  <c r="D254" i="4"/>
  <c r="C254" i="4"/>
  <c r="B254" i="4"/>
  <c r="AN253" i="4"/>
  <c r="J241" i="5" s="1"/>
  <c r="AM253" i="4"/>
  <c r="I241" i="5" s="1"/>
  <c r="AK253" i="4"/>
  <c r="AH253" i="4"/>
  <c r="AG253" i="4"/>
  <c r="AF253" i="4"/>
  <c r="AE253" i="4"/>
  <c r="AL253" i="4" s="1"/>
  <c r="H241" i="5" s="1"/>
  <c r="AD253" i="4"/>
  <c r="AC253" i="4"/>
  <c r="AB253" i="4"/>
  <c r="AA253" i="4"/>
  <c r="D253" i="4"/>
  <c r="C253" i="4"/>
  <c r="B253" i="4"/>
  <c r="AN252" i="4"/>
  <c r="J240" i="5" s="1"/>
  <c r="AM252" i="4"/>
  <c r="I240" i="5" s="1"/>
  <c r="AL252" i="4"/>
  <c r="H240" i="5" s="1"/>
  <c r="AH252" i="4"/>
  <c r="AG252" i="4"/>
  <c r="AF252" i="4"/>
  <c r="AE252" i="4"/>
  <c r="AD252" i="4"/>
  <c r="AK252" i="4" s="1"/>
  <c r="AC252" i="4"/>
  <c r="AB252" i="4"/>
  <c r="AA252" i="4"/>
  <c r="D252" i="4"/>
  <c r="C252" i="4"/>
  <c r="B252" i="4"/>
  <c r="AM251" i="4"/>
  <c r="I239" i="5" s="1"/>
  <c r="AL251" i="4"/>
  <c r="H239" i="5" s="1"/>
  <c r="AK251" i="4"/>
  <c r="AH251" i="4"/>
  <c r="AG251" i="4"/>
  <c r="AN251" i="4" s="1"/>
  <c r="J239" i="5" s="1"/>
  <c r="AF251" i="4"/>
  <c r="AE251" i="4"/>
  <c r="AD251" i="4"/>
  <c r="AC251" i="4"/>
  <c r="AB251" i="4"/>
  <c r="AA251" i="4"/>
  <c r="D251" i="4"/>
  <c r="C251" i="4"/>
  <c r="B251" i="4"/>
  <c r="AL250" i="4"/>
  <c r="H238" i="5" s="1"/>
  <c r="AK250" i="4"/>
  <c r="AH250" i="4"/>
  <c r="AG250" i="4"/>
  <c r="AN250" i="4" s="1"/>
  <c r="J238" i="5" s="1"/>
  <c r="AF250" i="4"/>
  <c r="AM250" i="4" s="1"/>
  <c r="I238" i="5" s="1"/>
  <c r="AE250" i="4"/>
  <c r="AD250" i="4"/>
  <c r="AB250" i="4"/>
  <c r="AA250" i="4"/>
  <c r="AC250" i="4" s="1"/>
  <c r="D250" i="4"/>
  <c r="C250" i="4"/>
  <c r="B250" i="4"/>
  <c r="AK249" i="4"/>
  <c r="AH249" i="4"/>
  <c r="AG249" i="4"/>
  <c r="AN249" i="4" s="1"/>
  <c r="J237" i="5" s="1"/>
  <c r="AF249" i="4"/>
  <c r="AM249" i="4" s="1"/>
  <c r="I237" i="5" s="1"/>
  <c r="AE249" i="4"/>
  <c r="AL249" i="4" s="1"/>
  <c r="H237" i="5" s="1"/>
  <c r="AD249" i="4"/>
  <c r="AB249" i="4"/>
  <c r="AA249" i="4"/>
  <c r="AC249" i="4" s="1"/>
  <c r="D249" i="4"/>
  <c r="C249" i="4"/>
  <c r="B249" i="4"/>
  <c r="AH248" i="4"/>
  <c r="AG248" i="4"/>
  <c r="AN248" i="4" s="1"/>
  <c r="J236" i="5" s="1"/>
  <c r="AF248" i="4"/>
  <c r="AM248" i="4" s="1"/>
  <c r="I236" i="5" s="1"/>
  <c r="AE248" i="4"/>
  <c r="AL248" i="4" s="1"/>
  <c r="H236" i="5" s="1"/>
  <c r="AD248" i="4"/>
  <c r="AK248" i="4" s="1"/>
  <c r="AC248" i="4"/>
  <c r="AB248" i="4"/>
  <c r="AA248" i="4"/>
  <c r="D248" i="4"/>
  <c r="C248" i="4"/>
  <c r="B248" i="4"/>
  <c r="AH247" i="4"/>
  <c r="AG247" i="4"/>
  <c r="AN247" i="4" s="1"/>
  <c r="J235" i="5" s="1"/>
  <c r="AF247" i="4"/>
  <c r="AM247" i="4" s="1"/>
  <c r="I235" i="5" s="1"/>
  <c r="AE247" i="4"/>
  <c r="AL247" i="4" s="1"/>
  <c r="H235" i="5" s="1"/>
  <c r="AD247" i="4"/>
  <c r="AK247" i="4" s="1"/>
  <c r="AC247" i="4"/>
  <c r="AB247" i="4"/>
  <c r="AA247" i="4"/>
  <c r="D247" i="4"/>
  <c r="C247" i="4"/>
  <c r="B247" i="4"/>
  <c r="AN246" i="4"/>
  <c r="J234" i="5" s="1"/>
  <c r="AH246" i="4"/>
  <c r="AG246" i="4"/>
  <c r="AF246" i="4"/>
  <c r="AM246" i="4" s="1"/>
  <c r="I234" i="5" s="1"/>
  <c r="AE246" i="4"/>
  <c r="AL246" i="4" s="1"/>
  <c r="H234" i="5" s="1"/>
  <c r="AD246" i="4"/>
  <c r="AK246" i="4" s="1"/>
  <c r="AB246" i="4"/>
  <c r="AA246" i="4"/>
  <c r="AC246" i="4" s="1"/>
  <c r="D246" i="4"/>
  <c r="C246" i="4"/>
  <c r="B246" i="4"/>
  <c r="AN245" i="4"/>
  <c r="J233" i="5" s="1"/>
  <c r="AM245" i="4"/>
  <c r="I233" i="5" s="1"/>
  <c r="AH245" i="4"/>
  <c r="AG245" i="4"/>
  <c r="AF245" i="4"/>
  <c r="AE245" i="4"/>
  <c r="AL245" i="4" s="1"/>
  <c r="H233" i="5" s="1"/>
  <c r="AD245" i="4"/>
  <c r="AK245" i="4" s="1"/>
  <c r="AC245" i="4"/>
  <c r="AB245" i="4"/>
  <c r="AA245" i="4"/>
  <c r="D245" i="4"/>
  <c r="C245" i="4"/>
  <c r="B245" i="4"/>
  <c r="AN244" i="4"/>
  <c r="J232" i="5" s="1"/>
  <c r="AM244" i="4"/>
  <c r="I232" i="5" s="1"/>
  <c r="AL244" i="4"/>
  <c r="H232" i="5" s="1"/>
  <c r="AH244" i="4"/>
  <c r="AG244" i="4"/>
  <c r="AF244" i="4"/>
  <c r="AE244" i="4"/>
  <c r="AD244" i="4"/>
  <c r="AK244" i="4" s="1"/>
  <c r="AC244" i="4"/>
  <c r="AB244" i="4"/>
  <c r="AA244" i="4"/>
  <c r="D244" i="4"/>
  <c r="C244" i="4"/>
  <c r="B244" i="4"/>
  <c r="AM243" i="4"/>
  <c r="I231" i="5" s="1"/>
  <c r="AL243" i="4"/>
  <c r="H231" i="5" s="1"/>
  <c r="AK243" i="4"/>
  <c r="AH243" i="4"/>
  <c r="AG243" i="4"/>
  <c r="AN243" i="4" s="1"/>
  <c r="J231" i="5" s="1"/>
  <c r="AF243" i="4"/>
  <c r="AE243" i="4"/>
  <c r="AD243" i="4"/>
  <c r="AB243" i="4"/>
  <c r="AA243" i="4"/>
  <c r="AC243" i="4" s="1"/>
  <c r="D243" i="4"/>
  <c r="C243" i="4"/>
  <c r="B243" i="4"/>
  <c r="AL242" i="4"/>
  <c r="H230" i="5" s="1"/>
  <c r="AK242" i="4"/>
  <c r="AH242" i="4"/>
  <c r="AG242" i="4"/>
  <c r="AN242" i="4" s="1"/>
  <c r="J230" i="5" s="1"/>
  <c r="AF242" i="4"/>
  <c r="AM242" i="4" s="1"/>
  <c r="I230" i="5" s="1"/>
  <c r="AE242" i="4"/>
  <c r="AD242" i="4"/>
  <c r="AB242" i="4"/>
  <c r="AA242" i="4"/>
  <c r="AC242" i="4" s="1"/>
  <c r="D242" i="4"/>
  <c r="C242" i="4"/>
  <c r="B242" i="4"/>
  <c r="AK241" i="4"/>
  <c r="AH241" i="4"/>
  <c r="AG241" i="4"/>
  <c r="AN241" i="4" s="1"/>
  <c r="J229" i="5" s="1"/>
  <c r="AF241" i="4"/>
  <c r="AM241" i="4" s="1"/>
  <c r="I229" i="5" s="1"/>
  <c r="AE241" i="4"/>
  <c r="AL241" i="4" s="1"/>
  <c r="H229" i="5" s="1"/>
  <c r="AD241" i="4"/>
  <c r="AB241" i="4"/>
  <c r="AA241" i="4"/>
  <c r="AC241" i="4" s="1"/>
  <c r="D241" i="4"/>
  <c r="C241" i="4"/>
  <c r="B241" i="4"/>
  <c r="AH240" i="4"/>
  <c r="AG240" i="4"/>
  <c r="AN240" i="4" s="1"/>
  <c r="J228" i="5" s="1"/>
  <c r="AF240" i="4"/>
  <c r="AM240" i="4" s="1"/>
  <c r="I228" i="5" s="1"/>
  <c r="AE240" i="4"/>
  <c r="AL240" i="4" s="1"/>
  <c r="H228" i="5" s="1"/>
  <c r="AD240" i="4"/>
  <c r="AK240" i="4" s="1"/>
  <c r="AC240" i="4"/>
  <c r="AB240" i="4"/>
  <c r="AA240" i="4"/>
  <c r="D240" i="4"/>
  <c r="C240" i="4"/>
  <c r="B240" i="4"/>
  <c r="AH239" i="4"/>
  <c r="AG239" i="4"/>
  <c r="AN239" i="4" s="1"/>
  <c r="J227" i="5" s="1"/>
  <c r="AF239" i="4"/>
  <c r="AM239" i="4" s="1"/>
  <c r="I227" i="5" s="1"/>
  <c r="AE239" i="4"/>
  <c r="AL239" i="4" s="1"/>
  <c r="H227" i="5" s="1"/>
  <c r="AD239" i="4"/>
  <c r="AK239" i="4" s="1"/>
  <c r="AC239" i="4"/>
  <c r="AB239" i="4"/>
  <c r="AA239" i="4"/>
  <c r="D239" i="4"/>
  <c r="C239" i="4"/>
  <c r="B239" i="4"/>
  <c r="AN238" i="4"/>
  <c r="J226" i="5" s="1"/>
  <c r="AH238" i="4"/>
  <c r="AG238" i="4"/>
  <c r="AF238" i="4"/>
  <c r="AM238" i="4" s="1"/>
  <c r="I226" i="5" s="1"/>
  <c r="AE238" i="4"/>
  <c r="AL238" i="4" s="1"/>
  <c r="H226" i="5" s="1"/>
  <c r="AD238" i="4"/>
  <c r="AK238" i="4" s="1"/>
  <c r="AB238" i="4"/>
  <c r="AA238" i="4"/>
  <c r="AC238" i="4" s="1"/>
  <c r="D238" i="4"/>
  <c r="C238" i="4"/>
  <c r="B238" i="4"/>
  <c r="AN237" i="4"/>
  <c r="J225" i="5" s="1"/>
  <c r="AM237" i="4"/>
  <c r="I225" i="5" s="1"/>
  <c r="AK237" i="4"/>
  <c r="AH237" i="4"/>
  <c r="AG237" i="4"/>
  <c r="AF237" i="4"/>
  <c r="AE237" i="4"/>
  <c r="AL237" i="4" s="1"/>
  <c r="H225" i="5" s="1"/>
  <c r="AD237" i="4"/>
  <c r="AB237" i="4"/>
  <c r="AA237" i="4"/>
  <c r="AC237" i="4" s="1"/>
  <c r="D237" i="4"/>
  <c r="C237" i="4"/>
  <c r="B237" i="4"/>
  <c r="AN236" i="4"/>
  <c r="J224" i="5" s="1"/>
  <c r="AM236" i="4"/>
  <c r="I224" i="5" s="1"/>
  <c r="AL236" i="4"/>
  <c r="H224" i="5" s="1"/>
  <c r="AH236" i="4"/>
  <c r="AG236" i="4"/>
  <c r="AF236" i="4"/>
  <c r="AE236" i="4"/>
  <c r="AD236" i="4"/>
  <c r="AK236" i="4" s="1"/>
  <c r="AC236" i="4"/>
  <c r="AB236" i="4"/>
  <c r="AA236" i="4"/>
  <c r="D236" i="4"/>
  <c r="C236" i="4"/>
  <c r="B236" i="4"/>
  <c r="AM235" i="4"/>
  <c r="I223" i="5" s="1"/>
  <c r="AL235" i="4"/>
  <c r="H223" i="5" s="1"/>
  <c r="AK235" i="4"/>
  <c r="AH235" i="4"/>
  <c r="AG235" i="4"/>
  <c r="AN235" i="4" s="1"/>
  <c r="J223" i="5" s="1"/>
  <c r="AF235" i="4"/>
  <c r="AE235" i="4"/>
  <c r="AD235" i="4"/>
  <c r="AB235" i="4"/>
  <c r="AA235" i="4"/>
  <c r="AC235" i="4" s="1"/>
  <c r="D235" i="4"/>
  <c r="C235" i="4"/>
  <c r="B235" i="4"/>
  <c r="AL234" i="4"/>
  <c r="H222" i="5" s="1"/>
  <c r="AK234" i="4"/>
  <c r="AH234" i="4"/>
  <c r="AG234" i="4"/>
  <c r="AN234" i="4" s="1"/>
  <c r="J222" i="5" s="1"/>
  <c r="AF234" i="4"/>
  <c r="AM234" i="4" s="1"/>
  <c r="I222" i="5" s="1"/>
  <c r="AE234" i="4"/>
  <c r="AD234" i="4"/>
  <c r="AB234" i="4"/>
  <c r="AA234" i="4"/>
  <c r="AC234" i="4" s="1"/>
  <c r="D234" i="4"/>
  <c r="C234" i="4"/>
  <c r="B234" i="4"/>
  <c r="AK233" i="4"/>
  <c r="AH233" i="4"/>
  <c r="AG233" i="4"/>
  <c r="AN233" i="4" s="1"/>
  <c r="J221" i="5" s="1"/>
  <c r="AF233" i="4"/>
  <c r="AM233" i="4" s="1"/>
  <c r="I221" i="5" s="1"/>
  <c r="AE233" i="4"/>
  <c r="AL233" i="4" s="1"/>
  <c r="H221" i="5" s="1"/>
  <c r="AD233" i="4"/>
  <c r="AB233" i="4"/>
  <c r="AA233" i="4"/>
  <c r="AC233" i="4" s="1"/>
  <c r="D233" i="4"/>
  <c r="C233" i="4"/>
  <c r="B233" i="4"/>
  <c r="AH232" i="4"/>
  <c r="AG232" i="4"/>
  <c r="AN232" i="4" s="1"/>
  <c r="J220" i="5" s="1"/>
  <c r="AF232" i="4"/>
  <c r="AM232" i="4" s="1"/>
  <c r="I220" i="5" s="1"/>
  <c r="AE232" i="4"/>
  <c r="AL232" i="4" s="1"/>
  <c r="H220" i="5" s="1"/>
  <c r="AD232" i="4"/>
  <c r="AK232" i="4" s="1"/>
  <c r="AC232" i="4"/>
  <c r="AB232" i="4"/>
  <c r="AA232" i="4"/>
  <c r="D232" i="4"/>
  <c r="C232" i="4"/>
  <c r="B232" i="4"/>
  <c r="AH231" i="4"/>
  <c r="AG231" i="4"/>
  <c r="AN231" i="4" s="1"/>
  <c r="J219" i="5" s="1"/>
  <c r="AF231" i="4"/>
  <c r="AM231" i="4" s="1"/>
  <c r="I219" i="5" s="1"/>
  <c r="AE231" i="4"/>
  <c r="AL231" i="4" s="1"/>
  <c r="H219" i="5" s="1"/>
  <c r="AD231" i="4"/>
  <c r="AK231" i="4" s="1"/>
  <c r="AC231" i="4"/>
  <c r="AB231" i="4"/>
  <c r="AA231" i="4"/>
  <c r="D231" i="4"/>
  <c r="C231" i="4"/>
  <c r="B231" i="4"/>
  <c r="AN230" i="4"/>
  <c r="J218" i="5" s="1"/>
  <c r="AL230" i="4"/>
  <c r="H218" i="5" s="1"/>
  <c r="AH230" i="4"/>
  <c r="AG230" i="4"/>
  <c r="AF230" i="4"/>
  <c r="AM230" i="4" s="1"/>
  <c r="I218" i="5" s="1"/>
  <c r="AE230" i="4"/>
  <c r="AD230" i="4"/>
  <c r="AK230" i="4" s="1"/>
  <c r="AB230" i="4"/>
  <c r="AA230" i="4"/>
  <c r="AC230" i="4" s="1"/>
  <c r="D230" i="4"/>
  <c r="C230" i="4"/>
  <c r="B230" i="4"/>
  <c r="AN229" i="4"/>
  <c r="J217" i="5" s="1"/>
  <c r="AM229" i="4"/>
  <c r="I217" i="5" s="1"/>
  <c r="AH229" i="4"/>
  <c r="AG229" i="4"/>
  <c r="AF229" i="4"/>
  <c r="AE229" i="4"/>
  <c r="AL229" i="4" s="1"/>
  <c r="H217" i="5" s="1"/>
  <c r="AD229" i="4"/>
  <c r="AK229" i="4" s="1"/>
  <c r="AC229" i="4"/>
  <c r="AB229" i="4"/>
  <c r="AA229" i="4"/>
  <c r="D229" i="4"/>
  <c r="C229" i="4"/>
  <c r="B229" i="4"/>
  <c r="AN228" i="4"/>
  <c r="J216" i="5" s="1"/>
  <c r="AM228" i="4"/>
  <c r="I216" i="5" s="1"/>
  <c r="AL228" i="4"/>
  <c r="H216" i="5" s="1"/>
  <c r="AH228" i="4"/>
  <c r="AG228" i="4"/>
  <c r="AF228" i="4"/>
  <c r="AE228" i="4"/>
  <c r="AD228" i="4"/>
  <c r="AK228" i="4" s="1"/>
  <c r="AC228" i="4"/>
  <c r="AB228" i="4"/>
  <c r="AA228" i="4"/>
  <c r="D228" i="4"/>
  <c r="C228" i="4"/>
  <c r="B228" i="4"/>
  <c r="AM227" i="4"/>
  <c r="I215" i="5" s="1"/>
  <c r="AL227" i="4"/>
  <c r="H215" i="5" s="1"/>
  <c r="AK227" i="4"/>
  <c r="AH227" i="4"/>
  <c r="AG227" i="4"/>
  <c r="AN227" i="4" s="1"/>
  <c r="J215" i="5" s="1"/>
  <c r="AF227" i="4"/>
  <c r="AE227" i="4"/>
  <c r="AD227" i="4"/>
  <c r="AB227" i="4"/>
  <c r="AA227" i="4"/>
  <c r="AC227" i="4" s="1"/>
  <c r="D227" i="4"/>
  <c r="C227" i="4"/>
  <c r="B227" i="4"/>
  <c r="AL226" i="4"/>
  <c r="H214" i="5" s="1"/>
  <c r="AK226" i="4"/>
  <c r="AH226" i="4"/>
  <c r="AG226" i="4"/>
  <c r="AN226" i="4" s="1"/>
  <c r="J214" i="5" s="1"/>
  <c r="AF226" i="4"/>
  <c r="AM226" i="4" s="1"/>
  <c r="I214" i="5" s="1"/>
  <c r="AE226" i="4"/>
  <c r="AD226" i="4"/>
  <c r="AB226" i="4"/>
  <c r="AA226" i="4"/>
  <c r="AC226" i="4" s="1"/>
  <c r="D226" i="4"/>
  <c r="C226" i="4"/>
  <c r="B226" i="4"/>
  <c r="AK225" i="4"/>
  <c r="AH225" i="4"/>
  <c r="AG225" i="4"/>
  <c r="AN225" i="4" s="1"/>
  <c r="J213" i="5" s="1"/>
  <c r="AF225" i="4"/>
  <c r="AM225" i="4" s="1"/>
  <c r="I213" i="5" s="1"/>
  <c r="AE225" i="4"/>
  <c r="AL225" i="4" s="1"/>
  <c r="H213" i="5" s="1"/>
  <c r="AD225" i="4"/>
  <c r="AB225" i="4"/>
  <c r="AA225" i="4"/>
  <c r="AC225" i="4" s="1"/>
  <c r="D225" i="4"/>
  <c r="C225" i="4"/>
  <c r="B225" i="4"/>
  <c r="AN224" i="4"/>
  <c r="J212" i="5" s="1"/>
  <c r="AH224" i="4"/>
  <c r="AG224" i="4"/>
  <c r="AF224" i="4"/>
  <c r="AM224" i="4" s="1"/>
  <c r="I212" i="5" s="1"/>
  <c r="AE224" i="4"/>
  <c r="AL224" i="4" s="1"/>
  <c r="H212" i="5" s="1"/>
  <c r="AD224" i="4"/>
  <c r="AK224" i="4" s="1"/>
  <c r="AC224" i="4"/>
  <c r="AB224" i="4"/>
  <c r="AA224" i="4"/>
  <c r="D224" i="4"/>
  <c r="C224" i="4"/>
  <c r="B224" i="4"/>
  <c r="AM223" i="4"/>
  <c r="I211" i="5" s="1"/>
  <c r="AH223" i="4"/>
  <c r="AG223" i="4"/>
  <c r="AN223" i="4" s="1"/>
  <c r="J211" i="5" s="1"/>
  <c r="AF223" i="4"/>
  <c r="AE223" i="4"/>
  <c r="AL223" i="4" s="1"/>
  <c r="H211" i="5" s="1"/>
  <c r="AD223" i="4"/>
  <c r="AK223" i="4" s="1"/>
  <c r="AC223" i="4"/>
  <c r="AB223" i="4"/>
  <c r="AA223" i="4"/>
  <c r="D223" i="4"/>
  <c r="C223" i="4"/>
  <c r="B223" i="4"/>
  <c r="AN222" i="4"/>
  <c r="J210" i="5" s="1"/>
  <c r="AH222" i="4"/>
  <c r="AG222" i="4"/>
  <c r="AF222" i="4"/>
  <c r="AM222" i="4" s="1"/>
  <c r="I210" i="5" s="1"/>
  <c r="AE222" i="4"/>
  <c r="AL222" i="4" s="1"/>
  <c r="H210" i="5" s="1"/>
  <c r="AD222" i="4"/>
  <c r="AK222" i="4" s="1"/>
  <c r="AB222" i="4"/>
  <c r="AA222" i="4"/>
  <c r="AC222" i="4" s="1"/>
  <c r="D222" i="4"/>
  <c r="C222" i="4"/>
  <c r="B222" i="4"/>
  <c r="AN221" i="4"/>
  <c r="J209" i="5" s="1"/>
  <c r="AM221" i="4"/>
  <c r="I209" i="5" s="1"/>
  <c r="AK221" i="4"/>
  <c r="AH221" i="4"/>
  <c r="AG221" i="4"/>
  <c r="AF221" i="4"/>
  <c r="AE221" i="4"/>
  <c r="AL221" i="4" s="1"/>
  <c r="H209" i="5" s="1"/>
  <c r="AD221" i="4"/>
  <c r="AC221" i="4"/>
  <c r="AB221" i="4"/>
  <c r="AA221" i="4"/>
  <c r="D221" i="4"/>
  <c r="C221" i="4"/>
  <c r="B221" i="4"/>
  <c r="AN220" i="4"/>
  <c r="J208" i="5" s="1"/>
  <c r="AM220" i="4"/>
  <c r="I208" i="5" s="1"/>
  <c r="AL220" i="4"/>
  <c r="H208" i="5" s="1"/>
  <c r="AH220" i="4"/>
  <c r="AG220" i="4"/>
  <c r="AF220" i="4"/>
  <c r="AE220" i="4"/>
  <c r="AD220" i="4"/>
  <c r="AK220" i="4" s="1"/>
  <c r="AC220" i="4"/>
  <c r="AB220" i="4"/>
  <c r="AA220" i="4"/>
  <c r="D220" i="4"/>
  <c r="C220" i="4"/>
  <c r="B220" i="4"/>
  <c r="AM219" i="4"/>
  <c r="I207" i="5" s="1"/>
  <c r="AL219" i="4"/>
  <c r="H207" i="5" s="1"/>
  <c r="AK219" i="4"/>
  <c r="AH219" i="4"/>
  <c r="AG219" i="4"/>
  <c r="AN219" i="4" s="1"/>
  <c r="J207" i="5" s="1"/>
  <c r="AF219" i="4"/>
  <c r="AE219" i="4"/>
  <c r="AD219" i="4"/>
  <c r="AC219" i="4"/>
  <c r="AB219" i="4"/>
  <c r="AA219" i="4"/>
  <c r="D219" i="4"/>
  <c r="C219" i="4"/>
  <c r="B219" i="4"/>
  <c r="AL218" i="4"/>
  <c r="H206" i="5" s="1"/>
  <c r="AK218" i="4"/>
  <c r="AH218" i="4"/>
  <c r="AG218" i="4"/>
  <c r="AN218" i="4" s="1"/>
  <c r="J206" i="5" s="1"/>
  <c r="AF218" i="4"/>
  <c r="AM218" i="4" s="1"/>
  <c r="I206" i="5" s="1"/>
  <c r="AE218" i="4"/>
  <c r="AD218" i="4"/>
  <c r="AB218" i="4"/>
  <c r="AA218" i="4"/>
  <c r="AC218" i="4" s="1"/>
  <c r="D218" i="4"/>
  <c r="C218" i="4"/>
  <c r="B218" i="4"/>
  <c r="AK217" i="4"/>
  <c r="AH217" i="4"/>
  <c r="AG217" i="4"/>
  <c r="AN217" i="4" s="1"/>
  <c r="J205" i="5" s="1"/>
  <c r="AF217" i="4"/>
  <c r="AM217" i="4" s="1"/>
  <c r="I205" i="5" s="1"/>
  <c r="AE217" i="4"/>
  <c r="AL217" i="4" s="1"/>
  <c r="H205" i="5" s="1"/>
  <c r="AD217" i="4"/>
  <c r="AB217" i="4"/>
  <c r="AA217" i="4"/>
  <c r="AC217" i="4" s="1"/>
  <c r="D217" i="4"/>
  <c r="C217" i="4"/>
  <c r="B217" i="4"/>
  <c r="AN216" i="4"/>
  <c r="J204" i="5" s="1"/>
  <c r="AH216" i="4"/>
  <c r="AG216" i="4"/>
  <c r="AF216" i="4"/>
  <c r="AM216" i="4" s="1"/>
  <c r="I204" i="5" s="1"/>
  <c r="AE216" i="4"/>
  <c r="AL216" i="4" s="1"/>
  <c r="H204" i="5" s="1"/>
  <c r="AD216" i="4"/>
  <c r="AK216" i="4" s="1"/>
  <c r="AC216" i="4"/>
  <c r="AB216" i="4"/>
  <c r="AA216" i="4"/>
  <c r="D216" i="4"/>
  <c r="C216" i="4"/>
  <c r="B216" i="4"/>
  <c r="AH215" i="4"/>
  <c r="AG215" i="4"/>
  <c r="AN215" i="4" s="1"/>
  <c r="J203" i="5" s="1"/>
  <c r="AF215" i="4"/>
  <c r="AM215" i="4" s="1"/>
  <c r="I203" i="5" s="1"/>
  <c r="AE215" i="4"/>
  <c r="AL215" i="4" s="1"/>
  <c r="H203" i="5" s="1"/>
  <c r="AD215" i="4"/>
  <c r="AK215" i="4" s="1"/>
  <c r="AC215" i="4"/>
  <c r="AB215" i="4"/>
  <c r="AA215" i="4"/>
  <c r="D215" i="4"/>
  <c r="C215" i="4"/>
  <c r="B215" i="4"/>
  <c r="AN214" i="4"/>
  <c r="J202" i="5" s="1"/>
  <c r="AL214" i="4"/>
  <c r="H202" i="5" s="1"/>
  <c r="AH214" i="4"/>
  <c r="AG214" i="4"/>
  <c r="AF214" i="4"/>
  <c r="AM214" i="4" s="1"/>
  <c r="I202" i="5" s="1"/>
  <c r="AE214" i="4"/>
  <c r="AD214" i="4"/>
  <c r="AK214" i="4" s="1"/>
  <c r="AB214" i="4"/>
  <c r="AA214" i="4"/>
  <c r="AC214" i="4" s="1"/>
  <c r="D214" i="4"/>
  <c r="C214" i="4"/>
  <c r="B214" i="4"/>
  <c r="AN213" i="4"/>
  <c r="J201" i="5" s="1"/>
  <c r="AM213" i="4"/>
  <c r="I201" i="5" s="1"/>
  <c r="AH213" i="4"/>
  <c r="AG213" i="4"/>
  <c r="AF213" i="4"/>
  <c r="AE213" i="4"/>
  <c r="AL213" i="4" s="1"/>
  <c r="H201" i="5" s="1"/>
  <c r="AD213" i="4"/>
  <c r="AK213" i="4" s="1"/>
  <c r="AB213" i="4"/>
  <c r="AA213" i="4"/>
  <c r="AC213" i="4" s="1"/>
  <c r="D213" i="4"/>
  <c r="C213" i="4"/>
  <c r="B213" i="4"/>
  <c r="AN212" i="4"/>
  <c r="J200" i="5" s="1"/>
  <c r="AM212" i="4"/>
  <c r="I200" i="5" s="1"/>
  <c r="AL212" i="4"/>
  <c r="H200" i="5" s="1"/>
  <c r="AH212" i="4"/>
  <c r="AG212" i="4"/>
  <c r="AF212" i="4"/>
  <c r="AE212" i="4"/>
  <c r="AD212" i="4"/>
  <c r="AK212" i="4" s="1"/>
  <c r="AC212" i="4"/>
  <c r="AB212" i="4"/>
  <c r="AA212" i="4"/>
  <c r="D212" i="4"/>
  <c r="C212" i="4"/>
  <c r="B212" i="4"/>
  <c r="AM211" i="4"/>
  <c r="I199" i="5" s="1"/>
  <c r="AL211" i="4"/>
  <c r="H199" i="5" s="1"/>
  <c r="AK211" i="4"/>
  <c r="AH211" i="4"/>
  <c r="AG211" i="4"/>
  <c r="AN211" i="4" s="1"/>
  <c r="J199" i="5" s="1"/>
  <c r="AF211" i="4"/>
  <c r="AE211" i="4"/>
  <c r="AD211" i="4"/>
  <c r="AC211" i="4"/>
  <c r="AB211" i="4"/>
  <c r="AA211" i="4"/>
  <c r="D211" i="4"/>
  <c r="C211" i="4"/>
  <c r="B211" i="4"/>
  <c r="AL210" i="4"/>
  <c r="H198" i="5" s="1"/>
  <c r="AK210" i="4"/>
  <c r="AH210" i="4"/>
  <c r="AG210" i="4"/>
  <c r="AN210" i="4" s="1"/>
  <c r="J198" i="5" s="1"/>
  <c r="AF210" i="4"/>
  <c r="AM210" i="4" s="1"/>
  <c r="I198" i="5" s="1"/>
  <c r="AE210" i="4"/>
  <c r="AD210" i="4"/>
  <c r="AB210" i="4"/>
  <c r="AA210" i="4"/>
  <c r="AC210" i="4" s="1"/>
  <c r="D210" i="4"/>
  <c r="C210" i="4"/>
  <c r="B210" i="4"/>
  <c r="AK209" i="4"/>
  <c r="AH209" i="4"/>
  <c r="AG209" i="4"/>
  <c r="AN209" i="4" s="1"/>
  <c r="J197" i="5" s="1"/>
  <c r="AF209" i="4"/>
  <c r="AM209" i="4" s="1"/>
  <c r="I197" i="5" s="1"/>
  <c r="AE209" i="4"/>
  <c r="AL209" i="4" s="1"/>
  <c r="H197" i="5" s="1"/>
  <c r="AD209" i="4"/>
  <c r="AB209" i="4"/>
  <c r="AA209" i="4"/>
  <c r="AC209" i="4" s="1"/>
  <c r="D209" i="4"/>
  <c r="C209" i="4"/>
  <c r="B209" i="4"/>
  <c r="AH208" i="4"/>
  <c r="AG208" i="4"/>
  <c r="AN208" i="4" s="1"/>
  <c r="J196" i="5" s="1"/>
  <c r="AF208" i="4"/>
  <c r="AM208" i="4" s="1"/>
  <c r="I196" i="5" s="1"/>
  <c r="AE208" i="4"/>
  <c r="AL208" i="4" s="1"/>
  <c r="H196" i="5" s="1"/>
  <c r="AD208" i="4"/>
  <c r="AK208" i="4" s="1"/>
  <c r="AC208" i="4"/>
  <c r="AB208" i="4"/>
  <c r="AA208" i="4"/>
  <c r="D208" i="4"/>
  <c r="C208" i="4"/>
  <c r="B208" i="4"/>
  <c r="AM207" i="4"/>
  <c r="I195" i="5" s="1"/>
  <c r="AH207" i="4"/>
  <c r="AG207" i="4"/>
  <c r="AN207" i="4" s="1"/>
  <c r="J195" i="5" s="1"/>
  <c r="AF207" i="4"/>
  <c r="AE207" i="4"/>
  <c r="AL207" i="4" s="1"/>
  <c r="H195" i="5" s="1"/>
  <c r="AD207" i="4"/>
  <c r="AK207" i="4" s="1"/>
  <c r="AC207" i="4"/>
  <c r="AB207" i="4"/>
  <c r="AA207" i="4"/>
  <c r="D207" i="4"/>
  <c r="C207" i="4"/>
  <c r="B207" i="4"/>
  <c r="AN206" i="4"/>
  <c r="J194" i="5" s="1"/>
  <c r="AH206" i="4"/>
  <c r="AG206" i="4"/>
  <c r="AF206" i="4"/>
  <c r="AM206" i="4" s="1"/>
  <c r="I194" i="5" s="1"/>
  <c r="AE206" i="4"/>
  <c r="AL206" i="4" s="1"/>
  <c r="H194" i="5" s="1"/>
  <c r="AD206" i="4"/>
  <c r="AK206" i="4" s="1"/>
  <c r="AB206" i="4"/>
  <c r="AA206" i="4"/>
  <c r="AC206" i="4" s="1"/>
  <c r="D206" i="4"/>
  <c r="C206" i="4"/>
  <c r="B206" i="4"/>
  <c r="AN205" i="4"/>
  <c r="J193" i="5" s="1"/>
  <c r="AM205" i="4"/>
  <c r="I193" i="5" s="1"/>
  <c r="AK205" i="4"/>
  <c r="AH205" i="4"/>
  <c r="AG205" i="4"/>
  <c r="AF205" i="4"/>
  <c r="AE205" i="4"/>
  <c r="AL205" i="4" s="1"/>
  <c r="H193" i="5" s="1"/>
  <c r="AD205" i="4"/>
  <c r="AB205" i="4"/>
  <c r="AA205" i="4"/>
  <c r="AC205" i="4" s="1"/>
  <c r="D205" i="4"/>
  <c r="C205" i="4"/>
  <c r="B205" i="4"/>
  <c r="AN204" i="4"/>
  <c r="J192" i="5" s="1"/>
  <c r="AM204" i="4"/>
  <c r="I192" i="5" s="1"/>
  <c r="AL204" i="4"/>
  <c r="H192" i="5" s="1"/>
  <c r="AH204" i="4"/>
  <c r="AG204" i="4"/>
  <c r="AF204" i="4"/>
  <c r="AE204" i="4"/>
  <c r="AD204" i="4"/>
  <c r="AK204" i="4" s="1"/>
  <c r="AC204" i="4"/>
  <c r="AB204" i="4"/>
  <c r="AA204" i="4"/>
  <c r="D204" i="4"/>
  <c r="C204" i="4"/>
  <c r="B204" i="4"/>
  <c r="AM203" i="4"/>
  <c r="I191" i="5" s="1"/>
  <c r="AL203" i="4"/>
  <c r="H191" i="5" s="1"/>
  <c r="AK203" i="4"/>
  <c r="AH203" i="4"/>
  <c r="AG203" i="4"/>
  <c r="AN203" i="4" s="1"/>
  <c r="J191" i="5" s="1"/>
  <c r="AF203" i="4"/>
  <c r="AE203" i="4"/>
  <c r="AD203" i="4"/>
  <c r="AB203" i="4"/>
  <c r="AA203" i="4"/>
  <c r="AC203" i="4" s="1"/>
  <c r="D203" i="4"/>
  <c r="C203" i="4"/>
  <c r="B203" i="4"/>
  <c r="AL202" i="4"/>
  <c r="H190" i="5" s="1"/>
  <c r="AK202" i="4"/>
  <c r="AH202" i="4"/>
  <c r="AG202" i="4"/>
  <c r="AN202" i="4" s="1"/>
  <c r="J190" i="5" s="1"/>
  <c r="AF202" i="4"/>
  <c r="AM202" i="4" s="1"/>
  <c r="I190" i="5" s="1"/>
  <c r="AE202" i="4"/>
  <c r="AD202" i="4"/>
  <c r="AB202" i="4"/>
  <c r="AA202" i="4"/>
  <c r="AC202" i="4" s="1"/>
  <c r="D202" i="4"/>
  <c r="C202" i="4"/>
  <c r="B202" i="4"/>
  <c r="AK201" i="4"/>
  <c r="AH201" i="4"/>
  <c r="AG201" i="4"/>
  <c r="AN201" i="4" s="1"/>
  <c r="J189" i="5" s="1"/>
  <c r="AF201" i="4"/>
  <c r="AM201" i="4" s="1"/>
  <c r="I189" i="5" s="1"/>
  <c r="AE201" i="4"/>
  <c r="AL201" i="4" s="1"/>
  <c r="H189" i="5" s="1"/>
  <c r="AD201" i="4"/>
  <c r="AB201" i="4"/>
  <c r="AA201" i="4"/>
  <c r="AC201" i="4" s="1"/>
  <c r="D201" i="4"/>
  <c r="C201" i="4"/>
  <c r="B201" i="4"/>
  <c r="AN200" i="4"/>
  <c r="J188" i="5" s="1"/>
  <c r="AH200" i="4"/>
  <c r="AG200" i="4"/>
  <c r="AF200" i="4"/>
  <c r="AM200" i="4" s="1"/>
  <c r="I188" i="5" s="1"/>
  <c r="AE200" i="4"/>
  <c r="AL200" i="4" s="1"/>
  <c r="H188" i="5" s="1"/>
  <c r="AD200" i="4"/>
  <c r="AK200" i="4" s="1"/>
  <c r="AC200" i="4"/>
  <c r="AB200" i="4"/>
  <c r="AA200" i="4"/>
  <c r="D200" i="4"/>
  <c r="C200" i="4"/>
  <c r="B200" i="4"/>
  <c r="AH199" i="4"/>
  <c r="AG199" i="4"/>
  <c r="AN199" i="4" s="1"/>
  <c r="J187" i="5" s="1"/>
  <c r="AF199" i="4"/>
  <c r="AM199" i="4" s="1"/>
  <c r="I187" i="5" s="1"/>
  <c r="AE199" i="4"/>
  <c r="AL199" i="4" s="1"/>
  <c r="H187" i="5" s="1"/>
  <c r="AD199" i="4"/>
  <c r="AK199" i="4" s="1"/>
  <c r="AC199" i="4"/>
  <c r="AB199" i="4"/>
  <c r="AA199" i="4"/>
  <c r="D199" i="4"/>
  <c r="C199" i="4"/>
  <c r="B199" i="4"/>
  <c r="AN198" i="4"/>
  <c r="J186" i="5" s="1"/>
  <c r="AH198" i="4"/>
  <c r="AG198" i="4"/>
  <c r="AF198" i="4"/>
  <c r="AM198" i="4" s="1"/>
  <c r="I186" i="5" s="1"/>
  <c r="AE198" i="4"/>
  <c r="AL198" i="4" s="1"/>
  <c r="H186" i="5" s="1"/>
  <c r="AD198" i="4"/>
  <c r="AK198" i="4" s="1"/>
  <c r="AB198" i="4"/>
  <c r="AA198" i="4"/>
  <c r="AC198" i="4" s="1"/>
  <c r="D198" i="4"/>
  <c r="C198" i="4"/>
  <c r="B198" i="4"/>
  <c r="AN197" i="4"/>
  <c r="J185" i="5" s="1"/>
  <c r="AM197" i="4"/>
  <c r="I185" i="5" s="1"/>
  <c r="AK197" i="4"/>
  <c r="AH197" i="4"/>
  <c r="AG197" i="4"/>
  <c r="AF197" i="4"/>
  <c r="AE197" i="4"/>
  <c r="AL197" i="4" s="1"/>
  <c r="H185" i="5" s="1"/>
  <c r="AD197" i="4"/>
  <c r="AB197" i="4"/>
  <c r="AA197" i="4"/>
  <c r="AC197" i="4" s="1"/>
  <c r="D197" i="4"/>
  <c r="C197" i="4"/>
  <c r="B197" i="4"/>
  <c r="AN196" i="4"/>
  <c r="J184" i="5" s="1"/>
  <c r="AM196" i="4"/>
  <c r="I184" i="5" s="1"/>
  <c r="AL196" i="4"/>
  <c r="H184" i="5" s="1"/>
  <c r="AH196" i="4"/>
  <c r="AG196" i="4"/>
  <c r="AF196" i="4"/>
  <c r="AE196" i="4"/>
  <c r="AD196" i="4"/>
  <c r="AK196" i="4" s="1"/>
  <c r="AC196" i="4"/>
  <c r="AB196" i="4"/>
  <c r="AA196" i="4"/>
  <c r="D196" i="4"/>
  <c r="C196" i="4"/>
  <c r="B196" i="4"/>
  <c r="AM195" i="4"/>
  <c r="I183" i="5" s="1"/>
  <c r="AL195" i="4"/>
  <c r="H183" i="5" s="1"/>
  <c r="AK195" i="4"/>
  <c r="AH195" i="4"/>
  <c r="AG195" i="4"/>
  <c r="AN195" i="4" s="1"/>
  <c r="J183" i="5" s="1"/>
  <c r="AF195" i="4"/>
  <c r="AE195" i="4"/>
  <c r="AD195" i="4"/>
  <c r="AC195" i="4"/>
  <c r="AB195" i="4"/>
  <c r="AA195" i="4"/>
  <c r="D195" i="4"/>
  <c r="C195" i="4"/>
  <c r="B195" i="4"/>
  <c r="AL194" i="4"/>
  <c r="H182" i="5" s="1"/>
  <c r="AK194" i="4"/>
  <c r="AH194" i="4"/>
  <c r="AG194" i="4"/>
  <c r="AN194" i="4" s="1"/>
  <c r="J182" i="5" s="1"/>
  <c r="AF194" i="4"/>
  <c r="AM194" i="4" s="1"/>
  <c r="I182" i="5" s="1"/>
  <c r="AE194" i="4"/>
  <c r="AD194" i="4"/>
  <c r="AB194" i="4"/>
  <c r="AA194" i="4"/>
  <c r="AC194" i="4" s="1"/>
  <c r="D194" i="4"/>
  <c r="C194" i="4"/>
  <c r="B194" i="4"/>
  <c r="AK193" i="4"/>
  <c r="AH193" i="4"/>
  <c r="AG193" i="4"/>
  <c r="AN193" i="4" s="1"/>
  <c r="J181" i="5" s="1"/>
  <c r="AF193" i="4"/>
  <c r="AM193" i="4" s="1"/>
  <c r="I181" i="5" s="1"/>
  <c r="AE193" i="4"/>
  <c r="AL193" i="4" s="1"/>
  <c r="H181" i="5" s="1"/>
  <c r="AD193" i="4"/>
  <c r="AB193" i="4"/>
  <c r="AA193" i="4"/>
  <c r="AC193" i="4" s="1"/>
  <c r="D193" i="4"/>
  <c r="C193" i="4"/>
  <c r="B193" i="4"/>
  <c r="AN192" i="4"/>
  <c r="J180" i="5" s="1"/>
  <c r="AH192" i="4"/>
  <c r="AG192" i="4"/>
  <c r="AF192" i="4"/>
  <c r="AM192" i="4" s="1"/>
  <c r="I180" i="5" s="1"/>
  <c r="AE192" i="4"/>
  <c r="AL192" i="4" s="1"/>
  <c r="H180" i="5" s="1"/>
  <c r="AD192" i="4"/>
  <c r="AK192" i="4" s="1"/>
  <c r="AC192" i="4"/>
  <c r="AB192" i="4"/>
  <c r="AA192" i="4"/>
  <c r="D192" i="4"/>
  <c r="C192" i="4"/>
  <c r="B192" i="4"/>
  <c r="AM191" i="4"/>
  <c r="I179" i="5" s="1"/>
  <c r="AH191" i="4"/>
  <c r="AG191" i="4"/>
  <c r="AN191" i="4" s="1"/>
  <c r="J179" i="5" s="1"/>
  <c r="AF191" i="4"/>
  <c r="AE191" i="4"/>
  <c r="AL191" i="4" s="1"/>
  <c r="H179" i="5" s="1"/>
  <c r="AD191" i="4"/>
  <c r="AK191" i="4" s="1"/>
  <c r="AC191" i="4"/>
  <c r="AB191" i="4"/>
  <c r="AA191" i="4"/>
  <c r="D191" i="4"/>
  <c r="C191" i="4"/>
  <c r="B191" i="4"/>
  <c r="AN190" i="4"/>
  <c r="J178" i="5" s="1"/>
  <c r="AL190" i="4"/>
  <c r="H178" i="5" s="1"/>
  <c r="AH190" i="4"/>
  <c r="AG190" i="4"/>
  <c r="AF190" i="4"/>
  <c r="AM190" i="4" s="1"/>
  <c r="I178" i="5" s="1"/>
  <c r="AE190" i="4"/>
  <c r="AD190" i="4"/>
  <c r="AK190" i="4" s="1"/>
  <c r="AB190" i="4"/>
  <c r="AA190" i="4"/>
  <c r="AC190" i="4" s="1"/>
  <c r="D190" i="4"/>
  <c r="C190" i="4"/>
  <c r="B190" i="4"/>
  <c r="AN189" i="4"/>
  <c r="J177" i="5" s="1"/>
  <c r="AM189" i="4"/>
  <c r="I177" i="5" s="1"/>
  <c r="AH189" i="4"/>
  <c r="AG189" i="4"/>
  <c r="AF189" i="4"/>
  <c r="AE189" i="4"/>
  <c r="AL189" i="4" s="1"/>
  <c r="H177" i="5" s="1"/>
  <c r="AD189" i="4"/>
  <c r="AK189" i="4" s="1"/>
  <c r="AC189" i="4"/>
  <c r="AB189" i="4"/>
  <c r="AA189" i="4"/>
  <c r="D189" i="4"/>
  <c r="C189" i="4"/>
  <c r="B189" i="4"/>
  <c r="AN188" i="4"/>
  <c r="J176" i="5" s="1"/>
  <c r="AM188" i="4"/>
  <c r="I176" i="5" s="1"/>
  <c r="AL188" i="4"/>
  <c r="H176" i="5" s="1"/>
  <c r="AH188" i="4"/>
  <c r="AG188" i="4"/>
  <c r="AF188" i="4"/>
  <c r="AE188" i="4"/>
  <c r="AD188" i="4"/>
  <c r="AK188" i="4" s="1"/>
  <c r="AC188" i="4"/>
  <c r="AB188" i="4"/>
  <c r="AA188" i="4"/>
  <c r="D188" i="4"/>
  <c r="C188" i="4"/>
  <c r="B188" i="4"/>
  <c r="AM187" i="4"/>
  <c r="I175" i="5" s="1"/>
  <c r="AL187" i="4"/>
  <c r="H175" i="5" s="1"/>
  <c r="AK187" i="4"/>
  <c r="AH187" i="4"/>
  <c r="AG187" i="4"/>
  <c r="AN187" i="4" s="1"/>
  <c r="J175" i="5" s="1"/>
  <c r="AF187" i="4"/>
  <c r="AE187" i="4"/>
  <c r="AD187" i="4"/>
  <c r="AC187" i="4"/>
  <c r="AB187" i="4"/>
  <c r="AA187" i="4"/>
  <c r="D187" i="4"/>
  <c r="C187" i="4"/>
  <c r="B187" i="4"/>
  <c r="AL186" i="4"/>
  <c r="H174" i="5" s="1"/>
  <c r="AK186" i="4"/>
  <c r="AH186" i="4"/>
  <c r="AG186" i="4"/>
  <c r="AN186" i="4" s="1"/>
  <c r="J174" i="5" s="1"/>
  <c r="AF186" i="4"/>
  <c r="AM186" i="4" s="1"/>
  <c r="I174" i="5" s="1"/>
  <c r="AE186" i="4"/>
  <c r="AD186" i="4"/>
  <c r="AB186" i="4"/>
  <c r="AA186" i="4"/>
  <c r="AC186" i="4" s="1"/>
  <c r="D186" i="4"/>
  <c r="C186" i="4"/>
  <c r="B186" i="4"/>
  <c r="AK185" i="4"/>
  <c r="AH185" i="4"/>
  <c r="AG185" i="4"/>
  <c r="AN185" i="4" s="1"/>
  <c r="J173" i="5" s="1"/>
  <c r="AF185" i="4"/>
  <c r="AM185" i="4" s="1"/>
  <c r="I173" i="5" s="1"/>
  <c r="AE185" i="4"/>
  <c r="AL185" i="4" s="1"/>
  <c r="H173" i="5" s="1"/>
  <c r="AD185" i="4"/>
  <c r="AB185" i="4"/>
  <c r="AA185" i="4"/>
  <c r="AC185" i="4" s="1"/>
  <c r="D185" i="4"/>
  <c r="C185" i="4"/>
  <c r="B185" i="4"/>
  <c r="AH184" i="4"/>
  <c r="AG184" i="4"/>
  <c r="AN184" i="4" s="1"/>
  <c r="J172" i="5" s="1"/>
  <c r="AF184" i="4"/>
  <c r="AM184" i="4" s="1"/>
  <c r="I172" i="5" s="1"/>
  <c r="AE184" i="4"/>
  <c r="AL184" i="4" s="1"/>
  <c r="H172" i="5" s="1"/>
  <c r="AD184" i="4"/>
  <c r="AK184" i="4" s="1"/>
  <c r="AC184" i="4"/>
  <c r="AB184" i="4"/>
  <c r="AA184" i="4"/>
  <c r="D184" i="4"/>
  <c r="C184" i="4"/>
  <c r="B184" i="4"/>
  <c r="AH183" i="4"/>
  <c r="AG183" i="4"/>
  <c r="AN183" i="4" s="1"/>
  <c r="J171" i="5" s="1"/>
  <c r="AF183" i="4"/>
  <c r="AM183" i="4" s="1"/>
  <c r="I171" i="5" s="1"/>
  <c r="AE183" i="4"/>
  <c r="AL183" i="4" s="1"/>
  <c r="H171" i="5" s="1"/>
  <c r="AD183" i="4"/>
  <c r="AK183" i="4" s="1"/>
  <c r="AC183" i="4"/>
  <c r="AB183" i="4"/>
  <c r="AA183" i="4"/>
  <c r="D183" i="4"/>
  <c r="C183" i="4"/>
  <c r="B183" i="4"/>
  <c r="AN182" i="4"/>
  <c r="J170" i="5" s="1"/>
  <c r="AH182" i="4"/>
  <c r="AG182" i="4"/>
  <c r="AF182" i="4"/>
  <c r="AM182" i="4" s="1"/>
  <c r="I170" i="5" s="1"/>
  <c r="AE182" i="4"/>
  <c r="AL182" i="4" s="1"/>
  <c r="H170" i="5" s="1"/>
  <c r="AD182" i="4"/>
  <c r="AK182" i="4" s="1"/>
  <c r="AB182" i="4"/>
  <c r="AA182" i="4"/>
  <c r="AC182" i="4" s="1"/>
  <c r="D182" i="4"/>
  <c r="C182" i="4"/>
  <c r="B182" i="4"/>
  <c r="AN181" i="4"/>
  <c r="J169" i="5" s="1"/>
  <c r="AM181" i="4"/>
  <c r="I169" i="5" s="1"/>
  <c r="AH181" i="4"/>
  <c r="AG181" i="4"/>
  <c r="AF181" i="4"/>
  <c r="AE181" i="4"/>
  <c r="AL181" i="4" s="1"/>
  <c r="H169" i="5" s="1"/>
  <c r="AD181" i="4"/>
  <c r="AK181" i="4" s="1"/>
  <c r="AB181" i="4"/>
  <c r="AA181" i="4"/>
  <c r="AC181" i="4" s="1"/>
  <c r="D181" i="4"/>
  <c r="C181" i="4"/>
  <c r="B181" i="4"/>
  <c r="AN180" i="4"/>
  <c r="J168" i="5" s="1"/>
  <c r="AM180" i="4"/>
  <c r="I168" i="5" s="1"/>
  <c r="AL180" i="4"/>
  <c r="H168" i="5" s="1"/>
  <c r="AH180" i="4"/>
  <c r="AG180" i="4"/>
  <c r="AF180" i="4"/>
  <c r="AE180" i="4"/>
  <c r="AD180" i="4"/>
  <c r="AK180" i="4" s="1"/>
  <c r="AC180" i="4"/>
  <c r="AB180" i="4"/>
  <c r="AA180" i="4"/>
  <c r="D180" i="4"/>
  <c r="C180" i="4"/>
  <c r="B180" i="4"/>
  <c r="AM179" i="4"/>
  <c r="I167" i="5" s="1"/>
  <c r="AL179" i="4"/>
  <c r="H167" i="5" s="1"/>
  <c r="AK179" i="4"/>
  <c r="AH179" i="4"/>
  <c r="AG179" i="4"/>
  <c r="AN179" i="4" s="1"/>
  <c r="J167" i="5" s="1"/>
  <c r="AF179" i="4"/>
  <c r="AE179" i="4"/>
  <c r="AD179" i="4"/>
  <c r="AB179" i="4"/>
  <c r="AA179" i="4"/>
  <c r="AC179" i="4" s="1"/>
  <c r="D179" i="4"/>
  <c r="C179" i="4"/>
  <c r="B179" i="4"/>
  <c r="AL178" i="4"/>
  <c r="H166" i="5" s="1"/>
  <c r="AK178" i="4"/>
  <c r="AH178" i="4"/>
  <c r="AG178" i="4"/>
  <c r="AN178" i="4" s="1"/>
  <c r="J166" i="5" s="1"/>
  <c r="AF178" i="4"/>
  <c r="AM178" i="4" s="1"/>
  <c r="I166" i="5" s="1"/>
  <c r="AE178" i="4"/>
  <c r="AD178" i="4"/>
  <c r="AB178" i="4"/>
  <c r="AA178" i="4"/>
  <c r="AC178" i="4" s="1"/>
  <c r="D178" i="4"/>
  <c r="C178" i="4"/>
  <c r="B178" i="4"/>
  <c r="AK177" i="4"/>
  <c r="AH177" i="4"/>
  <c r="AG177" i="4"/>
  <c r="AN177" i="4" s="1"/>
  <c r="J165" i="5" s="1"/>
  <c r="AF177" i="4"/>
  <c r="AM177" i="4" s="1"/>
  <c r="I165" i="5" s="1"/>
  <c r="AE177" i="4"/>
  <c r="AL177" i="4" s="1"/>
  <c r="H165" i="5" s="1"/>
  <c r="AD177" i="4"/>
  <c r="AB177" i="4"/>
  <c r="AA177" i="4"/>
  <c r="AC177" i="4" s="1"/>
  <c r="D177" i="4"/>
  <c r="C177" i="4"/>
  <c r="B177" i="4"/>
  <c r="AH176" i="4"/>
  <c r="AG176" i="4"/>
  <c r="AN176" i="4" s="1"/>
  <c r="J164" i="5" s="1"/>
  <c r="AF176" i="4"/>
  <c r="AM176" i="4" s="1"/>
  <c r="I164" i="5" s="1"/>
  <c r="AE176" i="4"/>
  <c r="AL176" i="4" s="1"/>
  <c r="H164" i="5" s="1"/>
  <c r="AD176" i="4"/>
  <c r="AK176" i="4" s="1"/>
  <c r="AC176" i="4"/>
  <c r="AB176" i="4"/>
  <c r="AA176" i="4"/>
  <c r="D176" i="4"/>
  <c r="C176" i="4"/>
  <c r="B176" i="4"/>
  <c r="AH175" i="4"/>
  <c r="AG175" i="4"/>
  <c r="AN175" i="4" s="1"/>
  <c r="J163" i="5" s="1"/>
  <c r="AF175" i="4"/>
  <c r="AM175" i="4" s="1"/>
  <c r="I163" i="5" s="1"/>
  <c r="AE175" i="4"/>
  <c r="AL175" i="4" s="1"/>
  <c r="H163" i="5" s="1"/>
  <c r="AD175" i="4"/>
  <c r="AK175" i="4" s="1"/>
  <c r="AC175" i="4"/>
  <c r="AB175" i="4"/>
  <c r="AA175" i="4"/>
  <c r="D175" i="4"/>
  <c r="C175" i="4"/>
  <c r="B175" i="4"/>
  <c r="AN174" i="4"/>
  <c r="J162" i="5" s="1"/>
  <c r="AL174" i="4"/>
  <c r="H162" i="5" s="1"/>
  <c r="AH174" i="4"/>
  <c r="AG174" i="4"/>
  <c r="AF174" i="4"/>
  <c r="AM174" i="4" s="1"/>
  <c r="I162" i="5" s="1"/>
  <c r="AE174" i="4"/>
  <c r="AD174" i="4"/>
  <c r="AK174" i="4" s="1"/>
  <c r="AB174" i="4"/>
  <c r="AA174" i="4"/>
  <c r="AC174" i="4" s="1"/>
  <c r="D174" i="4"/>
  <c r="C174" i="4"/>
  <c r="B174" i="4"/>
  <c r="AN173" i="4"/>
  <c r="J161" i="5" s="1"/>
  <c r="AM173" i="4"/>
  <c r="I161" i="5" s="1"/>
  <c r="AK173" i="4"/>
  <c r="AH173" i="4"/>
  <c r="AG173" i="4"/>
  <c r="AF173" i="4"/>
  <c r="AE173" i="4"/>
  <c r="AL173" i="4" s="1"/>
  <c r="H161" i="5" s="1"/>
  <c r="AD173" i="4"/>
  <c r="AB173" i="4"/>
  <c r="AA173" i="4"/>
  <c r="AC173" i="4" s="1"/>
  <c r="D173" i="4"/>
  <c r="C173" i="4"/>
  <c r="B173" i="4"/>
  <c r="AN172" i="4"/>
  <c r="J160" i="5" s="1"/>
  <c r="AM172" i="4"/>
  <c r="I160" i="5" s="1"/>
  <c r="AL172" i="4"/>
  <c r="H160" i="5" s="1"/>
  <c r="AH172" i="4"/>
  <c r="AG172" i="4"/>
  <c r="AF172" i="4"/>
  <c r="AE172" i="4"/>
  <c r="AD172" i="4"/>
  <c r="AK172" i="4" s="1"/>
  <c r="AC172" i="4"/>
  <c r="AB172" i="4"/>
  <c r="AA172" i="4"/>
  <c r="D172" i="4"/>
  <c r="C172" i="4"/>
  <c r="B172" i="4"/>
  <c r="AM171" i="4"/>
  <c r="I159" i="5" s="1"/>
  <c r="AL171" i="4"/>
  <c r="H159" i="5" s="1"/>
  <c r="AK171" i="4"/>
  <c r="AH171" i="4"/>
  <c r="AG171" i="4"/>
  <c r="AN171" i="4" s="1"/>
  <c r="J159" i="5" s="1"/>
  <c r="AF171" i="4"/>
  <c r="AE171" i="4"/>
  <c r="AD171" i="4"/>
  <c r="AB171" i="4"/>
  <c r="AA171" i="4"/>
  <c r="AC171" i="4" s="1"/>
  <c r="D171" i="4"/>
  <c r="C171" i="4"/>
  <c r="B171" i="4"/>
  <c r="AL170" i="4"/>
  <c r="H158" i="5" s="1"/>
  <c r="AK170" i="4"/>
  <c r="AH170" i="4"/>
  <c r="AG170" i="4"/>
  <c r="AN170" i="4" s="1"/>
  <c r="J158" i="5" s="1"/>
  <c r="AF170" i="4"/>
  <c r="AM170" i="4" s="1"/>
  <c r="I158" i="5" s="1"/>
  <c r="AE170" i="4"/>
  <c r="AD170" i="4"/>
  <c r="AB170" i="4"/>
  <c r="AA170" i="4"/>
  <c r="AC170" i="4" s="1"/>
  <c r="D170" i="4"/>
  <c r="C170" i="4"/>
  <c r="B170" i="4"/>
  <c r="AK169" i="4"/>
  <c r="AH169" i="4"/>
  <c r="AG169" i="4"/>
  <c r="AN169" i="4" s="1"/>
  <c r="J157" i="5" s="1"/>
  <c r="AF169" i="4"/>
  <c r="AM169" i="4" s="1"/>
  <c r="I157" i="5" s="1"/>
  <c r="AE169" i="4"/>
  <c r="AL169" i="4" s="1"/>
  <c r="H157" i="5" s="1"/>
  <c r="AD169" i="4"/>
  <c r="AB169" i="4"/>
  <c r="AA169" i="4"/>
  <c r="AC169" i="4" s="1"/>
  <c r="D169" i="4"/>
  <c r="C169" i="4"/>
  <c r="B169" i="4"/>
  <c r="AH168" i="4"/>
  <c r="AG168" i="4"/>
  <c r="AN168" i="4" s="1"/>
  <c r="J156" i="5" s="1"/>
  <c r="AF168" i="4"/>
  <c r="AM168" i="4" s="1"/>
  <c r="I156" i="5" s="1"/>
  <c r="AE168" i="4"/>
  <c r="AL168" i="4" s="1"/>
  <c r="H156" i="5" s="1"/>
  <c r="AD168" i="4"/>
  <c r="AK168" i="4" s="1"/>
  <c r="AC168" i="4"/>
  <c r="AB168" i="4"/>
  <c r="AA168" i="4"/>
  <c r="D168" i="4"/>
  <c r="C168" i="4"/>
  <c r="B168" i="4"/>
  <c r="AM167" i="4"/>
  <c r="I155" i="5" s="1"/>
  <c r="AH167" i="4"/>
  <c r="AG167" i="4"/>
  <c r="AN167" i="4" s="1"/>
  <c r="J155" i="5" s="1"/>
  <c r="AF167" i="4"/>
  <c r="AE167" i="4"/>
  <c r="AL167" i="4" s="1"/>
  <c r="H155" i="5" s="1"/>
  <c r="AD167" i="4"/>
  <c r="AK167" i="4" s="1"/>
  <c r="AC167" i="4"/>
  <c r="AB167" i="4"/>
  <c r="AA167" i="4"/>
  <c r="D167" i="4"/>
  <c r="C167" i="4"/>
  <c r="B167" i="4"/>
  <c r="AN166" i="4"/>
  <c r="J154" i="5" s="1"/>
  <c r="AL166" i="4"/>
  <c r="H154" i="5" s="1"/>
  <c r="AH166" i="4"/>
  <c r="AG166" i="4"/>
  <c r="AF166" i="4"/>
  <c r="AM166" i="4" s="1"/>
  <c r="I154" i="5" s="1"/>
  <c r="AE166" i="4"/>
  <c r="AD166" i="4"/>
  <c r="AK166" i="4" s="1"/>
  <c r="AB166" i="4"/>
  <c r="AA166" i="4"/>
  <c r="AC166" i="4" s="1"/>
  <c r="D166" i="4"/>
  <c r="C166" i="4"/>
  <c r="B166" i="4"/>
  <c r="AN165" i="4"/>
  <c r="J153" i="5" s="1"/>
  <c r="AM165" i="4"/>
  <c r="I153" i="5" s="1"/>
  <c r="AH165" i="4"/>
  <c r="AG165" i="4"/>
  <c r="AF165" i="4"/>
  <c r="AE165" i="4"/>
  <c r="AL165" i="4" s="1"/>
  <c r="H153" i="5" s="1"/>
  <c r="AD165" i="4"/>
  <c r="AK165" i="4" s="1"/>
  <c r="AC165" i="4"/>
  <c r="AB165" i="4"/>
  <c r="AA165" i="4"/>
  <c r="D165" i="4"/>
  <c r="C165" i="4"/>
  <c r="B165" i="4"/>
  <c r="AN164" i="4"/>
  <c r="J152" i="5" s="1"/>
  <c r="AM164" i="4"/>
  <c r="I152" i="5" s="1"/>
  <c r="AL164" i="4"/>
  <c r="H152" i="5" s="1"/>
  <c r="AH164" i="4"/>
  <c r="AG164" i="4"/>
  <c r="AF164" i="4"/>
  <c r="AE164" i="4"/>
  <c r="AD164" i="4"/>
  <c r="AK164" i="4" s="1"/>
  <c r="AC164" i="4"/>
  <c r="AB164" i="4"/>
  <c r="AA164" i="4"/>
  <c r="D164" i="4"/>
  <c r="C164" i="4"/>
  <c r="B164" i="4"/>
  <c r="AM163" i="4"/>
  <c r="I151" i="5" s="1"/>
  <c r="AL163" i="4"/>
  <c r="H151" i="5" s="1"/>
  <c r="AK163" i="4"/>
  <c r="AH163" i="4"/>
  <c r="AG163" i="4"/>
  <c r="AN163" i="4" s="1"/>
  <c r="J151" i="5" s="1"/>
  <c r="AF163" i="4"/>
  <c r="AE163" i="4"/>
  <c r="AD163" i="4"/>
  <c r="AB163" i="4"/>
  <c r="AA163" i="4"/>
  <c r="AC163" i="4" s="1"/>
  <c r="D163" i="4"/>
  <c r="C163" i="4"/>
  <c r="B163" i="4"/>
  <c r="AL162" i="4"/>
  <c r="H150" i="5" s="1"/>
  <c r="AK162" i="4"/>
  <c r="AH162" i="4"/>
  <c r="AG162" i="4"/>
  <c r="AN162" i="4" s="1"/>
  <c r="J150" i="5" s="1"/>
  <c r="AF162" i="4"/>
  <c r="AM162" i="4" s="1"/>
  <c r="I150" i="5" s="1"/>
  <c r="AE162" i="4"/>
  <c r="AD162" i="4"/>
  <c r="AB162" i="4"/>
  <c r="AA162" i="4"/>
  <c r="AC162" i="4" s="1"/>
  <c r="D162" i="4"/>
  <c r="C162" i="4"/>
  <c r="B162" i="4"/>
  <c r="AK161" i="4"/>
  <c r="AH161" i="4"/>
  <c r="AG161" i="4"/>
  <c r="AN161" i="4" s="1"/>
  <c r="J149" i="5" s="1"/>
  <c r="AF161" i="4"/>
  <c r="AM161" i="4" s="1"/>
  <c r="I149" i="5" s="1"/>
  <c r="AE161" i="4"/>
  <c r="AL161" i="4" s="1"/>
  <c r="H149" i="5" s="1"/>
  <c r="AD161" i="4"/>
  <c r="AB161" i="4"/>
  <c r="AA161" i="4"/>
  <c r="AC161" i="4" s="1"/>
  <c r="D161" i="4"/>
  <c r="C161" i="4"/>
  <c r="B161" i="4"/>
  <c r="AN160" i="4"/>
  <c r="J148" i="5" s="1"/>
  <c r="AH160" i="4"/>
  <c r="AG160" i="4"/>
  <c r="AF160" i="4"/>
  <c r="AM160" i="4" s="1"/>
  <c r="I148" i="5" s="1"/>
  <c r="AE160" i="4"/>
  <c r="AL160" i="4" s="1"/>
  <c r="H148" i="5" s="1"/>
  <c r="AD160" i="4"/>
  <c r="AK160" i="4" s="1"/>
  <c r="AC160" i="4"/>
  <c r="AB160" i="4"/>
  <c r="AA160" i="4"/>
  <c r="D160" i="4"/>
  <c r="C160" i="4"/>
  <c r="B160" i="4"/>
  <c r="AM159" i="4"/>
  <c r="I147" i="5" s="1"/>
  <c r="AH159" i="4"/>
  <c r="AG159" i="4"/>
  <c r="AN159" i="4" s="1"/>
  <c r="J147" i="5" s="1"/>
  <c r="AF159" i="4"/>
  <c r="AE159" i="4"/>
  <c r="AL159" i="4" s="1"/>
  <c r="H147" i="5" s="1"/>
  <c r="AD159" i="4"/>
  <c r="AK159" i="4" s="1"/>
  <c r="AC159" i="4"/>
  <c r="AB159" i="4"/>
  <c r="AA159" i="4"/>
  <c r="D159" i="4"/>
  <c r="C159" i="4"/>
  <c r="B159" i="4"/>
  <c r="AN158" i="4"/>
  <c r="J146" i="5" s="1"/>
  <c r="AH158" i="4"/>
  <c r="AG158" i="4"/>
  <c r="AF158" i="4"/>
  <c r="AM158" i="4" s="1"/>
  <c r="I146" i="5" s="1"/>
  <c r="AE158" i="4"/>
  <c r="AL158" i="4" s="1"/>
  <c r="H146" i="5" s="1"/>
  <c r="AD158" i="4"/>
  <c r="AK158" i="4" s="1"/>
  <c r="AB158" i="4"/>
  <c r="AA158" i="4"/>
  <c r="AC158" i="4" s="1"/>
  <c r="D158" i="4"/>
  <c r="C158" i="4"/>
  <c r="B158" i="4"/>
  <c r="AN157" i="4"/>
  <c r="J145" i="5" s="1"/>
  <c r="AM157" i="4"/>
  <c r="I145" i="5" s="1"/>
  <c r="AH157" i="4"/>
  <c r="AG157" i="4"/>
  <c r="AF157" i="4"/>
  <c r="AE157" i="4"/>
  <c r="AL157" i="4" s="1"/>
  <c r="H145" i="5" s="1"/>
  <c r="AD157" i="4"/>
  <c r="AK157" i="4" s="1"/>
  <c r="AB157" i="4"/>
  <c r="AA157" i="4"/>
  <c r="AC157" i="4" s="1"/>
  <c r="D157" i="4"/>
  <c r="C157" i="4"/>
  <c r="B157" i="4"/>
  <c r="AM156" i="4"/>
  <c r="I144" i="5" s="1"/>
  <c r="AL156" i="4"/>
  <c r="H144" i="5" s="1"/>
  <c r="AH156" i="4"/>
  <c r="AG156" i="4"/>
  <c r="AN156" i="4" s="1"/>
  <c r="J144" i="5" s="1"/>
  <c r="AF156" i="4"/>
  <c r="AE156" i="4"/>
  <c r="AD156" i="4"/>
  <c r="AK156" i="4" s="1"/>
  <c r="AC156" i="4"/>
  <c r="AB156" i="4"/>
  <c r="AA156" i="4"/>
  <c r="D156" i="4"/>
  <c r="C156" i="4"/>
  <c r="B156" i="4"/>
  <c r="AL155" i="4"/>
  <c r="H143" i="5" s="1"/>
  <c r="AK155" i="4"/>
  <c r="AH155" i="4"/>
  <c r="AG155" i="4"/>
  <c r="AN155" i="4" s="1"/>
  <c r="J143" i="5" s="1"/>
  <c r="AF155" i="4"/>
  <c r="AM155" i="4" s="1"/>
  <c r="I143" i="5" s="1"/>
  <c r="AE155" i="4"/>
  <c r="AD155" i="4"/>
  <c r="AB155" i="4"/>
  <c r="AA155" i="4"/>
  <c r="AC155" i="4" s="1"/>
  <c r="D155" i="4"/>
  <c r="C155" i="4"/>
  <c r="B155" i="4"/>
  <c r="AK154" i="4"/>
  <c r="AH154" i="4"/>
  <c r="AG154" i="4"/>
  <c r="AN154" i="4" s="1"/>
  <c r="J142" i="5" s="1"/>
  <c r="AF154" i="4"/>
  <c r="AM154" i="4" s="1"/>
  <c r="I142" i="5" s="1"/>
  <c r="AE154" i="4"/>
  <c r="AL154" i="4" s="1"/>
  <c r="H142" i="5" s="1"/>
  <c r="AD154" i="4"/>
  <c r="AB154" i="4"/>
  <c r="AA154" i="4"/>
  <c r="AC154" i="4" s="1"/>
  <c r="D154" i="4"/>
  <c r="C154" i="4"/>
  <c r="B154" i="4"/>
  <c r="AK153" i="4"/>
  <c r="AH153" i="4"/>
  <c r="AG153" i="4"/>
  <c r="AN153" i="4" s="1"/>
  <c r="J141" i="5" s="1"/>
  <c r="AF153" i="4"/>
  <c r="AM153" i="4" s="1"/>
  <c r="I141" i="5" s="1"/>
  <c r="AE153" i="4"/>
  <c r="AL153" i="4" s="1"/>
  <c r="H141" i="5" s="1"/>
  <c r="AD153" i="4"/>
  <c r="AB153" i="4"/>
  <c r="AA153" i="4"/>
  <c r="AC153" i="4" s="1"/>
  <c r="D153" i="4"/>
  <c r="C153" i="4"/>
  <c r="B153" i="4"/>
  <c r="AN152" i="4"/>
  <c r="J140" i="5" s="1"/>
  <c r="AM152" i="4"/>
  <c r="I140" i="5" s="1"/>
  <c r="AH152" i="4"/>
  <c r="AG152" i="4"/>
  <c r="AF152" i="4"/>
  <c r="AE152" i="4"/>
  <c r="AL152" i="4" s="1"/>
  <c r="H140" i="5" s="1"/>
  <c r="AD152" i="4"/>
  <c r="AK152" i="4" s="1"/>
  <c r="AC152" i="4"/>
  <c r="AB152" i="4"/>
  <c r="AA152" i="4"/>
  <c r="D152" i="4"/>
  <c r="C152" i="4"/>
  <c r="B152" i="4"/>
  <c r="AM151" i="4"/>
  <c r="I139" i="5" s="1"/>
  <c r="AL151" i="4"/>
  <c r="H139" i="5" s="1"/>
  <c r="AH151" i="4"/>
  <c r="AG151" i="4"/>
  <c r="AN151" i="4" s="1"/>
  <c r="J139" i="5" s="1"/>
  <c r="AF151" i="4"/>
  <c r="AE151" i="4"/>
  <c r="AD151" i="4"/>
  <c r="AK151" i="4" s="1"/>
  <c r="AC151" i="4"/>
  <c r="AB151" i="4"/>
  <c r="AA151" i="4"/>
  <c r="D151" i="4"/>
  <c r="C151" i="4"/>
  <c r="B151" i="4"/>
  <c r="AN150" i="4"/>
  <c r="J138" i="5" s="1"/>
  <c r="AH150" i="4"/>
  <c r="AG150" i="4"/>
  <c r="AF150" i="4"/>
  <c r="AM150" i="4" s="1"/>
  <c r="I138" i="5" s="1"/>
  <c r="AE150" i="4"/>
  <c r="AL150" i="4" s="1"/>
  <c r="H138" i="5" s="1"/>
  <c r="AD150" i="4"/>
  <c r="AK150" i="4" s="1"/>
  <c r="AB150" i="4"/>
  <c r="AA150" i="4"/>
  <c r="AC150" i="4" s="1"/>
  <c r="D150" i="4"/>
  <c r="C150" i="4"/>
  <c r="B150" i="4"/>
  <c r="AN149" i="4"/>
  <c r="J137" i="5" s="1"/>
  <c r="AM149" i="4"/>
  <c r="I137" i="5" s="1"/>
  <c r="AK149" i="4"/>
  <c r="AH149" i="4"/>
  <c r="AG149" i="4"/>
  <c r="AF149" i="4"/>
  <c r="AE149" i="4"/>
  <c r="AL149" i="4" s="1"/>
  <c r="H137" i="5" s="1"/>
  <c r="AD149" i="4"/>
  <c r="AB149" i="4"/>
  <c r="AA149" i="4"/>
  <c r="AC149" i="4" s="1"/>
  <c r="D149" i="4"/>
  <c r="C149" i="4"/>
  <c r="B149" i="4"/>
  <c r="AN148" i="4"/>
  <c r="J136" i="5" s="1"/>
  <c r="AM148" i="4"/>
  <c r="I136" i="5" s="1"/>
  <c r="AL148" i="4"/>
  <c r="H136" i="5" s="1"/>
  <c r="AH148" i="4"/>
  <c r="AG148" i="4"/>
  <c r="AF148" i="4"/>
  <c r="AE148" i="4"/>
  <c r="AD148" i="4"/>
  <c r="AK148" i="4" s="1"/>
  <c r="AC148" i="4"/>
  <c r="AB148" i="4"/>
  <c r="AA148" i="4"/>
  <c r="D148" i="4"/>
  <c r="C148" i="4"/>
  <c r="B148" i="4"/>
  <c r="AL147" i="4"/>
  <c r="H135" i="5" s="1"/>
  <c r="AK147" i="4"/>
  <c r="AH147" i="4"/>
  <c r="AG147" i="4"/>
  <c r="AN147" i="4" s="1"/>
  <c r="J135" i="5" s="1"/>
  <c r="AF147" i="4"/>
  <c r="AM147" i="4" s="1"/>
  <c r="I135" i="5" s="1"/>
  <c r="AE147" i="4"/>
  <c r="AD147" i="4"/>
  <c r="AB147" i="4"/>
  <c r="AA147" i="4"/>
  <c r="AC147" i="4" s="1"/>
  <c r="D147" i="4"/>
  <c r="C147" i="4"/>
  <c r="B147" i="4"/>
  <c r="AL146" i="4"/>
  <c r="H134" i="5" s="1"/>
  <c r="AK146" i="4"/>
  <c r="AH146" i="4"/>
  <c r="AG146" i="4"/>
  <c r="AN146" i="4" s="1"/>
  <c r="J134" i="5" s="1"/>
  <c r="AF146" i="4"/>
  <c r="AM146" i="4" s="1"/>
  <c r="I134" i="5" s="1"/>
  <c r="AE146" i="4"/>
  <c r="AD146" i="4"/>
  <c r="AB146" i="4"/>
  <c r="AA146" i="4"/>
  <c r="AC146" i="4" s="1"/>
  <c r="D146" i="4"/>
  <c r="C146" i="4"/>
  <c r="B146" i="4"/>
  <c r="AN145" i="4"/>
  <c r="J133" i="5" s="1"/>
  <c r="AK145" i="4"/>
  <c r="AH145" i="4"/>
  <c r="AG145" i="4"/>
  <c r="AF145" i="4"/>
  <c r="AM145" i="4" s="1"/>
  <c r="I133" i="5" s="1"/>
  <c r="AE145" i="4"/>
  <c r="AL145" i="4" s="1"/>
  <c r="H133" i="5" s="1"/>
  <c r="AD145" i="4"/>
  <c r="AB145" i="4"/>
  <c r="AA145" i="4"/>
  <c r="AC145" i="4" s="1"/>
  <c r="D145" i="4"/>
  <c r="C145" i="4"/>
  <c r="B145" i="4"/>
  <c r="AN144" i="4"/>
  <c r="J132" i="5" s="1"/>
  <c r="AH144" i="4"/>
  <c r="AG144" i="4"/>
  <c r="AF144" i="4"/>
  <c r="AM144" i="4" s="1"/>
  <c r="I132" i="5" s="1"/>
  <c r="AE144" i="4"/>
  <c r="AL144" i="4" s="1"/>
  <c r="H132" i="5" s="1"/>
  <c r="AD144" i="4"/>
  <c r="AK144" i="4" s="1"/>
  <c r="AC144" i="4"/>
  <c r="AB144" i="4"/>
  <c r="AA144" i="4"/>
  <c r="D144" i="4"/>
  <c r="C144" i="4"/>
  <c r="B144" i="4"/>
  <c r="AM143" i="4"/>
  <c r="I131" i="5" s="1"/>
  <c r="AL143" i="4"/>
  <c r="H131" i="5" s="1"/>
  <c r="AH143" i="4"/>
  <c r="AG143" i="4"/>
  <c r="AN143" i="4" s="1"/>
  <c r="J131" i="5" s="1"/>
  <c r="AF143" i="4"/>
  <c r="AE143" i="4"/>
  <c r="AD143" i="4"/>
  <c r="AK143" i="4" s="1"/>
  <c r="AC143" i="4"/>
  <c r="AB143" i="4"/>
  <c r="AA143" i="4"/>
  <c r="D143" i="4"/>
  <c r="C143" i="4"/>
  <c r="B143" i="4"/>
  <c r="AN142" i="4"/>
  <c r="J130" i="5" s="1"/>
  <c r="AK142" i="4"/>
  <c r="AH142" i="4"/>
  <c r="AG142" i="4"/>
  <c r="AF142" i="4"/>
  <c r="AM142" i="4" s="1"/>
  <c r="I130" i="5" s="1"/>
  <c r="AE142" i="4"/>
  <c r="AL142" i="4" s="1"/>
  <c r="H130" i="5" s="1"/>
  <c r="AD142" i="4"/>
  <c r="AB142" i="4"/>
  <c r="AA142" i="4"/>
  <c r="AC142" i="4" s="1"/>
  <c r="D142" i="4"/>
  <c r="C142" i="4"/>
  <c r="B142" i="4"/>
  <c r="AN141" i="4"/>
  <c r="J129" i="5" s="1"/>
  <c r="AM141" i="4"/>
  <c r="I129" i="5" s="1"/>
  <c r="AH141" i="4"/>
  <c r="AG141" i="4"/>
  <c r="AF141" i="4"/>
  <c r="AE141" i="4"/>
  <c r="AL141" i="4" s="1"/>
  <c r="H129" i="5" s="1"/>
  <c r="AD141" i="4"/>
  <c r="AK141" i="4" s="1"/>
  <c r="AC141" i="4"/>
  <c r="AB141" i="4"/>
  <c r="AA141" i="4"/>
  <c r="D141" i="4"/>
  <c r="C141" i="4"/>
  <c r="B141" i="4"/>
  <c r="AN140" i="4"/>
  <c r="J128" i="5" s="1"/>
  <c r="AM140" i="4"/>
  <c r="I128" i="5" s="1"/>
  <c r="AL140" i="4"/>
  <c r="H128" i="5" s="1"/>
  <c r="AH140" i="4"/>
  <c r="AG140" i="4"/>
  <c r="AF140" i="4"/>
  <c r="AE140" i="4"/>
  <c r="AD140" i="4"/>
  <c r="AK140" i="4" s="1"/>
  <c r="AC140" i="4"/>
  <c r="AB140" i="4"/>
  <c r="AA140" i="4"/>
  <c r="D140" i="4"/>
  <c r="C140" i="4"/>
  <c r="B140" i="4"/>
  <c r="AL139" i="4"/>
  <c r="H127" i="5" s="1"/>
  <c r="AK139" i="4"/>
  <c r="AH139" i="4"/>
  <c r="AG139" i="4"/>
  <c r="AN139" i="4" s="1"/>
  <c r="J127" i="5" s="1"/>
  <c r="AF139" i="4"/>
  <c r="AM139" i="4" s="1"/>
  <c r="I127" i="5" s="1"/>
  <c r="AE139" i="4"/>
  <c r="AD139" i="4"/>
  <c r="AB139" i="4"/>
  <c r="AA139" i="4"/>
  <c r="AC139" i="4" s="1"/>
  <c r="D139" i="4"/>
  <c r="C139" i="4"/>
  <c r="B139" i="4"/>
  <c r="AK138" i="4"/>
  <c r="AH138" i="4"/>
  <c r="AG138" i="4"/>
  <c r="AN138" i="4" s="1"/>
  <c r="J126" i="5" s="1"/>
  <c r="AF138" i="4"/>
  <c r="AM138" i="4" s="1"/>
  <c r="I126" i="5" s="1"/>
  <c r="AE138" i="4"/>
  <c r="AL138" i="4" s="1"/>
  <c r="H126" i="5" s="1"/>
  <c r="AD138" i="4"/>
  <c r="AB138" i="4"/>
  <c r="AA138" i="4"/>
  <c r="AC138" i="4" s="1"/>
  <c r="D138" i="4"/>
  <c r="C138" i="4"/>
  <c r="B138" i="4"/>
  <c r="AK137" i="4"/>
  <c r="AH137" i="4"/>
  <c r="AG137" i="4"/>
  <c r="AN137" i="4" s="1"/>
  <c r="J125" i="5" s="1"/>
  <c r="AF137" i="4"/>
  <c r="AM137" i="4" s="1"/>
  <c r="I125" i="5" s="1"/>
  <c r="AE137" i="4"/>
  <c r="AL137" i="4" s="1"/>
  <c r="H125" i="5" s="1"/>
  <c r="AD137" i="4"/>
  <c r="AB137" i="4"/>
  <c r="AA137" i="4"/>
  <c r="AC137" i="4" s="1"/>
  <c r="D137" i="4"/>
  <c r="C137" i="4"/>
  <c r="B137" i="4"/>
  <c r="AH136" i="4"/>
  <c r="AG136" i="4"/>
  <c r="AN136" i="4" s="1"/>
  <c r="J124" i="5" s="1"/>
  <c r="AF136" i="4"/>
  <c r="AM136" i="4" s="1"/>
  <c r="I124" i="5" s="1"/>
  <c r="AE136" i="4"/>
  <c r="AL136" i="4" s="1"/>
  <c r="H124" i="5" s="1"/>
  <c r="AD136" i="4"/>
  <c r="AK136" i="4" s="1"/>
  <c r="AC136" i="4"/>
  <c r="AB136" i="4"/>
  <c r="AA136" i="4"/>
  <c r="D136" i="4"/>
  <c r="C136" i="4"/>
  <c r="B136" i="4"/>
  <c r="AM135" i="4"/>
  <c r="I123" i="5" s="1"/>
  <c r="AL135" i="4"/>
  <c r="H123" i="5" s="1"/>
  <c r="AH135" i="4"/>
  <c r="AG135" i="4"/>
  <c r="AN135" i="4" s="1"/>
  <c r="J123" i="5" s="1"/>
  <c r="AF135" i="4"/>
  <c r="AE135" i="4"/>
  <c r="AD135" i="4"/>
  <c r="AK135" i="4" s="1"/>
  <c r="AC135" i="4"/>
  <c r="AB135" i="4"/>
  <c r="AA135" i="4"/>
  <c r="D135" i="4"/>
  <c r="C135" i="4"/>
  <c r="B135" i="4"/>
  <c r="AN134" i="4"/>
  <c r="J122" i="5" s="1"/>
  <c r="AL134" i="4"/>
  <c r="H122" i="5" s="1"/>
  <c r="AK134" i="4"/>
  <c r="AH134" i="4"/>
  <c r="AG134" i="4"/>
  <c r="AF134" i="4"/>
  <c r="AM134" i="4" s="1"/>
  <c r="I122" i="5" s="1"/>
  <c r="AE134" i="4"/>
  <c r="AD134" i="4"/>
  <c r="AB134" i="4"/>
  <c r="AA134" i="4"/>
  <c r="AC134" i="4" s="1"/>
  <c r="D134" i="4"/>
  <c r="C134" i="4"/>
  <c r="B134" i="4"/>
  <c r="AN133" i="4"/>
  <c r="J121" i="5" s="1"/>
  <c r="AM133" i="4"/>
  <c r="I121" i="5" s="1"/>
  <c r="AH133" i="4"/>
  <c r="AG133" i="4"/>
  <c r="AF133" i="4"/>
  <c r="AE133" i="4"/>
  <c r="AL133" i="4" s="1"/>
  <c r="H121" i="5" s="1"/>
  <c r="AD133" i="4"/>
  <c r="AK133" i="4" s="1"/>
  <c r="AC133" i="4"/>
  <c r="AB133" i="4"/>
  <c r="AA133" i="4"/>
  <c r="D133" i="4"/>
  <c r="C133" i="4"/>
  <c r="B133" i="4"/>
  <c r="AN132" i="4"/>
  <c r="J120" i="5" s="1"/>
  <c r="AM132" i="4"/>
  <c r="I120" i="5" s="1"/>
  <c r="AL132" i="4"/>
  <c r="H120" i="5" s="1"/>
  <c r="AH132" i="4"/>
  <c r="AG132" i="4"/>
  <c r="AF132" i="4"/>
  <c r="AE132" i="4"/>
  <c r="AD132" i="4"/>
  <c r="AK132" i="4" s="1"/>
  <c r="AC132" i="4"/>
  <c r="AB132" i="4"/>
  <c r="AA132" i="4"/>
  <c r="D132" i="4"/>
  <c r="C132" i="4"/>
  <c r="B132" i="4"/>
  <c r="AM131" i="4"/>
  <c r="I119" i="5" s="1"/>
  <c r="AL131" i="4"/>
  <c r="H119" i="5" s="1"/>
  <c r="AK131" i="4"/>
  <c r="AH131" i="4"/>
  <c r="AG131" i="4"/>
  <c r="AN131" i="4" s="1"/>
  <c r="J119" i="5" s="1"/>
  <c r="AF131" i="4"/>
  <c r="AE131" i="4"/>
  <c r="AD131" i="4"/>
  <c r="AC131" i="4"/>
  <c r="AB131" i="4"/>
  <c r="AA131" i="4"/>
  <c r="D131" i="4"/>
  <c r="C131" i="4"/>
  <c r="B131" i="4"/>
  <c r="AK130" i="4"/>
  <c r="AH130" i="4"/>
  <c r="AG130" i="4"/>
  <c r="AN130" i="4" s="1"/>
  <c r="J118" i="5" s="1"/>
  <c r="AF130" i="4"/>
  <c r="AM130" i="4" s="1"/>
  <c r="I118" i="5" s="1"/>
  <c r="AE130" i="4"/>
  <c r="AL130" i="4" s="1"/>
  <c r="H118" i="5" s="1"/>
  <c r="AD130" i="4"/>
  <c r="AB130" i="4"/>
  <c r="AA130" i="4"/>
  <c r="AC130" i="4" s="1"/>
  <c r="D130" i="4"/>
  <c r="C130" i="4"/>
  <c r="B130" i="4"/>
  <c r="AN129" i="4"/>
  <c r="J117" i="5" s="1"/>
  <c r="AH129" i="4"/>
  <c r="AG129" i="4"/>
  <c r="AF129" i="4"/>
  <c r="AM129" i="4" s="1"/>
  <c r="I117" i="5" s="1"/>
  <c r="AE129" i="4"/>
  <c r="AL129" i="4" s="1"/>
  <c r="H117" i="5" s="1"/>
  <c r="AD129" i="4"/>
  <c r="AK129" i="4" s="1"/>
  <c r="AB129" i="4"/>
  <c r="AA129" i="4"/>
  <c r="AC129" i="4" s="1"/>
  <c r="D129" i="4"/>
  <c r="C129" i="4"/>
  <c r="B129" i="4"/>
  <c r="AH128" i="4"/>
  <c r="AG128" i="4"/>
  <c r="AN128" i="4" s="1"/>
  <c r="J116" i="5" s="1"/>
  <c r="AF128" i="4"/>
  <c r="AM128" i="4" s="1"/>
  <c r="I116" i="5" s="1"/>
  <c r="AE128" i="4"/>
  <c r="AL128" i="4" s="1"/>
  <c r="H116" i="5" s="1"/>
  <c r="AD128" i="4"/>
  <c r="AK128" i="4" s="1"/>
  <c r="AC128" i="4"/>
  <c r="AB128" i="4"/>
  <c r="AA128" i="4"/>
  <c r="D128" i="4"/>
  <c r="C128" i="4"/>
  <c r="B128" i="4"/>
  <c r="AM127" i="4"/>
  <c r="I115" i="5" s="1"/>
  <c r="AH127" i="4"/>
  <c r="AG127" i="4"/>
  <c r="AN127" i="4" s="1"/>
  <c r="J115" i="5" s="1"/>
  <c r="AF127" i="4"/>
  <c r="AE127" i="4"/>
  <c r="AL127" i="4" s="1"/>
  <c r="H115" i="5" s="1"/>
  <c r="AD127" i="4"/>
  <c r="AK127" i="4" s="1"/>
  <c r="AC127" i="4"/>
  <c r="AB127" i="4"/>
  <c r="AA127" i="4"/>
  <c r="D127" i="4"/>
  <c r="C127" i="4"/>
  <c r="B127" i="4"/>
  <c r="AN126" i="4"/>
  <c r="J114" i="5" s="1"/>
  <c r="AL126" i="4"/>
  <c r="H114" i="5" s="1"/>
  <c r="AK126" i="4"/>
  <c r="AH126" i="4"/>
  <c r="AG126" i="4"/>
  <c r="AF126" i="4"/>
  <c r="AM126" i="4" s="1"/>
  <c r="I114" i="5" s="1"/>
  <c r="AE126" i="4"/>
  <c r="AD126" i="4"/>
  <c r="AB126" i="4"/>
  <c r="AA126" i="4"/>
  <c r="AC126" i="4" s="1"/>
  <c r="D126" i="4"/>
  <c r="C126" i="4"/>
  <c r="B126" i="4"/>
  <c r="AN125" i="4"/>
  <c r="J113" i="5" s="1"/>
  <c r="AM125" i="4"/>
  <c r="I113" i="5" s="1"/>
  <c r="AH125" i="4"/>
  <c r="AG125" i="4"/>
  <c r="AF125" i="4"/>
  <c r="AE125" i="4"/>
  <c r="AL125" i="4" s="1"/>
  <c r="H113" i="5" s="1"/>
  <c r="AD125" i="4"/>
  <c r="AK125" i="4" s="1"/>
  <c r="AB125" i="4"/>
  <c r="AA125" i="4"/>
  <c r="AC125" i="4" s="1"/>
  <c r="D125" i="4"/>
  <c r="C125" i="4"/>
  <c r="B125" i="4"/>
  <c r="AN124" i="4"/>
  <c r="J112" i="5" s="1"/>
  <c r="AM124" i="4"/>
  <c r="I112" i="5" s="1"/>
  <c r="AL124" i="4"/>
  <c r="H112" i="5" s="1"/>
  <c r="AH124" i="4"/>
  <c r="AG124" i="4"/>
  <c r="AF124" i="4"/>
  <c r="AE124" i="4"/>
  <c r="AD124" i="4"/>
  <c r="AK124" i="4" s="1"/>
  <c r="AC124" i="4"/>
  <c r="AB124" i="4"/>
  <c r="AA124" i="4"/>
  <c r="D124" i="4"/>
  <c r="C124" i="4"/>
  <c r="B124" i="4"/>
  <c r="AM123" i="4"/>
  <c r="I111" i="5" s="1"/>
  <c r="AL123" i="4"/>
  <c r="H111" i="5" s="1"/>
  <c r="AK123" i="4"/>
  <c r="AH123" i="4"/>
  <c r="AG123" i="4"/>
  <c r="AN123" i="4" s="1"/>
  <c r="J111" i="5" s="1"/>
  <c r="AF123" i="4"/>
  <c r="AE123" i="4"/>
  <c r="AD123" i="4"/>
  <c r="AB123" i="4"/>
  <c r="AA123" i="4"/>
  <c r="AC123" i="4" s="1"/>
  <c r="D123" i="4"/>
  <c r="C123" i="4"/>
  <c r="B123" i="4"/>
  <c r="AK122" i="4"/>
  <c r="AH122" i="4"/>
  <c r="AG122" i="4"/>
  <c r="AN122" i="4" s="1"/>
  <c r="J110" i="5" s="1"/>
  <c r="AF122" i="4"/>
  <c r="AM122" i="4" s="1"/>
  <c r="I110" i="5" s="1"/>
  <c r="AE122" i="4"/>
  <c r="AL122" i="4" s="1"/>
  <c r="H110" i="5" s="1"/>
  <c r="AD122" i="4"/>
  <c r="AB122" i="4"/>
  <c r="AA122" i="4"/>
  <c r="AC122" i="4" s="1"/>
  <c r="D122" i="4"/>
  <c r="C122" i="4"/>
  <c r="B122" i="4"/>
  <c r="AN121" i="4"/>
  <c r="J109" i="5" s="1"/>
  <c r="AK121" i="4"/>
  <c r="AH121" i="4"/>
  <c r="AG121" i="4"/>
  <c r="AF121" i="4"/>
  <c r="AM121" i="4" s="1"/>
  <c r="I109" i="5" s="1"/>
  <c r="AE121" i="4"/>
  <c r="AL121" i="4" s="1"/>
  <c r="H109" i="5" s="1"/>
  <c r="AD121" i="4"/>
  <c r="AB121" i="4"/>
  <c r="AA121" i="4"/>
  <c r="AC121" i="4" s="1"/>
  <c r="D121" i="4"/>
  <c r="C121" i="4"/>
  <c r="B121" i="4"/>
  <c r="AM120" i="4"/>
  <c r="I108" i="5" s="1"/>
  <c r="AH120" i="4"/>
  <c r="AG120" i="4"/>
  <c r="AN120" i="4" s="1"/>
  <c r="J108" i="5" s="1"/>
  <c r="AF120" i="4"/>
  <c r="AE120" i="4"/>
  <c r="AL120" i="4" s="1"/>
  <c r="H108" i="5" s="1"/>
  <c r="AD120" i="4"/>
  <c r="AK120" i="4" s="1"/>
  <c r="AC120" i="4"/>
  <c r="AB120" i="4"/>
  <c r="AA120" i="4"/>
  <c r="D120" i="4"/>
  <c r="C120" i="4"/>
  <c r="B120" i="4"/>
  <c r="AH119" i="4"/>
  <c r="AG119" i="4"/>
  <c r="AN119" i="4" s="1"/>
  <c r="J107" i="5" s="1"/>
  <c r="AF119" i="4"/>
  <c r="AM119" i="4" s="1"/>
  <c r="I107" i="5" s="1"/>
  <c r="AE119" i="4"/>
  <c r="AL119" i="4" s="1"/>
  <c r="H107" i="5" s="1"/>
  <c r="AD119" i="4"/>
  <c r="AK119" i="4" s="1"/>
  <c r="AC119" i="4"/>
  <c r="AB119" i="4"/>
  <c r="AA119" i="4"/>
  <c r="D119" i="4"/>
  <c r="C119" i="4"/>
  <c r="B119" i="4"/>
  <c r="AN118" i="4"/>
  <c r="J106" i="5" s="1"/>
  <c r="AL118" i="4"/>
  <c r="H106" i="5" s="1"/>
  <c r="AH118" i="4"/>
  <c r="AG118" i="4"/>
  <c r="AF118" i="4"/>
  <c r="AM118" i="4" s="1"/>
  <c r="I106" i="5" s="1"/>
  <c r="AE118" i="4"/>
  <c r="AD118" i="4"/>
  <c r="AK118" i="4" s="1"/>
  <c r="AB118" i="4"/>
  <c r="AA118" i="4"/>
  <c r="AC118" i="4" s="1"/>
  <c r="D118" i="4"/>
  <c r="C118" i="4"/>
  <c r="B118" i="4"/>
  <c r="AN117" i="4"/>
  <c r="J105" i="5" s="1"/>
  <c r="AM117" i="4"/>
  <c r="I105" i="5" s="1"/>
  <c r="AK117" i="4"/>
  <c r="AH117" i="4"/>
  <c r="AG117" i="4"/>
  <c r="AF117" i="4"/>
  <c r="AE117" i="4"/>
  <c r="AL117" i="4" s="1"/>
  <c r="H105" i="5" s="1"/>
  <c r="AD117" i="4"/>
  <c r="AB117" i="4"/>
  <c r="AA117" i="4"/>
  <c r="AC117" i="4" s="1"/>
  <c r="D117" i="4"/>
  <c r="C117" i="4"/>
  <c r="B117" i="4"/>
  <c r="AM116" i="4"/>
  <c r="I104" i="5" s="1"/>
  <c r="AL116" i="4"/>
  <c r="H104" i="5" s="1"/>
  <c r="AH116" i="4"/>
  <c r="AG116" i="4"/>
  <c r="AN116" i="4" s="1"/>
  <c r="J104" i="5" s="1"/>
  <c r="AF116" i="4"/>
  <c r="AE116" i="4"/>
  <c r="AD116" i="4"/>
  <c r="AK116" i="4" s="1"/>
  <c r="AC116" i="4"/>
  <c r="AB116" i="4"/>
  <c r="AA116" i="4"/>
  <c r="D116" i="4"/>
  <c r="C116" i="4"/>
  <c r="B116" i="4"/>
  <c r="AM115" i="4"/>
  <c r="I103" i="5" s="1"/>
  <c r="AL115" i="4"/>
  <c r="H103" i="5" s="1"/>
  <c r="AK115" i="4"/>
  <c r="AH115" i="4"/>
  <c r="AG115" i="4"/>
  <c r="AN115" i="4" s="1"/>
  <c r="J103" i="5" s="1"/>
  <c r="AF115" i="4"/>
  <c r="AE115" i="4"/>
  <c r="AD115" i="4"/>
  <c r="AB115" i="4"/>
  <c r="AA115" i="4"/>
  <c r="AC115" i="4" s="1"/>
  <c r="D115" i="4"/>
  <c r="C115" i="4"/>
  <c r="B115" i="4"/>
  <c r="AL114" i="4"/>
  <c r="H102" i="5" s="1"/>
  <c r="AK114" i="4"/>
  <c r="AH114" i="4"/>
  <c r="AG114" i="4"/>
  <c r="AN114" i="4" s="1"/>
  <c r="J102" i="5" s="1"/>
  <c r="AF114" i="4"/>
  <c r="AM114" i="4" s="1"/>
  <c r="I102" i="5" s="1"/>
  <c r="AE114" i="4"/>
  <c r="AD114" i="4"/>
  <c r="AB114" i="4"/>
  <c r="AA114" i="4"/>
  <c r="AC114" i="4" s="1"/>
  <c r="D114" i="4"/>
  <c r="C114" i="4"/>
  <c r="B114" i="4"/>
  <c r="AN113" i="4"/>
  <c r="J101" i="5" s="1"/>
  <c r="AH113" i="4"/>
  <c r="AG113" i="4"/>
  <c r="AF113" i="4"/>
  <c r="AM113" i="4" s="1"/>
  <c r="I101" i="5" s="1"/>
  <c r="AE113" i="4"/>
  <c r="AL113" i="4" s="1"/>
  <c r="H101" i="5" s="1"/>
  <c r="AD113" i="4"/>
  <c r="AK113" i="4" s="1"/>
  <c r="AB113" i="4"/>
  <c r="AA113" i="4"/>
  <c r="AC113" i="4" s="1"/>
  <c r="D113" i="4"/>
  <c r="C113" i="4"/>
  <c r="B113" i="4"/>
  <c r="AN112" i="4"/>
  <c r="J100" i="5" s="1"/>
  <c r="AH112" i="4"/>
  <c r="AG112" i="4"/>
  <c r="AF112" i="4"/>
  <c r="AM112" i="4" s="1"/>
  <c r="I100" i="5" s="1"/>
  <c r="AE112" i="4"/>
  <c r="AL112" i="4" s="1"/>
  <c r="H100" i="5" s="1"/>
  <c r="AD112" i="4"/>
  <c r="AK112" i="4" s="1"/>
  <c r="AC112" i="4"/>
  <c r="AB112" i="4"/>
  <c r="AA112" i="4"/>
  <c r="D112" i="4"/>
  <c r="C112" i="4"/>
  <c r="B112" i="4"/>
  <c r="AH111" i="4"/>
  <c r="AG111" i="4"/>
  <c r="AN111" i="4" s="1"/>
  <c r="J99" i="5" s="1"/>
  <c r="AF111" i="4"/>
  <c r="AM111" i="4" s="1"/>
  <c r="I99" i="5" s="1"/>
  <c r="AE111" i="4"/>
  <c r="AL111" i="4" s="1"/>
  <c r="H99" i="5" s="1"/>
  <c r="AD111" i="4"/>
  <c r="AK111" i="4" s="1"/>
  <c r="AC111" i="4"/>
  <c r="AB111" i="4"/>
  <c r="AA111" i="4"/>
  <c r="D111" i="4"/>
  <c r="C111" i="4"/>
  <c r="B111" i="4"/>
  <c r="AN110" i="4"/>
  <c r="J98" i="5" s="1"/>
  <c r="AK110" i="4"/>
  <c r="AH110" i="4"/>
  <c r="AG110" i="4"/>
  <c r="AF110" i="4"/>
  <c r="AM110" i="4" s="1"/>
  <c r="I98" i="5" s="1"/>
  <c r="AE110" i="4"/>
  <c r="AL110" i="4" s="1"/>
  <c r="H98" i="5" s="1"/>
  <c r="AD110" i="4"/>
  <c r="AB110" i="4"/>
  <c r="AA110" i="4"/>
  <c r="AC110" i="4" s="1"/>
  <c r="D110" i="4"/>
  <c r="C110" i="4"/>
  <c r="B110" i="4"/>
  <c r="AN109" i="4"/>
  <c r="J97" i="5" s="1"/>
  <c r="AM109" i="4"/>
  <c r="I97" i="5" s="1"/>
  <c r="AK109" i="4"/>
  <c r="AH109" i="4"/>
  <c r="AG109" i="4"/>
  <c r="AF109" i="4"/>
  <c r="AE109" i="4"/>
  <c r="AL109" i="4" s="1"/>
  <c r="H97" i="5" s="1"/>
  <c r="AD109" i="4"/>
  <c r="AB109" i="4"/>
  <c r="AA109" i="4"/>
  <c r="AC109" i="4" s="1"/>
  <c r="D109" i="4"/>
  <c r="C109" i="4"/>
  <c r="B109" i="4"/>
  <c r="AM108" i="4"/>
  <c r="I96" i="5" s="1"/>
  <c r="AL108" i="4"/>
  <c r="H96" i="5" s="1"/>
  <c r="AH108" i="4"/>
  <c r="AG108" i="4"/>
  <c r="AN108" i="4" s="1"/>
  <c r="J96" i="5" s="1"/>
  <c r="AF108" i="4"/>
  <c r="AE108" i="4"/>
  <c r="AD108" i="4"/>
  <c r="AK108" i="4" s="1"/>
  <c r="AC108" i="4"/>
  <c r="AB108" i="4"/>
  <c r="AA108" i="4"/>
  <c r="D108" i="4"/>
  <c r="C108" i="4"/>
  <c r="B108" i="4"/>
  <c r="AL107" i="4"/>
  <c r="H95" i="5" s="1"/>
  <c r="AK107" i="4"/>
  <c r="AH107" i="4"/>
  <c r="AG107" i="4"/>
  <c r="AN107" i="4" s="1"/>
  <c r="J95" i="5" s="1"/>
  <c r="AF107" i="4"/>
  <c r="AM107" i="4" s="1"/>
  <c r="I95" i="5" s="1"/>
  <c r="AE107" i="4"/>
  <c r="AD107" i="4"/>
  <c r="AC107" i="4"/>
  <c r="AB107" i="4"/>
  <c r="AA107" i="4"/>
  <c r="D107" i="4"/>
  <c r="C107" i="4"/>
  <c r="B107" i="4"/>
  <c r="AL106" i="4"/>
  <c r="H94" i="5" s="1"/>
  <c r="AK106" i="4"/>
  <c r="AH106" i="4"/>
  <c r="AG106" i="4"/>
  <c r="AN106" i="4" s="1"/>
  <c r="J94" i="5" s="1"/>
  <c r="AF106" i="4"/>
  <c r="AM106" i="4" s="1"/>
  <c r="I94" i="5" s="1"/>
  <c r="AE106" i="4"/>
  <c r="AD106" i="4"/>
  <c r="AB106" i="4"/>
  <c r="AA106" i="4"/>
  <c r="AC106" i="4" s="1"/>
  <c r="D106" i="4"/>
  <c r="C106" i="4"/>
  <c r="B106" i="4"/>
  <c r="AH105" i="4"/>
  <c r="AG105" i="4"/>
  <c r="AN105" i="4" s="1"/>
  <c r="J93" i="5" s="1"/>
  <c r="AF105" i="4"/>
  <c r="AM105" i="4" s="1"/>
  <c r="I93" i="5" s="1"/>
  <c r="AE105" i="4"/>
  <c r="AL105" i="4" s="1"/>
  <c r="H93" i="5" s="1"/>
  <c r="AD105" i="4"/>
  <c r="AK105" i="4" s="1"/>
  <c r="AB105" i="4"/>
  <c r="AA105" i="4"/>
  <c r="AC105" i="4" s="1"/>
  <c r="D105" i="4"/>
  <c r="C105" i="4"/>
  <c r="B105" i="4"/>
  <c r="AM104" i="4"/>
  <c r="I92" i="5" s="1"/>
  <c r="AH104" i="4"/>
  <c r="AG104" i="4"/>
  <c r="AN104" i="4" s="1"/>
  <c r="J92" i="5" s="1"/>
  <c r="AF104" i="4"/>
  <c r="AE104" i="4"/>
  <c r="AL104" i="4" s="1"/>
  <c r="H92" i="5" s="1"/>
  <c r="AD104" i="4"/>
  <c r="AK104" i="4" s="1"/>
  <c r="AC104" i="4"/>
  <c r="AB104" i="4"/>
  <c r="AA104" i="4"/>
  <c r="D104" i="4"/>
  <c r="C104" i="4"/>
  <c r="B104" i="4"/>
  <c r="AH103" i="4"/>
  <c r="AG103" i="4"/>
  <c r="AN103" i="4" s="1"/>
  <c r="J91" i="5" s="1"/>
  <c r="AF103" i="4"/>
  <c r="AM103" i="4" s="1"/>
  <c r="I91" i="5" s="1"/>
  <c r="AE103" i="4"/>
  <c r="AL103" i="4" s="1"/>
  <c r="H91" i="5" s="1"/>
  <c r="AD103" i="4"/>
  <c r="AK103" i="4" s="1"/>
  <c r="AC103" i="4"/>
  <c r="AB103" i="4"/>
  <c r="AA103" i="4"/>
  <c r="D103" i="4"/>
  <c r="C103" i="4"/>
  <c r="B103" i="4"/>
  <c r="AN102" i="4"/>
  <c r="J90" i="5" s="1"/>
  <c r="AL102" i="4"/>
  <c r="H90" i="5" s="1"/>
  <c r="AH102" i="4"/>
  <c r="AG102" i="4"/>
  <c r="AF102" i="4"/>
  <c r="AM102" i="4" s="1"/>
  <c r="I90" i="5" s="1"/>
  <c r="AE102" i="4"/>
  <c r="AD102" i="4"/>
  <c r="AK102" i="4" s="1"/>
  <c r="AB102" i="4"/>
  <c r="AA102" i="4"/>
  <c r="AC102" i="4" s="1"/>
  <c r="D102" i="4"/>
  <c r="C102" i="4"/>
  <c r="B102" i="4"/>
  <c r="AN101" i="4"/>
  <c r="J89" i="5" s="1"/>
  <c r="AM101" i="4"/>
  <c r="I89" i="5" s="1"/>
  <c r="AK101" i="4"/>
  <c r="AH101" i="4"/>
  <c r="AG101" i="4"/>
  <c r="AF101" i="4"/>
  <c r="AE101" i="4"/>
  <c r="AL101" i="4" s="1"/>
  <c r="H89" i="5" s="1"/>
  <c r="AD101" i="4"/>
  <c r="AC101" i="4"/>
  <c r="AB101" i="4"/>
  <c r="AA101" i="4"/>
  <c r="D101" i="4"/>
  <c r="C101" i="4"/>
  <c r="B101" i="4"/>
  <c r="AM100" i="4"/>
  <c r="I88" i="5" s="1"/>
  <c r="AL100" i="4"/>
  <c r="H88" i="5" s="1"/>
  <c r="AH100" i="4"/>
  <c r="AG100" i="4"/>
  <c r="AN100" i="4" s="1"/>
  <c r="J88" i="5" s="1"/>
  <c r="AF100" i="4"/>
  <c r="AE100" i="4"/>
  <c r="AD100" i="4"/>
  <c r="AK100" i="4" s="1"/>
  <c r="AC100" i="4"/>
  <c r="AB100" i="4"/>
  <c r="AA100" i="4"/>
  <c r="D100" i="4"/>
  <c r="C100" i="4"/>
  <c r="B100" i="4"/>
  <c r="AM99" i="4"/>
  <c r="I87" i="5" s="1"/>
  <c r="AL99" i="4"/>
  <c r="H87" i="5" s="1"/>
  <c r="AK99" i="4"/>
  <c r="AH99" i="4"/>
  <c r="AG99" i="4"/>
  <c r="AN99" i="4" s="1"/>
  <c r="J87" i="5" s="1"/>
  <c r="AF99" i="4"/>
  <c r="AE99" i="4"/>
  <c r="AD99" i="4"/>
  <c r="AC99" i="4"/>
  <c r="AB99" i="4"/>
  <c r="AA99" i="4"/>
  <c r="D99" i="4"/>
  <c r="C99" i="4"/>
  <c r="B99" i="4"/>
  <c r="AL98" i="4"/>
  <c r="H86" i="5" s="1"/>
  <c r="AK98" i="4"/>
  <c r="AH98" i="4"/>
  <c r="AG98" i="4"/>
  <c r="AN98" i="4" s="1"/>
  <c r="J86" i="5" s="1"/>
  <c r="AF98" i="4"/>
  <c r="AM98" i="4" s="1"/>
  <c r="I86" i="5" s="1"/>
  <c r="AE98" i="4"/>
  <c r="AD98" i="4"/>
  <c r="AB98" i="4"/>
  <c r="AA98" i="4"/>
  <c r="AC98" i="4" s="1"/>
  <c r="D98" i="4"/>
  <c r="C98" i="4"/>
  <c r="B98" i="4"/>
  <c r="AH97" i="4"/>
  <c r="AG97" i="4"/>
  <c r="AN97" i="4" s="1"/>
  <c r="J85" i="5" s="1"/>
  <c r="AF97" i="4"/>
  <c r="AM97" i="4" s="1"/>
  <c r="I85" i="5" s="1"/>
  <c r="AE97" i="4"/>
  <c r="AL97" i="4" s="1"/>
  <c r="H85" i="5" s="1"/>
  <c r="AD97" i="4"/>
  <c r="AK97" i="4" s="1"/>
  <c r="AB97" i="4"/>
  <c r="AA97" i="4"/>
  <c r="AC97" i="4" s="1"/>
  <c r="D97" i="4"/>
  <c r="C97" i="4"/>
  <c r="B97" i="4"/>
  <c r="AN96" i="4"/>
  <c r="J84" i="5" s="1"/>
  <c r="AM96" i="4"/>
  <c r="I84" i="5" s="1"/>
  <c r="AH96" i="4"/>
  <c r="AG96" i="4"/>
  <c r="AF96" i="4"/>
  <c r="AE96" i="4"/>
  <c r="AL96" i="4" s="1"/>
  <c r="H84" i="5" s="1"/>
  <c r="AD96" i="4"/>
  <c r="AK96" i="4" s="1"/>
  <c r="AC96" i="4"/>
  <c r="AB96" i="4"/>
  <c r="AA96" i="4"/>
  <c r="D96" i="4"/>
  <c r="C96" i="4"/>
  <c r="B96" i="4"/>
  <c r="AL95" i="4"/>
  <c r="H83" i="5" s="1"/>
  <c r="AH95" i="4"/>
  <c r="AG95" i="4"/>
  <c r="AN95" i="4" s="1"/>
  <c r="J83" i="5" s="1"/>
  <c r="AF95" i="4"/>
  <c r="AM95" i="4" s="1"/>
  <c r="I83" i="5" s="1"/>
  <c r="AE95" i="4"/>
  <c r="AD95" i="4"/>
  <c r="AK95" i="4" s="1"/>
  <c r="AC95" i="4"/>
  <c r="AB95" i="4"/>
  <c r="AA95" i="4"/>
  <c r="D95" i="4"/>
  <c r="C95" i="4"/>
  <c r="B95" i="4"/>
  <c r="AN94" i="4"/>
  <c r="J82" i="5" s="1"/>
  <c r="AH94" i="4"/>
  <c r="AG94" i="4"/>
  <c r="AF94" i="4"/>
  <c r="AM94" i="4" s="1"/>
  <c r="I82" i="5" s="1"/>
  <c r="AE94" i="4"/>
  <c r="AL94" i="4" s="1"/>
  <c r="H82" i="5" s="1"/>
  <c r="AD94" i="4"/>
  <c r="AK94" i="4" s="1"/>
  <c r="AB94" i="4"/>
  <c r="AA94" i="4"/>
  <c r="AC94" i="4" s="1"/>
  <c r="D94" i="4"/>
  <c r="C94" i="4"/>
  <c r="B94" i="4"/>
  <c r="AN93" i="4"/>
  <c r="J81" i="5" s="1"/>
  <c r="AM93" i="4"/>
  <c r="I81" i="5" s="1"/>
  <c r="AH93" i="4"/>
  <c r="AG93" i="4"/>
  <c r="AF93" i="4"/>
  <c r="AE93" i="4"/>
  <c r="AL93" i="4" s="1"/>
  <c r="H81" i="5" s="1"/>
  <c r="AD93" i="4"/>
  <c r="AK93" i="4" s="1"/>
  <c r="AB93" i="4"/>
  <c r="AA93" i="4"/>
  <c r="AC93" i="4" s="1"/>
  <c r="D93" i="4"/>
  <c r="C93" i="4"/>
  <c r="B93" i="4"/>
  <c r="AM92" i="4"/>
  <c r="I80" i="5" s="1"/>
  <c r="AL92" i="4"/>
  <c r="H80" i="5" s="1"/>
  <c r="AH92" i="4"/>
  <c r="AG92" i="4"/>
  <c r="AN92" i="4" s="1"/>
  <c r="J80" i="5" s="1"/>
  <c r="AF92" i="4"/>
  <c r="AE92" i="4"/>
  <c r="AD92" i="4"/>
  <c r="AK92" i="4" s="1"/>
  <c r="AC92" i="4"/>
  <c r="AB92" i="4"/>
  <c r="AA92" i="4"/>
  <c r="D92" i="4"/>
  <c r="C92" i="4"/>
  <c r="B92" i="4"/>
  <c r="AL91" i="4"/>
  <c r="H79" i="5" s="1"/>
  <c r="AK91" i="4"/>
  <c r="AH91" i="4"/>
  <c r="AG91" i="4"/>
  <c r="AN91" i="4" s="1"/>
  <c r="J79" i="5" s="1"/>
  <c r="AF91" i="4"/>
  <c r="AM91" i="4" s="1"/>
  <c r="I79" i="5" s="1"/>
  <c r="AE91" i="4"/>
  <c r="AD91" i="4"/>
  <c r="AB91" i="4"/>
  <c r="AA91" i="4"/>
  <c r="AC91" i="4" s="1"/>
  <c r="D91" i="4"/>
  <c r="C91" i="4"/>
  <c r="B91" i="4"/>
  <c r="AK90" i="4"/>
  <c r="AH90" i="4"/>
  <c r="AG90" i="4"/>
  <c r="AN90" i="4" s="1"/>
  <c r="J78" i="5" s="1"/>
  <c r="AF90" i="4"/>
  <c r="AM90" i="4" s="1"/>
  <c r="I78" i="5" s="1"/>
  <c r="AE90" i="4"/>
  <c r="AL90" i="4" s="1"/>
  <c r="H78" i="5" s="1"/>
  <c r="AD90" i="4"/>
  <c r="AB90" i="4"/>
  <c r="AA90" i="4"/>
  <c r="AC90" i="4" s="1"/>
  <c r="D90" i="4"/>
  <c r="C90" i="4"/>
  <c r="B90" i="4"/>
  <c r="AK89" i="4"/>
  <c r="AH89" i="4"/>
  <c r="AG89" i="4"/>
  <c r="AN89" i="4" s="1"/>
  <c r="J77" i="5" s="1"/>
  <c r="AF89" i="4"/>
  <c r="AM89" i="4" s="1"/>
  <c r="I77" i="5" s="1"/>
  <c r="AE89" i="4"/>
  <c r="AL89" i="4" s="1"/>
  <c r="H77" i="5" s="1"/>
  <c r="AD89" i="4"/>
  <c r="AB89" i="4"/>
  <c r="AA89" i="4"/>
  <c r="AC89" i="4" s="1"/>
  <c r="D89" i="4"/>
  <c r="C89" i="4"/>
  <c r="B89" i="4"/>
  <c r="AN88" i="4"/>
  <c r="J76" i="5" s="1"/>
  <c r="AM88" i="4"/>
  <c r="I76" i="5" s="1"/>
  <c r="AH88" i="4"/>
  <c r="AG88" i="4"/>
  <c r="AF88" i="4"/>
  <c r="AE88" i="4"/>
  <c r="AL88" i="4" s="1"/>
  <c r="H76" i="5" s="1"/>
  <c r="AD88" i="4"/>
  <c r="AK88" i="4" s="1"/>
  <c r="AC88" i="4"/>
  <c r="AB88" i="4"/>
  <c r="AA88" i="4"/>
  <c r="D88" i="4"/>
  <c r="C88" i="4"/>
  <c r="B88" i="4"/>
  <c r="AM87" i="4"/>
  <c r="I75" i="5" s="1"/>
  <c r="AL87" i="4"/>
  <c r="H75" i="5" s="1"/>
  <c r="AH87" i="4"/>
  <c r="AG87" i="4"/>
  <c r="AN87" i="4" s="1"/>
  <c r="J75" i="5" s="1"/>
  <c r="AF87" i="4"/>
  <c r="AE87" i="4"/>
  <c r="AD87" i="4"/>
  <c r="AK87" i="4" s="1"/>
  <c r="AC87" i="4"/>
  <c r="AB87" i="4"/>
  <c r="AA87" i="4"/>
  <c r="D87" i="4"/>
  <c r="C87" i="4"/>
  <c r="B87" i="4"/>
  <c r="AN86" i="4"/>
  <c r="J74" i="5" s="1"/>
  <c r="AH86" i="4"/>
  <c r="AG86" i="4"/>
  <c r="AF86" i="4"/>
  <c r="AM86" i="4" s="1"/>
  <c r="I74" i="5" s="1"/>
  <c r="AE86" i="4"/>
  <c r="AL86" i="4" s="1"/>
  <c r="H74" i="5" s="1"/>
  <c r="AD86" i="4"/>
  <c r="AK86" i="4" s="1"/>
  <c r="AB86" i="4"/>
  <c r="AA86" i="4"/>
  <c r="AC86" i="4" s="1"/>
  <c r="D86" i="4"/>
  <c r="C86" i="4"/>
  <c r="B86" i="4"/>
  <c r="AN85" i="4"/>
  <c r="J73" i="5" s="1"/>
  <c r="AM85" i="4"/>
  <c r="I73" i="5" s="1"/>
  <c r="AK85" i="4"/>
  <c r="AH85" i="4"/>
  <c r="AG85" i="4"/>
  <c r="AF85" i="4"/>
  <c r="AE85" i="4"/>
  <c r="AL85" i="4" s="1"/>
  <c r="H73" i="5" s="1"/>
  <c r="AD85" i="4"/>
  <c r="AB85" i="4"/>
  <c r="AA85" i="4"/>
  <c r="AC85" i="4" s="1"/>
  <c r="D85" i="4"/>
  <c r="C85" i="4"/>
  <c r="B85" i="4"/>
  <c r="AN84" i="4"/>
  <c r="J72" i="5" s="1"/>
  <c r="AM84" i="4"/>
  <c r="I72" i="5" s="1"/>
  <c r="AL84" i="4"/>
  <c r="H72" i="5" s="1"/>
  <c r="AH84" i="4"/>
  <c r="AG84" i="4"/>
  <c r="AF84" i="4"/>
  <c r="AE84" i="4"/>
  <c r="AD84" i="4"/>
  <c r="AK84" i="4" s="1"/>
  <c r="AC84" i="4"/>
  <c r="AB84" i="4"/>
  <c r="AA84" i="4"/>
  <c r="D84" i="4"/>
  <c r="C84" i="4"/>
  <c r="B84" i="4"/>
  <c r="AL83" i="4"/>
  <c r="H71" i="5" s="1"/>
  <c r="AK83" i="4"/>
  <c r="AH83" i="4"/>
  <c r="AG83" i="4"/>
  <c r="AN83" i="4" s="1"/>
  <c r="J71" i="5" s="1"/>
  <c r="AF83" i="4"/>
  <c r="AM83" i="4" s="1"/>
  <c r="I71" i="5" s="1"/>
  <c r="AE83" i="4"/>
  <c r="AD83" i="4"/>
  <c r="AB83" i="4"/>
  <c r="AA83" i="4"/>
  <c r="AC83" i="4" s="1"/>
  <c r="D83" i="4"/>
  <c r="C83" i="4"/>
  <c r="B83" i="4"/>
  <c r="AL82" i="4"/>
  <c r="H70" i="5" s="1"/>
  <c r="AK82" i="4"/>
  <c r="AH82" i="4"/>
  <c r="AG82" i="4"/>
  <c r="AN82" i="4" s="1"/>
  <c r="J70" i="5" s="1"/>
  <c r="AF82" i="4"/>
  <c r="AM82" i="4" s="1"/>
  <c r="I70" i="5" s="1"/>
  <c r="AE82" i="4"/>
  <c r="AD82" i="4"/>
  <c r="AB82" i="4"/>
  <c r="AA82" i="4"/>
  <c r="AC82" i="4" s="1"/>
  <c r="D82" i="4"/>
  <c r="C82" i="4"/>
  <c r="B82" i="4"/>
  <c r="AN81" i="4"/>
  <c r="J69" i="5" s="1"/>
  <c r="AK81" i="4"/>
  <c r="AH81" i="4"/>
  <c r="AG81" i="4"/>
  <c r="AF81" i="4"/>
  <c r="AM81" i="4" s="1"/>
  <c r="I69" i="5" s="1"/>
  <c r="AE81" i="4"/>
  <c r="AL81" i="4" s="1"/>
  <c r="H69" i="5" s="1"/>
  <c r="AD81" i="4"/>
  <c r="AB81" i="4"/>
  <c r="AA81" i="4"/>
  <c r="AC81" i="4" s="1"/>
  <c r="D81" i="4"/>
  <c r="C81" i="4"/>
  <c r="B81" i="4"/>
  <c r="AN80" i="4"/>
  <c r="J68" i="5" s="1"/>
  <c r="AH80" i="4"/>
  <c r="AG80" i="4"/>
  <c r="AF80" i="4"/>
  <c r="AM80" i="4" s="1"/>
  <c r="I68" i="5" s="1"/>
  <c r="AE80" i="4"/>
  <c r="AL80" i="4" s="1"/>
  <c r="H68" i="5" s="1"/>
  <c r="AD80" i="4"/>
  <c r="AK80" i="4" s="1"/>
  <c r="AC80" i="4"/>
  <c r="AB80" i="4"/>
  <c r="AA80" i="4"/>
  <c r="D80" i="4"/>
  <c r="C80" i="4"/>
  <c r="B80" i="4"/>
  <c r="AM79" i="4"/>
  <c r="I67" i="5" s="1"/>
  <c r="AL79" i="4"/>
  <c r="H67" i="5" s="1"/>
  <c r="AH79" i="4"/>
  <c r="AG79" i="4"/>
  <c r="AN79" i="4" s="1"/>
  <c r="J67" i="5" s="1"/>
  <c r="AF79" i="4"/>
  <c r="AE79" i="4"/>
  <c r="AD79" i="4"/>
  <c r="AK79" i="4" s="1"/>
  <c r="AC79" i="4"/>
  <c r="AB79" i="4"/>
  <c r="AA79" i="4"/>
  <c r="D79" i="4"/>
  <c r="C79" i="4"/>
  <c r="B79" i="4"/>
  <c r="AN78" i="4"/>
  <c r="J66" i="5" s="1"/>
  <c r="AK78" i="4"/>
  <c r="AH78" i="4"/>
  <c r="AG78" i="4"/>
  <c r="AF78" i="4"/>
  <c r="AM78" i="4" s="1"/>
  <c r="I66" i="5" s="1"/>
  <c r="AE78" i="4"/>
  <c r="AL78" i="4" s="1"/>
  <c r="H66" i="5" s="1"/>
  <c r="AD78" i="4"/>
  <c r="AB78" i="4"/>
  <c r="AA78" i="4"/>
  <c r="AC78" i="4" s="1"/>
  <c r="D78" i="4"/>
  <c r="C78" i="4"/>
  <c r="B78" i="4"/>
  <c r="AN77" i="4"/>
  <c r="J65" i="5" s="1"/>
  <c r="AM77" i="4"/>
  <c r="I65" i="5" s="1"/>
  <c r="AH77" i="4"/>
  <c r="AG77" i="4"/>
  <c r="AF77" i="4"/>
  <c r="AE77" i="4"/>
  <c r="AL77" i="4" s="1"/>
  <c r="H65" i="5" s="1"/>
  <c r="AD77" i="4"/>
  <c r="AK77" i="4" s="1"/>
  <c r="AC77" i="4"/>
  <c r="AB77" i="4"/>
  <c r="AA77" i="4"/>
  <c r="D77" i="4"/>
  <c r="C77" i="4"/>
  <c r="B77" i="4"/>
  <c r="AN76" i="4"/>
  <c r="J64" i="5" s="1"/>
  <c r="AM76" i="4"/>
  <c r="I64" i="5" s="1"/>
  <c r="AL76" i="4"/>
  <c r="H64" i="5" s="1"/>
  <c r="AH76" i="4"/>
  <c r="AG76" i="4"/>
  <c r="AF76" i="4"/>
  <c r="AE76" i="4"/>
  <c r="AD76" i="4"/>
  <c r="AK76" i="4" s="1"/>
  <c r="AC76" i="4"/>
  <c r="AB76" i="4"/>
  <c r="AA76" i="4"/>
  <c r="D76" i="4"/>
  <c r="C76" i="4"/>
  <c r="B76" i="4"/>
  <c r="AL75" i="4"/>
  <c r="H63" i="5" s="1"/>
  <c r="AK75" i="4"/>
  <c r="AH75" i="4"/>
  <c r="AG75" i="4"/>
  <c r="AN75" i="4" s="1"/>
  <c r="J63" i="5" s="1"/>
  <c r="AF75" i="4"/>
  <c r="AM75" i="4" s="1"/>
  <c r="I63" i="5" s="1"/>
  <c r="AE75" i="4"/>
  <c r="AD75" i="4"/>
  <c r="AB75" i="4"/>
  <c r="AA75" i="4"/>
  <c r="AC75" i="4" s="1"/>
  <c r="D75" i="4"/>
  <c r="C75" i="4"/>
  <c r="B75" i="4"/>
  <c r="AK74" i="4"/>
  <c r="AH74" i="4"/>
  <c r="AG74" i="4"/>
  <c r="AN74" i="4" s="1"/>
  <c r="J62" i="5" s="1"/>
  <c r="AF74" i="4"/>
  <c r="AM74" i="4" s="1"/>
  <c r="I62" i="5" s="1"/>
  <c r="AE74" i="4"/>
  <c r="AL74" i="4" s="1"/>
  <c r="H62" i="5" s="1"/>
  <c r="AD74" i="4"/>
  <c r="AB74" i="4"/>
  <c r="AA74" i="4"/>
  <c r="AC74" i="4" s="1"/>
  <c r="D74" i="4"/>
  <c r="C74" i="4"/>
  <c r="B74" i="4"/>
  <c r="AK73" i="4"/>
  <c r="AH73" i="4"/>
  <c r="AG73" i="4"/>
  <c r="AN73" i="4" s="1"/>
  <c r="J61" i="5" s="1"/>
  <c r="AF73" i="4"/>
  <c r="AM73" i="4" s="1"/>
  <c r="I61" i="5" s="1"/>
  <c r="AE73" i="4"/>
  <c r="AL73" i="4" s="1"/>
  <c r="H61" i="5" s="1"/>
  <c r="AD73" i="4"/>
  <c r="AB73" i="4"/>
  <c r="AA73" i="4"/>
  <c r="AC73" i="4" s="1"/>
  <c r="D73" i="4"/>
  <c r="C73" i="4"/>
  <c r="B73" i="4"/>
  <c r="AH72" i="4"/>
  <c r="AG72" i="4"/>
  <c r="AN72" i="4" s="1"/>
  <c r="J60" i="5" s="1"/>
  <c r="AF72" i="4"/>
  <c r="AM72" i="4" s="1"/>
  <c r="I60" i="5" s="1"/>
  <c r="AE72" i="4"/>
  <c r="AL72" i="4" s="1"/>
  <c r="H60" i="5" s="1"/>
  <c r="AD72" i="4"/>
  <c r="AK72" i="4" s="1"/>
  <c r="AC72" i="4"/>
  <c r="AB72" i="4"/>
  <c r="AA72" i="4"/>
  <c r="D72" i="4"/>
  <c r="C72" i="4"/>
  <c r="B72" i="4"/>
  <c r="AM71" i="4"/>
  <c r="I59" i="5" s="1"/>
  <c r="AL71" i="4"/>
  <c r="H59" i="5" s="1"/>
  <c r="AH71" i="4"/>
  <c r="AG71" i="4"/>
  <c r="AN71" i="4" s="1"/>
  <c r="J59" i="5" s="1"/>
  <c r="AF71" i="4"/>
  <c r="AE71" i="4"/>
  <c r="AD71" i="4"/>
  <c r="AK71" i="4" s="1"/>
  <c r="AC71" i="4"/>
  <c r="AB71" i="4"/>
  <c r="AA71" i="4"/>
  <c r="D71" i="4"/>
  <c r="C71" i="4"/>
  <c r="B71" i="4"/>
  <c r="AN70" i="4"/>
  <c r="J58" i="5" s="1"/>
  <c r="AL70" i="4"/>
  <c r="H58" i="5" s="1"/>
  <c r="AK70" i="4"/>
  <c r="AH70" i="4"/>
  <c r="AG70" i="4"/>
  <c r="AF70" i="4"/>
  <c r="AM70" i="4" s="1"/>
  <c r="I58" i="5" s="1"/>
  <c r="AE70" i="4"/>
  <c r="AD70" i="4"/>
  <c r="AB70" i="4"/>
  <c r="AA70" i="4"/>
  <c r="AC70" i="4" s="1"/>
  <c r="D70" i="4"/>
  <c r="C70" i="4"/>
  <c r="B70" i="4"/>
  <c r="AN69" i="4"/>
  <c r="J57" i="5" s="1"/>
  <c r="AM69" i="4"/>
  <c r="I57" i="5" s="1"/>
  <c r="AH69" i="4"/>
  <c r="AG69" i="4"/>
  <c r="AF69" i="4"/>
  <c r="AE69" i="4"/>
  <c r="AL69" i="4" s="1"/>
  <c r="H57" i="5" s="1"/>
  <c r="AD69" i="4"/>
  <c r="AK69" i="4" s="1"/>
  <c r="AC69" i="4"/>
  <c r="AB69" i="4"/>
  <c r="AA69" i="4"/>
  <c r="D69" i="4"/>
  <c r="C69" i="4"/>
  <c r="B69" i="4"/>
  <c r="AN68" i="4"/>
  <c r="J56" i="5" s="1"/>
  <c r="AM68" i="4"/>
  <c r="I56" i="5" s="1"/>
  <c r="AL68" i="4"/>
  <c r="H56" i="5" s="1"/>
  <c r="AH68" i="4"/>
  <c r="AG68" i="4"/>
  <c r="AF68" i="4"/>
  <c r="AE68" i="4"/>
  <c r="AD68" i="4"/>
  <c r="AK68" i="4" s="1"/>
  <c r="AC68" i="4"/>
  <c r="AB68" i="4"/>
  <c r="AA68" i="4"/>
  <c r="D68" i="4"/>
  <c r="C68" i="4"/>
  <c r="B68" i="4"/>
  <c r="AM67" i="4"/>
  <c r="I55" i="5" s="1"/>
  <c r="AL67" i="4"/>
  <c r="H55" i="5" s="1"/>
  <c r="AK67" i="4"/>
  <c r="AH67" i="4"/>
  <c r="AG67" i="4"/>
  <c r="AN67" i="4" s="1"/>
  <c r="J55" i="5" s="1"/>
  <c r="AF67" i="4"/>
  <c r="AE67" i="4"/>
  <c r="AD67" i="4"/>
  <c r="AC67" i="4"/>
  <c r="AB67" i="4"/>
  <c r="AA67" i="4"/>
  <c r="D67" i="4"/>
  <c r="C67" i="4"/>
  <c r="B67" i="4"/>
  <c r="AK66" i="4"/>
  <c r="AH66" i="4"/>
  <c r="AG66" i="4"/>
  <c r="AN66" i="4" s="1"/>
  <c r="J54" i="5" s="1"/>
  <c r="AF66" i="4"/>
  <c r="AM66" i="4" s="1"/>
  <c r="I54" i="5" s="1"/>
  <c r="AE66" i="4"/>
  <c r="AL66" i="4" s="1"/>
  <c r="H54" i="5" s="1"/>
  <c r="AD66" i="4"/>
  <c r="AB66" i="4"/>
  <c r="AA66" i="4"/>
  <c r="AC66" i="4" s="1"/>
  <c r="D66" i="4"/>
  <c r="C66" i="4"/>
  <c r="B66" i="4"/>
  <c r="AN65" i="4"/>
  <c r="J53" i="5" s="1"/>
  <c r="AH65" i="4"/>
  <c r="AG65" i="4"/>
  <c r="AF65" i="4"/>
  <c r="AM65" i="4" s="1"/>
  <c r="I53" i="5" s="1"/>
  <c r="AE65" i="4"/>
  <c r="AL65" i="4" s="1"/>
  <c r="H53" i="5" s="1"/>
  <c r="AD65" i="4"/>
  <c r="AK65" i="4" s="1"/>
  <c r="AB65" i="4"/>
  <c r="AA65" i="4"/>
  <c r="AC65" i="4" s="1"/>
  <c r="D65" i="4"/>
  <c r="C65" i="4"/>
  <c r="B65" i="4"/>
  <c r="AH64" i="4"/>
  <c r="AG64" i="4"/>
  <c r="AN64" i="4" s="1"/>
  <c r="J52" i="5" s="1"/>
  <c r="AF64" i="4"/>
  <c r="AM64" i="4" s="1"/>
  <c r="I52" i="5" s="1"/>
  <c r="AE64" i="4"/>
  <c r="AL64" i="4" s="1"/>
  <c r="H52" i="5" s="1"/>
  <c r="AD64" i="4"/>
  <c r="AK64" i="4" s="1"/>
  <c r="AC64" i="4"/>
  <c r="AB64" i="4"/>
  <c r="AA64" i="4"/>
  <c r="D64" i="4"/>
  <c r="C64" i="4"/>
  <c r="B64" i="4"/>
  <c r="AM63" i="4"/>
  <c r="I51" i="5" s="1"/>
  <c r="AH63" i="4"/>
  <c r="AG63" i="4"/>
  <c r="AN63" i="4" s="1"/>
  <c r="J51" i="5" s="1"/>
  <c r="AF63" i="4"/>
  <c r="AE63" i="4"/>
  <c r="AL63" i="4" s="1"/>
  <c r="H51" i="5" s="1"/>
  <c r="AD63" i="4"/>
  <c r="AK63" i="4" s="1"/>
  <c r="AC63" i="4"/>
  <c r="AB63" i="4"/>
  <c r="AA63" i="4"/>
  <c r="D63" i="4"/>
  <c r="C63" i="4"/>
  <c r="B63" i="4"/>
  <c r="AN62" i="4"/>
  <c r="J50" i="5" s="1"/>
  <c r="AL62" i="4"/>
  <c r="H50" i="5" s="1"/>
  <c r="AK62" i="4"/>
  <c r="AH62" i="4"/>
  <c r="AG62" i="4"/>
  <c r="AF62" i="4"/>
  <c r="AM62" i="4" s="1"/>
  <c r="I50" i="5" s="1"/>
  <c r="AE62" i="4"/>
  <c r="AD62" i="4"/>
  <c r="AB62" i="4"/>
  <c r="AA62" i="4"/>
  <c r="AC62" i="4" s="1"/>
  <c r="D62" i="4"/>
  <c r="C62" i="4"/>
  <c r="B62" i="4"/>
  <c r="AN61" i="4"/>
  <c r="J49" i="5" s="1"/>
  <c r="AM61" i="4"/>
  <c r="I49" i="5" s="1"/>
  <c r="AH61" i="4"/>
  <c r="AG61" i="4"/>
  <c r="AF61" i="4"/>
  <c r="AE61" i="4"/>
  <c r="AL61" i="4" s="1"/>
  <c r="H49" i="5" s="1"/>
  <c r="AD61" i="4"/>
  <c r="AK61" i="4" s="1"/>
  <c r="AB61" i="4"/>
  <c r="AA61" i="4"/>
  <c r="AC61" i="4" s="1"/>
  <c r="D61" i="4"/>
  <c r="C61" i="4"/>
  <c r="B61" i="4"/>
  <c r="AN60" i="4"/>
  <c r="J48" i="5" s="1"/>
  <c r="AM60" i="4"/>
  <c r="I48" i="5" s="1"/>
  <c r="AL60" i="4"/>
  <c r="H48" i="5" s="1"/>
  <c r="AH60" i="4"/>
  <c r="AG60" i="4"/>
  <c r="AF60" i="4"/>
  <c r="AE60" i="4"/>
  <c r="AD60" i="4"/>
  <c r="AK60" i="4" s="1"/>
  <c r="AC60" i="4"/>
  <c r="AB60" i="4"/>
  <c r="AA60" i="4"/>
  <c r="D60" i="4"/>
  <c r="C60" i="4"/>
  <c r="B60" i="4"/>
  <c r="AM59" i="4"/>
  <c r="I47" i="5" s="1"/>
  <c r="AL59" i="4"/>
  <c r="H47" i="5" s="1"/>
  <c r="AK59" i="4"/>
  <c r="AH59" i="4"/>
  <c r="AG59" i="4"/>
  <c r="AN59" i="4" s="1"/>
  <c r="J47" i="5" s="1"/>
  <c r="AF59" i="4"/>
  <c r="AE59" i="4"/>
  <c r="AD59" i="4"/>
  <c r="AB59" i="4"/>
  <c r="AA59" i="4"/>
  <c r="AC59" i="4" s="1"/>
  <c r="D59" i="4"/>
  <c r="C59" i="4"/>
  <c r="B59" i="4"/>
  <c r="AK58" i="4"/>
  <c r="AH58" i="4"/>
  <c r="AG58" i="4"/>
  <c r="AN58" i="4" s="1"/>
  <c r="J46" i="5" s="1"/>
  <c r="AF58" i="4"/>
  <c r="AM58" i="4" s="1"/>
  <c r="I46" i="5" s="1"/>
  <c r="AE58" i="4"/>
  <c r="AL58" i="4" s="1"/>
  <c r="H46" i="5" s="1"/>
  <c r="AD58" i="4"/>
  <c r="AB58" i="4"/>
  <c r="AA58" i="4"/>
  <c r="AC58" i="4" s="1"/>
  <c r="D58" i="4"/>
  <c r="C58" i="4"/>
  <c r="B58" i="4"/>
  <c r="AN57" i="4"/>
  <c r="J45" i="5" s="1"/>
  <c r="AK57" i="4"/>
  <c r="AH57" i="4"/>
  <c r="AG57" i="4"/>
  <c r="AF57" i="4"/>
  <c r="AM57" i="4" s="1"/>
  <c r="I45" i="5" s="1"/>
  <c r="AE57" i="4"/>
  <c r="AL57" i="4" s="1"/>
  <c r="H45" i="5" s="1"/>
  <c r="AD57" i="4"/>
  <c r="AB57" i="4"/>
  <c r="AA57" i="4"/>
  <c r="AC57" i="4" s="1"/>
  <c r="D57" i="4"/>
  <c r="C57" i="4"/>
  <c r="B57" i="4"/>
  <c r="AM56" i="4"/>
  <c r="I44" i="5" s="1"/>
  <c r="AH56" i="4"/>
  <c r="AG56" i="4"/>
  <c r="AN56" i="4" s="1"/>
  <c r="J44" i="5" s="1"/>
  <c r="AF56" i="4"/>
  <c r="AE56" i="4"/>
  <c r="AL56" i="4" s="1"/>
  <c r="H44" i="5" s="1"/>
  <c r="AD56" i="4"/>
  <c r="AK56" i="4" s="1"/>
  <c r="AC56" i="4"/>
  <c r="AB56" i="4"/>
  <c r="AA56" i="4"/>
  <c r="D56" i="4"/>
  <c r="C56" i="4"/>
  <c r="B56" i="4"/>
  <c r="AH55" i="4"/>
  <c r="AG55" i="4"/>
  <c r="AN55" i="4" s="1"/>
  <c r="J43" i="5" s="1"/>
  <c r="AF55" i="4"/>
  <c r="AM55" i="4" s="1"/>
  <c r="I43" i="5" s="1"/>
  <c r="AE55" i="4"/>
  <c r="AL55" i="4" s="1"/>
  <c r="H43" i="5" s="1"/>
  <c r="AD55" i="4"/>
  <c r="AK55" i="4" s="1"/>
  <c r="AC55" i="4"/>
  <c r="AB55" i="4"/>
  <c r="AA55" i="4"/>
  <c r="D55" i="4"/>
  <c r="C55" i="4"/>
  <c r="B55" i="4"/>
  <c r="AN54" i="4"/>
  <c r="J42" i="5" s="1"/>
  <c r="AL54" i="4"/>
  <c r="H42" i="5" s="1"/>
  <c r="AH54" i="4"/>
  <c r="AG54" i="4"/>
  <c r="AF54" i="4"/>
  <c r="AM54" i="4" s="1"/>
  <c r="I42" i="5" s="1"/>
  <c r="AE54" i="4"/>
  <c r="AD54" i="4"/>
  <c r="AK54" i="4" s="1"/>
  <c r="AB54" i="4"/>
  <c r="AA54" i="4"/>
  <c r="AC54" i="4" s="1"/>
  <c r="D54" i="4"/>
  <c r="C54" i="4"/>
  <c r="B54" i="4"/>
  <c r="AN53" i="4"/>
  <c r="J41" i="5" s="1"/>
  <c r="AM53" i="4"/>
  <c r="I41" i="5" s="1"/>
  <c r="AK53" i="4"/>
  <c r="AH53" i="4"/>
  <c r="AG53" i="4"/>
  <c r="AF53" i="4"/>
  <c r="AE53" i="4"/>
  <c r="AL53" i="4" s="1"/>
  <c r="H41" i="5" s="1"/>
  <c r="AD53" i="4"/>
  <c r="AB53" i="4"/>
  <c r="AA53" i="4"/>
  <c r="AC53" i="4" s="1"/>
  <c r="D53" i="4"/>
  <c r="C53" i="4"/>
  <c r="B53" i="4"/>
  <c r="AM52" i="4"/>
  <c r="I40" i="5" s="1"/>
  <c r="AL52" i="4"/>
  <c r="H40" i="5" s="1"/>
  <c r="AH52" i="4"/>
  <c r="AG52" i="4"/>
  <c r="AN52" i="4" s="1"/>
  <c r="J40" i="5" s="1"/>
  <c r="AF52" i="4"/>
  <c r="AE52" i="4"/>
  <c r="AD52" i="4"/>
  <c r="AK52" i="4" s="1"/>
  <c r="AC52" i="4"/>
  <c r="AB52" i="4"/>
  <c r="AA52" i="4"/>
  <c r="D52" i="4"/>
  <c r="C52" i="4"/>
  <c r="B52" i="4"/>
  <c r="AM51" i="4"/>
  <c r="I39" i="5" s="1"/>
  <c r="AL51" i="4"/>
  <c r="H39" i="5" s="1"/>
  <c r="AK51" i="4"/>
  <c r="AH51" i="4"/>
  <c r="AG51" i="4"/>
  <c r="AN51" i="4" s="1"/>
  <c r="J39" i="5" s="1"/>
  <c r="AF51" i="4"/>
  <c r="AE51" i="4"/>
  <c r="AD51" i="4"/>
  <c r="AB51" i="4"/>
  <c r="AA51" i="4"/>
  <c r="AC51" i="4" s="1"/>
  <c r="D51" i="4"/>
  <c r="C51" i="4"/>
  <c r="B51" i="4"/>
  <c r="AL50" i="4"/>
  <c r="H38" i="5" s="1"/>
  <c r="AK50" i="4"/>
  <c r="AH50" i="4"/>
  <c r="AG50" i="4"/>
  <c r="AN50" i="4" s="1"/>
  <c r="J38" i="5" s="1"/>
  <c r="AF50" i="4"/>
  <c r="AM50" i="4" s="1"/>
  <c r="I38" i="5" s="1"/>
  <c r="AE50" i="4"/>
  <c r="AD50" i="4"/>
  <c r="AB50" i="4"/>
  <c r="AA50" i="4"/>
  <c r="AC50" i="4" s="1"/>
  <c r="D50" i="4"/>
  <c r="C50" i="4"/>
  <c r="B50" i="4"/>
  <c r="AN49" i="4"/>
  <c r="J37" i="5" s="1"/>
  <c r="AH49" i="4"/>
  <c r="AG49" i="4"/>
  <c r="AF49" i="4"/>
  <c r="AM49" i="4" s="1"/>
  <c r="I37" i="5" s="1"/>
  <c r="AE49" i="4"/>
  <c r="AL49" i="4" s="1"/>
  <c r="H37" i="5" s="1"/>
  <c r="AD49" i="4"/>
  <c r="AK49" i="4" s="1"/>
  <c r="AB49" i="4"/>
  <c r="AA49" i="4"/>
  <c r="AC49" i="4" s="1"/>
  <c r="D49" i="4"/>
  <c r="C49" i="4"/>
  <c r="B49" i="4"/>
  <c r="AN48" i="4"/>
  <c r="J36" i="5" s="1"/>
  <c r="AM48" i="4"/>
  <c r="I36" i="5" s="1"/>
  <c r="AK48" i="4"/>
  <c r="AH48" i="4"/>
  <c r="AG48" i="4"/>
  <c r="AF48" i="4"/>
  <c r="AE48" i="4"/>
  <c r="AL48" i="4" s="1"/>
  <c r="H36" i="5" s="1"/>
  <c r="AD48" i="4"/>
  <c r="AC48" i="4"/>
  <c r="AB48" i="4"/>
  <c r="AA48" i="4"/>
  <c r="D48" i="4"/>
  <c r="C48" i="4"/>
  <c r="B48" i="4"/>
  <c r="AH47" i="4"/>
  <c r="AG47" i="4"/>
  <c r="AN47" i="4" s="1"/>
  <c r="J35" i="5" s="1"/>
  <c r="AF47" i="4"/>
  <c r="AM47" i="4" s="1"/>
  <c r="I35" i="5" s="1"/>
  <c r="AE47" i="4"/>
  <c r="AL47" i="4" s="1"/>
  <c r="H35" i="5" s="1"/>
  <c r="AD47" i="4"/>
  <c r="AK47" i="4" s="1"/>
  <c r="AC47" i="4"/>
  <c r="AB47" i="4"/>
  <c r="AA47" i="4"/>
  <c r="D47" i="4"/>
  <c r="C47" i="4"/>
  <c r="B47" i="4"/>
  <c r="AN46" i="4"/>
  <c r="J34" i="5" s="1"/>
  <c r="AL46" i="4"/>
  <c r="H34" i="5" s="1"/>
  <c r="AH46" i="4"/>
  <c r="AG46" i="4"/>
  <c r="AF46" i="4"/>
  <c r="AM46" i="4" s="1"/>
  <c r="I34" i="5" s="1"/>
  <c r="AE46" i="4"/>
  <c r="AD46" i="4"/>
  <c r="AK46" i="4" s="1"/>
  <c r="AB46" i="4"/>
  <c r="AA46" i="4"/>
  <c r="AC46" i="4" s="1"/>
  <c r="D46" i="4"/>
  <c r="C46" i="4"/>
  <c r="B46" i="4"/>
  <c r="AN45" i="4"/>
  <c r="J33" i="5" s="1"/>
  <c r="AM45" i="4"/>
  <c r="I33" i="5" s="1"/>
  <c r="AK45" i="4"/>
  <c r="AH45" i="4"/>
  <c r="AG45" i="4"/>
  <c r="AF45" i="4"/>
  <c r="AE45" i="4"/>
  <c r="AL45" i="4" s="1"/>
  <c r="H33" i="5" s="1"/>
  <c r="AD45" i="4"/>
  <c r="AC45" i="4"/>
  <c r="AB45" i="4"/>
  <c r="AA45" i="4"/>
  <c r="D45" i="4"/>
  <c r="C45" i="4"/>
  <c r="B45" i="4"/>
  <c r="AM44" i="4"/>
  <c r="I32" i="5" s="1"/>
  <c r="AL44" i="4"/>
  <c r="H32" i="5" s="1"/>
  <c r="AH44" i="4"/>
  <c r="AG44" i="4"/>
  <c r="AN44" i="4" s="1"/>
  <c r="J32" i="5" s="1"/>
  <c r="AF44" i="4"/>
  <c r="AE44" i="4"/>
  <c r="AD44" i="4"/>
  <c r="AK44" i="4" s="1"/>
  <c r="AC44" i="4"/>
  <c r="AB44" i="4"/>
  <c r="AA44" i="4"/>
  <c r="D44" i="4"/>
  <c r="C44" i="4"/>
  <c r="B44" i="4"/>
  <c r="AN43" i="4"/>
  <c r="J31" i="5" s="1"/>
  <c r="AL43" i="4"/>
  <c r="H31" i="5" s="1"/>
  <c r="AH43" i="4"/>
  <c r="AG43" i="4"/>
  <c r="AF43" i="4"/>
  <c r="AM43" i="4" s="1"/>
  <c r="I31" i="5" s="1"/>
  <c r="AE43" i="4"/>
  <c r="AD43" i="4"/>
  <c r="AK43" i="4" s="1"/>
  <c r="AB43" i="4"/>
  <c r="AA43" i="4"/>
  <c r="AC43" i="4" s="1"/>
  <c r="D43" i="4"/>
  <c r="C43" i="4"/>
  <c r="B43" i="4"/>
  <c r="AL42" i="4"/>
  <c r="H30" i="5" s="1"/>
  <c r="AK42" i="4"/>
  <c r="AH42" i="4"/>
  <c r="AG42" i="4"/>
  <c r="AN42" i="4" s="1"/>
  <c r="J30" i="5" s="1"/>
  <c r="AF42" i="4"/>
  <c r="AM42" i="4" s="1"/>
  <c r="I30" i="5" s="1"/>
  <c r="AE42" i="4"/>
  <c r="AD42" i="4"/>
  <c r="AC42" i="4"/>
  <c r="AB42" i="4"/>
  <c r="AA42" i="4"/>
  <c r="D42" i="4"/>
  <c r="C42" i="4"/>
  <c r="B42" i="4"/>
  <c r="AN41" i="4"/>
  <c r="J29" i="5" s="1"/>
  <c r="AL41" i="4"/>
  <c r="H29" i="5" s="1"/>
  <c r="AH41" i="4"/>
  <c r="AG41" i="4"/>
  <c r="AF41" i="4"/>
  <c r="AM41" i="4" s="1"/>
  <c r="I29" i="5" s="1"/>
  <c r="AE41" i="4"/>
  <c r="AD41" i="4"/>
  <c r="AK41" i="4" s="1"/>
  <c r="AB41" i="4"/>
  <c r="AA41" i="4"/>
  <c r="AC41" i="4" s="1"/>
  <c r="D41" i="4"/>
  <c r="C41" i="4"/>
  <c r="B41" i="4"/>
  <c r="AK40" i="4"/>
  <c r="AH40" i="4"/>
  <c r="AG40" i="4"/>
  <c r="AN40" i="4" s="1"/>
  <c r="J28" i="5" s="1"/>
  <c r="AF40" i="4"/>
  <c r="AM40" i="4" s="1"/>
  <c r="I28" i="5" s="1"/>
  <c r="AE40" i="4"/>
  <c r="AL40" i="4" s="1"/>
  <c r="H28" i="5" s="1"/>
  <c r="AD40" i="4"/>
  <c r="AB40" i="4"/>
  <c r="AA40" i="4"/>
  <c r="AC40" i="4" s="1"/>
  <c r="D40" i="4"/>
  <c r="C40" i="4"/>
  <c r="B40" i="4"/>
  <c r="AH39" i="4"/>
  <c r="AG39" i="4"/>
  <c r="AN39" i="4" s="1"/>
  <c r="J27" i="5" s="1"/>
  <c r="AF39" i="4"/>
  <c r="AM39" i="4" s="1"/>
  <c r="I27" i="5" s="1"/>
  <c r="AE39" i="4"/>
  <c r="AL39" i="4" s="1"/>
  <c r="H27" i="5" s="1"/>
  <c r="AD39" i="4"/>
  <c r="AK39" i="4" s="1"/>
  <c r="AC39" i="4"/>
  <c r="AB39" i="4"/>
  <c r="AA39" i="4"/>
  <c r="D39" i="4"/>
  <c r="C39" i="4"/>
  <c r="B39" i="4"/>
  <c r="AN38" i="4"/>
  <c r="J26" i="5" s="1"/>
  <c r="AL38" i="4"/>
  <c r="H26" i="5" s="1"/>
  <c r="AH38" i="4"/>
  <c r="AG38" i="4"/>
  <c r="AF38" i="4"/>
  <c r="AM38" i="4" s="1"/>
  <c r="I26" i="5" s="1"/>
  <c r="AE38" i="4"/>
  <c r="AD38" i="4"/>
  <c r="AK38" i="4" s="1"/>
  <c r="AB38" i="4"/>
  <c r="AA38" i="4"/>
  <c r="AC38" i="4" s="1"/>
  <c r="D38" i="4"/>
  <c r="C38" i="4"/>
  <c r="B38" i="4"/>
  <c r="AN37" i="4"/>
  <c r="J25" i="5" s="1"/>
  <c r="AK37" i="4"/>
  <c r="AH37" i="4"/>
  <c r="AG37" i="4"/>
  <c r="AF37" i="4"/>
  <c r="AM37" i="4" s="1"/>
  <c r="I25" i="5" s="1"/>
  <c r="AE37" i="4"/>
  <c r="AL37" i="4" s="1"/>
  <c r="H25" i="5" s="1"/>
  <c r="AD37" i="4"/>
  <c r="AB37" i="4"/>
  <c r="AA37" i="4"/>
  <c r="AC37" i="4" s="1"/>
  <c r="D37" i="4"/>
  <c r="C37" i="4"/>
  <c r="B37" i="4"/>
  <c r="AM36" i="4"/>
  <c r="I24" i="5" s="1"/>
  <c r="AH36" i="4"/>
  <c r="AG36" i="4"/>
  <c r="AN36" i="4" s="1"/>
  <c r="J24" i="5" s="1"/>
  <c r="AF36" i="4"/>
  <c r="AE36" i="4"/>
  <c r="AL36" i="4" s="1"/>
  <c r="H24" i="5" s="1"/>
  <c r="AD36" i="4"/>
  <c r="AK36" i="4" s="1"/>
  <c r="AC36" i="4"/>
  <c r="AB36" i="4"/>
  <c r="AA36" i="4"/>
  <c r="D36" i="4"/>
  <c r="C36" i="4"/>
  <c r="B36" i="4"/>
  <c r="AN35" i="4"/>
  <c r="J23" i="5" s="1"/>
  <c r="AL35" i="4"/>
  <c r="H23" i="5" s="1"/>
  <c r="AH35" i="4"/>
  <c r="AG35" i="4"/>
  <c r="AF35" i="4"/>
  <c r="AM35" i="4" s="1"/>
  <c r="I23" i="5" s="1"/>
  <c r="AE35" i="4"/>
  <c r="AD35" i="4"/>
  <c r="AK35" i="4" s="1"/>
  <c r="AC35" i="4"/>
  <c r="AB35" i="4"/>
  <c r="AA35" i="4"/>
  <c r="D35" i="4"/>
  <c r="C35" i="4"/>
  <c r="B35" i="4"/>
  <c r="AM34" i="4"/>
  <c r="I22" i="5" s="1"/>
  <c r="AL34" i="4"/>
  <c r="H22" i="5" s="1"/>
  <c r="AK34" i="4"/>
  <c r="AH34" i="4"/>
  <c r="AG34" i="4"/>
  <c r="AN34" i="4" s="1"/>
  <c r="J22" i="5" s="1"/>
  <c r="AF34" i="4"/>
  <c r="AE34" i="4"/>
  <c r="AD34" i="4"/>
  <c r="AB34" i="4"/>
  <c r="AA34" i="4"/>
  <c r="AC34" i="4" s="1"/>
  <c r="D34" i="4"/>
  <c r="C34" i="4"/>
  <c r="B34" i="4"/>
  <c r="AL33" i="4"/>
  <c r="H21" i="5" s="1"/>
  <c r="AK33" i="4"/>
  <c r="AH33" i="4"/>
  <c r="AG33" i="4"/>
  <c r="AN33" i="4" s="1"/>
  <c r="J21" i="5" s="1"/>
  <c r="AF33" i="4"/>
  <c r="AM33" i="4" s="1"/>
  <c r="I21" i="5" s="1"/>
  <c r="AE33" i="4"/>
  <c r="AD33" i="4"/>
  <c r="AB33" i="4"/>
  <c r="AA33" i="4"/>
  <c r="AC33" i="4" s="1"/>
  <c r="D33" i="4"/>
  <c r="C33" i="4"/>
  <c r="B33" i="4"/>
  <c r="AH32" i="4"/>
  <c r="AG32" i="4"/>
  <c r="AN32" i="4" s="1"/>
  <c r="J20" i="5" s="1"/>
  <c r="AF32" i="4"/>
  <c r="AM32" i="4" s="1"/>
  <c r="I20" i="5" s="1"/>
  <c r="AE32" i="4"/>
  <c r="AL32" i="4" s="1"/>
  <c r="H20" i="5" s="1"/>
  <c r="AD32" i="4"/>
  <c r="AK32" i="4" s="1"/>
  <c r="AC32" i="4"/>
  <c r="AB32" i="4"/>
  <c r="AA32" i="4"/>
  <c r="D32" i="4"/>
  <c r="C32" i="4"/>
  <c r="B32" i="4"/>
  <c r="AM31" i="4"/>
  <c r="I19" i="5" s="1"/>
  <c r="AL31" i="4"/>
  <c r="H19" i="5" s="1"/>
  <c r="AH31" i="4"/>
  <c r="AG31" i="4"/>
  <c r="AN31" i="4" s="1"/>
  <c r="J19" i="5" s="1"/>
  <c r="AF31" i="4"/>
  <c r="AE31" i="4"/>
  <c r="AD31" i="4"/>
  <c r="AK31" i="4" s="1"/>
  <c r="AC31" i="4"/>
  <c r="AB31" i="4"/>
  <c r="AA31" i="4"/>
  <c r="D31" i="4"/>
  <c r="C31" i="4"/>
  <c r="B31" i="4"/>
  <c r="AL30" i="4"/>
  <c r="H18" i="5" s="1"/>
  <c r="AK30" i="4"/>
  <c r="AH30" i="4"/>
  <c r="AG30" i="4"/>
  <c r="AN30" i="4" s="1"/>
  <c r="J18" i="5" s="1"/>
  <c r="AF30" i="4"/>
  <c r="AM30" i="4" s="1"/>
  <c r="I18" i="5" s="1"/>
  <c r="AE30" i="4"/>
  <c r="AD30" i="4"/>
  <c r="AB30" i="4"/>
  <c r="AA30" i="4"/>
  <c r="AC30" i="4" s="1"/>
  <c r="D30" i="4"/>
  <c r="C30" i="4"/>
  <c r="B30" i="4"/>
  <c r="AN29" i="4"/>
  <c r="J17" i="5" s="1"/>
  <c r="AH29" i="4"/>
  <c r="AG29" i="4"/>
  <c r="AF29" i="4"/>
  <c r="AM29" i="4" s="1"/>
  <c r="I17" i="5" s="1"/>
  <c r="AE29" i="4"/>
  <c r="AL29" i="4" s="1"/>
  <c r="H17" i="5" s="1"/>
  <c r="AD29" i="4"/>
  <c r="AK29" i="4" s="1"/>
  <c r="AC29" i="4"/>
  <c r="AB29" i="4"/>
  <c r="AA29" i="4"/>
  <c r="D29" i="4"/>
  <c r="C29" i="4"/>
  <c r="B29" i="4"/>
  <c r="AN28" i="4"/>
  <c r="J16" i="5" s="1"/>
  <c r="AM28" i="4"/>
  <c r="I16" i="5" s="1"/>
  <c r="AH28" i="4"/>
  <c r="AG28" i="4"/>
  <c r="AF28" i="4"/>
  <c r="AE28" i="4"/>
  <c r="AL28" i="4" s="1"/>
  <c r="H16" i="5" s="1"/>
  <c r="AD28" i="4"/>
  <c r="AK28" i="4" s="1"/>
  <c r="AC28" i="4"/>
  <c r="AB28" i="4"/>
  <c r="AA28" i="4"/>
  <c r="D28" i="4"/>
  <c r="C28" i="4"/>
  <c r="B28" i="4"/>
  <c r="AN27" i="4"/>
  <c r="J15" i="5" s="1"/>
  <c r="AM27" i="4"/>
  <c r="I15" i="5" s="1"/>
  <c r="AL27" i="4"/>
  <c r="H15" i="5" s="1"/>
  <c r="AH27" i="4"/>
  <c r="AG27" i="4"/>
  <c r="AF27" i="4"/>
  <c r="AE27" i="4"/>
  <c r="AD27" i="4"/>
  <c r="AK27" i="4" s="1"/>
  <c r="AB27" i="4"/>
  <c r="AA27" i="4"/>
  <c r="AC27" i="4" s="1"/>
  <c r="D27" i="4"/>
  <c r="C27" i="4"/>
  <c r="B27" i="4"/>
  <c r="AL26" i="4"/>
  <c r="H14" i="5" s="1"/>
  <c r="AK26" i="4"/>
  <c r="AH26" i="4"/>
  <c r="AG26" i="4"/>
  <c r="AN26" i="4" s="1"/>
  <c r="J14" i="5" s="1"/>
  <c r="AF26" i="4"/>
  <c r="AM26" i="4" s="1"/>
  <c r="I14" i="5" s="1"/>
  <c r="AE26" i="4"/>
  <c r="AD26" i="4"/>
  <c r="AB26" i="4"/>
  <c r="AA26" i="4"/>
  <c r="AC26" i="4" s="1"/>
  <c r="D26" i="4"/>
  <c r="C26" i="4"/>
  <c r="B26" i="4"/>
  <c r="AH25" i="4"/>
  <c r="AG25" i="4"/>
  <c r="AN25" i="4" s="1"/>
  <c r="J13" i="5" s="1"/>
  <c r="AF25" i="4"/>
  <c r="AM25" i="4" s="1"/>
  <c r="I13" i="5" s="1"/>
  <c r="AE25" i="4"/>
  <c r="AL25" i="4" s="1"/>
  <c r="H13" i="5" s="1"/>
  <c r="AD25" i="4"/>
  <c r="AK25" i="4" s="1"/>
  <c r="AB25" i="4"/>
  <c r="AA25" i="4"/>
  <c r="AC25" i="4" s="1"/>
  <c r="D25" i="4"/>
  <c r="C25" i="4"/>
  <c r="B25" i="4"/>
  <c r="AN24" i="4"/>
  <c r="J12" i="5" s="1"/>
  <c r="AM24" i="4"/>
  <c r="I12" i="5" s="1"/>
  <c r="AK24" i="4"/>
  <c r="AH24" i="4"/>
  <c r="AG24" i="4"/>
  <c r="AF24" i="4"/>
  <c r="AE24" i="4"/>
  <c r="AL24" i="4" s="1"/>
  <c r="H12" i="5" s="1"/>
  <c r="AD24" i="4"/>
  <c r="AB24" i="4"/>
  <c r="AA24" i="4"/>
  <c r="AC24" i="4" s="1"/>
  <c r="D24" i="4"/>
  <c r="C24" i="4"/>
  <c r="B24" i="4"/>
  <c r="AM23" i="4"/>
  <c r="I11" i="5" s="1"/>
  <c r="AL23" i="4"/>
  <c r="H11" i="5" s="1"/>
  <c r="AH23" i="4"/>
  <c r="AG23" i="4"/>
  <c r="AN23" i="4" s="1"/>
  <c r="J11" i="5" s="1"/>
  <c r="AF23" i="4"/>
  <c r="AE23" i="4"/>
  <c r="AD23" i="4"/>
  <c r="AK23" i="4" s="1"/>
  <c r="AC23" i="4"/>
  <c r="AB23" i="4"/>
  <c r="AA23" i="4"/>
  <c r="D23" i="4"/>
  <c r="C23" i="4"/>
  <c r="B23" i="4"/>
  <c r="AH22" i="4"/>
  <c r="AG22" i="4"/>
  <c r="AN22" i="4" s="1"/>
  <c r="J10" i="5" s="1"/>
  <c r="AF22" i="4"/>
  <c r="AM22" i="4" s="1"/>
  <c r="I10" i="5" s="1"/>
  <c r="AE22" i="4"/>
  <c r="AL22" i="4" s="1"/>
  <c r="H10" i="5" s="1"/>
  <c r="AD22" i="4"/>
  <c r="AK22" i="4" s="1"/>
  <c r="AB22" i="4"/>
  <c r="AA22" i="4"/>
  <c r="AC22" i="4" s="1"/>
  <c r="D22" i="4"/>
  <c r="C22" i="4"/>
  <c r="B22" i="4"/>
  <c r="AN21" i="4"/>
  <c r="J9" i="5" s="1"/>
  <c r="AM21" i="4"/>
  <c r="I9" i="5" s="1"/>
  <c r="AK21" i="4"/>
  <c r="AH21" i="4"/>
  <c r="AG21" i="4"/>
  <c r="AF21" i="4"/>
  <c r="AE21" i="4"/>
  <c r="AL21" i="4" s="1"/>
  <c r="H9" i="5" s="1"/>
  <c r="AD21" i="4"/>
  <c r="AB21" i="4"/>
  <c r="AA21" i="4"/>
  <c r="AC21" i="4" s="1"/>
  <c r="D21" i="4"/>
  <c r="C21" i="4"/>
  <c r="B21" i="4"/>
  <c r="AN20" i="4"/>
  <c r="J8" i="5" s="1"/>
  <c r="AM20" i="4"/>
  <c r="I8" i="5" s="1"/>
  <c r="AL20" i="4"/>
  <c r="H8" i="5" s="1"/>
  <c r="AH20" i="4"/>
  <c r="AG20" i="4"/>
  <c r="AF20" i="4"/>
  <c r="AE20" i="4"/>
  <c r="AD20" i="4"/>
  <c r="AK20" i="4" s="1"/>
  <c r="AC20" i="4"/>
  <c r="AB20" i="4"/>
  <c r="AA20" i="4"/>
  <c r="D20" i="4"/>
  <c r="C20" i="4"/>
  <c r="B20" i="4"/>
  <c r="AL19" i="4"/>
  <c r="H7" i="5" s="1"/>
  <c r="AK19" i="4"/>
  <c r="AH19" i="4"/>
  <c r="AG19" i="4"/>
  <c r="AN19" i="4" s="1"/>
  <c r="J7" i="5" s="1"/>
  <c r="AF19" i="4"/>
  <c r="AM19" i="4" s="1"/>
  <c r="I7" i="5" s="1"/>
  <c r="AE19" i="4"/>
  <c r="AD19" i="4"/>
  <c r="AB19" i="4"/>
  <c r="AA19" i="4"/>
  <c r="AC19" i="4" s="1"/>
  <c r="D19" i="4"/>
  <c r="C19" i="4"/>
  <c r="B19" i="4"/>
  <c r="AK18" i="4"/>
  <c r="AH18" i="4"/>
  <c r="AG18" i="4"/>
  <c r="AN18" i="4" s="1"/>
  <c r="J6" i="5" s="1"/>
  <c r="AF18" i="4"/>
  <c r="AM18" i="4" s="1"/>
  <c r="I6" i="5" s="1"/>
  <c r="AE18" i="4"/>
  <c r="AL18" i="4" s="1"/>
  <c r="H6" i="5" s="1"/>
  <c r="AD18" i="4"/>
  <c r="AC18" i="4"/>
  <c r="AB18" i="4"/>
  <c r="AA18" i="4"/>
  <c r="D18" i="4"/>
  <c r="C18" i="4"/>
  <c r="B18" i="4"/>
  <c r="AN17" i="4"/>
  <c r="J5" i="5" s="1"/>
  <c r="AL17" i="4"/>
  <c r="H5" i="5" s="1"/>
  <c r="AH17" i="4"/>
  <c r="AG17" i="4"/>
  <c r="AF17" i="4"/>
  <c r="AM17" i="4" s="1"/>
  <c r="I5" i="5" s="1"/>
  <c r="AE17" i="4"/>
  <c r="AD17" i="4"/>
  <c r="AK17" i="4" s="1"/>
  <c r="AB17" i="4"/>
  <c r="AA17" i="4"/>
  <c r="AC17" i="4" s="1"/>
  <c r="D17" i="4"/>
  <c r="C17" i="4"/>
  <c r="B17" i="4"/>
  <c r="AG15" i="4"/>
  <c r="AF15" i="4"/>
  <c r="AE15" i="4"/>
  <c r="AD15" i="4"/>
  <c r="AC15" i="4"/>
  <c r="AB15" i="4"/>
  <c r="AG12" i="4"/>
  <c r="AF12" i="4"/>
  <c r="AE12" i="4"/>
  <c r="AD12" i="4"/>
  <c r="AC12" i="4"/>
  <c r="AB12" i="4"/>
  <c r="AG11" i="4"/>
  <c r="AF11" i="4"/>
  <c r="AE11" i="4"/>
  <c r="AD11" i="4"/>
  <c r="AC11" i="4"/>
  <c r="AB11" i="4"/>
  <c r="AG10" i="4"/>
  <c r="AF10" i="4"/>
  <c r="AE10" i="4"/>
  <c r="AD10" i="4"/>
  <c r="AC10" i="4"/>
  <c r="AB10" i="4"/>
  <c r="E8" i="4"/>
  <c r="Z1" i="4"/>
  <c r="Y1" i="4"/>
  <c r="X1" i="4"/>
  <c r="W1" i="4"/>
  <c r="V1" i="4"/>
  <c r="U1" i="4"/>
  <c r="T1" i="4"/>
  <c r="S1" i="4"/>
  <c r="R1" i="4"/>
  <c r="Q1" i="4"/>
  <c r="P1" i="4"/>
  <c r="O1" i="4"/>
  <c r="M1" i="4"/>
  <c r="L1" i="4"/>
  <c r="K1" i="4"/>
  <c r="J1" i="4"/>
  <c r="H1" i="4"/>
  <c r="G1" i="4"/>
  <c r="F1" i="4"/>
  <c r="E1" i="4"/>
  <c r="AG520" i="3"/>
  <c r="AF520" i="3"/>
  <c r="AE520" i="3"/>
  <c r="AD520" i="3"/>
  <c r="AK520" i="3" s="1"/>
  <c r="G508" i="5" s="1"/>
  <c r="AC520" i="3"/>
  <c r="AJ520" i="3" s="1"/>
  <c r="F508" i="5" s="1"/>
  <c r="AB520" i="3"/>
  <c r="AI520" i="3" s="1"/>
  <c r="E508" i="5" s="1"/>
  <c r="AA520" i="3"/>
  <c r="AK519" i="3"/>
  <c r="G507" i="5" s="1"/>
  <c r="AJ519" i="3"/>
  <c r="F507" i="5" s="1"/>
  <c r="AG519" i="3"/>
  <c r="AF519" i="3"/>
  <c r="AE519" i="3"/>
  <c r="AH519" i="3" s="1"/>
  <c r="AD519" i="3"/>
  <c r="AC519" i="3"/>
  <c r="AB519" i="3"/>
  <c r="AI519" i="3" s="1"/>
  <c r="E507" i="5" s="1"/>
  <c r="AA519" i="3"/>
  <c r="D519" i="3"/>
  <c r="C519" i="3"/>
  <c r="B519" i="3"/>
  <c r="AK518" i="3"/>
  <c r="G506" i="5" s="1"/>
  <c r="AI518" i="3"/>
  <c r="E506" i="5" s="1"/>
  <c r="AG518" i="3"/>
  <c r="AF518" i="3"/>
  <c r="AE518" i="3"/>
  <c r="AD518" i="3"/>
  <c r="AC518" i="3"/>
  <c r="AJ518" i="3" s="1"/>
  <c r="F506" i="5" s="1"/>
  <c r="AB518" i="3"/>
  <c r="AA518" i="3"/>
  <c r="D518" i="3"/>
  <c r="C518" i="3"/>
  <c r="B518" i="3"/>
  <c r="AK517" i="3"/>
  <c r="G505" i="5" s="1"/>
  <c r="AI517" i="3"/>
  <c r="E505" i="5" s="1"/>
  <c r="AG517" i="3"/>
  <c r="AF517" i="3"/>
  <c r="AE517" i="3"/>
  <c r="AD517" i="3"/>
  <c r="AC517" i="3"/>
  <c r="AJ517" i="3" s="1"/>
  <c r="F505" i="5" s="1"/>
  <c r="AB517" i="3"/>
  <c r="AA517" i="3"/>
  <c r="D517" i="3"/>
  <c r="C517" i="3"/>
  <c r="B517" i="3"/>
  <c r="AH516" i="3"/>
  <c r="AG516" i="3"/>
  <c r="AF516" i="3"/>
  <c r="AE516" i="3"/>
  <c r="AD516" i="3"/>
  <c r="AK516" i="3" s="1"/>
  <c r="G504" i="5" s="1"/>
  <c r="AB516" i="3"/>
  <c r="AI516" i="3" s="1"/>
  <c r="E504" i="5" s="1"/>
  <c r="AA516" i="3"/>
  <c r="AC516" i="3" s="1"/>
  <c r="AJ516" i="3" s="1"/>
  <c r="F504" i="5" s="1"/>
  <c r="D516" i="3"/>
  <c r="C516" i="3"/>
  <c r="B516" i="3"/>
  <c r="AK515" i="3"/>
  <c r="G503" i="5" s="1"/>
  <c r="AJ515" i="3"/>
  <c r="F503" i="5" s="1"/>
  <c r="AH515" i="3"/>
  <c r="AG515" i="3"/>
  <c r="AF515" i="3"/>
  <c r="AE515" i="3"/>
  <c r="AD515" i="3"/>
  <c r="AC515" i="3"/>
  <c r="AB515" i="3"/>
  <c r="AI515" i="3" s="1"/>
  <c r="E503" i="5" s="1"/>
  <c r="AA515" i="3"/>
  <c r="D515" i="3"/>
  <c r="C515" i="3"/>
  <c r="B515" i="3"/>
  <c r="AI514" i="3"/>
  <c r="E502" i="5" s="1"/>
  <c r="AG514" i="3"/>
  <c r="AF514" i="3"/>
  <c r="AE514" i="3"/>
  <c r="AD514" i="3"/>
  <c r="AK514" i="3" s="1"/>
  <c r="G502" i="5" s="1"/>
  <c r="AB514" i="3"/>
  <c r="AA514" i="3"/>
  <c r="AC514" i="3" s="1"/>
  <c r="D514" i="3"/>
  <c r="C514" i="3"/>
  <c r="B514" i="3"/>
  <c r="AK513" i="3"/>
  <c r="G501" i="5" s="1"/>
  <c r="AG513" i="3"/>
  <c r="AF513" i="3"/>
  <c r="AE513" i="3"/>
  <c r="AD513" i="3"/>
  <c r="AC513" i="3"/>
  <c r="AJ513" i="3" s="1"/>
  <c r="F501" i="5" s="1"/>
  <c r="AB513" i="3"/>
  <c r="AA513" i="3"/>
  <c r="D513" i="3"/>
  <c r="C513" i="3"/>
  <c r="B513" i="3"/>
  <c r="AG512" i="3"/>
  <c r="AF512" i="3"/>
  <c r="AE512" i="3"/>
  <c r="AD512" i="3"/>
  <c r="AK512" i="3" s="1"/>
  <c r="G500" i="5" s="1"/>
  <c r="AB512" i="3"/>
  <c r="AI512" i="3" s="1"/>
  <c r="E500" i="5" s="1"/>
  <c r="AA512" i="3"/>
  <c r="AC512" i="3" s="1"/>
  <c r="AJ512" i="3" s="1"/>
  <c r="F500" i="5" s="1"/>
  <c r="D512" i="3"/>
  <c r="C512" i="3"/>
  <c r="B512" i="3"/>
  <c r="AG511" i="3"/>
  <c r="AF511" i="3"/>
  <c r="AE511" i="3"/>
  <c r="AD511" i="3"/>
  <c r="AK511" i="3" s="1"/>
  <c r="G499" i="5" s="1"/>
  <c r="AC511" i="3"/>
  <c r="AJ511" i="3" s="1"/>
  <c r="F499" i="5" s="1"/>
  <c r="AB511" i="3"/>
  <c r="AI511" i="3" s="1"/>
  <c r="E499" i="5" s="1"/>
  <c r="AA511" i="3"/>
  <c r="D511" i="3"/>
  <c r="C511" i="3"/>
  <c r="B511" i="3"/>
  <c r="AK510" i="3"/>
  <c r="G498" i="5" s="1"/>
  <c r="AI510" i="3"/>
  <c r="E498" i="5" s="1"/>
  <c r="AG510" i="3"/>
  <c r="AF510" i="3"/>
  <c r="AE510" i="3"/>
  <c r="AD510" i="3"/>
  <c r="AB510" i="3"/>
  <c r="AA510" i="3"/>
  <c r="AC510" i="3" s="1"/>
  <c r="AJ510" i="3" s="1"/>
  <c r="F498" i="5" s="1"/>
  <c r="D510" i="3"/>
  <c r="C510" i="3"/>
  <c r="B510" i="3"/>
  <c r="AK509" i="3"/>
  <c r="G497" i="5" s="1"/>
  <c r="AI509" i="3"/>
  <c r="E497" i="5" s="1"/>
  <c r="AG509" i="3"/>
  <c r="AF509" i="3"/>
  <c r="AE509" i="3"/>
  <c r="AD509" i="3"/>
  <c r="AC509" i="3"/>
  <c r="AJ509" i="3" s="1"/>
  <c r="F497" i="5" s="1"/>
  <c r="AB509" i="3"/>
  <c r="AA509" i="3"/>
  <c r="D509" i="3"/>
  <c r="C509" i="3"/>
  <c r="B509" i="3"/>
  <c r="AH508" i="3"/>
  <c r="AG508" i="3"/>
  <c r="AF508" i="3"/>
  <c r="AE508" i="3"/>
  <c r="AD508" i="3"/>
  <c r="AK508" i="3" s="1"/>
  <c r="G496" i="5" s="1"/>
  <c r="AB508" i="3"/>
  <c r="AI508" i="3" s="1"/>
  <c r="E496" i="5" s="1"/>
  <c r="AA508" i="3"/>
  <c r="AC508" i="3" s="1"/>
  <c r="AJ508" i="3" s="1"/>
  <c r="F496" i="5" s="1"/>
  <c r="D508" i="3"/>
  <c r="C508" i="3"/>
  <c r="B508" i="3"/>
  <c r="AJ507" i="3"/>
  <c r="F495" i="5" s="1"/>
  <c r="AG507" i="3"/>
  <c r="AF507" i="3"/>
  <c r="AE507" i="3"/>
  <c r="AD507" i="3"/>
  <c r="AK507" i="3" s="1"/>
  <c r="G495" i="5" s="1"/>
  <c r="AC507" i="3"/>
  <c r="AB507" i="3"/>
  <c r="AI507" i="3" s="1"/>
  <c r="E495" i="5" s="1"/>
  <c r="AA507" i="3"/>
  <c r="D507" i="3"/>
  <c r="C507" i="3"/>
  <c r="B507" i="3"/>
  <c r="AG506" i="3"/>
  <c r="AF506" i="3"/>
  <c r="AE506" i="3"/>
  <c r="AD506" i="3"/>
  <c r="AK506" i="3" s="1"/>
  <c r="G494" i="5" s="1"/>
  <c r="AB506" i="3"/>
  <c r="AI506" i="3" s="1"/>
  <c r="E494" i="5" s="1"/>
  <c r="AA506" i="3"/>
  <c r="AC506" i="3" s="1"/>
  <c r="AJ506" i="3" s="1"/>
  <c r="F494" i="5" s="1"/>
  <c r="D506" i="3"/>
  <c r="C506" i="3"/>
  <c r="B506" i="3"/>
  <c r="AH505" i="3"/>
  <c r="AG505" i="3"/>
  <c r="AF505" i="3"/>
  <c r="AE505" i="3"/>
  <c r="AD505" i="3"/>
  <c r="AK505" i="3" s="1"/>
  <c r="G493" i="5" s="1"/>
  <c r="AC505" i="3"/>
  <c r="AJ505" i="3" s="1"/>
  <c r="F493" i="5" s="1"/>
  <c r="AB505" i="3"/>
  <c r="AI505" i="3" s="1"/>
  <c r="E493" i="5" s="1"/>
  <c r="AA505" i="3"/>
  <c r="D505" i="3"/>
  <c r="C505" i="3"/>
  <c r="B505" i="3"/>
  <c r="AJ504" i="3"/>
  <c r="F492" i="5" s="1"/>
  <c r="AG504" i="3"/>
  <c r="AF504" i="3"/>
  <c r="AE504" i="3"/>
  <c r="AD504" i="3"/>
  <c r="AK504" i="3" s="1"/>
  <c r="G492" i="5" s="1"/>
  <c r="AC504" i="3"/>
  <c r="AB504" i="3"/>
  <c r="AI504" i="3" s="1"/>
  <c r="E492" i="5" s="1"/>
  <c r="AA504" i="3"/>
  <c r="D504" i="3"/>
  <c r="C504" i="3"/>
  <c r="B504" i="3"/>
  <c r="AG503" i="3"/>
  <c r="AF503" i="3"/>
  <c r="AE503" i="3"/>
  <c r="AD503" i="3"/>
  <c r="AK503" i="3" s="1"/>
  <c r="G491" i="5" s="1"/>
  <c r="AB503" i="3"/>
  <c r="AI503" i="3" s="1"/>
  <c r="E491" i="5" s="1"/>
  <c r="AA503" i="3"/>
  <c r="AC503" i="3" s="1"/>
  <c r="D503" i="3"/>
  <c r="C503" i="3"/>
  <c r="B503" i="3"/>
  <c r="AK502" i="3"/>
  <c r="G490" i="5" s="1"/>
  <c r="AG502" i="3"/>
  <c r="AF502" i="3"/>
  <c r="AE502" i="3"/>
  <c r="AD502" i="3"/>
  <c r="AB502" i="3"/>
  <c r="AI502" i="3" s="1"/>
  <c r="E490" i="5" s="1"/>
  <c r="AA502" i="3"/>
  <c r="AC502" i="3" s="1"/>
  <c r="AJ502" i="3" s="1"/>
  <c r="F490" i="5" s="1"/>
  <c r="D502" i="3"/>
  <c r="C502" i="3"/>
  <c r="B502" i="3"/>
  <c r="AI501" i="3"/>
  <c r="E489" i="5" s="1"/>
  <c r="AH501" i="3"/>
  <c r="AG501" i="3"/>
  <c r="AF501" i="3"/>
  <c r="AE501" i="3"/>
  <c r="AD501" i="3"/>
  <c r="AK501" i="3" s="1"/>
  <c r="G489" i="5" s="1"/>
  <c r="AC501" i="3"/>
  <c r="AJ501" i="3" s="1"/>
  <c r="F489" i="5" s="1"/>
  <c r="AB501" i="3"/>
  <c r="AA501" i="3"/>
  <c r="D501" i="3"/>
  <c r="C501" i="3"/>
  <c r="B501" i="3"/>
  <c r="AK500" i="3"/>
  <c r="G488" i="5" s="1"/>
  <c r="AJ500" i="3"/>
  <c r="F488" i="5" s="1"/>
  <c r="AG500" i="3"/>
  <c r="AF500" i="3"/>
  <c r="AE500" i="3"/>
  <c r="AD500" i="3"/>
  <c r="AC500" i="3"/>
  <c r="AB500" i="3"/>
  <c r="AI500" i="3" s="1"/>
  <c r="E488" i="5" s="1"/>
  <c r="AA500" i="3"/>
  <c r="D500" i="3"/>
  <c r="C500" i="3"/>
  <c r="B500" i="3"/>
  <c r="AI499" i="3"/>
  <c r="E487" i="5" s="1"/>
  <c r="AG499" i="3"/>
  <c r="AF499" i="3"/>
  <c r="AE499" i="3"/>
  <c r="AD499" i="3"/>
  <c r="AK499" i="3" s="1"/>
  <c r="G487" i="5" s="1"/>
  <c r="AB499" i="3"/>
  <c r="AA499" i="3"/>
  <c r="AC499" i="3" s="1"/>
  <c r="D499" i="3"/>
  <c r="C499" i="3"/>
  <c r="B499" i="3"/>
  <c r="AK498" i="3"/>
  <c r="G486" i="5" s="1"/>
  <c r="AG498" i="3"/>
  <c r="AF498" i="3"/>
  <c r="AE498" i="3"/>
  <c r="AD498" i="3"/>
  <c r="AB498" i="3"/>
  <c r="AI498" i="3" s="1"/>
  <c r="E486" i="5" s="1"/>
  <c r="AA498" i="3"/>
  <c r="AC498" i="3" s="1"/>
  <c r="AJ498" i="3" s="1"/>
  <c r="F486" i="5" s="1"/>
  <c r="D498" i="3"/>
  <c r="C498" i="3"/>
  <c r="B498" i="3"/>
  <c r="AI497" i="3"/>
  <c r="E485" i="5" s="1"/>
  <c r="AH497" i="3"/>
  <c r="AG497" i="3"/>
  <c r="AF497" i="3"/>
  <c r="AE497" i="3"/>
  <c r="AD497" i="3"/>
  <c r="AK497" i="3" s="1"/>
  <c r="G485" i="5" s="1"/>
  <c r="AC497" i="3"/>
  <c r="AJ497" i="3" s="1"/>
  <c r="F485" i="5" s="1"/>
  <c r="AB497" i="3"/>
  <c r="AA497" i="3"/>
  <c r="D497" i="3"/>
  <c r="C497" i="3"/>
  <c r="B497" i="3"/>
  <c r="AK496" i="3"/>
  <c r="G484" i="5" s="1"/>
  <c r="AJ496" i="3"/>
  <c r="F484" i="5" s="1"/>
  <c r="AG496" i="3"/>
  <c r="AF496" i="3"/>
  <c r="AE496" i="3"/>
  <c r="AD496" i="3"/>
  <c r="AC496" i="3"/>
  <c r="AB496" i="3"/>
  <c r="AI496" i="3" s="1"/>
  <c r="E484" i="5" s="1"/>
  <c r="AA496" i="3"/>
  <c r="D496" i="3"/>
  <c r="C496" i="3"/>
  <c r="B496" i="3"/>
  <c r="AI495" i="3"/>
  <c r="E483" i="5" s="1"/>
  <c r="AG495" i="3"/>
  <c r="AF495" i="3"/>
  <c r="AE495" i="3"/>
  <c r="AD495" i="3"/>
  <c r="AK495" i="3" s="1"/>
  <c r="G483" i="5" s="1"/>
  <c r="AB495" i="3"/>
  <c r="AA495" i="3"/>
  <c r="AC495" i="3" s="1"/>
  <c r="D495" i="3"/>
  <c r="C495" i="3"/>
  <c r="B495" i="3"/>
  <c r="AK494" i="3"/>
  <c r="G482" i="5" s="1"/>
  <c r="AG494" i="3"/>
  <c r="AF494" i="3"/>
  <c r="AE494" i="3"/>
  <c r="AD494" i="3"/>
  <c r="AB494" i="3"/>
  <c r="AI494" i="3" s="1"/>
  <c r="E482" i="5" s="1"/>
  <c r="AA494" i="3"/>
  <c r="AC494" i="3" s="1"/>
  <c r="AJ494" i="3" s="1"/>
  <c r="F482" i="5" s="1"/>
  <c r="D494" i="3"/>
  <c r="C494" i="3"/>
  <c r="B494" i="3"/>
  <c r="AI493" i="3"/>
  <c r="E481" i="5" s="1"/>
  <c r="AH493" i="3"/>
  <c r="AG493" i="3"/>
  <c r="AF493" i="3"/>
  <c r="AE493" i="3"/>
  <c r="AD493" i="3"/>
  <c r="AK493" i="3" s="1"/>
  <c r="G481" i="5" s="1"/>
  <c r="AC493" i="3"/>
  <c r="AJ493" i="3" s="1"/>
  <c r="F481" i="5" s="1"/>
  <c r="AB493" i="3"/>
  <c r="AA493" i="3"/>
  <c r="D493" i="3"/>
  <c r="C493" i="3"/>
  <c r="B493" i="3"/>
  <c r="AK492" i="3"/>
  <c r="G480" i="5" s="1"/>
  <c r="AJ492" i="3"/>
  <c r="F480" i="5" s="1"/>
  <c r="AG492" i="3"/>
  <c r="AF492" i="3"/>
  <c r="AE492" i="3"/>
  <c r="AD492" i="3"/>
  <c r="AC492" i="3"/>
  <c r="AB492" i="3"/>
  <c r="AI492" i="3" s="1"/>
  <c r="E480" i="5" s="1"/>
  <c r="AA492" i="3"/>
  <c r="D492" i="3"/>
  <c r="C492" i="3"/>
  <c r="B492" i="3"/>
  <c r="AI491" i="3"/>
  <c r="E479" i="5" s="1"/>
  <c r="AG491" i="3"/>
  <c r="AF491" i="3"/>
  <c r="AE491" i="3"/>
  <c r="AD491" i="3"/>
  <c r="AK491" i="3" s="1"/>
  <c r="G479" i="5" s="1"/>
  <c r="AB491" i="3"/>
  <c r="AA491" i="3"/>
  <c r="AC491" i="3" s="1"/>
  <c r="D491" i="3"/>
  <c r="C491" i="3"/>
  <c r="B491" i="3"/>
  <c r="AK490" i="3"/>
  <c r="G478" i="5" s="1"/>
  <c r="AJ490" i="3"/>
  <c r="F478" i="5" s="1"/>
  <c r="AG490" i="3"/>
  <c r="AF490" i="3"/>
  <c r="AE490" i="3"/>
  <c r="AD490" i="3"/>
  <c r="AC490" i="3"/>
  <c r="AB490" i="3"/>
  <c r="AI490" i="3" s="1"/>
  <c r="E478" i="5" s="1"/>
  <c r="AA490" i="3"/>
  <c r="D490" i="3"/>
  <c r="C490" i="3"/>
  <c r="B490" i="3"/>
  <c r="AI489" i="3"/>
  <c r="E477" i="5" s="1"/>
  <c r="AG489" i="3"/>
  <c r="AF489" i="3"/>
  <c r="AE489" i="3"/>
  <c r="AD489" i="3"/>
  <c r="AK489" i="3" s="1"/>
  <c r="G477" i="5" s="1"/>
  <c r="AB489" i="3"/>
  <c r="AA489" i="3"/>
  <c r="AC489" i="3" s="1"/>
  <c r="D489" i="3"/>
  <c r="C489" i="3"/>
  <c r="B489" i="3"/>
  <c r="AK488" i="3"/>
  <c r="G476" i="5" s="1"/>
  <c r="AJ488" i="3"/>
  <c r="F476" i="5" s="1"/>
  <c r="AG488" i="3"/>
  <c r="AF488" i="3"/>
  <c r="AE488" i="3"/>
  <c r="AD488" i="3"/>
  <c r="AC488" i="3"/>
  <c r="AB488" i="3"/>
  <c r="AI488" i="3" s="1"/>
  <c r="E476" i="5" s="1"/>
  <c r="AA488" i="3"/>
  <c r="D488" i="3"/>
  <c r="C488" i="3"/>
  <c r="B488" i="3"/>
  <c r="AI487" i="3"/>
  <c r="E475" i="5" s="1"/>
  <c r="AG487" i="3"/>
  <c r="AF487" i="3"/>
  <c r="AE487" i="3"/>
  <c r="AD487" i="3"/>
  <c r="AK487" i="3" s="1"/>
  <c r="G475" i="5" s="1"/>
  <c r="AB487" i="3"/>
  <c r="AA487" i="3"/>
  <c r="AC487" i="3" s="1"/>
  <c r="D487" i="3"/>
  <c r="C487" i="3"/>
  <c r="B487" i="3"/>
  <c r="AK486" i="3"/>
  <c r="G474" i="5" s="1"/>
  <c r="AJ486" i="3"/>
  <c r="F474" i="5" s="1"/>
  <c r="AG486" i="3"/>
  <c r="AF486" i="3"/>
  <c r="AE486" i="3"/>
  <c r="AD486" i="3"/>
  <c r="AC486" i="3"/>
  <c r="AB486" i="3"/>
  <c r="AI486" i="3" s="1"/>
  <c r="E474" i="5" s="1"/>
  <c r="AA486" i="3"/>
  <c r="D486" i="3"/>
  <c r="C486" i="3"/>
  <c r="B486" i="3"/>
  <c r="AI485" i="3"/>
  <c r="E473" i="5" s="1"/>
  <c r="AG485" i="3"/>
  <c r="AF485" i="3"/>
  <c r="AE485" i="3"/>
  <c r="AD485" i="3"/>
  <c r="AK485" i="3" s="1"/>
  <c r="G473" i="5" s="1"/>
  <c r="AB485" i="3"/>
  <c r="AA485" i="3"/>
  <c r="AC485" i="3" s="1"/>
  <c r="D485" i="3"/>
  <c r="C485" i="3"/>
  <c r="B485" i="3"/>
  <c r="AK484" i="3"/>
  <c r="G472" i="5" s="1"/>
  <c r="AJ484" i="3"/>
  <c r="F472" i="5" s="1"/>
  <c r="AG484" i="3"/>
  <c r="AF484" i="3"/>
  <c r="AE484" i="3"/>
  <c r="AD484" i="3"/>
  <c r="AC484" i="3"/>
  <c r="AB484" i="3"/>
  <c r="AI484" i="3" s="1"/>
  <c r="E472" i="5" s="1"/>
  <c r="AA484" i="3"/>
  <c r="D484" i="3"/>
  <c r="C484" i="3"/>
  <c r="B484" i="3"/>
  <c r="AI483" i="3"/>
  <c r="E471" i="5" s="1"/>
  <c r="AG483" i="3"/>
  <c r="AF483" i="3"/>
  <c r="AE483" i="3"/>
  <c r="AD483" i="3"/>
  <c r="AK483" i="3" s="1"/>
  <c r="G471" i="5" s="1"/>
  <c r="AB483" i="3"/>
  <c r="AA483" i="3"/>
  <c r="AC483" i="3" s="1"/>
  <c r="D483" i="3"/>
  <c r="C483" i="3"/>
  <c r="B483" i="3"/>
  <c r="AK482" i="3"/>
  <c r="G470" i="5" s="1"/>
  <c r="AJ482" i="3"/>
  <c r="F470" i="5" s="1"/>
  <c r="AG482" i="3"/>
  <c r="AF482" i="3"/>
  <c r="AE482" i="3"/>
  <c r="AD482" i="3"/>
  <c r="AC482" i="3"/>
  <c r="AB482" i="3"/>
  <c r="AI482" i="3" s="1"/>
  <c r="E470" i="5" s="1"/>
  <c r="AA482" i="3"/>
  <c r="D482" i="3"/>
  <c r="C482" i="3"/>
  <c r="B482" i="3"/>
  <c r="AI481" i="3"/>
  <c r="E469" i="5" s="1"/>
  <c r="AG481" i="3"/>
  <c r="AF481" i="3"/>
  <c r="AE481" i="3"/>
  <c r="AD481" i="3"/>
  <c r="AK481" i="3" s="1"/>
  <c r="G469" i="5" s="1"/>
  <c r="AB481" i="3"/>
  <c r="AA481" i="3"/>
  <c r="AC481" i="3" s="1"/>
  <c r="D481" i="3"/>
  <c r="C481" i="3"/>
  <c r="B481" i="3"/>
  <c r="AK480" i="3"/>
  <c r="G468" i="5" s="1"/>
  <c r="AJ480" i="3"/>
  <c r="F468" i="5" s="1"/>
  <c r="AG480" i="3"/>
  <c r="AF480" i="3"/>
  <c r="AE480" i="3"/>
  <c r="AD480" i="3"/>
  <c r="AC480" i="3"/>
  <c r="AB480" i="3"/>
  <c r="AI480" i="3" s="1"/>
  <c r="E468" i="5" s="1"/>
  <c r="AA480" i="3"/>
  <c r="D480" i="3"/>
  <c r="C480" i="3"/>
  <c r="B480" i="3"/>
  <c r="AI479" i="3"/>
  <c r="E467" i="5" s="1"/>
  <c r="AG479" i="3"/>
  <c r="AF479" i="3"/>
  <c r="AE479" i="3"/>
  <c r="AD479" i="3"/>
  <c r="AK479" i="3" s="1"/>
  <c r="G467" i="5" s="1"/>
  <c r="AB479" i="3"/>
  <c r="AA479" i="3"/>
  <c r="AC479" i="3" s="1"/>
  <c r="D479" i="3"/>
  <c r="C479" i="3"/>
  <c r="B479" i="3"/>
  <c r="AK478" i="3"/>
  <c r="G466" i="5" s="1"/>
  <c r="AJ478" i="3"/>
  <c r="F466" i="5" s="1"/>
  <c r="AG478" i="3"/>
  <c r="AF478" i="3"/>
  <c r="AE478" i="3"/>
  <c r="AD478" i="3"/>
  <c r="AC478" i="3"/>
  <c r="AB478" i="3"/>
  <c r="AI478" i="3" s="1"/>
  <c r="E466" i="5" s="1"/>
  <c r="AA478" i="3"/>
  <c r="D478" i="3"/>
  <c r="C478" i="3"/>
  <c r="B478" i="3"/>
  <c r="AI477" i="3"/>
  <c r="E465" i="5" s="1"/>
  <c r="AG477" i="3"/>
  <c r="AF477" i="3"/>
  <c r="AE477" i="3"/>
  <c r="AD477" i="3"/>
  <c r="AK477" i="3" s="1"/>
  <c r="G465" i="5" s="1"/>
  <c r="AB477" i="3"/>
  <c r="AA477" i="3"/>
  <c r="AC477" i="3" s="1"/>
  <c r="D477" i="3"/>
  <c r="C477" i="3"/>
  <c r="B477" i="3"/>
  <c r="AK476" i="3"/>
  <c r="G464" i="5" s="1"/>
  <c r="AJ476" i="3"/>
  <c r="F464" i="5" s="1"/>
  <c r="AG476" i="3"/>
  <c r="AF476" i="3"/>
  <c r="AE476" i="3"/>
  <c r="AD476" i="3"/>
  <c r="AC476" i="3"/>
  <c r="AB476" i="3"/>
  <c r="AI476" i="3" s="1"/>
  <c r="E464" i="5" s="1"/>
  <c r="AA476" i="3"/>
  <c r="D476" i="3"/>
  <c r="C476" i="3"/>
  <c r="B476" i="3"/>
  <c r="AI475" i="3"/>
  <c r="E463" i="5" s="1"/>
  <c r="AG475" i="3"/>
  <c r="AF475" i="3"/>
  <c r="AE475" i="3"/>
  <c r="AD475" i="3"/>
  <c r="AK475" i="3" s="1"/>
  <c r="G463" i="5" s="1"/>
  <c r="AB475" i="3"/>
  <c r="AA475" i="3"/>
  <c r="AC475" i="3" s="1"/>
  <c r="D475" i="3"/>
  <c r="C475" i="3"/>
  <c r="B475" i="3"/>
  <c r="AK474" i="3"/>
  <c r="G462" i="5" s="1"/>
  <c r="AJ474" i="3"/>
  <c r="F462" i="5" s="1"/>
  <c r="AG474" i="3"/>
  <c r="AF474" i="3"/>
  <c r="AE474" i="3"/>
  <c r="AD474" i="3"/>
  <c r="AC474" i="3"/>
  <c r="AB474" i="3"/>
  <c r="AI474" i="3" s="1"/>
  <c r="E462" i="5" s="1"/>
  <c r="AA474" i="3"/>
  <c r="D474" i="3"/>
  <c r="C474" i="3"/>
  <c r="B474" i="3"/>
  <c r="AI473" i="3"/>
  <c r="E461" i="5" s="1"/>
  <c r="AG473" i="3"/>
  <c r="AF473" i="3"/>
  <c r="AE473" i="3"/>
  <c r="AD473" i="3"/>
  <c r="AK473" i="3" s="1"/>
  <c r="G461" i="5" s="1"/>
  <c r="AB473" i="3"/>
  <c r="AA473" i="3"/>
  <c r="AC473" i="3" s="1"/>
  <c r="D473" i="3"/>
  <c r="C473" i="3"/>
  <c r="B473" i="3"/>
  <c r="AK472" i="3"/>
  <c r="G460" i="5" s="1"/>
  <c r="AJ472" i="3"/>
  <c r="F460" i="5" s="1"/>
  <c r="AG472" i="3"/>
  <c r="AF472" i="3"/>
  <c r="AE472" i="3"/>
  <c r="AD472" i="3"/>
  <c r="AC472" i="3"/>
  <c r="AB472" i="3"/>
  <c r="AI472" i="3" s="1"/>
  <c r="E460" i="5" s="1"/>
  <c r="AA472" i="3"/>
  <c r="D472" i="3"/>
  <c r="C472" i="3"/>
  <c r="B472" i="3"/>
  <c r="AI471" i="3"/>
  <c r="E459" i="5" s="1"/>
  <c r="AG471" i="3"/>
  <c r="AF471" i="3"/>
  <c r="AE471" i="3"/>
  <c r="AD471" i="3"/>
  <c r="AK471" i="3" s="1"/>
  <c r="G459" i="5" s="1"/>
  <c r="AB471" i="3"/>
  <c r="AA471" i="3"/>
  <c r="AC471" i="3" s="1"/>
  <c r="D471" i="3"/>
  <c r="C471" i="3"/>
  <c r="B471" i="3"/>
  <c r="AK470" i="3"/>
  <c r="G458" i="5" s="1"/>
  <c r="AJ470" i="3"/>
  <c r="F458" i="5" s="1"/>
  <c r="AG470" i="3"/>
  <c r="AF470" i="3"/>
  <c r="AE470" i="3"/>
  <c r="AD470" i="3"/>
  <c r="AC470" i="3"/>
  <c r="AB470" i="3"/>
  <c r="AI470" i="3" s="1"/>
  <c r="E458" i="5" s="1"/>
  <c r="AA470" i="3"/>
  <c r="D470" i="3"/>
  <c r="C470" i="3"/>
  <c r="B470" i="3"/>
  <c r="AI469" i="3"/>
  <c r="E457" i="5" s="1"/>
  <c r="AG469" i="3"/>
  <c r="AF469" i="3"/>
  <c r="AE469" i="3"/>
  <c r="AD469" i="3"/>
  <c r="AK469" i="3" s="1"/>
  <c r="G457" i="5" s="1"/>
  <c r="AB469" i="3"/>
  <c r="AA469" i="3"/>
  <c r="AC469" i="3" s="1"/>
  <c r="D469" i="3"/>
  <c r="C469" i="3"/>
  <c r="B469" i="3"/>
  <c r="AK468" i="3"/>
  <c r="G456" i="5" s="1"/>
  <c r="AJ468" i="3"/>
  <c r="F456" i="5" s="1"/>
  <c r="AG468" i="3"/>
  <c r="AF468" i="3"/>
  <c r="AE468" i="3"/>
  <c r="AD468" i="3"/>
  <c r="AC468" i="3"/>
  <c r="AB468" i="3"/>
  <c r="AI468" i="3" s="1"/>
  <c r="E456" i="5" s="1"/>
  <c r="AA468" i="3"/>
  <c r="D468" i="3"/>
  <c r="C468" i="3"/>
  <c r="B468" i="3"/>
  <c r="AI467" i="3"/>
  <c r="E455" i="5" s="1"/>
  <c r="AG467" i="3"/>
  <c r="AF467" i="3"/>
  <c r="AE467" i="3"/>
  <c r="AD467" i="3"/>
  <c r="AK467" i="3" s="1"/>
  <c r="G455" i="5" s="1"/>
  <c r="AB467" i="3"/>
  <c r="AA467" i="3"/>
  <c r="AC467" i="3" s="1"/>
  <c r="D467" i="3"/>
  <c r="C467" i="3"/>
  <c r="B467" i="3"/>
  <c r="AK466" i="3"/>
  <c r="G454" i="5" s="1"/>
  <c r="AJ466" i="3"/>
  <c r="F454" i="5" s="1"/>
  <c r="AG466" i="3"/>
  <c r="AF466" i="3"/>
  <c r="AE466" i="3"/>
  <c r="AD466" i="3"/>
  <c r="AC466" i="3"/>
  <c r="AB466" i="3"/>
  <c r="AI466" i="3" s="1"/>
  <c r="E454" i="5" s="1"/>
  <c r="AA466" i="3"/>
  <c r="D466" i="3"/>
  <c r="C466" i="3"/>
  <c r="B466" i="3"/>
  <c r="AI465" i="3"/>
  <c r="E453" i="5" s="1"/>
  <c r="AG465" i="3"/>
  <c r="AF465" i="3"/>
  <c r="AE465" i="3"/>
  <c r="AD465" i="3"/>
  <c r="AK465" i="3" s="1"/>
  <c r="G453" i="5" s="1"/>
  <c r="AB465" i="3"/>
  <c r="AA465" i="3"/>
  <c r="AC465" i="3" s="1"/>
  <c r="D465" i="3"/>
  <c r="C465" i="3"/>
  <c r="B465" i="3"/>
  <c r="AK464" i="3"/>
  <c r="G452" i="5" s="1"/>
  <c r="AJ464" i="3"/>
  <c r="F452" i="5" s="1"/>
  <c r="AG464" i="3"/>
  <c r="AF464" i="3"/>
  <c r="AE464" i="3"/>
  <c r="AD464" i="3"/>
  <c r="AC464" i="3"/>
  <c r="AB464" i="3"/>
  <c r="AI464" i="3" s="1"/>
  <c r="E452" i="5" s="1"/>
  <c r="AA464" i="3"/>
  <c r="D464" i="3"/>
  <c r="C464" i="3"/>
  <c r="B464" i="3"/>
  <c r="AI463" i="3"/>
  <c r="E451" i="5" s="1"/>
  <c r="AG463" i="3"/>
  <c r="AF463" i="3"/>
  <c r="AE463" i="3"/>
  <c r="AD463" i="3"/>
  <c r="AK463" i="3" s="1"/>
  <c r="G451" i="5" s="1"/>
  <c r="AB463" i="3"/>
  <c r="AA463" i="3"/>
  <c r="AC463" i="3" s="1"/>
  <c r="D463" i="3"/>
  <c r="C463" i="3"/>
  <c r="B463" i="3"/>
  <c r="AK462" i="3"/>
  <c r="G450" i="5" s="1"/>
  <c r="AJ462" i="3"/>
  <c r="F450" i="5" s="1"/>
  <c r="AG462" i="3"/>
  <c r="AF462" i="3"/>
  <c r="AE462" i="3"/>
  <c r="AD462" i="3"/>
  <c r="AC462" i="3"/>
  <c r="AB462" i="3"/>
  <c r="AI462" i="3" s="1"/>
  <c r="E450" i="5" s="1"/>
  <c r="AA462" i="3"/>
  <c r="D462" i="3"/>
  <c r="C462" i="3"/>
  <c r="B462" i="3"/>
  <c r="AI461" i="3"/>
  <c r="E449" i="5" s="1"/>
  <c r="AG461" i="3"/>
  <c r="AF461" i="3"/>
  <c r="AE461" i="3"/>
  <c r="AD461" i="3"/>
  <c r="AK461" i="3" s="1"/>
  <c r="G449" i="5" s="1"/>
  <c r="AB461" i="3"/>
  <c r="AA461" i="3"/>
  <c r="AC461" i="3" s="1"/>
  <c r="D461" i="3"/>
  <c r="C461" i="3"/>
  <c r="B461" i="3"/>
  <c r="AK460" i="3"/>
  <c r="G448" i="5" s="1"/>
  <c r="AJ460" i="3"/>
  <c r="F448" i="5" s="1"/>
  <c r="AG460" i="3"/>
  <c r="AF460" i="3"/>
  <c r="AE460" i="3"/>
  <c r="AD460" i="3"/>
  <c r="AC460" i="3"/>
  <c r="AB460" i="3"/>
  <c r="AI460" i="3" s="1"/>
  <c r="E448" i="5" s="1"/>
  <c r="AA460" i="3"/>
  <c r="D460" i="3"/>
  <c r="C460" i="3"/>
  <c r="B460" i="3"/>
  <c r="AI459" i="3"/>
  <c r="E447" i="5" s="1"/>
  <c r="AG459" i="3"/>
  <c r="AF459" i="3"/>
  <c r="AE459" i="3"/>
  <c r="AD459" i="3"/>
  <c r="AK459" i="3" s="1"/>
  <c r="G447" i="5" s="1"/>
  <c r="AB459" i="3"/>
  <c r="AA459" i="3"/>
  <c r="AC459" i="3" s="1"/>
  <c r="D459" i="3"/>
  <c r="C459" i="3"/>
  <c r="B459" i="3"/>
  <c r="AK458" i="3"/>
  <c r="G446" i="5" s="1"/>
  <c r="AJ458" i="3"/>
  <c r="F446" i="5" s="1"/>
  <c r="AG458" i="3"/>
  <c r="AF458" i="3"/>
  <c r="AE458" i="3"/>
  <c r="AD458" i="3"/>
  <c r="AC458" i="3"/>
  <c r="AB458" i="3"/>
  <c r="AI458" i="3" s="1"/>
  <c r="E446" i="5" s="1"/>
  <c r="AA458" i="3"/>
  <c r="D458" i="3"/>
  <c r="C458" i="3"/>
  <c r="B458" i="3"/>
  <c r="AI457" i="3"/>
  <c r="E445" i="5" s="1"/>
  <c r="AG457" i="3"/>
  <c r="AF457" i="3"/>
  <c r="AE457" i="3"/>
  <c r="AD457" i="3"/>
  <c r="AK457" i="3" s="1"/>
  <c r="G445" i="5" s="1"/>
  <c r="AB457" i="3"/>
  <c r="AA457" i="3"/>
  <c r="AC457" i="3" s="1"/>
  <c r="D457" i="3"/>
  <c r="C457" i="3"/>
  <c r="B457" i="3"/>
  <c r="AK456" i="3"/>
  <c r="G444" i="5" s="1"/>
  <c r="AJ456" i="3"/>
  <c r="F444" i="5" s="1"/>
  <c r="AG456" i="3"/>
  <c r="AF456" i="3"/>
  <c r="AE456" i="3"/>
  <c r="AD456" i="3"/>
  <c r="AC456" i="3"/>
  <c r="AB456" i="3"/>
  <c r="AI456" i="3" s="1"/>
  <c r="E444" i="5" s="1"/>
  <c r="AA456" i="3"/>
  <c r="D456" i="3"/>
  <c r="C456" i="3"/>
  <c r="B456" i="3"/>
  <c r="AI455" i="3"/>
  <c r="E443" i="5" s="1"/>
  <c r="AG455" i="3"/>
  <c r="AF455" i="3"/>
  <c r="AE455" i="3"/>
  <c r="AD455" i="3"/>
  <c r="AK455" i="3" s="1"/>
  <c r="G443" i="5" s="1"/>
  <c r="AB455" i="3"/>
  <c r="AA455" i="3"/>
  <c r="AC455" i="3" s="1"/>
  <c r="D455" i="3"/>
  <c r="C455" i="3"/>
  <c r="B455" i="3"/>
  <c r="AK454" i="3"/>
  <c r="G442" i="5" s="1"/>
  <c r="AJ454" i="3"/>
  <c r="F442" i="5" s="1"/>
  <c r="AG454" i="3"/>
  <c r="AF454" i="3"/>
  <c r="AE454" i="3"/>
  <c r="AD454" i="3"/>
  <c r="AC454" i="3"/>
  <c r="AB454" i="3"/>
  <c r="AI454" i="3" s="1"/>
  <c r="E442" i="5" s="1"/>
  <c r="AA454" i="3"/>
  <c r="D454" i="3"/>
  <c r="C454" i="3"/>
  <c r="B454" i="3"/>
  <c r="AI453" i="3"/>
  <c r="E441" i="5" s="1"/>
  <c r="AG453" i="3"/>
  <c r="AF453" i="3"/>
  <c r="AE453" i="3"/>
  <c r="AD453" i="3"/>
  <c r="AK453" i="3" s="1"/>
  <c r="G441" i="5" s="1"/>
  <c r="AB453" i="3"/>
  <c r="AA453" i="3"/>
  <c r="AC453" i="3" s="1"/>
  <c r="D453" i="3"/>
  <c r="C453" i="3"/>
  <c r="B453" i="3"/>
  <c r="AK452" i="3"/>
  <c r="G440" i="5" s="1"/>
  <c r="AJ452" i="3"/>
  <c r="F440" i="5" s="1"/>
  <c r="AG452" i="3"/>
  <c r="AF452" i="3"/>
  <c r="AE452" i="3"/>
  <c r="AD452" i="3"/>
  <c r="AC452" i="3"/>
  <c r="AB452" i="3"/>
  <c r="AI452" i="3" s="1"/>
  <c r="E440" i="5" s="1"/>
  <c r="AA452" i="3"/>
  <c r="D452" i="3"/>
  <c r="C452" i="3"/>
  <c r="B452" i="3"/>
  <c r="AI451" i="3"/>
  <c r="E439" i="5" s="1"/>
  <c r="AG451" i="3"/>
  <c r="AF451" i="3"/>
  <c r="AE451" i="3"/>
  <c r="AD451" i="3"/>
  <c r="AK451" i="3" s="1"/>
  <c r="G439" i="5" s="1"/>
  <c r="AB451" i="3"/>
  <c r="AA451" i="3"/>
  <c r="AC451" i="3" s="1"/>
  <c r="D451" i="3"/>
  <c r="C451" i="3"/>
  <c r="B451" i="3"/>
  <c r="AK450" i="3"/>
  <c r="G438" i="5" s="1"/>
  <c r="AJ450" i="3"/>
  <c r="F438" i="5" s="1"/>
  <c r="AG450" i="3"/>
  <c r="AF450" i="3"/>
  <c r="AE450" i="3"/>
  <c r="AD450" i="3"/>
  <c r="AC450" i="3"/>
  <c r="AB450" i="3"/>
  <c r="AI450" i="3" s="1"/>
  <c r="E438" i="5" s="1"/>
  <c r="AA450" i="3"/>
  <c r="D450" i="3"/>
  <c r="C450" i="3"/>
  <c r="B450" i="3"/>
  <c r="AI449" i="3"/>
  <c r="E437" i="5" s="1"/>
  <c r="AG449" i="3"/>
  <c r="AF449" i="3"/>
  <c r="AE449" i="3"/>
  <c r="AD449" i="3"/>
  <c r="AK449" i="3" s="1"/>
  <c r="G437" i="5" s="1"/>
  <c r="AB449" i="3"/>
  <c r="AA449" i="3"/>
  <c r="AC449" i="3" s="1"/>
  <c r="D449" i="3"/>
  <c r="C449" i="3"/>
  <c r="B449" i="3"/>
  <c r="AK448" i="3"/>
  <c r="G436" i="5" s="1"/>
  <c r="AJ448" i="3"/>
  <c r="F436" i="5" s="1"/>
  <c r="AG448" i="3"/>
  <c r="AF448" i="3"/>
  <c r="AE448" i="3"/>
  <c r="AD448" i="3"/>
  <c r="AC448" i="3"/>
  <c r="AB448" i="3"/>
  <c r="AI448" i="3" s="1"/>
  <c r="E436" i="5" s="1"/>
  <c r="AA448" i="3"/>
  <c r="D448" i="3"/>
  <c r="C448" i="3"/>
  <c r="B448" i="3"/>
  <c r="AI447" i="3"/>
  <c r="E435" i="5" s="1"/>
  <c r="AG447" i="3"/>
  <c r="AF447" i="3"/>
  <c r="AE447" i="3"/>
  <c r="AD447" i="3"/>
  <c r="AK447" i="3" s="1"/>
  <c r="G435" i="5" s="1"/>
  <c r="AB447" i="3"/>
  <c r="AA447" i="3"/>
  <c r="AC447" i="3" s="1"/>
  <c r="D447" i="3"/>
  <c r="C447" i="3"/>
  <c r="B447" i="3"/>
  <c r="AK446" i="3"/>
  <c r="G434" i="5" s="1"/>
  <c r="AJ446" i="3"/>
  <c r="F434" i="5" s="1"/>
  <c r="AG446" i="3"/>
  <c r="AF446" i="3"/>
  <c r="AE446" i="3"/>
  <c r="AD446" i="3"/>
  <c r="AC446" i="3"/>
  <c r="AB446" i="3"/>
  <c r="AI446" i="3" s="1"/>
  <c r="E434" i="5" s="1"/>
  <c r="AA446" i="3"/>
  <c r="D446" i="3"/>
  <c r="C446" i="3"/>
  <c r="B446" i="3"/>
  <c r="AI445" i="3"/>
  <c r="E433" i="5" s="1"/>
  <c r="AG445" i="3"/>
  <c r="AF445" i="3"/>
  <c r="AE445" i="3"/>
  <c r="AD445" i="3"/>
  <c r="AK445" i="3" s="1"/>
  <c r="G433" i="5" s="1"/>
  <c r="AB445" i="3"/>
  <c r="AA445" i="3"/>
  <c r="AC445" i="3" s="1"/>
  <c r="D445" i="3"/>
  <c r="C445" i="3"/>
  <c r="B445" i="3"/>
  <c r="AK444" i="3"/>
  <c r="G432" i="5" s="1"/>
  <c r="AJ444" i="3"/>
  <c r="F432" i="5" s="1"/>
  <c r="AG444" i="3"/>
  <c r="AF444" i="3"/>
  <c r="AE444" i="3"/>
  <c r="AD444" i="3"/>
  <c r="AC444" i="3"/>
  <c r="AB444" i="3"/>
  <c r="AI444" i="3" s="1"/>
  <c r="E432" i="5" s="1"/>
  <c r="AA444" i="3"/>
  <c r="D444" i="3"/>
  <c r="C444" i="3"/>
  <c r="B444" i="3"/>
  <c r="AI443" i="3"/>
  <c r="E431" i="5" s="1"/>
  <c r="AG443" i="3"/>
  <c r="AF443" i="3"/>
  <c r="AE443" i="3"/>
  <c r="AD443" i="3"/>
  <c r="AK443" i="3" s="1"/>
  <c r="G431" i="5" s="1"/>
  <c r="AB443" i="3"/>
  <c r="AA443" i="3"/>
  <c r="AC443" i="3" s="1"/>
  <c r="D443" i="3"/>
  <c r="C443" i="3"/>
  <c r="B443" i="3"/>
  <c r="AK442" i="3"/>
  <c r="G430" i="5" s="1"/>
  <c r="AJ442" i="3"/>
  <c r="F430" i="5" s="1"/>
  <c r="AG442" i="3"/>
  <c r="AF442" i="3"/>
  <c r="AE442" i="3"/>
  <c r="AD442" i="3"/>
  <c r="AC442" i="3"/>
  <c r="AB442" i="3"/>
  <c r="AI442" i="3" s="1"/>
  <c r="E430" i="5" s="1"/>
  <c r="AA442" i="3"/>
  <c r="D442" i="3"/>
  <c r="C442" i="3"/>
  <c r="B442" i="3"/>
  <c r="AI441" i="3"/>
  <c r="E429" i="5" s="1"/>
  <c r="AG441" i="3"/>
  <c r="AF441" i="3"/>
  <c r="AE441" i="3"/>
  <c r="AD441" i="3"/>
  <c r="AK441" i="3" s="1"/>
  <c r="G429" i="5" s="1"/>
  <c r="AB441" i="3"/>
  <c r="AA441" i="3"/>
  <c r="AC441" i="3" s="1"/>
  <c r="D441" i="3"/>
  <c r="C441" i="3"/>
  <c r="B441" i="3"/>
  <c r="AK440" i="3"/>
  <c r="G428" i="5" s="1"/>
  <c r="AJ440" i="3"/>
  <c r="F428" i="5" s="1"/>
  <c r="AG440" i="3"/>
  <c r="AF440" i="3"/>
  <c r="AE440" i="3"/>
  <c r="AD440" i="3"/>
  <c r="AC440" i="3"/>
  <c r="AB440" i="3"/>
  <c r="AI440" i="3" s="1"/>
  <c r="E428" i="5" s="1"/>
  <c r="AA440" i="3"/>
  <c r="D440" i="3"/>
  <c r="C440" i="3"/>
  <c r="B440" i="3"/>
  <c r="AI439" i="3"/>
  <c r="E427" i="5" s="1"/>
  <c r="AG439" i="3"/>
  <c r="AF439" i="3"/>
  <c r="AE439" i="3"/>
  <c r="AD439" i="3"/>
  <c r="AK439" i="3" s="1"/>
  <c r="G427" i="5" s="1"/>
  <c r="AB439" i="3"/>
  <c r="AA439" i="3"/>
  <c r="AC439" i="3" s="1"/>
  <c r="D439" i="3"/>
  <c r="C439" i="3"/>
  <c r="B439" i="3"/>
  <c r="AK438" i="3"/>
  <c r="G426" i="5" s="1"/>
  <c r="AJ438" i="3"/>
  <c r="F426" i="5" s="1"/>
  <c r="AG438" i="3"/>
  <c r="AF438" i="3"/>
  <c r="AE438" i="3"/>
  <c r="AD438" i="3"/>
  <c r="AC438" i="3"/>
  <c r="AB438" i="3"/>
  <c r="AI438" i="3" s="1"/>
  <c r="E426" i="5" s="1"/>
  <c r="AA438" i="3"/>
  <c r="D438" i="3"/>
  <c r="C438" i="3"/>
  <c r="B438" i="3"/>
  <c r="AI437" i="3"/>
  <c r="E425" i="5" s="1"/>
  <c r="AG437" i="3"/>
  <c r="AF437" i="3"/>
  <c r="AE437" i="3"/>
  <c r="AD437" i="3"/>
  <c r="AK437" i="3" s="1"/>
  <c r="G425" i="5" s="1"/>
  <c r="AB437" i="3"/>
  <c r="AA437" i="3"/>
  <c r="AC437" i="3" s="1"/>
  <c r="D437" i="3"/>
  <c r="C437" i="3"/>
  <c r="B437" i="3"/>
  <c r="AK436" i="3"/>
  <c r="G424" i="5" s="1"/>
  <c r="AJ436" i="3"/>
  <c r="F424" i="5" s="1"/>
  <c r="AG436" i="3"/>
  <c r="AF436" i="3"/>
  <c r="AE436" i="3"/>
  <c r="AD436" i="3"/>
  <c r="AC436" i="3"/>
  <c r="AB436" i="3"/>
  <c r="AI436" i="3" s="1"/>
  <c r="E424" i="5" s="1"/>
  <c r="AA436" i="3"/>
  <c r="D436" i="3"/>
  <c r="C436" i="3"/>
  <c r="B436" i="3"/>
  <c r="AI435" i="3"/>
  <c r="E423" i="5" s="1"/>
  <c r="AG435" i="3"/>
  <c r="AF435" i="3"/>
  <c r="AE435" i="3"/>
  <c r="AD435" i="3"/>
  <c r="AK435" i="3" s="1"/>
  <c r="G423" i="5" s="1"/>
  <c r="AB435" i="3"/>
  <c r="AA435" i="3"/>
  <c r="AC435" i="3" s="1"/>
  <c r="D435" i="3"/>
  <c r="C435" i="3"/>
  <c r="B435" i="3"/>
  <c r="AK434" i="3"/>
  <c r="G422" i="5" s="1"/>
  <c r="AJ434" i="3"/>
  <c r="F422" i="5" s="1"/>
  <c r="AG434" i="3"/>
  <c r="AF434" i="3"/>
  <c r="AE434" i="3"/>
  <c r="AD434" i="3"/>
  <c r="AC434" i="3"/>
  <c r="AB434" i="3"/>
  <c r="AI434" i="3" s="1"/>
  <c r="E422" i="5" s="1"/>
  <c r="AA434" i="3"/>
  <c r="D434" i="3"/>
  <c r="C434" i="3"/>
  <c r="B434" i="3"/>
  <c r="AI433" i="3"/>
  <c r="E421" i="5" s="1"/>
  <c r="AG433" i="3"/>
  <c r="AF433" i="3"/>
  <c r="AE433" i="3"/>
  <c r="AD433" i="3"/>
  <c r="AK433" i="3" s="1"/>
  <c r="G421" i="5" s="1"/>
  <c r="AB433" i="3"/>
  <c r="AA433" i="3"/>
  <c r="AC433" i="3" s="1"/>
  <c r="D433" i="3"/>
  <c r="C433" i="3"/>
  <c r="B433" i="3"/>
  <c r="AK432" i="3"/>
  <c r="G420" i="5" s="1"/>
  <c r="AJ432" i="3"/>
  <c r="F420" i="5" s="1"/>
  <c r="AG432" i="3"/>
  <c r="AF432" i="3"/>
  <c r="AE432" i="3"/>
  <c r="AD432" i="3"/>
  <c r="AC432" i="3"/>
  <c r="AB432" i="3"/>
  <c r="AI432" i="3" s="1"/>
  <c r="E420" i="5" s="1"/>
  <c r="AA432" i="3"/>
  <c r="D432" i="3"/>
  <c r="C432" i="3"/>
  <c r="B432" i="3"/>
  <c r="AI431" i="3"/>
  <c r="E419" i="5" s="1"/>
  <c r="AG431" i="3"/>
  <c r="AF431" i="3"/>
  <c r="AE431" i="3"/>
  <c r="AD431" i="3"/>
  <c r="AK431" i="3" s="1"/>
  <c r="G419" i="5" s="1"/>
  <c r="AB431" i="3"/>
  <c r="AA431" i="3"/>
  <c r="AC431" i="3" s="1"/>
  <c r="D431" i="3"/>
  <c r="C431" i="3"/>
  <c r="B431" i="3"/>
  <c r="AK430" i="3"/>
  <c r="G418" i="5" s="1"/>
  <c r="AJ430" i="3"/>
  <c r="F418" i="5" s="1"/>
  <c r="AG430" i="3"/>
  <c r="AF430" i="3"/>
  <c r="AE430" i="3"/>
  <c r="AD430" i="3"/>
  <c r="AC430" i="3"/>
  <c r="AB430" i="3"/>
  <c r="AI430" i="3" s="1"/>
  <c r="E418" i="5" s="1"/>
  <c r="AA430" i="3"/>
  <c r="D430" i="3"/>
  <c r="C430" i="3"/>
  <c r="B430" i="3"/>
  <c r="AI429" i="3"/>
  <c r="E417" i="5" s="1"/>
  <c r="AG429" i="3"/>
  <c r="AF429" i="3"/>
  <c r="AE429" i="3"/>
  <c r="AD429" i="3"/>
  <c r="AK429" i="3" s="1"/>
  <c r="G417" i="5" s="1"/>
  <c r="AB429" i="3"/>
  <c r="AA429" i="3"/>
  <c r="AC429" i="3" s="1"/>
  <c r="D429" i="3"/>
  <c r="C429" i="3"/>
  <c r="B429" i="3"/>
  <c r="AK428" i="3"/>
  <c r="G416" i="5" s="1"/>
  <c r="AJ428" i="3"/>
  <c r="F416" i="5" s="1"/>
  <c r="AG428" i="3"/>
  <c r="AF428" i="3"/>
  <c r="AE428" i="3"/>
  <c r="AD428" i="3"/>
  <c r="AC428" i="3"/>
  <c r="AB428" i="3"/>
  <c r="AI428" i="3" s="1"/>
  <c r="E416" i="5" s="1"/>
  <c r="AA428" i="3"/>
  <c r="D428" i="3"/>
  <c r="C428" i="3"/>
  <c r="B428" i="3"/>
  <c r="AI427" i="3"/>
  <c r="E415" i="5" s="1"/>
  <c r="AG427" i="3"/>
  <c r="AF427" i="3"/>
  <c r="AE427" i="3"/>
  <c r="AD427" i="3"/>
  <c r="AK427" i="3" s="1"/>
  <c r="G415" i="5" s="1"/>
  <c r="AB427" i="3"/>
  <c r="AA427" i="3"/>
  <c r="AC427" i="3" s="1"/>
  <c r="D427" i="3"/>
  <c r="C427" i="3"/>
  <c r="B427" i="3"/>
  <c r="AK426" i="3"/>
  <c r="G414" i="5" s="1"/>
  <c r="AJ426" i="3"/>
  <c r="F414" i="5" s="1"/>
  <c r="AG426" i="3"/>
  <c r="AF426" i="3"/>
  <c r="AE426" i="3"/>
  <c r="AD426" i="3"/>
  <c r="AC426" i="3"/>
  <c r="AB426" i="3"/>
  <c r="AI426" i="3" s="1"/>
  <c r="E414" i="5" s="1"/>
  <c r="AA426" i="3"/>
  <c r="D426" i="3"/>
  <c r="C426" i="3"/>
  <c r="B426" i="3"/>
  <c r="AI425" i="3"/>
  <c r="E413" i="5" s="1"/>
  <c r="AG425" i="3"/>
  <c r="AF425" i="3"/>
  <c r="AE425" i="3"/>
  <c r="AD425" i="3"/>
  <c r="AK425" i="3" s="1"/>
  <c r="G413" i="5" s="1"/>
  <c r="AB425" i="3"/>
  <c r="AA425" i="3"/>
  <c r="AC425" i="3" s="1"/>
  <c r="D425" i="3"/>
  <c r="C425" i="3"/>
  <c r="B425" i="3"/>
  <c r="AK424" i="3"/>
  <c r="G412" i="5" s="1"/>
  <c r="AJ424" i="3"/>
  <c r="F412" i="5" s="1"/>
  <c r="AG424" i="3"/>
  <c r="AF424" i="3"/>
  <c r="AE424" i="3"/>
  <c r="AD424" i="3"/>
  <c r="AC424" i="3"/>
  <c r="AB424" i="3"/>
  <c r="AI424" i="3" s="1"/>
  <c r="E412" i="5" s="1"/>
  <c r="AA424" i="3"/>
  <c r="D424" i="3"/>
  <c r="C424" i="3"/>
  <c r="B424" i="3"/>
  <c r="AI423" i="3"/>
  <c r="E411" i="5" s="1"/>
  <c r="AG423" i="3"/>
  <c r="AF423" i="3"/>
  <c r="AE423" i="3"/>
  <c r="AD423" i="3"/>
  <c r="AK423" i="3" s="1"/>
  <c r="G411" i="5" s="1"/>
  <c r="AB423" i="3"/>
  <c r="AA423" i="3"/>
  <c r="AC423" i="3" s="1"/>
  <c r="D423" i="3"/>
  <c r="C423" i="3"/>
  <c r="B423" i="3"/>
  <c r="AK422" i="3"/>
  <c r="G410" i="5" s="1"/>
  <c r="AJ422" i="3"/>
  <c r="F410" i="5" s="1"/>
  <c r="AG422" i="3"/>
  <c r="AF422" i="3"/>
  <c r="AE422" i="3"/>
  <c r="AD422" i="3"/>
  <c r="AC422" i="3"/>
  <c r="AB422" i="3"/>
  <c r="AI422" i="3" s="1"/>
  <c r="E410" i="5" s="1"/>
  <c r="AA422" i="3"/>
  <c r="D422" i="3"/>
  <c r="C422" i="3"/>
  <c r="B422" i="3"/>
  <c r="AI421" i="3"/>
  <c r="E409" i="5" s="1"/>
  <c r="AG421" i="3"/>
  <c r="AF421" i="3"/>
  <c r="AE421" i="3"/>
  <c r="AD421" i="3"/>
  <c r="AK421" i="3" s="1"/>
  <c r="G409" i="5" s="1"/>
  <c r="AB421" i="3"/>
  <c r="AA421" i="3"/>
  <c r="AC421" i="3" s="1"/>
  <c r="D421" i="3"/>
  <c r="C421" i="3"/>
  <c r="B421" i="3"/>
  <c r="AK420" i="3"/>
  <c r="G408" i="5" s="1"/>
  <c r="AJ420" i="3"/>
  <c r="F408" i="5" s="1"/>
  <c r="AG420" i="3"/>
  <c r="AF420" i="3"/>
  <c r="AE420" i="3"/>
  <c r="AD420" i="3"/>
  <c r="AC420" i="3"/>
  <c r="AB420" i="3"/>
  <c r="AI420" i="3" s="1"/>
  <c r="E408" i="5" s="1"/>
  <c r="AA420" i="3"/>
  <c r="D420" i="3"/>
  <c r="C420" i="3"/>
  <c r="B420" i="3"/>
  <c r="AI419" i="3"/>
  <c r="E407" i="5" s="1"/>
  <c r="AG419" i="3"/>
  <c r="AF419" i="3"/>
  <c r="AE419" i="3"/>
  <c r="AD419" i="3"/>
  <c r="AK419" i="3" s="1"/>
  <c r="G407" i="5" s="1"/>
  <c r="AB419" i="3"/>
  <c r="AA419" i="3"/>
  <c r="AC419" i="3" s="1"/>
  <c r="D419" i="3"/>
  <c r="C419" i="3"/>
  <c r="B419" i="3"/>
  <c r="AK418" i="3"/>
  <c r="G406" i="5" s="1"/>
  <c r="AJ418" i="3"/>
  <c r="F406" i="5" s="1"/>
  <c r="AG418" i="3"/>
  <c r="AF418" i="3"/>
  <c r="AE418" i="3"/>
  <c r="AD418" i="3"/>
  <c r="AC418" i="3"/>
  <c r="AB418" i="3"/>
  <c r="AI418" i="3" s="1"/>
  <c r="E406" i="5" s="1"/>
  <c r="AA418" i="3"/>
  <c r="D418" i="3"/>
  <c r="C418" i="3"/>
  <c r="B418" i="3"/>
  <c r="AI417" i="3"/>
  <c r="E405" i="5" s="1"/>
  <c r="AG417" i="3"/>
  <c r="AF417" i="3"/>
  <c r="AE417" i="3"/>
  <c r="AD417" i="3"/>
  <c r="AK417" i="3" s="1"/>
  <c r="G405" i="5" s="1"/>
  <c r="AB417" i="3"/>
  <c r="AA417" i="3"/>
  <c r="AC417" i="3" s="1"/>
  <c r="D417" i="3"/>
  <c r="C417" i="3"/>
  <c r="B417" i="3"/>
  <c r="AK416" i="3"/>
  <c r="G404" i="5" s="1"/>
  <c r="AJ416" i="3"/>
  <c r="F404" i="5" s="1"/>
  <c r="AG416" i="3"/>
  <c r="AF416" i="3"/>
  <c r="AE416" i="3"/>
  <c r="AD416" i="3"/>
  <c r="AC416" i="3"/>
  <c r="AB416" i="3"/>
  <c r="AI416" i="3" s="1"/>
  <c r="E404" i="5" s="1"/>
  <c r="AA416" i="3"/>
  <c r="D416" i="3"/>
  <c r="C416" i="3"/>
  <c r="B416" i="3"/>
  <c r="AI415" i="3"/>
  <c r="E403" i="5" s="1"/>
  <c r="AG415" i="3"/>
  <c r="AF415" i="3"/>
  <c r="AE415" i="3"/>
  <c r="AD415" i="3"/>
  <c r="AK415" i="3" s="1"/>
  <c r="G403" i="5" s="1"/>
  <c r="AB415" i="3"/>
  <c r="AA415" i="3"/>
  <c r="AC415" i="3" s="1"/>
  <c r="D415" i="3"/>
  <c r="C415" i="3"/>
  <c r="B415" i="3"/>
  <c r="AK414" i="3"/>
  <c r="G402" i="5" s="1"/>
  <c r="AJ414" i="3"/>
  <c r="F402" i="5" s="1"/>
  <c r="AG414" i="3"/>
  <c r="AF414" i="3"/>
  <c r="AE414" i="3"/>
  <c r="AD414" i="3"/>
  <c r="AC414" i="3"/>
  <c r="AB414" i="3"/>
  <c r="AI414" i="3" s="1"/>
  <c r="E402" i="5" s="1"/>
  <c r="AA414" i="3"/>
  <c r="D414" i="3"/>
  <c r="C414" i="3"/>
  <c r="B414" i="3"/>
  <c r="AI413" i="3"/>
  <c r="E401" i="5" s="1"/>
  <c r="AG413" i="3"/>
  <c r="AF413" i="3"/>
  <c r="AE413" i="3"/>
  <c r="AD413" i="3"/>
  <c r="AK413" i="3" s="1"/>
  <c r="G401" i="5" s="1"/>
  <c r="AB413" i="3"/>
  <c r="AA413" i="3"/>
  <c r="AC413" i="3" s="1"/>
  <c r="D413" i="3"/>
  <c r="C413" i="3"/>
  <c r="B413" i="3"/>
  <c r="AK412" i="3"/>
  <c r="G400" i="5" s="1"/>
  <c r="AJ412" i="3"/>
  <c r="F400" i="5" s="1"/>
  <c r="AG412" i="3"/>
  <c r="AF412" i="3"/>
  <c r="AE412" i="3"/>
  <c r="AD412" i="3"/>
  <c r="AC412" i="3"/>
  <c r="AB412" i="3"/>
  <c r="AI412" i="3" s="1"/>
  <c r="E400" i="5" s="1"/>
  <c r="AA412" i="3"/>
  <c r="D412" i="3"/>
  <c r="C412" i="3"/>
  <c r="B412" i="3"/>
  <c r="AI411" i="3"/>
  <c r="E399" i="5" s="1"/>
  <c r="AG411" i="3"/>
  <c r="AF411" i="3"/>
  <c r="AE411" i="3"/>
  <c r="AD411" i="3"/>
  <c r="AK411" i="3" s="1"/>
  <c r="G399" i="5" s="1"/>
  <c r="AB411" i="3"/>
  <c r="AA411" i="3"/>
  <c r="AC411" i="3" s="1"/>
  <c r="D411" i="3"/>
  <c r="C411" i="3"/>
  <c r="B411" i="3"/>
  <c r="AK410" i="3"/>
  <c r="G398" i="5" s="1"/>
  <c r="AJ410" i="3"/>
  <c r="F398" i="5" s="1"/>
  <c r="AG410" i="3"/>
  <c r="AF410" i="3"/>
  <c r="AE410" i="3"/>
  <c r="AD410" i="3"/>
  <c r="AC410" i="3"/>
  <c r="AB410" i="3"/>
  <c r="AI410" i="3" s="1"/>
  <c r="E398" i="5" s="1"/>
  <c r="AA410" i="3"/>
  <c r="D410" i="3"/>
  <c r="C410" i="3"/>
  <c r="B410" i="3"/>
  <c r="AI409" i="3"/>
  <c r="E397" i="5" s="1"/>
  <c r="AG409" i="3"/>
  <c r="AF409" i="3"/>
  <c r="AE409" i="3"/>
  <c r="AD409" i="3"/>
  <c r="AK409" i="3" s="1"/>
  <c r="G397" i="5" s="1"/>
  <c r="AB409" i="3"/>
  <c r="AA409" i="3"/>
  <c r="AC409" i="3" s="1"/>
  <c r="D409" i="3"/>
  <c r="C409" i="3"/>
  <c r="B409" i="3"/>
  <c r="AK408" i="3"/>
  <c r="G396" i="5" s="1"/>
  <c r="AJ408" i="3"/>
  <c r="F396" i="5" s="1"/>
  <c r="AG408" i="3"/>
  <c r="AF408" i="3"/>
  <c r="AE408" i="3"/>
  <c r="AD408" i="3"/>
  <c r="AC408" i="3"/>
  <c r="AB408" i="3"/>
  <c r="AI408" i="3" s="1"/>
  <c r="E396" i="5" s="1"/>
  <c r="AA408" i="3"/>
  <c r="D408" i="3"/>
  <c r="C408" i="3"/>
  <c r="B408" i="3"/>
  <c r="AI407" i="3"/>
  <c r="E395" i="5" s="1"/>
  <c r="AG407" i="3"/>
  <c r="AF407" i="3"/>
  <c r="AE407" i="3"/>
  <c r="AD407" i="3"/>
  <c r="AK407" i="3" s="1"/>
  <c r="G395" i="5" s="1"/>
  <c r="AB407" i="3"/>
  <c r="AA407" i="3"/>
  <c r="AC407" i="3" s="1"/>
  <c r="D407" i="3"/>
  <c r="C407" i="3"/>
  <c r="B407" i="3"/>
  <c r="AK406" i="3"/>
  <c r="G394" i="5" s="1"/>
  <c r="AJ406" i="3"/>
  <c r="F394" i="5" s="1"/>
  <c r="AG406" i="3"/>
  <c r="AF406" i="3"/>
  <c r="AE406" i="3"/>
  <c r="AD406" i="3"/>
  <c r="AC406" i="3"/>
  <c r="AB406" i="3"/>
  <c r="AI406" i="3" s="1"/>
  <c r="E394" i="5" s="1"/>
  <c r="AA406" i="3"/>
  <c r="D406" i="3"/>
  <c r="C406" i="3"/>
  <c r="B406" i="3"/>
  <c r="AI405" i="3"/>
  <c r="E393" i="5" s="1"/>
  <c r="AG405" i="3"/>
  <c r="AF405" i="3"/>
  <c r="AE405" i="3"/>
  <c r="AD405" i="3"/>
  <c r="AK405" i="3" s="1"/>
  <c r="G393" i="5" s="1"/>
  <c r="AB405" i="3"/>
  <c r="AA405" i="3"/>
  <c r="AC405" i="3" s="1"/>
  <c r="D405" i="3"/>
  <c r="C405" i="3"/>
  <c r="B405" i="3"/>
  <c r="AK404" i="3"/>
  <c r="G392" i="5" s="1"/>
  <c r="AJ404" i="3"/>
  <c r="F392" i="5" s="1"/>
  <c r="AG404" i="3"/>
  <c r="AF404" i="3"/>
  <c r="AE404" i="3"/>
  <c r="AD404" i="3"/>
  <c r="AC404" i="3"/>
  <c r="AB404" i="3"/>
  <c r="AI404" i="3" s="1"/>
  <c r="E392" i="5" s="1"/>
  <c r="AA404" i="3"/>
  <c r="D404" i="3"/>
  <c r="C404" i="3"/>
  <c r="B404" i="3"/>
  <c r="AI403" i="3"/>
  <c r="E391" i="5" s="1"/>
  <c r="AG403" i="3"/>
  <c r="AF403" i="3"/>
  <c r="AE403" i="3"/>
  <c r="AD403" i="3"/>
  <c r="AK403" i="3" s="1"/>
  <c r="G391" i="5" s="1"/>
  <c r="AB403" i="3"/>
  <c r="AA403" i="3"/>
  <c r="AC403" i="3" s="1"/>
  <c r="D403" i="3"/>
  <c r="C403" i="3"/>
  <c r="B403" i="3"/>
  <c r="AK402" i="3"/>
  <c r="G390" i="5" s="1"/>
  <c r="AJ402" i="3"/>
  <c r="F390" i="5" s="1"/>
  <c r="AG402" i="3"/>
  <c r="AF402" i="3"/>
  <c r="AE402" i="3"/>
  <c r="AD402" i="3"/>
  <c r="AC402" i="3"/>
  <c r="AB402" i="3"/>
  <c r="AI402" i="3" s="1"/>
  <c r="E390" i="5" s="1"/>
  <c r="AA402" i="3"/>
  <c r="D402" i="3"/>
  <c r="C402" i="3"/>
  <c r="B402" i="3"/>
  <c r="AI401" i="3"/>
  <c r="E389" i="5" s="1"/>
  <c r="AG401" i="3"/>
  <c r="AF401" i="3"/>
  <c r="AE401" i="3"/>
  <c r="AD401" i="3"/>
  <c r="AK401" i="3" s="1"/>
  <c r="G389" i="5" s="1"/>
  <c r="AB401" i="3"/>
  <c r="AA401" i="3"/>
  <c r="AC401" i="3" s="1"/>
  <c r="D401" i="3"/>
  <c r="C401" i="3"/>
  <c r="B401" i="3"/>
  <c r="AK400" i="3"/>
  <c r="G388" i="5" s="1"/>
  <c r="AJ400" i="3"/>
  <c r="F388" i="5" s="1"/>
  <c r="AG400" i="3"/>
  <c r="AF400" i="3"/>
  <c r="AE400" i="3"/>
  <c r="AD400" i="3"/>
  <c r="AC400" i="3"/>
  <c r="AB400" i="3"/>
  <c r="AI400" i="3" s="1"/>
  <c r="E388" i="5" s="1"/>
  <c r="AA400" i="3"/>
  <c r="D400" i="3"/>
  <c r="C400" i="3"/>
  <c r="B400" i="3"/>
  <c r="AI399" i="3"/>
  <c r="E387" i="5" s="1"/>
  <c r="AG399" i="3"/>
  <c r="AF399" i="3"/>
  <c r="AE399" i="3"/>
  <c r="AD399" i="3"/>
  <c r="AK399" i="3" s="1"/>
  <c r="G387" i="5" s="1"/>
  <c r="AB399" i="3"/>
  <c r="AA399" i="3"/>
  <c r="AC399" i="3" s="1"/>
  <c r="D399" i="3"/>
  <c r="C399" i="3"/>
  <c r="B399" i="3"/>
  <c r="AK398" i="3"/>
  <c r="G386" i="5" s="1"/>
  <c r="AJ398" i="3"/>
  <c r="F386" i="5" s="1"/>
  <c r="AG398" i="3"/>
  <c r="AF398" i="3"/>
  <c r="AE398" i="3"/>
  <c r="AD398" i="3"/>
  <c r="AC398" i="3"/>
  <c r="AB398" i="3"/>
  <c r="AI398" i="3" s="1"/>
  <c r="E386" i="5" s="1"/>
  <c r="AA398" i="3"/>
  <c r="D398" i="3"/>
  <c r="C398" i="3"/>
  <c r="B398" i="3"/>
  <c r="AI397" i="3"/>
  <c r="E385" i="5" s="1"/>
  <c r="AG397" i="3"/>
  <c r="AF397" i="3"/>
  <c r="AE397" i="3"/>
  <c r="AD397" i="3"/>
  <c r="AK397" i="3" s="1"/>
  <c r="G385" i="5" s="1"/>
  <c r="AB397" i="3"/>
  <c r="AA397" i="3"/>
  <c r="AC397" i="3" s="1"/>
  <c r="D397" i="3"/>
  <c r="C397" i="3"/>
  <c r="B397" i="3"/>
  <c r="AK396" i="3"/>
  <c r="G384" i="5" s="1"/>
  <c r="AJ396" i="3"/>
  <c r="F384" i="5" s="1"/>
  <c r="AG396" i="3"/>
  <c r="AF396" i="3"/>
  <c r="AE396" i="3"/>
  <c r="AD396" i="3"/>
  <c r="AC396" i="3"/>
  <c r="AB396" i="3"/>
  <c r="AI396" i="3" s="1"/>
  <c r="E384" i="5" s="1"/>
  <c r="AA396" i="3"/>
  <c r="D396" i="3"/>
  <c r="C396" i="3"/>
  <c r="B396" i="3"/>
  <c r="AI395" i="3"/>
  <c r="E383" i="5" s="1"/>
  <c r="AG395" i="3"/>
  <c r="AF395" i="3"/>
  <c r="AE395" i="3"/>
  <c r="AD395" i="3"/>
  <c r="AK395" i="3" s="1"/>
  <c r="G383" i="5" s="1"/>
  <c r="AB395" i="3"/>
  <c r="AA395" i="3"/>
  <c r="AC395" i="3" s="1"/>
  <c r="D395" i="3"/>
  <c r="C395" i="3"/>
  <c r="B395" i="3"/>
  <c r="AK394" i="3"/>
  <c r="G382" i="5" s="1"/>
  <c r="AJ394" i="3"/>
  <c r="F382" i="5" s="1"/>
  <c r="AG394" i="3"/>
  <c r="AF394" i="3"/>
  <c r="AE394" i="3"/>
  <c r="AD394" i="3"/>
  <c r="AC394" i="3"/>
  <c r="AB394" i="3"/>
  <c r="AI394" i="3" s="1"/>
  <c r="E382" i="5" s="1"/>
  <c r="AA394" i="3"/>
  <c r="D394" i="3"/>
  <c r="C394" i="3"/>
  <c r="B394" i="3"/>
  <c r="AI393" i="3"/>
  <c r="E381" i="5" s="1"/>
  <c r="AG393" i="3"/>
  <c r="AF393" i="3"/>
  <c r="AE393" i="3"/>
  <c r="AD393" i="3"/>
  <c r="AK393" i="3" s="1"/>
  <c r="G381" i="5" s="1"/>
  <c r="AB393" i="3"/>
  <c r="AA393" i="3"/>
  <c r="AC393" i="3" s="1"/>
  <c r="D393" i="3"/>
  <c r="C393" i="3"/>
  <c r="B393" i="3"/>
  <c r="AK392" i="3"/>
  <c r="G380" i="5" s="1"/>
  <c r="AJ392" i="3"/>
  <c r="F380" i="5" s="1"/>
  <c r="AG392" i="3"/>
  <c r="AF392" i="3"/>
  <c r="AE392" i="3"/>
  <c r="AD392" i="3"/>
  <c r="AC392" i="3"/>
  <c r="AB392" i="3"/>
  <c r="AI392" i="3" s="1"/>
  <c r="E380" i="5" s="1"/>
  <c r="AA392" i="3"/>
  <c r="D392" i="3"/>
  <c r="C392" i="3"/>
  <c r="B392" i="3"/>
  <c r="AI391" i="3"/>
  <c r="E379" i="5" s="1"/>
  <c r="AG391" i="3"/>
  <c r="AF391" i="3"/>
  <c r="AE391" i="3"/>
  <c r="AD391" i="3"/>
  <c r="AK391" i="3" s="1"/>
  <c r="G379" i="5" s="1"/>
  <c r="AB391" i="3"/>
  <c r="AA391" i="3"/>
  <c r="AC391" i="3" s="1"/>
  <c r="D391" i="3"/>
  <c r="C391" i="3"/>
  <c r="B391" i="3"/>
  <c r="AK390" i="3"/>
  <c r="G378" i="5" s="1"/>
  <c r="AJ390" i="3"/>
  <c r="F378" i="5" s="1"/>
  <c r="AG390" i="3"/>
  <c r="AF390" i="3"/>
  <c r="AE390" i="3"/>
  <c r="AD390" i="3"/>
  <c r="AC390" i="3"/>
  <c r="AB390" i="3"/>
  <c r="AI390" i="3" s="1"/>
  <c r="E378" i="5" s="1"/>
  <c r="AA390" i="3"/>
  <c r="D390" i="3"/>
  <c r="C390" i="3"/>
  <c r="B390" i="3"/>
  <c r="AI389" i="3"/>
  <c r="E377" i="5" s="1"/>
  <c r="AG389" i="3"/>
  <c r="AF389" i="3"/>
  <c r="AE389" i="3"/>
  <c r="AD389" i="3"/>
  <c r="AK389" i="3" s="1"/>
  <c r="G377" i="5" s="1"/>
  <c r="AB389" i="3"/>
  <c r="AA389" i="3"/>
  <c r="AC389" i="3" s="1"/>
  <c r="D389" i="3"/>
  <c r="C389" i="3"/>
  <c r="B389" i="3"/>
  <c r="AK388" i="3"/>
  <c r="G376" i="5" s="1"/>
  <c r="AJ388" i="3"/>
  <c r="F376" i="5" s="1"/>
  <c r="AG388" i="3"/>
  <c r="AF388" i="3"/>
  <c r="AE388" i="3"/>
  <c r="AD388" i="3"/>
  <c r="AC388" i="3"/>
  <c r="AB388" i="3"/>
  <c r="AI388" i="3" s="1"/>
  <c r="E376" i="5" s="1"/>
  <c r="AA388" i="3"/>
  <c r="D388" i="3"/>
  <c r="C388" i="3"/>
  <c r="B388" i="3"/>
  <c r="AI387" i="3"/>
  <c r="E375" i="5" s="1"/>
  <c r="AG387" i="3"/>
  <c r="AF387" i="3"/>
  <c r="AE387" i="3"/>
  <c r="AD387" i="3"/>
  <c r="AK387" i="3" s="1"/>
  <c r="G375" i="5" s="1"/>
  <c r="AB387" i="3"/>
  <c r="AA387" i="3"/>
  <c r="AC387" i="3" s="1"/>
  <c r="D387" i="3"/>
  <c r="C387" i="3"/>
  <c r="B387" i="3"/>
  <c r="AK386" i="3"/>
  <c r="G374" i="5" s="1"/>
  <c r="AJ386" i="3"/>
  <c r="F374" i="5" s="1"/>
  <c r="AG386" i="3"/>
  <c r="AF386" i="3"/>
  <c r="AE386" i="3"/>
  <c r="AD386" i="3"/>
  <c r="AC386" i="3"/>
  <c r="AB386" i="3"/>
  <c r="AI386" i="3" s="1"/>
  <c r="E374" i="5" s="1"/>
  <c r="AA386" i="3"/>
  <c r="D386" i="3"/>
  <c r="C386" i="3"/>
  <c r="B386" i="3"/>
  <c r="AI385" i="3"/>
  <c r="E373" i="5" s="1"/>
  <c r="AG385" i="3"/>
  <c r="AF385" i="3"/>
  <c r="AE385" i="3"/>
  <c r="AD385" i="3"/>
  <c r="AK385" i="3" s="1"/>
  <c r="G373" i="5" s="1"/>
  <c r="AB385" i="3"/>
  <c r="AA385" i="3"/>
  <c r="AC385" i="3" s="1"/>
  <c r="D385" i="3"/>
  <c r="C385" i="3"/>
  <c r="B385" i="3"/>
  <c r="AK384" i="3"/>
  <c r="G372" i="5" s="1"/>
  <c r="AJ384" i="3"/>
  <c r="F372" i="5" s="1"/>
  <c r="AG384" i="3"/>
  <c r="AF384" i="3"/>
  <c r="AE384" i="3"/>
  <c r="AD384" i="3"/>
  <c r="AC384" i="3"/>
  <c r="AB384" i="3"/>
  <c r="AI384" i="3" s="1"/>
  <c r="E372" i="5" s="1"/>
  <c r="AA384" i="3"/>
  <c r="D384" i="3"/>
  <c r="C384" i="3"/>
  <c r="B384" i="3"/>
  <c r="AI383" i="3"/>
  <c r="E371" i="5" s="1"/>
  <c r="AG383" i="3"/>
  <c r="AF383" i="3"/>
  <c r="AE383" i="3"/>
  <c r="AD383" i="3"/>
  <c r="AK383" i="3" s="1"/>
  <c r="G371" i="5" s="1"/>
  <c r="AB383" i="3"/>
  <c r="AA383" i="3"/>
  <c r="AC383" i="3" s="1"/>
  <c r="D383" i="3"/>
  <c r="C383" i="3"/>
  <c r="B383" i="3"/>
  <c r="AK382" i="3"/>
  <c r="G370" i="5" s="1"/>
  <c r="AJ382" i="3"/>
  <c r="F370" i="5" s="1"/>
  <c r="AG382" i="3"/>
  <c r="AF382" i="3"/>
  <c r="AE382" i="3"/>
  <c r="AD382" i="3"/>
  <c r="AC382" i="3"/>
  <c r="AB382" i="3"/>
  <c r="AI382" i="3" s="1"/>
  <c r="E370" i="5" s="1"/>
  <c r="AA382" i="3"/>
  <c r="D382" i="3"/>
  <c r="C382" i="3"/>
  <c r="B382" i="3"/>
  <c r="AI381" i="3"/>
  <c r="E369" i="5" s="1"/>
  <c r="AG381" i="3"/>
  <c r="AF381" i="3"/>
  <c r="AE381" i="3"/>
  <c r="AD381" i="3"/>
  <c r="AK381" i="3" s="1"/>
  <c r="G369" i="5" s="1"/>
  <c r="AB381" i="3"/>
  <c r="AA381" i="3"/>
  <c r="AC381" i="3" s="1"/>
  <c r="D381" i="3"/>
  <c r="C381" i="3"/>
  <c r="B381" i="3"/>
  <c r="AK380" i="3"/>
  <c r="G368" i="5" s="1"/>
  <c r="AJ380" i="3"/>
  <c r="F368" i="5" s="1"/>
  <c r="AG380" i="3"/>
  <c r="AF380" i="3"/>
  <c r="AE380" i="3"/>
  <c r="AD380" i="3"/>
  <c r="AC380" i="3"/>
  <c r="AB380" i="3"/>
  <c r="AI380" i="3" s="1"/>
  <c r="E368" i="5" s="1"/>
  <c r="AA380" i="3"/>
  <c r="D380" i="3"/>
  <c r="C380" i="3"/>
  <c r="B380" i="3"/>
  <c r="AI379" i="3"/>
  <c r="E367" i="5" s="1"/>
  <c r="AG379" i="3"/>
  <c r="AF379" i="3"/>
  <c r="AE379" i="3"/>
  <c r="AD379" i="3"/>
  <c r="AK379" i="3" s="1"/>
  <c r="G367" i="5" s="1"/>
  <c r="AB379" i="3"/>
  <c r="AA379" i="3"/>
  <c r="AC379" i="3" s="1"/>
  <c r="D379" i="3"/>
  <c r="C379" i="3"/>
  <c r="B379" i="3"/>
  <c r="AK378" i="3"/>
  <c r="G366" i="5" s="1"/>
  <c r="AJ378" i="3"/>
  <c r="F366" i="5" s="1"/>
  <c r="AG378" i="3"/>
  <c r="AF378" i="3"/>
  <c r="AE378" i="3"/>
  <c r="AD378" i="3"/>
  <c r="AC378" i="3"/>
  <c r="AB378" i="3"/>
  <c r="AI378" i="3" s="1"/>
  <c r="E366" i="5" s="1"/>
  <c r="AA378" i="3"/>
  <c r="D378" i="3"/>
  <c r="C378" i="3"/>
  <c r="B378" i="3"/>
  <c r="AI377" i="3"/>
  <c r="E365" i="5" s="1"/>
  <c r="AG377" i="3"/>
  <c r="AF377" i="3"/>
  <c r="AE377" i="3"/>
  <c r="AD377" i="3"/>
  <c r="AK377" i="3" s="1"/>
  <c r="G365" i="5" s="1"/>
  <c r="AB377" i="3"/>
  <c r="AA377" i="3"/>
  <c r="AC377" i="3" s="1"/>
  <c r="D377" i="3"/>
  <c r="C377" i="3"/>
  <c r="B377" i="3"/>
  <c r="AK376" i="3"/>
  <c r="G364" i="5" s="1"/>
  <c r="AJ376" i="3"/>
  <c r="F364" i="5" s="1"/>
  <c r="AG376" i="3"/>
  <c r="AF376" i="3"/>
  <c r="AE376" i="3"/>
  <c r="AD376" i="3"/>
  <c r="AC376" i="3"/>
  <c r="AB376" i="3"/>
  <c r="AI376" i="3" s="1"/>
  <c r="E364" i="5" s="1"/>
  <c r="AA376" i="3"/>
  <c r="D376" i="3"/>
  <c r="C376" i="3"/>
  <c r="B376" i="3"/>
  <c r="AI375" i="3"/>
  <c r="E363" i="5" s="1"/>
  <c r="AG375" i="3"/>
  <c r="AF375" i="3"/>
  <c r="AE375" i="3"/>
  <c r="AD375" i="3"/>
  <c r="AK375" i="3" s="1"/>
  <c r="G363" i="5" s="1"/>
  <c r="AB375" i="3"/>
  <c r="AA375" i="3"/>
  <c r="AC375" i="3" s="1"/>
  <c r="D375" i="3"/>
  <c r="C375" i="3"/>
  <c r="B375" i="3"/>
  <c r="AK374" i="3"/>
  <c r="G362" i="5" s="1"/>
  <c r="AJ374" i="3"/>
  <c r="F362" i="5" s="1"/>
  <c r="AG374" i="3"/>
  <c r="AF374" i="3"/>
  <c r="AE374" i="3"/>
  <c r="AD374" i="3"/>
  <c r="AC374" i="3"/>
  <c r="AB374" i="3"/>
  <c r="AI374" i="3" s="1"/>
  <c r="E362" i="5" s="1"/>
  <c r="AA374" i="3"/>
  <c r="D374" i="3"/>
  <c r="C374" i="3"/>
  <c r="B374" i="3"/>
  <c r="AI373" i="3"/>
  <c r="E361" i="5" s="1"/>
  <c r="AG373" i="3"/>
  <c r="AF373" i="3"/>
  <c r="AE373" i="3"/>
  <c r="AD373" i="3"/>
  <c r="AK373" i="3" s="1"/>
  <c r="G361" i="5" s="1"/>
  <c r="AB373" i="3"/>
  <c r="AA373" i="3"/>
  <c r="AC373" i="3" s="1"/>
  <c r="D373" i="3"/>
  <c r="C373" i="3"/>
  <c r="B373" i="3"/>
  <c r="AK372" i="3"/>
  <c r="G360" i="5" s="1"/>
  <c r="AJ372" i="3"/>
  <c r="F360" i="5" s="1"/>
  <c r="AG372" i="3"/>
  <c r="AF372" i="3"/>
  <c r="AE372" i="3"/>
  <c r="AD372" i="3"/>
  <c r="AC372" i="3"/>
  <c r="AB372" i="3"/>
  <c r="AI372" i="3" s="1"/>
  <c r="E360" i="5" s="1"/>
  <c r="AA372" i="3"/>
  <c r="D372" i="3"/>
  <c r="C372" i="3"/>
  <c r="B372" i="3"/>
  <c r="AI371" i="3"/>
  <c r="E359" i="5" s="1"/>
  <c r="AG371" i="3"/>
  <c r="AF371" i="3"/>
  <c r="AE371" i="3"/>
  <c r="AD371" i="3"/>
  <c r="AK371" i="3" s="1"/>
  <c r="G359" i="5" s="1"/>
  <c r="AB371" i="3"/>
  <c r="AA371" i="3"/>
  <c r="AC371" i="3" s="1"/>
  <c r="D371" i="3"/>
  <c r="C371" i="3"/>
  <c r="B371" i="3"/>
  <c r="AK370" i="3"/>
  <c r="G358" i="5" s="1"/>
  <c r="AJ370" i="3"/>
  <c r="F358" i="5" s="1"/>
  <c r="AG370" i="3"/>
  <c r="AF370" i="3"/>
  <c r="AE370" i="3"/>
  <c r="AD370" i="3"/>
  <c r="AC370" i="3"/>
  <c r="AB370" i="3"/>
  <c r="AI370" i="3" s="1"/>
  <c r="E358" i="5" s="1"/>
  <c r="AA370" i="3"/>
  <c r="D370" i="3"/>
  <c r="C370" i="3"/>
  <c r="B370" i="3"/>
  <c r="AI369" i="3"/>
  <c r="E357" i="5" s="1"/>
  <c r="AG369" i="3"/>
  <c r="AF369" i="3"/>
  <c r="AE369" i="3"/>
  <c r="AD369" i="3"/>
  <c r="AK369" i="3" s="1"/>
  <c r="G357" i="5" s="1"/>
  <c r="AB369" i="3"/>
  <c r="AA369" i="3"/>
  <c r="AC369" i="3" s="1"/>
  <c r="D369" i="3"/>
  <c r="C369" i="3"/>
  <c r="B369" i="3"/>
  <c r="AK368" i="3"/>
  <c r="G356" i="5" s="1"/>
  <c r="AJ368" i="3"/>
  <c r="F356" i="5" s="1"/>
  <c r="AG368" i="3"/>
  <c r="AF368" i="3"/>
  <c r="AE368" i="3"/>
  <c r="AD368" i="3"/>
  <c r="AC368" i="3"/>
  <c r="AB368" i="3"/>
  <c r="AI368" i="3" s="1"/>
  <c r="E356" i="5" s="1"/>
  <c r="AA368" i="3"/>
  <c r="D368" i="3"/>
  <c r="C368" i="3"/>
  <c r="B368" i="3"/>
  <c r="AI367" i="3"/>
  <c r="E355" i="5" s="1"/>
  <c r="AG367" i="3"/>
  <c r="AF367" i="3"/>
  <c r="AE367" i="3"/>
  <c r="AD367" i="3"/>
  <c r="AK367" i="3" s="1"/>
  <c r="G355" i="5" s="1"/>
  <c r="AB367" i="3"/>
  <c r="AA367" i="3"/>
  <c r="AC367" i="3" s="1"/>
  <c r="D367" i="3"/>
  <c r="C367" i="3"/>
  <c r="B367" i="3"/>
  <c r="AK366" i="3"/>
  <c r="G354" i="5" s="1"/>
  <c r="AJ366" i="3"/>
  <c r="F354" i="5" s="1"/>
  <c r="AG366" i="3"/>
  <c r="AF366" i="3"/>
  <c r="AE366" i="3"/>
  <c r="AD366" i="3"/>
  <c r="AC366" i="3"/>
  <c r="AB366" i="3"/>
  <c r="AI366" i="3" s="1"/>
  <c r="E354" i="5" s="1"/>
  <c r="AA366" i="3"/>
  <c r="D366" i="3"/>
  <c r="C366" i="3"/>
  <c r="B366" i="3"/>
  <c r="AI365" i="3"/>
  <c r="E353" i="5" s="1"/>
  <c r="AG365" i="3"/>
  <c r="AF365" i="3"/>
  <c r="AE365" i="3"/>
  <c r="AD365" i="3"/>
  <c r="AK365" i="3" s="1"/>
  <c r="G353" i="5" s="1"/>
  <c r="AB365" i="3"/>
  <c r="AA365" i="3"/>
  <c r="AC365" i="3" s="1"/>
  <c r="D365" i="3"/>
  <c r="C365" i="3"/>
  <c r="B365" i="3"/>
  <c r="AK364" i="3"/>
  <c r="G352" i="5" s="1"/>
  <c r="AJ364" i="3"/>
  <c r="F352" i="5" s="1"/>
  <c r="AG364" i="3"/>
  <c r="AF364" i="3"/>
  <c r="AE364" i="3"/>
  <c r="AD364" i="3"/>
  <c r="AC364" i="3"/>
  <c r="AB364" i="3"/>
  <c r="AI364" i="3" s="1"/>
  <c r="E352" i="5" s="1"/>
  <c r="AA364" i="3"/>
  <c r="D364" i="3"/>
  <c r="C364" i="3"/>
  <c r="B364" i="3"/>
  <c r="AI363" i="3"/>
  <c r="E351" i="5" s="1"/>
  <c r="AG363" i="3"/>
  <c r="AF363" i="3"/>
  <c r="AE363" i="3"/>
  <c r="AD363" i="3"/>
  <c r="AK363" i="3" s="1"/>
  <c r="G351" i="5" s="1"/>
  <c r="AB363" i="3"/>
  <c r="AA363" i="3"/>
  <c r="AC363" i="3" s="1"/>
  <c r="D363" i="3"/>
  <c r="C363" i="3"/>
  <c r="B363" i="3"/>
  <c r="AK362" i="3"/>
  <c r="G350" i="5" s="1"/>
  <c r="AJ362" i="3"/>
  <c r="F350" i="5" s="1"/>
  <c r="AG362" i="3"/>
  <c r="AF362" i="3"/>
  <c r="AE362" i="3"/>
  <c r="AD362" i="3"/>
  <c r="AC362" i="3"/>
  <c r="AB362" i="3"/>
  <c r="AI362" i="3" s="1"/>
  <c r="E350" i="5" s="1"/>
  <c r="AA362" i="3"/>
  <c r="D362" i="3"/>
  <c r="C362" i="3"/>
  <c r="B362" i="3"/>
  <c r="AI361" i="3"/>
  <c r="E349" i="5" s="1"/>
  <c r="AG361" i="3"/>
  <c r="AF361" i="3"/>
  <c r="AE361" i="3"/>
  <c r="AD361" i="3"/>
  <c r="AK361" i="3" s="1"/>
  <c r="G349" i="5" s="1"/>
  <c r="AB361" i="3"/>
  <c r="AA361" i="3"/>
  <c r="AC361" i="3" s="1"/>
  <c r="D361" i="3"/>
  <c r="C361" i="3"/>
  <c r="B361" i="3"/>
  <c r="AK360" i="3"/>
  <c r="G348" i="5" s="1"/>
  <c r="AJ360" i="3"/>
  <c r="F348" i="5" s="1"/>
  <c r="AG360" i="3"/>
  <c r="AF360" i="3"/>
  <c r="AE360" i="3"/>
  <c r="AD360" i="3"/>
  <c r="AC360" i="3"/>
  <c r="AB360" i="3"/>
  <c r="AI360" i="3" s="1"/>
  <c r="E348" i="5" s="1"/>
  <c r="AA360" i="3"/>
  <c r="D360" i="3"/>
  <c r="C360" i="3"/>
  <c r="B360" i="3"/>
  <c r="AI359" i="3"/>
  <c r="E347" i="5" s="1"/>
  <c r="AG359" i="3"/>
  <c r="AF359" i="3"/>
  <c r="AE359" i="3"/>
  <c r="AD359" i="3"/>
  <c r="AK359" i="3" s="1"/>
  <c r="G347" i="5" s="1"/>
  <c r="AB359" i="3"/>
  <c r="AA359" i="3"/>
  <c r="AC359" i="3" s="1"/>
  <c r="D359" i="3"/>
  <c r="C359" i="3"/>
  <c r="B359" i="3"/>
  <c r="AK358" i="3"/>
  <c r="G346" i="5" s="1"/>
  <c r="AJ358" i="3"/>
  <c r="F346" i="5" s="1"/>
  <c r="AG358" i="3"/>
  <c r="AF358" i="3"/>
  <c r="AE358" i="3"/>
  <c r="AD358" i="3"/>
  <c r="AC358" i="3"/>
  <c r="AB358" i="3"/>
  <c r="AI358" i="3" s="1"/>
  <c r="E346" i="5" s="1"/>
  <c r="AA358" i="3"/>
  <c r="D358" i="3"/>
  <c r="C358" i="3"/>
  <c r="B358" i="3"/>
  <c r="AI357" i="3"/>
  <c r="E345" i="5" s="1"/>
  <c r="AG357" i="3"/>
  <c r="AF357" i="3"/>
  <c r="AE357" i="3"/>
  <c r="AD357" i="3"/>
  <c r="AK357" i="3" s="1"/>
  <c r="G345" i="5" s="1"/>
  <c r="AB357" i="3"/>
  <c r="AA357" i="3"/>
  <c r="AC357" i="3" s="1"/>
  <c r="D357" i="3"/>
  <c r="C357" i="3"/>
  <c r="B357" i="3"/>
  <c r="AK356" i="3"/>
  <c r="G344" i="5" s="1"/>
  <c r="AJ356" i="3"/>
  <c r="F344" i="5" s="1"/>
  <c r="AG356" i="3"/>
  <c r="AF356" i="3"/>
  <c r="AE356" i="3"/>
  <c r="AD356" i="3"/>
  <c r="AC356" i="3"/>
  <c r="AB356" i="3"/>
  <c r="AI356" i="3" s="1"/>
  <c r="E344" i="5" s="1"/>
  <c r="AA356" i="3"/>
  <c r="D356" i="3"/>
  <c r="C356" i="3"/>
  <c r="B356" i="3"/>
  <c r="AI355" i="3"/>
  <c r="E343" i="5" s="1"/>
  <c r="AG355" i="3"/>
  <c r="AF355" i="3"/>
  <c r="AE355" i="3"/>
  <c r="AD355" i="3"/>
  <c r="AK355" i="3" s="1"/>
  <c r="G343" i="5" s="1"/>
  <c r="AB355" i="3"/>
  <c r="AA355" i="3"/>
  <c r="AC355" i="3" s="1"/>
  <c r="D355" i="3"/>
  <c r="C355" i="3"/>
  <c r="B355" i="3"/>
  <c r="AK354" i="3"/>
  <c r="G342" i="5" s="1"/>
  <c r="AJ354" i="3"/>
  <c r="F342" i="5" s="1"/>
  <c r="AG354" i="3"/>
  <c r="AF354" i="3"/>
  <c r="AE354" i="3"/>
  <c r="AD354" i="3"/>
  <c r="AC354" i="3"/>
  <c r="AB354" i="3"/>
  <c r="AI354" i="3" s="1"/>
  <c r="E342" i="5" s="1"/>
  <c r="AA354" i="3"/>
  <c r="D354" i="3"/>
  <c r="C354" i="3"/>
  <c r="B354" i="3"/>
  <c r="AI353" i="3"/>
  <c r="E341" i="5" s="1"/>
  <c r="AG353" i="3"/>
  <c r="AF353" i="3"/>
  <c r="AE353" i="3"/>
  <c r="AD353" i="3"/>
  <c r="AK353" i="3" s="1"/>
  <c r="G341" i="5" s="1"/>
  <c r="AB353" i="3"/>
  <c r="AA353" i="3"/>
  <c r="AC353" i="3" s="1"/>
  <c r="D353" i="3"/>
  <c r="C353" i="3"/>
  <c r="B353" i="3"/>
  <c r="AK352" i="3"/>
  <c r="G340" i="5" s="1"/>
  <c r="AJ352" i="3"/>
  <c r="F340" i="5" s="1"/>
  <c r="AG352" i="3"/>
  <c r="AF352" i="3"/>
  <c r="AE352" i="3"/>
  <c r="AD352" i="3"/>
  <c r="AC352" i="3"/>
  <c r="AB352" i="3"/>
  <c r="AI352" i="3" s="1"/>
  <c r="E340" i="5" s="1"/>
  <c r="AA352" i="3"/>
  <c r="D352" i="3"/>
  <c r="C352" i="3"/>
  <c r="B352" i="3"/>
  <c r="AI351" i="3"/>
  <c r="E339" i="5" s="1"/>
  <c r="AG351" i="3"/>
  <c r="AF351" i="3"/>
  <c r="AE351" i="3"/>
  <c r="AD351" i="3"/>
  <c r="AK351" i="3" s="1"/>
  <c r="G339" i="5" s="1"/>
  <c r="AB351" i="3"/>
  <c r="AA351" i="3"/>
  <c r="AC351" i="3" s="1"/>
  <c r="D351" i="3"/>
  <c r="C351" i="3"/>
  <c r="B351" i="3"/>
  <c r="AK350" i="3"/>
  <c r="G338" i="5" s="1"/>
  <c r="AJ350" i="3"/>
  <c r="F338" i="5" s="1"/>
  <c r="AG350" i="3"/>
  <c r="AF350" i="3"/>
  <c r="AE350" i="3"/>
  <c r="AD350" i="3"/>
  <c r="AC350" i="3"/>
  <c r="AB350" i="3"/>
  <c r="AI350" i="3" s="1"/>
  <c r="E338" i="5" s="1"/>
  <c r="AA350" i="3"/>
  <c r="D350" i="3"/>
  <c r="C350" i="3"/>
  <c r="B350" i="3"/>
  <c r="AI349" i="3"/>
  <c r="E337" i="5" s="1"/>
  <c r="AG349" i="3"/>
  <c r="AF349" i="3"/>
  <c r="AE349" i="3"/>
  <c r="AD349" i="3"/>
  <c r="AK349" i="3" s="1"/>
  <c r="G337" i="5" s="1"/>
  <c r="AB349" i="3"/>
  <c r="AA349" i="3"/>
  <c r="AC349" i="3" s="1"/>
  <c r="D349" i="3"/>
  <c r="C349" i="3"/>
  <c r="B349" i="3"/>
  <c r="AK348" i="3"/>
  <c r="G336" i="5" s="1"/>
  <c r="AJ348" i="3"/>
  <c r="F336" i="5" s="1"/>
  <c r="AG348" i="3"/>
  <c r="AF348" i="3"/>
  <c r="AE348" i="3"/>
  <c r="AD348" i="3"/>
  <c r="AC348" i="3"/>
  <c r="AB348" i="3"/>
  <c r="AI348" i="3" s="1"/>
  <c r="E336" i="5" s="1"/>
  <c r="AA348" i="3"/>
  <c r="D348" i="3"/>
  <c r="C348" i="3"/>
  <c r="B348" i="3"/>
  <c r="AI347" i="3"/>
  <c r="E335" i="5" s="1"/>
  <c r="AG347" i="3"/>
  <c r="AF347" i="3"/>
  <c r="AE347" i="3"/>
  <c r="AD347" i="3"/>
  <c r="AK347" i="3" s="1"/>
  <c r="G335" i="5" s="1"/>
  <c r="AB347" i="3"/>
  <c r="AA347" i="3"/>
  <c r="AC347" i="3" s="1"/>
  <c r="D347" i="3"/>
  <c r="C347" i="3"/>
  <c r="B347" i="3"/>
  <c r="AK346" i="3"/>
  <c r="G334" i="5" s="1"/>
  <c r="AJ346" i="3"/>
  <c r="F334" i="5" s="1"/>
  <c r="AG346" i="3"/>
  <c r="AF346" i="3"/>
  <c r="AE346" i="3"/>
  <c r="AD346" i="3"/>
  <c r="AC346" i="3"/>
  <c r="AB346" i="3"/>
  <c r="AI346" i="3" s="1"/>
  <c r="E334" i="5" s="1"/>
  <c r="AA346" i="3"/>
  <c r="D346" i="3"/>
  <c r="C346" i="3"/>
  <c r="B346" i="3"/>
  <c r="AI345" i="3"/>
  <c r="E333" i="5" s="1"/>
  <c r="AG345" i="3"/>
  <c r="AF345" i="3"/>
  <c r="AE345" i="3"/>
  <c r="AD345" i="3"/>
  <c r="AK345" i="3" s="1"/>
  <c r="G333" i="5" s="1"/>
  <c r="AB345" i="3"/>
  <c r="AA345" i="3"/>
  <c r="AC345" i="3" s="1"/>
  <c r="D345" i="3"/>
  <c r="C345" i="3"/>
  <c r="B345" i="3"/>
  <c r="AK344" i="3"/>
  <c r="G332" i="5" s="1"/>
  <c r="AJ344" i="3"/>
  <c r="F332" i="5" s="1"/>
  <c r="AG344" i="3"/>
  <c r="AF344" i="3"/>
  <c r="AE344" i="3"/>
  <c r="AD344" i="3"/>
  <c r="AC344" i="3"/>
  <c r="AB344" i="3"/>
  <c r="AI344" i="3" s="1"/>
  <c r="E332" i="5" s="1"/>
  <c r="AA344" i="3"/>
  <c r="D344" i="3"/>
  <c r="C344" i="3"/>
  <c r="B344" i="3"/>
  <c r="AI343" i="3"/>
  <c r="E331" i="5" s="1"/>
  <c r="AG343" i="3"/>
  <c r="AF343" i="3"/>
  <c r="AE343" i="3"/>
  <c r="AD343" i="3"/>
  <c r="AK343" i="3" s="1"/>
  <c r="G331" i="5" s="1"/>
  <c r="AB343" i="3"/>
  <c r="AA343" i="3"/>
  <c r="AC343" i="3" s="1"/>
  <c r="D343" i="3"/>
  <c r="C343" i="3"/>
  <c r="B343" i="3"/>
  <c r="AK342" i="3"/>
  <c r="G330" i="5" s="1"/>
  <c r="AJ342" i="3"/>
  <c r="F330" i="5" s="1"/>
  <c r="AG342" i="3"/>
  <c r="AF342" i="3"/>
  <c r="AE342" i="3"/>
  <c r="AD342" i="3"/>
  <c r="AC342" i="3"/>
  <c r="AB342" i="3"/>
  <c r="AI342" i="3" s="1"/>
  <c r="E330" i="5" s="1"/>
  <c r="AA342" i="3"/>
  <c r="D342" i="3"/>
  <c r="C342" i="3"/>
  <c r="B342" i="3"/>
  <c r="AI341" i="3"/>
  <c r="E329" i="5" s="1"/>
  <c r="AG341" i="3"/>
  <c r="AF341" i="3"/>
  <c r="AE341" i="3"/>
  <c r="AD341" i="3"/>
  <c r="AK341" i="3" s="1"/>
  <c r="G329" i="5" s="1"/>
  <c r="AB341" i="3"/>
  <c r="AA341" i="3"/>
  <c r="AC341" i="3" s="1"/>
  <c r="D341" i="3"/>
  <c r="C341" i="3"/>
  <c r="B341" i="3"/>
  <c r="AK340" i="3"/>
  <c r="G328" i="5" s="1"/>
  <c r="AJ340" i="3"/>
  <c r="F328" i="5" s="1"/>
  <c r="AG340" i="3"/>
  <c r="AF340" i="3"/>
  <c r="AE340" i="3"/>
  <c r="AD340" i="3"/>
  <c r="AC340" i="3"/>
  <c r="AB340" i="3"/>
  <c r="AI340" i="3" s="1"/>
  <c r="E328" i="5" s="1"/>
  <c r="AA340" i="3"/>
  <c r="D340" i="3"/>
  <c r="C340" i="3"/>
  <c r="B340" i="3"/>
  <c r="AI339" i="3"/>
  <c r="E327" i="5" s="1"/>
  <c r="AG339" i="3"/>
  <c r="AF339" i="3"/>
  <c r="AE339" i="3"/>
  <c r="AD339" i="3"/>
  <c r="AK339" i="3" s="1"/>
  <c r="G327" i="5" s="1"/>
  <c r="AB339" i="3"/>
  <c r="AA339" i="3"/>
  <c r="AC339" i="3" s="1"/>
  <c r="D339" i="3"/>
  <c r="C339" i="3"/>
  <c r="B339" i="3"/>
  <c r="AK338" i="3"/>
  <c r="G326" i="5" s="1"/>
  <c r="AJ338" i="3"/>
  <c r="F326" i="5" s="1"/>
  <c r="AG338" i="3"/>
  <c r="AF338" i="3"/>
  <c r="AE338" i="3"/>
  <c r="AD338" i="3"/>
  <c r="AC338" i="3"/>
  <c r="AB338" i="3"/>
  <c r="AI338" i="3" s="1"/>
  <c r="E326" i="5" s="1"/>
  <c r="AA338" i="3"/>
  <c r="D338" i="3"/>
  <c r="C338" i="3"/>
  <c r="B338" i="3"/>
  <c r="AI337" i="3"/>
  <c r="E325" i="5" s="1"/>
  <c r="AG337" i="3"/>
  <c r="AF337" i="3"/>
  <c r="AE337" i="3"/>
  <c r="AD337" i="3"/>
  <c r="AK337" i="3" s="1"/>
  <c r="G325" i="5" s="1"/>
  <c r="AB337" i="3"/>
  <c r="AA337" i="3"/>
  <c r="AC337" i="3" s="1"/>
  <c r="D337" i="3"/>
  <c r="C337" i="3"/>
  <c r="B337" i="3"/>
  <c r="AK336" i="3"/>
  <c r="G324" i="5" s="1"/>
  <c r="AJ336" i="3"/>
  <c r="F324" i="5" s="1"/>
  <c r="AG336" i="3"/>
  <c r="AF336" i="3"/>
  <c r="AE336" i="3"/>
  <c r="AD336" i="3"/>
  <c r="AC336" i="3"/>
  <c r="AB336" i="3"/>
  <c r="AI336" i="3" s="1"/>
  <c r="E324" i="5" s="1"/>
  <c r="AA336" i="3"/>
  <c r="D336" i="3"/>
  <c r="C336" i="3"/>
  <c r="B336" i="3"/>
  <c r="AI335" i="3"/>
  <c r="E323" i="5" s="1"/>
  <c r="AG335" i="3"/>
  <c r="AF335" i="3"/>
  <c r="AE335" i="3"/>
  <c r="AD335" i="3"/>
  <c r="AK335" i="3" s="1"/>
  <c r="G323" i="5" s="1"/>
  <c r="AB335" i="3"/>
  <c r="AA335" i="3"/>
  <c r="AC335" i="3" s="1"/>
  <c r="D335" i="3"/>
  <c r="C335" i="3"/>
  <c r="B335" i="3"/>
  <c r="AK334" i="3"/>
  <c r="G322" i="5" s="1"/>
  <c r="AJ334" i="3"/>
  <c r="F322" i="5" s="1"/>
  <c r="AG334" i="3"/>
  <c r="AF334" i="3"/>
  <c r="AE334" i="3"/>
  <c r="AD334" i="3"/>
  <c r="AC334" i="3"/>
  <c r="AB334" i="3"/>
  <c r="AI334" i="3" s="1"/>
  <c r="E322" i="5" s="1"/>
  <c r="AA334" i="3"/>
  <c r="D334" i="3"/>
  <c r="C334" i="3"/>
  <c r="B334" i="3"/>
  <c r="AI333" i="3"/>
  <c r="E321" i="5" s="1"/>
  <c r="AG333" i="3"/>
  <c r="AF333" i="3"/>
  <c r="AE333" i="3"/>
  <c r="AD333" i="3"/>
  <c r="AK333" i="3" s="1"/>
  <c r="G321" i="5" s="1"/>
  <c r="AB333" i="3"/>
  <c r="AA333" i="3"/>
  <c r="AC333" i="3" s="1"/>
  <c r="D333" i="3"/>
  <c r="C333" i="3"/>
  <c r="B333" i="3"/>
  <c r="AK332" i="3"/>
  <c r="G320" i="5" s="1"/>
  <c r="AJ332" i="3"/>
  <c r="F320" i="5" s="1"/>
  <c r="AG332" i="3"/>
  <c r="AF332" i="3"/>
  <c r="AE332" i="3"/>
  <c r="AD332" i="3"/>
  <c r="AC332" i="3"/>
  <c r="AB332" i="3"/>
  <c r="AI332" i="3" s="1"/>
  <c r="E320" i="5" s="1"/>
  <c r="AA332" i="3"/>
  <c r="D332" i="3"/>
  <c r="C332" i="3"/>
  <c r="B332" i="3"/>
  <c r="AI331" i="3"/>
  <c r="E319" i="5" s="1"/>
  <c r="AG331" i="3"/>
  <c r="AF331" i="3"/>
  <c r="AE331" i="3"/>
  <c r="AD331" i="3"/>
  <c r="AK331" i="3" s="1"/>
  <c r="G319" i="5" s="1"/>
  <c r="AB331" i="3"/>
  <c r="AA331" i="3"/>
  <c r="AC331" i="3" s="1"/>
  <c r="D331" i="3"/>
  <c r="C331" i="3"/>
  <c r="B331" i="3"/>
  <c r="AK330" i="3"/>
  <c r="G318" i="5" s="1"/>
  <c r="AJ330" i="3"/>
  <c r="F318" i="5" s="1"/>
  <c r="AG330" i="3"/>
  <c r="AF330" i="3"/>
  <c r="AE330" i="3"/>
  <c r="AD330" i="3"/>
  <c r="AC330" i="3"/>
  <c r="AB330" i="3"/>
  <c r="AI330" i="3" s="1"/>
  <c r="E318" i="5" s="1"/>
  <c r="AA330" i="3"/>
  <c r="D330" i="3"/>
  <c r="C330" i="3"/>
  <c r="B330" i="3"/>
  <c r="AI329" i="3"/>
  <c r="E317" i="5" s="1"/>
  <c r="AG329" i="3"/>
  <c r="AF329" i="3"/>
  <c r="AE329" i="3"/>
  <c r="AD329" i="3"/>
  <c r="AK329" i="3" s="1"/>
  <c r="G317" i="5" s="1"/>
  <c r="AB329" i="3"/>
  <c r="AA329" i="3"/>
  <c r="AC329" i="3" s="1"/>
  <c r="D329" i="3"/>
  <c r="C329" i="3"/>
  <c r="B329" i="3"/>
  <c r="AK328" i="3"/>
  <c r="G316" i="5" s="1"/>
  <c r="AJ328" i="3"/>
  <c r="F316" i="5" s="1"/>
  <c r="AG328" i="3"/>
  <c r="AF328" i="3"/>
  <c r="AE328" i="3"/>
  <c r="AD328" i="3"/>
  <c r="AC328" i="3"/>
  <c r="AB328" i="3"/>
  <c r="AI328" i="3" s="1"/>
  <c r="E316" i="5" s="1"/>
  <c r="AA328" i="3"/>
  <c r="D328" i="3"/>
  <c r="C328" i="3"/>
  <c r="B328" i="3"/>
  <c r="AI327" i="3"/>
  <c r="E315" i="5" s="1"/>
  <c r="AG327" i="3"/>
  <c r="AF327" i="3"/>
  <c r="AE327" i="3"/>
  <c r="AD327" i="3"/>
  <c r="AK327" i="3" s="1"/>
  <c r="G315" i="5" s="1"/>
  <c r="AB327" i="3"/>
  <c r="AA327" i="3"/>
  <c r="AC327" i="3" s="1"/>
  <c r="D327" i="3"/>
  <c r="C327" i="3"/>
  <c r="B327" i="3"/>
  <c r="AK326" i="3"/>
  <c r="G314" i="5" s="1"/>
  <c r="AJ326" i="3"/>
  <c r="F314" i="5" s="1"/>
  <c r="AG326" i="3"/>
  <c r="AF326" i="3"/>
  <c r="AE326" i="3"/>
  <c r="AD326" i="3"/>
  <c r="AC326" i="3"/>
  <c r="AB326" i="3"/>
  <c r="AI326" i="3" s="1"/>
  <c r="E314" i="5" s="1"/>
  <c r="AA326" i="3"/>
  <c r="D326" i="3"/>
  <c r="C326" i="3"/>
  <c r="B326" i="3"/>
  <c r="AI325" i="3"/>
  <c r="E313" i="5" s="1"/>
  <c r="AG325" i="3"/>
  <c r="AF325" i="3"/>
  <c r="AE325" i="3"/>
  <c r="AD325" i="3"/>
  <c r="AK325" i="3" s="1"/>
  <c r="G313" i="5" s="1"/>
  <c r="AB325" i="3"/>
  <c r="AA325" i="3"/>
  <c r="AC325" i="3" s="1"/>
  <c r="D325" i="3"/>
  <c r="C325" i="3"/>
  <c r="B325" i="3"/>
  <c r="AK324" i="3"/>
  <c r="G312" i="5" s="1"/>
  <c r="AJ324" i="3"/>
  <c r="F312" i="5" s="1"/>
  <c r="AG324" i="3"/>
  <c r="AF324" i="3"/>
  <c r="AE324" i="3"/>
  <c r="AD324" i="3"/>
  <c r="AC324" i="3"/>
  <c r="AB324" i="3"/>
  <c r="AI324" i="3" s="1"/>
  <c r="E312" i="5" s="1"/>
  <c r="AA324" i="3"/>
  <c r="D324" i="3"/>
  <c r="C324" i="3"/>
  <c r="B324" i="3"/>
  <c r="AI323" i="3"/>
  <c r="E311" i="5" s="1"/>
  <c r="AG323" i="3"/>
  <c r="AF323" i="3"/>
  <c r="AE323" i="3"/>
  <c r="AD323" i="3"/>
  <c r="AK323" i="3" s="1"/>
  <c r="G311" i="5" s="1"/>
  <c r="AB323" i="3"/>
  <c r="AA323" i="3"/>
  <c r="AC323" i="3" s="1"/>
  <c r="D323" i="3"/>
  <c r="C323" i="3"/>
  <c r="B323" i="3"/>
  <c r="AK322" i="3"/>
  <c r="G310" i="5" s="1"/>
  <c r="AJ322" i="3"/>
  <c r="F310" i="5" s="1"/>
  <c r="AG322" i="3"/>
  <c r="AF322" i="3"/>
  <c r="AE322" i="3"/>
  <c r="AD322" i="3"/>
  <c r="AC322" i="3"/>
  <c r="AB322" i="3"/>
  <c r="AI322" i="3" s="1"/>
  <c r="E310" i="5" s="1"/>
  <c r="AA322" i="3"/>
  <c r="D322" i="3"/>
  <c r="C322" i="3"/>
  <c r="B322" i="3"/>
  <c r="AI321" i="3"/>
  <c r="E309" i="5" s="1"/>
  <c r="AG321" i="3"/>
  <c r="AF321" i="3"/>
  <c r="AE321" i="3"/>
  <c r="AD321" i="3"/>
  <c r="AK321" i="3" s="1"/>
  <c r="G309" i="5" s="1"/>
  <c r="AB321" i="3"/>
  <c r="AA321" i="3"/>
  <c r="AC321" i="3" s="1"/>
  <c r="D321" i="3"/>
  <c r="C321" i="3"/>
  <c r="B321" i="3"/>
  <c r="AK320" i="3"/>
  <c r="G308" i="5" s="1"/>
  <c r="AJ320" i="3"/>
  <c r="F308" i="5" s="1"/>
  <c r="AG320" i="3"/>
  <c r="AF320" i="3"/>
  <c r="AE320" i="3"/>
  <c r="AD320" i="3"/>
  <c r="AC320" i="3"/>
  <c r="AB320" i="3"/>
  <c r="AI320" i="3" s="1"/>
  <c r="E308" i="5" s="1"/>
  <c r="AA320" i="3"/>
  <c r="D320" i="3"/>
  <c r="C320" i="3"/>
  <c r="B320" i="3"/>
  <c r="AI319" i="3"/>
  <c r="E307" i="5" s="1"/>
  <c r="AG319" i="3"/>
  <c r="AF319" i="3"/>
  <c r="AE319" i="3"/>
  <c r="AD319" i="3"/>
  <c r="AK319" i="3" s="1"/>
  <c r="G307" i="5" s="1"/>
  <c r="AB319" i="3"/>
  <c r="AA319" i="3"/>
  <c r="AC319" i="3" s="1"/>
  <c r="D319" i="3"/>
  <c r="C319" i="3"/>
  <c r="B319" i="3"/>
  <c r="AK318" i="3"/>
  <c r="G306" i="5" s="1"/>
  <c r="AJ318" i="3"/>
  <c r="F306" i="5" s="1"/>
  <c r="AG318" i="3"/>
  <c r="AF318" i="3"/>
  <c r="AE318" i="3"/>
  <c r="AD318" i="3"/>
  <c r="AC318" i="3"/>
  <c r="AB318" i="3"/>
  <c r="AI318" i="3" s="1"/>
  <c r="E306" i="5" s="1"/>
  <c r="AA318" i="3"/>
  <c r="D318" i="3"/>
  <c r="C318" i="3"/>
  <c r="B318" i="3"/>
  <c r="AI317" i="3"/>
  <c r="E305" i="5" s="1"/>
  <c r="AG317" i="3"/>
  <c r="AF317" i="3"/>
  <c r="AE317" i="3"/>
  <c r="AD317" i="3"/>
  <c r="AK317" i="3" s="1"/>
  <c r="G305" i="5" s="1"/>
  <c r="AB317" i="3"/>
  <c r="AA317" i="3"/>
  <c r="AC317" i="3" s="1"/>
  <c r="D317" i="3"/>
  <c r="C317" i="3"/>
  <c r="B317" i="3"/>
  <c r="AK316" i="3"/>
  <c r="G304" i="5" s="1"/>
  <c r="AJ316" i="3"/>
  <c r="F304" i="5" s="1"/>
  <c r="AG316" i="3"/>
  <c r="AF316" i="3"/>
  <c r="AE316" i="3"/>
  <c r="AD316" i="3"/>
  <c r="AC316" i="3"/>
  <c r="AB316" i="3"/>
  <c r="AI316" i="3" s="1"/>
  <c r="E304" i="5" s="1"/>
  <c r="AA316" i="3"/>
  <c r="D316" i="3"/>
  <c r="C316" i="3"/>
  <c r="B316" i="3"/>
  <c r="AI315" i="3"/>
  <c r="E303" i="5" s="1"/>
  <c r="AG315" i="3"/>
  <c r="AF315" i="3"/>
  <c r="AE315" i="3"/>
  <c r="AD315" i="3"/>
  <c r="AK315" i="3" s="1"/>
  <c r="G303" i="5" s="1"/>
  <c r="AB315" i="3"/>
  <c r="AA315" i="3"/>
  <c r="AC315" i="3" s="1"/>
  <c r="D315" i="3"/>
  <c r="C315" i="3"/>
  <c r="B315" i="3"/>
  <c r="AK314" i="3"/>
  <c r="G302" i="5" s="1"/>
  <c r="AJ314" i="3"/>
  <c r="F302" i="5" s="1"/>
  <c r="AG314" i="3"/>
  <c r="AF314" i="3"/>
  <c r="AE314" i="3"/>
  <c r="AD314" i="3"/>
  <c r="AC314" i="3"/>
  <c r="AB314" i="3"/>
  <c r="AI314" i="3" s="1"/>
  <c r="E302" i="5" s="1"/>
  <c r="AA314" i="3"/>
  <c r="D314" i="3"/>
  <c r="C314" i="3"/>
  <c r="B314" i="3"/>
  <c r="AI313" i="3"/>
  <c r="E301" i="5" s="1"/>
  <c r="AG313" i="3"/>
  <c r="AF313" i="3"/>
  <c r="AE313" i="3"/>
  <c r="AD313" i="3"/>
  <c r="AK313" i="3" s="1"/>
  <c r="G301" i="5" s="1"/>
  <c r="AB313" i="3"/>
  <c r="AA313" i="3"/>
  <c r="AC313" i="3" s="1"/>
  <c r="D313" i="3"/>
  <c r="C313" i="3"/>
  <c r="B313" i="3"/>
  <c r="AK312" i="3"/>
  <c r="G300" i="5" s="1"/>
  <c r="AJ312" i="3"/>
  <c r="F300" i="5" s="1"/>
  <c r="AG312" i="3"/>
  <c r="AF312" i="3"/>
  <c r="AE312" i="3"/>
  <c r="AD312" i="3"/>
  <c r="AC312" i="3"/>
  <c r="AB312" i="3"/>
  <c r="AI312" i="3" s="1"/>
  <c r="E300" i="5" s="1"/>
  <c r="AA312" i="3"/>
  <c r="D312" i="3"/>
  <c r="C312" i="3"/>
  <c r="B312" i="3"/>
  <c r="AI311" i="3"/>
  <c r="E299" i="5" s="1"/>
  <c r="AG311" i="3"/>
  <c r="AF311" i="3"/>
  <c r="AE311" i="3"/>
  <c r="AD311" i="3"/>
  <c r="AK311" i="3" s="1"/>
  <c r="G299" i="5" s="1"/>
  <c r="AB311" i="3"/>
  <c r="AA311" i="3"/>
  <c r="AC311" i="3" s="1"/>
  <c r="D311" i="3"/>
  <c r="C311" i="3"/>
  <c r="B311" i="3"/>
  <c r="AK310" i="3"/>
  <c r="G298" i="5" s="1"/>
  <c r="AJ310" i="3"/>
  <c r="F298" i="5" s="1"/>
  <c r="AG310" i="3"/>
  <c r="AF310" i="3"/>
  <c r="AE310" i="3"/>
  <c r="AD310" i="3"/>
  <c r="AC310" i="3"/>
  <c r="AB310" i="3"/>
  <c r="AI310" i="3" s="1"/>
  <c r="E298" i="5" s="1"/>
  <c r="AA310" i="3"/>
  <c r="D310" i="3"/>
  <c r="C310" i="3"/>
  <c r="B310" i="3"/>
  <c r="AI309" i="3"/>
  <c r="E297" i="5" s="1"/>
  <c r="AG309" i="3"/>
  <c r="AF309" i="3"/>
  <c r="AE309" i="3"/>
  <c r="AD309" i="3"/>
  <c r="AK309" i="3" s="1"/>
  <c r="G297" i="5" s="1"/>
  <c r="AB309" i="3"/>
  <c r="AA309" i="3"/>
  <c r="AC309" i="3" s="1"/>
  <c r="D309" i="3"/>
  <c r="C309" i="3"/>
  <c r="B309" i="3"/>
  <c r="AK308" i="3"/>
  <c r="G296" i="5" s="1"/>
  <c r="AJ308" i="3"/>
  <c r="F296" i="5" s="1"/>
  <c r="AG308" i="3"/>
  <c r="AF308" i="3"/>
  <c r="AE308" i="3"/>
  <c r="AD308" i="3"/>
  <c r="AC308" i="3"/>
  <c r="AB308" i="3"/>
  <c r="AI308" i="3" s="1"/>
  <c r="E296" i="5" s="1"/>
  <c r="AA308" i="3"/>
  <c r="D308" i="3"/>
  <c r="C308" i="3"/>
  <c r="B308" i="3"/>
  <c r="AI307" i="3"/>
  <c r="E295" i="5" s="1"/>
  <c r="AG307" i="3"/>
  <c r="AF307" i="3"/>
  <c r="AE307" i="3"/>
  <c r="AD307" i="3"/>
  <c r="AK307" i="3" s="1"/>
  <c r="G295" i="5" s="1"/>
  <c r="AB307" i="3"/>
  <c r="AA307" i="3"/>
  <c r="AC307" i="3" s="1"/>
  <c r="D307" i="3"/>
  <c r="C307" i="3"/>
  <c r="B307" i="3"/>
  <c r="AK306" i="3"/>
  <c r="G294" i="5" s="1"/>
  <c r="AJ306" i="3"/>
  <c r="F294" i="5" s="1"/>
  <c r="AG306" i="3"/>
  <c r="AF306" i="3"/>
  <c r="AE306" i="3"/>
  <c r="AD306" i="3"/>
  <c r="AC306" i="3"/>
  <c r="AB306" i="3"/>
  <c r="AI306" i="3" s="1"/>
  <c r="E294" i="5" s="1"/>
  <c r="AA306" i="3"/>
  <c r="D306" i="3"/>
  <c r="C306" i="3"/>
  <c r="B306" i="3"/>
  <c r="AI305" i="3"/>
  <c r="E293" i="5" s="1"/>
  <c r="AG305" i="3"/>
  <c r="AF305" i="3"/>
  <c r="AE305" i="3"/>
  <c r="AD305" i="3"/>
  <c r="AK305" i="3" s="1"/>
  <c r="G293" i="5" s="1"/>
  <c r="AB305" i="3"/>
  <c r="AA305" i="3"/>
  <c r="AC305" i="3" s="1"/>
  <c r="D305" i="3"/>
  <c r="C305" i="3"/>
  <c r="B305" i="3"/>
  <c r="AK304" i="3"/>
  <c r="G292" i="5" s="1"/>
  <c r="AJ304" i="3"/>
  <c r="F292" i="5" s="1"/>
  <c r="AG304" i="3"/>
  <c r="AF304" i="3"/>
  <c r="AE304" i="3"/>
  <c r="AD304" i="3"/>
  <c r="AC304" i="3"/>
  <c r="AB304" i="3"/>
  <c r="AI304" i="3" s="1"/>
  <c r="E292" i="5" s="1"/>
  <c r="AA304" i="3"/>
  <c r="D304" i="3"/>
  <c r="C304" i="3"/>
  <c r="B304" i="3"/>
  <c r="AI303" i="3"/>
  <c r="E291" i="5" s="1"/>
  <c r="AG303" i="3"/>
  <c r="AF303" i="3"/>
  <c r="AE303" i="3"/>
  <c r="AD303" i="3"/>
  <c r="AK303" i="3" s="1"/>
  <c r="G291" i="5" s="1"/>
  <c r="AB303" i="3"/>
  <c r="AA303" i="3"/>
  <c r="AC303" i="3" s="1"/>
  <c r="D303" i="3"/>
  <c r="C303" i="3"/>
  <c r="B303" i="3"/>
  <c r="AK302" i="3"/>
  <c r="G290" i="5" s="1"/>
  <c r="AJ302" i="3"/>
  <c r="F290" i="5" s="1"/>
  <c r="AG302" i="3"/>
  <c r="AF302" i="3"/>
  <c r="AE302" i="3"/>
  <c r="AD302" i="3"/>
  <c r="AC302" i="3"/>
  <c r="AB302" i="3"/>
  <c r="AI302" i="3" s="1"/>
  <c r="E290" i="5" s="1"/>
  <c r="AA302" i="3"/>
  <c r="D302" i="3"/>
  <c r="C302" i="3"/>
  <c r="B302" i="3"/>
  <c r="AI301" i="3"/>
  <c r="E289" i="5" s="1"/>
  <c r="AG301" i="3"/>
  <c r="AF301" i="3"/>
  <c r="AE301" i="3"/>
  <c r="AD301" i="3"/>
  <c r="AK301" i="3" s="1"/>
  <c r="G289" i="5" s="1"/>
  <c r="AB301" i="3"/>
  <c r="AA301" i="3"/>
  <c r="AC301" i="3" s="1"/>
  <c r="D301" i="3"/>
  <c r="C301" i="3"/>
  <c r="B301" i="3"/>
  <c r="AK300" i="3"/>
  <c r="G288" i="5" s="1"/>
  <c r="AJ300" i="3"/>
  <c r="F288" i="5" s="1"/>
  <c r="AG300" i="3"/>
  <c r="AF300" i="3"/>
  <c r="AE300" i="3"/>
  <c r="AD300" i="3"/>
  <c r="AC300" i="3"/>
  <c r="AB300" i="3"/>
  <c r="AI300" i="3" s="1"/>
  <c r="E288" i="5" s="1"/>
  <c r="AA300" i="3"/>
  <c r="D300" i="3"/>
  <c r="C300" i="3"/>
  <c r="B300" i="3"/>
  <c r="AI299" i="3"/>
  <c r="E287" i="5" s="1"/>
  <c r="AG299" i="3"/>
  <c r="AF299" i="3"/>
  <c r="AE299" i="3"/>
  <c r="AD299" i="3"/>
  <c r="AK299" i="3" s="1"/>
  <c r="G287" i="5" s="1"/>
  <c r="AB299" i="3"/>
  <c r="AA299" i="3"/>
  <c r="AC299" i="3" s="1"/>
  <c r="D299" i="3"/>
  <c r="C299" i="3"/>
  <c r="B299" i="3"/>
  <c r="AK298" i="3"/>
  <c r="G286" i="5" s="1"/>
  <c r="AJ298" i="3"/>
  <c r="F286" i="5" s="1"/>
  <c r="AG298" i="3"/>
  <c r="AF298" i="3"/>
  <c r="AE298" i="3"/>
  <c r="AD298" i="3"/>
  <c r="AC298" i="3"/>
  <c r="AB298" i="3"/>
  <c r="AI298" i="3" s="1"/>
  <c r="E286" i="5" s="1"/>
  <c r="AA298" i="3"/>
  <c r="D298" i="3"/>
  <c r="C298" i="3"/>
  <c r="B298" i="3"/>
  <c r="AI297" i="3"/>
  <c r="E285" i="5" s="1"/>
  <c r="AG297" i="3"/>
  <c r="AF297" i="3"/>
  <c r="AE297" i="3"/>
  <c r="AD297" i="3"/>
  <c r="AK297" i="3" s="1"/>
  <c r="G285" i="5" s="1"/>
  <c r="AB297" i="3"/>
  <c r="AA297" i="3"/>
  <c r="AC297" i="3" s="1"/>
  <c r="D297" i="3"/>
  <c r="C297" i="3"/>
  <c r="B297" i="3"/>
  <c r="AK296" i="3"/>
  <c r="G284" i="5" s="1"/>
  <c r="AJ296" i="3"/>
  <c r="F284" i="5" s="1"/>
  <c r="AG296" i="3"/>
  <c r="AF296" i="3"/>
  <c r="AE296" i="3"/>
  <c r="AD296" i="3"/>
  <c r="AC296" i="3"/>
  <c r="AB296" i="3"/>
  <c r="AI296" i="3" s="1"/>
  <c r="E284" i="5" s="1"/>
  <c r="AA296" i="3"/>
  <c r="D296" i="3"/>
  <c r="C296" i="3"/>
  <c r="B296" i="3"/>
  <c r="AI295" i="3"/>
  <c r="E283" i="5" s="1"/>
  <c r="AG295" i="3"/>
  <c r="AF295" i="3"/>
  <c r="AE295" i="3"/>
  <c r="AD295" i="3"/>
  <c r="AK295" i="3" s="1"/>
  <c r="G283" i="5" s="1"/>
  <c r="AB295" i="3"/>
  <c r="AA295" i="3"/>
  <c r="AC295" i="3" s="1"/>
  <c r="D295" i="3"/>
  <c r="C295" i="3"/>
  <c r="B295" i="3"/>
  <c r="AK294" i="3"/>
  <c r="G282" i="5" s="1"/>
  <c r="AJ294" i="3"/>
  <c r="F282" i="5" s="1"/>
  <c r="AG294" i="3"/>
  <c r="AF294" i="3"/>
  <c r="AE294" i="3"/>
  <c r="AD294" i="3"/>
  <c r="AC294" i="3"/>
  <c r="AB294" i="3"/>
  <c r="AI294" i="3" s="1"/>
  <c r="E282" i="5" s="1"/>
  <c r="AA294" i="3"/>
  <c r="D294" i="3"/>
  <c r="C294" i="3"/>
  <c r="B294" i="3"/>
  <c r="AI293" i="3"/>
  <c r="E281" i="5" s="1"/>
  <c r="AG293" i="3"/>
  <c r="AF293" i="3"/>
  <c r="AE293" i="3"/>
  <c r="AD293" i="3"/>
  <c r="AK293" i="3" s="1"/>
  <c r="G281" i="5" s="1"/>
  <c r="AB293" i="3"/>
  <c r="AA293" i="3"/>
  <c r="AC293" i="3" s="1"/>
  <c r="D293" i="3"/>
  <c r="C293" i="3"/>
  <c r="B293" i="3"/>
  <c r="AK292" i="3"/>
  <c r="G280" i="5" s="1"/>
  <c r="AJ292" i="3"/>
  <c r="F280" i="5" s="1"/>
  <c r="AG292" i="3"/>
  <c r="AF292" i="3"/>
  <c r="AE292" i="3"/>
  <c r="AD292" i="3"/>
  <c r="AC292" i="3"/>
  <c r="AB292" i="3"/>
  <c r="AI292" i="3" s="1"/>
  <c r="E280" i="5" s="1"/>
  <c r="AA292" i="3"/>
  <c r="D292" i="3"/>
  <c r="C292" i="3"/>
  <c r="B292" i="3"/>
  <c r="AI291" i="3"/>
  <c r="E279" i="5" s="1"/>
  <c r="AG291" i="3"/>
  <c r="AF291" i="3"/>
  <c r="AE291" i="3"/>
  <c r="AD291" i="3"/>
  <c r="AK291" i="3" s="1"/>
  <c r="G279" i="5" s="1"/>
  <c r="AB291" i="3"/>
  <c r="AA291" i="3"/>
  <c r="AC291" i="3" s="1"/>
  <c r="D291" i="3"/>
  <c r="C291" i="3"/>
  <c r="B291" i="3"/>
  <c r="AK290" i="3"/>
  <c r="G278" i="5" s="1"/>
  <c r="AJ290" i="3"/>
  <c r="F278" i="5" s="1"/>
  <c r="AG290" i="3"/>
  <c r="AF290" i="3"/>
  <c r="AE290" i="3"/>
  <c r="AD290" i="3"/>
  <c r="AC290" i="3"/>
  <c r="AB290" i="3"/>
  <c r="AI290" i="3" s="1"/>
  <c r="E278" i="5" s="1"/>
  <c r="AA290" i="3"/>
  <c r="D290" i="3"/>
  <c r="C290" i="3"/>
  <c r="B290" i="3"/>
  <c r="AI289" i="3"/>
  <c r="E277" i="5" s="1"/>
  <c r="AG289" i="3"/>
  <c r="AF289" i="3"/>
  <c r="AE289" i="3"/>
  <c r="AD289" i="3"/>
  <c r="AK289" i="3" s="1"/>
  <c r="G277" i="5" s="1"/>
  <c r="AB289" i="3"/>
  <c r="AA289" i="3"/>
  <c r="AC289" i="3" s="1"/>
  <c r="D289" i="3"/>
  <c r="C289" i="3"/>
  <c r="B289" i="3"/>
  <c r="AK288" i="3"/>
  <c r="G276" i="5" s="1"/>
  <c r="AJ288" i="3"/>
  <c r="F276" i="5" s="1"/>
  <c r="AG288" i="3"/>
  <c r="AF288" i="3"/>
  <c r="AE288" i="3"/>
  <c r="AD288" i="3"/>
  <c r="AC288" i="3"/>
  <c r="AB288" i="3"/>
  <c r="AI288" i="3" s="1"/>
  <c r="E276" i="5" s="1"/>
  <c r="AA288" i="3"/>
  <c r="D288" i="3"/>
  <c r="C288" i="3"/>
  <c r="B288" i="3"/>
  <c r="AI287" i="3"/>
  <c r="E275" i="5" s="1"/>
  <c r="AG287" i="3"/>
  <c r="AF287" i="3"/>
  <c r="AE287" i="3"/>
  <c r="AD287" i="3"/>
  <c r="AK287" i="3" s="1"/>
  <c r="G275" i="5" s="1"/>
  <c r="AB287" i="3"/>
  <c r="AA287" i="3"/>
  <c r="AC287" i="3" s="1"/>
  <c r="D287" i="3"/>
  <c r="C287" i="3"/>
  <c r="B287" i="3"/>
  <c r="AK286" i="3"/>
  <c r="G274" i="5" s="1"/>
  <c r="AJ286" i="3"/>
  <c r="F274" i="5" s="1"/>
  <c r="AG286" i="3"/>
  <c r="AF286" i="3"/>
  <c r="AE286" i="3"/>
  <c r="AD286" i="3"/>
  <c r="AC286" i="3"/>
  <c r="AB286" i="3"/>
  <c r="AI286" i="3" s="1"/>
  <c r="E274" i="5" s="1"/>
  <c r="AA286" i="3"/>
  <c r="D286" i="3"/>
  <c r="C286" i="3"/>
  <c r="B286" i="3"/>
  <c r="AI285" i="3"/>
  <c r="E273" i="5" s="1"/>
  <c r="AG285" i="3"/>
  <c r="AF285" i="3"/>
  <c r="AE285" i="3"/>
  <c r="AD285" i="3"/>
  <c r="AK285" i="3" s="1"/>
  <c r="G273" i="5" s="1"/>
  <c r="AB285" i="3"/>
  <c r="AA285" i="3"/>
  <c r="AC285" i="3" s="1"/>
  <c r="D285" i="3"/>
  <c r="C285" i="3"/>
  <c r="B285" i="3"/>
  <c r="AK284" i="3"/>
  <c r="G272" i="5" s="1"/>
  <c r="AJ284" i="3"/>
  <c r="F272" i="5" s="1"/>
  <c r="AG284" i="3"/>
  <c r="AF284" i="3"/>
  <c r="AE284" i="3"/>
  <c r="AD284" i="3"/>
  <c r="AC284" i="3"/>
  <c r="AB284" i="3"/>
  <c r="AI284" i="3" s="1"/>
  <c r="E272" i="5" s="1"/>
  <c r="AA284" i="3"/>
  <c r="D284" i="3"/>
  <c r="C284" i="3"/>
  <c r="B284" i="3"/>
  <c r="AI283" i="3"/>
  <c r="E271" i="5" s="1"/>
  <c r="AG283" i="3"/>
  <c r="AF283" i="3"/>
  <c r="AE283" i="3"/>
  <c r="AD283" i="3"/>
  <c r="AK283" i="3" s="1"/>
  <c r="G271" i="5" s="1"/>
  <c r="AB283" i="3"/>
  <c r="AA283" i="3"/>
  <c r="AC283" i="3" s="1"/>
  <c r="D283" i="3"/>
  <c r="C283" i="3"/>
  <c r="B283" i="3"/>
  <c r="AK282" i="3"/>
  <c r="G270" i="5" s="1"/>
  <c r="AJ282" i="3"/>
  <c r="F270" i="5" s="1"/>
  <c r="AG282" i="3"/>
  <c r="AF282" i="3"/>
  <c r="AE282" i="3"/>
  <c r="AD282" i="3"/>
  <c r="AC282" i="3"/>
  <c r="AB282" i="3"/>
  <c r="AI282" i="3" s="1"/>
  <c r="E270" i="5" s="1"/>
  <c r="AA282" i="3"/>
  <c r="D282" i="3"/>
  <c r="C282" i="3"/>
  <c r="B282" i="3"/>
  <c r="AI281" i="3"/>
  <c r="E269" i="5" s="1"/>
  <c r="AG281" i="3"/>
  <c r="AF281" i="3"/>
  <c r="AE281" i="3"/>
  <c r="AD281" i="3"/>
  <c r="AK281" i="3" s="1"/>
  <c r="G269" i="5" s="1"/>
  <c r="AB281" i="3"/>
  <c r="AA281" i="3"/>
  <c r="AC281" i="3" s="1"/>
  <c r="D281" i="3"/>
  <c r="C281" i="3"/>
  <c r="B281" i="3"/>
  <c r="AK280" i="3"/>
  <c r="G268" i="5" s="1"/>
  <c r="AJ280" i="3"/>
  <c r="F268" i="5" s="1"/>
  <c r="AG280" i="3"/>
  <c r="AF280" i="3"/>
  <c r="AE280" i="3"/>
  <c r="AD280" i="3"/>
  <c r="AC280" i="3"/>
  <c r="AB280" i="3"/>
  <c r="AI280" i="3" s="1"/>
  <c r="E268" i="5" s="1"/>
  <c r="AA280" i="3"/>
  <c r="D280" i="3"/>
  <c r="C280" i="3"/>
  <c r="B280" i="3"/>
  <c r="AI279" i="3"/>
  <c r="E267" i="5" s="1"/>
  <c r="AG279" i="3"/>
  <c r="AF279" i="3"/>
  <c r="AE279" i="3"/>
  <c r="AD279" i="3"/>
  <c r="AK279" i="3" s="1"/>
  <c r="G267" i="5" s="1"/>
  <c r="AB279" i="3"/>
  <c r="AA279" i="3"/>
  <c r="AC279" i="3" s="1"/>
  <c r="D279" i="3"/>
  <c r="C279" i="3"/>
  <c r="B279" i="3"/>
  <c r="AK278" i="3"/>
  <c r="G266" i="5" s="1"/>
  <c r="AJ278" i="3"/>
  <c r="F266" i="5" s="1"/>
  <c r="AG278" i="3"/>
  <c r="AF278" i="3"/>
  <c r="AE278" i="3"/>
  <c r="AD278" i="3"/>
  <c r="AC278" i="3"/>
  <c r="AB278" i="3"/>
  <c r="AI278" i="3" s="1"/>
  <c r="E266" i="5" s="1"/>
  <c r="AA278" i="3"/>
  <c r="D278" i="3"/>
  <c r="C278" i="3"/>
  <c r="B278" i="3"/>
  <c r="AI277" i="3"/>
  <c r="E265" i="5" s="1"/>
  <c r="AG277" i="3"/>
  <c r="AF277" i="3"/>
  <c r="AE277" i="3"/>
  <c r="AD277" i="3"/>
  <c r="AK277" i="3" s="1"/>
  <c r="G265" i="5" s="1"/>
  <c r="AB277" i="3"/>
  <c r="AA277" i="3"/>
  <c r="AC277" i="3" s="1"/>
  <c r="D277" i="3"/>
  <c r="C277" i="3"/>
  <c r="B277" i="3"/>
  <c r="AK276" i="3"/>
  <c r="G264" i="5" s="1"/>
  <c r="AJ276" i="3"/>
  <c r="F264" i="5" s="1"/>
  <c r="AG276" i="3"/>
  <c r="AF276" i="3"/>
  <c r="AE276" i="3"/>
  <c r="AD276" i="3"/>
  <c r="AC276" i="3"/>
  <c r="AB276" i="3"/>
  <c r="AI276" i="3" s="1"/>
  <c r="E264" i="5" s="1"/>
  <c r="AA276" i="3"/>
  <c r="D276" i="3"/>
  <c r="C276" i="3"/>
  <c r="B276" i="3"/>
  <c r="AI275" i="3"/>
  <c r="E263" i="5" s="1"/>
  <c r="AG275" i="3"/>
  <c r="AF275" i="3"/>
  <c r="AE275" i="3"/>
  <c r="AD275" i="3"/>
  <c r="AK275" i="3" s="1"/>
  <c r="G263" i="5" s="1"/>
  <c r="AB275" i="3"/>
  <c r="AA275" i="3"/>
  <c r="AC275" i="3" s="1"/>
  <c r="D275" i="3"/>
  <c r="C275" i="3"/>
  <c r="B275" i="3"/>
  <c r="AK274" i="3"/>
  <c r="G262" i="5" s="1"/>
  <c r="AJ274" i="3"/>
  <c r="F262" i="5" s="1"/>
  <c r="AG274" i="3"/>
  <c r="AF274" i="3"/>
  <c r="AE274" i="3"/>
  <c r="AD274" i="3"/>
  <c r="AC274" i="3"/>
  <c r="AB274" i="3"/>
  <c r="AI274" i="3" s="1"/>
  <c r="E262" i="5" s="1"/>
  <c r="AA274" i="3"/>
  <c r="D274" i="3"/>
  <c r="C274" i="3"/>
  <c r="B274" i="3"/>
  <c r="AI273" i="3"/>
  <c r="E261" i="5" s="1"/>
  <c r="AG273" i="3"/>
  <c r="AF273" i="3"/>
  <c r="AE273" i="3"/>
  <c r="AD273" i="3"/>
  <c r="AK273" i="3" s="1"/>
  <c r="G261" i="5" s="1"/>
  <c r="AB273" i="3"/>
  <c r="AA273" i="3"/>
  <c r="AC273" i="3" s="1"/>
  <c r="D273" i="3"/>
  <c r="C273" i="3"/>
  <c r="B273" i="3"/>
  <c r="AK272" i="3"/>
  <c r="G260" i="5" s="1"/>
  <c r="AJ272" i="3"/>
  <c r="F260" i="5" s="1"/>
  <c r="AG272" i="3"/>
  <c r="AF272" i="3"/>
  <c r="AE272" i="3"/>
  <c r="AD272" i="3"/>
  <c r="AC272" i="3"/>
  <c r="AB272" i="3"/>
  <c r="AI272" i="3" s="1"/>
  <c r="E260" i="5" s="1"/>
  <c r="AA272" i="3"/>
  <c r="D272" i="3"/>
  <c r="C272" i="3"/>
  <c r="B272" i="3"/>
  <c r="AI271" i="3"/>
  <c r="E259" i="5" s="1"/>
  <c r="AG271" i="3"/>
  <c r="AF271" i="3"/>
  <c r="AE271" i="3"/>
  <c r="AD271" i="3"/>
  <c r="AK271" i="3" s="1"/>
  <c r="G259" i="5" s="1"/>
  <c r="AB271" i="3"/>
  <c r="AA271" i="3"/>
  <c r="AC271" i="3" s="1"/>
  <c r="D271" i="3"/>
  <c r="C271" i="3"/>
  <c r="B271" i="3"/>
  <c r="AK270" i="3"/>
  <c r="G258" i="5" s="1"/>
  <c r="AJ270" i="3"/>
  <c r="F258" i="5" s="1"/>
  <c r="AG270" i="3"/>
  <c r="AF270" i="3"/>
  <c r="AE270" i="3"/>
  <c r="AD270" i="3"/>
  <c r="AC270" i="3"/>
  <c r="AB270" i="3"/>
  <c r="AI270" i="3" s="1"/>
  <c r="E258" i="5" s="1"/>
  <c r="AA270" i="3"/>
  <c r="D270" i="3"/>
  <c r="C270" i="3"/>
  <c r="B270" i="3"/>
  <c r="AI269" i="3"/>
  <c r="E257" i="5" s="1"/>
  <c r="AG269" i="3"/>
  <c r="AF269" i="3"/>
  <c r="AE269" i="3"/>
  <c r="AD269" i="3"/>
  <c r="AK269" i="3" s="1"/>
  <c r="G257" i="5" s="1"/>
  <c r="AB269" i="3"/>
  <c r="AA269" i="3"/>
  <c r="AC269" i="3" s="1"/>
  <c r="D269" i="3"/>
  <c r="C269" i="3"/>
  <c r="B269" i="3"/>
  <c r="AK268" i="3"/>
  <c r="G256" i="5" s="1"/>
  <c r="AJ268" i="3"/>
  <c r="F256" i="5" s="1"/>
  <c r="AG268" i="3"/>
  <c r="AF268" i="3"/>
  <c r="AE268" i="3"/>
  <c r="AD268" i="3"/>
  <c r="AC268" i="3"/>
  <c r="AB268" i="3"/>
  <c r="AI268" i="3" s="1"/>
  <c r="E256" i="5" s="1"/>
  <c r="AA268" i="3"/>
  <c r="D268" i="3"/>
  <c r="C268" i="3"/>
  <c r="B268" i="3"/>
  <c r="AI267" i="3"/>
  <c r="E255" i="5" s="1"/>
  <c r="AG267" i="3"/>
  <c r="AF267" i="3"/>
  <c r="AE267" i="3"/>
  <c r="AD267" i="3"/>
  <c r="AK267" i="3" s="1"/>
  <c r="G255" i="5" s="1"/>
  <c r="AB267" i="3"/>
  <c r="AA267" i="3"/>
  <c r="AC267" i="3" s="1"/>
  <c r="D267" i="3"/>
  <c r="C267" i="3"/>
  <c r="B267" i="3"/>
  <c r="AK266" i="3"/>
  <c r="G254" i="5" s="1"/>
  <c r="AJ266" i="3"/>
  <c r="F254" i="5" s="1"/>
  <c r="AG266" i="3"/>
  <c r="AF266" i="3"/>
  <c r="AE266" i="3"/>
  <c r="AD266" i="3"/>
  <c r="AC266" i="3"/>
  <c r="AB266" i="3"/>
  <c r="AI266" i="3" s="1"/>
  <c r="E254" i="5" s="1"/>
  <c r="AA266" i="3"/>
  <c r="D266" i="3"/>
  <c r="C266" i="3"/>
  <c r="B266" i="3"/>
  <c r="AI265" i="3"/>
  <c r="E253" i="5" s="1"/>
  <c r="AG265" i="3"/>
  <c r="AF265" i="3"/>
  <c r="AE265" i="3"/>
  <c r="AD265" i="3"/>
  <c r="AK265" i="3" s="1"/>
  <c r="G253" i="5" s="1"/>
  <c r="AB265" i="3"/>
  <c r="AA265" i="3"/>
  <c r="AC265" i="3" s="1"/>
  <c r="D265" i="3"/>
  <c r="C265" i="3"/>
  <c r="B265" i="3"/>
  <c r="AK264" i="3"/>
  <c r="G252" i="5" s="1"/>
  <c r="AJ264" i="3"/>
  <c r="F252" i="5" s="1"/>
  <c r="AG264" i="3"/>
  <c r="AF264" i="3"/>
  <c r="AE264" i="3"/>
  <c r="AD264" i="3"/>
  <c r="AC264" i="3"/>
  <c r="AB264" i="3"/>
  <c r="AI264" i="3" s="1"/>
  <c r="E252" i="5" s="1"/>
  <c r="AA264" i="3"/>
  <c r="D264" i="3"/>
  <c r="C264" i="3"/>
  <c r="B264" i="3"/>
  <c r="AI263" i="3"/>
  <c r="E251" i="5" s="1"/>
  <c r="AG263" i="3"/>
  <c r="AF263" i="3"/>
  <c r="AE263" i="3"/>
  <c r="AD263" i="3"/>
  <c r="AK263" i="3" s="1"/>
  <c r="G251" i="5" s="1"/>
  <c r="AB263" i="3"/>
  <c r="AA263" i="3"/>
  <c r="AC263" i="3" s="1"/>
  <c r="D263" i="3"/>
  <c r="C263" i="3"/>
  <c r="B263" i="3"/>
  <c r="AK262" i="3"/>
  <c r="G250" i="5" s="1"/>
  <c r="AJ262" i="3"/>
  <c r="F250" i="5" s="1"/>
  <c r="AG262" i="3"/>
  <c r="AF262" i="3"/>
  <c r="AE262" i="3"/>
  <c r="AD262" i="3"/>
  <c r="AC262" i="3"/>
  <c r="AB262" i="3"/>
  <c r="AI262" i="3" s="1"/>
  <c r="E250" i="5" s="1"/>
  <c r="AA262" i="3"/>
  <c r="D262" i="3"/>
  <c r="C262" i="3"/>
  <c r="B262" i="3"/>
  <c r="AI261" i="3"/>
  <c r="E249" i="5" s="1"/>
  <c r="AG261" i="3"/>
  <c r="AF261" i="3"/>
  <c r="AE261" i="3"/>
  <c r="AD261" i="3"/>
  <c r="AK261" i="3" s="1"/>
  <c r="G249" i="5" s="1"/>
  <c r="AB261" i="3"/>
  <c r="AA261" i="3"/>
  <c r="AC261" i="3" s="1"/>
  <c r="D261" i="3"/>
  <c r="C261" i="3"/>
  <c r="B261" i="3"/>
  <c r="AK260" i="3"/>
  <c r="G248" i="5" s="1"/>
  <c r="AJ260" i="3"/>
  <c r="F248" i="5" s="1"/>
  <c r="AG260" i="3"/>
  <c r="AF260" i="3"/>
  <c r="AE260" i="3"/>
  <c r="AD260" i="3"/>
  <c r="AC260" i="3"/>
  <c r="AB260" i="3"/>
  <c r="AI260" i="3" s="1"/>
  <c r="E248" i="5" s="1"/>
  <c r="AA260" i="3"/>
  <c r="D260" i="3"/>
  <c r="C260" i="3"/>
  <c r="B260" i="3"/>
  <c r="AI259" i="3"/>
  <c r="E247" i="5" s="1"/>
  <c r="AG259" i="3"/>
  <c r="AF259" i="3"/>
  <c r="AE259" i="3"/>
  <c r="AD259" i="3"/>
  <c r="AK259" i="3" s="1"/>
  <c r="G247" i="5" s="1"/>
  <c r="AB259" i="3"/>
  <c r="AA259" i="3"/>
  <c r="AC259" i="3" s="1"/>
  <c r="D259" i="3"/>
  <c r="C259" i="3"/>
  <c r="B259" i="3"/>
  <c r="AK258" i="3"/>
  <c r="G246" i="5" s="1"/>
  <c r="AJ258" i="3"/>
  <c r="F246" i="5" s="1"/>
  <c r="AG258" i="3"/>
  <c r="AF258" i="3"/>
  <c r="AE258" i="3"/>
  <c r="AD258" i="3"/>
  <c r="AC258" i="3"/>
  <c r="AB258" i="3"/>
  <c r="AI258" i="3" s="1"/>
  <c r="E246" i="5" s="1"/>
  <c r="AA258" i="3"/>
  <c r="D258" i="3"/>
  <c r="C258" i="3"/>
  <c r="B258" i="3"/>
  <c r="AI257" i="3"/>
  <c r="E245" i="5" s="1"/>
  <c r="AG257" i="3"/>
  <c r="AF257" i="3"/>
  <c r="AE257" i="3"/>
  <c r="AD257" i="3"/>
  <c r="AK257" i="3" s="1"/>
  <c r="G245" i="5" s="1"/>
  <c r="AB257" i="3"/>
  <c r="AA257" i="3"/>
  <c r="AC257" i="3" s="1"/>
  <c r="D257" i="3"/>
  <c r="C257" i="3"/>
  <c r="B257" i="3"/>
  <c r="AK256" i="3"/>
  <c r="G244" i="5" s="1"/>
  <c r="AJ256" i="3"/>
  <c r="F244" i="5" s="1"/>
  <c r="AG256" i="3"/>
  <c r="AF256" i="3"/>
  <c r="AE256" i="3"/>
  <c r="AD256" i="3"/>
  <c r="AC256" i="3"/>
  <c r="AB256" i="3"/>
  <c r="AI256" i="3" s="1"/>
  <c r="E244" i="5" s="1"/>
  <c r="AA256" i="3"/>
  <c r="D256" i="3"/>
  <c r="C256" i="3"/>
  <c r="B256" i="3"/>
  <c r="AI255" i="3"/>
  <c r="E243" i="5" s="1"/>
  <c r="AG255" i="3"/>
  <c r="AF255" i="3"/>
  <c r="AE255" i="3"/>
  <c r="AD255" i="3"/>
  <c r="AK255" i="3" s="1"/>
  <c r="G243" i="5" s="1"/>
  <c r="AB255" i="3"/>
  <c r="AA255" i="3"/>
  <c r="AC255" i="3" s="1"/>
  <c r="D255" i="3"/>
  <c r="C255" i="3"/>
  <c r="B255" i="3"/>
  <c r="AK254" i="3"/>
  <c r="G242" i="5" s="1"/>
  <c r="AJ254" i="3"/>
  <c r="F242" i="5" s="1"/>
  <c r="AG254" i="3"/>
  <c r="AF254" i="3"/>
  <c r="AE254" i="3"/>
  <c r="AD254" i="3"/>
  <c r="AC254" i="3"/>
  <c r="AB254" i="3"/>
  <c r="AI254" i="3" s="1"/>
  <c r="E242" i="5" s="1"/>
  <c r="AA254" i="3"/>
  <c r="D254" i="3"/>
  <c r="C254" i="3"/>
  <c r="B254" i="3"/>
  <c r="AI253" i="3"/>
  <c r="E241" i="5" s="1"/>
  <c r="AG253" i="3"/>
  <c r="AF253" i="3"/>
  <c r="AE253" i="3"/>
  <c r="AD253" i="3"/>
  <c r="AK253" i="3" s="1"/>
  <c r="G241" i="5" s="1"/>
  <c r="AB253" i="3"/>
  <c r="AA253" i="3"/>
  <c r="AC253" i="3" s="1"/>
  <c r="D253" i="3"/>
  <c r="C253" i="3"/>
  <c r="B253" i="3"/>
  <c r="AK252" i="3"/>
  <c r="G240" i="5" s="1"/>
  <c r="AJ252" i="3"/>
  <c r="F240" i="5" s="1"/>
  <c r="AG252" i="3"/>
  <c r="AF252" i="3"/>
  <c r="AE252" i="3"/>
  <c r="AD252" i="3"/>
  <c r="AC252" i="3"/>
  <c r="AB252" i="3"/>
  <c r="AI252" i="3" s="1"/>
  <c r="E240" i="5" s="1"/>
  <c r="AA252" i="3"/>
  <c r="D252" i="3"/>
  <c r="C252" i="3"/>
  <c r="B252" i="3"/>
  <c r="AI251" i="3"/>
  <c r="E239" i="5" s="1"/>
  <c r="AG251" i="3"/>
  <c r="AF251" i="3"/>
  <c r="AE251" i="3"/>
  <c r="AD251" i="3"/>
  <c r="AK251" i="3" s="1"/>
  <c r="G239" i="5" s="1"/>
  <c r="AB251" i="3"/>
  <c r="AA251" i="3"/>
  <c r="AC251" i="3" s="1"/>
  <c r="D251" i="3"/>
  <c r="C251" i="3"/>
  <c r="B251" i="3"/>
  <c r="AK250" i="3"/>
  <c r="G238" i="5" s="1"/>
  <c r="AJ250" i="3"/>
  <c r="F238" i="5" s="1"/>
  <c r="AG250" i="3"/>
  <c r="AF250" i="3"/>
  <c r="AE250" i="3"/>
  <c r="AD250" i="3"/>
  <c r="AC250" i="3"/>
  <c r="AB250" i="3"/>
  <c r="AI250" i="3" s="1"/>
  <c r="E238" i="5" s="1"/>
  <c r="AA250" i="3"/>
  <c r="D250" i="3"/>
  <c r="C250" i="3"/>
  <c r="B250" i="3"/>
  <c r="AI249" i="3"/>
  <c r="E237" i="5" s="1"/>
  <c r="AG249" i="3"/>
  <c r="AF249" i="3"/>
  <c r="AE249" i="3"/>
  <c r="AD249" i="3"/>
  <c r="AK249" i="3" s="1"/>
  <c r="G237" i="5" s="1"/>
  <c r="AB249" i="3"/>
  <c r="AA249" i="3"/>
  <c r="AC249" i="3" s="1"/>
  <c r="D249" i="3"/>
  <c r="C249" i="3"/>
  <c r="B249" i="3"/>
  <c r="AK248" i="3"/>
  <c r="G236" i="5" s="1"/>
  <c r="AJ248" i="3"/>
  <c r="F236" i="5" s="1"/>
  <c r="AG248" i="3"/>
  <c r="AF248" i="3"/>
  <c r="AE248" i="3"/>
  <c r="AD248" i="3"/>
  <c r="AC248" i="3"/>
  <c r="AB248" i="3"/>
  <c r="AI248" i="3" s="1"/>
  <c r="E236" i="5" s="1"/>
  <c r="AA248" i="3"/>
  <c r="D248" i="3"/>
  <c r="C248" i="3"/>
  <c r="B248" i="3"/>
  <c r="AI247" i="3"/>
  <c r="E235" i="5" s="1"/>
  <c r="AG247" i="3"/>
  <c r="AF247" i="3"/>
  <c r="AE247" i="3"/>
  <c r="AD247" i="3"/>
  <c r="AK247" i="3" s="1"/>
  <c r="G235" i="5" s="1"/>
  <c r="AB247" i="3"/>
  <c r="AA247" i="3"/>
  <c r="AC247" i="3" s="1"/>
  <c r="D247" i="3"/>
  <c r="C247" i="3"/>
  <c r="B247" i="3"/>
  <c r="AK246" i="3"/>
  <c r="G234" i="5" s="1"/>
  <c r="AJ246" i="3"/>
  <c r="F234" i="5" s="1"/>
  <c r="AG246" i="3"/>
  <c r="AF246" i="3"/>
  <c r="AE246" i="3"/>
  <c r="AD246" i="3"/>
  <c r="AC246" i="3"/>
  <c r="AB246" i="3"/>
  <c r="AI246" i="3" s="1"/>
  <c r="E234" i="5" s="1"/>
  <c r="AA246" i="3"/>
  <c r="D246" i="3"/>
  <c r="C246" i="3"/>
  <c r="B246" i="3"/>
  <c r="AI245" i="3"/>
  <c r="E233" i="5" s="1"/>
  <c r="AG245" i="3"/>
  <c r="AF245" i="3"/>
  <c r="AE245" i="3"/>
  <c r="AD245" i="3"/>
  <c r="AK245" i="3" s="1"/>
  <c r="G233" i="5" s="1"/>
  <c r="AB245" i="3"/>
  <c r="AA245" i="3"/>
  <c r="AC245" i="3" s="1"/>
  <c r="D245" i="3"/>
  <c r="C245" i="3"/>
  <c r="B245" i="3"/>
  <c r="AK244" i="3"/>
  <c r="G232" i="5" s="1"/>
  <c r="AJ244" i="3"/>
  <c r="F232" i="5" s="1"/>
  <c r="AG244" i="3"/>
  <c r="AF244" i="3"/>
  <c r="AE244" i="3"/>
  <c r="AD244" i="3"/>
  <c r="AC244" i="3"/>
  <c r="AB244" i="3"/>
  <c r="AI244" i="3" s="1"/>
  <c r="E232" i="5" s="1"/>
  <c r="AA244" i="3"/>
  <c r="D244" i="3"/>
  <c r="C244" i="3"/>
  <c r="B244" i="3"/>
  <c r="AI243" i="3"/>
  <c r="E231" i="5" s="1"/>
  <c r="AG243" i="3"/>
  <c r="AF243" i="3"/>
  <c r="AE243" i="3"/>
  <c r="AD243" i="3"/>
  <c r="AK243" i="3" s="1"/>
  <c r="G231" i="5" s="1"/>
  <c r="AB243" i="3"/>
  <c r="AA243" i="3"/>
  <c r="AC243" i="3" s="1"/>
  <c r="D243" i="3"/>
  <c r="C243" i="3"/>
  <c r="B243" i="3"/>
  <c r="AK242" i="3"/>
  <c r="G230" i="5" s="1"/>
  <c r="AJ242" i="3"/>
  <c r="F230" i="5" s="1"/>
  <c r="AG242" i="3"/>
  <c r="AF242" i="3"/>
  <c r="AE242" i="3"/>
  <c r="AD242" i="3"/>
  <c r="AC242" i="3"/>
  <c r="AB242" i="3"/>
  <c r="AI242" i="3" s="1"/>
  <c r="E230" i="5" s="1"/>
  <c r="AA242" i="3"/>
  <c r="D242" i="3"/>
  <c r="C242" i="3"/>
  <c r="B242" i="3"/>
  <c r="AI241" i="3"/>
  <c r="E229" i="5" s="1"/>
  <c r="AG241" i="3"/>
  <c r="AF241" i="3"/>
  <c r="AE241" i="3"/>
  <c r="AD241" i="3"/>
  <c r="AK241" i="3" s="1"/>
  <c r="G229" i="5" s="1"/>
  <c r="AB241" i="3"/>
  <c r="AA241" i="3"/>
  <c r="AC241" i="3" s="1"/>
  <c r="D241" i="3"/>
  <c r="C241" i="3"/>
  <c r="B241" i="3"/>
  <c r="AK240" i="3"/>
  <c r="G228" i="5" s="1"/>
  <c r="AJ240" i="3"/>
  <c r="F228" i="5" s="1"/>
  <c r="AG240" i="3"/>
  <c r="AF240" i="3"/>
  <c r="AE240" i="3"/>
  <c r="AD240" i="3"/>
  <c r="AC240" i="3"/>
  <c r="AB240" i="3"/>
  <c r="AI240" i="3" s="1"/>
  <c r="E228" i="5" s="1"/>
  <c r="AA240" i="3"/>
  <c r="D240" i="3"/>
  <c r="C240" i="3"/>
  <c r="B240" i="3"/>
  <c r="AI239" i="3"/>
  <c r="E227" i="5" s="1"/>
  <c r="AG239" i="3"/>
  <c r="AF239" i="3"/>
  <c r="AE239" i="3"/>
  <c r="AD239" i="3"/>
  <c r="AK239" i="3" s="1"/>
  <c r="G227" i="5" s="1"/>
  <c r="AB239" i="3"/>
  <c r="AA239" i="3"/>
  <c r="AC239" i="3" s="1"/>
  <c r="D239" i="3"/>
  <c r="C239" i="3"/>
  <c r="B239" i="3"/>
  <c r="AK238" i="3"/>
  <c r="G226" i="5" s="1"/>
  <c r="AJ238" i="3"/>
  <c r="F226" i="5" s="1"/>
  <c r="AG238" i="3"/>
  <c r="AF238" i="3"/>
  <c r="AE238" i="3"/>
  <c r="AD238" i="3"/>
  <c r="AC238" i="3"/>
  <c r="AB238" i="3"/>
  <c r="AI238" i="3" s="1"/>
  <c r="E226" i="5" s="1"/>
  <c r="AA238" i="3"/>
  <c r="D238" i="3"/>
  <c r="C238" i="3"/>
  <c r="B238" i="3"/>
  <c r="AI237" i="3"/>
  <c r="E225" i="5" s="1"/>
  <c r="AG237" i="3"/>
  <c r="AF237" i="3"/>
  <c r="AE237" i="3"/>
  <c r="AD237" i="3"/>
  <c r="AK237" i="3" s="1"/>
  <c r="G225" i="5" s="1"/>
  <c r="AB237" i="3"/>
  <c r="AA237" i="3"/>
  <c r="AC237" i="3" s="1"/>
  <c r="D237" i="3"/>
  <c r="C237" i="3"/>
  <c r="B237" i="3"/>
  <c r="AK236" i="3"/>
  <c r="G224" i="5" s="1"/>
  <c r="AJ236" i="3"/>
  <c r="F224" i="5" s="1"/>
  <c r="AG236" i="3"/>
  <c r="AF236" i="3"/>
  <c r="AE236" i="3"/>
  <c r="AD236" i="3"/>
  <c r="AC236" i="3"/>
  <c r="AB236" i="3"/>
  <c r="AI236" i="3" s="1"/>
  <c r="E224" i="5" s="1"/>
  <c r="AA236" i="3"/>
  <c r="D236" i="3"/>
  <c r="C236" i="3"/>
  <c r="B236" i="3"/>
  <c r="AI235" i="3"/>
  <c r="E223" i="5" s="1"/>
  <c r="AG235" i="3"/>
  <c r="AF235" i="3"/>
  <c r="AE235" i="3"/>
  <c r="AD235" i="3"/>
  <c r="AK235" i="3" s="1"/>
  <c r="G223" i="5" s="1"/>
  <c r="AB235" i="3"/>
  <c r="AA235" i="3"/>
  <c r="AC235" i="3" s="1"/>
  <c r="D235" i="3"/>
  <c r="C235" i="3"/>
  <c r="B235" i="3"/>
  <c r="AK234" i="3"/>
  <c r="G222" i="5" s="1"/>
  <c r="AJ234" i="3"/>
  <c r="F222" i="5" s="1"/>
  <c r="AG234" i="3"/>
  <c r="AF234" i="3"/>
  <c r="AE234" i="3"/>
  <c r="AD234" i="3"/>
  <c r="AC234" i="3"/>
  <c r="AB234" i="3"/>
  <c r="AI234" i="3" s="1"/>
  <c r="E222" i="5" s="1"/>
  <c r="AA234" i="3"/>
  <c r="D234" i="3"/>
  <c r="C234" i="3"/>
  <c r="B234" i="3"/>
  <c r="AI233" i="3"/>
  <c r="E221" i="5" s="1"/>
  <c r="AG233" i="3"/>
  <c r="AF233" i="3"/>
  <c r="AE233" i="3"/>
  <c r="AD233" i="3"/>
  <c r="AK233" i="3" s="1"/>
  <c r="G221" i="5" s="1"/>
  <c r="AB233" i="3"/>
  <c r="AA233" i="3"/>
  <c r="AC233" i="3" s="1"/>
  <c r="D233" i="3"/>
  <c r="C233" i="3"/>
  <c r="B233" i="3"/>
  <c r="AK232" i="3"/>
  <c r="G220" i="5" s="1"/>
  <c r="AJ232" i="3"/>
  <c r="F220" i="5" s="1"/>
  <c r="AG232" i="3"/>
  <c r="AF232" i="3"/>
  <c r="AE232" i="3"/>
  <c r="AD232" i="3"/>
  <c r="AC232" i="3"/>
  <c r="AB232" i="3"/>
  <c r="AI232" i="3" s="1"/>
  <c r="E220" i="5" s="1"/>
  <c r="AA232" i="3"/>
  <c r="D232" i="3"/>
  <c r="C232" i="3"/>
  <c r="B232" i="3"/>
  <c r="AI231" i="3"/>
  <c r="E219" i="5" s="1"/>
  <c r="AG231" i="3"/>
  <c r="AF231" i="3"/>
  <c r="AE231" i="3"/>
  <c r="AD231" i="3"/>
  <c r="AK231" i="3" s="1"/>
  <c r="G219" i="5" s="1"/>
  <c r="AB231" i="3"/>
  <c r="AA231" i="3"/>
  <c r="AC231" i="3" s="1"/>
  <c r="D231" i="3"/>
  <c r="C231" i="3"/>
  <c r="B231" i="3"/>
  <c r="AK230" i="3"/>
  <c r="G218" i="5" s="1"/>
  <c r="AJ230" i="3"/>
  <c r="F218" i="5" s="1"/>
  <c r="AG230" i="3"/>
  <c r="AF230" i="3"/>
  <c r="AE230" i="3"/>
  <c r="AD230" i="3"/>
  <c r="AC230" i="3"/>
  <c r="AB230" i="3"/>
  <c r="AI230" i="3" s="1"/>
  <c r="E218" i="5" s="1"/>
  <c r="AA230" i="3"/>
  <c r="D230" i="3"/>
  <c r="C230" i="3"/>
  <c r="B230" i="3"/>
  <c r="AI229" i="3"/>
  <c r="E217" i="5" s="1"/>
  <c r="AG229" i="3"/>
  <c r="AF229" i="3"/>
  <c r="AE229" i="3"/>
  <c r="AD229" i="3"/>
  <c r="AK229" i="3" s="1"/>
  <c r="G217" i="5" s="1"/>
  <c r="AB229" i="3"/>
  <c r="AA229" i="3"/>
  <c r="AC229" i="3" s="1"/>
  <c r="D229" i="3"/>
  <c r="C229" i="3"/>
  <c r="B229" i="3"/>
  <c r="AK228" i="3"/>
  <c r="G216" i="5" s="1"/>
  <c r="AJ228" i="3"/>
  <c r="F216" i="5" s="1"/>
  <c r="AG228" i="3"/>
  <c r="AF228" i="3"/>
  <c r="AE228" i="3"/>
  <c r="AD228" i="3"/>
  <c r="AC228" i="3"/>
  <c r="AB228" i="3"/>
  <c r="AI228" i="3" s="1"/>
  <c r="E216" i="5" s="1"/>
  <c r="AA228" i="3"/>
  <c r="D228" i="3"/>
  <c r="C228" i="3"/>
  <c r="B228" i="3"/>
  <c r="AI227" i="3"/>
  <c r="E215" i="5" s="1"/>
  <c r="AG227" i="3"/>
  <c r="AF227" i="3"/>
  <c r="AE227" i="3"/>
  <c r="AD227" i="3"/>
  <c r="AK227" i="3" s="1"/>
  <c r="G215" i="5" s="1"/>
  <c r="AB227" i="3"/>
  <c r="AA227" i="3"/>
  <c r="AC227" i="3" s="1"/>
  <c r="D227" i="3"/>
  <c r="C227" i="3"/>
  <c r="B227" i="3"/>
  <c r="AK226" i="3"/>
  <c r="G214" i="5" s="1"/>
  <c r="AJ226" i="3"/>
  <c r="F214" i="5" s="1"/>
  <c r="AG226" i="3"/>
  <c r="AF226" i="3"/>
  <c r="AE226" i="3"/>
  <c r="AD226" i="3"/>
  <c r="AC226" i="3"/>
  <c r="AB226" i="3"/>
  <c r="AI226" i="3" s="1"/>
  <c r="E214" i="5" s="1"/>
  <c r="AA226" i="3"/>
  <c r="D226" i="3"/>
  <c r="C226" i="3"/>
  <c r="B226" i="3"/>
  <c r="AI225" i="3"/>
  <c r="E213" i="5" s="1"/>
  <c r="AG225" i="3"/>
  <c r="AF225" i="3"/>
  <c r="AE225" i="3"/>
  <c r="AD225" i="3"/>
  <c r="AK225" i="3" s="1"/>
  <c r="G213" i="5" s="1"/>
  <c r="AB225" i="3"/>
  <c r="AA225" i="3"/>
  <c r="AC225" i="3" s="1"/>
  <c r="D225" i="3"/>
  <c r="C225" i="3"/>
  <c r="B225" i="3"/>
  <c r="AK224" i="3"/>
  <c r="G212" i="5" s="1"/>
  <c r="AJ224" i="3"/>
  <c r="F212" i="5" s="1"/>
  <c r="AG224" i="3"/>
  <c r="AF224" i="3"/>
  <c r="AE224" i="3"/>
  <c r="AD224" i="3"/>
  <c r="AC224" i="3"/>
  <c r="AB224" i="3"/>
  <c r="AI224" i="3" s="1"/>
  <c r="E212" i="5" s="1"/>
  <c r="AA224" i="3"/>
  <c r="D224" i="3"/>
  <c r="C224" i="3"/>
  <c r="B224" i="3"/>
  <c r="AI223" i="3"/>
  <c r="E211" i="5" s="1"/>
  <c r="AG223" i="3"/>
  <c r="AF223" i="3"/>
  <c r="AE223" i="3"/>
  <c r="AD223" i="3"/>
  <c r="AK223" i="3" s="1"/>
  <c r="G211" i="5" s="1"/>
  <c r="AB223" i="3"/>
  <c r="AA223" i="3"/>
  <c r="AC223" i="3" s="1"/>
  <c r="D223" i="3"/>
  <c r="C223" i="3"/>
  <c r="B223" i="3"/>
  <c r="AK222" i="3"/>
  <c r="G210" i="5" s="1"/>
  <c r="AJ222" i="3"/>
  <c r="F210" i="5" s="1"/>
  <c r="AG222" i="3"/>
  <c r="AF222" i="3"/>
  <c r="AE222" i="3"/>
  <c r="AD222" i="3"/>
  <c r="AC222" i="3"/>
  <c r="AB222" i="3"/>
  <c r="AI222" i="3" s="1"/>
  <c r="E210" i="5" s="1"/>
  <c r="AA222" i="3"/>
  <c r="D222" i="3"/>
  <c r="C222" i="3"/>
  <c r="B222" i="3"/>
  <c r="AI221" i="3"/>
  <c r="E209" i="5" s="1"/>
  <c r="AG221" i="3"/>
  <c r="AF221" i="3"/>
  <c r="AE221" i="3"/>
  <c r="AD221" i="3"/>
  <c r="AK221" i="3" s="1"/>
  <c r="G209" i="5" s="1"/>
  <c r="AB221" i="3"/>
  <c r="AA221" i="3"/>
  <c r="AC221" i="3" s="1"/>
  <c r="D221" i="3"/>
  <c r="C221" i="3"/>
  <c r="B221" i="3"/>
  <c r="AK220" i="3"/>
  <c r="G208" i="5" s="1"/>
  <c r="AJ220" i="3"/>
  <c r="F208" i="5" s="1"/>
  <c r="AG220" i="3"/>
  <c r="AF220" i="3"/>
  <c r="AE220" i="3"/>
  <c r="AD220" i="3"/>
  <c r="AC220" i="3"/>
  <c r="AB220" i="3"/>
  <c r="AI220" i="3" s="1"/>
  <c r="E208" i="5" s="1"/>
  <c r="AA220" i="3"/>
  <c r="D220" i="3"/>
  <c r="C220" i="3"/>
  <c r="B220" i="3"/>
  <c r="AI219" i="3"/>
  <c r="E207" i="5" s="1"/>
  <c r="AG219" i="3"/>
  <c r="AF219" i="3"/>
  <c r="AE219" i="3"/>
  <c r="AD219" i="3"/>
  <c r="AK219" i="3" s="1"/>
  <c r="G207" i="5" s="1"/>
  <c r="AB219" i="3"/>
  <c r="AA219" i="3"/>
  <c r="AC219" i="3" s="1"/>
  <c r="D219" i="3"/>
  <c r="C219" i="3"/>
  <c r="B219" i="3"/>
  <c r="AK218" i="3"/>
  <c r="G206" i="5" s="1"/>
  <c r="AJ218" i="3"/>
  <c r="F206" i="5" s="1"/>
  <c r="AG218" i="3"/>
  <c r="AF218" i="3"/>
  <c r="AE218" i="3"/>
  <c r="AD218" i="3"/>
  <c r="AC218" i="3"/>
  <c r="AB218" i="3"/>
  <c r="AI218" i="3" s="1"/>
  <c r="E206" i="5" s="1"/>
  <c r="AA218" i="3"/>
  <c r="D218" i="3"/>
  <c r="C218" i="3"/>
  <c r="B218" i="3"/>
  <c r="AI217" i="3"/>
  <c r="E205" i="5" s="1"/>
  <c r="AG217" i="3"/>
  <c r="AF217" i="3"/>
  <c r="AE217" i="3"/>
  <c r="AD217" i="3"/>
  <c r="AK217" i="3" s="1"/>
  <c r="G205" i="5" s="1"/>
  <c r="AB217" i="3"/>
  <c r="AA217" i="3"/>
  <c r="AC217" i="3" s="1"/>
  <c r="D217" i="3"/>
  <c r="C217" i="3"/>
  <c r="B217" i="3"/>
  <c r="AK216" i="3"/>
  <c r="G204" i="5" s="1"/>
  <c r="AJ216" i="3"/>
  <c r="F204" i="5" s="1"/>
  <c r="AG216" i="3"/>
  <c r="AF216" i="3"/>
  <c r="AE216" i="3"/>
  <c r="AD216" i="3"/>
  <c r="AC216" i="3"/>
  <c r="AB216" i="3"/>
  <c r="AI216" i="3" s="1"/>
  <c r="E204" i="5" s="1"/>
  <c r="AA216" i="3"/>
  <c r="D216" i="3"/>
  <c r="C216" i="3"/>
  <c r="B216" i="3"/>
  <c r="AI215" i="3"/>
  <c r="E203" i="5" s="1"/>
  <c r="AG215" i="3"/>
  <c r="AF215" i="3"/>
  <c r="AE215" i="3"/>
  <c r="AD215" i="3"/>
  <c r="AK215" i="3" s="1"/>
  <c r="G203" i="5" s="1"/>
  <c r="AB215" i="3"/>
  <c r="AA215" i="3"/>
  <c r="AC215" i="3" s="1"/>
  <c r="D215" i="3"/>
  <c r="C215" i="3"/>
  <c r="B215" i="3"/>
  <c r="AK214" i="3"/>
  <c r="G202" i="5" s="1"/>
  <c r="AJ214" i="3"/>
  <c r="F202" i="5" s="1"/>
  <c r="AG214" i="3"/>
  <c r="AF214" i="3"/>
  <c r="AE214" i="3"/>
  <c r="AD214" i="3"/>
  <c r="AC214" i="3"/>
  <c r="AB214" i="3"/>
  <c r="AI214" i="3" s="1"/>
  <c r="E202" i="5" s="1"/>
  <c r="AA214" i="3"/>
  <c r="D214" i="3"/>
  <c r="C214" i="3"/>
  <c r="B214" i="3"/>
  <c r="AI213" i="3"/>
  <c r="E201" i="5" s="1"/>
  <c r="AG213" i="3"/>
  <c r="AF213" i="3"/>
  <c r="AE213" i="3"/>
  <c r="AD213" i="3"/>
  <c r="AK213" i="3" s="1"/>
  <c r="G201" i="5" s="1"/>
  <c r="AB213" i="3"/>
  <c r="AA213" i="3"/>
  <c r="AC213" i="3" s="1"/>
  <c r="D213" i="3"/>
  <c r="C213" i="3"/>
  <c r="B213" i="3"/>
  <c r="AK212" i="3"/>
  <c r="G200" i="5" s="1"/>
  <c r="AJ212" i="3"/>
  <c r="F200" i="5" s="1"/>
  <c r="AG212" i="3"/>
  <c r="AF212" i="3"/>
  <c r="AE212" i="3"/>
  <c r="AD212" i="3"/>
  <c r="AC212" i="3"/>
  <c r="AB212" i="3"/>
  <c r="AI212" i="3" s="1"/>
  <c r="E200" i="5" s="1"/>
  <c r="AA212" i="3"/>
  <c r="D212" i="3"/>
  <c r="C212" i="3"/>
  <c r="B212" i="3"/>
  <c r="AI211" i="3"/>
  <c r="E199" i="5" s="1"/>
  <c r="AG211" i="3"/>
  <c r="AF211" i="3"/>
  <c r="AE211" i="3"/>
  <c r="AD211" i="3"/>
  <c r="AK211" i="3" s="1"/>
  <c r="G199" i="5" s="1"/>
  <c r="AB211" i="3"/>
  <c r="AA211" i="3"/>
  <c r="AC211" i="3" s="1"/>
  <c r="D211" i="3"/>
  <c r="C211" i="3"/>
  <c r="B211" i="3"/>
  <c r="AK210" i="3"/>
  <c r="G198" i="5" s="1"/>
  <c r="AJ210" i="3"/>
  <c r="F198" i="5" s="1"/>
  <c r="AG210" i="3"/>
  <c r="AF210" i="3"/>
  <c r="AE210" i="3"/>
  <c r="AD210" i="3"/>
  <c r="AC210" i="3"/>
  <c r="AB210" i="3"/>
  <c r="AI210" i="3" s="1"/>
  <c r="E198" i="5" s="1"/>
  <c r="AA210" i="3"/>
  <c r="D210" i="3"/>
  <c r="C210" i="3"/>
  <c r="B210" i="3"/>
  <c r="AI209" i="3"/>
  <c r="E197" i="5" s="1"/>
  <c r="AG209" i="3"/>
  <c r="AF209" i="3"/>
  <c r="AE209" i="3"/>
  <c r="AD209" i="3"/>
  <c r="AK209" i="3" s="1"/>
  <c r="G197" i="5" s="1"/>
  <c r="AB209" i="3"/>
  <c r="AA209" i="3"/>
  <c r="AC209" i="3" s="1"/>
  <c r="D209" i="3"/>
  <c r="C209" i="3"/>
  <c r="B209" i="3"/>
  <c r="AK208" i="3"/>
  <c r="G196" i="5" s="1"/>
  <c r="AJ208" i="3"/>
  <c r="F196" i="5" s="1"/>
  <c r="AG208" i="3"/>
  <c r="AF208" i="3"/>
  <c r="AE208" i="3"/>
  <c r="AD208" i="3"/>
  <c r="AC208" i="3"/>
  <c r="AB208" i="3"/>
  <c r="AI208" i="3" s="1"/>
  <c r="E196" i="5" s="1"/>
  <c r="AA208" i="3"/>
  <c r="D208" i="3"/>
  <c r="C208" i="3"/>
  <c r="B208" i="3"/>
  <c r="AI207" i="3"/>
  <c r="E195" i="5" s="1"/>
  <c r="AG207" i="3"/>
  <c r="AF207" i="3"/>
  <c r="AE207" i="3"/>
  <c r="AD207" i="3"/>
  <c r="AK207" i="3" s="1"/>
  <c r="G195" i="5" s="1"/>
  <c r="AB207" i="3"/>
  <c r="AA207" i="3"/>
  <c r="AC207" i="3" s="1"/>
  <c r="D207" i="3"/>
  <c r="C207" i="3"/>
  <c r="B207" i="3"/>
  <c r="AK206" i="3"/>
  <c r="G194" i="5" s="1"/>
  <c r="AJ206" i="3"/>
  <c r="F194" i="5" s="1"/>
  <c r="AG206" i="3"/>
  <c r="AF206" i="3"/>
  <c r="AE206" i="3"/>
  <c r="AD206" i="3"/>
  <c r="AC206" i="3"/>
  <c r="AB206" i="3"/>
  <c r="AI206" i="3" s="1"/>
  <c r="E194" i="5" s="1"/>
  <c r="AA206" i="3"/>
  <c r="D206" i="3"/>
  <c r="C206" i="3"/>
  <c r="B206" i="3"/>
  <c r="AI205" i="3"/>
  <c r="E193" i="5" s="1"/>
  <c r="AG205" i="3"/>
  <c r="AF205" i="3"/>
  <c r="AE205" i="3"/>
  <c r="AD205" i="3"/>
  <c r="AK205" i="3" s="1"/>
  <c r="G193" i="5" s="1"/>
  <c r="AB205" i="3"/>
  <c r="AA205" i="3"/>
  <c r="AC205" i="3" s="1"/>
  <c r="D205" i="3"/>
  <c r="C205" i="3"/>
  <c r="B205" i="3"/>
  <c r="AK204" i="3"/>
  <c r="G192" i="5" s="1"/>
  <c r="AJ204" i="3"/>
  <c r="F192" i="5" s="1"/>
  <c r="AG204" i="3"/>
  <c r="AF204" i="3"/>
  <c r="AE204" i="3"/>
  <c r="AD204" i="3"/>
  <c r="AC204" i="3"/>
  <c r="AB204" i="3"/>
  <c r="AI204" i="3" s="1"/>
  <c r="E192" i="5" s="1"/>
  <c r="AA204" i="3"/>
  <c r="D204" i="3"/>
  <c r="C204" i="3"/>
  <c r="B204" i="3"/>
  <c r="AI203" i="3"/>
  <c r="E191" i="5" s="1"/>
  <c r="AG203" i="3"/>
  <c r="AF203" i="3"/>
  <c r="AE203" i="3"/>
  <c r="AD203" i="3"/>
  <c r="AK203" i="3" s="1"/>
  <c r="G191" i="5" s="1"/>
  <c r="AB203" i="3"/>
  <c r="AA203" i="3"/>
  <c r="AC203" i="3" s="1"/>
  <c r="D203" i="3"/>
  <c r="C203" i="3"/>
  <c r="B203" i="3"/>
  <c r="AK202" i="3"/>
  <c r="G190" i="5" s="1"/>
  <c r="AJ202" i="3"/>
  <c r="F190" i="5" s="1"/>
  <c r="AG202" i="3"/>
  <c r="AF202" i="3"/>
  <c r="AE202" i="3"/>
  <c r="AD202" i="3"/>
  <c r="AC202" i="3"/>
  <c r="AB202" i="3"/>
  <c r="AI202" i="3" s="1"/>
  <c r="E190" i="5" s="1"/>
  <c r="AA202" i="3"/>
  <c r="D202" i="3"/>
  <c r="C202" i="3"/>
  <c r="B202" i="3"/>
  <c r="AI201" i="3"/>
  <c r="E189" i="5" s="1"/>
  <c r="AG201" i="3"/>
  <c r="AF201" i="3"/>
  <c r="AE201" i="3"/>
  <c r="AD201" i="3"/>
  <c r="AK201" i="3" s="1"/>
  <c r="G189" i="5" s="1"/>
  <c r="AB201" i="3"/>
  <c r="AA201" i="3"/>
  <c r="AC201" i="3" s="1"/>
  <c r="D201" i="3"/>
  <c r="C201" i="3"/>
  <c r="B201" i="3"/>
  <c r="AK200" i="3"/>
  <c r="G188" i="5" s="1"/>
  <c r="AJ200" i="3"/>
  <c r="F188" i="5" s="1"/>
  <c r="AG200" i="3"/>
  <c r="AF200" i="3"/>
  <c r="AE200" i="3"/>
  <c r="AD200" i="3"/>
  <c r="AC200" i="3"/>
  <c r="AB200" i="3"/>
  <c r="AI200" i="3" s="1"/>
  <c r="E188" i="5" s="1"/>
  <c r="AA200" i="3"/>
  <c r="D200" i="3"/>
  <c r="C200" i="3"/>
  <c r="B200" i="3"/>
  <c r="AI199" i="3"/>
  <c r="E187" i="5" s="1"/>
  <c r="AG199" i="3"/>
  <c r="AF199" i="3"/>
  <c r="AE199" i="3"/>
  <c r="AD199" i="3"/>
  <c r="AK199" i="3" s="1"/>
  <c r="G187" i="5" s="1"/>
  <c r="AB199" i="3"/>
  <c r="AA199" i="3"/>
  <c r="AC199" i="3" s="1"/>
  <c r="D199" i="3"/>
  <c r="C199" i="3"/>
  <c r="B199" i="3"/>
  <c r="AK198" i="3"/>
  <c r="G186" i="5" s="1"/>
  <c r="AJ198" i="3"/>
  <c r="F186" i="5" s="1"/>
  <c r="AG198" i="3"/>
  <c r="AF198" i="3"/>
  <c r="AE198" i="3"/>
  <c r="AD198" i="3"/>
  <c r="AC198" i="3"/>
  <c r="AB198" i="3"/>
  <c r="AI198" i="3" s="1"/>
  <c r="E186" i="5" s="1"/>
  <c r="AA198" i="3"/>
  <c r="D198" i="3"/>
  <c r="C198" i="3"/>
  <c r="B198" i="3"/>
  <c r="AI197" i="3"/>
  <c r="E185" i="5" s="1"/>
  <c r="AG197" i="3"/>
  <c r="AF197" i="3"/>
  <c r="AE197" i="3"/>
  <c r="AD197" i="3"/>
  <c r="AK197" i="3" s="1"/>
  <c r="G185" i="5" s="1"/>
  <c r="AB197" i="3"/>
  <c r="AA197" i="3"/>
  <c r="AC197" i="3" s="1"/>
  <c r="D197" i="3"/>
  <c r="C197" i="3"/>
  <c r="B197" i="3"/>
  <c r="AK196" i="3"/>
  <c r="G184" i="5" s="1"/>
  <c r="AJ196" i="3"/>
  <c r="F184" i="5" s="1"/>
  <c r="AG196" i="3"/>
  <c r="AF196" i="3"/>
  <c r="AE196" i="3"/>
  <c r="AD196" i="3"/>
  <c r="AC196" i="3"/>
  <c r="AB196" i="3"/>
  <c r="AI196" i="3" s="1"/>
  <c r="E184" i="5" s="1"/>
  <c r="AA196" i="3"/>
  <c r="D196" i="3"/>
  <c r="C196" i="3"/>
  <c r="B196" i="3"/>
  <c r="AI195" i="3"/>
  <c r="E183" i="5" s="1"/>
  <c r="AG195" i="3"/>
  <c r="AF195" i="3"/>
  <c r="AE195" i="3"/>
  <c r="AD195" i="3"/>
  <c r="AK195" i="3" s="1"/>
  <c r="G183" i="5" s="1"/>
  <c r="AB195" i="3"/>
  <c r="AA195" i="3"/>
  <c r="AC195" i="3" s="1"/>
  <c r="D195" i="3"/>
  <c r="C195" i="3"/>
  <c r="B195" i="3"/>
  <c r="AK194" i="3"/>
  <c r="G182" i="5" s="1"/>
  <c r="AJ194" i="3"/>
  <c r="F182" i="5" s="1"/>
  <c r="AG194" i="3"/>
  <c r="AF194" i="3"/>
  <c r="AE194" i="3"/>
  <c r="AD194" i="3"/>
  <c r="AC194" i="3"/>
  <c r="AB194" i="3"/>
  <c r="AI194" i="3" s="1"/>
  <c r="E182" i="5" s="1"/>
  <c r="AA194" i="3"/>
  <c r="D194" i="3"/>
  <c r="C194" i="3"/>
  <c r="B194" i="3"/>
  <c r="AI193" i="3"/>
  <c r="E181" i="5" s="1"/>
  <c r="AG193" i="3"/>
  <c r="AF193" i="3"/>
  <c r="AE193" i="3"/>
  <c r="AD193" i="3"/>
  <c r="AK193" i="3" s="1"/>
  <c r="G181" i="5" s="1"/>
  <c r="AB193" i="3"/>
  <c r="AA193" i="3"/>
  <c r="AC193" i="3" s="1"/>
  <c r="D193" i="3"/>
  <c r="C193" i="3"/>
  <c r="B193" i="3"/>
  <c r="AK192" i="3"/>
  <c r="G180" i="5" s="1"/>
  <c r="AJ192" i="3"/>
  <c r="F180" i="5" s="1"/>
  <c r="AG192" i="3"/>
  <c r="AF192" i="3"/>
  <c r="AE192" i="3"/>
  <c r="AD192" i="3"/>
  <c r="AC192" i="3"/>
  <c r="AB192" i="3"/>
  <c r="AI192" i="3" s="1"/>
  <c r="E180" i="5" s="1"/>
  <c r="AA192" i="3"/>
  <c r="D192" i="3"/>
  <c r="C192" i="3"/>
  <c r="B192" i="3"/>
  <c r="AI191" i="3"/>
  <c r="E179" i="5" s="1"/>
  <c r="AG191" i="3"/>
  <c r="AF191" i="3"/>
  <c r="AE191" i="3"/>
  <c r="AD191" i="3"/>
  <c r="AK191" i="3" s="1"/>
  <c r="G179" i="5" s="1"/>
  <c r="AB191" i="3"/>
  <c r="AA191" i="3"/>
  <c r="AC191" i="3" s="1"/>
  <c r="D191" i="3"/>
  <c r="C191" i="3"/>
  <c r="B191" i="3"/>
  <c r="AK190" i="3"/>
  <c r="G178" i="5" s="1"/>
  <c r="AJ190" i="3"/>
  <c r="F178" i="5" s="1"/>
  <c r="AG190" i="3"/>
  <c r="AF190" i="3"/>
  <c r="AE190" i="3"/>
  <c r="AD190" i="3"/>
  <c r="AC190" i="3"/>
  <c r="AB190" i="3"/>
  <c r="AI190" i="3" s="1"/>
  <c r="E178" i="5" s="1"/>
  <c r="AA190" i="3"/>
  <c r="D190" i="3"/>
  <c r="C190" i="3"/>
  <c r="B190" i="3"/>
  <c r="AI189" i="3"/>
  <c r="E177" i="5" s="1"/>
  <c r="AG189" i="3"/>
  <c r="AF189" i="3"/>
  <c r="AE189" i="3"/>
  <c r="AD189" i="3"/>
  <c r="AK189" i="3" s="1"/>
  <c r="G177" i="5" s="1"/>
  <c r="AB189" i="3"/>
  <c r="AA189" i="3"/>
  <c r="AC189" i="3" s="1"/>
  <c r="D189" i="3"/>
  <c r="C189" i="3"/>
  <c r="B189" i="3"/>
  <c r="AK188" i="3"/>
  <c r="G176" i="5" s="1"/>
  <c r="AJ188" i="3"/>
  <c r="F176" i="5" s="1"/>
  <c r="AG188" i="3"/>
  <c r="AF188" i="3"/>
  <c r="AE188" i="3"/>
  <c r="AD188" i="3"/>
  <c r="AC188" i="3"/>
  <c r="AB188" i="3"/>
  <c r="AI188" i="3" s="1"/>
  <c r="E176" i="5" s="1"/>
  <c r="AA188" i="3"/>
  <c r="D188" i="3"/>
  <c r="C188" i="3"/>
  <c r="B188" i="3"/>
  <c r="AI187" i="3"/>
  <c r="E175" i="5" s="1"/>
  <c r="AG187" i="3"/>
  <c r="AF187" i="3"/>
  <c r="AE187" i="3"/>
  <c r="AD187" i="3"/>
  <c r="AK187" i="3" s="1"/>
  <c r="G175" i="5" s="1"/>
  <c r="AB187" i="3"/>
  <c r="AA187" i="3"/>
  <c r="AC187" i="3" s="1"/>
  <c r="D187" i="3"/>
  <c r="C187" i="3"/>
  <c r="B187" i="3"/>
  <c r="AK186" i="3"/>
  <c r="G174" i="5" s="1"/>
  <c r="AJ186" i="3"/>
  <c r="F174" i="5" s="1"/>
  <c r="AG186" i="3"/>
  <c r="AF186" i="3"/>
  <c r="AE186" i="3"/>
  <c r="AD186" i="3"/>
  <c r="AC186" i="3"/>
  <c r="AB186" i="3"/>
  <c r="AI186" i="3" s="1"/>
  <c r="E174" i="5" s="1"/>
  <c r="AA186" i="3"/>
  <c r="D186" i="3"/>
  <c r="C186" i="3"/>
  <c r="B186" i="3"/>
  <c r="AI185" i="3"/>
  <c r="E173" i="5" s="1"/>
  <c r="AG185" i="3"/>
  <c r="AF185" i="3"/>
  <c r="AE185" i="3"/>
  <c r="AD185" i="3"/>
  <c r="AK185" i="3" s="1"/>
  <c r="G173" i="5" s="1"/>
  <c r="AB185" i="3"/>
  <c r="AA185" i="3"/>
  <c r="AC185" i="3" s="1"/>
  <c r="D185" i="3"/>
  <c r="C185" i="3"/>
  <c r="B185" i="3"/>
  <c r="AK184" i="3"/>
  <c r="G172" i="5" s="1"/>
  <c r="AJ184" i="3"/>
  <c r="F172" i="5" s="1"/>
  <c r="AG184" i="3"/>
  <c r="AF184" i="3"/>
  <c r="AE184" i="3"/>
  <c r="AD184" i="3"/>
  <c r="AC184" i="3"/>
  <c r="AB184" i="3"/>
  <c r="AI184" i="3" s="1"/>
  <c r="E172" i="5" s="1"/>
  <c r="AA184" i="3"/>
  <c r="D184" i="3"/>
  <c r="C184" i="3"/>
  <c r="B184" i="3"/>
  <c r="AI183" i="3"/>
  <c r="E171" i="5" s="1"/>
  <c r="AG183" i="3"/>
  <c r="AF183" i="3"/>
  <c r="AE183" i="3"/>
  <c r="AD183" i="3"/>
  <c r="AK183" i="3" s="1"/>
  <c r="G171" i="5" s="1"/>
  <c r="AB183" i="3"/>
  <c r="AA183" i="3"/>
  <c r="AC183" i="3" s="1"/>
  <c r="D183" i="3"/>
  <c r="C183" i="3"/>
  <c r="B183" i="3"/>
  <c r="AK182" i="3"/>
  <c r="G170" i="5" s="1"/>
  <c r="AJ182" i="3"/>
  <c r="F170" i="5" s="1"/>
  <c r="AG182" i="3"/>
  <c r="AF182" i="3"/>
  <c r="AE182" i="3"/>
  <c r="AD182" i="3"/>
  <c r="AC182" i="3"/>
  <c r="AB182" i="3"/>
  <c r="AI182" i="3" s="1"/>
  <c r="E170" i="5" s="1"/>
  <c r="AA182" i="3"/>
  <c r="D182" i="3"/>
  <c r="C182" i="3"/>
  <c r="B182" i="3"/>
  <c r="AI181" i="3"/>
  <c r="E169" i="5" s="1"/>
  <c r="AG181" i="3"/>
  <c r="AF181" i="3"/>
  <c r="AE181" i="3"/>
  <c r="AD181" i="3"/>
  <c r="AK181" i="3" s="1"/>
  <c r="G169" i="5" s="1"/>
  <c r="AB181" i="3"/>
  <c r="AA181" i="3"/>
  <c r="AC181" i="3" s="1"/>
  <c r="D181" i="3"/>
  <c r="C181" i="3"/>
  <c r="B181" i="3"/>
  <c r="AK180" i="3"/>
  <c r="G168" i="5" s="1"/>
  <c r="AJ180" i="3"/>
  <c r="F168" i="5" s="1"/>
  <c r="AG180" i="3"/>
  <c r="AF180" i="3"/>
  <c r="AE180" i="3"/>
  <c r="AD180" i="3"/>
  <c r="AC180" i="3"/>
  <c r="AB180" i="3"/>
  <c r="AI180" i="3" s="1"/>
  <c r="E168" i="5" s="1"/>
  <c r="AA180" i="3"/>
  <c r="D180" i="3"/>
  <c r="C180" i="3"/>
  <c r="B180" i="3"/>
  <c r="AI179" i="3"/>
  <c r="E167" i="5" s="1"/>
  <c r="AG179" i="3"/>
  <c r="AF179" i="3"/>
  <c r="AE179" i="3"/>
  <c r="AD179" i="3"/>
  <c r="AK179" i="3" s="1"/>
  <c r="G167" i="5" s="1"/>
  <c r="AB179" i="3"/>
  <c r="AA179" i="3"/>
  <c r="AC179" i="3" s="1"/>
  <c r="D179" i="3"/>
  <c r="C179" i="3"/>
  <c r="B179" i="3"/>
  <c r="AK178" i="3"/>
  <c r="G166" i="5" s="1"/>
  <c r="AJ178" i="3"/>
  <c r="F166" i="5" s="1"/>
  <c r="AG178" i="3"/>
  <c r="AF178" i="3"/>
  <c r="AE178" i="3"/>
  <c r="AD178" i="3"/>
  <c r="AC178" i="3"/>
  <c r="AB178" i="3"/>
  <c r="AI178" i="3" s="1"/>
  <c r="E166" i="5" s="1"/>
  <c r="AA178" i="3"/>
  <c r="D178" i="3"/>
  <c r="C178" i="3"/>
  <c r="B178" i="3"/>
  <c r="AI177" i="3"/>
  <c r="E165" i="5" s="1"/>
  <c r="AG177" i="3"/>
  <c r="AF177" i="3"/>
  <c r="AE177" i="3"/>
  <c r="AD177" i="3"/>
  <c r="AK177" i="3" s="1"/>
  <c r="G165" i="5" s="1"/>
  <c r="AB177" i="3"/>
  <c r="AA177" i="3"/>
  <c r="AC177" i="3" s="1"/>
  <c r="D177" i="3"/>
  <c r="C177" i="3"/>
  <c r="B177" i="3"/>
  <c r="AK176" i="3"/>
  <c r="G164" i="5" s="1"/>
  <c r="AJ176" i="3"/>
  <c r="F164" i="5" s="1"/>
  <c r="AG176" i="3"/>
  <c r="AF176" i="3"/>
  <c r="AE176" i="3"/>
  <c r="AD176" i="3"/>
  <c r="AC176" i="3"/>
  <c r="AB176" i="3"/>
  <c r="AI176" i="3" s="1"/>
  <c r="E164" i="5" s="1"/>
  <c r="AA176" i="3"/>
  <c r="D176" i="3"/>
  <c r="C176" i="3"/>
  <c r="B176" i="3"/>
  <c r="AI175" i="3"/>
  <c r="E163" i="5" s="1"/>
  <c r="AG175" i="3"/>
  <c r="AF175" i="3"/>
  <c r="AE175" i="3"/>
  <c r="AD175" i="3"/>
  <c r="AK175" i="3" s="1"/>
  <c r="G163" i="5" s="1"/>
  <c r="AB175" i="3"/>
  <c r="AA175" i="3"/>
  <c r="AC175" i="3" s="1"/>
  <c r="D175" i="3"/>
  <c r="C175" i="3"/>
  <c r="B175" i="3"/>
  <c r="AK174" i="3"/>
  <c r="G162" i="5" s="1"/>
  <c r="AJ174" i="3"/>
  <c r="F162" i="5" s="1"/>
  <c r="AG174" i="3"/>
  <c r="AF174" i="3"/>
  <c r="AE174" i="3"/>
  <c r="AD174" i="3"/>
  <c r="AC174" i="3"/>
  <c r="AB174" i="3"/>
  <c r="AI174" i="3" s="1"/>
  <c r="E162" i="5" s="1"/>
  <c r="AA174" i="3"/>
  <c r="D174" i="3"/>
  <c r="C174" i="3"/>
  <c r="B174" i="3"/>
  <c r="AI173" i="3"/>
  <c r="E161" i="5" s="1"/>
  <c r="AG173" i="3"/>
  <c r="AF173" i="3"/>
  <c r="AE173" i="3"/>
  <c r="AD173" i="3"/>
  <c r="AK173" i="3" s="1"/>
  <c r="G161" i="5" s="1"/>
  <c r="AB173" i="3"/>
  <c r="AA173" i="3"/>
  <c r="AC173" i="3" s="1"/>
  <c r="D173" i="3"/>
  <c r="C173" i="3"/>
  <c r="B173" i="3"/>
  <c r="AK172" i="3"/>
  <c r="G160" i="5" s="1"/>
  <c r="AJ172" i="3"/>
  <c r="F160" i="5" s="1"/>
  <c r="AG172" i="3"/>
  <c r="AF172" i="3"/>
  <c r="AE172" i="3"/>
  <c r="AD172" i="3"/>
  <c r="AC172" i="3"/>
  <c r="AB172" i="3"/>
  <c r="AI172" i="3" s="1"/>
  <c r="E160" i="5" s="1"/>
  <c r="AA172" i="3"/>
  <c r="D172" i="3"/>
  <c r="C172" i="3"/>
  <c r="B172" i="3"/>
  <c r="AI171" i="3"/>
  <c r="E159" i="5" s="1"/>
  <c r="AG171" i="3"/>
  <c r="AF171" i="3"/>
  <c r="AE171" i="3"/>
  <c r="AD171" i="3"/>
  <c r="AK171" i="3" s="1"/>
  <c r="G159" i="5" s="1"/>
  <c r="AB171" i="3"/>
  <c r="AA171" i="3"/>
  <c r="AC171" i="3" s="1"/>
  <c r="D171" i="3"/>
  <c r="C171" i="3"/>
  <c r="B171" i="3"/>
  <c r="AK170" i="3"/>
  <c r="G158" i="5" s="1"/>
  <c r="AJ170" i="3"/>
  <c r="F158" i="5" s="1"/>
  <c r="AG170" i="3"/>
  <c r="AF170" i="3"/>
  <c r="AE170" i="3"/>
  <c r="AD170" i="3"/>
  <c r="AC170" i="3"/>
  <c r="AB170" i="3"/>
  <c r="AI170" i="3" s="1"/>
  <c r="E158" i="5" s="1"/>
  <c r="AA170" i="3"/>
  <c r="D170" i="3"/>
  <c r="C170" i="3"/>
  <c r="B170" i="3"/>
  <c r="AI169" i="3"/>
  <c r="E157" i="5" s="1"/>
  <c r="AG169" i="3"/>
  <c r="AF169" i="3"/>
  <c r="AE169" i="3"/>
  <c r="AD169" i="3"/>
  <c r="AK169" i="3" s="1"/>
  <c r="G157" i="5" s="1"/>
  <c r="AB169" i="3"/>
  <c r="AA169" i="3"/>
  <c r="AC169" i="3" s="1"/>
  <c r="D169" i="3"/>
  <c r="C169" i="3"/>
  <c r="B169" i="3"/>
  <c r="AK168" i="3"/>
  <c r="G156" i="5" s="1"/>
  <c r="AJ168" i="3"/>
  <c r="F156" i="5" s="1"/>
  <c r="AG168" i="3"/>
  <c r="AF168" i="3"/>
  <c r="AE168" i="3"/>
  <c r="AD168" i="3"/>
  <c r="AC168" i="3"/>
  <c r="AB168" i="3"/>
  <c r="AI168" i="3" s="1"/>
  <c r="E156" i="5" s="1"/>
  <c r="AA168" i="3"/>
  <c r="D168" i="3"/>
  <c r="C168" i="3"/>
  <c r="B168" i="3"/>
  <c r="AI167" i="3"/>
  <c r="E155" i="5" s="1"/>
  <c r="AG167" i="3"/>
  <c r="AF167" i="3"/>
  <c r="AE167" i="3"/>
  <c r="AD167" i="3"/>
  <c r="AK167" i="3" s="1"/>
  <c r="G155" i="5" s="1"/>
  <c r="AB167" i="3"/>
  <c r="AA167" i="3"/>
  <c r="AC167" i="3" s="1"/>
  <c r="D167" i="3"/>
  <c r="C167" i="3"/>
  <c r="B167" i="3"/>
  <c r="AK166" i="3"/>
  <c r="G154" i="5" s="1"/>
  <c r="AJ166" i="3"/>
  <c r="F154" i="5" s="1"/>
  <c r="AG166" i="3"/>
  <c r="AF166" i="3"/>
  <c r="AE166" i="3"/>
  <c r="AD166" i="3"/>
  <c r="AC166" i="3"/>
  <c r="AB166" i="3"/>
  <c r="AI166" i="3" s="1"/>
  <c r="E154" i="5" s="1"/>
  <c r="AA166" i="3"/>
  <c r="D166" i="3"/>
  <c r="C166" i="3"/>
  <c r="B166" i="3"/>
  <c r="AI165" i="3"/>
  <c r="E153" i="5" s="1"/>
  <c r="AG165" i="3"/>
  <c r="AF165" i="3"/>
  <c r="AE165" i="3"/>
  <c r="AD165" i="3"/>
  <c r="AK165" i="3" s="1"/>
  <c r="G153" i="5" s="1"/>
  <c r="AB165" i="3"/>
  <c r="AA165" i="3"/>
  <c r="AC165" i="3" s="1"/>
  <c r="D165" i="3"/>
  <c r="C165" i="3"/>
  <c r="B165" i="3"/>
  <c r="AK164" i="3"/>
  <c r="G152" i="5" s="1"/>
  <c r="AJ164" i="3"/>
  <c r="F152" i="5" s="1"/>
  <c r="AG164" i="3"/>
  <c r="AF164" i="3"/>
  <c r="AE164" i="3"/>
  <c r="AD164" i="3"/>
  <c r="AC164" i="3"/>
  <c r="AB164" i="3"/>
  <c r="AI164" i="3" s="1"/>
  <c r="E152" i="5" s="1"/>
  <c r="AA164" i="3"/>
  <c r="D164" i="3"/>
  <c r="C164" i="3"/>
  <c r="B164" i="3"/>
  <c r="AI163" i="3"/>
  <c r="E151" i="5" s="1"/>
  <c r="AG163" i="3"/>
  <c r="AF163" i="3"/>
  <c r="AE163" i="3"/>
  <c r="AD163" i="3"/>
  <c r="AK163" i="3" s="1"/>
  <c r="G151" i="5" s="1"/>
  <c r="AB163" i="3"/>
  <c r="AA163" i="3"/>
  <c r="AC163" i="3" s="1"/>
  <c r="D163" i="3"/>
  <c r="C163" i="3"/>
  <c r="B163" i="3"/>
  <c r="AK162" i="3"/>
  <c r="G150" i="5" s="1"/>
  <c r="AJ162" i="3"/>
  <c r="F150" i="5" s="1"/>
  <c r="AG162" i="3"/>
  <c r="AF162" i="3"/>
  <c r="AE162" i="3"/>
  <c r="AD162" i="3"/>
  <c r="AC162" i="3"/>
  <c r="AB162" i="3"/>
  <c r="AI162" i="3" s="1"/>
  <c r="E150" i="5" s="1"/>
  <c r="AA162" i="3"/>
  <c r="D162" i="3"/>
  <c r="C162" i="3"/>
  <c r="B162" i="3"/>
  <c r="AI161" i="3"/>
  <c r="E149" i="5" s="1"/>
  <c r="AG161" i="3"/>
  <c r="AF161" i="3"/>
  <c r="AE161" i="3"/>
  <c r="AD161" i="3"/>
  <c r="AK161" i="3" s="1"/>
  <c r="G149" i="5" s="1"/>
  <c r="AB161" i="3"/>
  <c r="AA161" i="3"/>
  <c r="AC161" i="3" s="1"/>
  <c r="D161" i="3"/>
  <c r="C161" i="3"/>
  <c r="B161" i="3"/>
  <c r="AK160" i="3"/>
  <c r="G148" i="5" s="1"/>
  <c r="AJ160" i="3"/>
  <c r="F148" i="5" s="1"/>
  <c r="AG160" i="3"/>
  <c r="AF160" i="3"/>
  <c r="AE160" i="3"/>
  <c r="AD160" i="3"/>
  <c r="AC160" i="3"/>
  <c r="AB160" i="3"/>
  <c r="AI160" i="3" s="1"/>
  <c r="E148" i="5" s="1"/>
  <c r="AA160" i="3"/>
  <c r="D160" i="3"/>
  <c r="C160" i="3"/>
  <c r="B160" i="3"/>
  <c r="AI159" i="3"/>
  <c r="E147" i="5" s="1"/>
  <c r="AG159" i="3"/>
  <c r="AF159" i="3"/>
  <c r="AE159" i="3"/>
  <c r="AD159" i="3"/>
  <c r="AK159" i="3" s="1"/>
  <c r="G147" i="5" s="1"/>
  <c r="AB159" i="3"/>
  <c r="AA159" i="3"/>
  <c r="AC159" i="3" s="1"/>
  <c r="D159" i="3"/>
  <c r="C159" i="3"/>
  <c r="B159" i="3"/>
  <c r="AK158" i="3"/>
  <c r="AJ158" i="3"/>
  <c r="F146" i="5" s="1"/>
  <c r="AG158" i="3"/>
  <c r="AF158" i="3"/>
  <c r="AE158" i="3"/>
  <c r="AD158" i="3"/>
  <c r="AC158" i="3"/>
  <c r="AB158" i="3"/>
  <c r="AI158" i="3" s="1"/>
  <c r="E146" i="5" s="1"/>
  <c r="AA158" i="3"/>
  <c r="D158" i="3"/>
  <c r="C158" i="3"/>
  <c r="B158" i="3"/>
  <c r="AI157" i="3"/>
  <c r="E145" i="5" s="1"/>
  <c r="AG157" i="3"/>
  <c r="AF157" i="3"/>
  <c r="AE157" i="3"/>
  <c r="AD157" i="3"/>
  <c r="AK157" i="3" s="1"/>
  <c r="G145" i="5" s="1"/>
  <c r="AB157" i="3"/>
  <c r="AA157" i="3"/>
  <c r="AC157" i="3" s="1"/>
  <c r="D157" i="3"/>
  <c r="C157" i="3"/>
  <c r="B157" i="3"/>
  <c r="AK156" i="3"/>
  <c r="G144" i="5" s="1"/>
  <c r="AJ156" i="3"/>
  <c r="F144" i="5" s="1"/>
  <c r="AG156" i="3"/>
  <c r="AF156" i="3"/>
  <c r="AE156" i="3"/>
  <c r="AD156" i="3"/>
  <c r="AC156" i="3"/>
  <c r="AB156" i="3"/>
  <c r="AI156" i="3" s="1"/>
  <c r="E144" i="5" s="1"/>
  <c r="AA156" i="3"/>
  <c r="D156" i="3"/>
  <c r="C156" i="3"/>
  <c r="B156" i="3"/>
  <c r="AI155" i="3"/>
  <c r="E143" i="5" s="1"/>
  <c r="AG155" i="3"/>
  <c r="AF155" i="3"/>
  <c r="AE155" i="3"/>
  <c r="AD155" i="3"/>
  <c r="AK155" i="3" s="1"/>
  <c r="G143" i="5" s="1"/>
  <c r="AB155" i="3"/>
  <c r="AA155" i="3"/>
  <c r="AC155" i="3" s="1"/>
  <c r="D155" i="3"/>
  <c r="C155" i="3"/>
  <c r="B155" i="3"/>
  <c r="AK154" i="3"/>
  <c r="G142" i="5" s="1"/>
  <c r="AJ154" i="3"/>
  <c r="F142" i="5" s="1"/>
  <c r="AG154" i="3"/>
  <c r="AF154" i="3"/>
  <c r="AE154" i="3"/>
  <c r="AD154" i="3"/>
  <c r="AC154" i="3"/>
  <c r="AB154" i="3"/>
  <c r="AI154" i="3" s="1"/>
  <c r="E142" i="5" s="1"/>
  <c r="AA154" i="3"/>
  <c r="D154" i="3"/>
  <c r="C154" i="3"/>
  <c r="B154" i="3"/>
  <c r="AI153" i="3"/>
  <c r="E141" i="5" s="1"/>
  <c r="AG153" i="3"/>
  <c r="AF153" i="3"/>
  <c r="AE153" i="3"/>
  <c r="AD153" i="3"/>
  <c r="AK153" i="3" s="1"/>
  <c r="G141" i="5" s="1"/>
  <c r="AB153" i="3"/>
  <c r="AA153" i="3"/>
  <c r="AC153" i="3" s="1"/>
  <c r="D153" i="3"/>
  <c r="C153" i="3"/>
  <c r="B153" i="3"/>
  <c r="AK152" i="3"/>
  <c r="G140" i="5" s="1"/>
  <c r="AJ152" i="3"/>
  <c r="F140" i="5" s="1"/>
  <c r="AG152" i="3"/>
  <c r="AF152" i="3"/>
  <c r="AE152" i="3"/>
  <c r="AD152" i="3"/>
  <c r="AC152" i="3"/>
  <c r="AB152" i="3"/>
  <c r="AI152" i="3" s="1"/>
  <c r="E140" i="5" s="1"/>
  <c r="AA152" i="3"/>
  <c r="D152" i="3"/>
  <c r="C152" i="3"/>
  <c r="B152" i="3"/>
  <c r="AI151" i="3"/>
  <c r="E139" i="5" s="1"/>
  <c r="AG151" i="3"/>
  <c r="AF151" i="3"/>
  <c r="AE151" i="3"/>
  <c r="AD151" i="3"/>
  <c r="AK151" i="3" s="1"/>
  <c r="G139" i="5" s="1"/>
  <c r="AB151" i="3"/>
  <c r="AA151" i="3"/>
  <c r="AC151" i="3" s="1"/>
  <c r="D151" i="3"/>
  <c r="C151" i="3"/>
  <c r="B151" i="3"/>
  <c r="AK150" i="3"/>
  <c r="AJ150" i="3"/>
  <c r="F138" i="5" s="1"/>
  <c r="AG150" i="3"/>
  <c r="AF150" i="3"/>
  <c r="AE150" i="3"/>
  <c r="AD150" i="3"/>
  <c r="AC150" i="3"/>
  <c r="AB150" i="3"/>
  <c r="AI150" i="3" s="1"/>
  <c r="E138" i="5" s="1"/>
  <c r="AA150" i="3"/>
  <c r="D150" i="3"/>
  <c r="C150" i="3"/>
  <c r="B150" i="3"/>
  <c r="AI149" i="3"/>
  <c r="E137" i="5" s="1"/>
  <c r="AG149" i="3"/>
  <c r="AF149" i="3"/>
  <c r="AE149" i="3"/>
  <c r="AD149" i="3"/>
  <c r="AK149" i="3" s="1"/>
  <c r="G137" i="5" s="1"/>
  <c r="AB149" i="3"/>
  <c r="AA149" i="3"/>
  <c r="AC149" i="3" s="1"/>
  <c r="D149" i="3"/>
  <c r="C149" i="3"/>
  <c r="B149" i="3"/>
  <c r="AK148" i="3"/>
  <c r="G136" i="5" s="1"/>
  <c r="AJ148" i="3"/>
  <c r="F136" i="5" s="1"/>
  <c r="AG148" i="3"/>
  <c r="AF148" i="3"/>
  <c r="AE148" i="3"/>
  <c r="AD148" i="3"/>
  <c r="AC148" i="3"/>
  <c r="AB148" i="3"/>
  <c r="AI148" i="3" s="1"/>
  <c r="E136" i="5" s="1"/>
  <c r="AA148" i="3"/>
  <c r="D148" i="3"/>
  <c r="C148" i="3"/>
  <c r="B148" i="3"/>
  <c r="AI147" i="3"/>
  <c r="E135" i="5" s="1"/>
  <c r="AG147" i="3"/>
  <c r="AF147" i="3"/>
  <c r="AE147" i="3"/>
  <c r="AD147" i="3"/>
  <c r="AK147" i="3" s="1"/>
  <c r="G135" i="5" s="1"/>
  <c r="AB147" i="3"/>
  <c r="AA147" i="3"/>
  <c r="AC147" i="3" s="1"/>
  <c r="D147" i="3"/>
  <c r="C147" i="3"/>
  <c r="B147" i="3"/>
  <c r="AK146" i="3"/>
  <c r="G134" i="5" s="1"/>
  <c r="AJ146" i="3"/>
  <c r="F134" i="5" s="1"/>
  <c r="AG146" i="3"/>
  <c r="AF146" i="3"/>
  <c r="AE146" i="3"/>
  <c r="AD146" i="3"/>
  <c r="AC146" i="3"/>
  <c r="AB146" i="3"/>
  <c r="AI146" i="3" s="1"/>
  <c r="E134" i="5" s="1"/>
  <c r="AA146" i="3"/>
  <c r="D146" i="3"/>
  <c r="C146" i="3"/>
  <c r="B146" i="3"/>
  <c r="AI145" i="3"/>
  <c r="E133" i="5" s="1"/>
  <c r="AG145" i="3"/>
  <c r="AF145" i="3"/>
  <c r="AE145" i="3"/>
  <c r="AD145" i="3"/>
  <c r="AK145" i="3" s="1"/>
  <c r="G133" i="5" s="1"/>
  <c r="AB145" i="3"/>
  <c r="AA145" i="3"/>
  <c r="AC145" i="3" s="1"/>
  <c r="D145" i="3"/>
  <c r="C145" i="3"/>
  <c r="B145" i="3"/>
  <c r="AK144" i="3"/>
  <c r="G132" i="5" s="1"/>
  <c r="AJ144" i="3"/>
  <c r="F132" i="5" s="1"/>
  <c r="AG144" i="3"/>
  <c r="AF144" i="3"/>
  <c r="AE144" i="3"/>
  <c r="AD144" i="3"/>
  <c r="AC144" i="3"/>
  <c r="AB144" i="3"/>
  <c r="AI144" i="3" s="1"/>
  <c r="E132" i="5" s="1"/>
  <c r="AA144" i="3"/>
  <c r="D144" i="3"/>
  <c r="C144" i="3"/>
  <c r="B144" i="3"/>
  <c r="AI143" i="3"/>
  <c r="E131" i="5" s="1"/>
  <c r="AG143" i="3"/>
  <c r="AF143" i="3"/>
  <c r="AE143" i="3"/>
  <c r="AD143" i="3"/>
  <c r="AK143" i="3" s="1"/>
  <c r="G131" i="5" s="1"/>
  <c r="AB143" i="3"/>
  <c r="AA143" i="3"/>
  <c r="AC143" i="3" s="1"/>
  <c r="D143" i="3"/>
  <c r="C143" i="3"/>
  <c r="B143" i="3"/>
  <c r="AK142" i="3"/>
  <c r="G130" i="5" s="1"/>
  <c r="AJ142" i="3"/>
  <c r="F130" i="5" s="1"/>
  <c r="AG142" i="3"/>
  <c r="AF142" i="3"/>
  <c r="AE142" i="3"/>
  <c r="AD142" i="3"/>
  <c r="AC142" i="3"/>
  <c r="AB142" i="3"/>
  <c r="AI142" i="3" s="1"/>
  <c r="E130" i="5" s="1"/>
  <c r="AA142" i="3"/>
  <c r="D142" i="3"/>
  <c r="C142" i="3"/>
  <c r="B142" i="3"/>
  <c r="AI141" i="3"/>
  <c r="E129" i="5" s="1"/>
  <c r="AG141" i="3"/>
  <c r="AF141" i="3"/>
  <c r="AE141" i="3"/>
  <c r="AD141" i="3"/>
  <c r="AK141" i="3" s="1"/>
  <c r="G129" i="5" s="1"/>
  <c r="AB141" i="3"/>
  <c r="AA141" i="3"/>
  <c r="AC141" i="3" s="1"/>
  <c r="D141" i="3"/>
  <c r="C141" i="3"/>
  <c r="B141" i="3"/>
  <c r="AK140" i="3"/>
  <c r="G128" i="5" s="1"/>
  <c r="AJ140" i="3"/>
  <c r="F128" i="5" s="1"/>
  <c r="AG140" i="3"/>
  <c r="AF140" i="3"/>
  <c r="AE140" i="3"/>
  <c r="AD140" i="3"/>
  <c r="AC140" i="3"/>
  <c r="AB140" i="3"/>
  <c r="AI140" i="3" s="1"/>
  <c r="E128" i="5" s="1"/>
  <c r="AA140" i="3"/>
  <c r="D140" i="3"/>
  <c r="C140" i="3"/>
  <c r="B140" i="3"/>
  <c r="AI139" i="3"/>
  <c r="E127" i="5" s="1"/>
  <c r="AG139" i="3"/>
  <c r="AF139" i="3"/>
  <c r="AE139" i="3"/>
  <c r="AD139" i="3"/>
  <c r="AK139" i="3" s="1"/>
  <c r="G127" i="5" s="1"/>
  <c r="AB139" i="3"/>
  <c r="AA139" i="3"/>
  <c r="AC139" i="3" s="1"/>
  <c r="D139" i="3"/>
  <c r="C139" i="3"/>
  <c r="B139" i="3"/>
  <c r="AK138" i="3"/>
  <c r="G126" i="5" s="1"/>
  <c r="AJ138" i="3"/>
  <c r="F126" i="5" s="1"/>
  <c r="AG138" i="3"/>
  <c r="AF138" i="3"/>
  <c r="AE138" i="3"/>
  <c r="AD138" i="3"/>
  <c r="AC138" i="3"/>
  <c r="AB138" i="3"/>
  <c r="AI138" i="3" s="1"/>
  <c r="E126" i="5" s="1"/>
  <c r="AA138" i="3"/>
  <c r="D138" i="3"/>
  <c r="C138" i="3"/>
  <c r="B138" i="3"/>
  <c r="AI137" i="3"/>
  <c r="E125" i="5" s="1"/>
  <c r="AG137" i="3"/>
  <c r="AF137" i="3"/>
  <c r="AE137" i="3"/>
  <c r="AD137" i="3"/>
  <c r="AK137" i="3" s="1"/>
  <c r="G125" i="5" s="1"/>
  <c r="AB137" i="3"/>
  <c r="AA137" i="3"/>
  <c r="AC137" i="3" s="1"/>
  <c r="D137" i="3"/>
  <c r="C137" i="3"/>
  <c r="B137" i="3"/>
  <c r="AK136" i="3"/>
  <c r="G124" i="5" s="1"/>
  <c r="AJ136" i="3"/>
  <c r="F124" i="5" s="1"/>
  <c r="AG136" i="3"/>
  <c r="AF136" i="3"/>
  <c r="AE136" i="3"/>
  <c r="AD136" i="3"/>
  <c r="AC136" i="3"/>
  <c r="AB136" i="3"/>
  <c r="AI136" i="3" s="1"/>
  <c r="E124" i="5" s="1"/>
  <c r="AA136" i="3"/>
  <c r="D136" i="3"/>
  <c r="C136" i="3"/>
  <c r="B136" i="3"/>
  <c r="AI135" i="3"/>
  <c r="E123" i="5" s="1"/>
  <c r="AG135" i="3"/>
  <c r="AF135" i="3"/>
  <c r="AE135" i="3"/>
  <c r="AD135" i="3"/>
  <c r="AK135" i="3" s="1"/>
  <c r="G123" i="5" s="1"/>
  <c r="AB135" i="3"/>
  <c r="AA135" i="3"/>
  <c r="AC135" i="3" s="1"/>
  <c r="D135" i="3"/>
  <c r="C135" i="3"/>
  <c r="B135" i="3"/>
  <c r="AK134" i="3"/>
  <c r="G122" i="5" s="1"/>
  <c r="AJ134" i="3"/>
  <c r="F122" i="5" s="1"/>
  <c r="AG134" i="3"/>
  <c r="AF134" i="3"/>
  <c r="AE134" i="3"/>
  <c r="AD134" i="3"/>
  <c r="AC134" i="3"/>
  <c r="AB134" i="3"/>
  <c r="AI134" i="3" s="1"/>
  <c r="E122" i="5" s="1"/>
  <c r="AA134" i="3"/>
  <c r="D134" i="3"/>
  <c r="C134" i="3"/>
  <c r="B134" i="3"/>
  <c r="AI133" i="3"/>
  <c r="E121" i="5" s="1"/>
  <c r="AG133" i="3"/>
  <c r="AF133" i="3"/>
  <c r="AE133" i="3"/>
  <c r="AD133" i="3"/>
  <c r="AK133" i="3" s="1"/>
  <c r="G121" i="5" s="1"/>
  <c r="AB133" i="3"/>
  <c r="AA133" i="3"/>
  <c r="AC133" i="3" s="1"/>
  <c r="D133" i="3"/>
  <c r="C133" i="3"/>
  <c r="B133" i="3"/>
  <c r="AK132" i="3"/>
  <c r="G120" i="5" s="1"/>
  <c r="AJ132" i="3"/>
  <c r="F120" i="5" s="1"/>
  <c r="AG132" i="3"/>
  <c r="AF132" i="3"/>
  <c r="AE132" i="3"/>
  <c r="AD132" i="3"/>
  <c r="AC132" i="3"/>
  <c r="AB132" i="3"/>
  <c r="AI132" i="3" s="1"/>
  <c r="E120" i="5" s="1"/>
  <c r="AA132" i="3"/>
  <c r="D132" i="3"/>
  <c r="C132" i="3"/>
  <c r="B132" i="3"/>
  <c r="AI131" i="3"/>
  <c r="E119" i="5" s="1"/>
  <c r="AG131" i="3"/>
  <c r="AF131" i="3"/>
  <c r="AE131" i="3"/>
  <c r="AD131" i="3"/>
  <c r="AK131" i="3" s="1"/>
  <c r="G119" i="5" s="1"/>
  <c r="AB131" i="3"/>
  <c r="AA131" i="3"/>
  <c r="AC131" i="3" s="1"/>
  <c r="D131" i="3"/>
  <c r="C131" i="3"/>
  <c r="B131" i="3"/>
  <c r="AK130" i="3"/>
  <c r="G118" i="5" s="1"/>
  <c r="AJ130" i="3"/>
  <c r="F118" i="5" s="1"/>
  <c r="AG130" i="3"/>
  <c r="AF130" i="3"/>
  <c r="AE130" i="3"/>
  <c r="AD130" i="3"/>
  <c r="AC130" i="3"/>
  <c r="AB130" i="3"/>
  <c r="AI130" i="3" s="1"/>
  <c r="E118" i="5" s="1"/>
  <c r="AA130" i="3"/>
  <c r="D130" i="3"/>
  <c r="C130" i="3"/>
  <c r="B130" i="3"/>
  <c r="AI129" i="3"/>
  <c r="E117" i="5" s="1"/>
  <c r="AG129" i="3"/>
  <c r="AF129" i="3"/>
  <c r="AE129" i="3"/>
  <c r="AD129" i="3"/>
  <c r="AK129" i="3" s="1"/>
  <c r="G117" i="5" s="1"/>
  <c r="AB129" i="3"/>
  <c r="AA129" i="3"/>
  <c r="AC129" i="3" s="1"/>
  <c r="D129" i="3"/>
  <c r="C129" i="3"/>
  <c r="B129" i="3"/>
  <c r="AK128" i="3"/>
  <c r="G116" i="5" s="1"/>
  <c r="AJ128" i="3"/>
  <c r="F116" i="5" s="1"/>
  <c r="AG128" i="3"/>
  <c r="AF128" i="3"/>
  <c r="AE128" i="3"/>
  <c r="AD128" i="3"/>
  <c r="AC128" i="3"/>
  <c r="AB128" i="3"/>
  <c r="AI128" i="3" s="1"/>
  <c r="E116" i="5" s="1"/>
  <c r="AA128" i="3"/>
  <c r="D128" i="3"/>
  <c r="C128" i="3"/>
  <c r="B128" i="3"/>
  <c r="AI127" i="3"/>
  <c r="E115" i="5" s="1"/>
  <c r="AG127" i="3"/>
  <c r="AF127" i="3"/>
  <c r="AE127" i="3"/>
  <c r="AD127" i="3"/>
  <c r="AK127" i="3" s="1"/>
  <c r="G115" i="5" s="1"/>
  <c r="AB127" i="3"/>
  <c r="AA127" i="3"/>
  <c r="AC127" i="3" s="1"/>
  <c r="D127" i="3"/>
  <c r="C127" i="3"/>
  <c r="B127" i="3"/>
  <c r="AK126" i="3"/>
  <c r="G114" i="5" s="1"/>
  <c r="AJ126" i="3"/>
  <c r="F114" i="5" s="1"/>
  <c r="AG126" i="3"/>
  <c r="AF126" i="3"/>
  <c r="AE126" i="3"/>
  <c r="AD126" i="3"/>
  <c r="AC126" i="3"/>
  <c r="AB126" i="3"/>
  <c r="AI126" i="3" s="1"/>
  <c r="E114" i="5" s="1"/>
  <c r="AA126" i="3"/>
  <c r="D126" i="3"/>
  <c r="C126" i="3"/>
  <c r="B126" i="3"/>
  <c r="AI125" i="3"/>
  <c r="E113" i="5" s="1"/>
  <c r="AG125" i="3"/>
  <c r="AF125" i="3"/>
  <c r="AE125" i="3"/>
  <c r="AD125" i="3"/>
  <c r="AK125" i="3" s="1"/>
  <c r="AB125" i="3"/>
  <c r="AA125" i="3"/>
  <c r="AC125" i="3" s="1"/>
  <c r="D125" i="3"/>
  <c r="C125" i="3"/>
  <c r="B125" i="3"/>
  <c r="AK124" i="3"/>
  <c r="G112" i="5" s="1"/>
  <c r="AJ124" i="3"/>
  <c r="F112" i="5" s="1"/>
  <c r="AG124" i="3"/>
  <c r="AF124" i="3"/>
  <c r="AE124" i="3"/>
  <c r="AD124" i="3"/>
  <c r="AC124" i="3"/>
  <c r="AB124" i="3"/>
  <c r="AI124" i="3" s="1"/>
  <c r="E112" i="5" s="1"/>
  <c r="AA124" i="3"/>
  <c r="D124" i="3"/>
  <c r="C124" i="3"/>
  <c r="B124" i="3"/>
  <c r="AI123" i="3"/>
  <c r="E111" i="5" s="1"/>
  <c r="AG123" i="3"/>
  <c r="AF123" i="3"/>
  <c r="AE123" i="3"/>
  <c r="AD123" i="3"/>
  <c r="AK123" i="3" s="1"/>
  <c r="G111" i="5" s="1"/>
  <c r="AB123" i="3"/>
  <c r="AA123" i="3"/>
  <c r="AC123" i="3" s="1"/>
  <c r="D123" i="3"/>
  <c r="C123" i="3"/>
  <c r="B123" i="3"/>
  <c r="AK122" i="3"/>
  <c r="G110" i="5" s="1"/>
  <c r="AJ122" i="3"/>
  <c r="F110" i="5" s="1"/>
  <c r="AG122" i="3"/>
  <c r="AF122" i="3"/>
  <c r="AE122" i="3"/>
  <c r="AD122" i="3"/>
  <c r="AC122" i="3"/>
  <c r="AB122" i="3"/>
  <c r="AI122" i="3" s="1"/>
  <c r="E110" i="5" s="1"/>
  <c r="AA122" i="3"/>
  <c r="D122" i="3"/>
  <c r="C122" i="3"/>
  <c r="B122" i="3"/>
  <c r="AI121" i="3"/>
  <c r="E109" i="5" s="1"/>
  <c r="AG121" i="3"/>
  <c r="AF121" i="3"/>
  <c r="AE121" i="3"/>
  <c r="AD121" i="3"/>
  <c r="AK121" i="3" s="1"/>
  <c r="G109" i="5" s="1"/>
  <c r="AB121" i="3"/>
  <c r="AA121" i="3"/>
  <c r="AC121" i="3" s="1"/>
  <c r="D121" i="3"/>
  <c r="C121" i="3"/>
  <c r="B121" i="3"/>
  <c r="AK120" i="3"/>
  <c r="G108" i="5" s="1"/>
  <c r="AJ120" i="3"/>
  <c r="F108" i="5" s="1"/>
  <c r="AG120" i="3"/>
  <c r="AF120" i="3"/>
  <c r="AE120" i="3"/>
  <c r="AD120" i="3"/>
  <c r="AC120" i="3"/>
  <c r="AB120" i="3"/>
  <c r="AI120" i="3" s="1"/>
  <c r="E108" i="5" s="1"/>
  <c r="AA120" i="3"/>
  <c r="D120" i="3"/>
  <c r="C120" i="3"/>
  <c r="B120" i="3"/>
  <c r="AI119" i="3"/>
  <c r="E107" i="5" s="1"/>
  <c r="AG119" i="3"/>
  <c r="AF119" i="3"/>
  <c r="AE119" i="3"/>
  <c r="AD119" i="3"/>
  <c r="AK119" i="3" s="1"/>
  <c r="G107" i="5" s="1"/>
  <c r="AB119" i="3"/>
  <c r="AA119" i="3"/>
  <c r="AC119" i="3" s="1"/>
  <c r="D119" i="3"/>
  <c r="C119" i="3"/>
  <c r="B119" i="3"/>
  <c r="AK118" i="3"/>
  <c r="AJ118" i="3"/>
  <c r="F106" i="5" s="1"/>
  <c r="AG118" i="3"/>
  <c r="AF118" i="3"/>
  <c r="AE118" i="3"/>
  <c r="AD118" i="3"/>
  <c r="AC118" i="3"/>
  <c r="AB118" i="3"/>
  <c r="AI118" i="3" s="1"/>
  <c r="E106" i="5" s="1"/>
  <c r="AA118" i="3"/>
  <c r="D118" i="3"/>
  <c r="C118" i="3"/>
  <c r="B118" i="3"/>
  <c r="AI117" i="3"/>
  <c r="E105" i="5" s="1"/>
  <c r="AG117" i="3"/>
  <c r="AF117" i="3"/>
  <c r="AE117" i="3"/>
  <c r="AD117" i="3"/>
  <c r="AK117" i="3" s="1"/>
  <c r="G105" i="5" s="1"/>
  <c r="AB117" i="3"/>
  <c r="AA117" i="3"/>
  <c r="AC117" i="3" s="1"/>
  <c r="D117" i="3"/>
  <c r="C117" i="3"/>
  <c r="B117" i="3"/>
  <c r="AK116" i="3"/>
  <c r="G104" i="5" s="1"/>
  <c r="AJ116" i="3"/>
  <c r="F104" i="5" s="1"/>
  <c r="AG116" i="3"/>
  <c r="AF116" i="3"/>
  <c r="AE116" i="3"/>
  <c r="AD116" i="3"/>
  <c r="AC116" i="3"/>
  <c r="AB116" i="3"/>
  <c r="AI116" i="3" s="1"/>
  <c r="E104" i="5" s="1"/>
  <c r="AA116" i="3"/>
  <c r="D116" i="3"/>
  <c r="C116" i="3"/>
  <c r="B116" i="3"/>
  <c r="AI115" i="3"/>
  <c r="E103" i="5" s="1"/>
  <c r="AG115" i="3"/>
  <c r="AF115" i="3"/>
  <c r="AE115" i="3"/>
  <c r="AD115" i="3"/>
  <c r="AK115" i="3" s="1"/>
  <c r="G103" i="5" s="1"/>
  <c r="AB115" i="3"/>
  <c r="AA115" i="3"/>
  <c r="AC115" i="3" s="1"/>
  <c r="D115" i="3"/>
  <c r="C115" i="3"/>
  <c r="B115" i="3"/>
  <c r="AK114" i="3"/>
  <c r="G102" i="5" s="1"/>
  <c r="AJ114" i="3"/>
  <c r="F102" i="5" s="1"/>
  <c r="AG114" i="3"/>
  <c r="AF114" i="3"/>
  <c r="AE114" i="3"/>
  <c r="AD114" i="3"/>
  <c r="AC114" i="3"/>
  <c r="AB114" i="3"/>
  <c r="AI114" i="3" s="1"/>
  <c r="E102" i="5" s="1"/>
  <c r="AA114" i="3"/>
  <c r="D114" i="3"/>
  <c r="C114" i="3"/>
  <c r="B114" i="3"/>
  <c r="AI113" i="3"/>
  <c r="E101" i="5" s="1"/>
  <c r="AG113" i="3"/>
  <c r="AF113" i="3"/>
  <c r="AE113" i="3"/>
  <c r="AD113" i="3"/>
  <c r="AK113" i="3" s="1"/>
  <c r="G101" i="5" s="1"/>
  <c r="AB113" i="3"/>
  <c r="AA113" i="3"/>
  <c r="AC113" i="3" s="1"/>
  <c r="D113" i="3"/>
  <c r="C113" i="3"/>
  <c r="B113" i="3"/>
  <c r="AK112" i="3"/>
  <c r="G100" i="5" s="1"/>
  <c r="AJ112" i="3"/>
  <c r="F100" i="5" s="1"/>
  <c r="AG112" i="3"/>
  <c r="AF112" i="3"/>
  <c r="AE112" i="3"/>
  <c r="AD112" i="3"/>
  <c r="AC112" i="3"/>
  <c r="AB112" i="3"/>
  <c r="AI112" i="3" s="1"/>
  <c r="E100" i="5" s="1"/>
  <c r="AA112" i="3"/>
  <c r="D112" i="3"/>
  <c r="C112" i="3"/>
  <c r="B112" i="3"/>
  <c r="AI111" i="3"/>
  <c r="E99" i="5" s="1"/>
  <c r="AG111" i="3"/>
  <c r="AF111" i="3"/>
  <c r="AE111" i="3"/>
  <c r="AD111" i="3"/>
  <c r="AK111" i="3" s="1"/>
  <c r="G99" i="5" s="1"/>
  <c r="AB111" i="3"/>
  <c r="AA111" i="3"/>
  <c r="AC111" i="3" s="1"/>
  <c r="D111" i="3"/>
  <c r="C111" i="3"/>
  <c r="B111" i="3"/>
  <c r="AK110" i="3"/>
  <c r="G98" i="5" s="1"/>
  <c r="AJ110" i="3"/>
  <c r="F98" i="5" s="1"/>
  <c r="AG110" i="3"/>
  <c r="AF110" i="3"/>
  <c r="AE110" i="3"/>
  <c r="AD110" i="3"/>
  <c r="AC110" i="3"/>
  <c r="AB110" i="3"/>
  <c r="AI110" i="3" s="1"/>
  <c r="E98" i="5" s="1"/>
  <c r="AA110" i="3"/>
  <c r="D110" i="3"/>
  <c r="C110" i="3"/>
  <c r="B110" i="3"/>
  <c r="AI109" i="3"/>
  <c r="E97" i="5" s="1"/>
  <c r="AG109" i="3"/>
  <c r="AF109" i="3"/>
  <c r="AE109" i="3"/>
  <c r="AD109" i="3"/>
  <c r="AK109" i="3" s="1"/>
  <c r="G97" i="5" s="1"/>
  <c r="AB109" i="3"/>
  <c r="AA109" i="3"/>
  <c r="AC109" i="3" s="1"/>
  <c r="D109" i="3"/>
  <c r="C109" i="3"/>
  <c r="B109" i="3"/>
  <c r="AK108" i="3"/>
  <c r="G96" i="5" s="1"/>
  <c r="AJ108" i="3"/>
  <c r="F96" i="5" s="1"/>
  <c r="AG108" i="3"/>
  <c r="AF108" i="3"/>
  <c r="AE108" i="3"/>
  <c r="AD108" i="3"/>
  <c r="AC108" i="3"/>
  <c r="AB108" i="3"/>
  <c r="AI108" i="3" s="1"/>
  <c r="E96" i="5" s="1"/>
  <c r="AA108" i="3"/>
  <c r="D108" i="3"/>
  <c r="C108" i="3"/>
  <c r="B108" i="3"/>
  <c r="AI107" i="3"/>
  <c r="E95" i="5" s="1"/>
  <c r="AG107" i="3"/>
  <c r="AF107" i="3"/>
  <c r="AE107" i="3"/>
  <c r="AD107" i="3"/>
  <c r="AK107" i="3" s="1"/>
  <c r="G95" i="5" s="1"/>
  <c r="AB107" i="3"/>
  <c r="AA107" i="3"/>
  <c r="AC107" i="3" s="1"/>
  <c r="D107" i="3"/>
  <c r="C107" i="3"/>
  <c r="B107" i="3"/>
  <c r="AK106" i="3"/>
  <c r="G94" i="5" s="1"/>
  <c r="AJ106" i="3"/>
  <c r="F94" i="5" s="1"/>
  <c r="AG106" i="3"/>
  <c r="AF106" i="3"/>
  <c r="AE106" i="3"/>
  <c r="AD106" i="3"/>
  <c r="AC106" i="3"/>
  <c r="AB106" i="3"/>
  <c r="AI106" i="3" s="1"/>
  <c r="E94" i="5" s="1"/>
  <c r="AA106" i="3"/>
  <c r="D106" i="3"/>
  <c r="C106" i="3"/>
  <c r="B106" i="3"/>
  <c r="AI105" i="3"/>
  <c r="E93" i="5" s="1"/>
  <c r="AG105" i="3"/>
  <c r="AF105" i="3"/>
  <c r="AE105" i="3"/>
  <c r="AD105" i="3"/>
  <c r="AK105" i="3" s="1"/>
  <c r="G93" i="5" s="1"/>
  <c r="AB105" i="3"/>
  <c r="AA105" i="3"/>
  <c r="AC105" i="3" s="1"/>
  <c r="D105" i="3"/>
  <c r="C105" i="3"/>
  <c r="B105" i="3"/>
  <c r="AK104" i="3"/>
  <c r="G92" i="5" s="1"/>
  <c r="AJ104" i="3"/>
  <c r="F92" i="5" s="1"/>
  <c r="AG104" i="3"/>
  <c r="AF104" i="3"/>
  <c r="AE104" i="3"/>
  <c r="AD104" i="3"/>
  <c r="AC104" i="3"/>
  <c r="AB104" i="3"/>
  <c r="AI104" i="3" s="1"/>
  <c r="E92" i="5" s="1"/>
  <c r="AA104" i="3"/>
  <c r="D104" i="3"/>
  <c r="C104" i="3"/>
  <c r="B104" i="3"/>
  <c r="AI103" i="3"/>
  <c r="E91" i="5" s="1"/>
  <c r="AG103" i="3"/>
  <c r="AF103" i="3"/>
  <c r="AE103" i="3"/>
  <c r="AD103" i="3"/>
  <c r="AK103" i="3" s="1"/>
  <c r="G91" i="5" s="1"/>
  <c r="AB103" i="3"/>
  <c r="AA103" i="3"/>
  <c r="AC103" i="3" s="1"/>
  <c r="D103" i="3"/>
  <c r="C103" i="3"/>
  <c r="B103" i="3"/>
  <c r="AK102" i="3"/>
  <c r="AJ102" i="3"/>
  <c r="F90" i="5" s="1"/>
  <c r="AG102" i="3"/>
  <c r="AF102" i="3"/>
  <c r="AE102" i="3"/>
  <c r="AD102" i="3"/>
  <c r="AC102" i="3"/>
  <c r="AB102" i="3"/>
  <c r="AI102" i="3" s="1"/>
  <c r="E90" i="5" s="1"/>
  <c r="AA102" i="3"/>
  <c r="D102" i="3"/>
  <c r="C102" i="3"/>
  <c r="B102" i="3"/>
  <c r="AI101" i="3"/>
  <c r="E89" i="5" s="1"/>
  <c r="AG101" i="3"/>
  <c r="AF101" i="3"/>
  <c r="AE101" i="3"/>
  <c r="AD101" i="3"/>
  <c r="AK101" i="3" s="1"/>
  <c r="G89" i="5" s="1"/>
  <c r="AB101" i="3"/>
  <c r="AA101" i="3"/>
  <c r="AC101" i="3" s="1"/>
  <c r="D101" i="3"/>
  <c r="C101" i="3"/>
  <c r="B101" i="3"/>
  <c r="AK100" i="3"/>
  <c r="G88" i="5" s="1"/>
  <c r="AJ100" i="3"/>
  <c r="F88" i="5" s="1"/>
  <c r="AG100" i="3"/>
  <c r="AF100" i="3"/>
  <c r="AE100" i="3"/>
  <c r="AD100" i="3"/>
  <c r="AC100" i="3"/>
  <c r="AB100" i="3"/>
  <c r="AI100" i="3" s="1"/>
  <c r="E88" i="5" s="1"/>
  <c r="AA100" i="3"/>
  <c r="D100" i="3"/>
  <c r="C100" i="3"/>
  <c r="B100" i="3"/>
  <c r="AI99" i="3"/>
  <c r="E87" i="5" s="1"/>
  <c r="AG99" i="3"/>
  <c r="AF99" i="3"/>
  <c r="AE99" i="3"/>
  <c r="AD99" i="3"/>
  <c r="AK99" i="3" s="1"/>
  <c r="G87" i="5" s="1"/>
  <c r="AB99" i="3"/>
  <c r="AA99" i="3"/>
  <c r="AC99" i="3" s="1"/>
  <c r="D99" i="3"/>
  <c r="C99" i="3"/>
  <c r="B99" i="3"/>
  <c r="AK98" i="3"/>
  <c r="G86" i="5" s="1"/>
  <c r="AJ98" i="3"/>
  <c r="F86" i="5" s="1"/>
  <c r="AG98" i="3"/>
  <c r="AF98" i="3"/>
  <c r="AE98" i="3"/>
  <c r="AD98" i="3"/>
  <c r="AC98" i="3"/>
  <c r="AB98" i="3"/>
  <c r="AI98" i="3" s="1"/>
  <c r="E86" i="5" s="1"/>
  <c r="AA98" i="3"/>
  <c r="D98" i="3"/>
  <c r="C98" i="3"/>
  <c r="B98" i="3"/>
  <c r="AI97" i="3"/>
  <c r="E85" i="5" s="1"/>
  <c r="AG97" i="3"/>
  <c r="AF97" i="3"/>
  <c r="AE97" i="3"/>
  <c r="AD97" i="3"/>
  <c r="AK97" i="3" s="1"/>
  <c r="G85" i="5" s="1"/>
  <c r="AB97" i="3"/>
  <c r="AA97" i="3"/>
  <c r="AC97" i="3" s="1"/>
  <c r="D97" i="3"/>
  <c r="C97" i="3"/>
  <c r="B97" i="3"/>
  <c r="AK96" i="3"/>
  <c r="G84" i="5" s="1"/>
  <c r="AJ96" i="3"/>
  <c r="F84" i="5" s="1"/>
  <c r="AG96" i="3"/>
  <c r="AF96" i="3"/>
  <c r="AE96" i="3"/>
  <c r="AD96" i="3"/>
  <c r="AC96" i="3"/>
  <c r="AB96" i="3"/>
  <c r="AI96" i="3" s="1"/>
  <c r="E84" i="5" s="1"/>
  <c r="AA96" i="3"/>
  <c r="D96" i="3"/>
  <c r="C96" i="3"/>
  <c r="B96" i="3"/>
  <c r="AI95" i="3"/>
  <c r="E83" i="5" s="1"/>
  <c r="AG95" i="3"/>
  <c r="AF95" i="3"/>
  <c r="AE95" i="3"/>
  <c r="AD95" i="3"/>
  <c r="AK95" i="3" s="1"/>
  <c r="G83" i="5" s="1"/>
  <c r="AB95" i="3"/>
  <c r="AA95" i="3"/>
  <c r="AC95" i="3" s="1"/>
  <c r="D95" i="3"/>
  <c r="C95" i="3"/>
  <c r="B95" i="3"/>
  <c r="AK94" i="3"/>
  <c r="AJ94" i="3"/>
  <c r="F82" i="5" s="1"/>
  <c r="AG94" i="3"/>
  <c r="AF94" i="3"/>
  <c r="AE94" i="3"/>
  <c r="AD94" i="3"/>
  <c r="AC94" i="3"/>
  <c r="AB94" i="3"/>
  <c r="AI94" i="3" s="1"/>
  <c r="E82" i="5" s="1"/>
  <c r="AA94" i="3"/>
  <c r="D94" i="3"/>
  <c r="C94" i="3"/>
  <c r="B94" i="3"/>
  <c r="AI93" i="3"/>
  <c r="E81" i="5" s="1"/>
  <c r="AG93" i="3"/>
  <c r="AF93" i="3"/>
  <c r="AE93" i="3"/>
  <c r="AD93" i="3"/>
  <c r="AK93" i="3" s="1"/>
  <c r="G81" i="5" s="1"/>
  <c r="AB93" i="3"/>
  <c r="AA93" i="3"/>
  <c r="AC93" i="3" s="1"/>
  <c r="D93" i="3"/>
  <c r="C93" i="3"/>
  <c r="B93" i="3"/>
  <c r="AK92" i="3"/>
  <c r="G80" i="5" s="1"/>
  <c r="AJ92" i="3"/>
  <c r="F80" i="5" s="1"/>
  <c r="AG92" i="3"/>
  <c r="AF92" i="3"/>
  <c r="AE92" i="3"/>
  <c r="AD92" i="3"/>
  <c r="AC92" i="3"/>
  <c r="AB92" i="3"/>
  <c r="AI92" i="3" s="1"/>
  <c r="E80" i="5" s="1"/>
  <c r="AA92" i="3"/>
  <c r="D92" i="3"/>
  <c r="C92" i="3"/>
  <c r="B92" i="3"/>
  <c r="AI91" i="3"/>
  <c r="E79" i="5" s="1"/>
  <c r="AG91" i="3"/>
  <c r="AF91" i="3"/>
  <c r="AE91" i="3"/>
  <c r="AD91" i="3"/>
  <c r="AK91" i="3" s="1"/>
  <c r="G79" i="5" s="1"/>
  <c r="AB91" i="3"/>
  <c r="AA91" i="3"/>
  <c r="AC91" i="3" s="1"/>
  <c r="D91" i="3"/>
  <c r="C91" i="3"/>
  <c r="B91" i="3"/>
  <c r="AK90" i="3"/>
  <c r="G78" i="5" s="1"/>
  <c r="AJ90" i="3"/>
  <c r="F78" i="5" s="1"/>
  <c r="AG90" i="3"/>
  <c r="AF90" i="3"/>
  <c r="AE90" i="3"/>
  <c r="AD90" i="3"/>
  <c r="AC90" i="3"/>
  <c r="AB90" i="3"/>
  <c r="AI90" i="3" s="1"/>
  <c r="E78" i="5" s="1"/>
  <c r="AA90" i="3"/>
  <c r="D90" i="3"/>
  <c r="C90" i="3"/>
  <c r="B90" i="3"/>
  <c r="AI89" i="3"/>
  <c r="E77" i="5" s="1"/>
  <c r="AG89" i="3"/>
  <c r="AF89" i="3"/>
  <c r="AE89" i="3"/>
  <c r="AD89" i="3"/>
  <c r="AK89" i="3" s="1"/>
  <c r="G77" i="5" s="1"/>
  <c r="AB89" i="3"/>
  <c r="AA89" i="3"/>
  <c r="AC89" i="3" s="1"/>
  <c r="D89" i="3"/>
  <c r="C89" i="3"/>
  <c r="B89" i="3"/>
  <c r="AK88" i="3"/>
  <c r="G76" i="5" s="1"/>
  <c r="AJ88" i="3"/>
  <c r="F76" i="5" s="1"/>
  <c r="AG88" i="3"/>
  <c r="AF88" i="3"/>
  <c r="AE88" i="3"/>
  <c r="AD88" i="3"/>
  <c r="AC88" i="3"/>
  <c r="AB88" i="3"/>
  <c r="AI88" i="3" s="1"/>
  <c r="E76" i="5" s="1"/>
  <c r="AA88" i="3"/>
  <c r="D88" i="3"/>
  <c r="C88" i="3"/>
  <c r="B88" i="3"/>
  <c r="AI87" i="3"/>
  <c r="E75" i="5" s="1"/>
  <c r="AG87" i="3"/>
  <c r="AF87" i="3"/>
  <c r="AE87" i="3"/>
  <c r="AD87" i="3"/>
  <c r="AK87" i="3" s="1"/>
  <c r="G75" i="5" s="1"/>
  <c r="AB87" i="3"/>
  <c r="AA87" i="3"/>
  <c r="AC87" i="3" s="1"/>
  <c r="D87" i="3"/>
  <c r="C87" i="3"/>
  <c r="B87" i="3"/>
  <c r="AK86" i="3"/>
  <c r="AJ86" i="3"/>
  <c r="F74" i="5" s="1"/>
  <c r="AG86" i="3"/>
  <c r="AF86" i="3"/>
  <c r="AE86" i="3"/>
  <c r="AD86" i="3"/>
  <c r="AC86" i="3"/>
  <c r="AB86" i="3"/>
  <c r="AI86" i="3" s="1"/>
  <c r="E74" i="5" s="1"/>
  <c r="AA86" i="3"/>
  <c r="D86" i="3"/>
  <c r="C86" i="3"/>
  <c r="B86" i="3"/>
  <c r="AI85" i="3"/>
  <c r="E73" i="5" s="1"/>
  <c r="AG85" i="3"/>
  <c r="AF85" i="3"/>
  <c r="AE85" i="3"/>
  <c r="AD85" i="3"/>
  <c r="AK85" i="3" s="1"/>
  <c r="G73" i="5" s="1"/>
  <c r="AB85" i="3"/>
  <c r="AA85" i="3"/>
  <c r="AC85" i="3" s="1"/>
  <c r="D85" i="3"/>
  <c r="C85" i="3"/>
  <c r="B85" i="3"/>
  <c r="AK84" i="3"/>
  <c r="G72" i="5" s="1"/>
  <c r="AJ84" i="3"/>
  <c r="F72" i="5" s="1"/>
  <c r="AG84" i="3"/>
  <c r="AF84" i="3"/>
  <c r="AE84" i="3"/>
  <c r="AD84" i="3"/>
  <c r="AC84" i="3"/>
  <c r="AB84" i="3"/>
  <c r="AI84" i="3" s="1"/>
  <c r="E72" i="5" s="1"/>
  <c r="AA84" i="3"/>
  <c r="D84" i="3"/>
  <c r="C84" i="3"/>
  <c r="B84" i="3"/>
  <c r="AI83" i="3"/>
  <c r="E71" i="5" s="1"/>
  <c r="AG83" i="3"/>
  <c r="AF83" i="3"/>
  <c r="AE83" i="3"/>
  <c r="AD83" i="3"/>
  <c r="AK83" i="3" s="1"/>
  <c r="G71" i="5" s="1"/>
  <c r="AB83" i="3"/>
  <c r="AA83" i="3"/>
  <c r="AC83" i="3" s="1"/>
  <c r="D83" i="3"/>
  <c r="C83" i="3"/>
  <c r="B83" i="3"/>
  <c r="AK82" i="3"/>
  <c r="G70" i="5" s="1"/>
  <c r="AJ82" i="3"/>
  <c r="F70" i="5" s="1"/>
  <c r="AG82" i="3"/>
  <c r="AF82" i="3"/>
  <c r="AE82" i="3"/>
  <c r="AD82" i="3"/>
  <c r="AC82" i="3"/>
  <c r="AB82" i="3"/>
  <c r="AI82" i="3" s="1"/>
  <c r="E70" i="5" s="1"/>
  <c r="AA82" i="3"/>
  <c r="D82" i="3"/>
  <c r="C82" i="3"/>
  <c r="B82" i="3"/>
  <c r="AI81" i="3"/>
  <c r="E69" i="5" s="1"/>
  <c r="AG81" i="3"/>
  <c r="AF81" i="3"/>
  <c r="AE81" i="3"/>
  <c r="AD81" i="3"/>
  <c r="AK81" i="3" s="1"/>
  <c r="G69" i="5" s="1"/>
  <c r="AB81" i="3"/>
  <c r="AA81" i="3"/>
  <c r="AC81" i="3" s="1"/>
  <c r="D81" i="3"/>
  <c r="C81" i="3"/>
  <c r="B81" i="3"/>
  <c r="AK80" i="3"/>
  <c r="G68" i="5" s="1"/>
  <c r="AJ80" i="3"/>
  <c r="F68" i="5" s="1"/>
  <c r="AG80" i="3"/>
  <c r="AF80" i="3"/>
  <c r="AE80" i="3"/>
  <c r="AD80" i="3"/>
  <c r="AC80" i="3"/>
  <c r="AB80" i="3"/>
  <c r="AI80" i="3" s="1"/>
  <c r="E68" i="5" s="1"/>
  <c r="AA80" i="3"/>
  <c r="D80" i="3"/>
  <c r="C80" i="3"/>
  <c r="B80" i="3"/>
  <c r="AI79" i="3"/>
  <c r="E67" i="5" s="1"/>
  <c r="AG79" i="3"/>
  <c r="AF79" i="3"/>
  <c r="AE79" i="3"/>
  <c r="AD79" i="3"/>
  <c r="AK79" i="3" s="1"/>
  <c r="G67" i="5" s="1"/>
  <c r="AB79" i="3"/>
  <c r="AA79" i="3"/>
  <c r="AC79" i="3" s="1"/>
  <c r="D79" i="3"/>
  <c r="C79" i="3"/>
  <c r="B79" i="3"/>
  <c r="AK78" i="3"/>
  <c r="G66" i="5" s="1"/>
  <c r="AJ78" i="3"/>
  <c r="F66" i="5" s="1"/>
  <c r="AG78" i="3"/>
  <c r="AF78" i="3"/>
  <c r="AE78" i="3"/>
  <c r="AD78" i="3"/>
  <c r="AC78" i="3"/>
  <c r="AB78" i="3"/>
  <c r="AI78" i="3" s="1"/>
  <c r="E66" i="5" s="1"/>
  <c r="AA78" i="3"/>
  <c r="D78" i="3"/>
  <c r="C78" i="3"/>
  <c r="B78" i="3"/>
  <c r="AI77" i="3"/>
  <c r="E65" i="5" s="1"/>
  <c r="AG77" i="3"/>
  <c r="AF77" i="3"/>
  <c r="AE77" i="3"/>
  <c r="AD77" i="3"/>
  <c r="AK77" i="3" s="1"/>
  <c r="G65" i="5" s="1"/>
  <c r="AB77" i="3"/>
  <c r="AA77" i="3"/>
  <c r="AC77" i="3" s="1"/>
  <c r="D77" i="3"/>
  <c r="C77" i="3"/>
  <c r="B77" i="3"/>
  <c r="AK76" i="3"/>
  <c r="G64" i="5" s="1"/>
  <c r="AJ76" i="3"/>
  <c r="F64" i="5" s="1"/>
  <c r="AG76" i="3"/>
  <c r="AF76" i="3"/>
  <c r="AE76" i="3"/>
  <c r="AD76" i="3"/>
  <c r="AC76" i="3"/>
  <c r="AB76" i="3"/>
  <c r="AI76" i="3" s="1"/>
  <c r="E64" i="5" s="1"/>
  <c r="AA76" i="3"/>
  <c r="D76" i="3"/>
  <c r="C76" i="3"/>
  <c r="B76" i="3"/>
  <c r="AI75" i="3"/>
  <c r="E63" i="5" s="1"/>
  <c r="AG75" i="3"/>
  <c r="AF75" i="3"/>
  <c r="AE75" i="3"/>
  <c r="AD75" i="3"/>
  <c r="AK75" i="3" s="1"/>
  <c r="G63" i="5" s="1"/>
  <c r="AB75" i="3"/>
  <c r="AA75" i="3"/>
  <c r="AC75" i="3" s="1"/>
  <c r="D75" i="3"/>
  <c r="C75" i="3"/>
  <c r="B75" i="3"/>
  <c r="AK74" i="3"/>
  <c r="G62" i="5" s="1"/>
  <c r="AJ74" i="3"/>
  <c r="F62" i="5" s="1"/>
  <c r="AG74" i="3"/>
  <c r="AF74" i="3"/>
  <c r="AE74" i="3"/>
  <c r="AD74" i="3"/>
  <c r="AC74" i="3"/>
  <c r="AB74" i="3"/>
  <c r="AI74" i="3" s="1"/>
  <c r="E62" i="5" s="1"/>
  <c r="AA74" i="3"/>
  <c r="D74" i="3"/>
  <c r="C74" i="3"/>
  <c r="B74" i="3"/>
  <c r="AI73" i="3"/>
  <c r="E61" i="5" s="1"/>
  <c r="AG73" i="3"/>
  <c r="AF73" i="3"/>
  <c r="AE73" i="3"/>
  <c r="AD73" i="3"/>
  <c r="AK73" i="3" s="1"/>
  <c r="G61" i="5" s="1"/>
  <c r="AB73" i="3"/>
  <c r="AA73" i="3"/>
  <c r="AC73" i="3" s="1"/>
  <c r="D73" i="3"/>
  <c r="C73" i="3"/>
  <c r="B73" i="3"/>
  <c r="AK72" i="3"/>
  <c r="G60" i="5" s="1"/>
  <c r="AJ72" i="3"/>
  <c r="F60" i="5" s="1"/>
  <c r="AG72" i="3"/>
  <c r="AF72" i="3"/>
  <c r="AE72" i="3"/>
  <c r="AD72" i="3"/>
  <c r="AC72" i="3"/>
  <c r="AB72" i="3"/>
  <c r="AI72" i="3" s="1"/>
  <c r="E60" i="5" s="1"/>
  <c r="AA72" i="3"/>
  <c r="D72" i="3"/>
  <c r="C72" i="3"/>
  <c r="B72" i="3"/>
  <c r="AI71" i="3"/>
  <c r="E59" i="5" s="1"/>
  <c r="AG71" i="3"/>
  <c r="AF71" i="3"/>
  <c r="AE71" i="3"/>
  <c r="AD71" i="3"/>
  <c r="AK71" i="3" s="1"/>
  <c r="G59" i="5" s="1"/>
  <c r="AB71" i="3"/>
  <c r="AA71" i="3"/>
  <c r="AC71" i="3" s="1"/>
  <c r="D71" i="3"/>
  <c r="C71" i="3"/>
  <c r="B71" i="3"/>
  <c r="AK70" i="3"/>
  <c r="G58" i="5" s="1"/>
  <c r="AJ70" i="3"/>
  <c r="F58" i="5" s="1"/>
  <c r="AG70" i="3"/>
  <c r="AF70" i="3"/>
  <c r="AE70" i="3"/>
  <c r="AD70" i="3"/>
  <c r="AC70" i="3"/>
  <c r="AB70" i="3"/>
  <c r="AI70" i="3" s="1"/>
  <c r="E58" i="5" s="1"/>
  <c r="AA70" i="3"/>
  <c r="D70" i="3"/>
  <c r="C70" i="3"/>
  <c r="B70" i="3"/>
  <c r="AI69" i="3"/>
  <c r="E57" i="5" s="1"/>
  <c r="AG69" i="3"/>
  <c r="AF69" i="3"/>
  <c r="AE69" i="3"/>
  <c r="AD69" i="3"/>
  <c r="AK69" i="3" s="1"/>
  <c r="G57" i="5" s="1"/>
  <c r="AB69" i="3"/>
  <c r="AA69" i="3"/>
  <c r="AC69" i="3" s="1"/>
  <c r="D69" i="3"/>
  <c r="C69" i="3"/>
  <c r="B69" i="3"/>
  <c r="AK68" i="3"/>
  <c r="G56" i="5" s="1"/>
  <c r="AJ68" i="3"/>
  <c r="F56" i="5" s="1"/>
  <c r="AG68" i="3"/>
  <c r="AF68" i="3"/>
  <c r="AE68" i="3"/>
  <c r="AD68" i="3"/>
  <c r="AC68" i="3"/>
  <c r="AB68" i="3"/>
  <c r="AI68" i="3" s="1"/>
  <c r="E56" i="5" s="1"/>
  <c r="AA68" i="3"/>
  <c r="D68" i="3"/>
  <c r="C68" i="3"/>
  <c r="B68" i="3"/>
  <c r="AI67" i="3"/>
  <c r="E55" i="5" s="1"/>
  <c r="AG67" i="3"/>
  <c r="AF67" i="3"/>
  <c r="AE67" i="3"/>
  <c r="AD67" i="3"/>
  <c r="AK67" i="3" s="1"/>
  <c r="G55" i="5" s="1"/>
  <c r="AB67" i="3"/>
  <c r="AA67" i="3"/>
  <c r="AC67" i="3" s="1"/>
  <c r="D67" i="3"/>
  <c r="C67" i="3"/>
  <c r="B67" i="3"/>
  <c r="AK66" i="3"/>
  <c r="G54" i="5" s="1"/>
  <c r="AJ66" i="3"/>
  <c r="F54" i="5" s="1"/>
  <c r="AG66" i="3"/>
  <c r="AF66" i="3"/>
  <c r="AE66" i="3"/>
  <c r="AD66" i="3"/>
  <c r="AC66" i="3"/>
  <c r="AB66" i="3"/>
  <c r="AI66" i="3" s="1"/>
  <c r="E54" i="5" s="1"/>
  <c r="AA66" i="3"/>
  <c r="D66" i="3"/>
  <c r="C66" i="3"/>
  <c r="B66" i="3"/>
  <c r="AI65" i="3"/>
  <c r="E53" i="5" s="1"/>
  <c r="AG65" i="3"/>
  <c r="AF65" i="3"/>
  <c r="AE65" i="3"/>
  <c r="AD65" i="3"/>
  <c r="AK65" i="3" s="1"/>
  <c r="G53" i="5" s="1"/>
  <c r="AB65" i="3"/>
  <c r="AA65" i="3"/>
  <c r="AC65" i="3" s="1"/>
  <c r="D65" i="3"/>
  <c r="C65" i="3"/>
  <c r="B65" i="3"/>
  <c r="AK64" i="3"/>
  <c r="G52" i="5" s="1"/>
  <c r="AJ64" i="3"/>
  <c r="F52" i="5" s="1"/>
  <c r="AG64" i="3"/>
  <c r="AF64" i="3"/>
  <c r="AE64" i="3"/>
  <c r="AD64" i="3"/>
  <c r="AC64" i="3"/>
  <c r="AB64" i="3"/>
  <c r="AI64" i="3" s="1"/>
  <c r="E52" i="5" s="1"/>
  <c r="AA64" i="3"/>
  <c r="D64" i="3"/>
  <c r="C64" i="3"/>
  <c r="B64" i="3"/>
  <c r="AI63" i="3"/>
  <c r="E51" i="5" s="1"/>
  <c r="AG63" i="3"/>
  <c r="AF63" i="3"/>
  <c r="AE63" i="3"/>
  <c r="AD63" i="3"/>
  <c r="AK63" i="3" s="1"/>
  <c r="G51" i="5" s="1"/>
  <c r="AB63" i="3"/>
  <c r="AA63" i="3"/>
  <c r="AC63" i="3" s="1"/>
  <c r="D63" i="3"/>
  <c r="C63" i="3"/>
  <c r="B63" i="3"/>
  <c r="AK62" i="3"/>
  <c r="G50" i="5" s="1"/>
  <c r="AJ62" i="3"/>
  <c r="F50" i="5" s="1"/>
  <c r="AG62" i="3"/>
  <c r="AF62" i="3"/>
  <c r="AE62" i="3"/>
  <c r="AD62" i="3"/>
  <c r="AC62" i="3"/>
  <c r="AB62" i="3"/>
  <c r="AI62" i="3" s="1"/>
  <c r="E50" i="5" s="1"/>
  <c r="AA62" i="3"/>
  <c r="D62" i="3"/>
  <c r="C62" i="3"/>
  <c r="B62" i="3"/>
  <c r="AI61" i="3"/>
  <c r="E49" i="5" s="1"/>
  <c r="AG61" i="3"/>
  <c r="AF61" i="3"/>
  <c r="AE61" i="3"/>
  <c r="AD61" i="3"/>
  <c r="AK61" i="3" s="1"/>
  <c r="G49" i="5" s="1"/>
  <c r="AB61" i="3"/>
  <c r="AA61" i="3"/>
  <c r="AC61" i="3" s="1"/>
  <c r="D61" i="3"/>
  <c r="C61" i="3"/>
  <c r="B61" i="3"/>
  <c r="AK60" i="3"/>
  <c r="G48" i="5" s="1"/>
  <c r="AJ60" i="3"/>
  <c r="F48" i="5" s="1"/>
  <c r="AG60" i="3"/>
  <c r="AF60" i="3"/>
  <c r="AE60" i="3"/>
  <c r="AD60" i="3"/>
  <c r="AC60" i="3"/>
  <c r="AB60" i="3"/>
  <c r="AI60" i="3" s="1"/>
  <c r="E48" i="5" s="1"/>
  <c r="AA60" i="3"/>
  <c r="D60" i="3"/>
  <c r="C60" i="3"/>
  <c r="B60" i="3"/>
  <c r="AI59" i="3"/>
  <c r="E47" i="5" s="1"/>
  <c r="AG59" i="3"/>
  <c r="AF59" i="3"/>
  <c r="AE59" i="3"/>
  <c r="AD59" i="3"/>
  <c r="AK59" i="3" s="1"/>
  <c r="G47" i="5" s="1"/>
  <c r="AB59" i="3"/>
  <c r="AA59" i="3"/>
  <c r="AC59" i="3" s="1"/>
  <c r="D59" i="3"/>
  <c r="C59" i="3"/>
  <c r="B59" i="3"/>
  <c r="AK58" i="3"/>
  <c r="G46" i="5" s="1"/>
  <c r="AJ58" i="3"/>
  <c r="F46" i="5" s="1"/>
  <c r="AG58" i="3"/>
  <c r="AF58" i="3"/>
  <c r="AE58" i="3"/>
  <c r="AD58" i="3"/>
  <c r="AC58" i="3"/>
  <c r="AB58" i="3"/>
  <c r="AI58" i="3" s="1"/>
  <c r="E46" i="5" s="1"/>
  <c r="AA58" i="3"/>
  <c r="D58" i="3"/>
  <c r="C58" i="3"/>
  <c r="B58" i="3"/>
  <c r="AI57" i="3"/>
  <c r="E45" i="5" s="1"/>
  <c r="AG57" i="3"/>
  <c r="AF57" i="3"/>
  <c r="AE57" i="3"/>
  <c r="AD57" i="3"/>
  <c r="AK57" i="3" s="1"/>
  <c r="G45" i="5" s="1"/>
  <c r="AB57" i="3"/>
  <c r="AA57" i="3"/>
  <c r="AC57" i="3" s="1"/>
  <c r="D57" i="3"/>
  <c r="C57" i="3"/>
  <c r="B57" i="3"/>
  <c r="AK56" i="3"/>
  <c r="G44" i="5" s="1"/>
  <c r="AJ56" i="3"/>
  <c r="F44" i="5" s="1"/>
  <c r="AG56" i="3"/>
  <c r="AF56" i="3"/>
  <c r="AE56" i="3"/>
  <c r="AD56" i="3"/>
  <c r="AC56" i="3"/>
  <c r="AB56" i="3"/>
  <c r="AI56" i="3" s="1"/>
  <c r="E44" i="5" s="1"/>
  <c r="AA56" i="3"/>
  <c r="D56" i="3"/>
  <c r="C56" i="3"/>
  <c r="B56" i="3"/>
  <c r="AI55" i="3"/>
  <c r="E43" i="5" s="1"/>
  <c r="AG55" i="3"/>
  <c r="AF55" i="3"/>
  <c r="AE55" i="3"/>
  <c r="AD55" i="3"/>
  <c r="AK55" i="3" s="1"/>
  <c r="G43" i="5" s="1"/>
  <c r="AB55" i="3"/>
  <c r="AA55" i="3"/>
  <c r="AC55" i="3" s="1"/>
  <c r="D55" i="3"/>
  <c r="C55" i="3"/>
  <c r="B55" i="3"/>
  <c r="AK54" i="3"/>
  <c r="AJ54" i="3"/>
  <c r="F42" i="5" s="1"/>
  <c r="AG54" i="3"/>
  <c r="AF54" i="3"/>
  <c r="AE54" i="3"/>
  <c r="AD54" i="3"/>
  <c r="AC54" i="3"/>
  <c r="AB54" i="3"/>
  <c r="AI54" i="3" s="1"/>
  <c r="E42" i="5" s="1"/>
  <c r="AA54" i="3"/>
  <c r="D54" i="3"/>
  <c r="C54" i="3"/>
  <c r="B54" i="3"/>
  <c r="AI53" i="3"/>
  <c r="E41" i="5" s="1"/>
  <c r="AG53" i="3"/>
  <c r="AF53" i="3"/>
  <c r="AE53" i="3"/>
  <c r="AD53" i="3"/>
  <c r="AK53" i="3" s="1"/>
  <c r="G41" i="5" s="1"/>
  <c r="AB53" i="3"/>
  <c r="AA53" i="3"/>
  <c r="AC53" i="3" s="1"/>
  <c r="D53" i="3"/>
  <c r="C53" i="3"/>
  <c r="B53" i="3"/>
  <c r="AK52" i="3"/>
  <c r="G40" i="5" s="1"/>
  <c r="AJ52" i="3"/>
  <c r="F40" i="5" s="1"/>
  <c r="AG52" i="3"/>
  <c r="AF52" i="3"/>
  <c r="AE52" i="3"/>
  <c r="AD52" i="3"/>
  <c r="AC52" i="3"/>
  <c r="AB52" i="3"/>
  <c r="AI52" i="3" s="1"/>
  <c r="E40" i="5" s="1"/>
  <c r="AA52" i="3"/>
  <c r="D52" i="3"/>
  <c r="C52" i="3"/>
  <c r="B52" i="3"/>
  <c r="AI51" i="3"/>
  <c r="E39" i="5" s="1"/>
  <c r="AG51" i="3"/>
  <c r="AF51" i="3"/>
  <c r="AE51" i="3"/>
  <c r="AD51" i="3"/>
  <c r="AK51" i="3" s="1"/>
  <c r="G39" i="5" s="1"/>
  <c r="AB51" i="3"/>
  <c r="AA51" i="3"/>
  <c r="AC51" i="3" s="1"/>
  <c r="D51" i="3"/>
  <c r="C51" i="3"/>
  <c r="B51" i="3"/>
  <c r="AK50" i="3"/>
  <c r="G38" i="5" s="1"/>
  <c r="AJ50" i="3"/>
  <c r="F38" i="5" s="1"/>
  <c r="AG50" i="3"/>
  <c r="AF50" i="3"/>
  <c r="AE50" i="3"/>
  <c r="AD50" i="3"/>
  <c r="AC50" i="3"/>
  <c r="AB50" i="3"/>
  <c r="AI50" i="3" s="1"/>
  <c r="E38" i="5" s="1"/>
  <c r="AA50" i="3"/>
  <c r="D50" i="3"/>
  <c r="C50" i="3"/>
  <c r="B50" i="3"/>
  <c r="AI49" i="3"/>
  <c r="E37" i="5" s="1"/>
  <c r="AG49" i="3"/>
  <c r="AF49" i="3"/>
  <c r="AE49" i="3"/>
  <c r="AD49" i="3"/>
  <c r="AK49" i="3" s="1"/>
  <c r="G37" i="5" s="1"/>
  <c r="AB49" i="3"/>
  <c r="AA49" i="3"/>
  <c r="AC49" i="3" s="1"/>
  <c r="D49" i="3"/>
  <c r="C49" i="3"/>
  <c r="B49" i="3"/>
  <c r="AK48" i="3"/>
  <c r="G36" i="5" s="1"/>
  <c r="AJ48" i="3"/>
  <c r="F36" i="5" s="1"/>
  <c r="AG48" i="3"/>
  <c r="AF48" i="3"/>
  <c r="AE48" i="3"/>
  <c r="AD48" i="3"/>
  <c r="AC48" i="3"/>
  <c r="AB48" i="3"/>
  <c r="AI48" i="3" s="1"/>
  <c r="E36" i="5" s="1"/>
  <c r="AA48" i="3"/>
  <c r="D48" i="3"/>
  <c r="C48" i="3"/>
  <c r="B48" i="3"/>
  <c r="AI47" i="3"/>
  <c r="E35" i="5" s="1"/>
  <c r="AG47" i="3"/>
  <c r="AF47" i="3"/>
  <c r="AE47" i="3"/>
  <c r="AD47" i="3"/>
  <c r="AK47" i="3" s="1"/>
  <c r="G35" i="5" s="1"/>
  <c r="AB47" i="3"/>
  <c r="AA47" i="3"/>
  <c r="AC47" i="3" s="1"/>
  <c r="D47" i="3"/>
  <c r="C47" i="3"/>
  <c r="B47" i="3"/>
  <c r="AK46" i="3"/>
  <c r="AJ46" i="3"/>
  <c r="F34" i="5" s="1"/>
  <c r="AG46" i="3"/>
  <c r="AF46" i="3"/>
  <c r="AE46" i="3"/>
  <c r="AD46" i="3"/>
  <c r="AC46" i="3"/>
  <c r="AB46" i="3"/>
  <c r="AI46" i="3" s="1"/>
  <c r="E34" i="5" s="1"/>
  <c r="AA46" i="3"/>
  <c r="D46" i="3"/>
  <c r="C46" i="3"/>
  <c r="B46" i="3"/>
  <c r="AI45" i="3"/>
  <c r="E33" i="5" s="1"/>
  <c r="AG45" i="3"/>
  <c r="AF45" i="3"/>
  <c r="AE45" i="3"/>
  <c r="AD45" i="3"/>
  <c r="AK45" i="3" s="1"/>
  <c r="G33" i="5" s="1"/>
  <c r="AB45" i="3"/>
  <c r="AA45" i="3"/>
  <c r="AC45" i="3" s="1"/>
  <c r="D45" i="3"/>
  <c r="C45" i="3"/>
  <c r="B45" i="3"/>
  <c r="AK44" i="3"/>
  <c r="G32" i="5" s="1"/>
  <c r="AJ44" i="3"/>
  <c r="F32" i="5" s="1"/>
  <c r="AG44" i="3"/>
  <c r="AF44" i="3"/>
  <c r="AE44" i="3"/>
  <c r="AD44" i="3"/>
  <c r="AC44" i="3"/>
  <c r="AB44" i="3"/>
  <c r="AI44" i="3" s="1"/>
  <c r="E32" i="5" s="1"/>
  <c r="AA44" i="3"/>
  <c r="D44" i="3"/>
  <c r="C44" i="3"/>
  <c r="B44" i="3"/>
  <c r="AI43" i="3"/>
  <c r="E31" i="5" s="1"/>
  <c r="AG43" i="3"/>
  <c r="AF43" i="3"/>
  <c r="AE43" i="3"/>
  <c r="AD43" i="3"/>
  <c r="AK43" i="3" s="1"/>
  <c r="G31" i="5" s="1"/>
  <c r="AB43" i="3"/>
  <c r="AA43" i="3"/>
  <c r="AC43" i="3" s="1"/>
  <c r="D43" i="3"/>
  <c r="C43" i="3"/>
  <c r="B43" i="3"/>
  <c r="AK42" i="3"/>
  <c r="G30" i="5" s="1"/>
  <c r="AJ42" i="3"/>
  <c r="F30" i="5" s="1"/>
  <c r="AG42" i="3"/>
  <c r="AF42" i="3"/>
  <c r="AE42" i="3"/>
  <c r="AD42" i="3"/>
  <c r="AC42" i="3"/>
  <c r="AB42" i="3"/>
  <c r="AI42" i="3" s="1"/>
  <c r="E30" i="5" s="1"/>
  <c r="AA42" i="3"/>
  <c r="D42" i="3"/>
  <c r="C42" i="3"/>
  <c r="B42" i="3"/>
  <c r="AI41" i="3"/>
  <c r="E29" i="5" s="1"/>
  <c r="AG41" i="3"/>
  <c r="AF41" i="3"/>
  <c r="AE41" i="3"/>
  <c r="AD41" i="3"/>
  <c r="AK41" i="3" s="1"/>
  <c r="G29" i="5" s="1"/>
  <c r="AB41" i="3"/>
  <c r="AA41" i="3"/>
  <c r="AC41" i="3" s="1"/>
  <c r="D41" i="3"/>
  <c r="C41" i="3"/>
  <c r="B41" i="3"/>
  <c r="AK40" i="3"/>
  <c r="G28" i="5" s="1"/>
  <c r="AJ40" i="3"/>
  <c r="F28" i="5" s="1"/>
  <c r="AG40" i="3"/>
  <c r="AF40" i="3"/>
  <c r="AE40" i="3"/>
  <c r="AD40" i="3"/>
  <c r="AC40" i="3"/>
  <c r="AB40" i="3"/>
  <c r="AI40" i="3" s="1"/>
  <c r="E28" i="5" s="1"/>
  <c r="AA40" i="3"/>
  <c r="D40" i="3"/>
  <c r="C40" i="3"/>
  <c r="B40" i="3"/>
  <c r="AI39" i="3"/>
  <c r="E27" i="5" s="1"/>
  <c r="AG39" i="3"/>
  <c r="AF39" i="3"/>
  <c r="AE39" i="3"/>
  <c r="AD39" i="3"/>
  <c r="AK39" i="3" s="1"/>
  <c r="G27" i="5" s="1"/>
  <c r="AB39" i="3"/>
  <c r="AA39" i="3"/>
  <c r="AC39" i="3" s="1"/>
  <c r="D39" i="3"/>
  <c r="C39" i="3"/>
  <c r="B39" i="3"/>
  <c r="AK38" i="3"/>
  <c r="AJ38" i="3"/>
  <c r="F26" i="5" s="1"/>
  <c r="AG38" i="3"/>
  <c r="AF38" i="3"/>
  <c r="AE38" i="3"/>
  <c r="AD38" i="3"/>
  <c r="AC38" i="3"/>
  <c r="AB38" i="3"/>
  <c r="AI38" i="3" s="1"/>
  <c r="E26" i="5" s="1"/>
  <c r="AA38" i="3"/>
  <c r="D38" i="3"/>
  <c r="C38" i="3"/>
  <c r="B38" i="3"/>
  <c r="AI37" i="3"/>
  <c r="E25" i="5" s="1"/>
  <c r="AG37" i="3"/>
  <c r="AF37" i="3"/>
  <c r="AE37" i="3"/>
  <c r="AD37" i="3"/>
  <c r="AK37" i="3" s="1"/>
  <c r="G25" i="5" s="1"/>
  <c r="AB37" i="3"/>
  <c r="AA37" i="3"/>
  <c r="AC37" i="3" s="1"/>
  <c r="D37" i="3"/>
  <c r="C37" i="3"/>
  <c r="B37" i="3"/>
  <c r="AK36" i="3"/>
  <c r="G24" i="5" s="1"/>
  <c r="AJ36" i="3"/>
  <c r="F24" i="5" s="1"/>
  <c r="AG36" i="3"/>
  <c r="AF36" i="3"/>
  <c r="AE36" i="3"/>
  <c r="AD36" i="3"/>
  <c r="AC36" i="3"/>
  <c r="AB36" i="3"/>
  <c r="AI36" i="3" s="1"/>
  <c r="E24" i="5" s="1"/>
  <c r="AA36" i="3"/>
  <c r="D36" i="3"/>
  <c r="C36" i="3"/>
  <c r="B36" i="3"/>
  <c r="AI35" i="3"/>
  <c r="E23" i="5" s="1"/>
  <c r="AG35" i="3"/>
  <c r="AF35" i="3"/>
  <c r="AE35" i="3"/>
  <c r="AD35" i="3"/>
  <c r="AK35" i="3" s="1"/>
  <c r="G23" i="5" s="1"/>
  <c r="AB35" i="3"/>
  <c r="AA35" i="3"/>
  <c r="AC35" i="3" s="1"/>
  <c r="D35" i="3"/>
  <c r="C35" i="3"/>
  <c r="B35" i="3"/>
  <c r="AK34" i="3"/>
  <c r="G22" i="5" s="1"/>
  <c r="AJ34" i="3"/>
  <c r="F22" i="5" s="1"/>
  <c r="AG34" i="3"/>
  <c r="AF34" i="3"/>
  <c r="AE34" i="3"/>
  <c r="AD34" i="3"/>
  <c r="AC34" i="3"/>
  <c r="AB34" i="3"/>
  <c r="AI34" i="3" s="1"/>
  <c r="E22" i="5" s="1"/>
  <c r="AA34" i="3"/>
  <c r="D34" i="3"/>
  <c r="C34" i="3"/>
  <c r="B34" i="3"/>
  <c r="AI33" i="3"/>
  <c r="E21" i="5" s="1"/>
  <c r="AG33" i="3"/>
  <c r="AF33" i="3"/>
  <c r="AE33" i="3"/>
  <c r="AD33" i="3"/>
  <c r="AK33" i="3" s="1"/>
  <c r="G21" i="5" s="1"/>
  <c r="AB33" i="3"/>
  <c r="AA33" i="3"/>
  <c r="AC33" i="3" s="1"/>
  <c r="D33" i="3"/>
  <c r="C33" i="3"/>
  <c r="B33" i="3"/>
  <c r="AK32" i="3"/>
  <c r="AJ32" i="3"/>
  <c r="F20" i="5" s="1"/>
  <c r="AG32" i="3"/>
  <c r="AF32" i="3"/>
  <c r="AE32" i="3"/>
  <c r="AD32" i="3"/>
  <c r="AC32" i="3"/>
  <c r="AB32" i="3"/>
  <c r="AI32" i="3" s="1"/>
  <c r="E20" i="5" s="1"/>
  <c r="AA32" i="3"/>
  <c r="D32" i="3"/>
  <c r="C32" i="3"/>
  <c r="B32" i="3"/>
  <c r="AI31" i="3"/>
  <c r="E19" i="5" s="1"/>
  <c r="AG31" i="3"/>
  <c r="AF31" i="3"/>
  <c r="AE31" i="3"/>
  <c r="AD31" i="3"/>
  <c r="AK31" i="3" s="1"/>
  <c r="G19" i="5" s="1"/>
  <c r="AB31" i="3"/>
  <c r="AA31" i="3"/>
  <c r="AC31" i="3" s="1"/>
  <c r="D31" i="3"/>
  <c r="C31" i="3"/>
  <c r="B31" i="3"/>
  <c r="AK30" i="3"/>
  <c r="G18" i="5" s="1"/>
  <c r="AJ30" i="3"/>
  <c r="F18" i="5" s="1"/>
  <c r="AG30" i="3"/>
  <c r="AF30" i="3"/>
  <c r="AE30" i="3"/>
  <c r="AD30" i="3"/>
  <c r="AC30" i="3"/>
  <c r="AB30" i="3"/>
  <c r="AI30" i="3" s="1"/>
  <c r="E18" i="5" s="1"/>
  <c r="AA30" i="3"/>
  <c r="D30" i="3"/>
  <c r="C30" i="3"/>
  <c r="B30" i="3"/>
  <c r="AI29" i="3"/>
  <c r="E17" i="5" s="1"/>
  <c r="AG29" i="3"/>
  <c r="AF29" i="3"/>
  <c r="AE29" i="3"/>
  <c r="AD29" i="3"/>
  <c r="AK29" i="3" s="1"/>
  <c r="G17" i="5" s="1"/>
  <c r="AB29" i="3"/>
  <c r="AA29" i="3"/>
  <c r="AC29" i="3" s="1"/>
  <c r="D29" i="3"/>
  <c r="C29" i="3"/>
  <c r="B29" i="3"/>
  <c r="AK28" i="3"/>
  <c r="G16" i="5" s="1"/>
  <c r="AJ28" i="3"/>
  <c r="F16" i="5" s="1"/>
  <c r="AG28" i="3"/>
  <c r="AF28" i="3"/>
  <c r="AE28" i="3"/>
  <c r="AD28" i="3"/>
  <c r="AC28" i="3"/>
  <c r="AB28" i="3"/>
  <c r="AI28" i="3" s="1"/>
  <c r="E16" i="5" s="1"/>
  <c r="AA28" i="3"/>
  <c r="D28" i="3"/>
  <c r="C28" i="3"/>
  <c r="B28" i="3"/>
  <c r="AI27" i="3"/>
  <c r="E15" i="5" s="1"/>
  <c r="AG27" i="3"/>
  <c r="AF27" i="3"/>
  <c r="AE27" i="3"/>
  <c r="AD27" i="3"/>
  <c r="AK27" i="3" s="1"/>
  <c r="G15" i="5" s="1"/>
  <c r="AB27" i="3"/>
  <c r="AA27" i="3"/>
  <c r="AC27" i="3" s="1"/>
  <c r="D27" i="3"/>
  <c r="C27" i="3"/>
  <c r="B27" i="3"/>
  <c r="AK26" i="3"/>
  <c r="G14" i="5" s="1"/>
  <c r="AJ26" i="3"/>
  <c r="F14" i="5" s="1"/>
  <c r="AG26" i="3"/>
  <c r="AF26" i="3"/>
  <c r="AE26" i="3"/>
  <c r="AD26" i="3"/>
  <c r="AC26" i="3"/>
  <c r="AB26" i="3"/>
  <c r="AI26" i="3" s="1"/>
  <c r="E14" i="5" s="1"/>
  <c r="AA26" i="3"/>
  <c r="D26" i="3"/>
  <c r="C26" i="3"/>
  <c r="B26" i="3"/>
  <c r="AI25" i="3"/>
  <c r="E13" i="5" s="1"/>
  <c r="AG25" i="3"/>
  <c r="AF25" i="3"/>
  <c r="AE25" i="3"/>
  <c r="AD25" i="3"/>
  <c r="AK25" i="3" s="1"/>
  <c r="G13" i="5" s="1"/>
  <c r="AB25" i="3"/>
  <c r="AA25" i="3"/>
  <c r="AC25" i="3" s="1"/>
  <c r="D25" i="3"/>
  <c r="C25" i="3"/>
  <c r="B25" i="3"/>
  <c r="AK24" i="3"/>
  <c r="G12" i="5" s="1"/>
  <c r="AG24" i="3"/>
  <c r="AE24" i="3"/>
  <c r="AD24" i="3"/>
  <c r="AB24" i="3"/>
  <c r="AI24" i="3" s="1"/>
  <c r="E12" i="5" s="1"/>
  <c r="AA24" i="3"/>
  <c r="AC24" i="3" s="1"/>
  <c r="AJ24" i="3" s="1"/>
  <c r="F12" i="5" s="1"/>
  <c r="D24" i="3"/>
  <c r="C24" i="3"/>
  <c r="B24" i="3"/>
  <c r="AK23" i="3"/>
  <c r="G11" i="5" s="1"/>
  <c r="AI23" i="3"/>
  <c r="E11" i="5" s="1"/>
  <c r="AG23" i="3"/>
  <c r="AF23" i="3"/>
  <c r="AE23" i="3"/>
  <c r="AD23" i="3"/>
  <c r="AC23" i="3"/>
  <c r="AJ23" i="3" s="1"/>
  <c r="F11" i="5" s="1"/>
  <c r="AB23" i="3"/>
  <c r="AA23" i="3"/>
  <c r="D23" i="3"/>
  <c r="C23" i="3"/>
  <c r="B23" i="3"/>
  <c r="AK22" i="3"/>
  <c r="AI22" i="3"/>
  <c r="E10" i="5" s="1"/>
  <c r="AG22" i="3"/>
  <c r="AF22" i="3"/>
  <c r="AE22" i="3"/>
  <c r="AD22" i="3"/>
  <c r="AB22" i="3"/>
  <c r="AA22" i="3"/>
  <c r="AC22" i="3" s="1"/>
  <c r="AJ22" i="3" s="1"/>
  <c r="F10" i="5" s="1"/>
  <c r="D22" i="3"/>
  <c r="C22" i="3"/>
  <c r="B22" i="3"/>
  <c r="AK21" i="3"/>
  <c r="G9" i="5" s="1"/>
  <c r="AI21" i="3"/>
  <c r="E9" i="5" s="1"/>
  <c r="AG21" i="3"/>
  <c r="AF21" i="3"/>
  <c r="AE21" i="3"/>
  <c r="AD21" i="3"/>
  <c r="AC21" i="3"/>
  <c r="AJ21" i="3" s="1"/>
  <c r="F9" i="5" s="1"/>
  <c r="AB21" i="3"/>
  <c r="AA21" i="3"/>
  <c r="D21" i="3"/>
  <c r="C21" i="3"/>
  <c r="B21" i="3"/>
  <c r="AK20" i="3"/>
  <c r="G8" i="5" s="1"/>
  <c r="AI20" i="3"/>
  <c r="E8" i="5" s="1"/>
  <c r="AG20" i="3"/>
  <c r="AF20" i="3"/>
  <c r="AE20" i="3"/>
  <c r="AD20" i="3"/>
  <c r="AB20" i="3"/>
  <c r="AA20" i="3"/>
  <c r="AC20" i="3" s="1"/>
  <c r="AJ20" i="3" s="1"/>
  <c r="F8" i="5" s="1"/>
  <c r="D20" i="3"/>
  <c r="C20" i="3"/>
  <c r="B20" i="3"/>
  <c r="AK19" i="3"/>
  <c r="G7" i="5" s="1"/>
  <c r="AI19" i="3"/>
  <c r="E7" i="5" s="1"/>
  <c r="AG19" i="3"/>
  <c r="AF19" i="3"/>
  <c r="AE19" i="3"/>
  <c r="AD19" i="3"/>
  <c r="AC19" i="3"/>
  <c r="AJ19" i="3" s="1"/>
  <c r="F7" i="5" s="1"/>
  <c r="AB19" i="3"/>
  <c r="AA19" i="3"/>
  <c r="D19" i="3"/>
  <c r="C19" i="3"/>
  <c r="B19" i="3"/>
  <c r="AK18" i="3"/>
  <c r="G6" i="5" s="1"/>
  <c r="AI18" i="3"/>
  <c r="E6" i="5" s="1"/>
  <c r="AG18" i="3"/>
  <c r="AF18" i="3"/>
  <c r="AE18" i="3"/>
  <c r="AD18" i="3"/>
  <c r="AB18" i="3"/>
  <c r="AA18" i="3"/>
  <c r="AC18" i="3" s="1"/>
  <c r="AJ18" i="3" s="1"/>
  <c r="F6" i="5" s="1"/>
  <c r="D18" i="3"/>
  <c r="C18" i="3"/>
  <c r="B18" i="3"/>
  <c r="AK17" i="3"/>
  <c r="AG17" i="3"/>
  <c r="AE17" i="3"/>
  <c r="AD17" i="3"/>
  <c r="AC17" i="3"/>
  <c r="AJ17" i="3" s="1"/>
  <c r="F5" i="5" s="1"/>
  <c r="AB17" i="3"/>
  <c r="AI17" i="3" s="1"/>
  <c r="E5" i="5" s="1"/>
  <c r="AA17" i="3"/>
  <c r="D17" i="3"/>
  <c r="C17" i="3"/>
  <c r="B17" i="3"/>
  <c r="AG15" i="3"/>
  <c r="AF15" i="3"/>
  <c r="AE15" i="3"/>
  <c r="AD15" i="3"/>
  <c r="AC15" i="3"/>
  <c r="AB15" i="3"/>
  <c r="AG12" i="3"/>
  <c r="AF12" i="3"/>
  <c r="AE12" i="3"/>
  <c r="AD12" i="3"/>
  <c r="AC12" i="3"/>
  <c r="AB12" i="3"/>
  <c r="AG11" i="3"/>
  <c r="AF11" i="3"/>
  <c r="AE11" i="3"/>
  <c r="AD11" i="3"/>
  <c r="AC11" i="3"/>
  <c r="AB11" i="3"/>
  <c r="AG10" i="3"/>
  <c r="AF10" i="3"/>
  <c r="AE10" i="3"/>
  <c r="AD10" i="3"/>
  <c r="AC10" i="3"/>
  <c r="AB10" i="3"/>
  <c r="E8" i="3"/>
  <c r="Z1" i="3"/>
  <c r="Y1" i="3"/>
  <c r="X1" i="3"/>
  <c r="W1" i="3"/>
  <c r="V1" i="3"/>
  <c r="U1" i="3"/>
  <c r="T1" i="3"/>
  <c r="S1" i="3"/>
  <c r="R1" i="3"/>
  <c r="Q1" i="3"/>
  <c r="P1" i="3"/>
  <c r="O1" i="3"/>
  <c r="M1" i="3"/>
  <c r="L1" i="3"/>
  <c r="K1" i="3"/>
  <c r="J1" i="3"/>
  <c r="H1" i="3"/>
  <c r="G1" i="3"/>
  <c r="F1" i="3"/>
  <c r="E1" i="3"/>
  <c r="Q57" i="1"/>
  <c r="O13" i="11" s="1"/>
  <c r="P57" i="1"/>
  <c r="O57" i="1"/>
  <c r="N13" i="11" s="1"/>
  <c r="N57" i="1"/>
  <c r="M57" i="1"/>
  <c r="M13" i="11" s="1"/>
  <c r="L57" i="1"/>
  <c r="L13" i="11" s="1"/>
  <c r="K57" i="1"/>
  <c r="K13" i="11" s="1"/>
  <c r="J57" i="1"/>
  <c r="J13" i="11" s="1"/>
  <c r="I57" i="1"/>
  <c r="I13" i="11" s="1"/>
  <c r="H57" i="1"/>
  <c r="H13" i="11" s="1"/>
  <c r="G57" i="1"/>
  <c r="G13" i="11" s="1"/>
  <c r="F57" i="1"/>
  <c r="F13" i="11" s="1"/>
  <c r="E57" i="1"/>
  <c r="E13" i="11" s="1"/>
  <c r="D57" i="1"/>
  <c r="D13" i="11" s="1"/>
  <c r="C57" i="1"/>
  <c r="C13" i="11" s="1"/>
  <c r="B57" i="1"/>
  <c r="B13" i="11" s="1"/>
  <c r="AH49" i="3" l="1"/>
  <c r="AJ49" i="3"/>
  <c r="F37" i="5" s="1"/>
  <c r="AJ121" i="3"/>
  <c r="F109" i="5" s="1"/>
  <c r="AH121" i="3"/>
  <c r="AJ153" i="3"/>
  <c r="F141" i="5" s="1"/>
  <c r="AH153" i="3"/>
  <c r="AJ225" i="3"/>
  <c r="F213" i="5" s="1"/>
  <c r="AH225" i="3"/>
  <c r="AH249" i="3"/>
  <c r="AJ249" i="3"/>
  <c r="F237" i="5" s="1"/>
  <c r="AH273" i="3"/>
  <c r="AJ273" i="3"/>
  <c r="F261" i="5" s="1"/>
  <c r="AH289" i="3"/>
  <c r="AJ289" i="3"/>
  <c r="F277" i="5" s="1"/>
  <c r="AH337" i="3"/>
  <c r="AJ337" i="3"/>
  <c r="F325" i="5" s="1"/>
  <c r="AJ361" i="3"/>
  <c r="F349" i="5" s="1"/>
  <c r="AH361" i="3"/>
  <c r="AJ441" i="3"/>
  <c r="F429" i="5" s="1"/>
  <c r="AH441" i="3"/>
  <c r="AJ457" i="3"/>
  <c r="F445" i="5" s="1"/>
  <c r="AH457" i="3"/>
  <c r="AH39" i="3"/>
  <c r="AJ39" i="3"/>
  <c r="F27" i="5" s="1"/>
  <c r="AH63" i="3"/>
  <c r="AJ63" i="3"/>
  <c r="F51" i="5" s="1"/>
  <c r="AJ79" i="3"/>
  <c r="F67" i="5" s="1"/>
  <c r="AH79" i="3"/>
  <c r="AJ95" i="3"/>
  <c r="F83" i="5" s="1"/>
  <c r="AH95" i="3"/>
  <c r="AJ159" i="3"/>
  <c r="F147" i="5" s="1"/>
  <c r="AH159" i="3"/>
  <c r="AH37" i="3"/>
  <c r="AJ37" i="3"/>
  <c r="F25" i="5" s="1"/>
  <c r="AH177" i="3"/>
  <c r="AJ177" i="3"/>
  <c r="F165" i="5" s="1"/>
  <c r="AJ305" i="3"/>
  <c r="F293" i="5" s="1"/>
  <c r="AH305" i="3"/>
  <c r="AJ481" i="3"/>
  <c r="F469" i="5" s="1"/>
  <c r="AH481" i="3"/>
  <c r="AJ27" i="3"/>
  <c r="F15" i="5" s="1"/>
  <c r="AH27" i="3"/>
  <c r="AJ35" i="3"/>
  <c r="F23" i="5" s="1"/>
  <c r="AH35" i="3"/>
  <c r="AH43" i="3"/>
  <c r="AJ43" i="3"/>
  <c r="F31" i="5" s="1"/>
  <c r="AH51" i="3"/>
  <c r="AJ51" i="3"/>
  <c r="F39" i="5" s="1"/>
  <c r="AJ59" i="3"/>
  <c r="F47" i="5" s="1"/>
  <c r="AH59" i="3"/>
  <c r="AJ67" i="3"/>
  <c r="F55" i="5" s="1"/>
  <c r="AH67" i="3"/>
  <c r="AJ75" i="3"/>
  <c r="F63" i="5" s="1"/>
  <c r="AH75" i="3"/>
  <c r="AH83" i="3"/>
  <c r="AJ83" i="3"/>
  <c r="F71" i="5" s="1"/>
  <c r="AJ91" i="3"/>
  <c r="F79" i="5" s="1"/>
  <c r="AH91" i="3"/>
  <c r="AJ99" i="3"/>
  <c r="F87" i="5" s="1"/>
  <c r="AH99" i="3"/>
  <c r="AJ107" i="3"/>
  <c r="F95" i="5" s="1"/>
  <c r="AH107" i="3"/>
  <c r="AH115" i="3"/>
  <c r="AJ115" i="3"/>
  <c r="F103" i="5" s="1"/>
  <c r="AJ123" i="3"/>
  <c r="F111" i="5" s="1"/>
  <c r="AH123" i="3"/>
  <c r="G113" i="5"/>
  <c r="AJ131" i="3"/>
  <c r="F119" i="5" s="1"/>
  <c r="AH131" i="3"/>
  <c r="AH139" i="3"/>
  <c r="AJ139" i="3"/>
  <c r="F127" i="5" s="1"/>
  <c r="AH147" i="3"/>
  <c r="AJ147" i="3"/>
  <c r="F135" i="5" s="1"/>
  <c r="AJ155" i="3"/>
  <c r="F143" i="5" s="1"/>
  <c r="AH155" i="3"/>
  <c r="AJ163" i="3"/>
  <c r="F151" i="5" s="1"/>
  <c r="AH163" i="3"/>
  <c r="AJ171" i="3"/>
  <c r="F159" i="5" s="1"/>
  <c r="AH171" i="3"/>
  <c r="AJ179" i="3"/>
  <c r="F167" i="5" s="1"/>
  <c r="AH179" i="3"/>
  <c r="AJ187" i="3"/>
  <c r="F175" i="5" s="1"/>
  <c r="AH187" i="3"/>
  <c r="AJ195" i="3"/>
  <c r="F183" i="5" s="1"/>
  <c r="AH195" i="3"/>
  <c r="AH203" i="3"/>
  <c r="AJ203" i="3"/>
  <c r="F191" i="5" s="1"/>
  <c r="AJ211" i="3"/>
  <c r="F199" i="5" s="1"/>
  <c r="AH211" i="3"/>
  <c r="AH219" i="3"/>
  <c r="AJ219" i="3"/>
  <c r="F207" i="5" s="1"/>
  <c r="AJ227" i="3"/>
  <c r="F215" i="5" s="1"/>
  <c r="AH227" i="3"/>
  <c r="AJ235" i="3"/>
  <c r="F223" i="5" s="1"/>
  <c r="AH235" i="3"/>
  <c r="AJ243" i="3"/>
  <c r="F231" i="5" s="1"/>
  <c r="AH243" i="3"/>
  <c r="AJ251" i="3"/>
  <c r="F239" i="5" s="1"/>
  <c r="AH251" i="3"/>
  <c r="AJ259" i="3"/>
  <c r="F247" i="5" s="1"/>
  <c r="AH259" i="3"/>
  <c r="AJ267" i="3"/>
  <c r="F255" i="5" s="1"/>
  <c r="AH267" i="3"/>
  <c r="AJ275" i="3"/>
  <c r="F263" i="5" s="1"/>
  <c r="AH275" i="3"/>
  <c r="AJ283" i="3"/>
  <c r="F271" i="5" s="1"/>
  <c r="AH283" i="3"/>
  <c r="AJ291" i="3"/>
  <c r="F279" i="5" s="1"/>
  <c r="AH291" i="3"/>
  <c r="AH299" i="3"/>
  <c r="AJ299" i="3"/>
  <c r="F287" i="5" s="1"/>
  <c r="AJ307" i="3"/>
  <c r="F295" i="5" s="1"/>
  <c r="AH307" i="3"/>
  <c r="AJ315" i="3"/>
  <c r="F303" i="5" s="1"/>
  <c r="AH315" i="3"/>
  <c r="AJ323" i="3"/>
  <c r="F311" i="5" s="1"/>
  <c r="AH323" i="3"/>
  <c r="AJ331" i="3"/>
  <c r="F319" i="5" s="1"/>
  <c r="AH331" i="3"/>
  <c r="AJ339" i="3"/>
  <c r="F327" i="5" s="1"/>
  <c r="AH339" i="3"/>
  <c r="AJ347" i="3"/>
  <c r="F335" i="5" s="1"/>
  <c r="AH347" i="3"/>
  <c r="AJ355" i="3"/>
  <c r="F343" i="5" s="1"/>
  <c r="AH355" i="3"/>
  <c r="AJ363" i="3"/>
  <c r="F351" i="5" s="1"/>
  <c r="AH363" i="3"/>
  <c r="AJ371" i="3"/>
  <c r="F359" i="5" s="1"/>
  <c r="AH371" i="3"/>
  <c r="AJ379" i="3"/>
  <c r="F367" i="5" s="1"/>
  <c r="AH379" i="3"/>
  <c r="AJ387" i="3"/>
  <c r="F375" i="5" s="1"/>
  <c r="AH387" i="3"/>
  <c r="AJ395" i="3"/>
  <c r="F383" i="5" s="1"/>
  <c r="AH395" i="3"/>
  <c r="AJ403" i="3"/>
  <c r="F391" i="5" s="1"/>
  <c r="AH403" i="3"/>
  <c r="AJ411" i="3"/>
  <c r="F399" i="5" s="1"/>
  <c r="AH411" i="3"/>
  <c r="AJ419" i="3"/>
  <c r="F407" i="5" s="1"/>
  <c r="AH419" i="3"/>
  <c r="AJ427" i="3"/>
  <c r="F415" i="5" s="1"/>
  <c r="AH427" i="3"/>
  <c r="AJ435" i="3"/>
  <c r="F423" i="5" s="1"/>
  <c r="AH435" i="3"/>
  <c r="AJ443" i="3"/>
  <c r="F431" i="5" s="1"/>
  <c r="AH443" i="3"/>
  <c r="AJ451" i="3"/>
  <c r="F439" i="5" s="1"/>
  <c r="AH451" i="3"/>
  <c r="AJ459" i="3"/>
  <c r="F447" i="5" s="1"/>
  <c r="AH459" i="3"/>
  <c r="AJ467" i="3"/>
  <c r="F455" i="5" s="1"/>
  <c r="AH467" i="3"/>
  <c r="AJ475" i="3"/>
  <c r="F463" i="5" s="1"/>
  <c r="AH475" i="3"/>
  <c r="AJ483" i="3"/>
  <c r="F471" i="5" s="1"/>
  <c r="AH483" i="3"/>
  <c r="AJ491" i="3"/>
  <c r="F479" i="5" s="1"/>
  <c r="AH491" i="3"/>
  <c r="AJ499" i="3"/>
  <c r="F487" i="5" s="1"/>
  <c r="AH499" i="3"/>
  <c r="AJ73" i="3"/>
  <c r="F61" i="5" s="1"/>
  <c r="AH73" i="3"/>
  <c r="AH97" i="3"/>
  <c r="AJ97" i="3"/>
  <c r="F85" i="5" s="1"/>
  <c r="AH161" i="3"/>
  <c r="AJ161" i="3"/>
  <c r="F149" i="5" s="1"/>
  <c r="AJ169" i="3"/>
  <c r="F157" i="5" s="1"/>
  <c r="AH169" i="3"/>
  <c r="AH201" i="3"/>
  <c r="AJ201" i="3"/>
  <c r="F189" i="5" s="1"/>
  <c r="AJ217" i="3"/>
  <c r="F205" i="5" s="1"/>
  <c r="AH217" i="3"/>
  <c r="AJ233" i="3"/>
  <c r="F221" i="5" s="1"/>
  <c r="AH233" i="3"/>
  <c r="AH257" i="3"/>
  <c r="AJ257" i="3"/>
  <c r="F245" i="5" s="1"/>
  <c r="AH321" i="3"/>
  <c r="AJ321" i="3"/>
  <c r="F309" i="5" s="1"/>
  <c r="AJ465" i="3"/>
  <c r="F453" i="5" s="1"/>
  <c r="AH465" i="3"/>
  <c r="AJ25" i="3"/>
  <c r="F13" i="5" s="1"/>
  <c r="F510" i="5" s="1"/>
  <c r="AH25" i="3"/>
  <c r="AJ41" i="3"/>
  <c r="F29" i="5" s="1"/>
  <c r="AH41" i="3"/>
  <c r="AJ65" i="3"/>
  <c r="F53" i="5" s="1"/>
  <c r="AH65" i="3"/>
  <c r="AJ89" i="3"/>
  <c r="F77" i="5" s="1"/>
  <c r="AH89" i="3"/>
  <c r="AH113" i="3"/>
  <c r="AJ113" i="3"/>
  <c r="F101" i="5" s="1"/>
  <c r="AJ137" i="3"/>
  <c r="F125" i="5" s="1"/>
  <c r="AH137" i="3"/>
  <c r="AH297" i="3"/>
  <c r="AJ297" i="3"/>
  <c r="F285" i="5" s="1"/>
  <c r="AJ385" i="3"/>
  <c r="F373" i="5" s="1"/>
  <c r="AH385" i="3"/>
  <c r="AJ409" i="3"/>
  <c r="F397" i="5" s="1"/>
  <c r="AH409" i="3"/>
  <c r="AJ425" i="3"/>
  <c r="F413" i="5" s="1"/>
  <c r="AH425" i="3"/>
  <c r="AJ449" i="3"/>
  <c r="F437" i="5" s="1"/>
  <c r="AH449" i="3"/>
  <c r="AJ33" i="3"/>
  <c r="F21" i="5" s="1"/>
  <c r="AH33" i="3"/>
  <c r="AH145" i="3"/>
  <c r="AJ145" i="3"/>
  <c r="F133" i="5" s="1"/>
  <c r="AH209" i="3"/>
  <c r="AJ209" i="3"/>
  <c r="F197" i="5" s="1"/>
  <c r="AJ241" i="3"/>
  <c r="F229" i="5" s="1"/>
  <c r="AH241" i="3"/>
  <c r="AH265" i="3"/>
  <c r="AJ265" i="3"/>
  <c r="F253" i="5" s="1"/>
  <c r="AJ281" i="3"/>
  <c r="F269" i="5" s="1"/>
  <c r="AH281" i="3"/>
  <c r="AH313" i="3"/>
  <c r="AJ313" i="3"/>
  <c r="F301" i="5" s="1"/>
  <c r="AJ329" i="3"/>
  <c r="F317" i="5" s="1"/>
  <c r="AH329" i="3"/>
  <c r="AJ353" i="3"/>
  <c r="F341" i="5" s="1"/>
  <c r="AH353" i="3"/>
  <c r="AJ369" i="3"/>
  <c r="F357" i="5" s="1"/>
  <c r="AH369" i="3"/>
  <c r="AJ393" i="3"/>
  <c r="F381" i="5" s="1"/>
  <c r="AH393" i="3"/>
  <c r="AJ417" i="3"/>
  <c r="F405" i="5" s="1"/>
  <c r="AH417" i="3"/>
  <c r="AJ489" i="3"/>
  <c r="F477" i="5" s="1"/>
  <c r="AH489" i="3"/>
  <c r="AH31" i="3"/>
  <c r="AJ31" i="3"/>
  <c r="F19" i="5" s="1"/>
  <c r="AJ47" i="3"/>
  <c r="F35" i="5" s="1"/>
  <c r="AH47" i="3"/>
  <c r="AJ71" i="3"/>
  <c r="F59" i="5" s="1"/>
  <c r="AH71" i="3"/>
  <c r="AJ103" i="3"/>
  <c r="F91" i="5" s="1"/>
  <c r="AH103" i="3"/>
  <c r="AJ111" i="3"/>
  <c r="F99" i="5" s="1"/>
  <c r="AH111" i="3"/>
  <c r="AH127" i="3"/>
  <c r="AJ127" i="3"/>
  <c r="F115" i="5" s="1"/>
  <c r="AJ143" i="3"/>
  <c r="F131" i="5" s="1"/>
  <c r="AH143" i="3"/>
  <c r="AH175" i="3"/>
  <c r="AJ175" i="3"/>
  <c r="F163" i="5" s="1"/>
  <c r="AH183" i="3"/>
  <c r="AJ183" i="3"/>
  <c r="F171" i="5" s="1"/>
  <c r="AJ191" i="3"/>
  <c r="F179" i="5" s="1"/>
  <c r="AH191" i="3"/>
  <c r="AH207" i="3"/>
  <c r="AJ207" i="3"/>
  <c r="F195" i="5" s="1"/>
  <c r="AJ231" i="3"/>
  <c r="F219" i="5" s="1"/>
  <c r="AH231" i="3"/>
  <c r="AJ255" i="3"/>
  <c r="F243" i="5" s="1"/>
  <c r="AH255" i="3"/>
  <c r="AJ287" i="3"/>
  <c r="F275" i="5" s="1"/>
  <c r="AH287" i="3"/>
  <c r="AJ311" i="3"/>
  <c r="F299" i="5" s="1"/>
  <c r="AH311" i="3"/>
  <c r="AJ319" i="3"/>
  <c r="F307" i="5" s="1"/>
  <c r="AH319" i="3"/>
  <c r="AJ335" i="3"/>
  <c r="F323" i="5" s="1"/>
  <c r="AH335" i="3"/>
  <c r="AJ359" i="3"/>
  <c r="F347" i="5" s="1"/>
  <c r="AH359" i="3"/>
  <c r="AJ367" i="3"/>
  <c r="F355" i="5" s="1"/>
  <c r="AH367" i="3"/>
  <c r="AJ375" i="3"/>
  <c r="F363" i="5" s="1"/>
  <c r="AH375" i="3"/>
  <c r="AJ383" i="3"/>
  <c r="F371" i="5" s="1"/>
  <c r="AH383" i="3"/>
  <c r="AJ391" i="3"/>
  <c r="F379" i="5" s="1"/>
  <c r="AH391" i="3"/>
  <c r="AJ399" i="3"/>
  <c r="F387" i="5" s="1"/>
  <c r="AH399" i="3"/>
  <c r="AJ407" i="3"/>
  <c r="F395" i="5" s="1"/>
  <c r="AH407" i="3"/>
  <c r="AJ415" i="3"/>
  <c r="F403" i="5" s="1"/>
  <c r="AH415" i="3"/>
  <c r="AJ423" i="3"/>
  <c r="F411" i="5" s="1"/>
  <c r="AH423" i="3"/>
  <c r="AJ431" i="3"/>
  <c r="F419" i="5" s="1"/>
  <c r="AH431" i="3"/>
  <c r="AJ439" i="3"/>
  <c r="F427" i="5" s="1"/>
  <c r="AH439" i="3"/>
  <c r="AJ447" i="3"/>
  <c r="F435" i="5" s="1"/>
  <c r="AH447" i="3"/>
  <c r="AJ455" i="3"/>
  <c r="F443" i="5" s="1"/>
  <c r="AH455" i="3"/>
  <c r="AJ463" i="3"/>
  <c r="F451" i="5" s="1"/>
  <c r="AH463" i="3"/>
  <c r="AJ471" i="3"/>
  <c r="F459" i="5" s="1"/>
  <c r="AH471" i="3"/>
  <c r="AJ479" i="3"/>
  <c r="F467" i="5" s="1"/>
  <c r="AH479" i="3"/>
  <c r="AJ487" i="3"/>
  <c r="F475" i="5" s="1"/>
  <c r="AH487" i="3"/>
  <c r="AJ495" i="3"/>
  <c r="F483" i="5" s="1"/>
  <c r="AH495" i="3"/>
  <c r="AJ503" i="3"/>
  <c r="F491" i="5" s="1"/>
  <c r="AH503" i="3"/>
  <c r="AH57" i="3"/>
  <c r="AJ57" i="3"/>
  <c r="F45" i="5" s="1"/>
  <c r="AJ105" i="3"/>
  <c r="F93" i="5" s="1"/>
  <c r="AH105" i="3"/>
  <c r="AH193" i="3"/>
  <c r="AJ193" i="3"/>
  <c r="F181" i="5" s="1"/>
  <c r="AJ433" i="3"/>
  <c r="F421" i="5" s="1"/>
  <c r="AH433" i="3"/>
  <c r="AH20" i="3"/>
  <c r="AH135" i="3"/>
  <c r="AJ135" i="3"/>
  <c r="F123" i="5" s="1"/>
  <c r="AJ199" i="3"/>
  <c r="F187" i="5" s="1"/>
  <c r="AH199" i="3"/>
  <c r="AJ215" i="3"/>
  <c r="F203" i="5" s="1"/>
  <c r="AH215" i="3"/>
  <c r="AH223" i="3"/>
  <c r="AJ223" i="3"/>
  <c r="F211" i="5" s="1"/>
  <c r="AJ239" i="3"/>
  <c r="F227" i="5" s="1"/>
  <c r="AH239" i="3"/>
  <c r="AH247" i="3"/>
  <c r="AJ247" i="3"/>
  <c r="F235" i="5" s="1"/>
  <c r="AJ263" i="3"/>
  <c r="F251" i="5" s="1"/>
  <c r="AH263" i="3"/>
  <c r="AJ271" i="3"/>
  <c r="F259" i="5" s="1"/>
  <c r="AH271" i="3"/>
  <c r="AJ279" i="3"/>
  <c r="F267" i="5" s="1"/>
  <c r="AH279" i="3"/>
  <c r="AJ295" i="3"/>
  <c r="F283" i="5" s="1"/>
  <c r="AH295" i="3"/>
  <c r="AJ303" i="3"/>
  <c r="F291" i="5" s="1"/>
  <c r="AH303" i="3"/>
  <c r="AJ327" i="3"/>
  <c r="F315" i="5" s="1"/>
  <c r="AH327" i="3"/>
  <c r="AJ343" i="3"/>
  <c r="F331" i="5" s="1"/>
  <c r="AH343" i="3"/>
  <c r="AJ351" i="3"/>
  <c r="F339" i="5" s="1"/>
  <c r="AH351" i="3"/>
  <c r="AH18" i="3"/>
  <c r="AJ81" i="3"/>
  <c r="F69" i="5" s="1"/>
  <c r="AH81" i="3"/>
  <c r="AH129" i="3"/>
  <c r="AJ129" i="3"/>
  <c r="F117" i="5" s="1"/>
  <c r="AH185" i="3"/>
  <c r="AJ185" i="3"/>
  <c r="F173" i="5" s="1"/>
  <c r="AJ345" i="3"/>
  <c r="F333" i="5" s="1"/>
  <c r="AH345" i="3"/>
  <c r="AJ377" i="3"/>
  <c r="F365" i="5" s="1"/>
  <c r="AH377" i="3"/>
  <c r="AJ401" i="3"/>
  <c r="F389" i="5" s="1"/>
  <c r="AH401" i="3"/>
  <c r="AJ473" i="3"/>
  <c r="F461" i="5" s="1"/>
  <c r="AH473" i="3"/>
  <c r="AH22" i="3"/>
  <c r="AH55" i="3"/>
  <c r="AJ55" i="3"/>
  <c r="F43" i="5" s="1"/>
  <c r="AH87" i="3"/>
  <c r="AJ87" i="3"/>
  <c r="F75" i="5" s="1"/>
  <c r="AJ119" i="3"/>
  <c r="F107" i="5" s="1"/>
  <c r="AH119" i="3"/>
  <c r="AH151" i="3"/>
  <c r="AJ151" i="3"/>
  <c r="F139" i="5" s="1"/>
  <c r="AH167" i="3"/>
  <c r="AJ167" i="3"/>
  <c r="F155" i="5" s="1"/>
  <c r="AJ29" i="3"/>
  <c r="F17" i="5" s="1"/>
  <c r="AH29" i="3"/>
  <c r="AJ45" i="3"/>
  <c r="F33" i="5" s="1"/>
  <c r="AH45" i="3"/>
  <c r="AJ53" i="3"/>
  <c r="F41" i="5" s="1"/>
  <c r="AH53" i="3"/>
  <c r="AJ61" i="3"/>
  <c r="F49" i="5" s="1"/>
  <c r="AH61" i="3"/>
  <c r="AJ69" i="3"/>
  <c r="F57" i="5" s="1"/>
  <c r="AH69" i="3"/>
  <c r="AJ77" i="3"/>
  <c r="F65" i="5" s="1"/>
  <c r="AH77" i="3"/>
  <c r="AH85" i="3"/>
  <c r="AJ85" i="3"/>
  <c r="F73" i="5" s="1"/>
  <c r="AJ93" i="3"/>
  <c r="F81" i="5" s="1"/>
  <c r="AH93" i="3"/>
  <c r="AJ101" i="3"/>
  <c r="F89" i="5" s="1"/>
  <c r="AH101" i="3"/>
  <c r="AJ109" i="3"/>
  <c r="F97" i="5" s="1"/>
  <c r="AH109" i="3"/>
  <c r="AH117" i="3"/>
  <c r="AJ117" i="3"/>
  <c r="F105" i="5" s="1"/>
  <c r="AJ125" i="3"/>
  <c r="F113" i="5" s="1"/>
  <c r="AH125" i="3"/>
  <c r="AJ133" i="3"/>
  <c r="F121" i="5" s="1"/>
  <c r="AH133" i="3"/>
  <c r="AJ141" i="3"/>
  <c r="F129" i="5" s="1"/>
  <c r="AH141" i="3"/>
  <c r="AJ149" i="3"/>
  <c r="F137" i="5" s="1"/>
  <c r="AH149" i="3"/>
  <c r="AH157" i="3"/>
  <c r="AJ157" i="3"/>
  <c r="F145" i="5" s="1"/>
  <c r="AJ165" i="3"/>
  <c r="F153" i="5" s="1"/>
  <c r="AH165" i="3"/>
  <c r="AH173" i="3"/>
  <c r="AJ173" i="3"/>
  <c r="F161" i="5" s="1"/>
  <c r="AJ181" i="3"/>
  <c r="F169" i="5" s="1"/>
  <c r="AH181" i="3"/>
  <c r="AJ189" i="3"/>
  <c r="F177" i="5" s="1"/>
  <c r="AH189" i="3"/>
  <c r="AJ197" i="3"/>
  <c r="F185" i="5" s="1"/>
  <c r="AH197" i="3"/>
  <c r="AJ205" i="3"/>
  <c r="F193" i="5" s="1"/>
  <c r="AH205" i="3"/>
  <c r="AJ213" i="3"/>
  <c r="F201" i="5" s="1"/>
  <c r="AH213" i="3"/>
  <c r="AJ221" i="3"/>
  <c r="F209" i="5" s="1"/>
  <c r="AH221" i="3"/>
  <c r="AJ229" i="3"/>
  <c r="F217" i="5" s="1"/>
  <c r="AH229" i="3"/>
  <c r="AJ237" i="3"/>
  <c r="F225" i="5" s="1"/>
  <c r="AH237" i="3"/>
  <c r="AJ245" i="3"/>
  <c r="F233" i="5" s="1"/>
  <c r="AH245" i="3"/>
  <c r="AH253" i="3"/>
  <c r="AJ253" i="3"/>
  <c r="F241" i="5" s="1"/>
  <c r="AJ261" i="3"/>
  <c r="F249" i="5" s="1"/>
  <c r="AH261" i="3"/>
  <c r="AJ269" i="3"/>
  <c r="F257" i="5" s="1"/>
  <c r="AH269" i="3"/>
  <c r="AJ277" i="3"/>
  <c r="F265" i="5" s="1"/>
  <c r="AH277" i="3"/>
  <c r="AH285" i="3"/>
  <c r="AJ285" i="3"/>
  <c r="F273" i="5" s="1"/>
  <c r="AJ293" i="3"/>
  <c r="F281" i="5" s="1"/>
  <c r="AH293" i="3"/>
  <c r="AJ301" i="3"/>
  <c r="F289" i="5" s="1"/>
  <c r="AH301" i="3"/>
  <c r="AH309" i="3"/>
  <c r="AJ309" i="3"/>
  <c r="F297" i="5" s="1"/>
  <c r="AH317" i="3"/>
  <c r="AJ317" i="3"/>
  <c r="F305" i="5" s="1"/>
  <c r="AJ325" i="3"/>
  <c r="F313" i="5" s="1"/>
  <c r="AH325" i="3"/>
  <c r="AJ333" i="3"/>
  <c r="F321" i="5" s="1"/>
  <c r="AH333" i="3"/>
  <c r="AH341" i="3"/>
  <c r="AJ341" i="3"/>
  <c r="F329" i="5" s="1"/>
  <c r="AJ349" i="3"/>
  <c r="F337" i="5" s="1"/>
  <c r="AH349" i="3"/>
  <c r="AJ357" i="3"/>
  <c r="F345" i="5" s="1"/>
  <c r="AH357" i="3"/>
  <c r="AJ365" i="3"/>
  <c r="F353" i="5" s="1"/>
  <c r="AH365" i="3"/>
  <c r="AJ373" i="3"/>
  <c r="F361" i="5" s="1"/>
  <c r="AH373" i="3"/>
  <c r="AJ381" i="3"/>
  <c r="F369" i="5" s="1"/>
  <c r="AH381" i="3"/>
  <c r="AJ389" i="3"/>
  <c r="F377" i="5" s="1"/>
  <c r="AH389" i="3"/>
  <c r="AH397" i="3"/>
  <c r="AJ397" i="3"/>
  <c r="F385" i="5" s="1"/>
  <c r="AH405" i="3"/>
  <c r="AJ405" i="3"/>
  <c r="F393" i="5" s="1"/>
  <c r="AH413" i="3"/>
  <c r="AJ413" i="3"/>
  <c r="F401" i="5" s="1"/>
  <c r="AJ421" i="3"/>
  <c r="F409" i="5" s="1"/>
  <c r="AH421" i="3"/>
  <c r="AH429" i="3"/>
  <c r="AJ429" i="3"/>
  <c r="F417" i="5" s="1"/>
  <c r="AH437" i="3"/>
  <c r="AJ437" i="3"/>
  <c r="F425" i="5" s="1"/>
  <c r="AH445" i="3"/>
  <c r="AJ445" i="3"/>
  <c r="F433" i="5" s="1"/>
  <c r="AH453" i="3"/>
  <c r="AJ453" i="3"/>
  <c r="F441" i="5" s="1"/>
  <c r="AH461" i="3"/>
  <c r="AJ461" i="3"/>
  <c r="F449" i="5" s="1"/>
  <c r="AJ469" i="3"/>
  <c r="F457" i="5" s="1"/>
  <c r="AH469" i="3"/>
  <c r="AJ477" i="3"/>
  <c r="F465" i="5" s="1"/>
  <c r="AH477" i="3"/>
  <c r="AJ485" i="3"/>
  <c r="F473" i="5" s="1"/>
  <c r="AH485" i="3"/>
  <c r="AH510" i="3"/>
  <c r="AJ514" i="3"/>
  <c r="F502" i="5" s="1"/>
  <c r="AH514" i="3"/>
  <c r="AH507" i="3"/>
  <c r="AH513" i="3"/>
  <c r="H510" i="5"/>
  <c r="H511" i="5"/>
  <c r="H512" i="5" s="1"/>
  <c r="H513" i="5" s="1"/>
  <c r="F22" i="8" s="1"/>
  <c r="F25" i="8" s="1"/>
  <c r="F27" i="8" s="1"/>
  <c r="F29" i="8" s="1"/>
  <c r="AH509" i="3"/>
  <c r="AH512" i="3"/>
  <c r="J510" i="5"/>
  <c r="J511" i="5" s="1"/>
  <c r="J512" i="5" s="1"/>
  <c r="J509" i="5"/>
  <c r="G5" i="5"/>
  <c r="G20" i="5"/>
  <c r="AH26" i="3"/>
  <c r="AH38" i="3"/>
  <c r="AH46" i="3"/>
  <c r="AH54" i="3"/>
  <c r="AH62" i="3"/>
  <c r="AH74" i="3"/>
  <c r="AH82" i="3"/>
  <c r="AH90" i="3"/>
  <c r="AH98" i="3"/>
  <c r="AH110" i="3"/>
  <c r="AH118" i="3"/>
  <c r="AH126" i="3"/>
  <c r="AH134" i="3"/>
  <c r="AH142" i="3"/>
  <c r="AH154" i="3"/>
  <c r="AH162" i="3"/>
  <c r="AH170" i="3"/>
  <c r="AH178" i="3"/>
  <c r="AH186" i="3"/>
  <c r="AH190" i="3"/>
  <c r="AH194" i="3"/>
  <c r="AH198" i="3"/>
  <c r="AH202" i="3"/>
  <c r="AH206" i="3"/>
  <c r="AH210" i="3"/>
  <c r="AH214" i="3"/>
  <c r="AH218" i="3"/>
  <c r="AH222" i="3"/>
  <c r="AH226" i="3"/>
  <c r="AH230" i="3"/>
  <c r="AH234" i="3"/>
  <c r="AH238" i="3"/>
  <c r="AH242" i="3"/>
  <c r="AH246" i="3"/>
  <c r="AH250" i="3"/>
  <c r="AH254" i="3"/>
  <c r="AH258" i="3"/>
  <c r="AH262" i="3"/>
  <c r="AH266" i="3"/>
  <c r="AH270" i="3"/>
  <c r="AH274" i="3"/>
  <c r="AH278" i="3"/>
  <c r="AH282" i="3"/>
  <c r="AH286" i="3"/>
  <c r="AH290" i="3"/>
  <c r="AH294" i="3"/>
  <c r="AH298" i="3"/>
  <c r="AH302" i="3"/>
  <c r="AH306" i="3"/>
  <c r="AH310" i="3"/>
  <c r="AH314" i="3"/>
  <c r="AH318" i="3"/>
  <c r="AH322" i="3"/>
  <c r="AH326" i="3"/>
  <c r="AH330" i="3"/>
  <c r="AH334" i="3"/>
  <c r="AH338" i="3"/>
  <c r="AH342" i="3"/>
  <c r="AH346" i="3"/>
  <c r="AH350" i="3"/>
  <c r="AH354" i="3"/>
  <c r="AH358" i="3"/>
  <c r="AH362" i="3"/>
  <c r="AH366" i="3"/>
  <c r="AH370" i="3"/>
  <c r="AH374" i="3"/>
  <c r="AH378" i="3"/>
  <c r="AH382" i="3"/>
  <c r="AH386" i="3"/>
  <c r="AH390" i="3"/>
  <c r="AH394" i="3"/>
  <c r="AH398" i="3"/>
  <c r="AH402" i="3"/>
  <c r="AH406" i="3"/>
  <c r="AH410" i="3"/>
  <c r="AH414" i="3"/>
  <c r="AH418" i="3"/>
  <c r="AH422" i="3"/>
  <c r="AH426" i="3"/>
  <c r="AH430" i="3"/>
  <c r="AH434" i="3"/>
  <c r="AH438" i="3"/>
  <c r="AH442" i="3"/>
  <c r="AH446" i="3"/>
  <c r="AH450" i="3"/>
  <c r="AH454" i="3"/>
  <c r="AH458" i="3"/>
  <c r="AH462" i="3"/>
  <c r="AH466" i="3"/>
  <c r="AH470" i="3"/>
  <c r="AH474" i="3"/>
  <c r="AH478" i="3"/>
  <c r="AH482" i="3"/>
  <c r="AH486" i="3"/>
  <c r="AH490" i="3"/>
  <c r="AH494" i="3"/>
  <c r="AH498" i="3"/>
  <c r="AH502" i="3"/>
  <c r="AH506" i="3"/>
  <c r="AH19" i="3"/>
  <c r="AH23" i="3"/>
  <c r="AH30" i="3"/>
  <c r="AH34" i="3"/>
  <c r="AH42" i="3"/>
  <c r="AH50" i="3"/>
  <c r="AH58" i="3"/>
  <c r="AH66" i="3"/>
  <c r="AH70" i="3"/>
  <c r="AH78" i="3"/>
  <c r="AH86" i="3"/>
  <c r="AH94" i="3"/>
  <c r="AH102" i="3"/>
  <c r="AH106" i="3"/>
  <c r="AH114" i="3"/>
  <c r="AH122" i="3"/>
  <c r="AH130" i="3"/>
  <c r="AH138" i="3"/>
  <c r="AH146" i="3"/>
  <c r="AH150" i="3"/>
  <c r="AH158" i="3"/>
  <c r="AH166" i="3"/>
  <c r="AH174" i="3"/>
  <c r="AH182" i="3"/>
  <c r="AH517" i="3"/>
  <c r="I511" i="5"/>
  <c r="I512" i="5" s="1"/>
  <c r="I513" i="5" s="1"/>
  <c r="G22" i="8" s="1"/>
  <c r="G25" i="8" s="1"/>
  <c r="I510" i="5"/>
  <c r="AH511" i="3"/>
  <c r="AH520" i="3"/>
  <c r="AH21" i="3"/>
  <c r="G26" i="5"/>
  <c r="G42" i="5"/>
  <c r="G74" i="5"/>
  <c r="G90" i="5"/>
  <c r="G106" i="5"/>
  <c r="G138" i="5"/>
  <c r="AH24" i="3"/>
  <c r="AH44" i="3"/>
  <c r="AH52" i="3"/>
  <c r="AH60" i="3"/>
  <c r="AH68" i="3"/>
  <c r="AH72" i="3"/>
  <c r="AH80" i="3"/>
  <c r="AH88" i="3"/>
  <c r="AH100" i="3"/>
  <c r="AH112" i="3"/>
  <c r="AH116" i="3"/>
  <c r="AH120" i="3"/>
  <c r="AH124" i="3"/>
  <c r="AH128" i="3"/>
  <c r="AH132" i="3"/>
  <c r="AH136" i="3"/>
  <c r="AH140" i="3"/>
  <c r="AH144" i="3"/>
  <c r="AH148" i="3"/>
  <c r="AH152" i="3"/>
  <c r="AH156" i="3"/>
  <c r="AH160" i="3"/>
  <c r="AH164" i="3"/>
  <c r="AH168" i="3"/>
  <c r="AH172" i="3"/>
  <c r="AH176" i="3"/>
  <c r="AH180" i="3"/>
  <c r="AH184" i="3"/>
  <c r="AH188" i="3"/>
  <c r="AH192" i="3"/>
  <c r="AH196" i="3"/>
  <c r="AH200" i="3"/>
  <c r="AH204" i="3"/>
  <c r="AH208" i="3"/>
  <c r="AH212" i="3"/>
  <c r="AH216" i="3"/>
  <c r="AH220" i="3"/>
  <c r="AH224" i="3"/>
  <c r="AH228" i="3"/>
  <c r="AH232" i="3"/>
  <c r="AH236" i="3"/>
  <c r="AH240" i="3"/>
  <c r="AH244" i="3"/>
  <c r="AH248" i="3"/>
  <c r="AH252" i="3"/>
  <c r="AH256" i="3"/>
  <c r="AH260" i="3"/>
  <c r="AH264" i="3"/>
  <c r="AH268" i="3"/>
  <c r="AH272" i="3"/>
  <c r="AH276" i="3"/>
  <c r="AH280" i="3"/>
  <c r="AH284" i="3"/>
  <c r="AH288" i="3"/>
  <c r="AH292" i="3"/>
  <c r="AH296" i="3"/>
  <c r="AH300" i="3"/>
  <c r="AH304" i="3"/>
  <c r="AH308" i="3"/>
  <c r="AH312" i="3"/>
  <c r="AH316" i="3"/>
  <c r="AH320" i="3"/>
  <c r="AH324" i="3"/>
  <c r="AH328" i="3"/>
  <c r="AH332" i="3"/>
  <c r="AH336" i="3"/>
  <c r="AH340" i="3"/>
  <c r="AH344" i="3"/>
  <c r="AH348" i="3"/>
  <c r="AH352" i="3"/>
  <c r="AH356" i="3"/>
  <c r="AH360" i="3"/>
  <c r="AH364" i="3"/>
  <c r="AH368" i="3"/>
  <c r="AH372" i="3"/>
  <c r="AH376" i="3"/>
  <c r="AH380" i="3"/>
  <c r="AH384" i="3"/>
  <c r="AH388" i="3"/>
  <c r="AH392" i="3"/>
  <c r="AH396" i="3"/>
  <c r="AH400" i="3"/>
  <c r="AH404" i="3"/>
  <c r="AH408" i="3"/>
  <c r="AH412" i="3"/>
  <c r="AH416" i="3"/>
  <c r="AH420" i="3"/>
  <c r="AH424" i="3"/>
  <c r="AH428" i="3"/>
  <c r="AH432" i="3"/>
  <c r="AH436" i="3"/>
  <c r="AH440" i="3"/>
  <c r="AH444" i="3"/>
  <c r="AH448" i="3"/>
  <c r="AH452" i="3"/>
  <c r="AH456" i="3"/>
  <c r="AH460" i="3"/>
  <c r="AH464" i="3"/>
  <c r="AH468" i="3"/>
  <c r="AH472" i="3"/>
  <c r="AH476" i="3"/>
  <c r="AH480" i="3"/>
  <c r="AH484" i="3"/>
  <c r="AH488" i="3"/>
  <c r="AH492" i="3"/>
  <c r="AH496" i="3"/>
  <c r="AH500" i="3"/>
  <c r="AH504" i="3"/>
  <c r="AI513" i="3"/>
  <c r="E501" i="5" s="1"/>
  <c r="E511" i="5" s="1"/>
  <c r="AH518" i="3"/>
  <c r="AH17" i="3"/>
  <c r="G34" i="5"/>
  <c r="G82" i="5"/>
  <c r="G146" i="5"/>
  <c r="G10" i="5"/>
  <c r="AH28" i="3"/>
  <c r="AH32" i="3"/>
  <c r="AH36" i="3"/>
  <c r="AH40" i="3"/>
  <c r="AH48" i="3"/>
  <c r="AH56" i="3"/>
  <c r="AH64" i="3"/>
  <c r="AH76" i="3"/>
  <c r="AH84" i="3"/>
  <c r="AH92" i="3"/>
  <c r="AH96" i="3"/>
  <c r="AH104" i="3"/>
  <c r="AH108" i="3"/>
  <c r="L509" i="7"/>
  <c r="L511" i="7"/>
  <c r="L512" i="7" s="1"/>
  <c r="L513" i="7" s="1"/>
  <c r="E24" i="8" s="1"/>
  <c r="L510" i="7"/>
  <c r="EW18" i="12"/>
  <c r="DC33" i="12"/>
  <c r="CU33" i="12"/>
  <c r="CL33" i="12"/>
  <c r="CD33" i="12"/>
  <c r="DB33" i="12"/>
  <c r="CT33" i="12"/>
  <c r="CK33" i="12"/>
  <c r="CC33" i="12"/>
  <c r="DA33" i="12"/>
  <c r="CS33" i="12"/>
  <c r="DF33" i="12" s="1"/>
  <c r="CJ33" i="12"/>
  <c r="CB33" i="12"/>
  <c r="BZ33" i="12" s="1"/>
  <c r="CW33" i="12"/>
  <c r="CF33" i="12"/>
  <c r="CX33" i="12"/>
  <c r="CG33" i="12"/>
  <c r="CV33" i="12"/>
  <c r="CE33" i="12"/>
  <c r="DD33" i="12"/>
  <c r="CM33" i="12"/>
  <c r="CZ33" i="12"/>
  <c r="CI33" i="12"/>
  <c r="CY33" i="12"/>
  <c r="CH33" i="12"/>
  <c r="AX39" i="12"/>
  <c r="AU39" i="12"/>
  <c r="AF45" i="12"/>
  <c r="DA62" i="12"/>
  <c r="CS62" i="12"/>
  <c r="CJ62" i="12"/>
  <c r="CB62" i="12"/>
  <c r="CV62" i="12"/>
  <c r="CL62" i="12"/>
  <c r="CC62" i="12"/>
  <c r="DD62" i="12"/>
  <c r="CU62" i="12"/>
  <c r="CK62" i="12"/>
  <c r="DC62" i="12"/>
  <c r="CT62" i="12"/>
  <c r="CI62" i="12"/>
  <c r="CX62" i="12"/>
  <c r="CE62" i="12"/>
  <c r="CM62" i="12"/>
  <c r="DB62" i="12"/>
  <c r="CH62" i="12"/>
  <c r="CZ62" i="12"/>
  <c r="CG62" i="12"/>
  <c r="CY62" i="12"/>
  <c r="CF62" i="12"/>
  <c r="CW62" i="12"/>
  <c r="CD62" i="12"/>
  <c r="AO77" i="12"/>
  <c r="AP77" i="12"/>
  <c r="G26" i="8"/>
  <c r="C26" i="8"/>
  <c r="D26" i="8"/>
  <c r="F26" i="8"/>
  <c r="E26" i="8"/>
  <c r="S516" i="12"/>
  <c r="S518" i="12" s="1"/>
  <c r="S520" i="12" s="1"/>
  <c r="T514" i="12"/>
  <c r="DB16" i="12"/>
  <c r="CT16" i="12"/>
  <c r="CK16" i="12"/>
  <c r="CC16" i="12"/>
  <c r="DA16" i="12"/>
  <c r="CS16" i="12"/>
  <c r="DF16" i="12" s="1"/>
  <c r="CJ16" i="12"/>
  <c r="CB16" i="12"/>
  <c r="CZ16" i="12"/>
  <c r="CI16" i="12"/>
  <c r="DD16" i="12"/>
  <c r="CV16" i="12"/>
  <c r="CM16" i="12"/>
  <c r="CE16" i="12"/>
  <c r="DC16" i="12"/>
  <c r="CY16" i="12"/>
  <c r="CL16" i="12"/>
  <c r="CX16" i="12"/>
  <c r="CH16" i="12"/>
  <c r="CW16" i="12"/>
  <c r="CG16" i="12"/>
  <c r="CU16" i="12"/>
  <c r="CF16" i="12"/>
  <c r="CD16" i="12"/>
  <c r="G38" i="12"/>
  <c r="F38" i="12"/>
  <c r="H38" i="12"/>
  <c r="BT38" i="12"/>
  <c r="EW50" i="12"/>
  <c r="AO51" i="12"/>
  <c r="G52" i="12"/>
  <c r="F52" i="12"/>
  <c r="G75" i="12"/>
  <c r="V17" i="12"/>
  <c r="DC25" i="12"/>
  <c r="CU25" i="12"/>
  <c r="CL25" i="12"/>
  <c r="CD25" i="12"/>
  <c r="DB25" i="12"/>
  <c r="CT25" i="12"/>
  <c r="CK25" i="12"/>
  <c r="CC25" i="12"/>
  <c r="DA25" i="12"/>
  <c r="CS25" i="12"/>
  <c r="CJ25" i="12"/>
  <c r="CB25" i="12"/>
  <c r="CW25" i="12"/>
  <c r="CF25" i="12"/>
  <c r="DD25" i="12"/>
  <c r="CM25" i="12"/>
  <c r="CZ25" i="12"/>
  <c r="CI25" i="12"/>
  <c r="CY25" i="12"/>
  <c r="CH25" i="12"/>
  <c r="CX25" i="12"/>
  <c r="CG25" i="12"/>
  <c r="CV25" i="12"/>
  <c r="CE25" i="12"/>
  <c r="BS30" i="12"/>
  <c r="EX33" i="12"/>
  <c r="AT38" i="12"/>
  <c r="Z47" i="12"/>
  <c r="AB47" i="12" s="1"/>
  <c r="AA47" i="12"/>
  <c r="AD52" i="12"/>
  <c r="R66" i="12"/>
  <c r="Q66" i="12"/>
  <c r="P66" i="12"/>
  <c r="D22" i="11"/>
  <c r="AS21" i="12"/>
  <c r="AI26" i="12"/>
  <c r="AF26" i="12"/>
  <c r="BO38" i="12"/>
  <c r="DB46" i="12"/>
  <c r="CT46" i="12"/>
  <c r="CK46" i="12"/>
  <c r="CC46" i="12"/>
  <c r="DA46" i="12"/>
  <c r="CS46" i="12"/>
  <c r="DF46" i="12" s="1"/>
  <c r="CJ46" i="12"/>
  <c r="CB46" i="12"/>
  <c r="CZ46" i="12"/>
  <c r="CI46" i="12"/>
  <c r="DD46" i="12"/>
  <c r="CV46" i="12"/>
  <c r="CM46" i="12"/>
  <c r="CE46" i="12"/>
  <c r="CU46" i="12"/>
  <c r="CF46" i="12"/>
  <c r="CD46" i="12"/>
  <c r="DC46" i="12"/>
  <c r="CY46" i="12"/>
  <c r="CL46" i="12"/>
  <c r="CX46" i="12"/>
  <c r="CH46" i="12"/>
  <c r="CW46" i="12"/>
  <c r="CG46" i="12"/>
  <c r="H49" i="12"/>
  <c r="G49" i="12"/>
  <c r="F49" i="12"/>
  <c r="I49" i="12"/>
  <c r="U63" i="12"/>
  <c r="BK63" i="12"/>
  <c r="FG65" i="12"/>
  <c r="BS73" i="12"/>
  <c r="P74" i="12"/>
  <c r="Q74" i="12"/>
  <c r="AT78" i="12"/>
  <c r="AU78" i="12"/>
  <c r="AV78" i="12" s="1"/>
  <c r="F16" i="12"/>
  <c r="Z26" i="12"/>
  <c r="AI33" i="12"/>
  <c r="W45" i="12"/>
  <c r="AN54" i="12"/>
  <c r="AK54" i="12"/>
  <c r="BN56" i="12"/>
  <c r="AO63" i="12"/>
  <c r="W65" i="12"/>
  <c r="V65" i="12"/>
  <c r="U65" i="12"/>
  <c r="AP67" i="12"/>
  <c r="AQ67" i="12" s="1"/>
  <c r="AO67" i="12"/>
  <c r="AO69" i="12"/>
  <c r="AP69" i="12" s="1"/>
  <c r="N511" i="7"/>
  <c r="N512" i="7" s="1"/>
  <c r="N513" i="7" s="1"/>
  <c r="G24" i="8" s="1"/>
  <c r="F22" i="11"/>
  <c r="T15" i="12"/>
  <c r="Q15" i="12"/>
  <c r="AT16" i="12"/>
  <c r="AF30" i="12"/>
  <c r="AG30" i="12" s="1"/>
  <c r="AI41" i="12"/>
  <c r="Z55" i="12"/>
  <c r="AA55" i="12" s="1"/>
  <c r="AB55" i="12" s="1"/>
  <c r="F61" i="12"/>
  <c r="BW62" i="12"/>
  <c r="AY71" i="12"/>
  <c r="DB73" i="12"/>
  <c r="CT73" i="12"/>
  <c r="CK73" i="12"/>
  <c r="CC73" i="12"/>
  <c r="CZ73" i="12"/>
  <c r="CI73" i="12"/>
  <c r="CV73" i="12"/>
  <c r="CL73" i="12"/>
  <c r="CU73" i="12"/>
  <c r="CJ73" i="12"/>
  <c r="DD73" i="12"/>
  <c r="CS73" i="12"/>
  <c r="DF73" i="12" s="1"/>
  <c r="CH73" i="12"/>
  <c r="CX73" i="12"/>
  <c r="CD73" i="12"/>
  <c r="DA73" i="12"/>
  <c r="CF73" i="12"/>
  <c r="CY73" i="12"/>
  <c r="CE73" i="12"/>
  <c r="CW73" i="12"/>
  <c r="CB73" i="12"/>
  <c r="CM73" i="12"/>
  <c r="DC73" i="12"/>
  <c r="CG73" i="12"/>
  <c r="AJ74" i="12"/>
  <c r="AK74" i="12" s="1"/>
  <c r="AL74" i="12" s="1"/>
  <c r="BO16" i="12"/>
  <c r="AY26" i="12"/>
  <c r="P28" i="12"/>
  <c r="DB30" i="12"/>
  <c r="CT30" i="12"/>
  <c r="CK30" i="12"/>
  <c r="CC30" i="12"/>
  <c r="DA30" i="12"/>
  <c r="CS30" i="12"/>
  <c r="DF30" i="12" s="1"/>
  <c r="CJ30" i="12"/>
  <c r="CB30" i="12"/>
  <c r="CZ30" i="12"/>
  <c r="CI30" i="12"/>
  <c r="DD30" i="12"/>
  <c r="CV30" i="12"/>
  <c r="CM30" i="12"/>
  <c r="CE30" i="12"/>
  <c r="CU30" i="12"/>
  <c r="CF30" i="12"/>
  <c r="CD30" i="12"/>
  <c r="DC30" i="12"/>
  <c r="CY30" i="12"/>
  <c r="CL30" i="12"/>
  <c r="CX30" i="12"/>
  <c r="CH30" i="12"/>
  <c r="CW30" i="12"/>
  <c r="CG30" i="12"/>
  <c r="G36" i="12"/>
  <c r="F36" i="12"/>
  <c r="DB38" i="12"/>
  <c r="CT38" i="12"/>
  <c r="CK38" i="12"/>
  <c r="CC38" i="12"/>
  <c r="DA38" i="12"/>
  <c r="CS38" i="12"/>
  <c r="DF38" i="12" s="1"/>
  <c r="CJ38" i="12"/>
  <c r="CB38" i="12"/>
  <c r="CZ38" i="12"/>
  <c r="CI38" i="12"/>
  <c r="DD38" i="12"/>
  <c r="CV38" i="12"/>
  <c r="CM38" i="12"/>
  <c r="CE38" i="12"/>
  <c r="DC38" i="12"/>
  <c r="CY38" i="12"/>
  <c r="CL38" i="12"/>
  <c r="CX38" i="12"/>
  <c r="CH38" i="12"/>
  <c r="CW38" i="12"/>
  <c r="CG38" i="12"/>
  <c r="CU38" i="12"/>
  <c r="CF38" i="12"/>
  <c r="CD38" i="12"/>
  <c r="BP44" i="12"/>
  <c r="BR44" i="12" s="1"/>
  <c r="BT46" i="12"/>
  <c r="V61" i="12"/>
  <c r="W61" i="12" s="1"/>
  <c r="U61" i="12"/>
  <c r="AO75" i="12"/>
  <c r="V77" i="12"/>
  <c r="L509" i="6"/>
  <c r="J509" i="6"/>
  <c r="M509" i="6"/>
  <c r="M511" i="6" s="1"/>
  <c r="M512" i="6" s="1"/>
  <c r="F23" i="8" s="1"/>
  <c r="G20" i="12"/>
  <c r="F20" i="12"/>
  <c r="BJ31" i="12"/>
  <c r="BK31" i="12" s="1"/>
  <c r="T34" i="12"/>
  <c r="AZ38" i="12"/>
  <c r="BC38" i="12" s="1"/>
  <c r="F41" i="12"/>
  <c r="T53" i="12"/>
  <c r="AY53" i="12"/>
  <c r="AZ53" i="12"/>
  <c r="BA53" i="12" s="1"/>
  <c r="I22" i="11"/>
  <c r="Q14" i="12"/>
  <c r="R14" i="12" s="1"/>
  <c r="P14" i="12"/>
  <c r="AZ15" i="12"/>
  <c r="BA15" i="12" s="1"/>
  <c r="AY15" i="12"/>
  <c r="BS20" i="12"/>
  <c r="AJ21" i="12"/>
  <c r="P23" i="12"/>
  <c r="BN23" i="12"/>
  <c r="CN25" i="12"/>
  <c r="DF25" i="12"/>
  <c r="FG26" i="12"/>
  <c r="ET26" i="12"/>
  <c r="FF26" i="12" s="1"/>
  <c r="AT27" i="12"/>
  <c r="CW31" i="12"/>
  <c r="CF31" i="12"/>
  <c r="DD31" i="12"/>
  <c r="CV31" i="12"/>
  <c r="CM31" i="12"/>
  <c r="CE31" i="12"/>
  <c r="DC31" i="12"/>
  <c r="CU31" i="12"/>
  <c r="CL31" i="12"/>
  <c r="CD31" i="12"/>
  <c r="CY31" i="12"/>
  <c r="CH31" i="12"/>
  <c r="EQ31" i="12"/>
  <c r="EZ31" i="12" s="1"/>
  <c r="DY31" i="12"/>
  <c r="EM31" i="12" s="1"/>
  <c r="EP31" i="12"/>
  <c r="DW31" i="12"/>
  <c r="EI31" i="12" s="1"/>
  <c r="ES31" i="12"/>
  <c r="FD31" i="12" s="1"/>
  <c r="DS31" i="12"/>
  <c r="EU31" i="12"/>
  <c r="FG31" i="12" s="1"/>
  <c r="G32" i="12"/>
  <c r="BR33" i="12"/>
  <c r="BO36" i="12"/>
  <c r="AG39" i="12"/>
  <c r="AI39" i="12" s="1"/>
  <c r="AF39" i="12"/>
  <c r="BW40" i="12"/>
  <c r="DC41" i="12"/>
  <c r="CU41" i="12"/>
  <c r="CL41" i="12"/>
  <c r="CD41" i="12"/>
  <c r="DB41" i="12"/>
  <c r="CT41" i="12"/>
  <c r="CK41" i="12"/>
  <c r="CC41" i="12"/>
  <c r="DA41" i="12"/>
  <c r="CS41" i="12"/>
  <c r="CJ41" i="12"/>
  <c r="CB41" i="12"/>
  <c r="CW41" i="12"/>
  <c r="CF41" i="12"/>
  <c r="AT41" i="12"/>
  <c r="AY42" i="12"/>
  <c r="BA42" i="12"/>
  <c r="FH42" i="12"/>
  <c r="ET42" i="12"/>
  <c r="FE42" i="12" s="1"/>
  <c r="AT43" i="12"/>
  <c r="AV43" i="12" s="1"/>
  <c r="Z50" i="12"/>
  <c r="BZ51" i="12"/>
  <c r="DA51" i="12"/>
  <c r="CS51" i="12"/>
  <c r="DF51" i="12" s="1"/>
  <c r="CJ51" i="12"/>
  <c r="CB51" i="12"/>
  <c r="CN51" i="12" s="1"/>
  <c r="CZ51" i="12"/>
  <c r="CI51" i="12"/>
  <c r="CY51" i="12"/>
  <c r="CH51" i="12"/>
  <c r="DC51" i="12"/>
  <c r="CU51" i="12"/>
  <c r="CL51" i="12"/>
  <c r="CD51" i="12"/>
  <c r="DA54" i="12"/>
  <c r="CS54" i="12"/>
  <c r="DF54" i="12" s="1"/>
  <c r="CJ54" i="12"/>
  <c r="CB54" i="12"/>
  <c r="DD54" i="12"/>
  <c r="CU54" i="12"/>
  <c r="CK54" i="12"/>
  <c r="DC54" i="12"/>
  <c r="CT54" i="12"/>
  <c r="CI54" i="12"/>
  <c r="DB54" i="12"/>
  <c r="CH54" i="12"/>
  <c r="CW54" i="12"/>
  <c r="CM54" i="12"/>
  <c r="CD54" i="12"/>
  <c r="F54" i="12"/>
  <c r="BR55" i="12"/>
  <c r="AX55" i="12"/>
  <c r="CY56" i="12"/>
  <c r="CH56" i="12"/>
  <c r="CX56" i="12"/>
  <c r="CE56" i="12"/>
  <c r="CW56" i="12"/>
  <c r="CM56" i="12"/>
  <c r="CD56" i="12"/>
  <c r="CV56" i="12"/>
  <c r="CL56" i="12"/>
  <c r="CC56" i="12"/>
  <c r="DA56" i="12"/>
  <c r="CG56" i="12"/>
  <c r="DD56" i="12"/>
  <c r="EQ58" i="12"/>
  <c r="EY58" i="12" s="1"/>
  <c r="DY58" i="12"/>
  <c r="EL58" i="12" s="1"/>
  <c r="EP58" i="12"/>
  <c r="DW58" i="12"/>
  <c r="EH58" i="12" s="1"/>
  <c r="DV58" i="12"/>
  <c r="EF58" i="12" s="1"/>
  <c r="DU58" i="12"/>
  <c r="EE58" i="12" s="1"/>
  <c r="ES58" i="12"/>
  <c r="FC58" i="12" s="1"/>
  <c r="AF59" i="12"/>
  <c r="AG59" i="12" s="1"/>
  <c r="AE59" i="12"/>
  <c r="AY61" i="12"/>
  <c r="AZ61" i="12" s="1"/>
  <c r="DF62" i="12"/>
  <c r="DF65" i="12"/>
  <c r="CZ67" i="12"/>
  <c r="CI67" i="12"/>
  <c r="CX67" i="12"/>
  <c r="CG67" i="12"/>
  <c r="CY67" i="12"/>
  <c r="CE67" i="12"/>
  <c r="CW67" i="12"/>
  <c r="CD67" i="12"/>
  <c r="CV67" i="12"/>
  <c r="CM67" i="12"/>
  <c r="CC67" i="12"/>
  <c r="DB67" i="12"/>
  <c r="CH67" i="12"/>
  <c r="BD68" i="12"/>
  <c r="BE68" i="12" s="1"/>
  <c r="BF68" i="12" s="1"/>
  <c r="DD71" i="12"/>
  <c r="CV71" i="12"/>
  <c r="CM71" i="12"/>
  <c r="CE71" i="12"/>
  <c r="DB71" i="12"/>
  <c r="CT71" i="12"/>
  <c r="CK71" i="12"/>
  <c r="CC71" i="12"/>
  <c r="CY71" i="12"/>
  <c r="CB71" i="12"/>
  <c r="CN71" i="12" s="1"/>
  <c r="CX71" i="12"/>
  <c r="CL71" i="12"/>
  <c r="CW71" i="12"/>
  <c r="CJ71" i="12"/>
  <c r="DA71" i="12"/>
  <c r="CF71" i="12"/>
  <c r="AE75" i="12"/>
  <c r="CX77" i="12"/>
  <c r="CG77" i="12"/>
  <c r="DD77" i="12"/>
  <c r="CV77" i="12"/>
  <c r="CM77" i="12"/>
  <c r="CE77" i="12"/>
  <c r="CW77" i="12"/>
  <c r="CL77" i="12"/>
  <c r="CB77" i="12"/>
  <c r="CN77" i="12" s="1"/>
  <c r="CU77" i="12"/>
  <c r="CK77" i="12"/>
  <c r="CT77" i="12"/>
  <c r="CJ77" i="12"/>
  <c r="CZ77" i="12"/>
  <c r="CD77" i="12"/>
  <c r="CY77" i="12"/>
  <c r="CC77" i="12"/>
  <c r="AQ78" i="12"/>
  <c r="DD79" i="12"/>
  <c r="CV79" i="12"/>
  <c r="CM79" i="12"/>
  <c r="CE79" i="12"/>
  <c r="DB79" i="12"/>
  <c r="CT79" i="12"/>
  <c r="CK79" i="12"/>
  <c r="CC79" i="12"/>
  <c r="CX79" i="12"/>
  <c r="CL79" i="12"/>
  <c r="CW79" i="12"/>
  <c r="CJ79" i="12"/>
  <c r="CU79" i="12"/>
  <c r="CI79" i="12"/>
  <c r="DC79" i="12"/>
  <c r="CG79" i="12"/>
  <c r="CZ79" i="12"/>
  <c r="CD79" i="12"/>
  <c r="CY79" i="12"/>
  <c r="CB79" i="12"/>
  <c r="T83" i="12"/>
  <c r="DF86" i="12"/>
  <c r="DC100" i="12"/>
  <c r="CU100" i="12"/>
  <c r="CL100" i="12"/>
  <c r="CD100" i="12"/>
  <c r="DB100" i="12"/>
  <c r="CT100" i="12"/>
  <c r="CK100" i="12"/>
  <c r="CC100" i="12"/>
  <c r="DA100" i="12"/>
  <c r="CS100" i="12"/>
  <c r="CJ100" i="12"/>
  <c r="CB100" i="12"/>
  <c r="BZ100" i="12" s="1"/>
  <c r="CW100" i="12"/>
  <c r="CF100" i="12"/>
  <c r="DD100" i="12"/>
  <c r="CM100" i="12"/>
  <c r="CZ100" i="12"/>
  <c r="CI100" i="12"/>
  <c r="CY100" i="12"/>
  <c r="CH100" i="12"/>
  <c r="CX100" i="12"/>
  <c r="CG100" i="12"/>
  <c r="CV100" i="12"/>
  <c r="CE100" i="12"/>
  <c r="P104" i="12"/>
  <c r="Q104" i="12" s="1"/>
  <c r="F107" i="12"/>
  <c r="BN118" i="12"/>
  <c r="AY130" i="12"/>
  <c r="M509" i="7"/>
  <c r="M511" i="7"/>
  <c r="M512" i="7" s="1"/>
  <c r="M513" i="7" s="1"/>
  <c r="F24" i="8" s="1"/>
  <c r="K22" i="11"/>
  <c r="V14" i="12"/>
  <c r="DD14" i="12"/>
  <c r="CV14" i="12"/>
  <c r="CM14" i="12"/>
  <c r="CE14" i="12"/>
  <c r="DC14" i="12"/>
  <c r="CU14" i="12"/>
  <c r="CL14" i="12"/>
  <c r="CD14" i="12"/>
  <c r="DB14" i="12"/>
  <c r="CT14" i="12"/>
  <c r="CK14" i="12"/>
  <c r="CC14" i="12"/>
  <c r="CX14" i="12"/>
  <c r="CG14" i="12"/>
  <c r="EX14" i="12"/>
  <c r="W14" i="12"/>
  <c r="CK15" i="12"/>
  <c r="BO15" i="12"/>
  <c r="BP15" i="12" s="1"/>
  <c r="BN15" i="12"/>
  <c r="AP16" i="12"/>
  <c r="G17" i="12"/>
  <c r="W17" i="12"/>
  <c r="AN17" i="12"/>
  <c r="AU17" i="12"/>
  <c r="AV17" i="12" s="1"/>
  <c r="BJ17" i="12"/>
  <c r="BK17" i="12" s="1"/>
  <c r="CW17" i="12"/>
  <c r="CF17" i="12"/>
  <c r="DD17" i="12"/>
  <c r="CV17" i="12"/>
  <c r="CM17" i="12"/>
  <c r="CE17" i="12"/>
  <c r="DC17" i="12"/>
  <c r="CU17" i="12"/>
  <c r="CL17" i="12"/>
  <c r="CD17" i="12"/>
  <c r="CY17" i="12"/>
  <c r="CH17" i="12"/>
  <c r="P17" i="12"/>
  <c r="AQ18" i="12"/>
  <c r="AS18" i="12" s="1"/>
  <c r="Z18" i="12"/>
  <c r="FB18" i="12"/>
  <c r="DA19" i="12"/>
  <c r="CS19" i="12"/>
  <c r="DF19" i="12" s="1"/>
  <c r="CJ19" i="12"/>
  <c r="CB19" i="12"/>
  <c r="CN19" i="12" s="1"/>
  <c r="CZ19" i="12"/>
  <c r="CI19" i="12"/>
  <c r="CY19" i="12"/>
  <c r="CH19" i="12"/>
  <c r="DC19" i="12"/>
  <c r="CU19" i="12"/>
  <c r="CL19" i="12"/>
  <c r="CD19" i="12"/>
  <c r="V21" i="12"/>
  <c r="AX21" i="12"/>
  <c r="AF23" i="12"/>
  <c r="CJ23" i="12"/>
  <c r="AP24" i="12"/>
  <c r="BE24" i="12"/>
  <c r="U24" i="12"/>
  <c r="BW24" i="12"/>
  <c r="AL26" i="12"/>
  <c r="DX26" i="12"/>
  <c r="EJ26" i="12" s="1"/>
  <c r="EW26" i="12"/>
  <c r="AG27" i="12"/>
  <c r="AU27" i="12"/>
  <c r="AV27" i="12" s="1"/>
  <c r="BT27" i="12"/>
  <c r="BA28" i="12"/>
  <c r="AO28" i="12"/>
  <c r="CM29" i="12"/>
  <c r="R30" i="12"/>
  <c r="T30" i="12" s="1"/>
  <c r="DF31" i="12"/>
  <c r="DT31" i="12"/>
  <c r="EC31" i="12" s="1"/>
  <c r="AN31" i="12"/>
  <c r="F32" i="12"/>
  <c r="AK32" i="12"/>
  <c r="AJ32" i="12"/>
  <c r="AG33" i="12"/>
  <c r="P33" i="12"/>
  <c r="AA34" i="12"/>
  <c r="Z34" i="12"/>
  <c r="FB34" i="12"/>
  <c r="DA35" i="12"/>
  <c r="CS35" i="12"/>
  <c r="DF35" i="12" s="1"/>
  <c r="CJ35" i="12"/>
  <c r="CB35" i="12"/>
  <c r="CN35" i="12" s="1"/>
  <c r="CZ35" i="12"/>
  <c r="CI35" i="12"/>
  <c r="CY35" i="12"/>
  <c r="CH35" i="12"/>
  <c r="DC35" i="12"/>
  <c r="CU35" i="12"/>
  <c r="CL35" i="12"/>
  <c r="CD35" i="12"/>
  <c r="CE37" i="12"/>
  <c r="CU37" i="12"/>
  <c r="AP37" i="12"/>
  <c r="AD38" i="12"/>
  <c r="DV38" i="12"/>
  <c r="EF38" i="12" s="1"/>
  <c r="EU38" i="12"/>
  <c r="FH38" i="12" s="1"/>
  <c r="DU38" i="12"/>
  <c r="EE38" i="12" s="1"/>
  <c r="DT38" i="12"/>
  <c r="EB38" i="12" s="1"/>
  <c r="EP38" i="12"/>
  <c r="ES38" i="12"/>
  <c r="FC38" i="12" s="1"/>
  <c r="BM39" i="12"/>
  <c r="CK39" i="12"/>
  <c r="Q40" i="12"/>
  <c r="AF40" i="12"/>
  <c r="AG40" i="12" s="1"/>
  <c r="BT40" i="12"/>
  <c r="AK41" i="12"/>
  <c r="DF41" i="12"/>
  <c r="W42" i="12"/>
  <c r="AJ42" i="12"/>
  <c r="BZ42" i="12"/>
  <c r="CL42" i="12"/>
  <c r="AG43" i="12"/>
  <c r="AI43" i="12" s="1"/>
  <c r="AU43" i="12"/>
  <c r="BT43" i="12"/>
  <c r="BA44" i="12"/>
  <c r="AO44" i="12"/>
  <c r="CM45" i="12"/>
  <c r="BF46" i="12"/>
  <c r="AO47" i="12"/>
  <c r="CN48" i="12"/>
  <c r="BJ49" i="12"/>
  <c r="DW49" i="12"/>
  <c r="EI49" i="12" s="1"/>
  <c r="DV49" i="12"/>
  <c r="EG49" i="12" s="1"/>
  <c r="EU49" i="12"/>
  <c r="DU49" i="12"/>
  <c r="ED49" i="12" s="1"/>
  <c r="EQ49" i="12"/>
  <c r="EZ49" i="12" s="1"/>
  <c r="DY49" i="12"/>
  <c r="ES49" i="12"/>
  <c r="FD49" i="12" s="1"/>
  <c r="AF50" i="12"/>
  <c r="AG50" i="12" s="1"/>
  <c r="AI50" i="12" s="1"/>
  <c r="AU50" i="12"/>
  <c r="AV50" i="12" s="1"/>
  <c r="BT50" i="12"/>
  <c r="BW50" i="12" s="1"/>
  <c r="FD50" i="12"/>
  <c r="BR51" i="12"/>
  <c r="CC51" i="12"/>
  <c r="EU51" i="12"/>
  <c r="FG51" i="12" s="1"/>
  <c r="DU51" i="12"/>
  <c r="ED51" i="12" s="1"/>
  <c r="DT51" i="12"/>
  <c r="EC51" i="12" s="1"/>
  <c r="ES51" i="12"/>
  <c r="FD51" i="12" s="1"/>
  <c r="DS51" i="12"/>
  <c r="DW51" i="12"/>
  <c r="EI51" i="12" s="1"/>
  <c r="AJ51" i="12"/>
  <c r="Y52" i="12"/>
  <c r="W52" i="12"/>
  <c r="R53" i="12"/>
  <c r="AV53" i="12"/>
  <c r="AX53" i="12" s="1"/>
  <c r="G54" i="12"/>
  <c r="CC54" i="12"/>
  <c r="BA54" i="12"/>
  <c r="BC54" i="12" s="1"/>
  <c r="AO55" i="12"/>
  <c r="AQ56" i="12"/>
  <c r="AK57" i="12"/>
  <c r="BJ57" i="12"/>
  <c r="CW58" i="12"/>
  <c r="CF58" i="12"/>
  <c r="DB58" i="12"/>
  <c r="CS58" i="12"/>
  <c r="CI58" i="12"/>
  <c r="DA58" i="12"/>
  <c r="CH58" i="12"/>
  <c r="CZ58" i="12"/>
  <c r="CG58" i="12"/>
  <c r="DD58" i="12"/>
  <c r="CU58" i="12"/>
  <c r="CK58" i="12"/>
  <c r="CB58" i="12"/>
  <c r="BZ58" i="12" s="1"/>
  <c r="DS58" i="12"/>
  <c r="AZ58" i="12"/>
  <c r="BA58" i="12" s="1"/>
  <c r="AL59" i="12"/>
  <c r="AN59" i="12" s="1"/>
  <c r="AL60" i="12"/>
  <c r="AK60" i="12"/>
  <c r="AN60" i="12" s="1"/>
  <c r="FF61" i="12"/>
  <c r="BT62" i="12"/>
  <c r="BU62" i="12" s="1"/>
  <c r="AE63" i="12"/>
  <c r="DD63" i="12"/>
  <c r="CV63" i="12"/>
  <c r="CM63" i="12"/>
  <c r="CE63" i="12"/>
  <c r="CX63" i="12"/>
  <c r="CD63" i="12"/>
  <c r="CW63" i="12"/>
  <c r="CL63" i="12"/>
  <c r="CC63" i="12"/>
  <c r="CU63" i="12"/>
  <c r="CK63" i="12"/>
  <c r="CB63" i="12"/>
  <c r="BZ63" i="12" s="1"/>
  <c r="CZ63" i="12"/>
  <c r="CG63" i="12"/>
  <c r="AJ64" i="12"/>
  <c r="DY65" i="12"/>
  <c r="EM65" i="12" s="1"/>
  <c r="CK66" i="12"/>
  <c r="EQ66" i="12"/>
  <c r="DY66" i="12"/>
  <c r="DW66" i="12"/>
  <c r="EH66" i="12" s="1"/>
  <c r="EU66" i="12"/>
  <c r="FH66" i="12" s="1"/>
  <c r="ES66" i="12"/>
  <c r="FC66" i="12" s="1"/>
  <c r="DS66" i="12"/>
  <c r="H67" i="12"/>
  <c r="I67" i="12" s="1"/>
  <c r="BM67" i="12"/>
  <c r="F68" i="12"/>
  <c r="G68" i="12" s="1"/>
  <c r="AF69" i="12"/>
  <c r="BJ69" i="12"/>
  <c r="BK69" i="12" s="1"/>
  <c r="AO70" i="12"/>
  <c r="DA70" i="12"/>
  <c r="CS70" i="12"/>
  <c r="CJ70" i="12"/>
  <c r="CB70" i="12"/>
  <c r="CN70" i="12" s="1"/>
  <c r="CY70" i="12"/>
  <c r="CH70" i="12"/>
  <c r="CV70" i="12"/>
  <c r="CK70" i="12"/>
  <c r="CU70" i="12"/>
  <c r="CI70" i="12"/>
  <c r="DD70" i="12"/>
  <c r="CT70" i="12"/>
  <c r="CG70" i="12"/>
  <c r="CX70" i="12"/>
  <c r="CM70" i="12"/>
  <c r="CC70" i="12"/>
  <c r="AT70" i="12"/>
  <c r="DF72" i="12"/>
  <c r="AI73" i="12"/>
  <c r="CW74" i="12"/>
  <c r="CF74" i="12"/>
  <c r="DC74" i="12"/>
  <c r="CU74" i="12"/>
  <c r="CL74" i="12"/>
  <c r="CD74" i="12"/>
  <c r="DD74" i="12"/>
  <c r="CS74" i="12"/>
  <c r="CH74" i="12"/>
  <c r="DB74" i="12"/>
  <c r="CG74" i="12"/>
  <c r="DA74" i="12"/>
  <c r="CE74" i="12"/>
  <c r="CV74" i="12"/>
  <c r="CJ74" i="12"/>
  <c r="AE74" i="12"/>
  <c r="T75" i="12"/>
  <c r="CF75" i="12"/>
  <c r="CT75" i="12"/>
  <c r="CG76" i="12"/>
  <c r="P78" i="12"/>
  <c r="BS79" i="12"/>
  <c r="BT79" i="12"/>
  <c r="F84" i="12"/>
  <c r="AY91" i="12"/>
  <c r="AZ91" i="12" s="1"/>
  <c r="BA91" i="12" s="1"/>
  <c r="AJ94" i="12"/>
  <c r="H106" i="12"/>
  <c r="F106" i="12"/>
  <c r="J106" i="12"/>
  <c r="I106" i="12"/>
  <c r="G106" i="12"/>
  <c r="DA108" i="12"/>
  <c r="CS108" i="12"/>
  <c r="DF108" i="12" s="1"/>
  <c r="CJ108" i="12"/>
  <c r="CB108" i="12"/>
  <c r="DD108" i="12"/>
  <c r="CU108" i="12"/>
  <c r="CK108" i="12"/>
  <c r="DC108" i="12"/>
  <c r="CT108" i="12"/>
  <c r="CI108" i="12"/>
  <c r="DB108" i="12"/>
  <c r="CH108" i="12"/>
  <c r="CW108" i="12"/>
  <c r="CM108" i="12"/>
  <c r="CD108" i="12"/>
  <c r="CC108" i="12"/>
  <c r="CZ108" i="12"/>
  <c r="CL108" i="12"/>
  <c r="CY108" i="12"/>
  <c r="CG108" i="12"/>
  <c r="CX108" i="12"/>
  <c r="CF108" i="12"/>
  <c r="CV108" i="12"/>
  <c r="CE108" i="12"/>
  <c r="Z110" i="12"/>
  <c r="FH112" i="12"/>
  <c r="AY115" i="12"/>
  <c r="N510" i="7"/>
  <c r="ET14" i="12"/>
  <c r="FE14" i="12" s="1"/>
  <c r="AG15" i="12"/>
  <c r="AI15" i="12" s="1"/>
  <c r="S15" i="12"/>
  <c r="S17" i="12" s="1"/>
  <c r="S19" i="12" s="1"/>
  <c r="S21" i="12" s="1"/>
  <c r="S23" i="12" s="1"/>
  <c r="S25" i="12" s="1"/>
  <c r="S27" i="12" s="1"/>
  <c r="S29" i="12" s="1"/>
  <c r="S31" i="12" s="1"/>
  <c r="S33" i="12" s="1"/>
  <c r="S35" i="12" s="1"/>
  <c r="S37" i="12" s="1"/>
  <c r="S39" i="12" s="1"/>
  <c r="S41" i="12" s="1"/>
  <c r="S43" i="12" s="1"/>
  <c r="S45" i="12" s="1"/>
  <c r="S47" i="12" s="1"/>
  <c r="S49" i="12" s="1"/>
  <c r="S51" i="12" s="1"/>
  <c r="S53" i="12" s="1"/>
  <c r="S55" i="12" s="1"/>
  <c r="S57" i="12" s="1"/>
  <c r="S59" i="12" s="1"/>
  <c r="S61" i="12" s="1"/>
  <c r="S63" i="12" s="1"/>
  <c r="S65" i="12" s="1"/>
  <c r="S67" i="12" s="1"/>
  <c r="S69" i="12" s="1"/>
  <c r="S71" i="12" s="1"/>
  <c r="S73" i="12" s="1"/>
  <c r="S75" i="12" s="1"/>
  <c r="S77" i="12" s="1"/>
  <c r="S79" i="12" s="1"/>
  <c r="S81" i="12" s="1"/>
  <c r="S83" i="12" s="1"/>
  <c r="S85" i="12" s="1"/>
  <c r="S87" i="12" s="1"/>
  <c r="S89" i="12" s="1"/>
  <c r="S91" i="12" s="1"/>
  <c r="S93" i="12" s="1"/>
  <c r="S95" i="12" s="1"/>
  <c r="S97" i="12" s="1"/>
  <c r="R15" i="12"/>
  <c r="CN17" i="12"/>
  <c r="BZ17" i="12"/>
  <c r="EX17" i="12"/>
  <c r="BS18" i="12"/>
  <c r="EU19" i="12"/>
  <c r="FG19" i="12" s="1"/>
  <c r="DU19" i="12"/>
  <c r="ED19" i="12" s="1"/>
  <c r="DT19" i="12"/>
  <c r="EC19" i="12" s="1"/>
  <c r="ES19" i="12"/>
  <c r="FD19" i="12" s="1"/>
  <c r="DS19" i="12"/>
  <c r="DW19" i="12"/>
  <c r="EI19" i="12" s="1"/>
  <c r="AL19" i="12"/>
  <c r="AK19" i="12"/>
  <c r="AJ19" i="12"/>
  <c r="BM20" i="12"/>
  <c r="P20" i="12"/>
  <c r="BK20" i="12"/>
  <c r="AQ21" i="12"/>
  <c r="AP21" i="12"/>
  <c r="DB22" i="12"/>
  <c r="CT22" i="12"/>
  <c r="CK22" i="12"/>
  <c r="CC22" i="12"/>
  <c r="DA22" i="12"/>
  <c r="CS22" i="12"/>
  <c r="DF22" i="12" s="1"/>
  <c r="CJ22" i="12"/>
  <c r="CB22" i="12"/>
  <c r="CZ22" i="12"/>
  <c r="CI22" i="12"/>
  <c r="DD22" i="12"/>
  <c r="CV22" i="12"/>
  <c r="CM22" i="12"/>
  <c r="CE22" i="12"/>
  <c r="DV22" i="12"/>
  <c r="EF22" i="12" s="1"/>
  <c r="EU22" i="12"/>
  <c r="FH22" i="12" s="1"/>
  <c r="DU22" i="12"/>
  <c r="EE22" i="12" s="1"/>
  <c r="DT22" i="12"/>
  <c r="EB22" i="12" s="1"/>
  <c r="EP22" i="12"/>
  <c r="ES22" i="12"/>
  <c r="FC22" i="12" s="1"/>
  <c r="BF24" i="12"/>
  <c r="BH24" i="12" s="1"/>
  <c r="CX26" i="12"/>
  <c r="CG26" i="12"/>
  <c r="CW26" i="12"/>
  <c r="CF26" i="12"/>
  <c r="DD26" i="12"/>
  <c r="CV26" i="12"/>
  <c r="CM26" i="12"/>
  <c r="CE26" i="12"/>
  <c r="CZ26" i="12"/>
  <c r="CI26" i="12"/>
  <c r="DC26" i="12"/>
  <c r="AG28" i="12"/>
  <c r="AF28" i="12"/>
  <c r="AE28" i="12"/>
  <c r="BC28" i="12"/>
  <c r="BZ29" i="12"/>
  <c r="CY29" i="12"/>
  <c r="CH29" i="12"/>
  <c r="CX29" i="12"/>
  <c r="CG29" i="12"/>
  <c r="CW29" i="12"/>
  <c r="CF29" i="12"/>
  <c r="DA29" i="12"/>
  <c r="CS29" i="12"/>
  <c r="CJ29" i="12"/>
  <c r="CB29" i="12"/>
  <c r="CN29" i="12" s="1"/>
  <c r="DD29" i="12"/>
  <c r="F30" i="12"/>
  <c r="CB31" i="12"/>
  <c r="CN31" i="12" s="1"/>
  <c r="CS31" i="12"/>
  <c r="DU31" i="12"/>
  <c r="ED31" i="12" s="1"/>
  <c r="AQ32" i="12"/>
  <c r="BS34" i="12"/>
  <c r="R34" i="12"/>
  <c r="Q34" i="12"/>
  <c r="EU35" i="12"/>
  <c r="DU35" i="12"/>
  <c r="ED35" i="12" s="1"/>
  <c r="DT35" i="12"/>
  <c r="EC35" i="12" s="1"/>
  <c r="ES35" i="12"/>
  <c r="FD35" i="12" s="1"/>
  <c r="DS35" i="12"/>
  <c r="DW35" i="12"/>
  <c r="EI35" i="12" s="1"/>
  <c r="AK35" i="12"/>
  <c r="AL35" i="12" s="1"/>
  <c r="AJ35" i="12"/>
  <c r="Q36" i="12"/>
  <c r="P36" i="12"/>
  <c r="AY37" i="12"/>
  <c r="AS38" i="12"/>
  <c r="CW39" i="12"/>
  <c r="CF39" i="12"/>
  <c r="DD39" i="12"/>
  <c r="CV39" i="12"/>
  <c r="CM39" i="12"/>
  <c r="CE39" i="12"/>
  <c r="DC39" i="12"/>
  <c r="CU39" i="12"/>
  <c r="CL39" i="12"/>
  <c r="CD39" i="12"/>
  <c r="CY39" i="12"/>
  <c r="CH39" i="12"/>
  <c r="EQ39" i="12"/>
  <c r="EZ39" i="12" s="1"/>
  <c r="DY39" i="12"/>
  <c r="EM39" i="12" s="1"/>
  <c r="EP39" i="12"/>
  <c r="DW39" i="12"/>
  <c r="EI39" i="12" s="1"/>
  <c r="ES39" i="12"/>
  <c r="FD39" i="12" s="1"/>
  <c r="DS39" i="12"/>
  <c r="EU39" i="12"/>
  <c r="FG39" i="12" s="1"/>
  <c r="BU40" i="12"/>
  <c r="AI40" i="12"/>
  <c r="CE41" i="12"/>
  <c r="CV41" i="12"/>
  <c r="H42" i="12"/>
  <c r="AZ42" i="12"/>
  <c r="DX42" i="12"/>
  <c r="EK42" i="12" s="1"/>
  <c r="AE44" i="12"/>
  <c r="BC44" i="12"/>
  <c r="CN45" i="12"/>
  <c r="CY45" i="12"/>
  <c r="CH45" i="12"/>
  <c r="CX45" i="12"/>
  <c r="CG45" i="12"/>
  <c r="CW45" i="12"/>
  <c r="CF45" i="12"/>
  <c r="DA45" i="12"/>
  <c r="CS45" i="12"/>
  <c r="DF45" i="12" s="1"/>
  <c r="CJ45" i="12"/>
  <c r="CB45" i="12"/>
  <c r="BZ45" i="12" s="1"/>
  <c r="DD45" i="12"/>
  <c r="G46" i="12"/>
  <c r="F46" i="12"/>
  <c r="BS46" i="12"/>
  <c r="BU46" i="12" s="1"/>
  <c r="DC49" i="12"/>
  <c r="CU49" i="12"/>
  <c r="CL49" i="12"/>
  <c r="CD49" i="12"/>
  <c r="DB49" i="12"/>
  <c r="CT49" i="12"/>
  <c r="CK49" i="12"/>
  <c r="CC49" i="12"/>
  <c r="DA49" i="12"/>
  <c r="CS49" i="12"/>
  <c r="CJ49" i="12"/>
  <c r="CB49" i="12"/>
  <c r="BZ49" i="12" s="1"/>
  <c r="CW49" i="12"/>
  <c r="CF49" i="12"/>
  <c r="AT49" i="12"/>
  <c r="AP50" i="12"/>
  <c r="AQ50" i="12" s="1"/>
  <c r="AO50" i="12"/>
  <c r="CE51" i="12"/>
  <c r="CT51" i="12"/>
  <c r="EM53" i="12"/>
  <c r="DX53" i="12"/>
  <c r="EJ53" i="12" s="1"/>
  <c r="CE54" i="12"/>
  <c r="CV54" i="12"/>
  <c r="AL54" i="12"/>
  <c r="AZ55" i="12"/>
  <c r="AY55" i="12"/>
  <c r="BK55" i="12"/>
  <c r="BM55" i="12" s="1"/>
  <c r="BZ56" i="12"/>
  <c r="CN56" i="12"/>
  <c r="CS56" i="12"/>
  <c r="DF56" i="12" s="1"/>
  <c r="AU56" i="12"/>
  <c r="CN58" i="12"/>
  <c r="DT58" i="12"/>
  <c r="EB58" i="12" s="1"/>
  <c r="BF58" i="12"/>
  <c r="BE58" i="12"/>
  <c r="BD58" i="12"/>
  <c r="DT59" i="12"/>
  <c r="EC59" i="12" s="1"/>
  <c r="DV59" i="12"/>
  <c r="EG59" i="12" s="1"/>
  <c r="DU59" i="12"/>
  <c r="ED59" i="12" s="1"/>
  <c r="DS59" i="12"/>
  <c r="EQ59" i="12"/>
  <c r="EZ59" i="12" s="1"/>
  <c r="EU59" i="12"/>
  <c r="FG59" i="12" s="1"/>
  <c r="DW60" i="12"/>
  <c r="EI60" i="12" s="1"/>
  <c r="EP60" i="12"/>
  <c r="DV60" i="12"/>
  <c r="EG60" i="12" s="1"/>
  <c r="DU60" i="12"/>
  <c r="ED60" i="12" s="1"/>
  <c r="DT60" i="12"/>
  <c r="EC60" i="12" s="1"/>
  <c r="ER60" i="12"/>
  <c r="FA60" i="12" s="1"/>
  <c r="DY60" i="12"/>
  <c r="EM60" i="12" s="1"/>
  <c r="AT60" i="12"/>
  <c r="EU60" i="12"/>
  <c r="FG60" i="12" s="1"/>
  <c r="CX61" i="12"/>
  <c r="CG61" i="12"/>
  <c r="DC61" i="12"/>
  <c r="CT61" i="12"/>
  <c r="CK61" i="12"/>
  <c r="CB61" i="12"/>
  <c r="DB61" i="12"/>
  <c r="CS61" i="12"/>
  <c r="DF61" i="12" s="1"/>
  <c r="CJ61" i="12"/>
  <c r="DA61" i="12"/>
  <c r="CI61" i="12"/>
  <c r="CV61" i="12"/>
  <c r="CM61" i="12"/>
  <c r="CD61" i="12"/>
  <c r="V62" i="12"/>
  <c r="AF63" i="12"/>
  <c r="AG63" i="12" s="1"/>
  <c r="DF63" i="12"/>
  <c r="AZ64" i="12"/>
  <c r="BA64" i="12" s="1"/>
  <c r="BC64" i="12" s="1"/>
  <c r="AT64" i="12"/>
  <c r="AV64" i="12" s="1"/>
  <c r="CB67" i="12"/>
  <c r="CS67" i="12"/>
  <c r="DF67" i="12" s="1"/>
  <c r="AE67" i="12"/>
  <c r="V68" i="12"/>
  <c r="Y68" i="12" s="1"/>
  <c r="AP70" i="12"/>
  <c r="AQ70" i="12" s="1"/>
  <c r="DF70" i="12"/>
  <c r="CS71" i="12"/>
  <c r="DF71" i="12" s="1"/>
  <c r="AJ72" i="12"/>
  <c r="AK72" i="12"/>
  <c r="AL72" i="12" s="1"/>
  <c r="EA73" i="12"/>
  <c r="AK73" i="12"/>
  <c r="AL73" i="12" s="1"/>
  <c r="AJ73" i="12"/>
  <c r="CS77" i="12"/>
  <c r="DF77" i="12" s="1"/>
  <c r="BR79" i="12"/>
  <c r="CS79" i="12"/>
  <c r="DF79" i="12" s="1"/>
  <c r="F79" i="12"/>
  <c r="AI80" i="12"/>
  <c r="AG80" i="12"/>
  <c r="AF80" i="12"/>
  <c r="BJ80" i="12"/>
  <c r="P82" i="12"/>
  <c r="Q82" i="12" s="1"/>
  <c r="DB89" i="12"/>
  <c r="CT89" i="12"/>
  <c r="CK89" i="12"/>
  <c r="CC89" i="12"/>
  <c r="CZ89" i="12"/>
  <c r="CI89" i="12"/>
  <c r="DD89" i="12"/>
  <c r="CV89" i="12"/>
  <c r="CM89" i="12"/>
  <c r="CE89" i="12"/>
  <c r="CY89" i="12"/>
  <c r="CX89" i="12"/>
  <c r="CL89" i="12"/>
  <c r="CW89" i="12"/>
  <c r="CJ89" i="12"/>
  <c r="CU89" i="12"/>
  <c r="CH89" i="12"/>
  <c r="CS89" i="12"/>
  <c r="DF89" i="12" s="1"/>
  <c r="CG89" i="12"/>
  <c r="CF89" i="12"/>
  <c r="DC89" i="12"/>
  <c r="CD89" i="12"/>
  <c r="DA89" i="12"/>
  <c r="CB89" i="12"/>
  <c r="BN94" i="12"/>
  <c r="BO94" i="12"/>
  <c r="W98" i="12"/>
  <c r="DB127" i="12"/>
  <c r="CT127" i="12"/>
  <c r="CK127" i="12"/>
  <c r="CC127" i="12"/>
  <c r="CW127" i="12"/>
  <c r="CF127" i="12"/>
  <c r="CU127" i="12"/>
  <c r="CI127" i="12"/>
  <c r="DD127" i="12"/>
  <c r="CS127" i="12"/>
  <c r="CH127" i="12"/>
  <c r="DC127" i="12"/>
  <c r="CG127" i="12"/>
  <c r="CX127" i="12"/>
  <c r="CL127" i="12"/>
  <c r="CV127" i="12"/>
  <c r="CB127" i="12"/>
  <c r="CM127" i="12"/>
  <c r="DA127" i="12"/>
  <c r="CJ127" i="12"/>
  <c r="CZ127" i="12"/>
  <c r="CE127" i="12"/>
  <c r="CY127" i="12"/>
  <c r="CD127" i="12"/>
  <c r="AE144" i="12"/>
  <c r="AF144" i="12" s="1"/>
  <c r="AG144" i="12" s="1"/>
  <c r="J510" i="6"/>
  <c r="E22" i="11"/>
  <c r="M22" i="11"/>
  <c r="AO14" i="12"/>
  <c r="BF16" i="12"/>
  <c r="BH16" i="12" s="1"/>
  <c r="P18" i="12"/>
  <c r="AF18" i="12"/>
  <c r="AG18" i="12" s="1"/>
  <c r="BE18" i="12"/>
  <c r="BF18" i="12" s="1"/>
  <c r="BT18" i="12"/>
  <c r="BO19" i="12"/>
  <c r="DV19" i="12"/>
  <c r="EG19" i="12" s="1"/>
  <c r="V20" i="12"/>
  <c r="Y20" i="12" s="1"/>
  <c r="AK20" i="12"/>
  <c r="AL20" i="12" s="1"/>
  <c r="AN20" i="12" s="1"/>
  <c r="BJ20" i="12"/>
  <c r="DD20" i="12"/>
  <c r="CV20" i="12"/>
  <c r="CM20" i="12"/>
  <c r="CE20" i="12"/>
  <c r="DC20" i="12"/>
  <c r="CU20" i="12"/>
  <c r="CL20" i="12"/>
  <c r="CD20" i="12"/>
  <c r="DB20" i="12"/>
  <c r="CT20" i="12"/>
  <c r="CK20" i="12"/>
  <c r="CC20" i="12"/>
  <c r="CX20" i="12"/>
  <c r="CG20" i="12"/>
  <c r="EX20" i="12"/>
  <c r="W20" i="12"/>
  <c r="AY21" i="12"/>
  <c r="AA22" i="12"/>
  <c r="AD22" i="12" s="1"/>
  <c r="AZ22" i="12"/>
  <c r="CD22" i="12"/>
  <c r="DS22" i="12"/>
  <c r="AS22" i="12"/>
  <c r="AU23" i="12"/>
  <c r="BJ23" i="12"/>
  <c r="CW23" i="12"/>
  <c r="CF23" i="12"/>
  <c r="DD23" i="12"/>
  <c r="CV23" i="12"/>
  <c r="CM23" i="12"/>
  <c r="CE23" i="12"/>
  <c r="DC23" i="12"/>
  <c r="CU23" i="12"/>
  <c r="CL23" i="12"/>
  <c r="CD23" i="12"/>
  <c r="CY23" i="12"/>
  <c r="CH23" i="12"/>
  <c r="EQ23" i="12"/>
  <c r="EZ23" i="12" s="1"/>
  <c r="DY23" i="12"/>
  <c r="EM23" i="12" s="1"/>
  <c r="EP23" i="12"/>
  <c r="DW23" i="12"/>
  <c r="EI23" i="12" s="1"/>
  <c r="ES23" i="12"/>
  <c r="FD23" i="12" s="1"/>
  <c r="DS23" i="12"/>
  <c r="EU23" i="12"/>
  <c r="G24" i="12"/>
  <c r="AI24" i="12"/>
  <c r="BR25" i="12"/>
  <c r="AN26" i="12"/>
  <c r="CC26" i="12"/>
  <c r="BO26" i="12"/>
  <c r="BN26" i="12"/>
  <c r="AI27" i="12"/>
  <c r="BK27" i="12"/>
  <c r="BM27" i="12" s="1"/>
  <c r="T27" i="12"/>
  <c r="BD28" i="12"/>
  <c r="CC29" i="12"/>
  <c r="DF29" i="12"/>
  <c r="AJ29" i="12"/>
  <c r="CC31" i="12"/>
  <c r="CT31" i="12"/>
  <c r="DV31" i="12"/>
  <c r="CN32" i="12"/>
  <c r="AU32" i="12"/>
  <c r="BK33" i="12"/>
  <c r="BJ33" i="12"/>
  <c r="DW33" i="12"/>
  <c r="EI33" i="12" s="1"/>
  <c r="DV33" i="12"/>
  <c r="EG33" i="12" s="1"/>
  <c r="EU33" i="12"/>
  <c r="FG33" i="12" s="1"/>
  <c r="DU33" i="12"/>
  <c r="ED33" i="12" s="1"/>
  <c r="EQ33" i="12"/>
  <c r="EZ33" i="12" s="1"/>
  <c r="DY33" i="12"/>
  <c r="EM33" i="12" s="1"/>
  <c r="ES33" i="12"/>
  <c r="FD33" i="12" s="1"/>
  <c r="AF34" i="12"/>
  <c r="AU34" i="12"/>
  <c r="BO35" i="12"/>
  <c r="BR35" i="12" s="1"/>
  <c r="DV35" i="12"/>
  <c r="EG35" i="12" s="1"/>
  <c r="V36" i="12"/>
  <c r="W36" i="12" s="1"/>
  <c r="Y36" i="12" s="1"/>
  <c r="DD36" i="12"/>
  <c r="CV36" i="12"/>
  <c r="CM36" i="12"/>
  <c r="CE36" i="12"/>
  <c r="DC36" i="12"/>
  <c r="CU36" i="12"/>
  <c r="CL36" i="12"/>
  <c r="CD36" i="12"/>
  <c r="DB36" i="12"/>
  <c r="CT36" i="12"/>
  <c r="CK36" i="12"/>
  <c r="CC36" i="12"/>
  <c r="CX36" i="12"/>
  <c r="CG36" i="12"/>
  <c r="EX36" i="12"/>
  <c r="AF37" i="12"/>
  <c r="BN37" i="12"/>
  <c r="AP38" i="12"/>
  <c r="AQ38" i="12" s="1"/>
  <c r="CN39" i="12"/>
  <c r="DF39" i="12"/>
  <c r="DT39" i="12"/>
  <c r="EC39" i="12" s="1"/>
  <c r="F40" i="12"/>
  <c r="AV40" i="12"/>
  <c r="AX40" i="12" s="1"/>
  <c r="AJ40" i="12"/>
  <c r="CG41" i="12"/>
  <c r="CX41" i="12"/>
  <c r="CX42" i="12"/>
  <c r="CG42" i="12"/>
  <c r="CW42" i="12"/>
  <c r="CF42" i="12"/>
  <c r="DD42" i="12"/>
  <c r="CV42" i="12"/>
  <c r="CM42" i="12"/>
  <c r="CE42" i="12"/>
  <c r="CZ42" i="12"/>
  <c r="CI42" i="12"/>
  <c r="DC42" i="12"/>
  <c r="BO42" i="12"/>
  <c r="BN42" i="12"/>
  <c r="BK43" i="12"/>
  <c r="BM43" i="12" s="1"/>
  <c r="BD44" i="12"/>
  <c r="CC45" i="12"/>
  <c r="AJ45" i="12"/>
  <c r="BH46" i="12"/>
  <c r="Q47" i="12"/>
  <c r="R47" i="12" s="1"/>
  <c r="P47" i="12"/>
  <c r="BN47" i="12"/>
  <c r="BO47" i="12" s="1"/>
  <c r="AO48" i="12"/>
  <c r="BO48" i="12"/>
  <c r="BP48" i="12" s="1"/>
  <c r="BR48" i="12" s="1"/>
  <c r="AK49" i="12"/>
  <c r="AL49" i="12" s="1"/>
  <c r="DF49" i="12"/>
  <c r="V49" i="12"/>
  <c r="G50" i="12"/>
  <c r="FG50" i="12"/>
  <c r="ET50" i="12"/>
  <c r="FF50" i="12" s="1"/>
  <c r="CF51" i="12"/>
  <c r="CV51" i="12"/>
  <c r="AT51" i="12"/>
  <c r="AZ52" i="12"/>
  <c r="DW52" i="12"/>
  <c r="EH52" i="12" s="1"/>
  <c r="EP52" i="12"/>
  <c r="DV52" i="12"/>
  <c r="EF52" i="12" s="1"/>
  <c r="DU52" i="12"/>
  <c r="EE52" i="12" s="1"/>
  <c r="DT52" i="12"/>
  <c r="EB52" i="12" s="1"/>
  <c r="ER52" i="12"/>
  <c r="FB52" i="12" s="1"/>
  <c r="DY52" i="12"/>
  <c r="EL52" i="12" s="1"/>
  <c r="AO52" i="12"/>
  <c r="EU52" i="12"/>
  <c r="AK53" i="12"/>
  <c r="AL53" i="12" s="1"/>
  <c r="G53" i="12"/>
  <c r="CF54" i="12"/>
  <c r="CX54" i="12"/>
  <c r="BP55" i="12"/>
  <c r="CB56" i="12"/>
  <c r="CT56" i="12"/>
  <c r="DX58" i="12"/>
  <c r="EK58" i="12" s="1"/>
  <c r="DW59" i="12"/>
  <c r="EI59" i="12" s="1"/>
  <c r="DS60" i="12"/>
  <c r="CC61" i="12"/>
  <c r="AA62" i="12"/>
  <c r="AD62" i="12" s="1"/>
  <c r="CW66" i="12"/>
  <c r="CF66" i="12"/>
  <c r="DC66" i="12"/>
  <c r="CU66" i="12"/>
  <c r="CL66" i="12"/>
  <c r="CD66" i="12"/>
  <c r="DD66" i="12"/>
  <c r="CS66" i="12"/>
  <c r="CH66" i="12"/>
  <c r="DB66" i="12"/>
  <c r="CG66" i="12"/>
  <c r="DA66" i="12"/>
  <c r="CE66" i="12"/>
  <c r="CV66" i="12"/>
  <c r="CJ66" i="12"/>
  <c r="AF66" i="12"/>
  <c r="AG66" i="12"/>
  <c r="AE66" i="12"/>
  <c r="T67" i="12"/>
  <c r="BR67" i="12"/>
  <c r="CF67" i="12"/>
  <c r="CT67" i="12"/>
  <c r="W68" i="12"/>
  <c r="BT68" i="12"/>
  <c r="U69" i="12"/>
  <c r="W69" i="12" s="1"/>
  <c r="BC69" i="12"/>
  <c r="BZ70" i="12"/>
  <c r="BJ71" i="12"/>
  <c r="CU71" i="12"/>
  <c r="Q71" i="12"/>
  <c r="P71" i="12"/>
  <c r="AZ72" i="12"/>
  <c r="BA72" i="12" s="1"/>
  <c r="BC72" i="12"/>
  <c r="W74" i="12"/>
  <c r="CN74" i="12"/>
  <c r="BZ74" i="12"/>
  <c r="BZ77" i="12"/>
  <c r="DA77" i="12"/>
  <c r="DA79" i="12"/>
  <c r="AZ81" i="12"/>
  <c r="BA81" i="12" s="1"/>
  <c r="AY81" i="12"/>
  <c r="BW88" i="12"/>
  <c r="BU88" i="12"/>
  <c r="BJ90" i="12"/>
  <c r="BM90" i="12" s="1"/>
  <c r="R91" i="12"/>
  <c r="T91" i="12" s="1"/>
  <c r="Q100" i="12"/>
  <c r="CN148" i="12"/>
  <c r="K510" i="6"/>
  <c r="AB14" i="12"/>
  <c r="AF14" i="12"/>
  <c r="AG14" i="12" s="1"/>
  <c r="AE14" i="12"/>
  <c r="BC14" i="12"/>
  <c r="W15" i="12"/>
  <c r="BK15" i="12"/>
  <c r="CY15" i="12"/>
  <c r="CH15" i="12"/>
  <c r="CX15" i="12"/>
  <c r="CG15" i="12"/>
  <c r="CW15" i="12"/>
  <c r="CF15" i="12"/>
  <c r="DA15" i="12"/>
  <c r="CS15" i="12"/>
  <c r="CJ15" i="12"/>
  <c r="CB15" i="12"/>
  <c r="DD15" i="12"/>
  <c r="BS16" i="12"/>
  <c r="BO17" i="12"/>
  <c r="Q18" i="12"/>
  <c r="R18" i="12" s="1"/>
  <c r="AJ18" i="12"/>
  <c r="AY18" i="12"/>
  <c r="FH18" i="12"/>
  <c r="ET18" i="12"/>
  <c r="FE18" i="12" s="1"/>
  <c r="AT19" i="12"/>
  <c r="AZ20" i="12"/>
  <c r="BA20" i="12" s="1"/>
  <c r="BC20" i="12" s="1"/>
  <c r="CB20" i="12"/>
  <c r="BZ20" i="12" s="1"/>
  <c r="AF21" i="12"/>
  <c r="AG21" i="12" s="1"/>
  <c r="AI21" i="12" s="1"/>
  <c r="BN21" i="12"/>
  <c r="AB22" i="12"/>
  <c r="AP22" i="12"/>
  <c r="CF22" i="12"/>
  <c r="CU22" i="12"/>
  <c r="DW22" i="12"/>
  <c r="EH22" i="12" s="1"/>
  <c r="BK23" i="12"/>
  <c r="BM23" i="12" s="1"/>
  <c r="DT23" i="12"/>
  <c r="EC23" i="12" s="1"/>
  <c r="AN23" i="12"/>
  <c r="F24" i="12"/>
  <c r="AV24" i="12"/>
  <c r="AK24" i="12"/>
  <c r="AL24" i="12" s="1"/>
  <c r="AJ24" i="12"/>
  <c r="AG25" i="12"/>
  <c r="AI25" i="12" s="1"/>
  <c r="P25" i="12"/>
  <c r="EX25" i="12"/>
  <c r="CD26" i="12"/>
  <c r="CS26" i="12"/>
  <c r="DF26" i="12" s="1"/>
  <c r="DZ26" i="12"/>
  <c r="Y26" i="12"/>
  <c r="BO28" i="12"/>
  <c r="BP28" i="12" s="1"/>
  <c r="BR28" i="12" s="1"/>
  <c r="CD29" i="12"/>
  <c r="CT29" i="12"/>
  <c r="V29" i="12"/>
  <c r="AX29" i="12"/>
  <c r="AL30" i="12"/>
  <c r="AE30" i="12"/>
  <c r="CG31" i="12"/>
  <c r="CX31" i="12"/>
  <c r="AJ33" i="12"/>
  <c r="AL33" i="12" s="1"/>
  <c r="DS33" i="12"/>
  <c r="AU33" i="12"/>
  <c r="AV33" i="12" s="1"/>
  <c r="AT33" i="12"/>
  <c r="V34" i="12"/>
  <c r="AK34" i="12"/>
  <c r="AL34" i="12" s="1"/>
  <c r="AY34" i="12"/>
  <c r="FH34" i="12"/>
  <c r="ET34" i="12"/>
  <c r="FE34" i="12" s="1"/>
  <c r="AT35" i="12"/>
  <c r="CB36" i="12"/>
  <c r="BZ36" i="12" s="1"/>
  <c r="DZ36" i="12"/>
  <c r="Q37" i="12"/>
  <c r="AU37" i="12"/>
  <c r="AX37" i="12" s="1"/>
  <c r="R37" i="12"/>
  <c r="T37" i="12" s="1"/>
  <c r="BA38" i="12"/>
  <c r="AL39" i="12"/>
  <c r="AN39" i="12" s="1"/>
  <c r="CB39" i="12"/>
  <c r="BZ39" i="12" s="1"/>
  <c r="CS39" i="12"/>
  <c r="DU39" i="12"/>
  <c r="ED39" i="12" s="1"/>
  <c r="AV39" i="12"/>
  <c r="CH41" i="12"/>
  <c r="CY41" i="12"/>
  <c r="BR41" i="12"/>
  <c r="CC42" i="12"/>
  <c r="Y42" i="12"/>
  <c r="BU42" i="12"/>
  <c r="BO44" i="12"/>
  <c r="CD45" i="12"/>
  <c r="CT45" i="12"/>
  <c r="V45" i="12"/>
  <c r="Y45" i="12" s="1"/>
  <c r="AX45" i="12"/>
  <c r="AF47" i="12"/>
  <c r="AP48" i="12"/>
  <c r="U48" i="12"/>
  <c r="CE49" i="12"/>
  <c r="CV49" i="12"/>
  <c r="DX50" i="12"/>
  <c r="EJ50" i="12" s="1"/>
  <c r="AY50" i="12"/>
  <c r="CG51" i="12"/>
  <c r="CW51" i="12"/>
  <c r="BT51" i="12"/>
  <c r="BW51" i="12" s="1"/>
  <c r="CG54" i="12"/>
  <c r="CY54" i="12"/>
  <c r="Q54" i="12"/>
  <c r="R54" i="12" s="1"/>
  <c r="P55" i="12"/>
  <c r="BT55" i="12"/>
  <c r="BU55" i="12" s="1"/>
  <c r="CF56" i="12"/>
  <c r="CU56" i="12"/>
  <c r="DV57" i="12"/>
  <c r="EG57" i="12" s="1"/>
  <c r="EP57" i="12"/>
  <c r="DW57" i="12"/>
  <c r="EI57" i="12" s="1"/>
  <c r="DU57" i="12"/>
  <c r="ED57" i="12" s="1"/>
  <c r="DT57" i="12"/>
  <c r="EC57" i="12" s="1"/>
  <c r="ER57" i="12"/>
  <c r="FA57" i="12" s="1"/>
  <c r="DY57" i="12"/>
  <c r="EM57" i="12" s="1"/>
  <c r="DY59" i="12"/>
  <c r="EM59" i="12" s="1"/>
  <c r="DX60" i="12"/>
  <c r="EJ60" i="12" s="1"/>
  <c r="CE61" i="12"/>
  <c r="CU61" i="12"/>
  <c r="AA61" i="12"/>
  <c r="Z61" i="12"/>
  <c r="AZ63" i="12"/>
  <c r="BA63" i="12" s="1"/>
  <c r="AY63" i="12"/>
  <c r="BJ63" i="12"/>
  <c r="BI63" i="12"/>
  <c r="AP64" i="12"/>
  <c r="AQ64" i="12" s="1"/>
  <c r="BH64" i="12"/>
  <c r="BE64" i="12"/>
  <c r="BN64" i="12"/>
  <c r="CJ67" i="12"/>
  <c r="CU67" i="12"/>
  <c r="AK68" i="12"/>
  <c r="AL68" i="12" s="1"/>
  <c r="AJ68" i="12"/>
  <c r="V69" i="12"/>
  <c r="DX69" i="12"/>
  <c r="EJ69" i="12" s="1"/>
  <c r="EM69" i="12"/>
  <c r="T70" i="12"/>
  <c r="Q70" i="12"/>
  <c r="BJ70" i="12"/>
  <c r="BK70" i="12" s="1"/>
  <c r="BM70" i="12" s="1"/>
  <c r="BU70" i="12"/>
  <c r="BW70" i="12" s="1"/>
  <c r="CD71" i="12"/>
  <c r="CZ71" i="12"/>
  <c r="AU72" i="12"/>
  <c r="AT72" i="12"/>
  <c r="AT73" i="12"/>
  <c r="BA74" i="12"/>
  <c r="AY75" i="12"/>
  <c r="AZ75" i="12"/>
  <c r="BA75" i="12" s="1"/>
  <c r="BT76" i="12"/>
  <c r="DC76" i="12"/>
  <c r="CU76" i="12"/>
  <c r="CL76" i="12"/>
  <c r="CD76" i="12"/>
  <c r="DA76" i="12"/>
  <c r="CS76" i="12"/>
  <c r="DF76" i="12" s="1"/>
  <c r="CJ76" i="12"/>
  <c r="CB76" i="12"/>
  <c r="CX76" i="12"/>
  <c r="CM76" i="12"/>
  <c r="CW76" i="12"/>
  <c r="CK76" i="12"/>
  <c r="CV76" i="12"/>
  <c r="CI76" i="12"/>
  <c r="CZ76" i="12"/>
  <c r="CE76" i="12"/>
  <c r="CY76" i="12"/>
  <c r="CC76" i="12"/>
  <c r="AK76" i="12"/>
  <c r="AL76" i="12" s="1"/>
  <c r="AJ76" i="12"/>
  <c r="BC76" i="12"/>
  <c r="CF77" i="12"/>
  <c r="DB77" i="12"/>
  <c r="DX77" i="12"/>
  <c r="EJ77" i="12" s="1"/>
  <c r="EM77" i="12"/>
  <c r="AZ78" i="12"/>
  <c r="BA78" i="12" s="1"/>
  <c r="BC78" i="12" s="1"/>
  <c r="EL78" i="12"/>
  <c r="AB80" i="12"/>
  <c r="Z80" i="12"/>
  <c r="AA80" i="12"/>
  <c r="BS81" i="12"/>
  <c r="BT81" i="12"/>
  <c r="BU81" i="12" s="1"/>
  <c r="AY83" i="12"/>
  <c r="AZ83" i="12" s="1"/>
  <c r="V87" i="12"/>
  <c r="W87" i="12" s="1"/>
  <c r="U87" i="12"/>
  <c r="EX90" i="12"/>
  <c r="H93" i="12"/>
  <c r="AI100" i="12"/>
  <c r="AY107" i="12"/>
  <c r="AZ107" i="12"/>
  <c r="BA107" i="12" s="1"/>
  <c r="T120" i="12"/>
  <c r="U141" i="12"/>
  <c r="V141" i="12" s="1"/>
  <c r="W141" i="12" s="1"/>
  <c r="L510" i="6"/>
  <c r="L511" i="6" s="1"/>
  <c r="L512" i="6" s="1"/>
  <c r="E23" i="8" s="1"/>
  <c r="M510" i="7"/>
  <c r="CI14" i="12"/>
  <c r="CY14" i="12"/>
  <c r="AU14" i="12"/>
  <c r="AV14" i="12" s="1"/>
  <c r="BD14" i="12"/>
  <c r="CC15" i="12"/>
  <c r="DF15" i="12"/>
  <c r="AJ15" i="12"/>
  <c r="CG17" i="12"/>
  <c r="CX17" i="12"/>
  <c r="Z17" i="12"/>
  <c r="U18" i="12"/>
  <c r="CM18" i="12"/>
  <c r="AX18" i="12"/>
  <c r="AG19" i="12"/>
  <c r="AI19" i="12" s="1"/>
  <c r="CG19" i="12"/>
  <c r="CW19" i="12"/>
  <c r="DY19" i="12"/>
  <c r="EM19" i="12" s="1"/>
  <c r="CF20" i="12"/>
  <c r="CS20" i="12"/>
  <c r="DF20" i="12" s="1"/>
  <c r="Q21" i="12"/>
  <c r="AU21" i="12"/>
  <c r="AV21" i="12" s="1"/>
  <c r="AQ22" i="12"/>
  <c r="CG22" i="12"/>
  <c r="CW22" i="12"/>
  <c r="DY22" i="12"/>
  <c r="EL22" i="12" s="1"/>
  <c r="BA22" i="12"/>
  <c r="BC22" i="12" s="1"/>
  <c r="AL23" i="12"/>
  <c r="CB23" i="12"/>
  <c r="CN23" i="12" s="1"/>
  <c r="CS23" i="12"/>
  <c r="DF23" i="12" s="1"/>
  <c r="DU23" i="12"/>
  <c r="ED23" i="12" s="1"/>
  <c r="AQ24" i="12"/>
  <c r="AS24" i="12" s="1"/>
  <c r="U25" i="12"/>
  <c r="R26" i="12"/>
  <c r="T26" i="12" s="1"/>
  <c r="AX26" i="12"/>
  <c r="BS26" i="12"/>
  <c r="CH26" i="12"/>
  <c r="CT26" i="12"/>
  <c r="DA27" i="12"/>
  <c r="CS27" i="12"/>
  <c r="DF27" i="12" s="1"/>
  <c r="CJ27" i="12"/>
  <c r="CB27" i="12"/>
  <c r="CN27" i="12" s="1"/>
  <c r="CZ27" i="12"/>
  <c r="CI27" i="12"/>
  <c r="CY27" i="12"/>
  <c r="CH27" i="12"/>
  <c r="DC27" i="12"/>
  <c r="CU27" i="12"/>
  <c r="CL27" i="12"/>
  <c r="CD27" i="12"/>
  <c r="AT28" i="12"/>
  <c r="CN28" i="12"/>
  <c r="EA28" i="12"/>
  <c r="CE29" i="12"/>
  <c r="CU29" i="12"/>
  <c r="AP29" i="12"/>
  <c r="AQ29" i="12" s="1"/>
  <c r="DV30" i="12"/>
  <c r="EG30" i="12" s="1"/>
  <c r="EU30" i="12"/>
  <c r="FG30" i="12" s="1"/>
  <c r="DU30" i="12"/>
  <c r="ED30" i="12" s="1"/>
  <c r="DT30" i="12"/>
  <c r="DX30" i="12" s="1"/>
  <c r="EJ30" i="12" s="1"/>
  <c r="EP30" i="12"/>
  <c r="AK30" i="12"/>
  <c r="AN30" i="12" s="1"/>
  <c r="ER30" i="12"/>
  <c r="FA30" i="12" s="1"/>
  <c r="CI31" i="12"/>
  <c r="CZ31" i="12"/>
  <c r="P31" i="12"/>
  <c r="BN31" i="12"/>
  <c r="AO32" i="12"/>
  <c r="BO32" i="12"/>
  <c r="BP32" i="12" s="1"/>
  <c r="AK33" i="12"/>
  <c r="BM33" i="12"/>
  <c r="CN33" i="12"/>
  <c r="DT33" i="12"/>
  <c r="EC33" i="12" s="1"/>
  <c r="W34" i="12"/>
  <c r="AJ34" i="12"/>
  <c r="BE34" i="12"/>
  <c r="AG35" i="12"/>
  <c r="AI35" i="12" s="1"/>
  <c r="CG35" i="12"/>
  <c r="CW35" i="12"/>
  <c r="DY35" i="12"/>
  <c r="EM35" i="12" s="1"/>
  <c r="BA36" i="12"/>
  <c r="BC36" i="12" s="1"/>
  <c r="BN36" i="12"/>
  <c r="CF36" i="12"/>
  <c r="CS36" i="12"/>
  <c r="DF36" i="12" s="1"/>
  <c r="AO36" i="12"/>
  <c r="U37" i="12"/>
  <c r="AV37" i="12"/>
  <c r="CM37" i="12"/>
  <c r="BF38" i="12"/>
  <c r="CC39" i="12"/>
  <c r="CT39" i="12"/>
  <c r="DV39" i="12"/>
  <c r="EG39" i="12" s="1"/>
  <c r="CN40" i="12"/>
  <c r="AY40" i="12"/>
  <c r="EX40" i="12"/>
  <c r="AG41" i="12"/>
  <c r="CI41" i="12"/>
  <c r="CZ41" i="12"/>
  <c r="P41" i="12"/>
  <c r="EX41" i="12"/>
  <c r="BF42" i="12"/>
  <c r="CD42" i="12"/>
  <c r="CS42" i="12"/>
  <c r="DF42" i="12" s="1"/>
  <c r="DZ42" i="12"/>
  <c r="Z42" i="12"/>
  <c r="BZ43" i="12"/>
  <c r="DA43" i="12"/>
  <c r="CS43" i="12"/>
  <c r="DF43" i="12" s="1"/>
  <c r="CJ43" i="12"/>
  <c r="CB43" i="12"/>
  <c r="CN43" i="12" s="1"/>
  <c r="CZ43" i="12"/>
  <c r="CI43" i="12"/>
  <c r="CY43" i="12"/>
  <c r="CH43" i="12"/>
  <c r="DC43" i="12"/>
  <c r="CU43" i="12"/>
  <c r="CL43" i="12"/>
  <c r="CD43" i="12"/>
  <c r="AT44" i="12"/>
  <c r="CN44" i="12"/>
  <c r="EA44" i="12"/>
  <c r="CE45" i="12"/>
  <c r="CU45" i="12"/>
  <c r="AP45" i="12"/>
  <c r="AY46" i="12"/>
  <c r="BA46" i="12" s="1"/>
  <c r="BN46" i="12"/>
  <c r="BP46" i="12" s="1"/>
  <c r="DV46" i="12"/>
  <c r="EF46" i="12" s="1"/>
  <c r="EU46" i="12"/>
  <c r="FH46" i="12" s="1"/>
  <c r="DU46" i="12"/>
  <c r="EE46" i="12" s="1"/>
  <c r="DT46" i="12"/>
  <c r="EP46" i="12"/>
  <c r="ES46" i="12"/>
  <c r="FC46" i="12" s="1"/>
  <c r="AT47" i="12"/>
  <c r="AU47" i="12" s="1"/>
  <c r="AV47" i="12" s="1"/>
  <c r="BI47" i="12"/>
  <c r="CK47" i="12"/>
  <c r="AF48" i="12"/>
  <c r="AG48" i="12" s="1"/>
  <c r="BF48" i="12"/>
  <c r="BH48" i="12" s="1"/>
  <c r="BT48" i="12"/>
  <c r="AA48" i="12"/>
  <c r="CG49" i="12"/>
  <c r="CX49" i="12"/>
  <c r="CX50" i="12"/>
  <c r="CG50" i="12"/>
  <c r="CW50" i="12"/>
  <c r="CF50" i="12"/>
  <c r="DD50" i="12"/>
  <c r="CV50" i="12"/>
  <c r="CM50" i="12"/>
  <c r="CE50" i="12"/>
  <c r="CZ50" i="12"/>
  <c r="CI50" i="12"/>
  <c r="DC50" i="12"/>
  <c r="BM50" i="12"/>
  <c r="BU51" i="12"/>
  <c r="CK51" i="12"/>
  <c r="CX51" i="12"/>
  <c r="BP51" i="12"/>
  <c r="AB52" i="12"/>
  <c r="DX52" i="12"/>
  <c r="BD52" i="12"/>
  <c r="BE52" i="12"/>
  <c r="BF52" i="12" s="1"/>
  <c r="DZ53" i="12"/>
  <c r="EX53" i="12"/>
  <c r="EW53" i="12"/>
  <c r="P54" i="12"/>
  <c r="AA54" i="12"/>
  <c r="AB54" i="12" s="1"/>
  <c r="AQ54" i="12"/>
  <c r="AS54" i="12" s="1"/>
  <c r="BT54" i="12"/>
  <c r="BW54" i="12" s="1"/>
  <c r="CL54" i="12"/>
  <c r="CZ54" i="12"/>
  <c r="AU55" i="12"/>
  <c r="AE56" i="12"/>
  <c r="AP56" i="12"/>
  <c r="AS56" i="12" s="1"/>
  <c r="CI56" i="12"/>
  <c r="CZ56" i="12"/>
  <c r="P57" i="12"/>
  <c r="DS57" i="12"/>
  <c r="EU57" i="12"/>
  <c r="CE58" i="12"/>
  <c r="CX58" i="12"/>
  <c r="ER58" i="12"/>
  <c r="FB58" i="12" s="1"/>
  <c r="R59" i="12"/>
  <c r="T59" i="12" s="1"/>
  <c r="AT59" i="12"/>
  <c r="AX61" i="12"/>
  <c r="CF61" i="12"/>
  <c r="CW61" i="12"/>
  <c r="AB62" i="12"/>
  <c r="BE62" i="12"/>
  <c r="BF62" i="12" s="1"/>
  <c r="BH62" i="12" s="1"/>
  <c r="EU62" i="12"/>
  <c r="DU62" i="12"/>
  <c r="EE62" i="12" s="1"/>
  <c r="ES62" i="12"/>
  <c r="FC62" i="12" s="1"/>
  <c r="ER62" i="12"/>
  <c r="FB62" i="12" s="1"/>
  <c r="DY62" i="12"/>
  <c r="EL62" i="12" s="1"/>
  <c r="EQ62" i="12"/>
  <c r="EY62" i="12" s="1"/>
  <c r="DS62" i="12"/>
  <c r="AX63" i="12"/>
  <c r="BO63" i="12"/>
  <c r="BP63" i="12" s="1"/>
  <c r="CF63" i="12"/>
  <c r="CY63" i="12"/>
  <c r="BF64" i="12"/>
  <c r="BT64" i="12"/>
  <c r="BU64" i="12" s="1"/>
  <c r="BS64" i="12"/>
  <c r="W66" i="12"/>
  <c r="AK66" i="12"/>
  <c r="AL66" i="12" s="1"/>
  <c r="CT66" i="12"/>
  <c r="R67" i="12"/>
  <c r="CK67" i="12"/>
  <c r="DA67" i="12"/>
  <c r="DC68" i="12"/>
  <c r="CU68" i="12"/>
  <c r="CL68" i="12"/>
  <c r="CD68" i="12"/>
  <c r="DA68" i="12"/>
  <c r="CS68" i="12"/>
  <c r="DF68" i="12" s="1"/>
  <c r="CJ68" i="12"/>
  <c r="CB68" i="12"/>
  <c r="CX68" i="12"/>
  <c r="CM68" i="12"/>
  <c r="CW68" i="12"/>
  <c r="CK68" i="12"/>
  <c r="CV68" i="12"/>
  <c r="CI68" i="12"/>
  <c r="CZ68" i="12"/>
  <c r="CE68" i="12"/>
  <c r="BA69" i="12"/>
  <c r="BO69" i="12"/>
  <c r="BN69" i="12"/>
  <c r="R70" i="12"/>
  <c r="CE70" i="12"/>
  <c r="DB70" i="12"/>
  <c r="CG71" i="12"/>
  <c r="DC71" i="12"/>
  <c r="Y74" i="12"/>
  <c r="CC74" i="12"/>
  <c r="CY74" i="12"/>
  <c r="Z74" i="12"/>
  <c r="Z75" i="12"/>
  <c r="AA75" i="12" s="1"/>
  <c r="BT75" i="12"/>
  <c r="BS75" i="12"/>
  <c r="BA76" i="12"/>
  <c r="EL76" i="12"/>
  <c r="BD76" i="12"/>
  <c r="BE76" i="12"/>
  <c r="BF76" i="12" s="1"/>
  <c r="AX77" i="12"/>
  <c r="BK77" i="12"/>
  <c r="BM77" i="12" s="1"/>
  <c r="CH77" i="12"/>
  <c r="DC77" i="12"/>
  <c r="BT78" i="12"/>
  <c r="CF79" i="12"/>
  <c r="T81" i="12"/>
  <c r="F85" i="12"/>
  <c r="AF85" i="12"/>
  <c r="AJ88" i="12"/>
  <c r="AK88" i="12" s="1"/>
  <c r="AL88" i="12" s="1"/>
  <c r="G89" i="12"/>
  <c r="F89" i="12"/>
  <c r="Z90" i="12"/>
  <c r="AA90" i="12"/>
  <c r="AB90" i="12" s="1"/>
  <c r="DC92" i="12"/>
  <c r="CU92" i="12"/>
  <c r="CL92" i="12"/>
  <c r="CD92" i="12"/>
  <c r="DA92" i="12"/>
  <c r="CS92" i="12"/>
  <c r="CJ92" i="12"/>
  <c r="CB92" i="12"/>
  <c r="BZ92" i="12" s="1"/>
  <c r="CW92" i="12"/>
  <c r="CF92" i="12"/>
  <c r="CX92" i="12"/>
  <c r="CI92" i="12"/>
  <c r="CV92" i="12"/>
  <c r="CH92" i="12"/>
  <c r="CT92" i="12"/>
  <c r="CG92" i="12"/>
  <c r="CE92" i="12"/>
  <c r="DD92" i="12"/>
  <c r="CC92" i="12"/>
  <c r="DB92" i="12"/>
  <c r="CZ92" i="12"/>
  <c r="CM92" i="12"/>
  <c r="CY92" i="12"/>
  <c r="CK92" i="12"/>
  <c r="V95" i="12"/>
  <c r="W95" i="12" s="1"/>
  <c r="U95" i="12"/>
  <c r="AS98" i="12"/>
  <c r="DA116" i="12"/>
  <c r="CS116" i="12"/>
  <c r="DF116" i="12" s="1"/>
  <c r="CJ116" i="12"/>
  <c r="CB116" i="12"/>
  <c r="DD116" i="12"/>
  <c r="CU116" i="12"/>
  <c r="CK116" i="12"/>
  <c r="DC116" i="12"/>
  <c r="CT116" i="12"/>
  <c r="CI116" i="12"/>
  <c r="DB116" i="12"/>
  <c r="CH116" i="12"/>
  <c r="CW116" i="12"/>
  <c r="CM116" i="12"/>
  <c r="CD116" i="12"/>
  <c r="CV116" i="12"/>
  <c r="CE116" i="12"/>
  <c r="CC116" i="12"/>
  <c r="CZ116" i="12"/>
  <c r="CL116" i="12"/>
  <c r="CY116" i="12"/>
  <c r="CG116" i="12"/>
  <c r="CX116" i="12"/>
  <c r="CF116" i="12"/>
  <c r="P138" i="12"/>
  <c r="J511" i="7"/>
  <c r="J512" i="7" s="1"/>
  <c r="J513" i="7" s="1"/>
  <c r="C24" i="8" s="1"/>
  <c r="AD14" i="12"/>
  <c r="CJ14" i="12"/>
  <c r="CZ14" i="12"/>
  <c r="BO14" i="12"/>
  <c r="BP14" i="12" s="1"/>
  <c r="BM15" i="12"/>
  <c r="CD15" i="12"/>
  <c r="CT15" i="12"/>
  <c r="V15" i="12"/>
  <c r="Y15" i="12" s="1"/>
  <c r="AX15" i="12"/>
  <c r="AG17" i="12"/>
  <c r="AI17" i="12" s="1"/>
  <c r="CI17" i="12"/>
  <c r="CZ17" i="12"/>
  <c r="CN18" i="12"/>
  <c r="CY18" i="12"/>
  <c r="CH18" i="12"/>
  <c r="CX18" i="12"/>
  <c r="CG18" i="12"/>
  <c r="CW18" i="12"/>
  <c r="CF18" i="12"/>
  <c r="DA18" i="12"/>
  <c r="CS18" i="12"/>
  <c r="DF18" i="12" s="1"/>
  <c r="CJ18" i="12"/>
  <c r="CB18" i="12"/>
  <c r="BZ18" i="12" s="1"/>
  <c r="DD18" i="12"/>
  <c r="DX18" i="12"/>
  <c r="EK18" i="12" s="1"/>
  <c r="CK19" i="12"/>
  <c r="CX19" i="12"/>
  <c r="BP19" i="12"/>
  <c r="BR19" i="12" s="1"/>
  <c r="CH20" i="12"/>
  <c r="CW20" i="12"/>
  <c r="AA20" i="12"/>
  <c r="AB20" i="12" s="1"/>
  <c r="ET20" i="12"/>
  <c r="FF20" i="12" s="1"/>
  <c r="U21" i="12"/>
  <c r="CH22" i="12"/>
  <c r="CX22" i="12"/>
  <c r="CC23" i="12"/>
  <c r="CT23" i="12"/>
  <c r="DV23" i="12"/>
  <c r="EG23" i="12" s="1"/>
  <c r="CN24" i="12"/>
  <c r="AU24" i="12"/>
  <c r="AX24" i="12" s="1"/>
  <c r="EX24" i="12"/>
  <c r="BK25" i="12"/>
  <c r="BJ25" i="12"/>
  <c r="DW25" i="12"/>
  <c r="EI25" i="12" s="1"/>
  <c r="DV25" i="12"/>
  <c r="EG25" i="12" s="1"/>
  <c r="EU25" i="12"/>
  <c r="FG25" i="12" s="1"/>
  <c r="DU25" i="12"/>
  <c r="ED25" i="12" s="1"/>
  <c r="EQ25" i="12"/>
  <c r="EZ25" i="12" s="1"/>
  <c r="DY25" i="12"/>
  <c r="ES25" i="12"/>
  <c r="FD25" i="12" s="1"/>
  <c r="BT26" i="12"/>
  <c r="CJ26" i="12"/>
  <c r="CU26" i="12"/>
  <c r="AG26" i="12"/>
  <c r="BN27" i="12"/>
  <c r="EU27" i="12"/>
  <c r="FG27" i="12" s="1"/>
  <c r="DU27" i="12"/>
  <c r="ED27" i="12" s="1"/>
  <c r="DT27" i="12"/>
  <c r="EC27" i="12" s="1"/>
  <c r="ES27" i="12"/>
  <c r="FD27" i="12" s="1"/>
  <c r="DS27" i="12"/>
  <c r="DW27" i="12"/>
  <c r="EI27" i="12" s="1"/>
  <c r="AJ27" i="12"/>
  <c r="AE29" i="12"/>
  <c r="CI29" i="12"/>
  <c r="CV29" i="12"/>
  <c r="AY29" i="12"/>
  <c r="AF31" i="12"/>
  <c r="CJ31" i="12"/>
  <c r="DA31" i="12"/>
  <c r="ER31" i="12"/>
  <c r="FA31" i="12" s="1"/>
  <c r="AP32" i="12"/>
  <c r="U32" i="12"/>
  <c r="BW32" i="12"/>
  <c r="BO33" i="12"/>
  <c r="DX34" i="12"/>
  <c r="CK35" i="12"/>
  <c r="CX35" i="12"/>
  <c r="BP35" i="12"/>
  <c r="BP36" i="12"/>
  <c r="CH36" i="12"/>
  <c r="CW36" i="12"/>
  <c r="AF36" i="12"/>
  <c r="AG36" i="12" s="1"/>
  <c r="AE36" i="12"/>
  <c r="CY37" i="12"/>
  <c r="CH37" i="12"/>
  <c r="CX37" i="12"/>
  <c r="CG37" i="12"/>
  <c r="CW37" i="12"/>
  <c r="CF37" i="12"/>
  <c r="DA37" i="12"/>
  <c r="CS37" i="12"/>
  <c r="CJ37" i="12"/>
  <c r="CB37" i="12"/>
  <c r="BZ37" i="12" s="1"/>
  <c r="DD37" i="12"/>
  <c r="BS38" i="12"/>
  <c r="BU38" i="12"/>
  <c r="CG39" i="12"/>
  <c r="CX39" i="12"/>
  <c r="Z40" i="12"/>
  <c r="BI40" i="12"/>
  <c r="U41" i="12"/>
  <c r="CM41" i="12"/>
  <c r="DD41" i="12"/>
  <c r="AT42" i="12"/>
  <c r="BS42" i="12"/>
  <c r="CH42" i="12"/>
  <c r="CT42" i="12"/>
  <c r="Q42" i="12"/>
  <c r="BN43" i="12"/>
  <c r="EU43" i="12"/>
  <c r="FG43" i="12" s="1"/>
  <c r="DU43" i="12"/>
  <c r="ED43" i="12" s="1"/>
  <c r="ET43" i="12"/>
  <c r="FF43" i="12" s="1"/>
  <c r="DT43" i="12"/>
  <c r="EC43" i="12" s="1"/>
  <c r="ES43" i="12"/>
  <c r="FD43" i="12" s="1"/>
  <c r="DS43" i="12"/>
  <c r="DW43" i="12"/>
  <c r="EI43" i="12" s="1"/>
  <c r="AJ43" i="12"/>
  <c r="P44" i="12"/>
  <c r="AE45" i="12"/>
  <c r="CI45" i="12"/>
  <c r="CV45" i="12"/>
  <c r="AY45" i="12"/>
  <c r="AZ46" i="12"/>
  <c r="BO46" i="12"/>
  <c r="BJ47" i="12"/>
  <c r="CW47" i="12"/>
  <c r="CF47" i="12"/>
  <c r="DD47" i="12"/>
  <c r="CV47" i="12"/>
  <c r="CM47" i="12"/>
  <c r="CE47" i="12"/>
  <c r="DC47" i="12"/>
  <c r="CU47" i="12"/>
  <c r="CL47" i="12"/>
  <c r="CD47" i="12"/>
  <c r="CY47" i="12"/>
  <c r="CH47" i="12"/>
  <c r="EQ47" i="12"/>
  <c r="EZ47" i="12" s="1"/>
  <c r="DY47" i="12"/>
  <c r="EM47" i="12" s="1"/>
  <c r="EP47" i="12"/>
  <c r="DW47" i="12"/>
  <c r="EI47" i="12" s="1"/>
  <c r="ES47" i="12"/>
  <c r="FD47" i="12" s="1"/>
  <c r="DS47" i="12"/>
  <c r="DX47" i="12" s="1"/>
  <c r="EJ47" i="12" s="1"/>
  <c r="EU47" i="12"/>
  <c r="FG47" i="12" s="1"/>
  <c r="AT48" i="12"/>
  <c r="AU48" i="12" s="1"/>
  <c r="AV48" i="12" s="1"/>
  <c r="BU48" i="12"/>
  <c r="BW48" i="12" s="1"/>
  <c r="G48" i="12"/>
  <c r="AI48" i="12"/>
  <c r="CH49" i="12"/>
  <c r="CY49" i="12"/>
  <c r="BR49" i="12"/>
  <c r="AN50" i="12"/>
  <c r="Q50" i="12"/>
  <c r="BN50" i="12"/>
  <c r="AI51" i="12"/>
  <c r="CM51" i="12"/>
  <c r="DB51" i="12"/>
  <c r="T51" i="12"/>
  <c r="EP51" i="12"/>
  <c r="BT52" i="12"/>
  <c r="U53" i="12"/>
  <c r="BD54" i="12"/>
  <c r="BU54" i="12"/>
  <c r="AV55" i="12"/>
  <c r="BJ55" i="12"/>
  <c r="DD55" i="12"/>
  <c r="CV55" i="12"/>
  <c r="CM55" i="12"/>
  <c r="CE55" i="12"/>
  <c r="CW55" i="12"/>
  <c r="CL55" i="12"/>
  <c r="CC55" i="12"/>
  <c r="CU55" i="12"/>
  <c r="CK55" i="12"/>
  <c r="CB55" i="12"/>
  <c r="DC55" i="12"/>
  <c r="CT55" i="12"/>
  <c r="CJ55" i="12"/>
  <c r="CY55" i="12"/>
  <c r="CF55" i="12"/>
  <c r="EA55" i="12"/>
  <c r="AG55" i="12"/>
  <c r="AF55" i="12"/>
  <c r="AI55" i="12" s="1"/>
  <c r="AF56" i="12"/>
  <c r="CJ56" i="12"/>
  <c r="DB56" i="12"/>
  <c r="Q57" i="12"/>
  <c r="BR57" i="12"/>
  <c r="AD58" i="12"/>
  <c r="CJ58" i="12"/>
  <c r="CY58" i="12"/>
  <c r="V58" i="12"/>
  <c r="W58" i="12" s="1"/>
  <c r="U58" i="12"/>
  <c r="AU59" i="12"/>
  <c r="BM60" i="12"/>
  <c r="P61" i="12"/>
  <c r="CH61" i="12"/>
  <c r="CY61" i="12"/>
  <c r="AO61" i="12"/>
  <c r="AU62" i="12"/>
  <c r="AX62" i="12" s="1"/>
  <c r="P62" i="12"/>
  <c r="Q62" i="12" s="1"/>
  <c r="R62" i="12" s="1"/>
  <c r="AY62" i="12"/>
  <c r="CH63" i="12"/>
  <c r="DA63" i="12"/>
  <c r="BS63" i="12"/>
  <c r="P64" i="12"/>
  <c r="BZ64" i="12"/>
  <c r="CN64" i="12"/>
  <c r="Q65" i="12"/>
  <c r="CN65" i="12"/>
  <c r="DV65" i="12"/>
  <c r="EG65" i="12" s="1"/>
  <c r="EQ65" i="12"/>
  <c r="EZ65" i="12" s="1"/>
  <c r="DX65" i="12"/>
  <c r="EJ65" i="12" s="1"/>
  <c r="EP65" i="12"/>
  <c r="DW65" i="12"/>
  <c r="EI65" i="12" s="1"/>
  <c r="DU65" i="12"/>
  <c r="ED65" i="12" s="1"/>
  <c r="ES65" i="12"/>
  <c r="FD65" i="12" s="1"/>
  <c r="AL65" i="12"/>
  <c r="AN65" i="12" s="1"/>
  <c r="BA66" i="12"/>
  <c r="BC66" i="12" s="1"/>
  <c r="CB66" i="12"/>
  <c r="CN66" i="12" s="1"/>
  <c r="CX66" i="12"/>
  <c r="CL67" i="12"/>
  <c r="DC67" i="12"/>
  <c r="AY67" i="12"/>
  <c r="BO70" i="12"/>
  <c r="AG70" i="12"/>
  <c r="AI70" i="12" s="1"/>
  <c r="CH71" i="12"/>
  <c r="AP72" i="12"/>
  <c r="AS72" i="12"/>
  <c r="BD72" i="12"/>
  <c r="BC74" i="12"/>
  <c r="AX75" i="12"/>
  <c r="BZ75" i="12"/>
  <c r="CZ75" i="12"/>
  <c r="CI75" i="12"/>
  <c r="CX75" i="12"/>
  <c r="CG75" i="12"/>
  <c r="CY75" i="12"/>
  <c r="CE75" i="12"/>
  <c r="CW75" i="12"/>
  <c r="CD75" i="12"/>
  <c r="CV75" i="12"/>
  <c r="CM75" i="12"/>
  <c r="CC75" i="12"/>
  <c r="DB75" i="12"/>
  <c r="CH75" i="12"/>
  <c r="I75" i="12"/>
  <c r="V76" i="12"/>
  <c r="W76" i="12" s="1"/>
  <c r="Y76" i="12" s="1"/>
  <c r="CT76" i="12"/>
  <c r="U77" i="12"/>
  <c r="CI77" i="12"/>
  <c r="V78" i="12"/>
  <c r="W78" i="12" s="1"/>
  <c r="Y78" i="12"/>
  <c r="CH79" i="12"/>
  <c r="AU79" i="12"/>
  <c r="AV79" i="12" s="1"/>
  <c r="AT79" i="12"/>
  <c r="FG79" i="12"/>
  <c r="ET79" i="12"/>
  <c r="FF79" i="12" s="1"/>
  <c r="AI81" i="12"/>
  <c r="AY87" i="12"/>
  <c r="AZ87" i="12" s="1"/>
  <c r="BA87" i="12" s="1"/>
  <c r="BP89" i="12"/>
  <c r="BR89" i="12" s="1"/>
  <c r="G91" i="12"/>
  <c r="H91" i="12"/>
  <c r="F91" i="12"/>
  <c r="AB95" i="12"/>
  <c r="AD95" i="12" s="1"/>
  <c r="DB97" i="12"/>
  <c r="CT97" i="12"/>
  <c r="CK97" i="12"/>
  <c r="CC97" i="12"/>
  <c r="DA97" i="12"/>
  <c r="CS97" i="12"/>
  <c r="DF97" i="12" s="1"/>
  <c r="CJ97" i="12"/>
  <c r="CB97" i="12"/>
  <c r="CZ97" i="12"/>
  <c r="CI97" i="12"/>
  <c r="DD97" i="12"/>
  <c r="CV97" i="12"/>
  <c r="CM97" i="12"/>
  <c r="CE97" i="12"/>
  <c r="CX97" i="12"/>
  <c r="CH97" i="12"/>
  <c r="CW97" i="12"/>
  <c r="CG97" i="12"/>
  <c r="CU97" i="12"/>
  <c r="CF97" i="12"/>
  <c r="CD97" i="12"/>
  <c r="DC97" i="12"/>
  <c r="CY97" i="12"/>
  <c r="CL97" i="12"/>
  <c r="G101" i="12"/>
  <c r="F101" i="12"/>
  <c r="AK115" i="12"/>
  <c r="N510" i="6"/>
  <c r="N511" i="6" s="1"/>
  <c r="N512" i="6" s="1"/>
  <c r="G23" i="8" s="1"/>
  <c r="K511" i="7"/>
  <c r="K512" i="7" s="1"/>
  <c r="K513" i="7" s="1"/>
  <c r="D24" i="8" s="1"/>
  <c r="K509" i="7"/>
  <c r="AT14" i="12"/>
  <c r="DA14" i="12"/>
  <c r="EA14" i="12"/>
  <c r="CE15" i="12"/>
  <c r="CU15" i="12"/>
  <c r="AP15" i="12"/>
  <c r="AD16" i="12"/>
  <c r="AY16" i="12"/>
  <c r="DV16" i="12"/>
  <c r="EF16" i="12" s="1"/>
  <c r="EU16" i="12"/>
  <c r="FH16" i="12" s="1"/>
  <c r="DU16" i="12"/>
  <c r="EE16" i="12" s="1"/>
  <c r="DT16" i="12"/>
  <c r="EB16" i="12" s="1"/>
  <c r="EP16" i="12"/>
  <c r="ES16" i="12"/>
  <c r="FC16" i="12" s="1"/>
  <c r="CJ17" i="12"/>
  <c r="DA17" i="12"/>
  <c r="BU17" i="12"/>
  <c r="BT17" i="12"/>
  <c r="AZ17" i="12"/>
  <c r="CC18" i="12"/>
  <c r="EA18" i="12"/>
  <c r="BO18" i="12"/>
  <c r="BN18" i="12"/>
  <c r="CM19" i="12"/>
  <c r="DB19" i="12"/>
  <c r="T19" i="12"/>
  <c r="EP19" i="12"/>
  <c r="CI20" i="12"/>
  <c r="CY20" i="12"/>
  <c r="AU20" i="12"/>
  <c r="W21" i="12"/>
  <c r="AK21" i="12"/>
  <c r="AL21" i="12" s="1"/>
  <c r="BK21" i="12"/>
  <c r="BM21" i="12" s="1"/>
  <c r="BZ21" i="12"/>
  <c r="CN21" i="12"/>
  <c r="CY21" i="12"/>
  <c r="CH21" i="12"/>
  <c r="CX21" i="12"/>
  <c r="CG21" i="12"/>
  <c r="CW21" i="12"/>
  <c r="CF21" i="12"/>
  <c r="DA21" i="12"/>
  <c r="CS21" i="12"/>
  <c r="DF21" i="12" s="1"/>
  <c r="CJ21" i="12"/>
  <c r="CB21" i="12"/>
  <c r="DD21" i="12"/>
  <c r="CL22" i="12"/>
  <c r="CY22" i="12"/>
  <c r="BS22" i="12"/>
  <c r="CG23" i="12"/>
  <c r="CX23" i="12"/>
  <c r="AB24" i="12"/>
  <c r="AD24" i="12" s="1"/>
  <c r="BN24" i="12"/>
  <c r="AJ25" i="12"/>
  <c r="BZ25" i="12"/>
  <c r="DS25" i="12"/>
  <c r="AU25" i="12"/>
  <c r="AT25" i="12"/>
  <c r="ET25" i="12"/>
  <c r="FF25" i="12" s="1"/>
  <c r="F26" i="12"/>
  <c r="V26" i="12"/>
  <c r="W26" i="12" s="1"/>
  <c r="AV26" i="12"/>
  <c r="BJ26" i="12"/>
  <c r="BK26" i="12" s="1"/>
  <c r="CK26" i="12"/>
  <c r="CY26" i="12"/>
  <c r="AO26" i="12"/>
  <c r="Q27" i="12"/>
  <c r="R27" i="12" s="1"/>
  <c r="BO27" i="12"/>
  <c r="BP27" i="12" s="1"/>
  <c r="CE27" i="12"/>
  <c r="CT27" i="12"/>
  <c r="DV27" i="12"/>
  <c r="EG27" i="12" s="1"/>
  <c r="V28" i="12"/>
  <c r="DD28" i="12"/>
  <c r="CV28" i="12"/>
  <c r="CM28" i="12"/>
  <c r="CE28" i="12"/>
  <c r="DC28" i="12"/>
  <c r="CU28" i="12"/>
  <c r="CL28" i="12"/>
  <c r="CD28" i="12"/>
  <c r="DB28" i="12"/>
  <c r="CT28" i="12"/>
  <c r="CK28" i="12"/>
  <c r="CC28" i="12"/>
  <c r="CX28" i="12"/>
  <c r="CG28" i="12"/>
  <c r="EX28" i="12"/>
  <c r="W28" i="12"/>
  <c r="Y28" i="12" s="1"/>
  <c r="P29" i="12"/>
  <c r="CK29" i="12"/>
  <c r="CZ29" i="12"/>
  <c r="BN29" i="12"/>
  <c r="BP30" i="12"/>
  <c r="BR30" i="12" s="1"/>
  <c r="DW30" i="12"/>
  <c r="EI30" i="12" s="1"/>
  <c r="AT30" i="12"/>
  <c r="AT31" i="12"/>
  <c r="CK31" i="12"/>
  <c r="DB31" i="12"/>
  <c r="AF32" i="12"/>
  <c r="AG32" i="12" s="1"/>
  <c r="BF32" i="12"/>
  <c r="BH32" i="12" s="1"/>
  <c r="BT32" i="12"/>
  <c r="BU32" i="12" s="1"/>
  <c r="ET32" i="12"/>
  <c r="FE32" i="12" s="1"/>
  <c r="AA32" i="12"/>
  <c r="AB32" i="12" s="1"/>
  <c r="BP33" i="12"/>
  <c r="AB34" i="12"/>
  <c r="CX34" i="12"/>
  <c r="CG34" i="12"/>
  <c r="CW34" i="12"/>
  <c r="CF34" i="12"/>
  <c r="DD34" i="12"/>
  <c r="CV34" i="12"/>
  <c r="CM34" i="12"/>
  <c r="CE34" i="12"/>
  <c r="CZ34" i="12"/>
  <c r="CI34" i="12"/>
  <c r="DC34" i="12"/>
  <c r="EA34" i="12"/>
  <c r="BN34" i="12"/>
  <c r="CM35" i="12"/>
  <c r="DB35" i="12"/>
  <c r="EP35" i="12"/>
  <c r="CI36" i="12"/>
  <c r="CY36" i="12"/>
  <c r="AV36" i="12"/>
  <c r="AU36" i="12"/>
  <c r="BD36" i="12"/>
  <c r="CC37" i="12"/>
  <c r="DF37" i="12"/>
  <c r="AJ37" i="12"/>
  <c r="BH38" i="12"/>
  <c r="EQ38" i="12"/>
  <c r="EY38" i="12" s="1"/>
  <c r="CI39" i="12"/>
  <c r="CZ39" i="12"/>
  <c r="P39" i="12"/>
  <c r="BN39" i="12"/>
  <c r="AO40" i="12"/>
  <c r="BO40" i="12"/>
  <c r="BP40" i="12" s="1"/>
  <c r="BK41" i="12"/>
  <c r="BJ41" i="12"/>
  <c r="DW41" i="12"/>
  <c r="EI41" i="12" s="1"/>
  <c r="DV41" i="12"/>
  <c r="EG41" i="12" s="1"/>
  <c r="EU41" i="12"/>
  <c r="DU41" i="12"/>
  <c r="EQ41" i="12"/>
  <c r="EZ41" i="12" s="1"/>
  <c r="DY41" i="12"/>
  <c r="ES41" i="12"/>
  <c r="FD41" i="12" s="1"/>
  <c r="AF42" i="12"/>
  <c r="AG42" i="12" s="1"/>
  <c r="BH42" i="12"/>
  <c r="BT42" i="12"/>
  <c r="CJ42" i="12"/>
  <c r="CU42" i="12"/>
  <c r="Q43" i="12"/>
  <c r="R43" i="12" s="1"/>
  <c r="CE43" i="12"/>
  <c r="CT43" i="12"/>
  <c r="DV43" i="12"/>
  <c r="EG43" i="12" s="1"/>
  <c r="V44" i="12"/>
  <c r="DD44" i="12"/>
  <c r="CV44" i="12"/>
  <c r="CM44" i="12"/>
  <c r="CE44" i="12"/>
  <c r="DC44" i="12"/>
  <c r="CU44" i="12"/>
  <c r="CL44" i="12"/>
  <c r="CD44" i="12"/>
  <c r="DB44" i="12"/>
  <c r="CT44" i="12"/>
  <c r="CK44" i="12"/>
  <c r="CC44" i="12"/>
  <c r="CX44" i="12"/>
  <c r="CG44" i="12"/>
  <c r="EX44" i="12"/>
  <c r="P45" i="12"/>
  <c r="CK45" i="12"/>
  <c r="CZ45" i="12"/>
  <c r="BN45" i="12"/>
  <c r="AB46" i="12"/>
  <c r="AD46" i="12" s="1"/>
  <c r="AP46" i="12"/>
  <c r="AQ46" i="12" s="1"/>
  <c r="DW46" i="12"/>
  <c r="EH46" i="12" s="1"/>
  <c r="CN47" i="12"/>
  <c r="BZ47" i="12"/>
  <c r="DF47" i="12"/>
  <c r="DT47" i="12"/>
  <c r="EC47" i="12" s="1"/>
  <c r="AN47" i="12"/>
  <c r="F48" i="12"/>
  <c r="AJ48" i="12"/>
  <c r="CI49" i="12"/>
  <c r="CZ49" i="12"/>
  <c r="P49" i="12"/>
  <c r="EP49" i="12"/>
  <c r="CD50" i="12"/>
  <c r="CS50" i="12"/>
  <c r="DF50" i="12" s="1"/>
  <c r="DZ50" i="12"/>
  <c r="Y50" i="12"/>
  <c r="BU50" i="12"/>
  <c r="DD51" i="12"/>
  <c r="EQ51" i="12"/>
  <c r="EZ51" i="12" s="1"/>
  <c r="CN53" i="12"/>
  <c r="AA53" i="12"/>
  <c r="AB53" i="12" s="1"/>
  <c r="AD53" i="12" s="1"/>
  <c r="DF55" i="12"/>
  <c r="W55" i="12"/>
  <c r="Y55" i="12" s="1"/>
  <c r="AT56" i="12"/>
  <c r="BE56" i="12"/>
  <c r="BF56" i="12" s="1"/>
  <c r="CK56" i="12"/>
  <c r="DC56" i="12"/>
  <c r="Z56" i="12"/>
  <c r="AB58" i="12"/>
  <c r="AP58" i="12"/>
  <c r="AQ58" i="12" s="1"/>
  <c r="BT58" i="12"/>
  <c r="BU58" i="12" s="1"/>
  <c r="CL58" i="12"/>
  <c r="DC58" i="12"/>
  <c r="EU58" i="12"/>
  <c r="EP59" i="12"/>
  <c r="AF60" i="12"/>
  <c r="AG60" i="12" s="1"/>
  <c r="BJ60" i="12"/>
  <c r="BK60" i="12" s="1"/>
  <c r="T60" i="12"/>
  <c r="EQ60" i="12"/>
  <c r="EZ60" i="12" s="1"/>
  <c r="AV61" i="12"/>
  <c r="BI61" i="12"/>
  <c r="BJ61" i="12" s="1"/>
  <c r="CL61" i="12"/>
  <c r="CZ61" i="12"/>
  <c r="DX61" i="12"/>
  <c r="EJ61" i="12" s="1"/>
  <c r="AV62" i="12"/>
  <c r="DV62" i="12"/>
  <c r="EF62" i="12" s="1"/>
  <c r="AN63" i="12"/>
  <c r="CI63" i="12"/>
  <c r="DB63" i="12"/>
  <c r="AU64" i="12"/>
  <c r="R65" i="12"/>
  <c r="T65" i="12" s="1"/>
  <c r="BJ65" i="12"/>
  <c r="DB65" i="12"/>
  <c r="CT65" i="12"/>
  <c r="CK65" i="12"/>
  <c r="CC65" i="12"/>
  <c r="DC65" i="12"/>
  <c r="CS65" i="12"/>
  <c r="CI65" i="12"/>
  <c r="DA65" i="12"/>
  <c r="CH65" i="12"/>
  <c r="CZ65" i="12"/>
  <c r="CG65" i="12"/>
  <c r="CV65" i="12"/>
  <c r="CL65" i="12"/>
  <c r="CB65" i="12"/>
  <c r="BZ65" i="12" s="1"/>
  <c r="DS65" i="12"/>
  <c r="AU65" i="12"/>
  <c r="AT65" i="12"/>
  <c r="Y66" i="12"/>
  <c r="CC66" i="12"/>
  <c r="CY66" i="12"/>
  <c r="Z66" i="12"/>
  <c r="AA66" i="12"/>
  <c r="ER66" i="12"/>
  <c r="F67" i="12"/>
  <c r="G67" i="12" s="1"/>
  <c r="Z67" i="12"/>
  <c r="AA67" i="12" s="1"/>
  <c r="DD67" i="12"/>
  <c r="BS67" i="12"/>
  <c r="CC68" i="12"/>
  <c r="CT68" i="12"/>
  <c r="EL68" i="12"/>
  <c r="BC68" i="12"/>
  <c r="CX69" i="12"/>
  <c r="CG69" i="12"/>
  <c r="DD69" i="12"/>
  <c r="CV69" i="12"/>
  <c r="CM69" i="12"/>
  <c r="CE69" i="12"/>
  <c r="CW69" i="12"/>
  <c r="CL69" i="12"/>
  <c r="CB69" i="12"/>
  <c r="CN69" i="12" s="1"/>
  <c r="CU69" i="12"/>
  <c r="CK69" i="12"/>
  <c r="CT69" i="12"/>
  <c r="CJ69" i="12"/>
  <c r="CZ69" i="12"/>
  <c r="CD69" i="12"/>
  <c r="AA69" i="12"/>
  <c r="Z69" i="12"/>
  <c r="U70" i="12"/>
  <c r="AY70" i="12"/>
  <c r="CL70" i="12"/>
  <c r="CI71" i="12"/>
  <c r="EP71" i="12"/>
  <c r="DV71" i="12"/>
  <c r="EG71" i="12" s="1"/>
  <c r="EQ71" i="12"/>
  <c r="EZ71" i="12" s="1"/>
  <c r="DU71" i="12"/>
  <c r="ED71" i="12" s="1"/>
  <c r="DT71" i="12"/>
  <c r="EC71" i="12" s="1"/>
  <c r="DS71" i="12"/>
  <c r="ES71" i="12"/>
  <c r="FD71" i="12" s="1"/>
  <c r="DY71" i="12"/>
  <c r="EM71" i="12" s="1"/>
  <c r="AQ72" i="12"/>
  <c r="P72" i="12"/>
  <c r="AY73" i="12"/>
  <c r="BR73" i="12"/>
  <c r="CK74" i="12"/>
  <c r="EQ74" i="12"/>
  <c r="EY74" i="12" s="1"/>
  <c r="DY74" i="12"/>
  <c r="EL74" i="12" s="1"/>
  <c r="DW74" i="12"/>
  <c r="EH74" i="12" s="1"/>
  <c r="EU74" i="12"/>
  <c r="FH74" i="12" s="1"/>
  <c r="ES74" i="12"/>
  <c r="FC74" i="12" s="1"/>
  <c r="DS74" i="12"/>
  <c r="H75" i="12"/>
  <c r="BM75" i="12"/>
  <c r="AS76" i="12"/>
  <c r="DB76" i="12"/>
  <c r="H76" i="12"/>
  <c r="F76" i="12"/>
  <c r="G76" i="12"/>
  <c r="AN77" i="12"/>
  <c r="AZ77" i="12"/>
  <c r="AS78" i="12"/>
  <c r="AL78" i="12"/>
  <c r="AJ78" i="12"/>
  <c r="AK78" i="12"/>
  <c r="BA79" i="12"/>
  <c r="BC79" i="12" s="1"/>
  <c r="AA85" i="12"/>
  <c r="AB85" i="12" s="1"/>
  <c r="Z85" i="12"/>
  <c r="AS86" i="12"/>
  <c r="AQ86" i="12"/>
  <c r="BS87" i="12"/>
  <c r="BT87" i="12"/>
  <c r="BU87" i="12" s="1"/>
  <c r="Q90" i="12"/>
  <c r="BS99" i="12"/>
  <c r="BT99" i="12"/>
  <c r="BU99" i="12"/>
  <c r="BO102" i="12"/>
  <c r="BN102" i="12"/>
  <c r="AS108" i="12"/>
  <c r="Q111" i="12"/>
  <c r="F143" i="12"/>
  <c r="G143" i="12" s="1"/>
  <c r="BO77" i="12"/>
  <c r="BH78" i="12"/>
  <c r="BZ78" i="12"/>
  <c r="CL78" i="12"/>
  <c r="CW78" i="12"/>
  <c r="AB78" i="12"/>
  <c r="AD78" i="12" s="1"/>
  <c r="AU80" i="12"/>
  <c r="CB80" i="12"/>
  <c r="CL80" i="12"/>
  <c r="CX80" i="12"/>
  <c r="DV81" i="12"/>
  <c r="EG81" i="12" s="1"/>
  <c r="DT81" i="12"/>
  <c r="EC81" i="12" s="1"/>
  <c r="EP81" i="12"/>
  <c r="U82" i="12"/>
  <c r="V82" i="12" s="1"/>
  <c r="CN82" i="12"/>
  <c r="BZ82" i="12"/>
  <c r="BD82" i="12"/>
  <c r="ET83" i="12"/>
  <c r="FF83" i="12" s="1"/>
  <c r="BO83" i="12"/>
  <c r="BR83" i="12" s="1"/>
  <c r="CM84" i="12"/>
  <c r="CZ84" i="12"/>
  <c r="AY85" i="12"/>
  <c r="BA85" i="12"/>
  <c r="CK86" i="12"/>
  <c r="CX86" i="12"/>
  <c r="AX87" i="12"/>
  <c r="CJ87" i="12"/>
  <c r="CW87" i="12"/>
  <c r="ES88" i="12"/>
  <c r="FC88" i="12" s="1"/>
  <c r="DS88" i="12"/>
  <c r="EQ88" i="12"/>
  <c r="EY88" i="12" s="1"/>
  <c r="DY88" i="12"/>
  <c r="EU88" i="12"/>
  <c r="FH88" i="12" s="1"/>
  <c r="DU88" i="12"/>
  <c r="EE88" i="12" s="1"/>
  <c r="Z88" i="12"/>
  <c r="DZ89" i="12"/>
  <c r="CI90" i="12"/>
  <c r="CV90" i="12"/>
  <c r="BI91" i="12"/>
  <c r="CK93" i="12"/>
  <c r="CY93" i="12"/>
  <c r="AO93" i="12"/>
  <c r="P95" i="12"/>
  <c r="BK95" i="12"/>
  <c r="AP96" i="12"/>
  <c r="AJ96" i="12"/>
  <c r="EA97" i="12"/>
  <c r="AL98" i="12"/>
  <c r="CN98" i="12"/>
  <c r="BZ98" i="12"/>
  <c r="BO100" i="12"/>
  <c r="BP100" i="12" s="1"/>
  <c r="AY101" i="12"/>
  <c r="CG102" i="12"/>
  <c r="CW102" i="12"/>
  <c r="EQ103" i="12"/>
  <c r="EZ103" i="12" s="1"/>
  <c r="CN104" i="12"/>
  <c r="BZ104" i="12"/>
  <c r="BE104" i="12"/>
  <c r="BD104" i="12"/>
  <c r="ET105" i="12"/>
  <c r="FF105" i="12" s="1"/>
  <c r="DT105" i="12"/>
  <c r="EC105" i="12" s="1"/>
  <c r="DV105" i="12"/>
  <c r="EG105" i="12" s="1"/>
  <c r="DU105" i="12"/>
  <c r="ED105" i="12" s="1"/>
  <c r="DS105" i="12"/>
  <c r="DX105" i="12" s="1"/>
  <c r="EJ105" i="12" s="1"/>
  <c r="EQ105" i="12"/>
  <c r="EZ105" i="12" s="1"/>
  <c r="EU105" i="12"/>
  <c r="FG105" i="12" s="1"/>
  <c r="AN107" i="12"/>
  <c r="BM107" i="12"/>
  <c r="EM107" i="12"/>
  <c r="DX107" i="12"/>
  <c r="EJ107" i="12" s="1"/>
  <c r="AY109" i="12"/>
  <c r="BM109" i="12"/>
  <c r="CJ110" i="12"/>
  <c r="DB110" i="12"/>
  <c r="BT110" i="12"/>
  <c r="BU110" i="12" s="1"/>
  <c r="BS110" i="12"/>
  <c r="BW112" i="12"/>
  <c r="U112" i="12"/>
  <c r="BT114" i="12"/>
  <c r="BW114" i="12" s="1"/>
  <c r="BU114" i="12"/>
  <c r="DW114" i="12"/>
  <c r="EP114" i="12"/>
  <c r="DV114" i="12"/>
  <c r="EF114" i="12" s="1"/>
  <c r="DU114" i="12"/>
  <c r="EE114" i="12" s="1"/>
  <c r="DT114" i="12"/>
  <c r="EB114" i="12" s="1"/>
  <c r="ER114" i="12"/>
  <c r="FB114" i="12" s="1"/>
  <c r="DY114" i="12"/>
  <c r="EL114" i="12" s="1"/>
  <c r="AP114" i="12"/>
  <c r="EU114" i="12"/>
  <c r="G115" i="12"/>
  <c r="CN119" i="12"/>
  <c r="AD120" i="12"/>
  <c r="EM121" i="12"/>
  <c r="AY122" i="12"/>
  <c r="AZ122" i="12" s="1"/>
  <c r="BA122" i="12" s="1"/>
  <c r="F123" i="12"/>
  <c r="CY126" i="12"/>
  <c r="CH126" i="12"/>
  <c r="DB126" i="12"/>
  <c r="CT126" i="12"/>
  <c r="CK126" i="12"/>
  <c r="CC126" i="12"/>
  <c r="CV126" i="12"/>
  <c r="CJ126" i="12"/>
  <c r="CU126" i="12"/>
  <c r="CI126" i="12"/>
  <c r="DD126" i="12"/>
  <c r="CS126" i="12"/>
  <c r="DF126" i="12" s="1"/>
  <c r="CG126" i="12"/>
  <c r="CX126" i="12"/>
  <c r="CM126" i="12"/>
  <c r="CB126" i="12"/>
  <c r="AU126" i="12"/>
  <c r="AT126" i="12"/>
  <c r="BH128" i="12"/>
  <c r="AN129" i="12"/>
  <c r="G130" i="12"/>
  <c r="F130" i="12"/>
  <c r="P132" i="12"/>
  <c r="AL133" i="12"/>
  <c r="AN133" i="12" s="1"/>
  <c r="FG141" i="12"/>
  <c r="AX144" i="12"/>
  <c r="BS145" i="12"/>
  <c r="BT145" i="12"/>
  <c r="DZ146" i="12"/>
  <c r="EA146" i="12"/>
  <c r="AB148" i="12"/>
  <c r="AD148" i="12" s="1"/>
  <c r="AA148" i="12"/>
  <c r="DC148" i="12"/>
  <c r="CU148" i="12"/>
  <c r="CL148" i="12"/>
  <c r="CD148" i="12"/>
  <c r="DB148" i="12"/>
  <c r="CT148" i="12"/>
  <c r="CK148" i="12"/>
  <c r="CC148" i="12"/>
  <c r="DA148" i="12"/>
  <c r="CS148" i="12"/>
  <c r="DF148" i="12" s="1"/>
  <c r="CJ148" i="12"/>
  <c r="CB148" i="12"/>
  <c r="DD148" i="12"/>
  <c r="CV148" i="12"/>
  <c r="CM148" i="12"/>
  <c r="CE148" i="12"/>
  <c r="CZ148" i="12"/>
  <c r="CI148" i="12"/>
  <c r="CY148" i="12"/>
  <c r="CH148" i="12"/>
  <c r="CX148" i="12"/>
  <c r="CG148" i="12"/>
  <c r="AK150" i="12"/>
  <c r="AL150" i="12" s="1"/>
  <c r="AJ150" i="12"/>
  <c r="DD151" i="12"/>
  <c r="CV151" i="12"/>
  <c r="CM151" i="12"/>
  <c r="CE151" i="12"/>
  <c r="DC151" i="12"/>
  <c r="CU151" i="12"/>
  <c r="CL151" i="12"/>
  <c r="CD151" i="12"/>
  <c r="DB151" i="12"/>
  <c r="CT151" i="12"/>
  <c r="CK151" i="12"/>
  <c r="CC151" i="12"/>
  <c r="CW151" i="12"/>
  <c r="CF151" i="12"/>
  <c r="CX151" i="12"/>
  <c r="CG151" i="12"/>
  <c r="CS151" i="12"/>
  <c r="CB151" i="12"/>
  <c r="BZ151" i="12" s="1"/>
  <c r="CZ151" i="12"/>
  <c r="CI151" i="12"/>
  <c r="AF151" i="12"/>
  <c r="AG151" i="12" s="1"/>
  <c r="U152" i="12"/>
  <c r="BT152" i="12"/>
  <c r="BU152" i="12" s="1"/>
  <c r="Z154" i="12"/>
  <c r="FH154" i="12"/>
  <c r="DX155" i="12"/>
  <c r="EJ155" i="12" s="1"/>
  <c r="EM155" i="12"/>
  <c r="ET155" i="12"/>
  <c r="FF155" i="12" s="1"/>
  <c r="EX155" i="12"/>
  <c r="AL157" i="12"/>
  <c r="AN157" i="12" s="1"/>
  <c r="CX157" i="12"/>
  <c r="CG157" i="12"/>
  <c r="CW157" i="12"/>
  <c r="CF157" i="12"/>
  <c r="DD157" i="12"/>
  <c r="CV157" i="12"/>
  <c r="CM157" i="12"/>
  <c r="CE157" i="12"/>
  <c r="CY157" i="12"/>
  <c r="CH157" i="12"/>
  <c r="CZ157" i="12"/>
  <c r="CJ157" i="12"/>
  <c r="CU157" i="12"/>
  <c r="CI157" i="12"/>
  <c r="CT157" i="12"/>
  <c r="CD157" i="12"/>
  <c r="CS157" i="12"/>
  <c r="CC157" i="12"/>
  <c r="CB157" i="12"/>
  <c r="CN157" i="12" s="1"/>
  <c r="DB157" i="12"/>
  <c r="CL157" i="12"/>
  <c r="DB161" i="12"/>
  <c r="CT161" i="12"/>
  <c r="CK161" i="12"/>
  <c r="CC161" i="12"/>
  <c r="DA161" i="12"/>
  <c r="CS161" i="12"/>
  <c r="DF161" i="12" s="1"/>
  <c r="CJ161" i="12"/>
  <c r="CB161" i="12"/>
  <c r="CZ161" i="12"/>
  <c r="CI161" i="12"/>
  <c r="DC161" i="12"/>
  <c r="CU161" i="12"/>
  <c r="CL161" i="12"/>
  <c r="CD161" i="12"/>
  <c r="CY161" i="12"/>
  <c r="CM161" i="12"/>
  <c r="CX161" i="12"/>
  <c r="CH161" i="12"/>
  <c r="CW161" i="12"/>
  <c r="CG161" i="12"/>
  <c r="CV161" i="12"/>
  <c r="CF161" i="12"/>
  <c r="CE161" i="12"/>
  <c r="AY162" i="12"/>
  <c r="CD163" i="12"/>
  <c r="BN164" i="12"/>
  <c r="AA166" i="12"/>
  <c r="BT168" i="12"/>
  <c r="BU168" i="12"/>
  <c r="BW168" i="12"/>
  <c r="Q173" i="12"/>
  <c r="DF193" i="12"/>
  <c r="F199" i="12"/>
  <c r="AE202" i="12"/>
  <c r="DD204" i="12"/>
  <c r="CV204" i="12"/>
  <c r="CM204" i="12"/>
  <c r="CE204" i="12"/>
  <c r="DC204" i="12"/>
  <c r="CU204" i="12"/>
  <c r="CL204" i="12"/>
  <c r="CD204" i="12"/>
  <c r="DB204" i="12"/>
  <c r="CT204" i="12"/>
  <c r="CK204" i="12"/>
  <c r="CC204" i="12"/>
  <c r="CW204" i="12"/>
  <c r="CF204" i="12"/>
  <c r="DA204" i="12"/>
  <c r="CJ204" i="12"/>
  <c r="CZ204" i="12"/>
  <c r="CI204" i="12"/>
  <c r="CY204" i="12"/>
  <c r="CH204" i="12"/>
  <c r="CX204" i="12"/>
  <c r="CG204" i="12"/>
  <c r="CS204" i="12"/>
  <c r="DF204" i="12" s="1"/>
  <c r="CB204" i="12"/>
  <c r="BZ204" i="12" s="1"/>
  <c r="AA205" i="12"/>
  <c r="AB205" i="12" s="1"/>
  <c r="Z205" i="12"/>
  <c r="AK208" i="12"/>
  <c r="AJ208" i="12"/>
  <c r="AL208" i="12"/>
  <c r="DF209" i="12"/>
  <c r="BM213" i="12"/>
  <c r="EX214" i="12"/>
  <c r="DD220" i="12"/>
  <c r="CV220" i="12"/>
  <c r="CM220" i="12"/>
  <c r="CE220" i="12"/>
  <c r="DC220" i="12"/>
  <c r="CU220" i="12"/>
  <c r="CL220" i="12"/>
  <c r="CD220" i="12"/>
  <c r="DB220" i="12"/>
  <c r="CT220" i="12"/>
  <c r="CK220" i="12"/>
  <c r="CC220" i="12"/>
  <c r="CW220" i="12"/>
  <c r="CF220" i="12"/>
  <c r="CS220" i="12"/>
  <c r="DF220" i="12" s="1"/>
  <c r="CB220" i="12"/>
  <c r="DA220" i="12"/>
  <c r="CJ220" i="12"/>
  <c r="CZ220" i="12"/>
  <c r="CI220" i="12"/>
  <c r="CY220" i="12"/>
  <c r="CH220" i="12"/>
  <c r="CX220" i="12"/>
  <c r="CG220" i="12"/>
  <c r="BP223" i="12"/>
  <c r="K509" i="6"/>
  <c r="J510" i="7"/>
  <c r="ER14" i="12"/>
  <c r="FB14" i="12" s="1"/>
  <c r="DU15" i="12"/>
  <c r="ED15" i="12" s="1"/>
  <c r="EU15" i="12"/>
  <c r="ER17" i="12"/>
  <c r="ER20" i="12"/>
  <c r="FA20" i="12" s="1"/>
  <c r="DU21" i="12"/>
  <c r="ED21" i="12" s="1"/>
  <c r="EU21" i="12"/>
  <c r="CC24" i="12"/>
  <c r="CK24" i="12"/>
  <c r="CT24" i="12"/>
  <c r="DB24" i="12"/>
  <c r="ER28" i="12"/>
  <c r="DU29" i="12"/>
  <c r="ED29" i="12" s="1"/>
  <c r="EU29" i="12"/>
  <c r="CC32" i="12"/>
  <c r="CK32" i="12"/>
  <c r="CT32" i="12"/>
  <c r="DB32" i="12"/>
  <c r="ER36" i="12"/>
  <c r="FB36" i="12" s="1"/>
  <c r="DU37" i="12"/>
  <c r="ED37" i="12" s="1"/>
  <c r="EU37" i="12"/>
  <c r="CC40" i="12"/>
  <c r="CK40" i="12"/>
  <c r="CT40" i="12"/>
  <c r="DB40" i="12"/>
  <c r="ER44" i="12"/>
  <c r="DU45" i="12"/>
  <c r="ED45" i="12" s="1"/>
  <c r="EU45" i="12"/>
  <c r="CC48" i="12"/>
  <c r="CK48" i="12"/>
  <c r="CT48" i="12"/>
  <c r="DB48" i="12"/>
  <c r="CJ52" i="12"/>
  <c r="CT52" i="12"/>
  <c r="DD52" i="12"/>
  <c r="EU54" i="12"/>
  <c r="FH54" i="12" s="1"/>
  <c r="DU54" i="12"/>
  <c r="EE54" i="12" s="1"/>
  <c r="ET54" i="12"/>
  <c r="FE54" i="12" s="1"/>
  <c r="DV56" i="12"/>
  <c r="EF56" i="12" s="1"/>
  <c r="AG57" i="12"/>
  <c r="AI57" i="12" s="1"/>
  <c r="CJ57" i="12"/>
  <c r="CU57" i="12"/>
  <c r="DD57" i="12"/>
  <c r="AU57" i="12"/>
  <c r="AX57" i="12" s="1"/>
  <c r="CB59" i="12"/>
  <c r="CK59" i="12"/>
  <c r="CT59" i="12"/>
  <c r="DC59" i="12"/>
  <c r="AK59" i="12"/>
  <c r="BP60" i="12"/>
  <c r="BR60" i="12" s="1"/>
  <c r="CJ60" i="12"/>
  <c r="CT60" i="12"/>
  <c r="DD60" i="12"/>
  <c r="BW61" i="12"/>
  <c r="DU63" i="12"/>
  <c r="ED63" i="12" s="1"/>
  <c r="AK67" i="12"/>
  <c r="AG69" i="12"/>
  <c r="AJ70" i="12"/>
  <c r="AU71" i="12"/>
  <c r="AX71" i="12" s="1"/>
  <c r="CY72" i="12"/>
  <c r="CH72" i="12"/>
  <c r="CW72" i="12"/>
  <c r="CF72" i="12"/>
  <c r="DA72" i="12"/>
  <c r="AK75" i="12"/>
  <c r="AL75" i="12" s="1"/>
  <c r="AG77" i="12"/>
  <c r="AI77" i="12" s="1"/>
  <c r="AA78" i="12"/>
  <c r="CC78" i="12"/>
  <c r="CM78" i="12"/>
  <c r="AV80" i="12"/>
  <c r="AX80" i="12" s="1"/>
  <c r="CC80" i="12"/>
  <c r="CM80" i="12"/>
  <c r="DV80" i="12"/>
  <c r="EG80" i="12" s="1"/>
  <c r="AN81" i="12"/>
  <c r="CH81" i="12"/>
  <c r="CU81" i="12"/>
  <c r="DS81" i="12"/>
  <c r="EQ81" i="12"/>
  <c r="EZ81" i="12" s="1"/>
  <c r="CW82" i="12"/>
  <c r="CF82" i="12"/>
  <c r="DC82" i="12"/>
  <c r="CU82" i="12"/>
  <c r="CL82" i="12"/>
  <c r="CD82" i="12"/>
  <c r="CY82" i="12"/>
  <c r="CH82" i="12"/>
  <c r="DB82" i="12"/>
  <c r="AO83" i="12"/>
  <c r="AP83" i="12" s="1"/>
  <c r="BZ83" i="12"/>
  <c r="EM83" i="12"/>
  <c r="BD84" i="12"/>
  <c r="AZ85" i="12"/>
  <c r="CJ85" i="12"/>
  <c r="CT85" i="12"/>
  <c r="Q85" i="12"/>
  <c r="BM85" i="12"/>
  <c r="R86" i="12"/>
  <c r="T86" i="12" s="1"/>
  <c r="BA86" i="12"/>
  <c r="BC86" i="12" s="1"/>
  <c r="CM86" i="12"/>
  <c r="CZ86" i="12"/>
  <c r="BJ87" i="12"/>
  <c r="CL87" i="12"/>
  <c r="CY87" i="12"/>
  <c r="CG88" i="12"/>
  <c r="CU88" i="12"/>
  <c r="DT88" i="12"/>
  <c r="EB88" i="12" s="1"/>
  <c r="EP88" i="12"/>
  <c r="BI89" i="12"/>
  <c r="BK90" i="12"/>
  <c r="CJ90" i="12"/>
  <c r="CX90" i="12"/>
  <c r="AP90" i="12"/>
  <c r="BO91" i="12"/>
  <c r="BR91" i="12" s="1"/>
  <c r="AQ92" i="12"/>
  <c r="AS92" i="12" s="1"/>
  <c r="BK93" i="12"/>
  <c r="BM93" i="12" s="1"/>
  <c r="BZ93" i="12"/>
  <c r="CL93" i="12"/>
  <c r="FG93" i="12"/>
  <c r="ET93" i="12"/>
  <c r="AK95" i="12"/>
  <c r="AL95" i="12" s="1"/>
  <c r="BJ95" i="12"/>
  <c r="BM95" i="12" s="1"/>
  <c r="DD95" i="12"/>
  <c r="CV95" i="12"/>
  <c r="CM95" i="12"/>
  <c r="CE95" i="12"/>
  <c r="DC95" i="12"/>
  <c r="CU95" i="12"/>
  <c r="CL95" i="12"/>
  <c r="CD95" i="12"/>
  <c r="DB95" i="12"/>
  <c r="CT95" i="12"/>
  <c r="CK95" i="12"/>
  <c r="CC95" i="12"/>
  <c r="CX95" i="12"/>
  <c r="CG95" i="12"/>
  <c r="EX95" i="12"/>
  <c r="AG98" i="12"/>
  <c r="AF98" i="12"/>
  <c r="F99" i="12"/>
  <c r="AV99" i="12"/>
  <c r="AX99" i="12" s="1"/>
  <c r="AA99" i="12"/>
  <c r="AB99" i="12" s="1"/>
  <c r="AD99" i="12" s="1"/>
  <c r="AJ99" i="12"/>
  <c r="CX101" i="12"/>
  <c r="CG101" i="12"/>
  <c r="CW101" i="12"/>
  <c r="CF101" i="12"/>
  <c r="DD101" i="12"/>
  <c r="CV101" i="12"/>
  <c r="CM101" i="12"/>
  <c r="CE101" i="12"/>
  <c r="CZ101" i="12"/>
  <c r="CI101" i="12"/>
  <c r="DC101" i="12"/>
  <c r="BU102" i="12"/>
  <c r="CK102" i="12"/>
  <c r="CX102" i="12"/>
  <c r="BS105" i="12"/>
  <c r="DW105" i="12"/>
  <c r="EI105" i="12" s="1"/>
  <c r="AV105" i="12"/>
  <c r="AZ106" i="12"/>
  <c r="BA106" i="12" s="1"/>
  <c r="DW106" i="12"/>
  <c r="EH106" i="12" s="1"/>
  <c r="EP106" i="12"/>
  <c r="DV106" i="12"/>
  <c r="EF106" i="12" s="1"/>
  <c r="DU106" i="12"/>
  <c r="EE106" i="12" s="1"/>
  <c r="DT106" i="12"/>
  <c r="EB106" i="12" s="1"/>
  <c r="ER106" i="12"/>
  <c r="FB106" i="12" s="1"/>
  <c r="DY106" i="12"/>
  <c r="AP106" i="12"/>
  <c r="AQ106" i="12" s="1"/>
  <c r="EU106" i="12"/>
  <c r="CI109" i="12"/>
  <c r="CK110" i="12"/>
  <c r="FG110" i="12"/>
  <c r="R111" i="12"/>
  <c r="AX111" i="12"/>
  <c r="AB112" i="12"/>
  <c r="AD112" i="12" s="1"/>
  <c r="AP112" i="12"/>
  <c r="AQ112" i="12"/>
  <c r="BT112" i="12"/>
  <c r="CL112" i="12"/>
  <c r="EP113" i="12"/>
  <c r="DS114" i="12"/>
  <c r="BC114" i="12"/>
  <c r="H115" i="12"/>
  <c r="Q116" i="12"/>
  <c r="BW116" i="12"/>
  <c r="AX117" i="12"/>
  <c r="Q117" i="12"/>
  <c r="P117" i="12"/>
  <c r="BT117" i="12"/>
  <c r="BU117" i="12" s="1"/>
  <c r="AS118" i="12"/>
  <c r="CF118" i="12"/>
  <c r="AE120" i="12"/>
  <c r="BK122" i="12"/>
  <c r="BM122" i="12" s="1"/>
  <c r="AJ122" i="12"/>
  <c r="BD122" i="12"/>
  <c r="BE122" i="12"/>
  <c r="BF122" i="12" s="1"/>
  <c r="BW123" i="12"/>
  <c r="R123" i="12"/>
  <c r="BU123" i="12"/>
  <c r="CI124" i="12"/>
  <c r="AZ126" i="12"/>
  <c r="BA126" i="12"/>
  <c r="AY126" i="12"/>
  <c r="I127" i="12"/>
  <c r="CI130" i="12"/>
  <c r="BO130" i="12"/>
  <c r="BN130" i="12"/>
  <c r="BN131" i="12"/>
  <c r="DF131" i="12"/>
  <c r="P131" i="12"/>
  <c r="DB132" i="12"/>
  <c r="CT132" i="12"/>
  <c r="CK132" i="12"/>
  <c r="CC132" i="12"/>
  <c r="DA132" i="12"/>
  <c r="CS132" i="12"/>
  <c r="CJ132" i="12"/>
  <c r="CB132" i="12"/>
  <c r="CN132" i="12" s="1"/>
  <c r="DD132" i="12"/>
  <c r="CV132" i="12"/>
  <c r="CM132" i="12"/>
  <c r="CE132" i="12"/>
  <c r="CZ132" i="12"/>
  <c r="CY132" i="12"/>
  <c r="CL132" i="12"/>
  <c r="CX132" i="12"/>
  <c r="CI132" i="12"/>
  <c r="CD132" i="12"/>
  <c r="G132" i="12"/>
  <c r="F132" i="12"/>
  <c r="DF133" i="12"/>
  <c r="BH134" i="12"/>
  <c r="EX134" i="12"/>
  <c r="BH136" i="12"/>
  <c r="BE136" i="12"/>
  <c r="Z138" i="12"/>
  <c r="AA138" i="12" s="1"/>
  <c r="AX139" i="12"/>
  <c r="AV144" i="12"/>
  <c r="AI145" i="12"/>
  <c r="DB145" i="12"/>
  <c r="CT145" i="12"/>
  <c r="CK145" i="12"/>
  <c r="CC145" i="12"/>
  <c r="DA145" i="12"/>
  <c r="CS145" i="12"/>
  <c r="DF145" i="12" s="1"/>
  <c r="CJ145" i="12"/>
  <c r="CB145" i="12"/>
  <c r="CZ145" i="12"/>
  <c r="CI145" i="12"/>
  <c r="DC145" i="12"/>
  <c r="CU145" i="12"/>
  <c r="CL145" i="12"/>
  <c r="CD145" i="12"/>
  <c r="DD145" i="12"/>
  <c r="CY145" i="12"/>
  <c r="CM145" i="12"/>
  <c r="CE145" i="12"/>
  <c r="BM147" i="12"/>
  <c r="Q149" i="12"/>
  <c r="R149" i="12" s="1"/>
  <c r="P149" i="12"/>
  <c r="BO149" i="12"/>
  <c r="BN149" i="12"/>
  <c r="BP149" i="12"/>
  <c r="AI150" i="12"/>
  <c r="AT150" i="12"/>
  <c r="AU150" i="12"/>
  <c r="AV150" i="12"/>
  <c r="AQ152" i="12"/>
  <c r="AP152" i="12"/>
  <c r="AS152" i="12"/>
  <c r="Z152" i="12"/>
  <c r="EX153" i="12"/>
  <c r="DZ154" i="12"/>
  <c r="EA154" i="12"/>
  <c r="P157" i="12"/>
  <c r="BW158" i="12"/>
  <c r="AT159" i="12"/>
  <c r="AG160" i="12"/>
  <c r="BP161" i="12"/>
  <c r="BR161" i="12" s="1"/>
  <c r="BO161" i="12"/>
  <c r="P163" i="12"/>
  <c r="Y168" i="12"/>
  <c r="CX170" i="12"/>
  <c r="CG170" i="12"/>
  <c r="DD170" i="12"/>
  <c r="CV170" i="12"/>
  <c r="CM170" i="12"/>
  <c r="CE170" i="12"/>
  <c r="CY170" i="12"/>
  <c r="CC170" i="12"/>
  <c r="CW170" i="12"/>
  <c r="CL170" i="12"/>
  <c r="CB170" i="12"/>
  <c r="CU170" i="12"/>
  <c r="CK170" i="12"/>
  <c r="CZ170" i="12"/>
  <c r="CD170" i="12"/>
  <c r="DC170" i="12"/>
  <c r="CJ170" i="12"/>
  <c r="DB170" i="12"/>
  <c r="CI170" i="12"/>
  <c r="DA170" i="12"/>
  <c r="CH170" i="12"/>
  <c r="CT170" i="12"/>
  <c r="CF170" i="12"/>
  <c r="CS170" i="12"/>
  <c r="BA172" i="12"/>
  <c r="BC172" i="12" s="1"/>
  <c r="AP176" i="12"/>
  <c r="AQ176" i="12" s="1"/>
  <c r="AO176" i="12"/>
  <c r="AY184" i="12"/>
  <c r="AZ184" i="12" s="1"/>
  <c r="CY80" i="12"/>
  <c r="CH80" i="12"/>
  <c r="CW80" i="12"/>
  <c r="CF80" i="12"/>
  <c r="DA80" i="12"/>
  <c r="AZ80" i="12"/>
  <c r="DC84" i="12"/>
  <c r="CU84" i="12"/>
  <c r="CL84" i="12"/>
  <c r="CD84" i="12"/>
  <c r="DA84" i="12"/>
  <c r="CS84" i="12"/>
  <c r="CJ84" i="12"/>
  <c r="CB84" i="12"/>
  <c r="BZ84" i="12" s="1"/>
  <c r="CW84" i="12"/>
  <c r="CF84" i="12"/>
  <c r="DD84" i="12"/>
  <c r="BZ85" i="12"/>
  <c r="DZ85" i="12"/>
  <c r="BO85" i="12"/>
  <c r="BP85" i="12" s="1"/>
  <c r="BZ86" i="12"/>
  <c r="CN86" i="12"/>
  <c r="BH86" i="12"/>
  <c r="CZ87" i="12"/>
  <c r="CK90" i="12"/>
  <c r="CZ90" i="12"/>
  <c r="CN92" i="12"/>
  <c r="BD92" i="12"/>
  <c r="BE93" i="12"/>
  <c r="BF93" i="12" s="1"/>
  <c r="AY93" i="12"/>
  <c r="BH94" i="12"/>
  <c r="DZ95" i="12"/>
  <c r="BW96" i="12"/>
  <c r="AE97" i="12"/>
  <c r="AN98" i="12"/>
  <c r="BD98" i="12"/>
  <c r="BN101" i="12"/>
  <c r="DV103" i="12"/>
  <c r="EG103" i="12" s="1"/>
  <c r="EP103" i="12"/>
  <c r="DW103" i="12"/>
  <c r="EI103" i="12" s="1"/>
  <c r="DU103" i="12"/>
  <c r="ED103" i="12" s="1"/>
  <c r="DT103" i="12"/>
  <c r="EC103" i="12" s="1"/>
  <c r="ER103" i="12"/>
  <c r="FA103" i="12" s="1"/>
  <c r="DY103" i="12"/>
  <c r="EM103" i="12" s="1"/>
  <c r="BC106" i="12"/>
  <c r="Q108" i="12"/>
  <c r="P109" i="12"/>
  <c r="BT109" i="12"/>
  <c r="AI110" i="12"/>
  <c r="CY110" i="12"/>
  <c r="CH110" i="12"/>
  <c r="CX110" i="12"/>
  <c r="CE110" i="12"/>
  <c r="CW110" i="12"/>
  <c r="CM110" i="12"/>
  <c r="CD110" i="12"/>
  <c r="CV110" i="12"/>
  <c r="CL110" i="12"/>
  <c r="CC110" i="12"/>
  <c r="DA110" i="12"/>
  <c r="CG110" i="12"/>
  <c r="DD110" i="12"/>
  <c r="BU112" i="12"/>
  <c r="EQ112" i="12"/>
  <c r="EY112" i="12" s="1"/>
  <c r="DY112" i="12"/>
  <c r="EL112" i="12" s="1"/>
  <c r="EP112" i="12"/>
  <c r="DW112" i="12"/>
  <c r="EH112" i="12" s="1"/>
  <c r="DV112" i="12"/>
  <c r="EF112" i="12" s="1"/>
  <c r="DU112" i="12"/>
  <c r="EE112" i="12" s="1"/>
  <c r="ES112" i="12"/>
  <c r="FC112" i="12" s="1"/>
  <c r="AE113" i="12"/>
  <c r="BD114" i="12"/>
  <c r="BE114" i="12" s="1"/>
  <c r="BF114" i="12" s="1"/>
  <c r="EX115" i="12"/>
  <c r="Z117" i="12"/>
  <c r="CW120" i="12"/>
  <c r="CF120" i="12"/>
  <c r="CZ120" i="12"/>
  <c r="DC120" i="12"/>
  <c r="CS120" i="12"/>
  <c r="CI120" i="12"/>
  <c r="DB120" i="12"/>
  <c r="CH120" i="12"/>
  <c r="DA120" i="12"/>
  <c r="CG120" i="12"/>
  <c r="CU120" i="12"/>
  <c r="CK120" i="12"/>
  <c r="CB120" i="12"/>
  <c r="H121" i="12"/>
  <c r="J121" i="12"/>
  <c r="K121" i="12" s="1"/>
  <c r="BP121" i="12"/>
  <c r="BR121" i="12" s="1"/>
  <c r="Z123" i="12"/>
  <c r="ET123" i="12"/>
  <c r="FF123" i="12" s="1"/>
  <c r="EW123" i="12"/>
  <c r="EU124" i="12"/>
  <c r="FH124" i="12" s="1"/>
  <c r="DU124" i="12"/>
  <c r="EE124" i="12" s="1"/>
  <c r="EP124" i="12"/>
  <c r="DY124" i="12"/>
  <c r="DS124" i="12"/>
  <c r="AO124" i="12"/>
  <c r="AP124" i="12" s="1"/>
  <c r="AQ124" i="12" s="1"/>
  <c r="BZ126" i="12"/>
  <c r="CW126" i="12"/>
  <c r="BR127" i="12"/>
  <c r="AE128" i="12"/>
  <c r="AY128" i="12"/>
  <c r="AS129" i="12"/>
  <c r="EA129" i="12"/>
  <c r="U130" i="12"/>
  <c r="EW131" i="12"/>
  <c r="ET131" i="12"/>
  <c r="FF131" i="12" s="1"/>
  <c r="V132" i="12"/>
  <c r="DF132" i="12"/>
  <c r="CN133" i="12"/>
  <c r="BZ133" i="12"/>
  <c r="V133" i="12"/>
  <c r="AP134" i="12"/>
  <c r="AS134" i="12" s="1"/>
  <c r="DA134" i="12"/>
  <c r="CS134" i="12"/>
  <c r="DF134" i="12" s="1"/>
  <c r="CZ134" i="12"/>
  <c r="CI134" i="12"/>
  <c r="CY134" i="12"/>
  <c r="CH134" i="12"/>
  <c r="DB134" i="12"/>
  <c r="CT134" i="12"/>
  <c r="CK134" i="12"/>
  <c r="CC134" i="12"/>
  <c r="CW134" i="12"/>
  <c r="CJ134" i="12"/>
  <c r="CV134" i="12"/>
  <c r="CG134" i="12"/>
  <c r="CU134" i="12"/>
  <c r="CF134" i="12"/>
  <c r="DC134" i="12"/>
  <c r="CM134" i="12"/>
  <c r="AF136" i="12"/>
  <c r="AG136" i="12" s="1"/>
  <c r="AE136" i="12"/>
  <c r="BF136" i="12"/>
  <c r="V138" i="12"/>
  <c r="W138" i="12" s="1"/>
  <c r="Y138" i="12" s="1"/>
  <c r="DZ138" i="12"/>
  <c r="EA138" i="12"/>
  <c r="AP138" i="12"/>
  <c r="AS138" i="12"/>
  <c r="BP139" i="12"/>
  <c r="BR139" i="12" s="1"/>
  <c r="BO139" i="12"/>
  <c r="AU140" i="12"/>
  <c r="AV140" i="12" s="1"/>
  <c r="AT140" i="12"/>
  <c r="AF141" i="12"/>
  <c r="AG141" i="12" s="1"/>
  <c r="AE141" i="12"/>
  <c r="BU145" i="12"/>
  <c r="AI146" i="12"/>
  <c r="AP147" i="12"/>
  <c r="AQ147" i="12" s="1"/>
  <c r="BC148" i="12"/>
  <c r="CW148" i="12"/>
  <c r="AO148" i="12"/>
  <c r="AQ148" i="12" s="1"/>
  <c r="AP148" i="12"/>
  <c r="AL149" i="12"/>
  <c r="AN149" i="12" s="1"/>
  <c r="BZ150" i="12"/>
  <c r="CY151" i="12"/>
  <c r="AG152" i="12"/>
  <c r="AY154" i="12"/>
  <c r="AZ154" i="12"/>
  <c r="BA154" i="12" s="1"/>
  <c r="Z155" i="12"/>
  <c r="DC156" i="12"/>
  <c r="CU156" i="12"/>
  <c r="CL156" i="12"/>
  <c r="CD156" i="12"/>
  <c r="DB156" i="12"/>
  <c r="CT156" i="12"/>
  <c r="CK156" i="12"/>
  <c r="CC156" i="12"/>
  <c r="DA156" i="12"/>
  <c r="CS156" i="12"/>
  <c r="DF156" i="12" s="1"/>
  <c r="CJ156" i="12"/>
  <c r="CB156" i="12"/>
  <c r="DD156" i="12"/>
  <c r="CV156" i="12"/>
  <c r="CM156" i="12"/>
  <c r="CE156" i="12"/>
  <c r="CZ156" i="12"/>
  <c r="CI156" i="12"/>
  <c r="CY156" i="12"/>
  <c r="CH156" i="12"/>
  <c r="CX156" i="12"/>
  <c r="CG156" i="12"/>
  <c r="DA157" i="12"/>
  <c r="AA157" i="12"/>
  <c r="AB157" i="12" s="1"/>
  <c r="Z157" i="12"/>
  <c r="AT158" i="12"/>
  <c r="AU158" i="12"/>
  <c r="AV158" i="12"/>
  <c r="AK159" i="12"/>
  <c r="DD159" i="12"/>
  <c r="CV159" i="12"/>
  <c r="CM159" i="12"/>
  <c r="CE159" i="12"/>
  <c r="DC159" i="12"/>
  <c r="CU159" i="12"/>
  <c r="CL159" i="12"/>
  <c r="CD159" i="12"/>
  <c r="DB159" i="12"/>
  <c r="CT159" i="12"/>
  <c r="CK159" i="12"/>
  <c r="CC159" i="12"/>
  <c r="CW159" i="12"/>
  <c r="CF159" i="12"/>
  <c r="DA159" i="12"/>
  <c r="CJ159" i="12"/>
  <c r="CZ159" i="12"/>
  <c r="CI159" i="12"/>
  <c r="CY159" i="12"/>
  <c r="CH159" i="12"/>
  <c r="CX159" i="12"/>
  <c r="CG159" i="12"/>
  <c r="CS159" i="12"/>
  <c r="CB159" i="12"/>
  <c r="CN159" i="12" s="1"/>
  <c r="DD161" i="12"/>
  <c r="EX161" i="12"/>
  <c r="DA163" i="12"/>
  <c r="CS163" i="12"/>
  <c r="DF163" i="12" s="1"/>
  <c r="CJ163" i="12"/>
  <c r="CB163" i="12"/>
  <c r="CN163" i="12" s="1"/>
  <c r="DD163" i="12"/>
  <c r="CU163" i="12"/>
  <c r="CK163" i="12"/>
  <c r="DC163" i="12"/>
  <c r="CT163" i="12"/>
  <c r="CI163" i="12"/>
  <c r="DB163" i="12"/>
  <c r="CH163" i="12"/>
  <c r="CV163" i="12"/>
  <c r="CL163" i="12"/>
  <c r="CC163" i="12"/>
  <c r="CZ163" i="12"/>
  <c r="CM163" i="12"/>
  <c r="CY163" i="12"/>
  <c r="CG163" i="12"/>
  <c r="CW163" i="12"/>
  <c r="CE163" i="12"/>
  <c r="V167" i="12"/>
  <c r="W167" i="12" s="1"/>
  <c r="Y167" i="12" s="1"/>
  <c r="DF170" i="12"/>
  <c r="AS171" i="12"/>
  <c r="F174" i="12"/>
  <c r="AF176" i="12"/>
  <c r="AE176" i="12"/>
  <c r="AG176" i="12"/>
  <c r="BJ181" i="12"/>
  <c r="AJ184" i="12"/>
  <c r="FH186" i="12"/>
  <c r="ET186" i="12"/>
  <c r="DA78" i="12"/>
  <c r="CS78" i="12"/>
  <c r="DF78" i="12" s="1"/>
  <c r="CJ78" i="12"/>
  <c r="CB78" i="12"/>
  <c r="CN78" i="12" s="1"/>
  <c r="CY78" i="12"/>
  <c r="CH78" i="12"/>
  <c r="DB78" i="12"/>
  <c r="BM79" i="12"/>
  <c r="AY80" i="12"/>
  <c r="CE80" i="12"/>
  <c r="DB80" i="12"/>
  <c r="EQ82" i="12"/>
  <c r="EY82" i="12" s="1"/>
  <c r="DY82" i="12"/>
  <c r="EL82" i="12" s="1"/>
  <c r="DW82" i="12"/>
  <c r="EH82" i="12" s="1"/>
  <c r="ES82" i="12"/>
  <c r="FC82" i="12" s="1"/>
  <c r="DS82" i="12"/>
  <c r="Z82" i="12"/>
  <c r="AG83" i="12"/>
  <c r="AI83" i="12" s="1"/>
  <c r="BP83" i="12"/>
  <c r="AK83" i="12"/>
  <c r="CE84" i="12"/>
  <c r="DF84" i="12"/>
  <c r="DW84" i="12"/>
  <c r="EH84" i="12" s="1"/>
  <c r="EU84" i="12"/>
  <c r="FH84" i="12" s="1"/>
  <c r="DU84" i="12"/>
  <c r="EE84" i="12" s="1"/>
  <c r="EQ84" i="12"/>
  <c r="EY84" i="12" s="1"/>
  <c r="DY84" i="12"/>
  <c r="EL84" i="12" s="1"/>
  <c r="DA86" i="12"/>
  <c r="CS86" i="12"/>
  <c r="CJ86" i="12"/>
  <c r="CB86" i="12"/>
  <c r="CY86" i="12"/>
  <c r="CH86" i="12"/>
  <c r="DC86" i="12"/>
  <c r="CU86" i="12"/>
  <c r="CL86" i="12"/>
  <c r="CD86" i="12"/>
  <c r="DD86" i="12"/>
  <c r="BP86" i="12"/>
  <c r="BR86" i="12" s="1"/>
  <c r="CB87" i="12"/>
  <c r="CN87" i="12" s="1"/>
  <c r="DW88" i="12"/>
  <c r="EH88" i="12" s="1"/>
  <c r="DV89" i="12"/>
  <c r="EG89" i="12" s="1"/>
  <c r="ET89" i="12"/>
  <c r="FF89" i="12" s="1"/>
  <c r="DT89" i="12"/>
  <c r="EC89" i="12" s="1"/>
  <c r="EP89" i="12"/>
  <c r="DX89" i="12"/>
  <c r="EJ89" i="12" s="1"/>
  <c r="CN90" i="12"/>
  <c r="BZ90" i="12"/>
  <c r="CM90" i="12"/>
  <c r="AP91" i="12"/>
  <c r="AI91" i="12"/>
  <c r="W92" i="12"/>
  <c r="Y92" i="12" s="1"/>
  <c r="CX93" i="12"/>
  <c r="CG93" i="12"/>
  <c r="CW93" i="12"/>
  <c r="CF93" i="12"/>
  <c r="DD93" i="12"/>
  <c r="CV93" i="12"/>
  <c r="CM93" i="12"/>
  <c r="CE93" i="12"/>
  <c r="CZ93" i="12"/>
  <c r="CI93" i="12"/>
  <c r="DC93" i="12"/>
  <c r="I93" i="12"/>
  <c r="BU94" i="12"/>
  <c r="AU96" i="12"/>
  <c r="BE96" i="12"/>
  <c r="BT96" i="12"/>
  <c r="BR97" i="12"/>
  <c r="DV97" i="12"/>
  <c r="EG97" i="12" s="1"/>
  <c r="EU97" i="12"/>
  <c r="FG97" i="12" s="1"/>
  <c r="DU97" i="12"/>
  <c r="ED97" i="12" s="1"/>
  <c r="ET97" i="12"/>
  <c r="FF97" i="12" s="1"/>
  <c r="DT97" i="12"/>
  <c r="EP97" i="12"/>
  <c r="AK97" i="12"/>
  <c r="AL97" i="12" s="1"/>
  <c r="ER97" i="12"/>
  <c r="FA97" i="12" s="1"/>
  <c r="AQ98" i="12"/>
  <c r="CN99" i="12"/>
  <c r="AY99" i="12"/>
  <c r="AG100" i="12"/>
  <c r="P100" i="12"/>
  <c r="R100" i="12" s="1"/>
  <c r="EX100" i="12"/>
  <c r="BD101" i="12"/>
  <c r="DZ101" i="12"/>
  <c r="Y101" i="12"/>
  <c r="BU101" i="12"/>
  <c r="BW102" i="12"/>
  <c r="DS103" i="12"/>
  <c r="EU103" i="12"/>
  <c r="R105" i="12"/>
  <c r="AX105" i="12"/>
  <c r="AD106" i="12"/>
  <c r="BD106" i="12"/>
  <c r="BF106" i="12" s="1"/>
  <c r="BE106" i="12"/>
  <c r="EX107" i="12"/>
  <c r="P108" i="12"/>
  <c r="AA108" i="12"/>
  <c r="AB108" i="12" s="1"/>
  <c r="AQ108" i="12"/>
  <c r="BT108" i="12"/>
  <c r="BU108" i="12" s="1"/>
  <c r="BW108" i="12" s="1"/>
  <c r="Z109" i="12"/>
  <c r="AF110" i="12"/>
  <c r="AJ110" i="12"/>
  <c r="AK110" i="12"/>
  <c r="AL111" i="12"/>
  <c r="AN111" i="12" s="1"/>
  <c r="AK111" i="12"/>
  <c r="BJ111" i="12"/>
  <c r="CW112" i="12"/>
  <c r="CF112" i="12"/>
  <c r="DB112" i="12"/>
  <c r="CS112" i="12"/>
  <c r="CI112" i="12"/>
  <c r="DA112" i="12"/>
  <c r="CH112" i="12"/>
  <c r="CZ112" i="12"/>
  <c r="CG112" i="12"/>
  <c r="DD112" i="12"/>
  <c r="CU112" i="12"/>
  <c r="CK112" i="12"/>
  <c r="CB112" i="12"/>
  <c r="BZ112" i="12" s="1"/>
  <c r="DS112" i="12"/>
  <c r="V115" i="12"/>
  <c r="W115" i="12" s="1"/>
  <c r="U115" i="12"/>
  <c r="R116" i="12"/>
  <c r="T116" i="12" s="1"/>
  <c r="AD116" i="12"/>
  <c r="DD117" i="12"/>
  <c r="CV117" i="12"/>
  <c r="CM117" i="12"/>
  <c r="CE117" i="12"/>
  <c r="CW117" i="12"/>
  <c r="CL117" i="12"/>
  <c r="CC117" i="12"/>
  <c r="CU117" i="12"/>
  <c r="CK117" i="12"/>
  <c r="CB117" i="12"/>
  <c r="DC117" i="12"/>
  <c r="CT117" i="12"/>
  <c r="CJ117" i="12"/>
  <c r="CY117" i="12"/>
  <c r="CF117" i="12"/>
  <c r="EA117" i="12"/>
  <c r="DZ117" i="12"/>
  <c r="AG117" i="12"/>
  <c r="AF117" i="12"/>
  <c r="AI117" i="12" s="1"/>
  <c r="AF118" i="12"/>
  <c r="AV120" i="12"/>
  <c r="AX120" i="12" s="1"/>
  <c r="BJ120" i="12"/>
  <c r="BK120" i="12" s="1"/>
  <c r="CN120" i="12"/>
  <c r="BZ120" i="12"/>
  <c r="AU120" i="12"/>
  <c r="I121" i="12"/>
  <c r="BO122" i="12"/>
  <c r="BN122" i="12"/>
  <c r="EX122" i="12"/>
  <c r="AF123" i="12"/>
  <c r="AG123" i="12" s="1"/>
  <c r="CX123" i="12"/>
  <c r="CG123" i="12"/>
  <c r="DA123" i="12"/>
  <c r="CS123" i="12"/>
  <c r="CJ123" i="12"/>
  <c r="CB123" i="12"/>
  <c r="CU123" i="12"/>
  <c r="CK123" i="12"/>
  <c r="DD123" i="12"/>
  <c r="CT123" i="12"/>
  <c r="CI123" i="12"/>
  <c r="DC123" i="12"/>
  <c r="CH123" i="12"/>
  <c r="CW123" i="12"/>
  <c r="CM123" i="12"/>
  <c r="CC123" i="12"/>
  <c r="V123" i="12"/>
  <c r="DT124" i="12"/>
  <c r="EB124" i="12" s="1"/>
  <c r="BJ126" i="12"/>
  <c r="BM126" i="12" s="1"/>
  <c r="CD126" i="12"/>
  <c r="CZ126" i="12"/>
  <c r="BS126" i="12"/>
  <c r="AP129" i="12"/>
  <c r="AQ129" i="12" s="1"/>
  <c r="DA129" i="12"/>
  <c r="CS129" i="12"/>
  <c r="DF129" i="12" s="1"/>
  <c r="CJ129" i="12"/>
  <c r="CB129" i="12"/>
  <c r="CZ129" i="12"/>
  <c r="CI129" i="12"/>
  <c r="DC129" i="12"/>
  <c r="CU129" i="12"/>
  <c r="CL129" i="12"/>
  <c r="CD129" i="12"/>
  <c r="DD129" i="12"/>
  <c r="CE129" i="12"/>
  <c r="DB129" i="12"/>
  <c r="CC129" i="12"/>
  <c r="CY129" i="12"/>
  <c r="CT129" i="12"/>
  <c r="CG129" i="12"/>
  <c r="BO129" i="12"/>
  <c r="AA130" i="12"/>
  <c r="AF131" i="12"/>
  <c r="AQ134" i="12"/>
  <c r="AQ136" i="12"/>
  <c r="AS136" i="12" s="1"/>
  <c r="AP136" i="12"/>
  <c r="AJ136" i="12"/>
  <c r="AY138" i="12"/>
  <c r="AZ138" i="12"/>
  <c r="DX139" i="12"/>
  <c r="EJ139" i="12" s="1"/>
  <c r="EM139" i="12"/>
  <c r="ET139" i="12"/>
  <c r="EX139" i="12"/>
  <c r="U140" i="12"/>
  <c r="BS142" i="12"/>
  <c r="BT142" i="12"/>
  <c r="BU142" i="12" s="1"/>
  <c r="BP143" i="12"/>
  <c r="BR143" i="12" s="1"/>
  <c r="H144" i="12"/>
  <c r="AZ144" i="12"/>
  <c r="CW146" i="12"/>
  <c r="CF146" i="12"/>
  <c r="DD146" i="12"/>
  <c r="CV146" i="12"/>
  <c r="CM146" i="12"/>
  <c r="CE146" i="12"/>
  <c r="DC146" i="12"/>
  <c r="CU146" i="12"/>
  <c r="CL146" i="12"/>
  <c r="CD146" i="12"/>
  <c r="CX146" i="12"/>
  <c r="CG146" i="12"/>
  <c r="CY146" i="12"/>
  <c r="CI146" i="12"/>
  <c r="CT146" i="12"/>
  <c r="CH146" i="12"/>
  <c r="CS146" i="12"/>
  <c r="DF146" i="12" s="1"/>
  <c r="CC146" i="12"/>
  <c r="DA146" i="12"/>
  <c r="CK146" i="12"/>
  <c r="AZ147" i="12"/>
  <c r="BA147" i="12" s="1"/>
  <c r="AY147" i="12"/>
  <c r="BO147" i="12"/>
  <c r="BP147" i="12" s="1"/>
  <c r="BN147" i="12"/>
  <c r="BZ148" i="12"/>
  <c r="V149" i="12"/>
  <c r="AY150" i="12"/>
  <c r="DA151" i="12"/>
  <c r="BK151" i="12"/>
  <c r="AE154" i="12"/>
  <c r="BD154" i="12"/>
  <c r="F155" i="12"/>
  <c r="AI155" i="12"/>
  <c r="BN156" i="12"/>
  <c r="AO156" i="12"/>
  <c r="AP156" i="12" s="1"/>
  <c r="AQ156" i="12" s="1"/>
  <c r="AU157" i="12"/>
  <c r="DC157" i="12"/>
  <c r="EL158" i="12"/>
  <c r="DF159" i="12"/>
  <c r="DV161" i="12"/>
  <c r="EG161" i="12" s="1"/>
  <c r="EU161" i="12"/>
  <c r="DU161" i="12"/>
  <c r="ED161" i="12" s="1"/>
  <c r="DT161" i="12"/>
  <c r="EC161" i="12" s="1"/>
  <c r="DW161" i="12"/>
  <c r="EI161" i="12" s="1"/>
  <c r="DY161" i="12"/>
  <c r="EM161" i="12" s="1"/>
  <c r="ES161" i="12"/>
  <c r="FD161" i="12" s="1"/>
  <c r="DS161" i="12"/>
  <c r="EQ161" i="12"/>
  <c r="EZ161" i="12" s="1"/>
  <c r="ER161" i="12"/>
  <c r="FA161" i="12" s="1"/>
  <c r="V175" i="12"/>
  <c r="W175" i="12" s="1"/>
  <c r="U175" i="12"/>
  <c r="AK177" i="12"/>
  <c r="CG80" i="12"/>
  <c r="CS80" i="12"/>
  <c r="DF80" i="12" s="1"/>
  <c r="DC80" i="12"/>
  <c r="AD84" i="12"/>
  <c r="AG85" i="12"/>
  <c r="DD87" i="12"/>
  <c r="CV87" i="12"/>
  <c r="CM87" i="12"/>
  <c r="CE87" i="12"/>
  <c r="DB87" i="12"/>
  <c r="CT87" i="12"/>
  <c r="CK87" i="12"/>
  <c r="CC87" i="12"/>
  <c r="CX87" i="12"/>
  <c r="CG87" i="12"/>
  <c r="DC87" i="12"/>
  <c r="G87" i="12"/>
  <c r="H87" i="12" s="1"/>
  <c r="AE89" i="12"/>
  <c r="CW90" i="12"/>
  <c r="CF90" i="12"/>
  <c r="DC90" i="12"/>
  <c r="CU90" i="12"/>
  <c r="CL90" i="12"/>
  <c r="CD90" i="12"/>
  <c r="CY90" i="12"/>
  <c r="CH90" i="12"/>
  <c r="DB90" i="12"/>
  <c r="P90" i="12"/>
  <c r="BN90" i="12"/>
  <c r="BP91" i="12"/>
  <c r="AK91" i="12"/>
  <c r="AL91" i="12" s="1"/>
  <c r="DF92" i="12"/>
  <c r="DW92" i="12"/>
  <c r="EH92" i="12" s="1"/>
  <c r="EU92" i="12"/>
  <c r="FH92" i="12" s="1"/>
  <c r="DU92" i="12"/>
  <c r="EE92" i="12" s="1"/>
  <c r="EQ92" i="12"/>
  <c r="EY92" i="12" s="1"/>
  <c r="DY92" i="12"/>
  <c r="EP92" i="12"/>
  <c r="ET92" i="12" s="1"/>
  <c r="FE92" i="12" s="1"/>
  <c r="CC93" i="12"/>
  <c r="BN93" i="12"/>
  <c r="AA95" i="12"/>
  <c r="ET95" i="12"/>
  <c r="FF95" i="12" s="1"/>
  <c r="AV96" i="12"/>
  <c r="BU96" i="12"/>
  <c r="R96" i="12"/>
  <c r="T96" i="12" s="1"/>
  <c r="AN97" i="12"/>
  <c r="Q98" i="12"/>
  <c r="R98" i="12" s="1"/>
  <c r="P98" i="12"/>
  <c r="BI99" i="12"/>
  <c r="BJ99" i="12" s="1"/>
  <c r="R101" i="12"/>
  <c r="BW101" i="12"/>
  <c r="Z101" i="12"/>
  <c r="BA102" i="12"/>
  <c r="BC102" i="12" s="1"/>
  <c r="AZ102" i="12"/>
  <c r="BZ102" i="12"/>
  <c r="DA102" i="12"/>
  <c r="CS102" i="12"/>
  <c r="DF102" i="12" s="1"/>
  <c r="CJ102" i="12"/>
  <c r="CB102" i="12"/>
  <c r="CN102" i="12" s="1"/>
  <c r="CZ102" i="12"/>
  <c r="CI102" i="12"/>
  <c r="CY102" i="12"/>
  <c r="CH102" i="12"/>
  <c r="DC102" i="12"/>
  <c r="CU102" i="12"/>
  <c r="CL102" i="12"/>
  <c r="CD102" i="12"/>
  <c r="BR103" i="12"/>
  <c r="DX103" i="12"/>
  <c r="EJ103" i="12" s="1"/>
  <c r="U104" i="12"/>
  <c r="BT106" i="12"/>
  <c r="BU106" i="12" s="1"/>
  <c r="BW106" i="12"/>
  <c r="V107" i="12"/>
  <c r="W107" i="12" s="1"/>
  <c r="U107" i="12"/>
  <c r="R108" i="12"/>
  <c r="BD108" i="12"/>
  <c r="AD108" i="12"/>
  <c r="BJ109" i="12"/>
  <c r="BK109" i="12" s="1"/>
  <c r="DD109" i="12"/>
  <c r="CV109" i="12"/>
  <c r="CM109" i="12"/>
  <c r="CE109" i="12"/>
  <c r="CW109" i="12"/>
  <c r="CL109" i="12"/>
  <c r="CC109" i="12"/>
  <c r="CU109" i="12"/>
  <c r="CK109" i="12"/>
  <c r="CB109" i="12"/>
  <c r="DC109" i="12"/>
  <c r="CT109" i="12"/>
  <c r="CJ109" i="12"/>
  <c r="CY109" i="12"/>
  <c r="CF109" i="12"/>
  <c r="EA109" i="12"/>
  <c r="AG109" i="12"/>
  <c r="AF109" i="12"/>
  <c r="AI109" i="12" s="1"/>
  <c r="AG110" i="12"/>
  <c r="BZ110" i="12"/>
  <c r="CS110" i="12"/>
  <c r="DF110" i="12" s="1"/>
  <c r="CN112" i="12"/>
  <c r="DT112" i="12"/>
  <c r="EB112" i="12" s="1"/>
  <c r="BD112" i="12"/>
  <c r="DT113" i="12"/>
  <c r="EC113" i="12" s="1"/>
  <c r="DV113" i="12"/>
  <c r="EG113" i="12" s="1"/>
  <c r="DU113" i="12"/>
  <c r="ED113" i="12" s="1"/>
  <c r="DS113" i="12"/>
  <c r="EQ113" i="12"/>
  <c r="EZ113" i="12" s="1"/>
  <c r="EU113" i="12"/>
  <c r="CN115" i="12"/>
  <c r="AA115" i="12"/>
  <c r="W117" i="12"/>
  <c r="Y117" i="12" s="1"/>
  <c r="AT118" i="12"/>
  <c r="BT118" i="12"/>
  <c r="DV119" i="12"/>
  <c r="EG119" i="12" s="1"/>
  <c r="EP119" i="12"/>
  <c r="DW119" i="12"/>
  <c r="EI119" i="12" s="1"/>
  <c r="DU119" i="12"/>
  <c r="ED119" i="12" s="1"/>
  <c r="DT119" i="12"/>
  <c r="EC119" i="12" s="1"/>
  <c r="ER119" i="12"/>
  <c r="FA119" i="12" s="1"/>
  <c r="DY119" i="12"/>
  <c r="EM119" i="12" s="1"/>
  <c r="ET119" i="12"/>
  <c r="FF119" i="12" s="1"/>
  <c r="CC120" i="12"/>
  <c r="CT120" i="12"/>
  <c r="AP120" i="12"/>
  <c r="BM120" i="12"/>
  <c r="BT122" i="12"/>
  <c r="DF123" i="12"/>
  <c r="AJ123" i="12"/>
  <c r="DA124" i="12"/>
  <c r="CS124" i="12"/>
  <c r="DF124" i="12" s="1"/>
  <c r="CJ124" i="12"/>
  <c r="CB124" i="12"/>
  <c r="CN124" i="12" s="1"/>
  <c r="DD124" i="12"/>
  <c r="CV124" i="12"/>
  <c r="CM124" i="12"/>
  <c r="CE124" i="12"/>
  <c r="CT124" i="12"/>
  <c r="CH124" i="12"/>
  <c r="DC124" i="12"/>
  <c r="CG124" i="12"/>
  <c r="DB124" i="12"/>
  <c r="CF124" i="12"/>
  <c r="CW124" i="12"/>
  <c r="CK124" i="12"/>
  <c r="DV124" i="12"/>
  <c r="EF124" i="12" s="1"/>
  <c r="EP125" i="12"/>
  <c r="ES125" i="12"/>
  <c r="FD125" i="12" s="1"/>
  <c r="DS125" i="12"/>
  <c r="EU125" i="12"/>
  <c r="DY125" i="12"/>
  <c r="EM125" i="12" s="1"/>
  <c r="DT125" i="12"/>
  <c r="EC125" i="12" s="1"/>
  <c r="Q126" i="12"/>
  <c r="R126" i="12" s="1"/>
  <c r="AV126" i="12"/>
  <c r="CE126" i="12"/>
  <c r="DA126" i="12"/>
  <c r="EX126" i="12"/>
  <c r="AF127" i="12"/>
  <c r="AG127" i="12" s="1"/>
  <c r="AI127" i="12" s="1"/>
  <c r="G127" i="12"/>
  <c r="K127" i="12" s="1"/>
  <c r="J127" i="12"/>
  <c r="H127" i="12"/>
  <c r="AU127" i="12"/>
  <c r="AX127" i="12" s="1"/>
  <c r="AV127" i="12"/>
  <c r="AT128" i="12"/>
  <c r="AD130" i="12"/>
  <c r="DD130" i="12"/>
  <c r="CV130" i="12"/>
  <c r="CM130" i="12"/>
  <c r="CE130" i="12"/>
  <c r="DC130" i="12"/>
  <c r="CU130" i="12"/>
  <c r="CL130" i="12"/>
  <c r="CD130" i="12"/>
  <c r="CX130" i="12"/>
  <c r="CG130" i="12"/>
  <c r="DA130" i="12"/>
  <c r="CB130" i="12"/>
  <c r="CZ130" i="12"/>
  <c r="CY130" i="12"/>
  <c r="CK130" i="12"/>
  <c r="CF130" i="12"/>
  <c r="AI131" i="12"/>
  <c r="EC131" i="12"/>
  <c r="DX131" i="12"/>
  <c r="EJ131" i="12" s="1"/>
  <c r="AJ131" i="12"/>
  <c r="AL131" i="12"/>
  <c r="AD132" i="12"/>
  <c r="AA132" i="12"/>
  <c r="AB132" i="12" s="1"/>
  <c r="BH132" i="12"/>
  <c r="AE133" i="12"/>
  <c r="CX134" i="12"/>
  <c r="BR135" i="12"/>
  <c r="AU136" i="12"/>
  <c r="AT136" i="12"/>
  <c r="AT137" i="12"/>
  <c r="AE138" i="12"/>
  <c r="BM141" i="12"/>
  <c r="BJ141" i="12"/>
  <c r="BE142" i="12"/>
  <c r="EX142" i="12"/>
  <c r="DD143" i="12"/>
  <c r="CV143" i="12"/>
  <c r="CM143" i="12"/>
  <c r="CE143" i="12"/>
  <c r="DC143" i="12"/>
  <c r="CU143" i="12"/>
  <c r="CL143" i="12"/>
  <c r="CD143" i="12"/>
  <c r="DB143" i="12"/>
  <c r="CT143" i="12"/>
  <c r="CK143" i="12"/>
  <c r="CC143" i="12"/>
  <c r="CW143" i="12"/>
  <c r="CF143" i="12"/>
  <c r="DA143" i="12"/>
  <c r="CJ143" i="12"/>
  <c r="CZ143" i="12"/>
  <c r="CI143" i="12"/>
  <c r="Z143" i="12"/>
  <c r="I144" i="12"/>
  <c r="BF144" i="12"/>
  <c r="AK145" i="12"/>
  <c r="AL145" i="12" s="1"/>
  <c r="AJ145" i="12"/>
  <c r="BA146" i="12"/>
  <c r="BC146" i="12" s="1"/>
  <c r="BT146" i="12"/>
  <c r="BU146" i="12" s="1"/>
  <c r="BW146" i="12"/>
  <c r="DX146" i="12"/>
  <c r="EK146" i="12" s="1"/>
  <c r="BD147" i="12"/>
  <c r="EM147" i="12"/>
  <c r="BA148" i="12"/>
  <c r="T150" i="12"/>
  <c r="Q150" i="12"/>
  <c r="R150" i="12" s="1"/>
  <c r="EP151" i="12"/>
  <c r="DW151" i="12"/>
  <c r="EI151" i="12" s="1"/>
  <c r="DV151" i="12"/>
  <c r="EG151" i="12" s="1"/>
  <c r="EQ151" i="12"/>
  <c r="EZ151" i="12" s="1"/>
  <c r="DY151" i="12"/>
  <c r="DU151" i="12"/>
  <c r="ED151" i="12" s="1"/>
  <c r="EU151" i="12"/>
  <c r="FG151" i="12" s="1"/>
  <c r="DT151" i="12"/>
  <c r="EC151" i="12" s="1"/>
  <c r="DS151" i="12"/>
  <c r="BS152" i="12"/>
  <c r="DB153" i="12"/>
  <c r="CT153" i="12"/>
  <c r="CK153" i="12"/>
  <c r="CC153" i="12"/>
  <c r="DA153" i="12"/>
  <c r="CS153" i="12"/>
  <c r="DF153" i="12" s="1"/>
  <c r="CJ153" i="12"/>
  <c r="CB153" i="12"/>
  <c r="CZ153" i="12"/>
  <c r="CI153" i="12"/>
  <c r="DC153" i="12"/>
  <c r="CU153" i="12"/>
  <c r="CL153" i="12"/>
  <c r="CD153" i="12"/>
  <c r="CW153" i="12"/>
  <c r="CG153" i="12"/>
  <c r="CV153" i="12"/>
  <c r="CF153" i="12"/>
  <c r="CE153" i="12"/>
  <c r="CY153" i="12"/>
  <c r="CM153" i="12"/>
  <c r="AJ154" i="12"/>
  <c r="V156" i="12"/>
  <c r="CW156" i="12"/>
  <c r="AY156" i="12"/>
  <c r="AV157" i="12"/>
  <c r="AX157" i="12" s="1"/>
  <c r="EP159" i="12"/>
  <c r="DW159" i="12"/>
  <c r="EI159" i="12" s="1"/>
  <c r="DV159" i="12"/>
  <c r="EG159" i="12" s="1"/>
  <c r="EQ159" i="12"/>
  <c r="EZ159" i="12" s="1"/>
  <c r="DY159" i="12"/>
  <c r="EM159" i="12" s="1"/>
  <c r="ER159" i="12"/>
  <c r="FA159" i="12" s="1"/>
  <c r="DU159" i="12"/>
  <c r="ED159" i="12" s="1"/>
  <c r="DS159" i="12"/>
  <c r="ES159" i="12"/>
  <c r="FD159" i="12" s="1"/>
  <c r="Q160" i="12"/>
  <c r="BT162" i="12"/>
  <c r="CX163" i="12"/>
  <c r="AF164" i="12"/>
  <c r="Q165" i="12"/>
  <c r="BS166" i="12"/>
  <c r="BT166" i="12"/>
  <c r="BU166" i="12" s="1"/>
  <c r="V181" i="12"/>
  <c r="W181" i="12" s="1"/>
  <c r="U181" i="12"/>
  <c r="BS14" i="12"/>
  <c r="DV14" i="12"/>
  <c r="EF14" i="12" s="1"/>
  <c r="DY15" i="12"/>
  <c r="EQ15" i="12"/>
  <c r="U16" i="12"/>
  <c r="DV17" i="12"/>
  <c r="EG17" i="12" s="1"/>
  <c r="AE20" i="12"/>
  <c r="DV20" i="12"/>
  <c r="EG20" i="12" s="1"/>
  <c r="DY21" i="12"/>
  <c r="EQ21" i="12"/>
  <c r="U22" i="12"/>
  <c r="AY24" i="12"/>
  <c r="CG24" i="12"/>
  <c r="CX24" i="12"/>
  <c r="ER24" i="12"/>
  <c r="FB24" i="12" s="1"/>
  <c r="BS28" i="12"/>
  <c r="DV28" i="12"/>
  <c r="EF28" i="12" s="1"/>
  <c r="DY29" i="12"/>
  <c r="EQ29" i="12"/>
  <c r="BI30" i="12"/>
  <c r="AY32" i="12"/>
  <c r="CG32" i="12"/>
  <c r="CX32" i="12"/>
  <c r="ER32" i="12"/>
  <c r="FB32" i="12" s="1"/>
  <c r="AO34" i="12"/>
  <c r="BS36" i="12"/>
  <c r="DV36" i="12"/>
  <c r="EF36" i="12" s="1"/>
  <c r="DY37" i="12"/>
  <c r="EQ37" i="12"/>
  <c r="U38" i="12"/>
  <c r="CG40" i="12"/>
  <c r="CX40" i="12"/>
  <c r="ER40" i="12"/>
  <c r="AO42" i="12"/>
  <c r="BS44" i="12"/>
  <c r="DV44" i="12"/>
  <c r="DY45" i="12"/>
  <c r="EQ45" i="12"/>
  <c r="U46" i="12"/>
  <c r="AY48" i="12"/>
  <c r="CG48" i="12"/>
  <c r="CX48" i="12"/>
  <c r="ER48" i="12"/>
  <c r="CF52" i="12"/>
  <c r="CX53" i="12"/>
  <c r="CG53" i="12"/>
  <c r="CZ53" i="12"/>
  <c r="DW54" i="12"/>
  <c r="EH54" i="12" s="1"/>
  <c r="EP54" i="12"/>
  <c r="CF57" i="12"/>
  <c r="BN59" i="12"/>
  <c r="CF59" i="12"/>
  <c r="CF60" i="12"/>
  <c r="AE61" i="12"/>
  <c r="BO61" i="12"/>
  <c r="AO62" i="12"/>
  <c r="ES64" i="12"/>
  <c r="FC64" i="12" s="1"/>
  <c r="DS64" i="12"/>
  <c r="EU64" i="12"/>
  <c r="DW68" i="12"/>
  <c r="EH68" i="12" s="1"/>
  <c r="EU68" i="12"/>
  <c r="DU68" i="12"/>
  <c r="EE68" i="12" s="1"/>
  <c r="ET69" i="12"/>
  <c r="FF69" i="12" s="1"/>
  <c r="BZ71" i="12"/>
  <c r="CJ72" i="12"/>
  <c r="CU72" i="12"/>
  <c r="ES72" i="12"/>
  <c r="FC72" i="12" s="1"/>
  <c r="DS72" i="12"/>
  <c r="EQ72" i="12"/>
  <c r="DY72" i="12"/>
  <c r="Z73" i="12"/>
  <c r="ET75" i="12"/>
  <c r="FF75" i="12" s="1"/>
  <c r="DW76" i="12"/>
  <c r="EH76" i="12" s="1"/>
  <c r="EU76" i="12"/>
  <c r="DU76" i="12"/>
  <c r="EE76" i="12" s="1"/>
  <c r="ET77" i="12"/>
  <c r="FF77" i="12" s="1"/>
  <c r="CG78" i="12"/>
  <c r="CT78" i="12"/>
  <c r="DD78" i="12"/>
  <c r="EP79" i="12"/>
  <c r="DV79" i="12"/>
  <c r="EG79" i="12" s="1"/>
  <c r="Q79" i="12"/>
  <c r="BK79" i="12"/>
  <c r="CI80" i="12"/>
  <c r="CT80" i="12"/>
  <c r="DD80" i="12"/>
  <c r="BN80" i="12"/>
  <c r="Z81" i="12"/>
  <c r="BP81" i="12"/>
  <c r="BR81" i="12" s="1"/>
  <c r="CB81" i="12"/>
  <c r="AA82" i="12"/>
  <c r="BU82" i="12"/>
  <c r="CI82" i="12"/>
  <c r="CV82" i="12"/>
  <c r="DU82" i="12"/>
  <c r="EE82" i="12" s="1"/>
  <c r="ER82" i="12"/>
  <c r="FB82" i="12" s="1"/>
  <c r="AJ83" i="12"/>
  <c r="AV83" i="12"/>
  <c r="AX83" i="12" s="1"/>
  <c r="CZ83" i="12"/>
  <c r="CI83" i="12"/>
  <c r="CX83" i="12"/>
  <c r="CG83" i="12"/>
  <c r="DB83" i="12"/>
  <c r="CT83" i="12"/>
  <c r="CK83" i="12"/>
  <c r="CC83" i="12"/>
  <c r="DC83" i="12"/>
  <c r="AA84" i="12"/>
  <c r="AY84" i="12"/>
  <c r="BU84" i="12"/>
  <c r="CH84" i="12"/>
  <c r="CV84" i="12"/>
  <c r="DT84" i="12"/>
  <c r="EB84" i="12" s="1"/>
  <c r="ER84" i="12"/>
  <c r="FB84" i="12" s="1"/>
  <c r="W85" i="12"/>
  <c r="Y85" i="12" s="1"/>
  <c r="AU85" i="12"/>
  <c r="AV85" i="12" s="1"/>
  <c r="CC85" i="12"/>
  <c r="BF86" i="12"/>
  <c r="CF86" i="12"/>
  <c r="CT86" i="12"/>
  <c r="EU86" i="12"/>
  <c r="DU86" i="12"/>
  <c r="EE86" i="12" s="1"/>
  <c r="ES86" i="12"/>
  <c r="FC86" i="12" s="1"/>
  <c r="DS86" i="12"/>
  <c r="DW86" i="12"/>
  <c r="EH86" i="12" s="1"/>
  <c r="EP86" i="12"/>
  <c r="CF87" i="12"/>
  <c r="Q87" i="12"/>
  <c r="BK87" i="12"/>
  <c r="BM87" i="12" s="1"/>
  <c r="AQ88" i="12"/>
  <c r="BZ88" i="12"/>
  <c r="CM88" i="12"/>
  <c r="R89" i="12"/>
  <c r="DU89" i="12"/>
  <c r="ED89" i="12" s="1"/>
  <c r="AK89" i="12"/>
  <c r="ER89" i="12"/>
  <c r="FA89" i="12" s="1"/>
  <c r="CC90" i="12"/>
  <c r="DF90" i="12"/>
  <c r="DD90" i="12"/>
  <c r="CD91" i="12"/>
  <c r="AQ91" i="12"/>
  <c r="DS92" i="12"/>
  <c r="AD92" i="12"/>
  <c r="ER92" i="12"/>
  <c r="FB92" i="12" s="1"/>
  <c r="BD93" i="12"/>
  <c r="CD93" i="12"/>
  <c r="CS93" i="12"/>
  <c r="DF93" i="12" s="1"/>
  <c r="DZ93" i="12"/>
  <c r="Y93" i="12"/>
  <c r="BW94" i="12"/>
  <c r="CI95" i="12"/>
  <c r="CY95" i="12"/>
  <c r="W96" i="12"/>
  <c r="Y96" i="12" s="1"/>
  <c r="BP97" i="12"/>
  <c r="DW97" i="12"/>
  <c r="EI97" i="12" s="1"/>
  <c r="AT97" i="12"/>
  <c r="BT98" i="12"/>
  <c r="BU98" i="12" s="1"/>
  <c r="AO99" i="12"/>
  <c r="BO99" i="12"/>
  <c r="BP99" i="12" s="1"/>
  <c r="BJ100" i="12"/>
  <c r="BK100" i="12" s="1"/>
  <c r="BM100" i="12" s="1"/>
  <c r="DW100" i="12"/>
  <c r="EI100" i="12" s="1"/>
  <c r="DV100" i="12"/>
  <c r="EG100" i="12" s="1"/>
  <c r="EU100" i="12"/>
  <c r="FG100" i="12" s="1"/>
  <c r="DU100" i="12"/>
  <c r="ED100" i="12" s="1"/>
  <c r="EQ100" i="12"/>
  <c r="EZ100" i="12" s="1"/>
  <c r="DY100" i="12"/>
  <c r="ES100" i="12"/>
  <c r="FD100" i="12" s="1"/>
  <c r="AF101" i="12"/>
  <c r="AG101" i="12" s="1"/>
  <c r="AI101" i="12" s="1"/>
  <c r="AU101" i="12"/>
  <c r="BT101" i="12"/>
  <c r="CJ101" i="12"/>
  <c r="CU101" i="12"/>
  <c r="Z102" i="12"/>
  <c r="CC102" i="12"/>
  <c r="EU102" i="12"/>
  <c r="DU102" i="12"/>
  <c r="EE102" i="12" s="1"/>
  <c r="DT102" i="12"/>
  <c r="EB102" i="12" s="1"/>
  <c r="ES102" i="12"/>
  <c r="FC102" i="12" s="1"/>
  <c r="DS102" i="12"/>
  <c r="DW102" i="12"/>
  <c r="EH102" i="12" s="1"/>
  <c r="ER102" i="12"/>
  <c r="FB102" i="12" s="1"/>
  <c r="AV103" i="12"/>
  <c r="AX103" i="12" s="1"/>
  <c r="AB104" i="12"/>
  <c r="AD104" i="12" s="1"/>
  <c r="AP104" i="12"/>
  <c r="AQ104" i="12"/>
  <c r="AS104" i="12" s="1"/>
  <c r="BT104" i="12"/>
  <c r="EP105" i="12"/>
  <c r="CN107" i="12"/>
  <c r="AA107" i="12"/>
  <c r="AB107" i="12" s="1"/>
  <c r="DF109" i="12"/>
  <c r="W109" i="12"/>
  <c r="CB110" i="12"/>
  <c r="CN110" i="12" s="1"/>
  <c r="CT110" i="12"/>
  <c r="AZ110" i="12"/>
  <c r="BA110" i="12"/>
  <c r="AY110" i="12"/>
  <c r="AU110" i="12"/>
  <c r="CC112" i="12"/>
  <c r="CT112" i="12"/>
  <c r="DW113" i="12"/>
  <c r="EI113" i="12" s="1"/>
  <c r="EQ114" i="12"/>
  <c r="EY114" i="12" s="1"/>
  <c r="ET115" i="12"/>
  <c r="FF115" i="12" s="1"/>
  <c r="F116" i="12"/>
  <c r="H116" i="12"/>
  <c r="BN117" i="12"/>
  <c r="CD117" i="12"/>
  <c r="CS117" i="12"/>
  <c r="DF117" i="12" s="1"/>
  <c r="Y118" i="12"/>
  <c r="CY118" i="12"/>
  <c r="CH118" i="12"/>
  <c r="CX118" i="12"/>
  <c r="CE118" i="12"/>
  <c r="CW118" i="12"/>
  <c r="CM118" i="12"/>
  <c r="CD118" i="12"/>
  <c r="CV118" i="12"/>
  <c r="CL118" i="12"/>
  <c r="CC118" i="12"/>
  <c r="DA118" i="12"/>
  <c r="CG118" i="12"/>
  <c r="DD118" i="12"/>
  <c r="Z118" i="12"/>
  <c r="BI119" i="12"/>
  <c r="DS119" i="12"/>
  <c r="EU119" i="12"/>
  <c r="FG119" i="12" s="1"/>
  <c r="CD120" i="12"/>
  <c r="CV120" i="12"/>
  <c r="EA120" i="12"/>
  <c r="CZ121" i="12"/>
  <c r="CI121" i="12"/>
  <c r="DC121" i="12"/>
  <c r="CU121" i="12"/>
  <c r="CL121" i="12"/>
  <c r="CD121" i="12"/>
  <c r="CX121" i="12"/>
  <c r="CC121" i="12"/>
  <c r="CW121" i="12"/>
  <c r="CM121" i="12"/>
  <c r="CB121" i="12"/>
  <c r="CV121" i="12"/>
  <c r="CK121" i="12"/>
  <c r="DA121" i="12"/>
  <c r="CF121" i="12"/>
  <c r="Y122" i="12"/>
  <c r="BU122" i="12"/>
  <c r="BW122" i="12" s="1"/>
  <c r="U123" i="12"/>
  <c r="BJ123" i="12"/>
  <c r="BK123" i="12" s="1"/>
  <c r="BM123" i="12" s="1"/>
  <c r="CD123" i="12"/>
  <c r="CV123" i="12"/>
  <c r="DW124" i="12"/>
  <c r="EH124" i="12" s="1"/>
  <c r="DU125" i="12"/>
  <c r="ED125" i="12" s="1"/>
  <c r="CF126" i="12"/>
  <c r="DC126" i="12"/>
  <c r="AE126" i="12"/>
  <c r="BJ127" i="12"/>
  <c r="BK127" i="12" s="1"/>
  <c r="W127" i="12"/>
  <c r="H128" i="12"/>
  <c r="G128" i="12"/>
  <c r="CV129" i="12"/>
  <c r="AB130" i="12"/>
  <c r="DF130" i="12"/>
  <c r="FG130" i="12"/>
  <c r="ET130" i="12"/>
  <c r="FF130" i="12" s="1"/>
  <c r="AG131" i="12"/>
  <c r="AV131" i="12"/>
  <c r="AX131" i="12" s="1"/>
  <c r="AO131" i="12"/>
  <c r="BZ132" i="12"/>
  <c r="DC132" i="12"/>
  <c r="CB134" i="12"/>
  <c r="CN134" i="12" s="1"/>
  <c r="DD134" i="12"/>
  <c r="Z135" i="12"/>
  <c r="AA135" i="12"/>
  <c r="BJ135" i="12"/>
  <c r="AV136" i="12"/>
  <c r="BJ137" i="12"/>
  <c r="BK137" i="12" s="1"/>
  <c r="AB139" i="12"/>
  <c r="AA139" i="12"/>
  <c r="AD139" i="12" s="1"/>
  <c r="DC140" i="12"/>
  <c r="CU140" i="12"/>
  <c r="CL140" i="12"/>
  <c r="CD140" i="12"/>
  <c r="DB140" i="12"/>
  <c r="CT140" i="12"/>
  <c r="CK140" i="12"/>
  <c r="CC140" i="12"/>
  <c r="DA140" i="12"/>
  <c r="CS140" i="12"/>
  <c r="DF140" i="12" s="1"/>
  <c r="CJ140" i="12"/>
  <c r="CB140" i="12"/>
  <c r="DD140" i="12"/>
  <c r="CV140" i="12"/>
  <c r="CM140" i="12"/>
  <c r="CE140" i="12"/>
  <c r="CW140" i="12"/>
  <c r="CF140" i="12"/>
  <c r="BK141" i="12"/>
  <c r="Z141" i="12"/>
  <c r="AA141" i="12" s="1"/>
  <c r="V142" i="12"/>
  <c r="AJ144" i="12"/>
  <c r="AK144" i="12"/>
  <c r="CF145" i="12"/>
  <c r="CX145" i="12"/>
  <c r="AU145" i="12"/>
  <c r="AT145" i="12"/>
  <c r="AV145" i="12"/>
  <c r="AK146" i="12"/>
  <c r="CZ146" i="12"/>
  <c r="Q146" i="12"/>
  <c r="R146" i="12" s="1"/>
  <c r="P146" i="12"/>
  <c r="AX147" i="12"/>
  <c r="ET147" i="12"/>
  <c r="EX147" i="12"/>
  <c r="CF148" i="12"/>
  <c r="EA148" i="12"/>
  <c r="BJ149" i="12"/>
  <c r="BK149" i="12" s="1"/>
  <c r="BM149" i="12" s="1"/>
  <c r="BM150" i="12"/>
  <c r="DA150" i="12"/>
  <c r="CS150" i="12"/>
  <c r="DF150" i="12" s="1"/>
  <c r="CJ150" i="12"/>
  <c r="CB150" i="12"/>
  <c r="CN150" i="12" s="1"/>
  <c r="CZ150" i="12"/>
  <c r="CI150" i="12"/>
  <c r="CY150" i="12"/>
  <c r="CH150" i="12"/>
  <c r="DB150" i="12"/>
  <c r="CT150" i="12"/>
  <c r="CK150" i="12"/>
  <c r="CC150" i="12"/>
  <c r="DD150" i="12"/>
  <c r="DC150" i="12"/>
  <c r="CM150" i="12"/>
  <c r="CX150" i="12"/>
  <c r="CL150" i="12"/>
  <c r="CW150" i="12"/>
  <c r="CG150" i="12"/>
  <c r="CD150" i="12"/>
  <c r="BS150" i="12"/>
  <c r="BI151" i="12"/>
  <c r="ER151" i="12"/>
  <c r="AF155" i="12"/>
  <c r="V157" i="12"/>
  <c r="BR159" i="12"/>
  <c r="DT159" i="12"/>
  <c r="EC159" i="12" s="1"/>
  <c r="EU159" i="12"/>
  <c r="FG159" i="12" s="1"/>
  <c r="Y160" i="12"/>
  <c r="BW165" i="12"/>
  <c r="BF168" i="12"/>
  <c r="BH168" i="12" s="1"/>
  <c r="BJ169" i="12"/>
  <c r="DC169" i="12"/>
  <c r="CU169" i="12"/>
  <c r="CL169" i="12"/>
  <c r="CD169" i="12"/>
  <c r="DA169" i="12"/>
  <c r="CS169" i="12"/>
  <c r="DF169" i="12" s="1"/>
  <c r="CJ169" i="12"/>
  <c r="CB169" i="12"/>
  <c r="CW169" i="12"/>
  <c r="CK169" i="12"/>
  <c r="CV169" i="12"/>
  <c r="CI169" i="12"/>
  <c r="CT169" i="12"/>
  <c r="CH169" i="12"/>
  <c r="CX169" i="12"/>
  <c r="CM169" i="12"/>
  <c r="DD169" i="12"/>
  <c r="CG169" i="12"/>
  <c r="DB169" i="12"/>
  <c r="CF169" i="12"/>
  <c r="CZ169" i="12"/>
  <c r="CE169" i="12"/>
  <c r="CY169" i="12"/>
  <c r="CC169" i="12"/>
  <c r="F172" i="12"/>
  <c r="BJ173" i="12"/>
  <c r="BK173" i="12"/>
  <c r="BM173" i="12"/>
  <c r="ER15" i="12"/>
  <c r="FA15" i="12" s="1"/>
  <c r="ER21" i="12"/>
  <c r="FA21" i="12" s="1"/>
  <c r="CY24" i="12"/>
  <c r="ER29" i="12"/>
  <c r="FA29" i="12" s="1"/>
  <c r="CY32" i="12"/>
  <c r="ER37" i="12"/>
  <c r="FA37" i="12" s="1"/>
  <c r="CY40" i="12"/>
  <c r="ER45" i="12"/>
  <c r="FA45" i="12" s="1"/>
  <c r="CY48" i="12"/>
  <c r="DC52" i="12"/>
  <c r="CU52" i="12"/>
  <c r="CL52" i="12"/>
  <c r="CD52" i="12"/>
  <c r="CZ52" i="12"/>
  <c r="AI53" i="12"/>
  <c r="BO53" i="12"/>
  <c r="ES56" i="12"/>
  <c r="DS56" i="12"/>
  <c r="EU56" i="12"/>
  <c r="FH56" i="12" s="1"/>
  <c r="DB57" i="12"/>
  <c r="CT57" i="12"/>
  <c r="CK57" i="12"/>
  <c r="CC57" i="12"/>
  <c r="CZ57" i="12"/>
  <c r="DF58" i="12"/>
  <c r="CZ59" i="12"/>
  <c r="CI59" i="12"/>
  <c r="CY59" i="12"/>
  <c r="DC60" i="12"/>
  <c r="CU60" i="12"/>
  <c r="CL60" i="12"/>
  <c r="CD60" i="12"/>
  <c r="CZ60" i="12"/>
  <c r="EP63" i="12"/>
  <c r="DF66" i="12"/>
  <c r="BO67" i="12"/>
  <c r="BP67" i="12" s="1"/>
  <c r="Q69" i="12"/>
  <c r="BP70" i="12"/>
  <c r="AE71" i="12"/>
  <c r="Z72" i="12"/>
  <c r="BI73" i="12"/>
  <c r="DF74" i="12"/>
  <c r="BO75" i="12"/>
  <c r="Z77" i="12"/>
  <c r="BN77" i="12"/>
  <c r="Q77" i="12"/>
  <c r="CI78" i="12"/>
  <c r="CU78" i="12"/>
  <c r="Z79" i="12"/>
  <c r="CJ80" i="12"/>
  <c r="CU80" i="12"/>
  <c r="ES80" i="12"/>
  <c r="FD80" i="12" s="1"/>
  <c r="DS80" i="12"/>
  <c r="EQ80" i="12"/>
  <c r="DY80" i="12"/>
  <c r="AT81" i="12"/>
  <c r="AU81" i="12" s="1"/>
  <c r="DB81" i="12"/>
  <c r="CT81" i="12"/>
  <c r="CK81" i="12"/>
  <c r="CC81" i="12"/>
  <c r="CZ81" i="12"/>
  <c r="CI81" i="12"/>
  <c r="DD81" i="12"/>
  <c r="CV81" i="12"/>
  <c r="CM81" i="12"/>
  <c r="CE81" i="12"/>
  <c r="DC81" i="12"/>
  <c r="BI81" i="12"/>
  <c r="DV82" i="12"/>
  <c r="EF82" i="12" s="1"/>
  <c r="Z83" i="12"/>
  <c r="AL83" i="12"/>
  <c r="EX83" i="12"/>
  <c r="AB84" i="12"/>
  <c r="CI84" i="12"/>
  <c r="CX84" i="12"/>
  <c r="DV84" i="12"/>
  <c r="EF84" i="12" s="1"/>
  <c r="ES84" i="12"/>
  <c r="FC84" i="12" s="1"/>
  <c r="CX85" i="12"/>
  <c r="CG85" i="12"/>
  <c r="DD85" i="12"/>
  <c r="CV85" i="12"/>
  <c r="CM85" i="12"/>
  <c r="CE85" i="12"/>
  <c r="CZ85" i="12"/>
  <c r="CI85" i="12"/>
  <c r="DB85" i="12"/>
  <c r="AO85" i="12"/>
  <c r="Y86" i="12"/>
  <c r="CG86" i="12"/>
  <c r="CV86" i="12"/>
  <c r="BR87" i="12"/>
  <c r="CH87" i="12"/>
  <c r="CS87" i="12"/>
  <c r="DF87" i="12" s="1"/>
  <c r="BC88" i="12"/>
  <c r="CY88" i="12"/>
  <c r="CH88" i="12"/>
  <c r="CW88" i="12"/>
  <c r="CF88" i="12"/>
  <c r="DA88" i="12"/>
  <c r="CS88" i="12"/>
  <c r="DF88" i="12" s="1"/>
  <c r="CJ88" i="12"/>
  <c r="CB88" i="12"/>
  <c r="CN88" i="12" s="1"/>
  <c r="DC88" i="12"/>
  <c r="DW89" i="12"/>
  <c r="EI89" i="12" s="1"/>
  <c r="ES89" i="12"/>
  <c r="FD89" i="12" s="1"/>
  <c r="AI90" i="12"/>
  <c r="AT90" i="12"/>
  <c r="CE90" i="12"/>
  <c r="CS90" i="12"/>
  <c r="EQ90" i="12"/>
  <c r="DY90" i="12"/>
  <c r="DW90" i="12"/>
  <c r="EI90" i="12" s="1"/>
  <c r="ES90" i="12"/>
  <c r="FD90" i="12" s="1"/>
  <c r="DS90" i="12"/>
  <c r="ER90" i="12"/>
  <c r="FA90" i="12" s="1"/>
  <c r="AJ91" i="12"/>
  <c r="CZ91" i="12"/>
  <c r="CI91" i="12"/>
  <c r="CX91" i="12"/>
  <c r="CG91" i="12"/>
  <c r="DB91" i="12"/>
  <c r="CT91" i="12"/>
  <c r="CK91" i="12"/>
  <c r="CC91" i="12"/>
  <c r="DC91" i="12"/>
  <c r="DX91" i="12"/>
  <c r="EJ91" i="12" s="1"/>
  <c r="AY92" i="12"/>
  <c r="BU92" i="12"/>
  <c r="BW92" i="12" s="1"/>
  <c r="DT92" i="12"/>
  <c r="EB92" i="12" s="1"/>
  <c r="ES92" i="12"/>
  <c r="FC92" i="12" s="1"/>
  <c r="R93" i="12"/>
  <c r="AX93" i="12"/>
  <c r="CH93" i="12"/>
  <c r="CT93" i="12"/>
  <c r="AA93" i="12"/>
  <c r="Z93" i="12"/>
  <c r="AZ94" i="12"/>
  <c r="DA94" i="12"/>
  <c r="CS94" i="12"/>
  <c r="DF94" i="12" s="1"/>
  <c r="CJ94" i="12"/>
  <c r="CB94" i="12"/>
  <c r="CZ94" i="12"/>
  <c r="CI94" i="12"/>
  <c r="CY94" i="12"/>
  <c r="CH94" i="12"/>
  <c r="DC94" i="12"/>
  <c r="CU94" i="12"/>
  <c r="CL94" i="12"/>
  <c r="CD94" i="12"/>
  <c r="BR95" i="12"/>
  <c r="CJ95" i="12"/>
  <c r="CZ95" i="12"/>
  <c r="BU95" i="12"/>
  <c r="BT95" i="12"/>
  <c r="BS95" i="12"/>
  <c r="BC95" i="12"/>
  <c r="BZ96" i="12"/>
  <c r="CN96" i="12"/>
  <c r="CY96" i="12"/>
  <c r="CH96" i="12"/>
  <c r="CX96" i="12"/>
  <c r="CG96" i="12"/>
  <c r="CW96" i="12"/>
  <c r="CF96" i="12"/>
  <c r="DA96" i="12"/>
  <c r="CS96" i="12"/>
  <c r="CJ96" i="12"/>
  <c r="CB96" i="12"/>
  <c r="DD96" i="12"/>
  <c r="Z96" i="12"/>
  <c r="DY97" i="12"/>
  <c r="V98" i="12"/>
  <c r="Y98" i="12" s="1"/>
  <c r="CK98" i="12"/>
  <c r="Z98" i="12"/>
  <c r="BR99" i="12"/>
  <c r="AJ100" i="12"/>
  <c r="DS100" i="12"/>
  <c r="AT100" i="12"/>
  <c r="V101" i="12"/>
  <c r="BJ101" i="12"/>
  <c r="CK101" i="12"/>
  <c r="CY101" i="12"/>
  <c r="AO101" i="12"/>
  <c r="AP101" i="12" s="1"/>
  <c r="AP102" i="12"/>
  <c r="CE102" i="12"/>
  <c r="CT102" i="12"/>
  <c r="DV102" i="12"/>
  <c r="EF102" i="12" s="1"/>
  <c r="AN103" i="12"/>
  <c r="BK103" i="12"/>
  <c r="BU104" i="12"/>
  <c r="BW104" i="12" s="1"/>
  <c r="EQ104" i="12"/>
  <c r="EY104" i="12" s="1"/>
  <c r="DY104" i="12"/>
  <c r="EP104" i="12"/>
  <c r="DW104" i="12"/>
  <c r="EH104" i="12" s="1"/>
  <c r="DV104" i="12"/>
  <c r="EF104" i="12" s="1"/>
  <c r="DU104" i="12"/>
  <c r="EE104" i="12" s="1"/>
  <c r="ES104" i="12"/>
  <c r="FC104" i="12" s="1"/>
  <c r="AE105" i="12"/>
  <c r="ER105" i="12"/>
  <c r="FA105" i="12" s="1"/>
  <c r="BZ106" i="12"/>
  <c r="EQ106" i="12"/>
  <c r="EY106" i="12" s="1"/>
  <c r="Q107" i="12"/>
  <c r="ET107" i="12"/>
  <c r="FF107" i="12" s="1"/>
  <c r="F108" i="12"/>
  <c r="H108" i="12"/>
  <c r="V109" i="12"/>
  <c r="Y109" i="12" s="1"/>
  <c r="AL109" i="12"/>
  <c r="AN109" i="12" s="1"/>
  <c r="BN109" i="12"/>
  <c r="CD109" i="12"/>
  <c r="CS109" i="12"/>
  <c r="AX109" i="12"/>
  <c r="AL110" i="12"/>
  <c r="CF110" i="12"/>
  <c r="CU110" i="12"/>
  <c r="DV111" i="12"/>
  <c r="EG111" i="12" s="1"/>
  <c r="EP111" i="12"/>
  <c r="DW111" i="12"/>
  <c r="EI111" i="12" s="1"/>
  <c r="DU111" i="12"/>
  <c r="ED111" i="12" s="1"/>
  <c r="DT111" i="12"/>
  <c r="EC111" i="12" s="1"/>
  <c r="ER111" i="12"/>
  <c r="FA111" i="12" s="1"/>
  <c r="DY111" i="12"/>
  <c r="AY112" i="12"/>
  <c r="CD112" i="12"/>
  <c r="CV112" i="12"/>
  <c r="DY113" i="12"/>
  <c r="BA114" i="12"/>
  <c r="ES114" i="12"/>
  <c r="FC114" i="12" s="1"/>
  <c r="R115" i="12"/>
  <c r="G116" i="12"/>
  <c r="AN116" i="12"/>
  <c r="BA116" i="12"/>
  <c r="BC116" i="12" s="1"/>
  <c r="AN117" i="12"/>
  <c r="BO117" i="12"/>
  <c r="BP117" i="12" s="1"/>
  <c r="CG117" i="12"/>
  <c r="CX117" i="12"/>
  <c r="AO117" i="12"/>
  <c r="AQ117" i="12"/>
  <c r="AP117" i="12"/>
  <c r="AJ118" i="12"/>
  <c r="AI119" i="12"/>
  <c r="AK120" i="12"/>
  <c r="CE120" i="12"/>
  <c r="CX120" i="12"/>
  <c r="AF121" i="12"/>
  <c r="AG121" i="12"/>
  <c r="AU121" i="12"/>
  <c r="AO121" i="12"/>
  <c r="DC122" i="12"/>
  <c r="CU122" i="12"/>
  <c r="CL122" i="12"/>
  <c r="CD122" i="12"/>
  <c r="CX122" i="12"/>
  <c r="CG122" i="12"/>
  <c r="CW122" i="12"/>
  <c r="CM122" i="12"/>
  <c r="CB122" i="12"/>
  <c r="CN122" i="12" s="1"/>
  <c r="CV122" i="12"/>
  <c r="CK122" i="12"/>
  <c r="CT122" i="12"/>
  <c r="CJ122" i="12"/>
  <c r="CZ122" i="12"/>
  <c r="CE122" i="12"/>
  <c r="Z122" i="12"/>
  <c r="ET122" i="12"/>
  <c r="FE122" i="12" s="1"/>
  <c r="W123" i="12"/>
  <c r="CE123" i="12"/>
  <c r="CY123" i="12"/>
  <c r="BC123" i="12"/>
  <c r="EX123" i="12"/>
  <c r="BZ124" i="12"/>
  <c r="CU124" i="12"/>
  <c r="AE125" i="12"/>
  <c r="DD125" i="12"/>
  <c r="CV125" i="12"/>
  <c r="CM125" i="12"/>
  <c r="CE125" i="12"/>
  <c r="CY125" i="12"/>
  <c r="CH125" i="12"/>
  <c r="CT125" i="12"/>
  <c r="CI125" i="12"/>
  <c r="DC125" i="12"/>
  <c r="CS125" i="12"/>
  <c r="CG125" i="12"/>
  <c r="DB125" i="12"/>
  <c r="CF125" i="12"/>
  <c r="CW125" i="12"/>
  <c r="CK125" i="12"/>
  <c r="DV125" i="12"/>
  <c r="EG125" i="12" s="1"/>
  <c r="CL126" i="12"/>
  <c r="U127" i="12"/>
  <c r="Z127" i="12"/>
  <c r="AA127" i="12"/>
  <c r="AZ128" i="12"/>
  <c r="BA128" i="12" s="1"/>
  <c r="U128" i="12"/>
  <c r="BW128" i="12"/>
  <c r="AF129" i="12"/>
  <c r="AG129" i="12" s="1"/>
  <c r="CW129" i="12"/>
  <c r="BI130" i="12"/>
  <c r="CN130" i="12"/>
  <c r="CS130" i="12"/>
  <c r="AO130" i="12"/>
  <c r="EX131" i="12"/>
  <c r="CF132" i="12"/>
  <c r="DV132" i="12"/>
  <c r="EF132" i="12" s="1"/>
  <c r="EU132" i="12"/>
  <c r="FH132" i="12" s="1"/>
  <c r="DU132" i="12"/>
  <c r="EE132" i="12" s="1"/>
  <c r="EP132" i="12"/>
  <c r="DY132" i="12"/>
  <c r="ET132" i="12"/>
  <c r="FE132" i="12" s="1"/>
  <c r="DW132" i="12"/>
  <c r="EH132" i="12" s="1"/>
  <c r="AU133" i="12"/>
  <c r="AX133" i="12" s="1"/>
  <c r="EQ133" i="12"/>
  <c r="EZ133" i="12" s="1"/>
  <c r="DY133" i="12"/>
  <c r="EP133" i="12"/>
  <c r="ES133" i="12"/>
  <c r="FD133" i="12" s="1"/>
  <c r="DS133" i="12"/>
  <c r="DW133" i="12"/>
  <c r="EI133" i="12" s="1"/>
  <c r="DV133" i="12"/>
  <c r="EG133" i="12" s="1"/>
  <c r="EU133" i="12"/>
  <c r="DU133" i="12"/>
  <c r="ED133" i="12" s="1"/>
  <c r="AV133" i="12"/>
  <c r="CD134" i="12"/>
  <c r="H135" i="12"/>
  <c r="G135" i="12"/>
  <c r="F135" i="12"/>
  <c r="U136" i="12"/>
  <c r="Q139" i="12"/>
  <c r="AP139" i="12"/>
  <c r="AQ139" i="12" s="1"/>
  <c r="F139" i="12"/>
  <c r="G139" i="12"/>
  <c r="AF139" i="12"/>
  <c r="CS143" i="12"/>
  <c r="BI143" i="12"/>
  <c r="AU144" i="12"/>
  <c r="CG145" i="12"/>
  <c r="DV145" i="12"/>
  <c r="EG145" i="12" s="1"/>
  <c r="EU145" i="12"/>
  <c r="FG145" i="12" s="1"/>
  <c r="DU145" i="12"/>
  <c r="ED145" i="12" s="1"/>
  <c r="DT145" i="12"/>
  <c r="EC145" i="12" s="1"/>
  <c r="DW145" i="12"/>
  <c r="EI145" i="12" s="1"/>
  <c r="EQ145" i="12"/>
  <c r="EZ145" i="12" s="1"/>
  <c r="EP145" i="12"/>
  <c r="ES145" i="12"/>
  <c r="FD145" i="12" s="1"/>
  <c r="DS145" i="12"/>
  <c r="DB146" i="12"/>
  <c r="Y146" i="12"/>
  <c r="AB147" i="12"/>
  <c r="AD147" i="12" s="1"/>
  <c r="AA147" i="12"/>
  <c r="V148" i="12"/>
  <c r="P148" i="12"/>
  <c r="Q148" i="12" s="1"/>
  <c r="R148" i="12" s="1"/>
  <c r="AU149" i="12"/>
  <c r="AK151" i="12"/>
  <c r="BJ151" i="12"/>
  <c r="CH151" i="12"/>
  <c r="ES151" i="12"/>
  <c r="FD151" i="12" s="1"/>
  <c r="AI152" i="12"/>
  <c r="AF152" i="12"/>
  <c r="BE152" i="12"/>
  <c r="BH152" i="12" s="1"/>
  <c r="BF152" i="12"/>
  <c r="CX153" i="12"/>
  <c r="AG155" i="12"/>
  <c r="AO155" i="12"/>
  <c r="AD156" i="12"/>
  <c r="AA156" i="12"/>
  <c r="AB156" i="12" s="1"/>
  <c r="AZ156" i="12"/>
  <c r="EA156" i="12"/>
  <c r="BZ157" i="12"/>
  <c r="AP158" i="12"/>
  <c r="Z160" i="12"/>
  <c r="AK161" i="12"/>
  <c r="AL161" i="12" s="1"/>
  <c r="AJ161" i="12"/>
  <c r="AV164" i="12"/>
  <c r="AX164" i="12" s="1"/>
  <c r="AF169" i="12"/>
  <c r="AG169" i="12" s="1"/>
  <c r="BW171" i="12"/>
  <c r="BU171" i="12"/>
  <c r="AS172" i="12"/>
  <c r="V173" i="12"/>
  <c r="U173" i="12"/>
  <c r="W173" i="12"/>
  <c r="AV178" i="12"/>
  <c r="AX178" i="12" s="1"/>
  <c r="AU178" i="12"/>
  <c r="BO178" i="12"/>
  <c r="BP178" i="12"/>
  <c r="BN178" i="12"/>
  <c r="EA180" i="12"/>
  <c r="BZ193" i="12"/>
  <c r="CN193" i="12"/>
  <c r="DS15" i="12"/>
  <c r="DX17" i="12"/>
  <c r="EJ17" i="12" s="1"/>
  <c r="DX20" i="12"/>
  <c r="EJ20" i="12" s="1"/>
  <c r="DS21" i="12"/>
  <c r="CI24" i="12"/>
  <c r="DT24" i="12"/>
  <c r="EB24" i="12" s="1"/>
  <c r="DX28" i="12"/>
  <c r="EK28" i="12" s="1"/>
  <c r="DS29" i="12"/>
  <c r="CI32" i="12"/>
  <c r="DT32" i="12"/>
  <c r="DX36" i="12"/>
  <c r="EK36" i="12" s="1"/>
  <c r="DS37" i="12"/>
  <c r="CI40" i="12"/>
  <c r="DT40" i="12"/>
  <c r="DX44" i="12"/>
  <c r="EK44" i="12" s="1"/>
  <c r="DS45" i="12"/>
  <c r="CI48" i="12"/>
  <c r="DT48" i="12"/>
  <c r="CH52" i="12"/>
  <c r="DA52" i="12"/>
  <c r="AF53" i="12"/>
  <c r="AG53" i="12" s="1"/>
  <c r="AO53" i="12"/>
  <c r="BP53" i="12"/>
  <c r="CJ53" i="12"/>
  <c r="CS53" i="12"/>
  <c r="DF53" i="12" s="1"/>
  <c r="DB53" i="12"/>
  <c r="DY54" i="12"/>
  <c r="ER54" i="12"/>
  <c r="FB54" i="12" s="1"/>
  <c r="EP55" i="12"/>
  <c r="DX55" i="12"/>
  <c r="ET55" i="12"/>
  <c r="FF55" i="12" s="1"/>
  <c r="DT56" i="12"/>
  <c r="EB56" i="12" s="1"/>
  <c r="AV57" i="12"/>
  <c r="CH57" i="12"/>
  <c r="DA57" i="12"/>
  <c r="CH59" i="12"/>
  <c r="DA59" i="12"/>
  <c r="CH60" i="12"/>
  <c r="DA60" i="12"/>
  <c r="DS63" i="12"/>
  <c r="Q63" i="12"/>
  <c r="EU63" i="12"/>
  <c r="FG63" i="12" s="1"/>
  <c r="CY64" i="12"/>
  <c r="CH64" i="12"/>
  <c r="CZ64" i="12"/>
  <c r="DU64" i="12"/>
  <c r="EE64" i="12" s="1"/>
  <c r="AB64" i="12"/>
  <c r="AD64" i="12" s="1"/>
  <c r="AF65" i="12"/>
  <c r="BD66" i="12"/>
  <c r="BK67" i="12"/>
  <c r="AA68" i="12"/>
  <c r="AB68" i="12" s="1"/>
  <c r="DT68" i="12"/>
  <c r="EP68" i="12"/>
  <c r="F69" i="12"/>
  <c r="P69" i="12"/>
  <c r="DZ69" i="12"/>
  <c r="EU70" i="12"/>
  <c r="DU70" i="12"/>
  <c r="ED70" i="12" s="1"/>
  <c r="ES70" i="12"/>
  <c r="DS70" i="12"/>
  <c r="AV71" i="12"/>
  <c r="CB72" i="12"/>
  <c r="CN72" i="12" s="1"/>
  <c r="CL72" i="12"/>
  <c r="CX72" i="12"/>
  <c r="DU72" i="12"/>
  <c r="EE72" i="12" s="1"/>
  <c r="DV73" i="12"/>
  <c r="EG73" i="12" s="1"/>
  <c r="ET73" i="12"/>
  <c r="FF73" i="12" s="1"/>
  <c r="DT73" i="12"/>
  <c r="EC73" i="12" s="1"/>
  <c r="BD74" i="12"/>
  <c r="BK75" i="12"/>
  <c r="AA76" i="12"/>
  <c r="DT76" i="12"/>
  <c r="EP76" i="12"/>
  <c r="F77" i="12"/>
  <c r="P77" i="12"/>
  <c r="BP77" i="12"/>
  <c r="CK78" i="12"/>
  <c r="CV78" i="12"/>
  <c r="EU78" i="12"/>
  <c r="DU78" i="12"/>
  <c r="EE78" i="12" s="1"/>
  <c r="ES78" i="12"/>
  <c r="FC78" i="12" s="1"/>
  <c r="DS78" i="12"/>
  <c r="P79" i="12"/>
  <c r="DT79" i="12"/>
  <c r="AE79" i="12"/>
  <c r="P80" i="12"/>
  <c r="AK80" i="12"/>
  <c r="BZ80" i="12"/>
  <c r="CN80" i="12"/>
  <c r="CK80" i="12"/>
  <c r="CV80" i="12"/>
  <c r="DT80" i="12"/>
  <c r="EC80" i="12" s="1"/>
  <c r="EP80" i="12"/>
  <c r="CF81" i="12"/>
  <c r="BA82" i="12"/>
  <c r="BC82" i="12" s="1"/>
  <c r="BW82" i="12"/>
  <c r="CK82" i="12"/>
  <c r="CZ82" i="12"/>
  <c r="DX82" i="12"/>
  <c r="EK82" i="12" s="1"/>
  <c r="EU82" i="12"/>
  <c r="FH82" i="12" s="1"/>
  <c r="CH83" i="12"/>
  <c r="CS83" i="12"/>
  <c r="DF83" i="12" s="1"/>
  <c r="EA83" i="12"/>
  <c r="BI83" i="12"/>
  <c r="BW84" i="12"/>
  <c r="CK84" i="12"/>
  <c r="CY84" i="12"/>
  <c r="DX84" i="12"/>
  <c r="EK84" i="12" s="1"/>
  <c r="ET84" i="12"/>
  <c r="FE84" i="12" s="1"/>
  <c r="AL85" i="12"/>
  <c r="AN85" i="12" s="1"/>
  <c r="BS85" i="12"/>
  <c r="CF85" i="12"/>
  <c r="DC85" i="12"/>
  <c r="DX85" i="12"/>
  <c r="EJ85" i="12" s="1"/>
  <c r="FG85" i="12"/>
  <c r="ET85" i="12"/>
  <c r="Z86" i="12"/>
  <c r="BU86" i="12"/>
  <c r="BW86" i="12" s="1"/>
  <c r="CI86" i="12"/>
  <c r="CW86" i="12"/>
  <c r="DV86" i="12"/>
  <c r="EF86" i="12" s="1"/>
  <c r="ER86" i="12"/>
  <c r="FB86" i="12" s="1"/>
  <c r="Z87" i="12"/>
  <c r="AA87" i="12" s="1"/>
  <c r="CI87" i="12"/>
  <c r="CU87" i="12"/>
  <c r="DZ87" i="12"/>
  <c r="AE87" i="12"/>
  <c r="W88" i="12"/>
  <c r="Y88" i="12" s="1"/>
  <c r="AS88" i="12"/>
  <c r="BD88" i="12"/>
  <c r="CD88" i="12"/>
  <c r="DD88" i="12"/>
  <c r="T89" i="12"/>
  <c r="DY89" i="12"/>
  <c r="EM89" i="12" s="1"/>
  <c r="AU89" i="12"/>
  <c r="EU89" i="12"/>
  <c r="FG89" i="12" s="1"/>
  <c r="AK90" i="12"/>
  <c r="CG90" i="12"/>
  <c r="CT90" i="12"/>
  <c r="DT90" i="12"/>
  <c r="EC90" i="12" s="1"/>
  <c r="Z91" i="12"/>
  <c r="BT91" i="12"/>
  <c r="CF91" i="12"/>
  <c r="DD91" i="12"/>
  <c r="EX91" i="12"/>
  <c r="AB92" i="12"/>
  <c r="DV92" i="12"/>
  <c r="EF92" i="12" s="1"/>
  <c r="T93" i="12"/>
  <c r="AF93" i="12"/>
  <c r="AU93" i="12"/>
  <c r="AV93" i="12" s="1"/>
  <c r="BT93" i="12"/>
  <c r="BU93" i="12" s="1"/>
  <c r="BW93" i="12" s="1"/>
  <c r="CJ93" i="12"/>
  <c r="CU93" i="12"/>
  <c r="Z94" i="12"/>
  <c r="AS94" i="12"/>
  <c r="CC94" i="12"/>
  <c r="EU94" i="12"/>
  <c r="FH94" i="12" s="1"/>
  <c r="DU94" i="12"/>
  <c r="EE94" i="12" s="1"/>
  <c r="DT94" i="12"/>
  <c r="EB94" i="12" s="1"/>
  <c r="ES94" i="12"/>
  <c r="FC94" i="12" s="1"/>
  <c r="DS94" i="12"/>
  <c r="DW94" i="12"/>
  <c r="EH94" i="12" s="1"/>
  <c r="ER94" i="12"/>
  <c r="ET94" i="12" s="1"/>
  <c r="FE94" i="12" s="1"/>
  <c r="AV95" i="12"/>
  <c r="AX95" i="12" s="1"/>
  <c r="DA95" i="12"/>
  <c r="EA95" i="12"/>
  <c r="CC96" i="12"/>
  <c r="DF96" i="12"/>
  <c r="AF97" i="12"/>
  <c r="AG97" i="12" s="1"/>
  <c r="AK98" i="12"/>
  <c r="BW98" i="12"/>
  <c r="CW98" i="12"/>
  <c r="CF98" i="12"/>
  <c r="DD98" i="12"/>
  <c r="CV98" i="12"/>
  <c r="CM98" i="12"/>
  <c r="CE98" i="12"/>
  <c r="DC98" i="12"/>
  <c r="CU98" i="12"/>
  <c r="CL98" i="12"/>
  <c r="CD98" i="12"/>
  <c r="CY98" i="12"/>
  <c r="CH98" i="12"/>
  <c r="EQ98" i="12"/>
  <c r="DY98" i="12"/>
  <c r="EL98" i="12" s="1"/>
  <c r="EP98" i="12"/>
  <c r="DW98" i="12"/>
  <c r="EH98" i="12" s="1"/>
  <c r="ES98" i="12"/>
  <c r="FC98" i="12" s="1"/>
  <c r="DS98" i="12"/>
  <c r="Q99" i="12"/>
  <c r="R99" i="12" s="1"/>
  <c r="AF99" i="12"/>
  <c r="AK100" i="12"/>
  <c r="CN100" i="12"/>
  <c r="DF100" i="12"/>
  <c r="DT100" i="12"/>
  <c r="EC100" i="12" s="1"/>
  <c r="W101" i="12"/>
  <c r="BZ101" i="12"/>
  <c r="CL101" i="12"/>
  <c r="DA101" i="12"/>
  <c r="FG101" i="12"/>
  <c r="ET101" i="12"/>
  <c r="FF101" i="12" s="1"/>
  <c r="BE102" i="12"/>
  <c r="CF102" i="12"/>
  <c r="CV102" i="12"/>
  <c r="DX102" i="12"/>
  <c r="EK102" i="12" s="1"/>
  <c r="AK103" i="12"/>
  <c r="AL103" i="12" s="1"/>
  <c r="BJ103" i="12"/>
  <c r="P103" i="12"/>
  <c r="CW104" i="12"/>
  <c r="CF104" i="12"/>
  <c r="DB104" i="12"/>
  <c r="CS104" i="12"/>
  <c r="CI104" i="12"/>
  <c r="DA104" i="12"/>
  <c r="CH104" i="12"/>
  <c r="CZ104" i="12"/>
  <c r="CG104" i="12"/>
  <c r="DD104" i="12"/>
  <c r="CU104" i="12"/>
  <c r="CK104" i="12"/>
  <c r="CB104" i="12"/>
  <c r="DS104" i="12"/>
  <c r="AZ104" i="12"/>
  <c r="ES105" i="12"/>
  <c r="FD105" i="12" s="1"/>
  <c r="ES106" i="12"/>
  <c r="FC106" i="12" s="1"/>
  <c r="R107" i="12"/>
  <c r="AV107" i="12"/>
  <c r="AX107" i="12" s="1"/>
  <c r="G108" i="12"/>
  <c r="AJ108" i="12"/>
  <c r="BA108" i="12"/>
  <c r="BC108" i="12" s="1"/>
  <c r="CG109" i="12"/>
  <c r="CX109" i="12"/>
  <c r="AO109" i="12"/>
  <c r="AP109" i="12" s="1"/>
  <c r="AQ109" i="12" s="1"/>
  <c r="BO110" i="12"/>
  <c r="CI110" i="12"/>
  <c r="CZ110" i="12"/>
  <c r="DS111" i="12"/>
  <c r="EU111" i="12"/>
  <c r="CE112" i="12"/>
  <c r="CX112" i="12"/>
  <c r="ER112" i="12"/>
  <c r="FB112" i="12" s="1"/>
  <c r="R113" i="12"/>
  <c r="AT113" i="12"/>
  <c r="AD114" i="12"/>
  <c r="AO114" i="12"/>
  <c r="AB114" i="12"/>
  <c r="AU115" i="12"/>
  <c r="BM115" i="12"/>
  <c r="EM115" i="12"/>
  <c r="DX115" i="12"/>
  <c r="EJ115" i="12" s="1"/>
  <c r="I116" i="12"/>
  <c r="AK116" i="12"/>
  <c r="AL116" i="12"/>
  <c r="BE116" i="12"/>
  <c r="CH117" i="12"/>
  <c r="CZ117" i="12"/>
  <c r="AY117" i="12"/>
  <c r="BK117" i="12"/>
  <c r="BM117" i="12" s="1"/>
  <c r="BZ118" i="12"/>
  <c r="CN118" i="12"/>
  <c r="CS118" i="12"/>
  <c r="DF118" i="12" s="1"/>
  <c r="AQ118" i="12"/>
  <c r="AK119" i="12"/>
  <c r="AA120" i="12"/>
  <c r="AB120" i="12" s="1"/>
  <c r="CJ120" i="12"/>
  <c r="CY120" i="12"/>
  <c r="R121" i="12"/>
  <c r="CS121" i="12"/>
  <c r="DF121" i="12" s="1"/>
  <c r="AV121" i="12"/>
  <c r="AX121" i="12" s="1"/>
  <c r="BZ122" i="12"/>
  <c r="DF122" i="12"/>
  <c r="P122" i="12"/>
  <c r="Q122" i="12"/>
  <c r="R122" i="12" s="1"/>
  <c r="AO122" i="12"/>
  <c r="G123" i="12"/>
  <c r="AO123" i="12"/>
  <c r="BN123" i="12"/>
  <c r="CF123" i="12"/>
  <c r="CZ123" i="12"/>
  <c r="AA124" i="12"/>
  <c r="CC124" i="12"/>
  <c r="CX124" i="12"/>
  <c r="EQ124" i="12"/>
  <c r="EY124" i="12" s="1"/>
  <c r="AX125" i="12"/>
  <c r="DF125" i="12"/>
  <c r="DW125" i="12"/>
  <c r="EI125" i="12" s="1"/>
  <c r="BN125" i="12"/>
  <c r="BR126" i="12"/>
  <c r="CN126" i="12"/>
  <c r="V126" i="12"/>
  <c r="V127" i="12"/>
  <c r="AK127" i="12"/>
  <c r="AL127" i="12" s="1"/>
  <c r="Z128" i="12"/>
  <c r="CF129" i="12"/>
  <c r="CX129" i="12"/>
  <c r="AL129" i="12"/>
  <c r="AK129" i="12"/>
  <c r="BJ130" i="12"/>
  <c r="BK130" i="12" s="1"/>
  <c r="CC130" i="12"/>
  <c r="CT130" i="12"/>
  <c r="Q131" i="12"/>
  <c r="R131" i="12" s="1"/>
  <c r="AK131" i="12"/>
  <c r="CG132" i="12"/>
  <c r="BE132" i="12"/>
  <c r="BF132" i="12" s="1"/>
  <c r="U133" i="12"/>
  <c r="BK133" i="12"/>
  <c r="BJ133" i="12"/>
  <c r="BI133" i="12"/>
  <c r="BA134" i="12"/>
  <c r="AZ134" i="12"/>
  <c r="BC134" i="12"/>
  <c r="CE134" i="12"/>
  <c r="EU134" i="12"/>
  <c r="FH134" i="12" s="1"/>
  <c r="DU134" i="12"/>
  <c r="EE134" i="12" s="1"/>
  <c r="ET134" i="12"/>
  <c r="DT134" i="12"/>
  <c r="EB134" i="12" s="1"/>
  <c r="ES134" i="12"/>
  <c r="FC134" i="12" s="1"/>
  <c r="DS134" i="12"/>
  <c r="DV134" i="12"/>
  <c r="EF134" i="12" s="1"/>
  <c r="DY134" i="12"/>
  <c r="DW134" i="12"/>
  <c r="EH134" i="12" s="1"/>
  <c r="AB135" i="12"/>
  <c r="BI135" i="12"/>
  <c r="BK135" i="12" s="1"/>
  <c r="Q135" i="12"/>
  <c r="P135" i="12"/>
  <c r="R135" i="12"/>
  <c r="EX137" i="12"/>
  <c r="AK138" i="12"/>
  <c r="AL138" i="12" s="1"/>
  <c r="U139" i="12"/>
  <c r="W139" i="12" s="1"/>
  <c r="V139" i="12"/>
  <c r="AJ139" i="12"/>
  <c r="AK139" i="12" s="1"/>
  <c r="CX140" i="12"/>
  <c r="P140" i="12"/>
  <c r="DF141" i="12"/>
  <c r="CX143" i="12"/>
  <c r="BO145" i="12"/>
  <c r="BP145" i="12" s="1"/>
  <c r="CH145" i="12"/>
  <c r="DX145" i="12"/>
  <c r="EJ145" i="12" s="1"/>
  <c r="BK145" i="12"/>
  <c r="BM145" i="12" s="1"/>
  <c r="BJ145" i="12"/>
  <c r="CN146" i="12"/>
  <c r="AV146" i="12"/>
  <c r="AU146" i="12"/>
  <c r="Z146" i="12"/>
  <c r="AA146" i="12"/>
  <c r="AB146" i="12"/>
  <c r="F147" i="12"/>
  <c r="G147" i="12"/>
  <c r="BO148" i="12"/>
  <c r="BP148" i="12" s="1"/>
  <c r="BR148" i="12" s="1"/>
  <c r="AF149" i="12"/>
  <c r="AV149" i="12"/>
  <c r="AX149" i="12" s="1"/>
  <c r="AP149" i="12"/>
  <c r="AO149" i="12"/>
  <c r="CU150" i="12"/>
  <c r="CJ151" i="12"/>
  <c r="AT152" i="12"/>
  <c r="DD153" i="12"/>
  <c r="BK153" i="12"/>
  <c r="BJ153" i="12"/>
  <c r="BN155" i="12"/>
  <c r="P156" i="12"/>
  <c r="Q156" i="12"/>
  <c r="R156" i="12"/>
  <c r="CK157" i="12"/>
  <c r="BO157" i="12"/>
  <c r="BN157" i="12"/>
  <c r="BP157" i="12"/>
  <c r="AG159" i="12"/>
  <c r="AF159" i="12"/>
  <c r="AI159" i="12"/>
  <c r="H160" i="12"/>
  <c r="G160" i="12"/>
  <c r="AF160" i="12"/>
  <c r="AI160" i="12" s="1"/>
  <c r="AE162" i="12"/>
  <c r="AF162" i="12" s="1"/>
  <c r="FH162" i="12"/>
  <c r="ET162" i="12"/>
  <c r="FE162" i="12" s="1"/>
  <c r="AP163" i="12"/>
  <c r="AQ163" i="12" s="1"/>
  <c r="AO163" i="12"/>
  <c r="V164" i="12"/>
  <c r="W164" i="12" s="1"/>
  <c r="Y164" i="12" s="1"/>
  <c r="DD164" i="12"/>
  <c r="CV164" i="12"/>
  <c r="CM164" i="12"/>
  <c r="CE164" i="12"/>
  <c r="CX164" i="12"/>
  <c r="CD164" i="12"/>
  <c r="CW164" i="12"/>
  <c r="CL164" i="12"/>
  <c r="CC164" i="12"/>
  <c r="CU164" i="12"/>
  <c r="CK164" i="12"/>
  <c r="CB164" i="12"/>
  <c r="BZ164" i="12" s="1"/>
  <c r="CY164" i="12"/>
  <c r="CF164" i="12"/>
  <c r="DA164" i="12"/>
  <c r="CI164" i="12"/>
  <c r="CZ164" i="12"/>
  <c r="CH164" i="12"/>
  <c r="CT164" i="12"/>
  <c r="CG164" i="12"/>
  <c r="CS164" i="12"/>
  <c r="DF164" i="12" s="1"/>
  <c r="DC164" i="12"/>
  <c r="BZ165" i="12"/>
  <c r="CN165" i="12"/>
  <c r="AO167" i="12"/>
  <c r="BJ167" i="12"/>
  <c r="BK167" i="12"/>
  <c r="AO169" i="12"/>
  <c r="AO170" i="12"/>
  <c r="AP170" i="12"/>
  <c r="AP171" i="12"/>
  <c r="V172" i="12"/>
  <c r="W172" i="12" s="1"/>
  <c r="G178" i="12"/>
  <c r="H178" i="12" s="1"/>
  <c r="F178" i="12"/>
  <c r="U180" i="12"/>
  <c r="ER87" i="12"/>
  <c r="ER95" i="12"/>
  <c r="FA95" i="12" s="1"/>
  <c r="DU96" i="12"/>
  <c r="EE96" i="12" s="1"/>
  <c r="EU96" i="12"/>
  <c r="CC99" i="12"/>
  <c r="CK99" i="12"/>
  <c r="CT99" i="12"/>
  <c r="DB99" i="12"/>
  <c r="CJ103" i="12"/>
  <c r="CU103" i="12"/>
  <c r="DD103" i="12"/>
  <c r="CB105" i="12"/>
  <c r="CK105" i="12"/>
  <c r="CT105" i="12"/>
  <c r="DC105" i="12"/>
  <c r="AK105" i="12"/>
  <c r="CJ106" i="12"/>
  <c r="CT106" i="12"/>
  <c r="DD106" i="12"/>
  <c r="EU108" i="12"/>
  <c r="FH108" i="12" s="1"/>
  <c r="DU108" i="12"/>
  <c r="DV110" i="12"/>
  <c r="EG110" i="12" s="1"/>
  <c r="EP110" i="12"/>
  <c r="AG111" i="12"/>
  <c r="AI111" i="12" s="1"/>
  <c r="CJ111" i="12"/>
  <c r="CU111" i="12"/>
  <c r="DD111" i="12"/>
  <c r="AU111" i="12"/>
  <c r="CB113" i="12"/>
  <c r="CK113" i="12"/>
  <c r="CT113" i="12"/>
  <c r="DC113" i="12"/>
  <c r="AK113" i="12"/>
  <c r="AL113" i="12" s="1"/>
  <c r="EU116" i="12"/>
  <c r="FH116" i="12" s="1"/>
  <c r="DU116" i="12"/>
  <c r="BH118" i="12"/>
  <c r="AU119" i="12"/>
  <c r="EQ120" i="12"/>
  <c r="EZ120" i="12" s="1"/>
  <c r="DY120" i="12"/>
  <c r="DT120" i="12"/>
  <c r="EC120" i="12" s="1"/>
  <c r="R120" i="12"/>
  <c r="AK121" i="12"/>
  <c r="AL121" i="12" s="1"/>
  <c r="AN121" i="12" s="1"/>
  <c r="AF122" i="12"/>
  <c r="DZ123" i="12"/>
  <c r="BZ125" i="12"/>
  <c r="AB126" i="12"/>
  <c r="AD126" i="12" s="1"/>
  <c r="CX128" i="12"/>
  <c r="CG128" i="12"/>
  <c r="CW128" i="12"/>
  <c r="CF128" i="12"/>
  <c r="CZ128" i="12"/>
  <c r="CI128" i="12"/>
  <c r="DB128" i="12"/>
  <c r="BF128" i="12"/>
  <c r="EU129" i="12"/>
  <c r="FG129" i="12" s="1"/>
  <c r="DU129" i="12"/>
  <c r="ET129" i="12"/>
  <c r="FF129" i="12" s="1"/>
  <c r="DT129" i="12"/>
  <c r="EC129" i="12" s="1"/>
  <c r="DW129" i="12"/>
  <c r="EI129" i="12" s="1"/>
  <c r="EP129" i="12"/>
  <c r="AN130" i="12"/>
  <c r="Q130" i="12"/>
  <c r="P130" i="12"/>
  <c r="F131" i="12"/>
  <c r="BS132" i="12"/>
  <c r="CW133" i="12"/>
  <c r="CF133" i="12"/>
  <c r="DD133" i="12"/>
  <c r="CV133" i="12"/>
  <c r="CM133" i="12"/>
  <c r="CE133" i="12"/>
  <c r="CY133" i="12"/>
  <c r="CH133" i="12"/>
  <c r="DB133" i="12"/>
  <c r="Q133" i="12"/>
  <c r="R133" i="12" s="1"/>
  <c r="BN133" i="12"/>
  <c r="CN136" i="12"/>
  <c r="BS137" i="12"/>
  <c r="BT137" i="12" s="1"/>
  <c r="CN138" i="12"/>
  <c r="CW138" i="12"/>
  <c r="CF138" i="12"/>
  <c r="DD138" i="12"/>
  <c r="CV138" i="12"/>
  <c r="CM138" i="12"/>
  <c r="CE138" i="12"/>
  <c r="DC138" i="12"/>
  <c r="CU138" i="12"/>
  <c r="CL138" i="12"/>
  <c r="CD138" i="12"/>
  <c r="CX138" i="12"/>
  <c r="CG138" i="12"/>
  <c r="BR140" i="12"/>
  <c r="BT140" i="12"/>
  <c r="BS140" i="12"/>
  <c r="BU140" i="12"/>
  <c r="CN141" i="12"/>
  <c r="BZ141" i="12"/>
  <c r="CX141" i="12"/>
  <c r="CG141" i="12"/>
  <c r="CW141" i="12"/>
  <c r="CF141" i="12"/>
  <c r="DD141" i="12"/>
  <c r="CV141" i="12"/>
  <c r="CM141" i="12"/>
  <c r="CE141" i="12"/>
  <c r="CY141" i="12"/>
  <c r="CH141" i="12"/>
  <c r="DC141" i="12"/>
  <c r="DY142" i="12"/>
  <c r="CN143" i="12"/>
  <c r="DF143" i="12"/>
  <c r="AV143" i="12"/>
  <c r="AX143" i="12" s="1"/>
  <c r="AU143" i="12"/>
  <c r="V144" i="12"/>
  <c r="J144" i="12"/>
  <c r="BN146" i="12"/>
  <c r="BO146" i="12" s="1"/>
  <c r="DW148" i="12"/>
  <c r="EH148" i="12" s="1"/>
  <c r="DV148" i="12"/>
  <c r="EF148" i="12" s="1"/>
  <c r="EU148" i="12"/>
  <c r="DU148" i="12"/>
  <c r="EE148" i="12" s="1"/>
  <c r="EP148" i="12"/>
  <c r="DX148" i="12"/>
  <c r="EK148" i="12" s="1"/>
  <c r="ES148" i="12"/>
  <c r="FC148" i="12" s="1"/>
  <c r="CJ149" i="12"/>
  <c r="AY149" i="12"/>
  <c r="AZ149" i="12" s="1"/>
  <c r="EU150" i="12"/>
  <c r="FG150" i="12" s="1"/>
  <c r="DU150" i="12"/>
  <c r="ED150" i="12" s="1"/>
  <c r="ET150" i="12"/>
  <c r="FF150" i="12" s="1"/>
  <c r="DT150" i="12"/>
  <c r="EC150" i="12" s="1"/>
  <c r="ES150" i="12"/>
  <c r="FD150" i="12" s="1"/>
  <c r="DS150" i="12"/>
  <c r="DV150" i="12"/>
  <c r="EG150" i="12" s="1"/>
  <c r="BR151" i="12"/>
  <c r="Q151" i="12"/>
  <c r="P151" i="12"/>
  <c r="R151" i="12"/>
  <c r="BM157" i="12"/>
  <c r="BH158" i="12"/>
  <c r="CF158" i="12"/>
  <c r="CV158" i="12"/>
  <c r="AX160" i="12"/>
  <c r="BD162" i="12"/>
  <c r="F163" i="12"/>
  <c r="G163" i="12"/>
  <c r="BN163" i="12"/>
  <c r="BU164" i="12"/>
  <c r="BS164" i="12"/>
  <c r="BT164" i="12"/>
  <c r="ES165" i="12"/>
  <c r="FD165" i="12" s="1"/>
  <c r="DS165" i="12"/>
  <c r="EP165" i="12"/>
  <c r="DV165" i="12"/>
  <c r="EG165" i="12" s="1"/>
  <c r="DU165" i="12"/>
  <c r="ED165" i="12" s="1"/>
  <c r="DT165" i="12"/>
  <c r="EC165" i="12" s="1"/>
  <c r="EQ165" i="12"/>
  <c r="EZ165" i="12" s="1"/>
  <c r="DW165" i="12"/>
  <c r="EI165" i="12" s="1"/>
  <c r="AU165" i="12"/>
  <c r="AV165" i="12" s="1"/>
  <c r="AT165" i="12"/>
  <c r="AZ167" i="12"/>
  <c r="AY167" i="12"/>
  <c r="BR167" i="12"/>
  <c r="AE168" i="12"/>
  <c r="AA168" i="12"/>
  <c r="EX168" i="12"/>
  <c r="AT169" i="12"/>
  <c r="BM170" i="12"/>
  <c r="AB170" i="12"/>
  <c r="AI171" i="12"/>
  <c r="AQ171" i="12"/>
  <c r="DA171" i="12"/>
  <c r="CS171" i="12"/>
  <c r="DF171" i="12" s="1"/>
  <c r="CJ171" i="12"/>
  <c r="CB171" i="12"/>
  <c r="CN171" i="12" s="1"/>
  <c r="CY171" i="12"/>
  <c r="CH171" i="12"/>
  <c r="CW171" i="12"/>
  <c r="CL171" i="12"/>
  <c r="CV171" i="12"/>
  <c r="CK171" i="12"/>
  <c r="CU171" i="12"/>
  <c r="CI171" i="12"/>
  <c r="CX171" i="12"/>
  <c r="CM171" i="12"/>
  <c r="CC171" i="12"/>
  <c r="EP172" i="12"/>
  <c r="DV172" i="12"/>
  <c r="EF172" i="12" s="1"/>
  <c r="ES172" i="12"/>
  <c r="FC172" i="12" s="1"/>
  <c r="DW172" i="12"/>
  <c r="EH172" i="12" s="1"/>
  <c r="ER172" i="12"/>
  <c r="FB172" i="12" s="1"/>
  <c r="DU172" i="12"/>
  <c r="EQ172" i="12"/>
  <c r="EY172" i="12" s="1"/>
  <c r="DT172" i="12"/>
  <c r="EB172" i="12" s="1"/>
  <c r="DY172" i="12"/>
  <c r="AN173" i="12"/>
  <c r="BN173" i="12"/>
  <c r="BH174" i="12"/>
  <c r="U174" i="12"/>
  <c r="V174" i="12" s="1"/>
  <c r="EQ175" i="12"/>
  <c r="EZ175" i="12" s="1"/>
  <c r="DY175" i="12"/>
  <c r="EM175" i="12" s="1"/>
  <c r="DW175" i="12"/>
  <c r="EI175" i="12" s="1"/>
  <c r="DX175" i="12"/>
  <c r="EJ175" i="12" s="1"/>
  <c r="ES175" i="12"/>
  <c r="FD175" i="12" s="1"/>
  <c r="DV175" i="12"/>
  <c r="EG175" i="12" s="1"/>
  <c r="ER175" i="12"/>
  <c r="FA175" i="12" s="1"/>
  <c r="DU175" i="12"/>
  <c r="ED175" i="12" s="1"/>
  <c r="EU175" i="12"/>
  <c r="FG175" i="12" s="1"/>
  <c r="AL175" i="12"/>
  <c r="AD176" i="12"/>
  <c r="AT176" i="12"/>
  <c r="AY176" i="12"/>
  <c r="AZ176" i="12"/>
  <c r="BA176" i="12" s="1"/>
  <c r="AT177" i="12"/>
  <c r="AU177" i="12"/>
  <c r="AV177" i="12" s="1"/>
  <c r="CN178" i="12"/>
  <c r="Q178" i="12"/>
  <c r="R178" i="12"/>
  <c r="T178" i="12" s="1"/>
  <c r="BS178" i="12"/>
  <c r="BT178" i="12" s="1"/>
  <c r="Q179" i="12"/>
  <c r="DD180" i="12"/>
  <c r="CV180" i="12"/>
  <c r="CM180" i="12"/>
  <c r="CE180" i="12"/>
  <c r="DB180" i="12"/>
  <c r="CT180" i="12"/>
  <c r="CK180" i="12"/>
  <c r="CC180" i="12"/>
  <c r="CS180" i="12"/>
  <c r="DF180" i="12" s="1"/>
  <c r="CH180" i="12"/>
  <c r="DC180" i="12"/>
  <c r="CG180" i="12"/>
  <c r="DA180" i="12"/>
  <c r="CF180" i="12"/>
  <c r="CU180" i="12"/>
  <c r="CI180" i="12"/>
  <c r="AX181" i="12"/>
  <c r="BZ181" i="12"/>
  <c r="CN181" i="12"/>
  <c r="AP181" i="12"/>
  <c r="AQ181" i="12" s="1"/>
  <c r="AO181" i="12"/>
  <c r="AE186" i="12"/>
  <c r="AI189" i="12"/>
  <c r="T190" i="12"/>
  <c r="CW191" i="12"/>
  <c r="CF191" i="12"/>
  <c r="DD191" i="12"/>
  <c r="CV191" i="12"/>
  <c r="CM191" i="12"/>
  <c r="CE191" i="12"/>
  <c r="DC191" i="12"/>
  <c r="CU191" i="12"/>
  <c r="CL191" i="12"/>
  <c r="CD191" i="12"/>
  <c r="CX191" i="12"/>
  <c r="CG191" i="12"/>
  <c r="DA191" i="12"/>
  <c r="CK191" i="12"/>
  <c r="CZ191" i="12"/>
  <c r="CJ191" i="12"/>
  <c r="CY191" i="12"/>
  <c r="CI191" i="12"/>
  <c r="CS191" i="12"/>
  <c r="DF191" i="12" s="1"/>
  <c r="CC191" i="12"/>
  <c r="CB191" i="12"/>
  <c r="DB191" i="12"/>
  <c r="W194" i="12"/>
  <c r="Y194" i="12" s="1"/>
  <c r="EA196" i="12"/>
  <c r="AV197" i="12"/>
  <c r="AX197" i="12" s="1"/>
  <c r="AU197" i="12"/>
  <c r="AA197" i="12"/>
  <c r="AB197" i="12" s="1"/>
  <c r="Z197" i="12"/>
  <c r="R201" i="12"/>
  <c r="V207" i="12"/>
  <c r="W207" i="12" s="1"/>
  <c r="U207" i="12"/>
  <c r="BW211" i="12"/>
  <c r="DD212" i="12"/>
  <c r="CV212" i="12"/>
  <c r="CM212" i="12"/>
  <c r="CE212" i="12"/>
  <c r="DC212" i="12"/>
  <c r="CU212" i="12"/>
  <c r="CL212" i="12"/>
  <c r="CD212" i="12"/>
  <c r="DB212" i="12"/>
  <c r="CT212" i="12"/>
  <c r="CK212" i="12"/>
  <c r="CC212" i="12"/>
  <c r="CW212" i="12"/>
  <c r="CF212" i="12"/>
  <c r="CY212" i="12"/>
  <c r="CH212" i="12"/>
  <c r="CX212" i="12"/>
  <c r="CG212" i="12"/>
  <c r="CS212" i="12"/>
  <c r="DF212" i="12" s="1"/>
  <c r="CB212" i="12"/>
  <c r="BZ212" i="12" s="1"/>
  <c r="DA212" i="12"/>
  <c r="CJ212" i="12"/>
  <c r="CZ212" i="12"/>
  <c r="CI212" i="12"/>
  <c r="V166" i="12"/>
  <c r="W166" i="12" s="1"/>
  <c r="U166" i="12"/>
  <c r="CZ168" i="12"/>
  <c r="CI168" i="12"/>
  <c r="CX168" i="12"/>
  <c r="CV168" i="12"/>
  <c r="CM168" i="12"/>
  <c r="CD168" i="12"/>
  <c r="CU168" i="12"/>
  <c r="CL168" i="12"/>
  <c r="CC168" i="12"/>
  <c r="DD168" i="12"/>
  <c r="CT168" i="12"/>
  <c r="CK168" i="12"/>
  <c r="CB168" i="12"/>
  <c r="CW168" i="12"/>
  <c r="CE168" i="12"/>
  <c r="AU170" i="12"/>
  <c r="AV170" i="12" s="1"/>
  <c r="BJ171" i="12"/>
  <c r="DD172" i="12"/>
  <c r="CV172" i="12"/>
  <c r="CM172" i="12"/>
  <c r="CE172" i="12"/>
  <c r="DB172" i="12"/>
  <c r="CT172" i="12"/>
  <c r="CK172" i="12"/>
  <c r="CC172" i="12"/>
  <c r="CZ172" i="12"/>
  <c r="CD172" i="12"/>
  <c r="CY172" i="12"/>
  <c r="CB172" i="12"/>
  <c r="CX172" i="12"/>
  <c r="CL172" i="12"/>
  <c r="DA172" i="12"/>
  <c r="CF172" i="12"/>
  <c r="BD172" i="12"/>
  <c r="R173" i="12"/>
  <c r="DW177" i="12"/>
  <c r="EI177" i="12" s="1"/>
  <c r="EU177" i="12"/>
  <c r="FG177" i="12" s="1"/>
  <c r="DU177" i="12"/>
  <c r="ED177" i="12" s="1"/>
  <c r="EQ177" i="12"/>
  <c r="EZ177" i="12" s="1"/>
  <c r="DV177" i="12"/>
  <c r="EG177" i="12" s="1"/>
  <c r="EP177" i="12"/>
  <c r="DT177" i="12"/>
  <c r="EC177" i="12" s="1"/>
  <c r="DS177" i="12"/>
  <c r="ER177" i="12"/>
  <c r="FA177" i="12" s="1"/>
  <c r="DZ178" i="12"/>
  <c r="U178" i="12"/>
  <c r="V178" i="12" s="1"/>
  <c r="W178" i="12" s="1"/>
  <c r="AE182" i="12"/>
  <c r="AF182" i="12" s="1"/>
  <c r="AG182" i="12" s="1"/>
  <c r="BO184" i="12"/>
  <c r="BP184" i="12"/>
  <c r="V185" i="12"/>
  <c r="W185" i="12" s="1"/>
  <c r="U185" i="12"/>
  <c r="CX186" i="12"/>
  <c r="CG186" i="12"/>
  <c r="CW186" i="12"/>
  <c r="CF186" i="12"/>
  <c r="DD186" i="12"/>
  <c r="CV186" i="12"/>
  <c r="CM186" i="12"/>
  <c r="CE186" i="12"/>
  <c r="CZ186" i="12"/>
  <c r="CL186" i="12"/>
  <c r="CY186" i="12"/>
  <c r="CK186" i="12"/>
  <c r="CU186" i="12"/>
  <c r="CJ186" i="12"/>
  <c r="CS186" i="12"/>
  <c r="DF186" i="12" s="1"/>
  <c r="CH186" i="12"/>
  <c r="DC186" i="12"/>
  <c r="CD186" i="12"/>
  <c r="DA186" i="12"/>
  <c r="CB186" i="12"/>
  <c r="BZ186" i="12" s="1"/>
  <c r="DD188" i="12"/>
  <c r="CV188" i="12"/>
  <c r="CM188" i="12"/>
  <c r="CE188" i="12"/>
  <c r="DC188" i="12"/>
  <c r="CU188" i="12"/>
  <c r="CL188" i="12"/>
  <c r="CD188" i="12"/>
  <c r="DB188" i="12"/>
  <c r="CT188" i="12"/>
  <c r="CK188" i="12"/>
  <c r="CC188" i="12"/>
  <c r="CZ188" i="12"/>
  <c r="CY188" i="12"/>
  <c r="CJ188" i="12"/>
  <c r="CX188" i="12"/>
  <c r="CI188" i="12"/>
  <c r="CS188" i="12"/>
  <c r="DF188" i="12" s="1"/>
  <c r="CG188" i="12"/>
  <c r="CF188" i="12"/>
  <c r="DA188" i="12"/>
  <c r="AZ188" i="12"/>
  <c r="AY188" i="12"/>
  <c r="AA189" i="12"/>
  <c r="AB189" i="12" s="1"/>
  <c r="Z189" i="12"/>
  <c r="BI189" i="12"/>
  <c r="BJ189" i="12" s="1"/>
  <c r="AN190" i="12"/>
  <c r="Z191" i="12"/>
  <c r="AT192" i="12"/>
  <c r="DC193" i="12"/>
  <c r="CU193" i="12"/>
  <c r="CL193" i="12"/>
  <c r="CD193" i="12"/>
  <c r="DB193" i="12"/>
  <c r="CT193" i="12"/>
  <c r="CK193" i="12"/>
  <c r="CC193" i="12"/>
  <c r="DA193" i="12"/>
  <c r="CS193" i="12"/>
  <c r="CJ193" i="12"/>
  <c r="CB193" i="12"/>
  <c r="DD193" i="12"/>
  <c r="CV193" i="12"/>
  <c r="CM193" i="12"/>
  <c r="CE193" i="12"/>
  <c r="CY193" i="12"/>
  <c r="CH193" i="12"/>
  <c r="CX193" i="12"/>
  <c r="CG193" i="12"/>
  <c r="CW193" i="12"/>
  <c r="CF193" i="12"/>
  <c r="CZ193" i="12"/>
  <c r="CI193" i="12"/>
  <c r="AT193" i="12"/>
  <c r="AX202" i="12"/>
  <c r="AU202" i="12"/>
  <c r="AV202" i="12" s="1"/>
  <c r="Z207" i="12"/>
  <c r="AA207" i="12"/>
  <c r="AB207" i="12"/>
  <c r="BN208" i="12"/>
  <c r="G209" i="12"/>
  <c r="F209" i="12"/>
  <c r="BR214" i="12"/>
  <c r="BP214" i="12"/>
  <c r="U155" i="12"/>
  <c r="V155" i="12"/>
  <c r="W155" i="12" s="1"/>
  <c r="BD156" i="12"/>
  <c r="DF157" i="12"/>
  <c r="I162" i="12"/>
  <c r="H162" i="12"/>
  <c r="BN162" i="12"/>
  <c r="BO162" i="12" s="1"/>
  <c r="BP162" i="12" s="1"/>
  <c r="G164" i="12"/>
  <c r="F164" i="12"/>
  <c r="Z164" i="12"/>
  <c r="BT165" i="12"/>
  <c r="BU165" i="12" s="1"/>
  <c r="BK165" i="12"/>
  <c r="BM165" i="12" s="1"/>
  <c r="AJ168" i="12"/>
  <c r="BT169" i="12"/>
  <c r="AF170" i="12"/>
  <c r="AT171" i="12"/>
  <c r="AU171" i="12"/>
  <c r="AV171" i="12"/>
  <c r="AA172" i="12"/>
  <c r="AB172" i="12" s="1"/>
  <c r="AD172" i="12"/>
  <c r="AQ172" i="12"/>
  <c r="EX173" i="12"/>
  <c r="AP174" i="12"/>
  <c r="CN175" i="12"/>
  <c r="AG177" i="12"/>
  <c r="DC177" i="12"/>
  <c r="CU177" i="12"/>
  <c r="CL177" i="12"/>
  <c r="CD177" i="12"/>
  <c r="DA177" i="12"/>
  <c r="CS177" i="12"/>
  <c r="DF177" i="12" s="1"/>
  <c r="CJ177" i="12"/>
  <c r="CB177" i="12"/>
  <c r="CN177" i="12" s="1"/>
  <c r="CY177" i="12"/>
  <c r="CC177" i="12"/>
  <c r="CX177" i="12"/>
  <c r="CM177" i="12"/>
  <c r="CW177" i="12"/>
  <c r="CK177" i="12"/>
  <c r="CZ177" i="12"/>
  <c r="CE177" i="12"/>
  <c r="DY177" i="12"/>
  <c r="EM177" i="12" s="1"/>
  <c r="AK178" i="12"/>
  <c r="AE179" i="12"/>
  <c r="AF179" i="12"/>
  <c r="AA180" i="12"/>
  <c r="AB180" i="12" s="1"/>
  <c r="AY180" i="12"/>
  <c r="Q181" i="12"/>
  <c r="R181" i="12" s="1"/>
  <c r="EX181" i="12"/>
  <c r="AS182" i="12"/>
  <c r="AQ182" i="12"/>
  <c r="AP182" i="12"/>
  <c r="BI183" i="12"/>
  <c r="H184" i="12"/>
  <c r="G184" i="12"/>
  <c r="P185" i="12"/>
  <c r="AO187" i="12"/>
  <c r="BK189" i="12"/>
  <c r="BO192" i="12"/>
  <c r="BP192" i="12" s="1"/>
  <c r="BN192" i="12"/>
  <c r="BS192" i="12"/>
  <c r="BS195" i="12"/>
  <c r="DB198" i="12"/>
  <c r="CT198" i="12"/>
  <c r="CK198" i="12"/>
  <c r="CC198" i="12"/>
  <c r="DA198" i="12"/>
  <c r="CS198" i="12"/>
  <c r="DF198" i="12" s="1"/>
  <c r="CJ198" i="12"/>
  <c r="CB198" i="12"/>
  <c r="CZ198" i="12"/>
  <c r="CI198" i="12"/>
  <c r="DC198" i="12"/>
  <c r="CU198" i="12"/>
  <c r="CL198" i="12"/>
  <c r="CD198" i="12"/>
  <c r="DD198" i="12"/>
  <c r="CY198" i="12"/>
  <c r="CM198" i="12"/>
  <c r="CX198" i="12"/>
  <c r="CH198" i="12"/>
  <c r="CW198" i="12"/>
  <c r="CG198" i="12"/>
  <c r="CV198" i="12"/>
  <c r="CF198" i="12"/>
  <c r="CE198" i="12"/>
  <c r="AQ200" i="12"/>
  <c r="AP200" i="12"/>
  <c r="AO200" i="12"/>
  <c r="BI202" i="12"/>
  <c r="BJ202" i="12"/>
  <c r="Q204" i="12"/>
  <c r="P204" i="12"/>
  <c r="R204" i="12"/>
  <c r="BZ207" i="12"/>
  <c r="U210" i="12"/>
  <c r="Q218" i="12"/>
  <c r="R218" i="12" s="1"/>
  <c r="P218" i="12"/>
  <c r="CX149" i="12"/>
  <c r="CG149" i="12"/>
  <c r="CW149" i="12"/>
  <c r="CF149" i="12"/>
  <c r="DD149" i="12"/>
  <c r="CV149" i="12"/>
  <c r="CM149" i="12"/>
  <c r="CE149" i="12"/>
  <c r="CY149" i="12"/>
  <c r="CH149" i="12"/>
  <c r="DC149" i="12"/>
  <c r="AA149" i="12"/>
  <c r="Z149" i="12"/>
  <c r="AB149" i="12"/>
  <c r="BP150" i="12"/>
  <c r="BR150" i="12" s="1"/>
  <c r="DV153" i="12"/>
  <c r="EG153" i="12" s="1"/>
  <c r="EU153" i="12"/>
  <c r="FG153" i="12" s="1"/>
  <c r="DU153" i="12"/>
  <c r="ED153" i="12" s="1"/>
  <c r="ET153" i="12"/>
  <c r="FF153" i="12" s="1"/>
  <c r="DT153" i="12"/>
  <c r="EC153" i="12" s="1"/>
  <c r="DW153" i="12"/>
  <c r="EI153" i="12" s="1"/>
  <c r="AL153" i="12"/>
  <c r="AK153" i="12"/>
  <c r="AN153" i="12" s="1"/>
  <c r="ER153" i="12"/>
  <c r="FA153" i="12" s="1"/>
  <c r="BT154" i="12"/>
  <c r="BU154" i="12" s="1"/>
  <c r="BW154" i="12"/>
  <c r="AV155" i="12"/>
  <c r="AX155" i="12" s="1"/>
  <c r="AK155" i="12"/>
  <c r="AL155" i="12" s="1"/>
  <c r="AJ155" i="12"/>
  <c r="BP159" i="12"/>
  <c r="AJ160" i="12"/>
  <c r="AK160" i="12" s="1"/>
  <c r="FG160" i="12"/>
  <c r="R161" i="12"/>
  <c r="AU161" i="12"/>
  <c r="AV161" i="12" s="1"/>
  <c r="AT161" i="12"/>
  <c r="F162" i="12"/>
  <c r="V162" i="12"/>
  <c r="W162" i="12" s="1"/>
  <c r="AN162" i="12"/>
  <c r="P162" i="12"/>
  <c r="AF163" i="12"/>
  <c r="AG163" i="12" s="1"/>
  <c r="AE163" i="12"/>
  <c r="CN164" i="12"/>
  <c r="AG164" i="12"/>
  <c r="DV166" i="12"/>
  <c r="EF166" i="12" s="1"/>
  <c r="ER166" i="12"/>
  <c r="FB166" i="12" s="1"/>
  <c r="DY166" i="12"/>
  <c r="EQ166" i="12"/>
  <c r="EY166" i="12" s="1"/>
  <c r="EP166" i="12"/>
  <c r="DW166" i="12"/>
  <c r="EH166" i="12" s="1"/>
  <c r="ES166" i="12"/>
  <c r="FC166" i="12" s="1"/>
  <c r="Z167" i="12"/>
  <c r="AA167" i="12"/>
  <c r="AB167" i="12"/>
  <c r="W168" i="12"/>
  <c r="CS168" i="12"/>
  <c r="DF168" i="12" s="1"/>
  <c r="W169" i="12"/>
  <c r="ET170" i="12"/>
  <c r="FF170" i="12" s="1"/>
  <c r="CS172" i="12"/>
  <c r="DF172" i="12" s="1"/>
  <c r="BS172" i="12"/>
  <c r="BZ173" i="12"/>
  <c r="CN173" i="12"/>
  <c r="Z173" i="12"/>
  <c r="AA174" i="12"/>
  <c r="AD174" i="12" s="1"/>
  <c r="AZ174" i="12"/>
  <c r="AY174" i="12"/>
  <c r="EA175" i="12"/>
  <c r="BI175" i="12"/>
  <c r="BO176" i="12"/>
  <c r="AE178" i="12"/>
  <c r="AF178" i="12"/>
  <c r="AG178" i="12" s="1"/>
  <c r="AD182" i="12"/>
  <c r="AV186" i="12"/>
  <c r="AX186" i="12" s="1"/>
  <c r="AU186" i="12"/>
  <c r="CT186" i="12"/>
  <c r="BK186" i="12"/>
  <c r="BM186" i="12" s="1"/>
  <c r="BJ186" i="12"/>
  <c r="BS186" i="12"/>
  <c r="CW188" i="12"/>
  <c r="Q189" i="12"/>
  <c r="AY189" i="12"/>
  <c r="V192" i="12"/>
  <c r="W192" i="12" s="1"/>
  <c r="Y192" i="12"/>
  <c r="P194" i="12"/>
  <c r="FH194" i="12"/>
  <c r="ET194" i="12"/>
  <c r="FE194" i="12" s="1"/>
  <c r="AP196" i="12"/>
  <c r="AQ196" i="12" s="1"/>
  <c r="AA210" i="12"/>
  <c r="AB210" i="12" s="1"/>
  <c r="Z210" i="12"/>
  <c r="P212" i="12"/>
  <c r="AG218" i="12"/>
  <c r="AF218" i="12"/>
  <c r="AE218" i="12"/>
  <c r="ER67" i="12"/>
  <c r="ER75" i="12"/>
  <c r="ER83" i="12"/>
  <c r="FA83" i="12" s="1"/>
  <c r="DV87" i="12"/>
  <c r="EG87" i="12" s="1"/>
  <c r="ER91" i="12"/>
  <c r="AE95" i="12"/>
  <c r="DV95" i="12"/>
  <c r="EG95" i="12" s="1"/>
  <c r="DY96" i="12"/>
  <c r="EQ96" i="12"/>
  <c r="BI97" i="12"/>
  <c r="CG99" i="12"/>
  <c r="CX99" i="12"/>
  <c r="ER99" i="12"/>
  <c r="AE103" i="12"/>
  <c r="CF103" i="12"/>
  <c r="BN105" i="12"/>
  <c r="CF105" i="12"/>
  <c r="CF106" i="12"/>
  <c r="CX107" i="12"/>
  <c r="CG107" i="12"/>
  <c r="CZ107" i="12"/>
  <c r="DW108" i="12"/>
  <c r="EH108" i="12" s="1"/>
  <c r="EP108" i="12"/>
  <c r="P110" i="12"/>
  <c r="BI110" i="12"/>
  <c r="CF111" i="12"/>
  <c r="BN113" i="12"/>
  <c r="CF113" i="12"/>
  <c r="CF114" i="12"/>
  <c r="CX115" i="12"/>
  <c r="CG115" i="12"/>
  <c r="CZ115" i="12"/>
  <c r="DW116" i="12"/>
  <c r="EH116" i="12" s="1"/>
  <c r="EP116" i="12"/>
  <c r="CF119" i="12"/>
  <c r="DW120" i="12"/>
  <c r="ES120" i="12"/>
  <c r="FD120" i="12" s="1"/>
  <c r="ET121" i="12"/>
  <c r="FF121" i="12" s="1"/>
  <c r="DT121" i="12"/>
  <c r="DW121" i="12"/>
  <c r="EI121" i="12" s="1"/>
  <c r="AY124" i="12"/>
  <c r="BS124" i="12"/>
  <c r="BK126" i="12"/>
  <c r="DF127" i="12"/>
  <c r="AQ128" i="12"/>
  <c r="AP128" i="12"/>
  <c r="AS128" i="12"/>
  <c r="CK128" i="12"/>
  <c r="CU128" i="12"/>
  <c r="DY129" i="12"/>
  <c r="AT129" i="12"/>
  <c r="R130" i="12"/>
  <c r="BZ130" i="12"/>
  <c r="BS131" i="12"/>
  <c r="AZ131" i="12"/>
  <c r="AY131" i="12"/>
  <c r="CI133" i="12"/>
  <c r="CU133" i="12"/>
  <c r="BT134" i="12"/>
  <c r="EP135" i="12"/>
  <c r="DW135" i="12"/>
  <c r="EI135" i="12" s="1"/>
  <c r="DV135" i="12"/>
  <c r="EG135" i="12" s="1"/>
  <c r="EQ135" i="12"/>
  <c r="EZ135" i="12" s="1"/>
  <c r="DY135" i="12"/>
  <c r="EM135" i="12" s="1"/>
  <c r="AF135" i="12"/>
  <c r="ES135" i="12"/>
  <c r="FD135" i="12" s="1"/>
  <c r="BW136" i="12"/>
  <c r="DF136" i="12"/>
  <c r="Z136" i="12"/>
  <c r="CI138" i="12"/>
  <c r="CY138" i="12"/>
  <c r="BD138" i="12"/>
  <c r="CI141" i="12"/>
  <c r="CU141" i="12"/>
  <c r="AO141" i="12"/>
  <c r="BZ142" i="12"/>
  <c r="DA142" i="12"/>
  <c r="CS142" i="12"/>
  <c r="DF142" i="12" s="1"/>
  <c r="CJ142" i="12"/>
  <c r="CB142" i="12"/>
  <c r="CN142" i="12" s="1"/>
  <c r="CZ142" i="12"/>
  <c r="CI142" i="12"/>
  <c r="CY142" i="12"/>
  <c r="CH142" i="12"/>
  <c r="DB142" i="12"/>
  <c r="CT142" i="12"/>
  <c r="CK142" i="12"/>
  <c r="CC142" i="12"/>
  <c r="Q143" i="12"/>
  <c r="P143" i="12"/>
  <c r="R143" i="12"/>
  <c r="U147" i="12"/>
  <c r="V147" i="12"/>
  <c r="BD148" i="12"/>
  <c r="BE148" i="12"/>
  <c r="CB149" i="12"/>
  <c r="CN149" i="12" s="1"/>
  <c r="DF149" i="12"/>
  <c r="AG149" i="12"/>
  <c r="AG150" i="12"/>
  <c r="CN151" i="12"/>
  <c r="DF151" i="12"/>
  <c r="AU151" i="12"/>
  <c r="AJ152" i="12"/>
  <c r="AK152" i="12"/>
  <c r="BO153" i="12"/>
  <c r="DS153" i="12"/>
  <c r="ES153" i="12"/>
  <c r="FD153" i="12" s="1"/>
  <c r="Y154" i="12"/>
  <c r="BN154" i="12"/>
  <c r="AB158" i="12"/>
  <c r="AP160" i="12"/>
  <c r="G162" i="12"/>
  <c r="AK162" i="12"/>
  <c r="AL162" i="12" s="1"/>
  <c r="CN162" i="12"/>
  <c r="CW162" i="12"/>
  <c r="CF162" i="12"/>
  <c r="DD162" i="12"/>
  <c r="CV162" i="12"/>
  <c r="CM162" i="12"/>
  <c r="CE162" i="12"/>
  <c r="DC162" i="12"/>
  <c r="CU162" i="12"/>
  <c r="CL162" i="12"/>
  <c r="CD162" i="12"/>
  <c r="CX162" i="12"/>
  <c r="CG162" i="12"/>
  <c r="EU163" i="12"/>
  <c r="DU163" i="12"/>
  <c r="ED163" i="12" s="1"/>
  <c r="ER163" i="12"/>
  <c r="FA163" i="12" s="1"/>
  <c r="DY163" i="12"/>
  <c r="EM163" i="12" s="1"/>
  <c r="EQ163" i="12"/>
  <c r="EZ163" i="12" s="1"/>
  <c r="EP163" i="12"/>
  <c r="DW163" i="12"/>
  <c r="EI163" i="12" s="1"/>
  <c r="ES163" i="12"/>
  <c r="FD163" i="12" s="1"/>
  <c r="AO164" i="12"/>
  <c r="R165" i="12"/>
  <c r="ER165" i="12"/>
  <c r="FA165" i="12" s="1"/>
  <c r="DS166" i="12"/>
  <c r="BC166" i="12"/>
  <c r="AG167" i="12"/>
  <c r="EX167" i="12"/>
  <c r="CF168" i="12"/>
  <c r="CY168" i="12"/>
  <c r="AT168" i="12"/>
  <c r="BA168" i="12"/>
  <c r="AZ168" i="12"/>
  <c r="U170" i="12"/>
  <c r="AL170" i="12"/>
  <c r="AK170" i="12"/>
  <c r="AN170" i="12"/>
  <c r="BA170" i="12"/>
  <c r="BC170" i="12" s="1"/>
  <c r="AY171" i="12"/>
  <c r="CE171" i="12"/>
  <c r="DB171" i="12"/>
  <c r="CU172" i="12"/>
  <c r="EU172" i="12"/>
  <c r="FH172" i="12" s="1"/>
  <c r="AA173" i="12"/>
  <c r="AF173" i="12"/>
  <c r="AE173" i="12"/>
  <c r="AG173" i="12"/>
  <c r="AB174" i="12"/>
  <c r="DV174" i="12"/>
  <c r="EF174" i="12" s="1"/>
  <c r="DT174" i="12"/>
  <c r="EB174" i="12" s="1"/>
  <c r="ER174" i="12"/>
  <c r="FB174" i="12" s="1"/>
  <c r="DX174" i="12"/>
  <c r="EK174" i="12" s="1"/>
  <c r="EQ174" i="12"/>
  <c r="EY174" i="12" s="1"/>
  <c r="DW174" i="12"/>
  <c r="EH174" i="12" s="1"/>
  <c r="EP174" i="12"/>
  <c r="DU174" i="12"/>
  <c r="EE174" i="12" s="1"/>
  <c r="ES174" i="12"/>
  <c r="FC174" i="12" s="1"/>
  <c r="DY174" i="12"/>
  <c r="EL174" i="12" s="1"/>
  <c r="AU175" i="12"/>
  <c r="P175" i="12"/>
  <c r="BR175" i="12"/>
  <c r="AJ176" i="12"/>
  <c r="AI177" i="12"/>
  <c r="BZ177" i="12"/>
  <c r="CT177" i="12"/>
  <c r="ET178" i="12"/>
  <c r="FE178" i="12" s="1"/>
  <c r="AX180" i="12"/>
  <c r="BR180" i="12"/>
  <c r="CD180" i="12"/>
  <c r="CY180" i="12"/>
  <c r="AL181" i="12"/>
  <c r="AN181" i="12" s="1"/>
  <c r="EQ183" i="12"/>
  <c r="EZ183" i="12" s="1"/>
  <c r="DY183" i="12"/>
  <c r="EM183" i="12" s="1"/>
  <c r="DW183" i="12"/>
  <c r="EI183" i="12" s="1"/>
  <c r="EU183" i="12"/>
  <c r="DX183" i="12"/>
  <c r="EJ183" i="12" s="1"/>
  <c r="ES183" i="12"/>
  <c r="FD183" i="12" s="1"/>
  <c r="DV183" i="12"/>
  <c r="EG183" i="12" s="1"/>
  <c r="EP183" i="12"/>
  <c r="DT183" i="12"/>
  <c r="EC183" i="12" s="1"/>
  <c r="DS183" i="12"/>
  <c r="ER183" i="12"/>
  <c r="FA183" i="12" s="1"/>
  <c r="U184" i="12"/>
  <c r="DB186" i="12"/>
  <c r="V188" i="12"/>
  <c r="W188" i="12" s="1"/>
  <c r="EP188" i="12"/>
  <c r="DW188" i="12"/>
  <c r="EH188" i="12" s="1"/>
  <c r="DV188" i="12"/>
  <c r="EF188" i="12" s="1"/>
  <c r="EQ188" i="12"/>
  <c r="EY188" i="12" s="1"/>
  <c r="DY188" i="12"/>
  <c r="EL188" i="12" s="1"/>
  <c r="EU188" i="12"/>
  <c r="DT188" i="12"/>
  <c r="EB188" i="12" s="1"/>
  <c r="DS188" i="12"/>
  <c r="ER188" i="12"/>
  <c r="FB188" i="12" s="1"/>
  <c r="ES188" i="12"/>
  <c r="FC188" i="12" s="1"/>
  <c r="AI195" i="12"/>
  <c r="BC196" i="12"/>
  <c r="BA196" i="12"/>
  <c r="AZ196" i="12"/>
  <c r="W202" i="12"/>
  <c r="Y202" i="12" s="1"/>
  <c r="AF208" i="12"/>
  <c r="AK216" i="12"/>
  <c r="AJ216" i="12"/>
  <c r="ER96" i="12"/>
  <c r="FB96" i="12" s="1"/>
  <c r="CY99" i="12"/>
  <c r="DB103" i="12"/>
  <c r="CT103" i="12"/>
  <c r="CK103" i="12"/>
  <c r="CC103" i="12"/>
  <c r="CZ103" i="12"/>
  <c r="DF104" i="12"/>
  <c r="CZ105" i="12"/>
  <c r="CI105" i="12"/>
  <c r="CY105" i="12"/>
  <c r="DC106" i="12"/>
  <c r="CU106" i="12"/>
  <c r="CL106" i="12"/>
  <c r="CD106" i="12"/>
  <c r="CZ106" i="12"/>
  <c r="AI107" i="12"/>
  <c r="BO107" i="12"/>
  <c r="BR107" i="12" s="1"/>
  <c r="ES110" i="12"/>
  <c r="FD110" i="12" s="1"/>
  <c r="DS110" i="12"/>
  <c r="DB111" i="12"/>
  <c r="CT111" i="12"/>
  <c r="CK111" i="12"/>
  <c r="CC111" i="12"/>
  <c r="CZ111" i="12"/>
  <c r="DF112" i="12"/>
  <c r="CZ113" i="12"/>
  <c r="CI113" i="12"/>
  <c r="CY113" i="12"/>
  <c r="DC114" i="12"/>
  <c r="CU114" i="12"/>
  <c r="CL114" i="12"/>
  <c r="CD114" i="12"/>
  <c r="CZ114" i="12"/>
  <c r="BO115" i="12"/>
  <c r="DX116" i="12"/>
  <c r="EK116" i="12" s="1"/>
  <c r="EQ116" i="12"/>
  <c r="EY116" i="12" s="1"/>
  <c r="BS118" i="12"/>
  <c r="ES118" i="12"/>
  <c r="FC118" i="12" s="1"/>
  <c r="DS118" i="12"/>
  <c r="EU118" i="12"/>
  <c r="FH118" i="12" s="1"/>
  <c r="AT119" i="12"/>
  <c r="DB119" i="12"/>
  <c r="CT119" i="12"/>
  <c r="CK119" i="12"/>
  <c r="CC119" i="12"/>
  <c r="CZ119" i="12"/>
  <c r="BO120" i="12"/>
  <c r="DF120" i="12"/>
  <c r="EU120" i="12"/>
  <c r="FG120" i="12" s="1"/>
  <c r="AV122" i="12"/>
  <c r="AX122" i="12" s="1"/>
  <c r="DX123" i="12"/>
  <c r="EJ123" i="12" s="1"/>
  <c r="V124" i="12"/>
  <c r="W124" i="12" s="1"/>
  <c r="BT124" i="12"/>
  <c r="BP126" i="12"/>
  <c r="CN128" i="12"/>
  <c r="CL128" i="12"/>
  <c r="CV128" i="12"/>
  <c r="AK128" i="12"/>
  <c r="Z131" i="12"/>
  <c r="BT131" i="12"/>
  <c r="BU131" i="12" s="1"/>
  <c r="CJ133" i="12"/>
  <c r="CX133" i="12"/>
  <c r="DD135" i="12"/>
  <c r="CV135" i="12"/>
  <c r="CM135" i="12"/>
  <c r="CE135" i="12"/>
  <c r="DC135" i="12"/>
  <c r="CU135" i="12"/>
  <c r="CL135" i="12"/>
  <c r="CD135" i="12"/>
  <c r="DB135" i="12"/>
  <c r="CT135" i="12"/>
  <c r="CK135" i="12"/>
  <c r="CC135" i="12"/>
  <c r="CW135" i="12"/>
  <c r="CF135" i="12"/>
  <c r="BR137" i="12"/>
  <c r="DB137" i="12"/>
  <c r="CT137" i="12"/>
  <c r="CK137" i="12"/>
  <c r="CC137" i="12"/>
  <c r="DA137" i="12"/>
  <c r="CS137" i="12"/>
  <c r="DF137" i="12" s="1"/>
  <c r="CJ137" i="12"/>
  <c r="CB137" i="12"/>
  <c r="CZ137" i="12"/>
  <c r="CI137" i="12"/>
  <c r="DC137" i="12"/>
  <c r="CU137" i="12"/>
  <c r="CL137" i="12"/>
  <c r="CD137" i="12"/>
  <c r="DV137" i="12"/>
  <c r="EG137" i="12" s="1"/>
  <c r="EU137" i="12"/>
  <c r="DU137" i="12"/>
  <c r="ED137" i="12" s="1"/>
  <c r="DT137" i="12"/>
  <c r="EC137" i="12" s="1"/>
  <c r="DW137" i="12"/>
  <c r="EI137" i="12" s="1"/>
  <c r="AL137" i="12"/>
  <c r="AK137" i="12"/>
  <c r="ER137" i="12"/>
  <c r="FA137" i="12" s="1"/>
  <c r="AT138" i="12"/>
  <c r="BT138" i="12"/>
  <c r="BU138" i="12" s="1"/>
  <c r="CJ138" i="12"/>
  <c r="CZ138" i="12"/>
  <c r="DX138" i="12"/>
  <c r="EK138" i="12" s="1"/>
  <c r="BA139" i="12"/>
  <c r="AZ139" i="12"/>
  <c r="AY139" i="12"/>
  <c r="DW140" i="12"/>
  <c r="EI140" i="12" s="1"/>
  <c r="DV140" i="12"/>
  <c r="EG140" i="12" s="1"/>
  <c r="EU140" i="12"/>
  <c r="DU140" i="12"/>
  <c r="ED140" i="12" s="1"/>
  <c r="EP140" i="12"/>
  <c r="DX140" i="12"/>
  <c r="EJ140" i="12" s="1"/>
  <c r="AL140" i="12"/>
  <c r="AN140" i="12" s="1"/>
  <c r="ER140" i="12"/>
  <c r="FA140" i="12" s="1"/>
  <c r="CJ141" i="12"/>
  <c r="CZ141" i="12"/>
  <c r="AY141" i="12"/>
  <c r="BA142" i="12"/>
  <c r="BC142" i="12" s="1"/>
  <c r="AZ142" i="12"/>
  <c r="EU142" i="12"/>
  <c r="FH142" i="12" s="1"/>
  <c r="DU142" i="12"/>
  <c r="EE142" i="12" s="1"/>
  <c r="DT142" i="12"/>
  <c r="EB142" i="12" s="1"/>
  <c r="ES142" i="12"/>
  <c r="FC142" i="12" s="1"/>
  <c r="DS142" i="12"/>
  <c r="DV142" i="12"/>
  <c r="EF142" i="12" s="1"/>
  <c r="ER142" i="12"/>
  <c r="FB142" i="12" s="1"/>
  <c r="AP144" i="12"/>
  <c r="AQ144" i="12" s="1"/>
  <c r="AS144" i="12"/>
  <c r="AG146" i="12"/>
  <c r="AF146" i="12"/>
  <c r="AI147" i="12"/>
  <c r="AJ147" i="12"/>
  <c r="CC149" i="12"/>
  <c r="CS149" i="12"/>
  <c r="BP153" i="12"/>
  <c r="AT153" i="12"/>
  <c r="Q154" i="12"/>
  <c r="R154" i="12" s="1"/>
  <c r="P154" i="12"/>
  <c r="AZ155" i="12"/>
  <c r="BA155" i="12" s="1"/>
  <c r="AY155" i="12"/>
  <c r="AE157" i="12"/>
  <c r="AO157" i="12"/>
  <c r="DA158" i="12"/>
  <c r="CS158" i="12"/>
  <c r="DF158" i="12" s="1"/>
  <c r="CJ158" i="12"/>
  <c r="CB158" i="12"/>
  <c r="CN158" i="12" s="1"/>
  <c r="CZ158" i="12"/>
  <c r="CI158" i="12"/>
  <c r="CY158" i="12"/>
  <c r="CH158" i="12"/>
  <c r="DB158" i="12"/>
  <c r="CT158" i="12"/>
  <c r="CK158" i="12"/>
  <c r="CC158" i="12"/>
  <c r="P159" i="12"/>
  <c r="AY160" i="12"/>
  <c r="AZ160" i="12" s="1"/>
  <c r="BK161" i="12"/>
  <c r="BJ161" i="12"/>
  <c r="Z162" i="12"/>
  <c r="AA162" i="12"/>
  <c r="AX163" i="12"/>
  <c r="AJ164" i="12"/>
  <c r="AK164" i="12"/>
  <c r="BZ166" i="12"/>
  <c r="DB166" i="12"/>
  <c r="CT166" i="12"/>
  <c r="CK166" i="12"/>
  <c r="CC166" i="12"/>
  <c r="DD166" i="12"/>
  <c r="CU166" i="12"/>
  <c r="CJ166" i="12"/>
  <c r="DC166" i="12"/>
  <c r="CS166" i="12"/>
  <c r="DF166" i="12" s="1"/>
  <c r="CI166" i="12"/>
  <c r="DA166" i="12"/>
  <c r="CH166" i="12"/>
  <c r="CV166" i="12"/>
  <c r="CL166" i="12"/>
  <c r="CB166" i="12"/>
  <c r="CN166" i="12" s="1"/>
  <c r="DT166" i="12"/>
  <c r="EB166" i="12" s="1"/>
  <c r="BF166" i="12"/>
  <c r="BH166" i="12" s="1"/>
  <c r="BE166" i="12"/>
  <c r="AI167" i="12"/>
  <c r="AX167" i="12"/>
  <c r="CW167" i="12"/>
  <c r="CF167" i="12"/>
  <c r="CV167" i="12"/>
  <c r="CL167" i="12"/>
  <c r="CC167" i="12"/>
  <c r="DD167" i="12"/>
  <c r="CU167" i="12"/>
  <c r="CK167" i="12"/>
  <c r="CB167" i="12"/>
  <c r="BZ167" i="12" s="1"/>
  <c r="DC167" i="12"/>
  <c r="CT167" i="12"/>
  <c r="CJ167" i="12"/>
  <c r="CX167" i="12"/>
  <c r="CM167" i="12"/>
  <c r="CD167" i="12"/>
  <c r="CG168" i="12"/>
  <c r="DA168" i="12"/>
  <c r="BS169" i="12"/>
  <c r="DX170" i="12"/>
  <c r="EM170" i="12"/>
  <c r="CF171" i="12"/>
  <c r="DC171" i="12"/>
  <c r="CG172" i="12"/>
  <c r="CW172" i="12"/>
  <c r="AX173" i="12"/>
  <c r="EP175" i="12"/>
  <c r="CF177" i="12"/>
  <c r="CV177" i="12"/>
  <c r="P177" i="12"/>
  <c r="Q177" i="12"/>
  <c r="ES177" i="12"/>
  <c r="FD177" i="12" s="1"/>
  <c r="EW178" i="12"/>
  <c r="EU179" i="12"/>
  <c r="FG179" i="12" s="1"/>
  <c r="DU179" i="12"/>
  <c r="ED179" i="12" s="1"/>
  <c r="ES179" i="12"/>
  <c r="FD179" i="12" s="1"/>
  <c r="DS179" i="12"/>
  <c r="ET179" i="12"/>
  <c r="FF179" i="12" s="1"/>
  <c r="ER179" i="12"/>
  <c r="FA179" i="12" s="1"/>
  <c r="DW179" i="12"/>
  <c r="EI179" i="12" s="1"/>
  <c r="EQ179" i="12"/>
  <c r="EZ179" i="12" s="1"/>
  <c r="DV179" i="12"/>
  <c r="EG179" i="12" s="1"/>
  <c r="DY179" i="12"/>
  <c r="EM179" i="12" s="1"/>
  <c r="T180" i="12"/>
  <c r="CJ180" i="12"/>
  <c r="CZ180" i="12"/>
  <c r="AE180" i="12"/>
  <c r="Z183" i="12"/>
  <c r="U186" i="12"/>
  <c r="AJ187" i="12"/>
  <c r="AE188" i="12"/>
  <c r="Y189" i="12"/>
  <c r="EM190" i="12"/>
  <c r="CN191" i="12"/>
  <c r="BZ191" i="12"/>
  <c r="U191" i="12"/>
  <c r="W193" i="12"/>
  <c r="V193" i="12"/>
  <c r="U193" i="12"/>
  <c r="BD194" i="12"/>
  <c r="BE194" i="12" s="1"/>
  <c r="DD196" i="12"/>
  <c r="CV196" i="12"/>
  <c r="CM196" i="12"/>
  <c r="CE196" i="12"/>
  <c r="DC196" i="12"/>
  <c r="CU196" i="12"/>
  <c r="CL196" i="12"/>
  <c r="CD196" i="12"/>
  <c r="DB196" i="12"/>
  <c r="CT196" i="12"/>
  <c r="CK196" i="12"/>
  <c r="CC196" i="12"/>
  <c r="CW196" i="12"/>
  <c r="CF196" i="12"/>
  <c r="CX196" i="12"/>
  <c r="CG196" i="12"/>
  <c r="CS196" i="12"/>
  <c r="CB196" i="12"/>
  <c r="DA196" i="12"/>
  <c r="CJ196" i="12"/>
  <c r="CZ196" i="12"/>
  <c r="CI196" i="12"/>
  <c r="CY196" i="12"/>
  <c r="CH196" i="12"/>
  <c r="AG197" i="12"/>
  <c r="G198" i="12"/>
  <c r="F198" i="12"/>
  <c r="H198" i="12"/>
  <c r="I198" i="12"/>
  <c r="DB214" i="12"/>
  <c r="CT214" i="12"/>
  <c r="CK214" i="12"/>
  <c r="CC214" i="12"/>
  <c r="DA214" i="12"/>
  <c r="CS214" i="12"/>
  <c r="DF214" i="12" s="1"/>
  <c r="CJ214" i="12"/>
  <c r="CB214" i="12"/>
  <c r="CZ214" i="12"/>
  <c r="CI214" i="12"/>
  <c r="DC214" i="12"/>
  <c r="CU214" i="12"/>
  <c r="CL214" i="12"/>
  <c r="CD214" i="12"/>
  <c r="DD214" i="12"/>
  <c r="CY214" i="12"/>
  <c r="CM214" i="12"/>
  <c r="CX214" i="12"/>
  <c r="CH214" i="12"/>
  <c r="CW214" i="12"/>
  <c r="CG214" i="12"/>
  <c r="CV214" i="12"/>
  <c r="CF214" i="12"/>
  <c r="CE214" i="12"/>
  <c r="AP214" i="12"/>
  <c r="DT67" i="12"/>
  <c r="DT75" i="12"/>
  <c r="DT83" i="12"/>
  <c r="DX87" i="12"/>
  <c r="EJ87" i="12" s="1"/>
  <c r="DT91" i="12"/>
  <c r="EC91" i="12" s="1"/>
  <c r="DX95" i="12"/>
  <c r="EJ95" i="12" s="1"/>
  <c r="DS96" i="12"/>
  <c r="CI99" i="12"/>
  <c r="DT99" i="12"/>
  <c r="CH103" i="12"/>
  <c r="DA103" i="12"/>
  <c r="CH105" i="12"/>
  <c r="DA105" i="12"/>
  <c r="CH106" i="12"/>
  <c r="DA106" i="12"/>
  <c r="AF107" i="12"/>
  <c r="AG107" i="12" s="1"/>
  <c r="AO107" i="12"/>
  <c r="BP107" i="12"/>
  <c r="CJ107" i="12"/>
  <c r="CS107" i="12"/>
  <c r="DF107" i="12" s="1"/>
  <c r="DB107" i="12"/>
  <c r="DY108" i="12"/>
  <c r="ER108" i="12"/>
  <c r="FB108" i="12" s="1"/>
  <c r="EP109" i="12"/>
  <c r="DX109" i="12"/>
  <c r="EJ109" i="12" s="1"/>
  <c r="ET109" i="12"/>
  <c r="FF109" i="12" s="1"/>
  <c r="DT110" i="12"/>
  <c r="EC110" i="12" s="1"/>
  <c r="AV111" i="12"/>
  <c r="CH111" i="12"/>
  <c r="DA111" i="12"/>
  <c r="CH113" i="12"/>
  <c r="DA113" i="12"/>
  <c r="CH114" i="12"/>
  <c r="DA114" i="12"/>
  <c r="AF115" i="12"/>
  <c r="AG115" i="12" s="1"/>
  <c r="AO115" i="12"/>
  <c r="CJ115" i="12"/>
  <c r="CS115" i="12"/>
  <c r="DF115" i="12" s="1"/>
  <c r="DB115" i="12"/>
  <c r="DY116" i="12"/>
  <c r="EL116" i="12" s="1"/>
  <c r="ER116" i="12"/>
  <c r="FB116" i="12" s="1"/>
  <c r="EP117" i="12"/>
  <c r="ET117" i="12" s="1"/>
  <c r="FF117" i="12" s="1"/>
  <c r="DX117" i="12"/>
  <c r="EJ117" i="12" s="1"/>
  <c r="DT118" i="12"/>
  <c r="EB118" i="12" s="1"/>
  <c r="AV119" i="12"/>
  <c r="CH119" i="12"/>
  <c r="DA119" i="12"/>
  <c r="BJ121" i="12"/>
  <c r="DU121" i="12"/>
  <c r="ED121" i="12" s="1"/>
  <c r="EP121" i="12"/>
  <c r="G122" i="12"/>
  <c r="DZ122" i="12"/>
  <c r="BE124" i="12"/>
  <c r="BF124" i="12" s="1"/>
  <c r="BK125" i="12"/>
  <c r="BM125" i="12" s="1"/>
  <c r="Q125" i="12"/>
  <c r="R125" i="12" s="1"/>
  <c r="ES126" i="12"/>
  <c r="FD126" i="12" s="1"/>
  <c r="DS126" i="12"/>
  <c r="DV126" i="12"/>
  <c r="EG126" i="12" s="1"/>
  <c r="P127" i="12"/>
  <c r="DW127" i="12"/>
  <c r="EI127" i="12" s="1"/>
  <c r="DV127" i="12"/>
  <c r="EQ127" i="12"/>
  <c r="EZ127" i="12" s="1"/>
  <c r="DY127" i="12"/>
  <c r="EP127" i="12"/>
  <c r="ET127" i="12" s="1"/>
  <c r="FF127" i="12" s="1"/>
  <c r="CB128" i="12"/>
  <c r="BZ128" i="12" s="1"/>
  <c r="CM128" i="12"/>
  <c r="CY128" i="12"/>
  <c r="AF130" i="12"/>
  <c r="AG130" i="12" s="1"/>
  <c r="AI130" i="12"/>
  <c r="DX130" i="12"/>
  <c r="EJ130" i="12" s="1"/>
  <c r="EM130" i="12"/>
  <c r="AV130" i="12"/>
  <c r="AX130" i="12" s="1"/>
  <c r="AP132" i="12"/>
  <c r="AZ132" i="12"/>
  <c r="CK133" i="12"/>
  <c r="CZ133" i="12"/>
  <c r="AL135" i="12"/>
  <c r="AN135" i="12" s="1"/>
  <c r="CN135" i="12"/>
  <c r="DF135" i="12"/>
  <c r="DT135" i="12"/>
  <c r="AV135" i="12"/>
  <c r="AU135" i="12"/>
  <c r="EU135" i="12"/>
  <c r="K136" i="12"/>
  <c r="L136" i="12" s="1"/>
  <c r="J136" i="12"/>
  <c r="BO137" i="12"/>
  <c r="BP137" i="12" s="1"/>
  <c r="CE137" i="12"/>
  <c r="DS137" i="12"/>
  <c r="ES137" i="12"/>
  <c r="FD137" i="12" s="1"/>
  <c r="AU138" i="12"/>
  <c r="CK138" i="12"/>
  <c r="DA138" i="12"/>
  <c r="BN138" i="12"/>
  <c r="BO138" i="12" s="1"/>
  <c r="BK140" i="12"/>
  <c r="BJ140" i="12"/>
  <c r="BM140" i="12"/>
  <c r="DS140" i="12"/>
  <c r="ES140" i="12"/>
  <c r="FD140" i="12" s="1"/>
  <c r="AX141" i="12"/>
  <c r="CK141" i="12"/>
  <c r="DA141" i="12"/>
  <c r="R141" i="12"/>
  <c r="Q141" i="12"/>
  <c r="BN141" i="12"/>
  <c r="AA142" i="12"/>
  <c r="AB142" i="12" s="1"/>
  <c r="AD142" i="12" s="1"/>
  <c r="AS142" i="12"/>
  <c r="CE142" i="12"/>
  <c r="CU142" i="12"/>
  <c r="DW142" i="12"/>
  <c r="EH142" i="12" s="1"/>
  <c r="V143" i="12"/>
  <c r="AN143" i="12"/>
  <c r="EP143" i="12"/>
  <c r="DW143" i="12"/>
  <c r="EI143" i="12" s="1"/>
  <c r="DV143" i="12"/>
  <c r="EQ143" i="12"/>
  <c r="EZ143" i="12" s="1"/>
  <c r="DY143" i="12"/>
  <c r="EM143" i="12" s="1"/>
  <c r="AF143" i="12"/>
  <c r="ES143" i="12"/>
  <c r="FD143" i="12" s="1"/>
  <c r="BE144" i="12"/>
  <c r="BH144" i="12" s="1"/>
  <c r="BW144" i="12"/>
  <c r="DF144" i="12"/>
  <c r="Z144" i="12"/>
  <c r="BE146" i="12"/>
  <c r="BF146" i="12" s="1"/>
  <c r="BD146" i="12"/>
  <c r="Q147" i="12"/>
  <c r="R147" i="12" s="1"/>
  <c r="BF148" i="12"/>
  <c r="EQ148" i="12"/>
  <c r="EY148" i="12" s="1"/>
  <c r="CD149" i="12"/>
  <c r="CT149" i="12"/>
  <c r="EQ150" i="12"/>
  <c r="EZ150" i="12" s="1"/>
  <c r="H152" i="12"/>
  <c r="CN152" i="12"/>
  <c r="DY153" i="12"/>
  <c r="EM153" i="12" s="1"/>
  <c r="W154" i="12"/>
  <c r="CN154" i="12"/>
  <c r="CW154" i="12"/>
  <c r="CF154" i="12"/>
  <c r="DD154" i="12"/>
  <c r="CV154" i="12"/>
  <c r="CM154" i="12"/>
  <c r="CE154" i="12"/>
  <c r="DC154" i="12"/>
  <c r="CU154" i="12"/>
  <c r="CL154" i="12"/>
  <c r="CD154" i="12"/>
  <c r="CX154" i="12"/>
  <c r="CG154" i="12"/>
  <c r="DW156" i="12"/>
  <c r="EH156" i="12" s="1"/>
  <c r="DV156" i="12"/>
  <c r="EF156" i="12" s="1"/>
  <c r="EU156" i="12"/>
  <c r="DU156" i="12"/>
  <c r="EP156" i="12"/>
  <c r="ES156" i="12"/>
  <c r="FC156" i="12" s="1"/>
  <c r="AF157" i="12"/>
  <c r="AY157" i="12"/>
  <c r="AD158" i="12"/>
  <c r="BA158" i="12"/>
  <c r="BC158" i="12" s="1"/>
  <c r="AZ158" i="12"/>
  <c r="CD158" i="12"/>
  <c r="EU158" i="12"/>
  <c r="DU158" i="12"/>
  <c r="EE158" i="12" s="1"/>
  <c r="DT158" i="12"/>
  <c r="EB158" i="12" s="1"/>
  <c r="ES158" i="12"/>
  <c r="FC158" i="12" s="1"/>
  <c r="DS158" i="12"/>
  <c r="DV158" i="12"/>
  <c r="EF158" i="12" s="1"/>
  <c r="ER158" i="12"/>
  <c r="FB158" i="12" s="1"/>
  <c r="BI159" i="12"/>
  <c r="AO160" i="12"/>
  <c r="BN160" i="12"/>
  <c r="CC162" i="12"/>
  <c r="CS162" i="12"/>
  <c r="DF162" i="12" s="1"/>
  <c r="BK163" i="12"/>
  <c r="BM163" i="12" s="1"/>
  <c r="BZ163" i="12"/>
  <c r="DT163" i="12"/>
  <c r="EU165" i="12"/>
  <c r="FG165" i="12" s="1"/>
  <c r="CD166" i="12"/>
  <c r="DU166" i="12"/>
  <c r="EE166" i="12" s="1"/>
  <c r="AF167" i="12"/>
  <c r="AU167" i="12"/>
  <c r="AV167" i="12" s="1"/>
  <c r="DF167" i="12"/>
  <c r="AO168" i="12"/>
  <c r="BP168" i="12"/>
  <c r="BR168" i="12" s="1"/>
  <c r="CH168" i="12"/>
  <c r="DB168" i="12"/>
  <c r="BU169" i="12"/>
  <c r="F169" i="12"/>
  <c r="AJ169" i="12"/>
  <c r="G170" i="12"/>
  <c r="F170" i="12"/>
  <c r="H170" i="12" s="1"/>
  <c r="CG171" i="12"/>
  <c r="DD171" i="12"/>
  <c r="CH172" i="12"/>
  <c r="DC172" i="12"/>
  <c r="AU173" i="12"/>
  <c r="AV173" i="12" s="1"/>
  <c r="ES173" i="12"/>
  <c r="FD173" i="12" s="1"/>
  <c r="DS173" i="12"/>
  <c r="EQ173" i="12"/>
  <c r="EZ173" i="12" s="1"/>
  <c r="DY173" i="12"/>
  <c r="EM173" i="12" s="1"/>
  <c r="EU173" i="12"/>
  <c r="FG173" i="12" s="1"/>
  <c r="DW173" i="12"/>
  <c r="EI173" i="12" s="1"/>
  <c r="ET173" i="12"/>
  <c r="FF173" i="12" s="1"/>
  <c r="DV173" i="12"/>
  <c r="EG173" i="12" s="1"/>
  <c r="BS174" i="12"/>
  <c r="BU174" i="12"/>
  <c r="BT174" i="12"/>
  <c r="AN175" i="12"/>
  <c r="G176" i="12"/>
  <c r="BE176" i="12"/>
  <c r="BF176" i="12" s="1"/>
  <c r="CG177" i="12"/>
  <c r="DB177" i="12"/>
  <c r="AB178" i="12"/>
  <c r="BD178" i="12"/>
  <c r="BE178" i="12" s="1"/>
  <c r="DX178" i="12"/>
  <c r="EK178" i="12" s="1"/>
  <c r="DT179" i="12"/>
  <c r="EC179" i="12" s="1"/>
  <c r="BP179" i="12"/>
  <c r="BR179" i="12" s="1"/>
  <c r="BO179" i="12"/>
  <c r="R180" i="12"/>
  <c r="AN180" i="12"/>
  <c r="BP180" i="12"/>
  <c r="CL180" i="12"/>
  <c r="ES181" i="12"/>
  <c r="FD181" i="12" s="1"/>
  <c r="DS181" i="12"/>
  <c r="EQ181" i="12"/>
  <c r="DY181" i="12"/>
  <c r="EM181" i="12" s="1"/>
  <c r="EU181" i="12"/>
  <c r="DW181" i="12"/>
  <c r="EI181" i="12" s="1"/>
  <c r="ER181" i="12"/>
  <c r="FA181" i="12" s="1"/>
  <c r="DU181" i="12"/>
  <c r="ED181" i="12" s="1"/>
  <c r="R183" i="12"/>
  <c r="P183" i="12"/>
  <c r="Q183" i="12"/>
  <c r="AF184" i="12"/>
  <c r="AE184" i="12"/>
  <c r="BO185" i="12"/>
  <c r="BD186" i="12"/>
  <c r="CC186" i="12"/>
  <c r="DZ186" i="12"/>
  <c r="EA186" i="12"/>
  <c r="AA188" i="12"/>
  <c r="AB188" i="12" s="1"/>
  <c r="AD188" i="12"/>
  <c r="CB188" i="12"/>
  <c r="AG189" i="12"/>
  <c r="AF189" i="12"/>
  <c r="EX190" i="12"/>
  <c r="CH191" i="12"/>
  <c r="CN194" i="12"/>
  <c r="BZ194" i="12"/>
  <c r="AU194" i="12"/>
  <c r="AT194" i="12"/>
  <c r="BP198" i="12"/>
  <c r="BR198" i="12" s="1"/>
  <c r="BO198" i="12"/>
  <c r="DF201" i="12"/>
  <c r="BO216" i="12"/>
  <c r="BP216" i="12" s="1"/>
  <c r="BN216" i="12"/>
  <c r="BZ220" i="12"/>
  <c r="Z223" i="12"/>
  <c r="ER122" i="12"/>
  <c r="DT128" i="12"/>
  <c r="EB128" i="12" s="1"/>
  <c r="ER130" i="12"/>
  <c r="CB131" i="12"/>
  <c r="CN131" i="12" s="1"/>
  <c r="CJ131" i="12"/>
  <c r="CS131" i="12"/>
  <c r="DA131" i="12"/>
  <c r="W134" i="12"/>
  <c r="Y134" i="12" s="1"/>
  <c r="BA136" i="12"/>
  <c r="BC136" i="12" s="1"/>
  <c r="CI136" i="12"/>
  <c r="CZ136" i="12"/>
  <c r="DT136" i="12"/>
  <c r="ET136" i="12"/>
  <c r="FE136" i="12" s="1"/>
  <c r="AQ138" i="12"/>
  <c r="ER138" i="12"/>
  <c r="CB139" i="12"/>
  <c r="CJ139" i="12"/>
  <c r="CS139" i="12"/>
  <c r="DF139" i="12" s="1"/>
  <c r="DA139" i="12"/>
  <c r="AG140" i="12"/>
  <c r="AI140" i="12" s="1"/>
  <c r="DS141" i="12"/>
  <c r="ES141" i="12"/>
  <c r="FD141" i="12" s="1"/>
  <c r="W142" i="12"/>
  <c r="Y142" i="12" s="1"/>
  <c r="BA144" i="12"/>
  <c r="CI144" i="12"/>
  <c r="CZ144" i="12"/>
  <c r="DT144" i="12"/>
  <c r="EB144" i="12" s="1"/>
  <c r="AQ146" i="12"/>
  <c r="AS146" i="12" s="1"/>
  <c r="ER146" i="12"/>
  <c r="CB147" i="12"/>
  <c r="CJ147" i="12"/>
  <c r="CS147" i="12"/>
  <c r="DF147" i="12" s="1"/>
  <c r="DA147" i="12"/>
  <c r="BU148" i="12"/>
  <c r="BW148" i="12" s="1"/>
  <c r="DS149" i="12"/>
  <c r="ES149" i="12"/>
  <c r="FD149" i="12" s="1"/>
  <c r="BK150" i="12"/>
  <c r="BA152" i="12"/>
  <c r="BC152" i="12" s="1"/>
  <c r="CI152" i="12"/>
  <c r="CZ152" i="12"/>
  <c r="DT152" i="12"/>
  <c r="EB152" i="12" s="1"/>
  <c r="AQ154" i="12"/>
  <c r="AS154" i="12" s="1"/>
  <c r="ER154" i="12"/>
  <c r="DA155" i="12"/>
  <c r="BU156" i="12"/>
  <c r="BW156" i="12" s="1"/>
  <c r="DS157" i="12"/>
  <c r="ES157" i="12"/>
  <c r="FD157" i="12" s="1"/>
  <c r="W158" i="12"/>
  <c r="Y158" i="12" s="1"/>
  <c r="CI160" i="12"/>
  <c r="CZ160" i="12"/>
  <c r="AQ162" i="12"/>
  <c r="AS162" i="12" s="1"/>
  <c r="ER162" i="12"/>
  <c r="DS167" i="12"/>
  <c r="V169" i="12"/>
  <c r="Y169" i="12" s="1"/>
  <c r="AJ171" i="12"/>
  <c r="CG174" i="12"/>
  <c r="DC174" i="12"/>
  <c r="AG175" i="12"/>
  <c r="AI175" i="12" s="1"/>
  <c r="CG175" i="12"/>
  <c r="DF175" i="12"/>
  <c r="DB175" i="12"/>
  <c r="CZ176" i="12"/>
  <c r="CI176" i="12"/>
  <c r="CX176" i="12"/>
  <c r="CG176" i="12"/>
  <c r="DA176" i="12"/>
  <c r="CH178" i="12"/>
  <c r="DB178" i="12"/>
  <c r="CF179" i="12"/>
  <c r="DC179" i="12"/>
  <c r="EP180" i="12"/>
  <c r="DV180" i="12"/>
  <c r="EG180" i="12" s="1"/>
  <c r="Q180" i="12"/>
  <c r="BN181" i="12"/>
  <c r="AQ184" i="12"/>
  <c r="DC185" i="12"/>
  <c r="CU185" i="12"/>
  <c r="CL185" i="12"/>
  <c r="CD185" i="12"/>
  <c r="DB185" i="12"/>
  <c r="DA185" i="12"/>
  <c r="CS185" i="12"/>
  <c r="DF185" i="12" s="1"/>
  <c r="CJ185" i="12"/>
  <c r="CB185" i="12"/>
  <c r="DD185" i="12"/>
  <c r="DA187" i="12"/>
  <c r="CS187" i="12"/>
  <c r="DF187" i="12" s="1"/>
  <c r="CJ187" i="12"/>
  <c r="CB187" i="12"/>
  <c r="CZ187" i="12"/>
  <c r="CI187" i="12"/>
  <c r="CY187" i="12"/>
  <c r="CH187" i="12"/>
  <c r="DC187" i="12"/>
  <c r="AQ188" i="12"/>
  <c r="AS188" i="12" s="1"/>
  <c r="AT190" i="12"/>
  <c r="AN191" i="12"/>
  <c r="BN191" i="12"/>
  <c r="BO191" i="12"/>
  <c r="AI192" i="12"/>
  <c r="P193" i="12"/>
  <c r="Q193" i="12" s="1"/>
  <c r="DZ194" i="12"/>
  <c r="Z194" i="12"/>
  <c r="DA195" i="12"/>
  <c r="CS195" i="12"/>
  <c r="DF195" i="12" s="1"/>
  <c r="CJ195" i="12"/>
  <c r="CB195" i="12"/>
  <c r="CN195" i="12" s="1"/>
  <c r="CZ195" i="12"/>
  <c r="CI195" i="12"/>
  <c r="CY195" i="12"/>
  <c r="CH195" i="12"/>
  <c r="DB195" i="12"/>
  <c r="CT195" i="12"/>
  <c r="CK195" i="12"/>
  <c r="CC195" i="12"/>
  <c r="AJ195" i="12"/>
  <c r="CY197" i="12"/>
  <c r="CH197" i="12"/>
  <c r="CX197" i="12"/>
  <c r="CG197" i="12"/>
  <c r="CW197" i="12"/>
  <c r="CF197" i="12"/>
  <c r="CZ197" i="12"/>
  <c r="CI197" i="12"/>
  <c r="DC197" i="12"/>
  <c r="R197" i="12"/>
  <c r="AO198" i="12"/>
  <c r="DV198" i="12"/>
  <c r="EF198" i="12" s="1"/>
  <c r="EU198" i="12"/>
  <c r="FH198" i="12" s="1"/>
  <c r="DU198" i="12"/>
  <c r="EE198" i="12" s="1"/>
  <c r="DT198" i="12"/>
  <c r="DW198" i="12"/>
  <c r="EH198" i="12" s="1"/>
  <c r="ER198" i="12"/>
  <c r="FB198" i="12" s="1"/>
  <c r="AG199" i="12"/>
  <c r="AI199" i="12" s="1"/>
  <c r="AF199" i="12"/>
  <c r="CJ199" i="12"/>
  <c r="AA200" i="12"/>
  <c r="AB200" i="12" s="1"/>
  <c r="AD200" i="12" s="1"/>
  <c r="AT201" i="12"/>
  <c r="AU201" i="12" s="1"/>
  <c r="V202" i="12"/>
  <c r="AK202" i="12"/>
  <c r="CN202" i="12"/>
  <c r="BZ202" i="12"/>
  <c r="AG203" i="12"/>
  <c r="BT203" i="12"/>
  <c r="CG203" i="12"/>
  <c r="CW203" i="12"/>
  <c r="DS204" i="12"/>
  <c r="AX205" i="12"/>
  <c r="CJ205" i="12"/>
  <c r="CU205" i="12"/>
  <c r="AJ205" i="12"/>
  <c r="BU206" i="12"/>
  <c r="CH206" i="12"/>
  <c r="CX206" i="12"/>
  <c r="CB207" i="12"/>
  <c r="DF207" i="12"/>
  <c r="AG208" i="12"/>
  <c r="AV208" i="12"/>
  <c r="AX208" i="12" s="1"/>
  <c r="EX208" i="12"/>
  <c r="DW209" i="12"/>
  <c r="EI209" i="12" s="1"/>
  <c r="DV209" i="12"/>
  <c r="EG209" i="12" s="1"/>
  <c r="EU209" i="12"/>
  <c r="DU209" i="12"/>
  <c r="EP209" i="12"/>
  <c r="ER209" i="12"/>
  <c r="FA209" i="12" s="1"/>
  <c r="BW210" i="12"/>
  <c r="AG210" i="12"/>
  <c r="BR211" i="12"/>
  <c r="CD211" i="12"/>
  <c r="EU211" i="12"/>
  <c r="FG211" i="12" s="1"/>
  <c r="DU211" i="12"/>
  <c r="ED211" i="12" s="1"/>
  <c r="DT211" i="12"/>
  <c r="EC211" i="12" s="1"/>
  <c r="ES211" i="12"/>
  <c r="FD211" i="12" s="1"/>
  <c r="DS211" i="12"/>
  <c r="DV211" i="12"/>
  <c r="EG211" i="12" s="1"/>
  <c r="DF213" i="12"/>
  <c r="BO214" i="12"/>
  <c r="U215" i="12"/>
  <c r="BM215" i="12"/>
  <c r="CK215" i="12"/>
  <c r="P215" i="12"/>
  <c r="BH216" i="12"/>
  <c r="CH217" i="12"/>
  <c r="CY217" i="12"/>
  <c r="EA217" i="12"/>
  <c r="DF218" i="12"/>
  <c r="BU218" i="12"/>
  <c r="BZ221" i="12"/>
  <c r="CM221" i="12"/>
  <c r="DB222" i="12"/>
  <c r="CT222" i="12"/>
  <c r="CK222" i="12"/>
  <c r="CC222" i="12"/>
  <c r="DA222" i="12"/>
  <c r="CS222" i="12"/>
  <c r="DF222" i="12" s="1"/>
  <c r="CJ222" i="12"/>
  <c r="CB222" i="12"/>
  <c r="CZ222" i="12"/>
  <c r="CI222" i="12"/>
  <c r="CW222" i="12"/>
  <c r="CF222" i="12"/>
  <c r="DC222" i="12"/>
  <c r="CU222" i="12"/>
  <c r="CL222" i="12"/>
  <c r="CD222" i="12"/>
  <c r="BA222" i="12"/>
  <c r="CN223" i="12"/>
  <c r="DF223" i="12"/>
  <c r="BP224" i="12"/>
  <c r="BO224" i="12"/>
  <c r="DC225" i="12"/>
  <c r="CU225" i="12"/>
  <c r="CL225" i="12"/>
  <c r="CD225" i="12"/>
  <c r="DB225" i="12"/>
  <c r="CT225" i="12"/>
  <c r="CK225" i="12"/>
  <c r="CC225" i="12"/>
  <c r="DA225" i="12"/>
  <c r="CS225" i="12"/>
  <c r="DF225" i="12" s="1"/>
  <c r="CJ225" i="12"/>
  <c r="CB225" i="12"/>
  <c r="CZ225" i="12"/>
  <c r="CI225" i="12"/>
  <c r="CX225" i="12"/>
  <c r="CG225" i="12"/>
  <c r="DD225" i="12"/>
  <c r="CV225" i="12"/>
  <c r="CM225" i="12"/>
  <c r="CE225" i="12"/>
  <c r="BT225" i="12"/>
  <c r="BS225" i="12"/>
  <c r="BU225" i="12"/>
  <c r="AX226" i="12"/>
  <c r="Z226" i="12"/>
  <c r="CD227" i="12"/>
  <c r="BZ228" i="12"/>
  <c r="AG230" i="12"/>
  <c r="AI230" i="12" s="1"/>
  <c r="AF230" i="12"/>
  <c r="AN231" i="12"/>
  <c r="Z231" i="12"/>
  <c r="AA231" i="12"/>
  <c r="EX233" i="12"/>
  <c r="P234" i="12"/>
  <c r="BJ237" i="12"/>
  <c r="BK237" i="12" s="1"/>
  <c r="BO246" i="12"/>
  <c r="BP246" i="12" s="1"/>
  <c r="BN246" i="12"/>
  <c r="AY261" i="12"/>
  <c r="BS267" i="12"/>
  <c r="EU195" i="12"/>
  <c r="FG195" i="12" s="1"/>
  <c r="DU195" i="12"/>
  <c r="ED195" i="12" s="1"/>
  <c r="ET195" i="12"/>
  <c r="FF195" i="12" s="1"/>
  <c r="DT195" i="12"/>
  <c r="EC195" i="12" s="1"/>
  <c r="ES195" i="12"/>
  <c r="FD195" i="12" s="1"/>
  <c r="DS195" i="12"/>
  <c r="DV195" i="12"/>
  <c r="EG195" i="12" s="1"/>
  <c r="P199" i="12"/>
  <c r="F200" i="12"/>
  <c r="BT201" i="12"/>
  <c r="BS201" i="12"/>
  <c r="BU201" i="12"/>
  <c r="CL203" i="12"/>
  <c r="CX203" i="12"/>
  <c r="CK205" i="12"/>
  <c r="CV205" i="12"/>
  <c r="BK209" i="12"/>
  <c r="BJ209" i="12"/>
  <c r="DC209" i="12"/>
  <c r="CU209" i="12"/>
  <c r="CL209" i="12"/>
  <c r="CD209" i="12"/>
  <c r="DB209" i="12"/>
  <c r="CT209" i="12"/>
  <c r="CK209" i="12"/>
  <c r="CC209" i="12"/>
  <c r="DA209" i="12"/>
  <c r="CS209" i="12"/>
  <c r="CJ209" i="12"/>
  <c r="CB209" i="12"/>
  <c r="BZ209" i="12" s="1"/>
  <c r="DD209" i="12"/>
  <c r="CV209" i="12"/>
  <c r="CM209" i="12"/>
  <c r="CE209" i="12"/>
  <c r="AT211" i="12"/>
  <c r="AU211" i="12"/>
  <c r="AV211" i="12" s="1"/>
  <c r="Z213" i="12"/>
  <c r="AA213" i="12" s="1"/>
  <c r="BN215" i="12"/>
  <c r="P217" i="12"/>
  <c r="AA218" i="12"/>
  <c r="AB218" i="12" s="1"/>
  <c r="Z218" i="12"/>
  <c r="BZ219" i="12"/>
  <c r="DA219" i="12"/>
  <c r="CS219" i="12"/>
  <c r="DF219" i="12" s="1"/>
  <c r="CJ219" i="12"/>
  <c r="CB219" i="12"/>
  <c r="CN219" i="12" s="1"/>
  <c r="CZ219" i="12"/>
  <c r="CI219" i="12"/>
  <c r="CY219" i="12"/>
  <c r="CH219" i="12"/>
  <c r="DB219" i="12"/>
  <c r="CT219" i="12"/>
  <c r="CK219" i="12"/>
  <c r="CC219" i="12"/>
  <c r="AK219" i="12"/>
  <c r="AL219" i="12" s="1"/>
  <c r="AJ219" i="12"/>
  <c r="CY221" i="12"/>
  <c r="CH221" i="12"/>
  <c r="CX221" i="12"/>
  <c r="CG221" i="12"/>
  <c r="CW221" i="12"/>
  <c r="CF221" i="12"/>
  <c r="CZ221" i="12"/>
  <c r="CI221" i="12"/>
  <c r="DC221" i="12"/>
  <c r="AG223" i="12"/>
  <c r="AF223" i="12"/>
  <c r="AF224" i="12"/>
  <c r="AG224" i="12" s="1"/>
  <c r="AI224" i="12" s="1"/>
  <c r="AK225" i="12"/>
  <c r="G225" i="12"/>
  <c r="F225" i="12"/>
  <c r="H225" i="12" s="1"/>
  <c r="AF226" i="12"/>
  <c r="BM227" i="12"/>
  <c r="BK227" i="12"/>
  <c r="CF227" i="12"/>
  <c r="AY227" i="12"/>
  <c r="DD228" i="12"/>
  <c r="CV228" i="12"/>
  <c r="CM228" i="12"/>
  <c r="CE228" i="12"/>
  <c r="DC228" i="12"/>
  <c r="CU228" i="12"/>
  <c r="CL228" i="12"/>
  <c r="CD228" i="12"/>
  <c r="DB228" i="12"/>
  <c r="CT228" i="12"/>
  <c r="CK228" i="12"/>
  <c r="CC228" i="12"/>
  <c r="DA228" i="12"/>
  <c r="CS228" i="12"/>
  <c r="DF228" i="12" s="1"/>
  <c r="CJ228" i="12"/>
  <c r="CB228" i="12"/>
  <c r="CZ228" i="12"/>
  <c r="CI228" i="12"/>
  <c r="CY228" i="12"/>
  <c r="CH228" i="12"/>
  <c r="CX228" i="12"/>
  <c r="CG228" i="12"/>
  <c r="CW228" i="12"/>
  <c r="CF228" i="12"/>
  <c r="AO231" i="12"/>
  <c r="Q232" i="12"/>
  <c r="R232" i="12"/>
  <c r="P232" i="12"/>
  <c r="EX236" i="12"/>
  <c r="DV182" i="12"/>
  <c r="EF182" i="12" s="1"/>
  <c r="DT182" i="12"/>
  <c r="EB182" i="12" s="1"/>
  <c r="U182" i="12"/>
  <c r="AN183" i="12"/>
  <c r="DW185" i="12"/>
  <c r="EI185" i="12" s="1"/>
  <c r="DV185" i="12"/>
  <c r="EG185" i="12" s="1"/>
  <c r="EU185" i="12"/>
  <c r="FG185" i="12" s="1"/>
  <c r="DU185" i="12"/>
  <c r="ED185" i="12" s="1"/>
  <c r="EP185" i="12"/>
  <c r="AJ189" i="12"/>
  <c r="DW193" i="12"/>
  <c r="EI193" i="12" s="1"/>
  <c r="DV193" i="12"/>
  <c r="EG193" i="12" s="1"/>
  <c r="EU193" i="12"/>
  <c r="DU193" i="12"/>
  <c r="ED193" i="12" s="1"/>
  <c r="EP193" i="12"/>
  <c r="AL193" i="12"/>
  <c r="AN193" i="12" s="1"/>
  <c r="ER193" i="12"/>
  <c r="FA193" i="12" s="1"/>
  <c r="AF194" i="12"/>
  <c r="AG194" i="12" s="1"/>
  <c r="BT194" i="12"/>
  <c r="BO195" i="12"/>
  <c r="BP195" i="12" s="1"/>
  <c r="BR195" i="12" s="1"/>
  <c r="DW195" i="12"/>
  <c r="EI195" i="12" s="1"/>
  <c r="AT195" i="12"/>
  <c r="AU195" i="12"/>
  <c r="Y196" i="12"/>
  <c r="AS197" i="12"/>
  <c r="ET197" i="12"/>
  <c r="FF197" i="12" s="1"/>
  <c r="V199" i="12"/>
  <c r="BJ199" i="12"/>
  <c r="BK199" i="12" s="1"/>
  <c r="BN199" i="12"/>
  <c r="T200" i="12"/>
  <c r="AE200" i="12"/>
  <c r="AJ200" i="12"/>
  <c r="BO201" i="12"/>
  <c r="BN202" i="12"/>
  <c r="CM203" i="12"/>
  <c r="DC203" i="12"/>
  <c r="AZ204" i="12"/>
  <c r="BA204" i="12" s="1"/>
  <c r="AF204" i="12"/>
  <c r="AE204" i="12"/>
  <c r="CL205" i="12"/>
  <c r="DA205" i="12"/>
  <c r="AY205" i="12"/>
  <c r="BW206" i="12"/>
  <c r="EP206" i="12"/>
  <c r="AK209" i="12"/>
  <c r="V209" i="12"/>
  <c r="AT209" i="12"/>
  <c r="AU210" i="12"/>
  <c r="BI210" i="12"/>
  <c r="AO210" i="12"/>
  <c r="Q211" i="12"/>
  <c r="V212" i="12"/>
  <c r="W212" i="12" s="1"/>
  <c r="Y212" i="12" s="1"/>
  <c r="EP212" i="12"/>
  <c r="DW212" i="12"/>
  <c r="EH212" i="12" s="1"/>
  <c r="DV212" i="12"/>
  <c r="EF212" i="12" s="1"/>
  <c r="EQ212" i="12"/>
  <c r="EY212" i="12" s="1"/>
  <c r="DY212" i="12"/>
  <c r="ES212" i="12"/>
  <c r="FC212" i="12" s="1"/>
  <c r="AI213" i="12"/>
  <c r="FG213" i="12"/>
  <c r="BF214" i="12"/>
  <c r="BH214" i="12" s="1"/>
  <c r="AK215" i="12"/>
  <c r="CN215" i="12"/>
  <c r="CW215" i="12"/>
  <c r="CF215" i="12"/>
  <c r="DD215" i="12"/>
  <c r="CV215" i="12"/>
  <c r="CM215" i="12"/>
  <c r="CE215" i="12"/>
  <c r="DC215" i="12"/>
  <c r="CU215" i="12"/>
  <c r="CL215" i="12"/>
  <c r="CD215" i="12"/>
  <c r="CX215" i="12"/>
  <c r="CG215" i="12"/>
  <c r="Z215" i="12"/>
  <c r="AA215" i="12"/>
  <c r="AF216" i="12"/>
  <c r="BT216" i="12"/>
  <c r="BU216" i="12" s="1"/>
  <c r="BW218" i="12"/>
  <c r="CD219" i="12"/>
  <c r="EU219" i="12"/>
  <c r="FG219" i="12" s="1"/>
  <c r="DU219" i="12"/>
  <c r="ED219" i="12" s="1"/>
  <c r="DT219" i="12"/>
  <c r="EC219" i="12" s="1"/>
  <c r="ES219" i="12"/>
  <c r="FD219" i="12" s="1"/>
  <c r="DS219" i="12"/>
  <c r="DV219" i="12"/>
  <c r="EG219" i="12" s="1"/>
  <c r="P220" i="12"/>
  <c r="CC221" i="12"/>
  <c r="DD221" i="12"/>
  <c r="BC222" i="12"/>
  <c r="F222" i="12"/>
  <c r="AO223" i="12"/>
  <c r="ET224" i="12"/>
  <c r="FE224" i="12" s="1"/>
  <c r="AB224" i="12"/>
  <c r="AA224" i="12"/>
  <c r="V226" i="12"/>
  <c r="BS227" i="12"/>
  <c r="BC228" i="12"/>
  <c r="Z229" i="12"/>
  <c r="AU230" i="12"/>
  <c r="AV230" i="12" s="1"/>
  <c r="Y231" i="12"/>
  <c r="AF232" i="12"/>
  <c r="AG232" i="12" s="1"/>
  <c r="AE232" i="12"/>
  <c r="Z237" i="12"/>
  <c r="AA237" i="12" s="1"/>
  <c r="AB237" i="12"/>
  <c r="BS251" i="12"/>
  <c r="AT268" i="12"/>
  <c r="DS182" i="12"/>
  <c r="AK183" i="12"/>
  <c r="AL183" i="12" s="1"/>
  <c r="AU183" i="12"/>
  <c r="BP183" i="12"/>
  <c r="BR183" i="12" s="1"/>
  <c r="CN183" i="12"/>
  <c r="DS185" i="12"/>
  <c r="DX185" i="12" s="1"/>
  <c r="EJ185" i="12" s="1"/>
  <c r="AL185" i="12"/>
  <c r="EQ185" i="12"/>
  <c r="EZ185" i="12" s="1"/>
  <c r="AK186" i="12"/>
  <c r="BO186" i="12"/>
  <c r="BN186" i="12"/>
  <c r="Q187" i="12"/>
  <c r="R187" i="12" s="1"/>
  <c r="BK187" i="12"/>
  <c r="BM187" i="12" s="1"/>
  <c r="EU187" i="12"/>
  <c r="FG187" i="12" s="1"/>
  <c r="DU187" i="12"/>
  <c r="ED187" i="12" s="1"/>
  <c r="DT187" i="12"/>
  <c r="EC187" i="12" s="1"/>
  <c r="ES187" i="12"/>
  <c r="FD187" i="12" s="1"/>
  <c r="DS187" i="12"/>
  <c r="EQ187" i="12"/>
  <c r="AU189" i="12"/>
  <c r="AV189" i="12" s="1"/>
  <c r="AP189" i="12"/>
  <c r="G190" i="12"/>
  <c r="F190" i="12"/>
  <c r="H190" i="12"/>
  <c r="BJ193" i="12"/>
  <c r="BK193" i="12" s="1"/>
  <c r="DS193" i="12"/>
  <c r="ES193" i="12"/>
  <c r="FD193" i="12" s="1"/>
  <c r="Q195" i="12"/>
  <c r="R195" i="12" s="1"/>
  <c r="V196" i="12"/>
  <c r="W196" i="12" s="1"/>
  <c r="EP196" i="12"/>
  <c r="DW196" i="12"/>
  <c r="EH196" i="12" s="1"/>
  <c r="DV196" i="12"/>
  <c r="EF196" i="12" s="1"/>
  <c r="EQ196" i="12"/>
  <c r="EY196" i="12" s="1"/>
  <c r="DY196" i="12"/>
  <c r="ES196" i="12"/>
  <c r="FC196" i="12" s="1"/>
  <c r="AI197" i="12"/>
  <c r="FG197" i="12"/>
  <c r="BF198" i="12"/>
  <c r="BH198" i="12" s="1"/>
  <c r="W199" i="12"/>
  <c r="AK199" i="12"/>
  <c r="CN199" i="12"/>
  <c r="CW199" i="12"/>
  <c r="CF199" i="12"/>
  <c r="DD199" i="12"/>
  <c r="CV199" i="12"/>
  <c r="CM199" i="12"/>
  <c r="CE199" i="12"/>
  <c r="DC199" i="12"/>
  <c r="CU199" i="12"/>
  <c r="CL199" i="12"/>
  <c r="CD199" i="12"/>
  <c r="CX199" i="12"/>
  <c r="CG199" i="12"/>
  <c r="Z199" i="12"/>
  <c r="AA199" i="12"/>
  <c r="AB199" i="12" s="1"/>
  <c r="Q200" i="12"/>
  <c r="R200" i="12" s="1"/>
  <c r="BW200" i="12"/>
  <c r="BP201" i="12"/>
  <c r="F201" i="12"/>
  <c r="DF202" i="12"/>
  <c r="AB204" i="12"/>
  <c r="AD204" i="12" s="1"/>
  <c r="BD204" i="12"/>
  <c r="BZ205" i="12"/>
  <c r="CM205" i="12"/>
  <c r="BN205" i="12"/>
  <c r="AZ206" i="12"/>
  <c r="BC206" i="12" s="1"/>
  <c r="AO207" i="12"/>
  <c r="Y208" i="12"/>
  <c r="ET208" i="12"/>
  <c r="FE208" i="12" s="1"/>
  <c r="AB208" i="12"/>
  <c r="AD208" i="12" s="1"/>
  <c r="AA208" i="12"/>
  <c r="CF209" i="12"/>
  <c r="CW209" i="12"/>
  <c r="BT209" i="12"/>
  <c r="BU209" i="12" s="1"/>
  <c r="BS209" i="12"/>
  <c r="AV210" i="12"/>
  <c r="AX210" i="12" s="1"/>
  <c r="CN210" i="12"/>
  <c r="BZ210" i="12"/>
  <c r="AY210" i="12"/>
  <c r="AZ210" i="12"/>
  <c r="R211" i="12"/>
  <c r="BT211" i="12"/>
  <c r="BU211" i="12" s="1"/>
  <c r="BP211" i="12"/>
  <c r="DS212" i="12"/>
  <c r="Q213" i="12"/>
  <c r="AJ213" i="12"/>
  <c r="AK213" i="12"/>
  <c r="BU214" i="12"/>
  <c r="AL215" i="12"/>
  <c r="AN215" i="12" s="1"/>
  <c r="CB215" i="12"/>
  <c r="BZ215" i="12" s="1"/>
  <c r="DF215" i="12"/>
  <c r="AG216" i="12"/>
  <c r="AI216" i="12" s="1"/>
  <c r="AI217" i="12"/>
  <c r="DW217" i="12"/>
  <c r="EI217" i="12" s="1"/>
  <c r="DV217" i="12"/>
  <c r="EG217" i="12" s="1"/>
  <c r="EU217" i="12"/>
  <c r="FG217" i="12" s="1"/>
  <c r="DU217" i="12"/>
  <c r="ED217" i="12" s="1"/>
  <c r="EP217" i="12"/>
  <c r="ER217" i="12"/>
  <c r="FA217" i="12" s="1"/>
  <c r="AX218" i="12"/>
  <c r="CE219" i="12"/>
  <c r="CU219" i="12"/>
  <c r="BA219" i="12"/>
  <c r="BC219" i="12" s="1"/>
  <c r="AZ219" i="12"/>
  <c r="AT219" i="12"/>
  <c r="AU219" i="12"/>
  <c r="BI220" i="12"/>
  <c r="CD221" i="12"/>
  <c r="CS221" i="12"/>
  <c r="DF221" i="12" s="1"/>
  <c r="Z221" i="12"/>
  <c r="AA221" i="12" s="1"/>
  <c r="FG221" i="12"/>
  <c r="EX222" i="12"/>
  <c r="AK223" i="12"/>
  <c r="F224" i="12"/>
  <c r="BT226" i="12"/>
  <c r="BU226" i="12" s="1"/>
  <c r="BO227" i="12"/>
  <c r="EX228" i="12"/>
  <c r="AO229" i="12"/>
  <c r="BP229" i="12"/>
  <c r="AA238" i="12"/>
  <c r="AB238" i="12" s="1"/>
  <c r="AJ197" i="12"/>
  <c r="AK197" i="12" s="1"/>
  <c r="AL197" i="12" s="1"/>
  <c r="DF199" i="12"/>
  <c r="AY200" i="12"/>
  <c r="P201" i="12"/>
  <c r="Q201" i="12"/>
  <c r="Z202" i="12"/>
  <c r="BZ203" i="12"/>
  <c r="DA203" i="12"/>
  <c r="CS203" i="12"/>
  <c r="DF203" i="12" s="1"/>
  <c r="CJ203" i="12"/>
  <c r="CB203" i="12"/>
  <c r="CN203" i="12" s="1"/>
  <c r="CZ203" i="12"/>
  <c r="CI203" i="12"/>
  <c r="CY203" i="12"/>
  <c r="CH203" i="12"/>
  <c r="DB203" i="12"/>
  <c r="CT203" i="12"/>
  <c r="CK203" i="12"/>
  <c r="CC203" i="12"/>
  <c r="AK203" i="12"/>
  <c r="AL203" i="12" s="1"/>
  <c r="AJ203" i="12"/>
  <c r="CY205" i="12"/>
  <c r="CH205" i="12"/>
  <c r="CX205" i="12"/>
  <c r="CG205" i="12"/>
  <c r="CW205" i="12"/>
  <c r="CF205" i="12"/>
  <c r="CZ205" i="12"/>
  <c r="CI205" i="12"/>
  <c r="DC205" i="12"/>
  <c r="R205" i="12"/>
  <c r="DB206" i="12"/>
  <c r="CT206" i="12"/>
  <c r="CK206" i="12"/>
  <c r="CC206" i="12"/>
  <c r="DA206" i="12"/>
  <c r="CS206" i="12"/>
  <c r="DF206" i="12" s="1"/>
  <c r="CJ206" i="12"/>
  <c r="CB206" i="12"/>
  <c r="CZ206" i="12"/>
  <c r="CI206" i="12"/>
  <c r="DC206" i="12"/>
  <c r="CU206" i="12"/>
  <c r="CL206" i="12"/>
  <c r="CD206" i="12"/>
  <c r="DV206" i="12"/>
  <c r="EF206" i="12" s="1"/>
  <c r="EU206" i="12"/>
  <c r="FH206" i="12" s="1"/>
  <c r="DU206" i="12"/>
  <c r="EE206" i="12" s="1"/>
  <c r="DT206" i="12"/>
  <c r="EB206" i="12" s="1"/>
  <c r="DW206" i="12"/>
  <c r="EH206" i="12" s="1"/>
  <c r="ER206" i="12"/>
  <c r="FB206" i="12" s="1"/>
  <c r="AF207" i="12"/>
  <c r="F208" i="12"/>
  <c r="CG209" i="12"/>
  <c r="CX209" i="12"/>
  <c r="DX210" i="12"/>
  <c r="EJ210" i="12" s="1"/>
  <c r="CN212" i="12"/>
  <c r="AP213" i="12"/>
  <c r="G214" i="12"/>
  <c r="F214" i="12"/>
  <c r="H214" i="12"/>
  <c r="BJ217" i="12"/>
  <c r="DC217" i="12"/>
  <c r="CU217" i="12"/>
  <c r="CL217" i="12"/>
  <c r="CD217" i="12"/>
  <c r="DB217" i="12"/>
  <c r="CT217" i="12"/>
  <c r="CK217" i="12"/>
  <c r="CC217" i="12"/>
  <c r="DA217" i="12"/>
  <c r="CS217" i="12"/>
  <c r="DF217" i="12" s="1"/>
  <c r="CJ217" i="12"/>
  <c r="CB217" i="12"/>
  <c r="DD217" i="12"/>
  <c r="CV217" i="12"/>
  <c r="CM217" i="12"/>
  <c r="CE217" i="12"/>
  <c r="CF219" i="12"/>
  <c r="CV219" i="12"/>
  <c r="AN220" i="12"/>
  <c r="EP220" i="12"/>
  <c r="DX220" i="12"/>
  <c r="EJ220" i="12" s="1"/>
  <c r="DW220" i="12"/>
  <c r="EI220" i="12" s="1"/>
  <c r="DV220" i="12"/>
  <c r="EG220" i="12" s="1"/>
  <c r="EQ220" i="12"/>
  <c r="EZ220" i="12" s="1"/>
  <c r="DY220" i="12"/>
  <c r="EM220" i="12" s="1"/>
  <c r="ES220" i="12"/>
  <c r="FD220" i="12" s="1"/>
  <c r="BN223" i="12"/>
  <c r="BO223" i="12"/>
  <c r="AJ224" i="12"/>
  <c r="AL225" i="12"/>
  <c r="AN225" i="12" s="1"/>
  <c r="AL226" i="12"/>
  <c r="AN226" i="12" s="1"/>
  <c r="AP226" i="12"/>
  <c r="AO226" i="12"/>
  <c r="DA227" i="12"/>
  <c r="CS227" i="12"/>
  <c r="DF227" i="12" s="1"/>
  <c r="CJ227" i="12"/>
  <c r="CB227" i="12"/>
  <c r="CN227" i="12" s="1"/>
  <c r="CZ227" i="12"/>
  <c r="CI227" i="12"/>
  <c r="CY227" i="12"/>
  <c r="CH227" i="12"/>
  <c r="CX227" i="12"/>
  <c r="CG227" i="12"/>
  <c r="DD227" i="12"/>
  <c r="CV227" i="12"/>
  <c r="CM227" i="12"/>
  <c r="CE227" i="12"/>
  <c r="DC227" i="12"/>
  <c r="CU227" i="12"/>
  <c r="DB227" i="12"/>
  <c r="CT227" i="12"/>
  <c r="CK227" i="12"/>
  <c r="CC227" i="12"/>
  <c r="P228" i="12"/>
  <c r="AZ229" i="12"/>
  <c r="AY229" i="12"/>
  <c r="DB230" i="12"/>
  <c r="CT230" i="12"/>
  <c r="CK230" i="12"/>
  <c r="CC230" i="12"/>
  <c r="DA230" i="12"/>
  <c r="CS230" i="12"/>
  <c r="DF230" i="12" s="1"/>
  <c r="CJ230" i="12"/>
  <c r="CB230" i="12"/>
  <c r="CZ230" i="12"/>
  <c r="CI230" i="12"/>
  <c r="CY230" i="12"/>
  <c r="CH230" i="12"/>
  <c r="CX230" i="12"/>
  <c r="CG230" i="12"/>
  <c r="CW230" i="12"/>
  <c r="CF230" i="12"/>
  <c r="DD230" i="12"/>
  <c r="CV230" i="12"/>
  <c r="CM230" i="12"/>
  <c r="CE230" i="12"/>
  <c r="DC230" i="12"/>
  <c r="CU230" i="12"/>
  <c r="CL230" i="12"/>
  <c r="CD230" i="12"/>
  <c r="AV232" i="12"/>
  <c r="AX232" i="12" s="1"/>
  <c r="AU232" i="12"/>
  <c r="AK233" i="12"/>
  <c r="AS238" i="12"/>
  <c r="AJ248" i="12"/>
  <c r="AL248" i="12"/>
  <c r="AK248" i="12"/>
  <c r="BS259" i="12"/>
  <c r="BU259" i="12"/>
  <c r="BT259" i="12"/>
  <c r="BO265" i="12"/>
  <c r="DY128" i="12"/>
  <c r="EQ128" i="12"/>
  <c r="CG131" i="12"/>
  <c r="CX131" i="12"/>
  <c r="DZ131" i="12"/>
  <c r="CF136" i="12"/>
  <c r="CW136" i="12"/>
  <c r="DY136" i="12"/>
  <c r="EQ136" i="12"/>
  <c r="CG139" i="12"/>
  <c r="CX139" i="12"/>
  <c r="DZ139" i="12"/>
  <c r="EP141" i="12"/>
  <c r="CF144" i="12"/>
  <c r="CW144" i="12"/>
  <c r="DY144" i="12"/>
  <c r="EQ144" i="12"/>
  <c r="CG147" i="12"/>
  <c r="CX147" i="12"/>
  <c r="DZ147" i="12"/>
  <c r="DX149" i="12"/>
  <c r="EJ149" i="12" s="1"/>
  <c r="EP149" i="12"/>
  <c r="CF152" i="12"/>
  <c r="CW152" i="12"/>
  <c r="DY152" i="12"/>
  <c r="EQ152" i="12"/>
  <c r="DW154" i="12"/>
  <c r="EH154" i="12" s="1"/>
  <c r="CG155" i="12"/>
  <c r="CX155" i="12"/>
  <c r="DZ155" i="12"/>
  <c r="EP157" i="12"/>
  <c r="CF160" i="12"/>
  <c r="CW160" i="12"/>
  <c r="DY160" i="12"/>
  <c r="EQ160" i="12"/>
  <c r="DW162" i="12"/>
  <c r="AL163" i="12"/>
  <c r="AN163" i="12" s="1"/>
  <c r="DZ164" i="12"/>
  <c r="AK165" i="12"/>
  <c r="CE165" i="12"/>
  <c r="BP165" i="12"/>
  <c r="BR165" i="12" s="1"/>
  <c r="ES167" i="12"/>
  <c r="FD167" i="12" s="1"/>
  <c r="Z168" i="12"/>
  <c r="Z170" i="12"/>
  <c r="BN170" i="12"/>
  <c r="Q170" i="12"/>
  <c r="BP171" i="12"/>
  <c r="CC173" i="12"/>
  <c r="CM173" i="12"/>
  <c r="CD174" i="12"/>
  <c r="CX174" i="12"/>
  <c r="CB175" i="12"/>
  <c r="BZ175" i="12" s="1"/>
  <c r="CM175" i="12"/>
  <c r="CY175" i="12"/>
  <c r="CC176" i="12"/>
  <c r="CM176" i="12"/>
  <c r="CV176" i="12"/>
  <c r="AJ177" i="12"/>
  <c r="BR177" i="12"/>
  <c r="CC178" i="12"/>
  <c r="CY178" i="12"/>
  <c r="AA178" i="12"/>
  <c r="AD178" i="12" s="1"/>
  <c r="AV179" i="12"/>
  <c r="AX179" i="12" s="1"/>
  <c r="CC179" i="12"/>
  <c r="CM179" i="12"/>
  <c r="CX179" i="12"/>
  <c r="AJ179" i="12"/>
  <c r="DY180" i="12"/>
  <c r="EM180" i="12" s="1"/>
  <c r="AU180" i="12"/>
  <c r="AV180" i="12" s="1"/>
  <c r="ES180" i="12"/>
  <c r="FD180" i="12" s="1"/>
  <c r="AE181" i="12"/>
  <c r="BI181" i="12"/>
  <c r="CY181" i="12"/>
  <c r="CH181" i="12"/>
  <c r="CW181" i="12"/>
  <c r="CF181" i="12"/>
  <c r="DA181" i="12"/>
  <c r="V182" i="12"/>
  <c r="AY182" i="12"/>
  <c r="BT182" i="12"/>
  <c r="BW182" i="12" s="1"/>
  <c r="CE182" i="12"/>
  <c r="DW182" i="12"/>
  <c r="EH182" i="12" s="1"/>
  <c r="EQ182" i="12"/>
  <c r="CC183" i="12"/>
  <c r="AO184" i="12"/>
  <c r="BW184" i="12"/>
  <c r="CD184" i="12"/>
  <c r="CW184" i="12"/>
  <c r="AA184" i="12"/>
  <c r="AK185" i="12"/>
  <c r="CM185" i="12"/>
  <c r="CX185" i="12"/>
  <c r="AT185" i="12"/>
  <c r="ES185" i="12"/>
  <c r="FD185" i="12" s="1"/>
  <c r="AZ186" i="12"/>
  <c r="BA186" i="12" s="1"/>
  <c r="AA186" i="12"/>
  <c r="Z186" i="12"/>
  <c r="AF187" i="12"/>
  <c r="AG187" i="12" s="1"/>
  <c r="CL187" i="12"/>
  <c r="CW187" i="12"/>
  <c r="DW187" i="12"/>
  <c r="EI187" i="12" s="1"/>
  <c r="BD188" i="12"/>
  <c r="BE188" i="12" s="1"/>
  <c r="BZ189" i="12"/>
  <c r="CM189" i="12"/>
  <c r="BO189" i="12"/>
  <c r="BP189" i="12" s="1"/>
  <c r="BN189" i="12"/>
  <c r="AP191" i="12"/>
  <c r="AO191" i="12"/>
  <c r="AQ191" i="12"/>
  <c r="ET192" i="12"/>
  <c r="FE192" i="12" s="1"/>
  <c r="AA192" i="12"/>
  <c r="AB192" i="12" s="1"/>
  <c r="AD192" i="12" s="1"/>
  <c r="BR193" i="12"/>
  <c r="DY193" i="12"/>
  <c r="AL194" i="12"/>
  <c r="AN194" i="12" s="1"/>
  <c r="DX194" i="12"/>
  <c r="EK194" i="12" s="1"/>
  <c r="EW194" i="12"/>
  <c r="AV195" i="12"/>
  <c r="CL195" i="12"/>
  <c r="CX195" i="12"/>
  <c r="DF196" i="12"/>
  <c r="DT196" i="12"/>
  <c r="EB196" i="12" s="1"/>
  <c r="EU196" i="12"/>
  <c r="V197" i="12"/>
  <c r="W197" i="12" s="1"/>
  <c r="BJ197" i="12"/>
  <c r="CK197" i="12"/>
  <c r="CV197" i="12"/>
  <c r="AP197" i="12"/>
  <c r="AQ197" i="12" s="1"/>
  <c r="CC199" i="12"/>
  <c r="CS199" i="12"/>
  <c r="AV200" i="12"/>
  <c r="AX200" i="12" s="1"/>
  <c r="BD202" i="12"/>
  <c r="BS202" i="12"/>
  <c r="BR203" i="12"/>
  <c r="CD203" i="12"/>
  <c r="EU203" i="12"/>
  <c r="DU203" i="12"/>
  <c r="ED203" i="12" s="1"/>
  <c r="DT203" i="12"/>
  <c r="EC203" i="12" s="1"/>
  <c r="ES203" i="12"/>
  <c r="FD203" i="12" s="1"/>
  <c r="DS203" i="12"/>
  <c r="DV203" i="12"/>
  <c r="EG203" i="12" s="1"/>
  <c r="EX203" i="12"/>
  <c r="CC205" i="12"/>
  <c r="DD205" i="12"/>
  <c r="AB206" i="12"/>
  <c r="AD206" i="12" s="1"/>
  <c r="AP206" i="12"/>
  <c r="CE206" i="12"/>
  <c r="DS206" i="12"/>
  <c r="ES206" i="12"/>
  <c r="FC206" i="12" s="1"/>
  <c r="AU207" i="12"/>
  <c r="BM207" i="12"/>
  <c r="CK207" i="12"/>
  <c r="DA207" i="12"/>
  <c r="Q207" i="12"/>
  <c r="R207" i="12" s="1"/>
  <c r="P207" i="12"/>
  <c r="BH208" i="12"/>
  <c r="BP209" i="12"/>
  <c r="BR209" i="12" s="1"/>
  <c r="CH209" i="12"/>
  <c r="CY209" i="12"/>
  <c r="BA210" i="12"/>
  <c r="R210" i="12"/>
  <c r="T210" i="12" s="1"/>
  <c r="Q210" i="12"/>
  <c r="BO210" i="12"/>
  <c r="BN210" i="12"/>
  <c r="CM211" i="12"/>
  <c r="DC211" i="12"/>
  <c r="EP211" i="12"/>
  <c r="AZ212" i="12"/>
  <c r="DU212" i="12"/>
  <c r="EE212" i="12" s="1"/>
  <c r="W213" i="12"/>
  <c r="Y213" i="12" s="1"/>
  <c r="AV213" i="12"/>
  <c r="AX213" i="12" s="1"/>
  <c r="BK213" i="12"/>
  <c r="CL213" i="12"/>
  <c r="DA213" i="12"/>
  <c r="AY213" i="12"/>
  <c r="AY214" i="12"/>
  <c r="BW214" i="12"/>
  <c r="CH215" i="12"/>
  <c r="CT215" i="12"/>
  <c r="AV215" i="12"/>
  <c r="AX215" i="12" s="1"/>
  <c r="AK217" i="12"/>
  <c r="AL217" i="12" s="1"/>
  <c r="DT217" i="12"/>
  <c r="EC217" i="12" s="1"/>
  <c r="AT217" i="12"/>
  <c r="V218" i="12"/>
  <c r="AK218" i="12"/>
  <c r="AV218" i="12"/>
  <c r="CN218" i="12"/>
  <c r="BZ218" i="12"/>
  <c r="BE218" i="12"/>
  <c r="R219" i="12"/>
  <c r="AG219" i="12"/>
  <c r="AI219" i="12" s="1"/>
  <c r="CG219" i="12"/>
  <c r="CW219" i="12"/>
  <c r="DY219" i="12"/>
  <c r="BP219" i="12"/>
  <c r="BR219" i="12" s="1"/>
  <c r="AK220" i="12"/>
  <c r="DS220" i="12"/>
  <c r="Q221" i="12"/>
  <c r="AF221" i="12"/>
  <c r="AG221" i="12" s="1"/>
  <c r="AX221" i="12"/>
  <c r="CJ221" i="12"/>
  <c r="CU221" i="12"/>
  <c r="AJ221" i="12"/>
  <c r="AK221" i="12"/>
  <c r="AD222" i="12"/>
  <c r="CH222" i="12"/>
  <c r="DD222" i="12"/>
  <c r="F223" i="12"/>
  <c r="CK223" i="12"/>
  <c r="Y223" i="12"/>
  <c r="BH224" i="12"/>
  <c r="AQ224" i="12"/>
  <c r="AS224" i="12" s="1"/>
  <c r="CH225" i="12"/>
  <c r="U226" i="12"/>
  <c r="CN226" i="12"/>
  <c r="BZ226" i="12"/>
  <c r="AY226" i="12"/>
  <c r="AZ226" i="12"/>
  <c r="EW226" i="12"/>
  <c r="BT227" i="12"/>
  <c r="AL227" i="12"/>
  <c r="BZ229" i="12"/>
  <c r="R229" i="12"/>
  <c r="T230" i="12"/>
  <c r="G239" i="12"/>
  <c r="F239" i="12"/>
  <c r="H239" i="12"/>
  <c r="CG136" i="12"/>
  <c r="CX136" i="12"/>
  <c r="DY141" i="12"/>
  <c r="EM141" i="12" s="1"/>
  <c r="EQ141" i="12"/>
  <c r="EZ141" i="12" s="1"/>
  <c r="CG144" i="12"/>
  <c r="CX144" i="12"/>
  <c r="DY149" i="12"/>
  <c r="EM149" i="12" s="1"/>
  <c r="EQ149" i="12"/>
  <c r="EZ149" i="12" s="1"/>
  <c r="CG152" i="12"/>
  <c r="CX152" i="12"/>
  <c r="DX154" i="12"/>
  <c r="EK154" i="12" s="1"/>
  <c r="DY157" i="12"/>
  <c r="EQ157" i="12"/>
  <c r="EZ157" i="12" s="1"/>
  <c r="CG160" i="12"/>
  <c r="CX160" i="12"/>
  <c r="DX162" i="12"/>
  <c r="EK162" i="12" s="1"/>
  <c r="EP164" i="12"/>
  <c r="DX164" i="12"/>
  <c r="EK164" i="12" s="1"/>
  <c r="BE164" i="12"/>
  <c r="EU164" i="12"/>
  <c r="AL165" i="12"/>
  <c r="CY165" i="12"/>
  <c r="CH165" i="12"/>
  <c r="CZ165" i="12"/>
  <c r="P167" i="12"/>
  <c r="EA168" i="12"/>
  <c r="DW169" i="12"/>
  <c r="EI169" i="12" s="1"/>
  <c r="EU169" i="12"/>
  <c r="DU169" i="12"/>
  <c r="EU171" i="12"/>
  <c r="DU171" i="12"/>
  <c r="ED171" i="12" s="1"/>
  <c r="ES171" i="12"/>
  <c r="DS171" i="12"/>
  <c r="CY173" i="12"/>
  <c r="CH173" i="12"/>
  <c r="CW173" i="12"/>
  <c r="CF173" i="12"/>
  <c r="DA173" i="12"/>
  <c r="CE174" i="12"/>
  <c r="CC175" i="12"/>
  <c r="BW176" i="12"/>
  <c r="CD176" i="12"/>
  <c r="CW176" i="12"/>
  <c r="AA176" i="12"/>
  <c r="AB176" i="12" s="1"/>
  <c r="CD178" i="12"/>
  <c r="CD179" i="12"/>
  <c r="BI180" i="12"/>
  <c r="AF181" i="12"/>
  <c r="DF181" i="12"/>
  <c r="BU182" i="12"/>
  <c r="DB182" i="12"/>
  <c r="CT182" i="12"/>
  <c r="CK182" i="12"/>
  <c r="CC182" i="12"/>
  <c r="CZ182" i="12"/>
  <c r="CI182" i="12"/>
  <c r="DA182" i="12"/>
  <c r="ER182" i="12"/>
  <c r="FB182" i="12" s="1"/>
  <c r="CW183" i="12"/>
  <c r="CF183" i="12"/>
  <c r="DC183" i="12"/>
  <c r="CU183" i="12"/>
  <c r="CL183" i="12"/>
  <c r="CD183" i="12"/>
  <c r="DA183" i="12"/>
  <c r="AP184" i="12"/>
  <c r="CE184" i="12"/>
  <c r="CC185" i="12"/>
  <c r="CY185" i="12"/>
  <c r="DY185" i="12"/>
  <c r="EM185" i="12" s="1"/>
  <c r="ET185" i="12"/>
  <c r="FF185" i="12" s="1"/>
  <c r="P186" i="12"/>
  <c r="BN187" i="12"/>
  <c r="CM187" i="12"/>
  <c r="CX187" i="12"/>
  <c r="CY189" i="12"/>
  <c r="CH189" i="12"/>
  <c r="CX189" i="12"/>
  <c r="CG189" i="12"/>
  <c r="CW189" i="12"/>
  <c r="CF189" i="12"/>
  <c r="CZ189" i="12"/>
  <c r="CI189" i="12"/>
  <c r="DC189" i="12"/>
  <c r="R189" i="12"/>
  <c r="BR190" i="12"/>
  <c r="DB190" i="12"/>
  <c r="CT190" i="12"/>
  <c r="CK190" i="12"/>
  <c r="CC190" i="12"/>
  <c r="DA190" i="12"/>
  <c r="CS190" i="12"/>
  <c r="DF190" i="12" s="1"/>
  <c r="CJ190" i="12"/>
  <c r="CB190" i="12"/>
  <c r="CZ190" i="12"/>
  <c r="CI190" i="12"/>
  <c r="DC190" i="12"/>
  <c r="CU190" i="12"/>
  <c r="CL190" i="12"/>
  <c r="CD190" i="12"/>
  <c r="DV190" i="12"/>
  <c r="EG190" i="12" s="1"/>
  <c r="EU190" i="12"/>
  <c r="FG190" i="12" s="1"/>
  <c r="DU190" i="12"/>
  <c r="ED190" i="12" s="1"/>
  <c r="DT190" i="12"/>
  <c r="DW190" i="12"/>
  <c r="EI190" i="12" s="1"/>
  <c r="AL190" i="12"/>
  <c r="AK190" i="12"/>
  <c r="ER190" i="12"/>
  <c r="FA190" i="12" s="1"/>
  <c r="AG191" i="12"/>
  <c r="AF191" i="12"/>
  <c r="AI191" i="12"/>
  <c r="AX191" i="12"/>
  <c r="EA191" i="12"/>
  <c r="AO192" i="12"/>
  <c r="F192" i="12"/>
  <c r="BA194" i="12"/>
  <c r="BC194" i="12" s="1"/>
  <c r="BO194" i="12"/>
  <c r="BN194" i="12"/>
  <c r="BP194" i="12"/>
  <c r="CM195" i="12"/>
  <c r="DC195" i="12"/>
  <c r="EP195" i="12"/>
  <c r="DU196" i="12"/>
  <c r="EE196" i="12" s="1"/>
  <c r="CL197" i="12"/>
  <c r="DA197" i="12"/>
  <c r="AZ197" i="12"/>
  <c r="AY197" i="12"/>
  <c r="AY198" i="12"/>
  <c r="EP198" i="12"/>
  <c r="CH199" i="12"/>
  <c r="CT199" i="12"/>
  <c r="AV199" i="12"/>
  <c r="AX199" i="12" s="1"/>
  <c r="BO200" i="12"/>
  <c r="U201" i="12"/>
  <c r="AI201" i="12"/>
  <c r="DW201" i="12"/>
  <c r="EI201" i="12" s="1"/>
  <c r="DV201" i="12"/>
  <c r="EG201" i="12" s="1"/>
  <c r="EU201" i="12"/>
  <c r="DU201" i="12"/>
  <c r="EP201" i="12"/>
  <c r="AL201" i="12"/>
  <c r="ER201" i="12"/>
  <c r="FA201" i="12" s="1"/>
  <c r="P202" i="12"/>
  <c r="CE203" i="12"/>
  <c r="CU203" i="12"/>
  <c r="BA203" i="12"/>
  <c r="AZ203" i="12"/>
  <c r="BC203" i="12" s="1"/>
  <c r="AT203" i="12"/>
  <c r="AU203" i="12" s="1"/>
  <c r="Y204" i="12"/>
  <c r="AS204" i="12"/>
  <c r="W204" i="12"/>
  <c r="AO205" i="12"/>
  <c r="CD205" i="12"/>
  <c r="CS205" i="12"/>
  <c r="DF205" i="12" s="1"/>
  <c r="CF206" i="12"/>
  <c r="CV206" i="12"/>
  <c r="F207" i="12"/>
  <c r="AN207" i="12"/>
  <c r="BN207" i="12"/>
  <c r="BO207" i="12"/>
  <c r="AE208" i="12"/>
  <c r="BS208" i="12"/>
  <c r="AQ208" i="12"/>
  <c r="AS208" i="12" s="1"/>
  <c r="CI209" i="12"/>
  <c r="CZ209" i="12"/>
  <c r="P209" i="12"/>
  <c r="DF210" i="12"/>
  <c r="BU210" i="12"/>
  <c r="EQ211" i="12"/>
  <c r="EZ211" i="12" s="1"/>
  <c r="BD212" i="12"/>
  <c r="BZ213" i="12"/>
  <c r="CM213" i="12"/>
  <c r="BO213" i="12"/>
  <c r="BP213" i="12" s="1"/>
  <c r="BN213" i="12"/>
  <c r="AD214" i="12"/>
  <c r="CI215" i="12"/>
  <c r="CY215" i="12"/>
  <c r="AO215" i="12"/>
  <c r="ET216" i="12"/>
  <c r="FE216" i="12" s="1"/>
  <c r="AB216" i="12"/>
  <c r="AD216" i="12" s="1"/>
  <c r="AA216" i="12"/>
  <c r="CF217" i="12"/>
  <c r="CW217" i="12"/>
  <c r="DY217" i="12"/>
  <c r="EM217" i="12" s="1"/>
  <c r="DX218" i="12"/>
  <c r="EK218" i="12" s="1"/>
  <c r="EW218" i="12"/>
  <c r="CL219" i="12"/>
  <c r="CX219" i="12"/>
  <c r="AL220" i="12"/>
  <c r="CN220" i="12"/>
  <c r="DT220" i="12"/>
  <c r="EC220" i="12" s="1"/>
  <c r="AV220" i="12"/>
  <c r="AU220" i="12"/>
  <c r="AX220" i="12" s="1"/>
  <c r="EU220" i="12"/>
  <c r="FG220" i="12" s="1"/>
  <c r="V221" i="12"/>
  <c r="CK221" i="12"/>
  <c r="CV221" i="12"/>
  <c r="AP221" i="12"/>
  <c r="AP222" i="12"/>
  <c r="AQ222" i="12" s="1"/>
  <c r="BU222" i="12"/>
  <c r="BW222" i="12" s="1"/>
  <c r="CM222" i="12"/>
  <c r="DV222" i="12"/>
  <c r="EF222" i="12" s="1"/>
  <c r="EU222" i="12"/>
  <c r="FH222" i="12" s="1"/>
  <c r="DU222" i="12"/>
  <c r="EE222" i="12" s="1"/>
  <c r="ET222" i="12"/>
  <c r="FE222" i="12" s="1"/>
  <c r="DT222" i="12"/>
  <c r="EQ222" i="12"/>
  <c r="EY222" i="12" s="1"/>
  <c r="DY222" i="12"/>
  <c r="DW222" i="12"/>
  <c r="EH222" i="12" s="1"/>
  <c r="G223" i="12"/>
  <c r="FG223" i="12"/>
  <c r="G224" i="12"/>
  <c r="Y224" i="12"/>
  <c r="BT224" i="12"/>
  <c r="AT224" i="12"/>
  <c r="EW224" i="12"/>
  <c r="BR225" i="12"/>
  <c r="BO225" i="12"/>
  <c r="BP225" i="12" s="1"/>
  <c r="W226" i="12"/>
  <c r="DX226" i="12"/>
  <c r="EJ226" i="12" s="1"/>
  <c r="BN226" i="12"/>
  <c r="CW227" i="12"/>
  <c r="CY229" i="12"/>
  <c r="CH229" i="12"/>
  <c r="CX229" i="12"/>
  <c r="CG229" i="12"/>
  <c r="CW229" i="12"/>
  <c r="CF229" i="12"/>
  <c r="DD229" i="12"/>
  <c r="CV229" i="12"/>
  <c r="CM229" i="12"/>
  <c r="CE229" i="12"/>
  <c r="DC229" i="12"/>
  <c r="CU229" i="12"/>
  <c r="CL229" i="12"/>
  <c r="CD229" i="12"/>
  <c r="DB229" i="12"/>
  <c r="CT229" i="12"/>
  <c r="CK229" i="12"/>
  <c r="CC229" i="12"/>
  <c r="DA229" i="12"/>
  <c r="CS229" i="12"/>
  <c r="CJ229" i="12"/>
  <c r="CB229" i="12"/>
  <c r="CN229" i="12" s="1"/>
  <c r="CZ229" i="12"/>
  <c r="CI229" i="12"/>
  <c r="AQ230" i="12"/>
  <c r="AP230" i="12"/>
  <c r="AO230" i="12"/>
  <c r="AG231" i="12"/>
  <c r="U239" i="12"/>
  <c r="AV241" i="12"/>
  <c r="BP254" i="12"/>
  <c r="BO254" i="12"/>
  <c r="BN254" i="12"/>
  <c r="Q256" i="12"/>
  <c r="Q164" i="12"/>
  <c r="R164" i="12" s="1"/>
  <c r="EQ167" i="12"/>
  <c r="DY167" i="12"/>
  <c r="EM167" i="12" s="1"/>
  <c r="EU167" i="12"/>
  <c r="ET168" i="12"/>
  <c r="FE168" i="12" s="1"/>
  <c r="BR169" i="12"/>
  <c r="AA170" i="12"/>
  <c r="BR171" i="12"/>
  <c r="BZ171" i="12"/>
  <c r="V171" i="12"/>
  <c r="DB174" i="12"/>
  <c r="CT174" i="12"/>
  <c r="CK174" i="12"/>
  <c r="CC174" i="12"/>
  <c r="CZ174" i="12"/>
  <c r="CI174" i="12"/>
  <c r="DA174" i="12"/>
  <c r="CW175" i="12"/>
  <c r="CF175" i="12"/>
  <c r="DC175" i="12"/>
  <c r="CU175" i="12"/>
  <c r="CL175" i="12"/>
  <c r="CD175" i="12"/>
  <c r="DA175" i="12"/>
  <c r="AL177" i="12"/>
  <c r="CX178" i="12"/>
  <c r="CG178" i="12"/>
  <c r="DD178" i="12"/>
  <c r="CV178" i="12"/>
  <c r="CM178" i="12"/>
  <c r="CE178" i="12"/>
  <c r="DA178" i="12"/>
  <c r="AO178" i="12"/>
  <c r="DA179" i="12"/>
  <c r="CS179" i="12"/>
  <c r="DF179" i="12" s="1"/>
  <c r="CJ179" i="12"/>
  <c r="CB179" i="12"/>
  <c r="CY179" i="12"/>
  <c r="CH179" i="12"/>
  <c r="DB179" i="12"/>
  <c r="BJ180" i="12"/>
  <c r="EU180" i="12"/>
  <c r="FG180" i="12" s="1"/>
  <c r="DY182" i="12"/>
  <c r="EL182" i="12" s="1"/>
  <c r="ES182" i="12"/>
  <c r="FC182" i="12" s="1"/>
  <c r="DF183" i="12"/>
  <c r="CZ184" i="12"/>
  <c r="CI184" i="12"/>
  <c r="CX184" i="12"/>
  <c r="CG184" i="12"/>
  <c r="DA184" i="12"/>
  <c r="CE185" i="12"/>
  <c r="CZ185" i="12"/>
  <c r="CN186" i="12"/>
  <c r="CC187" i="12"/>
  <c r="DB187" i="12"/>
  <c r="DY187" i="12"/>
  <c r="EM187" i="12" s="1"/>
  <c r="BM191" i="12"/>
  <c r="R191" i="12"/>
  <c r="Q191" i="12"/>
  <c r="P191" i="12"/>
  <c r="BH192" i="12"/>
  <c r="AK192" i="12"/>
  <c r="AL192" i="12" s="1"/>
  <c r="AJ192" i="12"/>
  <c r="BU194" i="12"/>
  <c r="BW194" i="12" s="1"/>
  <c r="EQ195" i="12"/>
  <c r="EZ195" i="12" s="1"/>
  <c r="BE196" i="12"/>
  <c r="BF196" i="12" s="1"/>
  <c r="BD196" i="12"/>
  <c r="BO197" i="12"/>
  <c r="BP197" i="12" s="1"/>
  <c r="BN197" i="12"/>
  <c r="AD198" i="12"/>
  <c r="AZ198" i="12"/>
  <c r="CI199" i="12"/>
  <c r="CY199" i="12"/>
  <c r="AP199" i="12"/>
  <c r="AQ199" i="12" s="1"/>
  <c r="AO199" i="12"/>
  <c r="AN201" i="12"/>
  <c r="BJ201" i="12"/>
  <c r="BK201" i="12" s="1"/>
  <c r="DC201" i="12"/>
  <c r="CU201" i="12"/>
  <c r="CL201" i="12"/>
  <c r="CD201" i="12"/>
  <c r="DB201" i="12"/>
  <c r="CT201" i="12"/>
  <c r="CK201" i="12"/>
  <c r="CC201" i="12"/>
  <c r="DA201" i="12"/>
  <c r="CS201" i="12"/>
  <c r="CJ201" i="12"/>
  <c r="CB201" i="12"/>
  <c r="DD201" i="12"/>
  <c r="CV201" i="12"/>
  <c r="CM201" i="12"/>
  <c r="CE201" i="12"/>
  <c r="ET202" i="12"/>
  <c r="AF203" i="12"/>
  <c r="CF203" i="12"/>
  <c r="CV203" i="12"/>
  <c r="EP204" i="12"/>
  <c r="DW204" i="12"/>
  <c r="EH204" i="12" s="1"/>
  <c r="DV204" i="12"/>
  <c r="EF204" i="12" s="1"/>
  <c r="EQ204" i="12"/>
  <c r="EY204" i="12" s="1"/>
  <c r="DY204" i="12"/>
  <c r="EL204" i="12" s="1"/>
  <c r="ES204" i="12"/>
  <c r="FC204" i="12" s="1"/>
  <c r="AI205" i="12"/>
  <c r="CE205" i="12"/>
  <c r="CT205" i="12"/>
  <c r="CG206" i="12"/>
  <c r="CW206" i="12"/>
  <c r="DY206" i="12"/>
  <c r="EL206" i="12" s="1"/>
  <c r="BA206" i="12"/>
  <c r="CN207" i="12"/>
  <c r="CW207" i="12"/>
  <c r="CF207" i="12"/>
  <c r="DD207" i="12"/>
  <c r="CV207" i="12"/>
  <c r="CM207" i="12"/>
  <c r="CE207" i="12"/>
  <c r="DC207" i="12"/>
  <c r="CU207" i="12"/>
  <c r="CL207" i="12"/>
  <c r="CD207" i="12"/>
  <c r="CX207" i="12"/>
  <c r="CG207" i="12"/>
  <c r="AI210" i="12"/>
  <c r="DZ210" i="12"/>
  <c r="AY211" i="12"/>
  <c r="AZ211" i="12" s="1"/>
  <c r="DA211" i="12"/>
  <c r="CS211" i="12"/>
  <c r="DF211" i="12" s="1"/>
  <c r="CJ211" i="12"/>
  <c r="CB211" i="12"/>
  <c r="CN211" i="12" s="1"/>
  <c r="CZ211" i="12"/>
  <c r="CI211" i="12"/>
  <c r="CY211" i="12"/>
  <c r="CH211" i="12"/>
  <c r="DB211" i="12"/>
  <c r="CT211" i="12"/>
  <c r="CK211" i="12"/>
  <c r="CC211" i="12"/>
  <c r="AJ211" i="12"/>
  <c r="AK211" i="12" s="1"/>
  <c r="ER211" i="12"/>
  <c r="FA211" i="12" s="1"/>
  <c r="AQ212" i="12"/>
  <c r="AS212" i="12" s="1"/>
  <c r="CY213" i="12"/>
  <c r="CH213" i="12"/>
  <c r="CX213" i="12"/>
  <c r="CG213" i="12"/>
  <c r="CW213" i="12"/>
  <c r="CF213" i="12"/>
  <c r="CZ213" i="12"/>
  <c r="CI213" i="12"/>
  <c r="DC213" i="12"/>
  <c r="R213" i="12"/>
  <c r="AA214" i="12"/>
  <c r="AB214" i="12" s="1"/>
  <c r="DV214" i="12"/>
  <c r="EF214" i="12" s="1"/>
  <c r="EU214" i="12"/>
  <c r="FH214" i="12" s="1"/>
  <c r="DU214" i="12"/>
  <c r="EE214" i="12" s="1"/>
  <c r="DT214" i="12"/>
  <c r="DW214" i="12"/>
  <c r="EH214" i="12" s="1"/>
  <c r="ER214" i="12"/>
  <c r="FB214" i="12" s="1"/>
  <c r="AF215" i="12"/>
  <c r="AG215" i="12" s="1"/>
  <c r="AI215" i="12"/>
  <c r="CJ215" i="12"/>
  <c r="CZ215" i="12"/>
  <c r="EA215" i="12"/>
  <c r="AO216" i="12"/>
  <c r="F216" i="12"/>
  <c r="BO217" i="12"/>
  <c r="BP217" i="12" s="1"/>
  <c r="CG217" i="12"/>
  <c r="CX217" i="12"/>
  <c r="BA218" i="12"/>
  <c r="BC218" i="12" s="1"/>
  <c r="BO218" i="12"/>
  <c r="BN218" i="12"/>
  <c r="BP218" i="12"/>
  <c r="CM219" i="12"/>
  <c r="DC219" i="12"/>
  <c r="EP219" i="12"/>
  <c r="DU220" i="12"/>
  <c r="ED220" i="12" s="1"/>
  <c r="W221" i="12"/>
  <c r="CL221" i="12"/>
  <c r="DA221" i="12"/>
  <c r="AY221" i="12"/>
  <c r="AX223" i="12"/>
  <c r="BJ223" i="12"/>
  <c r="BK223" i="12" s="1"/>
  <c r="CW223" i="12"/>
  <c r="CF223" i="12"/>
  <c r="DD223" i="12"/>
  <c r="CV223" i="12"/>
  <c r="CM223" i="12"/>
  <c r="CE223" i="12"/>
  <c r="DC223" i="12"/>
  <c r="CU223" i="12"/>
  <c r="CL223" i="12"/>
  <c r="CD223" i="12"/>
  <c r="CZ223" i="12"/>
  <c r="CI223" i="12"/>
  <c r="CX223" i="12"/>
  <c r="CG223" i="12"/>
  <c r="Z224" i="12"/>
  <c r="BU224" i="12"/>
  <c r="BW224" i="12" s="1"/>
  <c r="AG225" i="12"/>
  <c r="AI225" i="12" s="1"/>
  <c r="V225" i="12"/>
  <c r="W225" i="12" s="1"/>
  <c r="U225" i="12"/>
  <c r="AY225" i="12"/>
  <c r="BJ226" i="12"/>
  <c r="BK226" i="12" s="1"/>
  <c r="P226" i="12"/>
  <c r="Q227" i="12"/>
  <c r="R227" i="12" s="1"/>
  <c r="BZ227" i="12"/>
  <c r="AP228" i="12"/>
  <c r="DF229" i="12"/>
  <c r="BR230" i="12"/>
  <c r="BM231" i="12"/>
  <c r="BP231" i="12"/>
  <c r="BR231" i="12" s="1"/>
  <c r="AB232" i="12"/>
  <c r="AD234" i="12"/>
  <c r="DB236" i="12"/>
  <c r="CT236" i="12"/>
  <c r="CK236" i="12"/>
  <c r="CC236" i="12"/>
  <c r="DA236" i="12"/>
  <c r="CS236" i="12"/>
  <c r="DF236" i="12" s="1"/>
  <c r="CJ236" i="12"/>
  <c r="CB236" i="12"/>
  <c r="CZ236" i="12"/>
  <c r="CI236" i="12"/>
  <c r="DC236" i="12"/>
  <c r="CU236" i="12"/>
  <c r="CL236" i="12"/>
  <c r="CD236" i="12"/>
  <c r="CW236" i="12"/>
  <c r="CG236" i="12"/>
  <c r="CV236" i="12"/>
  <c r="CF236" i="12"/>
  <c r="CE236" i="12"/>
  <c r="DD236" i="12"/>
  <c r="CY236" i="12"/>
  <c r="CM236" i="12"/>
  <c r="CX236" i="12"/>
  <c r="CH236" i="12"/>
  <c r="AY247" i="12"/>
  <c r="BA247" i="12"/>
  <c r="AZ247" i="12"/>
  <c r="AJ256" i="12"/>
  <c r="AK256" i="12"/>
  <c r="AL256" i="12" s="1"/>
  <c r="AY257" i="12"/>
  <c r="AZ257" i="12"/>
  <c r="ER191" i="12"/>
  <c r="FA191" i="12" s="1"/>
  <c r="CY194" i="12"/>
  <c r="EA194" i="12"/>
  <c r="ER199" i="12"/>
  <c r="FA199" i="12" s="1"/>
  <c r="CY202" i="12"/>
  <c r="EA202" i="12"/>
  <c r="ER207" i="12"/>
  <c r="FA207" i="12" s="1"/>
  <c r="CY210" i="12"/>
  <c r="EA210" i="12"/>
  <c r="ER215" i="12"/>
  <c r="FA215" i="12" s="1"/>
  <c r="CY218" i="12"/>
  <c r="EA218" i="12"/>
  <c r="ER223" i="12"/>
  <c r="FA223" i="12" s="1"/>
  <c r="Q225" i="12"/>
  <c r="EP225" i="12"/>
  <c r="CY226" i="12"/>
  <c r="EA226" i="12"/>
  <c r="AE227" i="12"/>
  <c r="AU227" i="12"/>
  <c r="DV227" i="12"/>
  <c r="EG227" i="12" s="1"/>
  <c r="CN228" i="12"/>
  <c r="DY228" i="12"/>
  <c r="EL228" i="12" s="1"/>
  <c r="EQ228" i="12"/>
  <c r="EY228" i="12" s="1"/>
  <c r="U229" i="12"/>
  <c r="AK229" i="12"/>
  <c r="BI229" i="12"/>
  <c r="DW230" i="12"/>
  <c r="EI230" i="12" s="1"/>
  <c r="BO231" i="12"/>
  <c r="CG231" i="12"/>
  <c r="CX231" i="12"/>
  <c r="DW231" i="12"/>
  <c r="EI231" i="12" s="1"/>
  <c r="EU231" i="12"/>
  <c r="EA231" i="12"/>
  <c r="AK232" i="12"/>
  <c r="AL232" i="12" s="1"/>
  <c r="AN232" i="12" s="1"/>
  <c r="CK232" i="12"/>
  <c r="CU232" i="12"/>
  <c r="BO232" i="12"/>
  <c r="AU233" i="12"/>
  <c r="DD234" i="12"/>
  <c r="CV234" i="12"/>
  <c r="CM234" i="12"/>
  <c r="CE234" i="12"/>
  <c r="DB234" i="12"/>
  <c r="CT234" i="12"/>
  <c r="CK234" i="12"/>
  <c r="CC234" i="12"/>
  <c r="CW234" i="12"/>
  <c r="CF234" i="12"/>
  <c r="DC234" i="12"/>
  <c r="AJ235" i="12"/>
  <c r="AK235" i="12"/>
  <c r="BU236" i="12"/>
  <c r="BW236" i="12" s="1"/>
  <c r="AN237" i="12"/>
  <c r="BZ237" i="12"/>
  <c r="DD237" i="12"/>
  <c r="CV237" i="12"/>
  <c r="CM237" i="12"/>
  <c r="CE237" i="12"/>
  <c r="CZ237" i="12"/>
  <c r="DC237" i="12"/>
  <c r="CS237" i="12"/>
  <c r="DF237" i="12" s="1"/>
  <c r="CI237" i="12"/>
  <c r="DB237" i="12"/>
  <c r="CH237" i="12"/>
  <c r="DA237" i="12"/>
  <c r="CG237" i="12"/>
  <c r="CT237" i="12"/>
  <c r="CJ237" i="12"/>
  <c r="BZ239" i="12"/>
  <c r="BK239" i="12"/>
  <c r="BJ239" i="12"/>
  <c r="BI239" i="12"/>
  <c r="CW240" i="12"/>
  <c r="CF240" i="12"/>
  <c r="DA240" i="12"/>
  <c r="CS240" i="12"/>
  <c r="DF240" i="12" s="1"/>
  <c r="CJ240" i="12"/>
  <c r="CB240" i="12"/>
  <c r="CN240" i="12" s="1"/>
  <c r="DB240" i="12"/>
  <c r="CE240" i="12"/>
  <c r="CZ240" i="12"/>
  <c r="CD240" i="12"/>
  <c r="CY240" i="12"/>
  <c r="CM240" i="12"/>
  <c r="CC240" i="12"/>
  <c r="DC240" i="12"/>
  <c r="CG240" i="12"/>
  <c r="BR241" i="12"/>
  <c r="EA241" i="12"/>
  <c r="BS243" i="12"/>
  <c r="BT243" i="12" s="1"/>
  <c r="AY244" i="12"/>
  <c r="AZ244" i="12"/>
  <c r="Q245" i="12"/>
  <c r="BR247" i="12"/>
  <c r="CL247" i="12"/>
  <c r="BM247" i="12"/>
  <c r="AP250" i="12"/>
  <c r="AQ250" i="12" s="1"/>
  <c r="AS250" i="12" s="1"/>
  <c r="BC252" i="12"/>
  <c r="ER252" i="12"/>
  <c r="FB252" i="12" s="1"/>
  <c r="BW256" i="12"/>
  <c r="F256" i="12"/>
  <c r="CU257" i="12"/>
  <c r="CW258" i="12"/>
  <c r="CF258" i="12"/>
  <c r="DD258" i="12"/>
  <c r="CV258" i="12"/>
  <c r="CM258" i="12"/>
  <c r="CE258" i="12"/>
  <c r="DC258" i="12"/>
  <c r="CU258" i="12"/>
  <c r="CL258" i="12"/>
  <c r="CD258" i="12"/>
  <c r="CY258" i="12"/>
  <c r="CH258" i="12"/>
  <c r="CZ258" i="12"/>
  <c r="CI258" i="12"/>
  <c r="CX258" i="12"/>
  <c r="CG258" i="12"/>
  <c r="CT258" i="12"/>
  <c r="CC258" i="12"/>
  <c r="DA258" i="12"/>
  <c r="CJ258" i="12"/>
  <c r="Z258" i="12"/>
  <c r="H259" i="12"/>
  <c r="BI259" i="12"/>
  <c r="AV260" i="12"/>
  <c r="AU260" i="12"/>
  <c r="AT260" i="12"/>
  <c r="BF262" i="12"/>
  <c r="BH262" i="12" s="1"/>
  <c r="U262" i="12"/>
  <c r="V262" i="12" s="1"/>
  <c r="DZ263" i="12"/>
  <c r="AI265" i="12"/>
  <c r="AG265" i="12"/>
  <c r="W267" i="12"/>
  <c r="V267" i="12"/>
  <c r="U267" i="12"/>
  <c r="AD268" i="12"/>
  <c r="AB268" i="12"/>
  <c r="EA269" i="12"/>
  <c r="AX270" i="12"/>
  <c r="BO273" i="12"/>
  <c r="ET274" i="12"/>
  <c r="FE274" i="12" s="1"/>
  <c r="BE274" i="12"/>
  <c r="BF274" i="12" s="1"/>
  <c r="BD274" i="12"/>
  <c r="ER228" i="12"/>
  <c r="FB228" i="12" s="1"/>
  <c r="EP230" i="12"/>
  <c r="ET230" i="12" s="1"/>
  <c r="FF230" i="12" s="1"/>
  <c r="CY231" i="12"/>
  <c r="EU233" i="12"/>
  <c r="DU233" i="12"/>
  <c r="ED233" i="12" s="1"/>
  <c r="ES233" i="12"/>
  <c r="FD233" i="12" s="1"/>
  <c r="DS233" i="12"/>
  <c r="DV233" i="12"/>
  <c r="EG233" i="12" s="1"/>
  <c r="AJ233" i="12"/>
  <c r="EQ233" i="12"/>
  <c r="EZ233" i="12" s="1"/>
  <c r="EP234" i="12"/>
  <c r="ET234" i="12" s="1"/>
  <c r="FE234" i="12" s="1"/>
  <c r="DV234" i="12"/>
  <c r="EF234" i="12" s="1"/>
  <c r="EQ234" i="12"/>
  <c r="EY234" i="12" s="1"/>
  <c r="DY234" i="12"/>
  <c r="EL234" i="12" s="1"/>
  <c r="BS234" i="12"/>
  <c r="AX235" i="12"/>
  <c r="AP237" i="12"/>
  <c r="AO237" i="12"/>
  <c r="BO237" i="12"/>
  <c r="BN237" i="12"/>
  <c r="BP237" i="12"/>
  <c r="ES238" i="12"/>
  <c r="FC238" i="12" s="1"/>
  <c r="DS238" i="12"/>
  <c r="DW238" i="12"/>
  <c r="EH238" i="12" s="1"/>
  <c r="DY238" i="12"/>
  <c r="EL238" i="12" s="1"/>
  <c r="ER238" i="12"/>
  <c r="FB238" i="12" s="1"/>
  <c r="EQ238" i="12"/>
  <c r="EY238" i="12" s="1"/>
  <c r="DV238" i="12"/>
  <c r="EF238" i="12" s="1"/>
  <c r="EU238" i="12"/>
  <c r="FH238" i="12" s="1"/>
  <c r="AU239" i="12"/>
  <c r="AV239" i="12" s="1"/>
  <c r="AX239" i="12"/>
  <c r="U240" i="12"/>
  <c r="BR240" i="12"/>
  <c r="G243" i="12"/>
  <c r="F243" i="12"/>
  <c r="BK243" i="12"/>
  <c r="BI243" i="12"/>
  <c r="DC244" i="12"/>
  <c r="CU244" i="12"/>
  <c r="CL244" i="12"/>
  <c r="CD244" i="12"/>
  <c r="DA244" i="12"/>
  <c r="CS244" i="12"/>
  <c r="CJ244" i="12"/>
  <c r="CB244" i="12"/>
  <c r="BZ244" i="12" s="1"/>
  <c r="CW244" i="12"/>
  <c r="CF244" i="12"/>
  <c r="CV244" i="12"/>
  <c r="CH244" i="12"/>
  <c r="CT244" i="12"/>
  <c r="CG244" i="12"/>
  <c r="CE244" i="12"/>
  <c r="CX244" i="12"/>
  <c r="CI244" i="12"/>
  <c r="BD244" i="12"/>
  <c r="G245" i="12"/>
  <c r="AY245" i="12"/>
  <c r="DF248" i="12"/>
  <c r="ES248" i="12"/>
  <c r="FC248" i="12" s="1"/>
  <c r="DS248" i="12"/>
  <c r="EQ248" i="12"/>
  <c r="EY248" i="12" s="1"/>
  <c r="DY248" i="12"/>
  <c r="EU248" i="12"/>
  <c r="FH248" i="12" s="1"/>
  <c r="DU248" i="12"/>
  <c r="EE248" i="12" s="1"/>
  <c r="ET248" i="12"/>
  <c r="FE248" i="12" s="1"/>
  <c r="DW248" i="12"/>
  <c r="EH248" i="12" s="1"/>
  <c r="BI251" i="12"/>
  <c r="DC252" i="12"/>
  <c r="CU252" i="12"/>
  <c r="CL252" i="12"/>
  <c r="CD252" i="12"/>
  <c r="DB252" i="12"/>
  <c r="CT252" i="12"/>
  <c r="CK252" i="12"/>
  <c r="CC252" i="12"/>
  <c r="DA252" i="12"/>
  <c r="CS252" i="12"/>
  <c r="CJ252" i="12"/>
  <c r="CB252" i="12"/>
  <c r="BZ252" i="12" s="1"/>
  <c r="CW252" i="12"/>
  <c r="CF252" i="12"/>
  <c r="CZ252" i="12"/>
  <c r="CI252" i="12"/>
  <c r="CY252" i="12"/>
  <c r="CH252" i="12"/>
  <c r="CX252" i="12"/>
  <c r="CG252" i="12"/>
  <c r="DD252" i="12"/>
  <c r="CM252" i="12"/>
  <c r="ES252" i="12"/>
  <c r="FC252" i="12" s="1"/>
  <c r="AG253" i="12"/>
  <c r="AI253" i="12" s="1"/>
  <c r="BE254" i="12"/>
  <c r="R256" i="12"/>
  <c r="T256" i="12" s="1"/>
  <c r="DF258" i="12"/>
  <c r="AP258" i="12"/>
  <c r="AQ258" i="12" s="1"/>
  <c r="AS258" i="12"/>
  <c r="AN260" i="12"/>
  <c r="DW260" i="12"/>
  <c r="EI260" i="12" s="1"/>
  <c r="DV260" i="12"/>
  <c r="EG260" i="12" s="1"/>
  <c r="EU260" i="12"/>
  <c r="FG260" i="12" s="1"/>
  <c r="DU260" i="12"/>
  <c r="ED260" i="12" s="1"/>
  <c r="EQ260" i="12"/>
  <c r="DY260" i="12"/>
  <c r="EP260" i="12"/>
  <c r="ER260" i="12"/>
  <c r="FA260" i="12" s="1"/>
  <c r="P263" i="12"/>
  <c r="BJ263" i="12"/>
  <c r="BK263" i="12"/>
  <c r="BM263" i="12" s="1"/>
  <c r="BN265" i="12"/>
  <c r="AT265" i="12"/>
  <c r="Z269" i="12"/>
  <c r="AB269" i="12" s="1"/>
  <c r="AA269" i="12"/>
  <c r="CJ270" i="12"/>
  <c r="FE272" i="12"/>
  <c r="P274" i="12"/>
  <c r="Q276" i="12"/>
  <c r="ER225" i="12"/>
  <c r="FA225" i="12" s="1"/>
  <c r="EP227" i="12"/>
  <c r="AB228" i="12"/>
  <c r="AD228" i="12" s="1"/>
  <c r="AZ228" i="12"/>
  <c r="BA228" i="12" s="1"/>
  <c r="DS228" i="12"/>
  <c r="ES228" i="12"/>
  <c r="FC228" i="12" s="1"/>
  <c r="AE229" i="12"/>
  <c r="AU229" i="12"/>
  <c r="R230" i="12"/>
  <c r="DY230" i="12"/>
  <c r="EQ230" i="12"/>
  <c r="EZ230" i="12" s="1"/>
  <c r="CI231" i="12"/>
  <c r="CZ231" i="12"/>
  <c r="CC232" i="12"/>
  <c r="AA232" i="12"/>
  <c r="DT233" i="12"/>
  <c r="EC233" i="12" s="1"/>
  <c r="ER233" i="12"/>
  <c r="FA233" i="12" s="1"/>
  <c r="DS234" i="12"/>
  <c r="ER234" i="12"/>
  <c r="FB234" i="12" s="1"/>
  <c r="AU235" i="12"/>
  <c r="AV235" i="12" s="1"/>
  <c r="AZ235" i="12"/>
  <c r="AY235" i="12"/>
  <c r="BA235" i="12"/>
  <c r="BC236" i="12"/>
  <c r="DT238" i="12"/>
  <c r="EB238" i="12" s="1"/>
  <c r="P239" i="12"/>
  <c r="AP239" i="12"/>
  <c r="AO239" i="12"/>
  <c r="BS239" i="12"/>
  <c r="BT239" i="12"/>
  <c r="BU239" i="12" s="1"/>
  <c r="F240" i="12"/>
  <c r="AK241" i="12"/>
  <c r="AQ244" i="12"/>
  <c r="BM245" i="12"/>
  <c r="EW247" i="12"/>
  <c r="DT248" i="12"/>
  <c r="EB248" i="12" s="1"/>
  <c r="BS249" i="12"/>
  <c r="BU249" i="12" s="1"/>
  <c r="BT249" i="12"/>
  <c r="BI249" i="12"/>
  <c r="BJ249" i="12"/>
  <c r="BK249" i="12" s="1"/>
  <c r="V252" i="12"/>
  <c r="DF252" i="12"/>
  <c r="BR255" i="12"/>
  <c r="AZ258" i="12"/>
  <c r="BA258" i="12" s="1"/>
  <c r="AK260" i="12"/>
  <c r="AL260" i="12" s="1"/>
  <c r="DS260" i="12"/>
  <c r="AY263" i="12"/>
  <c r="AZ263" i="12" s="1"/>
  <c r="W263" i="12"/>
  <c r="V263" i="12"/>
  <c r="BN263" i="12"/>
  <c r="BH264" i="12"/>
  <c r="R267" i="12"/>
  <c r="Q267" i="12"/>
  <c r="P267" i="12"/>
  <c r="BN269" i="12"/>
  <c r="AA271" i="12"/>
  <c r="Z271" i="12"/>
  <c r="EF272" i="12"/>
  <c r="DX272" i="12"/>
  <c r="EK272" i="12" s="1"/>
  <c r="AY272" i="12"/>
  <c r="AK274" i="12"/>
  <c r="Q275" i="12"/>
  <c r="ER230" i="12"/>
  <c r="FA230" i="12" s="1"/>
  <c r="AZ233" i="12"/>
  <c r="BO235" i="12"/>
  <c r="BP235" i="12" s="1"/>
  <c r="BN235" i="12"/>
  <c r="BZ238" i="12"/>
  <c r="CN238" i="12"/>
  <c r="AF238" i="12"/>
  <c r="AE238" i="12"/>
  <c r="AG238" i="12"/>
  <c r="AE239" i="12"/>
  <c r="R240" i="12"/>
  <c r="T240" i="12" s="1"/>
  <c r="BO245" i="12"/>
  <c r="BP245" i="12" s="1"/>
  <c r="BN245" i="12"/>
  <c r="BD246" i="12"/>
  <c r="V247" i="12"/>
  <c r="DD247" i="12"/>
  <c r="CV247" i="12"/>
  <c r="CM247" i="12"/>
  <c r="CE247" i="12"/>
  <c r="DB247" i="12"/>
  <c r="CT247" i="12"/>
  <c r="CK247" i="12"/>
  <c r="CC247" i="12"/>
  <c r="CX247" i="12"/>
  <c r="CG247" i="12"/>
  <c r="CU247" i="12"/>
  <c r="CI247" i="12"/>
  <c r="CS247" i="12"/>
  <c r="CH247" i="12"/>
  <c r="CF247" i="12"/>
  <c r="CW247" i="12"/>
  <c r="CJ247" i="12"/>
  <c r="AK249" i="12"/>
  <c r="AL249" i="12" s="1"/>
  <c r="AN249" i="12" s="1"/>
  <c r="DB249" i="12"/>
  <c r="CT249" i="12"/>
  <c r="CK249" i="12"/>
  <c r="CC249" i="12"/>
  <c r="CZ249" i="12"/>
  <c r="CI249" i="12"/>
  <c r="DD249" i="12"/>
  <c r="CV249" i="12"/>
  <c r="CM249" i="12"/>
  <c r="CE249" i="12"/>
  <c r="CW249" i="12"/>
  <c r="CJ249" i="12"/>
  <c r="CU249" i="12"/>
  <c r="CH249" i="12"/>
  <c r="CS249" i="12"/>
  <c r="DF249" i="12" s="1"/>
  <c r="CG249" i="12"/>
  <c r="CX249" i="12"/>
  <c r="CL249" i="12"/>
  <c r="BN250" i="12"/>
  <c r="BP250" i="12"/>
  <c r="BO250" i="12"/>
  <c r="CV252" i="12"/>
  <c r="R253" i="12"/>
  <c r="Q253" i="12"/>
  <c r="AP256" i="12"/>
  <c r="EX259" i="12"/>
  <c r="BJ260" i="12"/>
  <c r="BK260" i="12" s="1"/>
  <c r="BM260" i="12" s="1"/>
  <c r="W260" i="12"/>
  <c r="V260" i="12"/>
  <c r="Y260" i="12" s="1"/>
  <c r="F263" i="12"/>
  <c r="G263" i="12"/>
  <c r="Z263" i="12"/>
  <c r="AB263" i="12" s="1"/>
  <c r="AA263" i="12"/>
  <c r="AS264" i="12"/>
  <c r="BJ264" i="12"/>
  <c r="BI264" i="12"/>
  <c r="BK264" i="12"/>
  <c r="BO264" i="12"/>
  <c r="BP264" i="12" s="1"/>
  <c r="BN264" i="12"/>
  <c r="AY265" i="12"/>
  <c r="CZ270" i="12"/>
  <c r="CI270" i="12"/>
  <c r="CY270" i="12"/>
  <c r="CH270" i="12"/>
  <c r="DC270" i="12"/>
  <c r="CU270" i="12"/>
  <c r="CL270" i="12"/>
  <c r="CD270" i="12"/>
  <c r="CT270" i="12"/>
  <c r="CG270" i="12"/>
  <c r="CS270" i="12"/>
  <c r="DF270" i="12" s="1"/>
  <c r="CF270" i="12"/>
  <c r="DD270" i="12"/>
  <c r="CE270" i="12"/>
  <c r="CW270" i="12"/>
  <c r="CK270" i="12"/>
  <c r="CX270" i="12"/>
  <c r="CB270" i="12"/>
  <c r="CV270" i="12"/>
  <c r="DA270" i="12"/>
  <c r="CC270" i="12"/>
  <c r="ER227" i="12"/>
  <c r="FA227" i="12" s="1"/>
  <c r="V228" i="12"/>
  <c r="W228" i="12" s="1"/>
  <c r="Y228" i="12" s="1"/>
  <c r="DU228" i="12"/>
  <c r="EE228" i="12" s="1"/>
  <c r="EU228" i="12"/>
  <c r="Q229" i="12"/>
  <c r="AJ230" i="12"/>
  <c r="DS230" i="12"/>
  <c r="ES230" i="12"/>
  <c r="FD230" i="12" s="1"/>
  <c r="AU231" i="12"/>
  <c r="AV231" i="12" s="1"/>
  <c r="CC231" i="12"/>
  <c r="CK231" i="12"/>
  <c r="CT231" i="12"/>
  <c r="DB231" i="12"/>
  <c r="U232" i="12"/>
  <c r="BS232" i="12"/>
  <c r="CX232" i="12"/>
  <c r="CG232" i="12"/>
  <c r="DD232" i="12"/>
  <c r="CV232" i="12"/>
  <c r="CM232" i="12"/>
  <c r="CE232" i="12"/>
  <c r="DA232" i="12"/>
  <c r="AO232" i="12"/>
  <c r="AF233" i="12"/>
  <c r="AY233" i="12"/>
  <c r="BJ233" i="12"/>
  <c r="BK233" i="12"/>
  <c r="AB234" i="12"/>
  <c r="DU234" i="12"/>
  <c r="EE234" i="12" s="1"/>
  <c r="AA236" i="12"/>
  <c r="DV236" i="12"/>
  <c r="EF236" i="12" s="1"/>
  <c r="EU236" i="12"/>
  <c r="DU236" i="12"/>
  <c r="EE236" i="12" s="1"/>
  <c r="DT236" i="12"/>
  <c r="EB236" i="12" s="1"/>
  <c r="DW236" i="12"/>
  <c r="EH236" i="12" s="1"/>
  <c r="ER236" i="12"/>
  <c r="FB236" i="12" s="1"/>
  <c r="AK239" i="12"/>
  <c r="BO239" i="12"/>
  <c r="BP239" i="12" s="1"/>
  <c r="BR239" i="12"/>
  <c r="Q240" i="12"/>
  <c r="EX240" i="12"/>
  <c r="AQ242" i="12"/>
  <c r="AS242" i="12" s="1"/>
  <c r="DW242" i="12"/>
  <c r="EH242" i="12" s="1"/>
  <c r="ES242" i="12"/>
  <c r="FC242" i="12" s="1"/>
  <c r="DS242" i="12"/>
  <c r="EQ242" i="12"/>
  <c r="EY242" i="12" s="1"/>
  <c r="DV242" i="12"/>
  <c r="EF242" i="12" s="1"/>
  <c r="EP242" i="12"/>
  <c r="DU242" i="12"/>
  <c r="EE242" i="12" s="1"/>
  <c r="DT242" i="12"/>
  <c r="EB242" i="12" s="1"/>
  <c r="ER242" i="12"/>
  <c r="FB242" i="12" s="1"/>
  <c r="BD242" i="12"/>
  <c r="BJ243" i="12"/>
  <c r="AS244" i="12"/>
  <c r="CN244" i="12"/>
  <c r="CZ244" i="12"/>
  <c r="AB245" i="12"/>
  <c r="AD245" i="12" s="1"/>
  <c r="BT245" i="12"/>
  <c r="AA245" i="12"/>
  <c r="V246" i="12"/>
  <c r="W246" i="12" s="1"/>
  <c r="Y246" i="12"/>
  <c r="AP246" i="12"/>
  <c r="DF247" i="12"/>
  <c r="AA247" i="12"/>
  <c r="AB247" i="12" s="1"/>
  <c r="Z247" i="12"/>
  <c r="BT248" i="12"/>
  <c r="BU248" i="12" s="1"/>
  <c r="BW248" i="12" s="1"/>
  <c r="P250" i="12"/>
  <c r="BO251" i="12"/>
  <c r="BP251" i="12" s="1"/>
  <c r="BR251" i="12" s="1"/>
  <c r="EX251" i="12"/>
  <c r="DW252" i="12"/>
  <c r="EH252" i="12" s="1"/>
  <c r="DV252" i="12"/>
  <c r="EF252" i="12" s="1"/>
  <c r="EU252" i="12"/>
  <c r="FH252" i="12" s="1"/>
  <c r="DU252" i="12"/>
  <c r="EE252" i="12" s="1"/>
  <c r="EQ252" i="12"/>
  <c r="EY252" i="12" s="1"/>
  <c r="DY252" i="12"/>
  <c r="EL252" i="12" s="1"/>
  <c r="EP252" i="12"/>
  <c r="DZ253" i="12"/>
  <c r="EA253" i="12"/>
  <c r="AY253" i="12"/>
  <c r="EX254" i="12"/>
  <c r="U255" i="12"/>
  <c r="BE256" i="12"/>
  <c r="AU257" i="12"/>
  <c r="AV257" i="12" s="1"/>
  <c r="AT257" i="12"/>
  <c r="EQ258" i="12"/>
  <c r="EY258" i="12" s="1"/>
  <c r="DY258" i="12"/>
  <c r="EP258" i="12"/>
  <c r="DW258" i="12"/>
  <c r="EH258" i="12" s="1"/>
  <c r="ES258" i="12"/>
  <c r="FC258" i="12" s="1"/>
  <c r="DS258" i="12"/>
  <c r="DV258" i="12"/>
  <c r="EF258" i="12" s="1"/>
  <c r="U259" i="12"/>
  <c r="G264" i="12"/>
  <c r="H264" i="12" s="1"/>
  <c r="F264" i="12"/>
  <c r="BS264" i="12"/>
  <c r="EX265" i="12"/>
  <c r="Q266" i="12"/>
  <c r="R266" i="12"/>
  <c r="P266" i="12"/>
  <c r="BJ267" i="12"/>
  <c r="Q269" i="12"/>
  <c r="AF270" i="12"/>
  <c r="DA273" i="12"/>
  <c r="CS273" i="12"/>
  <c r="DF273" i="12" s="1"/>
  <c r="CJ273" i="12"/>
  <c r="CB273" i="12"/>
  <c r="CZ273" i="12"/>
  <c r="CI273" i="12"/>
  <c r="DD273" i="12"/>
  <c r="CV273" i="12"/>
  <c r="CM273" i="12"/>
  <c r="CE273" i="12"/>
  <c r="CU273" i="12"/>
  <c r="CH273" i="12"/>
  <c r="CT273" i="12"/>
  <c r="CG273" i="12"/>
  <c r="CF273" i="12"/>
  <c r="CX273" i="12"/>
  <c r="CL273" i="12"/>
  <c r="DB273" i="12"/>
  <c r="CD273" i="12"/>
  <c r="CY273" i="12"/>
  <c r="CC273" i="12"/>
  <c r="CW273" i="12"/>
  <c r="DC273" i="12"/>
  <c r="CK273" i="12"/>
  <c r="ER168" i="12"/>
  <c r="ER176" i="12"/>
  <c r="ER184" i="12"/>
  <c r="AO186" i="12"/>
  <c r="BS188" i="12"/>
  <c r="CN189" i="12"/>
  <c r="DY189" i="12"/>
  <c r="EQ189" i="12"/>
  <c r="BI190" i="12"/>
  <c r="DW191" i="12"/>
  <c r="EI191" i="12" s="1"/>
  <c r="AY192" i="12"/>
  <c r="CG192" i="12"/>
  <c r="CX192" i="12"/>
  <c r="ER192" i="12"/>
  <c r="AO194" i="12"/>
  <c r="CE194" i="12"/>
  <c r="CM194" i="12"/>
  <c r="CV194" i="12"/>
  <c r="DD194" i="12"/>
  <c r="BS196" i="12"/>
  <c r="CN197" i="12"/>
  <c r="DY197" i="12"/>
  <c r="EQ197" i="12"/>
  <c r="EZ197" i="12" s="1"/>
  <c r="U198" i="12"/>
  <c r="DW199" i="12"/>
  <c r="EI199" i="12" s="1"/>
  <c r="CG200" i="12"/>
  <c r="CX200" i="12"/>
  <c r="ER200" i="12"/>
  <c r="AO202" i="12"/>
  <c r="CE202" i="12"/>
  <c r="CM202" i="12"/>
  <c r="CV202" i="12"/>
  <c r="DD202" i="12"/>
  <c r="BS204" i="12"/>
  <c r="CN205" i="12"/>
  <c r="DY205" i="12"/>
  <c r="EQ205" i="12"/>
  <c r="U206" i="12"/>
  <c r="DW207" i="12"/>
  <c r="EI207" i="12" s="1"/>
  <c r="AY208" i="12"/>
  <c r="CG208" i="12"/>
  <c r="CX208" i="12"/>
  <c r="ER208" i="12"/>
  <c r="FB208" i="12" s="1"/>
  <c r="CE210" i="12"/>
  <c r="CM210" i="12"/>
  <c r="CV210" i="12"/>
  <c r="DD210" i="12"/>
  <c r="BS212" i="12"/>
  <c r="CN213" i="12"/>
  <c r="DY213" i="12"/>
  <c r="EQ213" i="12"/>
  <c r="U214" i="12"/>
  <c r="DW215" i="12"/>
  <c r="EI215" i="12" s="1"/>
  <c r="AY216" i="12"/>
  <c r="CG216" i="12"/>
  <c r="CX216" i="12"/>
  <c r="ER216" i="12"/>
  <c r="AO218" i="12"/>
  <c r="CE218" i="12"/>
  <c r="CM218" i="12"/>
  <c r="CV218" i="12"/>
  <c r="DD218" i="12"/>
  <c r="AE220" i="12"/>
  <c r="BN221" i="12"/>
  <c r="CN221" i="12"/>
  <c r="DY221" i="12"/>
  <c r="EQ221" i="12"/>
  <c r="EZ221" i="12" s="1"/>
  <c r="U222" i="12"/>
  <c r="P223" i="12"/>
  <c r="DW223" i="12"/>
  <c r="EI223" i="12" s="1"/>
  <c r="AY224" i="12"/>
  <c r="CG224" i="12"/>
  <c r="CX224" i="12"/>
  <c r="ER224" i="12"/>
  <c r="FB224" i="12" s="1"/>
  <c r="AT225" i="12"/>
  <c r="BJ225" i="12"/>
  <c r="BK225" i="12" s="1"/>
  <c r="DU225" i="12"/>
  <c r="EU225" i="12"/>
  <c r="CE226" i="12"/>
  <c r="CM226" i="12"/>
  <c r="CV226" i="12"/>
  <c r="DD226" i="12"/>
  <c r="AJ227" i="12"/>
  <c r="DS227" i="12"/>
  <c r="ES227" i="12"/>
  <c r="FD227" i="12" s="1"/>
  <c r="BS228" i="12"/>
  <c r="DV228" i="12"/>
  <c r="EF228" i="12" s="1"/>
  <c r="BN229" i="12"/>
  <c r="DY229" i="12"/>
  <c r="EQ229" i="12"/>
  <c r="EZ229" i="12" s="1"/>
  <c r="AK230" i="12"/>
  <c r="BI230" i="12"/>
  <c r="DT230" i="12"/>
  <c r="EC230" i="12" s="1"/>
  <c r="P231" i="12"/>
  <c r="AF231" i="12"/>
  <c r="AI231" i="12" s="1"/>
  <c r="CD231" i="12"/>
  <c r="CL231" i="12"/>
  <c r="CU231" i="12"/>
  <c r="DC231" i="12"/>
  <c r="ER231" i="12"/>
  <c r="V232" i="12"/>
  <c r="BT232" i="12"/>
  <c r="BU232" i="12" s="1"/>
  <c r="CH232" i="12"/>
  <c r="DB232" i="12"/>
  <c r="BA233" i="12"/>
  <c r="DY233" i="12"/>
  <c r="AY234" i="12"/>
  <c r="CJ234" i="12"/>
  <c r="CY234" i="12"/>
  <c r="DW234" i="12"/>
  <c r="EH234" i="12" s="1"/>
  <c r="EU234" i="12"/>
  <c r="FH234" i="12" s="1"/>
  <c r="CY235" i="12"/>
  <c r="CH235" i="12"/>
  <c r="CX235" i="12"/>
  <c r="CG235" i="12"/>
  <c r="CW235" i="12"/>
  <c r="CF235" i="12"/>
  <c r="CZ235" i="12"/>
  <c r="CI235" i="12"/>
  <c r="DC235" i="12"/>
  <c r="AB236" i="12"/>
  <c r="AD236" i="12" s="1"/>
  <c r="AP236" i="12"/>
  <c r="DS236" i="12"/>
  <c r="ES236" i="12"/>
  <c r="FC236" i="12" s="1"/>
  <c r="CK237" i="12"/>
  <c r="CY237" i="12"/>
  <c r="AF237" i="12"/>
  <c r="V238" i="12"/>
  <c r="U238" i="12"/>
  <c r="W238" i="12"/>
  <c r="AL239" i="12"/>
  <c r="AN239" i="12" s="1"/>
  <c r="AK240" i="12"/>
  <c r="AN240" i="12" s="1"/>
  <c r="BO240" i="12"/>
  <c r="CI240" i="12"/>
  <c r="CX240" i="12"/>
  <c r="AE240" i="12"/>
  <c r="CZ241" i="12"/>
  <c r="CI241" i="12"/>
  <c r="DD241" i="12"/>
  <c r="CV241" i="12"/>
  <c r="CM241" i="12"/>
  <c r="CE241" i="12"/>
  <c r="DA241" i="12"/>
  <c r="CF241" i="12"/>
  <c r="CY241" i="12"/>
  <c r="CD241" i="12"/>
  <c r="CX241" i="12"/>
  <c r="CC241" i="12"/>
  <c r="DB241" i="12"/>
  <c r="CG241" i="12"/>
  <c r="DT241" i="12"/>
  <c r="EP241" i="12"/>
  <c r="ER241" i="12"/>
  <c r="FA241" i="12" s="1"/>
  <c r="DW241" i="12"/>
  <c r="EI241" i="12" s="1"/>
  <c r="EQ241" i="12"/>
  <c r="EZ241" i="12" s="1"/>
  <c r="DV241" i="12"/>
  <c r="EG241" i="12" s="1"/>
  <c r="DU241" i="12"/>
  <c r="ED241" i="12" s="1"/>
  <c r="ES241" i="12"/>
  <c r="FD241" i="12" s="1"/>
  <c r="DY241" i="12"/>
  <c r="EM241" i="12" s="1"/>
  <c r="BW242" i="12"/>
  <c r="DY242" i="12"/>
  <c r="EL242" i="12" s="1"/>
  <c r="AU243" i="12"/>
  <c r="AV243" i="12"/>
  <c r="CC244" i="12"/>
  <c r="DB244" i="12"/>
  <c r="F245" i="12"/>
  <c r="H245" i="12" s="1"/>
  <c r="AQ246" i="12"/>
  <c r="AS246" i="12" s="1"/>
  <c r="BE246" i="12"/>
  <c r="BF246" i="12" s="1"/>
  <c r="DA246" i="12"/>
  <c r="CS246" i="12"/>
  <c r="DF246" i="12" s="1"/>
  <c r="CJ246" i="12"/>
  <c r="CB246" i="12"/>
  <c r="CN246" i="12" s="1"/>
  <c r="CY246" i="12"/>
  <c r="CH246" i="12"/>
  <c r="DC246" i="12"/>
  <c r="CU246" i="12"/>
  <c r="CL246" i="12"/>
  <c r="CD246" i="12"/>
  <c r="CW246" i="12"/>
  <c r="CI246" i="12"/>
  <c r="CV246" i="12"/>
  <c r="CG246" i="12"/>
  <c r="CT246" i="12"/>
  <c r="CF246" i="12"/>
  <c r="CX246" i="12"/>
  <c r="CK246" i="12"/>
  <c r="CY247" i="12"/>
  <c r="AO247" i="12"/>
  <c r="ET247" i="12"/>
  <c r="FF247" i="12" s="1"/>
  <c r="BH248" i="12"/>
  <c r="Z248" i="12"/>
  <c r="EP248" i="12"/>
  <c r="CY249" i="12"/>
  <c r="BJ250" i="12"/>
  <c r="BK250" i="12" s="1"/>
  <c r="BM250" i="12" s="1"/>
  <c r="U250" i="12"/>
  <c r="U251" i="12"/>
  <c r="V251" i="12"/>
  <c r="AA252" i="12"/>
  <c r="AB252" i="12" s="1"/>
  <c r="DS252" i="12"/>
  <c r="AA253" i="12"/>
  <c r="Z253" i="12"/>
  <c r="AB253" i="12"/>
  <c r="BF254" i="12"/>
  <c r="BH254" i="12" s="1"/>
  <c r="BW254" i="12"/>
  <c r="V254" i="12"/>
  <c r="W254" i="12" s="1"/>
  <c r="EA255" i="12"/>
  <c r="AF255" i="12"/>
  <c r="AG255" i="12" s="1"/>
  <c r="AA256" i="12"/>
  <c r="AB256" i="12" s="1"/>
  <c r="Z256" i="12"/>
  <c r="V258" i="12"/>
  <c r="CN258" i="12"/>
  <c r="BZ258" i="12"/>
  <c r="DT258" i="12"/>
  <c r="EB258" i="12" s="1"/>
  <c r="ES260" i="12"/>
  <c r="FD260" i="12" s="1"/>
  <c r="BK261" i="12"/>
  <c r="AP261" i="12"/>
  <c r="AO261" i="12"/>
  <c r="AX264" i="12"/>
  <c r="AV264" i="12"/>
  <c r="U264" i="12"/>
  <c r="EX264" i="12"/>
  <c r="BS265" i="12"/>
  <c r="AY268" i="12"/>
  <c r="BO270" i="12"/>
  <c r="DB270" i="12"/>
  <c r="BM271" i="12"/>
  <c r="G271" i="12"/>
  <c r="F271" i="12"/>
  <c r="AT273" i="12"/>
  <c r="AU273" i="12"/>
  <c r="AV273" i="12"/>
  <c r="AI277" i="12"/>
  <c r="ER189" i="12"/>
  <c r="FA189" i="12" s="1"/>
  <c r="EP191" i="12"/>
  <c r="CY192" i="12"/>
  <c r="CF194" i="12"/>
  <c r="CW194" i="12"/>
  <c r="ER197" i="12"/>
  <c r="FA197" i="12" s="1"/>
  <c r="DX199" i="12"/>
  <c r="EJ199" i="12" s="1"/>
  <c r="EP199" i="12"/>
  <c r="CY200" i="12"/>
  <c r="CF202" i="12"/>
  <c r="CW202" i="12"/>
  <c r="ER205" i="12"/>
  <c r="FA205" i="12" s="1"/>
  <c r="EP207" i="12"/>
  <c r="CY208" i="12"/>
  <c r="CF210" i="12"/>
  <c r="CW210" i="12"/>
  <c r="ER213" i="12"/>
  <c r="FA213" i="12" s="1"/>
  <c r="EP215" i="12"/>
  <c r="CY216" i="12"/>
  <c r="CF218" i="12"/>
  <c r="CW218" i="12"/>
  <c r="ER221" i="12"/>
  <c r="FA221" i="12" s="1"/>
  <c r="EP223" i="12"/>
  <c r="CY224" i="12"/>
  <c r="DV225" i="12"/>
  <c r="EG225" i="12" s="1"/>
  <c r="CF226" i="12"/>
  <c r="CW226" i="12"/>
  <c r="AK227" i="12"/>
  <c r="DT227" i="12"/>
  <c r="EC227" i="12" s="1"/>
  <c r="ET227" i="12"/>
  <c r="FF227" i="12" s="1"/>
  <c r="BD228" i="12"/>
  <c r="DW228" i="12"/>
  <c r="EH228" i="12" s="1"/>
  <c r="BO229" i="12"/>
  <c r="ER229" i="12"/>
  <c r="FA229" i="12" s="1"/>
  <c r="AT230" i="12"/>
  <c r="DU230" i="12"/>
  <c r="ED230" i="12" s="1"/>
  <c r="EU230" i="12"/>
  <c r="FG230" i="12" s="1"/>
  <c r="Q231" i="12"/>
  <c r="CE231" i="12"/>
  <c r="CM231" i="12"/>
  <c r="CV231" i="12"/>
  <c r="DD231" i="12"/>
  <c r="DY231" i="12"/>
  <c r="EM231" i="12" s="1"/>
  <c r="ES231" i="12"/>
  <c r="FD231" i="12" s="1"/>
  <c r="CI232" i="12"/>
  <c r="CS232" i="12"/>
  <c r="DF232" i="12" s="1"/>
  <c r="DC232" i="12"/>
  <c r="BE232" i="12"/>
  <c r="BM233" i="12"/>
  <c r="BZ233" i="12"/>
  <c r="BP233" i="12"/>
  <c r="CL234" i="12"/>
  <c r="CZ234" i="12"/>
  <c r="DF235" i="12"/>
  <c r="Z235" i="12"/>
  <c r="AQ236" i="12"/>
  <c r="AV237" i="12"/>
  <c r="EP237" i="12"/>
  <c r="DT237" i="12"/>
  <c r="EC237" i="12" s="1"/>
  <c r="EU237" i="12"/>
  <c r="FG237" i="12" s="1"/>
  <c r="ES237" i="12"/>
  <c r="FD237" i="12" s="1"/>
  <c r="DY237" i="12"/>
  <c r="EM237" i="12" s="1"/>
  <c r="ER237" i="12"/>
  <c r="FA237" i="12" s="1"/>
  <c r="DW237" i="12"/>
  <c r="EI237" i="12" s="1"/>
  <c r="EP238" i="12"/>
  <c r="FG239" i="12"/>
  <c r="BP240" i="12"/>
  <c r="AX241" i="12"/>
  <c r="P243" i="12"/>
  <c r="ET243" i="12"/>
  <c r="CK244" i="12"/>
  <c r="DD244" i="12"/>
  <c r="CB247" i="12"/>
  <c r="CZ247" i="12"/>
  <c r="ER248" i="12"/>
  <c r="FB248" i="12" s="1"/>
  <c r="CB249" i="12"/>
  <c r="DA249" i="12"/>
  <c r="AU250" i="12"/>
  <c r="Z250" i="12"/>
  <c r="DT252" i="12"/>
  <c r="AO253" i="12"/>
  <c r="AA254" i="12"/>
  <c r="AB254" i="12" s="1"/>
  <c r="Z254" i="12"/>
  <c r="DB257" i="12"/>
  <c r="CT257" i="12"/>
  <c r="CK257" i="12"/>
  <c r="CC257" i="12"/>
  <c r="DA257" i="12"/>
  <c r="CS257" i="12"/>
  <c r="DF257" i="12" s="1"/>
  <c r="CJ257" i="12"/>
  <c r="CB257" i="12"/>
  <c r="CZ257" i="12"/>
  <c r="CI257" i="12"/>
  <c r="DD257" i="12"/>
  <c r="CV257" i="12"/>
  <c r="CM257" i="12"/>
  <c r="CE257" i="12"/>
  <c r="DC257" i="12"/>
  <c r="CD257" i="12"/>
  <c r="BS257" i="12"/>
  <c r="BJ257" i="12"/>
  <c r="BK257" i="12" s="1"/>
  <c r="W258" i="12"/>
  <c r="Y258" i="12" s="1"/>
  <c r="DU258" i="12"/>
  <c r="EE258" i="12" s="1"/>
  <c r="ER258" i="12"/>
  <c r="FB258" i="12" s="1"/>
  <c r="DC260" i="12"/>
  <c r="CU260" i="12"/>
  <c r="CL260" i="12"/>
  <c r="CD260" i="12"/>
  <c r="DB260" i="12"/>
  <c r="CT260" i="12"/>
  <c r="CK260" i="12"/>
  <c r="CC260" i="12"/>
  <c r="DA260" i="12"/>
  <c r="CS260" i="12"/>
  <c r="CJ260" i="12"/>
  <c r="CB260" i="12"/>
  <c r="CW260" i="12"/>
  <c r="CF260" i="12"/>
  <c r="CZ260" i="12"/>
  <c r="CI260" i="12"/>
  <c r="CY260" i="12"/>
  <c r="CH260" i="12"/>
  <c r="CX260" i="12"/>
  <c r="CG260" i="12"/>
  <c r="DD260" i="12"/>
  <c r="CM260" i="12"/>
  <c r="AF261" i="12"/>
  <c r="BM261" i="12"/>
  <c r="AX263" i="12"/>
  <c r="AU263" i="12"/>
  <c r="AV263" i="12" s="1"/>
  <c r="DC263" i="12"/>
  <c r="CU263" i="12"/>
  <c r="CL263" i="12"/>
  <c r="CD263" i="12"/>
  <c r="DD263" i="12"/>
  <c r="CT263" i="12"/>
  <c r="CJ263" i="12"/>
  <c r="DB263" i="12"/>
  <c r="CS263" i="12"/>
  <c r="DF263" i="12" s="1"/>
  <c r="CI263" i="12"/>
  <c r="DA263" i="12"/>
  <c r="CH263" i="12"/>
  <c r="CW263" i="12"/>
  <c r="CM263" i="12"/>
  <c r="CC263" i="12"/>
  <c r="CX263" i="12"/>
  <c r="CF263" i="12"/>
  <c r="CV263" i="12"/>
  <c r="CE263" i="12"/>
  <c r="CB263" i="12"/>
  <c r="CN263" i="12" s="1"/>
  <c r="CY263" i="12"/>
  <c r="CG263" i="12"/>
  <c r="CN265" i="12"/>
  <c r="AB266" i="12"/>
  <c r="AD266" i="12" s="1"/>
  <c r="DB268" i="12"/>
  <c r="CT268" i="12"/>
  <c r="CK268" i="12"/>
  <c r="CC268" i="12"/>
  <c r="DA268" i="12"/>
  <c r="CS268" i="12"/>
  <c r="CJ268" i="12"/>
  <c r="CB268" i="12"/>
  <c r="BZ268" i="12" s="1"/>
  <c r="CW268" i="12"/>
  <c r="CF268" i="12"/>
  <c r="CV268" i="12"/>
  <c r="CH268" i="12"/>
  <c r="CU268" i="12"/>
  <c r="CG268" i="12"/>
  <c r="CE268" i="12"/>
  <c r="CY268" i="12"/>
  <c r="CL268" i="12"/>
  <c r="DD268" i="12"/>
  <c r="CI268" i="12"/>
  <c r="DC268" i="12"/>
  <c r="CD268" i="12"/>
  <c r="CZ268" i="12"/>
  <c r="CM268" i="12"/>
  <c r="EX270" i="12"/>
  <c r="R273" i="12"/>
  <c r="BP273" i="12"/>
  <c r="BR273" i="12" s="1"/>
  <c r="DT168" i="12"/>
  <c r="DT176" i="12"/>
  <c r="DT184" i="12"/>
  <c r="DS189" i="12"/>
  <c r="DY191" i="12"/>
  <c r="CI192" i="12"/>
  <c r="DT192" i="12"/>
  <c r="CG194" i="12"/>
  <c r="DS197" i="12"/>
  <c r="DY199" i="12"/>
  <c r="EM199" i="12" s="1"/>
  <c r="CI200" i="12"/>
  <c r="DT200" i="12"/>
  <c r="EC200" i="12" s="1"/>
  <c r="CG202" i="12"/>
  <c r="DS205" i="12"/>
  <c r="DY207" i="12"/>
  <c r="EM207" i="12" s="1"/>
  <c r="CI208" i="12"/>
  <c r="DT208" i="12"/>
  <c r="EB208" i="12" s="1"/>
  <c r="CG210" i="12"/>
  <c r="DS213" i="12"/>
  <c r="DY215" i="12"/>
  <c r="CI216" i="12"/>
  <c r="DT216" i="12"/>
  <c r="EB216" i="12" s="1"/>
  <c r="CG218" i="12"/>
  <c r="DS221" i="12"/>
  <c r="DY223" i="12"/>
  <c r="EM223" i="12" s="1"/>
  <c r="CI224" i="12"/>
  <c r="DT224" i="12"/>
  <c r="CG226" i="12"/>
  <c r="DU227" i="12"/>
  <c r="ED227" i="12" s="1"/>
  <c r="DS229" i="12"/>
  <c r="CF231" i="12"/>
  <c r="CJ232" i="12"/>
  <c r="CT232" i="12"/>
  <c r="EA232" i="12"/>
  <c r="BR233" i="12"/>
  <c r="DA233" i="12"/>
  <c r="CS233" i="12"/>
  <c r="DF233" i="12" s="1"/>
  <c r="CJ233" i="12"/>
  <c r="CB233" i="12"/>
  <c r="CN233" i="12" s="1"/>
  <c r="CY233" i="12"/>
  <c r="CH233" i="12"/>
  <c r="DB233" i="12"/>
  <c r="CT233" i="12"/>
  <c r="CK233" i="12"/>
  <c r="CC233" i="12"/>
  <c r="DD233" i="12"/>
  <c r="U234" i="12"/>
  <c r="V234" i="12" s="1"/>
  <c r="AQ234" i="12"/>
  <c r="AS234" i="12" s="1"/>
  <c r="CN234" i="12"/>
  <c r="DA234" i="12"/>
  <c r="BE234" i="12"/>
  <c r="AO235" i="12"/>
  <c r="CD235" i="12"/>
  <c r="CS235" i="12"/>
  <c r="DY236" i="12"/>
  <c r="EL236" i="12" s="1"/>
  <c r="BA236" i="12"/>
  <c r="AU237" i="12"/>
  <c r="DS237" i="12"/>
  <c r="DX239" i="12"/>
  <c r="CL240" i="12"/>
  <c r="EQ240" i="12"/>
  <c r="EZ240" i="12" s="1"/>
  <c r="DY240" i="12"/>
  <c r="EM240" i="12" s="1"/>
  <c r="EU240" i="12"/>
  <c r="FG240" i="12" s="1"/>
  <c r="DU240" i="12"/>
  <c r="ES240" i="12"/>
  <c r="FD240" i="12" s="1"/>
  <c r="DW240" i="12"/>
  <c r="EI240" i="12" s="1"/>
  <c r="ER240" i="12"/>
  <c r="FA240" i="12" s="1"/>
  <c r="DV240" i="12"/>
  <c r="EG240" i="12" s="1"/>
  <c r="Q241" i="12"/>
  <c r="R241" i="12" s="1"/>
  <c r="CS241" i="12"/>
  <c r="DF241" i="12" s="1"/>
  <c r="BI241" i="12"/>
  <c r="BK241" i="12"/>
  <c r="BJ241" i="12"/>
  <c r="V242" i="12"/>
  <c r="AN243" i="12"/>
  <c r="AL243" i="12"/>
  <c r="BO243" i="12"/>
  <c r="BP243" i="12" s="1"/>
  <c r="BR243" i="12"/>
  <c r="DX243" i="12"/>
  <c r="EJ243" i="12" s="1"/>
  <c r="AY243" i="12"/>
  <c r="W244" i="12"/>
  <c r="Y244" i="12" s="1"/>
  <c r="CM244" i="12"/>
  <c r="BJ245" i="12"/>
  <c r="BK245" i="12" s="1"/>
  <c r="CZ246" i="12"/>
  <c r="H247" i="12"/>
  <c r="CD247" i="12"/>
  <c r="DA247" i="12"/>
  <c r="DX247" i="12"/>
  <c r="EJ247" i="12" s="1"/>
  <c r="EM247" i="12"/>
  <c r="AT249" i="12"/>
  <c r="CD249" i="12"/>
  <c r="DC249" i="12"/>
  <c r="R251" i="12"/>
  <c r="CE252" i="12"/>
  <c r="AX253" i="12"/>
  <c r="BZ255" i="12"/>
  <c r="CN255" i="12"/>
  <c r="AA255" i="12"/>
  <c r="AB255" i="12" s="1"/>
  <c r="AO255" i="12"/>
  <c r="CK258" i="12"/>
  <c r="AX259" i="12"/>
  <c r="DF260" i="12"/>
  <c r="I261" i="12"/>
  <c r="BN261" i="12"/>
  <c r="BT262" i="12"/>
  <c r="BU262" i="12" s="1"/>
  <c r="Q263" i="12"/>
  <c r="R263" i="12" s="1"/>
  <c r="AF264" i="12"/>
  <c r="BT266" i="12"/>
  <c r="ET266" i="12"/>
  <c r="FE266" i="12" s="1"/>
  <c r="AO266" i="12"/>
  <c r="ES267" i="12"/>
  <c r="FD267" i="12" s="1"/>
  <c r="DS267" i="12"/>
  <c r="DV267" i="12"/>
  <c r="EG267" i="12" s="1"/>
  <c r="ER267" i="12"/>
  <c r="FA267" i="12" s="1"/>
  <c r="DW267" i="12"/>
  <c r="EI267" i="12" s="1"/>
  <c r="EQ267" i="12"/>
  <c r="EZ267" i="12" s="1"/>
  <c r="DU267" i="12"/>
  <c r="ED267" i="12" s="1"/>
  <c r="EU267" i="12"/>
  <c r="EP267" i="12"/>
  <c r="BI270" i="12"/>
  <c r="BJ270" i="12"/>
  <c r="AO273" i="12"/>
  <c r="AY279" i="12"/>
  <c r="DT235" i="12"/>
  <c r="EC235" i="12" s="1"/>
  <c r="ET235" i="12"/>
  <c r="FF235" i="12" s="1"/>
  <c r="AQ238" i="12"/>
  <c r="CG238" i="12"/>
  <c r="CS238" i="12"/>
  <c r="DF238" i="12" s="1"/>
  <c r="DD238" i="12"/>
  <c r="BH238" i="12"/>
  <c r="CS239" i="12"/>
  <c r="DF239" i="12" s="1"/>
  <c r="DD239" i="12"/>
  <c r="BC239" i="12"/>
  <c r="DC242" i="12"/>
  <c r="CU242" i="12"/>
  <c r="CL242" i="12"/>
  <c r="CD242" i="12"/>
  <c r="CY242" i="12"/>
  <c r="CH242" i="12"/>
  <c r="DA242" i="12"/>
  <c r="CX243" i="12"/>
  <c r="CG243" i="12"/>
  <c r="DB243" i="12"/>
  <c r="CT243" i="12"/>
  <c r="CK243" i="12"/>
  <c r="CC243" i="12"/>
  <c r="DA243" i="12"/>
  <c r="DV244" i="12"/>
  <c r="EF244" i="12" s="1"/>
  <c r="CX245" i="12"/>
  <c r="CG245" i="12"/>
  <c r="DD245" i="12"/>
  <c r="CV245" i="12"/>
  <c r="CM245" i="12"/>
  <c r="CE245" i="12"/>
  <c r="CZ245" i="12"/>
  <c r="CI245" i="12"/>
  <c r="DB245" i="12"/>
  <c r="DX246" i="12"/>
  <c r="EK246" i="12" s="1"/>
  <c r="AE247" i="12"/>
  <c r="CY248" i="12"/>
  <c r="CH248" i="12"/>
  <c r="CW248" i="12"/>
  <c r="CF248" i="12"/>
  <c r="DA248" i="12"/>
  <c r="CS248" i="12"/>
  <c r="CJ248" i="12"/>
  <c r="CB248" i="12"/>
  <c r="DC248" i="12"/>
  <c r="BF248" i="12"/>
  <c r="DW249" i="12"/>
  <c r="EI249" i="12" s="1"/>
  <c r="AI250" i="12"/>
  <c r="CE250" i="12"/>
  <c r="CN251" i="12"/>
  <c r="AY251" i="12"/>
  <c r="AU251" i="12"/>
  <c r="AV251" i="12" s="1"/>
  <c r="AS252" i="12"/>
  <c r="CC253" i="12"/>
  <c r="AQ254" i="12"/>
  <c r="AS254" i="12" s="1"/>
  <c r="CF254" i="12"/>
  <c r="DD255" i="12"/>
  <c r="CV255" i="12"/>
  <c r="CM255" i="12"/>
  <c r="CE255" i="12"/>
  <c r="DC255" i="12"/>
  <c r="CU255" i="12"/>
  <c r="CL255" i="12"/>
  <c r="CD255" i="12"/>
  <c r="DB255" i="12"/>
  <c r="CT255" i="12"/>
  <c r="CK255" i="12"/>
  <c r="CC255" i="12"/>
  <c r="CX255" i="12"/>
  <c r="CG255" i="12"/>
  <c r="P255" i="12"/>
  <c r="BK255" i="12"/>
  <c r="Y256" i="12"/>
  <c r="DS257" i="12"/>
  <c r="BT258" i="12"/>
  <c r="AY259" i="12"/>
  <c r="AU259" i="12"/>
  <c r="AV259" i="12" s="1"/>
  <c r="Q261" i="12"/>
  <c r="AX261" i="12"/>
  <c r="CH261" i="12"/>
  <c r="AK261" i="12"/>
  <c r="CB262" i="12"/>
  <c r="DS262" i="12"/>
  <c r="CH264" i="12"/>
  <c r="AJ264" i="12"/>
  <c r="CT265" i="12"/>
  <c r="V265" i="12"/>
  <c r="AL267" i="12"/>
  <c r="AN267" i="12" s="1"/>
  <c r="AK269" i="12"/>
  <c r="AP271" i="12"/>
  <c r="AK271" i="12"/>
  <c r="AL271" i="12" s="1"/>
  <c r="AE272" i="12"/>
  <c r="AL273" i="12"/>
  <c r="AZ274" i="12"/>
  <c r="AS274" i="12"/>
  <c r="BZ275" i="12"/>
  <c r="CN275" i="12"/>
  <c r="BC276" i="12"/>
  <c r="BA276" i="12"/>
  <c r="AX277" i="12"/>
  <c r="CB277" i="12"/>
  <c r="BR279" i="12"/>
  <c r="DX279" i="12"/>
  <c r="EM279" i="12"/>
  <c r="BK279" i="12"/>
  <c r="CX282" i="12"/>
  <c r="Q285" i="12"/>
  <c r="Z285" i="12"/>
  <c r="AP286" i="12"/>
  <c r="AQ286" i="12" s="1"/>
  <c r="AE275" i="12"/>
  <c r="EA276" i="12"/>
  <c r="AO278" i="12"/>
  <c r="P279" i="12"/>
  <c r="BE280" i="12"/>
  <c r="BF280" i="12" s="1"/>
  <c r="BD280" i="12"/>
  <c r="BN280" i="12"/>
  <c r="BA281" i="12"/>
  <c r="AZ281" i="12"/>
  <c r="BC281" i="12" s="1"/>
  <c r="CB282" i="12"/>
  <c r="EQ282" i="12"/>
  <c r="EY282" i="12" s="1"/>
  <c r="DY282" i="12"/>
  <c r="EP282" i="12"/>
  <c r="DW282" i="12"/>
  <c r="EH282" i="12" s="1"/>
  <c r="ES282" i="12"/>
  <c r="FC282" i="12" s="1"/>
  <c r="DS282" i="12"/>
  <c r="ER282" i="12"/>
  <c r="FB282" i="12" s="1"/>
  <c r="EU282" i="12"/>
  <c r="FH282" i="12" s="1"/>
  <c r="DT282" i="12"/>
  <c r="EB282" i="12" s="1"/>
  <c r="BD282" i="12"/>
  <c r="DC284" i="12"/>
  <c r="CU284" i="12"/>
  <c r="CL284" i="12"/>
  <c r="CD284" i="12"/>
  <c r="DB284" i="12"/>
  <c r="CT284" i="12"/>
  <c r="CK284" i="12"/>
  <c r="CC284" i="12"/>
  <c r="DA284" i="12"/>
  <c r="CS284" i="12"/>
  <c r="CJ284" i="12"/>
  <c r="CB284" i="12"/>
  <c r="BZ284" i="12" s="1"/>
  <c r="CW284" i="12"/>
  <c r="CF284" i="12"/>
  <c r="CY284" i="12"/>
  <c r="CH284" i="12"/>
  <c r="CX284" i="12"/>
  <c r="CG284" i="12"/>
  <c r="CV284" i="12"/>
  <c r="CE284" i="12"/>
  <c r="DD284" i="12"/>
  <c r="CM284" i="12"/>
  <c r="V287" i="12"/>
  <c r="V293" i="12"/>
  <c r="W293" i="12" s="1"/>
  <c r="U293" i="12"/>
  <c r="DB276" i="12"/>
  <c r="CT276" i="12"/>
  <c r="CK276" i="12"/>
  <c r="CC276" i="12"/>
  <c r="DA276" i="12"/>
  <c r="CS276" i="12"/>
  <c r="CJ276" i="12"/>
  <c r="CB276" i="12"/>
  <c r="BZ276" i="12" s="1"/>
  <c r="CW276" i="12"/>
  <c r="CF276" i="12"/>
  <c r="DC276" i="12"/>
  <c r="CZ276" i="12"/>
  <c r="CM276" i="12"/>
  <c r="CY276" i="12"/>
  <c r="CL276" i="12"/>
  <c r="CE276" i="12"/>
  <c r="AF277" i="12"/>
  <c r="AG277" i="12" s="1"/>
  <c r="U279" i="12"/>
  <c r="BS280" i="12"/>
  <c r="DB281" i="12"/>
  <c r="CT281" i="12"/>
  <c r="CK281" i="12"/>
  <c r="CC281" i="12"/>
  <c r="DA281" i="12"/>
  <c r="CS281" i="12"/>
  <c r="DF281" i="12" s="1"/>
  <c r="CJ281" i="12"/>
  <c r="CB281" i="12"/>
  <c r="CZ281" i="12"/>
  <c r="CI281" i="12"/>
  <c r="DD281" i="12"/>
  <c r="CV281" i="12"/>
  <c r="CM281" i="12"/>
  <c r="CE281" i="12"/>
  <c r="CU281" i="12"/>
  <c r="CF281" i="12"/>
  <c r="CD281" i="12"/>
  <c r="CX281" i="12"/>
  <c r="CH281" i="12"/>
  <c r="CC282" i="12"/>
  <c r="DU282" i="12"/>
  <c r="EE282" i="12" s="1"/>
  <c r="AU285" i="12"/>
  <c r="AY285" i="12"/>
  <c r="AZ285" i="12"/>
  <c r="BH286" i="12"/>
  <c r="AY287" i="12"/>
  <c r="AZ287" i="12" s="1"/>
  <c r="BA287" i="12" s="1"/>
  <c r="G289" i="12"/>
  <c r="F289" i="12"/>
  <c r="V290" i="12"/>
  <c r="U290" i="12"/>
  <c r="AJ295" i="12"/>
  <c r="AZ296" i="12"/>
  <c r="AO269" i="12"/>
  <c r="AP269" i="12" s="1"/>
  <c r="AA270" i="12"/>
  <c r="Z270" i="12"/>
  <c r="AU270" i="12"/>
  <c r="AV270" i="12" s="1"/>
  <c r="BD272" i="12"/>
  <c r="AK273" i="12"/>
  <c r="BU273" i="12"/>
  <c r="BT273" i="12"/>
  <c r="BS273" i="12"/>
  <c r="AJ274" i="12"/>
  <c r="AA275" i="12"/>
  <c r="AB275" i="12" s="1"/>
  <c r="Z275" i="12"/>
  <c r="ET275" i="12"/>
  <c r="FF275" i="12" s="1"/>
  <c r="AU276" i="12"/>
  <c r="AV276" i="12" s="1"/>
  <c r="AT276" i="12"/>
  <c r="BF276" i="12"/>
  <c r="BE276" i="12"/>
  <c r="BH276" i="12" s="1"/>
  <c r="AK277" i="12"/>
  <c r="EU278" i="12"/>
  <c r="FH278" i="12" s="1"/>
  <c r="DU278" i="12"/>
  <c r="EE278" i="12" s="1"/>
  <c r="ET278" i="12"/>
  <c r="FE278" i="12" s="1"/>
  <c r="DT278" i="12"/>
  <c r="EB278" i="12" s="1"/>
  <c r="ES278" i="12"/>
  <c r="FC278" i="12" s="1"/>
  <c r="DS278" i="12"/>
  <c r="DW278" i="12"/>
  <c r="EH278" i="12" s="1"/>
  <c r="EQ278" i="12"/>
  <c r="EY278" i="12" s="1"/>
  <c r="EP278" i="12"/>
  <c r="DV278" i="12"/>
  <c r="EF278" i="12" s="1"/>
  <c r="BM279" i="12"/>
  <c r="CN279" i="12"/>
  <c r="BJ280" i="12"/>
  <c r="BK280" i="12" s="1"/>
  <c r="BM280" i="12" s="1"/>
  <c r="DF280" i="12"/>
  <c r="P280" i="12"/>
  <c r="DV282" i="12"/>
  <c r="EF282" i="12" s="1"/>
  <c r="AA283" i="12"/>
  <c r="AB283" i="12" s="1"/>
  <c r="Z283" i="12"/>
  <c r="CZ284" i="12"/>
  <c r="BA284" i="12"/>
  <c r="BC284" i="12" s="1"/>
  <c r="BF286" i="12"/>
  <c r="F287" i="12"/>
  <c r="U299" i="12"/>
  <c r="V299" i="12"/>
  <c r="W299" i="12" s="1"/>
  <c r="BO274" i="12"/>
  <c r="BP274" i="12" s="1"/>
  <c r="BN274" i="12"/>
  <c r="AZ275" i="12"/>
  <c r="AY275" i="12"/>
  <c r="CU276" i="12"/>
  <c r="BW276" i="12"/>
  <c r="AL277" i="12"/>
  <c r="AN277" i="12" s="1"/>
  <c r="EA277" i="12"/>
  <c r="EA279" i="12"/>
  <c r="AK281" i="12"/>
  <c r="AL281" i="12" s="1"/>
  <c r="F281" i="12"/>
  <c r="BS281" i="12"/>
  <c r="BT281" i="12" s="1"/>
  <c r="BU281" i="12" s="1"/>
  <c r="CW282" i="12"/>
  <c r="CF282" i="12"/>
  <c r="DD282" i="12"/>
  <c r="CV282" i="12"/>
  <c r="CM282" i="12"/>
  <c r="CE282" i="12"/>
  <c r="DC282" i="12"/>
  <c r="CU282" i="12"/>
  <c r="CL282" i="12"/>
  <c r="CD282" i="12"/>
  <c r="CY282" i="12"/>
  <c r="CH282" i="12"/>
  <c r="DB282" i="12"/>
  <c r="CK282" i="12"/>
  <c r="DA282" i="12"/>
  <c r="CJ282" i="12"/>
  <c r="CZ282" i="12"/>
  <c r="CI282" i="12"/>
  <c r="AZ284" i="12"/>
  <c r="DW284" i="12"/>
  <c r="EH284" i="12" s="1"/>
  <c r="DV284" i="12"/>
  <c r="EF284" i="12" s="1"/>
  <c r="EU284" i="12"/>
  <c r="FH284" i="12" s="1"/>
  <c r="DU284" i="12"/>
  <c r="EE284" i="12" s="1"/>
  <c r="EQ284" i="12"/>
  <c r="EY284" i="12" s="1"/>
  <c r="DY284" i="12"/>
  <c r="EL284" i="12" s="1"/>
  <c r="DT284" i="12"/>
  <c r="EB284" i="12" s="1"/>
  <c r="EP284" i="12"/>
  <c r="AJ288" i="12"/>
  <c r="AK288" i="12" s="1"/>
  <c r="BS289" i="12"/>
  <c r="F296" i="12"/>
  <c r="DX232" i="12"/>
  <c r="EP232" i="12"/>
  <c r="CN235" i="12"/>
  <c r="DY235" i="12"/>
  <c r="EQ235" i="12"/>
  <c r="EZ235" i="12" s="1"/>
  <c r="U236" i="12"/>
  <c r="CC238" i="12"/>
  <c r="CE239" i="12"/>
  <c r="AA239" i="12"/>
  <c r="AL240" i="12"/>
  <c r="CK242" i="12"/>
  <c r="CW242" i="12"/>
  <c r="W243" i="12"/>
  <c r="Y243" i="12" s="1"/>
  <c r="DF244" i="12"/>
  <c r="DW244" i="12"/>
  <c r="EH244" i="12" s="1"/>
  <c r="EU244" i="12"/>
  <c r="DU244" i="12"/>
  <c r="EE244" i="12" s="1"/>
  <c r="EQ244" i="12"/>
  <c r="EY244" i="12" s="1"/>
  <c r="DY244" i="12"/>
  <c r="EU246" i="12"/>
  <c r="DU246" i="12"/>
  <c r="EE246" i="12" s="1"/>
  <c r="ES246" i="12"/>
  <c r="FC246" i="12" s="1"/>
  <c r="DS246" i="12"/>
  <c r="DW246" i="12"/>
  <c r="EH246" i="12" s="1"/>
  <c r="EP246" i="12"/>
  <c r="I247" i="12"/>
  <c r="G247" i="12"/>
  <c r="DV249" i="12"/>
  <c r="EG249" i="12" s="1"/>
  <c r="ET249" i="12"/>
  <c r="FF249" i="12" s="1"/>
  <c r="DT249" i="12"/>
  <c r="EC249" i="12" s="1"/>
  <c r="EP249" i="12"/>
  <c r="CW250" i="12"/>
  <c r="CF250" i="12"/>
  <c r="DD250" i="12"/>
  <c r="CV250" i="12"/>
  <c r="CM250" i="12"/>
  <c r="DC250" i="12"/>
  <c r="CU250" i="12"/>
  <c r="CL250" i="12"/>
  <c r="CD250" i="12"/>
  <c r="CY250" i="12"/>
  <c r="CH250" i="12"/>
  <c r="EQ250" i="12"/>
  <c r="EZ250" i="12" s="1"/>
  <c r="DY250" i="12"/>
  <c r="EM250" i="12" s="1"/>
  <c r="EP250" i="12"/>
  <c r="DX250" i="12"/>
  <c r="EJ250" i="12" s="1"/>
  <c r="DW250" i="12"/>
  <c r="EI250" i="12" s="1"/>
  <c r="ES250" i="12"/>
  <c r="FD250" i="12" s="1"/>
  <c r="DS250" i="12"/>
  <c r="EU250" i="12"/>
  <c r="G251" i="12"/>
  <c r="AI251" i="12"/>
  <c r="BZ253" i="12"/>
  <c r="CL253" i="12"/>
  <c r="DA253" i="12"/>
  <c r="BM253" i="12"/>
  <c r="BA254" i="12"/>
  <c r="AZ254" i="12"/>
  <c r="DA254" i="12"/>
  <c r="CS254" i="12"/>
  <c r="DF254" i="12" s="1"/>
  <c r="CJ254" i="12"/>
  <c r="CB254" i="12"/>
  <c r="CZ254" i="12"/>
  <c r="CI254" i="12"/>
  <c r="CY254" i="12"/>
  <c r="CH254" i="12"/>
  <c r="DC254" i="12"/>
  <c r="CU254" i="12"/>
  <c r="CL254" i="12"/>
  <c r="CD254" i="12"/>
  <c r="ET255" i="12"/>
  <c r="FF255" i="12" s="1"/>
  <c r="AX256" i="12"/>
  <c r="Q257" i="12"/>
  <c r="R257" i="12" s="1"/>
  <c r="BE258" i="12"/>
  <c r="BF258" i="12" s="1"/>
  <c r="BD258" i="12"/>
  <c r="BZ259" i="12"/>
  <c r="G259" i="12"/>
  <c r="AI259" i="12"/>
  <c r="CX261" i="12"/>
  <c r="CG261" i="12"/>
  <c r="CW261" i="12"/>
  <c r="CF261" i="12"/>
  <c r="DD261" i="12"/>
  <c r="CV261" i="12"/>
  <c r="CM261" i="12"/>
  <c r="CE261" i="12"/>
  <c r="CZ261" i="12"/>
  <c r="CI261" i="12"/>
  <c r="DC261" i="12"/>
  <c r="CM262" i="12"/>
  <c r="AA262" i="12"/>
  <c r="AN263" i="12"/>
  <c r="CX264" i="12"/>
  <c r="CG264" i="12"/>
  <c r="CV264" i="12"/>
  <c r="CM264" i="12"/>
  <c r="CD264" i="12"/>
  <c r="DD264" i="12"/>
  <c r="CU264" i="12"/>
  <c r="CL264" i="12"/>
  <c r="CC264" i="12"/>
  <c r="DC264" i="12"/>
  <c r="CT264" i="12"/>
  <c r="CK264" i="12"/>
  <c r="CB264" i="12"/>
  <c r="CN264" i="12" s="1"/>
  <c r="CY264" i="12"/>
  <c r="CF264" i="12"/>
  <c r="AA264" i="12"/>
  <c r="Z264" i="12"/>
  <c r="CK265" i="12"/>
  <c r="AF266" i="12"/>
  <c r="CN268" i="12"/>
  <c r="G268" i="12"/>
  <c r="BF268" i="12"/>
  <c r="BH268" i="12" s="1"/>
  <c r="BE268" i="12"/>
  <c r="R269" i="12"/>
  <c r="BT270" i="12"/>
  <c r="BU270" i="12"/>
  <c r="BS270" i="12"/>
  <c r="AN271" i="12"/>
  <c r="F272" i="12"/>
  <c r="BU272" i="12"/>
  <c r="BA275" i="12"/>
  <c r="EX275" i="12"/>
  <c r="AD276" i="12"/>
  <c r="CD276" i="12"/>
  <c r="CV276" i="12"/>
  <c r="EX276" i="12"/>
  <c r="CX277" i="12"/>
  <c r="CG277" i="12"/>
  <c r="CW277" i="12"/>
  <c r="CF277" i="12"/>
  <c r="DD277" i="12"/>
  <c r="CV277" i="12"/>
  <c r="CM277" i="12"/>
  <c r="CE277" i="12"/>
  <c r="CZ277" i="12"/>
  <c r="CI277" i="12"/>
  <c r="DB277" i="12"/>
  <c r="DA277" i="12"/>
  <c r="CL277" i="12"/>
  <c r="CY277" i="12"/>
  <c r="CK277" i="12"/>
  <c r="CC277" i="12"/>
  <c r="Z277" i="12"/>
  <c r="BT278" i="12"/>
  <c r="DY278" i="12"/>
  <c r="FG279" i="12"/>
  <c r="AF280" i="12"/>
  <c r="AG280" i="12" s="1"/>
  <c r="AI280" i="12" s="1"/>
  <c r="CY281" i="12"/>
  <c r="AZ282" i="12"/>
  <c r="BI283" i="12"/>
  <c r="DS284" i="12"/>
  <c r="AE285" i="12"/>
  <c r="EL286" i="12"/>
  <c r="BZ292" i="12"/>
  <c r="F306" i="12"/>
  <c r="ER235" i="12"/>
  <c r="FA235" i="12" s="1"/>
  <c r="CY238" i="12"/>
  <c r="CH238" i="12"/>
  <c r="DC238" i="12"/>
  <c r="CU238" i="12"/>
  <c r="CL238" i="12"/>
  <c r="CD238" i="12"/>
  <c r="DA238" i="12"/>
  <c r="DB239" i="12"/>
  <c r="CT239" i="12"/>
  <c r="CK239" i="12"/>
  <c r="CC239" i="12"/>
  <c r="CX239" i="12"/>
  <c r="CG239" i="12"/>
  <c r="DA239" i="12"/>
  <c r="AX240" i="12"/>
  <c r="AG241" i="12"/>
  <c r="AI241" i="12" s="1"/>
  <c r="AA242" i="12"/>
  <c r="CB242" i="12"/>
  <c r="BZ242" i="12" s="1"/>
  <c r="CM242" i="12"/>
  <c r="CX242" i="12"/>
  <c r="AI243" i="12"/>
  <c r="DS244" i="12"/>
  <c r="AD244" i="12"/>
  <c r="EP244" i="12"/>
  <c r="AF245" i="12"/>
  <c r="AG245" i="12" s="1"/>
  <c r="DT246" i="12"/>
  <c r="EB246" i="12" s="1"/>
  <c r="EQ246" i="12"/>
  <c r="EY246" i="12" s="1"/>
  <c r="AK247" i="12"/>
  <c r="AV247" i="12"/>
  <c r="AX247" i="12" s="1"/>
  <c r="Q247" i="12"/>
  <c r="BK247" i="12"/>
  <c r="BA248" i="12"/>
  <c r="BC248" i="12" s="1"/>
  <c r="DS249" i="12"/>
  <c r="AE249" i="12"/>
  <c r="EQ249" i="12"/>
  <c r="EZ249" i="12" s="1"/>
  <c r="AG250" i="12"/>
  <c r="CB250" i="12"/>
  <c r="BZ250" i="12" s="1"/>
  <c r="AN250" i="12"/>
  <c r="AK251" i="12"/>
  <c r="AJ251" i="12"/>
  <c r="BD252" i="12"/>
  <c r="BO253" i="12"/>
  <c r="BN253" i="12"/>
  <c r="EU254" i="12"/>
  <c r="DU254" i="12"/>
  <c r="EE254" i="12" s="1"/>
  <c r="DT254" i="12"/>
  <c r="EB254" i="12" s="1"/>
  <c r="ES254" i="12"/>
  <c r="FC254" i="12" s="1"/>
  <c r="DS254" i="12"/>
  <c r="DW254" i="12"/>
  <c r="EH254" i="12" s="1"/>
  <c r="ER254" i="12"/>
  <c r="FB254" i="12" s="1"/>
  <c r="AU255" i="12"/>
  <c r="AV255" i="12" s="1"/>
  <c r="AX255" i="12" s="1"/>
  <c r="DX255" i="12"/>
  <c r="EJ255" i="12" s="1"/>
  <c r="EM255" i="12"/>
  <c r="BC255" i="12"/>
  <c r="CN256" i="12"/>
  <c r="AL257" i="12"/>
  <c r="AK257" i="12"/>
  <c r="AE257" i="12"/>
  <c r="AJ259" i="12"/>
  <c r="BR260" i="12"/>
  <c r="Z261" i="12"/>
  <c r="AP262" i="12"/>
  <c r="AO262" i="12"/>
  <c r="Q264" i="12"/>
  <c r="P264" i="12"/>
  <c r="AG264" i="12"/>
  <c r="AI264" i="12" s="1"/>
  <c r="DA265" i="12"/>
  <c r="CS265" i="12"/>
  <c r="DF265" i="12" s="1"/>
  <c r="CJ265" i="12"/>
  <c r="CB265" i="12"/>
  <c r="BZ265" i="12" s="1"/>
  <c r="CX265" i="12"/>
  <c r="CE265" i="12"/>
  <c r="CW265" i="12"/>
  <c r="CM265" i="12"/>
  <c r="CD265" i="12"/>
  <c r="CV265" i="12"/>
  <c r="CL265" i="12"/>
  <c r="CC265" i="12"/>
  <c r="CZ265" i="12"/>
  <c r="CG265" i="12"/>
  <c r="AK266" i="12"/>
  <c r="BD266" i="12"/>
  <c r="AE267" i="12"/>
  <c r="R268" i="12"/>
  <c r="T268" i="12" s="1"/>
  <c r="W271" i="12"/>
  <c r="V271" i="12"/>
  <c r="U271" i="12"/>
  <c r="BW272" i="12"/>
  <c r="CG276" i="12"/>
  <c r="CX276" i="12"/>
  <c r="AO277" i="12"/>
  <c r="AP277" i="12" s="1"/>
  <c r="ER278" i="12"/>
  <c r="FB278" i="12" s="1"/>
  <c r="ET280" i="12"/>
  <c r="DC281" i="12"/>
  <c r="AE281" i="12"/>
  <c r="CS282" i="12"/>
  <c r="DF282" i="12" s="1"/>
  <c r="BS283" i="12"/>
  <c r="ER284" i="12"/>
  <c r="FB284" i="12" s="1"/>
  <c r="DC292" i="12"/>
  <c r="CU292" i="12"/>
  <c r="CL292" i="12"/>
  <c r="CD292" i="12"/>
  <c r="DB292" i="12"/>
  <c r="CT292" i="12"/>
  <c r="CK292" i="12"/>
  <c r="CC292" i="12"/>
  <c r="DA292" i="12"/>
  <c r="CS292" i="12"/>
  <c r="DF292" i="12" s="1"/>
  <c r="CJ292" i="12"/>
  <c r="CB292" i="12"/>
  <c r="CW292" i="12"/>
  <c r="CF292" i="12"/>
  <c r="CV292" i="12"/>
  <c r="CE292" i="12"/>
  <c r="DD292" i="12"/>
  <c r="CM292" i="12"/>
  <c r="CZ292" i="12"/>
  <c r="CI292" i="12"/>
  <c r="CY292" i="12"/>
  <c r="CH292" i="12"/>
  <c r="CX292" i="12"/>
  <c r="CG292" i="12"/>
  <c r="DC293" i="12"/>
  <c r="CU293" i="12"/>
  <c r="CL293" i="12"/>
  <c r="CD293" i="12"/>
  <c r="CV293" i="12"/>
  <c r="CK293" i="12"/>
  <c r="CB293" i="12"/>
  <c r="DD293" i="12"/>
  <c r="CT293" i="12"/>
  <c r="CJ293" i="12"/>
  <c r="DB293" i="12"/>
  <c r="CS293" i="12"/>
  <c r="DF293" i="12" s="1"/>
  <c r="CI293" i="12"/>
  <c r="CX293" i="12"/>
  <c r="CE293" i="12"/>
  <c r="CZ293" i="12"/>
  <c r="CG293" i="12"/>
  <c r="CY293" i="12"/>
  <c r="CF293" i="12"/>
  <c r="CW293" i="12"/>
  <c r="CC293" i="12"/>
  <c r="CM293" i="12"/>
  <c r="DA293" i="12"/>
  <c r="CH293" i="12"/>
  <c r="Q302" i="12"/>
  <c r="DS235" i="12"/>
  <c r="CF238" i="12"/>
  <c r="DB238" i="12"/>
  <c r="BA239" i="12"/>
  <c r="CH239" i="12"/>
  <c r="DC239" i="12"/>
  <c r="CC242" i="12"/>
  <c r="CN242" i="12"/>
  <c r="CZ242" i="12"/>
  <c r="AA243" i="12"/>
  <c r="BU244" i="12"/>
  <c r="BW244" i="12" s="1"/>
  <c r="DT244" i="12"/>
  <c r="EB244" i="12" s="1"/>
  <c r="ER244" i="12"/>
  <c r="FB244" i="12" s="1"/>
  <c r="AO245" i="12"/>
  <c r="Z246" i="12"/>
  <c r="DV246" i="12"/>
  <c r="EF246" i="12" s="1"/>
  <c r="ER246" i="12"/>
  <c r="FB246" i="12" s="1"/>
  <c r="DZ247" i="12"/>
  <c r="W247" i="12"/>
  <c r="Y247" i="12" s="1"/>
  <c r="BO247" i="12"/>
  <c r="BP247" i="12" s="1"/>
  <c r="BZ248" i="12"/>
  <c r="CN248" i="12"/>
  <c r="DU249" i="12"/>
  <c r="ED249" i="12" s="1"/>
  <c r="ER249" i="12"/>
  <c r="FA249" i="12" s="1"/>
  <c r="CC250" i="12"/>
  <c r="CS250" i="12"/>
  <c r="DF250" i="12" s="1"/>
  <c r="AV250" i="12"/>
  <c r="AA251" i="12"/>
  <c r="ET251" i="12"/>
  <c r="CX253" i="12"/>
  <c r="CG253" i="12"/>
  <c r="CW253" i="12"/>
  <c r="CF253" i="12"/>
  <c r="DD253" i="12"/>
  <c r="CV253" i="12"/>
  <c r="CM253" i="12"/>
  <c r="CE253" i="12"/>
  <c r="CZ253" i="12"/>
  <c r="CI253" i="12"/>
  <c r="DC253" i="12"/>
  <c r="BC254" i="12"/>
  <c r="CE254" i="12"/>
  <c r="CT254" i="12"/>
  <c r="DV254" i="12"/>
  <c r="EF254" i="12" s="1"/>
  <c r="AN255" i="12"/>
  <c r="BM255" i="12"/>
  <c r="BR257" i="12"/>
  <c r="DV257" i="12"/>
  <c r="EG257" i="12" s="1"/>
  <c r="EU257" i="12"/>
  <c r="DU257" i="12"/>
  <c r="ED257" i="12" s="1"/>
  <c r="DT257" i="12"/>
  <c r="EC257" i="12" s="1"/>
  <c r="EP257" i="12"/>
  <c r="ER257" i="12"/>
  <c r="FA257" i="12" s="1"/>
  <c r="BO259" i="12"/>
  <c r="AB259" i="12"/>
  <c r="AA259" i="12"/>
  <c r="ET259" i="12"/>
  <c r="FF259" i="12" s="1"/>
  <c r="P260" i="12"/>
  <c r="CZ262" i="12"/>
  <c r="CI262" i="12"/>
  <c r="DB262" i="12"/>
  <c r="CS262" i="12"/>
  <c r="DF262" i="12" s="1"/>
  <c r="CJ262" i="12"/>
  <c r="DA262" i="12"/>
  <c r="CH262" i="12"/>
  <c r="CY262" i="12"/>
  <c r="CG262" i="12"/>
  <c r="DD262" i="12"/>
  <c r="CU262" i="12"/>
  <c r="CL262" i="12"/>
  <c r="CC262" i="12"/>
  <c r="DT262" i="12"/>
  <c r="EB262" i="12" s="1"/>
  <c r="EP262" i="12"/>
  <c r="DW262" i="12"/>
  <c r="EH262" i="12" s="1"/>
  <c r="DV262" i="12"/>
  <c r="EF262" i="12" s="1"/>
  <c r="DU262" i="12"/>
  <c r="EE262" i="12" s="1"/>
  <c r="ER262" i="12"/>
  <c r="DY262" i="12"/>
  <c r="AY262" i="12"/>
  <c r="AP264" i="12"/>
  <c r="ET264" i="12"/>
  <c r="FE264" i="12" s="1"/>
  <c r="W265" i="12"/>
  <c r="Y265" i="12" s="1"/>
  <c r="F265" i="12"/>
  <c r="AJ265" i="12"/>
  <c r="BC266" i="12"/>
  <c r="BN266" i="12"/>
  <c r="BO267" i="12"/>
  <c r="AZ269" i="12"/>
  <c r="BA269" i="12" s="1"/>
  <c r="AF269" i="12"/>
  <c r="DZ271" i="12"/>
  <c r="DX271" i="12"/>
  <c r="EJ271" i="12" s="1"/>
  <c r="EX271" i="12"/>
  <c r="ET271" i="12"/>
  <c r="FF271" i="12" s="1"/>
  <c r="CX272" i="12"/>
  <c r="CG272" i="12"/>
  <c r="CW272" i="12"/>
  <c r="CF272" i="12"/>
  <c r="DA272" i="12"/>
  <c r="CS272" i="12"/>
  <c r="DF272" i="12" s="1"/>
  <c r="CJ272" i="12"/>
  <c r="CB272" i="12"/>
  <c r="BZ272" i="12" s="1"/>
  <c r="CY272" i="12"/>
  <c r="CL272" i="12"/>
  <c r="CV272" i="12"/>
  <c r="CK272" i="12"/>
  <c r="CU272" i="12"/>
  <c r="CI272" i="12"/>
  <c r="DB272" i="12"/>
  <c r="CC272" i="12"/>
  <c r="P272" i="12"/>
  <c r="CH276" i="12"/>
  <c r="DD276" i="12"/>
  <c r="AY277" i="12"/>
  <c r="AP278" i="12"/>
  <c r="AQ278" i="12" s="1"/>
  <c r="BH278" i="12"/>
  <c r="AN279" i="12"/>
  <c r="DD279" i="12"/>
  <c r="CV279" i="12"/>
  <c r="CM279" i="12"/>
  <c r="CE279" i="12"/>
  <c r="DC279" i="12"/>
  <c r="CU279" i="12"/>
  <c r="CL279" i="12"/>
  <c r="CD279" i="12"/>
  <c r="DB279" i="12"/>
  <c r="CT279" i="12"/>
  <c r="CK279" i="12"/>
  <c r="CC279" i="12"/>
  <c r="CX279" i="12"/>
  <c r="CG279" i="12"/>
  <c r="CY279" i="12"/>
  <c r="CI279" i="12"/>
  <c r="CW279" i="12"/>
  <c r="CH279" i="12"/>
  <c r="CS279" i="12"/>
  <c r="DF279" i="12" s="1"/>
  <c r="CF279" i="12"/>
  <c r="DA279" i="12"/>
  <c r="AQ280" i="12"/>
  <c r="AP280" i="12"/>
  <c r="AS280" i="12" s="1"/>
  <c r="CG281" i="12"/>
  <c r="CT282" i="12"/>
  <c r="AP282" i="12"/>
  <c r="AQ282" i="12" s="1"/>
  <c r="AS282" i="12"/>
  <c r="CI284" i="12"/>
  <c r="ES284" i="12"/>
  <c r="FC284" i="12" s="1"/>
  <c r="EA285" i="12"/>
  <c r="BT286" i="12"/>
  <c r="BU286" i="12" s="1"/>
  <c r="BW286" i="12"/>
  <c r="BU288" i="12"/>
  <c r="DB289" i="12"/>
  <c r="CT289" i="12"/>
  <c r="CK289" i="12"/>
  <c r="CC289" i="12"/>
  <c r="DA289" i="12"/>
  <c r="CS289" i="12"/>
  <c r="DF289" i="12" s="1"/>
  <c r="CJ289" i="12"/>
  <c r="CB289" i="12"/>
  <c r="CZ289" i="12"/>
  <c r="CI289" i="12"/>
  <c r="DD289" i="12"/>
  <c r="CV289" i="12"/>
  <c r="CM289" i="12"/>
  <c r="CE289" i="12"/>
  <c r="DC289" i="12"/>
  <c r="CY289" i="12"/>
  <c r="CL289" i="12"/>
  <c r="CX289" i="12"/>
  <c r="CH289" i="12"/>
  <c r="CW289" i="12"/>
  <c r="CG289" i="12"/>
  <c r="CU289" i="12"/>
  <c r="CF289" i="12"/>
  <c r="CD289" i="12"/>
  <c r="CX285" i="12"/>
  <c r="CG285" i="12"/>
  <c r="CW285" i="12"/>
  <c r="CF285" i="12"/>
  <c r="DD285" i="12"/>
  <c r="CV285" i="12"/>
  <c r="CM285" i="12"/>
  <c r="CE285" i="12"/>
  <c r="CZ285" i="12"/>
  <c r="CI285" i="12"/>
  <c r="DC285" i="12"/>
  <c r="EU286" i="12"/>
  <c r="DU286" i="12"/>
  <c r="EE286" i="12" s="1"/>
  <c r="DT286" i="12"/>
  <c r="EB286" i="12" s="1"/>
  <c r="ES286" i="12"/>
  <c r="FC286" i="12" s="1"/>
  <c r="DS286" i="12"/>
  <c r="DW286" i="12"/>
  <c r="EH286" i="12" s="1"/>
  <c r="ER286" i="12"/>
  <c r="FB286" i="12" s="1"/>
  <c r="BR287" i="12"/>
  <c r="CJ287" i="12"/>
  <c r="CZ287" i="12"/>
  <c r="DX287" i="12"/>
  <c r="EJ287" i="12" s="1"/>
  <c r="EM287" i="12"/>
  <c r="BZ288" i="12"/>
  <c r="CN288" i="12"/>
  <c r="AQ288" i="12"/>
  <c r="ET288" i="12"/>
  <c r="CI290" i="12"/>
  <c r="CZ290" i="12"/>
  <c r="P290" i="12"/>
  <c r="BN290" i="12"/>
  <c r="AI291" i="12"/>
  <c r="Y294" i="12"/>
  <c r="AJ294" i="12"/>
  <c r="Z297" i="12"/>
  <c r="AX298" i="12"/>
  <c r="AK298" i="12"/>
  <c r="AN298" i="12" s="1"/>
  <c r="CI299" i="12"/>
  <c r="DB299" i="12"/>
  <c r="T300" i="12"/>
  <c r="BP301" i="12"/>
  <c r="BO301" i="12"/>
  <c r="BZ302" i="12"/>
  <c r="CN302" i="12"/>
  <c r="H302" i="12"/>
  <c r="G302" i="12"/>
  <c r="AG302" i="12"/>
  <c r="W303" i="12"/>
  <c r="AY303" i="12"/>
  <c r="DF304" i="12"/>
  <c r="Q304" i="12"/>
  <c r="R304" i="12" s="1"/>
  <c r="P304" i="12"/>
  <c r="EL305" i="12"/>
  <c r="CX307" i="12"/>
  <c r="CG307" i="12"/>
  <c r="CW307" i="12"/>
  <c r="CF307" i="12"/>
  <c r="DD307" i="12"/>
  <c r="CV307" i="12"/>
  <c r="CM307" i="12"/>
  <c r="CE307" i="12"/>
  <c r="CZ307" i="12"/>
  <c r="CI307" i="12"/>
  <c r="CT307" i="12"/>
  <c r="CH307" i="12"/>
  <c r="CS307" i="12"/>
  <c r="CD307" i="12"/>
  <c r="CC307" i="12"/>
  <c r="CY307" i="12"/>
  <c r="CK307" i="12"/>
  <c r="AY307" i="12"/>
  <c r="EM308" i="12"/>
  <c r="EX308" i="12"/>
  <c r="BZ310" i="12"/>
  <c r="CN310" i="12"/>
  <c r="BW310" i="12"/>
  <c r="CY311" i="12"/>
  <c r="AE313" i="12"/>
  <c r="AF313" i="12" s="1"/>
  <c r="AG313" i="12" s="1"/>
  <c r="U325" i="12"/>
  <c r="G327" i="12"/>
  <c r="F327" i="12"/>
  <c r="ER239" i="12"/>
  <c r="FA239" i="12" s="1"/>
  <c r="DV243" i="12"/>
  <c r="EG243" i="12" s="1"/>
  <c r="DT245" i="12"/>
  <c r="CC251" i="12"/>
  <c r="CK251" i="12"/>
  <c r="CT251" i="12"/>
  <c r="DB251" i="12"/>
  <c r="DV251" i="12"/>
  <c r="DX251" i="12" s="1"/>
  <c r="EJ251" i="12" s="1"/>
  <c r="DT253" i="12"/>
  <c r="EC253" i="12" s="1"/>
  <c r="CB256" i="12"/>
  <c r="BZ256" i="12" s="1"/>
  <c r="CJ256" i="12"/>
  <c r="CS256" i="12"/>
  <c r="DF256" i="12" s="1"/>
  <c r="DA256" i="12"/>
  <c r="DU256" i="12"/>
  <c r="EU256" i="12"/>
  <c r="CC259" i="12"/>
  <c r="CK259" i="12"/>
  <c r="CT259" i="12"/>
  <c r="DB259" i="12"/>
  <c r="DV259" i="12"/>
  <c r="EG259" i="12" s="1"/>
  <c r="DT261" i="12"/>
  <c r="EC261" i="12" s="1"/>
  <c r="AI263" i="12"/>
  <c r="ET263" i="12"/>
  <c r="DZ264" i="12"/>
  <c r="BM265" i="12"/>
  <c r="DV265" i="12"/>
  <c r="EG265" i="12" s="1"/>
  <c r="DD266" i="12"/>
  <c r="CV266" i="12"/>
  <c r="CM266" i="12"/>
  <c r="CE266" i="12"/>
  <c r="CY266" i="12"/>
  <c r="CH266" i="12"/>
  <c r="DA266" i="12"/>
  <c r="DW266" i="12"/>
  <c r="EH266" i="12" s="1"/>
  <c r="CG267" i="12"/>
  <c r="CS267" i="12"/>
  <c r="DF267" i="12" s="1"/>
  <c r="DD267" i="12"/>
  <c r="BK267" i="12"/>
  <c r="BM267" i="12" s="1"/>
  <c r="BJ269" i="12"/>
  <c r="CG269" i="12"/>
  <c r="CS269" i="12"/>
  <c r="DF269" i="12" s="1"/>
  <c r="EQ269" i="12"/>
  <c r="EZ269" i="12" s="1"/>
  <c r="DY269" i="12"/>
  <c r="EM269" i="12" s="1"/>
  <c r="EP269" i="12"/>
  <c r="DT269" i="12"/>
  <c r="DV270" i="12"/>
  <c r="EG270" i="12" s="1"/>
  <c r="AJ270" i="12"/>
  <c r="EU270" i="12"/>
  <c r="FG270" i="12" s="1"/>
  <c r="CH271" i="12"/>
  <c r="CS271" i="12"/>
  <c r="DF271" i="12" s="1"/>
  <c r="BK271" i="12"/>
  <c r="AS272" i="12"/>
  <c r="AX272" i="12"/>
  <c r="DW273" i="12"/>
  <c r="EI273" i="12" s="1"/>
  <c r="CI274" i="12"/>
  <c r="DU274" i="12"/>
  <c r="EE274" i="12" s="1"/>
  <c r="BU275" i="12"/>
  <c r="BW275" i="12" s="1"/>
  <c r="CJ275" i="12"/>
  <c r="DF276" i="12"/>
  <c r="DV276" i="12"/>
  <c r="EF276" i="12" s="1"/>
  <c r="EU276" i="12"/>
  <c r="FH276" i="12" s="1"/>
  <c r="DU276" i="12"/>
  <c r="EQ276" i="12"/>
  <c r="DY276" i="12"/>
  <c r="EL276" i="12" s="1"/>
  <c r="W276" i="12"/>
  <c r="Y276" i="12" s="1"/>
  <c r="DF277" i="12"/>
  <c r="CE278" i="12"/>
  <c r="CT278" i="12"/>
  <c r="CN280" i="12"/>
  <c r="AZ280" i="12"/>
  <c r="AY280" i="12"/>
  <c r="W282" i="12"/>
  <c r="Y282" i="12" s="1"/>
  <c r="CN282" i="12"/>
  <c r="BZ282" i="12"/>
  <c r="AG283" i="12"/>
  <c r="CL283" i="12"/>
  <c r="AY283" i="12"/>
  <c r="AU283" i="12"/>
  <c r="W284" i="12"/>
  <c r="Y284" i="12" s="1"/>
  <c r="AN285" i="12"/>
  <c r="CC285" i="12"/>
  <c r="DF285" i="12"/>
  <c r="CE286" i="12"/>
  <c r="CT286" i="12"/>
  <c r="DV286" i="12"/>
  <c r="EF286" i="12" s="1"/>
  <c r="DX288" i="12"/>
  <c r="EK288" i="12" s="1"/>
  <c r="AT289" i="12"/>
  <c r="CJ290" i="12"/>
  <c r="CF291" i="12"/>
  <c r="CU291" i="12"/>
  <c r="AJ291" i="12"/>
  <c r="W292" i="12"/>
  <c r="V292" i="12"/>
  <c r="DW293" i="12"/>
  <c r="EI293" i="12" s="1"/>
  <c r="ES293" i="12"/>
  <c r="FD293" i="12" s="1"/>
  <c r="ER293" i="12"/>
  <c r="FA293" i="12" s="1"/>
  <c r="DY293" i="12"/>
  <c r="EM293" i="12" s="1"/>
  <c r="EQ293" i="12"/>
  <c r="EZ293" i="12" s="1"/>
  <c r="EU293" i="12"/>
  <c r="DS293" i="12"/>
  <c r="W294" i="12"/>
  <c r="ET294" i="12"/>
  <c r="FF294" i="12" s="1"/>
  <c r="FG294" i="12"/>
  <c r="BA295" i="12"/>
  <c r="BC295" i="12" s="1"/>
  <c r="CG295" i="12"/>
  <c r="CU295" i="12"/>
  <c r="BW297" i="12"/>
  <c r="V297" i="12"/>
  <c r="U297" i="12"/>
  <c r="AO298" i="12"/>
  <c r="CJ299" i="12"/>
  <c r="Q300" i="12"/>
  <c r="R300" i="12" s="1"/>
  <c r="AI300" i="12"/>
  <c r="BZ300" i="12"/>
  <c r="DT300" i="12"/>
  <c r="EC300" i="12" s="1"/>
  <c r="ES300" i="12"/>
  <c r="FD300" i="12" s="1"/>
  <c r="DS300" i="12"/>
  <c r="ER300" i="12"/>
  <c r="FA300" i="12" s="1"/>
  <c r="DW300" i="12"/>
  <c r="EI300" i="12" s="1"/>
  <c r="EQ300" i="12"/>
  <c r="EZ300" i="12" s="1"/>
  <c r="DV300" i="12"/>
  <c r="EG300" i="12" s="1"/>
  <c r="EP300" i="12"/>
  <c r="DU300" i="12"/>
  <c r="ED300" i="12" s="1"/>
  <c r="DY300" i="12"/>
  <c r="AS301" i="12"/>
  <c r="FH301" i="12"/>
  <c r="BM302" i="12"/>
  <c r="AF304" i="12"/>
  <c r="BZ305" i="12"/>
  <c r="U305" i="12"/>
  <c r="BS305" i="12"/>
  <c r="BT305" i="12"/>
  <c r="BU305" i="12" s="1"/>
  <c r="AE307" i="12"/>
  <c r="DA308" i="12"/>
  <c r="CS308" i="12"/>
  <c r="DF308" i="12" s="1"/>
  <c r="CJ308" i="12"/>
  <c r="CB308" i="12"/>
  <c r="CZ308" i="12"/>
  <c r="CI308" i="12"/>
  <c r="CY308" i="12"/>
  <c r="CH308" i="12"/>
  <c r="DC308" i="12"/>
  <c r="CU308" i="12"/>
  <c r="CL308" i="12"/>
  <c r="CD308" i="12"/>
  <c r="CV308" i="12"/>
  <c r="CF308" i="12"/>
  <c r="CT308" i="12"/>
  <c r="CE308" i="12"/>
  <c r="CC308" i="12"/>
  <c r="CX308" i="12"/>
  <c r="CK308" i="12"/>
  <c r="BH311" i="12"/>
  <c r="CF311" i="12"/>
  <c r="AX313" i="12"/>
  <c r="G315" i="12"/>
  <c r="AP316" i="12"/>
  <c r="AQ316" i="12" s="1"/>
  <c r="AO316" i="12"/>
  <c r="BZ317" i="12"/>
  <c r="P317" i="12"/>
  <c r="ET320" i="12"/>
  <c r="FF320" i="12" s="1"/>
  <c r="AT327" i="12"/>
  <c r="AN287" i="12"/>
  <c r="P287" i="12"/>
  <c r="BK287" i="12"/>
  <c r="BM287" i="12" s="1"/>
  <c r="DB298" i="12"/>
  <c r="CT298" i="12"/>
  <c r="CK298" i="12"/>
  <c r="CC298" i="12"/>
  <c r="CW298" i="12"/>
  <c r="CM298" i="12"/>
  <c r="CD298" i="12"/>
  <c r="CV298" i="12"/>
  <c r="CL298" i="12"/>
  <c r="CB298" i="12"/>
  <c r="DD298" i="12"/>
  <c r="CU298" i="12"/>
  <c r="CJ298" i="12"/>
  <c r="CY298" i="12"/>
  <c r="CF298" i="12"/>
  <c r="EA298" i="12"/>
  <c r="CW299" i="12"/>
  <c r="CF299" i="12"/>
  <c r="CX299" i="12"/>
  <c r="CM299" i="12"/>
  <c r="CD299" i="12"/>
  <c r="CV299" i="12"/>
  <c r="CL299" i="12"/>
  <c r="CC299" i="12"/>
  <c r="DD299" i="12"/>
  <c r="CU299" i="12"/>
  <c r="CK299" i="12"/>
  <c r="CB299" i="12"/>
  <c r="BZ299" i="12" s="1"/>
  <c r="CZ299" i="12"/>
  <c r="CG299" i="12"/>
  <c r="BI300" i="12"/>
  <c r="V301" i="12"/>
  <c r="W301" i="12" s="1"/>
  <c r="F302" i="12"/>
  <c r="AV302" i="12"/>
  <c r="AX302" i="12" s="1"/>
  <c r="AU303" i="12"/>
  <c r="AT303" i="12"/>
  <c r="BS303" i="12"/>
  <c r="BU303" i="12" s="1"/>
  <c r="BT303" i="12"/>
  <c r="AP305" i="12"/>
  <c r="AB305" i="12"/>
  <c r="AD305" i="12" s="1"/>
  <c r="EX305" i="12"/>
  <c r="CU307" i="12"/>
  <c r="AF308" i="12"/>
  <c r="AG308" i="12"/>
  <c r="AI308" i="12" s="1"/>
  <c r="FG309" i="12"/>
  <c r="ET309" i="12"/>
  <c r="FF309" i="12" s="1"/>
  <c r="BJ310" i="12"/>
  <c r="AU311" i="12"/>
  <c r="AT311" i="12"/>
  <c r="CW312" i="12"/>
  <c r="CF312" i="12"/>
  <c r="DD312" i="12"/>
  <c r="CV312" i="12"/>
  <c r="CM312" i="12"/>
  <c r="CE312" i="12"/>
  <c r="DC312" i="12"/>
  <c r="CU312" i="12"/>
  <c r="CL312" i="12"/>
  <c r="CD312" i="12"/>
  <c r="CY312" i="12"/>
  <c r="CH312" i="12"/>
  <c r="DB312" i="12"/>
  <c r="CK312" i="12"/>
  <c r="DA312" i="12"/>
  <c r="CJ312" i="12"/>
  <c r="CZ312" i="12"/>
  <c r="CI312" i="12"/>
  <c r="CX312" i="12"/>
  <c r="CG312" i="12"/>
  <c r="CT312" i="12"/>
  <c r="CC312" i="12"/>
  <c r="U320" i="12"/>
  <c r="V320" i="12" s="1"/>
  <c r="V329" i="12"/>
  <c r="U329" i="12"/>
  <c r="DD287" i="12"/>
  <c r="CV287" i="12"/>
  <c r="CM287" i="12"/>
  <c r="CE287" i="12"/>
  <c r="DC287" i="12"/>
  <c r="CU287" i="12"/>
  <c r="CL287" i="12"/>
  <c r="CD287" i="12"/>
  <c r="DB287" i="12"/>
  <c r="CT287" i="12"/>
  <c r="CK287" i="12"/>
  <c r="CC287" i="12"/>
  <c r="CX287" i="12"/>
  <c r="CG287" i="12"/>
  <c r="R288" i="12"/>
  <c r="BN288" i="12"/>
  <c r="AU290" i="12"/>
  <c r="AV290" i="12" s="1"/>
  <c r="BJ290" i="12"/>
  <c r="CW290" i="12"/>
  <c r="CF290" i="12"/>
  <c r="DD290" i="12"/>
  <c r="CV290" i="12"/>
  <c r="CM290" i="12"/>
  <c r="CE290" i="12"/>
  <c r="DC290" i="12"/>
  <c r="CU290" i="12"/>
  <c r="CL290" i="12"/>
  <c r="CD290" i="12"/>
  <c r="CY290" i="12"/>
  <c r="CH290" i="12"/>
  <c r="EQ290" i="12"/>
  <c r="EZ290" i="12" s="1"/>
  <c r="DY290" i="12"/>
  <c r="EP290" i="12"/>
  <c r="DW290" i="12"/>
  <c r="EI290" i="12" s="1"/>
  <c r="ES290" i="12"/>
  <c r="FD290" i="12" s="1"/>
  <c r="DS290" i="12"/>
  <c r="AG290" i="12"/>
  <c r="AI290" i="12" s="1"/>
  <c r="EU290" i="12"/>
  <c r="AG291" i="12"/>
  <c r="AY291" i="12"/>
  <c r="AU291" i="12"/>
  <c r="AV291" i="12" s="1"/>
  <c r="AU293" i="12"/>
  <c r="AV293" i="12" s="1"/>
  <c r="AX293" i="12" s="1"/>
  <c r="AO294" i="12"/>
  <c r="AY294" i="12"/>
  <c r="AP295" i="12"/>
  <c r="BR295" i="12"/>
  <c r="AQ297" i="12"/>
  <c r="AS297" i="12" s="1"/>
  <c r="DF298" i="12"/>
  <c r="Z298" i="12"/>
  <c r="BI298" i="12"/>
  <c r="DF299" i="12"/>
  <c r="H299" i="12"/>
  <c r="G299" i="12"/>
  <c r="EX299" i="12"/>
  <c r="BO300" i="12"/>
  <c r="BP300" i="12" s="1"/>
  <c r="BR300" i="12" s="1"/>
  <c r="BN301" i="12"/>
  <c r="AI302" i="12"/>
  <c r="AF302" i="12"/>
  <c r="DB303" i="12"/>
  <c r="CT303" i="12"/>
  <c r="CK303" i="12"/>
  <c r="CC303" i="12"/>
  <c r="DA303" i="12"/>
  <c r="CS303" i="12"/>
  <c r="DF303" i="12" s="1"/>
  <c r="CJ303" i="12"/>
  <c r="CB303" i="12"/>
  <c r="CZ303" i="12"/>
  <c r="CI303" i="12"/>
  <c r="DD303" i="12"/>
  <c r="CV303" i="12"/>
  <c r="CM303" i="12"/>
  <c r="CE303" i="12"/>
  <c r="CU303" i="12"/>
  <c r="CF303" i="12"/>
  <c r="CD303" i="12"/>
  <c r="CX303" i="12"/>
  <c r="CH303" i="12"/>
  <c r="BN303" i="12"/>
  <c r="CN304" i="12"/>
  <c r="AV306" i="12"/>
  <c r="AU306" i="12"/>
  <c r="AT306" i="12"/>
  <c r="CN307" i="12"/>
  <c r="DA307" i="12"/>
  <c r="AT307" i="12"/>
  <c r="AV309" i="12"/>
  <c r="AY319" i="12"/>
  <c r="Y326" i="12"/>
  <c r="CZ283" i="12"/>
  <c r="CI283" i="12"/>
  <c r="CY283" i="12"/>
  <c r="CH283" i="12"/>
  <c r="CX283" i="12"/>
  <c r="CG283" i="12"/>
  <c r="DB283" i="12"/>
  <c r="CT283" i="12"/>
  <c r="CK283" i="12"/>
  <c r="CC283" i="12"/>
  <c r="DD283" i="12"/>
  <c r="CN284" i="12"/>
  <c r="DF284" i="12"/>
  <c r="CJ285" i="12"/>
  <c r="CU285" i="12"/>
  <c r="AO285" i="12"/>
  <c r="AL287" i="12"/>
  <c r="CB287" i="12"/>
  <c r="CN287" i="12" s="1"/>
  <c r="DZ287" i="12"/>
  <c r="BD288" i="12"/>
  <c r="BW288" i="12"/>
  <c r="F288" i="12"/>
  <c r="BK290" i="12"/>
  <c r="BI291" i="12"/>
  <c r="BC292" i="12"/>
  <c r="DT292" i="12"/>
  <c r="EB292" i="12" s="1"/>
  <c r="EQ292" i="12"/>
  <c r="EY292" i="12" s="1"/>
  <c r="EP292" i="12"/>
  <c r="DW292" i="12"/>
  <c r="EH292" i="12" s="1"/>
  <c r="DV292" i="12"/>
  <c r="EF292" i="12" s="1"/>
  <c r="ES292" i="12"/>
  <c r="FC292" i="12" s="1"/>
  <c r="AQ293" i="12"/>
  <c r="AP293" i="12"/>
  <c r="AO293" i="12"/>
  <c r="BO294" i="12"/>
  <c r="BP294" i="12" s="1"/>
  <c r="AQ295" i="12"/>
  <c r="BT295" i="12"/>
  <c r="BS295" i="12"/>
  <c r="ES297" i="12"/>
  <c r="FC297" i="12" s="1"/>
  <c r="DS297" i="12"/>
  <c r="EQ297" i="12"/>
  <c r="EP297" i="12"/>
  <c r="DW297" i="12"/>
  <c r="EH297" i="12" s="1"/>
  <c r="DV297" i="12"/>
  <c r="EF297" i="12" s="1"/>
  <c r="AL298" i="12"/>
  <c r="BP298" i="12"/>
  <c r="CE298" i="12"/>
  <c r="CS298" i="12"/>
  <c r="AY298" i="12"/>
  <c r="AF299" i="12"/>
  <c r="CS299" i="12"/>
  <c r="AJ299" i="12"/>
  <c r="AY302" i="12"/>
  <c r="CB307" i="12"/>
  <c r="BZ307" i="12" s="1"/>
  <c r="DB307" i="12"/>
  <c r="G307" i="12"/>
  <c r="BS307" i="12"/>
  <c r="V309" i="12"/>
  <c r="W309" i="12" s="1"/>
  <c r="U309" i="12"/>
  <c r="DB311" i="12"/>
  <c r="CT311" i="12"/>
  <c r="CK311" i="12"/>
  <c r="CC311" i="12"/>
  <c r="DA311" i="12"/>
  <c r="CS311" i="12"/>
  <c r="DF311" i="12" s="1"/>
  <c r="CJ311" i="12"/>
  <c r="CB311" i="12"/>
  <c r="CZ311" i="12"/>
  <c r="CI311" i="12"/>
  <c r="DD311" i="12"/>
  <c r="CV311" i="12"/>
  <c r="CM311" i="12"/>
  <c r="CE311" i="12"/>
  <c r="CD311" i="12"/>
  <c r="DC311" i="12"/>
  <c r="CW311" i="12"/>
  <c r="CG311" i="12"/>
  <c r="BO311" i="12"/>
  <c r="BP311" i="12" s="1"/>
  <c r="CS312" i="12"/>
  <c r="V317" i="12"/>
  <c r="AE323" i="12"/>
  <c r="DF325" i="12"/>
  <c r="DX245" i="12"/>
  <c r="EJ245" i="12" s="1"/>
  <c r="EP245" i="12"/>
  <c r="ET245" i="12" s="1"/>
  <c r="FF245" i="12" s="1"/>
  <c r="CG251" i="12"/>
  <c r="CX251" i="12"/>
  <c r="DX253" i="12"/>
  <c r="EJ253" i="12" s="1"/>
  <c r="EP253" i="12"/>
  <c r="ET253" i="12" s="1"/>
  <c r="FF253" i="12" s="1"/>
  <c r="EW255" i="12"/>
  <c r="CF256" i="12"/>
  <c r="CW256" i="12"/>
  <c r="DY256" i="12"/>
  <c r="EQ256" i="12"/>
  <c r="EY256" i="12" s="1"/>
  <c r="CG259" i="12"/>
  <c r="CX259" i="12"/>
  <c r="EP261" i="12"/>
  <c r="AZ264" i="12"/>
  <c r="P265" i="12"/>
  <c r="Q265" i="12" s="1"/>
  <c r="EP266" i="12"/>
  <c r="DX266" i="12"/>
  <c r="EK266" i="12" s="1"/>
  <c r="ES266" i="12"/>
  <c r="FC266" i="12" s="1"/>
  <c r="DS266" i="12"/>
  <c r="AT267" i="12"/>
  <c r="CB267" i="12"/>
  <c r="CN267" i="12" s="1"/>
  <c r="CM267" i="12"/>
  <c r="CX267" i="12"/>
  <c r="DF268" i="12"/>
  <c r="DV268" i="12"/>
  <c r="EF268" i="12" s="1"/>
  <c r="EU268" i="12"/>
  <c r="FH268" i="12" s="1"/>
  <c r="DU268" i="12"/>
  <c r="EQ268" i="12"/>
  <c r="ET268" i="12" s="1"/>
  <c r="FE268" i="12" s="1"/>
  <c r="DY268" i="12"/>
  <c r="W268" i="12"/>
  <c r="Y268" i="12" s="1"/>
  <c r="CL269" i="12"/>
  <c r="CY269" i="12"/>
  <c r="BP270" i="12"/>
  <c r="CZ271" i="12"/>
  <c r="AQ271" i="12"/>
  <c r="DZ272" i="12"/>
  <c r="BN272" i="12"/>
  <c r="Q273" i="12"/>
  <c r="U274" i="12"/>
  <c r="DD274" i="12"/>
  <c r="CV274" i="12"/>
  <c r="CM274" i="12"/>
  <c r="CE274" i="12"/>
  <c r="DC274" i="12"/>
  <c r="CU274" i="12"/>
  <c r="CL274" i="12"/>
  <c r="CD274" i="12"/>
  <c r="CY274" i="12"/>
  <c r="CH274" i="12"/>
  <c r="DB274" i="12"/>
  <c r="CY275" i="12"/>
  <c r="CH275" i="12"/>
  <c r="CX275" i="12"/>
  <c r="CG275" i="12"/>
  <c r="DB275" i="12"/>
  <c r="CT275" i="12"/>
  <c r="CK275" i="12"/>
  <c r="CC275" i="12"/>
  <c r="DC275" i="12"/>
  <c r="BK275" i="12"/>
  <c r="BM275" i="12" s="1"/>
  <c r="BJ277" i="12"/>
  <c r="CM278" i="12"/>
  <c r="F280" i="12"/>
  <c r="Z280" i="12"/>
  <c r="BR281" i="12"/>
  <c r="DV281" i="12"/>
  <c r="EG281" i="12" s="1"/>
  <c r="EU281" i="12"/>
  <c r="DU281" i="12"/>
  <c r="ED281" i="12" s="1"/>
  <c r="DT281" i="12"/>
  <c r="EC281" i="12" s="1"/>
  <c r="EP281" i="12"/>
  <c r="ER281" i="12"/>
  <c r="FA281" i="12" s="1"/>
  <c r="CD283" i="12"/>
  <c r="U283" i="12"/>
  <c r="AD284" i="12"/>
  <c r="BJ285" i="12"/>
  <c r="CK285" i="12"/>
  <c r="CY285" i="12"/>
  <c r="CM286" i="12"/>
  <c r="CF287" i="12"/>
  <c r="CS287" i="12"/>
  <c r="DF287" i="12" s="1"/>
  <c r="P288" i="12"/>
  <c r="AS288" i="12"/>
  <c r="BE288" i="12"/>
  <c r="BT288" i="12"/>
  <c r="AB288" i="12"/>
  <c r="AA288" i="12"/>
  <c r="Z288" i="12"/>
  <c r="Q289" i="12"/>
  <c r="AL290" i="12"/>
  <c r="AN290" i="12" s="1"/>
  <c r="CB290" i="12"/>
  <c r="BZ290" i="12" s="1"/>
  <c r="CS290" i="12"/>
  <c r="DF290" i="12" s="1"/>
  <c r="DU290" i="12"/>
  <c r="ED290" i="12" s="1"/>
  <c r="BZ291" i="12"/>
  <c r="BP291" i="12"/>
  <c r="BR291" i="12" s="1"/>
  <c r="AZ292" i="12"/>
  <c r="DS292" i="12"/>
  <c r="BI293" i="12"/>
  <c r="R294" i="12"/>
  <c r="Q294" i="12"/>
  <c r="P294" i="12"/>
  <c r="BT294" i="12"/>
  <c r="BS294" i="12"/>
  <c r="BF295" i="12"/>
  <c r="BH295" i="12" s="1"/>
  <c r="P296" i="12"/>
  <c r="BK296" i="12"/>
  <c r="BM296" i="12" s="1"/>
  <c r="CL296" i="12"/>
  <c r="AF296" i="12"/>
  <c r="AG296" i="12" s="1"/>
  <c r="CY297" i="12"/>
  <c r="CH297" i="12"/>
  <c r="DC297" i="12"/>
  <c r="CT297" i="12"/>
  <c r="CJ297" i="12"/>
  <c r="DB297" i="12"/>
  <c r="CS297" i="12"/>
  <c r="DF297" i="12" s="1"/>
  <c r="CI297" i="12"/>
  <c r="DA297" i="12"/>
  <c r="CG297" i="12"/>
  <c r="CV297" i="12"/>
  <c r="CL297" i="12"/>
  <c r="CC297" i="12"/>
  <c r="DT297" i="12"/>
  <c r="EB297" i="12" s="1"/>
  <c r="BO298" i="12"/>
  <c r="CG298" i="12"/>
  <c r="CX298" i="12"/>
  <c r="AV299" i="12"/>
  <c r="CN299" i="12"/>
  <c r="CT299" i="12"/>
  <c r="Z299" i="12"/>
  <c r="AU299" i="12"/>
  <c r="AX299" i="12" s="1"/>
  <c r="EU300" i="12"/>
  <c r="BN302" i="12"/>
  <c r="CW303" i="12"/>
  <c r="U304" i="12"/>
  <c r="BJ304" i="12"/>
  <c r="BI304" i="12"/>
  <c r="CJ307" i="12"/>
  <c r="DC307" i="12"/>
  <c r="U307" i="12"/>
  <c r="DD308" i="12"/>
  <c r="AA309" i="12"/>
  <c r="AP310" i="12"/>
  <c r="AQ310" i="12" s="1"/>
  <c r="AO310" i="12"/>
  <c r="AV311" i="12"/>
  <c r="BS311" i="12"/>
  <c r="EQ312" i="12"/>
  <c r="EZ312" i="12" s="1"/>
  <c r="DY312" i="12"/>
  <c r="EP312" i="12"/>
  <c r="DW312" i="12"/>
  <c r="EI312" i="12" s="1"/>
  <c r="ES312" i="12"/>
  <c r="FD312" i="12" s="1"/>
  <c r="DS312" i="12"/>
  <c r="ER312" i="12"/>
  <c r="FA312" i="12" s="1"/>
  <c r="DV312" i="12"/>
  <c r="EG312" i="12" s="1"/>
  <c r="DU312" i="12"/>
  <c r="ED312" i="12" s="1"/>
  <c r="DT312" i="12"/>
  <c r="EC312" i="12" s="1"/>
  <c r="BD318" i="12"/>
  <c r="DB327" i="12"/>
  <c r="CT327" i="12"/>
  <c r="CK327" i="12"/>
  <c r="CC327" i="12"/>
  <c r="DA327" i="12"/>
  <c r="CS327" i="12"/>
  <c r="DF327" i="12" s="1"/>
  <c r="CJ327" i="12"/>
  <c r="CB327" i="12"/>
  <c r="CZ327" i="12"/>
  <c r="CI327" i="12"/>
  <c r="DD327" i="12"/>
  <c r="CV327" i="12"/>
  <c r="CM327" i="12"/>
  <c r="CE327" i="12"/>
  <c r="DC327" i="12"/>
  <c r="CY327" i="12"/>
  <c r="CL327" i="12"/>
  <c r="CX327" i="12"/>
  <c r="CH327" i="12"/>
  <c r="CW327" i="12"/>
  <c r="CG327" i="12"/>
  <c r="CU327" i="12"/>
  <c r="CF327" i="12"/>
  <c r="CD327" i="12"/>
  <c r="ET328" i="12"/>
  <c r="FF328" i="12" s="1"/>
  <c r="CY251" i="12"/>
  <c r="DY253" i="12"/>
  <c r="EM253" i="12" s="1"/>
  <c r="EQ253" i="12"/>
  <c r="EZ253" i="12" s="1"/>
  <c r="CG256" i="12"/>
  <c r="CX256" i="12"/>
  <c r="DY261" i="12"/>
  <c r="EQ261" i="12"/>
  <c r="EZ261" i="12" s="1"/>
  <c r="DX263" i="12"/>
  <c r="EJ263" i="12" s="1"/>
  <c r="AQ264" i="12"/>
  <c r="EU265" i="12"/>
  <c r="DU265" i="12"/>
  <c r="BZ266" i="12"/>
  <c r="BU266" i="12"/>
  <c r="CD267" i="12"/>
  <c r="AX269" i="12"/>
  <c r="CB269" i="12"/>
  <c r="CB271" i="12"/>
  <c r="BZ271" i="12" s="1"/>
  <c r="AV271" i="12"/>
  <c r="AX271" i="12" s="1"/>
  <c r="EU273" i="12"/>
  <c r="DU273" i="12"/>
  <c r="ED273" i="12" s="1"/>
  <c r="DT273" i="12"/>
  <c r="EC273" i="12" s="1"/>
  <c r="EP273" i="12"/>
  <c r="DX273" i="12"/>
  <c r="EJ273" i="12" s="1"/>
  <c r="AA279" i="12"/>
  <c r="AB279" i="12" s="1"/>
  <c r="AO279" i="12"/>
  <c r="BU282" i="12"/>
  <c r="BW282" i="12" s="1"/>
  <c r="CE283" i="12"/>
  <c r="CS283" i="12"/>
  <c r="DF283" i="12" s="1"/>
  <c r="AI283" i="12"/>
  <c r="CL285" i="12"/>
  <c r="DA285" i="12"/>
  <c r="EP286" i="12"/>
  <c r="CH287" i="12"/>
  <c r="CW287" i="12"/>
  <c r="AA287" i="12"/>
  <c r="AO287" i="12"/>
  <c r="Q288" i="12"/>
  <c r="AG288" i="12"/>
  <c r="AI288" i="12" s="1"/>
  <c r="AU288" i="12"/>
  <c r="AY289" i="12"/>
  <c r="AE289" i="12"/>
  <c r="BO290" i="12"/>
  <c r="BP290" i="12" s="1"/>
  <c r="CC290" i="12"/>
  <c r="CT290" i="12"/>
  <c r="DV290" i="12"/>
  <c r="EG290" i="12" s="1"/>
  <c r="CZ291" i="12"/>
  <c r="CI291" i="12"/>
  <c r="CY291" i="12"/>
  <c r="CH291" i="12"/>
  <c r="CX291" i="12"/>
  <c r="CG291" i="12"/>
  <c r="DB291" i="12"/>
  <c r="CT291" i="12"/>
  <c r="CK291" i="12"/>
  <c r="CC291" i="12"/>
  <c r="DD291" i="12"/>
  <c r="BW291" i="12"/>
  <c r="AA292" i="12"/>
  <c r="AB292" i="12" s="1"/>
  <c r="BA292" i="12"/>
  <c r="CN292" i="12"/>
  <c r="DU292" i="12"/>
  <c r="EE292" i="12" s="1"/>
  <c r="AK293" i="12"/>
  <c r="BO293" i="12"/>
  <c r="AG294" i="12"/>
  <c r="AI294" i="12" s="1"/>
  <c r="AA294" i="12"/>
  <c r="AB294" i="12"/>
  <c r="Z294" i="12"/>
  <c r="DA295" i="12"/>
  <c r="CS295" i="12"/>
  <c r="DF295" i="12" s="1"/>
  <c r="CJ295" i="12"/>
  <c r="CB295" i="12"/>
  <c r="BZ295" i="12" s="1"/>
  <c r="CY295" i="12"/>
  <c r="CF295" i="12"/>
  <c r="CX295" i="12"/>
  <c r="CE295" i="12"/>
  <c r="CW295" i="12"/>
  <c r="CM295" i="12"/>
  <c r="CD295" i="12"/>
  <c r="DB295" i="12"/>
  <c r="CH295" i="12"/>
  <c r="Z295" i="12"/>
  <c r="AY296" i="12"/>
  <c r="BZ296" i="12"/>
  <c r="DU297" i="12"/>
  <c r="EE297" i="12" s="1"/>
  <c r="BD297" i="12"/>
  <c r="AA298" i="12"/>
  <c r="CH298" i="12"/>
  <c r="CZ298" i="12"/>
  <c r="Q298" i="12"/>
  <c r="R298" i="12" s="1"/>
  <c r="P298" i="12"/>
  <c r="EX298" i="12"/>
  <c r="CE299" i="12"/>
  <c r="CY299" i="12"/>
  <c r="AP299" i="12"/>
  <c r="AQ299" i="12"/>
  <c r="AS299" i="12" s="1"/>
  <c r="H301" i="12"/>
  <c r="G301" i="12"/>
  <c r="J301" i="12"/>
  <c r="I301" i="12"/>
  <c r="F301" i="12"/>
  <c r="AZ301" i="12"/>
  <c r="BT302" i="12"/>
  <c r="CY303" i="12"/>
  <c r="AO304" i="12"/>
  <c r="BN304" i="12"/>
  <c r="CZ305" i="12"/>
  <c r="CI305" i="12"/>
  <c r="CY305" i="12"/>
  <c r="CH305" i="12"/>
  <c r="CX305" i="12"/>
  <c r="CG305" i="12"/>
  <c r="DB305" i="12"/>
  <c r="CT305" i="12"/>
  <c r="CK305" i="12"/>
  <c r="CC305" i="12"/>
  <c r="CV305" i="12"/>
  <c r="CJ305" i="12"/>
  <c r="CU305" i="12"/>
  <c r="CF305" i="12"/>
  <c r="CS305" i="12"/>
  <c r="DF305" i="12" s="1"/>
  <c r="CE305" i="12"/>
  <c r="DA305" i="12"/>
  <c r="CM305" i="12"/>
  <c r="DC306" i="12"/>
  <c r="CU306" i="12"/>
  <c r="CL306" i="12"/>
  <c r="CD306" i="12"/>
  <c r="DB306" i="12"/>
  <c r="CT306" i="12"/>
  <c r="CK306" i="12"/>
  <c r="CC306" i="12"/>
  <c r="DA306" i="12"/>
  <c r="CS306" i="12"/>
  <c r="CJ306" i="12"/>
  <c r="CB306" i="12"/>
  <c r="BZ306" i="12" s="1"/>
  <c r="CW306" i="12"/>
  <c r="CF306" i="12"/>
  <c r="DD306" i="12"/>
  <c r="CM306" i="12"/>
  <c r="CZ306" i="12"/>
  <c r="CI306" i="12"/>
  <c r="F307" i="12"/>
  <c r="CL307" i="12"/>
  <c r="CG308" i="12"/>
  <c r="DF309" i="12"/>
  <c r="BT309" i="12"/>
  <c r="BU309" i="12" s="1"/>
  <c r="BS309" i="12"/>
  <c r="BT310" i="12"/>
  <c r="EW310" i="12"/>
  <c r="CU311" i="12"/>
  <c r="G311" i="12"/>
  <c r="F311" i="12"/>
  <c r="I311" i="12"/>
  <c r="K311" i="12" s="1"/>
  <c r="J311" i="12"/>
  <c r="H311" i="12"/>
  <c r="DC314" i="12"/>
  <c r="CU314" i="12"/>
  <c r="CL314" i="12"/>
  <c r="CD314" i="12"/>
  <c r="DB314" i="12"/>
  <c r="CT314" i="12"/>
  <c r="CK314" i="12"/>
  <c r="CC314" i="12"/>
  <c r="DA314" i="12"/>
  <c r="CS314" i="12"/>
  <c r="CJ314" i="12"/>
  <c r="CB314" i="12"/>
  <c r="CW314" i="12"/>
  <c r="CF314" i="12"/>
  <c r="DD314" i="12"/>
  <c r="CM314" i="12"/>
  <c r="CZ314" i="12"/>
  <c r="CI314" i="12"/>
  <c r="CY314" i="12"/>
  <c r="CH314" i="12"/>
  <c r="CX314" i="12"/>
  <c r="CG314" i="12"/>
  <c r="CV314" i="12"/>
  <c r="CE314" i="12"/>
  <c r="BT318" i="12"/>
  <c r="BU318" i="12" s="1"/>
  <c r="BW318" i="12" s="1"/>
  <c r="AX320" i="12"/>
  <c r="AU320" i="12"/>
  <c r="AV320" i="12" s="1"/>
  <c r="G322" i="12"/>
  <c r="F322" i="12"/>
  <c r="AN323" i="12"/>
  <c r="CI251" i="12"/>
  <c r="BT263" i="12"/>
  <c r="BU263" i="12" s="1"/>
  <c r="Y266" i="12"/>
  <c r="CY267" i="12"/>
  <c r="CH267" i="12"/>
  <c r="DB267" i="12"/>
  <c r="CT267" i="12"/>
  <c r="CK267" i="12"/>
  <c r="CC267" i="12"/>
  <c r="DA267" i="12"/>
  <c r="CW269" i="12"/>
  <c r="CF269" i="12"/>
  <c r="DD269" i="12"/>
  <c r="CV269" i="12"/>
  <c r="CM269" i="12"/>
  <c r="CE269" i="12"/>
  <c r="CZ269" i="12"/>
  <c r="CI269" i="12"/>
  <c r="DB269" i="12"/>
  <c r="T270" i="12"/>
  <c r="ET270" i="12"/>
  <c r="FF270" i="12" s="1"/>
  <c r="DT270" i="12"/>
  <c r="EC270" i="12" s="1"/>
  <c r="ES270" i="12"/>
  <c r="FD270" i="12" s="1"/>
  <c r="DS270" i="12"/>
  <c r="DW270" i="12"/>
  <c r="EI270" i="12" s="1"/>
  <c r="EQ270" i="12"/>
  <c r="DC271" i="12"/>
  <c r="CU271" i="12"/>
  <c r="CL271" i="12"/>
  <c r="CD271" i="12"/>
  <c r="DB271" i="12"/>
  <c r="CT271" i="12"/>
  <c r="CK271" i="12"/>
  <c r="CC271" i="12"/>
  <c r="CX271" i="12"/>
  <c r="CG271" i="12"/>
  <c r="DD271" i="12"/>
  <c r="BS271" i="12"/>
  <c r="BC271" i="12"/>
  <c r="Z272" i="12"/>
  <c r="AA272" i="12" s="1"/>
  <c r="DS273" i="12"/>
  <c r="AG273" i="12"/>
  <c r="AI273" i="12" s="1"/>
  <c r="EQ273" i="12"/>
  <c r="EZ273" i="12" s="1"/>
  <c r="CF274" i="12"/>
  <c r="CS274" i="12"/>
  <c r="DF274" i="12" s="1"/>
  <c r="EP274" i="12"/>
  <c r="DW274" i="12"/>
  <c r="EH274" i="12" s="1"/>
  <c r="ES274" i="12"/>
  <c r="FC274" i="12" s="1"/>
  <c r="DS274" i="12"/>
  <c r="AB274" i="12"/>
  <c r="AD274" i="12" s="1"/>
  <c r="EQ274" i="12"/>
  <c r="EY274" i="12" s="1"/>
  <c r="W275" i="12"/>
  <c r="Y275" i="12" s="1"/>
  <c r="AQ276" i="12"/>
  <c r="AS276" i="12" s="1"/>
  <c r="CN276" i="12"/>
  <c r="R277" i="12"/>
  <c r="BO277" i="12"/>
  <c r="BN277" i="12"/>
  <c r="Z278" i="12"/>
  <c r="DA278" i="12"/>
  <c r="CS278" i="12"/>
  <c r="DF278" i="12" s="1"/>
  <c r="CJ278" i="12"/>
  <c r="CB278" i="12"/>
  <c r="CZ278" i="12"/>
  <c r="CI278" i="12"/>
  <c r="CY278" i="12"/>
  <c r="CH278" i="12"/>
  <c r="DC278" i="12"/>
  <c r="CU278" i="12"/>
  <c r="CL278" i="12"/>
  <c r="CD278" i="12"/>
  <c r="U280" i="12"/>
  <c r="AX280" i="12"/>
  <c r="AJ280" i="12"/>
  <c r="AT281" i="12"/>
  <c r="Z282" i="12"/>
  <c r="CF283" i="12"/>
  <c r="CU283" i="12"/>
  <c r="AK283" i="12"/>
  <c r="AJ283" i="12"/>
  <c r="ET283" i="12"/>
  <c r="FF283" i="12" s="1"/>
  <c r="AQ284" i="12"/>
  <c r="AS284" i="12" s="1"/>
  <c r="BD284" i="12"/>
  <c r="CN285" i="12"/>
  <c r="DB285" i="12"/>
  <c r="BN285" i="12"/>
  <c r="Z286" i="12"/>
  <c r="DA286" i="12"/>
  <c r="CS286" i="12"/>
  <c r="DF286" i="12" s="1"/>
  <c r="CJ286" i="12"/>
  <c r="CB286" i="12"/>
  <c r="CZ286" i="12"/>
  <c r="CI286" i="12"/>
  <c r="CY286" i="12"/>
  <c r="CH286" i="12"/>
  <c r="DC286" i="12"/>
  <c r="CU286" i="12"/>
  <c r="CL286" i="12"/>
  <c r="CD286" i="12"/>
  <c r="EQ286" i="12"/>
  <c r="EY286" i="12" s="1"/>
  <c r="CI287" i="12"/>
  <c r="CY287" i="12"/>
  <c r="AV287" i="12"/>
  <c r="AX287" i="12" s="1"/>
  <c r="ET287" i="12"/>
  <c r="FF287" i="12" s="1"/>
  <c r="BR289" i="12"/>
  <c r="DV289" i="12"/>
  <c r="EG289" i="12" s="1"/>
  <c r="EU289" i="12"/>
  <c r="DU289" i="12"/>
  <c r="ED289" i="12" s="1"/>
  <c r="DT289" i="12"/>
  <c r="EP289" i="12"/>
  <c r="ER289" i="12"/>
  <c r="FA289" i="12" s="1"/>
  <c r="CG290" i="12"/>
  <c r="CX290" i="12"/>
  <c r="Z291" i="12"/>
  <c r="CD291" i="12"/>
  <c r="U291" i="12"/>
  <c r="DY292" i="12"/>
  <c r="EL292" i="12" s="1"/>
  <c r="Z293" i="12"/>
  <c r="EP293" i="12"/>
  <c r="BZ294" i="12"/>
  <c r="DZ294" i="12"/>
  <c r="EA294" i="12"/>
  <c r="DX294" i="12"/>
  <c r="EJ294" i="12" s="1"/>
  <c r="P295" i="12"/>
  <c r="EX295" i="12"/>
  <c r="AL296" i="12"/>
  <c r="AK296" i="12"/>
  <c r="DD296" i="12"/>
  <c r="CV296" i="12"/>
  <c r="CM296" i="12"/>
  <c r="CE296" i="12"/>
  <c r="DA296" i="12"/>
  <c r="CH296" i="12"/>
  <c r="CZ296" i="12"/>
  <c r="CG296" i="12"/>
  <c r="CY296" i="12"/>
  <c r="CF296" i="12"/>
  <c r="DC296" i="12"/>
  <c r="CT296" i="12"/>
  <c r="CJ296" i="12"/>
  <c r="EP296" i="12"/>
  <c r="DX296" i="12"/>
  <c r="EJ296" i="12" s="1"/>
  <c r="DV296" i="12"/>
  <c r="EG296" i="12" s="1"/>
  <c r="DU296" i="12"/>
  <c r="ED296" i="12" s="1"/>
  <c r="DT296" i="12"/>
  <c r="ER296" i="12"/>
  <c r="FA296" i="12" s="1"/>
  <c r="DY296" i="12"/>
  <c r="EM296" i="12" s="1"/>
  <c r="AU296" i="12"/>
  <c r="AT296" i="12"/>
  <c r="EU296" i="12"/>
  <c r="CD297" i="12"/>
  <c r="CU297" i="12"/>
  <c r="DY297" i="12"/>
  <c r="EL297" i="12" s="1"/>
  <c r="CI298" i="12"/>
  <c r="DA298" i="12"/>
  <c r="AE298" i="12"/>
  <c r="CH299" i="12"/>
  <c r="DA299" i="12"/>
  <c r="BA299" i="12"/>
  <c r="AZ299" i="12"/>
  <c r="BR299" i="12"/>
  <c r="AA301" i="12"/>
  <c r="AQ301" i="12"/>
  <c r="DD301" i="12"/>
  <c r="CV301" i="12"/>
  <c r="CM301" i="12"/>
  <c r="CE301" i="12"/>
  <c r="DC301" i="12"/>
  <c r="CU301" i="12"/>
  <c r="CL301" i="12"/>
  <c r="CD301" i="12"/>
  <c r="DB301" i="12"/>
  <c r="CT301" i="12"/>
  <c r="CK301" i="12"/>
  <c r="CC301" i="12"/>
  <c r="CF301" i="12"/>
  <c r="CB301" i="12"/>
  <c r="DA301" i="12"/>
  <c r="CW301" i="12"/>
  <c r="CH301" i="12"/>
  <c r="AF301" i="12"/>
  <c r="AG301" i="12" s="1"/>
  <c r="AE301" i="12"/>
  <c r="BD301" i="12"/>
  <c r="Y302" i="12"/>
  <c r="AN302" i="12"/>
  <c r="AB302" i="12"/>
  <c r="AA302" i="12"/>
  <c r="Z302" i="12"/>
  <c r="ET302" i="12"/>
  <c r="FF302" i="12" s="1"/>
  <c r="BE303" i="12"/>
  <c r="BF303" i="12"/>
  <c r="DC303" i="12"/>
  <c r="BO304" i="12"/>
  <c r="BP304" i="12" s="1"/>
  <c r="BA305" i="12"/>
  <c r="AU305" i="12"/>
  <c r="AT305" i="12"/>
  <c r="BM308" i="12"/>
  <c r="CM308" i="12"/>
  <c r="Z309" i="12"/>
  <c r="BZ309" i="12"/>
  <c r="EA309" i="12"/>
  <c r="DX310" i="12"/>
  <c r="BO310" i="12"/>
  <c r="BP310" i="12" s="1"/>
  <c r="BN310" i="12"/>
  <c r="CX311" i="12"/>
  <c r="AN312" i="12"/>
  <c r="DB319" i="12"/>
  <c r="CT319" i="12"/>
  <c r="CK319" i="12"/>
  <c r="CC319" i="12"/>
  <c r="DA319" i="12"/>
  <c r="CS319" i="12"/>
  <c r="DF319" i="12" s="1"/>
  <c r="CJ319" i="12"/>
  <c r="CB319" i="12"/>
  <c r="CZ319" i="12"/>
  <c r="CI319" i="12"/>
  <c r="DD319" i="12"/>
  <c r="CV319" i="12"/>
  <c r="CM319" i="12"/>
  <c r="CE319" i="12"/>
  <c r="CD319" i="12"/>
  <c r="DC319" i="12"/>
  <c r="CY319" i="12"/>
  <c r="CL319" i="12"/>
  <c r="CX319" i="12"/>
  <c r="CH319" i="12"/>
  <c r="CW319" i="12"/>
  <c r="CG319" i="12"/>
  <c r="CU319" i="12"/>
  <c r="CF319" i="12"/>
  <c r="AF332" i="12"/>
  <c r="DW314" i="12"/>
  <c r="EI314" i="12" s="1"/>
  <c r="DV314" i="12"/>
  <c r="EG314" i="12" s="1"/>
  <c r="EU314" i="12"/>
  <c r="DU314" i="12"/>
  <c r="ED314" i="12" s="1"/>
  <c r="EQ314" i="12"/>
  <c r="EZ314" i="12" s="1"/>
  <c r="DY314" i="12"/>
  <c r="ES314" i="12"/>
  <c r="FD314" i="12" s="1"/>
  <c r="FH315" i="12"/>
  <c r="ET315" i="12"/>
  <c r="FE315" i="12" s="1"/>
  <c r="AT316" i="12"/>
  <c r="DD317" i="12"/>
  <c r="CV317" i="12"/>
  <c r="CM317" i="12"/>
  <c r="CE317" i="12"/>
  <c r="DC317" i="12"/>
  <c r="CU317" i="12"/>
  <c r="CL317" i="12"/>
  <c r="CD317" i="12"/>
  <c r="DB317" i="12"/>
  <c r="CT317" i="12"/>
  <c r="CK317" i="12"/>
  <c r="CC317" i="12"/>
  <c r="CX317" i="12"/>
  <c r="CG317" i="12"/>
  <c r="EX317" i="12"/>
  <c r="AX318" i="12"/>
  <c r="AT319" i="12"/>
  <c r="CJ320" i="12"/>
  <c r="DA320" i="12"/>
  <c r="AI321" i="12"/>
  <c r="CI322" i="12"/>
  <c r="CZ322" i="12"/>
  <c r="P322" i="12"/>
  <c r="EP322" i="12"/>
  <c r="DF323" i="12"/>
  <c r="AA323" i="12"/>
  <c r="AB323" i="12" s="1"/>
  <c r="Z323" i="12"/>
  <c r="BR324" i="12"/>
  <c r="EU324" i="12"/>
  <c r="DU324" i="12"/>
  <c r="ED324" i="12" s="1"/>
  <c r="DT324" i="12"/>
  <c r="EC324" i="12" s="1"/>
  <c r="ES324" i="12"/>
  <c r="FD324" i="12" s="1"/>
  <c r="DS324" i="12"/>
  <c r="DW324" i="12"/>
  <c r="EI324" i="12" s="1"/>
  <c r="AK324" i="12"/>
  <c r="AL324" i="12" s="1"/>
  <c r="AJ324" i="12"/>
  <c r="Q325" i="12"/>
  <c r="P325" i="12"/>
  <c r="F326" i="12"/>
  <c r="Z326" i="12"/>
  <c r="CI328" i="12"/>
  <c r="CZ328" i="12"/>
  <c r="R328" i="12"/>
  <c r="Q328" i="12"/>
  <c r="P328" i="12"/>
  <c r="BN328" i="12"/>
  <c r="BP328" i="12" s="1"/>
  <c r="DF330" i="12"/>
  <c r="AY330" i="12"/>
  <c r="BD331" i="12"/>
  <c r="BU332" i="12"/>
  <c r="DC333" i="12"/>
  <c r="CU333" i="12"/>
  <c r="CL333" i="12"/>
  <c r="CD333" i="12"/>
  <c r="DA333" i="12"/>
  <c r="CS333" i="12"/>
  <c r="DF333" i="12" s="1"/>
  <c r="CJ333" i="12"/>
  <c r="CB333" i="12"/>
  <c r="BZ333" i="12" s="1"/>
  <c r="DD333" i="12"/>
  <c r="CG333" i="12"/>
  <c r="DB333" i="12"/>
  <c r="CF333" i="12"/>
  <c r="CZ333" i="12"/>
  <c r="CE333" i="12"/>
  <c r="CY333" i="12"/>
  <c r="CC333" i="12"/>
  <c r="CX333" i="12"/>
  <c r="CM333" i="12"/>
  <c r="CV333" i="12"/>
  <c r="CI333" i="12"/>
  <c r="AP333" i="12"/>
  <c r="AQ333" i="12" s="1"/>
  <c r="AO333" i="12"/>
  <c r="F334" i="12"/>
  <c r="AQ334" i="12"/>
  <c r="AO334" i="12"/>
  <c r="AP334" i="12"/>
  <c r="DB349" i="12"/>
  <c r="CT349" i="12"/>
  <c r="CK349" i="12"/>
  <c r="CC349" i="12"/>
  <c r="DA349" i="12"/>
  <c r="CS349" i="12"/>
  <c r="DF349" i="12" s="1"/>
  <c r="CJ349" i="12"/>
  <c r="CB349" i="12"/>
  <c r="CX349" i="12"/>
  <c r="CM349" i="12"/>
  <c r="CZ349" i="12"/>
  <c r="CY349" i="12"/>
  <c r="CL349" i="12"/>
  <c r="CW349" i="12"/>
  <c r="CI349" i="12"/>
  <c r="CU349" i="12"/>
  <c r="CG349" i="12"/>
  <c r="CV349" i="12"/>
  <c r="CH349" i="12"/>
  <c r="CF349" i="12"/>
  <c r="DD349" i="12"/>
  <c r="CE349" i="12"/>
  <c r="DC349" i="12"/>
  <c r="CD349" i="12"/>
  <c r="AI271" i="12"/>
  <c r="ER271" i="12"/>
  <c r="FA271" i="12" s="1"/>
  <c r="BM273" i="12"/>
  <c r="DV275" i="12"/>
  <c r="EG275" i="12" s="1"/>
  <c r="DT277" i="12"/>
  <c r="ET277" i="12"/>
  <c r="FF277" i="12" s="1"/>
  <c r="AI279" i="12"/>
  <c r="ER279" i="12"/>
  <c r="CB280" i="12"/>
  <c r="BZ280" i="12" s="1"/>
  <c r="CJ280" i="12"/>
  <c r="CS280" i="12"/>
  <c r="DA280" i="12"/>
  <c r="BM281" i="12"/>
  <c r="DV283" i="12"/>
  <c r="EG283" i="12" s="1"/>
  <c r="DT285" i="12"/>
  <c r="EC285" i="12" s="1"/>
  <c r="AI287" i="12"/>
  <c r="ER287" i="12"/>
  <c r="FA287" i="12" s="1"/>
  <c r="CB288" i="12"/>
  <c r="CJ288" i="12"/>
  <c r="CS288" i="12"/>
  <c r="DF288" i="12" s="1"/>
  <c r="DA288" i="12"/>
  <c r="BM289" i="12"/>
  <c r="DV291" i="12"/>
  <c r="EG291" i="12" s="1"/>
  <c r="CX294" i="12"/>
  <c r="CG294" i="12"/>
  <c r="CZ294" i="12"/>
  <c r="DW295" i="12"/>
  <c r="EH295" i="12" s="1"/>
  <c r="DT298" i="12"/>
  <c r="CG300" i="12"/>
  <c r="CS300" i="12"/>
  <c r="DF300" i="12" s="1"/>
  <c r="DC300" i="12"/>
  <c r="DT301" i="12"/>
  <c r="DX302" i="12"/>
  <c r="EJ302" i="12" s="1"/>
  <c r="CB304" i="12"/>
  <c r="BZ304" i="12" s="1"/>
  <c r="CS304" i="12"/>
  <c r="DU304" i="12"/>
  <c r="ED304" i="12" s="1"/>
  <c r="BR306" i="12"/>
  <c r="DF306" i="12"/>
  <c r="DT306" i="12"/>
  <c r="EC306" i="12" s="1"/>
  <c r="AK307" i="12"/>
  <c r="BP308" i="12"/>
  <c r="CF309" i="12"/>
  <c r="CS309" i="12"/>
  <c r="BU310" i="12"/>
  <c r="AZ310" i="12"/>
  <c r="AY310" i="12"/>
  <c r="AQ311" i="12"/>
  <c r="BK312" i="12"/>
  <c r="BM312" i="12" s="1"/>
  <c r="CN312" i="12"/>
  <c r="BZ312" i="12"/>
  <c r="DF312" i="12"/>
  <c r="AV313" i="12"/>
  <c r="BU313" i="12"/>
  <c r="BW313" i="12" s="1"/>
  <c r="CL313" i="12"/>
  <c r="AU313" i="12"/>
  <c r="AK314" i="12"/>
  <c r="BM314" i="12"/>
  <c r="DS314" i="12"/>
  <c r="AV314" i="12"/>
  <c r="AU314" i="12"/>
  <c r="AT314" i="12"/>
  <c r="V315" i="12"/>
  <c r="W315" i="12" s="1"/>
  <c r="CJ315" i="12"/>
  <c r="AY315" i="12"/>
  <c r="CG316" i="12"/>
  <c r="BT316" i="12"/>
  <c r="BA317" i="12"/>
  <c r="BC317" i="12" s="1"/>
  <c r="CB317" i="12"/>
  <c r="CN317" i="12" s="1"/>
  <c r="AO317" i="12"/>
  <c r="AZ318" i="12"/>
  <c r="AY318" i="12"/>
  <c r="R319" i="12"/>
  <c r="AI320" i="12"/>
  <c r="BM320" i="12"/>
  <c r="CK320" i="12"/>
  <c r="AF321" i="12"/>
  <c r="AG321" i="12" s="1"/>
  <c r="BE321" i="12"/>
  <c r="AK321" i="12"/>
  <c r="AJ321" i="12"/>
  <c r="CM322" i="12"/>
  <c r="CD323" i="12"/>
  <c r="CS323" i="12"/>
  <c r="T324" i="12"/>
  <c r="CE324" i="12"/>
  <c r="CT324" i="12"/>
  <c r="DV324" i="12"/>
  <c r="EG324" i="12" s="1"/>
  <c r="AN325" i="12"/>
  <c r="BI325" i="12"/>
  <c r="AI326" i="12"/>
  <c r="V326" i="12"/>
  <c r="W326" i="12" s="1"/>
  <c r="AD327" i="12"/>
  <c r="AY327" i="12"/>
  <c r="BN327" i="12"/>
  <c r="DV327" i="12"/>
  <c r="EF327" i="12" s="1"/>
  <c r="EU327" i="12"/>
  <c r="FH327" i="12" s="1"/>
  <c r="DU327" i="12"/>
  <c r="EE327" i="12" s="1"/>
  <c r="ET327" i="12"/>
  <c r="FE327" i="12" s="1"/>
  <c r="DT327" i="12"/>
  <c r="EB327" i="12" s="1"/>
  <c r="EP327" i="12"/>
  <c r="DX327" i="12"/>
  <c r="EK327" i="12" s="1"/>
  <c r="ES327" i="12"/>
  <c r="FC327" i="12" s="1"/>
  <c r="CJ328" i="12"/>
  <c r="DA328" i="12"/>
  <c r="ER328" i="12"/>
  <c r="FA328" i="12" s="1"/>
  <c r="BM330" i="12"/>
  <c r="CD330" i="12"/>
  <c r="CW330" i="12"/>
  <c r="AP332" i="12"/>
  <c r="F333" i="12"/>
  <c r="BO333" i="12"/>
  <c r="Q334" i="12"/>
  <c r="R334" i="12" s="1"/>
  <c r="P334" i="12"/>
  <c r="BC334" i="12"/>
  <c r="W335" i="12"/>
  <c r="V335" i="12"/>
  <c r="Y335" i="12" s="1"/>
  <c r="BO340" i="12"/>
  <c r="BN340" i="12"/>
  <c r="BR314" i="12"/>
  <c r="DF314" i="12"/>
  <c r="DT314" i="12"/>
  <c r="EC314" i="12" s="1"/>
  <c r="AV315" i="12"/>
  <c r="AX315" i="12" s="1"/>
  <c r="AK315" i="12"/>
  <c r="BP316" i="12"/>
  <c r="CF317" i="12"/>
  <c r="CS317" i="12"/>
  <c r="DF317" i="12" s="1"/>
  <c r="AN320" i="12"/>
  <c r="CW320" i="12"/>
  <c r="CF320" i="12"/>
  <c r="DD320" i="12"/>
  <c r="CV320" i="12"/>
  <c r="CM320" i="12"/>
  <c r="CE320" i="12"/>
  <c r="DC320" i="12"/>
  <c r="CU320" i="12"/>
  <c r="CL320" i="12"/>
  <c r="CD320" i="12"/>
  <c r="CY320" i="12"/>
  <c r="CH320" i="12"/>
  <c r="EQ320" i="12"/>
  <c r="EZ320" i="12" s="1"/>
  <c r="DY320" i="12"/>
  <c r="EM320" i="12" s="1"/>
  <c r="EP320" i="12"/>
  <c r="DW320" i="12"/>
  <c r="EI320" i="12" s="1"/>
  <c r="ES320" i="12"/>
  <c r="FD320" i="12" s="1"/>
  <c r="DS320" i="12"/>
  <c r="EU320" i="12"/>
  <c r="FG320" i="12" s="1"/>
  <c r="BF321" i="12"/>
  <c r="BH321" i="12" s="1"/>
  <c r="DW322" i="12"/>
  <c r="EI322" i="12" s="1"/>
  <c r="DV322" i="12"/>
  <c r="EG322" i="12" s="1"/>
  <c r="EU322" i="12"/>
  <c r="DU322" i="12"/>
  <c r="EQ322" i="12"/>
  <c r="EZ322" i="12" s="1"/>
  <c r="DY322" i="12"/>
  <c r="EM322" i="12" s="1"/>
  <c r="AL322" i="12"/>
  <c r="AN322" i="12" s="1"/>
  <c r="ES322" i="12"/>
  <c r="FD322" i="12" s="1"/>
  <c r="AX323" i="12"/>
  <c r="BW323" i="12"/>
  <c r="Q323" i="12"/>
  <c r="R323" i="12" s="1"/>
  <c r="FH323" i="12"/>
  <c r="ET323" i="12"/>
  <c r="FE323" i="12" s="1"/>
  <c r="AT324" i="12"/>
  <c r="DD325" i="12"/>
  <c r="CV325" i="12"/>
  <c r="CM325" i="12"/>
  <c r="CE325" i="12"/>
  <c r="DC325" i="12"/>
  <c r="CU325" i="12"/>
  <c r="CL325" i="12"/>
  <c r="CD325" i="12"/>
  <c r="DB325" i="12"/>
  <c r="CT325" i="12"/>
  <c r="CK325" i="12"/>
  <c r="CC325" i="12"/>
  <c r="CX325" i="12"/>
  <c r="CG325" i="12"/>
  <c r="EX325" i="12"/>
  <c r="BW326" i="12"/>
  <c r="AJ326" i="12"/>
  <c r="AS327" i="12"/>
  <c r="BM328" i="12"/>
  <c r="CK328" i="12"/>
  <c r="ES329" i="12"/>
  <c r="FD329" i="12" s="1"/>
  <c r="DS329" i="12"/>
  <c r="EQ329" i="12"/>
  <c r="EZ329" i="12" s="1"/>
  <c r="DW329" i="12"/>
  <c r="EI329" i="12" s="1"/>
  <c r="EP329" i="12"/>
  <c r="DV329" i="12"/>
  <c r="EG329" i="12" s="1"/>
  <c r="DU329" i="12"/>
  <c r="ED329" i="12" s="1"/>
  <c r="DY329" i="12"/>
  <c r="AZ330" i="12"/>
  <c r="BP330" i="12"/>
  <c r="BO330" i="12"/>
  <c r="EX331" i="12"/>
  <c r="AA332" i="12"/>
  <c r="AB332" i="12" s="1"/>
  <c r="Z332" i="12"/>
  <c r="CT333" i="12"/>
  <c r="AE334" i="12"/>
  <c r="BF334" i="12"/>
  <c r="EX335" i="12"/>
  <c r="H338" i="12"/>
  <c r="G338" i="12"/>
  <c r="F338" i="12"/>
  <c r="CN348" i="12"/>
  <c r="BO313" i="12"/>
  <c r="AL315" i="12"/>
  <c r="AN315" i="12" s="1"/>
  <c r="AE317" i="12"/>
  <c r="BD317" i="12"/>
  <c r="BZ318" i="12"/>
  <c r="CN318" i="12"/>
  <c r="BO318" i="12"/>
  <c r="BP318" i="12" s="1"/>
  <c r="BN318" i="12"/>
  <c r="F319" i="12"/>
  <c r="CN320" i="12"/>
  <c r="BZ320" i="12"/>
  <c r="AU321" i="12"/>
  <c r="AV321" i="12" s="1"/>
  <c r="AX321" i="12" s="1"/>
  <c r="DC322" i="12"/>
  <c r="CU322" i="12"/>
  <c r="CL322" i="12"/>
  <c r="CD322" i="12"/>
  <c r="DB322" i="12"/>
  <c r="CT322" i="12"/>
  <c r="CK322" i="12"/>
  <c r="CC322" i="12"/>
  <c r="DA322" i="12"/>
  <c r="CS322" i="12"/>
  <c r="DF322" i="12" s="1"/>
  <c r="CJ322" i="12"/>
  <c r="CB322" i="12"/>
  <c r="BZ322" i="12" s="1"/>
  <c r="CW322" i="12"/>
  <c r="CF322" i="12"/>
  <c r="AT322" i="12"/>
  <c r="AY323" i="12"/>
  <c r="BT324" i="12"/>
  <c r="AX326" i="12"/>
  <c r="AQ326" i="12"/>
  <c r="AP326" i="12"/>
  <c r="AS326" i="12" s="1"/>
  <c r="AN328" i="12"/>
  <c r="CW328" i="12"/>
  <c r="CF328" i="12"/>
  <c r="DD328" i="12"/>
  <c r="CV328" i="12"/>
  <c r="CM328" i="12"/>
  <c r="CE328" i="12"/>
  <c r="DC328" i="12"/>
  <c r="CU328" i="12"/>
  <c r="CL328" i="12"/>
  <c r="CD328" i="12"/>
  <c r="CY328" i="12"/>
  <c r="CH328" i="12"/>
  <c r="EQ328" i="12"/>
  <c r="EZ328" i="12" s="1"/>
  <c r="DY328" i="12"/>
  <c r="EM328" i="12" s="1"/>
  <c r="EP328" i="12"/>
  <c r="DW328" i="12"/>
  <c r="EI328" i="12" s="1"/>
  <c r="ES328" i="12"/>
  <c r="FD328" i="12" s="1"/>
  <c r="DS328" i="12"/>
  <c r="DX328" i="12" s="1"/>
  <c r="EJ328" i="12" s="1"/>
  <c r="AG328" i="12"/>
  <c r="AI328" i="12" s="1"/>
  <c r="EU328" i="12"/>
  <c r="FG328" i="12" s="1"/>
  <c r="BM329" i="12"/>
  <c r="BT331" i="12"/>
  <c r="ET332" i="12"/>
  <c r="FE332" i="12" s="1"/>
  <c r="AG332" i="12"/>
  <c r="AI332" i="12" s="1"/>
  <c r="CW333" i="12"/>
  <c r="AV337" i="12"/>
  <c r="BP338" i="12"/>
  <c r="AP348" i="12"/>
  <c r="AQ348" i="12" s="1"/>
  <c r="AO348" i="12"/>
  <c r="G349" i="12"/>
  <c r="F349" i="12"/>
  <c r="DC352" i="12"/>
  <c r="CU352" i="12"/>
  <c r="CL352" i="12"/>
  <c r="CD352" i="12"/>
  <c r="DB352" i="12"/>
  <c r="CT352" i="12"/>
  <c r="CK352" i="12"/>
  <c r="CC352" i="12"/>
  <c r="DA352" i="12"/>
  <c r="CS352" i="12"/>
  <c r="DF352" i="12" s="1"/>
  <c r="CJ352" i="12"/>
  <c r="CW352" i="12"/>
  <c r="CF352" i="12"/>
  <c r="CV352" i="12"/>
  <c r="CE352" i="12"/>
  <c r="CM352" i="12"/>
  <c r="DD352" i="12"/>
  <c r="CI352" i="12"/>
  <c r="CZ352" i="12"/>
  <c r="CH352" i="12"/>
  <c r="CX352" i="12"/>
  <c r="CB352" i="12"/>
  <c r="BZ352" i="12" s="1"/>
  <c r="CG352" i="12"/>
  <c r="CY352" i="12"/>
  <c r="CZ313" i="12"/>
  <c r="CI313" i="12"/>
  <c r="CY313" i="12"/>
  <c r="CH313" i="12"/>
  <c r="CX313" i="12"/>
  <c r="CG313" i="12"/>
  <c r="DB313" i="12"/>
  <c r="CT313" i="12"/>
  <c r="CK313" i="12"/>
  <c r="CC313" i="12"/>
  <c r="DD313" i="12"/>
  <c r="U313" i="12"/>
  <c r="CI317" i="12"/>
  <c r="CY317" i="12"/>
  <c r="BO317" i="12"/>
  <c r="BS319" i="12"/>
  <c r="CB320" i="12"/>
  <c r="CS320" i="12"/>
  <c r="DF320" i="12" s="1"/>
  <c r="DU320" i="12"/>
  <c r="ED320" i="12" s="1"/>
  <c r="BR322" i="12"/>
  <c r="CN322" i="12"/>
  <c r="DT322" i="12"/>
  <c r="EC322" i="12" s="1"/>
  <c r="AV323" i="12"/>
  <c r="AK323" i="12"/>
  <c r="AL323" i="12" s="1"/>
  <c r="AG324" i="12"/>
  <c r="AU324" i="12"/>
  <c r="AV324" i="12" s="1"/>
  <c r="BP324" i="12"/>
  <c r="CF325" i="12"/>
  <c r="CS325" i="12"/>
  <c r="AZ326" i="12"/>
  <c r="AY326" i="12"/>
  <c r="CN328" i="12"/>
  <c r="DT328" i="12"/>
  <c r="EC328" i="12" s="1"/>
  <c r="AE330" i="12"/>
  <c r="Y331" i="12"/>
  <c r="AK331" i="12"/>
  <c r="AJ331" i="12"/>
  <c r="EA332" i="12"/>
  <c r="AE335" i="12"/>
  <c r="AF335" i="12"/>
  <c r="V339" i="12"/>
  <c r="DA346" i="12"/>
  <c r="CS346" i="12"/>
  <c r="DF346" i="12" s="1"/>
  <c r="CJ346" i="12"/>
  <c r="CB346" i="12"/>
  <c r="CZ346" i="12"/>
  <c r="CI346" i="12"/>
  <c r="CV346" i="12"/>
  <c r="CL346" i="12"/>
  <c r="CY346" i="12"/>
  <c r="CC346" i="12"/>
  <c r="CX346" i="12"/>
  <c r="CM346" i="12"/>
  <c r="CW346" i="12"/>
  <c r="CK346" i="12"/>
  <c r="CT346" i="12"/>
  <c r="CG346" i="12"/>
  <c r="CU346" i="12"/>
  <c r="CH346" i="12"/>
  <c r="DD346" i="12"/>
  <c r="CF346" i="12"/>
  <c r="DC346" i="12"/>
  <c r="CE346" i="12"/>
  <c r="DB346" i="12"/>
  <c r="CD346" i="12"/>
  <c r="ER275" i="12"/>
  <c r="FA275" i="12" s="1"/>
  <c r="DX277" i="12"/>
  <c r="EJ277" i="12" s="1"/>
  <c r="EP277" i="12"/>
  <c r="CF280" i="12"/>
  <c r="CW280" i="12"/>
  <c r="ER283" i="12"/>
  <c r="FA283" i="12" s="1"/>
  <c r="EP285" i="12"/>
  <c r="EW287" i="12"/>
  <c r="CF288" i="12"/>
  <c r="CW288" i="12"/>
  <c r="ER291" i="12"/>
  <c r="EU295" i="12"/>
  <c r="DU295" i="12"/>
  <c r="EE295" i="12" s="1"/>
  <c r="DY298" i="12"/>
  <c r="AU298" i="12"/>
  <c r="AV298" i="12" s="1"/>
  <c r="ER298" i="12"/>
  <c r="P299" i="12"/>
  <c r="BI299" i="12"/>
  <c r="CC300" i="12"/>
  <c r="CM300" i="12"/>
  <c r="CW300" i="12"/>
  <c r="AD303" i="12"/>
  <c r="DV303" i="12"/>
  <c r="EF303" i="12" s="1"/>
  <c r="EU303" i="12"/>
  <c r="FH303" i="12" s="1"/>
  <c r="DU303" i="12"/>
  <c r="EE303" i="12" s="1"/>
  <c r="DT303" i="12"/>
  <c r="EB303" i="12" s="1"/>
  <c r="EP303" i="12"/>
  <c r="ES303" i="12"/>
  <c r="FC303" i="12" s="1"/>
  <c r="CJ304" i="12"/>
  <c r="DA304" i="12"/>
  <c r="ER304" i="12"/>
  <c r="FA304" i="12" s="1"/>
  <c r="P306" i="12"/>
  <c r="EP306" i="12"/>
  <c r="DF307" i="12"/>
  <c r="AA307" i="12"/>
  <c r="Z307" i="12"/>
  <c r="EU308" i="12"/>
  <c r="FG308" i="12" s="1"/>
  <c r="DU308" i="12"/>
  <c r="ED308" i="12" s="1"/>
  <c r="DT308" i="12"/>
  <c r="EC308" i="12" s="1"/>
  <c r="ES308" i="12"/>
  <c r="FD308" i="12" s="1"/>
  <c r="DS308" i="12"/>
  <c r="DW308" i="12"/>
  <c r="EI308" i="12" s="1"/>
  <c r="AJ308" i="12"/>
  <c r="CN309" i="12"/>
  <c r="P309" i="12"/>
  <c r="F310" i="12"/>
  <c r="AA310" i="12"/>
  <c r="Z310" i="12"/>
  <c r="Q312" i="12"/>
  <c r="R312" i="12" s="1"/>
  <c r="P312" i="12"/>
  <c r="BN312" i="12"/>
  <c r="AO313" i="12"/>
  <c r="BN313" i="12"/>
  <c r="CD313" i="12"/>
  <c r="CX315" i="12"/>
  <c r="CG315" i="12"/>
  <c r="CW315" i="12"/>
  <c r="CF315" i="12"/>
  <c r="DD315" i="12"/>
  <c r="CV315" i="12"/>
  <c r="CM315" i="12"/>
  <c r="CE315" i="12"/>
  <c r="CZ315" i="12"/>
  <c r="CI315" i="12"/>
  <c r="DC315" i="12"/>
  <c r="Y315" i="12"/>
  <c r="BU315" i="12"/>
  <c r="BW315" i="12" s="1"/>
  <c r="DA316" i="12"/>
  <c r="CS316" i="12"/>
  <c r="DF316" i="12" s="1"/>
  <c r="CJ316" i="12"/>
  <c r="CB316" i="12"/>
  <c r="CZ316" i="12"/>
  <c r="CI316" i="12"/>
  <c r="CY316" i="12"/>
  <c r="CH316" i="12"/>
  <c r="DC316" i="12"/>
  <c r="CU316" i="12"/>
  <c r="CL316" i="12"/>
  <c r="CD316" i="12"/>
  <c r="BU317" i="12"/>
  <c r="CJ317" i="12"/>
  <c r="CZ317" i="12"/>
  <c r="EA317" i="12"/>
  <c r="AO318" i="12"/>
  <c r="BM318" i="12"/>
  <c r="F318" i="12"/>
  <c r="Z318" i="12"/>
  <c r="AE319" i="12"/>
  <c r="CC320" i="12"/>
  <c r="CT320" i="12"/>
  <c r="DV320" i="12"/>
  <c r="EG320" i="12" s="1"/>
  <c r="BO321" i="12"/>
  <c r="CE322" i="12"/>
  <c r="CV322" i="12"/>
  <c r="CL323" i="12"/>
  <c r="DA323" i="12"/>
  <c r="BK324" i="12"/>
  <c r="CM324" i="12"/>
  <c r="DB324" i="12"/>
  <c r="EP324" i="12"/>
  <c r="BP325" i="12"/>
  <c r="CH325" i="12"/>
  <c r="CW325" i="12"/>
  <c r="AA325" i="12"/>
  <c r="G326" i="12"/>
  <c r="I326" i="12" s="1"/>
  <c r="J326" i="12" s="1"/>
  <c r="DX326" i="12"/>
  <c r="EW326" i="12"/>
  <c r="BF327" i="12"/>
  <c r="DZ327" i="12"/>
  <c r="CB328" i="12"/>
  <c r="BZ328" i="12" s="1"/>
  <c r="CS328" i="12"/>
  <c r="DF328" i="12" s="1"/>
  <c r="DU328" i="12"/>
  <c r="ED328" i="12" s="1"/>
  <c r="AV328" i="12"/>
  <c r="AX328" i="12" s="1"/>
  <c r="AI329" i="12"/>
  <c r="BK329" i="12"/>
  <c r="DV330" i="12"/>
  <c r="EG330" i="12" s="1"/>
  <c r="ES330" i="12"/>
  <c r="FD330" i="12" s="1"/>
  <c r="ER330" i="12"/>
  <c r="FA330" i="12" s="1"/>
  <c r="DY330" i="12"/>
  <c r="EM330" i="12" s="1"/>
  <c r="EQ330" i="12"/>
  <c r="EZ330" i="12" s="1"/>
  <c r="EU330" i="12"/>
  <c r="DS330" i="12"/>
  <c r="AN330" i="12"/>
  <c r="EX330" i="12"/>
  <c r="CW331" i="12"/>
  <c r="CF331" i="12"/>
  <c r="DC331" i="12"/>
  <c r="CU331" i="12"/>
  <c r="CL331" i="12"/>
  <c r="CD331" i="12"/>
  <c r="CX331" i="12"/>
  <c r="CK331" i="12"/>
  <c r="CV331" i="12"/>
  <c r="CJ331" i="12"/>
  <c r="CT331" i="12"/>
  <c r="CI331" i="12"/>
  <c r="CZ331" i="12"/>
  <c r="CC331" i="12"/>
  <c r="AF331" i="12"/>
  <c r="AG331" i="12" s="1"/>
  <c r="W332" i="12"/>
  <c r="Y332" i="12" s="1"/>
  <c r="BS332" i="12"/>
  <c r="G333" i="12"/>
  <c r="H333" i="12" s="1"/>
  <c r="DS275" i="12"/>
  <c r="DY277" i="12"/>
  <c r="EM277" i="12" s="1"/>
  <c r="EQ277" i="12"/>
  <c r="EZ277" i="12" s="1"/>
  <c r="CG280" i="12"/>
  <c r="CX280" i="12"/>
  <c r="DZ280" i="12"/>
  <c r="DS283" i="12"/>
  <c r="DY285" i="12"/>
  <c r="EQ285" i="12"/>
  <c r="EZ285" i="12" s="1"/>
  <c r="CG288" i="12"/>
  <c r="CX288" i="12"/>
  <c r="DZ288" i="12"/>
  <c r="DS291" i="12"/>
  <c r="AG293" i="12"/>
  <c r="AI293" i="12" s="1"/>
  <c r="CD294" i="12"/>
  <c r="CM294" i="12"/>
  <c r="CV294" i="12"/>
  <c r="DS295" i="12"/>
  <c r="ES298" i="12"/>
  <c r="FD298" i="12" s="1"/>
  <c r="EQ299" i="12"/>
  <c r="EZ299" i="12" s="1"/>
  <c r="DY299" i="12"/>
  <c r="EU299" i="12"/>
  <c r="CD300" i="12"/>
  <c r="AA303" i="12"/>
  <c r="AB303" i="12" s="1"/>
  <c r="DS303" i="12"/>
  <c r="AS303" i="12"/>
  <c r="AT304" i="12"/>
  <c r="CK304" i="12"/>
  <c r="AF305" i="12"/>
  <c r="BE305" i="12"/>
  <c r="BF305" i="12" s="1"/>
  <c r="AJ305" i="12"/>
  <c r="T308" i="12"/>
  <c r="BO308" i="12"/>
  <c r="BR308" i="12" s="1"/>
  <c r="DV308" i="12"/>
  <c r="EG308" i="12" s="1"/>
  <c r="AN309" i="12"/>
  <c r="BI309" i="12"/>
  <c r="AI310" i="12"/>
  <c r="V310" i="12"/>
  <c r="AD311" i="12"/>
  <c r="AY311" i="12"/>
  <c r="DV311" i="12"/>
  <c r="EF311" i="12" s="1"/>
  <c r="EU311" i="12"/>
  <c r="DU311" i="12"/>
  <c r="EE311" i="12" s="1"/>
  <c r="DT311" i="12"/>
  <c r="EP311" i="12"/>
  <c r="ES311" i="12"/>
  <c r="FC311" i="12" s="1"/>
  <c r="AP313" i="12"/>
  <c r="AQ313" i="12" s="1"/>
  <c r="BH313" i="12"/>
  <c r="CE313" i="12"/>
  <c r="CS313" i="12"/>
  <c r="DF313" i="12" s="1"/>
  <c r="P314" i="12"/>
  <c r="EP314" i="12"/>
  <c r="CC315" i="12"/>
  <c r="Z315" i="12"/>
  <c r="AA315" i="12" s="1"/>
  <c r="BN316" i="12"/>
  <c r="CC316" i="12"/>
  <c r="EU316" i="12"/>
  <c r="FG316" i="12" s="1"/>
  <c r="DU316" i="12"/>
  <c r="ED316" i="12" s="1"/>
  <c r="DT316" i="12"/>
  <c r="EC316" i="12" s="1"/>
  <c r="ES316" i="12"/>
  <c r="FD316" i="12" s="1"/>
  <c r="DS316" i="12"/>
  <c r="DW316" i="12"/>
  <c r="EI316" i="12" s="1"/>
  <c r="AJ316" i="12"/>
  <c r="DA317" i="12"/>
  <c r="AI318" i="12"/>
  <c r="V318" i="12"/>
  <c r="BR319" i="12"/>
  <c r="DV319" i="12"/>
  <c r="EG319" i="12" s="1"/>
  <c r="EU319" i="12"/>
  <c r="FG319" i="12" s="1"/>
  <c r="DU319" i="12"/>
  <c r="ED319" i="12" s="1"/>
  <c r="ET319" i="12"/>
  <c r="FF319" i="12" s="1"/>
  <c r="DT319" i="12"/>
  <c r="EP319" i="12"/>
  <c r="ER319" i="12"/>
  <c r="FA319" i="12" s="1"/>
  <c r="CG320" i="12"/>
  <c r="CX320" i="12"/>
  <c r="BA321" i="12"/>
  <c r="CZ321" i="12"/>
  <c r="CI321" i="12"/>
  <c r="CY321" i="12"/>
  <c r="CH321" i="12"/>
  <c r="CX321" i="12"/>
  <c r="CG321" i="12"/>
  <c r="DB321" i="12"/>
  <c r="CT321" i="12"/>
  <c r="CK321" i="12"/>
  <c r="CC321" i="12"/>
  <c r="DD321" i="12"/>
  <c r="U321" i="12"/>
  <c r="BW321" i="12"/>
  <c r="Q322" i="12"/>
  <c r="CG322" i="12"/>
  <c r="CX322" i="12"/>
  <c r="BK322" i="12"/>
  <c r="BM322" i="12" s="1"/>
  <c r="CN323" i="12"/>
  <c r="EA323" i="12"/>
  <c r="AI324" i="12"/>
  <c r="EQ324" i="12"/>
  <c r="EZ324" i="12" s="1"/>
  <c r="R325" i="12"/>
  <c r="CI325" i="12"/>
  <c r="CY325" i="12"/>
  <c r="BS325" i="12"/>
  <c r="H326" i="12"/>
  <c r="BK326" i="12"/>
  <c r="BM326" i="12" s="1"/>
  <c r="BZ326" i="12"/>
  <c r="CN326" i="12"/>
  <c r="BP326" i="12"/>
  <c r="BO326" i="12"/>
  <c r="BN326" i="12"/>
  <c r="BS327" i="12"/>
  <c r="BO328" i="12"/>
  <c r="CC328" i="12"/>
  <c r="CT328" i="12"/>
  <c r="DV328" i="12"/>
  <c r="EG328" i="12" s="1"/>
  <c r="AN329" i="12"/>
  <c r="AL329" i="12"/>
  <c r="BN329" i="12"/>
  <c r="Q330" i="12"/>
  <c r="R330" i="12" s="1"/>
  <c r="DT330" i="12"/>
  <c r="EC330" i="12" s="1"/>
  <c r="AP331" i="12"/>
  <c r="AQ331" i="12" s="1"/>
  <c r="AS331" i="12"/>
  <c r="BT332" i="12"/>
  <c r="AK332" i="12"/>
  <c r="AJ332" i="12"/>
  <c r="CH333" i="12"/>
  <c r="AU334" i="12"/>
  <c r="AV334" i="12" s="1"/>
  <c r="AL338" i="12"/>
  <c r="BZ297" i="12"/>
  <c r="ET298" i="12"/>
  <c r="FF298" i="12" s="1"/>
  <c r="CZ300" i="12"/>
  <c r="CI300" i="12"/>
  <c r="CY300" i="12"/>
  <c r="CH300" i="12"/>
  <c r="DA300" i="12"/>
  <c r="AK300" i="12"/>
  <c r="AL300" i="12" s="1"/>
  <c r="AN300" i="12" s="1"/>
  <c r="EP301" i="12"/>
  <c r="DW301" i="12"/>
  <c r="EH301" i="12" s="1"/>
  <c r="DV301" i="12"/>
  <c r="EF301" i="12" s="1"/>
  <c r="EQ301" i="12"/>
  <c r="EY301" i="12" s="1"/>
  <c r="AP302" i="12"/>
  <c r="AQ302" i="12" s="1"/>
  <c r="AN304" i="12"/>
  <c r="CW304" i="12"/>
  <c r="CF304" i="12"/>
  <c r="DD304" i="12"/>
  <c r="CV304" i="12"/>
  <c r="CM304" i="12"/>
  <c r="CE304" i="12"/>
  <c r="DC304" i="12"/>
  <c r="CU304" i="12"/>
  <c r="CL304" i="12"/>
  <c r="CD304" i="12"/>
  <c r="CY304" i="12"/>
  <c r="CH304" i="12"/>
  <c r="EQ304" i="12"/>
  <c r="EZ304" i="12" s="1"/>
  <c r="DY304" i="12"/>
  <c r="EP304" i="12"/>
  <c r="DW304" i="12"/>
  <c r="EI304" i="12" s="1"/>
  <c r="ES304" i="12"/>
  <c r="FD304" i="12" s="1"/>
  <c r="DS304" i="12"/>
  <c r="AG304" i="12"/>
  <c r="AI304" i="12" s="1"/>
  <c r="EU304" i="12"/>
  <c r="FG304" i="12" s="1"/>
  <c r="AQ305" i="12"/>
  <c r="AS305" i="12" s="1"/>
  <c r="AN306" i="12"/>
  <c r="DW306" i="12"/>
  <c r="EI306" i="12" s="1"/>
  <c r="DV306" i="12"/>
  <c r="EG306" i="12" s="1"/>
  <c r="EU306" i="12"/>
  <c r="DU306" i="12"/>
  <c r="ED306" i="12" s="1"/>
  <c r="EQ306" i="12"/>
  <c r="EZ306" i="12" s="1"/>
  <c r="DY306" i="12"/>
  <c r="AL306" i="12"/>
  <c r="ES306" i="12"/>
  <c r="FD306" i="12" s="1"/>
  <c r="Q307" i="12"/>
  <c r="R307" i="12" s="1"/>
  <c r="FH307" i="12"/>
  <c r="ET307" i="12"/>
  <c r="FE307" i="12" s="1"/>
  <c r="AT308" i="12"/>
  <c r="DD309" i="12"/>
  <c r="CV309" i="12"/>
  <c r="CM309" i="12"/>
  <c r="CE309" i="12"/>
  <c r="DC309" i="12"/>
  <c r="CU309" i="12"/>
  <c r="CL309" i="12"/>
  <c r="CD309" i="12"/>
  <c r="DB309" i="12"/>
  <c r="CT309" i="12"/>
  <c r="CK309" i="12"/>
  <c r="CC309" i="12"/>
  <c r="CX309" i="12"/>
  <c r="CG309" i="12"/>
  <c r="EX309" i="12"/>
  <c r="P310" i="12"/>
  <c r="AJ310" i="12"/>
  <c r="AS311" i="12"/>
  <c r="AI312" i="12"/>
  <c r="AT312" i="12"/>
  <c r="CF313" i="12"/>
  <c r="CU313" i="12"/>
  <c r="AJ313" i="12"/>
  <c r="ER314" i="12"/>
  <c r="FA314" i="12" s="1"/>
  <c r="P315" i="12"/>
  <c r="CD315" i="12"/>
  <c r="CS315" i="12"/>
  <c r="DF315" i="12" s="1"/>
  <c r="AG315" i="12"/>
  <c r="AI315" i="12" s="1"/>
  <c r="T316" i="12"/>
  <c r="BO316" i="12"/>
  <c r="P318" i="12"/>
  <c r="AJ318" i="12"/>
  <c r="CI320" i="12"/>
  <c r="CZ320" i="12"/>
  <c r="Q320" i="12"/>
  <c r="R320" i="12" s="1"/>
  <c r="P320" i="12"/>
  <c r="BN320" i="12"/>
  <c r="AO321" i="12"/>
  <c r="CH322" i="12"/>
  <c r="CY322" i="12"/>
  <c r="CX323" i="12"/>
  <c r="CG323" i="12"/>
  <c r="CW323" i="12"/>
  <c r="CF323" i="12"/>
  <c r="DD323" i="12"/>
  <c r="CV323" i="12"/>
  <c r="CM323" i="12"/>
  <c r="CE323" i="12"/>
  <c r="CZ323" i="12"/>
  <c r="CI323" i="12"/>
  <c r="DC323" i="12"/>
  <c r="Y323" i="12"/>
  <c r="BU323" i="12"/>
  <c r="BM324" i="12"/>
  <c r="DA324" i="12"/>
  <c r="CS324" i="12"/>
  <c r="DF324" i="12" s="1"/>
  <c r="CJ324" i="12"/>
  <c r="CB324" i="12"/>
  <c r="CZ324" i="12"/>
  <c r="CI324" i="12"/>
  <c r="CY324" i="12"/>
  <c r="CH324" i="12"/>
  <c r="DC324" i="12"/>
  <c r="CU324" i="12"/>
  <c r="CL324" i="12"/>
  <c r="CD324" i="12"/>
  <c r="ER324" i="12"/>
  <c r="FA324" i="12" s="1"/>
  <c r="BR325" i="12"/>
  <c r="CJ325" i="12"/>
  <c r="CZ325" i="12"/>
  <c r="EA325" i="12"/>
  <c r="BA326" i="12"/>
  <c r="R326" i="12"/>
  <c r="T326" i="12" s="1"/>
  <c r="BH327" i="12"/>
  <c r="CG328" i="12"/>
  <c r="CX328" i="12"/>
  <c r="ER329" i="12"/>
  <c r="FA329" i="12" s="1"/>
  <c r="DB330" i="12"/>
  <c r="CT330" i="12"/>
  <c r="CK330" i="12"/>
  <c r="CC330" i="12"/>
  <c r="CV330" i="12"/>
  <c r="CL330" i="12"/>
  <c r="CB330" i="12"/>
  <c r="DD330" i="12"/>
  <c r="CU330" i="12"/>
  <c r="CJ330" i="12"/>
  <c r="DC330" i="12"/>
  <c r="CS330" i="12"/>
  <c r="CI330" i="12"/>
  <c r="CX330" i="12"/>
  <c r="CE330" i="12"/>
  <c r="DU330" i="12"/>
  <c r="ED330" i="12" s="1"/>
  <c r="CB331" i="12"/>
  <c r="BZ331" i="12" s="1"/>
  <c r="CS331" i="12"/>
  <c r="DF331" i="12" s="1"/>
  <c r="BC331" i="12"/>
  <c r="EL332" i="12"/>
  <c r="CK333" i="12"/>
  <c r="AA334" i="12"/>
  <c r="AB334" i="12"/>
  <c r="AD334" i="12" s="1"/>
  <c r="G336" i="12"/>
  <c r="F336" i="12"/>
  <c r="T338" i="12"/>
  <c r="DC338" i="12"/>
  <c r="CU338" i="12"/>
  <c r="CL338" i="12"/>
  <c r="CD338" i="12"/>
  <c r="DB338" i="12"/>
  <c r="CT338" i="12"/>
  <c r="CK338" i="12"/>
  <c r="CC338" i="12"/>
  <c r="CZ338" i="12"/>
  <c r="CI338" i="12"/>
  <c r="DD338" i="12"/>
  <c r="CE338" i="12"/>
  <c r="DA338" i="12"/>
  <c r="CB338" i="12"/>
  <c r="CY338" i="12"/>
  <c r="CX338" i="12"/>
  <c r="CM338" i="12"/>
  <c r="CW338" i="12"/>
  <c r="CJ338" i="12"/>
  <c r="CV338" i="12"/>
  <c r="CH338" i="12"/>
  <c r="CS338" i="12"/>
  <c r="DF338" i="12" s="1"/>
  <c r="CG338" i="12"/>
  <c r="CF338" i="12"/>
  <c r="AU351" i="12"/>
  <c r="AV351" i="12" s="1"/>
  <c r="AT351" i="12"/>
  <c r="CW336" i="12"/>
  <c r="CF336" i="12"/>
  <c r="DD336" i="12"/>
  <c r="CV336" i="12"/>
  <c r="CM336" i="12"/>
  <c r="CE336" i="12"/>
  <c r="DB336" i="12"/>
  <c r="CT336" i="12"/>
  <c r="CK336" i="12"/>
  <c r="CC336" i="12"/>
  <c r="DC336" i="12"/>
  <c r="BZ337" i="12"/>
  <c r="CL337" i="12"/>
  <c r="CX337" i="12"/>
  <c r="AN338" i="12"/>
  <c r="BD340" i="12"/>
  <c r="BZ342" i="12"/>
  <c r="BP343" i="12"/>
  <c r="BN343" i="12"/>
  <c r="DC344" i="12"/>
  <c r="CU344" i="12"/>
  <c r="CL344" i="12"/>
  <c r="CD344" i="12"/>
  <c r="DB344" i="12"/>
  <c r="CT344" i="12"/>
  <c r="CK344" i="12"/>
  <c r="CC344" i="12"/>
  <c r="CX344" i="12"/>
  <c r="CM344" i="12"/>
  <c r="CW344" i="12"/>
  <c r="CJ344" i="12"/>
  <c r="CV344" i="12"/>
  <c r="CI344" i="12"/>
  <c r="DD344" i="12"/>
  <c r="CG344" i="12"/>
  <c r="AQ345" i="12"/>
  <c r="AP345" i="12"/>
  <c r="AL345" i="12"/>
  <c r="AK345" i="12"/>
  <c r="BC346" i="12"/>
  <c r="BN346" i="12"/>
  <c r="BA346" i="12"/>
  <c r="AZ346" i="12"/>
  <c r="AF347" i="12"/>
  <c r="AI347" i="12" s="1"/>
  <c r="ER347" i="12"/>
  <c r="FA347" i="12" s="1"/>
  <c r="AJ348" i="12"/>
  <c r="AK348" i="12"/>
  <c r="Z350" i="12"/>
  <c r="CD351" i="12"/>
  <c r="AK354" i="12"/>
  <c r="AJ354" i="12"/>
  <c r="AL356" i="12"/>
  <c r="AN356" i="12" s="1"/>
  <c r="BU359" i="12"/>
  <c r="BT359" i="12"/>
  <c r="BZ361" i="12"/>
  <c r="CN361" i="12"/>
  <c r="AY362" i="12"/>
  <c r="V369" i="12"/>
  <c r="ER309" i="12"/>
  <c r="FA309" i="12" s="1"/>
  <c r="ER317" i="12"/>
  <c r="ER325" i="12"/>
  <c r="BK330" i="12"/>
  <c r="DW333" i="12"/>
  <c r="EI333" i="12" s="1"/>
  <c r="EU333" i="12"/>
  <c r="FG333" i="12" s="1"/>
  <c r="DU333" i="12"/>
  <c r="ED333" i="12" s="1"/>
  <c r="AL334" i="12"/>
  <c r="AN334" i="12" s="1"/>
  <c r="DV335" i="12"/>
  <c r="EG335" i="12" s="1"/>
  <c r="EU335" i="12"/>
  <c r="DU335" i="12"/>
  <c r="ED335" i="12" s="1"/>
  <c r="ES335" i="12"/>
  <c r="FD335" i="12" s="1"/>
  <c r="DS335" i="12"/>
  <c r="AJ335" i="12"/>
  <c r="EQ335" i="12"/>
  <c r="EZ335" i="12" s="1"/>
  <c r="CD336" i="12"/>
  <c r="DF336" i="12"/>
  <c r="EQ336" i="12"/>
  <c r="EY336" i="12" s="1"/>
  <c r="DY336" i="12"/>
  <c r="EP336" i="12"/>
  <c r="DV336" i="12"/>
  <c r="EF336" i="12" s="1"/>
  <c r="BS336" i="12"/>
  <c r="AG337" i="12"/>
  <c r="AI337" i="12" s="1"/>
  <c r="CB337" i="12"/>
  <c r="CN337" i="12" s="1"/>
  <c r="CM337" i="12"/>
  <c r="DW338" i="12"/>
  <c r="EI338" i="12" s="1"/>
  <c r="DV338" i="12"/>
  <c r="EG338" i="12" s="1"/>
  <c r="DT338" i="12"/>
  <c r="EC338" i="12" s="1"/>
  <c r="EP338" i="12"/>
  <c r="W339" i="12"/>
  <c r="BJ339" i="12"/>
  <c r="BK339" i="12" s="1"/>
  <c r="DD339" i="12"/>
  <c r="CV339" i="12"/>
  <c r="CM339" i="12"/>
  <c r="CE339" i="12"/>
  <c r="DC339" i="12"/>
  <c r="CU339" i="12"/>
  <c r="CL339" i="12"/>
  <c r="CD339" i="12"/>
  <c r="CZ339" i="12"/>
  <c r="CC339" i="12"/>
  <c r="CY339" i="12"/>
  <c r="CB339" i="12"/>
  <c r="CN339" i="12" s="1"/>
  <c r="CW339" i="12"/>
  <c r="CJ339" i="12"/>
  <c r="EP339" i="12"/>
  <c r="DX339" i="12"/>
  <c r="EJ339" i="12" s="1"/>
  <c r="DW339" i="12"/>
  <c r="EI339" i="12" s="1"/>
  <c r="ER339" i="12"/>
  <c r="FA339" i="12" s="1"/>
  <c r="DV339" i="12"/>
  <c r="EG339" i="12" s="1"/>
  <c r="EQ339" i="12"/>
  <c r="EZ339" i="12" s="1"/>
  <c r="DU339" i="12"/>
  <c r="ED339" i="12" s="1"/>
  <c r="DS339" i="12"/>
  <c r="ET339" i="12"/>
  <c r="FF339" i="12" s="1"/>
  <c r="AV340" i="12"/>
  <c r="CL340" i="12"/>
  <c r="BU342" i="12"/>
  <c r="BS342" i="12"/>
  <c r="CF343" i="12"/>
  <c r="DB343" i="12"/>
  <c r="P344" i="12"/>
  <c r="Q344" i="12"/>
  <c r="AO345" i="12"/>
  <c r="V348" i="12"/>
  <c r="W348" i="12" s="1"/>
  <c r="CY348" i="12"/>
  <c r="CH348" i="12"/>
  <c r="CX348" i="12"/>
  <c r="CG348" i="12"/>
  <c r="CV348" i="12"/>
  <c r="CL348" i="12"/>
  <c r="CB348" i="12"/>
  <c r="CW348" i="12"/>
  <c r="CK348" i="12"/>
  <c r="CU348" i="12"/>
  <c r="CJ348" i="12"/>
  <c r="CT348" i="12"/>
  <c r="CI348" i="12"/>
  <c r="DC348" i="12"/>
  <c r="CE348" i="12"/>
  <c r="BM350" i="12"/>
  <c r="BK350" i="12"/>
  <c r="AF353" i="12"/>
  <c r="BA353" i="12"/>
  <c r="AZ353" i="12"/>
  <c r="Y356" i="12"/>
  <c r="V356" i="12"/>
  <c r="W356" i="12" s="1"/>
  <c r="AY357" i="12"/>
  <c r="BS359" i="12"/>
  <c r="FB359" i="12"/>
  <c r="U359" i="12"/>
  <c r="V359" i="12"/>
  <c r="EM360" i="12"/>
  <c r="EP368" i="12"/>
  <c r="DU368" i="12"/>
  <c r="ED368" i="12" s="1"/>
  <c r="EU368" i="12"/>
  <c r="DT368" i="12"/>
  <c r="EC368" i="12" s="1"/>
  <c r="DS368" i="12"/>
  <c r="DW368" i="12"/>
  <c r="EI368" i="12" s="1"/>
  <c r="ES368" i="12"/>
  <c r="FD368" i="12" s="1"/>
  <c r="ER368" i="12"/>
  <c r="FA368" i="12" s="1"/>
  <c r="EQ368" i="12"/>
  <c r="EZ368" i="12" s="1"/>
  <c r="DY368" i="12"/>
  <c r="DV368" i="12"/>
  <c r="EG368" i="12" s="1"/>
  <c r="Z372" i="12"/>
  <c r="AA372" i="12" s="1"/>
  <c r="AX337" i="12"/>
  <c r="CZ337" i="12"/>
  <c r="CI337" i="12"/>
  <c r="CY337" i="12"/>
  <c r="CH337" i="12"/>
  <c r="CW337" i="12"/>
  <c r="CF337" i="12"/>
  <c r="DB337" i="12"/>
  <c r="BN337" i="12"/>
  <c r="AB338" i="12"/>
  <c r="AD338" i="12" s="1"/>
  <c r="BZ339" i="12"/>
  <c r="CY340" i="12"/>
  <c r="CH340" i="12"/>
  <c r="CX340" i="12"/>
  <c r="CG340" i="12"/>
  <c r="CZ340" i="12"/>
  <c r="CD340" i="12"/>
  <c r="CW340" i="12"/>
  <c r="CM340" i="12"/>
  <c r="CC340" i="12"/>
  <c r="CU340" i="12"/>
  <c r="CK340" i="12"/>
  <c r="DD340" i="12"/>
  <c r="BO343" i="12"/>
  <c r="CG343" i="12"/>
  <c r="CB344" i="12"/>
  <c r="CS344" i="12"/>
  <c r="DF344" i="12" s="1"/>
  <c r="AE344" i="12"/>
  <c r="FH344" i="12"/>
  <c r="ET344" i="12"/>
  <c r="FE344" i="12" s="1"/>
  <c r="DX345" i="12"/>
  <c r="EJ345" i="12" s="1"/>
  <c r="AG347" i="12"/>
  <c r="DF348" i="12"/>
  <c r="AB348" i="12"/>
  <c r="AA348" i="12"/>
  <c r="Z348" i="12"/>
  <c r="DF350" i="12"/>
  <c r="BS351" i="12"/>
  <c r="G352" i="12"/>
  <c r="Q353" i="12"/>
  <c r="R353" i="12" s="1"/>
  <c r="AU354" i="12"/>
  <c r="AV354" i="12" s="1"/>
  <c r="AX354" i="12" s="1"/>
  <c r="Z356" i="12"/>
  <c r="AB356" i="12"/>
  <c r="AA356" i="12"/>
  <c r="BZ357" i="12"/>
  <c r="CN357" i="12"/>
  <c r="EX357" i="12"/>
  <c r="AI358" i="12"/>
  <c r="AG358" i="12"/>
  <c r="AF360" i="12"/>
  <c r="AG360" i="12" s="1"/>
  <c r="AI360" i="12" s="1"/>
  <c r="DF378" i="12"/>
  <c r="AZ335" i="12"/>
  <c r="AU335" i="12"/>
  <c r="AT335" i="12"/>
  <c r="CH336" i="12"/>
  <c r="CU336" i="12"/>
  <c r="AE336" i="12"/>
  <c r="AU337" i="12"/>
  <c r="CD337" i="12"/>
  <c r="DF337" i="12"/>
  <c r="DC337" i="12"/>
  <c r="R337" i="12"/>
  <c r="AK338" i="12"/>
  <c r="BT339" i="12"/>
  <c r="AT339" i="12"/>
  <c r="DF340" i="12"/>
  <c r="P341" i="12"/>
  <c r="CE344" i="12"/>
  <c r="CY344" i="12"/>
  <c r="BW345" i="12"/>
  <c r="BN345" i="12"/>
  <c r="BZ348" i="12"/>
  <c r="BJ348" i="12"/>
  <c r="AE350" i="12"/>
  <c r="CZ351" i="12"/>
  <c r="CI351" i="12"/>
  <c r="CY351" i="12"/>
  <c r="CH351" i="12"/>
  <c r="DB351" i="12"/>
  <c r="CT351" i="12"/>
  <c r="CK351" i="12"/>
  <c r="CC351" i="12"/>
  <c r="CV351" i="12"/>
  <c r="CJ351" i="12"/>
  <c r="DA351" i="12"/>
  <c r="CM351" i="12"/>
  <c r="CX351" i="12"/>
  <c r="CL351" i="12"/>
  <c r="CW351" i="12"/>
  <c r="CG351" i="12"/>
  <c r="CS351" i="12"/>
  <c r="DF351" i="12" s="1"/>
  <c r="CE351" i="12"/>
  <c r="U351" i="12"/>
  <c r="V351" i="12"/>
  <c r="W351" i="12" s="1"/>
  <c r="CN352" i="12"/>
  <c r="AU356" i="12"/>
  <c r="V358" i="12"/>
  <c r="W358" i="12" s="1"/>
  <c r="U358" i="12"/>
  <c r="CN359" i="12"/>
  <c r="FH361" i="12"/>
  <c r="AX362" i="12"/>
  <c r="AV362" i="12"/>
  <c r="EL365" i="12"/>
  <c r="AL333" i="12"/>
  <c r="AN333" i="12" s="1"/>
  <c r="BE334" i="12"/>
  <c r="BJ335" i="12"/>
  <c r="P336" i="12"/>
  <c r="AB336" i="12"/>
  <c r="AD336" i="12" s="1"/>
  <c r="CI336" i="12"/>
  <c r="CX336" i="12"/>
  <c r="CE337" i="12"/>
  <c r="CS337" i="12"/>
  <c r="DD337" i="12"/>
  <c r="BA340" i="12"/>
  <c r="BC340" i="12" s="1"/>
  <c r="CB340" i="12"/>
  <c r="CN340" i="12" s="1"/>
  <c r="CS340" i="12"/>
  <c r="Z342" i="12"/>
  <c r="CZ343" i="12"/>
  <c r="CI343" i="12"/>
  <c r="CY343" i="12"/>
  <c r="CH343" i="12"/>
  <c r="CX343" i="12"/>
  <c r="CD343" i="12"/>
  <c r="CW343" i="12"/>
  <c r="CM343" i="12"/>
  <c r="CC343" i="12"/>
  <c r="CV343" i="12"/>
  <c r="CL343" i="12"/>
  <c r="CB343" i="12"/>
  <c r="DD343" i="12"/>
  <c r="CT343" i="12"/>
  <c r="CJ343" i="12"/>
  <c r="AJ343" i="12"/>
  <c r="BA344" i="12"/>
  <c r="CF344" i="12"/>
  <c r="CZ344" i="12"/>
  <c r="BO344" i="12"/>
  <c r="BP344" i="12" s="1"/>
  <c r="BN344" i="12"/>
  <c r="BD344" i="12"/>
  <c r="BE344" i="12"/>
  <c r="AI345" i="12"/>
  <c r="BT345" i="12"/>
  <c r="BU345" i="12"/>
  <c r="EP347" i="12"/>
  <c r="DW347" i="12"/>
  <c r="EI347" i="12" s="1"/>
  <c r="DS347" i="12"/>
  <c r="EU347" i="12"/>
  <c r="FG347" i="12" s="1"/>
  <c r="ES347" i="12"/>
  <c r="FD347" i="12" s="1"/>
  <c r="DV347" i="12"/>
  <c r="EG347" i="12" s="1"/>
  <c r="AT347" i="12"/>
  <c r="AU347" i="12"/>
  <c r="BI348" i="12"/>
  <c r="AY348" i="12"/>
  <c r="AF350" i="12"/>
  <c r="P353" i="12"/>
  <c r="AJ353" i="12"/>
  <c r="AY355" i="12"/>
  <c r="AB361" i="12"/>
  <c r="AD361" i="12"/>
  <c r="CF302" i="12"/>
  <c r="CW302" i="12"/>
  <c r="AA305" i="12"/>
  <c r="ER305" i="12"/>
  <c r="BE307" i="12"/>
  <c r="AU309" i="12"/>
  <c r="DV309" i="12"/>
  <c r="AA313" i="12"/>
  <c r="AB313" i="12" s="1"/>
  <c r="AD313" i="12" s="1"/>
  <c r="ER313" i="12"/>
  <c r="BE315" i="12"/>
  <c r="DV317" i="12"/>
  <c r="EF317" i="12" s="1"/>
  <c r="AK319" i="12"/>
  <c r="AL319" i="12" s="1"/>
  <c r="AN319" i="12" s="1"/>
  <c r="AA321" i="12"/>
  <c r="ER321" i="12"/>
  <c r="FB321" i="12" s="1"/>
  <c r="BE323" i="12"/>
  <c r="AU325" i="12"/>
  <c r="AV325" i="12" s="1"/>
  <c r="AX325" i="12" s="1"/>
  <c r="DV325" i="12"/>
  <c r="EG325" i="12" s="1"/>
  <c r="CY329" i="12"/>
  <c r="CH329" i="12"/>
  <c r="CZ329" i="12"/>
  <c r="EQ331" i="12"/>
  <c r="EY331" i="12" s="1"/>
  <c r="DY331" i="12"/>
  <c r="DW331" i="12"/>
  <c r="EH331" i="12" s="1"/>
  <c r="CZ332" i="12"/>
  <c r="CI332" i="12"/>
  <c r="CX332" i="12"/>
  <c r="CG332" i="12"/>
  <c r="DA332" i="12"/>
  <c r="ER333" i="12"/>
  <c r="V334" i="12"/>
  <c r="W334" i="12" s="1"/>
  <c r="BA334" i="12"/>
  <c r="BT334" i="12"/>
  <c r="DX334" i="12"/>
  <c r="EK334" i="12" s="1"/>
  <c r="EW334" i="12"/>
  <c r="Q335" i="12"/>
  <c r="AY335" i="12"/>
  <c r="DY335" i="12"/>
  <c r="BC336" i="12"/>
  <c r="CJ336" i="12"/>
  <c r="CY336" i="12"/>
  <c r="DW336" i="12"/>
  <c r="EH336" i="12" s="1"/>
  <c r="EU336" i="12"/>
  <c r="BK337" i="12"/>
  <c r="BM337" i="12" s="1"/>
  <c r="CG337" i="12"/>
  <c r="CT337" i="12"/>
  <c r="DT337" i="12"/>
  <c r="EC337" i="12" s="1"/>
  <c r="ES337" i="12"/>
  <c r="FD337" i="12" s="1"/>
  <c r="DS337" i="12"/>
  <c r="EQ337" i="12"/>
  <c r="DY337" i="12"/>
  <c r="ER337" i="12"/>
  <c r="FA337" i="12" s="1"/>
  <c r="AG338" i="12"/>
  <c r="AI338" i="12" s="1"/>
  <c r="BO338" i="12"/>
  <c r="DY338" i="12"/>
  <c r="EU338" i="12"/>
  <c r="FG338" i="12" s="1"/>
  <c r="CH339" i="12"/>
  <c r="CX339" i="12"/>
  <c r="CE340" i="12"/>
  <c r="CT340" i="12"/>
  <c r="AI340" i="12"/>
  <c r="AJ340" i="12"/>
  <c r="Q341" i="12"/>
  <c r="AG341" i="12"/>
  <c r="AI341" i="12" s="1"/>
  <c r="AJ341" i="12"/>
  <c r="BT342" i="12"/>
  <c r="BU343" i="12"/>
  <c r="BW343" i="12" s="1"/>
  <c r="Z343" i="12"/>
  <c r="AS343" i="12"/>
  <c r="AZ344" i="12"/>
  <c r="CH344" i="12"/>
  <c r="DA344" i="12"/>
  <c r="G344" i="12"/>
  <c r="F344" i="12"/>
  <c r="AF345" i="12"/>
  <c r="CX345" i="12"/>
  <c r="CG345" i="12"/>
  <c r="CW345" i="12"/>
  <c r="CF345" i="12"/>
  <c r="CV345" i="12"/>
  <c r="CL345" i="12"/>
  <c r="CB345" i="12"/>
  <c r="CU345" i="12"/>
  <c r="CK345" i="12"/>
  <c r="DD345" i="12"/>
  <c r="CT345" i="12"/>
  <c r="CJ345" i="12"/>
  <c r="DB345" i="12"/>
  <c r="CH345" i="12"/>
  <c r="G345" i="12"/>
  <c r="F345" i="12"/>
  <c r="EW345" i="12"/>
  <c r="DT347" i="12"/>
  <c r="EC347" i="12" s="1"/>
  <c r="AU348" i="12"/>
  <c r="AV348" i="12"/>
  <c r="AX348" i="12" s="1"/>
  <c r="CD348" i="12"/>
  <c r="DA348" i="12"/>
  <c r="EM348" i="12"/>
  <c r="DX348" i="12"/>
  <c r="EJ348" i="12" s="1"/>
  <c r="V349" i="12"/>
  <c r="BH349" i="12"/>
  <c r="AZ349" i="12"/>
  <c r="BA349" i="12" s="1"/>
  <c r="AT350" i="12"/>
  <c r="CU351" i="12"/>
  <c r="EX351" i="12"/>
  <c r="P352" i="12"/>
  <c r="CX353" i="12"/>
  <c r="CG353" i="12"/>
  <c r="CW353" i="12"/>
  <c r="CF353" i="12"/>
  <c r="DD353" i="12"/>
  <c r="CV353" i="12"/>
  <c r="CM353" i="12"/>
  <c r="CE353" i="12"/>
  <c r="CZ353" i="12"/>
  <c r="CI353" i="12"/>
  <c r="DA353" i="12"/>
  <c r="CL353" i="12"/>
  <c r="CS353" i="12"/>
  <c r="CD353" i="12"/>
  <c r="DC353" i="12"/>
  <c r="CK353" i="12"/>
  <c r="DB353" i="12"/>
  <c r="CJ353" i="12"/>
  <c r="CY353" i="12"/>
  <c r="CH353" i="12"/>
  <c r="CT353" i="12"/>
  <c r="CB353" i="12"/>
  <c r="AK359" i="12"/>
  <c r="AL359" i="12"/>
  <c r="AJ359" i="12"/>
  <c r="AY359" i="12"/>
  <c r="Z367" i="12"/>
  <c r="AT368" i="12"/>
  <c r="AU368" i="12"/>
  <c r="CG302" i="12"/>
  <c r="CX302" i="12"/>
  <c r="DZ302" i="12"/>
  <c r="V303" i="12"/>
  <c r="AZ305" i="12"/>
  <c r="DS305" i="12"/>
  <c r="DX305" i="12" s="1"/>
  <c r="EK305" i="12" s="1"/>
  <c r="ES305" i="12"/>
  <c r="FC305" i="12" s="1"/>
  <c r="AP307" i="12"/>
  <c r="DY307" i="12"/>
  <c r="EQ307" i="12"/>
  <c r="AF309" i="12"/>
  <c r="AG309" i="12" s="1"/>
  <c r="DW309" i="12"/>
  <c r="EI309" i="12" s="1"/>
  <c r="CG310" i="12"/>
  <c r="CX310" i="12"/>
  <c r="V311" i="12"/>
  <c r="AZ313" i="12"/>
  <c r="BA313" i="12" s="1"/>
  <c r="DS313" i="12"/>
  <c r="ES313" i="12"/>
  <c r="FC313" i="12" s="1"/>
  <c r="AP315" i="12"/>
  <c r="DY315" i="12"/>
  <c r="EQ315" i="12"/>
  <c r="BT317" i="12"/>
  <c r="DW317" i="12"/>
  <c r="CG318" i="12"/>
  <c r="CX318" i="12"/>
  <c r="DZ318" i="12"/>
  <c r="BJ319" i="12"/>
  <c r="BK319" i="12" s="1"/>
  <c r="AZ321" i="12"/>
  <c r="DS321" i="12"/>
  <c r="ES321" i="12"/>
  <c r="FC321" i="12" s="1"/>
  <c r="AP323" i="12"/>
  <c r="DY323" i="12"/>
  <c r="EQ323" i="12"/>
  <c r="AF325" i="12"/>
  <c r="DW325" i="12"/>
  <c r="EI325" i="12" s="1"/>
  <c r="CG326" i="12"/>
  <c r="CX326" i="12"/>
  <c r="V327" i="12"/>
  <c r="AU329" i="12"/>
  <c r="CG329" i="12"/>
  <c r="DA329" i="12"/>
  <c r="AU330" i="12"/>
  <c r="AA331" i="12"/>
  <c r="DS331" i="12"/>
  <c r="CH332" i="12"/>
  <c r="DB332" i="12"/>
  <c r="AQ332" i="12"/>
  <c r="U333" i="12"/>
  <c r="DY333" i="12"/>
  <c r="EM333" i="12" s="1"/>
  <c r="AT333" i="12"/>
  <c r="ES333" i="12"/>
  <c r="FD333" i="12" s="1"/>
  <c r="EL334" i="12"/>
  <c r="R335" i="12"/>
  <c r="BZ335" i="12"/>
  <c r="CN335" i="12"/>
  <c r="BP335" i="12"/>
  <c r="BR335" i="12" s="1"/>
  <c r="AZ336" i="12"/>
  <c r="CL336" i="12"/>
  <c r="CZ336" i="12"/>
  <c r="Q337" i="12"/>
  <c r="AY337" i="12"/>
  <c r="CJ337" i="12"/>
  <c r="CU337" i="12"/>
  <c r="DU337" i="12"/>
  <c r="ED337" i="12" s="1"/>
  <c r="EU337" i="12"/>
  <c r="FG337" i="12" s="1"/>
  <c r="AG339" i="12"/>
  <c r="AF339" i="12"/>
  <c r="CI339" i="12"/>
  <c r="DA339" i="12"/>
  <c r="P339" i="12"/>
  <c r="CF340" i="12"/>
  <c r="CV340" i="12"/>
  <c r="AO340" i="12"/>
  <c r="BH342" i="12"/>
  <c r="EQ342" i="12"/>
  <c r="EY342" i="12" s="1"/>
  <c r="DY342" i="12"/>
  <c r="EL342" i="12" s="1"/>
  <c r="EP342" i="12"/>
  <c r="DW342" i="12"/>
  <c r="EH342" i="12" s="1"/>
  <c r="ES342" i="12"/>
  <c r="FC342" i="12" s="1"/>
  <c r="DV342" i="12"/>
  <c r="EF342" i="12" s="1"/>
  <c r="ER342" i="12"/>
  <c r="FB342" i="12" s="1"/>
  <c r="DU342" i="12"/>
  <c r="EE342" i="12" s="1"/>
  <c r="DS342" i="12"/>
  <c r="DX342" i="12" s="1"/>
  <c r="EK342" i="12" s="1"/>
  <c r="BC342" i="12"/>
  <c r="AI343" i="12"/>
  <c r="CS343" i="12"/>
  <c r="DF343" i="12" s="1"/>
  <c r="AT343" i="12"/>
  <c r="BM345" i="12"/>
  <c r="BZ345" i="12"/>
  <c r="Z345" i="12"/>
  <c r="AP346" i="12"/>
  <c r="DU347" i="12"/>
  <c r="ED347" i="12" s="1"/>
  <c r="BN347" i="12"/>
  <c r="CF348" i="12"/>
  <c r="DB348" i="12"/>
  <c r="BF349" i="12"/>
  <c r="BE349" i="12"/>
  <c r="EQ350" i="12"/>
  <c r="DY350" i="12"/>
  <c r="EM350" i="12" s="1"/>
  <c r="EP350" i="12"/>
  <c r="DX350" i="12"/>
  <c r="EJ350" i="12" s="1"/>
  <c r="ES350" i="12"/>
  <c r="FD350" i="12" s="1"/>
  <c r="DS350" i="12"/>
  <c r="DW350" i="12"/>
  <c r="EI350" i="12" s="1"/>
  <c r="ER350" i="12"/>
  <c r="FA350" i="12" s="1"/>
  <c r="DV350" i="12"/>
  <c r="EG350" i="12" s="1"/>
  <c r="AP351" i="12"/>
  <c r="BE351" i="12"/>
  <c r="BF351" i="12" s="1"/>
  <c r="BH351" i="12" s="1"/>
  <c r="DC351" i="12"/>
  <c r="BR352" i="12"/>
  <c r="BP352" i="12"/>
  <c r="DF353" i="12"/>
  <c r="AB354" i="12"/>
  <c r="AA354" i="12"/>
  <c r="Z354" i="12"/>
  <c r="AI356" i="12"/>
  <c r="DT305" i="12"/>
  <c r="EB305" i="12" s="1"/>
  <c r="DT313" i="12"/>
  <c r="EB313" i="12" s="1"/>
  <c r="DT321" i="12"/>
  <c r="EB321" i="12" s="1"/>
  <c r="DX325" i="12"/>
  <c r="EJ325" i="12" s="1"/>
  <c r="CI329" i="12"/>
  <c r="CS329" i="12"/>
  <c r="DF329" i="12" s="1"/>
  <c r="DB329" i="12"/>
  <c r="CN331" i="12"/>
  <c r="DT331" i="12"/>
  <c r="EB331" i="12" s="1"/>
  <c r="CJ332" i="12"/>
  <c r="CS332" i="12"/>
  <c r="DF332" i="12" s="1"/>
  <c r="DC332" i="12"/>
  <c r="AY332" i="12"/>
  <c r="ET333" i="12"/>
  <c r="FF333" i="12" s="1"/>
  <c r="BU334" i="12"/>
  <c r="DB335" i="12"/>
  <c r="CT335" i="12"/>
  <c r="CK335" i="12"/>
  <c r="CC335" i="12"/>
  <c r="DA335" i="12"/>
  <c r="CS335" i="12"/>
  <c r="DF335" i="12" s="1"/>
  <c r="CJ335" i="12"/>
  <c r="CB335" i="12"/>
  <c r="CY335" i="12"/>
  <c r="CH335" i="12"/>
  <c r="DD335" i="12"/>
  <c r="U336" i="12"/>
  <c r="AQ336" i="12"/>
  <c r="AS336" i="12" s="1"/>
  <c r="BA336" i="12"/>
  <c r="CN336" i="12"/>
  <c r="DA336" i="12"/>
  <c r="BF336" i="12"/>
  <c r="BE336" i="12"/>
  <c r="CK337" i="12"/>
  <c r="CV337" i="12"/>
  <c r="DV337" i="12"/>
  <c r="EG337" i="12" s="1"/>
  <c r="AK337" i="12"/>
  <c r="AJ337" i="12"/>
  <c r="AT338" i="12"/>
  <c r="BI338" i="12"/>
  <c r="BS339" i="12"/>
  <c r="BU339" i="12" s="1"/>
  <c r="CK339" i="12"/>
  <c r="DB339" i="12"/>
  <c r="BN339" i="12"/>
  <c r="BE340" i="12"/>
  <c r="BF340" i="12" s="1"/>
  <c r="BW340" i="12"/>
  <c r="CI340" i="12"/>
  <c r="DA340" i="12"/>
  <c r="AU340" i="12"/>
  <c r="U341" i="12"/>
  <c r="BJ341" i="12"/>
  <c r="DV341" i="12"/>
  <c r="EG341" i="12" s="1"/>
  <c r="EU341" i="12"/>
  <c r="DU341" i="12"/>
  <c r="ED341" i="12" s="1"/>
  <c r="ES341" i="12"/>
  <c r="FD341" i="12" s="1"/>
  <c r="DY341" i="12"/>
  <c r="ER341" i="12"/>
  <c r="FA341" i="12" s="1"/>
  <c r="EQ341" i="12"/>
  <c r="DW341" i="12"/>
  <c r="EI341" i="12" s="1"/>
  <c r="DS341" i="12"/>
  <c r="DT342" i="12"/>
  <c r="EB342" i="12" s="1"/>
  <c r="BF342" i="12"/>
  <c r="BE342" i="12"/>
  <c r="CU343" i="12"/>
  <c r="AZ343" i="12"/>
  <c r="AO344" i="12"/>
  <c r="BU344" i="12"/>
  <c r="BW344" i="12" s="1"/>
  <c r="U345" i="12"/>
  <c r="BJ345" i="12"/>
  <c r="BK345" i="12" s="1"/>
  <c r="CC345" i="12"/>
  <c r="CS345" i="12"/>
  <c r="AG345" i="12"/>
  <c r="AT346" i="12"/>
  <c r="AU346" i="12"/>
  <c r="AV346" i="12" s="1"/>
  <c r="BK347" i="12"/>
  <c r="BM347" i="12" s="1"/>
  <c r="DF347" i="12"/>
  <c r="DY347" i="12"/>
  <c r="EM347" i="12" s="1"/>
  <c r="EQ347" i="12"/>
  <c r="EZ347" i="12" s="1"/>
  <c r="CM348" i="12"/>
  <c r="DD348" i="12"/>
  <c r="ET348" i="12"/>
  <c r="FF348" i="12" s="1"/>
  <c r="BW349" i="12"/>
  <c r="DT350" i="12"/>
  <c r="EC350" i="12" s="1"/>
  <c r="BN350" i="12"/>
  <c r="BP350" i="12"/>
  <c r="BO350" i="12"/>
  <c r="AQ351" i="12"/>
  <c r="AS351" i="12" s="1"/>
  <c r="CB351" i="12"/>
  <c r="DD351" i="12"/>
  <c r="U352" i="12"/>
  <c r="CU353" i="12"/>
  <c r="DV355" i="12"/>
  <c r="EF355" i="12" s="1"/>
  <c r="EU355" i="12"/>
  <c r="FH355" i="12" s="1"/>
  <c r="DU355" i="12"/>
  <c r="EE355" i="12" s="1"/>
  <c r="ET355" i="12"/>
  <c r="FE355" i="12" s="1"/>
  <c r="DT355" i="12"/>
  <c r="EB355" i="12" s="1"/>
  <c r="EP355" i="12"/>
  <c r="EQ355" i="12"/>
  <c r="EY355" i="12" s="1"/>
  <c r="DW355" i="12"/>
  <c r="EH355" i="12" s="1"/>
  <c r="ER355" i="12"/>
  <c r="FB355" i="12" s="1"/>
  <c r="DY355" i="12"/>
  <c r="EL355" i="12" s="1"/>
  <c r="DS355" i="12"/>
  <c r="ES355" i="12"/>
  <c r="FC355" i="12" s="1"/>
  <c r="BN360" i="12"/>
  <c r="AY367" i="12"/>
  <c r="AZ367" i="12"/>
  <c r="AK372" i="12"/>
  <c r="AL372" i="12" s="1"/>
  <c r="AJ372" i="12"/>
  <c r="BA373" i="12"/>
  <c r="AZ373" i="12"/>
  <c r="BC373" i="12" s="1"/>
  <c r="CZ357" i="12"/>
  <c r="CI357" i="12"/>
  <c r="CY357" i="12"/>
  <c r="CH357" i="12"/>
  <c r="CX357" i="12"/>
  <c r="CG357" i="12"/>
  <c r="DB357" i="12"/>
  <c r="CT357" i="12"/>
  <c r="CK357" i="12"/>
  <c r="CC357" i="12"/>
  <c r="CD357" i="12"/>
  <c r="DC357" i="12"/>
  <c r="CW357" i="12"/>
  <c r="CL357" i="12"/>
  <c r="AA357" i="12"/>
  <c r="AB357" i="12" s="1"/>
  <c r="Z357" i="12"/>
  <c r="AK358" i="12"/>
  <c r="AL358" i="12" s="1"/>
  <c r="DD361" i="12"/>
  <c r="CV361" i="12"/>
  <c r="CM361" i="12"/>
  <c r="CE361" i="12"/>
  <c r="DC361" i="12"/>
  <c r="CU361" i="12"/>
  <c r="CL361" i="12"/>
  <c r="CD361" i="12"/>
  <c r="DB361" i="12"/>
  <c r="CT361" i="12"/>
  <c r="CK361" i="12"/>
  <c r="CC361" i="12"/>
  <c r="CX361" i="12"/>
  <c r="CG361" i="12"/>
  <c r="DA361" i="12"/>
  <c r="CZ361" i="12"/>
  <c r="CJ361" i="12"/>
  <c r="CW361" i="12"/>
  <c r="CH361" i="12"/>
  <c r="AJ361" i="12"/>
  <c r="AI362" i="12"/>
  <c r="AA363" i="12"/>
  <c r="AB363" i="12" s="1"/>
  <c r="DV363" i="12"/>
  <c r="EF363" i="12" s="1"/>
  <c r="EU363" i="12"/>
  <c r="DU363" i="12"/>
  <c r="EE363" i="12" s="1"/>
  <c r="DT363" i="12"/>
  <c r="EB363" i="12" s="1"/>
  <c r="EP363" i="12"/>
  <c r="DY363" i="12"/>
  <c r="DW363" i="12"/>
  <c r="EH363" i="12" s="1"/>
  <c r="DS363" i="12"/>
  <c r="ER363" i="12"/>
  <c r="FB363" i="12" s="1"/>
  <c r="U365" i="12"/>
  <c r="W365" i="12"/>
  <c r="V365" i="12"/>
  <c r="BS365" i="12"/>
  <c r="BU365" i="12"/>
  <c r="BT365" i="12"/>
  <c r="FG367" i="12"/>
  <c r="ET367" i="12"/>
  <c r="EX375" i="12"/>
  <c r="BJ382" i="12"/>
  <c r="BI382" i="12"/>
  <c r="CX359" i="12"/>
  <c r="CG359" i="12"/>
  <c r="CW359" i="12"/>
  <c r="CF359" i="12"/>
  <c r="DD359" i="12"/>
  <c r="CV359" i="12"/>
  <c r="CM359" i="12"/>
  <c r="CE359" i="12"/>
  <c r="CZ359" i="12"/>
  <c r="CI359" i="12"/>
  <c r="DA359" i="12"/>
  <c r="CL359" i="12"/>
  <c r="CU359" i="12"/>
  <c r="CJ359" i="12"/>
  <c r="CS359" i="12"/>
  <c r="CD359" i="12"/>
  <c r="P359" i="12"/>
  <c r="AE359" i="12"/>
  <c r="BW362" i="12"/>
  <c r="CY362" i="12"/>
  <c r="CH362" i="12"/>
  <c r="CX362" i="12"/>
  <c r="CG362" i="12"/>
  <c r="CW362" i="12"/>
  <c r="CF362" i="12"/>
  <c r="DA362" i="12"/>
  <c r="CS362" i="12"/>
  <c r="DF362" i="12" s="1"/>
  <c r="CJ362" i="12"/>
  <c r="CB362" i="12"/>
  <c r="CU362" i="12"/>
  <c r="CE362" i="12"/>
  <c r="CT362" i="12"/>
  <c r="CD362" i="12"/>
  <c r="CC362" i="12"/>
  <c r="DC362" i="12"/>
  <c r="CM362" i="12"/>
  <c r="BS363" i="12"/>
  <c r="ET364" i="12"/>
  <c r="FF364" i="12" s="1"/>
  <c r="AT364" i="12"/>
  <c r="AB365" i="12"/>
  <c r="EX365" i="12"/>
  <c r="BK368" i="12"/>
  <c r="BM368" i="12" s="1"/>
  <c r="BP368" i="12"/>
  <c r="BR368" i="12" s="1"/>
  <c r="AT370" i="12"/>
  <c r="BU373" i="12"/>
  <c r="BW373" i="12" s="1"/>
  <c r="AO373" i="12"/>
  <c r="AV377" i="12"/>
  <c r="AU377" i="12"/>
  <c r="AX377" i="12"/>
  <c r="EQ379" i="12"/>
  <c r="EY379" i="12" s="1"/>
  <c r="DY379" i="12"/>
  <c r="EP379" i="12"/>
  <c r="EU379" i="12"/>
  <c r="FH379" i="12" s="1"/>
  <c r="DU379" i="12"/>
  <c r="EE379" i="12" s="1"/>
  <c r="DV379" i="12"/>
  <c r="EF379" i="12" s="1"/>
  <c r="ES379" i="12"/>
  <c r="FC379" i="12" s="1"/>
  <c r="DT379" i="12"/>
  <c r="EB379" i="12" s="1"/>
  <c r="ER379" i="12"/>
  <c r="FB379" i="12" s="1"/>
  <c r="DS379" i="12"/>
  <c r="DW379" i="12"/>
  <c r="EH379" i="12" s="1"/>
  <c r="AF380" i="12"/>
  <c r="ER332" i="12"/>
  <c r="CE334" i="12"/>
  <c r="CM334" i="12"/>
  <c r="CV334" i="12"/>
  <c r="DD334" i="12"/>
  <c r="AN339" i="12"/>
  <c r="T340" i="12"/>
  <c r="BZ340" i="12"/>
  <c r="CL341" i="12"/>
  <c r="CW341" i="12"/>
  <c r="CJ342" i="12"/>
  <c r="CU342" i="12"/>
  <c r="DF345" i="12"/>
  <c r="F346" i="12"/>
  <c r="CK347" i="12"/>
  <c r="CY347" i="12"/>
  <c r="AA349" i="12"/>
  <c r="AB349" i="12" s="1"/>
  <c r="DV349" i="12"/>
  <c r="EF349" i="12" s="1"/>
  <c r="EU349" i="12"/>
  <c r="DU349" i="12"/>
  <c r="EE349" i="12" s="1"/>
  <c r="EP349" i="12"/>
  <c r="DT349" i="12"/>
  <c r="EB349" i="12" s="1"/>
  <c r="CI350" i="12"/>
  <c r="CU350" i="12"/>
  <c r="ET351" i="12"/>
  <c r="FE351" i="12" s="1"/>
  <c r="DT351" i="12"/>
  <c r="EB351" i="12" s="1"/>
  <c r="ES351" i="12"/>
  <c r="FC351" i="12" s="1"/>
  <c r="DS351" i="12"/>
  <c r="DV351" i="12"/>
  <c r="EF351" i="12" s="1"/>
  <c r="EQ351" i="12"/>
  <c r="DU351" i="12"/>
  <c r="EE351" i="12" s="1"/>
  <c r="EU351" i="12"/>
  <c r="FH351" i="12" s="1"/>
  <c r="EP352" i="12"/>
  <c r="AG353" i="12"/>
  <c r="BD353" i="12"/>
  <c r="AD355" i="12"/>
  <c r="AB355" i="12"/>
  <c r="CD355" i="12"/>
  <c r="AO355" i="12"/>
  <c r="AP355" i="12"/>
  <c r="AV357" i="12"/>
  <c r="AX357" i="12" s="1"/>
  <c r="CS357" i="12"/>
  <c r="DF357" i="12" s="1"/>
  <c r="EM357" i="12"/>
  <c r="DW358" i="12"/>
  <c r="EI358" i="12" s="1"/>
  <c r="DV358" i="12"/>
  <c r="EG358" i="12" s="1"/>
  <c r="EU358" i="12"/>
  <c r="FG358" i="12" s="1"/>
  <c r="DU358" i="12"/>
  <c r="ED358" i="12" s="1"/>
  <c r="EQ358" i="12"/>
  <c r="EZ358" i="12" s="1"/>
  <c r="DY358" i="12"/>
  <c r="EM358" i="12" s="1"/>
  <c r="DS358" i="12"/>
  <c r="ER358" i="12"/>
  <c r="FA358" i="12" s="1"/>
  <c r="DF359" i="12"/>
  <c r="BM360" i="12"/>
  <c r="BK360" i="12"/>
  <c r="CS361" i="12"/>
  <c r="DF361" i="12" s="1"/>
  <c r="U361" i="12"/>
  <c r="AO362" i="12"/>
  <c r="BC363" i="12"/>
  <c r="AZ363" i="12"/>
  <c r="BA363" i="12" s="1"/>
  <c r="EQ363" i="12"/>
  <c r="EY363" i="12" s="1"/>
  <c r="Z364" i="12"/>
  <c r="BE365" i="12"/>
  <c r="CB365" i="12"/>
  <c r="DC365" i="12"/>
  <c r="AI366" i="12"/>
  <c r="AG366" i="12"/>
  <c r="BI367" i="12"/>
  <c r="BJ367" i="12"/>
  <c r="AZ369" i="12"/>
  <c r="BC369" i="12" s="1"/>
  <c r="BA369" i="12"/>
  <c r="AT369" i="12"/>
  <c r="CZ372" i="12"/>
  <c r="CI372" i="12"/>
  <c r="CY372" i="12"/>
  <c r="CH372" i="12"/>
  <c r="CV372" i="12"/>
  <c r="CL372" i="12"/>
  <c r="CB372" i="12"/>
  <c r="CU372" i="12"/>
  <c r="CK372" i="12"/>
  <c r="DD372" i="12"/>
  <c r="CT372" i="12"/>
  <c r="CJ372" i="12"/>
  <c r="CX372" i="12"/>
  <c r="CD372" i="12"/>
  <c r="CW372" i="12"/>
  <c r="CC372" i="12"/>
  <c r="CS372" i="12"/>
  <c r="DF372" i="12" s="1"/>
  <c r="CM372" i="12"/>
  <c r="EA373" i="12"/>
  <c r="BZ374" i="12"/>
  <c r="Z375" i="12"/>
  <c r="AX376" i="12"/>
  <c r="BU376" i="12"/>
  <c r="BT376" i="12"/>
  <c r="BS376" i="12"/>
  <c r="AP377" i="12"/>
  <c r="AZ379" i="12"/>
  <c r="BA379" i="12" s="1"/>
  <c r="CN379" i="12"/>
  <c r="BZ379" i="12"/>
  <c r="AY382" i="12"/>
  <c r="T386" i="12"/>
  <c r="DB363" i="12"/>
  <c r="CT363" i="12"/>
  <c r="CK363" i="12"/>
  <c r="CC363" i="12"/>
  <c r="DA363" i="12"/>
  <c r="CS363" i="12"/>
  <c r="DF363" i="12" s="1"/>
  <c r="CJ363" i="12"/>
  <c r="CB363" i="12"/>
  <c r="CZ363" i="12"/>
  <c r="CI363" i="12"/>
  <c r="DD363" i="12"/>
  <c r="CV363" i="12"/>
  <c r="CM363" i="12"/>
  <c r="CE363" i="12"/>
  <c r="CW363" i="12"/>
  <c r="CG363" i="12"/>
  <c r="CU363" i="12"/>
  <c r="CF363" i="12"/>
  <c r="CD363" i="12"/>
  <c r="AO364" i="12"/>
  <c r="BJ364" i="12"/>
  <c r="BI364" i="12"/>
  <c r="F367" i="12"/>
  <c r="EM372" i="12"/>
  <c r="DX372" i="12"/>
  <c r="EJ372" i="12" s="1"/>
  <c r="Z374" i="12"/>
  <c r="DA375" i="12"/>
  <c r="CS375" i="12"/>
  <c r="DF375" i="12" s="1"/>
  <c r="CJ375" i="12"/>
  <c r="CB375" i="12"/>
  <c r="CZ375" i="12"/>
  <c r="CI375" i="12"/>
  <c r="CW375" i="12"/>
  <c r="CY375" i="12"/>
  <c r="CD375" i="12"/>
  <c r="CX375" i="12"/>
  <c r="CM375" i="12"/>
  <c r="CC375" i="12"/>
  <c r="CV375" i="12"/>
  <c r="CL375" i="12"/>
  <c r="DC375" i="12"/>
  <c r="CF375" i="12"/>
  <c r="CK375" i="12"/>
  <c r="CH375" i="12"/>
  <c r="DD375" i="12"/>
  <c r="CG375" i="12"/>
  <c r="CU375" i="12"/>
  <c r="AE378" i="12"/>
  <c r="AF378" i="12"/>
  <c r="BR385" i="12"/>
  <c r="DT332" i="12"/>
  <c r="CG334" i="12"/>
  <c r="CX334" i="12"/>
  <c r="DZ334" i="12"/>
  <c r="AL339" i="12"/>
  <c r="AA340" i="12"/>
  <c r="BP341" i="12"/>
  <c r="BR341" i="12" s="1"/>
  <c r="CD341" i="12"/>
  <c r="CY341" i="12"/>
  <c r="CB342" i="12"/>
  <c r="CN342" i="12" s="1"/>
  <c r="CL342" i="12"/>
  <c r="CY342" i="12"/>
  <c r="R343" i="12"/>
  <c r="DT343" i="12"/>
  <c r="EC343" i="12" s="1"/>
  <c r="ES343" i="12"/>
  <c r="FD343" i="12" s="1"/>
  <c r="DS343" i="12"/>
  <c r="DW344" i="12"/>
  <c r="EH344" i="12" s="1"/>
  <c r="DV344" i="12"/>
  <c r="AX345" i="12"/>
  <c r="AB346" i="12"/>
  <c r="AD346" i="12" s="1"/>
  <c r="CB347" i="12"/>
  <c r="CN347" i="12" s="1"/>
  <c r="T348" i="12"/>
  <c r="AO349" i="12"/>
  <c r="DW349" i="12"/>
  <c r="EH349" i="12" s="1"/>
  <c r="ER349" i="12"/>
  <c r="FB349" i="12" s="1"/>
  <c r="CK350" i="12"/>
  <c r="DA350" i="12"/>
  <c r="Q350" i="12"/>
  <c r="BA351" i="12"/>
  <c r="BC351" i="12" s="1"/>
  <c r="ES352" i="12"/>
  <c r="FD352" i="12" s="1"/>
  <c r="W353" i="12"/>
  <c r="AY354" i="12"/>
  <c r="R357" i="12"/>
  <c r="CE357" i="12"/>
  <c r="CV357" i="12"/>
  <c r="AJ358" i="12"/>
  <c r="CB359" i="12"/>
  <c r="BZ359" i="12" s="1"/>
  <c r="CY359" i="12"/>
  <c r="CB361" i="12"/>
  <c r="EX361" i="12"/>
  <c r="AO361" i="12"/>
  <c r="CZ362" i="12"/>
  <c r="BP366" i="12"/>
  <c r="BR366" i="12" s="1"/>
  <c r="DC366" i="12"/>
  <c r="CU366" i="12"/>
  <c r="CL366" i="12"/>
  <c r="CD366" i="12"/>
  <c r="DB366" i="12"/>
  <c r="CT366" i="12"/>
  <c r="CK366" i="12"/>
  <c r="CC366" i="12"/>
  <c r="DA366" i="12"/>
  <c r="CS366" i="12"/>
  <c r="CJ366" i="12"/>
  <c r="CB366" i="12"/>
  <c r="CN366" i="12" s="1"/>
  <c r="CW366" i="12"/>
  <c r="CF366" i="12"/>
  <c r="DD366" i="12"/>
  <c r="CM366" i="12"/>
  <c r="CY366" i="12"/>
  <c r="CH366" i="12"/>
  <c r="G367" i="12"/>
  <c r="BT367" i="12"/>
  <c r="BU367" i="12" s="1"/>
  <c r="BS367" i="12"/>
  <c r="BO368" i="12"/>
  <c r="BD369" i="12"/>
  <c r="BF369" i="12"/>
  <c r="BE369" i="12"/>
  <c r="DV370" i="12"/>
  <c r="EG370" i="12" s="1"/>
  <c r="EU370" i="12"/>
  <c r="FG370" i="12" s="1"/>
  <c r="DU370" i="12"/>
  <c r="ED370" i="12" s="1"/>
  <c r="EQ370" i="12"/>
  <c r="EZ370" i="12" s="1"/>
  <c r="DW370" i="12"/>
  <c r="EI370" i="12" s="1"/>
  <c r="EP370" i="12"/>
  <c r="DT370" i="12"/>
  <c r="EC370" i="12" s="1"/>
  <c r="DS370" i="12"/>
  <c r="ES370" i="12"/>
  <c r="FD370" i="12" s="1"/>
  <c r="DY370" i="12"/>
  <c r="ET370" i="12"/>
  <c r="FF370" i="12" s="1"/>
  <c r="ER370" i="12"/>
  <c r="FA370" i="12" s="1"/>
  <c r="AI372" i="12"/>
  <c r="DA372" i="12"/>
  <c r="EX372" i="12"/>
  <c r="AE373" i="12"/>
  <c r="V374" i="12"/>
  <c r="W374" i="12" s="1"/>
  <c r="BK374" i="12"/>
  <c r="BM374" i="12" s="1"/>
  <c r="AE374" i="12"/>
  <c r="AF376" i="12"/>
  <c r="AG376" i="12" s="1"/>
  <c r="AI376" i="12"/>
  <c r="EM377" i="12"/>
  <c r="AL378" i="12"/>
  <c r="P381" i="12"/>
  <c r="CE341" i="12"/>
  <c r="AU341" i="12"/>
  <c r="AT341" i="12"/>
  <c r="Y342" i="12"/>
  <c r="CC342" i="12"/>
  <c r="W344" i="12"/>
  <c r="Y344" i="12" s="1"/>
  <c r="CN345" i="12"/>
  <c r="BF346" i="12"/>
  <c r="BH346" i="12" s="1"/>
  <c r="DD347" i="12"/>
  <c r="CV347" i="12"/>
  <c r="CM347" i="12"/>
  <c r="CE347" i="12"/>
  <c r="DC347" i="12"/>
  <c r="CU347" i="12"/>
  <c r="CL347" i="12"/>
  <c r="CD347" i="12"/>
  <c r="CW347" i="12"/>
  <c r="CJ347" i="12"/>
  <c r="DB347" i="12"/>
  <c r="ES349" i="12"/>
  <c r="FC349" i="12" s="1"/>
  <c r="CN350" i="12"/>
  <c r="DY351" i="12"/>
  <c r="EL351" i="12" s="1"/>
  <c r="AN352" i="12"/>
  <c r="Y353" i="12"/>
  <c r="BO354" i="12"/>
  <c r="BP354" i="12" s="1"/>
  <c r="BS355" i="12"/>
  <c r="BU355" i="12"/>
  <c r="BT355" i="12"/>
  <c r="BJ356" i="12"/>
  <c r="BK356" i="12" s="1"/>
  <c r="CN356" i="12"/>
  <c r="BZ356" i="12"/>
  <c r="AP356" i="12"/>
  <c r="AO356" i="12"/>
  <c r="AQ356" i="12"/>
  <c r="CF357" i="12"/>
  <c r="DA357" i="12"/>
  <c r="DC358" i="12"/>
  <c r="CU358" i="12"/>
  <c r="CL358" i="12"/>
  <c r="CD358" i="12"/>
  <c r="DB358" i="12"/>
  <c r="CT358" i="12"/>
  <c r="CK358" i="12"/>
  <c r="CC358" i="12"/>
  <c r="DA358" i="12"/>
  <c r="CS358" i="12"/>
  <c r="CJ358" i="12"/>
  <c r="CB358" i="12"/>
  <c r="BZ358" i="12" s="1"/>
  <c r="CW358" i="12"/>
  <c r="CF358" i="12"/>
  <c r="CV358" i="12"/>
  <c r="CE358" i="12"/>
  <c r="DD358" i="12"/>
  <c r="CM358" i="12"/>
  <c r="EP358" i="12"/>
  <c r="AX359" i="12"/>
  <c r="AU359" i="12"/>
  <c r="AV359" i="12" s="1"/>
  <c r="CC359" i="12"/>
  <c r="DB359" i="12"/>
  <c r="AT360" i="12"/>
  <c r="CF361" i="12"/>
  <c r="EA361" i="12"/>
  <c r="BZ362" i="12"/>
  <c r="CN362" i="12"/>
  <c r="DB362" i="12"/>
  <c r="CX363" i="12"/>
  <c r="AD365" i="12"/>
  <c r="DF366" i="12"/>
  <c r="P366" i="12"/>
  <c r="EX366" i="12"/>
  <c r="H367" i="12"/>
  <c r="DZ367" i="12"/>
  <c r="DX367" i="12"/>
  <c r="EJ367" i="12" s="1"/>
  <c r="U367" i="12"/>
  <c r="V367" i="12"/>
  <c r="T368" i="12"/>
  <c r="AI368" i="12"/>
  <c r="BO369" i="12"/>
  <c r="DB372" i="12"/>
  <c r="CT375" i="12"/>
  <c r="BZ376" i="12"/>
  <c r="AO378" i="12"/>
  <c r="CW379" i="12"/>
  <c r="CF379" i="12"/>
  <c r="DD379" i="12"/>
  <c r="CV379" i="12"/>
  <c r="CM379" i="12"/>
  <c r="CE379" i="12"/>
  <c r="DA379" i="12"/>
  <c r="CS379" i="12"/>
  <c r="DF379" i="12" s="1"/>
  <c r="CJ379" i="12"/>
  <c r="CB379" i="12"/>
  <c r="CX379" i="12"/>
  <c r="CI379" i="12"/>
  <c r="CU379" i="12"/>
  <c r="CH379" i="12"/>
  <c r="CT379" i="12"/>
  <c r="CG379" i="12"/>
  <c r="CZ379" i="12"/>
  <c r="CL379" i="12"/>
  <c r="CY379" i="12"/>
  <c r="CK379" i="12"/>
  <c r="DT380" i="12"/>
  <c r="EC380" i="12" s="1"/>
  <c r="ES380" i="12"/>
  <c r="FD380" i="12" s="1"/>
  <c r="DS380" i="12"/>
  <c r="EP380" i="12"/>
  <c r="ER380" i="12"/>
  <c r="FA380" i="12" s="1"/>
  <c r="DU380" i="12"/>
  <c r="ED380" i="12" s="1"/>
  <c r="EU380" i="12"/>
  <c r="FG380" i="12" s="1"/>
  <c r="EQ380" i="12"/>
  <c r="EZ380" i="12" s="1"/>
  <c r="DY380" i="12"/>
  <c r="EM380" i="12" s="1"/>
  <c r="DV380" i="12"/>
  <c r="EG380" i="12" s="1"/>
  <c r="DB341" i="12"/>
  <c r="CT341" i="12"/>
  <c r="CK341" i="12"/>
  <c r="CC341" i="12"/>
  <c r="DA341" i="12"/>
  <c r="CS341" i="12"/>
  <c r="DF341" i="12" s="1"/>
  <c r="CJ341" i="12"/>
  <c r="CB341" i="12"/>
  <c r="DC341" i="12"/>
  <c r="CW342" i="12"/>
  <c r="CF342" i="12"/>
  <c r="DD342" i="12"/>
  <c r="CV342" i="12"/>
  <c r="CM342" i="12"/>
  <c r="CE342" i="12"/>
  <c r="DA342" i="12"/>
  <c r="EX344" i="12"/>
  <c r="EW344" i="12"/>
  <c r="DZ345" i="12"/>
  <c r="R345" i="12"/>
  <c r="AK346" i="12"/>
  <c r="AL346" i="12" s="1"/>
  <c r="P347" i="12"/>
  <c r="AI348" i="12"/>
  <c r="BR349" i="12"/>
  <c r="BO349" i="12"/>
  <c r="BP349" i="12" s="1"/>
  <c r="AL350" i="12"/>
  <c r="AN350" i="12" s="1"/>
  <c r="CW350" i="12"/>
  <c r="CF350" i="12"/>
  <c r="DD350" i="12"/>
  <c r="CV350" i="12"/>
  <c r="CM350" i="12"/>
  <c r="CE350" i="12"/>
  <c r="CY350" i="12"/>
  <c r="CZ350" i="12"/>
  <c r="CL350" i="12"/>
  <c r="CB350" i="12"/>
  <c r="BZ350" i="12" s="1"/>
  <c r="DC350" i="12"/>
  <c r="AZ351" i="12"/>
  <c r="DW352" i="12"/>
  <c r="EI352" i="12" s="1"/>
  <c r="DV352" i="12"/>
  <c r="EG352" i="12" s="1"/>
  <c r="EU352" i="12"/>
  <c r="FG352" i="12" s="1"/>
  <c r="DU352" i="12"/>
  <c r="ED352" i="12" s="1"/>
  <c r="EQ352" i="12"/>
  <c r="EZ352" i="12" s="1"/>
  <c r="DY352" i="12"/>
  <c r="EM352" i="12" s="1"/>
  <c r="AU352" i="12"/>
  <c r="AV352" i="12" s="1"/>
  <c r="AT352" i="12"/>
  <c r="BU353" i="12"/>
  <c r="BW353" i="12" s="1"/>
  <c r="Z353" i="12"/>
  <c r="BM354" i="12"/>
  <c r="Q354" i="12"/>
  <c r="BS354" i="12"/>
  <c r="BT354" i="12"/>
  <c r="DB355" i="12"/>
  <c r="CT355" i="12"/>
  <c r="CK355" i="12"/>
  <c r="CC355" i="12"/>
  <c r="DA355" i="12"/>
  <c r="CS355" i="12"/>
  <c r="DF355" i="12" s="1"/>
  <c r="CJ355" i="12"/>
  <c r="CB355" i="12"/>
  <c r="CZ355" i="12"/>
  <c r="CI355" i="12"/>
  <c r="DD355" i="12"/>
  <c r="CV355" i="12"/>
  <c r="CM355" i="12"/>
  <c r="CE355" i="12"/>
  <c r="DC355" i="12"/>
  <c r="CX355" i="12"/>
  <c r="CH355" i="12"/>
  <c r="CU355" i="12"/>
  <c r="CF355" i="12"/>
  <c r="P356" i="12"/>
  <c r="BN356" i="12"/>
  <c r="CJ357" i="12"/>
  <c r="DD357" i="12"/>
  <c r="AJ357" i="12"/>
  <c r="AK357" i="12" s="1"/>
  <c r="DF358" i="12"/>
  <c r="P358" i="12"/>
  <c r="AF359" i="12"/>
  <c r="AG359" i="12" s="1"/>
  <c r="CH359" i="12"/>
  <c r="DC359" i="12"/>
  <c r="F359" i="12"/>
  <c r="BO359" i="12"/>
  <c r="BN359" i="12"/>
  <c r="CI361" i="12"/>
  <c r="Q361" i="12"/>
  <c r="P361" i="12"/>
  <c r="BE361" i="12"/>
  <c r="BD361" i="12"/>
  <c r="BF361" i="12"/>
  <c r="CI362" i="12"/>
  <c r="DD362" i="12"/>
  <c r="R362" i="12"/>
  <c r="T362" i="12" s="1"/>
  <c r="CY363" i="12"/>
  <c r="CZ365" i="12"/>
  <c r="CI365" i="12"/>
  <c r="CY365" i="12"/>
  <c r="CH365" i="12"/>
  <c r="CX365" i="12"/>
  <c r="CG365" i="12"/>
  <c r="DB365" i="12"/>
  <c r="CT365" i="12"/>
  <c r="CK365" i="12"/>
  <c r="CC365" i="12"/>
  <c r="CW365" i="12"/>
  <c r="CL365" i="12"/>
  <c r="CV365" i="12"/>
  <c r="CJ365" i="12"/>
  <c r="CU365" i="12"/>
  <c r="CF365" i="12"/>
  <c r="CD365" i="12"/>
  <c r="U366" i="12"/>
  <c r="CX367" i="12"/>
  <c r="CG367" i="12"/>
  <c r="CW367" i="12"/>
  <c r="CF367" i="12"/>
  <c r="DD367" i="12"/>
  <c r="CV367" i="12"/>
  <c r="CM367" i="12"/>
  <c r="CE367" i="12"/>
  <c r="CZ367" i="12"/>
  <c r="CI367" i="12"/>
  <c r="CY367" i="12"/>
  <c r="CK367" i="12"/>
  <c r="CU367" i="12"/>
  <c r="CJ367" i="12"/>
  <c r="CT367" i="12"/>
  <c r="CH367" i="12"/>
  <c r="CC367" i="12"/>
  <c r="AF367" i="12"/>
  <c r="AG367" i="12" s="1"/>
  <c r="AI367" i="12" s="1"/>
  <c r="AQ369" i="12"/>
  <c r="AS369" i="12" s="1"/>
  <c r="EX369" i="12"/>
  <c r="DC372" i="12"/>
  <c r="DC373" i="12"/>
  <c r="CU373" i="12"/>
  <c r="CL373" i="12"/>
  <c r="CD373" i="12"/>
  <c r="DB373" i="12"/>
  <c r="CT373" i="12"/>
  <c r="CK373" i="12"/>
  <c r="CC373" i="12"/>
  <c r="CV373" i="12"/>
  <c r="CI373" i="12"/>
  <c r="CS373" i="12"/>
  <c r="DF373" i="12" s="1"/>
  <c r="CH373" i="12"/>
  <c r="DD373" i="12"/>
  <c r="CG373" i="12"/>
  <c r="CX373" i="12"/>
  <c r="CM373" i="12"/>
  <c r="CZ373" i="12"/>
  <c r="CF373" i="12"/>
  <c r="CY373" i="12"/>
  <c r="CE373" i="12"/>
  <c r="CW373" i="12"/>
  <c r="CB373" i="12"/>
  <c r="EY373" i="12"/>
  <c r="ET373" i="12"/>
  <c r="FE373" i="12" s="1"/>
  <c r="CX374" i="12"/>
  <c r="CG374" i="12"/>
  <c r="CW374" i="12"/>
  <c r="CF374" i="12"/>
  <c r="DD374" i="12"/>
  <c r="CT374" i="12"/>
  <c r="CJ374" i="12"/>
  <c r="DC374" i="12"/>
  <c r="CS374" i="12"/>
  <c r="CI374" i="12"/>
  <c r="DB374" i="12"/>
  <c r="CH374" i="12"/>
  <c r="CV374" i="12"/>
  <c r="CL374" i="12"/>
  <c r="CB374" i="12"/>
  <c r="CN374" i="12" s="1"/>
  <c r="CM374" i="12"/>
  <c r="DA374" i="12"/>
  <c r="CK374" i="12"/>
  <c r="CY374" i="12"/>
  <c r="CD374" i="12"/>
  <c r="AQ374" i="12"/>
  <c r="AP374" i="12"/>
  <c r="AO374" i="12"/>
  <c r="DB375" i="12"/>
  <c r="BS375" i="12"/>
  <c r="BT375" i="12" s="1"/>
  <c r="U377" i="12"/>
  <c r="V377" i="12" s="1"/>
  <c r="EX377" i="12"/>
  <c r="AK378" i="12"/>
  <c r="DW380" i="12"/>
  <c r="EI380" i="12" s="1"/>
  <c r="AA381" i="12"/>
  <c r="AB381" i="12" s="1"/>
  <c r="DZ382" i="12"/>
  <c r="DX382" i="12"/>
  <c r="EJ382" i="12" s="1"/>
  <c r="AX384" i="12"/>
  <c r="CB384" i="12"/>
  <c r="CY384" i="12"/>
  <c r="AK386" i="12"/>
  <c r="AN386" i="12" s="1"/>
  <c r="DB397" i="12"/>
  <c r="CT397" i="12"/>
  <c r="CK397" i="12"/>
  <c r="CC397" i="12"/>
  <c r="DA397" i="12"/>
  <c r="CS397" i="12"/>
  <c r="DF397" i="12" s="1"/>
  <c r="CJ397" i="12"/>
  <c r="CB397" i="12"/>
  <c r="CZ397" i="12"/>
  <c r="CI397" i="12"/>
  <c r="DD397" i="12"/>
  <c r="CV397" i="12"/>
  <c r="CM397" i="12"/>
  <c r="CE397" i="12"/>
  <c r="CY397" i="12"/>
  <c r="CL397" i="12"/>
  <c r="CX397" i="12"/>
  <c r="CH397" i="12"/>
  <c r="CU397" i="12"/>
  <c r="CF397" i="12"/>
  <c r="CD397" i="12"/>
  <c r="DC397" i="12"/>
  <c r="CW397" i="12"/>
  <c r="CG397" i="12"/>
  <c r="AK380" i="12"/>
  <c r="AU382" i="12"/>
  <c r="AV382" i="12" s="1"/>
  <c r="DF382" i="12"/>
  <c r="V382" i="12"/>
  <c r="W382" i="12" s="1"/>
  <c r="Y382" i="12" s="1"/>
  <c r="AA383" i="12"/>
  <c r="CH384" i="12"/>
  <c r="DA384" i="12"/>
  <c r="AA384" i="12"/>
  <c r="AB384" i="12" s="1"/>
  <c r="Z384" i="12"/>
  <c r="Z398" i="12"/>
  <c r="AA398" i="12"/>
  <c r="AO381" i="12"/>
  <c r="AB383" i="12"/>
  <c r="AD383" i="12" s="1"/>
  <c r="AF384" i="12"/>
  <c r="AI384" i="12" s="1"/>
  <c r="BD385" i="12"/>
  <c r="AO386" i="12"/>
  <c r="BS388" i="12"/>
  <c r="Q395" i="12"/>
  <c r="P395" i="12"/>
  <c r="R395" i="12"/>
  <c r="EQ353" i="12"/>
  <c r="EY353" i="12" s="1"/>
  <c r="DY353" i="12"/>
  <c r="EL353" i="12" s="1"/>
  <c r="EP353" i="12"/>
  <c r="DW353" i="12"/>
  <c r="EH353" i="12" s="1"/>
  <c r="ES353" i="12"/>
  <c r="FC353" i="12" s="1"/>
  <c r="DS353" i="12"/>
  <c r="U354" i="12"/>
  <c r="AI354" i="12"/>
  <c r="CW356" i="12"/>
  <c r="CF356" i="12"/>
  <c r="DD356" i="12"/>
  <c r="CV356" i="12"/>
  <c r="CM356" i="12"/>
  <c r="CE356" i="12"/>
  <c r="DC356" i="12"/>
  <c r="CU356" i="12"/>
  <c r="CL356" i="12"/>
  <c r="CD356" i="12"/>
  <c r="CY356" i="12"/>
  <c r="CH356" i="12"/>
  <c r="EQ356" i="12"/>
  <c r="EZ356" i="12" s="1"/>
  <c r="DY356" i="12"/>
  <c r="EM356" i="12" s="1"/>
  <c r="EP356" i="12"/>
  <c r="DW356" i="12"/>
  <c r="EI356" i="12" s="1"/>
  <c r="ES356" i="12"/>
  <c r="FD356" i="12" s="1"/>
  <c r="DS356" i="12"/>
  <c r="AG356" i="12"/>
  <c r="EU356" i="12"/>
  <c r="BI357" i="12"/>
  <c r="DX359" i="12"/>
  <c r="EK359" i="12" s="1"/>
  <c r="AA359" i="12"/>
  <c r="Z359" i="12"/>
  <c r="CM360" i="12"/>
  <c r="EP360" i="12"/>
  <c r="AE361" i="12"/>
  <c r="BC361" i="12"/>
  <c r="BP362" i="12"/>
  <c r="BO362" i="12"/>
  <c r="BN362" i="12"/>
  <c r="CI364" i="12"/>
  <c r="CZ364" i="12"/>
  <c r="P364" i="12"/>
  <c r="BN364" i="12"/>
  <c r="DF367" i="12"/>
  <c r="BO367" i="12"/>
  <c r="BN367" i="12"/>
  <c r="AA369" i="12"/>
  <c r="AD369" i="12" s="1"/>
  <c r="DB370" i="12"/>
  <c r="CT370" i="12"/>
  <c r="CK370" i="12"/>
  <c r="CC370" i="12"/>
  <c r="DA370" i="12"/>
  <c r="CS370" i="12"/>
  <c r="DF370" i="12" s="1"/>
  <c r="CJ370" i="12"/>
  <c r="CB370" i="12"/>
  <c r="BZ370" i="12" s="1"/>
  <c r="CY370" i="12"/>
  <c r="CD370" i="12"/>
  <c r="CX370" i="12"/>
  <c r="CM370" i="12"/>
  <c r="CW370" i="12"/>
  <c r="CL370" i="12"/>
  <c r="DC370" i="12"/>
  <c r="CF370" i="12"/>
  <c r="BK370" i="12"/>
  <c r="BM370" i="12" s="1"/>
  <c r="Y371" i="12"/>
  <c r="AZ371" i="12"/>
  <c r="CG371" i="12"/>
  <c r="DB371" i="12"/>
  <c r="Y373" i="12"/>
  <c r="P373" i="12"/>
  <c r="Q373" i="12"/>
  <c r="BC374" i="12"/>
  <c r="ET374" i="12"/>
  <c r="FF374" i="12" s="1"/>
  <c r="FG374" i="12"/>
  <c r="CH376" i="12"/>
  <c r="Z376" i="12"/>
  <c r="BM377" i="12"/>
  <c r="BN377" i="12"/>
  <c r="EA378" i="12"/>
  <c r="BE379" i="12"/>
  <c r="CN380" i="12"/>
  <c r="AU380" i="12"/>
  <c r="AT380" i="12"/>
  <c r="DW381" i="12"/>
  <c r="EH381" i="12" s="1"/>
  <c r="DV381" i="12"/>
  <c r="EF381" i="12" s="1"/>
  <c r="ES381" i="12"/>
  <c r="FC381" i="12" s="1"/>
  <c r="DS381" i="12"/>
  <c r="EU381" i="12"/>
  <c r="FH381" i="12" s="1"/>
  <c r="DY381" i="12"/>
  <c r="EL381" i="12" s="1"/>
  <c r="ET381" i="12"/>
  <c r="FE381" i="12" s="1"/>
  <c r="CE383" i="12"/>
  <c r="DD383" i="12"/>
  <c r="BP384" i="12"/>
  <c r="BR384" i="12" s="1"/>
  <c r="F384" i="12"/>
  <c r="BO385" i="12"/>
  <c r="BP385" i="12" s="1"/>
  <c r="AY386" i="12"/>
  <c r="AZ386" i="12"/>
  <c r="EU383" i="12"/>
  <c r="FH383" i="12" s="1"/>
  <c r="DU383" i="12"/>
  <c r="EE383" i="12" s="1"/>
  <c r="DT383" i="12"/>
  <c r="EB383" i="12" s="1"/>
  <c r="EQ383" i="12"/>
  <c r="EY383" i="12" s="1"/>
  <c r="DY383" i="12"/>
  <c r="EL383" i="12" s="1"/>
  <c r="ES383" i="12"/>
  <c r="FC383" i="12" s="1"/>
  <c r="DW383" i="12"/>
  <c r="EH383" i="12" s="1"/>
  <c r="ER383" i="12"/>
  <c r="FB383" i="12" s="1"/>
  <c r="DV383" i="12"/>
  <c r="EF383" i="12" s="1"/>
  <c r="DD384" i="12"/>
  <c r="CV384" i="12"/>
  <c r="CM384" i="12"/>
  <c r="CE384" i="12"/>
  <c r="DC384" i="12"/>
  <c r="CU384" i="12"/>
  <c r="CL384" i="12"/>
  <c r="CD384" i="12"/>
  <c r="CZ384" i="12"/>
  <c r="CI384" i="12"/>
  <c r="CS384" i="12"/>
  <c r="DF384" i="12" s="1"/>
  <c r="CG384" i="12"/>
  <c r="CF384" i="12"/>
  <c r="DB384" i="12"/>
  <c r="CC384" i="12"/>
  <c r="CW384" i="12"/>
  <c r="CJ384" i="12"/>
  <c r="AO384" i="12"/>
  <c r="AP384" i="12"/>
  <c r="AQ384" i="12" s="1"/>
  <c r="BA385" i="12"/>
  <c r="BC385" i="12" s="1"/>
  <c r="P385" i="12"/>
  <c r="BS386" i="12"/>
  <c r="BT386" i="12" s="1"/>
  <c r="AQ354" i="12"/>
  <c r="AS354" i="12" s="1"/>
  <c r="BE355" i="12"/>
  <c r="AV356" i="12"/>
  <c r="AX356" i="12" s="1"/>
  <c r="AU358" i="12"/>
  <c r="AV358" i="12" s="1"/>
  <c r="AT358" i="12"/>
  <c r="AQ359" i="12"/>
  <c r="AS359" i="12" s="1"/>
  <c r="DA360" i="12"/>
  <c r="CS360" i="12"/>
  <c r="DF360" i="12" s="1"/>
  <c r="CJ360" i="12"/>
  <c r="CB360" i="12"/>
  <c r="CZ360" i="12"/>
  <c r="CI360" i="12"/>
  <c r="CY360" i="12"/>
  <c r="CH360" i="12"/>
  <c r="DC360" i="12"/>
  <c r="CU360" i="12"/>
  <c r="CL360" i="12"/>
  <c r="CD360" i="12"/>
  <c r="BO361" i="12"/>
  <c r="AA362" i="12"/>
  <c r="Z362" i="12"/>
  <c r="AI364" i="12"/>
  <c r="CK364" i="12"/>
  <c r="AF365" i="12"/>
  <c r="AG365" i="12" s="1"/>
  <c r="AQ365" i="12"/>
  <c r="AS365" i="12" s="1"/>
  <c r="BU369" i="12"/>
  <c r="BW369" i="12" s="1"/>
  <c r="BT369" i="12"/>
  <c r="CU370" i="12"/>
  <c r="EQ371" i="12"/>
  <c r="EY371" i="12" s="1"/>
  <c r="DY371" i="12"/>
  <c r="EL371" i="12" s="1"/>
  <c r="EP371" i="12"/>
  <c r="ER371" i="12"/>
  <c r="FB371" i="12" s="1"/>
  <c r="DU371" i="12"/>
  <c r="EE371" i="12" s="1"/>
  <c r="DT371" i="12"/>
  <c r="EB371" i="12" s="1"/>
  <c r="DS371" i="12"/>
  <c r="DW371" i="12"/>
  <c r="EH371" i="12" s="1"/>
  <c r="AS372" i="12"/>
  <c r="G374" i="12"/>
  <c r="AY375" i="12"/>
  <c r="BP376" i="12"/>
  <c r="BR376" i="12" s="1"/>
  <c r="F376" i="12"/>
  <c r="AA377" i="12"/>
  <c r="AB377" i="12" s="1"/>
  <c r="AD377" i="12" s="1"/>
  <c r="AY378" i="12"/>
  <c r="AZ378" i="12"/>
  <c r="BA378" i="12" s="1"/>
  <c r="V379" i="12"/>
  <c r="BS379" i="12"/>
  <c r="BW381" i="12"/>
  <c r="DC381" i="12"/>
  <c r="CU381" i="12"/>
  <c r="CL381" i="12"/>
  <c r="CD381" i="12"/>
  <c r="DB381" i="12"/>
  <c r="CT381" i="12"/>
  <c r="CK381" i="12"/>
  <c r="CC381" i="12"/>
  <c r="CY381" i="12"/>
  <c r="CH381" i="12"/>
  <c r="DA381" i="12"/>
  <c r="CZ381" i="12"/>
  <c r="CM381" i="12"/>
  <c r="CX381" i="12"/>
  <c r="CJ381" i="12"/>
  <c r="CE381" i="12"/>
  <c r="DU381" i="12"/>
  <c r="EE381" i="12" s="1"/>
  <c r="AL382" i="12"/>
  <c r="AN382" i="12" s="1"/>
  <c r="AZ383" i="12"/>
  <c r="DS383" i="12"/>
  <c r="DX383" i="12" s="1"/>
  <c r="EK383" i="12" s="1"/>
  <c r="AV384" i="12"/>
  <c r="AU384" i="12"/>
  <c r="EX385" i="12"/>
  <c r="FH359" i="12"/>
  <c r="ET359" i="12"/>
  <c r="FE359" i="12" s="1"/>
  <c r="EU360" i="12"/>
  <c r="FG360" i="12" s="1"/>
  <c r="DU360" i="12"/>
  <c r="ED360" i="12" s="1"/>
  <c r="DT360" i="12"/>
  <c r="EC360" i="12" s="1"/>
  <c r="ES360" i="12"/>
  <c r="FD360" i="12" s="1"/>
  <c r="DS360" i="12"/>
  <c r="DW360" i="12"/>
  <c r="EI360" i="12" s="1"/>
  <c r="AK360" i="12"/>
  <c r="AL360" i="12" s="1"/>
  <c r="AJ360" i="12"/>
  <c r="V362" i="12"/>
  <c r="CW364" i="12"/>
  <c r="CF364" i="12"/>
  <c r="DD364" i="12"/>
  <c r="CV364" i="12"/>
  <c r="CM364" i="12"/>
  <c r="CE364" i="12"/>
  <c r="DC364" i="12"/>
  <c r="CU364" i="12"/>
  <c r="CL364" i="12"/>
  <c r="CD364" i="12"/>
  <c r="CY364" i="12"/>
  <c r="CH364" i="12"/>
  <c r="EQ364" i="12"/>
  <c r="EZ364" i="12" s="1"/>
  <c r="DY364" i="12"/>
  <c r="EM364" i="12" s="1"/>
  <c r="EP364" i="12"/>
  <c r="DW364" i="12"/>
  <c r="EI364" i="12" s="1"/>
  <c r="ES364" i="12"/>
  <c r="FD364" i="12" s="1"/>
  <c r="DS364" i="12"/>
  <c r="EU364" i="12"/>
  <c r="FG364" i="12" s="1"/>
  <c r="AU365" i="12"/>
  <c r="BA365" i="12"/>
  <c r="BC365" i="12" s="1"/>
  <c r="DW366" i="12"/>
  <c r="EI366" i="12" s="1"/>
  <c r="DV366" i="12"/>
  <c r="EG366" i="12" s="1"/>
  <c r="EU366" i="12"/>
  <c r="FG366" i="12" s="1"/>
  <c r="DU366" i="12"/>
  <c r="ED366" i="12" s="1"/>
  <c r="EQ366" i="12"/>
  <c r="EZ366" i="12" s="1"/>
  <c r="DY366" i="12"/>
  <c r="AL366" i="12"/>
  <c r="ES366" i="12"/>
  <c r="FD366" i="12" s="1"/>
  <c r="P370" i="12"/>
  <c r="AB371" i="12"/>
  <c r="AD371" i="12" s="1"/>
  <c r="CW371" i="12"/>
  <c r="CF371" i="12"/>
  <c r="DD371" i="12"/>
  <c r="CV371" i="12"/>
  <c r="CM371" i="12"/>
  <c r="CE371" i="12"/>
  <c r="CY371" i="12"/>
  <c r="CL371" i="12"/>
  <c r="CB371" i="12"/>
  <c r="BZ371" i="12" s="1"/>
  <c r="CX371" i="12"/>
  <c r="CK371" i="12"/>
  <c r="CU371" i="12"/>
  <c r="CJ371" i="12"/>
  <c r="DA371" i="12"/>
  <c r="CD371" i="12"/>
  <c r="AK371" i="12"/>
  <c r="BD371" i="12"/>
  <c r="AZ372" i="12"/>
  <c r="BA372" i="12" s="1"/>
  <c r="AT372" i="12"/>
  <c r="BN373" i="12"/>
  <c r="BN374" i="12"/>
  <c r="EU375" i="12"/>
  <c r="FH375" i="12" s="1"/>
  <c r="DU375" i="12"/>
  <c r="EE375" i="12" s="1"/>
  <c r="ET375" i="12"/>
  <c r="FE375" i="12" s="1"/>
  <c r="DT375" i="12"/>
  <c r="EB375" i="12" s="1"/>
  <c r="EQ375" i="12"/>
  <c r="EY375" i="12" s="1"/>
  <c r="DY375" i="12"/>
  <c r="EL375" i="12" s="1"/>
  <c r="ES375" i="12"/>
  <c r="FC375" i="12" s="1"/>
  <c r="DW375" i="12"/>
  <c r="EH375" i="12" s="1"/>
  <c r="ER375" i="12"/>
  <c r="FB375" i="12" s="1"/>
  <c r="DV375" i="12"/>
  <c r="EF375" i="12" s="1"/>
  <c r="DD376" i="12"/>
  <c r="CV376" i="12"/>
  <c r="CM376" i="12"/>
  <c r="CE376" i="12"/>
  <c r="DC376" i="12"/>
  <c r="CU376" i="12"/>
  <c r="CL376" i="12"/>
  <c r="CD376" i="12"/>
  <c r="CZ376" i="12"/>
  <c r="CI376" i="12"/>
  <c r="CS376" i="12"/>
  <c r="DF376" i="12" s="1"/>
  <c r="CG376" i="12"/>
  <c r="CF376" i="12"/>
  <c r="DB376" i="12"/>
  <c r="CC376" i="12"/>
  <c r="CW376" i="12"/>
  <c r="CJ376" i="12"/>
  <c r="AO376" i="12"/>
  <c r="AP376" i="12"/>
  <c r="BO378" i="12"/>
  <c r="BP378" i="12"/>
  <c r="BR378" i="12" s="1"/>
  <c r="EM378" i="12"/>
  <c r="EA382" i="12"/>
  <c r="DA383" i="12"/>
  <c r="CS383" i="12"/>
  <c r="DF383" i="12" s="1"/>
  <c r="CJ383" i="12"/>
  <c r="CB383" i="12"/>
  <c r="CZ383" i="12"/>
  <c r="CI383" i="12"/>
  <c r="CW383" i="12"/>
  <c r="CF383" i="12"/>
  <c r="CY383" i="12"/>
  <c r="CM383" i="12"/>
  <c r="CX383" i="12"/>
  <c r="CL383" i="12"/>
  <c r="CV383" i="12"/>
  <c r="CK383" i="12"/>
  <c r="DC383" i="12"/>
  <c r="CD383" i="12"/>
  <c r="CT384" i="12"/>
  <c r="BS384" i="12"/>
  <c r="BT385" i="12"/>
  <c r="CY385" i="12"/>
  <c r="CH385" i="12"/>
  <c r="CX385" i="12"/>
  <c r="CG385" i="12"/>
  <c r="DC385" i="12"/>
  <c r="CU385" i="12"/>
  <c r="CL385" i="12"/>
  <c r="CD385" i="12"/>
  <c r="DA385" i="12"/>
  <c r="CB385" i="12"/>
  <c r="CN385" i="12" s="1"/>
  <c r="CZ385" i="12"/>
  <c r="CM385" i="12"/>
  <c r="CW385" i="12"/>
  <c r="CK385" i="12"/>
  <c r="DD385" i="12"/>
  <c r="CE385" i="12"/>
  <c r="AB385" i="12"/>
  <c r="AA385" i="12"/>
  <c r="DF386" i="12"/>
  <c r="EU346" i="12"/>
  <c r="FH346" i="12" s="1"/>
  <c r="DU346" i="12"/>
  <c r="EE346" i="12" s="1"/>
  <c r="ET346" i="12"/>
  <c r="FE346" i="12" s="1"/>
  <c r="DT346" i="12"/>
  <c r="AN347" i="12"/>
  <c r="BO348" i="12"/>
  <c r="CZ354" i="12"/>
  <c r="CI354" i="12"/>
  <c r="CY354" i="12"/>
  <c r="CH354" i="12"/>
  <c r="CX354" i="12"/>
  <c r="CG354" i="12"/>
  <c r="DB354" i="12"/>
  <c r="CT354" i="12"/>
  <c r="CK354" i="12"/>
  <c r="CC354" i="12"/>
  <c r="DD354" i="12"/>
  <c r="BK354" i="12"/>
  <c r="W355" i="12"/>
  <c r="CG356" i="12"/>
  <c r="CX356" i="12"/>
  <c r="AI357" i="12"/>
  <c r="BR358" i="12"/>
  <c r="BF359" i="12"/>
  <c r="BH359" i="12" s="1"/>
  <c r="T360" i="12"/>
  <c r="CE360" i="12"/>
  <c r="CT360" i="12"/>
  <c r="DV360" i="12"/>
  <c r="EG360" i="12" s="1"/>
  <c r="AJ362" i="12"/>
  <c r="AQ363" i="12"/>
  <c r="AS363" i="12" s="1"/>
  <c r="AN364" i="12"/>
  <c r="CN364" i="12"/>
  <c r="BZ364" i="12"/>
  <c r="DF364" i="12"/>
  <c r="DT364" i="12"/>
  <c r="EC364" i="12" s="1"/>
  <c r="AK366" i="12"/>
  <c r="AN366" i="12" s="1"/>
  <c r="BM366" i="12"/>
  <c r="DS366" i="12"/>
  <c r="AT366" i="12"/>
  <c r="AV367" i="12"/>
  <c r="AX367" i="12" s="1"/>
  <c r="AO367" i="12"/>
  <c r="AK367" i="12"/>
  <c r="AL367" i="12" s="1"/>
  <c r="DA368" i="12"/>
  <c r="CS368" i="12"/>
  <c r="DF368" i="12" s="1"/>
  <c r="CJ368" i="12"/>
  <c r="CB368" i="12"/>
  <c r="CZ368" i="12"/>
  <c r="CI368" i="12"/>
  <c r="CY368" i="12"/>
  <c r="CH368" i="12"/>
  <c r="DC368" i="12"/>
  <c r="CU368" i="12"/>
  <c r="CL368" i="12"/>
  <c r="CD368" i="12"/>
  <c r="ES369" i="12"/>
  <c r="FC369" i="12" s="1"/>
  <c r="DS369" i="12"/>
  <c r="ER369" i="12"/>
  <c r="FB369" i="12" s="1"/>
  <c r="DV369" i="12"/>
  <c r="EF369" i="12" s="1"/>
  <c r="DU369" i="12"/>
  <c r="EE369" i="12" s="1"/>
  <c r="DT369" i="12"/>
  <c r="EB369" i="12" s="1"/>
  <c r="EQ369" i="12"/>
  <c r="EY369" i="12" s="1"/>
  <c r="CE370" i="12"/>
  <c r="CZ370" i="12"/>
  <c r="DF371" i="12"/>
  <c r="W373" i="12"/>
  <c r="BT374" i="12"/>
  <c r="BW374" i="12" s="1"/>
  <c r="BU374" i="12"/>
  <c r="BE375" i="12"/>
  <c r="DS375" i="12"/>
  <c r="AU376" i="12"/>
  <c r="AV376" i="12" s="1"/>
  <c r="Q378" i="12"/>
  <c r="R378" i="12" s="1"/>
  <c r="P378" i="12"/>
  <c r="BD379" i="12"/>
  <c r="BF379" i="12" s="1"/>
  <c r="CS381" i="12"/>
  <c r="DF381" i="12" s="1"/>
  <c r="EP381" i="12"/>
  <c r="Q382" i="12"/>
  <c r="R382" i="12" s="1"/>
  <c r="P382" i="12"/>
  <c r="Y383" i="12"/>
  <c r="BU383" i="12"/>
  <c r="BW383" i="12" s="1"/>
  <c r="EP383" i="12"/>
  <c r="ET383" i="12" s="1"/>
  <c r="FE383" i="12" s="1"/>
  <c r="CX384" i="12"/>
  <c r="AS385" i="12"/>
  <c r="AP385" i="12"/>
  <c r="Z388" i="12"/>
  <c r="U388" i="12"/>
  <c r="AF388" i="12"/>
  <c r="AE388" i="12"/>
  <c r="DB389" i="12"/>
  <c r="CT389" i="12"/>
  <c r="CK389" i="12"/>
  <c r="CC389" i="12"/>
  <c r="DA389" i="12"/>
  <c r="CS389" i="12"/>
  <c r="DF389" i="12" s="1"/>
  <c r="CJ389" i="12"/>
  <c r="CB389" i="12"/>
  <c r="DD389" i="12"/>
  <c r="CG389" i="12"/>
  <c r="DC389" i="12"/>
  <c r="CF389" i="12"/>
  <c r="CX389" i="12"/>
  <c r="CM389" i="12"/>
  <c r="DV389" i="12"/>
  <c r="EF389" i="12" s="1"/>
  <c r="EU389" i="12"/>
  <c r="FH389" i="12" s="1"/>
  <c r="DU389" i="12"/>
  <c r="EE389" i="12" s="1"/>
  <c r="ES389" i="12"/>
  <c r="FC389" i="12" s="1"/>
  <c r="DY389" i="12"/>
  <c r="EL389" i="12" s="1"/>
  <c r="EP389" i="12"/>
  <c r="DT389" i="12"/>
  <c r="EB389" i="12" s="1"/>
  <c r="CZ390" i="12"/>
  <c r="AI391" i="12"/>
  <c r="CH392" i="12"/>
  <c r="DW392" i="12"/>
  <c r="EI392" i="12" s="1"/>
  <c r="DV392" i="12"/>
  <c r="EG392" i="12" s="1"/>
  <c r="EU392" i="12"/>
  <c r="FG392" i="12" s="1"/>
  <c r="DU392" i="12"/>
  <c r="ED392" i="12" s="1"/>
  <c r="EQ392" i="12"/>
  <c r="EZ392" i="12" s="1"/>
  <c r="DY392" i="12"/>
  <c r="EM392" i="12" s="1"/>
  <c r="DT392" i="12"/>
  <c r="EC392" i="12" s="1"/>
  <c r="ET392" i="12"/>
  <c r="FF392" i="12" s="1"/>
  <c r="DS392" i="12"/>
  <c r="EP392" i="12"/>
  <c r="EU394" i="12"/>
  <c r="FG394" i="12" s="1"/>
  <c r="DU394" i="12"/>
  <c r="ED394" i="12" s="1"/>
  <c r="DT394" i="12"/>
  <c r="EC394" i="12" s="1"/>
  <c r="ES394" i="12"/>
  <c r="FD394" i="12" s="1"/>
  <c r="DS394" i="12"/>
  <c r="DW394" i="12"/>
  <c r="EI394" i="12" s="1"/>
  <c r="DY394" i="12"/>
  <c r="ER394" i="12"/>
  <c r="FA394" i="12" s="1"/>
  <c r="G395" i="12"/>
  <c r="DV397" i="12"/>
  <c r="EG397" i="12" s="1"/>
  <c r="EU397" i="12"/>
  <c r="FG397" i="12" s="1"/>
  <c r="DU397" i="12"/>
  <c r="ED397" i="12" s="1"/>
  <c r="ET397" i="12"/>
  <c r="FF397" i="12" s="1"/>
  <c r="DT397" i="12"/>
  <c r="EC397" i="12" s="1"/>
  <c r="EP397" i="12"/>
  <c r="DW397" i="12"/>
  <c r="EI397" i="12" s="1"/>
  <c r="ES397" i="12"/>
  <c r="FD397" i="12" s="1"/>
  <c r="DS397" i="12"/>
  <c r="AU398" i="12"/>
  <c r="AV398" i="12" s="1"/>
  <c r="AO399" i="12"/>
  <c r="BJ400" i="12"/>
  <c r="AF401" i="12"/>
  <c r="DA402" i="12"/>
  <c r="CS402" i="12"/>
  <c r="DF402" i="12" s="1"/>
  <c r="CJ402" i="12"/>
  <c r="CB402" i="12"/>
  <c r="CZ402" i="12"/>
  <c r="CI402" i="12"/>
  <c r="CY402" i="12"/>
  <c r="CH402" i="12"/>
  <c r="DC402" i="12"/>
  <c r="CU402" i="12"/>
  <c r="CL402" i="12"/>
  <c r="CD402" i="12"/>
  <c r="CT402" i="12"/>
  <c r="CE402" i="12"/>
  <c r="CC402" i="12"/>
  <c r="DD402" i="12"/>
  <c r="DB402" i="12"/>
  <c r="CM402" i="12"/>
  <c r="CX402" i="12"/>
  <c r="CK402" i="12"/>
  <c r="BT402" i="12"/>
  <c r="BU402" i="12"/>
  <c r="BN412" i="12"/>
  <c r="AT431" i="12"/>
  <c r="Y355" i="12"/>
  <c r="DV357" i="12"/>
  <c r="EG357" i="12" s="1"/>
  <c r="BW361" i="12"/>
  <c r="ER361" i="12"/>
  <c r="FB361" i="12" s="1"/>
  <c r="Y363" i="12"/>
  <c r="DV365" i="12"/>
  <c r="EF365" i="12" s="1"/>
  <c r="W369" i="12"/>
  <c r="BZ369" i="12"/>
  <c r="AF370" i="12"/>
  <c r="BJ372" i="12"/>
  <c r="EX373" i="12"/>
  <c r="EW373" i="12"/>
  <c r="AL374" i="12"/>
  <c r="AN374" i="12" s="1"/>
  <c r="R374" i="12"/>
  <c r="T374" i="12" s="1"/>
  <c r="AK377" i="12"/>
  <c r="AL377" i="12" s="1"/>
  <c r="DB378" i="12"/>
  <c r="CT378" i="12"/>
  <c r="CK378" i="12"/>
  <c r="CC378" i="12"/>
  <c r="DA378" i="12"/>
  <c r="CS378" i="12"/>
  <c r="CJ378" i="12"/>
  <c r="CB378" i="12"/>
  <c r="BZ378" i="12" s="1"/>
  <c r="CX378" i="12"/>
  <c r="CG378" i="12"/>
  <c r="DD378" i="12"/>
  <c r="BK378" i="12"/>
  <c r="T380" i="12"/>
  <c r="Q380" i="12"/>
  <c r="R380" i="12" s="1"/>
  <c r="BK380" i="12"/>
  <c r="BM380" i="12" s="1"/>
  <c r="CJ380" i="12"/>
  <c r="AG380" i="12"/>
  <c r="CX382" i="12"/>
  <c r="CG382" i="12"/>
  <c r="CW382" i="12"/>
  <c r="CF382" i="12"/>
  <c r="DB382" i="12"/>
  <c r="CT382" i="12"/>
  <c r="CK382" i="12"/>
  <c r="CC382" i="12"/>
  <c r="DC382" i="12"/>
  <c r="AG384" i="12"/>
  <c r="AK385" i="12"/>
  <c r="AL385" i="12" s="1"/>
  <c r="R386" i="12"/>
  <c r="AF386" i="12"/>
  <c r="AG386" i="12" s="1"/>
  <c r="CZ386" i="12"/>
  <c r="DX386" i="12"/>
  <c r="EJ386" i="12" s="1"/>
  <c r="CI387" i="12"/>
  <c r="CY387" i="12"/>
  <c r="Q387" i="12"/>
  <c r="AU388" i="12"/>
  <c r="AV388" i="12" s="1"/>
  <c r="ET388" i="12"/>
  <c r="FF388" i="12" s="1"/>
  <c r="AS389" i="12"/>
  <c r="DS389" i="12"/>
  <c r="AU390" i="12"/>
  <c r="AV390" i="12" s="1"/>
  <c r="AX390" i="12" s="1"/>
  <c r="CG390" i="12"/>
  <c r="DB390" i="12"/>
  <c r="AP391" i="12"/>
  <c r="AQ391" i="12" s="1"/>
  <c r="AS391" i="12" s="1"/>
  <c r="BP392" i="12"/>
  <c r="BR392" i="12" s="1"/>
  <c r="DX392" i="12"/>
  <c r="EJ392" i="12" s="1"/>
  <c r="BK392" i="12"/>
  <c r="BE393" i="12"/>
  <c r="CX393" i="12"/>
  <c r="CG393" i="12"/>
  <c r="CW393" i="12"/>
  <c r="CF393" i="12"/>
  <c r="DD393" i="12"/>
  <c r="CV393" i="12"/>
  <c r="CM393" i="12"/>
  <c r="CE393" i="12"/>
  <c r="CZ393" i="12"/>
  <c r="CI393" i="12"/>
  <c r="CY393" i="12"/>
  <c r="CK393" i="12"/>
  <c r="CU393" i="12"/>
  <c r="CJ393" i="12"/>
  <c r="CC393" i="12"/>
  <c r="DV394" i="12"/>
  <c r="EG394" i="12" s="1"/>
  <c r="CY396" i="12"/>
  <c r="CH396" i="12"/>
  <c r="CX396" i="12"/>
  <c r="CG396" i="12"/>
  <c r="CW396" i="12"/>
  <c r="CF396" i="12"/>
  <c r="DA396" i="12"/>
  <c r="CS396" i="12"/>
  <c r="CJ396" i="12"/>
  <c r="CB396" i="12"/>
  <c r="CZ396" i="12"/>
  <c r="CK396" i="12"/>
  <c r="CV396" i="12"/>
  <c r="CI396" i="12"/>
  <c r="CT396" i="12"/>
  <c r="CD396" i="12"/>
  <c r="CC396" i="12"/>
  <c r="AJ396" i="12"/>
  <c r="DY397" i="12"/>
  <c r="EM397" i="12" s="1"/>
  <c r="AP398" i="12"/>
  <c r="AO398" i="12"/>
  <c r="EA401" i="12"/>
  <c r="Q404" i="12"/>
  <c r="R404" i="12" s="1"/>
  <c r="T404" i="12"/>
  <c r="BF411" i="12"/>
  <c r="BR386" i="12"/>
  <c r="BO386" i="12"/>
  <c r="BP386" i="12" s="1"/>
  <c r="CD386" i="12"/>
  <c r="CK387" i="12"/>
  <c r="EQ387" i="12"/>
  <c r="EZ387" i="12" s="1"/>
  <c r="AG388" i="12"/>
  <c r="AQ388" i="12"/>
  <c r="AP388" i="12"/>
  <c r="AO388" i="12"/>
  <c r="CD389" i="12"/>
  <c r="CU389" i="12"/>
  <c r="DW389" i="12"/>
  <c r="EH389" i="12" s="1"/>
  <c r="AL390" i="12"/>
  <c r="CI390" i="12"/>
  <c r="EQ390" i="12"/>
  <c r="EZ390" i="12" s="1"/>
  <c r="DY390" i="12"/>
  <c r="EM390" i="12" s="1"/>
  <c r="EP390" i="12"/>
  <c r="DW390" i="12"/>
  <c r="EI390" i="12" s="1"/>
  <c r="ES390" i="12"/>
  <c r="FD390" i="12" s="1"/>
  <c r="DS390" i="12"/>
  <c r="DU390" i="12"/>
  <c r="ED390" i="12" s="1"/>
  <c r="DT390" i="12"/>
  <c r="EC390" i="12" s="1"/>
  <c r="ER390" i="12"/>
  <c r="FA390" i="12" s="1"/>
  <c r="DC392" i="12"/>
  <c r="CU392" i="12"/>
  <c r="CL392" i="12"/>
  <c r="CD392" i="12"/>
  <c r="DB392" i="12"/>
  <c r="CT392" i="12"/>
  <c r="CK392" i="12"/>
  <c r="CC392" i="12"/>
  <c r="DA392" i="12"/>
  <c r="CS392" i="12"/>
  <c r="CJ392" i="12"/>
  <c r="CB392" i="12"/>
  <c r="BZ392" i="12" s="1"/>
  <c r="CW392" i="12"/>
  <c r="CF392" i="12"/>
  <c r="CZ392" i="12"/>
  <c r="CI392" i="12"/>
  <c r="FH393" i="12"/>
  <c r="ET393" i="12"/>
  <c r="FE393" i="12" s="1"/>
  <c r="BR397" i="12"/>
  <c r="BO397" i="12"/>
  <c r="BP397" i="12" s="1"/>
  <c r="EQ397" i="12"/>
  <c r="EZ397" i="12" s="1"/>
  <c r="BK398" i="12"/>
  <c r="BJ398" i="12"/>
  <c r="BM398" i="12" s="1"/>
  <c r="AA399" i="12"/>
  <c r="AB399" i="12" s="1"/>
  <c r="AD399" i="12"/>
  <c r="BE401" i="12"/>
  <c r="CV402" i="12"/>
  <c r="F403" i="12"/>
  <c r="AU404" i="12"/>
  <c r="AX404" i="12" s="1"/>
  <c r="Z408" i="12"/>
  <c r="AE411" i="12"/>
  <c r="AF414" i="12"/>
  <c r="BI416" i="12"/>
  <c r="BJ416" i="12" s="1"/>
  <c r="BS417" i="12"/>
  <c r="BT417" i="12"/>
  <c r="BU417" i="12" s="1"/>
  <c r="DB386" i="12"/>
  <c r="CT386" i="12"/>
  <c r="CK386" i="12"/>
  <c r="CC386" i="12"/>
  <c r="DA386" i="12"/>
  <c r="CS386" i="12"/>
  <c r="CJ386" i="12"/>
  <c r="CB386" i="12"/>
  <c r="BZ386" i="12" s="1"/>
  <c r="CX386" i="12"/>
  <c r="CG386" i="12"/>
  <c r="DD386" i="12"/>
  <c r="G386" i="12"/>
  <c r="F386" i="12"/>
  <c r="AF387" i="12"/>
  <c r="AG387" i="12" s="1"/>
  <c r="AI387" i="12" s="1"/>
  <c r="CE389" i="12"/>
  <c r="CV389" i="12"/>
  <c r="AZ389" i="12"/>
  <c r="AY389" i="12"/>
  <c r="AK390" i="12"/>
  <c r="DV390" i="12"/>
  <c r="EG390" i="12" s="1"/>
  <c r="CZ391" i="12"/>
  <c r="CI391" i="12"/>
  <c r="CY391" i="12"/>
  <c r="CH391" i="12"/>
  <c r="CX391" i="12"/>
  <c r="CG391" i="12"/>
  <c r="DB391" i="12"/>
  <c r="CT391" i="12"/>
  <c r="CK391" i="12"/>
  <c r="CC391" i="12"/>
  <c r="DA391" i="12"/>
  <c r="CM391" i="12"/>
  <c r="CW391" i="12"/>
  <c r="CL391" i="12"/>
  <c r="CS391" i="12"/>
  <c r="DF391" i="12" s="1"/>
  <c r="CE391" i="12"/>
  <c r="AN392" i="12"/>
  <c r="ER392" i="12"/>
  <c r="FA392" i="12" s="1"/>
  <c r="CN393" i="12"/>
  <c r="BM394" i="12"/>
  <c r="EP394" i="12"/>
  <c r="F395" i="12"/>
  <c r="AE397" i="12"/>
  <c r="ER397" i="12"/>
  <c r="FA397" i="12" s="1"/>
  <c r="AE399" i="12"/>
  <c r="BP400" i="12"/>
  <c r="BR400" i="12" s="1"/>
  <c r="BW402" i="12"/>
  <c r="CW402" i="12"/>
  <c r="AO408" i="12"/>
  <c r="AP408" i="12" s="1"/>
  <c r="CN410" i="12"/>
  <c r="BZ410" i="12"/>
  <c r="ED426" i="12"/>
  <c r="DX426" i="12"/>
  <c r="BP426" i="12"/>
  <c r="BO426" i="12"/>
  <c r="BR426" i="12" s="1"/>
  <c r="BJ387" i="12"/>
  <c r="BK387" i="12" s="1"/>
  <c r="DD387" i="12"/>
  <c r="CV387" i="12"/>
  <c r="CM387" i="12"/>
  <c r="CE387" i="12"/>
  <c r="DC387" i="12"/>
  <c r="CU387" i="12"/>
  <c r="CL387" i="12"/>
  <c r="CD387" i="12"/>
  <c r="DA387" i="12"/>
  <c r="CF387" i="12"/>
  <c r="CZ387" i="12"/>
  <c r="CC387" i="12"/>
  <c r="CW387" i="12"/>
  <c r="CJ387" i="12"/>
  <c r="EP387" i="12"/>
  <c r="DW387" i="12"/>
  <c r="EI387" i="12" s="1"/>
  <c r="ES387" i="12"/>
  <c r="FD387" i="12" s="1"/>
  <c r="DY387" i="12"/>
  <c r="EM387" i="12" s="1"/>
  <c r="ER387" i="12"/>
  <c r="FA387" i="12" s="1"/>
  <c r="DV387" i="12"/>
  <c r="EG387" i="12" s="1"/>
  <c r="DS387" i="12"/>
  <c r="EU387" i="12"/>
  <c r="FG387" i="12" s="1"/>
  <c r="BI388" i="12"/>
  <c r="CH389" i="12"/>
  <c r="CW389" i="12"/>
  <c r="CW390" i="12"/>
  <c r="CF390" i="12"/>
  <c r="DD390" i="12"/>
  <c r="CV390" i="12"/>
  <c r="CM390" i="12"/>
  <c r="CE390" i="12"/>
  <c r="DC390" i="12"/>
  <c r="CU390" i="12"/>
  <c r="CL390" i="12"/>
  <c r="CD390" i="12"/>
  <c r="CY390" i="12"/>
  <c r="CH390" i="12"/>
  <c r="CS390" i="12"/>
  <c r="CB390" i="12"/>
  <c r="BZ390" i="12" s="1"/>
  <c r="DA390" i="12"/>
  <c r="CJ390" i="12"/>
  <c r="BN390" i="12"/>
  <c r="AA391" i="12"/>
  <c r="AD391" i="12"/>
  <c r="AU391" i="12"/>
  <c r="AV391" i="12"/>
  <c r="BS391" i="12"/>
  <c r="CV392" i="12"/>
  <c r="ES392" i="12"/>
  <c r="FD392" i="12" s="1"/>
  <c r="EQ394" i="12"/>
  <c r="EZ394" i="12" s="1"/>
  <c r="AO395" i="12"/>
  <c r="BN396" i="12"/>
  <c r="AT398" i="12"/>
  <c r="BS399" i="12"/>
  <c r="BT399" i="12"/>
  <c r="BU399" i="12" s="1"/>
  <c r="AK401" i="12"/>
  <c r="AL401" i="12" s="1"/>
  <c r="AT402" i="12"/>
  <c r="DX406" i="12"/>
  <c r="EJ406" i="12" s="1"/>
  <c r="EC406" i="12"/>
  <c r="ER357" i="12"/>
  <c r="ER365" i="12"/>
  <c r="T372" i="12"/>
  <c r="DF374" i="12"/>
  <c r="V378" i="12"/>
  <c r="W378" i="12" s="1"/>
  <c r="Y378" i="12" s="1"/>
  <c r="CZ380" i="12"/>
  <c r="CI380" i="12"/>
  <c r="CY380" i="12"/>
  <c r="CH380" i="12"/>
  <c r="DD380" i="12"/>
  <c r="CV380" i="12"/>
  <c r="CM380" i="12"/>
  <c r="CE380" i="12"/>
  <c r="DB380" i="12"/>
  <c r="AZ381" i="12"/>
  <c r="BC381" i="12" s="1"/>
  <c r="BW382" i="12"/>
  <c r="AP383" i="12"/>
  <c r="AF385" i="12"/>
  <c r="AG385" i="12" s="1"/>
  <c r="AN385" i="12"/>
  <c r="CH386" i="12"/>
  <c r="CU386" i="12"/>
  <c r="AI386" i="12"/>
  <c r="DT387" i="12"/>
  <c r="EC387" i="12" s="1"/>
  <c r="AT387" i="12"/>
  <c r="CI389" i="12"/>
  <c r="CY389" i="12"/>
  <c r="BS389" i="12"/>
  <c r="AT391" i="12"/>
  <c r="BZ391" i="12"/>
  <c r="CU391" i="12"/>
  <c r="BJ392" i="12"/>
  <c r="BM392" i="12"/>
  <c r="CX392" i="12"/>
  <c r="AF393" i="12"/>
  <c r="AG393" i="12" s="1"/>
  <c r="AU393" i="12"/>
  <c r="AE395" i="12"/>
  <c r="AY395" i="12"/>
  <c r="BA395" i="12" s="1"/>
  <c r="AZ395" i="12"/>
  <c r="BZ396" i="12"/>
  <c r="CN396" i="12"/>
  <c r="BS396" i="12"/>
  <c r="BA399" i="12"/>
  <c r="EL399" i="12"/>
  <c r="AT401" i="12"/>
  <c r="P405" i="12"/>
  <c r="EX405" i="12"/>
  <c r="Z406" i="12"/>
  <c r="BJ410" i="12"/>
  <c r="BT415" i="12"/>
  <c r="F422" i="12"/>
  <c r="ER340" i="12"/>
  <c r="ER348" i="12"/>
  <c r="FA348" i="12" s="1"/>
  <c r="AP353" i="12"/>
  <c r="ER354" i="12"/>
  <c r="DS357" i="12"/>
  <c r="ES357" i="12"/>
  <c r="FD357" i="12" s="1"/>
  <c r="DW361" i="12"/>
  <c r="EH361" i="12" s="1"/>
  <c r="ER362" i="12"/>
  <c r="ET362" i="12" s="1"/>
  <c r="FF362" i="12" s="1"/>
  <c r="DS365" i="12"/>
  <c r="ES365" i="12"/>
  <c r="FC365" i="12" s="1"/>
  <c r="AK368" i="12"/>
  <c r="CY369" i="12"/>
  <c r="CH369" i="12"/>
  <c r="CZ369" i="12"/>
  <c r="AB369" i="12"/>
  <c r="BO370" i="12"/>
  <c r="BP370" i="12" s="1"/>
  <c r="AL370" i="12"/>
  <c r="AN370" i="12" s="1"/>
  <c r="BU371" i="12"/>
  <c r="BW371" i="12" s="1"/>
  <c r="Q372" i="12"/>
  <c r="BP372" i="12"/>
  <c r="BR372" i="12" s="1"/>
  <c r="DX374" i="12"/>
  <c r="EJ374" i="12" s="1"/>
  <c r="AN376" i="12"/>
  <c r="AK376" i="12"/>
  <c r="AI377" i="12"/>
  <c r="AF377" i="12"/>
  <c r="CN377" i="12"/>
  <c r="AY377" i="12"/>
  <c r="AZ377" i="12" s="1"/>
  <c r="CM378" i="12"/>
  <c r="CY378" i="12"/>
  <c r="AU378" i="12"/>
  <c r="AB379" i="12"/>
  <c r="AD379" i="12" s="1"/>
  <c r="CD380" i="12"/>
  <c r="DC380" i="12"/>
  <c r="BP380" i="12"/>
  <c r="BR380" i="12" s="1"/>
  <c r="BA381" i="12"/>
  <c r="CL382" i="12"/>
  <c r="CY382" i="12"/>
  <c r="Z382" i="12"/>
  <c r="EW382" i="12"/>
  <c r="AQ383" i="12"/>
  <c r="AS383" i="12" s="1"/>
  <c r="AK384" i="12"/>
  <c r="AL384" i="12" s="1"/>
  <c r="U385" i="12"/>
  <c r="AE385" i="12"/>
  <c r="BZ385" i="12"/>
  <c r="AQ385" i="12"/>
  <c r="CI386" i="12"/>
  <c r="CV386" i="12"/>
  <c r="AL386" i="12"/>
  <c r="CB387" i="12"/>
  <c r="CN387" i="12" s="1"/>
  <c r="CS387" i="12"/>
  <c r="DF387" i="12" s="1"/>
  <c r="DU387" i="12"/>
  <c r="ED387" i="12" s="1"/>
  <c r="AN388" i="12"/>
  <c r="T388" i="12"/>
  <c r="AA389" i="12"/>
  <c r="BD389" i="12"/>
  <c r="BE389" i="12" s="1"/>
  <c r="CL389" i="12"/>
  <c r="CZ389" i="12"/>
  <c r="EQ389" i="12"/>
  <c r="EY389" i="12" s="1"/>
  <c r="CT390" i="12"/>
  <c r="EU390" i="12"/>
  <c r="FG390" i="12" s="1"/>
  <c r="AF391" i="12"/>
  <c r="CB391" i="12"/>
  <c r="CN391" i="12" s="1"/>
  <c r="CV391" i="12"/>
  <c r="U391" i="12"/>
  <c r="V391" i="12"/>
  <c r="W391" i="12" s="1"/>
  <c r="CE392" i="12"/>
  <c r="CY392" i="12"/>
  <c r="AL392" i="12"/>
  <c r="AK392" i="12"/>
  <c r="CH393" i="12"/>
  <c r="DB393" i="12"/>
  <c r="EA393" i="12"/>
  <c r="BN394" i="12"/>
  <c r="AL394" i="12"/>
  <c r="AK394" i="12"/>
  <c r="AJ394" i="12"/>
  <c r="BD395" i="12"/>
  <c r="BE395" i="12" s="1"/>
  <c r="CE396" i="12"/>
  <c r="DD396" i="12"/>
  <c r="P396" i="12"/>
  <c r="U399" i="12"/>
  <c r="W399" i="12" s="1"/>
  <c r="V399" i="12"/>
  <c r="CN400" i="12"/>
  <c r="BZ400" i="12"/>
  <c r="EC400" i="12"/>
  <c r="CF402" i="12"/>
  <c r="AO402" i="12"/>
  <c r="AA403" i="12"/>
  <c r="AB403" i="12" s="1"/>
  <c r="AD403" i="12"/>
  <c r="AI405" i="12"/>
  <c r="AZ407" i="12"/>
  <c r="BA407" i="12" s="1"/>
  <c r="AF421" i="12"/>
  <c r="AE421" i="12"/>
  <c r="BE421" i="12"/>
  <c r="BD421" i="12"/>
  <c r="BF421" i="12"/>
  <c r="DS340" i="12"/>
  <c r="DS348" i="12"/>
  <c r="DS354" i="12"/>
  <c r="DT357" i="12"/>
  <c r="EC357" i="12" s="1"/>
  <c r="DS362" i="12"/>
  <c r="DT365" i="12"/>
  <c r="EB365" i="12" s="1"/>
  <c r="CG369" i="12"/>
  <c r="DA369" i="12"/>
  <c r="R372" i="12"/>
  <c r="DT372" i="12"/>
  <c r="EC372" i="12" s="1"/>
  <c r="ES372" i="12"/>
  <c r="FD372" i="12" s="1"/>
  <c r="DS372" i="12"/>
  <c r="DW373" i="12"/>
  <c r="EH373" i="12" s="1"/>
  <c r="DV373" i="12"/>
  <c r="EF373" i="12" s="1"/>
  <c r="AX374" i="12"/>
  <c r="AS375" i="12"/>
  <c r="AL376" i="12"/>
  <c r="BJ376" i="12"/>
  <c r="BK376" i="12" s="1"/>
  <c r="EP376" i="12"/>
  <c r="DW376" i="12"/>
  <c r="EI376" i="12" s="1"/>
  <c r="ET376" i="12"/>
  <c r="FF376" i="12" s="1"/>
  <c r="DT376" i="12"/>
  <c r="AG377" i="12"/>
  <c r="CY377" i="12"/>
  <c r="CH377" i="12"/>
  <c r="CX377" i="12"/>
  <c r="CG377" i="12"/>
  <c r="DC377" i="12"/>
  <c r="CU377" i="12"/>
  <c r="CL377" i="12"/>
  <c r="CD377" i="12"/>
  <c r="DB377" i="12"/>
  <c r="BM378" i="12"/>
  <c r="CZ378" i="12"/>
  <c r="CF380" i="12"/>
  <c r="CS380" i="12"/>
  <c r="DF380" i="12" s="1"/>
  <c r="U381" i="12"/>
  <c r="BZ381" i="12"/>
  <c r="CN381" i="12"/>
  <c r="BH381" i="12"/>
  <c r="AF382" i="12"/>
  <c r="CN382" i="12"/>
  <c r="CM382" i="12"/>
  <c r="CZ382" i="12"/>
  <c r="AQ382" i="12"/>
  <c r="AP382" i="12"/>
  <c r="BF383" i="12"/>
  <c r="BH383" i="12" s="1"/>
  <c r="BJ384" i="12"/>
  <c r="BK384" i="12" s="1"/>
  <c r="EP384" i="12"/>
  <c r="DW384" i="12"/>
  <c r="EI384" i="12" s="1"/>
  <c r="ET384" i="12"/>
  <c r="FF384" i="12" s="1"/>
  <c r="DT384" i="12"/>
  <c r="AV385" i="12"/>
  <c r="AX385" i="12" s="1"/>
  <c r="CL386" i="12"/>
  <c r="CW386" i="12"/>
  <c r="V386" i="12"/>
  <c r="AK387" i="12"/>
  <c r="BO387" i="12"/>
  <c r="CG387" i="12"/>
  <c r="CT387" i="12"/>
  <c r="AB389" i="12"/>
  <c r="AD389" i="12" s="1"/>
  <c r="ER389" i="12"/>
  <c r="FB389" i="12" s="1"/>
  <c r="P390" i="12"/>
  <c r="BI390" i="12"/>
  <c r="CX390" i="12"/>
  <c r="AG390" i="12"/>
  <c r="AI390" i="12" s="1"/>
  <c r="AG391" i="12"/>
  <c r="CD391" i="12"/>
  <c r="DC391" i="12"/>
  <c r="AB391" i="12"/>
  <c r="CG392" i="12"/>
  <c r="DD392" i="12"/>
  <c r="P393" i="12"/>
  <c r="CL393" i="12"/>
  <c r="DC393" i="12"/>
  <c r="U393" i="12"/>
  <c r="V393" i="12"/>
  <c r="BT393" i="12"/>
  <c r="R394" i="12"/>
  <c r="T394" i="12" s="1"/>
  <c r="AJ395" i="12"/>
  <c r="W396" i="12"/>
  <c r="BJ396" i="12"/>
  <c r="BK396" i="12" s="1"/>
  <c r="BM396" i="12"/>
  <c r="CL396" i="12"/>
  <c r="AN397" i="12"/>
  <c r="CG402" i="12"/>
  <c r="V405" i="12"/>
  <c r="DF418" i="12"/>
  <c r="CZ399" i="12"/>
  <c r="CI399" i="12"/>
  <c r="CY399" i="12"/>
  <c r="CH399" i="12"/>
  <c r="CX399" i="12"/>
  <c r="CG399" i="12"/>
  <c r="DB399" i="12"/>
  <c r="CT399" i="12"/>
  <c r="CK399" i="12"/>
  <c r="CC399" i="12"/>
  <c r="DD399" i="12"/>
  <c r="BK400" i="12"/>
  <c r="BM400" i="12" s="1"/>
  <c r="BW403" i="12"/>
  <c r="CJ403" i="12"/>
  <c r="CY403" i="12"/>
  <c r="CM404" i="12"/>
  <c r="DB404" i="12"/>
  <c r="EP404" i="12"/>
  <c r="CI405" i="12"/>
  <c r="CZ405" i="12"/>
  <c r="AJ406" i="12"/>
  <c r="AO406" i="12"/>
  <c r="CV407" i="12"/>
  <c r="BS407" i="12"/>
  <c r="BU407" i="12"/>
  <c r="BT407" i="12"/>
  <c r="CE410" i="12"/>
  <c r="EA410" i="12"/>
  <c r="AK411" i="12"/>
  <c r="AL411" i="12" s="1"/>
  <c r="W415" i="12"/>
  <c r="Y415" i="12"/>
  <c r="AS423" i="12"/>
  <c r="ER378" i="12"/>
  <c r="FA378" i="12" s="1"/>
  <c r="ER386" i="12"/>
  <c r="BP388" i="12"/>
  <c r="BO388" i="12"/>
  <c r="BH391" i="12"/>
  <c r="ET391" i="12"/>
  <c r="FE391" i="12" s="1"/>
  <c r="P392" i="12"/>
  <c r="DF393" i="12"/>
  <c r="AA393" i="12"/>
  <c r="Z393" i="12"/>
  <c r="DA394" i="12"/>
  <c r="CS394" i="12"/>
  <c r="DF394" i="12" s="1"/>
  <c r="CJ394" i="12"/>
  <c r="CB394" i="12"/>
  <c r="CZ394" i="12"/>
  <c r="CI394" i="12"/>
  <c r="CY394" i="12"/>
  <c r="CH394" i="12"/>
  <c r="DC394" i="12"/>
  <c r="CU394" i="12"/>
  <c r="CL394" i="12"/>
  <c r="CD394" i="12"/>
  <c r="DF396" i="12"/>
  <c r="AB396" i="12"/>
  <c r="AA396" i="12"/>
  <c r="Z396" i="12"/>
  <c r="Q398" i="12"/>
  <c r="R398" i="12" s="1"/>
  <c r="P398" i="12"/>
  <c r="BN398" i="12"/>
  <c r="CD399" i="12"/>
  <c r="G400" i="12"/>
  <c r="F400" i="12"/>
  <c r="CX401" i="12"/>
  <c r="CG401" i="12"/>
  <c r="CW401" i="12"/>
  <c r="CF401" i="12"/>
  <c r="DD401" i="12"/>
  <c r="CV401" i="12"/>
  <c r="CM401" i="12"/>
  <c r="CE401" i="12"/>
  <c r="CZ401" i="12"/>
  <c r="CI401" i="12"/>
  <c r="DC401" i="12"/>
  <c r="BT403" i="12"/>
  <c r="BU403" i="12" s="1"/>
  <c r="CL403" i="12"/>
  <c r="DC403" i="12"/>
  <c r="AE404" i="12"/>
  <c r="AF404" i="12" s="1"/>
  <c r="ER404" i="12"/>
  <c r="FA404" i="12" s="1"/>
  <c r="BT405" i="12"/>
  <c r="BU405" i="12"/>
  <c r="BW405" i="12" s="1"/>
  <c r="DW405" i="12"/>
  <c r="EH405" i="12" s="1"/>
  <c r="DV405" i="12"/>
  <c r="EF405" i="12" s="1"/>
  <c r="EU405" i="12"/>
  <c r="FH405" i="12" s="1"/>
  <c r="ET405" i="12"/>
  <c r="FE405" i="12" s="1"/>
  <c r="ES405" i="12"/>
  <c r="FC405" i="12" s="1"/>
  <c r="DY405" i="12"/>
  <c r="EL405" i="12" s="1"/>
  <c r="DS405" i="12"/>
  <c r="BC406" i="12"/>
  <c r="BN406" i="12"/>
  <c r="CX407" i="12"/>
  <c r="CN408" i="12"/>
  <c r="BZ408" i="12"/>
  <c r="AK409" i="12"/>
  <c r="AJ409" i="12"/>
  <c r="V410" i="12"/>
  <c r="AX411" i="12"/>
  <c r="DD413" i="12"/>
  <c r="CV413" i="12"/>
  <c r="CM413" i="12"/>
  <c r="CE413" i="12"/>
  <c r="DC413" i="12"/>
  <c r="CU413" i="12"/>
  <c r="CL413" i="12"/>
  <c r="CD413" i="12"/>
  <c r="DB413" i="12"/>
  <c r="CT413" i="12"/>
  <c r="CK413" i="12"/>
  <c r="CC413" i="12"/>
  <c r="CX413" i="12"/>
  <c r="CG413" i="12"/>
  <c r="DA413" i="12"/>
  <c r="CZ413" i="12"/>
  <c r="CJ413" i="12"/>
  <c r="CY413" i="12"/>
  <c r="CI413" i="12"/>
  <c r="CW413" i="12"/>
  <c r="CH413" i="12"/>
  <c r="CB413" i="12"/>
  <c r="CN413" i="12" s="1"/>
  <c r="V413" i="12"/>
  <c r="Y413" i="12" s="1"/>
  <c r="AZ415" i="12"/>
  <c r="BC415" i="12" s="1"/>
  <c r="U418" i="12"/>
  <c r="AK419" i="12"/>
  <c r="AN419" i="12" s="1"/>
  <c r="AL419" i="12"/>
  <c r="BF419" i="12"/>
  <c r="BH419" i="12" s="1"/>
  <c r="EX420" i="12"/>
  <c r="AL422" i="12"/>
  <c r="AN422" i="12" s="1"/>
  <c r="V396" i="12"/>
  <c r="Y396" i="12" s="1"/>
  <c r="AT397" i="12"/>
  <c r="Y398" i="12"/>
  <c r="CE399" i="12"/>
  <c r="CS399" i="12"/>
  <c r="DF399" i="12" s="1"/>
  <c r="ET399" i="12"/>
  <c r="FE399" i="12" s="1"/>
  <c r="P400" i="12"/>
  <c r="EX400" i="12"/>
  <c r="DF401" i="12"/>
  <c r="Z401" i="12"/>
  <c r="EQ403" i="12"/>
  <c r="EY403" i="12" s="1"/>
  <c r="DY403" i="12"/>
  <c r="EL403" i="12" s="1"/>
  <c r="EP403" i="12"/>
  <c r="DW403" i="12"/>
  <c r="EH403" i="12" s="1"/>
  <c r="DV403" i="12"/>
  <c r="EF403" i="12" s="1"/>
  <c r="DU403" i="12"/>
  <c r="EE403" i="12" s="1"/>
  <c r="ES403" i="12"/>
  <c r="FC403" i="12" s="1"/>
  <c r="AN404" i="12"/>
  <c r="CZ404" i="12"/>
  <c r="CI404" i="12"/>
  <c r="DA404" i="12"/>
  <c r="CH404" i="12"/>
  <c r="CY404" i="12"/>
  <c r="CG404" i="12"/>
  <c r="CX404" i="12"/>
  <c r="CF404" i="12"/>
  <c r="DC404" i="12"/>
  <c r="CT404" i="12"/>
  <c r="CK404" i="12"/>
  <c r="CB404" i="12"/>
  <c r="BW406" i="12"/>
  <c r="BT406" i="12"/>
  <c r="BU406" i="12" s="1"/>
  <c r="CD407" i="12"/>
  <c r="CY407" i="12"/>
  <c r="AE409" i="12"/>
  <c r="AF409" i="12" s="1"/>
  <c r="BR410" i="12"/>
  <c r="FH411" i="12"/>
  <c r="ET411" i="12"/>
  <c r="FE411" i="12" s="1"/>
  <c r="DF413" i="12"/>
  <c r="BJ414" i="12"/>
  <c r="BM414" i="12"/>
  <c r="BK414" i="12"/>
  <c r="AB415" i="12"/>
  <c r="AD415" i="12" s="1"/>
  <c r="AA415" i="12"/>
  <c r="AD417" i="12"/>
  <c r="AU419" i="12"/>
  <c r="CW403" i="12"/>
  <c r="CF403" i="12"/>
  <c r="DB403" i="12"/>
  <c r="CS403" i="12"/>
  <c r="CI403" i="12"/>
  <c r="DA403" i="12"/>
  <c r="CH403" i="12"/>
  <c r="CZ403" i="12"/>
  <c r="CG403" i="12"/>
  <c r="DD403" i="12"/>
  <c r="CU403" i="12"/>
  <c r="CK403" i="12"/>
  <c r="CB403" i="12"/>
  <c r="AZ403" i="12"/>
  <c r="BA403" i="12" s="1"/>
  <c r="DT404" i="12"/>
  <c r="EC404" i="12" s="1"/>
  <c r="DV404" i="12"/>
  <c r="EG404" i="12" s="1"/>
  <c r="DU404" i="12"/>
  <c r="ED404" i="12" s="1"/>
  <c r="DS404" i="12"/>
  <c r="EQ404" i="12"/>
  <c r="EZ404" i="12" s="1"/>
  <c r="EU404" i="12"/>
  <c r="FG404" i="12" s="1"/>
  <c r="BC405" i="12"/>
  <c r="DC405" i="12"/>
  <c r="CU405" i="12"/>
  <c r="CL405" i="12"/>
  <c r="CD405" i="12"/>
  <c r="DB405" i="12"/>
  <c r="CT405" i="12"/>
  <c r="CK405" i="12"/>
  <c r="CS405" i="12"/>
  <c r="DF405" i="12" s="1"/>
  <c r="CH405" i="12"/>
  <c r="DD405" i="12"/>
  <c r="CG405" i="12"/>
  <c r="DA405" i="12"/>
  <c r="CF405" i="12"/>
  <c r="CW405" i="12"/>
  <c r="CJ405" i="12"/>
  <c r="AF405" i="12"/>
  <c r="AG405" i="12"/>
  <c r="P406" i="12"/>
  <c r="EW406" i="12"/>
  <c r="ET406" i="12"/>
  <c r="FF406" i="12" s="1"/>
  <c r="CH407" i="12"/>
  <c r="DC407" i="12"/>
  <c r="DC410" i="12"/>
  <c r="CU410" i="12"/>
  <c r="CL410" i="12"/>
  <c r="CD410" i="12"/>
  <c r="DB410" i="12"/>
  <c r="CT410" i="12"/>
  <c r="CK410" i="12"/>
  <c r="CC410" i="12"/>
  <c r="DA410" i="12"/>
  <c r="CS410" i="12"/>
  <c r="DF410" i="12" s="1"/>
  <c r="CJ410" i="12"/>
  <c r="CB410" i="12"/>
  <c r="CW410" i="12"/>
  <c r="CF410" i="12"/>
  <c r="CZ410" i="12"/>
  <c r="CI410" i="12"/>
  <c r="CY410" i="12"/>
  <c r="CH410" i="12"/>
  <c r="CX410" i="12"/>
  <c r="CG410" i="12"/>
  <c r="BO414" i="12"/>
  <c r="BN414" i="12"/>
  <c r="AS417" i="12"/>
  <c r="AP417" i="12"/>
  <c r="BJ422" i="12"/>
  <c r="BK422" i="12"/>
  <c r="BM422" i="12" s="1"/>
  <c r="P376" i="12"/>
  <c r="ER377" i="12"/>
  <c r="AT378" i="12"/>
  <c r="DU378" i="12"/>
  <c r="ED378" i="12" s="1"/>
  <c r="EU378" i="12"/>
  <c r="AJ380" i="12"/>
  <c r="BN382" i="12"/>
  <c r="P384" i="12"/>
  <c r="ER385" i="12"/>
  <c r="AT386" i="12"/>
  <c r="DU386" i="12"/>
  <c r="ED386" i="12" s="1"/>
  <c r="EU386" i="12"/>
  <c r="CY388" i="12"/>
  <c r="CH388" i="12"/>
  <c r="CX388" i="12"/>
  <c r="CG388" i="12"/>
  <c r="DA388" i="12"/>
  <c r="DF390" i="12"/>
  <c r="AV392" i="12"/>
  <c r="AU392" i="12"/>
  <c r="AT392" i="12"/>
  <c r="AY393" i="12"/>
  <c r="CF394" i="12"/>
  <c r="CV394" i="12"/>
  <c r="AT394" i="12"/>
  <c r="DD395" i="12"/>
  <c r="CV395" i="12"/>
  <c r="CM395" i="12"/>
  <c r="CE395" i="12"/>
  <c r="DC395" i="12"/>
  <c r="CU395" i="12"/>
  <c r="CL395" i="12"/>
  <c r="CD395" i="12"/>
  <c r="DB395" i="12"/>
  <c r="CT395" i="12"/>
  <c r="CK395" i="12"/>
  <c r="CC395" i="12"/>
  <c r="CX395" i="12"/>
  <c r="CG395" i="12"/>
  <c r="EX395" i="12"/>
  <c r="W395" i="12"/>
  <c r="Y395" i="12" s="1"/>
  <c r="AF396" i="12"/>
  <c r="AG396" i="12" s="1"/>
  <c r="AI396" i="12" s="1"/>
  <c r="AP396" i="12"/>
  <c r="AQ396" i="12" s="1"/>
  <c r="AS396" i="12" s="1"/>
  <c r="AN398" i="12"/>
  <c r="CW398" i="12"/>
  <c r="CF398" i="12"/>
  <c r="DD398" i="12"/>
  <c r="CV398" i="12"/>
  <c r="CM398" i="12"/>
  <c r="CE398" i="12"/>
  <c r="DC398" i="12"/>
  <c r="CU398" i="12"/>
  <c r="CL398" i="12"/>
  <c r="CD398" i="12"/>
  <c r="CY398" i="12"/>
  <c r="CH398" i="12"/>
  <c r="EQ398" i="12"/>
  <c r="EZ398" i="12" s="1"/>
  <c r="DY398" i="12"/>
  <c r="EP398" i="12"/>
  <c r="DW398" i="12"/>
  <c r="EI398" i="12" s="1"/>
  <c r="ES398" i="12"/>
  <c r="FD398" i="12" s="1"/>
  <c r="DS398" i="12"/>
  <c r="AG398" i="12"/>
  <c r="AI398" i="12" s="1"/>
  <c r="EU398" i="12"/>
  <c r="BF399" i="12"/>
  <c r="BH399" i="12" s="1"/>
  <c r="CJ399" i="12"/>
  <c r="CV399" i="12"/>
  <c r="AU399" i="12"/>
  <c r="AN400" i="12"/>
  <c r="DW400" i="12"/>
  <c r="EI400" i="12" s="1"/>
  <c r="DV400" i="12"/>
  <c r="EG400" i="12" s="1"/>
  <c r="EU400" i="12"/>
  <c r="DU400" i="12"/>
  <c r="ED400" i="12" s="1"/>
  <c r="EQ400" i="12"/>
  <c r="EZ400" i="12" s="1"/>
  <c r="DY400" i="12"/>
  <c r="AL400" i="12"/>
  <c r="ES400" i="12"/>
  <c r="FD400" i="12" s="1"/>
  <c r="BS401" i="12"/>
  <c r="BT401" i="12" s="1"/>
  <c r="BU401" i="12" s="1"/>
  <c r="CH401" i="12"/>
  <c r="CT401" i="12"/>
  <c r="R401" i="12"/>
  <c r="Q401" i="12"/>
  <c r="FH401" i="12"/>
  <c r="ET401" i="12"/>
  <c r="FE401" i="12" s="1"/>
  <c r="T402" i="12"/>
  <c r="BN402" i="12"/>
  <c r="EU402" i="12"/>
  <c r="FG402" i="12" s="1"/>
  <c r="DU402" i="12"/>
  <c r="ED402" i="12" s="1"/>
  <c r="DT402" i="12"/>
  <c r="EC402" i="12" s="1"/>
  <c r="ES402" i="12"/>
  <c r="FD402" i="12" s="1"/>
  <c r="DS402" i="12"/>
  <c r="DX402" i="12" s="1"/>
  <c r="EJ402" i="12" s="1"/>
  <c r="DW402" i="12"/>
  <c r="EI402" i="12" s="1"/>
  <c r="AJ402" i="12"/>
  <c r="U403" i="12"/>
  <c r="CN403" i="12"/>
  <c r="BZ403" i="12"/>
  <c r="DT403" i="12"/>
  <c r="EB403" i="12" s="1"/>
  <c r="BD403" i="12"/>
  <c r="CD404" i="12"/>
  <c r="CS404" i="12"/>
  <c r="DF404" i="12" s="1"/>
  <c r="DW404" i="12"/>
  <c r="EI404" i="12" s="1"/>
  <c r="AV404" i="12"/>
  <c r="H406" i="12"/>
  <c r="BO407" i="12"/>
  <c r="BR407" i="12" s="1"/>
  <c r="AJ407" i="12"/>
  <c r="BK408" i="12"/>
  <c r="BM408" i="12" s="1"/>
  <c r="AU408" i="12"/>
  <c r="AU409" i="12"/>
  <c r="AT409" i="12"/>
  <c r="AF410" i="12"/>
  <c r="AG410" i="12"/>
  <c r="AV411" i="12"/>
  <c r="EX413" i="12"/>
  <c r="AY413" i="12"/>
  <c r="EX414" i="12"/>
  <c r="ET414" i="12"/>
  <c r="FF414" i="12" s="1"/>
  <c r="DS377" i="12"/>
  <c r="DS385" i="12"/>
  <c r="CF388" i="12"/>
  <c r="DB388" i="12"/>
  <c r="AZ388" i="12"/>
  <c r="AY388" i="12"/>
  <c r="V389" i="12"/>
  <c r="BP391" i="12"/>
  <c r="BO391" i="12"/>
  <c r="CN392" i="12"/>
  <c r="DF392" i="12"/>
  <c r="AK393" i="12"/>
  <c r="BF393" i="12"/>
  <c r="BH393" i="12" s="1"/>
  <c r="AG394" i="12"/>
  <c r="AI394" i="12" s="1"/>
  <c r="CG394" i="12"/>
  <c r="CW394" i="12"/>
  <c r="BN395" i="12"/>
  <c r="CB395" i="12"/>
  <c r="DZ395" i="12"/>
  <c r="AX396" i="12"/>
  <c r="AY396" i="12"/>
  <c r="CN398" i="12"/>
  <c r="BZ398" i="12"/>
  <c r="DF398" i="12"/>
  <c r="CL399" i="12"/>
  <c r="CW399" i="12"/>
  <c r="DC400" i="12"/>
  <c r="CU400" i="12"/>
  <c r="CL400" i="12"/>
  <c r="CD400" i="12"/>
  <c r="DB400" i="12"/>
  <c r="CT400" i="12"/>
  <c r="CK400" i="12"/>
  <c r="CC400" i="12"/>
  <c r="DA400" i="12"/>
  <c r="CS400" i="12"/>
  <c r="DF400" i="12" s="1"/>
  <c r="CJ400" i="12"/>
  <c r="CB400" i="12"/>
  <c r="CW400" i="12"/>
  <c r="CF400" i="12"/>
  <c r="AT400" i="12"/>
  <c r="V401" i="12"/>
  <c r="W401" i="12" s="1"/>
  <c r="CJ401" i="12"/>
  <c r="CU401" i="12"/>
  <c r="AY401" i="12"/>
  <c r="V403" i="12"/>
  <c r="W403" i="12" s="1"/>
  <c r="CC403" i="12"/>
  <c r="CT403" i="12"/>
  <c r="CE404" i="12"/>
  <c r="CU404" i="12"/>
  <c r="DY404" i="12"/>
  <c r="EM404" i="12" s="1"/>
  <c r="AB405" i="12"/>
  <c r="AD405" i="12" s="1"/>
  <c r="AO405" i="12"/>
  <c r="AP405" i="12" s="1"/>
  <c r="CB405" i="12"/>
  <c r="CV405" i="12"/>
  <c r="I406" i="12"/>
  <c r="AU406" i="12"/>
  <c r="AV406" i="12" s="1"/>
  <c r="BJ406" i="12"/>
  <c r="AF406" i="12"/>
  <c r="BP407" i="12"/>
  <c r="G407" i="12"/>
  <c r="F407" i="12"/>
  <c r="H407" i="12"/>
  <c r="AU407" i="12"/>
  <c r="AT407" i="12"/>
  <c r="V408" i="12"/>
  <c r="U408" i="12"/>
  <c r="U410" i="12"/>
  <c r="CV410" i="12"/>
  <c r="EA411" i="12"/>
  <c r="AT412" i="12"/>
  <c r="AY422" i="12"/>
  <c r="AK406" i="12"/>
  <c r="DB407" i="12"/>
  <c r="CT407" i="12"/>
  <c r="CK407" i="12"/>
  <c r="CC407" i="12"/>
  <c r="DA407" i="12"/>
  <c r="CS407" i="12"/>
  <c r="DF407" i="12" s="1"/>
  <c r="CJ407" i="12"/>
  <c r="CB407" i="12"/>
  <c r="CZ407" i="12"/>
  <c r="CI407" i="12"/>
  <c r="CU407" i="12"/>
  <c r="CG407" i="12"/>
  <c r="CF407" i="12"/>
  <c r="DD407" i="12"/>
  <c r="CE407" i="12"/>
  <c r="CW407" i="12"/>
  <c r="CL407" i="12"/>
  <c r="AY407" i="12"/>
  <c r="BN409" i="12"/>
  <c r="AU410" i="12"/>
  <c r="AV410" i="12" s="1"/>
  <c r="AT410" i="12"/>
  <c r="AY411" i="12"/>
  <c r="BA411" i="12"/>
  <c r="AZ411" i="12"/>
  <c r="AO412" i="12"/>
  <c r="AP412" i="12" s="1"/>
  <c r="BZ413" i="12"/>
  <c r="Q413" i="12"/>
  <c r="P413" i="12"/>
  <c r="R413" i="12"/>
  <c r="Z414" i="12"/>
  <c r="DC418" i="12"/>
  <c r="CU418" i="12"/>
  <c r="CL418" i="12"/>
  <c r="CD418" i="12"/>
  <c r="DB418" i="12"/>
  <c r="CT418" i="12"/>
  <c r="CK418" i="12"/>
  <c r="CC418" i="12"/>
  <c r="DA418" i="12"/>
  <c r="CS418" i="12"/>
  <c r="CJ418" i="12"/>
  <c r="CB418" i="12"/>
  <c r="CN418" i="12" s="1"/>
  <c r="CW418" i="12"/>
  <c r="CF418" i="12"/>
  <c r="DD418" i="12"/>
  <c r="CM418" i="12"/>
  <c r="CZ418" i="12"/>
  <c r="CI418" i="12"/>
  <c r="CY418" i="12"/>
  <c r="CH418" i="12"/>
  <c r="CX418" i="12"/>
  <c r="CG418" i="12"/>
  <c r="CV418" i="12"/>
  <c r="CE418" i="12"/>
  <c r="AP423" i="12"/>
  <c r="DV391" i="12"/>
  <c r="EF391" i="12" s="1"/>
  <c r="AS393" i="12"/>
  <c r="ER395" i="12"/>
  <c r="FB395" i="12" s="1"/>
  <c r="DV399" i="12"/>
  <c r="EF399" i="12" s="1"/>
  <c r="AK404" i="12"/>
  <c r="AL404" i="12" s="1"/>
  <c r="CN406" i="12"/>
  <c r="J406" i="12"/>
  <c r="AN408" i="12"/>
  <c r="CW408" i="12"/>
  <c r="CF408" i="12"/>
  <c r="DD408" i="12"/>
  <c r="CV408" i="12"/>
  <c r="CM408" i="12"/>
  <c r="CE408" i="12"/>
  <c r="DC408" i="12"/>
  <c r="CU408" i="12"/>
  <c r="CL408" i="12"/>
  <c r="CD408" i="12"/>
  <c r="CY408" i="12"/>
  <c r="CH408" i="12"/>
  <c r="EQ408" i="12"/>
  <c r="EZ408" i="12" s="1"/>
  <c r="DY408" i="12"/>
  <c r="EM408" i="12" s="1"/>
  <c r="EP408" i="12"/>
  <c r="DW408" i="12"/>
  <c r="EI408" i="12" s="1"/>
  <c r="ES408" i="12"/>
  <c r="FD408" i="12" s="1"/>
  <c r="DS408" i="12"/>
  <c r="EU408" i="12"/>
  <c r="CJ409" i="12"/>
  <c r="AN410" i="12"/>
  <c r="DW410" i="12"/>
  <c r="EI410" i="12" s="1"/>
  <c r="DV410" i="12"/>
  <c r="EG410" i="12" s="1"/>
  <c r="EU410" i="12"/>
  <c r="DU410" i="12"/>
  <c r="EQ410" i="12"/>
  <c r="EZ410" i="12" s="1"/>
  <c r="DY410" i="12"/>
  <c r="AL410" i="12"/>
  <c r="ES410" i="12"/>
  <c r="FD410" i="12" s="1"/>
  <c r="BW411" i="12"/>
  <c r="R411" i="12"/>
  <c r="Q411" i="12"/>
  <c r="CG412" i="12"/>
  <c r="BT412" i="12"/>
  <c r="DZ413" i="12"/>
  <c r="AO413" i="12"/>
  <c r="AG416" i="12"/>
  <c r="AF416" i="12"/>
  <c r="CI416" i="12"/>
  <c r="Q416" i="12"/>
  <c r="R416" i="12" s="1"/>
  <c r="P416" i="12"/>
  <c r="BN416" i="12"/>
  <c r="U417" i="12"/>
  <c r="V417" i="12" s="1"/>
  <c r="CL419" i="12"/>
  <c r="EQ420" i="12"/>
  <c r="EZ420" i="12" s="1"/>
  <c r="AQ423" i="12"/>
  <c r="AJ423" i="12"/>
  <c r="AK423" i="12"/>
  <c r="CN424" i="12"/>
  <c r="W427" i="12"/>
  <c r="AJ427" i="12"/>
  <c r="BO431" i="12"/>
  <c r="BP431" i="12" s="1"/>
  <c r="DB415" i="12"/>
  <c r="CT415" i="12"/>
  <c r="CK415" i="12"/>
  <c r="CC415" i="12"/>
  <c r="DA415" i="12"/>
  <c r="CS415" i="12"/>
  <c r="DF415" i="12" s="1"/>
  <c r="CJ415" i="12"/>
  <c r="CB415" i="12"/>
  <c r="CZ415" i="12"/>
  <c r="CI415" i="12"/>
  <c r="DD415" i="12"/>
  <c r="CV415" i="12"/>
  <c r="CM415" i="12"/>
  <c r="CE415" i="12"/>
  <c r="DV415" i="12"/>
  <c r="EF415" i="12" s="1"/>
  <c r="EU415" i="12"/>
  <c r="DU415" i="12"/>
  <c r="EE415" i="12" s="1"/>
  <c r="DT415" i="12"/>
  <c r="EB415" i="12" s="1"/>
  <c r="EP415" i="12"/>
  <c r="ES415" i="12"/>
  <c r="FC415" i="12" s="1"/>
  <c r="CN419" i="12"/>
  <c r="DA420" i="12"/>
  <c r="CS420" i="12"/>
  <c r="DF420" i="12" s="1"/>
  <c r="CJ420" i="12"/>
  <c r="CB420" i="12"/>
  <c r="CZ420" i="12"/>
  <c r="CI420" i="12"/>
  <c r="CY420" i="12"/>
  <c r="CH420" i="12"/>
  <c r="DC420" i="12"/>
  <c r="CU420" i="12"/>
  <c r="CL420" i="12"/>
  <c r="CD420" i="12"/>
  <c r="BU421" i="12"/>
  <c r="BW421" i="12"/>
  <c r="H421" i="12"/>
  <c r="G421" i="12"/>
  <c r="BZ422" i="12"/>
  <c r="CN422" i="12"/>
  <c r="AI423" i="12"/>
  <c r="V424" i="12"/>
  <c r="W424" i="12" s="1"/>
  <c r="U424" i="12"/>
  <c r="Z425" i="12"/>
  <c r="AA425" i="12"/>
  <c r="BT426" i="12"/>
  <c r="BU426" i="12" s="1"/>
  <c r="BW426" i="12"/>
  <c r="Z427" i="12"/>
  <c r="AA427" i="12" s="1"/>
  <c r="AF413" i="12"/>
  <c r="AG413" i="12" s="1"/>
  <c r="AE413" i="12"/>
  <c r="BD413" i="12"/>
  <c r="BZ414" i="12"/>
  <c r="CN414" i="12"/>
  <c r="F414" i="12"/>
  <c r="CD415" i="12"/>
  <c r="DS415" i="12"/>
  <c r="AS415" i="12"/>
  <c r="Q417" i="12"/>
  <c r="AB417" i="12"/>
  <c r="AA417" i="12"/>
  <c r="AK417" i="12"/>
  <c r="AJ417" i="12"/>
  <c r="ET417" i="12"/>
  <c r="FF417" i="12" s="1"/>
  <c r="CX419" i="12"/>
  <c r="CG419" i="12"/>
  <c r="CW419" i="12"/>
  <c r="CF419" i="12"/>
  <c r="DD419" i="12"/>
  <c r="CV419" i="12"/>
  <c r="CM419" i="12"/>
  <c r="CE419" i="12"/>
  <c r="CZ419" i="12"/>
  <c r="CI419" i="12"/>
  <c r="DC419" i="12"/>
  <c r="CC420" i="12"/>
  <c r="EU420" i="12"/>
  <c r="FG420" i="12" s="1"/>
  <c r="DU420" i="12"/>
  <c r="ED420" i="12" s="1"/>
  <c r="DT420" i="12"/>
  <c r="EC420" i="12" s="1"/>
  <c r="ES420" i="12"/>
  <c r="FD420" i="12" s="1"/>
  <c r="DS420" i="12"/>
  <c r="DW420" i="12"/>
  <c r="EI420" i="12" s="1"/>
  <c r="AJ420" i="12"/>
  <c r="Q421" i="12"/>
  <c r="R421" i="12" s="1"/>
  <c r="P421" i="12"/>
  <c r="EW422" i="12"/>
  <c r="EZ422" i="12"/>
  <c r="BJ423" i="12"/>
  <c r="BM423" i="12"/>
  <c r="BO424" i="12"/>
  <c r="BP424" i="12" s="1"/>
  <c r="BD427" i="12"/>
  <c r="BC427" i="12"/>
  <c r="BO413" i="12"/>
  <c r="BP413" i="12" s="1"/>
  <c r="V414" i="12"/>
  <c r="AJ414" i="12"/>
  <c r="AP415" i="12"/>
  <c r="CF415" i="12"/>
  <c r="CU415" i="12"/>
  <c r="DW415" i="12"/>
  <c r="EH415" i="12" s="1"/>
  <c r="AN416" i="12"/>
  <c r="AU416" i="12"/>
  <c r="AV416" i="12" s="1"/>
  <c r="CW416" i="12"/>
  <c r="CF416" i="12"/>
  <c r="DD416" i="12"/>
  <c r="CV416" i="12"/>
  <c r="CM416" i="12"/>
  <c r="CE416" i="12"/>
  <c r="DC416" i="12"/>
  <c r="CU416" i="12"/>
  <c r="CL416" i="12"/>
  <c r="CD416" i="12"/>
  <c r="CY416" i="12"/>
  <c r="CH416" i="12"/>
  <c r="EQ416" i="12"/>
  <c r="EZ416" i="12" s="1"/>
  <c r="DY416" i="12"/>
  <c r="EM416" i="12" s="1"/>
  <c r="EP416" i="12"/>
  <c r="DX416" i="12"/>
  <c r="EJ416" i="12" s="1"/>
  <c r="DW416" i="12"/>
  <c r="EI416" i="12" s="1"/>
  <c r="ES416" i="12"/>
  <c r="FD416" i="12" s="1"/>
  <c r="DS416" i="12"/>
  <c r="EU416" i="12"/>
  <c r="R417" i="12"/>
  <c r="AG417" i="12"/>
  <c r="AI417" i="12" s="1"/>
  <c r="AQ417" i="12"/>
  <c r="FG417" i="12"/>
  <c r="P418" i="12"/>
  <c r="EX418" i="12"/>
  <c r="AQ419" i="12"/>
  <c r="AS419" i="12" s="1"/>
  <c r="CC419" i="12"/>
  <c r="DF419" i="12"/>
  <c r="AA419" i="12"/>
  <c r="Z419" i="12"/>
  <c r="T420" i="12"/>
  <c r="BO420" i="12"/>
  <c r="BP420" i="12" s="1"/>
  <c r="CE420" i="12"/>
  <c r="CT420" i="12"/>
  <c r="DV420" i="12"/>
  <c r="EG420" i="12" s="1"/>
  <c r="V421" i="12"/>
  <c r="W421" i="12" s="1"/>
  <c r="AF422" i="12"/>
  <c r="AG422" i="12" s="1"/>
  <c r="BP422" i="12"/>
  <c r="BR422" i="12" s="1"/>
  <c r="Z422" i="12"/>
  <c r="AA422" i="12" s="1"/>
  <c r="AQ422" i="12"/>
  <c r="AS422" i="12" s="1"/>
  <c r="AP422" i="12"/>
  <c r="AG423" i="12"/>
  <c r="BK423" i="12"/>
  <c r="AK424" i="12"/>
  <c r="BJ424" i="12"/>
  <c r="BK424" i="12" s="1"/>
  <c r="BI424" i="12"/>
  <c r="AG426" i="12"/>
  <c r="AI426" i="12"/>
  <c r="Q428" i="12"/>
  <c r="BK434" i="12"/>
  <c r="BM434" i="12" s="1"/>
  <c r="BJ434" i="12"/>
  <c r="ER391" i="12"/>
  <c r="FB391" i="12" s="1"/>
  <c r="ER399" i="12"/>
  <c r="FB399" i="12" s="1"/>
  <c r="BA409" i="12"/>
  <c r="BC409" i="12" s="1"/>
  <c r="CZ409" i="12"/>
  <c r="CI409" i="12"/>
  <c r="CY409" i="12"/>
  <c r="CH409" i="12"/>
  <c r="CX409" i="12"/>
  <c r="CG409" i="12"/>
  <c r="DB409" i="12"/>
  <c r="CT409" i="12"/>
  <c r="CK409" i="12"/>
  <c r="CC409" i="12"/>
  <c r="DD409" i="12"/>
  <c r="U409" i="12"/>
  <c r="BW409" i="12"/>
  <c r="DA412" i="12"/>
  <c r="CS412" i="12"/>
  <c r="DF412" i="12" s="1"/>
  <c r="CJ412" i="12"/>
  <c r="CB412" i="12"/>
  <c r="CZ412" i="12"/>
  <c r="CI412" i="12"/>
  <c r="CY412" i="12"/>
  <c r="CH412" i="12"/>
  <c r="DC412" i="12"/>
  <c r="CU412" i="12"/>
  <c r="CL412" i="12"/>
  <c r="CD412" i="12"/>
  <c r="BU413" i="12"/>
  <c r="EA413" i="12"/>
  <c r="AQ415" i="12"/>
  <c r="CG415" i="12"/>
  <c r="CW415" i="12"/>
  <c r="DY415" i="12"/>
  <c r="EL415" i="12" s="1"/>
  <c r="BA415" i="12"/>
  <c r="CN416" i="12"/>
  <c r="DT416" i="12"/>
  <c r="EC416" i="12" s="1"/>
  <c r="AV417" i="12"/>
  <c r="AY417" i="12"/>
  <c r="BK418" i="12"/>
  <c r="BM418" i="12" s="1"/>
  <c r="BJ418" i="12"/>
  <c r="CD419" i="12"/>
  <c r="CS419" i="12"/>
  <c r="FH419" i="12"/>
  <c r="ET419" i="12"/>
  <c r="FE419" i="12" s="1"/>
  <c r="CF420" i="12"/>
  <c r="CV420" i="12"/>
  <c r="AT420" i="12"/>
  <c r="AV420" i="12" s="1"/>
  <c r="DD421" i="12"/>
  <c r="CV421" i="12"/>
  <c r="CM421" i="12"/>
  <c r="CE421" i="12"/>
  <c r="DC421" i="12"/>
  <c r="CU421" i="12"/>
  <c r="CL421" i="12"/>
  <c r="CD421" i="12"/>
  <c r="DB421" i="12"/>
  <c r="CT421" i="12"/>
  <c r="CK421" i="12"/>
  <c r="CC421" i="12"/>
  <c r="CX421" i="12"/>
  <c r="CG421" i="12"/>
  <c r="EX421" i="12"/>
  <c r="ET421" i="12"/>
  <c r="FE421" i="12" s="1"/>
  <c r="Q422" i="12"/>
  <c r="ET422" i="12"/>
  <c r="FF422" i="12" s="1"/>
  <c r="EM423" i="12"/>
  <c r="DX423" i="12"/>
  <c r="EJ423" i="12" s="1"/>
  <c r="AK426" i="12"/>
  <c r="AL426" i="12"/>
  <c r="AJ426" i="12"/>
  <c r="G429" i="12"/>
  <c r="AJ430" i="12"/>
  <c r="AK430" i="12"/>
  <c r="AL430" i="12" s="1"/>
  <c r="ER388" i="12"/>
  <c r="AZ391" i="12"/>
  <c r="DS391" i="12"/>
  <c r="ES391" i="12"/>
  <c r="FC391" i="12" s="1"/>
  <c r="AP393" i="12"/>
  <c r="AQ393" i="12" s="1"/>
  <c r="DY393" i="12"/>
  <c r="EQ393" i="12"/>
  <c r="BT395" i="12"/>
  <c r="BU395" i="12" s="1"/>
  <c r="DW395" i="12"/>
  <c r="EH395" i="12" s="1"/>
  <c r="ER396" i="12"/>
  <c r="BJ397" i="12"/>
  <c r="BK397" i="12" s="1"/>
  <c r="AZ399" i="12"/>
  <c r="DS399" i="12"/>
  <c r="ES399" i="12"/>
  <c r="FC399" i="12" s="1"/>
  <c r="AP401" i="12"/>
  <c r="DY401" i="12"/>
  <c r="EQ401" i="12"/>
  <c r="DF403" i="12"/>
  <c r="BO404" i="12"/>
  <c r="U405" i="12"/>
  <c r="DF406" i="12"/>
  <c r="CI408" i="12"/>
  <c r="CZ408" i="12"/>
  <c r="P408" i="12"/>
  <c r="BN408" i="12"/>
  <c r="AO409" i="12"/>
  <c r="CD409" i="12"/>
  <c r="CX411" i="12"/>
  <c r="CG411" i="12"/>
  <c r="CW411" i="12"/>
  <c r="CF411" i="12"/>
  <c r="DD411" i="12"/>
  <c r="CV411" i="12"/>
  <c r="CM411" i="12"/>
  <c r="CE411" i="12"/>
  <c r="CZ411" i="12"/>
  <c r="CI411" i="12"/>
  <c r="DC411" i="12"/>
  <c r="Y411" i="12"/>
  <c r="BU411" i="12"/>
  <c r="CC412" i="12"/>
  <c r="EU412" i="12"/>
  <c r="FG412" i="12" s="1"/>
  <c r="DU412" i="12"/>
  <c r="ED412" i="12" s="1"/>
  <c r="ET412" i="12"/>
  <c r="FF412" i="12" s="1"/>
  <c r="DT412" i="12"/>
  <c r="EC412" i="12" s="1"/>
  <c r="ES412" i="12"/>
  <c r="FD412" i="12" s="1"/>
  <c r="DS412" i="12"/>
  <c r="DW412" i="12"/>
  <c r="EI412" i="12" s="1"/>
  <c r="AK412" i="12"/>
  <c r="AJ412" i="12"/>
  <c r="EW412" i="12"/>
  <c r="AE414" i="12"/>
  <c r="AQ414" i="12"/>
  <c r="AP414" i="12"/>
  <c r="AS414" i="12" s="1"/>
  <c r="BF415" i="12"/>
  <c r="BH415" i="12" s="1"/>
  <c r="CH415" i="12"/>
  <c r="CX415" i="12"/>
  <c r="CB416" i="12"/>
  <c r="BZ416" i="12" s="1"/>
  <c r="CS416" i="12"/>
  <c r="DF416" i="12" s="1"/>
  <c r="DU416" i="12"/>
  <c r="ED416" i="12" s="1"/>
  <c r="BZ417" i="12"/>
  <c r="BI417" i="12"/>
  <c r="AN418" i="12"/>
  <c r="DW418" i="12"/>
  <c r="EI418" i="12" s="1"/>
  <c r="DV418" i="12"/>
  <c r="EG418" i="12" s="1"/>
  <c r="EU418" i="12"/>
  <c r="FG418" i="12" s="1"/>
  <c r="DU418" i="12"/>
  <c r="ED418" i="12" s="1"/>
  <c r="EQ418" i="12"/>
  <c r="EZ418" i="12" s="1"/>
  <c r="DY418" i="12"/>
  <c r="AL418" i="12"/>
  <c r="ES418" i="12"/>
  <c r="FD418" i="12" s="1"/>
  <c r="AF419" i="12"/>
  <c r="AT419" i="12"/>
  <c r="BS419" i="12"/>
  <c r="CH419" i="12"/>
  <c r="CT419" i="12"/>
  <c r="R419" i="12"/>
  <c r="Q419" i="12"/>
  <c r="CG420" i="12"/>
  <c r="CW420" i="12"/>
  <c r="DY420" i="12"/>
  <c r="EM420" i="12" s="1"/>
  <c r="BN421" i="12"/>
  <c r="CB421" i="12"/>
  <c r="AO421" i="12"/>
  <c r="AQ421" i="12"/>
  <c r="U422" i="12"/>
  <c r="AX422" i="12"/>
  <c r="BS422" i="12"/>
  <c r="P424" i="12"/>
  <c r="BT424" i="12"/>
  <c r="BT425" i="12"/>
  <c r="BU425" i="12" s="1"/>
  <c r="H427" i="12"/>
  <c r="G427" i="12"/>
  <c r="F427" i="12"/>
  <c r="DS388" i="12"/>
  <c r="DT391" i="12"/>
  <c r="EB391" i="12" s="1"/>
  <c r="DX395" i="12"/>
  <c r="EK395" i="12" s="1"/>
  <c r="DS396" i="12"/>
  <c r="DT399" i="12"/>
  <c r="EB399" i="12" s="1"/>
  <c r="DV407" i="12"/>
  <c r="EG407" i="12" s="1"/>
  <c r="EU407" i="12"/>
  <c r="FG407" i="12" s="1"/>
  <c r="DU407" i="12"/>
  <c r="ED407" i="12" s="1"/>
  <c r="ET407" i="12"/>
  <c r="FF407" i="12" s="1"/>
  <c r="DT407" i="12"/>
  <c r="EP407" i="12"/>
  <c r="CJ408" i="12"/>
  <c r="DA408" i="12"/>
  <c r="ER408" i="12"/>
  <c r="FA408" i="12" s="1"/>
  <c r="AP409" i="12"/>
  <c r="BH409" i="12"/>
  <c r="CE409" i="12"/>
  <c r="CS409" i="12"/>
  <c r="DF409" i="12" s="1"/>
  <c r="P410" i="12"/>
  <c r="EP410" i="12"/>
  <c r="DF411" i="12"/>
  <c r="Z411" i="12"/>
  <c r="AA411" i="12" s="1"/>
  <c r="T412" i="12"/>
  <c r="CE412" i="12"/>
  <c r="CT412" i="12"/>
  <c r="W413" i="12"/>
  <c r="P414" i="12"/>
  <c r="AY414" i="12"/>
  <c r="CL415" i="12"/>
  <c r="CY415" i="12"/>
  <c r="BS415" i="12"/>
  <c r="BU415" i="12"/>
  <c r="BO416" i="12"/>
  <c r="BP416" i="12" s="1"/>
  <c r="CC416" i="12"/>
  <c r="CT416" i="12"/>
  <c r="DV416" i="12"/>
  <c r="EG416" i="12" s="1"/>
  <c r="AX417" i="12"/>
  <c r="CZ417" i="12"/>
  <c r="CI417" i="12"/>
  <c r="CY417" i="12"/>
  <c r="CH417" i="12"/>
  <c r="CX417" i="12"/>
  <c r="CG417" i="12"/>
  <c r="DB417" i="12"/>
  <c r="CT417" i="12"/>
  <c r="CK417" i="12"/>
  <c r="CC417" i="12"/>
  <c r="DD417" i="12"/>
  <c r="BP417" i="12"/>
  <c r="BR417" i="12" s="1"/>
  <c r="AK418" i="12"/>
  <c r="DS418" i="12"/>
  <c r="AT418" i="12"/>
  <c r="ET418" i="12"/>
  <c r="FF418" i="12" s="1"/>
  <c r="F419" i="12"/>
  <c r="V419" i="12"/>
  <c r="W419" i="12" s="1"/>
  <c r="BT419" i="12"/>
  <c r="CJ419" i="12"/>
  <c r="CU419" i="12"/>
  <c r="AY419" i="12"/>
  <c r="AG420" i="12"/>
  <c r="AI420" i="12" s="1"/>
  <c r="AU420" i="12"/>
  <c r="CK420" i="12"/>
  <c r="CX420" i="12"/>
  <c r="AB421" i="12"/>
  <c r="AD421" i="12" s="1"/>
  <c r="AP421" i="12"/>
  <c r="CF421" i="12"/>
  <c r="CS421" i="12"/>
  <c r="DF421" i="12" s="1"/>
  <c r="BC421" i="12"/>
  <c r="DX422" i="12"/>
  <c r="EJ422" i="12" s="1"/>
  <c r="BA423" i="12"/>
  <c r="Z424" i="12"/>
  <c r="AF424" i="12"/>
  <c r="ES425" i="12"/>
  <c r="FC425" i="12" s="1"/>
  <c r="DS425" i="12"/>
  <c r="EQ425" i="12"/>
  <c r="EY425" i="12" s="1"/>
  <c r="DY425" i="12"/>
  <c r="EL425" i="12" s="1"/>
  <c r="EU425" i="12"/>
  <c r="FH425" i="12" s="1"/>
  <c r="DU425" i="12"/>
  <c r="EE425" i="12" s="1"/>
  <c r="DW425" i="12"/>
  <c r="EH425" i="12" s="1"/>
  <c r="ER425" i="12"/>
  <c r="FB425" i="12" s="1"/>
  <c r="DV425" i="12"/>
  <c r="EF425" i="12" s="1"/>
  <c r="EP425" i="12"/>
  <c r="DT425" i="12"/>
  <c r="EB425" i="12" s="1"/>
  <c r="AU427" i="12"/>
  <c r="AV427" i="12"/>
  <c r="AE428" i="12"/>
  <c r="AF428" i="12"/>
  <c r="ER413" i="12"/>
  <c r="ER421" i="12"/>
  <c r="FB421" i="12" s="1"/>
  <c r="CD423" i="12"/>
  <c r="AZ423" i="12"/>
  <c r="BC423" i="12" s="1"/>
  <c r="BC424" i="12"/>
  <c r="CY425" i="12"/>
  <c r="CH425" i="12"/>
  <c r="CW425" i="12"/>
  <c r="CF425" i="12"/>
  <c r="DA425" i="12"/>
  <c r="CS425" i="12"/>
  <c r="CJ425" i="12"/>
  <c r="CB425" i="12"/>
  <c r="BZ425" i="12" s="1"/>
  <c r="DC425" i="12"/>
  <c r="BF425" i="12"/>
  <c r="CK426" i="12"/>
  <c r="CZ426" i="12"/>
  <c r="AS426" i="12"/>
  <c r="AU426" i="12"/>
  <c r="AG427" i="12"/>
  <c r="AI427" i="12" s="1"/>
  <c r="BS427" i="12"/>
  <c r="AP428" i="12"/>
  <c r="CL428" i="12"/>
  <c r="DD428" i="12"/>
  <c r="AZ429" i="12"/>
  <c r="BA429" i="12" s="1"/>
  <c r="CK429" i="12"/>
  <c r="BU430" i="12"/>
  <c r="BW430" i="12" s="1"/>
  <c r="U430" i="12"/>
  <c r="DX431" i="12"/>
  <c r="EK431" i="12" s="1"/>
  <c r="BE431" i="12"/>
  <c r="DV433" i="12"/>
  <c r="EF433" i="12" s="1"/>
  <c r="DT433" i="12"/>
  <c r="EB433" i="12" s="1"/>
  <c r="ER433" i="12"/>
  <c r="FB433" i="12" s="1"/>
  <c r="EQ433" i="12"/>
  <c r="EY433" i="12" s="1"/>
  <c r="DW433" i="12"/>
  <c r="EH433" i="12" s="1"/>
  <c r="EP433" i="12"/>
  <c r="DU433" i="12"/>
  <c r="EE433" i="12" s="1"/>
  <c r="ES433" i="12"/>
  <c r="FC433" i="12" s="1"/>
  <c r="DY433" i="12"/>
  <c r="EL433" i="12" s="1"/>
  <c r="DS433" i="12"/>
  <c r="EU433" i="12"/>
  <c r="FH433" i="12" s="1"/>
  <c r="AJ434" i="12"/>
  <c r="AK434" i="12" s="1"/>
  <c r="AL434" i="12" s="1"/>
  <c r="DC436" i="12"/>
  <c r="CU436" i="12"/>
  <c r="CL436" i="12"/>
  <c r="CD436" i="12"/>
  <c r="DA436" i="12"/>
  <c r="CS436" i="12"/>
  <c r="DF436" i="12" s="1"/>
  <c r="CJ436" i="12"/>
  <c r="CB436" i="12"/>
  <c r="BZ436" i="12" s="1"/>
  <c r="CW436" i="12"/>
  <c r="CF436" i="12"/>
  <c r="CT436" i="12"/>
  <c r="CG436" i="12"/>
  <c r="CE436" i="12"/>
  <c r="DD436" i="12"/>
  <c r="CC436" i="12"/>
  <c r="CV436" i="12"/>
  <c r="CH436" i="12"/>
  <c r="DB436" i="12"/>
  <c r="CI436" i="12"/>
  <c r="CZ436" i="12"/>
  <c r="CX436" i="12"/>
  <c r="CM436" i="12"/>
  <c r="CK436" i="12"/>
  <c r="BE441" i="12"/>
  <c r="BF441" i="12" s="1"/>
  <c r="DA423" i="12"/>
  <c r="CS423" i="12"/>
  <c r="DF423" i="12" s="1"/>
  <c r="CJ423" i="12"/>
  <c r="CB423" i="12"/>
  <c r="CN423" i="12" s="1"/>
  <c r="CY423" i="12"/>
  <c r="CH423" i="12"/>
  <c r="DB423" i="12"/>
  <c r="AE424" i="12"/>
  <c r="AG424" i="12" s="1"/>
  <c r="BS424" i="12"/>
  <c r="BH425" i="12"/>
  <c r="DF425" i="12"/>
  <c r="BZ426" i="12"/>
  <c r="V427" i="12"/>
  <c r="EW427" i="12"/>
  <c r="EX427" i="12"/>
  <c r="AQ428" i="12"/>
  <c r="AS428" i="12" s="1"/>
  <c r="AP430" i="12"/>
  <c r="AQ430" i="12" s="1"/>
  <c r="BN431" i="12"/>
  <c r="U433" i="12"/>
  <c r="V433" i="12"/>
  <c r="W433" i="12" s="1"/>
  <c r="AE435" i="12"/>
  <c r="DA438" i="12"/>
  <c r="CS438" i="12"/>
  <c r="DF438" i="12" s="1"/>
  <c r="CJ438" i="12"/>
  <c r="CB438" i="12"/>
  <c r="CN438" i="12" s="1"/>
  <c r="CY438" i="12"/>
  <c r="CH438" i="12"/>
  <c r="DC438" i="12"/>
  <c r="CU438" i="12"/>
  <c r="CL438" i="12"/>
  <c r="CD438" i="12"/>
  <c r="CX438" i="12"/>
  <c r="CK438" i="12"/>
  <c r="CW438" i="12"/>
  <c r="CI438" i="12"/>
  <c r="CV438" i="12"/>
  <c r="CG438" i="12"/>
  <c r="CZ438" i="12"/>
  <c r="CM438" i="12"/>
  <c r="CT438" i="12"/>
  <c r="CF438" i="12"/>
  <c r="DD438" i="12"/>
  <c r="CC438" i="12"/>
  <c r="DB438" i="12"/>
  <c r="DF439" i="12"/>
  <c r="DA428" i="12"/>
  <c r="CS428" i="12"/>
  <c r="DF428" i="12" s="1"/>
  <c r="CJ428" i="12"/>
  <c r="CB428" i="12"/>
  <c r="CN428" i="12" s="1"/>
  <c r="DB428" i="12"/>
  <c r="CH428" i="12"/>
  <c r="CZ428" i="12"/>
  <c r="CG428" i="12"/>
  <c r="CX428" i="12"/>
  <c r="CE428" i="12"/>
  <c r="DC428" i="12"/>
  <c r="CT428" i="12"/>
  <c r="CI428" i="12"/>
  <c r="EU428" i="12"/>
  <c r="FG428" i="12" s="1"/>
  <c r="DU428" i="12"/>
  <c r="ED428" i="12" s="1"/>
  <c r="DT428" i="12"/>
  <c r="EC428" i="12" s="1"/>
  <c r="ER428" i="12"/>
  <c r="FA428" i="12" s="1"/>
  <c r="DX428" i="12"/>
  <c r="EJ428" i="12" s="1"/>
  <c r="EQ428" i="12"/>
  <c r="EZ428" i="12" s="1"/>
  <c r="DW428" i="12"/>
  <c r="EI428" i="12" s="1"/>
  <c r="DS428" i="12"/>
  <c r="ES428" i="12"/>
  <c r="FD428" i="12" s="1"/>
  <c r="DY428" i="12"/>
  <c r="EM428" i="12" s="1"/>
  <c r="AO429" i="12"/>
  <c r="AQ429" i="12"/>
  <c r="BJ430" i="12"/>
  <c r="BK430" i="12" s="1"/>
  <c r="BM430" i="12" s="1"/>
  <c r="AZ430" i="12"/>
  <c r="AY430" i="12"/>
  <c r="BA430" i="12"/>
  <c r="EW431" i="12"/>
  <c r="EX431" i="12"/>
  <c r="BN432" i="12"/>
  <c r="BO432" i="12" s="1"/>
  <c r="BP432" i="12" s="1"/>
  <c r="BE433" i="12"/>
  <c r="BH433" i="12" s="1"/>
  <c r="CZ435" i="12"/>
  <c r="CI435" i="12"/>
  <c r="CX435" i="12"/>
  <c r="CG435" i="12"/>
  <c r="DB435" i="12"/>
  <c r="CT435" i="12"/>
  <c r="CK435" i="12"/>
  <c r="CC435" i="12"/>
  <c r="CY435" i="12"/>
  <c r="CB435" i="12"/>
  <c r="CW435" i="12"/>
  <c r="CM435" i="12"/>
  <c r="CV435" i="12"/>
  <c r="CL435" i="12"/>
  <c r="DA435" i="12"/>
  <c r="CD435" i="12"/>
  <c r="CJ435" i="12"/>
  <c r="DD435" i="12"/>
  <c r="CH435" i="12"/>
  <c r="CU435" i="12"/>
  <c r="CE435" i="12"/>
  <c r="AY435" i="12"/>
  <c r="AZ435" i="12"/>
  <c r="ES440" i="12"/>
  <c r="FD440" i="12" s="1"/>
  <c r="DS440" i="12"/>
  <c r="DX440" i="12" s="1"/>
  <c r="EJ440" i="12" s="1"/>
  <c r="EQ440" i="12"/>
  <c r="EZ440" i="12" s="1"/>
  <c r="DY440" i="12"/>
  <c r="EM440" i="12" s="1"/>
  <c r="EU440" i="12"/>
  <c r="FG440" i="12" s="1"/>
  <c r="DU440" i="12"/>
  <c r="ED440" i="12" s="1"/>
  <c r="DW440" i="12"/>
  <c r="EI440" i="12" s="1"/>
  <c r="DV440" i="12"/>
  <c r="EG440" i="12" s="1"/>
  <c r="EP440" i="12"/>
  <c r="DT440" i="12"/>
  <c r="EC440" i="12" s="1"/>
  <c r="ER440" i="12"/>
  <c r="FA440" i="12" s="1"/>
  <c r="DC426" i="12"/>
  <c r="CU426" i="12"/>
  <c r="CL426" i="12"/>
  <c r="CD426" i="12"/>
  <c r="CW426" i="12"/>
  <c r="CM426" i="12"/>
  <c r="CC426" i="12"/>
  <c r="DD426" i="12"/>
  <c r="CT426" i="12"/>
  <c r="CJ426" i="12"/>
  <c r="CY426" i="12"/>
  <c r="CF426" i="12"/>
  <c r="EG427" i="12"/>
  <c r="DD429" i="12"/>
  <c r="CV429" i="12"/>
  <c r="CM429" i="12"/>
  <c r="CE429" i="12"/>
  <c r="DC429" i="12"/>
  <c r="CU429" i="12"/>
  <c r="CL429" i="12"/>
  <c r="CD429" i="12"/>
  <c r="CX429" i="12"/>
  <c r="CG429" i="12"/>
  <c r="CS429" i="12"/>
  <c r="DF429" i="12" s="1"/>
  <c r="CH429" i="12"/>
  <c r="CF429" i="12"/>
  <c r="DA429" i="12"/>
  <c r="CB429" i="12"/>
  <c r="CN429" i="12" s="1"/>
  <c r="CT429" i="12"/>
  <c r="CI429" i="12"/>
  <c r="P429" i="12"/>
  <c r="Q429" i="12" s="1"/>
  <c r="BC429" i="12"/>
  <c r="Z432" i="12"/>
  <c r="AB432" i="12"/>
  <c r="AA432" i="12"/>
  <c r="BF433" i="12"/>
  <c r="AP433" i="12"/>
  <c r="AQ433" i="12" s="1"/>
  <c r="AX434" i="12"/>
  <c r="AT435" i="12"/>
  <c r="R437" i="12"/>
  <c r="CF406" i="12"/>
  <c r="CW406" i="12"/>
  <c r="AA409" i="12"/>
  <c r="AB409" i="12" s="1"/>
  <c r="ER409" i="12"/>
  <c r="BE411" i="12"/>
  <c r="BH411" i="12" s="1"/>
  <c r="EP411" i="12"/>
  <c r="DV413" i="12"/>
  <c r="EF413" i="12" s="1"/>
  <c r="CF414" i="12"/>
  <c r="CW414" i="12"/>
  <c r="DY414" i="12"/>
  <c r="EQ414" i="12"/>
  <c r="BO417" i="12"/>
  <c r="ER417" i="12"/>
  <c r="FA417" i="12" s="1"/>
  <c r="BE419" i="12"/>
  <c r="EP419" i="12"/>
  <c r="DV421" i="12"/>
  <c r="EF421" i="12" s="1"/>
  <c r="CF422" i="12"/>
  <c r="CW422" i="12"/>
  <c r="CI423" i="12"/>
  <c r="CU423" i="12"/>
  <c r="BP423" i="12"/>
  <c r="BR423" i="12" s="1"/>
  <c r="CZ424" i="12"/>
  <c r="AU424" i="12"/>
  <c r="CI425" i="12"/>
  <c r="CV425" i="12"/>
  <c r="AT426" i="12"/>
  <c r="CE426" i="12"/>
  <c r="BA426" i="12"/>
  <c r="BC426" i="12" s="1"/>
  <c r="EX426" i="12"/>
  <c r="EW426" i="12"/>
  <c r="BZ427" i="12"/>
  <c r="CN427" i="12"/>
  <c r="ET427" i="12"/>
  <c r="FF427" i="12" s="1"/>
  <c r="BJ428" i="12"/>
  <c r="BM428" i="12" s="1"/>
  <c r="BK428" i="12"/>
  <c r="CC428" i="12"/>
  <c r="CU428" i="12"/>
  <c r="BN428" i="12"/>
  <c r="BO428" i="12" s="1"/>
  <c r="BP428" i="12" s="1"/>
  <c r="AP429" i="12"/>
  <c r="AE429" i="12"/>
  <c r="BE429" i="12"/>
  <c r="BD429" i="12"/>
  <c r="P432" i="12"/>
  <c r="EX432" i="12"/>
  <c r="AP434" i="12"/>
  <c r="AQ434" i="12"/>
  <c r="AO434" i="12"/>
  <c r="CS435" i="12"/>
  <c r="DF435" i="12" s="1"/>
  <c r="AT436" i="12"/>
  <c r="BN437" i="12"/>
  <c r="BI443" i="12"/>
  <c r="CG406" i="12"/>
  <c r="CX406" i="12"/>
  <c r="DZ406" i="12"/>
  <c r="DS409" i="12"/>
  <c r="ES409" i="12"/>
  <c r="FC409" i="12" s="1"/>
  <c r="AP411" i="12"/>
  <c r="DY411" i="12"/>
  <c r="EL411" i="12" s="1"/>
  <c r="EQ411" i="12"/>
  <c r="EY411" i="12" s="1"/>
  <c r="BT413" i="12"/>
  <c r="DW413" i="12"/>
  <c r="EH413" i="12" s="1"/>
  <c r="CG414" i="12"/>
  <c r="CX414" i="12"/>
  <c r="DS417" i="12"/>
  <c r="DY419" i="12"/>
  <c r="EL419" i="12" s="1"/>
  <c r="EQ419" i="12"/>
  <c r="EY419" i="12" s="1"/>
  <c r="DW421" i="12"/>
  <c r="EH421" i="12" s="1"/>
  <c r="CG422" i="12"/>
  <c r="CY422" i="12"/>
  <c r="DZ422" i="12"/>
  <c r="CK423" i="12"/>
  <c r="CV423" i="12"/>
  <c r="EU423" i="12"/>
  <c r="DU423" i="12"/>
  <c r="ED423" i="12" s="1"/>
  <c r="ES423" i="12"/>
  <c r="DS423" i="12"/>
  <c r="CB424" i="12"/>
  <c r="BZ424" i="12" s="1"/>
  <c r="CK425" i="12"/>
  <c r="CX425" i="12"/>
  <c r="AV426" i="12"/>
  <c r="CG426" i="12"/>
  <c r="CS426" i="12"/>
  <c r="DF426" i="12" s="1"/>
  <c r="G426" i="12"/>
  <c r="CD428" i="12"/>
  <c r="CV428" i="12"/>
  <c r="EP428" i="12"/>
  <c r="ET428" i="12" s="1"/>
  <c r="FF428" i="12" s="1"/>
  <c r="CW429" i="12"/>
  <c r="AJ429" i="12"/>
  <c r="BN429" i="12"/>
  <c r="AB431" i="12"/>
  <c r="AD431" i="12"/>
  <c r="V432" i="12"/>
  <c r="W432" i="12" s="1"/>
  <c r="Y432" i="12" s="1"/>
  <c r="DC435" i="12"/>
  <c r="AA437" i="12"/>
  <c r="Z437" i="12"/>
  <c r="AB437" i="12"/>
  <c r="P438" i="12"/>
  <c r="Q438" i="12"/>
  <c r="DT409" i="12"/>
  <c r="EB409" i="12" s="1"/>
  <c r="DX413" i="12"/>
  <c r="EK413" i="12" s="1"/>
  <c r="CZ422" i="12"/>
  <c r="AU423" i="12"/>
  <c r="CL423" i="12"/>
  <c r="CW423" i="12"/>
  <c r="V423" i="12"/>
  <c r="W423" i="12" s="1"/>
  <c r="DD424" i="12"/>
  <c r="CV424" i="12"/>
  <c r="CM424" i="12"/>
  <c r="CE424" i="12"/>
  <c r="DB424" i="12"/>
  <c r="CT424" i="12"/>
  <c r="CK424" i="12"/>
  <c r="CC424" i="12"/>
  <c r="CX424" i="12"/>
  <c r="CG424" i="12"/>
  <c r="DC424" i="12"/>
  <c r="EA424" i="12"/>
  <c r="EX424" i="12"/>
  <c r="BA425" i="12"/>
  <c r="BC425" i="12" s="1"/>
  <c r="CL425" i="12"/>
  <c r="CZ425" i="12"/>
  <c r="P426" i="12"/>
  <c r="CH426" i="12"/>
  <c r="CV426" i="12"/>
  <c r="U426" i="12"/>
  <c r="Q427" i="12"/>
  <c r="R427" i="12" s="1"/>
  <c r="BJ427" i="12"/>
  <c r="AN428" i="12"/>
  <c r="CF428" i="12"/>
  <c r="CW428" i="12"/>
  <c r="CC429" i="12"/>
  <c r="CY429" i="12"/>
  <c r="T430" i="12"/>
  <c r="AE430" i="12"/>
  <c r="AE431" i="12"/>
  <c r="AO431" i="12"/>
  <c r="AI432" i="12"/>
  <c r="AA433" i="12"/>
  <c r="AB433" i="12" s="1"/>
  <c r="Z434" i="12"/>
  <c r="AO436" i="12"/>
  <c r="AP436" i="12" s="1"/>
  <c r="AO437" i="12"/>
  <c r="ER424" i="12"/>
  <c r="FA424" i="12" s="1"/>
  <c r="CI427" i="12"/>
  <c r="DA427" i="12"/>
  <c r="BO427" i="12"/>
  <c r="BT429" i="12"/>
  <c r="BW429" i="12"/>
  <c r="AA429" i="12"/>
  <c r="CE430" i="12"/>
  <c r="DD430" i="12"/>
  <c r="BP430" i="12"/>
  <c r="BO430" i="12"/>
  <c r="AK431" i="12"/>
  <c r="CN432" i="12"/>
  <c r="G435" i="12"/>
  <c r="F435" i="12"/>
  <c r="EX439" i="12"/>
  <c r="W439" i="12"/>
  <c r="CB441" i="12"/>
  <c r="DC441" i="12"/>
  <c r="AK444" i="12"/>
  <c r="AL444" i="12" s="1"/>
  <c r="BZ446" i="12"/>
  <c r="BZ437" i="12"/>
  <c r="Y439" i="12"/>
  <c r="AE440" i="12"/>
  <c r="AF440" i="12"/>
  <c r="CD441" i="12"/>
  <c r="AA445" i="12"/>
  <c r="Z445" i="12"/>
  <c r="AB445" i="12"/>
  <c r="DD439" i="12"/>
  <c r="CV439" i="12"/>
  <c r="CM439" i="12"/>
  <c r="CE439" i="12"/>
  <c r="DB439" i="12"/>
  <c r="CT439" i="12"/>
  <c r="CK439" i="12"/>
  <c r="CC439" i="12"/>
  <c r="CX439" i="12"/>
  <c r="CG439" i="12"/>
  <c r="CZ439" i="12"/>
  <c r="CY439" i="12"/>
  <c r="CL439" i="12"/>
  <c r="CW439" i="12"/>
  <c r="CJ439" i="12"/>
  <c r="DA439" i="12"/>
  <c r="CB439" i="12"/>
  <c r="AJ440" i="12"/>
  <c r="AK440" i="12" s="1"/>
  <c r="AL440" i="12" s="1"/>
  <c r="CF441" i="12"/>
  <c r="DV441" i="12"/>
  <c r="EF441" i="12" s="1"/>
  <c r="EU441" i="12"/>
  <c r="FH441" i="12" s="1"/>
  <c r="DU441" i="12"/>
  <c r="EE441" i="12" s="1"/>
  <c r="DT441" i="12"/>
  <c r="EB441" i="12" s="1"/>
  <c r="EP441" i="12"/>
  <c r="DY441" i="12"/>
  <c r="EL441" i="12" s="1"/>
  <c r="DW441" i="12"/>
  <c r="EH441" i="12" s="1"/>
  <c r="BK442" i="12"/>
  <c r="BM442" i="12" s="1"/>
  <c r="AP443" i="12"/>
  <c r="AQ443" i="12" s="1"/>
  <c r="AS443" i="12" s="1"/>
  <c r="EA444" i="12"/>
  <c r="Q447" i="12"/>
  <c r="R447" i="12" s="1"/>
  <c r="AI448" i="12"/>
  <c r="AG448" i="12"/>
  <c r="AF448" i="12"/>
  <c r="EU438" i="12"/>
  <c r="FG438" i="12" s="1"/>
  <c r="DU438" i="12"/>
  <c r="ED438" i="12" s="1"/>
  <c r="ES438" i="12"/>
  <c r="FD438" i="12" s="1"/>
  <c r="DS438" i="12"/>
  <c r="DW438" i="12"/>
  <c r="EI438" i="12" s="1"/>
  <c r="DV438" i="12"/>
  <c r="EG438" i="12" s="1"/>
  <c r="ER438" i="12"/>
  <c r="FA438" i="12" s="1"/>
  <c r="DT438" i="12"/>
  <c r="EC438" i="12" s="1"/>
  <c r="DY438" i="12"/>
  <c r="EM438" i="12" s="1"/>
  <c r="EA441" i="12"/>
  <c r="EQ442" i="12"/>
  <c r="EZ442" i="12" s="1"/>
  <c r="DY442" i="12"/>
  <c r="EM442" i="12" s="1"/>
  <c r="EP442" i="12"/>
  <c r="DW442" i="12"/>
  <c r="EI442" i="12" s="1"/>
  <c r="ES442" i="12"/>
  <c r="FD442" i="12" s="1"/>
  <c r="DS442" i="12"/>
  <c r="DX442" i="12" s="1"/>
  <c r="EJ442" i="12" s="1"/>
  <c r="DV442" i="12"/>
  <c r="EG442" i="12" s="1"/>
  <c r="DU442" i="12"/>
  <c r="ED442" i="12" s="1"/>
  <c r="DT442" i="12"/>
  <c r="EC442" i="12" s="1"/>
  <c r="BN442" i="12"/>
  <c r="BP442" i="12" s="1"/>
  <c r="BO442" i="12"/>
  <c r="BM446" i="12"/>
  <c r="DV424" i="12"/>
  <c r="EG424" i="12" s="1"/>
  <c r="BI426" i="12"/>
  <c r="CD427" i="12"/>
  <c r="CM427" i="12"/>
  <c r="CV427" i="12"/>
  <c r="U429" i="12"/>
  <c r="CL430" i="12"/>
  <c r="CW430" i="12"/>
  <c r="DB431" i="12"/>
  <c r="CT431" i="12"/>
  <c r="CK431" i="12"/>
  <c r="CC431" i="12"/>
  <c r="CW431" i="12"/>
  <c r="CM431" i="12"/>
  <c r="CD431" i="12"/>
  <c r="CV431" i="12"/>
  <c r="CL431" i="12"/>
  <c r="CB431" i="12"/>
  <c r="CY431" i="12"/>
  <c r="CF431" i="12"/>
  <c r="DD431" i="12"/>
  <c r="P431" i="12"/>
  <c r="BS431" i="12"/>
  <c r="BZ433" i="12"/>
  <c r="AY433" i="12"/>
  <c r="AO435" i="12"/>
  <c r="ET435" i="12"/>
  <c r="FE435" i="12" s="1"/>
  <c r="FH435" i="12"/>
  <c r="AF437" i="12"/>
  <c r="AV437" i="12"/>
  <c r="AU437" i="12"/>
  <c r="AX437" i="12"/>
  <c r="BI437" i="12"/>
  <c r="BJ437" i="12"/>
  <c r="AI438" i="12"/>
  <c r="BN438" i="12"/>
  <c r="EP438" i="12"/>
  <c r="AA439" i="12"/>
  <c r="AB439" i="12"/>
  <c r="AD439" i="12" s="1"/>
  <c r="CN439" i="12"/>
  <c r="CS439" i="12"/>
  <c r="CD440" i="12"/>
  <c r="DD440" i="12"/>
  <c r="ER441" i="12"/>
  <c r="FB441" i="12" s="1"/>
  <c r="AX442" i="12"/>
  <c r="R442" i="12"/>
  <c r="Q442" i="12"/>
  <c r="P442" i="12"/>
  <c r="ER442" i="12"/>
  <c r="FA442" i="12" s="1"/>
  <c r="AX443" i="12"/>
  <c r="AV443" i="12"/>
  <c r="BN443" i="12"/>
  <c r="DB441" i="12"/>
  <c r="CT441" i="12"/>
  <c r="CK441" i="12"/>
  <c r="CC441" i="12"/>
  <c r="DA441" i="12"/>
  <c r="CZ441" i="12"/>
  <c r="CI441" i="12"/>
  <c r="DD441" i="12"/>
  <c r="CV441" i="12"/>
  <c r="CM441" i="12"/>
  <c r="CE441" i="12"/>
  <c r="CX441" i="12"/>
  <c r="CL441" i="12"/>
  <c r="CW441" i="12"/>
  <c r="CJ441" i="12"/>
  <c r="CU441" i="12"/>
  <c r="CH441" i="12"/>
  <c r="CY441" i="12"/>
  <c r="AF442" i="12"/>
  <c r="AG442" i="12" s="1"/>
  <c r="AI442" i="12" s="1"/>
  <c r="U443" i="12"/>
  <c r="BT445" i="12"/>
  <c r="BW445" i="12" s="1"/>
  <c r="ET426" i="12"/>
  <c r="FF426" i="12" s="1"/>
  <c r="CF427" i="12"/>
  <c r="DZ427" i="12"/>
  <c r="AV428" i="12"/>
  <c r="AX428" i="12" s="1"/>
  <c r="AL428" i="12"/>
  <c r="BU429" i="12"/>
  <c r="CC430" i="12"/>
  <c r="CG431" i="12"/>
  <c r="CS431" i="12"/>
  <c r="DF431" i="12" s="1"/>
  <c r="EA431" i="12"/>
  <c r="BK432" i="12"/>
  <c r="BM432" i="12" s="1"/>
  <c r="EQ434" i="12"/>
  <c r="EZ434" i="12" s="1"/>
  <c r="DY434" i="12"/>
  <c r="EM434" i="12" s="1"/>
  <c r="DW434" i="12"/>
  <c r="EI434" i="12" s="1"/>
  <c r="ES434" i="12"/>
  <c r="FD434" i="12" s="1"/>
  <c r="DS434" i="12"/>
  <c r="DX434" i="12"/>
  <c r="EJ434" i="12" s="1"/>
  <c r="EP434" i="12"/>
  <c r="AV434" i="12"/>
  <c r="R435" i="12"/>
  <c r="DX435" i="12"/>
  <c r="EK435" i="12" s="1"/>
  <c r="AF436" i="12"/>
  <c r="AG436" i="12" s="1"/>
  <c r="AI436" i="12"/>
  <c r="CN436" i="12"/>
  <c r="F436" i="12"/>
  <c r="U437" i="12"/>
  <c r="BS437" i="12"/>
  <c r="BT437" i="12" s="1"/>
  <c r="CF439" i="12"/>
  <c r="DC439" i="12"/>
  <c r="EA439" i="12"/>
  <c r="CW442" i="12"/>
  <c r="CF442" i="12"/>
  <c r="DD442" i="12"/>
  <c r="CV442" i="12"/>
  <c r="CM442" i="12"/>
  <c r="CE442" i="12"/>
  <c r="DC442" i="12"/>
  <c r="CU442" i="12"/>
  <c r="CL442" i="12"/>
  <c r="CD442" i="12"/>
  <c r="CY442" i="12"/>
  <c r="CH442" i="12"/>
  <c r="CT442" i="12"/>
  <c r="CC442" i="12"/>
  <c r="CS442" i="12"/>
  <c r="CB442" i="12"/>
  <c r="CX442" i="12"/>
  <c r="CG442" i="12"/>
  <c r="EU442" i="12"/>
  <c r="BT443" i="12"/>
  <c r="BW443" i="12" s="1"/>
  <c r="AO446" i="12"/>
  <c r="AP446" i="12" s="1"/>
  <c r="T448" i="12"/>
  <c r="CX427" i="12"/>
  <c r="CG427" i="12"/>
  <c r="CZ427" i="12"/>
  <c r="BR430" i="12"/>
  <c r="CY430" i="12"/>
  <c r="CH430" i="12"/>
  <c r="CX430" i="12"/>
  <c r="CG430" i="12"/>
  <c r="DA430" i="12"/>
  <c r="CS430" i="12"/>
  <c r="DF430" i="12" s="1"/>
  <c r="CJ430" i="12"/>
  <c r="CB430" i="12"/>
  <c r="BZ430" i="12" s="1"/>
  <c r="DC430" i="12"/>
  <c r="BZ432" i="12"/>
  <c r="ES432" i="12"/>
  <c r="FD432" i="12" s="1"/>
  <c r="DS432" i="12"/>
  <c r="EQ432" i="12"/>
  <c r="EZ432" i="12" s="1"/>
  <c r="DY432" i="12"/>
  <c r="EM432" i="12" s="1"/>
  <c r="DX432" i="12"/>
  <c r="EJ432" i="12" s="1"/>
  <c r="EU432" i="12"/>
  <c r="FG432" i="12" s="1"/>
  <c r="DW432" i="12"/>
  <c r="EI432" i="12" s="1"/>
  <c r="DV432" i="12"/>
  <c r="EG432" i="12" s="1"/>
  <c r="BS433" i="12"/>
  <c r="BU433" i="12" s="1"/>
  <c r="BT433" i="12"/>
  <c r="U434" i="12"/>
  <c r="V434" i="12" s="1"/>
  <c r="BN435" i="12"/>
  <c r="BO435" i="12" s="1"/>
  <c r="DZ437" i="12"/>
  <c r="EA437" i="12"/>
  <c r="CH439" i="12"/>
  <c r="Q439" i="12"/>
  <c r="R439" i="12" s="1"/>
  <c r="P439" i="12"/>
  <c r="BS439" i="12"/>
  <c r="CY440" i="12"/>
  <c r="CH440" i="12"/>
  <c r="CW440" i="12"/>
  <c r="CF440" i="12"/>
  <c r="DA440" i="12"/>
  <c r="CS440" i="12"/>
  <c r="DF440" i="12" s="1"/>
  <c r="CJ440" i="12"/>
  <c r="CB440" i="12"/>
  <c r="BZ440" i="12" s="1"/>
  <c r="CZ440" i="12"/>
  <c r="CL440" i="12"/>
  <c r="CX440" i="12"/>
  <c r="CK440" i="12"/>
  <c r="CV440" i="12"/>
  <c r="CI440" i="12"/>
  <c r="DB440" i="12"/>
  <c r="CM440" i="12"/>
  <c r="P440" i="12"/>
  <c r="AA441" i="12"/>
  <c r="CS441" i="12"/>
  <c r="DF441" i="12" s="1"/>
  <c r="AO441" i="12"/>
  <c r="AQ441" i="12" s="1"/>
  <c r="AP441" i="12"/>
  <c r="BH443" i="12"/>
  <c r="BU443" i="12"/>
  <c r="DC444" i="12"/>
  <c r="CU444" i="12"/>
  <c r="CL444" i="12"/>
  <c r="CD444" i="12"/>
  <c r="DB444" i="12"/>
  <c r="CT444" i="12"/>
  <c r="CK444" i="12"/>
  <c r="CC444" i="12"/>
  <c r="DA444" i="12"/>
  <c r="CS444" i="12"/>
  <c r="CJ444" i="12"/>
  <c r="CB444" i="12"/>
  <c r="BZ444" i="12" s="1"/>
  <c r="CW444" i="12"/>
  <c r="CF444" i="12"/>
  <c r="DD444" i="12"/>
  <c r="CM444" i="12"/>
  <c r="CZ444" i="12"/>
  <c r="CI444" i="12"/>
  <c r="CY444" i="12"/>
  <c r="CH444" i="12"/>
  <c r="CX444" i="12"/>
  <c r="CG444" i="12"/>
  <c r="CV444" i="12"/>
  <c r="CE444" i="12"/>
  <c r="AT444" i="12"/>
  <c r="AY447" i="12"/>
  <c r="BA447" i="12" s="1"/>
  <c r="AZ447" i="12"/>
  <c r="AA450" i="12"/>
  <c r="AB450" i="12" s="1"/>
  <c r="ER429" i="12"/>
  <c r="DU430" i="12"/>
  <c r="ED430" i="12" s="1"/>
  <c r="EU430" i="12"/>
  <c r="W431" i="12"/>
  <c r="Y431" i="12" s="1"/>
  <c r="CG433" i="12"/>
  <c r="DC433" i="12"/>
  <c r="CC434" i="12"/>
  <c r="DF434" i="12"/>
  <c r="DD434" i="12"/>
  <c r="AK435" i="12"/>
  <c r="V436" i="12"/>
  <c r="AL436" i="12"/>
  <c r="AN436" i="12" s="1"/>
  <c r="AY437" i="12"/>
  <c r="BO439" i="12"/>
  <c r="BE439" i="12"/>
  <c r="BF439" i="12" s="1"/>
  <c r="CN440" i="12"/>
  <c r="BN440" i="12"/>
  <c r="BS441" i="12"/>
  <c r="AB443" i="12"/>
  <c r="AD443" i="12" s="1"/>
  <c r="AU443" i="12"/>
  <c r="BJ444" i="12"/>
  <c r="BK444" i="12" s="1"/>
  <c r="DW444" i="12"/>
  <c r="EI444" i="12" s="1"/>
  <c r="DV444" i="12"/>
  <c r="EG444" i="12" s="1"/>
  <c r="EU444" i="12"/>
  <c r="DU444" i="12"/>
  <c r="ED444" i="12" s="1"/>
  <c r="EQ444" i="12"/>
  <c r="EZ444" i="12" s="1"/>
  <c r="DY444" i="12"/>
  <c r="ES444" i="12"/>
  <c r="FD444" i="12" s="1"/>
  <c r="DF445" i="12"/>
  <c r="Y445" i="12"/>
  <c r="BO447" i="12"/>
  <c r="BP447" i="12"/>
  <c r="FG447" i="12"/>
  <c r="ET447" i="12"/>
  <c r="FF447" i="12" s="1"/>
  <c r="AY448" i="12"/>
  <c r="AZ448" i="12" s="1"/>
  <c r="BN448" i="12"/>
  <c r="BS449" i="12"/>
  <c r="AO450" i="12"/>
  <c r="AP450" i="12" s="1"/>
  <c r="BJ452" i="12"/>
  <c r="BK452" i="12" s="1"/>
  <c r="BM452" i="12" s="1"/>
  <c r="DF455" i="12"/>
  <c r="Q455" i="12"/>
  <c r="P455" i="12"/>
  <c r="R455" i="12"/>
  <c r="BW456" i="12"/>
  <c r="BT456" i="12"/>
  <c r="BU456" i="12" s="1"/>
  <c r="CW450" i="12"/>
  <c r="CF450" i="12"/>
  <c r="DD450" i="12"/>
  <c r="CV450" i="12"/>
  <c r="CM450" i="12"/>
  <c r="CE450" i="12"/>
  <c r="DC450" i="12"/>
  <c r="CU450" i="12"/>
  <c r="CL450" i="12"/>
  <c r="CD450" i="12"/>
  <c r="CY450" i="12"/>
  <c r="CH450" i="12"/>
  <c r="DB450" i="12"/>
  <c r="CK450" i="12"/>
  <c r="DA450" i="12"/>
  <c r="CJ450" i="12"/>
  <c r="CZ450" i="12"/>
  <c r="CI450" i="12"/>
  <c r="U453" i="12"/>
  <c r="V453" i="12"/>
  <c r="W453" i="12" s="1"/>
  <c r="AJ454" i="12"/>
  <c r="BW462" i="12"/>
  <c r="AO462" i="12"/>
  <c r="CN444" i="12"/>
  <c r="DF444" i="12"/>
  <c r="V444" i="12"/>
  <c r="W444" i="12" s="1"/>
  <c r="EM447" i="12"/>
  <c r="DX447" i="12"/>
  <c r="EJ447" i="12" s="1"/>
  <c r="DW452" i="12"/>
  <c r="EI452" i="12" s="1"/>
  <c r="DV452" i="12"/>
  <c r="EG452" i="12" s="1"/>
  <c r="EU452" i="12"/>
  <c r="FG452" i="12" s="1"/>
  <c r="DU452" i="12"/>
  <c r="ED452" i="12" s="1"/>
  <c r="EQ452" i="12"/>
  <c r="EZ452" i="12" s="1"/>
  <c r="DY452" i="12"/>
  <c r="EM452" i="12" s="1"/>
  <c r="DT452" i="12"/>
  <c r="EC452" i="12" s="1"/>
  <c r="DS452" i="12"/>
  <c r="ER452" i="12"/>
  <c r="FA452" i="12" s="1"/>
  <c r="EP452" i="12"/>
  <c r="AL453" i="12"/>
  <c r="AT454" i="12"/>
  <c r="AV454" i="12" s="1"/>
  <c r="AY445" i="12"/>
  <c r="AF446" i="12"/>
  <c r="AK447" i="12"/>
  <c r="AL447" i="12" s="1"/>
  <c r="AN447" i="12" s="1"/>
  <c r="G447" i="12"/>
  <c r="F447" i="12"/>
  <c r="BJ447" i="12"/>
  <c r="CS450" i="12"/>
  <c r="U451" i="12"/>
  <c r="V451" i="12"/>
  <c r="W451" i="12" s="1"/>
  <c r="AE453" i="12"/>
  <c r="AT455" i="12"/>
  <c r="Q456" i="12"/>
  <c r="R456" i="12" s="1"/>
  <c r="EW443" i="12"/>
  <c r="BR446" i="12"/>
  <c r="P447" i="12"/>
  <c r="AJ448" i="12"/>
  <c r="CT450" i="12"/>
  <c r="P452" i="12"/>
  <c r="AQ453" i="12"/>
  <c r="AS453" i="12"/>
  <c r="EU454" i="12"/>
  <c r="FG454" i="12" s="1"/>
  <c r="DU454" i="12"/>
  <c r="ED454" i="12" s="1"/>
  <c r="ET454" i="12"/>
  <c r="FF454" i="12" s="1"/>
  <c r="DT454" i="12"/>
  <c r="EC454" i="12" s="1"/>
  <c r="ES454" i="12"/>
  <c r="FD454" i="12" s="1"/>
  <c r="DS454" i="12"/>
  <c r="DW454" i="12"/>
  <c r="EI454" i="12" s="1"/>
  <c r="ER454" i="12"/>
  <c r="FA454" i="12" s="1"/>
  <c r="EQ454" i="12"/>
  <c r="EZ454" i="12" s="1"/>
  <c r="EP454" i="12"/>
  <c r="DY454" i="12"/>
  <c r="EM454" i="12" s="1"/>
  <c r="DV454" i="12"/>
  <c r="EG454" i="12" s="1"/>
  <c r="AY455" i="12"/>
  <c r="BO458" i="12"/>
  <c r="BP458" i="12" s="1"/>
  <c r="DW429" i="12"/>
  <c r="EH429" i="12" s="1"/>
  <c r="ER430" i="12"/>
  <c r="FA430" i="12" s="1"/>
  <c r="CD433" i="12"/>
  <c r="CX433" i="12"/>
  <c r="CK434" i="12"/>
  <c r="CZ434" i="12"/>
  <c r="DZ435" i="12"/>
  <c r="U435" i="12"/>
  <c r="BW435" i="12"/>
  <c r="P436" i="12"/>
  <c r="BR436" i="12"/>
  <c r="AJ438" i="12"/>
  <c r="AE439" i="12"/>
  <c r="AX440" i="12"/>
  <c r="CN442" i="12"/>
  <c r="BZ442" i="12"/>
  <c r="DF442" i="12"/>
  <c r="AN442" i="12"/>
  <c r="F443" i="12"/>
  <c r="AI443" i="12"/>
  <c r="BR444" i="12"/>
  <c r="EQ445" i="12"/>
  <c r="EY445" i="12" s="1"/>
  <c r="DY445" i="12"/>
  <c r="EL445" i="12" s="1"/>
  <c r="EP445" i="12"/>
  <c r="DT445" i="12"/>
  <c r="EB445" i="12" s="1"/>
  <c r="EU445" i="12"/>
  <c r="FH445" i="12" s="1"/>
  <c r="DV445" i="12"/>
  <c r="EF445" i="12" s="1"/>
  <c r="ES445" i="12"/>
  <c r="FC445" i="12" s="1"/>
  <c r="DU445" i="12"/>
  <c r="EE445" i="12" s="1"/>
  <c r="ER445" i="12"/>
  <c r="FB445" i="12" s="1"/>
  <c r="DS445" i="12"/>
  <c r="AJ446" i="12"/>
  <c r="AK446" i="12" s="1"/>
  <c r="DZ447" i="12"/>
  <c r="F448" i="12"/>
  <c r="AU449" i="12"/>
  <c r="AT449" i="12"/>
  <c r="CX450" i="12"/>
  <c r="AT450" i="12"/>
  <c r="BT451" i="12"/>
  <c r="AE451" i="12"/>
  <c r="AF451" i="12"/>
  <c r="ET451" i="12"/>
  <c r="FE451" i="12" s="1"/>
  <c r="DC452" i="12"/>
  <c r="CU452" i="12"/>
  <c r="CL452" i="12"/>
  <c r="CD452" i="12"/>
  <c r="DB452" i="12"/>
  <c r="CT452" i="12"/>
  <c r="CK452" i="12"/>
  <c r="CC452" i="12"/>
  <c r="DA452" i="12"/>
  <c r="CS452" i="12"/>
  <c r="CJ452" i="12"/>
  <c r="CB452" i="12"/>
  <c r="BZ452" i="12" s="1"/>
  <c r="CW452" i="12"/>
  <c r="CF452" i="12"/>
  <c r="CV452" i="12"/>
  <c r="CE452" i="12"/>
  <c r="CY452" i="12"/>
  <c r="CH452" i="12"/>
  <c r="AY453" i="12"/>
  <c r="BN454" i="12"/>
  <c r="CN455" i="12"/>
  <c r="ET456" i="12"/>
  <c r="FF456" i="12" s="1"/>
  <c r="EX456" i="12"/>
  <c r="ET458" i="12"/>
  <c r="FF458" i="12" s="1"/>
  <c r="DS430" i="12"/>
  <c r="AZ431" i="12"/>
  <c r="BA431" i="12" s="1"/>
  <c r="ET431" i="12"/>
  <c r="FE431" i="12" s="1"/>
  <c r="AX432" i="12"/>
  <c r="CY432" i="12"/>
  <c r="CW432" i="12"/>
  <c r="CF432" i="12"/>
  <c r="DA432" i="12"/>
  <c r="CE433" i="12"/>
  <c r="CN434" i="12"/>
  <c r="BZ434" i="12"/>
  <c r="CM434" i="12"/>
  <c r="AA435" i="12"/>
  <c r="EW435" i="12"/>
  <c r="DW436" i="12"/>
  <c r="EI436" i="12" s="1"/>
  <c r="EU436" i="12"/>
  <c r="DU436" i="12"/>
  <c r="EQ436" i="12"/>
  <c r="EZ436" i="12" s="1"/>
  <c r="DY436" i="12"/>
  <c r="EP436" i="12"/>
  <c r="CX437" i="12"/>
  <c r="CG437" i="12"/>
  <c r="DD437" i="12"/>
  <c r="CV437" i="12"/>
  <c r="CM437" i="12"/>
  <c r="CE437" i="12"/>
  <c r="CZ437" i="12"/>
  <c r="CI437" i="12"/>
  <c r="DB437" i="12"/>
  <c r="FG437" i="12"/>
  <c r="AZ439" i="12"/>
  <c r="BA439" i="12" s="1"/>
  <c r="BZ439" i="12"/>
  <c r="AO439" i="12"/>
  <c r="BK440" i="12"/>
  <c r="BM440" i="12" s="1"/>
  <c r="BC441" i="12"/>
  <c r="BA441" i="12"/>
  <c r="AL442" i="12"/>
  <c r="AV442" i="12"/>
  <c r="AJ443" i="12"/>
  <c r="P444" i="12"/>
  <c r="EP444" i="12"/>
  <c r="DW445" i="12"/>
  <c r="EH445" i="12" s="1"/>
  <c r="BI447" i="12"/>
  <c r="U447" i="12"/>
  <c r="CB450" i="12"/>
  <c r="CN450" i="12" s="1"/>
  <c r="EQ450" i="12"/>
  <c r="EZ450" i="12" s="1"/>
  <c r="DY450" i="12"/>
  <c r="EM450" i="12" s="1"/>
  <c r="EP450" i="12"/>
  <c r="DW450" i="12"/>
  <c r="EI450" i="12" s="1"/>
  <c r="ES450" i="12"/>
  <c r="FD450" i="12" s="1"/>
  <c r="DS450" i="12"/>
  <c r="ET450" i="12"/>
  <c r="FF450" i="12" s="1"/>
  <c r="ER450" i="12"/>
  <c r="FA450" i="12" s="1"/>
  <c r="DT450" i="12"/>
  <c r="EC450" i="12" s="1"/>
  <c r="BE451" i="12"/>
  <c r="BF451" i="12" s="1"/>
  <c r="BU451" i="12"/>
  <c r="BW451" i="12" s="1"/>
  <c r="P451" i="12"/>
  <c r="Q451" i="12" s="1"/>
  <c r="AK451" i="12"/>
  <c r="AJ451" i="12"/>
  <c r="AK452" i="12"/>
  <c r="AL452" i="12" s="1"/>
  <c r="AV453" i="12"/>
  <c r="AX453" i="12" s="1"/>
  <c r="V455" i="12"/>
  <c r="Z456" i="12"/>
  <c r="Z458" i="12"/>
  <c r="AB458" i="12" s="1"/>
  <c r="AA458" i="12"/>
  <c r="AX461" i="12"/>
  <c r="AV461" i="12"/>
  <c r="AU461" i="12"/>
  <c r="P463" i="12"/>
  <c r="Q463" i="12" s="1"/>
  <c r="AN464" i="12"/>
  <c r="DB433" i="12"/>
  <c r="CT433" i="12"/>
  <c r="CK433" i="12"/>
  <c r="CC433" i="12"/>
  <c r="CZ433" i="12"/>
  <c r="CI433" i="12"/>
  <c r="DA433" i="12"/>
  <c r="CW434" i="12"/>
  <c r="CF434" i="12"/>
  <c r="DC434" i="12"/>
  <c r="CU434" i="12"/>
  <c r="CL434" i="12"/>
  <c r="CD434" i="12"/>
  <c r="CY434" i="12"/>
  <c r="CH434" i="12"/>
  <c r="DB434" i="12"/>
  <c r="P434" i="12"/>
  <c r="BN434" i="12"/>
  <c r="AT438" i="12"/>
  <c r="AU439" i="12"/>
  <c r="BC439" i="12"/>
  <c r="CN443" i="12"/>
  <c r="ET443" i="12"/>
  <c r="FE443" i="12" s="1"/>
  <c r="FH443" i="12"/>
  <c r="U444" i="12"/>
  <c r="CW445" i="12"/>
  <c r="CF445" i="12"/>
  <c r="DD445" i="12"/>
  <c r="CV445" i="12"/>
  <c r="CM445" i="12"/>
  <c r="CE445" i="12"/>
  <c r="CZ445" i="12"/>
  <c r="CI445" i="12"/>
  <c r="CX445" i="12"/>
  <c r="CK445" i="12"/>
  <c r="CU445" i="12"/>
  <c r="CJ445" i="12"/>
  <c r="CT445" i="12"/>
  <c r="CH445" i="12"/>
  <c r="DA445" i="12"/>
  <c r="CB445" i="12"/>
  <c r="BZ445" i="12" s="1"/>
  <c r="BU445" i="12"/>
  <c r="AA446" i="12"/>
  <c r="AU447" i="12"/>
  <c r="AO447" i="12"/>
  <c r="AQ448" i="12"/>
  <c r="AS448" i="12" s="1"/>
  <c r="AP448" i="12"/>
  <c r="CC450" i="12"/>
  <c r="Z450" i="12"/>
  <c r="BI450" i="12"/>
  <c r="AB451" i="12"/>
  <c r="AA451" i="12"/>
  <c r="AD451" i="12"/>
  <c r="BI451" i="12"/>
  <c r="AP451" i="12"/>
  <c r="AQ451" i="12" s="1"/>
  <c r="AO451" i="12"/>
  <c r="CX452" i="12"/>
  <c r="BU453" i="12"/>
  <c r="BW453" i="12" s="1"/>
  <c r="BT453" i="12"/>
  <c r="AU454" i="12"/>
  <c r="DD455" i="12"/>
  <c r="CV455" i="12"/>
  <c r="CM455" i="12"/>
  <c r="CE455" i="12"/>
  <c r="DC455" i="12"/>
  <c r="CU455" i="12"/>
  <c r="CL455" i="12"/>
  <c r="CD455" i="12"/>
  <c r="DB455" i="12"/>
  <c r="CT455" i="12"/>
  <c r="CK455" i="12"/>
  <c r="CC455" i="12"/>
  <c r="CX455" i="12"/>
  <c r="CG455" i="12"/>
  <c r="CZ455" i="12"/>
  <c r="CJ455" i="12"/>
  <c r="CY455" i="12"/>
  <c r="CI455" i="12"/>
  <c r="CW455" i="12"/>
  <c r="CH455" i="12"/>
  <c r="CB455" i="12"/>
  <c r="BZ455" i="12" s="1"/>
  <c r="F456" i="12"/>
  <c r="G456" i="12" s="1"/>
  <c r="AG456" i="12"/>
  <c r="AI456" i="12" s="1"/>
  <c r="BP457" i="12"/>
  <c r="BR457" i="12" s="1"/>
  <c r="BO457" i="12"/>
  <c r="AY457" i="12"/>
  <c r="AE459" i="12"/>
  <c r="AG459" i="12" s="1"/>
  <c r="AF459" i="12"/>
  <c r="BP456" i="12"/>
  <c r="BO456" i="12"/>
  <c r="BN456" i="12"/>
  <c r="BK457" i="12"/>
  <c r="BM457" i="12"/>
  <c r="DC460" i="12"/>
  <c r="CU460" i="12"/>
  <c r="CL460" i="12"/>
  <c r="CD460" i="12"/>
  <c r="DB460" i="12"/>
  <c r="CT460" i="12"/>
  <c r="CK460" i="12"/>
  <c r="CC460" i="12"/>
  <c r="DA460" i="12"/>
  <c r="CS460" i="12"/>
  <c r="DF460" i="12" s="1"/>
  <c r="CJ460" i="12"/>
  <c r="CB460" i="12"/>
  <c r="BZ460" i="12" s="1"/>
  <c r="CW460" i="12"/>
  <c r="CF460" i="12"/>
  <c r="AT460" i="12"/>
  <c r="AU460" i="12" s="1"/>
  <c r="CJ461" i="12"/>
  <c r="CU461" i="12"/>
  <c r="CW462" i="12"/>
  <c r="BT462" i="12"/>
  <c r="AZ465" i="12"/>
  <c r="BA465" i="12" s="1"/>
  <c r="AU465" i="12"/>
  <c r="AV465" i="12" s="1"/>
  <c r="AT465" i="12"/>
  <c r="CW466" i="12"/>
  <c r="CF466" i="12"/>
  <c r="DC466" i="12"/>
  <c r="CU466" i="12"/>
  <c r="CL466" i="12"/>
  <c r="CD466" i="12"/>
  <c r="CT466" i="12"/>
  <c r="CI466" i="12"/>
  <c r="DD466" i="12"/>
  <c r="CS466" i="12"/>
  <c r="CH466" i="12"/>
  <c r="DB466" i="12"/>
  <c r="CG466" i="12"/>
  <c r="DA466" i="12"/>
  <c r="CE466" i="12"/>
  <c r="CZ466" i="12"/>
  <c r="CC466" i="12"/>
  <c r="CY466" i="12"/>
  <c r="CM466" i="12"/>
  <c r="CB466" i="12"/>
  <c r="BZ466" i="12" s="1"/>
  <c r="CX466" i="12"/>
  <c r="CK466" i="12"/>
  <c r="ER439" i="12"/>
  <c r="FB439" i="12" s="1"/>
  <c r="CC443" i="12"/>
  <c r="CK443" i="12"/>
  <c r="CT443" i="12"/>
  <c r="DB443" i="12"/>
  <c r="BE445" i="12"/>
  <c r="T446" i="12"/>
  <c r="BK446" i="12"/>
  <c r="CG446" i="12"/>
  <c r="CT446" i="12"/>
  <c r="DT446" i="12"/>
  <c r="EC446" i="12" s="1"/>
  <c r="ES446" i="12"/>
  <c r="FD446" i="12" s="1"/>
  <c r="DS446" i="12"/>
  <c r="DW446" i="12"/>
  <c r="EI446" i="12" s="1"/>
  <c r="EQ446" i="12"/>
  <c r="EZ446" i="12" s="1"/>
  <c r="DC447" i="12"/>
  <c r="CU447" i="12"/>
  <c r="CL447" i="12"/>
  <c r="CD447" i="12"/>
  <c r="DB447" i="12"/>
  <c r="CT447" i="12"/>
  <c r="CK447" i="12"/>
  <c r="CC447" i="12"/>
  <c r="CX447" i="12"/>
  <c r="CG447" i="12"/>
  <c r="DD447" i="12"/>
  <c r="V448" i="12"/>
  <c r="Y448" i="12" s="1"/>
  <c r="CG449" i="12"/>
  <c r="DY449" i="12"/>
  <c r="EL449" i="12" s="1"/>
  <c r="DF450" i="12"/>
  <c r="CF451" i="12"/>
  <c r="CU451" i="12"/>
  <c r="G451" i="12"/>
  <c r="AG452" i="12"/>
  <c r="AI452" i="12" s="1"/>
  <c r="CX453" i="12"/>
  <c r="CG453" i="12"/>
  <c r="CW453" i="12"/>
  <c r="CF453" i="12"/>
  <c r="DD453" i="12"/>
  <c r="CV453" i="12"/>
  <c r="CM453" i="12"/>
  <c r="CE453" i="12"/>
  <c r="CZ453" i="12"/>
  <c r="CI453" i="12"/>
  <c r="DC453" i="12"/>
  <c r="Z453" i="12"/>
  <c r="T454" i="12"/>
  <c r="CE454" i="12"/>
  <c r="CT454" i="12"/>
  <c r="DF456" i="12"/>
  <c r="AE457" i="12"/>
  <c r="CC458" i="12"/>
  <c r="CT458" i="12"/>
  <c r="DV458" i="12"/>
  <c r="EG458" i="12" s="1"/>
  <c r="BZ459" i="12"/>
  <c r="BR460" i="12"/>
  <c r="CN460" i="12"/>
  <c r="V460" i="12"/>
  <c r="W460" i="12" s="1"/>
  <c r="W461" i="12"/>
  <c r="Y461" i="12" s="1"/>
  <c r="AJ461" i="12"/>
  <c r="CK461" i="12"/>
  <c r="CY461" i="12"/>
  <c r="BU462" i="12"/>
  <c r="CK462" i="12"/>
  <c r="CX462" i="12"/>
  <c r="EX463" i="12"/>
  <c r="AO463" i="12"/>
  <c r="AQ463" i="12" s="1"/>
  <c r="Q464" i="12"/>
  <c r="R464" i="12" s="1"/>
  <c r="T464" i="12" s="1"/>
  <c r="BS464" i="12"/>
  <c r="CD465" i="12"/>
  <c r="W466" i="12"/>
  <c r="V466" i="12"/>
  <c r="U466" i="12"/>
  <c r="AX474" i="12"/>
  <c r="AV474" i="12"/>
  <c r="DB457" i="12"/>
  <c r="CT457" i="12"/>
  <c r="CK457" i="12"/>
  <c r="CC457" i="12"/>
  <c r="DA457" i="12"/>
  <c r="CS457" i="12"/>
  <c r="DF457" i="12" s="1"/>
  <c r="CJ457" i="12"/>
  <c r="CB457" i="12"/>
  <c r="CZ457" i="12"/>
  <c r="CI457" i="12"/>
  <c r="DD457" i="12"/>
  <c r="CV457" i="12"/>
  <c r="CM457" i="12"/>
  <c r="CE457" i="12"/>
  <c r="DV457" i="12"/>
  <c r="EG457" i="12" s="1"/>
  <c r="EU457" i="12"/>
  <c r="FG457" i="12" s="1"/>
  <c r="DU457" i="12"/>
  <c r="ED457" i="12" s="1"/>
  <c r="DT457" i="12"/>
  <c r="EC457" i="12" s="1"/>
  <c r="EP457" i="12"/>
  <c r="ER457" i="12"/>
  <c r="FA457" i="12" s="1"/>
  <c r="BA459" i="12"/>
  <c r="BC459" i="12"/>
  <c r="CZ459" i="12"/>
  <c r="CI459" i="12"/>
  <c r="CY459" i="12"/>
  <c r="CH459" i="12"/>
  <c r="CX459" i="12"/>
  <c r="CG459" i="12"/>
  <c r="DB459" i="12"/>
  <c r="CT459" i="12"/>
  <c r="CK459" i="12"/>
  <c r="CC459" i="12"/>
  <c r="DD459" i="12"/>
  <c r="BO459" i="12"/>
  <c r="BP459" i="12" s="1"/>
  <c r="BR459" i="12" s="1"/>
  <c r="CE460" i="12"/>
  <c r="CV460" i="12"/>
  <c r="H461" i="12"/>
  <c r="CL461" i="12"/>
  <c r="DA461" i="12"/>
  <c r="CM462" i="12"/>
  <c r="BC463" i="12"/>
  <c r="BZ464" i="12"/>
  <c r="BE465" i="12"/>
  <c r="CV466" i="12"/>
  <c r="AY467" i="12"/>
  <c r="AZ467" i="12"/>
  <c r="FG470" i="12"/>
  <c r="ET470" i="12"/>
  <c r="FF470" i="12" s="1"/>
  <c r="AO455" i="12"/>
  <c r="AX456" i="12"/>
  <c r="V456" i="12"/>
  <c r="Y456" i="12" s="1"/>
  <c r="CD457" i="12"/>
  <c r="DS457" i="12"/>
  <c r="ES457" i="12"/>
  <c r="FD457" i="12" s="1"/>
  <c r="R458" i="12"/>
  <c r="Q458" i="12"/>
  <c r="P458" i="12"/>
  <c r="BN458" i="12"/>
  <c r="AS459" i="12"/>
  <c r="CD459" i="12"/>
  <c r="U459" i="12"/>
  <c r="V459" i="12" s="1"/>
  <c r="W459" i="12" s="1"/>
  <c r="CG460" i="12"/>
  <c r="CX460" i="12"/>
  <c r="CN461" i="12"/>
  <c r="BD463" i="12"/>
  <c r="BE463" i="12" s="1"/>
  <c r="AE464" i="12"/>
  <c r="DB465" i="12"/>
  <c r="CT465" i="12"/>
  <c r="CK465" i="12"/>
  <c r="CC465" i="12"/>
  <c r="DA465" i="12"/>
  <c r="CS465" i="12"/>
  <c r="DF465" i="12" s="1"/>
  <c r="CJ465" i="12"/>
  <c r="CB465" i="12"/>
  <c r="CZ465" i="12"/>
  <c r="CI465" i="12"/>
  <c r="CY465" i="12"/>
  <c r="CH465" i="12"/>
  <c r="CX465" i="12"/>
  <c r="CG465" i="12"/>
  <c r="CW465" i="12"/>
  <c r="CF465" i="12"/>
  <c r="DD465" i="12"/>
  <c r="CV465" i="12"/>
  <c r="CM465" i="12"/>
  <c r="CE465" i="12"/>
  <c r="AK466" i="12"/>
  <c r="AX467" i="12"/>
  <c r="U470" i="12"/>
  <c r="V470" i="12" s="1"/>
  <c r="AJ456" i="12"/>
  <c r="CF457" i="12"/>
  <c r="CU457" i="12"/>
  <c r="AT457" i="12"/>
  <c r="AB459" i="12"/>
  <c r="CH460" i="12"/>
  <c r="CY460" i="12"/>
  <c r="F460" i="12"/>
  <c r="CX461" i="12"/>
  <c r="CG461" i="12"/>
  <c r="CW461" i="12"/>
  <c r="CF461" i="12"/>
  <c r="DD461" i="12"/>
  <c r="CV461" i="12"/>
  <c r="CM461" i="12"/>
  <c r="CE461" i="12"/>
  <c r="CZ461" i="12"/>
  <c r="CI461" i="12"/>
  <c r="DC461" i="12"/>
  <c r="AA461" i="12"/>
  <c r="Z461" i="12"/>
  <c r="T462" i="12"/>
  <c r="DA462" i="12"/>
  <c r="CS462" i="12"/>
  <c r="DF462" i="12" s="1"/>
  <c r="CJ462" i="12"/>
  <c r="CB462" i="12"/>
  <c r="CZ462" i="12"/>
  <c r="CI462" i="12"/>
  <c r="CY462" i="12"/>
  <c r="CH462" i="12"/>
  <c r="DC462" i="12"/>
  <c r="CU462" i="12"/>
  <c r="CL462" i="12"/>
  <c r="CD462" i="12"/>
  <c r="V463" i="12"/>
  <c r="Y463" i="12" s="1"/>
  <c r="AE463" i="12"/>
  <c r="AF463" i="12" s="1"/>
  <c r="W464" i="12"/>
  <c r="Y464" i="12" s="1"/>
  <c r="V464" i="12"/>
  <c r="AP465" i="12"/>
  <c r="AQ465" i="12" s="1"/>
  <c r="EA466" i="12"/>
  <c r="AV466" i="12"/>
  <c r="AX466" i="12" s="1"/>
  <c r="AZ468" i="12"/>
  <c r="AY468" i="12"/>
  <c r="BA468" i="12"/>
  <c r="F474" i="12"/>
  <c r="BO481" i="12"/>
  <c r="BP481" i="12" s="1"/>
  <c r="BN481" i="12"/>
  <c r="DX437" i="12"/>
  <c r="EJ437" i="12" s="1"/>
  <c r="EP437" i="12"/>
  <c r="DV439" i="12"/>
  <c r="EF439" i="12" s="1"/>
  <c r="U441" i="12"/>
  <c r="AY443" i="12"/>
  <c r="CG443" i="12"/>
  <c r="CX443" i="12"/>
  <c r="DZ443" i="12"/>
  <c r="AS445" i="12"/>
  <c r="CB446" i="12"/>
  <c r="CN446" i="12" s="1"/>
  <c r="DY446" i="12"/>
  <c r="AV446" i="12"/>
  <c r="AX446" i="12" s="1"/>
  <c r="CJ447" i="12"/>
  <c r="CW447" i="12"/>
  <c r="W448" i="12"/>
  <c r="AX448" i="12"/>
  <c r="R448" i="12"/>
  <c r="AF450" i="12"/>
  <c r="AG450" i="12" s="1"/>
  <c r="P450" i="12"/>
  <c r="BN450" i="12"/>
  <c r="BZ451" i="12"/>
  <c r="AU451" i="12"/>
  <c r="AT452" i="12"/>
  <c r="BH453" i="12"/>
  <c r="CJ453" i="12"/>
  <c r="CU453" i="12"/>
  <c r="AK453" i="12"/>
  <c r="BF453" i="12"/>
  <c r="BK454" i="12"/>
  <c r="CM454" i="12"/>
  <c r="AF455" i="12"/>
  <c r="AG455" i="12" s="1"/>
  <c r="AE455" i="12"/>
  <c r="BD455" i="12"/>
  <c r="W456" i="12"/>
  <c r="AP456" i="12"/>
  <c r="R457" i="12"/>
  <c r="CG457" i="12"/>
  <c r="CW457" i="12"/>
  <c r="DY457" i="12"/>
  <c r="EM457" i="12" s="1"/>
  <c r="AT458" i="12"/>
  <c r="BI458" i="12"/>
  <c r="CK458" i="12"/>
  <c r="Q459" i="12"/>
  <c r="BE459" i="12"/>
  <c r="CF459" i="12"/>
  <c r="CU459" i="12"/>
  <c r="CI460" i="12"/>
  <c r="CZ460" i="12"/>
  <c r="P460" i="12"/>
  <c r="EX460" i="12"/>
  <c r="AQ461" i="12"/>
  <c r="AS461" i="12"/>
  <c r="CC461" i="12"/>
  <c r="DF461" i="12"/>
  <c r="AG461" i="12"/>
  <c r="BN462" i="12"/>
  <c r="CC462" i="12"/>
  <c r="EU462" i="12"/>
  <c r="FG462" i="12" s="1"/>
  <c r="DU462" i="12"/>
  <c r="ED462" i="12" s="1"/>
  <c r="DT462" i="12"/>
  <c r="EC462" i="12" s="1"/>
  <c r="ES462" i="12"/>
  <c r="FD462" i="12" s="1"/>
  <c r="DS462" i="12"/>
  <c r="DW462" i="12"/>
  <c r="EI462" i="12" s="1"/>
  <c r="AJ462" i="12"/>
  <c r="AP463" i="12"/>
  <c r="BO463" i="12"/>
  <c r="BJ464" i="12"/>
  <c r="CU465" i="12"/>
  <c r="DD480" i="12"/>
  <c r="CV480" i="12"/>
  <c r="CM480" i="12"/>
  <c r="CE480" i="12"/>
  <c r="DA480" i="12"/>
  <c r="CH480" i="12"/>
  <c r="CZ480" i="12"/>
  <c r="CG480" i="12"/>
  <c r="CW480" i="12"/>
  <c r="CL480" i="12"/>
  <c r="CC480" i="12"/>
  <c r="CU480" i="12"/>
  <c r="CK480" i="12"/>
  <c r="CB480" i="12"/>
  <c r="CN480" i="12" s="1"/>
  <c r="DB480" i="12"/>
  <c r="CJ480" i="12"/>
  <c r="CY480" i="12"/>
  <c r="CI480" i="12"/>
  <c r="CX480" i="12"/>
  <c r="CF480" i="12"/>
  <c r="CT480" i="12"/>
  <c r="CD480" i="12"/>
  <c r="DC480" i="12"/>
  <c r="CS480" i="12"/>
  <c r="DF480" i="12" s="1"/>
  <c r="CY443" i="12"/>
  <c r="CZ446" i="12"/>
  <c r="CI446" i="12"/>
  <c r="CY446" i="12"/>
  <c r="CH446" i="12"/>
  <c r="DC446" i="12"/>
  <c r="CU446" i="12"/>
  <c r="CL446" i="12"/>
  <c r="CD446" i="12"/>
  <c r="DB446" i="12"/>
  <c r="AA447" i="12"/>
  <c r="EX447" i="12"/>
  <c r="EW447" i="12"/>
  <c r="DB449" i="12"/>
  <c r="CT449" i="12"/>
  <c r="CK449" i="12"/>
  <c r="CC449" i="12"/>
  <c r="DA449" i="12"/>
  <c r="CS449" i="12"/>
  <c r="DF449" i="12" s="1"/>
  <c r="CJ449" i="12"/>
  <c r="CB449" i="12"/>
  <c r="CZ449" i="12"/>
  <c r="CI449" i="12"/>
  <c r="DD449" i="12"/>
  <c r="CV449" i="12"/>
  <c r="CM449" i="12"/>
  <c r="CE449" i="12"/>
  <c r="DV449" i="12"/>
  <c r="EF449" i="12" s="1"/>
  <c r="EU449" i="12"/>
  <c r="FH449" i="12" s="1"/>
  <c r="DU449" i="12"/>
  <c r="EE449" i="12" s="1"/>
  <c r="DT449" i="12"/>
  <c r="EB449" i="12" s="1"/>
  <c r="EP449" i="12"/>
  <c r="ES449" i="12"/>
  <c r="FC449" i="12" s="1"/>
  <c r="CZ451" i="12"/>
  <c r="CI451" i="12"/>
  <c r="CY451" i="12"/>
  <c r="CH451" i="12"/>
  <c r="CX451" i="12"/>
  <c r="CG451" i="12"/>
  <c r="DB451" i="12"/>
  <c r="CT451" i="12"/>
  <c r="CK451" i="12"/>
  <c r="CC451" i="12"/>
  <c r="DD451" i="12"/>
  <c r="BR452" i="12"/>
  <c r="CN452" i="12"/>
  <c r="DF452" i="12"/>
  <c r="CK453" i="12"/>
  <c r="CY453" i="12"/>
  <c r="AI454" i="12"/>
  <c r="AD455" i="12"/>
  <c r="EL455" i="12"/>
  <c r="BZ456" i="12"/>
  <c r="CN456" i="12"/>
  <c r="AZ456" i="12"/>
  <c r="AY456" i="12"/>
  <c r="CH457" i="12"/>
  <c r="CX457" i="12"/>
  <c r="AN458" i="12"/>
  <c r="AU458" i="12"/>
  <c r="BJ458" i="12"/>
  <c r="CW458" i="12"/>
  <c r="CF458" i="12"/>
  <c r="DD458" i="12"/>
  <c r="CV458" i="12"/>
  <c r="CM458" i="12"/>
  <c r="CE458" i="12"/>
  <c r="DC458" i="12"/>
  <c r="CU458" i="12"/>
  <c r="CL458" i="12"/>
  <c r="CD458" i="12"/>
  <c r="CY458" i="12"/>
  <c r="CH458" i="12"/>
  <c r="EQ458" i="12"/>
  <c r="EZ458" i="12" s="1"/>
  <c r="DY458" i="12"/>
  <c r="EM458" i="12" s="1"/>
  <c r="EP458" i="12"/>
  <c r="DX458" i="12"/>
  <c r="EJ458" i="12" s="1"/>
  <c r="DW458" i="12"/>
  <c r="EI458" i="12" s="1"/>
  <c r="ES458" i="12"/>
  <c r="FD458" i="12" s="1"/>
  <c r="DS458" i="12"/>
  <c r="AG458" i="12"/>
  <c r="AI458" i="12" s="1"/>
  <c r="EU458" i="12"/>
  <c r="FG458" i="12" s="1"/>
  <c r="AT459" i="12"/>
  <c r="AU459" i="12" s="1"/>
  <c r="BF459" i="12"/>
  <c r="BH459" i="12" s="1"/>
  <c r="BT459" i="12"/>
  <c r="BW459" i="12" s="1"/>
  <c r="CJ459" i="12"/>
  <c r="CV459" i="12"/>
  <c r="AK459" i="12"/>
  <c r="AJ459" i="12"/>
  <c r="FH459" i="12"/>
  <c r="CM460" i="12"/>
  <c r="DD460" i="12"/>
  <c r="CD461" i="12"/>
  <c r="CS461" i="12"/>
  <c r="CE462" i="12"/>
  <c r="CT462" i="12"/>
  <c r="F463" i="12"/>
  <c r="G463" i="12" s="1"/>
  <c r="AA463" i="12"/>
  <c r="BZ463" i="12"/>
  <c r="AF464" i="12"/>
  <c r="CY464" i="12"/>
  <c r="CH464" i="12"/>
  <c r="CX464" i="12"/>
  <c r="CG464" i="12"/>
  <c r="CW464" i="12"/>
  <c r="CF464" i="12"/>
  <c r="DD464" i="12"/>
  <c r="CV464" i="12"/>
  <c r="CM464" i="12"/>
  <c r="CE464" i="12"/>
  <c r="DB464" i="12"/>
  <c r="CT464" i="12"/>
  <c r="CK464" i="12"/>
  <c r="CC464" i="12"/>
  <c r="DA464" i="12"/>
  <c r="CS464" i="12"/>
  <c r="CJ464" i="12"/>
  <c r="CB464" i="12"/>
  <c r="CN464" i="12" s="1"/>
  <c r="AP464" i="12"/>
  <c r="AQ464" i="12" s="1"/>
  <c r="AO464" i="12"/>
  <c r="DC465" i="12"/>
  <c r="Z466" i="12"/>
  <c r="BN466" i="12"/>
  <c r="BA467" i="12"/>
  <c r="CI443" i="12"/>
  <c r="CE446" i="12"/>
  <c r="DD446" i="12"/>
  <c r="BP446" i="12"/>
  <c r="CZ447" i="12"/>
  <c r="DF448" i="12"/>
  <c r="AA449" i="12"/>
  <c r="AB449" i="12" s="1"/>
  <c r="AZ449" i="12"/>
  <c r="BA449" i="12" s="1"/>
  <c r="BC449" i="12" s="1"/>
  <c r="CD449" i="12"/>
  <c r="DS449" i="12"/>
  <c r="AS449" i="12"/>
  <c r="CD451" i="12"/>
  <c r="BO451" i="12"/>
  <c r="BP451" i="12" s="1"/>
  <c r="CL453" i="12"/>
  <c r="DA453" i="12"/>
  <c r="EA453" i="12"/>
  <c r="BM454" i="12"/>
  <c r="DA454" i="12"/>
  <c r="CS454" i="12"/>
  <c r="DF454" i="12" s="1"/>
  <c r="CJ454" i="12"/>
  <c r="CB454" i="12"/>
  <c r="CZ454" i="12"/>
  <c r="CI454" i="12"/>
  <c r="CY454" i="12"/>
  <c r="CH454" i="12"/>
  <c r="DC454" i="12"/>
  <c r="CU454" i="12"/>
  <c r="CL454" i="12"/>
  <c r="CD454" i="12"/>
  <c r="BU455" i="12"/>
  <c r="BW455" i="12" s="1"/>
  <c r="EA455" i="12"/>
  <c r="BA456" i="12"/>
  <c r="DX456" i="12"/>
  <c r="EJ456" i="12" s="1"/>
  <c r="CL457" i="12"/>
  <c r="CY457" i="12"/>
  <c r="CN458" i="12"/>
  <c r="BZ458" i="12"/>
  <c r="DF458" i="12"/>
  <c r="DT458" i="12"/>
  <c r="EC458" i="12" s="1"/>
  <c r="BU459" i="12"/>
  <c r="CL459" i="12"/>
  <c r="CW459" i="12"/>
  <c r="AQ459" i="12"/>
  <c r="EX459" i="12"/>
  <c r="DW460" i="12"/>
  <c r="EI460" i="12" s="1"/>
  <c r="DV460" i="12"/>
  <c r="EG460" i="12" s="1"/>
  <c r="EU460" i="12"/>
  <c r="DU460" i="12"/>
  <c r="ED460" i="12" s="1"/>
  <c r="EQ460" i="12"/>
  <c r="EZ460" i="12" s="1"/>
  <c r="DY460" i="12"/>
  <c r="AL460" i="12"/>
  <c r="AN460" i="12" s="1"/>
  <c r="ES460" i="12"/>
  <c r="FD460" i="12" s="1"/>
  <c r="AF461" i="12"/>
  <c r="AI461" i="12" s="1"/>
  <c r="BS461" i="12"/>
  <c r="CH461" i="12"/>
  <c r="CT461" i="12"/>
  <c r="AY461" i="12"/>
  <c r="AG462" i="12"/>
  <c r="AI462" i="12" s="1"/>
  <c r="CF462" i="12"/>
  <c r="CV462" i="12"/>
  <c r="AT462" i="12"/>
  <c r="AB463" i="12"/>
  <c r="AD463" i="12" s="1"/>
  <c r="W463" i="12"/>
  <c r="DF464" i="12"/>
  <c r="AY464" i="12"/>
  <c r="AJ465" i="12"/>
  <c r="BS465" i="12"/>
  <c r="BM466" i="12"/>
  <c r="CJ466" i="12"/>
  <c r="DF469" i="12"/>
  <c r="AU469" i="12"/>
  <c r="AT469" i="12"/>
  <c r="AS476" i="12"/>
  <c r="AI447" i="12"/>
  <c r="CB448" i="12"/>
  <c r="CN448" i="12" s="1"/>
  <c r="CJ448" i="12"/>
  <c r="CS448" i="12"/>
  <c r="DA448" i="12"/>
  <c r="DU448" i="12"/>
  <c r="ED448" i="12" s="1"/>
  <c r="EU448" i="12"/>
  <c r="DT453" i="12"/>
  <c r="EB453" i="12" s="1"/>
  <c r="ET453" i="12"/>
  <c r="FE453" i="12" s="1"/>
  <c r="ER455" i="12"/>
  <c r="FB455" i="12" s="1"/>
  <c r="CB456" i="12"/>
  <c r="CJ456" i="12"/>
  <c r="CS456" i="12"/>
  <c r="DA456" i="12"/>
  <c r="DT461" i="12"/>
  <c r="EB461" i="12" s="1"/>
  <c r="ET461" i="12"/>
  <c r="FE461" i="12" s="1"/>
  <c r="CG463" i="12"/>
  <c r="CX463" i="12"/>
  <c r="ER463" i="12"/>
  <c r="FB463" i="12" s="1"/>
  <c r="AL464" i="12"/>
  <c r="EP465" i="12"/>
  <c r="AJ466" i="12"/>
  <c r="CN466" i="12"/>
  <c r="DA467" i="12"/>
  <c r="BO467" i="12"/>
  <c r="CI468" i="12"/>
  <c r="DA468" i="12"/>
  <c r="BU468" i="12"/>
  <c r="BW468" i="12" s="1"/>
  <c r="BT468" i="12"/>
  <c r="BO469" i="12"/>
  <c r="BP469" i="12" s="1"/>
  <c r="BR469" i="12" s="1"/>
  <c r="AE470" i="12"/>
  <c r="AF470" i="12" s="1"/>
  <c r="AG470" i="12" s="1"/>
  <c r="BF471" i="12"/>
  <c r="BH471" i="12" s="1"/>
  <c r="CW472" i="12"/>
  <c r="CF472" i="12"/>
  <c r="DD472" i="12"/>
  <c r="CV472" i="12"/>
  <c r="CM472" i="12"/>
  <c r="CE472" i="12"/>
  <c r="DC472" i="12"/>
  <c r="CU472" i="12"/>
  <c r="CL472" i="12"/>
  <c r="CD472" i="12"/>
  <c r="CZ472" i="12"/>
  <c r="CI472" i="12"/>
  <c r="CS472" i="12"/>
  <c r="DF472" i="12" s="1"/>
  <c r="CC472" i="12"/>
  <c r="CB472" i="12"/>
  <c r="CT472" i="12"/>
  <c r="CG472" i="12"/>
  <c r="Z472" i="12"/>
  <c r="BM476" i="12"/>
  <c r="CY463" i="12"/>
  <c r="DY465" i="12"/>
  <c r="EL465" i="12" s="1"/>
  <c r="EQ465" i="12"/>
  <c r="EY465" i="12" s="1"/>
  <c r="CC467" i="12"/>
  <c r="CL468" i="12"/>
  <c r="Q468" i="12"/>
  <c r="R468" i="12" s="1"/>
  <c r="BZ470" i="12"/>
  <c r="CN470" i="12"/>
  <c r="AN470" i="12"/>
  <c r="G471" i="12"/>
  <c r="F471" i="12"/>
  <c r="BJ472" i="12"/>
  <c r="BK472" i="12" s="1"/>
  <c r="EQ473" i="12"/>
  <c r="EY473" i="12" s="1"/>
  <c r="DY473" i="12"/>
  <c r="EL473" i="12" s="1"/>
  <c r="ER473" i="12"/>
  <c r="FB473" i="12" s="1"/>
  <c r="DX473" i="12"/>
  <c r="EK473" i="12" s="1"/>
  <c r="EP473" i="12"/>
  <c r="DW473" i="12"/>
  <c r="EH473" i="12" s="1"/>
  <c r="DV473" i="12"/>
  <c r="EF473" i="12" s="1"/>
  <c r="EU473" i="12"/>
  <c r="DS473" i="12"/>
  <c r="DU473" i="12"/>
  <c r="EE473" i="12" s="1"/>
  <c r="DT473" i="12"/>
  <c r="EB473" i="12" s="1"/>
  <c r="ES473" i="12"/>
  <c r="FC473" i="12" s="1"/>
  <c r="AG474" i="12"/>
  <c r="AF474" i="12"/>
  <c r="AI474" i="12"/>
  <c r="ER465" i="12"/>
  <c r="FB465" i="12" s="1"/>
  <c r="DD467" i="12"/>
  <c r="CV467" i="12"/>
  <c r="CM467" i="12"/>
  <c r="CE467" i="12"/>
  <c r="CU467" i="12"/>
  <c r="CK467" i="12"/>
  <c r="CB467" i="12"/>
  <c r="BZ467" i="12" s="1"/>
  <c r="DB467" i="12"/>
  <c r="CS467" i="12"/>
  <c r="DF467" i="12" s="1"/>
  <c r="CI467" i="12"/>
  <c r="CW467" i="12"/>
  <c r="AE467" i="12"/>
  <c r="BM468" i="12"/>
  <c r="BJ468" i="12"/>
  <c r="BK468" i="12" s="1"/>
  <c r="AF468" i="12"/>
  <c r="AP471" i="12"/>
  <c r="V473" i="12"/>
  <c r="W473" i="12" s="1"/>
  <c r="U473" i="12"/>
  <c r="AJ474" i="12"/>
  <c r="DC475" i="12"/>
  <c r="CU475" i="12"/>
  <c r="CL475" i="12"/>
  <c r="CD475" i="12"/>
  <c r="DB475" i="12"/>
  <c r="CS475" i="12"/>
  <c r="DF475" i="12" s="1"/>
  <c r="CI475" i="12"/>
  <c r="DA475" i="12"/>
  <c r="CH475" i="12"/>
  <c r="CZ475" i="12"/>
  <c r="CG475" i="12"/>
  <c r="CW475" i="12"/>
  <c r="CM475" i="12"/>
  <c r="CC475" i="12"/>
  <c r="CV475" i="12"/>
  <c r="CE475" i="12"/>
  <c r="CT475" i="12"/>
  <c r="CB475" i="12"/>
  <c r="CN475" i="12" s="1"/>
  <c r="CX475" i="12"/>
  <c r="CF475" i="12"/>
  <c r="AK475" i="12"/>
  <c r="AL475" i="12" s="1"/>
  <c r="T476" i="12"/>
  <c r="EI476" i="12"/>
  <c r="DX476" i="12"/>
  <c r="EJ476" i="12" s="1"/>
  <c r="BK477" i="12"/>
  <c r="BJ477" i="12"/>
  <c r="BM477" i="12"/>
  <c r="CB463" i="12"/>
  <c r="CN463" i="12" s="1"/>
  <c r="CJ463" i="12"/>
  <c r="CS463" i="12"/>
  <c r="DF463" i="12" s="1"/>
  <c r="DA463" i="12"/>
  <c r="DS465" i="12"/>
  <c r="ES465" i="12"/>
  <c r="FC465" i="12" s="1"/>
  <c r="AU466" i="12"/>
  <c r="AK467" i="12"/>
  <c r="AL467" i="12" s="1"/>
  <c r="CF467" i="12"/>
  <c r="F467" i="12"/>
  <c r="CY468" i="12"/>
  <c r="CH468" i="12"/>
  <c r="DD468" i="12"/>
  <c r="CV468" i="12"/>
  <c r="CM468" i="12"/>
  <c r="CE468" i="12"/>
  <c r="CU468" i="12"/>
  <c r="CJ468" i="12"/>
  <c r="DC468" i="12"/>
  <c r="CS468" i="12"/>
  <c r="DF468" i="12" s="1"/>
  <c r="CG468" i="12"/>
  <c r="CW468" i="12"/>
  <c r="CK468" i="12"/>
  <c r="AB469" i="12"/>
  <c r="AO469" i="12"/>
  <c r="AP469" i="12"/>
  <c r="AQ471" i="12"/>
  <c r="AS471" i="12" s="1"/>
  <c r="H472" i="12"/>
  <c r="Z473" i="12"/>
  <c r="AA473" i="12" s="1"/>
  <c r="BT475" i="12"/>
  <c r="BW475" i="12" s="1"/>
  <c r="BO476" i="12"/>
  <c r="BP476" i="12" s="1"/>
  <c r="BR476" i="12" s="1"/>
  <c r="G477" i="12"/>
  <c r="F477" i="12"/>
  <c r="CF448" i="12"/>
  <c r="CW448" i="12"/>
  <c r="DY448" i="12"/>
  <c r="EQ448" i="12"/>
  <c r="EZ448" i="12" s="1"/>
  <c r="DZ451" i="12"/>
  <c r="ER451" i="12"/>
  <c r="FB451" i="12" s="1"/>
  <c r="EP453" i="12"/>
  <c r="DV455" i="12"/>
  <c r="EF455" i="12" s="1"/>
  <c r="CF456" i="12"/>
  <c r="CW456" i="12"/>
  <c r="AK457" i="12"/>
  <c r="AL457" i="12" s="1"/>
  <c r="AA459" i="12"/>
  <c r="ER459" i="12"/>
  <c r="FB459" i="12" s="1"/>
  <c r="BE461" i="12"/>
  <c r="DX461" i="12"/>
  <c r="EK461" i="12" s="1"/>
  <c r="EP461" i="12"/>
  <c r="CC463" i="12"/>
  <c r="CK463" i="12"/>
  <c r="CT463" i="12"/>
  <c r="DB463" i="12"/>
  <c r="DV463" i="12"/>
  <c r="EF463" i="12" s="1"/>
  <c r="Z464" i="12"/>
  <c r="BN464" i="12"/>
  <c r="DT465" i="12"/>
  <c r="EB465" i="12" s="1"/>
  <c r="AF466" i="12"/>
  <c r="AG466" i="12" s="1"/>
  <c r="DF466" i="12"/>
  <c r="CG467" i="12"/>
  <c r="CT467" i="12"/>
  <c r="V467" i="12"/>
  <c r="AO467" i="12"/>
  <c r="AL468" i="12"/>
  <c r="AN468" i="12" s="1"/>
  <c r="CB468" i="12"/>
  <c r="CN468" i="12" s="1"/>
  <c r="V468" i="12"/>
  <c r="W468" i="12" s="1"/>
  <c r="AO468" i="12"/>
  <c r="AA469" i="12"/>
  <c r="AD469" i="12" s="1"/>
  <c r="BJ470" i="12"/>
  <c r="BM470" i="12" s="1"/>
  <c r="DA472" i="12"/>
  <c r="R472" i="12"/>
  <c r="Q472" i="12"/>
  <c r="T472" i="12" s="1"/>
  <c r="CW473" i="12"/>
  <c r="CF473" i="12"/>
  <c r="DC473" i="12"/>
  <c r="CT473" i="12"/>
  <c r="CJ473" i="12"/>
  <c r="DB473" i="12"/>
  <c r="CS473" i="12"/>
  <c r="CI473" i="12"/>
  <c r="DA473" i="12"/>
  <c r="CH473" i="12"/>
  <c r="CX473" i="12"/>
  <c r="CM473" i="12"/>
  <c r="CD473" i="12"/>
  <c r="CU473" i="12"/>
  <c r="CC473" i="12"/>
  <c r="CB473" i="12"/>
  <c r="BZ473" i="12" s="1"/>
  <c r="CV473" i="12"/>
  <c r="CE473" i="12"/>
  <c r="BU475" i="12"/>
  <c r="CY475" i="12"/>
  <c r="BO475" i="12"/>
  <c r="BN475" i="12"/>
  <c r="BP475" i="12" s="1"/>
  <c r="Y476" i="12"/>
  <c r="R476" i="12"/>
  <c r="Q476" i="12"/>
  <c r="AD479" i="12"/>
  <c r="CG448" i="12"/>
  <c r="CX448" i="12"/>
  <c r="DY453" i="12"/>
  <c r="EL453" i="12" s="1"/>
  <c r="EQ453" i="12"/>
  <c r="EY453" i="12" s="1"/>
  <c r="CG456" i="12"/>
  <c r="CX456" i="12"/>
  <c r="DZ456" i="12"/>
  <c r="DS459" i="12"/>
  <c r="DY461" i="12"/>
  <c r="EL461" i="12" s="1"/>
  <c r="EQ461" i="12"/>
  <c r="EY461" i="12" s="1"/>
  <c r="BT463" i="12"/>
  <c r="BU463" i="12" s="1"/>
  <c r="CD463" i="12"/>
  <c r="CL463" i="12"/>
  <c r="CU463" i="12"/>
  <c r="DC463" i="12"/>
  <c r="DW463" i="12"/>
  <c r="EH463" i="12" s="1"/>
  <c r="ER464" i="12"/>
  <c r="V465" i="12"/>
  <c r="DU465" i="12"/>
  <c r="EE465" i="12" s="1"/>
  <c r="EU465" i="12"/>
  <c r="FH465" i="12" s="1"/>
  <c r="Q466" i="12"/>
  <c r="AO466" i="12"/>
  <c r="BJ467" i="12"/>
  <c r="CH467" i="12"/>
  <c r="CX467" i="12"/>
  <c r="CC468" i="12"/>
  <c r="CT468" i="12"/>
  <c r="Z468" i="12"/>
  <c r="CY470" i="12"/>
  <c r="CH470" i="12"/>
  <c r="CX470" i="12"/>
  <c r="CG470" i="12"/>
  <c r="CW470" i="12"/>
  <c r="CF470" i="12"/>
  <c r="DB470" i="12"/>
  <c r="CT470" i="12"/>
  <c r="CK470" i="12"/>
  <c r="CC470" i="12"/>
  <c r="CZ470" i="12"/>
  <c r="CJ470" i="12"/>
  <c r="CV470" i="12"/>
  <c r="CI470" i="12"/>
  <c r="CU470" i="12"/>
  <c r="CE470" i="12"/>
  <c r="DA470" i="12"/>
  <c r="CL470" i="12"/>
  <c r="EW470" i="12"/>
  <c r="AU471" i="12"/>
  <c r="AT471" i="12"/>
  <c r="CH472" i="12"/>
  <c r="DB472" i="12"/>
  <c r="BT473" i="12"/>
  <c r="BU473" i="12" s="1"/>
  <c r="T474" i="12"/>
  <c r="DD475" i="12"/>
  <c r="P475" i="12"/>
  <c r="CE463" i="12"/>
  <c r="CM463" i="12"/>
  <c r="CV463" i="12"/>
  <c r="DS464" i="12"/>
  <c r="EQ466" i="12"/>
  <c r="DY466" i="12"/>
  <c r="DW466" i="12"/>
  <c r="EI466" i="12" s="1"/>
  <c r="AP467" i="12"/>
  <c r="AQ467" i="12" s="1"/>
  <c r="BK467" i="12"/>
  <c r="BM467" i="12" s="1"/>
  <c r="CJ467" i="12"/>
  <c r="CY467" i="12"/>
  <c r="CD468" i="12"/>
  <c r="CX468" i="12"/>
  <c r="P469" i="12"/>
  <c r="AE469" i="12"/>
  <c r="BE469" i="12"/>
  <c r="BD469" i="12"/>
  <c r="AV470" i="12"/>
  <c r="AX470" i="12" s="1"/>
  <c r="DF470" i="12"/>
  <c r="BW471" i="12"/>
  <c r="DB471" i="12"/>
  <c r="CT471" i="12"/>
  <c r="CK471" i="12"/>
  <c r="CC471" i="12"/>
  <c r="DA471" i="12"/>
  <c r="CS471" i="12"/>
  <c r="DF471" i="12" s="1"/>
  <c r="CJ471" i="12"/>
  <c r="CB471" i="12"/>
  <c r="CZ471" i="12"/>
  <c r="CI471" i="12"/>
  <c r="CW471" i="12"/>
  <c r="CF471" i="12"/>
  <c r="DD471" i="12"/>
  <c r="DC471" i="12"/>
  <c r="CM471" i="12"/>
  <c r="CD471" i="12"/>
  <c r="AY471" i="12"/>
  <c r="CJ472" i="12"/>
  <c r="CY473" i="12"/>
  <c r="R474" i="12"/>
  <c r="BK474" i="12"/>
  <c r="BM474" i="12" s="1"/>
  <c r="V475" i="12"/>
  <c r="W475" i="12" s="1"/>
  <c r="U475" i="12"/>
  <c r="EP467" i="12"/>
  <c r="EU467" i="12"/>
  <c r="DU467" i="12"/>
  <c r="Q467" i="12"/>
  <c r="BZ468" i="12"/>
  <c r="CF469" i="12"/>
  <c r="CS469" i="12"/>
  <c r="EP469" i="12"/>
  <c r="DV469" i="12"/>
  <c r="EF469" i="12" s="1"/>
  <c r="ES469" i="12"/>
  <c r="FC469" i="12" s="1"/>
  <c r="DS469" i="12"/>
  <c r="ER469" i="12"/>
  <c r="FB469" i="12" s="1"/>
  <c r="AF472" i="12"/>
  <c r="AO472" i="12"/>
  <c r="AP472" i="12" s="1"/>
  <c r="AV472" i="12"/>
  <c r="AX472" i="12" s="1"/>
  <c r="BT474" i="12"/>
  <c r="AD475" i="12"/>
  <c r="DC478" i="12"/>
  <c r="AT478" i="12"/>
  <c r="AP479" i="12"/>
  <c r="AQ479" i="12" s="1"/>
  <c r="AZ481" i="12"/>
  <c r="BA481" i="12" s="1"/>
  <c r="BC481" i="12" s="1"/>
  <c r="AJ481" i="12"/>
  <c r="AK481" i="12"/>
  <c r="DC483" i="12"/>
  <c r="DA484" i="12"/>
  <c r="CS484" i="12"/>
  <c r="DF484" i="12" s="1"/>
  <c r="CJ484" i="12"/>
  <c r="CB484" i="12"/>
  <c r="CZ484" i="12"/>
  <c r="CI484" i="12"/>
  <c r="CX484" i="12"/>
  <c r="CD484" i="12"/>
  <c r="CW484" i="12"/>
  <c r="CM484" i="12"/>
  <c r="CC484" i="12"/>
  <c r="DD484" i="12"/>
  <c r="CT484" i="12"/>
  <c r="CH484" i="12"/>
  <c r="DC484" i="12"/>
  <c r="CG484" i="12"/>
  <c r="CU484" i="12"/>
  <c r="CL484" i="12"/>
  <c r="DB484" i="12"/>
  <c r="CK484" i="12"/>
  <c r="AK488" i="12"/>
  <c r="AL488" i="12" s="1"/>
  <c r="R477" i="12"/>
  <c r="Q477" i="12"/>
  <c r="CD478" i="12"/>
  <c r="EA478" i="12"/>
  <c r="AE491" i="12"/>
  <c r="AO478" i="12"/>
  <c r="AP478" i="12" s="1"/>
  <c r="BF479" i="12"/>
  <c r="BH479" i="12" s="1"/>
  <c r="CV484" i="12"/>
  <c r="AE485" i="12"/>
  <c r="AF485" i="12" s="1"/>
  <c r="AG485" i="12" s="1"/>
  <c r="AP492" i="12"/>
  <c r="AY494" i="12"/>
  <c r="CW478" i="12"/>
  <c r="CF478" i="12"/>
  <c r="DD478" i="12"/>
  <c r="CV478" i="12"/>
  <c r="CM478" i="12"/>
  <c r="CE478" i="12"/>
  <c r="DA478" i="12"/>
  <c r="CS478" i="12"/>
  <c r="CJ478" i="12"/>
  <c r="CB478" i="12"/>
  <c r="BZ478" i="12" s="1"/>
  <c r="CZ478" i="12"/>
  <c r="CI478" i="12"/>
  <c r="CY478" i="12"/>
  <c r="CK478" i="12"/>
  <c r="CX478" i="12"/>
  <c r="CH478" i="12"/>
  <c r="CU478" i="12"/>
  <c r="CG478" i="12"/>
  <c r="R478" i="12"/>
  <c r="EX479" i="12"/>
  <c r="CY484" i="12"/>
  <c r="Z486" i="12"/>
  <c r="AB486" i="12" s="1"/>
  <c r="AA486" i="12"/>
  <c r="T488" i="12"/>
  <c r="DY467" i="12"/>
  <c r="EM467" i="12" s="1"/>
  <c r="ES467" i="12"/>
  <c r="FD467" i="12" s="1"/>
  <c r="AZ469" i="12"/>
  <c r="BA469" i="12" s="1"/>
  <c r="BZ469" i="12"/>
  <c r="CN469" i="12"/>
  <c r="AA470" i="12"/>
  <c r="AB470" i="12" s="1"/>
  <c r="Z470" i="12"/>
  <c r="EQ472" i="12"/>
  <c r="EZ472" i="12" s="1"/>
  <c r="DY472" i="12"/>
  <c r="EM472" i="12" s="1"/>
  <c r="EP472" i="12"/>
  <c r="DW472" i="12"/>
  <c r="EI472" i="12" s="1"/>
  <c r="DT472" i="12"/>
  <c r="ES472" i="12"/>
  <c r="FD472" i="12" s="1"/>
  <c r="CZ474" i="12"/>
  <c r="CI474" i="12"/>
  <c r="DB474" i="12"/>
  <c r="CS474" i="12"/>
  <c r="DF474" i="12" s="1"/>
  <c r="CJ474" i="12"/>
  <c r="DA474" i="12"/>
  <c r="CH474" i="12"/>
  <c r="CY474" i="12"/>
  <c r="CG474" i="12"/>
  <c r="CV474" i="12"/>
  <c r="CM474" i="12"/>
  <c r="CD474" i="12"/>
  <c r="ET474" i="12"/>
  <c r="FF474" i="12" s="1"/>
  <c r="DT474" i="12"/>
  <c r="EC474" i="12" s="1"/>
  <c r="EP474" i="12"/>
  <c r="DW474" i="12"/>
  <c r="EI474" i="12" s="1"/>
  <c r="DV474" i="12"/>
  <c r="EG474" i="12" s="1"/>
  <c r="DU474" i="12"/>
  <c r="ED474" i="12" s="1"/>
  <c r="ES474" i="12"/>
  <c r="FD474" i="12" s="1"/>
  <c r="BZ475" i="12"/>
  <c r="H475" i="12"/>
  <c r="I475" i="12"/>
  <c r="AU476" i="12"/>
  <c r="F476" i="12"/>
  <c r="G476" i="12" s="1"/>
  <c r="W476" i="12"/>
  <c r="BW476" i="12"/>
  <c r="AI477" i="12"/>
  <c r="DF478" i="12"/>
  <c r="CN479" i="12"/>
  <c r="EU479" i="12"/>
  <c r="FH479" i="12" s="1"/>
  <c r="DU479" i="12"/>
  <c r="EE479" i="12" s="1"/>
  <c r="DT479" i="12"/>
  <c r="EB479" i="12" s="1"/>
  <c r="DS479" i="12"/>
  <c r="ER479" i="12"/>
  <c r="FB479" i="12" s="1"/>
  <c r="DY479" i="12"/>
  <c r="EL479" i="12" s="1"/>
  <c r="EQ479" i="12"/>
  <c r="EY479" i="12" s="1"/>
  <c r="DW479" i="12"/>
  <c r="EH479" i="12" s="1"/>
  <c r="DV479" i="12"/>
  <c r="EF479" i="12" s="1"/>
  <c r="ES479" i="12"/>
  <c r="FC479" i="12" s="1"/>
  <c r="DX482" i="12"/>
  <c r="EJ482" i="12" s="1"/>
  <c r="BI482" i="12"/>
  <c r="BK482" i="12" s="1"/>
  <c r="BJ482" i="12"/>
  <c r="BE483" i="12"/>
  <c r="AO486" i="12"/>
  <c r="DD469" i="12"/>
  <c r="CV469" i="12"/>
  <c r="CM469" i="12"/>
  <c r="CE469" i="12"/>
  <c r="DB469" i="12"/>
  <c r="CT469" i="12"/>
  <c r="CK469" i="12"/>
  <c r="CC469" i="12"/>
  <c r="CY469" i="12"/>
  <c r="CH469" i="12"/>
  <c r="DC469" i="12"/>
  <c r="AY470" i="12"/>
  <c r="BK470" i="12"/>
  <c r="AN476" i="12"/>
  <c r="P477" i="12"/>
  <c r="AK478" i="12"/>
  <c r="AL478" i="12" s="1"/>
  <c r="AN478" i="12" s="1"/>
  <c r="CT478" i="12"/>
  <c r="BS482" i="12"/>
  <c r="CW483" i="12"/>
  <c r="CF483" i="12"/>
  <c r="CX483" i="12"/>
  <c r="CM483" i="12"/>
  <c r="CD483" i="12"/>
  <c r="CV483" i="12"/>
  <c r="CL483" i="12"/>
  <c r="CC483" i="12"/>
  <c r="DB483" i="12"/>
  <c r="CS483" i="12"/>
  <c r="CI483" i="12"/>
  <c r="DA483" i="12"/>
  <c r="CH483" i="12"/>
  <c r="CZ483" i="12"/>
  <c r="CJ483" i="12"/>
  <c r="CY483" i="12"/>
  <c r="CG483" i="12"/>
  <c r="CU483" i="12"/>
  <c r="CE483" i="12"/>
  <c r="CT483" i="12"/>
  <c r="CB483" i="12"/>
  <c r="CX489" i="12"/>
  <c r="CG489" i="12"/>
  <c r="CW489" i="12"/>
  <c r="CF489" i="12"/>
  <c r="DD489" i="12"/>
  <c r="CV489" i="12"/>
  <c r="CM489" i="12"/>
  <c r="CE489" i="12"/>
  <c r="CU489" i="12"/>
  <c r="CJ489" i="12"/>
  <c r="CT489" i="12"/>
  <c r="CI489" i="12"/>
  <c r="CS489" i="12"/>
  <c r="CH489" i="12"/>
  <c r="DC489" i="12"/>
  <c r="CL489" i="12"/>
  <c r="DB489" i="12"/>
  <c r="CK489" i="12"/>
  <c r="DA489" i="12"/>
  <c r="CD489" i="12"/>
  <c r="CZ489" i="12"/>
  <c r="CC489" i="12"/>
  <c r="CY489" i="12"/>
  <c r="CB489" i="12"/>
  <c r="BZ489" i="12" s="1"/>
  <c r="EU468" i="12"/>
  <c r="ES468" i="12"/>
  <c r="FD468" i="12" s="1"/>
  <c r="DS468" i="12"/>
  <c r="DX468" i="12" s="1"/>
  <c r="EJ468" i="12" s="1"/>
  <c r="EP468" i="12"/>
  <c r="BP468" i="12"/>
  <c r="BR468" i="12" s="1"/>
  <c r="CD469" i="12"/>
  <c r="W469" i="12"/>
  <c r="Y469" i="12" s="1"/>
  <c r="EQ469" i="12"/>
  <c r="EY469" i="12" s="1"/>
  <c r="P470" i="12"/>
  <c r="BP470" i="12"/>
  <c r="BO470" i="12"/>
  <c r="AA471" i="12"/>
  <c r="AB471" i="12" s="1"/>
  <c r="DV471" i="12"/>
  <c r="EF471" i="12" s="1"/>
  <c r="EU471" i="12"/>
  <c r="FH471" i="12" s="1"/>
  <c r="DU471" i="12"/>
  <c r="EE471" i="12" s="1"/>
  <c r="ET471" i="12"/>
  <c r="FE471" i="12" s="1"/>
  <c r="DT471" i="12"/>
  <c r="EQ471" i="12"/>
  <c r="EY471" i="12" s="1"/>
  <c r="DY471" i="12"/>
  <c r="ER471" i="12"/>
  <c r="FB471" i="12" s="1"/>
  <c r="AK472" i="12"/>
  <c r="AL472" i="12" s="1"/>
  <c r="BO474" i="12"/>
  <c r="BP474" i="12" s="1"/>
  <c r="CC474" i="12"/>
  <c r="CT474" i="12"/>
  <c r="BA475" i="12"/>
  <c r="BC475" i="12" s="1"/>
  <c r="AK476" i="12"/>
  <c r="AB476" i="12"/>
  <c r="AL476" i="12"/>
  <c r="AY477" i="12"/>
  <c r="W477" i="12"/>
  <c r="V477" i="12"/>
  <c r="U477" i="12"/>
  <c r="DB478" i="12"/>
  <c r="AB479" i="12"/>
  <c r="BZ480" i="12"/>
  <c r="U480" i="12"/>
  <c r="AF481" i="12"/>
  <c r="AE481" i="12"/>
  <c r="AG481" i="12" s="1"/>
  <c r="CE484" i="12"/>
  <c r="AT485" i="12"/>
  <c r="CW486" i="12"/>
  <c r="CF486" i="12"/>
  <c r="DD486" i="12"/>
  <c r="CV486" i="12"/>
  <c r="CM486" i="12"/>
  <c r="CE486" i="12"/>
  <c r="CU486" i="12"/>
  <c r="CJ486" i="12"/>
  <c r="CT486" i="12"/>
  <c r="CI486" i="12"/>
  <c r="DC486" i="12"/>
  <c r="CS486" i="12"/>
  <c r="CH486" i="12"/>
  <c r="CX486" i="12"/>
  <c r="CC486" i="12"/>
  <c r="CB486" i="12"/>
  <c r="BZ486" i="12" s="1"/>
  <c r="DA486" i="12"/>
  <c r="CK486" i="12"/>
  <c r="CZ486" i="12"/>
  <c r="CG486" i="12"/>
  <c r="CD486" i="12"/>
  <c r="DB486" i="12"/>
  <c r="CY486" i="12"/>
  <c r="DV470" i="12"/>
  <c r="EG470" i="12" s="1"/>
  <c r="AS473" i="12"/>
  <c r="BF473" i="12"/>
  <c r="DW475" i="12"/>
  <c r="EH475" i="12" s="1"/>
  <c r="ES475" i="12"/>
  <c r="FC475" i="12" s="1"/>
  <c r="EU475" i="12"/>
  <c r="BK476" i="12"/>
  <c r="CI477" i="12"/>
  <c r="CY477" i="12"/>
  <c r="CN478" i="12"/>
  <c r="EQ478" i="12"/>
  <c r="EZ478" i="12" s="1"/>
  <c r="DY478" i="12"/>
  <c r="EM478" i="12" s="1"/>
  <c r="EP478" i="12"/>
  <c r="EU478" i="12"/>
  <c r="FG478" i="12" s="1"/>
  <c r="DU478" i="12"/>
  <c r="ED478" i="12" s="1"/>
  <c r="DT478" i="12"/>
  <c r="EC478" i="12" s="1"/>
  <c r="ES478" i="12"/>
  <c r="FD478" i="12" s="1"/>
  <c r="AL480" i="12"/>
  <c r="EA480" i="12"/>
  <c r="P482" i="12"/>
  <c r="Q482" i="12" s="1"/>
  <c r="AX483" i="12"/>
  <c r="AK484" i="12"/>
  <c r="DB485" i="12"/>
  <c r="CT485" i="12"/>
  <c r="CK485" i="12"/>
  <c r="CC485" i="12"/>
  <c r="CY485" i="12"/>
  <c r="CF485" i="12"/>
  <c r="CX485" i="12"/>
  <c r="CE485" i="12"/>
  <c r="CW485" i="12"/>
  <c r="CM485" i="12"/>
  <c r="CD485" i="12"/>
  <c r="CV485" i="12"/>
  <c r="CI485" i="12"/>
  <c r="CU485" i="12"/>
  <c r="CH485" i="12"/>
  <c r="CS485" i="12"/>
  <c r="DF485" i="12" s="1"/>
  <c r="CG485" i="12"/>
  <c r="DC485" i="12"/>
  <c r="DA485" i="12"/>
  <c r="CL485" i="12"/>
  <c r="BR486" i="12"/>
  <c r="AZ486" i="12"/>
  <c r="BA486" i="12" s="1"/>
  <c r="BC486" i="12" s="1"/>
  <c r="H489" i="12"/>
  <c r="K489" i="12" s="1"/>
  <c r="G489" i="12"/>
  <c r="AZ493" i="12"/>
  <c r="AY493" i="12"/>
  <c r="BA493" i="12" s="1"/>
  <c r="DB482" i="12"/>
  <c r="CT482" i="12"/>
  <c r="CK482" i="12"/>
  <c r="CC482" i="12"/>
  <c r="CW482" i="12"/>
  <c r="CM482" i="12"/>
  <c r="CD482" i="12"/>
  <c r="CV482" i="12"/>
  <c r="CL482" i="12"/>
  <c r="CB482" i="12"/>
  <c r="DA482" i="12"/>
  <c r="CH482" i="12"/>
  <c r="CZ482" i="12"/>
  <c r="CG482" i="12"/>
  <c r="U482" i="12"/>
  <c r="CN483" i="12"/>
  <c r="BZ483" i="12"/>
  <c r="H483" i="12"/>
  <c r="I483" i="12" s="1"/>
  <c r="Z483" i="12"/>
  <c r="AA483" i="12"/>
  <c r="AB483" i="12" s="1"/>
  <c r="BT483" i="12"/>
  <c r="AZ485" i="12"/>
  <c r="BA485" i="12" s="1"/>
  <c r="BS485" i="12"/>
  <c r="BT485" i="12"/>
  <c r="BU485" i="12" s="1"/>
  <c r="AE487" i="12"/>
  <c r="DA479" i="12"/>
  <c r="CS479" i="12"/>
  <c r="DF479" i="12" s="1"/>
  <c r="CJ479" i="12"/>
  <c r="CB479" i="12"/>
  <c r="CY479" i="12"/>
  <c r="CF479" i="12"/>
  <c r="CX479" i="12"/>
  <c r="CE479" i="12"/>
  <c r="DD479" i="12"/>
  <c r="CU479" i="12"/>
  <c r="CK479" i="12"/>
  <c r="DC479" i="12"/>
  <c r="CT479" i="12"/>
  <c r="CI479" i="12"/>
  <c r="BR480" i="12"/>
  <c r="AY480" i="12"/>
  <c r="AZ480" i="12" s="1"/>
  <c r="AS481" i="12"/>
  <c r="BS481" i="12"/>
  <c r="DF482" i="12"/>
  <c r="EA482" i="12"/>
  <c r="DZ482" i="12"/>
  <c r="AI482" i="12"/>
  <c r="R483" i="12"/>
  <c r="Q483" i="12"/>
  <c r="EU484" i="12"/>
  <c r="FG484" i="12" s="1"/>
  <c r="DU484" i="12"/>
  <c r="ED484" i="12" s="1"/>
  <c r="DT484" i="12"/>
  <c r="EC484" i="12" s="1"/>
  <c r="EP484" i="12"/>
  <c r="DV484" i="12"/>
  <c r="EG484" i="12" s="1"/>
  <c r="DS484" i="12"/>
  <c r="ES484" i="12"/>
  <c r="FD484" i="12" s="1"/>
  <c r="DY484" i="12"/>
  <c r="EM484" i="12" s="1"/>
  <c r="AX484" i="12"/>
  <c r="EX485" i="12"/>
  <c r="BS469" i="12"/>
  <c r="DY470" i="12"/>
  <c r="EQ470" i="12"/>
  <c r="EZ470" i="12" s="1"/>
  <c r="U471" i="12"/>
  <c r="BE473" i="12"/>
  <c r="BH473" i="12" s="1"/>
  <c r="DF473" i="12"/>
  <c r="BE475" i="12"/>
  <c r="DU475" i="12"/>
  <c r="AI476" i="12"/>
  <c r="EW476" i="12"/>
  <c r="AE478" i="12"/>
  <c r="DW478" i="12"/>
  <c r="EI478" i="12" s="1"/>
  <c r="Y479" i="12"/>
  <c r="CC479" i="12"/>
  <c r="BC479" i="12"/>
  <c r="AN480" i="12"/>
  <c r="BP480" i="12"/>
  <c r="BU480" i="12"/>
  <c r="BW480" i="12" s="1"/>
  <c r="BM480" i="12"/>
  <c r="AQ481" i="12"/>
  <c r="AA481" i="12"/>
  <c r="AB481" i="12" s="1"/>
  <c r="Z481" i="12"/>
  <c r="BR482" i="12"/>
  <c r="CS482" i="12"/>
  <c r="AL482" i="12"/>
  <c r="AN482" i="12" s="1"/>
  <c r="U483" i="12"/>
  <c r="AL483" i="12"/>
  <c r="AN483" i="12" s="1"/>
  <c r="BA483" i="12"/>
  <c r="BC483" i="12" s="1"/>
  <c r="AF483" i="12"/>
  <c r="AE483" i="12"/>
  <c r="T484" i="12"/>
  <c r="DW484" i="12"/>
  <c r="EI484" i="12" s="1"/>
  <c r="BJ484" i="12"/>
  <c r="BK484" i="12" s="1"/>
  <c r="Y485" i="12"/>
  <c r="DD485" i="12"/>
  <c r="AL486" i="12"/>
  <c r="AK486" i="12"/>
  <c r="AN486" i="12" s="1"/>
  <c r="FG486" i="12"/>
  <c r="AZ491" i="12"/>
  <c r="BC491" i="12" s="1"/>
  <c r="ER470" i="12"/>
  <c r="FA470" i="12" s="1"/>
  <c r="AA476" i="12"/>
  <c r="AD476" i="12" s="1"/>
  <c r="DB477" i="12"/>
  <c r="CT477" i="12"/>
  <c r="CK477" i="12"/>
  <c r="CC477" i="12"/>
  <c r="DA477" i="12"/>
  <c r="CS477" i="12"/>
  <c r="DF477" i="12" s="1"/>
  <c r="CJ477" i="12"/>
  <c r="CB477" i="12"/>
  <c r="BZ477" i="12" s="1"/>
  <c r="CX477" i="12"/>
  <c r="CW477" i="12"/>
  <c r="CF477" i="12"/>
  <c r="AP477" i="12"/>
  <c r="AQ477" i="12" s="1"/>
  <c r="AL477" i="12"/>
  <c r="AN477" i="12" s="1"/>
  <c r="AF478" i="12"/>
  <c r="AG478" i="12" s="1"/>
  <c r="BM478" i="12"/>
  <c r="BJ478" i="12"/>
  <c r="BK478" i="12" s="1"/>
  <c r="CD479" i="12"/>
  <c r="CV479" i="12"/>
  <c r="P480" i="12"/>
  <c r="CY481" i="12"/>
  <c r="CH481" i="12"/>
  <c r="DC481" i="12"/>
  <c r="CT481" i="12"/>
  <c r="CJ481" i="12"/>
  <c r="DB481" i="12"/>
  <c r="CS481" i="12"/>
  <c r="DF481" i="12" s="1"/>
  <c r="CI481" i="12"/>
  <c r="CX481" i="12"/>
  <c r="CE481" i="12"/>
  <c r="CW481" i="12"/>
  <c r="CM481" i="12"/>
  <c r="CD481" i="12"/>
  <c r="V482" i="12"/>
  <c r="W482" i="12" s="1"/>
  <c r="CE482" i="12"/>
  <c r="CU482" i="12"/>
  <c r="AD482" i="12"/>
  <c r="AQ482" i="12"/>
  <c r="AP482" i="12"/>
  <c r="F483" i="12"/>
  <c r="J483" i="12" s="1"/>
  <c r="AV483" i="12"/>
  <c r="BR484" i="12"/>
  <c r="BD491" i="12"/>
  <c r="BF491" i="12" s="1"/>
  <c r="BE491" i="12"/>
  <c r="DS470" i="12"/>
  <c r="CN473" i="12"/>
  <c r="AQ476" i="12"/>
  <c r="CE477" i="12"/>
  <c r="BR478" i="12"/>
  <c r="CG479" i="12"/>
  <c r="CW479" i="12"/>
  <c r="BT479" i="12"/>
  <c r="AI480" i="12"/>
  <c r="Q481" i="12"/>
  <c r="R481" i="12" s="1"/>
  <c r="CF482" i="12"/>
  <c r="CX482" i="12"/>
  <c r="AY482" i="12"/>
  <c r="AU482" i="12"/>
  <c r="AV482" i="12" s="1"/>
  <c r="AT482" i="12"/>
  <c r="G483" i="12"/>
  <c r="AP483" i="12"/>
  <c r="AQ483" i="12" s="1"/>
  <c r="AG484" i="12"/>
  <c r="AI484" i="12" s="1"/>
  <c r="EQ484" i="12"/>
  <c r="EZ484" i="12" s="1"/>
  <c r="BH485" i="12"/>
  <c r="CB485" i="12"/>
  <c r="CN485" i="12" s="1"/>
  <c r="AP485" i="12"/>
  <c r="AU486" i="12"/>
  <c r="AV486" i="12" s="1"/>
  <c r="AT486" i="12"/>
  <c r="AE489" i="12"/>
  <c r="AF489" i="12" s="1"/>
  <c r="BM492" i="12"/>
  <c r="BK492" i="12"/>
  <c r="CC476" i="12"/>
  <c r="CK476" i="12"/>
  <c r="CT476" i="12"/>
  <c r="DB476" i="12"/>
  <c r="DY477" i="12"/>
  <c r="EQ477" i="12"/>
  <c r="EZ477" i="12" s="1"/>
  <c r="BZ479" i="12"/>
  <c r="ES481" i="12"/>
  <c r="FC481" i="12" s="1"/>
  <c r="DS481" i="12"/>
  <c r="EU481" i="12"/>
  <c r="DF483" i="12"/>
  <c r="K486" i="12"/>
  <c r="CL487" i="12"/>
  <c r="CX487" i="12"/>
  <c r="EP487" i="12"/>
  <c r="DW488" i="12"/>
  <c r="EI488" i="12" s="1"/>
  <c r="DV488" i="12"/>
  <c r="EG488" i="12" s="1"/>
  <c r="EU488" i="12"/>
  <c r="FG488" i="12" s="1"/>
  <c r="DU488" i="12"/>
  <c r="ED488" i="12" s="1"/>
  <c r="DY488" i="12"/>
  <c r="EM488" i="12" s="1"/>
  <c r="ES488" i="12"/>
  <c r="FD488" i="12" s="1"/>
  <c r="ER488" i="12"/>
  <c r="FA488" i="12" s="1"/>
  <c r="DT488" i="12"/>
  <c r="AT489" i="12"/>
  <c r="CN489" i="12"/>
  <c r="DF489" i="12"/>
  <c r="BP490" i="12"/>
  <c r="BR490" i="12" s="1"/>
  <c r="AK491" i="12"/>
  <c r="AJ491" i="12"/>
  <c r="AL491" i="12"/>
  <c r="AJ495" i="12"/>
  <c r="EP496" i="12"/>
  <c r="DW496" i="12"/>
  <c r="EI496" i="12" s="1"/>
  <c r="DV496" i="12"/>
  <c r="EG496" i="12" s="1"/>
  <c r="ES496" i="12"/>
  <c r="FD496" i="12" s="1"/>
  <c r="DS496" i="12"/>
  <c r="ER496" i="12"/>
  <c r="FA496" i="12" s="1"/>
  <c r="EQ496" i="12"/>
  <c r="EZ496" i="12" s="1"/>
  <c r="DU496" i="12"/>
  <c r="ED496" i="12" s="1"/>
  <c r="DY496" i="12"/>
  <c r="EM496" i="12" s="1"/>
  <c r="DT496" i="12"/>
  <c r="EC496" i="12" s="1"/>
  <c r="EU496" i="12"/>
  <c r="FG496" i="12" s="1"/>
  <c r="BJ497" i="12"/>
  <c r="BK497" i="12" s="1"/>
  <c r="BM497" i="12" s="1"/>
  <c r="BR498" i="12"/>
  <c r="BP498" i="12"/>
  <c r="BO498" i="12"/>
  <c r="ER477" i="12"/>
  <c r="FA477" i="12" s="1"/>
  <c r="EP480" i="12"/>
  <c r="DX480" i="12"/>
  <c r="EJ480" i="12" s="1"/>
  <c r="ET480" i="12"/>
  <c r="FF480" i="12" s="1"/>
  <c r="EW482" i="12"/>
  <c r="AB485" i="12"/>
  <c r="AA485" i="12"/>
  <c r="BM486" i="12"/>
  <c r="CM487" i="12"/>
  <c r="BT490" i="12"/>
  <c r="BU490" i="12" s="1"/>
  <c r="Y491" i="12"/>
  <c r="CW491" i="12"/>
  <c r="CF491" i="12"/>
  <c r="DC491" i="12"/>
  <c r="CU491" i="12"/>
  <c r="CL491" i="12"/>
  <c r="CD491" i="12"/>
  <c r="CX491" i="12"/>
  <c r="CK491" i="12"/>
  <c r="CV491" i="12"/>
  <c r="CJ491" i="12"/>
  <c r="CT491" i="12"/>
  <c r="CI491" i="12"/>
  <c r="DA491" i="12"/>
  <c r="CE491" i="12"/>
  <c r="CM491" i="12"/>
  <c r="DD491" i="12"/>
  <c r="CH491" i="12"/>
  <c r="DB491" i="12"/>
  <c r="CG491" i="12"/>
  <c r="EX491" i="12"/>
  <c r="DW493" i="12"/>
  <c r="EH493" i="12" s="1"/>
  <c r="DV493" i="12"/>
  <c r="EF493" i="12" s="1"/>
  <c r="EU493" i="12"/>
  <c r="FH493" i="12" s="1"/>
  <c r="DU493" i="12"/>
  <c r="EE493" i="12" s="1"/>
  <c r="ES493" i="12"/>
  <c r="FC493" i="12" s="1"/>
  <c r="ER493" i="12"/>
  <c r="FB493" i="12" s="1"/>
  <c r="DT493" i="12"/>
  <c r="EB493" i="12" s="1"/>
  <c r="EQ493" i="12"/>
  <c r="EY493" i="12" s="1"/>
  <c r="DS493" i="12"/>
  <c r="ET493" i="12"/>
  <c r="FE493" i="12" s="1"/>
  <c r="EP493" i="12"/>
  <c r="V498" i="12"/>
  <c r="Y498" i="12" s="1"/>
  <c r="DC488" i="12"/>
  <c r="CU488" i="12"/>
  <c r="CL488" i="12"/>
  <c r="CD488" i="12"/>
  <c r="DB488" i="12"/>
  <c r="CT488" i="12"/>
  <c r="CK488" i="12"/>
  <c r="CC488" i="12"/>
  <c r="DA488" i="12"/>
  <c r="CS488" i="12"/>
  <c r="DF488" i="12" s="1"/>
  <c r="CJ488" i="12"/>
  <c r="CB488" i="12"/>
  <c r="CY488" i="12"/>
  <c r="CM488" i="12"/>
  <c r="CX488" i="12"/>
  <c r="CI488" i="12"/>
  <c r="CW488" i="12"/>
  <c r="CH488" i="12"/>
  <c r="AL489" i="12"/>
  <c r="AN489" i="12" s="1"/>
  <c r="AX492" i="12"/>
  <c r="AV492" i="12"/>
  <c r="BS492" i="12"/>
  <c r="BO493" i="12"/>
  <c r="AN496" i="12"/>
  <c r="P498" i="12"/>
  <c r="Q498" i="12"/>
  <c r="F501" i="12"/>
  <c r="CZ487" i="12"/>
  <c r="CI487" i="12"/>
  <c r="CY487" i="12"/>
  <c r="CH487" i="12"/>
  <c r="DD487" i="12"/>
  <c r="CT487" i="12"/>
  <c r="CJ487" i="12"/>
  <c r="DC487" i="12"/>
  <c r="CS487" i="12"/>
  <c r="DF487" i="12" s="1"/>
  <c r="CG487" i="12"/>
  <c r="DB487" i="12"/>
  <c r="CF487" i="12"/>
  <c r="ET487" i="12"/>
  <c r="FF487" i="12" s="1"/>
  <c r="DT487" i="12"/>
  <c r="EC487" i="12" s="1"/>
  <c r="ES487" i="12"/>
  <c r="FD487" i="12" s="1"/>
  <c r="DS487" i="12"/>
  <c r="DY487" i="12"/>
  <c r="EM487" i="12" s="1"/>
  <c r="EU487" i="12"/>
  <c r="FG487" i="12" s="1"/>
  <c r="AJ487" i="12"/>
  <c r="G488" i="12"/>
  <c r="H488" i="12" s="1"/>
  <c r="EX488" i="12"/>
  <c r="V489" i="12"/>
  <c r="AK489" i="12"/>
  <c r="AY489" i="12"/>
  <c r="AZ489" i="12" s="1"/>
  <c r="ET489" i="12"/>
  <c r="FE489" i="12" s="1"/>
  <c r="FC489" i="12"/>
  <c r="AL494" i="12"/>
  <c r="FG497" i="12"/>
  <c r="CG476" i="12"/>
  <c r="CX476" i="12"/>
  <c r="DZ476" i="12"/>
  <c r="AT477" i="12"/>
  <c r="DU477" i="12"/>
  <c r="ED477" i="12" s="1"/>
  <c r="EU477" i="12"/>
  <c r="Q478" i="12"/>
  <c r="AU480" i="12"/>
  <c r="AV480" i="12" s="1"/>
  <c r="AX480" i="12" s="1"/>
  <c r="DU480" i="12"/>
  <c r="ED480" i="12" s="1"/>
  <c r="V481" i="12"/>
  <c r="BE481" i="12"/>
  <c r="BF481" i="12" s="1"/>
  <c r="BH481" i="12" s="1"/>
  <c r="DW481" i="12"/>
  <c r="EH481" i="12" s="1"/>
  <c r="EP481" i="12"/>
  <c r="ES482" i="12"/>
  <c r="FD482" i="12" s="1"/>
  <c r="BS483" i="12"/>
  <c r="EQ483" i="12"/>
  <c r="ET483" i="12" s="1"/>
  <c r="FE483" i="12" s="1"/>
  <c r="DY483" i="12"/>
  <c r="BO485" i="12"/>
  <c r="BP485" i="12" s="1"/>
  <c r="BR485" i="12" s="1"/>
  <c r="CN486" i="12"/>
  <c r="CC487" i="12"/>
  <c r="DU487" i="12"/>
  <c r="ED487" i="12" s="1"/>
  <c r="CV488" i="12"/>
  <c r="EQ488" i="12"/>
  <c r="EZ488" i="12" s="1"/>
  <c r="W489" i="12"/>
  <c r="Y489" i="12" s="1"/>
  <c r="BF489" i="12"/>
  <c r="BE489" i="12"/>
  <c r="AU490" i="12"/>
  <c r="AV490" i="12" s="1"/>
  <c r="AX490" i="12" s="1"/>
  <c r="CY491" i="12"/>
  <c r="P497" i="12"/>
  <c r="DV480" i="12"/>
  <c r="EG480" i="12" s="1"/>
  <c r="AG480" i="12"/>
  <c r="BZ481" i="12"/>
  <c r="EQ481" i="12"/>
  <c r="EY481" i="12" s="1"/>
  <c r="ET482" i="12"/>
  <c r="FF482" i="12" s="1"/>
  <c r="AK485" i="12"/>
  <c r="AJ485" i="12"/>
  <c r="DF486" i="12"/>
  <c r="V486" i="12"/>
  <c r="U486" i="12"/>
  <c r="CD487" i="12"/>
  <c r="CU487" i="12"/>
  <c r="DV487" i="12"/>
  <c r="EG487" i="12" s="1"/>
  <c r="BM487" i="12"/>
  <c r="CE488" i="12"/>
  <c r="CZ488" i="12"/>
  <c r="I489" i="12"/>
  <c r="J489" i="12" s="1"/>
  <c r="DA490" i="12"/>
  <c r="CS490" i="12"/>
  <c r="DF490" i="12" s="1"/>
  <c r="CJ490" i="12"/>
  <c r="CB490" i="12"/>
  <c r="CZ490" i="12"/>
  <c r="CI490" i="12"/>
  <c r="CY490" i="12"/>
  <c r="CH490" i="12"/>
  <c r="CV490" i="12"/>
  <c r="CK490" i="12"/>
  <c r="CU490" i="12"/>
  <c r="CG490" i="12"/>
  <c r="CT490" i="12"/>
  <c r="CF490" i="12"/>
  <c r="AP490" i="12"/>
  <c r="AO490" i="12"/>
  <c r="CZ491" i="12"/>
  <c r="ET492" i="12"/>
  <c r="FF492" i="12" s="1"/>
  <c r="AF492" i="12"/>
  <c r="DF496" i="12"/>
  <c r="AQ485" i="12"/>
  <c r="AS485" i="12" s="1"/>
  <c r="T486" i="12"/>
  <c r="CE487" i="12"/>
  <c r="CV487" i="12"/>
  <c r="DW487" i="12"/>
  <c r="EI487" i="12" s="1"/>
  <c r="BN487" i="12"/>
  <c r="BR488" i="12"/>
  <c r="CF488" i="12"/>
  <c r="DD488" i="12"/>
  <c r="BH489" i="12"/>
  <c r="AY490" i="12"/>
  <c r="AZ490" i="12" s="1"/>
  <c r="BA491" i="12"/>
  <c r="BZ492" i="12"/>
  <c r="CN492" i="12"/>
  <c r="AV494" i="12"/>
  <c r="AX494" i="12" s="1"/>
  <c r="AU494" i="12"/>
  <c r="AT495" i="12"/>
  <c r="AU495" i="12"/>
  <c r="AV495" i="12" s="1"/>
  <c r="AJ497" i="12"/>
  <c r="AK497" i="12" s="1"/>
  <c r="AQ503" i="12"/>
  <c r="AS503" i="12" s="1"/>
  <c r="AP500" i="12"/>
  <c r="AQ500" i="12"/>
  <c r="AS500" i="12" s="1"/>
  <c r="F502" i="12"/>
  <c r="DD501" i="12"/>
  <c r="CV501" i="12"/>
  <c r="CM501" i="12"/>
  <c r="CE501" i="12"/>
  <c r="DC501" i="12"/>
  <c r="CU501" i="12"/>
  <c r="CL501" i="12"/>
  <c r="CD501" i="12"/>
  <c r="DB501" i="12"/>
  <c r="CT501" i="12"/>
  <c r="CK501" i="12"/>
  <c r="CC501" i="12"/>
  <c r="CZ501" i="12"/>
  <c r="CY501" i="12"/>
  <c r="CJ501" i="12"/>
  <c r="CX501" i="12"/>
  <c r="CI501" i="12"/>
  <c r="CF501" i="12"/>
  <c r="CH501" i="12"/>
  <c r="DA501" i="12"/>
  <c r="CB501" i="12"/>
  <c r="CN501" i="12" s="1"/>
  <c r="CW501" i="12"/>
  <c r="CS501" i="12"/>
  <c r="DF501" i="12" s="1"/>
  <c r="EM504" i="12"/>
  <c r="EX504" i="12"/>
  <c r="BO506" i="12"/>
  <c r="BP506" i="12"/>
  <c r="BR506" i="12" s="1"/>
  <c r="AK492" i="12"/>
  <c r="AJ492" i="12"/>
  <c r="AL492" i="12" s="1"/>
  <c r="W495" i="12"/>
  <c r="Y495" i="12" s="1"/>
  <c r="CN496" i="12"/>
  <c r="W497" i="12"/>
  <c r="V497" i="12"/>
  <c r="Y497" i="12" s="1"/>
  <c r="J486" i="12"/>
  <c r="BO489" i="12"/>
  <c r="BN489" i="12"/>
  <c r="R492" i="12"/>
  <c r="T492" i="12" s="1"/>
  <c r="Z492" i="12"/>
  <c r="AA492" i="12" s="1"/>
  <c r="AQ493" i="12"/>
  <c r="AS493" i="12" s="1"/>
  <c r="DC493" i="12"/>
  <c r="CU493" i="12"/>
  <c r="CL493" i="12"/>
  <c r="CD493" i="12"/>
  <c r="DB493" i="12"/>
  <c r="CT493" i="12"/>
  <c r="CK493" i="12"/>
  <c r="CC493" i="12"/>
  <c r="DA493" i="12"/>
  <c r="CS493" i="12"/>
  <c r="DF493" i="12" s="1"/>
  <c r="CJ493" i="12"/>
  <c r="CB493" i="12"/>
  <c r="CX493" i="12"/>
  <c r="CI493" i="12"/>
  <c r="CW493" i="12"/>
  <c r="CH493" i="12"/>
  <c r="CV493" i="12"/>
  <c r="CG493" i="12"/>
  <c r="DD493" i="12"/>
  <c r="V494" i="12"/>
  <c r="Y494" i="12" s="1"/>
  <c r="BN495" i="12"/>
  <c r="BJ496" i="12"/>
  <c r="BM496" i="12" s="1"/>
  <c r="CF496" i="12"/>
  <c r="BK496" i="12"/>
  <c r="DC498" i="12"/>
  <c r="CU498" i="12"/>
  <c r="CL498" i="12"/>
  <c r="CD498" i="12"/>
  <c r="DB498" i="12"/>
  <c r="CT498" i="12"/>
  <c r="CK498" i="12"/>
  <c r="CC498" i="12"/>
  <c r="DA498" i="12"/>
  <c r="CS498" i="12"/>
  <c r="DF498" i="12" s="1"/>
  <c r="CJ498" i="12"/>
  <c r="CB498" i="12"/>
  <c r="BZ498" i="12" s="1"/>
  <c r="CZ498" i="12"/>
  <c r="CY498" i="12"/>
  <c r="CM498" i="12"/>
  <c r="CX498" i="12"/>
  <c r="CI498" i="12"/>
  <c r="CF498" i="12"/>
  <c r="CG498" i="12"/>
  <c r="DD498" i="12"/>
  <c r="CE498" i="12"/>
  <c r="CW498" i="12"/>
  <c r="AT499" i="12"/>
  <c r="BD499" i="12"/>
  <c r="AO501" i="12"/>
  <c r="AP501" i="12"/>
  <c r="AQ501" i="12" s="1"/>
  <c r="BU503" i="12"/>
  <c r="BT503" i="12"/>
  <c r="BS503" i="12"/>
  <c r="DS485" i="12"/>
  <c r="EU485" i="12"/>
  <c r="FH485" i="12" s="1"/>
  <c r="EQ486" i="12"/>
  <c r="EZ486" i="12" s="1"/>
  <c r="DY486" i="12"/>
  <c r="EM486" i="12" s="1"/>
  <c r="EP486" i="12"/>
  <c r="R486" i="12"/>
  <c r="AU488" i="12"/>
  <c r="AV488" i="12" s="1"/>
  <c r="BT489" i="12"/>
  <c r="BW489" i="12" s="1"/>
  <c r="DX489" i="12"/>
  <c r="EK489" i="12" s="1"/>
  <c r="BU489" i="12"/>
  <c r="Q490" i="12"/>
  <c r="T490" i="12" s="1"/>
  <c r="EU490" i="12"/>
  <c r="FG490" i="12" s="1"/>
  <c r="DU490" i="12"/>
  <c r="ED490" i="12" s="1"/>
  <c r="DT490" i="12"/>
  <c r="EC490" i="12" s="1"/>
  <c r="ES490" i="12"/>
  <c r="FD490" i="12" s="1"/>
  <c r="DS490" i="12"/>
  <c r="EQ490" i="12"/>
  <c r="EZ490" i="12" s="1"/>
  <c r="BS495" i="12"/>
  <c r="AX496" i="12"/>
  <c r="AU497" i="12"/>
  <c r="AV497" i="12" s="1"/>
  <c r="DT485" i="12"/>
  <c r="EB485" i="12" s="1"/>
  <c r="W485" i="12"/>
  <c r="P489" i="12"/>
  <c r="AA489" i="12"/>
  <c r="Z489" i="12"/>
  <c r="R490" i="12"/>
  <c r="AJ490" i="12"/>
  <c r="AP491" i="12"/>
  <c r="AQ491" i="12" s="1"/>
  <c r="AS491" i="12"/>
  <c r="BT491" i="12"/>
  <c r="BU491" i="12" s="1"/>
  <c r="BN492" i="12"/>
  <c r="CX494" i="12"/>
  <c r="CG494" i="12"/>
  <c r="CW494" i="12"/>
  <c r="CF494" i="12"/>
  <c r="DD494" i="12"/>
  <c r="CV494" i="12"/>
  <c r="CM494" i="12"/>
  <c r="CE494" i="12"/>
  <c r="CT494" i="12"/>
  <c r="CI494" i="12"/>
  <c r="CS494" i="12"/>
  <c r="DF494" i="12" s="1"/>
  <c r="CH494" i="12"/>
  <c r="DC494" i="12"/>
  <c r="CD494" i="12"/>
  <c r="CZ494" i="12"/>
  <c r="CL494" i="12"/>
  <c r="W494" i="12"/>
  <c r="AE494" i="12"/>
  <c r="BP496" i="12"/>
  <c r="BR496" i="12" s="1"/>
  <c r="DD496" i="12"/>
  <c r="CV496" i="12"/>
  <c r="CM496" i="12"/>
  <c r="CE496" i="12"/>
  <c r="DC496" i="12"/>
  <c r="CU496" i="12"/>
  <c r="CL496" i="12"/>
  <c r="CD496" i="12"/>
  <c r="DB496" i="12"/>
  <c r="CT496" i="12"/>
  <c r="CK496" i="12"/>
  <c r="CC496" i="12"/>
  <c r="CY496" i="12"/>
  <c r="CH496" i="12"/>
  <c r="DA496" i="12"/>
  <c r="CJ496" i="12"/>
  <c r="CZ496" i="12"/>
  <c r="CI496" i="12"/>
  <c r="CS496" i="12"/>
  <c r="CB496" i="12"/>
  <c r="BZ496" i="12" s="1"/>
  <c r="AG497" i="12"/>
  <c r="DF497" i="12"/>
  <c r="CV498" i="12"/>
  <c r="CN498" i="12"/>
  <c r="P501" i="12"/>
  <c r="AZ505" i="12"/>
  <c r="DV506" i="12"/>
  <c r="EG506" i="12" s="1"/>
  <c r="DT506" i="12"/>
  <c r="EC506" i="12" s="1"/>
  <c r="ER506" i="12"/>
  <c r="FA506" i="12" s="1"/>
  <c r="EQ506" i="12"/>
  <c r="EZ506" i="12" s="1"/>
  <c r="DW506" i="12"/>
  <c r="EI506" i="12" s="1"/>
  <c r="EP506" i="12"/>
  <c r="DU506" i="12"/>
  <c r="ED506" i="12" s="1"/>
  <c r="EU506" i="12"/>
  <c r="FG506" i="12" s="1"/>
  <c r="ES506" i="12"/>
  <c r="FD506" i="12" s="1"/>
  <c r="DY506" i="12"/>
  <c r="EM506" i="12" s="1"/>
  <c r="DS506" i="12"/>
  <c r="AT511" i="12"/>
  <c r="AV511" i="12" s="1"/>
  <c r="AU511" i="12"/>
  <c r="W493" i="12"/>
  <c r="V493" i="12"/>
  <c r="CN494" i="12"/>
  <c r="AO494" i="12"/>
  <c r="BE495" i="12"/>
  <c r="BF495" i="12" s="1"/>
  <c r="AV496" i="12"/>
  <c r="AU496" i="12"/>
  <c r="BZ497" i="12"/>
  <c r="CN497" i="12"/>
  <c r="CY497" i="12"/>
  <c r="CH497" i="12"/>
  <c r="CX497" i="12"/>
  <c r="CG497" i="12"/>
  <c r="CW497" i="12"/>
  <c r="CF497" i="12"/>
  <c r="DB497" i="12"/>
  <c r="CT497" i="12"/>
  <c r="CK497" i="12"/>
  <c r="CC497" i="12"/>
  <c r="DD497" i="12"/>
  <c r="P499" i="12"/>
  <c r="BT499" i="12"/>
  <c r="AB501" i="12"/>
  <c r="AD501" i="12" s="1"/>
  <c r="G507" i="12"/>
  <c r="F507" i="12"/>
  <c r="AL500" i="12"/>
  <c r="AK500" i="12"/>
  <c r="AJ500" i="12"/>
  <c r="AF503" i="12"/>
  <c r="AG503" i="12" s="1"/>
  <c r="AE503" i="12"/>
  <c r="AJ504" i="12"/>
  <c r="AK504" i="12"/>
  <c r="AL504" i="12" s="1"/>
  <c r="CW505" i="12"/>
  <c r="CF505" i="12"/>
  <c r="CY505" i="12"/>
  <c r="CE505" i="12"/>
  <c r="CX505" i="12"/>
  <c r="CM505" i="12"/>
  <c r="CD505" i="12"/>
  <c r="CV505" i="12"/>
  <c r="CL505" i="12"/>
  <c r="CC505" i="12"/>
  <c r="DA505" i="12"/>
  <c r="CH505" i="12"/>
  <c r="DB505" i="12"/>
  <c r="CK505" i="12"/>
  <c r="CZ505" i="12"/>
  <c r="CJ505" i="12"/>
  <c r="CU505" i="12"/>
  <c r="CI505" i="12"/>
  <c r="CT505" i="12"/>
  <c r="CG505" i="12"/>
  <c r="CS505" i="12"/>
  <c r="CB505" i="12"/>
  <c r="BZ505" i="12" s="1"/>
  <c r="CN506" i="12"/>
  <c r="BZ506" i="12"/>
  <c r="CW507" i="12"/>
  <c r="CF507" i="12"/>
  <c r="DD507" i="12"/>
  <c r="CV507" i="12"/>
  <c r="CM507" i="12"/>
  <c r="CE507" i="12"/>
  <c r="DC507" i="12"/>
  <c r="CU507" i="12"/>
  <c r="CL507" i="12"/>
  <c r="CD507" i="12"/>
  <c r="CT507" i="12"/>
  <c r="CH507" i="12"/>
  <c r="CS507" i="12"/>
  <c r="DF507" i="12" s="1"/>
  <c r="CG507" i="12"/>
  <c r="CC507" i="12"/>
  <c r="DB507" i="12"/>
  <c r="CB507" i="12"/>
  <c r="BZ507" i="12" s="1"/>
  <c r="CZ507" i="12"/>
  <c r="CK507" i="12"/>
  <c r="CY507" i="12"/>
  <c r="CJ507" i="12"/>
  <c r="DA507" i="12"/>
  <c r="CX507" i="12"/>
  <c r="AG508" i="12"/>
  <c r="AF508" i="12"/>
  <c r="AE508" i="12"/>
  <c r="EQ491" i="12"/>
  <c r="EY491" i="12" s="1"/>
  <c r="DY491" i="12"/>
  <c r="DW491" i="12"/>
  <c r="EH491" i="12" s="1"/>
  <c r="AY492" i="12"/>
  <c r="J494" i="12"/>
  <c r="K494" i="12" s="1"/>
  <c r="I494" i="12"/>
  <c r="P496" i="12"/>
  <c r="Q496" i="12" s="1"/>
  <c r="CE497" i="12"/>
  <c r="CU497" i="12"/>
  <c r="AA497" i="12"/>
  <c r="AB497" i="12" s="1"/>
  <c r="Z497" i="12"/>
  <c r="EX497" i="12"/>
  <c r="V499" i="12"/>
  <c r="U502" i="12"/>
  <c r="CY503" i="12"/>
  <c r="CH503" i="12"/>
  <c r="DD503" i="12"/>
  <c r="CU503" i="12"/>
  <c r="CK503" i="12"/>
  <c r="CB503" i="12"/>
  <c r="CN503" i="12" s="1"/>
  <c r="DC503" i="12"/>
  <c r="CT503" i="12"/>
  <c r="CJ503" i="12"/>
  <c r="DB503" i="12"/>
  <c r="CS503" i="12"/>
  <c r="DF503" i="12" s="1"/>
  <c r="CI503" i="12"/>
  <c r="CW503" i="12"/>
  <c r="CM503" i="12"/>
  <c r="CL503" i="12"/>
  <c r="DA503" i="12"/>
  <c r="CG503" i="12"/>
  <c r="CV503" i="12"/>
  <c r="CD503" i="12"/>
  <c r="V504" i="12"/>
  <c r="W504" i="12" s="1"/>
  <c r="U504" i="12"/>
  <c r="AT505" i="12"/>
  <c r="AU505" i="12"/>
  <c r="AV505" i="12" s="1"/>
  <c r="AT506" i="12"/>
  <c r="DS491" i="12"/>
  <c r="AA493" i="12"/>
  <c r="AD493" i="12" s="1"/>
  <c r="AK494" i="12"/>
  <c r="Q494" i="12"/>
  <c r="BO494" i="12"/>
  <c r="BN494" i="12"/>
  <c r="DA495" i="12"/>
  <c r="CS495" i="12"/>
  <c r="DF495" i="12" s="1"/>
  <c r="CJ495" i="12"/>
  <c r="CB495" i="12"/>
  <c r="CN495" i="12" s="1"/>
  <c r="CZ495" i="12"/>
  <c r="CI495" i="12"/>
  <c r="CY495" i="12"/>
  <c r="CH495" i="12"/>
  <c r="DD495" i="12"/>
  <c r="CV495" i="12"/>
  <c r="CM495" i="12"/>
  <c r="CE495" i="12"/>
  <c r="CI497" i="12"/>
  <c r="CV497" i="12"/>
  <c r="AP497" i="12"/>
  <c r="W498" i="12"/>
  <c r="CN499" i="12"/>
  <c r="BZ499" i="12"/>
  <c r="AI500" i="12"/>
  <c r="P503" i="12"/>
  <c r="W503" i="12"/>
  <c r="V503" i="12"/>
  <c r="Y503" i="12" s="1"/>
  <c r="T504" i="12"/>
  <c r="BM504" i="12"/>
  <c r="DC505" i="12"/>
  <c r="EL509" i="12"/>
  <c r="DX509" i="12"/>
  <c r="CN491" i="12"/>
  <c r="DT491" i="12"/>
  <c r="EB491" i="12" s="1"/>
  <c r="F492" i="12"/>
  <c r="AB493" i="12"/>
  <c r="BM494" i="12"/>
  <c r="BT494" i="12"/>
  <c r="Z494" i="12"/>
  <c r="BU494" i="12"/>
  <c r="BW494" i="12" s="1"/>
  <c r="Z495" i="12"/>
  <c r="BA495" i="12"/>
  <c r="AZ495" i="12"/>
  <c r="CC495" i="12"/>
  <c r="EU495" i="12"/>
  <c r="FH495" i="12" s="1"/>
  <c r="DU495" i="12"/>
  <c r="EE495" i="12" s="1"/>
  <c r="DT495" i="12"/>
  <c r="EB495" i="12" s="1"/>
  <c r="ES495" i="12"/>
  <c r="FC495" i="12" s="1"/>
  <c r="DS495" i="12"/>
  <c r="EP495" i="12"/>
  <c r="AS495" i="12"/>
  <c r="AF497" i="12"/>
  <c r="AI497" i="12" s="1"/>
  <c r="CJ497" i="12"/>
  <c r="CZ497" i="12"/>
  <c r="AZ497" i="12"/>
  <c r="AY497" i="12"/>
  <c r="AJ498" i="12"/>
  <c r="EA498" i="12"/>
  <c r="AN499" i="12"/>
  <c r="AY499" i="12"/>
  <c r="R500" i="12"/>
  <c r="T500" i="12" s="1"/>
  <c r="BA500" i="12"/>
  <c r="AZ500" i="12"/>
  <c r="BC500" i="12" s="1"/>
  <c r="Q503" i="12"/>
  <c r="R503" i="12" s="1"/>
  <c r="BC503" i="12"/>
  <c r="CX503" i="12"/>
  <c r="DD505" i="12"/>
  <c r="BH509" i="12"/>
  <c r="DW498" i="12"/>
  <c r="EI498" i="12" s="1"/>
  <c r="DV498" i="12"/>
  <c r="EG498" i="12" s="1"/>
  <c r="EU498" i="12"/>
  <c r="FG498" i="12" s="1"/>
  <c r="DU498" i="12"/>
  <c r="ED498" i="12" s="1"/>
  <c r="EP498" i="12"/>
  <c r="CX499" i="12"/>
  <c r="CG499" i="12"/>
  <c r="CW499" i="12"/>
  <c r="CF499" i="12"/>
  <c r="DD499" i="12"/>
  <c r="CV499" i="12"/>
  <c r="CM499" i="12"/>
  <c r="CE499" i="12"/>
  <c r="DB499" i="12"/>
  <c r="EU500" i="12"/>
  <c r="FG500" i="12" s="1"/>
  <c r="DU500" i="12"/>
  <c r="ED500" i="12" s="1"/>
  <c r="ET500" i="12"/>
  <c r="FF500" i="12" s="1"/>
  <c r="DT500" i="12"/>
  <c r="EC500" i="12" s="1"/>
  <c r="ES500" i="12"/>
  <c r="FD500" i="12" s="1"/>
  <c r="DS500" i="12"/>
  <c r="EQ500" i="12"/>
  <c r="EP501" i="12"/>
  <c r="DW501" i="12"/>
  <c r="EH501" i="12" s="1"/>
  <c r="DV501" i="12"/>
  <c r="EF501" i="12" s="1"/>
  <c r="W501" i="12"/>
  <c r="Y501" i="12" s="1"/>
  <c r="EQ501" i="12"/>
  <c r="EY501" i="12" s="1"/>
  <c r="AL502" i="12"/>
  <c r="AN502" i="12" s="1"/>
  <c r="BM502" i="12"/>
  <c r="BU502" i="12"/>
  <c r="BW502" i="12" s="1"/>
  <c r="AU502" i="12"/>
  <c r="AV502" i="12" s="1"/>
  <c r="CJ504" i="12"/>
  <c r="Q505" i="12"/>
  <c r="R505" i="12" s="1"/>
  <c r="CL506" i="12"/>
  <c r="AX508" i="12"/>
  <c r="AA508" i="12"/>
  <c r="AB508" i="12" s="1"/>
  <c r="AD508" i="12" s="1"/>
  <c r="DB504" i="12"/>
  <c r="CT504" i="12"/>
  <c r="CK504" i="12"/>
  <c r="CC504" i="12"/>
  <c r="CX504" i="12"/>
  <c r="CE504" i="12"/>
  <c r="CW504" i="12"/>
  <c r="CM504" i="12"/>
  <c r="CD504" i="12"/>
  <c r="CV504" i="12"/>
  <c r="CL504" i="12"/>
  <c r="CB504" i="12"/>
  <c r="BZ504" i="12" s="1"/>
  <c r="CZ504" i="12"/>
  <c r="CG504" i="12"/>
  <c r="AI504" i="12"/>
  <c r="BZ509" i="12"/>
  <c r="Z505" i="12"/>
  <c r="AA505" i="12" s="1"/>
  <c r="AB505" i="12" s="1"/>
  <c r="EW505" i="12"/>
  <c r="R506" i="12"/>
  <c r="T506" i="12" s="1"/>
  <c r="DB506" i="12"/>
  <c r="CT506" i="12"/>
  <c r="CK506" i="12"/>
  <c r="CC506" i="12"/>
  <c r="CZ506" i="12"/>
  <c r="CI506" i="12"/>
  <c r="DA506" i="12"/>
  <c r="CF506" i="12"/>
  <c r="CY506" i="12"/>
  <c r="CE506" i="12"/>
  <c r="CX506" i="12"/>
  <c r="CD506" i="12"/>
  <c r="CU506" i="12"/>
  <c r="CJ506" i="12"/>
  <c r="DD506" i="12"/>
  <c r="CS506" i="12"/>
  <c r="DF506" i="12" s="1"/>
  <c r="CH506" i="12"/>
  <c r="BP507" i="12"/>
  <c r="BR507" i="12" s="1"/>
  <c r="BR508" i="12"/>
  <c r="AO510" i="12"/>
  <c r="CG492" i="12"/>
  <c r="CX492" i="12"/>
  <c r="ER492" i="12"/>
  <c r="FA492" i="12" s="1"/>
  <c r="DX494" i="12"/>
  <c r="EJ494" i="12" s="1"/>
  <c r="EP494" i="12"/>
  <c r="AE496" i="12"/>
  <c r="BN497" i="12"/>
  <c r="BP497" i="12" s="1"/>
  <c r="DY497" i="12"/>
  <c r="EQ497" i="12"/>
  <c r="EZ497" i="12" s="1"/>
  <c r="BK498" i="12"/>
  <c r="BJ498" i="12"/>
  <c r="AT498" i="12"/>
  <c r="ES498" i="12"/>
  <c r="FD498" i="12" s="1"/>
  <c r="CI499" i="12"/>
  <c r="CT499" i="12"/>
  <c r="Z499" i="12"/>
  <c r="BR500" i="12"/>
  <c r="CM500" i="12"/>
  <c r="AY501" i="12"/>
  <c r="DU501" i="12"/>
  <c r="EE501" i="12" s="1"/>
  <c r="ET501" i="12"/>
  <c r="FE501" i="12" s="1"/>
  <c r="T502" i="12"/>
  <c r="BZ502" i="12"/>
  <c r="CN502" i="12"/>
  <c r="Q502" i="12"/>
  <c r="R502" i="12" s="1"/>
  <c r="AK503" i="12"/>
  <c r="AN503" i="12" s="1"/>
  <c r="CS504" i="12"/>
  <c r="DF504" i="12" s="1"/>
  <c r="AP504" i="12"/>
  <c r="AQ504" i="12" s="1"/>
  <c r="F505" i="12"/>
  <c r="AI505" i="12"/>
  <c r="AJ505" i="12"/>
  <c r="AK505" i="12" s="1"/>
  <c r="Q506" i="12"/>
  <c r="DX508" i="12"/>
  <c r="EJ508" i="12" s="1"/>
  <c r="CY492" i="12"/>
  <c r="BO497" i="12"/>
  <c r="ER497" i="12"/>
  <c r="FA497" i="12" s="1"/>
  <c r="DY498" i="12"/>
  <c r="EM498" i="12" s="1"/>
  <c r="CJ499" i="12"/>
  <c r="CU499" i="12"/>
  <c r="DY500" i="12"/>
  <c r="EM500" i="12" s="1"/>
  <c r="DY501" i="12"/>
  <c r="EL501" i="12" s="1"/>
  <c r="EU501" i="12"/>
  <c r="FH501" i="12" s="1"/>
  <c r="DD502" i="12"/>
  <c r="CV502" i="12"/>
  <c r="CM502" i="12"/>
  <c r="CE502" i="12"/>
  <c r="DB502" i="12"/>
  <c r="CS502" i="12"/>
  <c r="DF502" i="12" s="1"/>
  <c r="CI502" i="12"/>
  <c r="DA502" i="12"/>
  <c r="CH502" i="12"/>
  <c r="CZ502" i="12"/>
  <c r="CG502" i="12"/>
  <c r="AL503" i="12"/>
  <c r="BR504" i="12"/>
  <c r="CN504" i="12"/>
  <c r="CU504" i="12"/>
  <c r="AY504" i="12"/>
  <c r="AT504" i="12"/>
  <c r="AU504" i="12" s="1"/>
  <c r="G505" i="12"/>
  <c r="Y505" i="12"/>
  <c r="CV506" i="12"/>
  <c r="BT508" i="12"/>
  <c r="CI492" i="12"/>
  <c r="DT492" i="12"/>
  <c r="DS497" i="12"/>
  <c r="F499" i="12"/>
  <c r="AE499" i="12"/>
  <c r="CK499" i="12"/>
  <c r="CY499" i="12"/>
  <c r="DA500" i="12"/>
  <c r="CS500" i="12"/>
  <c r="DF500" i="12" s="1"/>
  <c r="CJ500" i="12"/>
  <c r="CB500" i="12"/>
  <c r="CN500" i="12" s="1"/>
  <c r="CZ500" i="12"/>
  <c r="CI500" i="12"/>
  <c r="CY500" i="12"/>
  <c r="CH500" i="12"/>
  <c r="DC500" i="12"/>
  <c r="BP500" i="12"/>
  <c r="BD501" i="12"/>
  <c r="CC502" i="12"/>
  <c r="EP502" i="12"/>
  <c r="EQ502" i="12"/>
  <c r="EZ502" i="12" s="1"/>
  <c r="DW502" i="12"/>
  <c r="EI502" i="12" s="1"/>
  <c r="DV502" i="12"/>
  <c r="EG502" i="12" s="1"/>
  <c r="DU502" i="12"/>
  <c r="ED502" i="12" s="1"/>
  <c r="ER502" i="12"/>
  <c r="FA502" i="12" s="1"/>
  <c r="Z503" i="12"/>
  <c r="BO504" i="12"/>
  <c r="BP504" i="12" s="1"/>
  <c r="CF504" i="12"/>
  <c r="CY504" i="12"/>
  <c r="AP505" i="12"/>
  <c r="AQ505" i="12" s="1"/>
  <c r="AS505" i="12"/>
  <c r="CW506" i="12"/>
  <c r="CN507" i="12"/>
  <c r="Z507" i="12"/>
  <c r="AB507" i="12"/>
  <c r="AA507" i="12"/>
  <c r="AL515" i="12"/>
  <c r="AK515" i="12"/>
  <c r="AJ515" i="12"/>
  <c r="ES503" i="12"/>
  <c r="FC503" i="12" s="1"/>
  <c r="DS503" i="12"/>
  <c r="EU503" i="12"/>
  <c r="DF505" i="12"/>
  <c r="BK507" i="12"/>
  <c r="BM507" i="12" s="1"/>
  <c r="AP507" i="12"/>
  <c r="T508" i="12"/>
  <c r="AJ508" i="12"/>
  <c r="AK508" i="12" s="1"/>
  <c r="AP509" i="12"/>
  <c r="DC509" i="12"/>
  <c r="CU509" i="12"/>
  <c r="CL509" i="12"/>
  <c r="CD509" i="12"/>
  <c r="CY509" i="12"/>
  <c r="CF509" i="12"/>
  <c r="CX509" i="12"/>
  <c r="CE509" i="12"/>
  <c r="CW509" i="12"/>
  <c r="CM509" i="12"/>
  <c r="CC509" i="12"/>
  <c r="DA509" i="12"/>
  <c r="CH509" i="12"/>
  <c r="BP510" i="12"/>
  <c r="BC510" i="12"/>
  <c r="AS511" i="12"/>
  <c r="V515" i="12"/>
  <c r="W515" i="12"/>
  <c r="Y515" i="12" s="1"/>
  <c r="F515" i="12"/>
  <c r="BZ516" i="12"/>
  <c r="AS508" i="12"/>
  <c r="AY508" i="12"/>
  <c r="AQ508" i="12"/>
  <c r="CN509" i="12"/>
  <c r="DX510" i="12"/>
  <c r="EJ510" i="12" s="1"/>
  <c r="EM510" i="12"/>
  <c r="AJ511" i="12"/>
  <c r="AK511" i="12" s="1"/>
  <c r="AL511" i="12" s="1"/>
  <c r="AB512" i="12"/>
  <c r="AD512" i="12" s="1"/>
  <c r="DF512" i="12"/>
  <c r="U512" i="12"/>
  <c r="Z509" i="12"/>
  <c r="AA509" i="12" s="1"/>
  <c r="AF510" i="12"/>
  <c r="AG510" i="12" s="1"/>
  <c r="DF511" i="12"/>
  <c r="AP513" i="12"/>
  <c r="AQ513" i="12" s="1"/>
  <c r="DC515" i="12"/>
  <c r="CU515" i="12"/>
  <c r="CL515" i="12"/>
  <c r="CD515" i="12"/>
  <c r="DA515" i="12"/>
  <c r="CS515" i="12"/>
  <c r="DF515" i="12" s="1"/>
  <c r="CJ515" i="12"/>
  <c r="CB515" i="12"/>
  <c r="BZ515" i="12" s="1"/>
  <c r="CW515" i="12"/>
  <c r="CF515" i="12"/>
  <c r="CV515" i="12"/>
  <c r="CH515" i="12"/>
  <c r="CT515" i="12"/>
  <c r="CG515" i="12"/>
  <c r="CE515" i="12"/>
  <c r="CY515" i="12"/>
  <c r="CK515" i="12"/>
  <c r="CM515" i="12"/>
  <c r="DD515" i="12"/>
  <c r="CI515" i="12"/>
  <c r="DB515" i="12"/>
  <c r="CC515" i="12"/>
  <c r="CZ515" i="12"/>
  <c r="P507" i="12"/>
  <c r="P509" i="12"/>
  <c r="BJ512" i="12"/>
  <c r="BM512" i="12" s="1"/>
  <c r="BS512" i="12"/>
  <c r="EQ513" i="12"/>
  <c r="EY513" i="12" s="1"/>
  <c r="DY513" i="12"/>
  <c r="EL513" i="12" s="1"/>
  <c r="DW513" i="12"/>
  <c r="EH513" i="12" s="1"/>
  <c r="ER513" i="12"/>
  <c r="FB513" i="12" s="1"/>
  <c r="DV513" i="12"/>
  <c r="EF513" i="12" s="1"/>
  <c r="EP513" i="12"/>
  <c r="DU513" i="12"/>
  <c r="EE513" i="12" s="1"/>
  <c r="DT513" i="12"/>
  <c r="EB513" i="12" s="1"/>
  <c r="ET513" i="12"/>
  <c r="FE513" i="12" s="1"/>
  <c r="DS513" i="12"/>
  <c r="EU513" i="12"/>
  <c r="FH513" i="12" s="1"/>
  <c r="ES513" i="12"/>
  <c r="FC513" i="12" s="1"/>
  <c r="EP499" i="12"/>
  <c r="BE503" i="12"/>
  <c r="DW503" i="12"/>
  <c r="EH503" i="12" s="1"/>
  <c r="EP503" i="12"/>
  <c r="ES504" i="12"/>
  <c r="FD504" i="12" s="1"/>
  <c r="BS505" i="12"/>
  <c r="EQ505" i="12"/>
  <c r="EY505" i="12" s="1"/>
  <c r="DY505" i="12"/>
  <c r="ET505" i="12"/>
  <c r="FE505" i="12" s="1"/>
  <c r="BK506" i="12"/>
  <c r="BM506" i="12" s="1"/>
  <c r="Q507" i="12"/>
  <c r="R507" i="12" s="1"/>
  <c r="AN507" i="12"/>
  <c r="AT507" i="12"/>
  <c r="EQ507" i="12"/>
  <c r="EZ507" i="12" s="1"/>
  <c r="DY507" i="12"/>
  <c r="EM507" i="12" s="1"/>
  <c r="EP507" i="12"/>
  <c r="DW507" i="12"/>
  <c r="EI507" i="12" s="1"/>
  <c r="I508" i="12"/>
  <c r="BP508" i="12"/>
  <c r="BO508" i="12"/>
  <c r="F509" i="12"/>
  <c r="V509" i="12"/>
  <c r="W509" i="12" s="1"/>
  <c r="CI509" i="12"/>
  <c r="CV509" i="12"/>
  <c r="AF509" i="12"/>
  <c r="AT509" i="12"/>
  <c r="Q510" i="12"/>
  <c r="R510" i="12" s="1"/>
  <c r="T510" i="12" s="1"/>
  <c r="EL511" i="12"/>
  <c r="F512" i="12"/>
  <c r="CX515" i="12"/>
  <c r="AP499" i="12"/>
  <c r="DY499" i="12"/>
  <c r="EQ499" i="12"/>
  <c r="EY499" i="12" s="1"/>
  <c r="BT501" i="12"/>
  <c r="BU501" i="12" s="1"/>
  <c r="AG502" i="12"/>
  <c r="AI502" i="12" s="1"/>
  <c r="BZ503" i="12"/>
  <c r="EQ503" i="12"/>
  <c r="EY503" i="12" s="1"/>
  <c r="Z504" i="12"/>
  <c r="AA504" i="12" s="1"/>
  <c r="ET504" i="12"/>
  <c r="FF504" i="12" s="1"/>
  <c r="BT505" i="12"/>
  <c r="BU505" i="12" s="1"/>
  <c r="BF505" i="12"/>
  <c r="BH505" i="12" s="1"/>
  <c r="AK506" i="12"/>
  <c r="AU507" i="12"/>
  <c r="G509" i="12"/>
  <c r="H509" i="12" s="1"/>
  <c r="CJ509" i="12"/>
  <c r="CZ509" i="12"/>
  <c r="AJ509" i="12"/>
  <c r="AK510" i="12"/>
  <c r="U510" i="12"/>
  <c r="EW510" i="12"/>
  <c r="AZ511" i="12"/>
  <c r="BC511" i="12"/>
  <c r="AD513" i="12"/>
  <c r="AE514" i="12"/>
  <c r="AF514" i="12" s="1"/>
  <c r="BD515" i="12"/>
  <c r="BF515" i="12"/>
  <c r="BE515" i="12"/>
  <c r="DY503" i="12"/>
  <c r="EL503" i="12" s="1"/>
  <c r="ER503" i="12"/>
  <c r="FB503" i="12" s="1"/>
  <c r="DS504" i="12"/>
  <c r="BK504" i="12"/>
  <c r="EU504" i="12"/>
  <c r="FG504" i="12" s="1"/>
  <c r="AL507" i="12"/>
  <c r="DT507" i="12"/>
  <c r="ES507" i="12"/>
  <c r="FD507" i="12" s="1"/>
  <c r="CN508" i="12"/>
  <c r="AY509" i="12"/>
  <c r="CK509" i="12"/>
  <c r="DB509" i="12"/>
  <c r="F510" i="12"/>
  <c r="BJ510" i="12"/>
  <c r="BK510" i="12" s="1"/>
  <c r="BM510" i="12" s="1"/>
  <c r="CN510" i="12"/>
  <c r="V511" i="12"/>
  <c r="W511" i="12" s="1"/>
  <c r="Y511" i="12"/>
  <c r="BA511" i="12"/>
  <c r="BW511" i="12"/>
  <c r="Q511" i="12"/>
  <c r="AA514" i="12"/>
  <c r="AB514" i="12" s="1"/>
  <c r="Z514" i="12"/>
  <c r="DA511" i="12"/>
  <c r="CS511" i="12"/>
  <c r="CJ511" i="12"/>
  <c r="CB511" i="12"/>
  <c r="CN511" i="12" s="1"/>
  <c r="CY511" i="12"/>
  <c r="CH511" i="12"/>
  <c r="DB511" i="12"/>
  <c r="AN512" i="12"/>
  <c r="AU512" i="12"/>
  <c r="AV512" i="12" s="1"/>
  <c r="BT513" i="12"/>
  <c r="BU513" i="12"/>
  <c r="CJ513" i="12"/>
  <c r="AQ514" i="12"/>
  <c r="AO514" i="12"/>
  <c r="BS515" i="12"/>
  <c r="AJ517" i="12"/>
  <c r="AK517" i="12"/>
  <c r="AL517" i="12"/>
  <c r="BE517" i="12"/>
  <c r="BO518" i="12"/>
  <c r="BD519" i="12"/>
  <c r="DD516" i="12"/>
  <c r="CV516" i="12"/>
  <c r="CM516" i="12"/>
  <c r="CE516" i="12"/>
  <c r="DA516" i="12"/>
  <c r="CS516" i="12"/>
  <c r="DF516" i="12" s="1"/>
  <c r="CJ516" i="12"/>
  <c r="CB516" i="12"/>
  <c r="CN516" i="12" s="1"/>
  <c r="DC516" i="12"/>
  <c r="CG516" i="12"/>
  <c r="CZ516" i="12"/>
  <c r="CD516" i="12"/>
  <c r="CU516" i="12"/>
  <c r="CI516" i="12"/>
  <c r="CW516" i="12"/>
  <c r="CH516" i="12"/>
  <c r="CT516" i="12"/>
  <c r="CF516" i="12"/>
  <c r="CC516" i="12"/>
  <c r="CY516" i="12"/>
  <c r="CL516" i="12"/>
  <c r="AJ518" i="12"/>
  <c r="AK518" i="12"/>
  <c r="AL518" i="12" s="1"/>
  <c r="CW513" i="12"/>
  <c r="CF513" i="12"/>
  <c r="DC513" i="12"/>
  <c r="CU513" i="12"/>
  <c r="CL513" i="12"/>
  <c r="CD513" i="12"/>
  <c r="CZ513" i="12"/>
  <c r="CC513" i="12"/>
  <c r="CY513" i="12"/>
  <c r="CM513" i="12"/>
  <c r="CB513" i="12"/>
  <c r="BZ513" i="12" s="1"/>
  <c r="CX513" i="12"/>
  <c r="CK513" i="12"/>
  <c r="DB513" i="12"/>
  <c r="CG513" i="12"/>
  <c r="BA513" i="12"/>
  <c r="AY514" i="12"/>
  <c r="CN515" i="12"/>
  <c r="BN517" i="12"/>
  <c r="BO517" i="12"/>
  <c r="BP517" i="12" s="1"/>
  <c r="AU520" i="12"/>
  <c r="AV520" i="12" s="1"/>
  <c r="AT520" i="12"/>
  <c r="P512" i="12"/>
  <c r="BK512" i="12"/>
  <c r="BD513" i="12"/>
  <c r="F514" i="12"/>
  <c r="G514" i="12" s="1"/>
  <c r="CX516" i="12"/>
  <c r="BT516" i="12"/>
  <c r="BU516" i="12" s="1"/>
  <c r="BS516" i="12"/>
  <c r="U517" i="12"/>
  <c r="W517" i="12" s="1"/>
  <c r="V517" i="12"/>
  <c r="EQ519" i="12"/>
  <c r="EY519" i="12" s="1"/>
  <c r="DY519" i="12"/>
  <c r="EL519" i="12" s="1"/>
  <c r="EP519" i="12"/>
  <c r="DX519" i="12"/>
  <c r="EK519" i="12" s="1"/>
  <c r="DV519" i="12"/>
  <c r="EF519" i="12" s="1"/>
  <c r="EU519" i="12"/>
  <c r="FH519" i="12" s="1"/>
  <c r="DW519" i="12"/>
  <c r="EH519" i="12" s="1"/>
  <c r="DU519" i="12"/>
  <c r="EE519" i="12" s="1"/>
  <c r="ES519" i="12"/>
  <c r="FC519" i="12" s="1"/>
  <c r="DS519" i="12"/>
  <c r="ER519" i="12"/>
  <c r="FB519" i="12" s="1"/>
  <c r="DT519" i="12"/>
  <c r="EB519" i="12" s="1"/>
  <c r="CG508" i="12"/>
  <c r="CX508" i="12"/>
  <c r="ES508" i="12"/>
  <c r="FD508" i="12" s="1"/>
  <c r="ET509" i="12"/>
  <c r="FE509" i="12" s="1"/>
  <c r="CE510" i="12"/>
  <c r="CW510" i="12"/>
  <c r="CK511" i="12"/>
  <c r="CV511" i="12"/>
  <c r="EU511" i="12"/>
  <c r="DU511" i="12"/>
  <c r="EE511" i="12" s="1"/>
  <c r="ES511" i="12"/>
  <c r="DS511" i="12"/>
  <c r="DX511" i="12" s="1"/>
  <c r="EK511" i="12" s="1"/>
  <c r="CS513" i="12"/>
  <c r="AP514" i="12"/>
  <c r="BT514" i="12"/>
  <c r="BU514" i="12" s="1"/>
  <c r="ET514" i="12"/>
  <c r="FF514" i="12" s="1"/>
  <c r="BN514" i="12"/>
  <c r="BO514" i="12" s="1"/>
  <c r="DB516" i="12"/>
  <c r="CY508" i="12"/>
  <c r="CF510" i="12"/>
  <c r="AA510" i="12"/>
  <c r="AB510" i="12" s="1"/>
  <c r="BO510" i="12"/>
  <c r="P511" i="12"/>
  <c r="AD511" i="12"/>
  <c r="BD511" i="12"/>
  <c r="CL511" i="12"/>
  <c r="CW511" i="12"/>
  <c r="AB511" i="12"/>
  <c r="DD512" i="12"/>
  <c r="CV512" i="12"/>
  <c r="CM512" i="12"/>
  <c r="CE512" i="12"/>
  <c r="DC512" i="12"/>
  <c r="CU512" i="12"/>
  <c r="CL512" i="12"/>
  <c r="CD512" i="12"/>
  <c r="DB512" i="12"/>
  <c r="CT512" i="12"/>
  <c r="CK512" i="12"/>
  <c r="CC512" i="12"/>
  <c r="CX512" i="12"/>
  <c r="CG512" i="12"/>
  <c r="EX512" i="12"/>
  <c r="CE513" i="12"/>
  <c r="CT513" i="12"/>
  <c r="U514" i="12"/>
  <c r="V514" i="12" s="1"/>
  <c r="AL516" i="12"/>
  <c r="AN516" i="12" s="1"/>
  <c r="AZ517" i="12"/>
  <c r="BA517" i="12"/>
  <c r="BC517" i="12"/>
  <c r="DV518" i="12"/>
  <c r="EG518" i="12" s="1"/>
  <c r="EU518" i="12"/>
  <c r="FG518" i="12" s="1"/>
  <c r="DU518" i="12"/>
  <c r="ED518" i="12" s="1"/>
  <c r="ES518" i="12"/>
  <c r="FD518" i="12" s="1"/>
  <c r="DS518" i="12"/>
  <c r="ER518" i="12"/>
  <c r="FA518" i="12" s="1"/>
  <c r="DT518" i="12"/>
  <c r="EC518" i="12" s="1"/>
  <c r="EP518" i="12"/>
  <c r="DY518" i="12"/>
  <c r="EM518" i="12" s="1"/>
  <c r="EQ518" i="12"/>
  <c r="EZ518" i="12" s="1"/>
  <c r="CI508" i="12"/>
  <c r="CX510" i="12"/>
  <c r="CG510" i="12"/>
  <c r="DD510" i="12"/>
  <c r="CZ510" i="12"/>
  <c r="AA511" i="12"/>
  <c r="CC511" i="12"/>
  <c r="CM511" i="12"/>
  <c r="CX511" i="12"/>
  <c r="CB512" i="12"/>
  <c r="CN512" i="12" s="1"/>
  <c r="DZ512" i="12"/>
  <c r="AZ513" i="12"/>
  <c r="BC513" i="12" s="1"/>
  <c r="CH513" i="12"/>
  <c r="CV513" i="12"/>
  <c r="U513" i="12"/>
  <c r="AU514" i="12"/>
  <c r="CZ514" i="12"/>
  <c r="CI514" i="12"/>
  <c r="CX514" i="12"/>
  <c r="CG514" i="12"/>
  <c r="CU514" i="12"/>
  <c r="CL514" i="12"/>
  <c r="CB514" i="12"/>
  <c r="DD514" i="12"/>
  <c r="CT514" i="12"/>
  <c r="CK514" i="12"/>
  <c r="DC514" i="12"/>
  <c r="CS514" i="12"/>
  <c r="DF514" i="12" s="1"/>
  <c r="CJ514" i="12"/>
  <c r="CW514" i="12"/>
  <c r="CD514" i="12"/>
  <c r="EW514" i="12"/>
  <c r="AY515" i="12"/>
  <c r="AK516" i="12"/>
  <c r="CK516" i="12"/>
  <c r="AG516" i="12"/>
  <c r="AF516" i="12"/>
  <c r="AI516" i="12" s="1"/>
  <c r="DW518" i="12"/>
  <c r="EI518" i="12" s="1"/>
  <c r="ER512" i="12"/>
  <c r="DF513" i="12"/>
  <c r="G516" i="12"/>
  <c r="BZ518" i="12"/>
  <c r="AU518" i="12"/>
  <c r="AT518" i="12"/>
  <c r="AV518" i="12" s="1"/>
  <c r="AB519" i="12"/>
  <c r="AD519" i="12" s="1"/>
  <c r="BS517" i="12"/>
  <c r="CD519" i="12"/>
  <c r="U519" i="12"/>
  <c r="CW519" i="12"/>
  <c r="CF519" i="12"/>
  <c r="DD519" i="12"/>
  <c r="CV519" i="12"/>
  <c r="CM519" i="12"/>
  <c r="CE519" i="12"/>
  <c r="DB519" i="12"/>
  <c r="CT519" i="12"/>
  <c r="CK519" i="12"/>
  <c r="CC519" i="12"/>
  <c r="DC519" i="12"/>
  <c r="CB519" i="12"/>
  <c r="BZ519" i="12" s="1"/>
  <c r="CZ519" i="12"/>
  <c r="CL519" i="12"/>
  <c r="CY519" i="12"/>
  <c r="CJ519" i="12"/>
  <c r="CX519" i="12"/>
  <c r="CI519" i="12"/>
  <c r="CS519" i="12"/>
  <c r="CG519" i="12"/>
  <c r="AE512" i="12"/>
  <c r="DV512" i="12"/>
  <c r="EG512" i="12" s="1"/>
  <c r="CN513" i="12"/>
  <c r="AK514" i="12"/>
  <c r="EU515" i="12"/>
  <c r="FH515" i="12" s="1"/>
  <c r="EP515" i="12"/>
  <c r="DW515" i="12"/>
  <c r="EH515" i="12" s="1"/>
  <c r="DU515" i="12"/>
  <c r="EE515" i="12" s="1"/>
  <c r="ER515" i="12"/>
  <c r="FB515" i="12" s="1"/>
  <c r="DY515" i="12"/>
  <c r="EQ515" i="12"/>
  <c r="EY515" i="12" s="1"/>
  <c r="BN516" i="12"/>
  <c r="AU517" i="12"/>
  <c r="AV517" i="12" s="1"/>
  <c r="CY517" i="12"/>
  <c r="CH517" i="12"/>
  <c r="CX517" i="12"/>
  <c r="DD517" i="12"/>
  <c r="CV517" i="12"/>
  <c r="CM517" i="12"/>
  <c r="CE517" i="12"/>
  <c r="CT517" i="12"/>
  <c r="CI517" i="12"/>
  <c r="DC517" i="12"/>
  <c r="CF517" i="12"/>
  <c r="CW517" i="12"/>
  <c r="CK517" i="12"/>
  <c r="AE517" i="12"/>
  <c r="DF519" i="12"/>
  <c r="DW512" i="12"/>
  <c r="EI512" i="12" s="1"/>
  <c r="DX514" i="12"/>
  <c r="EJ514" i="12" s="1"/>
  <c r="AD515" i="12"/>
  <c r="BO516" i="12"/>
  <c r="U516" i="12"/>
  <c r="Q517" i="12"/>
  <c r="R517" i="12" s="1"/>
  <c r="DB518" i="12"/>
  <c r="CT518" i="12"/>
  <c r="CK518" i="12"/>
  <c r="CC518" i="12"/>
  <c r="DA518" i="12"/>
  <c r="CS518" i="12"/>
  <c r="DF518" i="12" s="1"/>
  <c r="CJ518" i="12"/>
  <c r="CB518" i="12"/>
  <c r="CN518" i="12" s="1"/>
  <c r="CY518" i="12"/>
  <c r="CH518" i="12"/>
  <c r="CV518" i="12"/>
  <c r="CG518" i="12"/>
  <c r="CE518" i="12"/>
  <c r="DD518" i="12"/>
  <c r="DC518" i="12"/>
  <c r="CX518" i="12"/>
  <c r="CL518" i="12"/>
  <c r="T518" i="12"/>
  <c r="CU519" i="12"/>
  <c r="AE520" i="12"/>
  <c r="DX512" i="12"/>
  <c r="EJ512" i="12" s="1"/>
  <c r="AA515" i="12"/>
  <c r="AB515" i="12" s="1"/>
  <c r="DT515" i="12"/>
  <c r="AU516" i="12"/>
  <c r="AV516" i="12" s="1"/>
  <c r="AO516" i="12"/>
  <c r="CC517" i="12"/>
  <c r="CS517" i="12"/>
  <c r="DF517" i="12" s="1"/>
  <c r="DA519" i="12"/>
  <c r="EP516" i="12"/>
  <c r="EU516" i="12"/>
  <c r="FG516" i="12" s="1"/>
  <c r="DU516" i="12"/>
  <c r="ED516" i="12" s="1"/>
  <c r="Q516" i="12"/>
  <c r="BZ517" i="12"/>
  <c r="BJ518" i="12"/>
  <c r="BK518" i="12" s="1"/>
  <c r="Q520" i="12"/>
  <c r="EU520" i="12"/>
  <c r="FG520" i="12" s="1"/>
  <c r="DU520" i="12"/>
  <c r="ED520" i="12" s="1"/>
  <c r="DT520" i="12"/>
  <c r="EC520" i="12" s="1"/>
  <c r="ES520" i="12"/>
  <c r="FD520" i="12" s="1"/>
  <c r="DS520" i="12"/>
  <c r="EQ520" i="12"/>
  <c r="EZ520" i="12" s="1"/>
  <c r="DY520" i="12"/>
  <c r="EM520" i="12" s="1"/>
  <c r="EP520" i="12"/>
  <c r="BM520" i="12"/>
  <c r="EQ521" i="12"/>
  <c r="EZ521" i="12" s="1"/>
  <c r="DY521" i="12"/>
  <c r="EM521" i="12" s="1"/>
  <c r="EP521" i="12"/>
  <c r="DW521" i="12"/>
  <c r="EI521" i="12" s="1"/>
  <c r="DV521" i="12"/>
  <c r="EG521" i="12" s="1"/>
  <c r="EU521" i="12"/>
  <c r="FG521" i="12" s="1"/>
  <c r="DU521" i="12"/>
  <c r="ED521" i="12" s="1"/>
  <c r="DT521" i="12"/>
  <c r="EC521" i="12" s="1"/>
  <c r="ES521" i="12"/>
  <c r="FD521" i="12" s="1"/>
  <c r="DS521" i="12"/>
  <c r="DX521" i="12" s="1"/>
  <c r="EJ521" i="12" s="1"/>
  <c r="ER521" i="12"/>
  <c r="FA521" i="12" s="1"/>
  <c r="DA520" i="12"/>
  <c r="CS520" i="12"/>
  <c r="CJ520" i="12"/>
  <c r="CB520" i="12"/>
  <c r="CZ520" i="12"/>
  <c r="CI520" i="12"/>
  <c r="CY520" i="12"/>
  <c r="CH520" i="12"/>
  <c r="CW520" i="12"/>
  <c r="CF520" i="12"/>
  <c r="DD520" i="12"/>
  <c r="CV520" i="12"/>
  <c r="CM520" i="12"/>
  <c r="CE520" i="12"/>
  <c r="AO520" i="12"/>
  <c r="AP520" i="12" s="1"/>
  <c r="DF520" i="12"/>
  <c r="BA520" i="12"/>
  <c r="AZ520" i="12"/>
  <c r="BZ520" i="12"/>
  <c r="CT520" i="12"/>
  <c r="ER514" i="12"/>
  <c r="FA514" i="12" s="1"/>
  <c r="DW516" i="12"/>
  <c r="EI516" i="12" s="1"/>
  <c r="ER516" i="12"/>
  <c r="FA516" i="12" s="1"/>
  <c r="AP517" i="12"/>
  <c r="AZ519" i="12"/>
  <c r="BA519" i="12" s="1"/>
  <c r="CC520" i="12"/>
  <c r="CU520" i="12"/>
  <c r="CW521" i="12"/>
  <c r="CF521" i="12"/>
  <c r="DD521" i="12"/>
  <c r="CV521" i="12"/>
  <c r="CM521" i="12"/>
  <c r="CE521" i="12"/>
  <c r="DC521" i="12"/>
  <c r="CU521" i="12"/>
  <c r="CL521" i="12"/>
  <c r="CD521" i="12"/>
  <c r="DB521" i="12"/>
  <c r="CT521" i="12"/>
  <c r="CK521" i="12"/>
  <c r="CC521" i="12"/>
  <c r="DA521" i="12"/>
  <c r="CS521" i="12"/>
  <c r="DF521" i="12" s="1"/>
  <c r="CJ521" i="12"/>
  <c r="CB521" i="12"/>
  <c r="CN521" i="12" s="1"/>
  <c r="CZ521" i="12"/>
  <c r="CI521" i="12"/>
  <c r="CY521" i="12"/>
  <c r="CH521" i="12"/>
  <c r="AV521" i="12"/>
  <c r="AU521" i="12"/>
  <c r="AX521" i="12" s="1"/>
  <c r="BJ516" i="12"/>
  <c r="BK516" i="12" s="1"/>
  <c r="AB517" i="12"/>
  <c r="AD517" i="12" s="1"/>
  <c r="BS519" i="12"/>
  <c r="CG520" i="12"/>
  <c r="DB520" i="12"/>
  <c r="BP521" i="12"/>
  <c r="BR521" i="12" s="1"/>
  <c r="EP517" i="12"/>
  <c r="BN520" i="12"/>
  <c r="CN520" i="12"/>
  <c r="AK521" i="12"/>
  <c r="AL521" i="12" s="1"/>
  <c r="BI521" i="12"/>
  <c r="ER517" i="12"/>
  <c r="FB517" i="12" s="1"/>
  <c r="AJ520" i="12"/>
  <c r="AK520" i="12" s="1"/>
  <c r="DS517" i="12"/>
  <c r="BK83" i="12" l="1"/>
  <c r="BM83" i="12" s="1"/>
  <c r="K198" i="12"/>
  <c r="BE521" i="12"/>
  <c r="BD521" i="12"/>
  <c r="BP434" i="12"/>
  <c r="I509" i="12"/>
  <c r="BD468" i="12"/>
  <c r="BK357" i="12"/>
  <c r="AL259" i="12"/>
  <c r="BD185" i="12"/>
  <c r="BE185" i="12"/>
  <c r="BF185" i="12" s="1"/>
  <c r="BD442" i="12"/>
  <c r="T520" i="12"/>
  <c r="I488" i="12"/>
  <c r="BR493" i="12"/>
  <c r="R450" i="12"/>
  <c r="BD440" i="12"/>
  <c r="BI383" i="12"/>
  <c r="BI305" i="12"/>
  <c r="BJ305" i="12"/>
  <c r="BK305" i="12" s="1"/>
  <c r="BI511" i="12"/>
  <c r="BH517" i="12"/>
  <c r="J472" i="12"/>
  <c r="BA417" i="12"/>
  <c r="BC417" i="12" s="1"/>
  <c r="BD328" i="12"/>
  <c r="BD251" i="12"/>
  <c r="BE251" i="12"/>
  <c r="BF251" i="12" s="1"/>
  <c r="BA303" i="12"/>
  <c r="W513" i="12"/>
  <c r="Y386" i="12"/>
  <c r="M311" i="12"/>
  <c r="O311" i="12"/>
  <c r="K239" i="12"/>
  <c r="BD402" i="12"/>
  <c r="BE402" i="12"/>
  <c r="BF402" i="12" s="1"/>
  <c r="AB345" i="12"/>
  <c r="BC505" i="12"/>
  <c r="AI446" i="12"/>
  <c r="R418" i="12"/>
  <c r="BU384" i="12"/>
  <c r="BI342" i="12"/>
  <c r="BK342" i="12" s="1"/>
  <c r="BJ342" i="12"/>
  <c r="AB258" i="12"/>
  <c r="EM414" i="12"/>
  <c r="DX414" i="12"/>
  <c r="AY521" i="12"/>
  <c r="H476" i="12"/>
  <c r="AL481" i="12"/>
  <c r="AN481" i="12" s="1"/>
  <c r="P473" i="12"/>
  <c r="BR447" i="12"/>
  <c r="EA417" i="12"/>
  <c r="DX417" i="12"/>
  <c r="EJ417" i="12" s="1"/>
  <c r="AV408" i="12"/>
  <c r="AX408" i="12" s="1"/>
  <c r="AO404" i="12"/>
  <c r="AQ404" i="12" s="1"/>
  <c r="AP404" i="12"/>
  <c r="AT403" i="12"/>
  <c r="F410" i="12"/>
  <c r="AN406" i="12"/>
  <c r="AL406" i="12"/>
  <c r="BJ390" i="12"/>
  <c r="BK390" i="12" s="1"/>
  <c r="AY376" i="12"/>
  <c r="AN384" i="12"/>
  <c r="BD374" i="12"/>
  <c r="BE374" i="12"/>
  <c r="AV393" i="12"/>
  <c r="AX393" i="12" s="1"/>
  <c r="AY387" i="12"/>
  <c r="AZ387" i="12" s="1"/>
  <c r="BA387" i="12" s="1"/>
  <c r="AF397" i="12"/>
  <c r="AF411" i="12"/>
  <c r="AG411" i="12" s="1"/>
  <c r="AI411" i="12" s="1"/>
  <c r="Z390" i="12"/>
  <c r="AA390" i="12"/>
  <c r="AB390" i="12" s="1"/>
  <c r="AG370" i="12"/>
  <c r="AI370" i="12" s="1"/>
  <c r="EX389" i="12"/>
  <c r="V388" i="12"/>
  <c r="W388" i="12" s="1"/>
  <c r="Y388" i="12" s="1"/>
  <c r="EA369" i="12"/>
  <c r="AP367" i="12"/>
  <c r="BT384" i="12"/>
  <c r="DX378" i="12"/>
  <c r="EJ378" i="12" s="1"/>
  <c r="AE375" i="12"/>
  <c r="AG375" i="12"/>
  <c r="AF375" i="12"/>
  <c r="AL371" i="12"/>
  <c r="AN371" i="12" s="1"/>
  <c r="EM366" i="12"/>
  <c r="DX366" i="12"/>
  <c r="EJ366" i="12" s="1"/>
  <c r="EA371" i="12"/>
  <c r="BI359" i="12"/>
  <c r="AY356" i="12"/>
  <c r="DX353" i="12"/>
  <c r="EK353" i="12" s="1"/>
  <c r="AX382" i="12"/>
  <c r="AN378" i="12"/>
  <c r="Q358" i="12"/>
  <c r="R358" i="12" s="1"/>
  <c r="BO356" i="12"/>
  <c r="BP356" i="12" s="1"/>
  <c r="BU354" i="12"/>
  <c r="BW354" i="12" s="1"/>
  <c r="EX380" i="12"/>
  <c r="BP369" i="12"/>
  <c r="BR369" i="12" s="1"/>
  <c r="BS377" i="12"/>
  <c r="AI373" i="12"/>
  <c r="EM370" i="12"/>
  <c r="DX370" i="12"/>
  <c r="EJ370" i="12" s="1"/>
  <c r="DX351" i="12"/>
  <c r="EK351" i="12" s="1"/>
  <c r="U343" i="12"/>
  <c r="V343" i="12"/>
  <c r="W343" i="12"/>
  <c r="AP364" i="12"/>
  <c r="AQ364" i="12" s="1"/>
  <c r="AS364" i="12" s="1"/>
  <c r="BK367" i="12"/>
  <c r="BM367" i="12" s="1"/>
  <c r="BF365" i="12"/>
  <c r="BH365" i="12" s="1"/>
  <c r="AP362" i="12"/>
  <c r="AQ362" i="12" s="1"/>
  <c r="AS362" i="12" s="1"/>
  <c r="AQ355" i="12"/>
  <c r="AS355" i="12" s="1"/>
  <c r="EX352" i="12"/>
  <c r="ET352" i="12"/>
  <c r="FF352" i="12" s="1"/>
  <c r="AT379" i="12"/>
  <c r="AV379" i="12" s="1"/>
  <c r="AU379" i="12"/>
  <c r="Q359" i="12"/>
  <c r="BZ366" i="12"/>
  <c r="AJ363" i="12"/>
  <c r="EW375" i="12"/>
  <c r="EA355" i="12"/>
  <c r="BZ351" i="12"/>
  <c r="CN351" i="12"/>
  <c r="AO341" i="12"/>
  <c r="BO339" i="12"/>
  <c r="BR339" i="12" s="1"/>
  <c r="BP339" i="12"/>
  <c r="BT333" i="12"/>
  <c r="BS333" i="12"/>
  <c r="DX307" i="12"/>
  <c r="EL307" i="12"/>
  <c r="BS348" i="12"/>
  <c r="H344" i="12"/>
  <c r="I344" i="12" s="1"/>
  <c r="EM335" i="12"/>
  <c r="DX335" i="12"/>
  <c r="EJ335" i="12" s="1"/>
  <c r="FA333" i="12"/>
  <c r="EW333" i="12"/>
  <c r="EL331" i="12"/>
  <c r="DX331" i="12"/>
  <c r="EK331" i="12" s="1"/>
  <c r="AX309" i="12"/>
  <c r="AU339" i="12"/>
  <c r="BR354" i="12"/>
  <c r="EL336" i="12"/>
  <c r="DX336" i="12"/>
  <c r="AA350" i="12"/>
  <c r="AD350" i="12" s="1"/>
  <c r="Q310" i="12"/>
  <c r="T310" i="12" s="1"/>
  <c r="R310" i="12"/>
  <c r="AX308" i="12"/>
  <c r="AU308" i="12"/>
  <c r="AV308" i="12"/>
  <c r="Z306" i="12"/>
  <c r="AB306" i="12" s="1"/>
  <c r="AA306" i="12"/>
  <c r="EA304" i="12"/>
  <c r="DZ333" i="12"/>
  <c r="Z319" i="12"/>
  <c r="Q314" i="12"/>
  <c r="R314" i="12"/>
  <c r="T314" i="12" s="1"/>
  <c r="EB311" i="12"/>
  <c r="DZ311" i="12"/>
  <c r="DX311" i="12"/>
  <c r="EK311" i="12" s="1"/>
  <c r="BJ309" i="12"/>
  <c r="BM309" i="12" s="1"/>
  <c r="AG305" i="12"/>
  <c r="AI305" i="12" s="1"/>
  <c r="EM299" i="12"/>
  <c r="DX299" i="12"/>
  <c r="EA291" i="12"/>
  <c r="DX291" i="12"/>
  <c r="EJ291" i="12" s="1"/>
  <c r="AB325" i="12"/>
  <c r="AD325" i="12" s="1"/>
  <c r="H310" i="12"/>
  <c r="G310" i="12"/>
  <c r="EX306" i="12"/>
  <c r="AI335" i="12"/>
  <c r="AG335" i="12"/>
  <c r="BU324" i="12"/>
  <c r="BW324" i="12" s="1"/>
  <c r="BP313" i="12"/>
  <c r="BR313" i="12" s="1"/>
  <c r="ED322" i="12"/>
  <c r="AY320" i="12"/>
  <c r="U314" i="12"/>
  <c r="BU316" i="12"/>
  <c r="BW316" i="12" s="1"/>
  <c r="Z304" i="12"/>
  <c r="AA304" i="12" s="1"/>
  <c r="AB304" i="12" s="1"/>
  <c r="EC298" i="12"/>
  <c r="EC277" i="12"/>
  <c r="DZ277" i="12"/>
  <c r="G334" i="12"/>
  <c r="H334" i="12"/>
  <c r="I334" i="12" s="1"/>
  <c r="ET321" i="12"/>
  <c r="FE321" i="12" s="1"/>
  <c r="AO314" i="12"/>
  <c r="EJ310" i="12"/>
  <c r="DZ310" i="12"/>
  <c r="V291" i="12"/>
  <c r="Z289" i="12"/>
  <c r="DX274" i="12"/>
  <c r="EK274" i="12" s="1"/>
  <c r="L311" i="12"/>
  <c r="FG273" i="12"/>
  <c r="ET273" i="12"/>
  <c r="FF273" i="12" s="1"/>
  <c r="EM312" i="12"/>
  <c r="DX312" i="12"/>
  <c r="EJ312" i="12" s="1"/>
  <c r="P297" i="12"/>
  <c r="Q297" i="12"/>
  <c r="R297" i="12" s="1"/>
  <c r="BJ293" i="12"/>
  <c r="BM293" i="12" s="1"/>
  <c r="BK293" i="12"/>
  <c r="BK285" i="12"/>
  <c r="BM285" i="12" s="1"/>
  <c r="V274" i="12"/>
  <c r="Y274" i="12" s="1"/>
  <c r="BE245" i="12"/>
  <c r="BD245" i="12"/>
  <c r="AN299" i="12"/>
  <c r="AK299" i="12"/>
  <c r="AL299" i="12" s="1"/>
  <c r="BU295" i="12"/>
  <c r="BW295" i="12" s="1"/>
  <c r="AJ292" i="12"/>
  <c r="CN290" i="12"/>
  <c r="BR303" i="12"/>
  <c r="BO303" i="12"/>
  <c r="BP303" i="12" s="1"/>
  <c r="AP294" i="12"/>
  <c r="EA290" i="12"/>
  <c r="AD292" i="12"/>
  <c r="EA300" i="12"/>
  <c r="W297" i="12"/>
  <c r="Y297" i="12" s="1"/>
  <c r="Y292" i="12"/>
  <c r="AZ283" i="12"/>
  <c r="BA283" i="12" s="1"/>
  <c r="EE276" i="12"/>
  <c r="DX276" i="12"/>
  <c r="AE274" i="12"/>
  <c r="EA286" i="12"/>
  <c r="DX286" i="12"/>
  <c r="EK286" i="12" s="1"/>
  <c r="Q272" i="12"/>
  <c r="AJ262" i="12"/>
  <c r="U257" i="12"/>
  <c r="EA254" i="12"/>
  <c r="DX254" i="12"/>
  <c r="EK254" i="12" s="1"/>
  <c r="AB287" i="12"/>
  <c r="AD287" i="12" s="1"/>
  <c r="FG250" i="12"/>
  <c r="ET250" i="12"/>
  <c r="FF250" i="12" s="1"/>
  <c r="AB239" i="12"/>
  <c r="AD239" i="12" s="1"/>
  <c r="EK232" i="12"/>
  <c r="DZ232" i="12"/>
  <c r="G287" i="12"/>
  <c r="H289" i="12"/>
  <c r="BA285" i="12"/>
  <c r="BC285" i="12" s="1"/>
  <c r="Y287" i="12"/>
  <c r="W287" i="12"/>
  <c r="EL282" i="12"/>
  <c r="DX282" i="12"/>
  <c r="EK282" i="12" s="1"/>
  <c r="BS279" i="12"/>
  <c r="AL261" i="12"/>
  <c r="AN261" i="12"/>
  <c r="BU258" i="12"/>
  <c r="BW258" i="12" s="1"/>
  <c r="BA251" i="12"/>
  <c r="BC251" i="12" s="1"/>
  <c r="AZ251" i="12"/>
  <c r="BK270" i="12"/>
  <c r="EA267" i="12"/>
  <c r="DZ267" i="12"/>
  <c r="DX267" i="12"/>
  <c r="EJ267" i="12" s="1"/>
  <c r="AY240" i="12"/>
  <c r="EJ239" i="12"/>
  <c r="DZ239" i="12"/>
  <c r="BF234" i="12"/>
  <c r="BH234" i="12" s="1"/>
  <c r="AX250" i="12"/>
  <c r="AY237" i="12"/>
  <c r="AO225" i="12"/>
  <c r="AP225" i="12"/>
  <c r="EX215" i="12"/>
  <c r="ET215" i="12"/>
  <c r="FF215" i="12" s="1"/>
  <c r="I271" i="12"/>
  <c r="AQ261" i="12"/>
  <c r="AS261" i="12" s="1"/>
  <c r="Y254" i="12"/>
  <c r="AS236" i="12"/>
  <c r="EM233" i="12"/>
  <c r="DX233" i="12"/>
  <c r="EJ233" i="12" s="1"/>
  <c r="BU264" i="12"/>
  <c r="BW264" i="12" s="1"/>
  <c r="BT264" i="12"/>
  <c r="AT252" i="12"/>
  <c r="P242" i="12"/>
  <c r="Q242" i="12"/>
  <c r="R242" i="12" s="1"/>
  <c r="AE228" i="12"/>
  <c r="BR269" i="12"/>
  <c r="BO269" i="12"/>
  <c r="BP269" i="12" s="1"/>
  <c r="BJ259" i="12"/>
  <c r="BP232" i="12"/>
  <c r="BR232" i="12" s="1"/>
  <c r="BM201" i="12"/>
  <c r="FG167" i="12"/>
  <c r="ET167" i="12"/>
  <c r="FF167" i="12" s="1"/>
  <c r="AU224" i="12"/>
  <c r="AT222" i="12"/>
  <c r="FG201" i="12"/>
  <c r="ET201" i="12"/>
  <c r="FF201" i="12" s="1"/>
  <c r="ET190" i="12"/>
  <c r="BO187" i="12"/>
  <c r="BR187" i="12" s="1"/>
  <c r="BP187" i="12"/>
  <c r="AY169" i="12"/>
  <c r="BF164" i="12"/>
  <c r="BH164" i="12"/>
  <c r="R221" i="12"/>
  <c r="EA203" i="12"/>
  <c r="DX203" i="12"/>
  <c r="EJ203" i="12" s="1"/>
  <c r="BK197" i="12"/>
  <c r="BM197" i="12"/>
  <c r="AZ182" i="12"/>
  <c r="BA182" i="12" s="1"/>
  <c r="BC182" i="12" s="1"/>
  <c r="AG181" i="12"/>
  <c r="AI181" i="12" s="1"/>
  <c r="R228" i="12"/>
  <c r="AI221" i="12"/>
  <c r="BZ217" i="12"/>
  <c r="CN217" i="12"/>
  <c r="AQ229" i="12"/>
  <c r="AS229" i="12" s="1"/>
  <c r="AP229" i="12"/>
  <c r="BM223" i="12"/>
  <c r="EZ187" i="12"/>
  <c r="EW187" i="12"/>
  <c r="U219" i="12"/>
  <c r="AJ212" i="12"/>
  <c r="AG200" i="12"/>
  <c r="AI200" i="12" s="1"/>
  <c r="AF200" i="12"/>
  <c r="AK189" i="12"/>
  <c r="AY185" i="12"/>
  <c r="AZ185" i="12"/>
  <c r="BA185" i="12"/>
  <c r="AP205" i="12"/>
  <c r="Z195" i="12"/>
  <c r="AO211" i="12"/>
  <c r="AY209" i="12"/>
  <c r="AD194" i="12"/>
  <c r="AA194" i="12"/>
  <c r="AB194" i="12" s="1"/>
  <c r="AV190" i="12"/>
  <c r="AX190" i="12" s="1"/>
  <c r="BR181" i="12"/>
  <c r="BO181" i="12"/>
  <c r="EA157" i="12"/>
  <c r="CN147" i="12"/>
  <c r="BZ147" i="12"/>
  <c r="FB138" i="12"/>
  <c r="ET138" i="12"/>
  <c r="AA223" i="12"/>
  <c r="AB223" i="12" s="1"/>
  <c r="EZ181" i="12"/>
  <c r="H176" i="12"/>
  <c r="I176" i="12"/>
  <c r="AA183" i="12"/>
  <c r="AB183" i="12" s="1"/>
  <c r="EX175" i="12"/>
  <c r="EW175" i="12"/>
  <c r="AU153" i="12"/>
  <c r="AY137" i="12"/>
  <c r="Y197" i="12"/>
  <c r="P188" i="12"/>
  <c r="AV175" i="12"/>
  <c r="AX175" i="12"/>
  <c r="AY163" i="12"/>
  <c r="BA163" i="12" s="1"/>
  <c r="AZ163" i="12"/>
  <c r="AL152" i="12"/>
  <c r="AN152" i="12" s="1"/>
  <c r="EX135" i="12"/>
  <c r="EC121" i="12"/>
  <c r="DX121" i="12"/>
  <c r="EJ121" i="12" s="1"/>
  <c r="EX108" i="12"/>
  <c r="EL96" i="12"/>
  <c r="DX96" i="12"/>
  <c r="Z153" i="12"/>
  <c r="Q185" i="12"/>
  <c r="R185" i="12"/>
  <c r="H209" i="12"/>
  <c r="AY177" i="12"/>
  <c r="AZ177" i="12"/>
  <c r="BA177" i="12" s="1"/>
  <c r="DZ196" i="12"/>
  <c r="ET175" i="12"/>
  <c r="FF175" i="12" s="1"/>
  <c r="EL172" i="12"/>
  <c r="DX172" i="12"/>
  <c r="EK172" i="12" s="1"/>
  <c r="AI168" i="12"/>
  <c r="AF168" i="12"/>
  <c r="AG168" i="12"/>
  <c r="U165" i="12"/>
  <c r="V165" i="12"/>
  <c r="K144" i="12"/>
  <c r="N144" i="12" s="1"/>
  <c r="O144" i="12" s="1"/>
  <c r="BO133" i="12"/>
  <c r="BP133" i="12"/>
  <c r="BR133" i="12" s="1"/>
  <c r="BZ131" i="12"/>
  <c r="ED129" i="12"/>
  <c r="BZ105" i="12"/>
  <c r="CN105" i="12"/>
  <c r="FH96" i="12"/>
  <c r="ET96" i="12"/>
  <c r="FE96" i="12" s="1"/>
  <c r="AI149" i="12"/>
  <c r="BR125" i="12"/>
  <c r="BO125" i="12"/>
  <c r="AB124" i="12"/>
  <c r="AD124" i="12"/>
  <c r="EA111" i="12"/>
  <c r="AK108" i="12"/>
  <c r="AL108" i="12"/>
  <c r="BM103" i="12"/>
  <c r="BN98" i="12"/>
  <c r="BO98" i="12"/>
  <c r="BP98" i="12" s="1"/>
  <c r="AT94" i="12"/>
  <c r="AU94" i="12"/>
  <c r="AV94" i="12" s="1"/>
  <c r="AD86" i="12"/>
  <c r="AA86" i="12"/>
  <c r="AB86" i="12"/>
  <c r="EB76" i="12"/>
  <c r="AE72" i="12"/>
  <c r="AF72" i="12"/>
  <c r="AG72" i="12" s="1"/>
  <c r="FG70" i="12"/>
  <c r="ET70" i="12"/>
  <c r="FF70" i="12" s="1"/>
  <c r="BE66" i="12"/>
  <c r="EB48" i="12"/>
  <c r="DX48" i="12"/>
  <c r="EK48" i="12" s="1"/>
  <c r="DZ48" i="12"/>
  <c r="EB32" i="12"/>
  <c r="DX32" i="12"/>
  <c r="EK32" i="12" s="1"/>
  <c r="DZ32" i="12"/>
  <c r="BE17" i="12"/>
  <c r="BF17" i="12" s="1"/>
  <c r="BD17" i="12"/>
  <c r="AS155" i="12"/>
  <c r="AP155" i="12"/>
  <c r="AQ155" i="12"/>
  <c r="EX145" i="12"/>
  <c r="AD127" i="12"/>
  <c r="AB127" i="12"/>
  <c r="AL118" i="12"/>
  <c r="AK118" i="12"/>
  <c r="AN118" i="12" s="1"/>
  <c r="EM97" i="12"/>
  <c r="DX97" i="12"/>
  <c r="EJ97" i="12" s="1"/>
  <c r="CN94" i="12"/>
  <c r="BZ94" i="12"/>
  <c r="BD91" i="12"/>
  <c r="EZ90" i="12"/>
  <c r="EW90" i="12"/>
  <c r="ET90" i="12"/>
  <c r="FF90" i="12" s="1"/>
  <c r="EM80" i="12"/>
  <c r="DX80" i="12"/>
  <c r="EJ80" i="12" s="1"/>
  <c r="ET63" i="12"/>
  <c r="FF63" i="12" s="1"/>
  <c r="G172" i="12"/>
  <c r="BZ140" i="12"/>
  <c r="CN140" i="12"/>
  <c r="AZ97" i="12"/>
  <c r="BA97" i="12" s="1"/>
  <c r="AY97" i="12"/>
  <c r="AY159" i="12"/>
  <c r="AZ159" i="12"/>
  <c r="BA159" i="12" s="1"/>
  <c r="BD103" i="12"/>
  <c r="FF139" i="12"/>
  <c r="EW139" i="12"/>
  <c r="EA112" i="12"/>
  <c r="EL124" i="12"/>
  <c r="DX124" i="12"/>
  <c r="EK124" i="12" s="1"/>
  <c r="BH92" i="12"/>
  <c r="BE92" i="12"/>
  <c r="BF92" i="12" s="1"/>
  <c r="FG45" i="12"/>
  <c r="ET45" i="12"/>
  <c r="FF45" i="12" s="1"/>
  <c r="Z37" i="12"/>
  <c r="FB28" i="12"/>
  <c r="ET28" i="12"/>
  <c r="FE28" i="12" s="1"/>
  <c r="EW28" i="12"/>
  <c r="FA17" i="12"/>
  <c r="ET17" i="12"/>
  <c r="FF17" i="12" s="1"/>
  <c r="EW17" i="12"/>
  <c r="AG202" i="12"/>
  <c r="AI202" i="12" s="1"/>
  <c r="AF202" i="12"/>
  <c r="AB166" i="12"/>
  <c r="AD166" i="12" s="1"/>
  <c r="Q132" i="12"/>
  <c r="R132" i="12"/>
  <c r="T132" i="12" s="1"/>
  <c r="BA77" i="12"/>
  <c r="BC77" i="12"/>
  <c r="BK65" i="12"/>
  <c r="BM65" i="12"/>
  <c r="AP26" i="12"/>
  <c r="BD47" i="12"/>
  <c r="AA27" i="12"/>
  <c r="AB27" i="12" s="1"/>
  <c r="Z27" i="12"/>
  <c r="EK52" i="12"/>
  <c r="DZ52" i="12"/>
  <c r="Z30" i="12"/>
  <c r="H50" i="12"/>
  <c r="BM71" i="12"/>
  <c r="BK71" i="12"/>
  <c r="BI58" i="12"/>
  <c r="BJ58" i="12"/>
  <c r="BK58" i="12" s="1"/>
  <c r="EX60" i="12"/>
  <c r="BS53" i="12"/>
  <c r="I42" i="12"/>
  <c r="L42" i="12" s="1"/>
  <c r="K42" i="12"/>
  <c r="AK94" i="12"/>
  <c r="AL41" i="12"/>
  <c r="AN41" i="12" s="1"/>
  <c r="Y14" i="12"/>
  <c r="AQ63" i="12"/>
  <c r="AS63" i="12" s="1"/>
  <c r="AP63" i="12"/>
  <c r="AF517" i="12"/>
  <c r="DX499" i="12"/>
  <c r="EL499" i="12"/>
  <c r="DZ498" i="12"/>
  <c r="BH495" i="12"/>
  <c r="EW453" i="12"/>
  <c r="EX453" i="12"/>
  <c r="G419" i="12"/>
  <c r="ET420" i="12"/>
  <c r="FF420" i="12" s="1"/>
  <c r="R511" i="12"/>
  <c r="BE508" i="12"/>
  <c r="BD508" i="12"/>
  <c r="AT493" i="12"/>
  <c r="AE473" i="12"/>
  <c r="BF465" i="12"/>
  <c r="BH465" i="12" s="1"/>
  <c r="AP439" i="12"/>
  <c r="AQ439" i="12" s="1"/>
  <c r="AS439" i="12"/>
  <c r="AK448" i="12"/>
  <c r="AL448" i="12" s="1"/>
  <c r="AN448" i="12" s="1"/>
  <c r="AY442" i="12"/>
  <c r="BZ438" i="12"/>
  <c r="AD429" i="12"/>
  <c r="AB429" i="12"/>
  <c r="AF430" i="12"/>
  <c r="AI430" i="12" s="1"/>
  <c r="CN435" i="12"/>
  <c r="BZ435" i="12"/>
  <c r="BW415" i="12"/>
  <c r="FA396" i="12"/>
  <c r="ET396" i="12"/>
  <c r="FF396" i="12" s="1"/>
  <c r="EW421" i="12"/>
  <c r="AZ417" i="12"/>
  <c r="BS416" i="12"/>
  <c r="AV399" i="12"/>
  <c r="AX399" i="12"/>
  <c r="BO398" i="12"/>
  <c r="W386" i="12"/>
  <c r="EA362" i="12"/>
  <c r="DX362" i="12"/>
  <c r="EJ362" i="12" s="1"/>
  <c r="DX387" i="12"/>
  <c r="EJ387" i="12" s="1"/>
  <c r="AO357" i="12"/>
  <c r="BM387" i="12"/>
  <c r="EX381" i="12"/>
  <c r="EW381" i="12"/>
  <c r="DX349" i="12"/>
  <c r="EK349" i="12" s="1"/>
  <c r="AF373" i="12"/>
  <c r="AG373" i="12" s="1"/>
  <c r="AP373" i="12"/>
  <c r="BT363" i="12"/>
  <c r="BU363" i="12" s="1"/>
  <c r="AE355" i="12"/>
  <c r="AG355" i="12" s="1"/>
  <c r="AF355" i="12"/>
  <c r="BT350" i="12"/>
  <c r="BU350" i="12" s="1"/>
  <c r="BS350" i="12"/>
  <c r="AU350" i="12"/>
  <c r="AX350" i="12" s="1"/>
  <c r="AE311" i="12"/>
  <c r="AG311" i="12" s="1"/>
  <c r="AF311" i="12"/>
  <c r="AX334" i="12"/>
  <c r="AZ328" i="12"/>
  <c r="AY328" i="12"/>
  <c r="AV322" i="12"/>
  <c r="AX322" i="12" s="1"/>
  <c r="AU322" i="12"/>
  <c r="DX320" i="12"/>
  <c r="EJ320" i="12" s="1"/>
  <c r="F309" i="12"/>
  <c r="BD296" i="12"/>
  <c r="FG289" i="12"/>
  <c r="ET289" i="12"/>
  <c r="FF289" i="12" s="1"/>
  <c r="BF297" i="12"/>
  <c r="BH297" i="12" s="1"/>
  <c r="BE297" i="12"/>
  <c r="ED265" i="12"/>
  <c r="DX265" i="12"/>
  <c r="EJ265" i="12" s="1"/>
  <c r="DZ265" i="12"/>
  <c r="W304" i="12"/>
  <c r="V304" i="12"/>
  <c r="Y304" i="12" s="1"/>
  <c r="AA299" i="12"/>
  <c r="AB299" i="12" s="1"/>
  <c r="AD299" i="12" s="1"/>
  <c r="Q296" i="12"/>
  <c r="T296" i="12" s="1"/>
  <c r="EA292" i="12"/>
  <c r="FG281" i="12"/>
  <c r="ET281" i="12"/>
  <c r="FF281" i="12" s="1"/>
  <c r="BA264" i="12"/>
  <c r="BC264" i="12" s="1"/>
  <c r="AJ297" i="12"/>
  <c r="AL297" i="12" s="1"/>
  <c r="AK297" i="12"/>
  <c r="AD298" i="12"/>
  <c r="AB298" i="12"/>
  <c r="AX290" i="12"/>
  <c r="EM300" i="12"/>
  <c r="DX300" i="12"/>
  <c r="EJ300" i="12" s="1"/>
  <c r="EA293" i="12"/>
  <c r="EC245" i="12"/>
  <c r="DZ245" i="12"/>
  <c r="H327" i="12"/>
  <c r="AT262" i="12"/>
  <c r="Q260" i="12"/>
  <c r="R260" i="12" s="1"/>
  <c r="T260" i="12" s="1"/>
  <c r="Z257" i="12"/>
  <c r="AA257" i="12" s="1"/>
  <c r="AB257" i="12" s="1"/>
  <c r="AD261" i="12"/>
  <c r="AA261" i="12"/>
  <c r="BO286" i="12"/>
  <c r="BP286" i="12" s="1"/>
  <c r="BN286" i="12"/>
  <c r="AB262" i="12"/>
  <c r="AD262" i="12"/>
  <c r="CN254" i="12"/>
  <c r="BZ254" i="12"/>
  <c r="J247" i="12"/>
  <c r="K247" i="12" s="1"/>
  <c r="AN288" i="12"/>
  <c r="AL288" i="12"/>
  <c r="AE284" i="12"/>
  <c r="G279" i="12"/>
  <c r="F279" i="12"/>
  <c r="P278" i="12"/>
  <c r="Q278" i="12"/>
  <c r="AV285" i="12"/>
  <c r="AX285" i="12" s="1"/>
  <c r="P282" i="12"/>
  <c r="AF275" i="12"/>
  <c r="EJ279" i="12"/>
  <c r="DZ279" i="12"/>
  <c r="DZ257" i="12"/>
  <c r="EA257" i="12"/>
  <c r="DX257" i="12"/>
  <c r="EJ257" i="12" s="1"/>
  <c r="BJ246" i="12"/>
  <c r="BI246" i="12"/>
  <c r="BK246" i="12"/>
  <c r="BW262" i="12"/>
  <c r="AZ243" i="12"/>
  <c r="EA237" i="12"/>
  <c r="G232" i="12"/>
  <c r="F232" i="12"/>
  <c r="FF243" i="12"/>
  <c r="EW243" i="12"/>
  <c r="EC241" i="12"/>
  <c r="DX241" i="12"/>
  <c r="BT188" i="12"/>
  <c r="BU188" i="12"/>
  <c r="BW188" i="12" s="1"/>
  <c r="I264" i="12"/>
  <c r="K264" i="12" s="1"/>
  <c r="BF256" i="12"/>
  <c r="BH256" i="12" s="1"/>
  <c r="BA263" i="12"/>
  <c r="BC263" i="12" s="1"/>
  <c r="P238" i="12"/>
  <c r="Q238" i="12"/>
  <c r="R238" i="12" s="1"/>
  <c r="EA234" i="12"/>
  <c r="EM230" i="12"/>
  <c r="DX230" i="12"/>
  <c r="EJ230" i="12" s="1"/>
  <c r="EX227" i="12"/>
  <c r="EW227" i="12"/>
  <c r="AB261" i="12"/>
  <c r="AY260" i="12"/>
  <c r="AO233" i="12"/>
  <c r="BZ236" i="12"/>
  <c r="CN236" i="12"/>
  <c r="G216" i="12"/>
  <c r="AJ214" i="12"/>
  <c r="AK204" i="12"/>
  <c r="AJ204" i="12"/>
  <c r="AP178" i="12"/>
  <c r="W171" i="12"/>
  <c r="Y171" i="12"/>
  <c r="BJ218" i="12"/>
  <c r="BK218" i="12" s="1"/>
  <c r="BI218" i="12"/>
  <c r="AP215" i="12"/>
  <c r="AQ215" i="12" s="1"/>
  <c r="AS215" i="12" s="1"/>
  <c r="R209" i="12"/>
  <c r="Q209" i="12"/>
  <c r="AE196" i="12"/>
  <c r="G192" i="12"/>
  <c r="H192" i="12"/>
  <c r="U217" i="12"/>
  <c r="AS206" i="12"/>
  <c r="AQ206" i="12"/>
  <c r="R170" i="12"/>
  <c r="T170" i="12" s="1"/>
  <c r="Q228" i="12"/>
  <c r="T228" i="12" s="1"/>
  <c r="AG207" i="12"/>
  <c r="AI207" i="12" s="1"/>
  <c r="AA202" i="12"/>
  <c r="AB202" i="12" s="1"/>
  <c r="AD202" i="12" s="1"/>
  <c r="ET252" i="12"/>
  <c r="FE252" i="12" s="1"/>
  <c r="AY217" i="12"/>
  <c r="BP205" i="12"/>
  <c r="EX196" i="12"/>
  <c r="ET219" i="12"/>
  <c r="FF219" i="12" s="1"/>
  <c r="AT212" i="12"/>
  <c r="AX189" i="12"/>
  <c r="BM199" i="12"/>
  <c r="AB231" i="12"/>
  <c r="AD231" i="12" s="1"/>
  <c r="Q215" i="12"/>
  <c r="R215" i="12" s="1"/>
  <c r="BU203" i="12"/>
  <c r="BW203" i="12"/>
  <c r="EB198" i="12"/>
  <c r="DZ198" i="12"/>
  <c r="DX198" i="12"/>
  <c r="EK198" i="12" s="1"/>
  <c r="AU190" i="12"/>
  <c r="CN187" i="12"/>
  <c r="BZ187" i="12"/>
  <c r="BP181" i="12"/>
  <c r="EA167" i="12"/>
  <c r="EA181" i="12"/>
  <c r="DX181" i="12"/>
  <c r="EJ181" i="12" s="1"/>
  <c r="U179" i="12"/>
  <c r="DX173" i="12"/>
  <c r="EJ173" i="12" s="1"/>
  <c r="G169" i="12"/>
  <c r="AT156" i="12"/>
  <c r="BS153" i="12"/>
  <c r="BT153" i="12"/>
  <c r="BU153" i="12"/>
  <c r="EA140" i="12"/>
  <c r="DZ140" i="12"/>
  <c r="Q127" i="12"/>
  <c r="R127" i="12"/>
  <c r="H122" i="12"/>
  <c r="P118" i="12"/>
  <c r="AF188" i="12"/>
  <c r="AF180" i="12"/>
  <c r="AY179" i="12"/>
  <c r="AG157" i="12"/>
  <c r="AI157" i="12" s="1"/>
  <c r="DX153" i="12"/>
  <c r="EJ153" i="12" s="1"/>
  <c r="EA142" i="12"/>
  <c r="Z140" i="12"/>
  <c r="AA140" i="12"/>
  <c r="AB140" i="12" s="1"/>
  <c r="FH188" i="12"/>
  <c r="ET188" i="12"/>
  <c r="FE188" i="12" s="1"/>
  <c r="Y188" i="12"/>
  <c r="EX163" i="12"/>
  <c r="AD173" i="12"/>
  <c r="AB173" i="12"/>
  <c r="BT195" i="12"/>
  <c r="BU195" i="12" s="1"/>
  <c r="AU193" i="12"/>
  <c r="BR184" i="12"/>
  <c r="EA177" i="12"/>
  <c r="DZ175" i="12"/>
  <c r="AA165" i="12"/>
  <c r="Z165" i="12"/>
  <c r="BE162" i="12"/>
  <c r="AE148" i="12"/>
  <c r="AE96" i="12"/>
  <c r="AV152" i="12"/>
  <c r="AX152" i="12" s="1"/>
  <c r="BP125" i="12"/>
  <c r="AG99" i="12"/>
  <c r="AI99" i="12"/>
  <c r="EY98" i="12"/>
  <c r="ET98" i="12"/>
  <c r="FE98" i="12" s="1"/>
  <c r="FF85" i="12"/>
  <c r="EW85" i="12"/>
  <c r="BJ84" i="12"/>
  <c r="BI84" i="12"/>
  <c r="AF79" i="12"/>
  <c r="AI79" i="12" s="1"/>
  <c r="AB76" i="12"/>
  <c r="AD76" i="12"/>
  <c r="BF66" i="12"/>
  <c r="BH66" i="12" s="1"/>
  <c r="R63" i="12"/>
  <c r="T63" i="12" s="1"/>
  <c r="EA15" i="12"/>
  <c r="AA160" i="12"/>
  <c r="W148" i="12"/>
  <c r="Y148" i="12" s="1"/>
  <c r="ET118" i="12"/>
  <c r="FE118" i="12" s="1"/>
  <c r="AK104" i="12"/>
  <c r="AL104" i="12" s="1"/>
  <c r="AJ104" i="12"/>
  <c r="AN100" i="12"/>
  <c r="AL100" i="12"/>
  <c r="AD96" i="12"/>
  <c r="AA96" i="12"/>
  <c r="AA83" i="12"/>
  <c r="AD83" i="12" s="1"/>
  <c r="AB83" i="12"/>
  <c r="EZ80" i="12"/>
  <c r="ET80" i="12"/>
  <c r="FF80" i="12" s="1"/>
  <c r="EX63" i="12"/>
  <c r="EW63" i="12"/>
  <c r="EA56" i="12"/>
  <c r="DX56" i="12"/>
  <c r="EK56" i="12" s="1"/>
  <c r="H172" i="12"/>
  <c r="AA125" i="12"/>
  <c r="Z125" i="12"/>
  <c r="EY72" i="12"/>
  <c r="ET72" i="12"/>
  <c r="FE72" i="12" s="1"/>
  <c r="EW72" i="12"/>
  <c r="AF20" i="12"/>
  <c r="AG20" i="12" s="1"/>
  <c r="AI20" i="12" s="1"/>
  <c r="EM151" i="12"/>
  <c r="DX151" i="12"/>
  <c r="EJ151" i="12" s="1"/>
  <c r="BT147" i="12"/>
  <c r="BS147" i="12"/>
  <c r="BO90" i="12"/>
  <c r="BP90" i="12"/>
  <c r="BR90" i="12" s="1"/>
  <c r="BF154" i="12"/>
  <c r="BH154" i="12" s="1"/>
  <c r="BE154" i="12"/>
  <c r="BC144" i="12"/>
  <c r="BZ117" i="12"/>
  <c r="CN117" i="12"/>
  <c r="DZ115" i="12"/>
  <c r="Q163" i="12"/>
  <c r="R163" i="12" s="1"/>
  <c r="F154" i="12"/>
  <c r="W149" i="12"/>
  <c r="Y149" i="12" s="1"/>
  <c r="AZ73" i="12"/>
  <c r="BC73" i="12" s="1"/>
  <c r="FB66" i="12"/>
  <c r="ET66" i="12"/>
  <c r="FE66" i="12" s="1"/>
  <c r="Q29" i="12"/>
  <c r="BC17" i="12"/>
  <c r="AA74" i="12"/>
  <c r="AB74" i="12" s="1"/>
  <c r="EX57" i="12"/>
  <c r="AP52" i="12"/>
  <c r="BA52" i="12"/>
  <c r="BC52" i="12"/>
  <c r="J42" i="12"/>
  <c r="AO33" i="12"/>
  <c r="BM80" i="12"/>
  <c r="BK80" i="12"/>
  <c r="AA110" i="12"/>
  <c r="AI69" i="12"/>
  <c r="EL66" i="12"/>
  <c r="DX66" i="12"/>
  <c r="EK66" i="12" s="1"/>
  <c r="BM57" i="12"/>
  <c r="BK49" i="12"/>
  <c r="BM49" i="12" s="1"/>
  <c r="AG75" i="12"/>
  <c r="AI75" i="12" s="1"/>
  <c r="AF75" i="12"/>
  <c r="AF58" i="12"/>
  <c r="AE58" i="12"/>
  <c r="AG58" i="12"/>
  <c r="BO23" i="12"/>
  <c r="H61" i="12"/>
  <c r="G61" i="12"/>
  <c r="K38" i="12"/>
  <c r="AQ507" i="12"/>
  <c r="AS507" i="12" s="1"/>
  <c r="BT500" i="12"/>
  <c r="BS500" i="12"/>
  <c r="AU498" i="12"/>
  <c r="AF496" i="12"/>
  <c r="V500" i="12"/>
  <c r="U500" i="12"/>
  <c r="W500" i="12"/>
  <c r="EX498" i="12"/>
  <c r="EW498" i="12"/>
  <c r="AA495" i="12"/>
  <c r="AD495" i="12" s="1"/>
  <c r="AE479" i="12"/>
  <c r="BT472" i="12"/>
  <c r="BU472" i="12" s="1"/>
  <c r="BS472" i="12"/>
  <c r="AF469" i="12"/>
  <c r="AT463" i="12"/>
  <c r="BD458" i="12"/>
  <c r="AZ462" i="12"/>
  <c r="BA462" i="12" s="1"/>
  <c r="AY462" i="12"/>
  <c r="AZ453" i="12"/>
  <c r="FB429" i="12"/>
  <c r="ET429" i="12"/>
  <c r="FE429" i="12" s="1"/>
  <c r="BD434" i="12"/>
  <c r="BE434" i="12" s="1"/>
  <c r="AO427" i="12"/>
  <c r="EA425" i="12"/>
  <c r="BZ412" i="12"/>
  <c r="CN412" i="12"/>
  <c r="BE416" i="12"/>
  <c r="BD416" i="12"/>
  <c r="EW415" i="12"/>
  <c r="EX415" i="12"/>
  <c r="FG408" i="12"/>
  <c r="ET408" i="12"/>
  <c r="FF408" i="12" s="1"/>
  <c r="AK399" i="12"/>
  <c r="AJ399" i="12"/>
  <c r="AL399" i="12"/>
  <c r="AL393" i="12"/>
  <c r="AN393" i="12" s="1"/>
  <c r="P403" i="12"/>
  <c r="Z378" i="12"/>
  <c r="AJ403" i="12"/>
  <c r="EC384" i="12"/>
  <c r="DX384" i="12"/>
  <c r="EJ384" i="12" s="1"/>
  <c r="AT373" i="12"/>
  <c r="BD392" i="12"/>
  <c r="BD386" i="12"/>
  <c r="BK372" i="12"/>
  <c r="BM372" i="12" s="1"/>
  <c r="EA394" i="12"/>
  <c r="DZ394" i="12"/>
  <c r="AT353" i="12"/>
  <c r="BZ384" i="12"/>
  <c r="CN384" i="12"/>
  <c r="AP361" i="12"/>
  <c r="BC382" i="12"/>
  <c r="AZ382" i="12"/>
  <c r="P351" i="12"/>
  <c r="BD348" i="12"/>
  <c r="AT331" i="12"/>
  <c r="Y334" i="12"/>
  <c r="EA335" i="12"/>
  <c r="DZ335" i="12"/>
  <c r="AK318" i="12"/>
  <c r="Z316" i="12"/>
  <c r="Z329" i="12"/>
  <c r="AA329" i="12" s="1"/>
  <c r="AO283" i="12"/>
  <c r="AY270" i="12"/>
  <c r="BR298" i="12"/>
  <c r="BJ298" i="12"/>
  <c r="BK298" i="12" s="1"/>
  <c r="BM298" i="12" s="1"/>
  <c r="AX283" i="12"/>
  <c r="AV283" i="12"/>
  <c r="AZ307" i="12"/>
  <c r="AZ303" i="12"/>
  <c r="BC303" i="12" s="1"/>
  <c r="Q244" i="12"/>
  <c r="R244" i="12" s="1"/>
  <c r="P244" i="12"/>
  <c r="EA249" i="12"/>
  <c r="AD242" i="12"/>
  <c r="AS269" i="12"/>
  <c r="AQ269" i="12"/>
  <c r="BO280" i="12"/>
  <c r="BP280" i="12" s="1"/>
  <c r="BR280" i="12" s="1"/>
  <c r="AP235" i="12"/>
  <c r="AS235" i="12" s="1"/>
  <c r="EM215" i="12"/>
  <c r="DX215" i="12"/>
  <c r="EJ215" i="12" s="1"/>
  <c r="EX237" i="12"/>
  <c r="BU245" i="12"/>
  <c r="BW245" i="12" s="1"/>
  <c r="V229" i="12"/>
  <c r="W229" i="12"/>
  <c r="Y229" i="12" s="1"/>
  <c r="AQ228" i="12"/>
  <c r="AS228" i="12" s="1"/>
  <c r="AL211" i="12"/>
  <c r="AN211" i="12" s="1"/>
  <c r="EC190" i="12"/>
  <c r="DZ190" i="12"/>
  <c r="DX190" i="12"/>
  <c r="EJ190" i="12" s="1"/>
  <c r="FG169" i="12"/>
  <c r="ET169" i="12"/>
  <c r="BZ240" i="12"/>
  <c r="BT202" i="12"/>
  <c r="BW202" i="12" s="1"/>
  <c r="EY144" i="12"/>
  <c r="EW144" i="12"/>
  <c r="AK206" i="12"/>
  <c r="AJ206" i="12"/>
  <c r="AD221" i="12"/>
  <c r="AB221" i="12"/>
  <c r="AD213" i="12"/>
  <c r="AB213" i="12"/>
  <c r="AP168" i="12"/>
  <c r="AQ168" i="12"/>
  <c r="AS168" i="12" s="1"/>
  <c r="EG143" i="12"/>
  <c r="DX143" i="12"/>
  <c r="EJ143" i="12" s="1"/>
  <c r="BH176" i="12"/>
  <c r="EA188" i="12"/>
  <c r="AZ135" i="12"/>
  <c r="AY135" i="12"/>
  <c r="BA135" i="12"/>
  <c r="Q110" i="12"/>
  <c r="T110" i="12" s="1"/>
  <c r="R110" i="12"/>
  <c r="FA67" i="12"/>
  <c r="ET67" i="12"/>
  <c r="FF67" i="12" s="1"/>
  <c r="F196" i="12"/>
  <c r="G196" i="12" s="1"/>
  <c r="AJ172" i="12"/>
  <c r="AL139" i="12"/>
  <c r="AN139" i="12" s="1"/>
  <c r="BF116" i="12"/>
  <c r="BH116" i="12" s="1"/>
  <c r="BA104" i="12"/>
  <c r="BC104" i="12"/>
  <c r="Q103" i="12"/>
  <c r="AY111" i="12"/>
  <c r="EA119" i="12"/>
  <c r="AY119" i="12"/>
  <c r="BE108" i="12"/>
  <c r="BN158" i="12"/>
  <c r="AP61" i="12"/>
  <c r="Q41" i="12"/>
  <c r="AB26" i="12"/>
  <c r="AA26" i="12"/>
  <c r="AD26" i="12" s="1"/>
  <c r="EW520" i="12"/>
  <c r="EX520" i="12"/>
  <c r="ET519" i="12"/>
  <c r="FE519" i="12" s="1"/>
  <c r="AT503" i="12"/>
  <c r="AI510" i="12"/>
  <c r="BS510" i="12"/>
  <c r="G492" i="12"/>
  <c r="H492" i="12"/>
  <c r="BU486" i="12"/>
  <c r="BS486" i="12"/>
  <c r="BT486" i="12"/>
  <c r="BF483" i="12"/>
  <c r="BH483" i="12" s="1"/>
  <c r="AT481" i="12"/>
  <c r="AU481" i="12"/>
  <c r="AV481" i="12" s="1"/>
  <c r="EA493" i="12"/>
  <c r="DZ493" i="12"/>
  <c r="AT479" i="12"/>
  <c r="AV479" i="12" s="1"/>
  <c r="AU479" i="12"/>
  <c r="AZ471" i="12"/>
  <c r="BC471" i="12" s="1"/>
  <c r="AP460" i="12"/>
  <c r="AQ460" i="12"/>
  <c r="AO460" i="12"/>
  <c r="BP463" i="12"/>
  <c r="BR463" i="12" s="1"/>
  <c r="W455" i="12"/>
  <c r="Y455" i="12" s="1"/>
  <c r="U446" i="12"/>
  <c r="V446" i="12"/>
  <c r="BC465" i="12"/>
  <c r="R451" i="12"/>
  <c r="AL443" i="12"/>
  <c r="P445" i="12"/>
  <c r="T456" i="12"/>
  <c r="EX452" i="12"/>
  <c r="BP439" i="12"/>
  <c r="BR439" i="12" s="1"/>
  <c r="BD432" i="12"/>
  <c r="ET424" i="12"/>
  <c r="FF424" i="12" s="1"/>
  <c r="AE433" i="12"/>
  <c r="AG433" i="12"/>
  <c r="AF433" i="12"/>
  <c r="AT425" i="12"/>
  <c r="AY418" i="12"/>
  <c r="V412" i="12"/>
  <c r="U412" i="12"/>
  <c r="W412" i="12"/>
  <c r="I421" i="12"/>
  <c r="J421" i="12" s="1"/>
  <c r="BW425" i="12"/>
  <c r="AS517" i="12"/>
  <c r="AQ517" i="12"/>
  <c r="AG517" i="12"/>
  <c r="AI517" i="12" s="1"/>
  <c r="BZ514" i="12"/>
  <c r="CN514" i="12"/>
  <c r="DZ519" i="12"/>
  <c r="EA519" i="12"/>
  <c r="AE513" i="12"/>
  <c r="BE510" i="12"/>
  <c r="BF510" i="12" s="1"/>
  <c r="BD510" i="12"/>
  <c r="DX498" i="12"/>
  <c r="EJ498" i="12" s="1"/>
  <c r="AQ509" i="12"/>
  <c r="AS509" i="12" s="1"/>
  <c r="AX506" i="12"/>
  <c r="H507" i="12"/>
  <c r="DZ489" i="12"/>
  <c r="AX495" i="12"/>
  <c r="BZ490" i="12"/>
  <c r="CN490" i="12"/>
  <c r="BO487" i="12"/>
  <c r="BP487" i="12" s="1"/>
  <c r="BR487" i="12" s="1"/>
  <c r="BW479" i="12"/>
  <c r="U484" i="12"/>
  <c r="BC485" i="12"/>
  <c r="AE471" i="12"/>
  <c r="AF471" i="12" s="1"/>
  <c r="AG471" i="12"/>
  <c r="BW473" i="12"/>
  <c r="AG468" i="12"/>
  <c r="AI468" i="12" s="1"/>
  <c r="R459" i="12"/>
  <c r="BO455" i="12"/>
  <c r="BN455" i="12"/>
  <c r="BP455" i="12"/>
  <c r="AQ456" i="12"/>
  <c r="AS456" i="12" s="1"/>
  <c r="AZ443" i="12"/>
  <c r="F466" i="12"/>
  <c r="EA457" i="12"/>
  <c r="BT464" i="12"/>
  <c r="AK443" i="12"/>
  <c r="AN443" i="12" s="1"/>
  <c r="ET445" i="12"/>
  <c r="FE445" i="12" s="1"/>
  <c r="EX454" i="12"/>
  <c r="EW454" i="12"/>
  <c r="AA454" i="12"/>
  <c r="AB454" i="12" s="1"/>
  <c r="Z454" i="12"/>
  <c r="G443" i="12"/>
  <c r="Y451" i="12"/>
  <c r="AZ445" i="12"/>
  <c r="BA445" i="12" s="1"/>
  <c r="BC445" i="12" s="1"/>
  <c r="AK454" i="12"/>
  <c r="BO448" i="12"/>
  <c r="BP448" i="12" s="1"/>
  <c r="AP444" i="12"/>
  <c r="AO444" i="12"/>
  <c r="BT441" i="12"/>
  <c r="BU441" i="12" s="1"/>
  <c r="F437" i="12"/>
  <c r="G437" i="12"/>
  <c r="BT432" i="12"/>
  <c r="BU432" i="12" s="1"/>
  <c r="BS432" i="12"/>
  <c r="BS438" i="12"/>
  <c r="AN444" i="12"/>
  <c r="AP437" i="12"/>
  <c r="AS437" i="12" s="1"/>
  <c r="AF429" i="12"/>
  <c r="AG429" i="12" s="1"/>
  <c r="AI429" i="12" s="1"/>
  <c r="Q426" i="12"/>
  <c r="EX419" i="12"/>
  <c r="EW419" i="12"/>
  <c r="AZ440" i="12"/>
  <c r="BA440" i="12"/>
  <c r="AY440" i="12"/>
  <c r="AV439" i="12"/>
  <c r="AX439" i="12" s="1"/>
  <c r="BW424" i="12"/>
  <c r="BO437" i="12"/>
  <c r="EX433" i="12"/>
  <c r="ET425" i="12"/>
  <c r="FE425" i="12" s="1"/>
  <c r="T410" i="12"/>
  <c r="Q410" i="12"/>
  <c r="R410" i="12" s="1"/>
  <c r="Q408" i="12"/>
  <c r="R408" i="12" s="1"/>
  <c r="T408" i="12" s="1"/>
  <c r="BC391" i="12"/>
  <c r="AG419" i="12"/>
  <c r="AI419" i="12" s="1"/>
  <c r="BO415" i="12"/>
  <c r="BP415" i="12" s="1"/>
  <c r="BN415" i="12"/>
  <c r="AB422" i="12"/>
  <c r="AT415" i="12"/>
  <c r="Z420" i="12"/>
  <c r="EA415" i="12"/>
  <c r="BF413" i="12"/>
  <c r="BH413" i="12" s="1"/>
  <c r="AE415" i="12"/>
  <c r="AF415" i="12"/>
  <c r="AG415" i="12" s="1"/>
  <c r="EW417" i="12"/>
  <c r="ED410" i="12"/>
  <c r="DZ410" i="12"/>
  <c r="AA414" i="12"/>
  <c r="Y410" i="12"/>
  <c r="AG406" i="12"/>
  <c r="AI406" i="12" s="1"/>
  <c r="EA385" i="12"/>
  <c r="DZ385" i="12"/>
  <c r="DX385" i="12"/>
  <c r="EK385" i="12" s="1"/>
  <c r="EM400" i="12"/>
  <c r="DX400" i="12"/>
  <c r="EJ400" i="12" s="1"/>
  <c r="AY398" i="12"/>
  <c r="CN390" i="12"/>
  <c r="FA377" i="12"/>
  <c r="U404" i="12"/>
  <c r="V404" i="12"/>
  <c r="W404" i="12" s="1"/>
  <c r="EX403" i="12"/>
  <c r="EW403" i="12"/>
  <c r="ET403" i="12"/>
  <c r="FE403" i="12" s="1"/>
  <c r="AU397" i="12"/>
  <c r="AV397" i="12" s="1"/>
  <c r="W410" i="12"/>
  <c r="BO406" i="12"/>
  <c r="BP406" i="12" s="1"/>
  <c r="AK405" i="12"/>
  <c r="AL405" i="12" s="1"/>
  <c r="AJ405" i="12"/>
  <c r="BO395" i="12"/>
  <c r="AY384" i="12"/>
  <c r="EX376" i="12"/>
  <c r="EW376" i="12"/>
  <c r="F393" i="12"/>
  <c r="G393" i="12" s="1"/>
  <c r="EA357" i="12"/>
  <c r="DZ357" i="12"/>
  <c r="AX391" i="12"/>
  <c r="FB365" i="12"/>
  <c r="ET365" i="12"/>
  <c r="FE365" i="12" s="1"/>
  <c r="BJ388" i="12"/>
  <c r="BM388" i="12" s="1"/>
  <c r="BF401" i="12"/>
  <c r="BH401" i="12" s="1"/>
  <c r="AP390" i="12"/>
  <c r="AQ390" i="12" s="1"/>
  <c r="AO390" i="12"/>
  <c r="G403" i="12"/>
  <c r="ET395" i="12"/>
  <c r="EA390" i="12"/>
  <c r="AK396" i="12"/>
  <c r="AD409" i="12"/>
  <c r="Z397" i="12"/>
  <c r="U394" i="12"/>
  <c r="U392" i="12"/>
  <c r="BO389" i="12"/>
  <c r="BP389" i="12"/>
  <c r="BN389" i="12"/>
  <c r="BR348" i="12"/>
  <c r="BA386" i="12"/>
  <c r="BC386" i="12" s="1"/>
  <c r="CN383" i="12"/>
  <c r="BZ383" i="12"/>
  <c r="AT375" i="12"/>
  <c r="AU375" i="12" s="1"/>
  <c r="AV375" i="12" s="1"/>
  <c r="AU372" i="12"/>
  <c r="AZ360" i="12"/>
  <c r="BA360" i="12" s="1"/>
  <c r="AY360" i="12"/>
  <c r="P371" i="12"/>
  <c r="ET369" i="12"/>
  <c r="FE369" i="12" s="1"/>
  <c r="ET387" i="12"/>
  <c r="FF387" i="12" s="1"/>
  <c r="BN383" i="12"/>
  <c r="R373" i="12"/>
  <c r="Q364" i="12"/>
  <c r="R364" i="12" s="1"/>
  <c r="DZ359" i="12"/>
  <c r="DX356" i="12"/>
  <c r="EX353" i="12"/>
  <c r="BT388" i="12"/>
  <c r="BU388" i="12" s="1"/>
  <c r="AP381" i="12"/>
  <c r="AS381" i="12" s="1"/>
  <c r="ET377" i="12"/>
  <c r="FF377" i="12" s="1"/>
  <c r="DX352" i="12"/>
  <c r="EJ352" i="12" s="1"/>
  <c r="CN341" i="12"/>
  <c r="BZ341" i="12"/>
  <c r="AO380" i="12"/>
  <c r="AP380" i="12"/>
  <c r="EA380" i="12"/>
  <c r="AP378" i="12"/>
  <c r="AS378" i="12" s="1"/>
  <c r="G361" i="12"/>
  <c r="F361" i="12"/>
  <c r="AO370" i="12"/>
  <c r="AP370" i="12"/>
  <c r="ET343" i="12"/>
  <c r="FF343" i="12" s="1"/>
  <c r="AB340" i="12"/>
  <c r="AD340" i="12"/>
  <c r="AA374" i="12"/>
  <c r="AB374" i="12" s="1"/>
  <c r="I367" i="12"/>
  <c r="L367" i="12" s="1"/>
  <c r="V366" i="12"/>
  <c r="AO358" i="12"/>
  <c r="AD349" i="12"/>
  <c r="EX379" i="12"/>
  <c r="EA363" i="12"/>
  <c r="BA367" i="12"/>
  <c r="BC367" i="12" s="1"/>
  <c r="BO355" i="12"/>
  <c r="BP355" i="12" s="1"/>
  <c r="BN355" i="12"/>
  <c r="AX346" i="12"/>
  <c r="AZ341" i="12"/>
  <c r="BA341" i="12" s="1"/>
  <c r="AY341" i="12"/>
  <c r="BK341" i="12"/>
  <c r="BM341" i="12" s="1"/>
  <c r="AP337" i="12"/>
  <c r="AO337" i="12"/>
  <c r="AQ337" i="12"/>
  <c r="BO347" i="12"/>
  <c r="AZ337" i="12"/>
  <c r="DX323" i="12"/>
  <c r="EL323" i="12"/>
  <c r="BC313" i="12"/>
  <c r="AS307" i="12"/>
  <c r="AQ307" i="12"/>
  <c r="DX333" i="12"/>
  <c r="EJ333" i="12" s="1"/>
  <c r="BH307" i="12"/>
  <c r="BF307" i="12"/>
  <c r="AZ355" i="12"/>
  <c r="BA355" i="12"/>
  <c r="BC355" i="12" s="1"/>
  <c r="AZ348" i="12"/>
  <c r="EA347" i="12"/>
  <c r="AK343" i="12"/>
  <c r="AB342" i="12"/>
  <c r="BN365" i="12"/>
  <c r="AI336" i="12"/>
  <c r="FG368" i="12"/>
  <c r="ET368" i="12"/>
  <c r="FF368" i="12" s="1"/>
  <c r="BD339" i="12"/>
  <c r="FA325" i="12"/>
  <c r="ET325" i="12"/>
  <c r="FF325" i="12" s="1"/>
  <c r="BO332" i="12"/>
  <c r="BN332" i="12"/>
  <c r="BP332" i="12"/>
  <c r="BZ324" i="12"/>
  <c r="CN324" i="12"/>
  <c r="BO320" i="12"/>
  <c r="BP320" i="12" s="1"/>
  <c r="AK313" i="12"/>
  <c r="EX301" i="12"/>
  <c r="AK316" i="12"/>
  <c r="ET313" i="12"/>
  <c r="FE313" i="12" s="1"/>
  <c r="FH295" i="12"/>
  <c r="ET295" i="12"/>
  <c r="Z320" i="12"/>
  <c r="AB320" i="12"/>
  <c r="AA320" i="12"/>
  <c r="EA517" i="12"/>
  <c r="DX517" i="12"/>
  <c r="EK517" i="12" s="1"/>
  <c r="BC520" i="12"/>
  <c r="EX521" i="12"/>
  <c r="R520" i="12"/>
  <c r="DX516" i="12"/>
  <c r="EJ516" i="12" s="1"/>
  <c r="CN519" i="12"/>
  <c r="H516" i="12"/>
  <c r="EA518" i="12"/>
  <c r="BR510" i="12"/>
  <c r="FH511" i="12"/>
  <c r="ET511" i="12"/>
  <c r="DZ508" i="12"/>
  <c r="BR517" i="12"/>
  <c r="AN518" i="12"/>
  <c r="BE519" i="12"/>
  <c r="BH519" i="12" s="1"/>
  <c r="AN517" i="12"/>
  <c r="BW513" i="12"/>
  <c r="AZ509" i="12"/>
  <c r="EX507" i="12"/>
  <c r="EW507" i="12"/>
  <c r="ET507" i="12"/>
  <c r="FF507" i="12" s="1"/>
  <c r="ET499" i="12"/>
  <c r="FE499" i="12" s="1"/>
  <c r="EX499" i="12"/>
  <c r="EW499" i="12"/>
  <c r="EX513" i="12"/>
  <c r="EW513" i="12"/>
  <c r="H515" i="12"/>
  <c r="AD510" i="12"/>
  <c r="FH503" i="12"/>
  <c r="ET503" i="12"/>
  <c r="FE503" i="12" s="1"/>
  <c r="AY502" i="12"/>
  <c r="AF501" i="12"/>
  <c r="AG501" i="12" s="1"/>
  <c r="AE501" i="12"/>
  <c r="BM498" i="12"/>
  <c r="CN505" i="12"/>
  <c r="DX501" i="12"/>
  <c r="AO498" i="12"/>
  <c r="F498" i="12"/>
  <c r="AG496" i="12"/>
  <c r="AI496" i="12" s="1"/>
  <c r="AE495" i="12"/>
  <c r="AF495" i="12"/>
  <c r="AG495" i="12" s="1"/>
  <c r="AA494" i="12"/>
  <c r="AB494" i="12" s="1"/>
  <c r="AD494" i="12" s="1"/>
  <c r="AN494" i="12"/>
  <c r="AU506" i="12"/>
  <c r="AV506" i="12" s="1"/>
  <c r="AD497" i="12"/>
  <c r="AT491" i="12"/>
  <c r="AI503" i="12"/>
  <c r="BU499" i="12"/>
  <c r="BW499" i="12" s="1"/>
  <c r="AP494" i="12"/>
  <c r="AS494" i="12" s="1"/>
  <c r="AY506" i="12"/>
  <c r="BA505" i="12"/>
  <c r="L494" i="12"/>
  <c r="M494" i="12" s="1"/>
  <c r="AK490" i="12"/>
  <c r="BT495" i="12"/>
  <c r="BU495" i="12" s="1"/>
  <c r="V490" i="12"/>
  <c r="U490" i="12"/>
  <c r="W490" i="12"/>
  <c r="L486" i="12"/>
  <c r="AS501" i="12"/>
  <c r="BO495" i="12"/>
  <c r="BP495" i="12" s="1"/>
  <c r="AG492" i="12"/>
  <c r="AI492" i="12" s="1"/>
  <c r="W486" i="12"/>
  <c r="Y486" i="12"/>
  <c r="AX488" i="12"/>
  <c r="Y481" i="12"/>
  <c r="G501" i="12"/>
  <c r="P493" i="12"/>
  <c r="Q493" i="12" s="1"/>
  <c r="R493" i="12" s="1"/>
  <c r="EW491" i="12"/>
  <c r="EX480" i="12"/>
  <c r="EW480" i="12"/>
  <c r="Z488" i="12"/>
  <c r="AX486" i="12"/>
  <c r="AS483" i="12"/>
  <c r="BU479" i="12"/>
  <c r="Q480" i="12"/>
  <c r="R480" i="12" s="1"/>
  <c r="EW489" i="12"/>
  <c r="BM484" i="12"/>
  <c r="AZ478" i="12"/>
  <c r="BA478" i="12" s="1"/>
  <c r="AY478" i="12"/>
  <c r="ET484" i="12"/>
  <c r="FF484" i="12" s="1"/>
  <c r="G482" i="12"/>
  <c r="F482" i="12"/>
  <c r="H482" i="12" s="1"/>
  <c r="L489" i="12"/>
  <c r="ET478" i="12"/>
  <c r="FF478" i="12" s="1"/>
  <c r="AO470" i="12"/>
  <c r="AD471" i="12"/>
  <c r="AU489" i="12"/>
  <c r="AV489" i="12" s="1"/>
  <c r="AX489" i="12" s="1"/>
  <c r="EX474" i="12"/>
  <c r="EW474" i="12"/>
  <c r="EC472" i="12"/>
  <c r="AD470" i="12"/>
  <c r="BT467" i="12"/>
  <c r="BU467" i="12" s="1"/>
  <c r="BS467" i="12"/>
  <c r="AG509" i="12"/>
  <c r="AI509" i="12" s="1"/>
  <c r="AJ469" i="12"/>
  <c r="AK469" i="12" s="1"/>
  <c r="AL469" i="12" s="1"/>
  <c r="FG467" i="12"/>
  <c r="ET467" i="12"/>
  <c r="FF467" i="12" s="1"/>
  <c r="CN471" i="12"/>
  <c r="BZ471" i="12"/>
  <c r="AY466" i="12"/>
  <c r="AE465" i="12"/>
  <c r="AG465" i="12"/>
  <c r="AF465" i="12"/>
  <c r="BU474" i="12"/>
  <c r="BW474" i="12" s="1"/>
  <c r="Y468" i="12"/>
  <c r="R467" i="12"/>
  <c r="AD459" i="12"/>
  <c r="EA465" i="12"/>
  <c r="AN475" i="12"/>
  <c r="Y473" i="12"/>
  <c r="AN467" i="12"/>
  <c r="DZ473" i="12"/>
  <c r="EA473" i="12"/>
  <c r="BP467" i="12"/>
  <c r="BR467" i="12" s="1"/>
  <c r="DX465" i="12"/>
  <c r="EK465" i="12" s="1"/>
  <c r="Z448" i="12"/>
  <c r="AV469" i="12"/>
  <c r="AX469" i="12" s="1"/>
  <c r="ET463" i="12"/>
  <c r="BD456" i="12"/>
  <c r="AI450" i="12"/>
  <c r="DZ461" i="12"/>
  <c r="AL459" i="12"/>
  <c r="AN459" i="12" s="1"/>
  <c r="DX455" i="12"/>
  <c r="EK455" i="12" s="1"/>
  <c r="AE449" i="12"/>
  <c r="U462" i="12"/>
  <c r="AK456" i="12"/>
  <c r="AL456" i="12" s="1"/>
  <c r="Y441" i="12"/>
  <c r="V441" i="12"/>
  <c r="AD461" i="12"/>
  <c r="AB461" i="12"/>
  <c r="G460" i="12"/>
  <c r="BZ457" i="12"/>
  <c r="CN457" i="12"/>
  <c r="EW451" i="12"/>
  <c r="AV460" i="12"/>
  <c r="AV458" i="12"/>
  <c r="AX458" i="12" s="1"/>
  <c r="BM451" i="12"/>
  <c r="BJ451" i="12"/>
  <c r="BK451" i="12" s="1"/>
  <c r="AD450" i="12"/>
  <c r="AP447" i="12"/>
  <c r="AQ447" i="12" s="1"/>
  <c r="AS447" i="12" s="1"/>
  <c r="Y444" i="12"/>
  <c r="R463" i="12"/>
  <c r="AY450" i="12"/>
  <c r="H443" i="12"/>
  <c r="ED436" i="12"/>
  <c r="DZ436" i="12"/>
  <c r="EW456" i="12"/>
  <c r="AN452" i="12"/>
  <c r="AV449" i="12"/>
  <c r="AX449" i="12" s="1"/>
  <c r="EA445" i="12"/>
  <c r="DX445" i="12"/>
  <c r="EK445" i="12" s="1"/>
  <c r="AU455" i="12"/>
  <c r="EA452" i="12"/>
  <c r="AO452" i="12"/>
  <c r="AY444" i="12"/>
  <c r="BO440" i="12"/>
  <c r="BP440" i="12" s="1"/>
  <c r="AZ437" i="12"/>
  <c r="BA437" i="12" s="1"/>
  <c r="BC437" i="12"/>
  <c r="FG442" i="12"/>
  <c r="ET442" i="12"/>
  <c r="FF442" i="12" s="1"/>
  <c r="BI435" i="12"/>
  <c r="AY434" i="12"/>
  <c r="DX424" i="12"/>
  <c r="EJ424" i="12" s="1"/>
  <c r="W441" i="12"/>
  <c r="Q431" i="12"/>
  <c r="V429" i="12"/>
  <c r="W429" i="12" s="1"/>
  <c r="V438" i="12"/>
  <c r="W438" i="12"/>
  <c r="U438" i="12"/>
  <c r="Z438" i="12"/>
  <c r="G444" i="12"/>
  <c r="F444" i="12"/>
  <c r="H444" i="12" s="1"/>
  <c r="Q441" i="12"/>
  <c r="R441" i="12"/>
  <c r="P441" i="12"/>
  <c r="AG437" i="12"/>
  <c r="AI437" i="12" s="1"/>
  <c r="AQ437" i="12"/>
  <c r="AG430" i="12"/>
  <c r="DX421" i="12"/>
  <c r="EK421" i="12" s="1"/>
  <c r="AD437" i="12"/>
  <c r="BO429" i="12"/>
  <c r="EA409" i="12"/>
  <c r="DZ409" i="12"/>
  <c r="AU436" i="12"/>
  <c r="AV436" i="12" s="1"/>
  <c r="AX436" i="12" s="1"/>
  <c r="DX419" i="12"/>
  <c r="AK413" i="12"/>
  <c r="AJ413" i="12"/>
  <c r="AL413" i="12"/>
  <c r="BC430" i="12"/>
  <c r="AS429" i="12"/>
  <c r="U428" i="12"/>
  <c r="Y433" i="12"/>
  <c r="BU424" i="12"/>
  <c r="AT433" i="12"/>
  <c r="BF431" i="12"/>
  <c r="BH431" i="12" s="1"/>
  <c r="AX427" i="12"/>
  <c r="DX425" i="12"/>
  <c r="EK425" i="12" s="1"/>
  <c r="AX418" i="12"/>
  <c r="AU418" i="12"/>
  <c r="AV418" i="12" s="1"/>
  <c r="EC407" i="12"/>
  <c r="DX407" i="12"/>
  <c r="EJ407" i="12" s="1"/>
  <c r="BJ395" i="12"/>
  <c r="BK395" i="12" s="1"/>
  <c r="BI395" i="12"/>
  <c r="R424" i="12"/>
  <c r="T424" i="12" s="1"/>
  <c r="AS421" i="12"/>
  <c r="Z412" i="12"/>
  <c r="EY401" i="12"/>
  <c r="EW401" i="12"/>
  <c r="AU395" i="12"/>
  <c r="AV395" i="12" s="1"/>
  <c r="AT395" i="12"/>
  <c r="FA388" i="12"/>
  <c r="EW388" i="12"/>
  <c r="BR424" i="12"/>
  <c r="R428" i="12"/>
  <c r="T428" i="12" s="1"/>
  <c r="AL424" i="12"/>
  <c r="AN424" i="12" s="1"/>
  <c r="AK420" i="12"/>
  <c r="AN420" i="12" s="1"/>
  <c r="BE413" i="12"/>
  <c r="FH415" i="12"/>
  <c r="ET415" i="12"/>
  <c r="FE415" i="12" s="1"/>
  <c r="BZ415" i="12"/>
  <c r="CN415" i="12"/>
  <c r="AV424" i="12"/>
  <c r="AX424" i="12" s="1"/>
  <c r="W417" i="12"/>
  <c r="AI416" i="12"/>
  <c r="ET410" i="12"/>
  <c r="FF410" i="12" s="1"/>
  <c r="FG410" i="12"/>
  <c r="AY408" i="12"/>
  <c r="BW395" i="12"/>
  <c r="BO409" i="12"/>
  <c r="BR409" i="12" s="1"/>
  <c r="AZ422" i="12"/>
  <c r="BA422" i="12" s="1"/>
  <c r="DX409" i="12"/>
  <c r="EK409" i="12" s="1"/>
  <c r="BK406" i="12"/>
  <c r="BM406" i="12" s="1"/>
  <c r="BT404" i="12"/>
  <c r="BU404" i="12" s="1"/>
  <c r="BS404" i="12"/>
  <c r="AZ401" i="12"/>
  <c r="BA401" i="12" s="1"/>
  <c r="BR391" i="12"/>
  <c r="EA377" i="12"/>
  <c r="DZ377" i="12"/>
  <c r="DX377" i="12"/>
  <c r="EJ377" i="12" s="1"/>
  <c r="AN407" i="12"/>
  <c r="AK407" i="12"/>
  <c r="AL407" i="12" s="1"/>
  <c r="EX398" i="12"/>
  <c r="FB385" i="12"/>
  <c r="EW385" i="12"/>
  <c r="ET404" i="12"/>
  <c r="FF404" i="12" s="1"/>
  <c r="AS430" i="12"/>
  <c r="AG409" i="12"/>
  <c r="BN403" i="12"/>
  <c r="BO403" i="12"/>
  <c r="Q400" i="12"/>
  <c r="R400" i="12" s="1"/>
  <c r="V418" i="12"/>
  <c r="W418" i="12" s="1"/>
  <c r="BZ394" i="12"/>
  <c r="CN394" i="12"/>
  <c r="Q392" i="12"/>
  <c r="Q405" i="12"/>
  <c r="R405" i="12" s="1"/>
  <c r="BU393" i="12"/>
  <c r="BW393" i="12" s="1"/>
  <c r="EX384" i="12"/>
  <c r="EW384" i="12"/>
  <c r="U372" i="12"/>
  <c r="V372" i="12"/>
  <c r="W372" i="12" s="1"/>
  <c r="DX361" i="12"/>
  <c r="EK361" i="12" s="1"/>
  <c r="AP402" i="12"/>
  <c r="AQ402" i="12" s="1"/>
  <c r="Y391" i="12"/>
  <c r="G422" i="12"/>
  <c r="AU401" i="12"/>
  <c r="AV401" i="12" s="1"/>
  <c r="ET390" i="12"/>
  <c r="FF390" i="12" s="1"/>
  <c r="FA357" i="12"/>
  <c r="BW399" i="12"/>
  <c r="AI393" i="12"/>
  <c r="EX387" i="12"/>
  <c r="AQ408" i="12"/>
  <c r="EX394" i="12"/>
  <c r="EW394" i="12"/>
  <c r="AN390" i="12"/>
  <c r="H386" i="12"/>
  <c r="BP394" i="12"/>
  <c r="AT389" i="12"/>
  <c r="AX388" i="12"/>
  <c r="BC403" i="12"/>
  <c r="AG401" i="12"/>
  <c r="AI401" i="12" s="1"/>
  <c r="EA397" i="12"/>
  <c r="DZ397" i="12"/>
  <c r="H395" i="12"/>
  <c r="ET394" i="12"/>
  <c r="FF394" i="12" s="1"/>
  <c r="BS392" i="12"/>
  <c r="BK388" i="12"/>
  <c r="EA375" i="12"/>
  <c r="DZ375" i="12"/>
  <c r="DX369" i="12"/>
  <c r="EK369" i="12" s="1"/>
  <c r="AV365" i="12"/>
  <c r="AX365" i="12" s="1"/>
  <c r="AK362" i="12"/>
  <c r="AL362" i="12" s="1"/>
  <c r="BP348" i="12"/>
  <c r="AD385" i="12"/>
  <c r="BF375" i="12"/>
  <c r="BH375" i="12" s="1"/>
  <c r="AV372" i="12"/>
  <c r="Q370" i="12"/>
  <c r="R370" i="12" s="1"/>
  <c r="ET385" i="12"/>
  <c r="FE385" i="12" s="1"/>
  <c r="AF381" i="12"/>
  <c r="AE381" i="12"/>
  <c r="AG381" i="12"/>
  <c r="BC378" i="12"/>
  <c r="AE371" i="12"/>
  <c r="AB362" i="12"/>
  <c r="AD362" i="12" s="1"/>
  <c r="BA383" i="12"/>
  <c r="BC383" i="12" s="1"/>
  <c r="EA381" i="12"/>
  <c r="AA376" i="12"/>
  <c r="BP367" i="12"/>
  <c r="BR367" i="12" s="1"/>
  <c r="AF361" i="12"/>
  <c r="AI361" i="12" s="1"/>
  <c r="EX356" i="12"/>
  <c r="BN353" i="12"/>
  <c r="AQ381" i="12"/>
  <c r="BZ397" i="12"/>
  <c r="CN397" i="12"/>
  <c r="AP386" i="12"/>
  <c r="EW369" i="12"/>
  <c r="R361" i="12"/>
  <c r="AL357" i="12"/>
  <c r="Q356" i="12"/>
  <c r="T356" i="12" s="1"/>
  <c r="BS352" i="12"/>
  <c r="Q347" i="12"/>
  <c r="BS380" i="12"/>
  <c r="BT380" i="12"/>
  <c r="AQ378" i="12"/>
  <c r="Q366" i="12"/>
  <c r="EX358" i="12"/>
  <c r="AV341" i="12"/>
  <c r="AX341" i="12" s="1"/>
  <c r="EA370" i="12"/>
  <c r="DZ370" i="12"/>
  <c r="R350" i="12"/>
  <c r="T350" i="12" s="1"/>
  <c r="AG378" i="12"/>
  <c r="AI378" i="12" s="1"/>
  <c r="Y374" i="12"/>
  <c r="J367" i="12"/>
  <c r="AA375" i="12"/>
  <c r="BZ372" i="12"/>
  <c r="CN372" i="12"/>
  <c r="V361" i="12"/>
  <c r="W361" i="12" s="1"/>
  <c r="EL379" i="12"/>
  <c r="DX379" i="12"/>
  <c r="EK379" i="12" s="1"/>
  <c r="AQ373" i="12"/>
  <c r="AS373" i="12" s="1"/>
  <c r="AT363" i="12"/>
  <c r="AD363" i="12"/>
  <c r="EZ341" i="12"/>
  <c r="V341" i="12"/>
  <c r="AF336" i="12"/>
  <c r="AZ332" i="12"/>
  <c r="BC332" i="12" s="1"/>
  <c r="BA332" i="12"/>
  <c r="AO350" i="12"/>
  <c r="EZ350" i="12"/>
  <c r="ET350" i="12"/>
  <c r="FF350" i="12" s="1"/>
  <c r="AU343" i="12"/>
  <c r="AV343" i="12" s="1"/>
  <c r="AJ342" i="12"/>
  <c r="AA342" i="12"/>
  <c r="BA335" i="12"/>
  <c r="BC335" i="12" s="1"/>
  <c r="AV329" i="12"/>
  <c r="AX329" i="12" s="1"/>
  <c r="AQ323" i="12"/>
  <c r="AS323" i="12" s="1"/>
  <c r="EH317" i="12"/>
  <c r="DZ317" i="12"/>
  <c r="DX317" i="12"/>
  <c r="EK317" i="12" s="1"/>
  <c r="Y311" i="12"/>
  <c r="AV368" i="12"/>
  <c r="AX368" i="12" s="1"/>
  <c r="AV350" i="12"/>
  <c r="I345" i="12"/>
  <c r="H345" i="12"/>
  <c r="EM337" i="12"/>
  <c r="DX337" i="12"/>
  <c r="EJ337" i="12" s="1"/>
  <c r="FB305" i="12"/>
  <c r="ET305" i="12"/>
  <c r="AK353" i="12"/>
  <c r="BF344" i="12"/>
  <c r="BH344" i="12" s="1"/>
  <c r="BO345" i="12"/>
  <c r="BP345" i="12" s="1"/>
  <c r="AG336" i="12"/>
  <c r="AF344" i="12"/>
  <c r="EM368" i="12"/>
  <c r="DX368" i="12"/>
  <c r="EJ368" i="12" s="1"/>
  <c r="AA368" i="12"/>
  <c r="AB368" i="12" s="1"/>
  <c r="Z368" i="12"/>
  <c r="EW359" i="12"/>
  <c r="R344" i="12"/>
  <c r="EX339" i="12"/>
  <c r="EW339" i="12"/>
  <c r="FG335" i="12"/>
  <c r="ET335" i="12"/>
  <c r="FF335" i="12" s="1"/>
  <c r="FB317" i="12"/>
  <c r="ET317" i="12"/>
  <c r="FE317" i="12" s="1"/>
  <c r="AL348" i="12"/>
  <c r="AN348" i="12" s="1"/>
  <c r="BH340" i="12"/>
  <c r="BO329" i="12"/>
  <c r="BP329" i="12" s="1"/>
  <c r="BR329" i="12"/>
  <c r="G323" i="12"/>
  <c r="F323" i="12"/>
  <c r="AO319" i="12"/>
  <c r="AP319" i="12"/>
  <c r="FH311" i="12"/>
  <c r="ET311" i="12"/>
  <c r="FE311" i="12" s="1"/>
  <c r="ET331" i="12"/>
  <c r="FE331" i="12" s="1"/>
  <c r="DX322" i="12"/>
  <c r="EJ322" i="12" s="1"/>
  <c r="AI319" i="12"/>
  <c r="AF319" i="12"/>
  <c r="AG319" i="12" s="1"/>
  <c r="I317" i="12"/>
  <c r="G317" i="12"/>
  <c r="F317" i="12"/>
  <c r="H317" i="12" s="1"/>
  <c r="BK309" i="12"/>
  <c r="ET308" i="12"/>
  <c r="FF308" i="12" s="1"/>
  <c r="ET303" i="12"/>
  <c r="FE303" i="12" s="1"/>
  <c r="FA291" i="12"/>
  <c r="EW291" i="12"/>
  <c r="ET291" i="12"/>
  <c r="FF291" i="12" s="1"/>
  <c r="EX277" i="12"/>
  <c r="EW277" i="12"/>
  <c r="W311" i="12"/>
  <c r="BU331" i="12"/>
  <c r="BW331" i="12"/>
  <c r="AN326" i="12"/>
  <c r="AP322" i="12"/>
  <c r="AQ322" i="12"/>
  <c r="AO322" i="12"/>
  <c r="AS332" i="12"/>
  <c r="AP324" i="12"/>
  <c r="AQ324" i="12" s="1"/>
  <c r="AO324" i="12"/>
  <c r="AN321" i="12"/>
  <c r="AL321" i="12"/>
  <c r="BC318" i="12"/>
  <c r="BA318" i="12"/>
  <c r="AZ315" i="12"/>
  <c r="BC315" i="12" s="1"/>
  <c r="BA315" i="12"/>
  <c r="AL314" i="12"/>
  <c r="AN314" i="12"/>
  <c r="EA324" i="12"/>
  <c r="DX324" i="12"/>
  <c r="EJ324" i="12" s="1"/>
  <c r="AV296" i="12"/>
  <c r="AX296" i="12" s="1"/>
  <c r="EX296" i="12"/>
  <c r="AB291" i="12"/>
  <c r="AD291" i="12" s="1"/>
  <c r="AA291" i="12"/>
  <c r="BP293" i="12"/>
  <c r="BR293" i="12" s="1"/>
  <c r="AZ289" i="12"/>
  <c r="BA289" i="12" s="1"/>
  <c r="EX286" i="12"/>
  <c r="EW286" i="12"/>
  <c r="FG265" i="12"/>
  <c r="ET265" i="12"/>
  <c r="AO312" i="12"/>
  <c r="BT311" i="12"/>
  <c r="AO281" i="12"/>
  <c r="AP281" i="12"/>
  <c r="AQ281" i="12" s="1"/>
  <c r="BK277" i="12"/>
  <c r="BM277" i="12" s="1"/>
  <c r="EL268" i="12"/>
  <c r="DX268" i="12"/>
  <c r="EX261" i="12"/>
  <c r="AG323" i="12"/>
  <c r="AI323" i="12" s="1"/>
  <c r="AF323" i="12"/>
  <c r="AI299" i="12"/>
  <c r="AU297" i="12"/>
  <c r="AV297" i="12" s="1"/>
  <c r="AT297" i="12"/>
  <c r="G288" i="12"/>
  <c r="BM290" i="12"/>
  <c r="FG293" i="12"/>
  <c r="ET293" i="12"/>
  <c r="FF293" i="12" s="1"/>
  <c r="AO270" i="12"/>
  <c r="BK269" i="12"/>
  <c r="BM269" i="12"/>
  <c r="AA297" i="12"/>
  <c r="Q290" i="12"/>
  <c r="FG257" i="12"/>
  <c r="ET257" i="12"/>
  <c r="EA235" i="12"/>
  <c r="BE266" i="12"/>
  <c r="R247" i="12"/>
  <c r="EA244" i="12"/>
  <c r="AG285" i="12"/>
  <c r="AI285" i="12" s="1"/>
  <c r="FH246" i="12"/>
  <c r="ET246" i="12"/>
  <c r="FE246" i="12" s="1"/>
  <c r="G296" i="12"/>
  <c r="AF285" i="12"/>
  <c r="AD279" i="12"/>
  <c r="AN273" i="12"/>
  <c r="I289" i="12"/>
  <c r="J289" i="12"/>
  <c r="BA274" i="12"/>
  <c r="BC274" i="12"/>
  <c r="FG267" i="12"/>
  <c r="ET267" i="12"/>
  <c r="AP266" i="12"/>
  <c r="BT257" i="12"/>
  <c r="BU257" i="12" s="1"/>
  <c r="BD243" i="12"/>
  <c r="ET240" i="12"/>
  <c r="AX237" i="12"/>
  <c r="AG261" i="12"/>
  <c r="AI261" i="12" s="1"/>
  <c r="BZ249" i="12"/>
  <c r="CN249" i="12"/>
  <c r="AD235" i="12"/>
  <c r="AA235" i="12"/>
  <c r="AB235" i="12"/>
  <c r="BE228" i="12"/>
  <c r="BF228" i="12" s="1"/>
  <c r="EX223" i="12"/>
  <c r="EW223" i="12"/>
  <c r="BT265" i="12"/>
  <c r="Y251" i="12"/>
  <c r="W251" i="12"/>
  <c r="ET241" i="12"/>
  <c r="FF241" i="12" s="1"/>
  <c r="AF240" i="12"/>
  <c r="AG240" i="12" s="1"/>
  <c r="FB216" i="12"/>
  <c r="EW216" i="12"/>
  <c r="EM213" i="12"/>
  <c r="DX213" i="12"/>
  <c r="BT196" i="12"/>
  <c r="AP186" i="12"/>
  <c r="AS186" i="12" s="1"/>
  <c r="AQ186" i="12"/>
  <c r="BZ273" i="12"/>
  <c r="CN273" i="12"/>
  <c r="V255" i="12"/>
  <c r="W255" i="12" s="1"/>
  <c r="FH236" i="12"/>
  <c r="ET236" i="12"/>
  <c r="I263" i="12"/>
  <c r="EW259" i="12"/>
  <c r="AI239" i="12"/>
  <c r="AF239" i="12"/>
  <c r="AG239" i="12" s="1"/>
  <c r="AZ272" i="12"/>
  <c r="BA272" i="12" s="1"/>
  <c r="BZ263" i="12"/>
  <c r="EL248" i="12"/>
  <c r="DX248" i="12"/>
  <c r="EK248" i="12" s="1"/>
  <c r="J245" i="12"/>
  <c r="I243" i="12"/>
  <c r="H243" i="12"/>
  <c r="AJ238" i="12"/>
  <c r="AK238" i="12" s="1"/>
  <c r="AL238" i="12" s="1"/>
  <c r="BN234" i="12"/>
  <c r="BO234" i="12" s="1"/>
  <c r="BP234" i="12"/>
  <c r="EA233" i="12"/>
  <c r="DZ233" i="12"/>
  <c r="BM225" i="12"/>
  <c r="BC257" i="12"/>
  <c r="BA257" i="12"/>
  <c r="AZ221" i="12"/>
  <c r="AT204" i="12"/>
  <c r="EZ167" i="12"/>
  <c r="EW167" i="12"/>
  <c r="V239" i="12"/>
  <c r="BR226" i="12"/>
  <c r="BO226" i="12"/>
  <c r="BP226" i="12" s="1"/>
  <c r="BS217" i="12"/>
  <c r="EW195" i="12"/>
  <c r="EX195" i="12"/>
  <c r="BZ190" i="12"/>
  <c r="CN190" i="12"/>
  <c r="Q167" i="12"/>
  <c r="R167" i="12" s="1"/>
  <c r="EX164" i="12"/>
  <c r="BT141" i="12"/>
  <c r="BU141" i="12" s="1"/>
  <c r="BS141" i="12"/>
  <c r="I239" i="12"/>
  <c r="J239" i="12" s="1"/>
  <c r="AZ213" i="12"/>
  <c r="EW211" i="12"/>
  <c r="EX211" i="12"/>
  <c r="AS184" i="12"/>
  <c r="BO170" i="12"/>
  <c r="G208" i="12"/>
  <c r="AL213" i="12"/>
  <c r="AN213" i="12" s="1"/>
  <c r="BO205" i="12"/>
  <c r="BR205" i="12" s="1"/>
  <c r="G201" i="12"/>
  <c r="AV183" i="12"/>
  <c r="AX183" i="12" s="1"/>
  <c r="AP223" i="12"/>
  <c r="AQ223" i="12" s="1"/>
  <c r="AB215" i="12"/>
  <c r="AD215" i="12" s="1"/>
  <c r="AZ205" i="12"/>
  <c r="BO199" i="12"/>
  <c r="BR199" i="12" s="1"/>
  <c r="BP199" i="12"/>
  <c r="W182" i="12"/>
  <c r="Y182" i="12" s="1"/>
  <c r="DZ218" i="12"/>
  <c r="BU196" i="12"/>
  <c r="BW196" i="12" s="1"/>
  <c r="BR224" i="12"/>
  <c r="AK205" i="12"/>
  <c r="ET198" i="12"/>
  <c r="FE198" i="12" s="1"/>
  <c r="AK195" i="12"/>
  <c r="AL195" i="12" s="1"/>
  <c r="AN195" i="12" s="1"/>
  <c r="EA141" i="12"/>
  <c r="BS173" i="12"/>
  <c r="H169" i="12"/>
  <c r="I169" i="12" s="1"/>
  <c r="BA157" i="12"/>
  <c r="AZ157" i="12"/>
  <c r="BC157" i="12" s="1"/>
  <c r="BO141" i="12"/>
  <c r="AX135" i="12"/>
  <c r="BA132" i="12"/>
  <c r="BC132" i="12"/>
  <c r="AO126" i="12"/>
  <c r="U110" i="12"/>
  <c r="EC83" i="12"/>
  <c r="DX83" i="12"/>
  <c r="EJ83" i="12" s="1"/>
  <c r="BA141" i="12"/>
  <c r="BC141" i="12" s="1"/>
  <c r="AZ141" i="12"/>
  <c r="FG140" i="12"/>
  <c r="ET140" i="12"/>
  <c r="FF140" i="12" s="1"/>
  <c r="BR120" i="12"/>
  <c r="EA118" i="12"/>
  <c r="DZ118" i="12"/>
  <c r="DX118" i="12"/>
  <c r="EK118" i="12" s="1"/>
  <c r="AN216" i="12"/>
  <c r="AL216" i="12"/>
  <c r="BC168" i="12"/>
  <c r="EA166" i="12"/>
  <c r="BO154" i="12"/>
  <c r="BE138" i="12"/>
  <c r="BF138" i="12" s="1"/>
  <c r="FA99" i="12"/>
  <c r="ET99" i="12"/>
  <c r="AF95" i="12"/>
  <c r="AS196" i="12"/>
  <c r="AZ189" i="12"/>
  <c r="BP176" i="12"/>
  <c r="BR176" i="12" s="1"/>
  <c r="EL166" i="12"/>
  <c r="DX166" i="12"/>
  <c r="EK166" i="12" s="1"/>
  <c r="Q162" i="12"/>
  <c r="R162" i="12" s="1"/>
  <c r="T162" i="12" s="1"/>
  <c r="BA180" i="12"/>
  <c r="BO208" i="12"/>
  <c r="AX192" i="12"/>
  <c r="AU192" i="12"/>
  <c r="AV192" i="12"/>
  <c r="BA188" i="12"/>
  <c r="BC188" i="12" s="1"/>
  <c r="BT175" i="12"/>
  <c r="BS175" i="12"/>
  <c r="BU175" i="12"/>
  <c r="BA167" i="12"/>
  <c r="BC167" i="12" s="1"/>
  <c r="FH148" i="12"/>
  <c r="ET148" i="12"/>
  <c r="FE148" i="12" s="1"/>
  <c r="ET120" i="12"/>
  <c r="Y172" i="12"/>
  <c r="AP167" i="12"/>
  <c r="AU152" i="12"/>
  <c r="AX146" i="12"/>
  <c r="BR145" i="12"/>
  <c r="FE134" i="12"/>
  <c r="EW134" i="12"/>
  <c r="AA128" i="12"/>
  <c r="AB128" i="12" s="1"/>
  <c r="AD128" i="12" s="1"/>
  <c r="AU113" i="12"/>
  <c r="AV113" i="12" s="1"/>
  <c r="BI102" i="12"/>
  <c r="BH88" i="12"/>
  <c r="BE88" i="12"/>
  <c r="BF88" i="12" s="1"/>
  <c r="AB87" i="12"/>
  <c r="AD87" i="12" s="1"/>
  <c r="U80" i="12"/>
  <c r="AG79" i="12"/>
  <c r="AI169" i="12"/>
  <c r="AQ158" i="12"/>
  <c r="AS158" i="12" s="1"/>
  <c r="AY145" i="12"/>
  <c r="AZ145" i="12" s="1"/>
  <c r="BJ143" i="12"/>
  <c r="AI129" i="12"/>
  <c r="AT104" i="12"/>
  <c r="AB96" i="12"/>
  <c r="AJ82" i="12"/>
  <c r="AL82" i="12"/>
  <c r="AK82" i="12"/>
  <c r="BZ72" i="12"/>
  <c r="FC56" i="12"/>
  <c r="ET56" i="12"/>
  <c r="FE56" i="12" s="1"/>
  <c r="BW150" i="12"/>
  <c r="BT150" i="12"/>
  <c r="BU150" i="12" s="1"/>
  <c r="DZ148" i="12"/>
  <c r="J128" i="12"/>
  <c r="I128" i="12"/>
  <c r="K128" i="12" s="1"/>
  <c r="P102" i="12"/>
  <c r="Q102" i="12"/>
  <c r="EZ37" i="12"/>
  <c r="L144" i="12"/>
  <c r="AU128" i="12"/>
  <c r="AV128" i="12"/>
  <c r="AX128" i="12" s="1"/>
  <c r="U161" i="12"/>
  <c r="M144" i="12"/>
  <c r="I132" i="12"/>
  <c r="AZ105" i="12"/>
  <c r="BA105" i="12" s="1"/>
  <c r="AY105" i="12"/>
  <c r="I130" i="12"/>
  <c r="H130" i="12"/>
  <c r="U105" i="12"/>
  <c r="ED41" i="12"/>
  <c r="H101" i="12"/>
  <c r="I101" i="12"/>
  <c r="AY47" i="12"/>
  <c r="EW43" i="12"/>
  <c r="BD60" i="12"/>
  <c r="BE60" i="12"/>
  <c r="BF60" i="12" s="1"/>
  <c r="Y34" i="12"/>
  <c r="U39" i="12"/>
  <c r="AV34" i="12"/>
  <c r="AX34" i="12"/>
  <c r="AV60" i="12"/>
  <c r="AU60" i="12"/>
  <c r="AX60" i="12" s="1"/>
  <c r="EX39" i="12"/>
  <c r="AP28" i="12"/>
  <c r="BM69" i="12"/>
  <c r="AN66" i="12"/>
  <c r="BZ73" i="12"/>
  <c r="CN73" i="12"/>
  <c r="CN62" i="12"/>
  <c r="BZ62" i="12"/>
  <c r="E4" i="11"/>
  <c r="A20" i="11" s="1"/>
  <c r="C7" i="10"/>
  <c r="K508" i="12"/>
  <c r="Z498" i="12"/>
  <c r="AA498" i="12"/>
  <c r="AK487" i="12"/>
  <c r="AL487" i="12" s="1"/>
  <c r="AX478" i="12"/>
  <c r="BZ404" i="12"/>
  <c r="CN404" i="12"/>
  <c r="EX304" i="12"/>
  <c r="EW304" i="12"/>
  <c r="BF317" i="12"/>
  <c r="BE317" i="12"/>
  <c r="BH317" i="12" s="1"/>
  <c r="AY322" i="12"/>
  <c r="AI331" i="12"/>
  <c r="BO327" i="12"/>
  <c r="AV319" i="12"/>
  <c r="AF298" i="12"/>
  <c r="AA282" i="12"/>
  <c r="AB282" i="12"/>
  <c r="AD282" i="12" s="1"/>
  <c r="H307" i="12"/>
  <c r="AX288" i="12"/>
  <c r="BP302" i="12"/>
  <c r="BR302" i="12" s="1"/>
  <c r="EY268" i="12"/>
  <c r="EW268" i="12"/>
  <c r="AV267" i="12"/>
  <c r="EX253" i="12"/>
  <c r="EW253" i="12"/>
  <c r="BA298" i="12"/>
  <c r="BC298" i="12" s="1"/>
  <c r="EX290" i="12"/>
  <c r="BZ298" i="12"/>
  <c r="CN298" i="12"/>
  <c r="V305" i="12"/>
  <c r="W305" i="12" s="1"/>
  <c r="Y305" i="12" s="1"/>
  <c r="EC269" i="12"/>
  <c r="FH256" i="12"/>
  <c r="ET256" i="12"/>
  <c r="FE256" i="12" s="1"/>
  <c r="EG251" i="12"/>
  <c r="DZ251" i="12"/>
  <c r="BN305" i="12"/>
  <c r="AE286" i="12"/>
  <c r="T302" i="12"/>
  <c r="R302" i="12"/>
  <c r="W274" i="12"/>
  <c r="AN259" i="12"/>
  <c r="AK259" i="12"/>
  <c r="AE254" i="12"/>
  <c r="G306" i="12"/>
  <c r="EL278" i="12"/>
  <c r="DX278" i="12"/>
  <c r="EK278" i="12" s="1"/>
  <c r="I268" i="12"/>
  <c r="H268" i="12"/>
  <c r="J268" i="12" s="1"/>
  <c r="CN250" i="12"/>
  <c r="AB242" i="12"/>
  <c r="V236" i="12"/>
  <c r="W236" i="12" s="1"/>
  <c r="Y236" i="12" s="1"/>
  <c r="AJ282" i="12"/>
  <c r="AK282" i="12" s="1"/>
  <c r="AL282" i="12" s="1"/>
  <c r="BE272" i="12"/>
  <c r="BZ277" i="12"/>
  <c r="CN277" i="12"/>
  <c r="AJ244" i="12"/>
  <c r="U235" i="12"/>
  <c r="V235" i="12" s="1"/>
  <c r="W235" i="12" s="1"/>
  <c r="Z267" i="12"/>
  <c r="ED240" i="12"/>
  <c r="EA221" i="12"/>
  <c r="AQ253" i="12"/>
  <c r="AS253" i="12" s="1"/>
  <c r="EX199" i="12"/>
  <c r="ET199" i="12"/>
  <c r="FF199" i="12" s="1"/>
  <c r="V250" i="12"/>
  <c r="AA241" i="12"/>
  <c r="AB241" i="12" s="1"/>
  <c r="Z241" i="12"/>
  <c r="AG237" i="12"/>
  <c r="AI237" i="12" s="1"/>
  <c r="BR229" i="12"/>
  <c r="BP221" i="12"/>
  <c r="BT204" i="12"/>
  <c r="BW204" i="12"/>
  <c r="AT258" i="12"/>
  <c r="AU258" i="12"/>
  <c r="AX251" i="12"/>
  <c r="AK236" i="12"/>
  <c r="AJ236" i="12"/>
  <c r="AI233" i="12"/>
  <c r="AG233" i="12"/>
  <c r="BT283" i="12"/>
  <c r="BU283" i="12" s="1"/>
  <c r="BW283" i="12" s="1"/>
  <c r="AS256" i="12"/>
  <c r="U233" i="12"/>
  <c r="AV229" i="12"/>
  <c r="AX229" i="12" s="1"/>
  <c r="AU265" i="12"/>
  <c r="BP267" i="12"/>
  <c r="BR267" i="12" s="1"/>
  <c r="Y262" i="12"/>
  <c r="W262" i="12"/>
  <c r="AD258" i="12"/>
  <c r="AA258" i="12"/>
  <c r="BU243" i="12"/>
  <c r="BW243" i="12" s="1"/>
  <c r="R225" i="12"/>
  <c r="F202" i="12"/>
  <c r="EX204" i="12"/>
  <c r="EW204" i="12"/>
  <c r="ET204" i="12"/>
  <c r="FE204" i="12" s="1"/>
  <c r="T164" i="12"/>
  <c r="BE226" i="12"/>
  <c r="BF226" i="12" s="1"/>
  <c r="BD226" i="12"/>
  <c r="U220" i="12"/>
  <c r="AO190" i="12"/>
  <c r="AP190" i="12"/>
  <c r="AQ190" i="12" s="1"/>
  <c r="FD171" i="12"/>
  <c r="BI162" i="12"/>
  <c r="AA203" i="12"/>
  <c r="Z203" i="12"/>
  <c r="Q196" i="12"/>
  <c r="R196" i="12" s="1"/>
  <c r="P196" i="12"/>
  <c r="EM193" i="12"/>
  <c r="DX193" i="12"/>
  <c r="EJ193" i="12" s="1"/>
  <c r="BS180" i="12"/>
  <c r="BT180" i="12" s="1"/>
  <c r="BD149" i="12"/>
  <c r="EX141" i="12"/>
  <c r="EW141" i="12"/>
  <c r="ET141" i="12"/>
  <c r="FF141" i="12" s="1"/>
  <c r="AN224" i="12"/>
  <c r="AL224" i="12"/>
  <c r="AQ213" i="12"/>
  <c r="AS213" i="12" s="1"/>
  <c r="AT206" i="12"/>
  <c r="AL223" i="12"/>
  <c r="AN223" i="12"/>
  <c r="T220" i="12"/>
  <c r="W209" i="12"/>
  <c r="Y209" i="12"/>
  <c r="Z193" i="12"/>
  <c r="DZ226" i="12"/>
  <c r="Q217" i="12"/>
  <c r="G200" i="12"/>
  <c r="AP195" i="12"/>
  <c r="AQ195" i="12" s="1"/>
  <c r="AO195" i="12"/>
  <c r="V211" i="12"/>
  <c r="U211" i="12"/>
  <c r="W211" i="12"/>
  <c r="R193" i="12"/>
  <c r="AO180" i="12"/>
  <c r="AP180" i="12" s="1"/>
  <c r="AQ180" i="12" s="1"/>
  <c r="FB154" i="12"/>
  <c r="ET154" i="12"/>
  <c r="DZ149" i="12"/>
  <c r="EA149" i="12"/>
  <c r="ET144" i="12"/>
  <c r="FE144" i="12" s="1"/>
  <c r="EB136" i="12"/>
  <c r="BR185" i="12"/>
  <c r="BF178" i="12"/>
  <c r="BH178" i="12" s="1"/>
  <c r="AE166" i="12"/>
  <c r="AF166" i="12"/>
  <c r="AG166" i="12" s="1"/>
  <c r="P158" i="12"/>
  <c r="Q158" i="12"/>
  <c r="R158" i="12" s="1"/>
  <c r="DZ137" i="12"/>
  <c r="DX137" i="12"/>
  <c r="EJ137" i="12" s="1"/>
  <c r="EA137" i="12"/>
  <c r="AQ132" i="12"/>
  <c r="AS132" i="12" s="1"/>
  <c r="EC75" i="12"/>
  <c r="DX75" i="12"/>
  <c r="EJ75" i="12" s="1"/>
  <c r="J198" i="12"/>
  <c r="AK187" i="12"/>
  <c r="FG137" i="12"/>
  <c r="ET137" i="12"/>
  <c r="BZ137" i="12"/>
  <c r="CN137" i="12"/>
  <c r="BD183" i="12"/>
  <c r="BE183" i="12" s="1"/>
  <c r="AI135" i="12"/>
  <c r="AG135" i="12"/>
  <c r="EI120" i="12"/>
  <c r="DZ120" i="12"/>
  <c r="FA91" i="12"/>
  <c r="ET91" i="12"/>
  <c r="FF91" i="12" s="1"/>
  <c r="AL160" i="12"/>
  <c r="AN160" i="12" s="1"/>
  <c r="AS174" i="12"/>
  <c r="AQ174" i="12"/>
  <c r="AA164" i="12"/>
  <c r="AB164" i="12" s="1"/>
  <c r="AD164" i="12" s="1"/>
  <c r="EX177" i="12"/>
  <c r="ET177" i="12"/>
  <c r="FF177" i="12" s="1"/>
  <c r="BH172" i="12"/>
  <c r="BE172" i="12"/>
  <c r="CN168" i="12"/>
  <c r="BZ168" i="12"/>
  <c r="AI186" i="12"/>
  <c r="AF186" i="12"/>
  <c r="EW179" i="12"/>
  <c r="Z175" i="12"/>
  <c r="AA175" i="12" s="1"/>
  <c r="AB175" i="12" s="1"/>
  <c r="EE172" i="12"/>
  <c r="DZ172" i="12"/>
  <c r="EM120" i="12"/>
  <c r="DX120" i="12"/>
  <c r="EJ120" i="12" s="1"/>
  <c r="FA87" i="12"/>
  <c r="ET87" i="12"/>
  <c r="FF87" i="12" s="1"/>
  <c r="EW87" i="12"/>
  <c r="AE134" i="12"/>
  <c r="AF134" i="12"/>
  <c r="AG134" i="12" s="1"/>
  <c r="BP123" i="12"/>
  <c r="BR123" i="12" s="1"/>
  <c r="BE115" i="12"/>
  <c r="BF115" i="12" s="1"/>
  <c r="BD115" i="12"/>
  <c r="BP110" i="12"/>
  <c r="BR110" i="12" s="1"/>
  <c r="AL90" i="12"/>
  <c r="AN90" i="12"/>
  <c r="BJ82" i="12"/>
  <c r="BK82" i="12" s="1"/>
  <c r="BI82" i="12"/>
  <c r="BE74" i="12"/>
  <c r="BF74" i="12" s="1"/>
  <c r="G69" i="12"/>
  <c r="BI44" i="12"/>
  <c r="BJ28" i="12"/>
  <c r="BK28" i="12" s="1"/>
  <c r="BI28" i="12"/>
  <c r="AN151" i="12"/>
  <c r="V145" i="12"/>
  <c r="W145" i="12" s="1"/>
  <c r="U145" i="12"/>
  <c r="AS139" i="12"/>
  <c r="EA133" i="12"/>
  <c r="DZ133" i="12"/>
  <c r="EL132" i="12"/>
  <c r="DX132" i="12"/>
  <c r="EM111" i="12"/>
  <c r="DX111" i="12"/>
  <c r="EJ111" i="12" s="1"/>
  <c r="BK101" i="12"/>
  <c r="BM101" i="12"/>
  <c r="BJ81" i="12"/>
  <c r="BK81" i="12"/>
  <c r="BM81" i="12" s="1"/>
  <c r="AF71" i="12"/>
  <c r="BR53" i="12"/>
  <c r="BH124" i="12"/>
  <c r="EF44" i="12"/>
  <c r="DZ44" i="12"/>
  <c r="Z159" i="12"/>
  <c r="AA143" i="12"/>
  <c r="AU137" i="12"/>
  <c r="AV137" i="12"/>
  <c r="AX137" i="12" s="1"/>
  <c r="FG125" i="12"/>
  <c r="ET125" i="12"/>
  <c r="FF125" i="12" s="1"/>
  <c r="AO113" i="12"/>
  <c r="AP113" i="12" s="1"/>
  <c r="AQ113" i="12" s="1"/>
  <c r="BP129" i="12"/>
  <c r="BR129" i="12" s="1"/>
  <c r="EW107" i="12"/>
  <c r="FG103" i="12"/>
  <c r="ET103" i="12"/>
  <c r="FF103" i="12" s="1"/>
  <c r="BF96" i="12"/>
  <c r="BH96" i="12" s="1"/>
  <c r="W132" i="12"/>
  <c r="Y132" i="12" s="1"/>
  <c r="AG95" i="12"/>
  <c r="AI95" i="12" s="1"/>
  <c r="L127" i="12"/>
  <c r="FH58" i="12"/>
  <c r="ET58" i="12"/>
  <c r="FE58" i="12" s="1"/>
  <c r="Q49" i="12"/>
  <c r="AK27" i="12"/>
  <c r="DX76" i="12"/>
  <c r="AU44" i="12"/>
  <c r="AX44" i="12" s="1"/>
  <c r="BZ15" i="12"/>
  <c r="CN15" i="12"/>
  <c r="AI34" i="12"/>
  <c r="CN61" i="12"/>
  <c r="BZ61" i="12"/>
  <c r="BZ54" i="12"/>
  <c r="CN54" i="12"/>
  <c r="AY31" i="12"/>
  <c r="Z520" i="12"/>
  <c r="AA520" i="12" s="1"/>
  <c r="BT517" i="12"/>
  <c r="BU517" i="12" s="1"/>
  <c r="BW517" i="12" s="1"/>
  <c r="AZ515" i="12"/>
  <c r="EX518" i="12"/>
  <c r="EA511" i="12"/>
  <c r="DZ511" i="12"/>
  <c r="EX503" i="12"/>
  <c r="EW503" i="12"/>
  <c r="EA491" i="12"/>
  <c r="BT469" i="12"/>
  <c r="BW469" i="12" s="1"/>
  <c r="BS478" i="12"/>
  <c r="Q470" i="12"/>
  <c r="T470" i="12" s="1"/>
  <c r="AJ455" i="12"/>
  <c r="AU462" i="12"/>
  <c r="BZ454" i="12"/>
  <c r="CN454" i="12"/>
  <c r="EX449" i="12"/>
  <c r="BH463" i="12"/>
  <c r="U457" i="12"/>
  <c r="AU450" i="12"/>
  <c r="AV450" i="12" s="1"/>
  <c r="AX450" i="12" s="1"/>
  <c r="AO454" i="12"/>
  <c r="F439" i="12"/>
  <c r="EA442" i="12"/>
  <c r="DZ442" i="12"/>
  <c r="BN441" i="12"/>
  <c r="BO441" i="12"/>
  <c r="BP441" i="12"/>
  <c r="AF431" i="12"/>
  <c r="BO419" i="12"/>
  <c r="BN419" i="12"/>
  <c r="BP419" i="12"/>
  <c r="ET433" i="12"/>
  <c r="FE433" i="12" s="1"/>
  <c r="EX410" i="12"/>
  <c r="EW410" i="12"/>
  <c r="EM410" i="12"/>
  <c r="DX410" i="12"/>
  <c r="EJ410" i="12" s="1"/>
  <c r="AY402" i="12"/>
  <c r="FA386" i="12"/>
  <c r="AP395" i="12"/>
  <c r="U390" i="12"/>
  <c r="V397" i="12"/>
  <c r="W397" i="12" s="1"/>
  <c r="U397" i="12"/>
  <c r="P389" i="12"/>
  <c r="EA366" i="12"/>
  <c r="DZ366" i="12"/>
  <c r="BS378" i="12"/>
  <c r="BT378" i="12" s="1"/>
  <c r="BU378" i="12" s="1"/>
  <c r="W379" i="12"/>
  <c r="Y379" i="12" s="1"/>
  <c r="BR364" i="12"/>
  <c r="BO364" i="12"/>
  <c r="H359" i="12"/>
  <c r="DX380" i="12"/>
  <c r="EJ380" i="12" s="1"/>
  <c r="AQ349" i="12"/>
  <c r="AS349" i="12"/>
  <c r="AP349" i="12"/>
  <c r="AK349" i="12"/>
  <c r="AL349" i="12" s="1"/>
  <c r="AJ349" i="12"/>
  <c r="FH363" i="12"/>
  <c r="ET363" i="12"/>
  <c r="FE363" i="12" s="1"/>
  <c r="P305" i="12"/>
  <c r="R339" i="12"/>
  <c r="AV330" i="12"/>
  <c r="AX330" i="12"/>
  <c r="AB372" i="12"/>
  <c r="AD372" i="12" s="1"/>
  <c r="I333" i="12"/>
  <c r="J333" i="12" s="1"/>
  <c r="K333" i="12" s="1"/>
  <c r="AF330" i="12"/>
  <c r="AG330" i="12" s="1"/>
  <c r="FG314" i="12"/>
  <c r="ET314" i="12"/>
  <c r="AT274" i="12"/>
  <c r="AU274" i="12"/>
  <c r="AZ294" i="12"/>
  <c r="I315" i="12"/>
  <c r="H315" i="12"/>
  <c r="J315" i="12" s="1"/>
  <c r="K315" i="12" s="1"/>
  <c r="AT286" i="12"/>
  <c r="AV286" i="12" s="1"/>
  <c r="AU286" i="12"/>
  <c r="AK254" i="12"/>
  <c r="AL254" i="12" s="1"/>
  <c r="AJ254" i="12"/>
  <c r="AT254" i="12"/>
  <c r="AU254" i="12"/>
  <c r="AV254" i="12" s="1"/>
  <c r="BZ281" i="12"/>
  <c r="CN281" i="12"/>
  <c r="BE282" i="12"/>
  <c r="EA189" i="12"/>
  <c r="AZ268" i="12"/>
  <c r="BA268" i="12" s="1"/>
  <c r="BC268" i="12" s="1"/>
  <c r="BJ230" i="12"/>
  <c r="BM230" i="12" s="1"/>
  <c r="BK230" i="12"/>
  <c r="AT236" i="12"/>
  <c r="AX233" i="12"/>
  <c r="AV233" i="12"/>
  <c r="ED201" i="12"/>
  <c r="DZ201" i="12"/>
  <c r="FH164" i="12"/>
  <c r="ET164" i="12"/>
  <c r="FE164" i="12" s="1"/>
  <c r="AZ214" i="12"/>
  <c r="EY128" i="12"/>
  <c r="ET128" i="12"/>
  <c r="FE128" i="12" s="1"/>
  <c r="AP207" i="12"/>
  <c r="DZ185" i="12"/>
  <c r="EA185" i="12"/>
  <c r="BW216" i="12"/>
  <c r="AO185" i="12"/>
  <c r="AP185" i="12" s="1"/>
  <c r="AQ185" i="12" s="1"/>
  <c r="AY173" i="12"/>
  <c r="ET156" i="12"/>
  <c r="FE156" i="12" s="1"/>
  <c r="FH156" i="12"/>
  <c r="EG127" i="12"/>
  <c r="BH194" i="12"/>
  <c r="BF194" i="12"/>
  <c r="EJ170" i="12"/>
  <c r="DZ170" i="12"/>
  <c r="BD140" i="12"/>
  <c r="BE140" i="12"/>
  <c r="BF140" i="12"/>
  <c r="DX200" i="12"/>
  <c r="EJ200" i="12" s="1"/>
  <c r="BI174" i="12"/>
  <c r="BJ174" i="12"/>
  <c r="BK174" i="12" s="1"/>
  <c r="AP141" i="12"/>
  <c r="BO105" i="12"/>
  <c r="BR105" i="12" s="1"/>
  <c r="BP105" i="12"/>
  <c r="AU176" i="12"/>
  <c r="U150" i="12"/>
  <c r="FG111" i="12"/>
  <c r="ET111" i="12"/>
  <c r="FF111" i="12" s="1"/>
  <c r="Z133" i="12"/>
  <c r="AZ92" i="12"/>
  <c r="BJ73" i="12"/>
  <c r="BK73" i="12" s="1"/>
  <c r="AB141" i="12"/>
  <c r="AD141" i="12" s="1"/>
  <c r="AT54" i="12"/>
  <c r="AU54" i="12"/>
  <c r="AV54" i="12" s="1"/>
  <c r="BW162" i="12"/>
  <c r="BU162" i="12"/>
  <c r="FG113" i="12"/>
  <c r="ET113" i="12"/>
  <c r="FF113" i="12" s="1"/>
  <c r="BZ123" i="12"/>
  <c r="CN123" i="12"/>
  <c r="U71" i="12"/>
  <c r="EX16" i="12"/>
  <c r="ET16" i="12"/>
  <c r="FE16" i="12" s="1"/>
  <c r="BE30" i="12"/>
  <c r="BD30" i="12"/>
  <c r="BU76" i="12"/>
  <c r="BW76" i="12" s="1"/>
  <c r="EG31" i="12"/>
  <c r="DX31" i="12"/>
  <c r="EJ31" i="12" s="1"/>
  <c r="AQ14" i="12"/>
  <c r="AS14" i="12" s="1"/>
  <c r="AP14" i="12"/>
  <c r="BO520" i="12"/>
  <c r="BP520" i="12" s="1"/>
  <c r="Z516" i="12"/>
  <c r="AB516" i="12"/>
  <c r="AA516" i="12"/>
  <c r="DZ516" i="12"/>
  <c r="FA512" i="12"/>
  <c r="ET512" i="12"/>
  <c r="FF512" i="12" s="1"/>
  <c r="V518" i="12"/>
  <c r="W518" i="12" s="1"/>
  <c r="U518" i="12"/>
  <c r="FC511" i="12"/>
  <c r="AY507" i="12"/>
  <c r="EX494" i="12"/>
  <c r="ET494" i="12"/>
  <c r="FF494" i="12" s="1"/>
  <c r="EW494" i="12"/>
  <c r="AJ501" i="12"/>
  <c r="R494" i="12"/>
  <c r="T494" i="12" s="1"/>
  <c r="BJ489" i="12"/>
  <c r="BI489" i="12"/>
  <c r="BK489" i="12"/>
  <c r="AJ493" i="12"/>
  <c r="BT488" i="12"/>
  <c r="BS488" i="12"/>
  <c r="BU488" i="12"/>
  <c r="BH491" i="12"/>
  <c r="EE475" i="12"/>
  <c r="BH461" i="12"/>
  <c r="P453" i="12"/>
  <c r="DX462" i="12"/>
  <c r="EJ462" i="12" s="1"/>
  <c r="EX458" i="12"/>
  <c r="EW458" i="12"/>
  <c r="ET457" i="12"/>
  <c r="FF457" i="12" s="1"/>
  <c r="G448" i="12"/>
  <c r="V447" i="12"/>
  <c r="EM436" i="12"/>
  <c r="DX436" i="12"/>
  <c r="EJ436" i="12" s="1"/>
  <c r="AL446" i="12"/>
  <c r="AN446" i="12" s="1"/>
  <c r="BS454" i="12"/>
  <c r="EA434" i="12"/>
  <c r="DZ434" i="12"/>
  <c r="BT431" i="12"/>
  <c r="BU431" i="12" s="1"/>
  <c r="R429" i="12"/>
  <c r="AO440" i="12"/>
  <c r="EA408" i="12"/>
  <c r="DZ408" i="12"/>
  <c r="BM397" i="12"/>
  <c r="EX517" i="12"/>
  <c r="ET517" i="12"/>
  <c r="FE517" i="12" s="1"/>
  <c r="BC519" i="12"/>
  <c r="BS520" i="12"/>
  <c r="AP516" i="12"/>
  <c r="EW509" i="12"/>
  <c r="EC507" i="12"/>
  <c r="DZ507" i="12"/>
  <c r="AL510" i="12"/>
  <c r="AN510" i="12" s="1"/>
  <c r="DX507" i="12"/>
  <c r="EJ507" i="12" s="1"/>
  <c r="AD509" i="12"/>
  <c r="AO502" i="12"/>
  <c r="BE494" i="12"/>
  <c r="BF494" i="12" s="1"/>
  <c r="BD494" i="12"/>
  <c r="Z500" i="12"/>
  <c r="AA500" i="12"/>
  <c r="AB500" i="12" s="1"/>
  <c r="AB495" i="12"/>
  <c r="EA496" i="12"/>
  <c r="ET488" i="12"/>
  <c r="AZ482" i="12"/>
  <c r="M489" i="12"/>
  <c r="N489" i="12" s="1"/>
  <c r="V478" i="12"/>
  <c r="W478" i="12" s="1"/>
  <c r="U478" i="12"/>
  <c r="V480" i="12"/>
  <c r="W480" i="12" s="1"/>
  <c r="BM482" i="12"/>
  <c r="I476" i="12"/>
  <c r="AQ478" i="12"/>
  <c r="AS478" i="12" s="1"/>
  <c r="ED467" i="12"/>
  <c r="AS477" i="12"/>
  <c r="CN472" i="12"/>
  <c r="BZ472" i="12"/>
  <c r="ET448" i="12"/>
  <c r="FG448" i="12"/>
  <c r="BF463" i="12"/>
  <c r="Y460" i="12"/>
  <c r="ET446" i="12"/>
  <c r="FF446" i="12" s="1"/>
  <c r="EA520" i="12"/>
  <c r="DZ520" i="12"/>
  <c r="ET515" i="12"/>
  <c r="Y509" i="12"/>
  <c r="AB509" i="12"/>
  <c r="BC504" i="12"/>
  <c r="ET498" i="12"/>
  <c r="FF498" i="12" s="1"/>
  <c r="DZ494" i="12"/>
  <c r="AQ494" i="12"/>
  <c r="ET490" i="12"/>
  <c r="FF490" i="12" s="1"/>
  <c r="BH499" i="12"/>
  <c r="AY487" i="12"/>
  <c r="Z480" i="12"/>
  <c r="AB480" i="12" s="1"/>
  <c r="AA480" i="12"/>
  <c r="Z484" i="12"/>
  <c r="Z478" i="12"/>
  <c r="AA478" i="12"/>
  <c r="AB478" i="12"/>
  <c r="BO479" i="12"/>
  <c r="BN479" i="12"/>
  <c r="U474" i="12"/>
  <c r="FH473" i="12"/>
  <c r="ET473" i="12"/>
  <c r="FE473" i="12" s="1"/>
  <c r="AA466" i="12"/>
  <c r="AB466" i="12" s="1"/>
  <c r="AD466" i="12" s="1"/>
  <c r="EW462" i="12"/>
  <c r="EM446" i="12"/>
  <c r="DX446" i="12"/>
  <c r="EJ446" i="12" s="1"/>
  <c r="I461" i="12"/>
  <c r="AO457" i="12"/>
  <c r="BZ450" i="12"/>
  <c r="AV451" i="12"/>
  <c r="AX451" i="12" s="1"/>
  <c r="BT439" i="12"/>
  <c r="BW433" i="12"/>
  <c r="BR442" i="12"/>
  <c r="EX442" i="12"/>
  <c r="P391" i="12"/>
  <c r="Q391" i="12"/>
  <c r="R391" i="12" s="1"/>
  <c r="Q424" i="12"/>
  <c r="EM418" i="12"/>
  <c r="DX418" i="12"/>
  <c r="EJ418" i="12" s="1"/>
  <c r="DX401" i="12"/>
  <c r="EL401" i="12"/>
  <c r="BD423" i="12"/>
  <c r="BE423" i="12"/>
  <c r="BF423" i="12" s="1"/>
  <c r="FG416" i="12"/>
  <c r="ET416" i="12"/>
  <c r="FF416" i="12" s="1"/>
  <c r="AL420" i="12"/>
  <c r="AP410" i="12"/>
  <c r="AO410" i="12"/>
  <c r="BP404" i="12"/>
  <c r="BR404" i="12" s="1"/>
  <c r="Z400" i="12"/>
  <c r="AA400" i="12" s="1"/>
  <c r="AB400" i="12" s="1"/>
  <c r="EM398" i="12"/>
  <c r="DX398" i="12"/>
  <c r="U357" i="12"/>
  <c r="V357" i="12" s="1"/>
  <c r="W357" i="12" s="1"/>
  <c r="DX399" i="12"/>
  <c r="Q390" i="12"/>
  <c r="AX398" i="12"/>
  <c r="AA408" i="12"/>
  <c r="H403" i="12"/>
  <c r="I395" i="12"/>
  <c r="U364" i="12"/>
  <c r="Q383" i="12"/>
  <c r="R383" i="12" s="1"/>
  <c r="P383" i="12"/>
  <c r="G378" i="12"/>
  <c r="F378" i="12"/>
  <c r="H378" i="12"/>
  <c r="BM357" i="12"/>
  <c r="BJ357" i="12"/>
  <c r="CN386" i="12"/>
  <c r="AB353" i="12"/>
  <c r="AD353" i="12"/>
  <c r="AZ354" i="12"/>
  <c r="BA354" i="12" s="1"/>
  <c r="Q349" i="12"/>
  <c r="P349" i="12"/>
  <c r="BP360" i="12"/>
  <c r="BD325" i="12"/>
  <c r="R354" i="12"/>
  <c r="T354" i="12" s="1"/>
  <c r="Q352" i="12"/>
  <c r="BE514" i="12"/>
  <c r="BF514" i="12" s="1"/>
  <c r="BD514" i="12"/>
  <c r="V519" i="12"/>
  <c r="W519" i="12" s="1"/>
  <c r="AD507" i="12"/>
  <c r="DX502" i="12"/>
  <c r="EJ502" i="12" s="1"/>
  <c r="BU508" i="12"/>
  <c r="BW508" i="12" s="1"/>
  <c r="AZ504" i="12"/>
  <c r="DX500" i="12"/>
  <c r="EJ500" i="12" s="1"/>
  <c r="DX495" i="12"/>
  <c r="EK495" i="12" s="1"/>
  <c r="BO509" i="12"/>
  <c r="BP509" i="12" s="1"/>
  <c r="BN509" i="12"/>
  <c r="BZ495" i="12"/>
  <c r="Q499" i="12"/>
  <c r="R499" i="12" s="1"/>
  <c r="EA506" i="12"/>
  <c r="AQ492" i="12"/>
  <c r="AS492" i="12" s="1"/>
  <c r="ET485" i="12"/>
  <c r="EW504" i="12"/>
  <c r="Z487" i="12"/>
  <c r="AA487" i="12" s="1"/>
  <c r="EY483" i="12"/>
  <c r="EW483" i="12"/>
  <c r="EA487" i="12"/>
  <c r="H501" i="12"/>
  <c r="BS496" i="12"/>
  <c r="AZ496" i="12"/>
  <c r="BA496" i="12"/>
  <c r="AY496" i="12"/>
  <c r="EC488" i="12"/>
  <c r="AP488" i="12"/>
  <c r="AO488" i="12"/>
  <c r="AQ488" i="12"/>
  <c r="FH481" i="12"/>
  <c r="ET481" i="12"/>
  <c r="EA470" i="12"/>
  <c r="AF487" i="12"/>
  <c r="AG487" i="12" s="1"/>
  <c r="L483" i="12"/>
  <c r="K483" i="12"/>
  <c r="AY484" i="12"/>
  <c r="AZ484" i="12"/>
  <c r="BA484" i="12" s="1"/>
  <c r="V471" i="12"/>
  <c r="W471" i="12" s="1"/>
  <c r="Y471" i="12"/>
  <c r="BS484" i="12"/>
  <c r="BU484" i="12" s="1"/>
  <c r="BT484" i="12"/>
  <c r="DZ480" i="12"/>
  <c r="BT482" i="12"/>
  <c r="BU482" i="12" s="1"/>
  <c r="AZ472" i="12"/>
  <c r="BA472" i="12" s="1"/>
  <c r="AY472" i="12"/>
  <c r="AI485" i="12"/>
  <c r="AF491" i="12"/>
  <c r="AG491" i="12" s="1"/>
  <c r="AI491" i="12" s="1"/>
  <c r="DX475" i="12"/>
  <c r="EK475" i="12" s="1"/>
  <c r="EX469" i="12"/>
  <c r="EW467" i="12"/>
  <c r="EX467" i="12"/>
  <c r="EZ466" i="12"/>
  <c r="ET466" i="12"/>
  <c r="FF466" i="12" s="1"/>
  <c r="Q475" i="12"/>
  <c r="R475" i="12" s="1"/>
  <c r="Q469" i="12"/>
  <c r="FA464" i="12"/>
  <c r="ET464" i="12"/>
  <c r="FF464" i="12" s="1"/>
  <c r="BW463" i="12"/>
  <c r="BN453" i="12"/>
  <c r="AS467" i="12"/>
  <c r="AI466" i="12"/>
  <c r="I472" i="12"/>
  <c r="BD476" i="12"/>
  <c r="AJ473" i="12"/>
  <c r="AL473" i="12"/>
  <c r="AK473" i="12"/>
  <c r="T468" i="12"/>
  <c r="J475" i="12"/>
  <c r="CN467" i="12"/>
  <c r="EM460" i="12"/>
  <c r="DX460" i="12"/>
  <c r="EJ460" i="12" s="1"/>
  <c r="F455" i="12"/>
  <c r="G455" i="12" s="1"/>
  <c r="F453" i="12"/>
  <c r="EA449" i="12"/>
  <c r="EA458" i="12"/>
  <c r="DZ458" i="12"/>
  <c r="AV457" i="12"/>
  <c r="AX457" i="12" s="1"/>
  <c r="AK449" i="12"/>
  <c r="AL449" i="12" s="1"/>
  <c r="AJ449" i="12"/>
  <c r="AD449" i="12"/>
  <c r="Z462" i="12"/>
  <c r="BS457" i="12"/>
  <c r="AN453" i="12"/>
  <c r="EW437" i="12"/>
  <c r="EX437" i="12"/>
  <c r="AS465" i="12"/>
  <c r="AU457" i="12"/>
  <c r="BZ465" i="12"/>
  <c r="CN465" i="12"/>
  <c r="BR458" i="12"/>
  <c r="BC467" i="12"/>
  <c r="EW464" i="12"/>
  <c r="BF461" i="12"/>
  <c r="AZ457" i="12"/>
  <c r="AQ450" i="12"/>
  <c r="AS450" i="12" s="1"/>
  <c r="BH451" i="12"/>
  <c r="EX450" i="12"/>
  <c r="EW450" i="12"/>
  <c r="AT445" i="12"/>
  <c r="AV445" i="12" s="1"/>
  <c r="AU445" i="12"/>
  <c r="ET437" i="12"/>
  <c r="FF437" i="12" s="1"/>
  <c r="AY436" i="12"/>
  <c r="AZ436" i="12"/>
  <c r="BA436" i="12" s="1"/>
  <c r="DX429" i="12"/>
  <c r="EK429" i="12" s="1"/>
  <c r="DX454" i="12"/>
  <c r="EJ454" i="12" s="1"/>
  <c r="AG445" i="12"/>
  <c r="AE445" i="12"/>
  <c r="AF445" i="12"/>
  <c r="BN445" i="12"/>
  <c r="BP445" i="12" s="1"/>
  <c r="BO445" i="12"/>
  <c r="Q436" i="12"/>
  <c r="R436" i="12" s="1"/>
  <c r="BC455" i="12"/>
  <c r="AZ455" i="12"/>
  <c r="BA455" i="12" s="1"/>
  <c r="AY454" i="12"/>
  <c r="BK447" i="12"/>
  <c r="BM447" i="12" s="1"/>
  <c r="ET455" i="12"/>
  <c r="U452" i="12"/>
  <c r="BZ448" i="12"/>
  <c r="AS441" i="12"/>
  <c r="BU439" i="12"/>
  <c r="BW439" i="12" s="1"/>
  <c r="BP435" i="12"/>
  <c r="BR435" i="12" s="1"/>
  <c r="AO432" i="12"/>
  <c r="BU437" i="12"/>
  <c r="BW437" i="12" s="1"/>
  <c r="G436" i="12"/>
  <c r="AZ433" i="12"/>
  <c r="U442" i="12"/>
  <c r="BT442" i="12"/>
  <c r="BU442" i="12" s="1"/>
  <c r="BS442" i="12"/>
  <c r="AO438" i="12"/>
  <c r="AP438" i="12" s="1"/>
  <c r="AQ438" i="12" s="1"/>
  <c r="AE441" i="12"/>
  <c r="AF441" i="12"/>
  <c r="AG441" i="12" s="1"/>
  <c r="AL431" i="12"/>
  <c r="AN431" i="12" s="1"/>
  <c r="AP431" i="12"/>
  <c r="AQ431" i="12" s="1"/>
  <c r="P409" i="12"/>
  <c r="Q409" i="12"/>
  <c r="R409" i="12" s="1"/>
  <c r="H426" i="12"/>
  <c r="EA423" i="12"/>
  <c r="DZ423" i="12"/>
  <c r="AT413" i="12"/>
  <c r="AX426" i="12"/>
  <c r="DX411" i="12"/>
  <c r="AU435" i="12"/>
  <c r="AV435" i="12" s="1"/>
  <c r="AX435" i="12" s="1"/>
  <c r="AD432" i="12"/>
  <c r="BZ428" i="12"/>
  <c r="CN430" i="12"/>
  <c r="Z428" i="12"/>
  <c r="W436" i="12"/>
  <c r="Y436" i="12" s="1"/>
  <c r="DX433" i="12"/>
  <c r="P425" i="12"/>
  <c r="BE422" i="12"/>
  <c r="BD422" i="12"/>
  <c r="EA418" i="12"/>
  <c r="AO416" i="12"/>
  <c r="Z407" i="12"/>
  <c r="EA388" i="12"/>
  <c r="DZ388" i="12"/>
  <c r="DX388" i="12"/>
  <c r="EJ388" i="12" s="1"/>
  <c r="BZ421" i="12"/>
  <c r="CN421" i="12"/>
  <c r="AL412" i="12"/>
  <c r="AN412" i="12" s="1"/>
  <c r="EY393" i="12"/>
  <c r="EW393" i="12"/>
  <c r="H429" i="12"/>
  <c r="BT423" i="12"/>
  <c r="BS423" i="12"/>
  <c r="DX420" i="12"/>
  <c r="R422" i="12"/>
  <c r="T422" i="12" s="1"/>
  <c r="EA416" i="12"/>
  <c r="DZ416" i="12"/>
  <c r="CN425" i="12"/>
  <c r="AZ420" i="12"/>
  <c r="AY420" i="12"/>
  <c r="BR420" i="12"/>
  <c r="BZ429" i="12"/>
  <c r="AN423" i="12"/>
  <c r="AY410" i="12"/>
  <c r="BA410" i="12"/>
  <c r="AZ410" i="12"/>
  <c r="EX408" i="12"/>
  <c r="EW408" i="12"/>
  <c r="AX406" i="12"/>
  <c r="AU394" i="12"/>
  <c r="AV394" i="12" s="1"/>
  <c r="W389" i="12"/>
  <c r="Y389" i="12" s="1"/>
  <c r="BH403" i="12"/>
  <c r="AN402" i="12"/>
  <c r="Z402" i="12"/>
  <c r="AA402" i="12"/>
  <c r="ET400" i="12"/>
  <c r="FF400" i="12" s="1"/>
  <c r="FG400" i="12"/>
  <c r="BC393" i="12"/>
  <c r="AZ393" i="12"/>
  <c r="BA393" i="12" s="1"/>
  <c r="BP382" i="12"/>
  <c r="BO382" i="12"/>
  <c r="BR382" i="12" s="1"/>
  <c r="BP414" i="12"/>
  <c r="BR414" i="12" s="1"/>
  <c r="DX404" i="12"/>
  <c r="EJ404" i="12" s="1"/>
  <c r="AA401" i="12"/>
  <c r="EA405" i="12"/>
  <c r="BW407" i="12"/>
  <c r="EW399" i="12"/>
  <c r="W393" i="12"/>
  <c r="Y393" i="12" s="1"/>
  <c r="EA354" i="12"/>
  <c r="DZ354" i="12"/>
  <c r="DX354" i="12"/>
  <c r="EJ354" i="12" s="1"/>
  <c r="AG421" i="12"/>
  <c r="AI421" i="12" s="1"/>
  <c r="EW396" i="12"/>
  <c r="W385" i="12"/>
  <c r="AA382" i="12"/>
  <c r="BM376" i="12"/>
  <c r="CN371" i="12"/>
  <c r="BN399" i="12"/>
  <c r="AG395" i="12"/>
  <c r="R390" i="12"/>
  <c r="T390" i="12" s="1"/>
  <c r="V387" i="12"/>
  <c r="U387" i="12"/>
  <c r="BE406" i="12"/>
  <c r="BF406" i="12" s="1"/>
  <c r="BD406" i="12"/>
  <c r="BO390" i="12"/>
  <c r="AO387" i="12"/>
  <c r="I403" i="12"/>
  <c r="DX390" i="12"/>
  <c r="EJ390" i="12" s="1"/>
  <c r="F401" i="12"/>
  <c r="G401" i="12"/>
  <c r="R387" i="12"/>
  <c r="AJ365" i="12"/>
  <c r="AY397" i="12"/>
  <c r="BH379" i="12"/>
  <c r="P369" i="12"/>
  <c r="EB346" i="12"/>
  <c r="DX346" i="12"/>
  <c r="BN375" i="12"/>
  <c r="BO374" i="12"/>
  <c r="BH371" i="12"/>
  <c r="CN370" i="12"/>
  <c r="AO366" i="12"/>
  <c r="AY364" i="12"/>
  <c r="U360" i="12"/>
  <c r="V385" i="12"/>
  <c r="Y385" i="12" s="1"/>
  <c r="AZ375" i="12"/>
  <c r="DX373" i="12"/>
  <c r="EK373" i="12" s="1"/>
  <c r="DX371" i="12"/>
  <c r="EK371" i="12" s="1"/>
  <c r="AL368" i="12"/>
  <c r="AN368" i="12" s="1"/>
  <c r="AJ383" i="12"/>
  <c r="AJ381" i="12"/>
  <c r="AL381" i="12"/>
  <c r="AK381" i="12"/>
  <c r="DZ378" i="12"/>
  <c r="EX360" i="12"/>
  <c r="FG356" i="12"/>
  <c r="ET356" i="12"/>
  <c r="FF356" i="12" s="1"/>
  <c r="ET353" i="12"/>
  <c r="FE353" i="12" s="1"/>
  <c r="AB398" i="12"/>
  <c r="AD398" i="12" s="1"/>
  <c r="AA353" i="12"/>
  <c r="Z352" i="12"/>
  <c r="AA352" i="12"/>
  <c r="AB352" i="12"/>
  <c r="W367" i="12"/>
  <c r="Y367" i="12" s="1"/>
  <c r="EW370" i="12"/>
  <c r="EX370" i="12"/>
  <c r="BH369" i="12"/>
  <c r="DX344" i="12"/>
  <c r="EK344" i="12" s="1"/>
  <c r="EF344" i="12"/>
  <c r="CN375" i="12"/>
  <c r="BZ375" i="12"/>
  <c r="BS372" i="12"/>
  <c r="BT372" i="12"/>
  <c r="BZ363" i="12"/>
  <c r="CN363" i="12"/>
  <c r="AQ377" i="12"/>
  <c r="AS377" i="12" s="1"/>
  <c r="DX358" i="12"/>
  <c r="EJ358" i="12" s="1"/>
  <c r="BS357" i="12"/>
  <c r="BU357" i="12" s="1"/>
  <c r="BT357" i="12"/>
  <c r="AJ351" i="12"/>
  <c r="EX349" i="12"/>
  <c r="BK382" i="12"/>
  <c r="BM382" i="12" s="1"/>
  <c r="EW363" i="12"/>
  <c r="EX363" i="12"/>
  <c r="BO360" i="12"/>
  <c r="BR360" i="12" s="1"/>
  <c r="EM341" i="12"/>
  <c r="DX341" i="12"/>
  <c r="EJ341" i="12" s="1"/>
  <c r="BJ338" i="12"/>
  <c r="BK338" i="12"/>
  <c r="BM338" i="12" s="1"/>
  <c r="P321" i="12"/>
  <c r="AY350" i="12"/>
  <c r="DZ349" i="12"/>
  <c r="AS346" i="12"/>
  <c r="AT342" i="12"/>
  <c r="AU342" i="12"/>
  <c r="EA321" i="12"/>
  <c r="DX321" i="12"/>
  <c r="EK321" i="12" s="1"/>
  <c r="EY315" i="12"/>
  <c r="EW315" i="12"/>
  <c r="BC305" i="12"/>
  <c r="BZ353" i="12"/>
  <c r="CN353" i="12"/>
  <c r="EW343" i="12"/>
  <c r="AU336" i="12"/>
  <c r="AT336" i="12"/>
  <c r="BJ334" i="12"/>
  <c r="BK334" i="12" s="1"/>
  <c r="BI334" i="12"/>
  <c r="AQ353" i="12"/>
  <c r="AS353" i="12" s="1"/>
  <c r="EX347" i="12"/>
  <c r="CN358" i="12"/>
  <c r="H352" i="12"/>
  <c r="CN344" i="12"/>
  <c r="BZ344" i="12"/>
  <c r="BA357" i="12"/>
  <c r="Z339" i="12"/>
  <c r="AA339" i="12" s="1"/>
  <c r="W338" i="12"/>
  <c r="U338" i="12"/>
  <c r="V338" i="12"/>
  <c r="Y369" i="12"/>
  <c r="BM339" i="12"/>
  <c r="AX312" i="12"/>
  <c r="AU312" i="12"/>
  <c r="AV312" i="12" s="1"/>
  <c r="EM304" i="12"/>
  <c r="DX304" i="12"/>
  <c r="EJ304" i="12" s="1"/>
  <c r="AZ323" i="12"/>
  <c r="V321" i="12"/>
  <c r="W321" i="12" s="1"/>
  <c r="EA303" i="12"/>
  <c r="DX303" i="12"/>
  <c r="EA275" i="12"/>
  <c r="DX275" i="12"/>
  <c r="EJ275" i="12" s="1"/>
  <c r="EX324" i="12"/>
  <c r="G319" i="12"/>
  <c r="EA329" i="12"/>
  <c r="BR333" i="12"/>
  <c r="BP333" i="12"/>
  <c r="BI327" i="12"/>
  <c r="AZ327" i="12"/>
  <c r="BA327" i="12" s="1"/>
  <c r="EB301" i="12"/>
  <c r="DZ301" i="12"/>
  <c r="DX301" i="12"/>
  <c r="EK301" i="12" s="1"/>
  <c r="BE331" i="12"/>
  <c r="BH331" i="12" s="1"/>
  <c r="T322" i="12"/>
  <c r="R322" i="12"/>
  <c r="AU319" i="12"/>
  <c r="AX319" i="12" s="1"/>
  <c r="EM314" i="12"/>
  <c r="DX314" i="12"/>
  <c r="BZ319" i="12"/>
  <c r="CN319" i="12"/>
  <c r="BE301" i="12"/>
  <c r="BS296" i="12"/>
  <c r="CN295" i="12"/>
  <c r="AL293" i="12"/>
  <c r="AN293" i="12" s="1"/>
  <c r="AV288" i="12"/>
  <c r="AU281" i="12"/>
  <c r="AP304" i="12"/>
  <c r="AE292" i="12"/>
  <c r="BE273" i="12"/>
  <c r="BD273" i="12"/>
  <c r="BF273" i="12"/>
  <c r="BZ269" i="12"/>
  <c r="CN269" i="12"/>
  <c r="EA312" i="12"/>
  <c r="DZ312" i="12"/>
  <c r="BO302" i="12"/>
  <c r="BD253" i="12"/>
  <c r="W317" i="12"/>
  <c r="Y317" i="12" s="1"/>
  <c r="AZ298" i="12"/>
  <c r="DX297" i="12"/>
  <c r="EK297" i="12" s="1"/>
  <c r="P292" i="12"/>
  <c r="R292" i="12"/>
  <c r="Q292" i="12"/>
  <c r="EM290" i="12"/>
  <c r="DX290" i="12"/>
  <c r="EJ290" i="12" s="1"/>
  <c r="BO288" i="12"/>
  <c r="Q287" i="12"/>
  <c r="R287" i="12"/>
  <c r="DX269" i="12"/>
  <c r="EJ269" i="12" s="1"/>
  <c r="ET261" i="12"/>
  <c r="FF261" i="12" s="1"/>
  <c r="EE256" i="12"/>
  <c r="DZ256" i="12"/>
  <c r="J327" i="12"/>
  <c r="EW308" i="12"/>
  <c r="AL294" i="12"/>
  <c r="AN294" i="12" s="1"/>
  <c r="AK294" i="12"/>
  <c r="FH286" i="12"/>
  <c r="ET286" i="12"/>
  <c r="FE286" i="12" s="1"/>
  <c r="ET301" i="12"/>
  <c r="FE301" i="12" s="1"/>
  <c r="FF280" i="12"/>
  <c r="EW280" i="12"/>
  <c r="AL266" i="12"/>
  <c r="AN266" i="12" s="1"/>
  <c r="FH254" i="12"/>
  <c r="ET254" i="12"/>
  <c r="FE254" i="12" s="1"/>
  <c r="BU278" i="12"/>
  <c r="BW278" i="12" s="1"/>
  <c r="BD250" i="12"/>
  <c r="BE250" i="12" s="1"/>
  <c r="DX249" i="12"/>
  <c r="EJ249" i="12" s="1"/>
  <c r="EL244" i="12"/>
  <c r="DX244" i="12"/>
  <c r="Q280" i="12"/>
  <c r="R280" i="12" s="1"/>
  <c r="EX278" i="12"/>
  <c r="EW278" i="12"/>
  <c r="AL295" i="12"/>
  <c r="AN295" i="12" s="1"/>
  <c r="AK295" i="12"/>
  <c r="Y301" i="12"/>
  <c r="Q279" i="12"/>
  <c r="R279" i="12" s="1"/>
  <c r="AA285" i="12"/>
  <c r="AG272" i="12"/>
  <c r="AK264" i="12"/>
  <c r="R261" i="12"/>
  <c r="AZ279" i="12"/>
  <c r="BW266" i="12"/>
  <c r="AP255" i="12"/>
  <c r="AQ255" i="12" s="1"/>
  <c r="BT207" i="12"/>
  <c r="BU207" i="12" s="1"/>
  <c r="BS207" i="12"/>
  <c r="EB192" i="12"/>
  <c r="DX192" i="12"/>
  <c r="EK192" i="12" s="1"/>
  <c r="DZ192" i="12"/>
  <c r="AP253" i="12"/>
  <c r="BO221" i="12"/>
  <c r="BR221" i="12" s="1"/>
  <c r="BE199" i="12"/>
  <c r="BF199" i="12" s="1"/>
  <c r="BD199" i="12"/>
  <c r="EW264" i="12"/>
  <c r="R231" i="12"/>
  <c r="AJ228" i="12"/>
  <c r="AY191" i="12"/>
  <c r="FB176" i="12"/>
  <c r="EW176" i="12"/>
  <c r="ET176" i="12"/>
  <c r="FE176" i="12" s="1"/>
  <c r="EX258" i="12"/>
  <c r="ET258" i="12"/>
  <c r="FE258" i="12" s="1"/>
  <c r="AP232" i="12"/>
  <c r="CN272" i="12"/>
  <c r="AF267" i="12"/>
  <c r="AQ256" i="12"/>
  <c r="Q243" i="12"/>
  <c r="R243" i="12" s="1"/>
  <c r="AD232" i="12"/>
  <c r="AI229" i="12"/>
  <c r="AF229" i="12"/>
  <c r="AG229" i="12"/>
  <c r="R274" i="12"/>
  <c r="EM260" i="12"/>
  <c r="DX260" i="12"/>
  <c r="EJ260" i="12" s="1"/>
  <c r="BE244" i="12"/>
  <c r="Z233" i="12"/>
  <c r="G256" i="12"/>
  <c r="G231" i="12"/>
  <c r="F231" i="12"/>
  <c r="ET229" i="12"/>
  <c r="FF229" i="12" s="1"/>
  <c r="AO227" i="12"/>
  <c r="AP227" i="12"/>
  <c r="Q226" i="12"/>
  <c r="BZ201" i="12"/>
  <c r="CN201" i="12"/>
  <c r="H224" i="12"/>
  <c r="AQ221" i="12"/>
  <c r="AS221" i="12"/>
  <c r="BE212" i="12"/>
  <c r="BF212" i="12" s="1"/>
  <c r="V201" i="12"/>
  <c r="BC198" i="12"/>
  <c r="BA198" i="12"/>
  <c r="BM180" i="12"/>
  <c r="BK180" i="12"/>
  <c r="Z171" i="12"/>
  <c r="AA171" i="12"/>
  <c r="EM219" i="12"/>
  <c r="DX219" i="12"/>
  <c r="EJ219" i="12" s="1"/>
  <c r="FG203" i="12"/>
  <c r="ET203" i="12"/>
  <c r="EY182" i="12"/>
  <c r="ET182" i="12"/>
  <c r="AK179" i="12"/>
  <c r="EH162" i="12"/>
  <c r="DZ162" i="12"/>
  <c r="DX141" i="12"/>
  <c r="EJ141" i="12" s="1"/>
  <c r="AK224" i="12"/>
  <c r="P206" i="12"/>
  <c r="AD238" i="12"/>
  <c r="BW226" i="12"/>
  <c r="DX217" i="12"/>
  <c r="EA212" i="12"/>
  <c r="DZ212" i="12"/>
  <c r="ET187" i="12"/>
  <c r="FF187" i="12" s="1"/>
  <c r="AL186" i="12"/>
  <c r="AN186" i="12"/>
  <c r="DZ182" i="12"/>
  <c r="EA182" i="12"/>
  <c r="BU227" i="12"/>
  <c r="BW227" i="12" s="1"/>
  <c r="Q220" i="12"/>
  <c r="R220" i="12" s="1"/>
  <c r="AL209" i="12"/>
  <c r="AN209" i="12" s="1"/>
  <c r="BO202" i="12"/>
  <c r="BP202" i="12" s="1"/>
  <c r="BR202" i="12" s="1"/>
  <c r="Y199" i="12"/>
  <c r="FG193" i="12"/>
  <c r="ET193" i="12"/>
  <c r="FF193" i="12" s="1"/>
  <c r="AJ182" i="12"/>
  <c r="AP231" i="12"/>
  <c r="AG226" i="12"/>
  <c r="AI226" i="12" s="1"/>
  <c r="CN204" i="12"/>
  <c r="BM237" i="12"/>
  <c r="F217" i="12"/>
  <c r="G217" i="12" s="1"/>
  <c r="EX209" i="12"/>
  <c r="DX180" i="12"/>
  <c r="EJ180" i="12" s="1"/>
  <c r="BP185" i="12"/>
  <c r="BO160" i="12"/>
  <c r="AE158" i="12"/>
  <c r="AG143" i="12"/>
  <c r="AI143" i="12" s="1"/>
  <c r="W191" i="12"/>
  <c r="V191" i="12"/>
  <c r="Y191" i="12" s="1"/>
  <c r="EA179" i="12"/>
  <c r="R177" i="12"/>
  <c r="AB162" i="12"/>
  <c r="AD162" i="12" s="1"/>
  <c r="ET142" i="12"/>
  <c r="FE142" i="12" s="1"/>
  <c r="AV138" i="12"/>
  <c r="AX138" i="12" s="1"/>
  <c r="AO137" i="12"/>
  <c r="CN209" i="12"/>
  <c r="V184" i="12"/>
  <c r="W184" i="12" s="1"/>
  <c r="FG183" i="12"/>
  <c r="ET183" i="12"/>
  <c r="AK176" i="12"/>
  <c r="EX174" i="12"/>
  <c r="ET174" i="12"/>
  <c r="FE174" i="12" s="1"/>
  <c r="BA171" i="12"/>
  <c r="BC171" i="12" s="1"/>
  <c r="AZ171" i="12"/>
  <c r="AU168" i="12"/>
  <c r="EM129" i="12"/>
  <c r="DX129" i="12"/>
  <c r="EJ129" i="12" s="1"/>
  <c r="R212" i="12"/>
  <c r="BJ175" i="12"/>
  <c r="BK175" i="12" s="1"/>
  <c r="BT172" i="12"/>
  <c r="BU172" i="12" s="1"/>
  <c r="BK202" i="12"/>
  <c r="BJ183" i="12"/>
  <c r="AG170" i="12"/>
  <c r="AI170" i="12" s="1"/>
  <c r="Y162" i="12"/>
  <c r="AA191" i="12"/>
  <c r="AB191" i="12" s="1"/>
  <c r="AD180" i="12"/>
  <c r="AO177" i="12"/>
  <c r="BF172" i="12"/>
  <c r="AG186" i="12"/>
  <c r="R179" i="12"/>
  <c r="AU169" i="12"/>
  <c r="EX129" i="12"/>
  <c r="EW129" i="12"/>
  <c r="EX110" i="12"/>
  <c r="ET110" i="12"/>
  <c r="FF110" i="12" s="1"/>
  <c r="W180" i="12"/>
  <c r="Y180" i="12" s="1"/>
  <c r="V180" i="12"/>
  <c r="AN138" i="12"/>
  <c r="AT134" i="12"/>
  <c r="AZ117" i="12"/>
  <c r="V100" i="12"/>
  <c r="W100" i="12" s="1"/>
  <c r="U100" i="12"/>
  <c r="F95" i="12"/>
  <c r="G95" i="12" s="1"/>
  <c r="R79" i="12"/>
  <c r="T79" i="12" s="1"/>
  <c r="EX68" i="12"/>
  <c r="AE64" i="12"/>
  <c r="AF64" i="12"/>
  <c r="AG64" i="12" s="1"/>
  <c r="EJ55" i="12"/>
  <c r="DZ55" i="12"/>
  <c r="AP53" i="12"/>
  <c r="AQ53" i="12" s="1"/>
  <c r="AS53" i="12"/>
  <c r="DX40" i="12"/>
  <c r="EJ40" i="12" s="1"/>
  <c r="EC40" i="12"/>
  <c r="DZ40" i="12"/>
  <c r="Q24" i="12"/>
  <c r="R24" i="12" s="1"/>
  <c r="P24" i="12"/>
  <c r="AL151" i="12"/>
  <c r="R139" i="12"/>
  <c r="I135" i="12"/>
  <c r="EW132" i="12"/>
  <c r="EX132" i="12"/>
  <c r="AP130" i="12"/>
  <c r="AQ130" i="12" s="1"/>
  <c r="AB122" i="12"/>
  <c r="AV101" i="12"/>
  <c r="AX101" i="12" s="1"/>
  <c r="EA90" i="12"/>
  <c r="BP75" i="12"/>
  <c r="BR75" i="12"/>
  <c r="BM169" i="12"/>
  <c r="BK169" i="12"/>
  <c r="W157" i="12"/>
  <c r="Y157" i="12" s="1"/>
  <c r="AL146" i="12"/>
  <c r="AN146" i="12" s="1"/>
  <c r="DZ143" i="12"/>
  <c r="FH102" i="12"/>
  <c r="ET102" i="12"/>
  <c r="FH64" i="12"/>
  <c r="ET64" i="12"/>
  <c r="BO59" i="12"/>
  <c r="BP59" i="12"/>
  <c r="BR59" i="12" s="1"/>
  <c r="FB48" i="12"/>
  <c r="ET48" i="12"/>
  <c r="FE48" i="12" s="1"/>
  <c r="EW48" i="12"/>
  <c r="BU44" i="12"/>
  <c r="BW44" i="12" s="1"/>
  <c r="EZ29" i="12"/>
  <c r="AZ24" i="12"/>
  <c r="BA24" i="12"/>
  <c r="BC24" i="12" s="1"/>
  <c r="EZ15" i="12"/>
  <c r="EW15" i="12"/>
  <c r="AY151" i="12"/>
  <c r="AF89" i="12"/>
  <c r="FG161" i="12"/>
  <c r="ET161" i="12"/>
  <c r="BO156" i="12"/>
  <c r="EC97" i="12"/>
  <c r="DZ97" i="12"/>
  <c r="AX96" i="12"/>
  <c r="AS91" i="12"/>
  <c r="AN113" i="12"/>
  <c r="EX113" i="12"/>
  <c r="EW81" i="12"/>
  <c r="EX81" i="12"/>
  <c r="ET81" i="12"/>
  <c r="FF81" i="12" s="1"/>
  <c r="BF36" i="12"/>
  <c r="BH36" i="12"/>
  <c r="BE36" i="12"/>
  <c r="AY30" i="12"/>
  <c r="BF54" i="12"/>
  <c r="T42" i="12"/>
  <c r="BJ40" i="12"/>
  <c r="BM40" i="12" s="1"/>
  <c r="BK40" i="12"/>
  <c r="I89" i="12"/>
  <c r="H89" i="12"/>
  <c r="BU78" i="12"/>
  <c r="BW78" i="12"/>
  <c r="FG57" i="12"/>
  <c r="ET57" i="12"/>
  <c r="FF57" i="12" s="1"/>
  <c r="BN78" i="12"/>
  <c r="BA73" i="12"/>
  <c r="BU68" i="12"/>
  <c r="BW68" i="12"/>
  <c r="AN127" i="12"/>
  <c r="BZ127" i="12"/>
  <c r="CN127" i="12"/>
  <c r="FG35" i="12"/>
  <c r="ET35" i="12"/>
  <c r="FF35" i="12" s="1"/>
  <c r="H30" i="12"/>
  <c r="G30" i="12"/>
  <c r="I32" i="12"/>
  <c r="AZ130" i="12"/>
  <c r="AP521" i="12"/>
  <c r="AQ521" i="12" s="1"/>
  <c r="AO521" i="12"/>
  <c r="AT515" i="12"/>
  <c r="BJ519" i="12"/>
  <c r="BK519" i="12" s="1"/>
  <c r="BI519" i="12"/>
  <c r="G510" i="12"/>
  <c r="BF501" i="12"/>
  <c r="AZ492" i="12"/>
  <c r="AF494" i="12"/>
  <c r="AG494" i="12" s="1"/>
  <c r="AI494" i="12" s="1"/>
  <c r="AP487" i="12"/>
  <c r="AQ487" i="12" s="1"/>
  <c r="AO487" i="12"/>
  <c r="Q497" i="12"/>
  <c r="R497" i="12" s="1"/>
  <c r="EX481" i="12"/>
  <c r="AU475" i="12"/>
  <c r="AV475" i="12" s="1"/>
  <c r="AT475" i="12"/>
  <c r="Z474" i="12"/>
  <c r="AA474" i="12"/>
  <c r="EA459" i="12"/>
  <c r="DZ459" i="12"/>
  <c r="BI473" i="12"/>
  <c r="BN465" i="12"/>
  <c r="FG460" i="12"/>
  <c r="ET460" i="12"/>
  <c r="I463" i="12"/>
  <c r="K463" i="12" s="1"/>
  <c r="DX459" i="12"/>
  <c r="EK459" i="12" s="1"/>
  <c r="EX436" i="12"/>
  <c r="EW436" i="12"/>
  <c r="V435" i="12"/>
  <c r="V454" i="12"/>
  <c r="W454" i="12" s="1"/>
  <c r="U454" i="12"/>
  <c r="AY438" i="12"/>
  <c r="ET423" i="12"/>
  <c r="FF423" i="12" s="1"/>
  <c r="FG423" i="12"/>
  <c r="EX440" i="12"/>
  <c r="U420" i="12"/>
  <c r="CN407" i="12"/>
  <c r="BZ407" i="12"/>
  <c r="EA398" i="12"/>
  <c r="AG404" i="12"/>
  <c r="AI404" i="12" s="1"/>
  <c r="AN387" i="12"/>
  <c r="V381" i="12"/>
  <c r="Y381" i="12" s="1"/>
  <c r="BA377" i="12"/>
  <c r="BC377" i="12" s="1"/>
  <c r="AN401" i="12"/>
  <c r="BS397" i="12"/>
  <c r="EA392" i="12"/>
  <c r="DZ392" i="12"/>
  <c r="BW384" i="12"/>
  <c r="AJ375" i="12"/>
  <c r="BS364" i="12"/>
  <c r="EA383" i="12"/>
  <c r="DZ383" i="12"/>
  <c r="AY380" i="12"/>
  <c r="CN355" i="12"/>
  <c r="BZ355" i="12"/>
  <c r="AF379" i="12"/>
  <c r="AG379" i="12" s="1"/>
  <c r="AE379" i="12"/>
  <c r="AG325" i="12"/>
  <c r="AI325" i="12" s="1"/>
  <c r="BH323" i="12"/>
  <c r="EW311" i="12"/>
  <c r="EX311" i="12"/>
  <c r="BP317" i="12"/>
  <c r="BR317" i="12" s="1"/>
  <c r="EA328" i="12"/>
  <c r="DZ328" i="12"/>
  <c r="V280" i="12"/>
  <c r="W280" i="12" s="1"/>
  <c r="Y280" i="12" s="1"/>
  <c r="CN314" i="12"/>
  <c r="BZ314" i="12"/>
  <c r="BA301" i="12"/>
  <c r="BC301" i="12"/>
  <c r="AB295" i="12"/>
  <c r="AD295" i="12" s="1"/>
  <c r="AA295" i="12"/>
  <c r="BC269" i="12"/>
  <c r="EX257" i="12"/>
  <c r="AB251" i="12"/>
  <c r="AD251" i="12" s="1"/>
  <c r="AQ277" i="12"/>
  <c r="AS277" i="12" s="1"/>
  <c r="AI245" i="12"/>
  <c r="BA282" i="12"/>
  <c r="BC282" i="12"/>
  <c r="EX232" i="12"/>
  <c r="ET232" i="12"/>
  <c r="FE232" i="12" s="1"/>
  <c r="BU280" i="12"/>
  <c r="BW280" i="12" s="1"/>
  <c r="BT280" i="12"/>
  <c r="EX282" i="12"/>
  <c r="U200" i="12"/>
  <c r="V200" i="12" s="1"/>
  <c r="W200" i="12" s="1"/>
  <c r="AA250" i="12"/>
  <c r="EA236" i="12"/>
  <c r="EA227" i="12"/>
  <c r="DX227" i="12"/>
  <c r="EJ227" i="12" s="1"/>
  <c r="ET228" i="12"/>
  <c r="FE228" i="12" s="1"/>
  <c r="FH228" i="12"/>
  <c r="R275" i="12"/>
  <c r="AQ235" i="12"/>
  <c r="EM157" i="12"/>
  <c r="DX157" i="12"/>
  <c r="EJ157" i="12" s="1"/>
  <c r="AP203" i="12"/>
  <c r="AQ203" i="12" s="1"/>
  <c r="AO203" i="12"/>
  <c r="BF188" i="12"/>
  <c r="BH188" i="12"/>
  <c r="DX152" i="12"/>
  <c r="EL152" i="12"/>
  <c r="BU202" i="12"/>
  <c r="BM193" i="12"/>
  <c r="BW251" i="12"/>
  <c r="BT251" i="12"/>
  <c r="AI194" i="12"/>
  <c r="AZ261" i="12"/>
  <c r="BA261" i="12" s="1"/>
  <c r="F186" i="12"/>
  <c r="M136" i="12"/>
  <c r="N136" i="12" s="1"/>
  <c r="AT166" i="12"/>
  <c r="AP187" i="12"/>
  <c r="AQ187" i="12"/>
  <c r="AS187" i="12" s="1"/>
  <c r="BJ148" i="12"/>
  <c r="BK148" i="12" s="1"/>
  <c r="BI148" i="12"/>
  <c r="BD145" i="12"/>
  <c r="BE145" i="12"/>
  <c r="BF145" i="12" s="1"/>
  <c r="EM113" i="12"/>
  <c r="DX113" i="12"/>
  <c r="EJ113" i="12" s="1"/>
  <c r="AQ101" i="12"/>
  <c r="AS101" i="12" s="1"/>
  <c r="AP62" i="12"/>
  <c r="AQ62" i="12"/>
  <c r="AS62" i="12" s="1"/>
  <c r="AQ120" i="12"/>
  <c r="AS120" i="12" s="1"/>
  <c r="BE105" i="12"/>
  <c r="BF105" i="12" s="1"/>
  <c r="BD105" i="12"/>
  <c r="H54" i="12"/>
  <c r="BW519" i="12"/>
  <c r="BT519" i="12"/>
  <c r="BP514" i="12"/>
  <c r="BR514" i="12" s="1"/>
  <c r="EW519" i="12"/>
  <c r="EX519" i="12"/>
  <c r="BF517" i="12"/>
  <c r="BZ512" i="12"/>
  <c r="BE501" i="12"/>
  <c r="BH501" i="12" s="1"/>
  <c r="J508" i="12"/>
  <c r="AO506" i="12"/>
  <c r="EA490" i="12"/>
  <c r="DZ490" i="12"/>
  <c r="DX490" i="12"/>
  <c r="EJ490" i="12" s="1"/>
  <c r="AK495" i="12"/>
  <c r="AN495" i="12" s="1"/>
  <c r="DZ474" i="12"/>
  <c r="F478" i="12"/>
  <c r="G478" i="12"/>
  <c r="EA469" i="12"/>
  <c r="AG469" i="12"/>
  <c r="AI469" i="12" s="1"/>
  <c r="AN466" i="12"/>
  <c r="AL466" i="12"/>
  <c r="AZ464" i="12"/>
  <c r="P449" i="12"/>
  <c r="Q449" i="12" s="1"/>
  <c r="DZ453" i="12"/>
  <c r="BF445" i="12"/>
  <c r="BH445" i="12" s="1"/>
  <c r="BM450" i="12"/>
  <c r="BJ450" i="12"/>
  <c r="BK450" i="12" s="1"/>
  <c r="AB446" i="12"/>
  <c r="AD446" i="12" s="1"/>
  <c r="EA450" i="12"/>
  <c r="DZ450" i="12"/>
  <c r="DZ460" i="12"/>
  <c r="Z452" i="12"/>
  <c r="FG444" i="12"/>
  <c r="ET444" i="12"/>
  <c r="FF444" i="12" s="1"/>
  <c r="Q440" i="12"/>
  <c r="BK437" i="12"/>
  <c r="BM437" i="12" s="1"/>
  <c r="AP435" i="12"/>
  <c r="AQ435" i="12" s="1"/>
  <c r="AD433" i="12"/>
  <c r="AK421" i="12"/>
  <c r="AL421" i="12" s="1"/>
  <c r="AJ421" i="12"/>
  <c r="EA391" i="12"/>
  <c r="DX391" i="12"/>
  <c r="EA402" i="12"/>
  <c r="DZ402" i="12"/>
  <c r="BU519" i="12"/>
  <c r="EA521" i="12"/>
  <c r="DZ521" i="12"/>
  <c r="BR516" i="12"/>
  <c r="AX517" i="12"/>
  <c r="BE513" i="12"/>
  <c r="Q509" i="12"/>
  <c r="R509" i="12" s="1"/>
  <c r="DX492" i="12"/>
  <c r="EJ492" i="12" s="1"/>
  <c r="EC492" i="12"/>
  <c r="AX504" i="12"/>
  <c r="AV504" i="12"/>
  <c r="AT501" i="12"/>
  <c r="ET495" i="12"/>
  <c r="FE495" i="12" s="1"/>
  <c r="AB492" i="12"/>
  <c r="AD492" i="12" s="1"/>
  <c r="BD480" i="12"/>
  <c r="DX484" i="12"/>
  <c r="EJ484" i="12" s="1"/>
  <c r="BR474" i="12"/>
  <c r="FG468" i="12"/>
  <c r="ET468" i="12"/>
  <c r="DX453" i="12"/>
  <c r="EK453" i="12" s="1"/>
  <c r="P461" i="12"/>
  <c r="R466" i="12"/>
  <c r="T466" i="12" s="1"/>
  <c r="BR466" i="12"/>
  <c r="BO466" i="12"/>
  <c r="BP466" i="12" s="1"/>
  <c r="BS458" i="12"/>
  <c r="ET449" i="12"/>
  <c r="FE449" i="12" s="1"/>
  <c r="T460" i="12"/>
  <c r="Q460" i="12"/>
  <c r="R460" i="12" s="1"/>
  <c r="AU452" i="12"/>
  <c r="AV452" i="12" s="1"/>
  <c r="AX452" i="12" s="1"/>
  <c r="AG463" i="12"/>
  <c r="AI463" i="12" s="1"/>
  <c r="Z457" i="12"/>
  <c r="AA457" i="12"/>
  <c r="AB457" i="12" s="1"/>
  <c r="EW441" i="12"/>
  <c r="EX441" i="12"/>
  <c r="ET516" i="12"/>
  <c r="FF516" i="12" s="1"/>
  <c r="AZ516" i="12"/>
  <c r="BA516" i="12"/>
  <c r="AY516" i="12"/>
  <c r="U521" i="12"/>
  <c r="V521" i="12"/>
  <c r="V513" i="12"/>
  <c r="ET508" i="12"/>
  <c r="FF508" i="12" s="1"/>
  <c r="BF519" i="12"/>
  <c r="DX503" i="12"/>
  <c r="EK503" i="12" s="1"/>
  <c r="BN511" i="12"/>
  <c r="AJ513" i="12"/>
  <c r="AN508" i="12"/>
  <c r="EL491" i="12"/>
  <c r="DX491" i="12"/>
  <c r="EK491" i="12" s="1"/>
  <c r="BF503" i="12"/>
  <c r="BH503" i="12" s="1"/>
  <c r="AX511" i="12"/>
  <c r="P485" i="12"/>
  <c r="BS487" i="12"/>
  <c r="BT492" i="12"/>
  <c r="AO496" i="12"/>
  <c r="AP496" i="12" s="1"/>
  <c r="AQ496" i="12" s="1"/>
  <c r="AI478" i="12"/>
  <c r="BZ482" i="12"/>
  <c r="CN482" i="12"/>
  <c r="BD482" i="12"/>
  <c r="DX467" i="12"/>
  <c r="EJ467" i="12" s="1"/>
  <c r="AQ469" i="12"/>
  <c r="AS469" i="12" s="1"/>
  <c r="U458" i="12"/>
  <c r="BZ449" i="12"/>
  <c r="CN449" i="12"/>
  <c r="ET462" i="12"/>
  <c r="FF462" i="12" s="1"/>
  <c r="AJ439" i="12"/>
  <c r="AK439" i="12"/>
  <c r="AL439" i="12" s="1"/>
  <c r="AI459" i="12"/>
  <c r="AU438" i="12"/>
  <c r="AV438" i="12" s="1"/>
  <c r="EA430" i="12"/>
  <c r="DZ430" i="12"/>
  <c r="ET452" i="12"/>
  <c r="FF452" i="12" s="1"/>
  <c r="BA448" i="12"/>
  <c r="BC448" i="12" s="1"/>
  <c r="BC447" i="12"/>
  <c r="EX438" i="12"/>
  <c r="AQ436" i="12"/>
  <c r="AS436" i="12" s="1"/>
  <c r="BI413" i="12"/>
  <c r="Q432" i="12"/>
  <c r="EW411" i="12"/>
  <c r="EX411" i="12"/>
  <c r="BS428" i="12"/>
  <c r="BI431" i="12"/>
  <c r="BJ431" i="12"/>
  <c r="BK431" i="12" s="1"/>
  <c r="AE425" i="12"/>
  <c r="AB411" i="12"/>
  <c r="AD411" i="12" s="1"/>
  <c r="DZ421" i="12"/>
  <c r="BJ417" i="12"/>
  <c r="BK417" i="12" s="1"/>
  <c r="BK410" i="12"/>
  <c r="BM410" i="12" s="1"/>
  <c r="AI422" i="12"/>
  <c r="BE427" i="12"/>
  <c r="H414" i="12"/>
  <c r="G414" i="12"/>
  <c r="J414" i="12" s="1"/>
  <c r="I414" i="12"/>
  <c r="K414" i="12" s="1"/>
  <c r="AJ415" i="12"/>
  <c r="Y417" i="12"/>
  <c r="DX408" i="12"/>
  <c r="EJ408" i="12" s="1"/>
  <c r="EW402" i="12"/>
  <c r="AI409" i="12"/>
  <c r="ET372" i="12"/>
  <c r="Y399" i="12"/>
  <c r="BF395" i="12"/>
  <c r="BH395" i="12" s="1"/>
  <c r="AL387" i="12"/>
  <c r="BC395" i="12"/>
  <c r="AU387" i="12"/>
  <c r="DZ387" i="12"/>
  <c r="EA387" i="12"/>
  <c r="AS408" i="12"/>
  <c r="AY390" i="12"/>
  <c r="Z394" i="12"/>
  <c r="AA394" i="12"/>
  <c r="EW383" i="12"/>
  <c r="EX383" i="12"/>
  <c r="ET366" i="12"/>
  <c r="BT356" i="12"/>
  <c r="BU356" i="12" s="1"/>
  <c r="BS356" i="12"/>
  <c r="W377" i="12"/>
  <c r="Y377" i="12" s="1"/>
  <c r="BZ373" i="12"/>
  <c r="CN373" i="12"/>
  <c r="AN357" i="12"/>
  <c r="R356" i="12"/>
  <c r="U380" i="12"/>
  <c r="V370" i="12"/>
  <c r="W370" i="12" s="1"/>
  <c r="U370" i="12"/>
  <c r="K367" i="12"/>
  <c r="AB375" i="12"/>
  <c r="AD375" i="12" s="1"/>
  <c r="AU369" i="12"/>
  <c r="AV369" i="12" s="1"/>
  <c r="AX369" i="12" s="1"/>
  <c r="DX357" i="12"/>
  <c r="EJ357" i="12" s="1"/>
  <c r="Q379" i="12"/>
  <c r="R379" i="12" s="1"/>
  <c r="P379" i="12"/>
  <c r="EW365" i="12"/>
  <c r="EL363" i="12"/>
  <c r="DX363" i="12"/>
  <c r="EK363" i="12" s="1"/>
  <c r="AT355" i="12"/>
  <c r="BW339" i="12"/>
  <c r="V336" i="12"/>
  <c r="AP340" i="12"/>
  <c r="W327" i="12"/>
  <c r="Y327" i="12" s="1"/>
  <c r="BC344" i="12"/>
  <c r="EZ337" i="12"/>
  <c r="DX347" i="12"/>
  <c r="EJ347" i="12" s="1"/>
  <c r="AS302" i="12"/>
  <c r="BT325" i="12"/>
  <c r="AO330" i="12"/>
  <c r="AP330" i="12" s="1"/>
  <c r="Q309" i="12"/>
  <c r="AE303" i="12"/>
  <c r="AF303" i="12"/>
  <c r="AG303" i="12" s="1"/>
  <c r="BF323" i="12"/>
  <c r="ET347" i="12"/>
  <c r="I338" i="12"/>
  <c r="AF334" i="12"/>
  <c r="BS518" i="12"/>
  <c r="BT518" i="12"/>
  <c r="BU518" i="12"/>
  <c r="BW514" i="12"/>
  <c r="AT519" i="12"/>
  <c r="EW508" i="12"/>
  <c r="AK509" i="12"/>
  <c r="BS498" i="12"/>
  <c r="BT498" i="12" s="1"/>
  <c r="AD505" i="12"/>
  <c r="EZ500" i="12"/>
  <c r="EW500" i="12"/>
  <c r="DX506" i="12"/>
  <c r="EJ506" i="12" s="1"/>
  <c r="DZ502" i="12"/>
  <c r="BO492" i="12"/>
  <c r="AA490" i="12"/>
  <c r="AB490" i="12" s="1"/>
  <c r="Z490" i="12"/>
  <c r="EA485" i="12"/>
  <c r="DX485" i="12"/>
  <c r="EK485" i="12" s="1"/>
  <c r="BE499" i="12"/>
  <c r="BZ493" i="12"/>
  <c r="CN493" i="12"/>
  <c r="EW490" i="12"/>
  <c r="DX493" i="12"/>
  <c r="EK493" i="12" s="1"/>
  <c r="BJ521" i="12"/>
  <c r="BK521" i="12" s="1"/>
  <c r="BM516" i="12"/>
  <c r="BZ521" i="12"/>
  <c r="Z521" i="12"/>
  <c r="AA521" i="12"/>
  <c r="AB521" i="12" s="1"/>
  <c r="U520" i="12"/>
  <c r="V520" i="12"/>
  <c r="W520" i="12" s="1"/>
  <c r="AY512" i="12"/>
  <c r="AO512" i="12"/>
  <c r="I516" i="12"/>
  <c r="ET518" i="12"/>
  <c r="FF518" i="12" s="1"/>
  <c r="DZ510" i="12"/>
  <c r="Q512" i="12"/>
  <c r="BP518" i="12"/>
  <c r="BR518" i="12" s="1"/>
  <c r="BT515" i="12"/>
  <c r="AD514" i="12"/>
  <c r="EA504" i="12"/>
  <c r="V510" i="12"/>
  <c r="W510" i="12" s="1"/>
  <c r="BW505" i="12"/>
  <c r="DZ513" i="12"/>
  <c r="EA513" i="12"/>
  <c r="AT513" i="12"/>
  <c r="AS513" i="12"/>
  <c r="J509" i="12"/>
  <c r="AZ508" i="12"/>
  <c r="AN515" i="12"/>
  <c r="EX502" i="12"/>
  <c r="EW502" i="12"/>
  <c r="ET502" i="12"/>
  <c r="FF502" i="12" s="1"/>
  <c r="AQ499" i="12"/>
  <c r="AS499" i="12" s="1"/>
  <c r="BA504" i="12"/>
  <c r="EM497" i="12"/>
  <c r="DX497" i="12"/>
  <c r="EJ497" i="12" s="1"/>
  <c r="EA500" i="12"/>
  <c r="DZ500" i="12"/>
  <c r="BA497" i="12"/>
  <c r="BC497" i="12" s="1"/>
  <c r="EW495" i="12"/>
  <c r="EX495" i="12"/>
  <c r="BC495" i="12"/>
  <c r="AQ497" i="12"/>
  <c r="AS497" i="12" s="1"/>
  <c r="BR494" i="12"/>
  <c r="BP494" i="12"/>
  <c r="EW492" i="12"/>
  <c r="AX505" i="12"/>
  <c r="V502" i="12"/>
  <c r="AI508" i="12"/>
  <c r="AN500" i="12"/>
  <c r="BZ501" i="12"/>
  <c r="Y493" i="12"/>
  <c r="BS506" i="12"/>
  <c r="BW491" i="12"/>
  <c r="AB489" i="12"/>
  <c r="AD489" i="12" s="1"/>
  <c r="BW503" i="12"/>
  <c r="BF499" i="12"/>
  <c r="AX502" i="12"/>
  <c r="DX504" i="12"/>
  <c r="EJ504" i="12" s="1"/>
  <c r="AS490" i="12"/>
  <c r="AQ490" i="12"/>
  <c r="J488" i="12"/>
  <c r="BU483" i="12"/>
  <c r="BW483" i="12" s="1"/>
  <c r="T478" i="12"/>
  <c r="ET497" i="12"/>
  <c r="J501" i="12"/>
  <c r="I501" i="12"/>
  <c r="AD485" i="12"/>
  <c r="ET496" i="12"/>
  <c r="FF496" i="12" s="1"/>
  <c r="DX496" i="12"/>
  <c r="EJ496" i="12" s="1"/>
  <c r="AN491" i="12"/>
  <c r="AY488" i="12"/>
  <c r="EA481" i="12"/>
  <c r="AX482" i="12"/>
  <c r="BP493" i="12"/>
  <c r="BZ485" i="12"/>
  <c r="AS482" i="12"/>
  <c r="CN477" i="12"/>
  <c r="BT481" i="12"/>
  <c r="BW485" i="12"/>
  <c r="AD483" i="12"/>
  <c r="Y482" i="12"/>
  <c r="AL484" i="12"/>
  <c r="AN484" i="12" s="1"/>
  <c r="G480" i="12"/>
  <c r="F480" i="12"/>
  <c r="DX478" i="12"/>
  <c r="ET475" i="12"/>
  <c r="FH475" i="12"/>
  <c r="Y477" i="12"/>
  <c r="EL471" i="12"/>
  <c r="DX471" i="12"/>
  <c r="EK471" i="12" s="1"/>
  <c r="BR470" i="12"/>
  <c r="AZ477" i="12"/>
  <c r="BA477" i="12" s="1"/>
  <c r="AZ470" i="12"/>
  <c r="AP486" i="12"/>
  <c r="EA479" i="12"/>
  <c r="AV476" i="12"/>
  <c r="AX476" i="12" s="1"/>
  <c r="DX472" i="12"/>
  <c r="EJ472" i="12" s="1"/>
  <c r="AZ494" i="12"/>
  <c r="AN488" i="12"/>
  <c r="AS479" i="12"/>
  <c r="AG472" i="12"/>
  <c r="AI472" i="12" s="1"/>
  <c r="BF469" i="12"/>
  <c r="BH469" i="12" s="1"/>
  <c r="EA464" i="12"/>
  <c r="DZ464" i="12"/>
  <c r="DX464" i="12"/>
  <c r="EJ464" i="12" s="1"/>
  <c r="AV471" i="12"/>
  <c r="AX471" i="12" s="1"/>
  <c r="AD468" i="12"/>
  <c r="AA468" i="12"/>
  <c r="AB468" i="12" s="1"/>
  <c r="G467" i="12"/>
  <c r="BO464" i="12"/>
  <c r="ET465" i="12"/>
  <c r="FE465" i="12" s="1"/>
  <c r="EM448" i="12"/>
  <c r="DX448" i="12"/>
  <c r="EJ448" i="12" s="1"/>
  <c r="H477" i="12"/>
  <c r="AY476" i="12"/>
  <c r="AZ476" i="12"/>
  <c r="BA476" i="12"/>
  <c r="BM472" i="12"/>
  <c r="AF467" i="12"/>
  <c r="AG467" i="12" s="1"/>
  <c r="AU473" i="12"/>
  <c r="AV473" i="12" s="1"/>
  <c r="AT473" i="12"/>
  <c r="H471" i="12"/>
  <c r="I471" i="12" s="1"/>
  <c r="DZ463" i="12"/>
  <c r="AK465" i="12"/>
  <c r="AN465" i="12" s="1"/>
  <c r="J463" i="12"/>
  <c r="BC461" i="12"/>
  <c r="AZ461" i="12"/>
  <c r="BA461" i="12" s="1"/>
  <c r="BC456" i="12"/>
  <c r="BK464" i="12"/>
  <c r="BM464" i="12" s="1"/>
  <c r="AK462" i="12"/>
  <c r="AL462" i="12" s="1"/>
  <c r="BE455" i="12"/>
  <c r="BE437" i="12"/>
  <c r="BD437" i="12"/>
  <c r="BC468" i="12"/>
  <c r="BZ462" i="12"/>
  <c r="CN462" i="12"/>
  <c r="W467" i="12"/>
  <c r="Y467" i="12" s="1"/>
  <c r="AG464" i="12"/>
  <c r="AI464" i="12" s="1"/>
  <c r="T458" i="12"/>
  <c r="DX457" i="12"/>
  <c r="EJ457" i="12" s="1"/>
  <c r="Y466" i="12"/>
  <c r="AF457" i="12"/>
  <c r="AG457" i="12" s="1"/>
  <c r="AA453" i="12"/>
  <c r="AY446" i="12"/>
  <c r="AX465" i="12"/>
  <c r="AK461" i="12"/>
  <c r="BR456" i="12"/>
  <c r="BA457" i="12"/>
  <c r="BC457" i="12" s="1"/>
  <c r="H456" i="12"/>
  <c r="BT449" i="12"/>
  <c r="BU449" i="12" s="1"/>
  <c r="BW449" i="12" s="1"/>
  <c r="AV447" i="12"/>
  <c r="AX447" i="12" s="1"/>
  <c r="AA456" i="12"/>
  <c r="AB456" i="12" s="1"/>
  <c r="Q452" i="12"/>
  <c r="U450" i="12"/>
  <c r="BS450" i="12"/>
  <c r="EX444" i="12"/>
  <c r="EW444" i="12"/>
  <c r="BR454" i="12"/>
  <c r="AG451" i="12"/>
  <c r="AI451" i="12" s="1"/>
  <c r="AB447" i="12"/>
  <c r="AD447" i="12" s="1"/>
  <c r="BC431" i="12"/>
  <c r="BO454" i="12"/>
  <c r="BP454" i="12" s="1"/>
  <c r="EA454" i="12"/>
  <c r="DZ454" i="12"/>
  <c r="AI453" i="12"/>
  <c r="AG446" i="12"/>
  <c r="DX452" i="12"/>
  <c r="EJ452" i="12" s="1"/>
  <c r="BD447" i="12"/>
  <c r="BE447" i="12" s="1"/>
  <c r="BF447" i="12" s="1"/>
  <c r="AP462" i="12"/>
  <c r="AS462" i="12" s="1"/>
  <c r="Y453" i="12"/>
  <c r="EM444" i="12"/>
  <c r="DX444" i="12"/>
  <c r="EJ444" i="12" s="1"/>
  <c r="AL435" i="12"/>
  <c r="AN435" i="12" s="1"/>
  <c r="ET430" i="12"/>
  <c r="FG430" i="12"/>
  <c r="AU444" i="12"/>
  <c r="ET432" i="12"/>
  <c r="FF432" i="12" s="1"/>
  <c r="AB441" i="12"/>
  <c r="AD441" i="12" s="1"/>
  <c r="AF453" i="12"/>
  <c r="AG453" i="12" s="1"/>
  <c r="T442" i="12"/>
  <c r="AG440" i="12"/>
  <c r="AI440" i="12" s="1"/>
  <c r="BR438" i="12"/>
  <c r="BO438" i="12"/>
  <c r="BP438" i="12" s="1"/>
  <c r="Z442" i="12"/>
  <c r="AA442" i="12" s="1"/>
  <c r="AB442" i="12" s="1"/>
  <c r="ET438" i="12"/>
  <c r="FF438" i="12" s="1"/>
  <c r="AD445" i="12"/>
  <c r="H435" i="12"/>
  <c r="BP427" i="12"/>
  <c r="BR427" i="12" s="1"/>
  <c r="Y426" i="12"/>
  <c r="V426" i="12"/>
  <c r="W426" i="12" s="1"/>
  <c r="BZ423" i="12"/>
  <c r="BH439" i="12"/>
  <c r="AK429" i="12"/>
  <c r="FD423" i="12"/>
  <c r="EW423" i="12"/>
  <c r="AT421" i="12"/>
  <c r="BW413" i="12"/>
  <c r="AB435" i="12"/>
  <c r="AD435" i="12" s="1"/>
  <c r="ET440" i="12"/>
  <c r="FF440" i="12" s="1"/>
  <c r="BS440" i="12"/>
  <c r="BT440" i="12" s="1"/>
  <c r="BA435" i="12"/>
  <c r="BC435" i="12" s="1"/>
  <c r="EA428" i="12"/>
  <c r="DZ428" i="12"/>
  <c r="BR431" i="12"/>
  <c r="Y427" i="12"/>
  <c r="DZ424" i="12"/>
  <c r="BH441" i="12"/>
  <c r="EA433" i="12"/>
  <c r="FB413" i="12"/>
  <c r="ET413" i="12"/>
  <c r="EW425" i="12"/>
  <c r="EX425" i="12"/>
  <c r="BN425" i="12"/>
  <c r="BO425" i="12"/>
  <c r="BP425" i="12" s="1"/>
  <c r="W422" i="12"/>
  <c r="Y422" i="12" s="1"/>
  <c r="AZ414" i="12"/>
  <c r="BK427" i="12"/>
  <c r="BM427" i="12" s="1"/>
  <c r="BO421" i="12"/>
  <c r="BP421" i="12" s="1"/>
  <c r="Z418" i="12"/>
  <c r="AA418" i="12"/>
  <c r="AB418" i="12" s="1"/>
  <c r="AL417" i="12"/>
  <c r="AN417" i="12" s="1"/>
  <c r="AY412" i="12"/>
  <c r="AS409" i="12"/>
  <c r="AQ409" i="12"/>
  <c r="DX393" i="12"/>
  <c r="EL393" i="12"/>
  <c r="AN430" i="12"/>
  <c r="Y423" i="12"/>
  <c r="V416" i="12"/>
  <c r="W416" i="12" s="1"/>
  <c r="U416" i="12"/>
  <c r="F413" i="12"/>
  <c r="G413" i="12" s="1"/>
  <c r="AD419" i="12"/>
  <c r="AB419" i="12"/>
  <c r="V422" i="12"/>
  <c r="Y419" i="12"/>
  <c r="AB425" i="12"/>
  <c r="AD425" i="12" s="1"/>
  <c r="AK427" i="12"/>
  <c r="AL423" i="12"/>
  <c r="BR416" i="12"/>
  <c r="I427" i="12"/>
  <c r="AN411" i="12"/>
  <c r="AU412" i="12"/>
  <c r="AV412" i="12" s="1"/>
  <c r="DX403" i="12"/>
  <c r="EK403" i="12" s="1"/>
  <c r="BA396" i="12"/>
  <c r="AZ396" i="12"/>
  <c r="BA388" i="12"/>
  <c r="BC388" i="12"/>
  <c r="AV409" i="12"/>
  <c r="AX409" i="12"/>
  <c r="K406" i="12"/>
  <c r="BE403" i="12"/>
  <c r="AK402" i="12"/>
  <c r="AP400" i="12"/>
  <c r="AQ400" i="12"/>
  <c r="AO400" i="12"/>
  <c r="FG398" i="12"/>
  <c r="ET398" i="12"/>
  <c r="FF398" i="12" s="1"/>
  <c r="AX392" i="12"/>
  <c r="AL380" i="12"/>
  <c r="AN380" i="12"/>
  <c r="W414" i="12"/>
  <c r="Y414" i="12" s="1"/>
  <c r="EW420" i="12"/>
  <c r="BN405" i="12"/>
  <c r="BO405" i="12"/>
  <c r="BP405" i="12" s="1"/>
  <c r="Y401" i="12"/>
  <c r="AD396" i="12"/>
  <c r="BR388" i="12"/>
  <c r="AB401" i="12"/>
  <c r="AD401" i="12" s="1"/>
  <c r="EA348" i="12"/>
  <c r="DZ348" i="12"/>
  <c r="DZ400" i="12"/>
  <c r="T396" i="12"/>
  <c r="Q396" i="12"/>
  <c r="R396" i="12" s="1"/>
  <c r="AN394" i="12"/>
  <c r="DZ386" i="12"/>
  <c r="BM384" i="12"/>
  <c r="Q376" i="12"/>
  <c r="R376" i="12" s="1"/>
  <c r="T376" i="12" s="1"/>
  <c r="EA365" i="12"/>
  <c r="DX365" i="12"/>
  <c r="FB340" i="12"/>
  <c r="AA406" i="12"/>
  <c r="AB406" i="12" s="1"/>
  <c r="AF395" i="12"/>
  <c r="AI395" i="12" s="1"/>
  <c r="BT389" i="12"/>
  <c r="BZ387" i="12"/>
  <c r="BO396" i="12"/>
  <c r="EJ426" i="12"/>
  <c r="DZ426" i="12"/>
  <c r="AF399" i="12"/>
  <c r="AG399" i="12" s="1"/>
  <c r="DX389" i="12"/>
  <c r="EK389" i="12" s="1"/>
  <c r="BK416" i="12"/>
  <c r="BM416" i="12" s="1"/>
  <c r="Q393" i="12"/>
  <c r="AS398" i="12"/>
  <c r="AQ398" i="12"/>
  <c r="BZ402" i="12"/>
  <c r="CN402" i="12"/>
  <c r="DX397" i="12"/>
  <c r="EJ397" i="12" s="1"/>
  <c r="EM394" i="12"/>
  <c r="DX394" i="12"/>
  <c r="EJ394" i="12" s="1"/>
  <c r="CN389" i="12"/>
  <c r="BZ389" i="12"/>
  <c r="AI388" i="12"/>
  <c r="BU385" i="12"/>
  <c r="BW385" i="12" s="1"/>
  <c r="AE369" i="12"/>
  <c r="AU366" i="12"/>
  <c r="AV366" i="12" s="1"/>
  <c r="F382" i="12"/>
  <c r="BE371" i="12"/>
  <c r="AY366" i="12"/>
  <c r="DX364" i="12"/>
  <c r="EJ364" i="12" s="1"/>
  <c r="W362" i="12"/>
  <c r="Y362" i="12" s="1"/>
  <c r="ET360" i="12"/>
  <c r="FF360" i="12" s="1"/>
  <c r="BT379" i="12"/>
  <c r="BW379" i="12" s="1"/>
  <c r="G376" i="12"/>
  <c r="BA375" i="12"/>
  <c r="BC375" i="12" s="1"/>
  <c r="BP361" i="12"/>
  <c r="BR361" i="12" s="1"/>
  <c r="AE383" i="12"/>
  <c r="AT381" i="12"/>
  <c r="CN378" i="12"/>
  <c r="BA371" i="12"/>
  <c r="BC371" i="12"/>
  <c r="AI365" i="12"/>
  <c r="AU386" i="12"/>
  <c r="AD381" i="12"/>
  <c r="BP359" i="12"/>
  <c r="BR359" i="12" s="1"/>
  <c r="Z380" i="12"/>
  <c r="AA380" i="12"/>
  <c r="BD367" i="12"/>
  <c r="AU360" i="12"/>
  <c r="BM356" i="12"/>
  <c r="G359" i="12"/>
  <c r="AU344" i="12"/>
  <c r="AV344" i="12" s="1"/>
  <c r="AT344" i="12"/>
  <c r="BK364" i="12"/>
  <c r="BM364" i="12" s="1"/>
  <c r="DZ373" i="12"/>
  <c r="BS358" i="12"/>
  <c r="BE353" i="12"/>
  <c r="BH353" i="12" s="1"/>
  <c r="EA351" i="12"/>
  <c r="DZ351" i="12"/>
  <c r="AE349" i="12"/>
  <c r="AK379" i="12"/>
  <c r="AL379" i="12" s="1"/>
  <c r="AJ379" i="12"/>
  <c r="AU364" i="12"/>
  <c r="AV364" i="12" s="1"/>
  <c r="Q363" i="12"/>
  <c r="P363" i="12"/>
  <c r="AK361" i="12"/>
  <c r="AL361" i="12" s="1"/>
  <c r="BC379" i="12"/>
  <c r="DX355" i="12"/>
  <c r="EK355" i="12" s="1"/>
  <c r="U350" i="12"/>
  <c r="V350" i="12"/>
  <c r="AU338" i="12"/>
  <c r="P313" i="12"/>
  <c r="Q313" i="12" s="1"/>
  <c r="EA350" i="12"/>
  <c r="DZ350" i="12"/>
  <c r="EA331" i="12"/>
  <c r="DZ331" i="12"/>
  <c r="BC321" i="12"/>
  <c r="DX315" i="12"/>
  <c r="EL315" i="12"/>
  <c r="AY309" i="12"/>
  <c r="AZ309" i="12"/>
  <c r="BA309" i="12" s="1"/>
  <c r="Y303" i="12"/>
  <c r="AA367" i="12"/>
  <c r="AB367" i="12" s="1"/>
  <c r="W349" i="12"/>
  <c r="Y349" i="12"/>
  <c r="ET340" i="12"/>
  <c r="FE340" i="12" s="1"/>
  <c r="AV338" i="12"/>
  <c r="BW334" i="12"/>
  <c r="AO325" i="12"/>
  <c r="AP325" i="12"/>
  <c r="AQ325" i="12" s="1"/>
  <c r="FB313" i="12"/>
  <c r="EW313" i="12"/>
  <c r="AV347" i="12"/>
  <c r="AX347" i="12" s="1"/>
  <c r="AQ346" i="12"/>
  <c r="BZ343" i="12"/>
  <c r="CN343" i="12"/>
  <c r="BK335" i="12"/>
  <c r="BM335" i="12" s="1"/>
  <c r="AG350" i="12"/>
  <c r="AI350" i="12" s="1"/>
  <c r="BF355" i="12"/>
  <c r="BH355" i="12" s="1"/>
  <c r="BR337" i="12"/>
  <c r="BO337" i="12"/>
  <c r="BP337" i="12" s="1"/>
  <c r="DX360" i="12"/>
  <c r="EJ360" i="12" s="1"/>
  <c r="AZ357" i="12"/>
  <c r="BC357" i="12" s="1"/>
  <c r="ET338" i="12"/>
  <c r="FF338" i="12" s="1"/>
  <c r="AL354" i="12"/>
  <c r="AN354" i="12" s="1"/>
  <c r="EW321" i="12"/>
  <c r="EM285" i="12"/>
  <c r="DX285" i="12"/>
  <c r="FG330" i="12"/>
  <c r="ET330" i="12"/>
  <c r="EJ326" i="12"/>
  <c r="DZ326" i="12"/>
  <c r="BR321" i="12"/>
  <c r="G318" i="12"/>
  <c r="AL308" i="12"/>
  <c r="AN308" i="12" s="1"/>
  <c r="AK308" i="12"/>
  <c r="AJ303" i="12"/>
  <c r="FA298" i="12"/>
  <c r="EW298" i="12"/>
  <c r="Y339" i="12"/>
  <c r="Y313" i="12"/>
  <c r="EW325" i="12"/>
  <c r="BF315" i="12"/>
  <c r="BH315" i="12" s="1"/>
  <c r="BP340" i="12"/>
  <c r="BR340" i="12" s="1"/>
  <c r="AS317" i="12"/>
  <c r="AP317" i="12"/>
  <c r="AQ317" i="12" s="1"/>
  <c r="CN306" i="12"/>
  <c r="AP291" i="12"/>
  <c r="AQ291" i="12" s="1"/>
  <c r="AO291" i="12"/>
  <c r="ET285" i="12"/>
  <c r="FF285" i="12" s="1"/>
  <c r="FA279" i="12"/>
  <c r="EW279" i="12"/>
  <c r="ET279" i="12"/>
  <c r="FF279" i="12" s="1"/>
  <c r="CN349" i="12"/>
  <c r="BZ349" i="12"/>
  <c r="BF331" i="12"/>
  <c r="EW302" i="12"/>
  <c r="AA293" i="12"/>
  <c r="EA274" i="12"/>
  <c r="DZ274" i="12"/>
  <c r="H322" i="12"/>
  <c r="EW294" i="12"/>
  <c r="EX273" i="12"/>
  <c r="EW273" i="12"/>
  <c r="CN327" i="12"/>
  <c r="BZ327" i="12"/>
  <c r="AU307" i="12"/>
  <c r="AV307" i="12" s="1"/>
  <c r="DX281" i="12"/>
  <c r="EJ281" i="12" s="1"/>
  <c r="AA280" i="12"/>
  <c r="AB280" i="12" s="1"/>
  <c r="AD280" i="12" s="1"/>
  <c r="V313" i="12"/>
  <c r="W313" i="12" s="1"/>
  <c r="ET304" i="12"/>
  <c r="FF304" i="12" s="1"/>
  <c r="EY297" i="12"/>
  <c r="ET297" i="12"/>
  <c r="FE297" i="12" s="1"/>
  <c r="BH288" i="12"/>
  <c r="BF288" i="12"/>
  <c r="AZ319" i="12"/>
  <c r="BA319" i="12" s="1"/>
  <c r="BC319" i="12" s="1"/>
  <c r="I299" i="12"/>
  <c r="AS295" i="12"/>
  <c r="W329" i="12"/>
  <c r="Y329" i="12" s="1"/>
  <c r="AQ294" i="12"/>
  <c r="EX269" i="12"/>
  <c r="ET269" i="12"/>
  <c r="FF269" i="12" s="1"/>
  <c r="I327" i="12"/>
  <c r="I302" i="12"/>
  <c r="EW288" i="12"/>
  <c r="FE288" i="12"/>
  <c r="BC277" i="12"/>
  <c r="AZ277" i="12"/>
  <c r="BA277" i="12" s="1"/>
  <c r="EL262" i="12"/>
  <c r="DX262" i="12"/>
  <c r="EK262" i="12" s="1"/>
  <c r="BP259" i="12"/>
  <c r="BR259" i="12" s="1"/>
  <c r="AP245" i="12"/>
  <c r="AN257" i="12"/>
  <c r="BP253" i="12"/>
  <c r="BR253" i="12"/>
  <c r="DX283" i="12"/>
  <c r="EJ283" i="12" s="1"/>
  <c r="AG266" i="12"/>
  <c r="AI266" i="12" s="1"/>
  <c r="EX250" i="12"/>
  <c r="EW250" i="12"/>
  <c r="ET284" i="12"/>
  <c r="FE284" i="12" s="1"/>
  <c r="G281" i="12"/>
  <c r="AB270" i="12"/>
  <c r="AD270" i="12" s="1"/>
  <c r="W290" i="12"/>
  <c r="Y290" i="12" s="1"/>
  <c r="DZ281" i="12"/>
  <c r="R285" i="12"/>
  <c r="AY267" i="12"/>
  <c r="EA229" i="12"/>
  <c r="DZ229" i="12"/>
  <c r="BZ260" i="12"/>
  <c r="CN260" i="12"/>
  <c r="BM257" i="12"/>
  <c r="EB252" i="12"/>
  <c r="DX252" i="12"/>
  <c r="EK252" i="12" s="1"/>
  <c r="U237" i="12"/>
  <c r="W237" i="12" s="1"/>
  <c r="V237" i="12"/>
  <c r="W264" i="12"/>
  <c r="Y264" i="12" s="1"/>
  <c r="V264" i="12"/>
  <c r="AI255" i="12"/>
  <c r="AX243" i="12"/>
  <c r="AY223" i="12"/>
  <c r="AZ223" i="12"/>
  <c r="BA223" i="12" s="1"/>
  <c r="AZ208" i="12"/>
  <c r="BA208" i="12" s="1"/>
  <c r="BC208" i="12" s="1"/>
  <c r="AY199" i="12"/>
  <c r="AZ199" i="12"/>
  <c r="BA199" i="12" s="1"/>
  <c r="BJ190" i="12"/>
  <c r="BK190" i="12"/>
  <c r="BM190" i="12" s="1"/>
  <c r="FB168" i="12"/>
  <c r="EW168" i="12"/>
  <c r="EL258" i="12"/>
  <c r="DX258" i="12"/>
  <c r="EK258" i="12" s="1"/>
  <c r="AF252" i="12"/>
  <c r="AE252" i="12"/>
  <c r="AG252" i="12"/>
  <c r="EA242" i="12"/>
  <c r="DZ242" i="12"/>
  <c r="AL230" i="12"/>
  <c r="BZ267" i="12"/>
  <c r="H263" i="12"/>
  <c r="AD271" i="12"/>
  <c r="AB271" i="12"/>
  <c r="BO263" i="12"/>
  <c r="Q274" i="12"/>
  <c r="T274" i="12" s="1"/>
  <c r="BZ264" i="12"/>
  <c r="EZ260" i="12"/>
  <c r="ET260" i="12"/>
  <c r="FF260" i="12" s="1"/>
  <c r="AD252" i="12"/>
  <c r="BJ251" i="12"/>
  <c r="AQ237" i="12"/>
  <c r="AS237" i="12" s="1"/>
  <c r="DX234" i="12"/>
  <c r="EK234" i="12" s="1"/>
  <c r="FG233" i="12"/>
  <c r="ET233" i="12"/>
  <c r="FG231" i="12"/>
  <c r="ET231" i="12"/>
  <c r="FF231" i="12" s="1"/>
  <c r="F218" i="12"/>
  <c r="EB214" i="12"/>
  <c r="DZ214" i="12"/>
  <c r="DX214" i="12"/>
  <c r="EK214" i="12" s="1"/>
  <c r="G207" i="12"/>
  <c r="BZ179" i="12"/>
  <c r="CN179" i="12"/>
  <c r="ET223" i="12"/>
  <c r="FF223" i="12" s="1"/>
  <c r="AE222" i="12"/>
  <c r="AG222" i="12" s="1"/>
  <c r="AF222" i="12"/>
  <c r="BA212" i="12"/>
  <c r="BC212" i="12" s="1"/>
  <c r="BU208" i="12"/>
  <c r="BW208" i="12" s="1"/>
  <c r="DX201" i="12"/>
  <c r="EJ201" i="12" s="1"/>
  <c r="BP200" i="12"/>
  <c r="BR200" i="12"/>
  <c r="BC197" i="12"/>
  <c r="BA197" i="12"/>
  <c r="AL218" i="12"/>
  <c r="AN218" i="12"/>
  <c r="BR210" i="12"/>
  <c r="BP210" i="12"/>
  <c r="AV207" i="12"/>
  <c r="AX207" i="12" s="1"/>
  <c r="BU204" i="12"/>
  <c r="AN185" i="12"/>
  <c r="EZ160" i="12"/>
  <c r="EW160" i="12"/>
  <c r="BK217" i="12"/>
  <c r="BM217" i="12" s="1"/>
  <c r="AZ200" i="12"/>
  <c r="EW222" i="12"/>
  <c r="AV219" i="12"/>
  <c r="AX219" i="12" s="1"/>
  <c r="EX217" i="12"/>
  <c r="BF204" i="12"/>
  <c r="EL196" i="12"/>
  <c r="DX196" i="12"/>
  <c r="EK196" i="12" s="1"/>
  <c r="AA187" i="12"/>
  <c r="AB187" i="12" s="1"/>
  <c r="Z187" i="12"/>
  <c r="AU268" i="12"/>
  <c r="AX268" i="12" s="1"/>
  <c r="AV268" i="12"/>
  <c r="G222" i="12"/>
  <c r="H222" i="12" s="1"/>
  <c r="I222" i="12" s="1"/>
  <c r="AP210" i="12"/>
  <c r="AQ210" i="12" s="1"/>
  <c r="AG204" i="12"/>
  <c r="AI204" i="12" s="1"/>
  <c r="Q250" i="12"/>
  <c r="BP227" i="12"/>
  <c r="BR227" i="12" s="1"/>
  <c r="I225" i="12"/>
  <c r="J225" i="12" s="1"/>
  <c r="AI223" i="12"/>
  <c r="BP215" i="12"/>
  <c r="BR215" i="12" s="1"/>
  <c r="BO215" i="12"/>
  <c r="BA211" i="12"/>
  <c r="BC211" i="12" s="1"/>
  <c r="BC204" i="12"/>
  <c r="BT267" i="12"/>
  <c r="BU267" i="12" s="1"/>
  <c r="Q234" i="12"/>
  <c r="AL229" i="12"/>
  <c r="AN229" i="12" s="1"/>
  <c r="ED209" i="12"/>
  <c r="DX209" i="12"/>
  <c r="AL202" i="12"/>
  <c r="AN202" i="12" s="1"/>
  <c r="AK171" i="12"/>
  <c r="AL171" i="12" s="1"/>
  <c r="AN171" i="12"/>
  <c r="I192" i="12"/>
  <c r="AG184" i="12"/>
  <c r="AI184" i="12" s="1"/>
  <c r="AZ181" i="12"/>
  <c r="AY181" i="12"/>
  <c r="I170" i="12"/>
  <c r="AS160" i="12"/>
  <c r="AQ160" i="12"/>
  <c r="FH158" i="12"/>
  <c r="ET158" i="12"/>
  <c r="FE158" i="12" s="1"/>
  <c r="AD144" i="12"/>
  <c r="AA144" i="12"/>
  <c r="AB144" i="12" s="1"/>
  <c r="BP120" i="12"/>
  <c r="BO116" i="12"/>
  <c r="BP116" i="12" s="1"/>
  <c r="BN116" i="12"/>
  <c r="EW109" i="12"/>
  <c r="EX109" i="12"/>
  <c r="BZ196" i="12"/>
  <c r="CN196" i="12"/>
  <c r="BM161" i="12"/>
  <c r="W143" i="12"/>
  <c r="Y143" i="12" s="1"/>
  <c r="AE142" i="12"/>
  <c r="AF142" i="12"/>
  <c r="AG142" i="12"/>
  <c r="AT188" i="12"/>
  <c r="AZ183" i="12"/>
  <c r="BA183" i="12" s="1"/>
  <c r="AY183" i="12"/>
  <c r="AT174" i="12"/>
  <c r="AP164" i="12"/>
  <c r="AS164" i="12" s="1"/>
  <c r="AQ164" i="12"/>
  <c r="Z163" i="12"/>
  <c r="W147" i="12"/>
  <c r="Y147" i="12"/>
  <c r="BA131" i="12"/>
  <c r="BC131" i="12"/>
  <c r="BU124" i="12"/>
  <c r="BW124" i="12" s="1"/>
  <c r="BJ210" i="12"/>
  <c r="BT186" i="12"/>
  <c r="BU186" i="12" s="1"/>
  <c r="I184" i="12"/>
  <c r="AY153" i="12"/>
  <c r="H216" i="12"/>
  <c r="ET160" i="12"/>
  <c r="FF160" i="12" s="1"/>
  <c r="I209" i="12"/>
  <c r="BM171" i="12"/>
  <c r="BK171" i="12"/>
  <c r="BT208" i="12"/>
  <c r="G131" i="12"/>
  <c r="H131" i="12"/>
  <c r="AY129" i="12"/>
  <c r="AO110" i="12"/>
  <c r="AQ170" i="12"/>
  <c r="AS170" i="12" s="1"/>
  <c r="I160" i="12"/>
  <c r="J160" i="12" s="1"/>
  <c r="BO155" i="12"/>
  <c r="AS149" i="12"/>
  <c r="AQ149" i="12"/>
  <c r="R140" i="12"/>
  <c r="T140" i="12" s="1"/>
  <c r="Q140" i="12"/>
  <c r="EL134" i="12"/>
  <c r="DX134" i="12"/>
  <c r="EK134" i="12" s="1"/>
  <c r="H123" i="12"/>
  <c r="AL119" i="12"/>
  <c r="AN119" i="12" s="1"/>
  <c r="BF102" i="12"/>
  <c r="BH102" i="12"/>
  <c r="AU98" i="12"/>
  <c r="AV98" i="12" s="1"/>
  <c r="AT98" i="12"/>
  <c r="AE94" i="12"/>
  <c r="BU91" i="12"/>
  <c r="BW91" i="12"/>
  <c r="EA78" i="12"/>
  <c r="DZ78" i="12"/>
  <c r="DX78" i="12"/>
  <c r="EK78" i="12" s="1"/>
  <c r="G180" i="12"/>
  <c r="F180" i="12"/>
  <c r="AG139" i="12"/>
  <c r="AI139" i="12" s="1"/>
  <c r="V136" i="12"/>
  <c r="EX133" i="12"/>
  <c r="EW133" i="12"/>
  <c r="AE132" i="12"/>
  <c r="V128" i="12"/>
  <c r="AA122" i="12"/>
  <c r="AD122" i="12" s="1"/>
  <c r="AD93" i="12"/>
  <c r="AB93" i="12"/>
  <c r="P92" i="12"/>
  <c r="Q92" i="12"/>
  <c r="R92" i="12" s="1"/>
  <c r="DZ75" i="12"/>
  <c r="AL120" i="12"/>
  <c r="AN120" i="12" s="1"/>
  <c r="EM100" i="12"/>
  <c r="DX100" i="12"/>
  <c r="EJ100" i="12" s="1"/>
  <c r="AA81" i="12"/>
  <c r="BT36" i="12"/>
  <c r="BU36" i="12" s="1"/>
  <c r="BW36" i="12" s="1"/>
  <c r="AI164" i="12"/>
  <c r="W156" i="12"/>
  <c r="Y156" i="12"/>
  <c r="DZ151" i="12"/>
  <c r="EA151" i="12"/>
  <c r="M127" i="12"/>
  <c r="AD115" i="12"/>
  <c r="AB115" i="12"/>
  <c r="BE112" i="12"/>
  <c r="F109" i="12"/>
  <c r="BK99" i="12"/>
  <c r="BM99" i="12" s="1"/>
  <c r="I87" i="12"/>
  <c r="AK136" i="12"/>
  <c r="AN136" i="12" s="1"/>
  <c r="AL136" i="12"/>
  <c r="AB82" i="12"/>
  <c r="AD82" i="12" s="1"/>
  <c r="AO103" i="12"/>
  <c r="AQ103" i="12" s="1"/>
  <c r="AP103" i="12"/>
  <c r="K115" i="12"/>
  <c r="W44" i="12"/>
  <c r="Y44" i="12" s="1"/>
  <c r="DX24" i="12"/>
  <c r="BR70" i="12"/>
  <c r="V53" i="12"/>
  <c r="T50" i="12"/>
  <c r="R50" i="12"/>
  <c r="AZ45" i="12"/>
  <c r="EK34" i="12"/>
  <c r="DZ34" i="12"/>
  <c r="EW67" i="12"/>
  <c r="BR63" i="12"/>
  <c r="AG47" i="12"/>
  <c r="AI47" i="12" s="1"/>
  <c r="AV35" i="12"/>
  <c r="AX35" i="12" s="1"/>
  <c r="AU35" i="12"/>
  <c r="DX33" i="12"/>
  <c r="EJ33" i="12" s="1"/>
  <c r="W29" i="12"/>
  <c r="Y29" i="12" s="1"/>
  <c r="AV44" i="12"/>
  <c r="BF28" i="12"/>
  <c r="BH28" i="12" s="1"/>
  <c r="BE28" i="12"/>
  <c r="EX23" i="12"/>
  <c r="AV23" i="12"/>
  <c r="AX23" i="12" s="1"/>
  <c r="CN67" i="12"/>
  <c r="BZ67" i="12"/>
  <c r="AU49" i="12"/>
  <c r="AE22" i="12"/>
  <c r="BH18" i="12"/>
  <c r="AK64" i="12"/>
  <c r="BP16" i="12"/>
  <c r="BR16" i="12" s="1"/>
  <c r="DX520" i="12"/>
  <c r="EJ520" i="12" s="1"/>
  <c r="R516" i="12"/>
  <c r="T516" i="12"/>
  <c r="AF520" i="12"/>
  <c r="AG520" i="12" s="1"/>
  <c r="AI520" i="12" s="1"/>
  <c r="V516" i="12"/>
  <c r="Y516" i="12" s="1"/>
  <c r="BN503" i="12"/>
  <c r="G499" i="12"/>
  <c r="AS504" i="12"/>
  <c r="R496" i="12"/>
  <c r="T496" i="12" s="1"/>
  <c r="ET506" i="12"/>
  <c r="EX486" i="12"/>
  <c r="Z477" i="12"/>
  <c r="AB477" i="12" s="1"/>
  <c r="AA477" i="12"/>
  <c r="AO484" i="12"/>
  <c r="EB471" i="12"/>
  <c r="EA468" i="12"/>
  <c r="DZ468" i="12"/>
  <c r="AJ479" i="12"/>
  <c r="BI461" i="12"/>
  <c r="BJ461" i="12"/>
  <c r="BK461" i="12" s="1"/>
  <c r="BR451" i="12"/>
  <c r="BO462" i="12"/>
  <c r="BP462" i="12" s="1"/>
  <c r="BR450" i="12"/>
  <c r="BO450" i="12"/>
  <c r="Q434" i="12"/>
  <c r="R434" i="12" s="1"/>
  <c r="Q444" i="12"/>
  <c r="AT429" i="12"/>
  <c r="Z444" i="12"/>
  <c r="AA444" i="12"/>
  <c r="AB444" i="12" s="1"/>
  <c r="F431" i="12"/>
  <c r="AO424" i="12"/>
  <c r="AP424" i="12"/>
  <c r="AQ424" i="12" s="1"/>
  <c r="AV423" i="12"/>
  <c r="AX423" i="12" s="1"/>
  <c r="EW428" i="12"/>
  <c r="EX428" i="12"/>
  <c r="BN411" i="12"/>
  <c r="EA440" i="12"/>
  <c r="DZ440" i="12"/>
  <c r="AD422" i="12"/>
  <c r="AX416" i="12"/>
  <c r="BZ405" i="12"/>
  <c r="CN405" i="12"/>
  <c r="AU400" i="12"/>
  <c r="FG386" i="12"/>
  <c r="ET386" i="12"/>
  <c r="FF386" i="12" s="1"/>
  <c r="Q406" i="12"/>
  <c r="T406" i="12" s="1"/>
  <c r="R406" i="12"/>
  <c r="AT361" i="12"/>
  <c r="BO412" i="12"/>
  <c r="AY392" i="12"/>
  <c r="BO373" i="12"/>
  <c r="ET371" i="12"/>
  <c r="FE371" i="12" s="1"/>
  <c r="AY352" i="12"/>
  <c r="BA352" i="12" s="1"/>
  <c r="AZ352" i="12"/>
  <c r="AA370" i="12"/>
  <c r="AB370" i="12" s="1"/>
  <c r="Z370" i="12"/>
  <c r="Z358" i="12"/>
  <c r="AA358" i="12"/>
  <c r="AB358" i="12"/>
  <c r="AI380" i="12"/>
  <c r="Q342" i="12"/>
  <c r="R342" i="12" s="1"/>
  <c r="P342" i="12"/>
  <c r="BD350" i="12"/>
  <c r="BE350" i="12" s="1"/>
  <c r="EA342" i="12"/>
  <c r="DZ342" i="12"/>
  <c r="AZ359" i="12"/>
  <c r="EG309" i="12"/>
  <c r="BT351" i="12"/>
  <c r="BU351" i="12" s="1"/>
  <c r="AY333" i="12"/>
  <c r="BO346" i="12"/>
  <c r="BP346" i="12" s="1"/>
  <c r="BR346" i="12" s="1"/>
  <c r="AK310" i="12"/>
  <c r="AL310" i="12"/>
  <c r="AN310" i="12" s="1"/>
  <c r="ET299" i="12"/>
  <c r="FG299" i="12"/>
  <c r="EA308" i="12"/>
  <c r="DZ308" i="12"/>
  <c r="DX308" i="12"/>
  <c r="EJ308" i="12" s="1"/>
  <c r="EC289" i="12"/>
  <c r="DX289" i="12"/>
  <c r="EJ289" i="12" s="1"/>
  <c r="BO285" i="12"/>
  <c r="AD272" i="12"/>
  <c r="AB272" i="12"/>
  <c r="EW245" i="12"/>
  <c r="EX245" i="12"/>
  <c r="Y320" i="12"/>
  <c r="W320" i="12"/>
  <c r="AU327" i="12"/>
  <c r="AV327" i="12" s="1"/>
  <c r="AS298" i="12"/>
  <c r="AP298" i="12"/>
  <c r="AQ298" i="12" s="1"/>
  <c r="EY276" i="12"/>
  <c r="EW276" i="12"/>
  <c r="ET276" i="12"/>
  <c r="FE276" i="12" s="1"/>
  <c r="G265" i="12"/>
  <c r="BT289" i="12"/>
  <c r="F276" i="12"/>
  <c r="EX238" i="12"/>
  <c r="EW238" i="12"/>
  <c r="AT242" i="12"/>
  <c r="AT238" i="12"/>
  <c r="EW230" i="12"/>
  <c r="EX230" i="12"/>
  <c r="R245" i="12"/>
  <c r="F226" i="12"/>
  <c r="G226" i="12"/>
  <c r="AJ222" i="12"/>
  <c r="BC186" i="12"/>
  <c r="BD220" i="12"/>
  <c r="AL200" i="12"/>
  <c r="AO209" i="12"/>
  <c r="AP209" i="12"/>
  <c r="AQ209" i="12" s="1"/>
  <c r="AX201" i="12"/>
  <c r="AV201" i="12"/>
  <c r="CN139" i="12"/>
  <c r="BZ139" i="12"/>
  <c r="BA160" i="12"/>
  <c r="BC160" i="12" s="1"/>
  <c r="BR115" i="12"/>
  <c r="BP115" i="12"/>
  <c r="EY96" i="12"/>
  <c r="EW96" i="12"/>
  <c r="AL178" i="12"/>
  <c r="AN178" i="12" s="1"/>
  <c r="AK168" i="12"/>
  <c r="AN168" i="12" s="1"/>
  <c r="BE156" i="12"/>
  <c r="BF156" i="12" s="1"/>
  <c r="BH156" i="12" s="1"/>
  <c r="AX170" i="12"/>
  <c r="BD175" i="12"/>
  <c r="FB94" i="12"/>
  <c r="EW94" i="12"/>
  <c r="AU100" i="12"/>
  <c r="EM90" i="12"/>
  <c r="DX90" i="12"/>
  <c r="EJ90" i="12" s="1"/>
  <c r="AV81" i="12"/>
  <c r="AX81" i="12" s="1"/>
  <c r="FA151" i="12"/>
  <c r="ET151" i="12"/>
  <c r="FF151" i="12" s="1"/>
  <c r="BF142" i="12"/>
  <c r="BH142" i="12" s="1"/>
  <c r="AA154" i="12"/>
  <c r="AD154" i="12" s="1"/>
  <c r="AB154" i="12"/>
  <c r="BZ55" i="12"/>
  <c r="CN55" i="12"/>
  <c r="EB46" i="12"/>
  <c r="DZ46" i="12"/>
  <c r="DX46" i="12"/>
  <c r="EK46" i="12" s="1"/>
  <c r="I50" i="12"/>
  <c r="J50" i="12" s="1"/>
  <c r="AG37" i="12"/>
  <c r="AI37" i="12" s="1"/>
  <c r="Q78" i="12"/>
  <c r="I54" i="12"/>
  <c r="G41" i="12"/>
  <c r="BR38" i="12"/>
  <c r="BP38" i="12"/>
  <c r="AQ520" i="12"/>
  <c r="AS520" i="12" s="1"/>
  <c r="W516" i="12"/>
  <c r="EX515" i="12"/>
  <c r="BA514" i="12"/>
  <c r="BE511" i="12"/>
  <c r="P513" i="12"/>
  <c r="Q513" i="12"/>
  <c r="R513" i="12" s="1"/>
  <c r="V512" i="12"/>
  <c r="W512" i="12" s="1"/>
  <c r="Y512" i="12" s="1"/>
  <c r="Z502" i="12"/>
  <c r="AA502" i="12"/>
  <c r="AB502" i="12" s="1"/>
  <c r="EA497" i="12"/>
  <c r="DZ497" i="12"/>
  <c r="AB499" i="12"/>
  <c r="P495" i="12"/>
  <c r="BA492" i="12"/>
  <c r="W499" i="12"/>
  <c r="Y499" i="12" s="1"/>
  <c r="Z506" i="12"/>
  <c r="AA506" i="12" s="1"/>
  <c r="AX497" i="12"/>
  <c r="Q489" i="12"/>
  <c r="R489" i="12" s="1"/>
  <c r="AV477" i="12"/>
  <c r="AX477" i="12" s="1"/>
  <c r="BZ488" i="12"/>
  <c r="CN488" i="12"/>
  <c r="EX484" i="12"/>
  <c r="BA480" i="12"/>
  <c r="BC480" i="12" s="1"/>
  <c r="BW490" i="12"/>
  <c r="AP474" i="12"/>
  <c r="AQ474" i="12" s="1"/>
  <c r="AO474" i="12"/>
  <c r="BC469" i="12"/>
  <c r="BT461" i="12"/>
  <c r="BU461" i="12" s="1"/>
  <c r="EA462" i="12"/>
  <c r="DZ462" i="12"/>
  <c r="Y459" i="12"/>
  <c r="AX460" i="12"/>
  <c r="AK438" i="12"/>
  <c r="BO443" i="12"/>
  <c r="BP443" i="12" s="1"/>
  <c r="EA438" i="12"/>
  <c r="DX441" i="12"/>
  <c r="AS433" i="12"/>
  <c r="BE428" i="12"/>
  <c r="BF428" i="12" s="1"/>
  <c r="BD428" i="12"/>
  <c r="AJ433" i="12"/>
  <c r="EW424" i="12"/>
  <c r="AI428" i="12"/>
  <c r="AG428" i="12"/>
  <c r="P399" i="12"/>
  <c r="Q399" i="12"/>
  <c r="AP420" i="12"/>
  <c r="AQ420" i="12" s="1"/>
  <c r="AO420" i="12"/>
  <c r="Y421" i="12"/>
  <c r="Q415" i="12"/>
  <c r="R415" i="12"/>
  <c r="P415" i="12"/>
  <c r="BU412" i="12"/>
  <c r="BW412" i="12" s="1"/>
  <c r="AS412" i="12"/>
  <c r="AQ412" i="12"/>
  <c r="AQ405" i="12"/>
  <c r="AS405" i="12" s="1"/>
  <c r="BZ395" i="12"/>
  <c r="CN395" i="12"/>
  <c r="AY404" i="12"/>
  <c r="Z387" i="12"/>
  <c r="AA387" i="12"/>
  <c r="AB387" i="12"/>
  <c r="AY518" i="12"/>
  <c r="AV514" i="12"/>
  <c r="AX514" i="12" s="1"/>
  <c r="AE511" i="12"/>
  <c r="BN519" i="12"/>
  <c r="BO519" i="12" s="1"/>
  <c r="BP519" i="12" s="1"/>
  <c r="AB504" i="12"/>
  <c r="AD504" i="12" s="1"/>
  <c r="BT512" i="12"/>
  <c r="G515" i="12"/>
  <c r="I515" i="12" s="1"/>
  <c r="AA499" i="12"/>
  <c r="AD499" i="12" s="1"/>
  <c r="H505" i="12"/>
  <c r="P491" i="12"/>
  <c r="AN504" i="12"/>
  <c r="EX506" i="12"/>
  <c r="Q501" i="12"/>
  <c r="R501" i="12" s="1"/>
  <c r="DX487" i="12"/>
  <c r="EJ487" i="12" s="1"/>
  <c r="AL495" i="12"/>
  <c r="DX477" i="12"/>
  <c r="EM477" i="12"/>
  <c r="BF475" i="12"/>
  <c r="BH475" i="12"/>
  <c r="T482" i="12"/>
  <c r="R482" i="12"/>
  <c r="EW471" i="12"/>
  <c r="DX479" i="12"/>
  <c r="EK479" i="12" s="1"/>
  <c r="BA474" i="12"/>
  <c r="AY474" i="12"/>
  <c r="AZ474" i="12"/>
  <c r="AQ472" i="12"/>
  <c r="AS472" i="12" s="1"/>
  <c r="BA471" i="12"/>
  <c r="AJ463" i="12"/>
  <c r="AK474" i="12"/>
  <c r="AL474" i="12" s="1"/>
  <c r="BN473" i="12"/>
  <c r="BO473" i="12"/>
  <c r="BP473" i="12" s="1"/>
  <c r="EW465" i="12"/>
  <c r="EX465" i="12"/>
  <c r="ET469" i="12"/>
  <c r="FE469" i="12" s="1"/>
  <c r="AY460" i="12"/>
  <c r="AV459" i="12"/>
  <c r="AX459" i="12" s="1"/>
  <c r="ET459" i="12"/>
  <c r="Q450" i="12"/>
  <c r="G474" i="12"/>
  <c r="AP458" i="12"/>
  <c r="AQ458" i="12" s="1"/>
  <c r="AO458" i="12"/>
  <c r="AN440" i="12"/>
  <c r="AN520" i="12"/>
  <c r="AL520" i="12"/>
  <c r="BS521" i="12"/>
  <c r="EX516" i="12"/>
  <c r="EW516" i="12"/>
  <c r="AL514" i="12"/>
  <c r="AN514" i="12"/>
  <c r="AE519" i="12"/>
  <c r="AF519" i="12"/>
  <c r="AX512" i="12"/>
  <c r="BS507" i="12"/>
  <c r="EL505" i="12"/>
  <c r="DX505" i="12"/>
  <c r="EA503" i="12"/>
  <c r="DZ503" i="12"/>
  <c r="AN505" i="12"/>
  <c r="AL505" i="12"/>
  <c r="AZ501" i="12"/>
  <c r="DZ492" i="12"/>
  <c r="EX501" i="12"/>
  <c r="EW501" i="12"/>
  <c r="AZ498" i="12"/>
  <c r="BA498" i="12" s="1"/>
  <c r="AY498" i="12"/>
  <c r="AL498" i="12"/>
  <c r="AN498" i="12" s="1"/>
  <c r="EK509" i="12"/>
  <c r="DZ509" i="12"/>
  <c r="AL490" i="12"/>
  <c r="AN490" i="12" s="1"/>
  <c r="BA490" i="12"/>
  <c r="BC490" i="12" s="1"/>
  <c r="DX481" i="12"/>
  <c r="EK481" i="12" s="1"/>
  <c r="EL483" i="12"/>
  <c r="DX483" i="12"/>
  <c r="BC489" i="12"/>
  <c r="BA489" i="12"/>
  <c r="U496" i="12"/>
  <c r="V496" i="12"/>
  <c r="AG489" i="12"/>
  <c r="AI489" i="12" s="1"/>
  <c r="ET486" i="12"/>
  <c r="FF486" i="12" s="1"/>
  <c r="AJ471" i="12"/>
  <c r="ET472" i="12"/>
  <c r="FF472" i="12" s="1"/>
  <c r="DX469" i="12"/>
  <c r="EK469" i="12" s="1"/>
  <c r="EM466" i="12"/>
  <c r="DX466" i="12"/>
  <c r="AN457" i="12"/>
  <c r="AI470" i="12"/>
  <c r="BT465" i="12"/>
  <c r="W470" i="12"/>
  <c r="Y470" i="12" s="1"/>
  <c r="W465" i="12"/>
  <c r="Y465" i="12" s="1"/>
  <c r="H451" i="12"/>
  <c r="AD458" i="12"/>
  <c r="DX450" i="12"/>
  <c r="EJ450" i="12" s="1"/>
  <c r="FG436" i="12"/>
  <c r="ET436" i="12"/>
  <c r="FF436" i="12" s="1"/>
  <c r="EX445" i="12"/>
  <c r="EW445" i="12"/>
  <c r="H447" i="12"/>
  <c r="AY452" i="12"/>
  <c r="BM444" i="12"/>
  <c r="EA432" i="12"/>
  <c r="DZ432" i="12"/>
  <c r="BT434" i="12"/>
  <c r="BS434" i="12"/>
  <c r="BU434" i="12"/>
  <c r="ET441" i="12"/>
  <c r="FE441" i="12" s="1"/>
  <c r="BZ441" i="12"/>
  <c r="CN441" i="12"/>
  <c r="Z440" i="12"/>
  <c r="AA440" i="12"/>
  <c r="AI424" i="12"/>
  <c r="AN434" i="12"/>
  <c r="AX420" i="12"/>
  <c r="EW418" i="12"/>
  <c r="BZ420" i="12"/>
  <c r="CN420" i="12"/>
  <c r="BP409" i="12"/>
  <c r="BZ418" i="12"/>
  <c r="ET402" i="12"/>
  <c r="FF402" i="12" s="1"/>
  <c r="EX404" i="12"/>
  <c r="EW404" i="12"/>
  <c r="AG382" i="12"/>
  <c r="AI382" i="12" s="1"/>
  <c r="BF389" i="12"/>
  <c r="BH389" i="12" s="1"/>
  <c r="U406" i="12"/>
  <c r="AO394" i="12"/>
  <c r="DZ374" i="12"/>
  <c r="AO397" i="12"/>
  <c r="AP397" i="12" s="1"/>
  <c r="AQ397" i="12" s="1"/>
  <c r="BA391" i="12"/>
  <c r="ET389" i="12"/>
  <c r="FE389" i="12" s="1"/>
  <c r="AD388" i="12"/>
  <c r="AA388" i="12"/>
  <c r="AB388" i="12" s="1"/>
  <c r="BZ368" i="12"/>
  <c r="CN368" i="12"/>
  <c r="AO360" i="12"/>
  <c r="DX375" i="12"/>
  <c r="EK375" i="12" s="1"/>
  <c r="BW386" i="12"/>
  <c r="BU386" i="12"/>
  <c r="G384" i="12"/>
  <c r="AG361" i="12"/>
  <c r="V354" i="12"/>
  <c r="AN346" i="12"/>
  <c r="AF374" i="12"/>
  <c r="BD372" i="12"/>
  <c r="ET358" i="12"/>
  <c r="EY351" i="12"/>
  <c r="EW351" i="12"/>
  <c r="AK355" i="12"/>
  <c r="AL355" i="12" s="1"/>
  <c r="AJ355" i="12"/>
  <c r="BA343" i="12"/>
  <c r="BC343" i="12" s="1"/>
  <c r="AX340" i="12"/>
  <c r="BZ347" i="12"/>
  <c r="EA305" i="12"/>
  <c r="DZ305" i="12"/>
  <c r="AI353" i="12"/>
  <c r="AO335" i="12"/>
  <c r="BT327" i="12"/>
  <c r="BU327" i="12" s="1"/>
  <c r="BW327" i="12" s="1"/>
  <c r="EA316" i="12"/>
  <c r="DX316" i="12"/>
  <c r="EJ316" i="12" s="1"/>
  <c r="AB315" i="12"/>
  <c r="AD315" i="12" s="1"/>
  <c r="BO312" i="12"/>
  <c r="BP312" i="12" s="1"/>
  <c r="Z308" i="12"/>
  <c r="BH305" i="12"/>
  <c r="BD277" i="12"/>
  <c r="ET521" i="12"/>
  <c r="BM518" i="12"/>
  <c r="EB515" i="12"/>
  <c r="DZ515" i="12"/>
  <c r="EL515" i="12"/>
  <c r="DX515" i="12"/>
  <c r="EK515" i="12" s="1"/>
  <c r="Z518" i="12"/>
  <c r="Y517" i="12"/>
  <c r="BP516" i="12"/>
  <c r="BH515" i="12"/>
  <c r="AN506" i="12"/>
  <c r="AN521" i="12"/>
  <c r="ET520" i="12"/>
  <c r="FF520" i="12" s="1"/>
  <c r="BD512" i="12"/>
  <c r="AX516" i="12"/>
  <c r="AE515" i="12"/>
  <c r="AF512" i="12"/>
  <c r="AG512" i="12" s="1"/>
  <c r="AX518" i="12"/>
  <c r="DZ514" i="12"/>
  <c r="DX518" i="12"/>
  <c r="EJ518" i="12" s="1"/>
  <c r="AO518" i="12"/>
  <c r="W514" i="12"/>
  <c r="Y514" i="12" s="1"/>
  <c r="BZ511" i="12"/>
  <c r="P519" i="12"/>
  <c r="AJ519" i="12"/>
  <c r="AK519" i="12" s="1"/>
  <c r="AL519" i="12" s="1"/>
  <c r="BW516" i="12"/>
  <c r="H514" i="12"/>
  <c r="AX520" i="12"/>
  <c r="AZ514" i="12"/>
  <c r="BC514" i="12" s="1"/>
  <c r="AS514" i="12"/>
  <c r="AL508" i="12"/>
  <c r="AI514" i="12"/>
  <c r="AG514" i="12"/>
  <c r="BW501" i="12"/>
  <c r="G512" i="12"/>
  <c r="AX509" i="12"/>
  <c r="AU509" i="12"/>
  <c r="AV509" i="12" s="1"/>
  <c r="DX513" i="12"/>
  <c r="EK513" i="12" s="1"/>
  <c r="BN513" i="12"/>
  <c r="BP513" i="12" s="1"/>
  <c r="BO513" i="12"/>
  <c r="K509" i="12"/>
  <c r="AN511" i="12"/>
  <c r="AV507" i="12"/>
  <c r="AX507" i="12" s="1"/>
  <c r="AD503" i="12"/>
  <c r="AA503" i="12"/>
  <c r="AB503" i="12" s="1"/>
  <c r="AF499" i="12"/>
  <c r="AG499" i="12" s="1"/>
  <c r="BN501" i="12"/>
  <c r="BZ500" i="12"/>
  <c r="BR497" i="12"/>
  <c r="AP510" i="12"/>
  <c r="AZ499" i="12"/>
  <c r="EA495" i="12"/>
  <c r="AL506" i="12"/>
  <c r="Y504" i="12"/>
  <c r="BA501" i="12"/>
  <c r="AK498" i="12"/>
  <c r="U506" i="12"/>
  <c r="V506" i="12"/>
  <c r="W506" i="12" s="1"/>
  <c r="ET491" i="12"/>
  <c r="FE491" i="12" s="1"/>
  <c r="DX486" i="12"/>
  <c r="AU499" i="12"/>
  <c r="AV499" i="12" s="1"/>
  <c r="BR489" i="12"/>
  <c r="BP489" i="12"/>
  <c r="AN492" i="12"/>
  <c r="BS504" i="12"/>
  <c r="BU504" i="12" s="1"/>
  <c r="BT504" i="12"/>
  <c r="G502" i="12"/>
  <c r="AN497" i="12"/>
  <c r="AL497" i="12"/>
  <c r="AL485" i="12"/>
  <c r="AN485" i="12"/>
  <c r="AO480" i="12"/>
  <c r="AP480" i="12"/>
  <c r="AQ480" i="12" s="1"/>
  <c r="ET477" i="12"/>
  <c r="FG477" i="12"/>
  <c r="U487" i="12"/>
  <c r="V487" i="12"/>
  <c r="W487" i="12" s="1"/>
  <c r="R498" i="12"/>
  <c r="T498" i="12" s="1"/>
  <c r="EX493" i="12"/>
  <c r="EW493" i="12"/>
  <c r="AF493" i="12"/>
  <c r="AG493" i="12" s="1"/>
  <c r="AE493" i="12"/>
  <c r="Z496" i="12"/>
  <c r="AA496" i="12" s="1"/>
  <c r="EX496" i="12"/>
  <c r="EW496" i="12"/>
  <c r="DX488" i="12"/>
  <c r="EX487" i="12"/>
  <c r="EW487" i="12"/>
  <c r="AU477" i="12"/>
  <c r="AI483" i="12"/>
  <c r="AG483" i="12"/>
  <c r="AD481" i="12"/>
  <c r="DX470" i="12"/>
  <c r="EJ470" i="12" s="1"/>
  <c r="EM470" i="12"/>
  <c r="DZ484" i="12"/>
  <c r="EA484" i="12"/>
  <c r="W481" i="12"/>
  <c r="BC493" i="12"/>
  <c r="V483" i="12"/>
  <c r="W483" i="12" s="1"/>
  <c r="EX478" i="12"/>
  <c r="EW478" i="12"/>
  <c r="AI481" i="12"/>
  <c r="DX474" i="12"/>
  <c r="EJ474" i="12" s="1"/>
  <c r="EX468" i="12"/>
  <c r="BU469" i="12"/>
  <c r="ET479" i="12"/>
  <c r="P479" i="12"/>
  <c r="EX472" i="12"/>
  <c r="AD486" i="12"/>
  <c r="BA494" i="12"/>
  <c r="AU485" i="12"/>
  <c r="AV485" i="12" s="1"/>
  <c r="CN484" i="12"/>
  <c r="BZ484" i="12"/>
  <c r="AU478" i="12"/>
  <c r="AV478" i="12" s="1"/>
  <c r="K475" i="12"/>
  <c r="L475" i="12" s="1"/>
  <c r="R470" i="12"/>
  <c r="Y475" i="12"/>
  <c r="AN472" i="12"/>
  <c r="DX463" i="12"/>
  <c r="EK463" i="12" s="1"/>
  <c r="EW466" i="12"/>
  <c r="AA464" i="12"/>
  <c r="BN461" i="12"/>
  <c r="BR475" i="12"/>
  <c r="AP468" i="12"/>
  <c r="Q465" i="12"/>
  <c r="R465" i="12" s="1"/>
  <c r="P465" i="12"/>
  <c r="EX461" i="12"/>
  <c r="EW461" i="12"/>
  <c r="AB473" i="12"/>
  <c r="AD473" i="12" s="1"/>
  <c r="EX473" i="12"/>
  <c r="EW473" i="12"/>
  <c r="AA472" i="12"/>
  <c r="AB472" i="12" s="1"/>
  <c r="AP466" i="12"/>
  <c r="AL465" i="12"/>
  <c r="AV462" i="12"/>
  <c r="AX462" i="12" s="1"/>
  <c r="Z460" i="12"/>
  <c r="AA460" i="12"/>
  <c r="AB460" i="12" s="1"/>
  <c r="DX439" i="12"/>
  <c r="EK439" i="12" s="1"/>
  <c r="AS464" i="12"/>
  <c r="AY458" i="12"/>
  <c r="DX449" i="12"/>
  <c r="EK449" i="12" s="1"/>
  <c r="AI455" i="12"/>
  <c r="BP450" i="12"/>
  <c r="BR481" i="12"/>
  <c r="AP455" i="12"/>
  <c r="H463" i="12"/>
  <c r="L463" i="12" s="1"/>
  <c r="EW457" i="12"/>
  <c r="EX457" i="12"/>
  <c r="AS463" i="12"/>
  <c r="BN449" i="12"/>
  <c r="EA446" i="12"/>
  <c r="DZ446" i="12"/>
  <c r="AS451" i="12"/>
  <c r="BO434" i="12"/>
  <c r="BR434" i="12"/>
  <c r="AL451" i="12"/>
  <c r="AN451" i="12" s="1"/>
  <c r="R444" i="12"/>
  <c r="T444" i="12" s="1"/>
  <c r="BA453" i="12"/>
  <c r="BC453" i="12" s="1"/>
  <c r="AK445" i="12"/>
  <c r="AL445" i="12"/>
  <c r="AJ445" i="12"/>
  <c r="AF439" i="12"/>
  <c r="AG439" i="12" s="1"/>
  <c r="W435" i="12"/>
  <c r="Y435" i="12" s="1"/>
  <c r="BK458" i="12"/>
  <c r="BM458" i="12" s="1"/>
  <c r="AX454" i="12"/>
  <c r="BT452" i="12"/>
  <c r="BU452" i="12" s="1"/>
  <c r="BS452" i="12"/>
  <c r="BS447" i="12"/>
  <c r="BT447" i="12" s="1"/>
  <c r="AQ462" i="12"/>
  <c r="Z430" i="12"/>
  <c r="W434" i="12"/>
  <c r="Y434" i="12" s="1"/>
  <c r="AY432" i="12"/>
  <c r="AZ432" i="12"/>
  <c r="BA432" i="12"/>
  <c r="AS446" i="12"/>
  <c r="AQ446" i="12"/>
  <c r="V437" i="12"/>
  <c r="H436" i="12"/>
  <c r="EX434" i="12"/>
  <c r="ET434" i="12"/>
  <c r="FF434" i="12" s="1"/>
  <c r="DZ431" i="12"/>
  <c r="V443" i="12"/>
  <c r="W443" i="12" s="1"/>
  <c r="CN445" i="12"/>
  <c r="BZ431" i="12"/>
  <c r="CN431" i="12"/>
  <c r="BJ426" i="12"/>
  <c r="BK426" i="12" s="1"/>
  <c r="AO442" i="12"/>
  <c r="F441" i="12"/>
  <c r="DX438" i="12"/>
  <c r="EJ438" i="12" s="1"/>
  <c r="AT441" i="12"/>
  <c r="AK441" i="12"/>
  <c r="AJ441" i="12"/>
  <c r="ET439" i="12"/>
  <c r="AA434" i="12"/>
  <c r="AG431" i="12"/>
  <c r="AI431" i="12" s="1"/>
  <c r="F424" i="12"/>
  <c r="R438" i="12"/>
  <c r="T438" i="12" s="1"/>
  <c r="Z423" i="12"/>
  <c r="BJ443" i="12"/>
  <c r="BK443" i="12" s="1"/>
  <c r="AS434" i="12"/>
  <c r="BH429" i="12"/>
  <c r="BF429" i="12"/>
  <c r="BR428" i="12"/>
  <c r="EZ414" i="12"/>
  <c r="EW414" i="12"/>
  <c r="FB409" i="12"/>
  <c r="ET409" i="12"/>
  <c r="FE409" i="12" s="1"/>
  <c r="DX430" i="12"/>
  <c r="EJ430" i="12" s="1"/>
  <c r="V440" i="12"/>
  <c r="W440" i="12" s="1"/>
  <c r="U440" i="12"/>
  <c r="BR432" i="12"/>
  <c r="AZ428" i="12"/>
  <c r="AY428" i="12"/>
  <c r="BA428" i="12"/>
  <c r="AF435" i="12"/>
  <c r="AG435" i="12" s="1"/>
  <c r="BO433" i="12"/>
  <c r="BP433" i="12" s="1"/>
  <c r="BN433" i="12"/>
  <c r="P433" i="12"/>
  <c r="Q433" i="12" s="1"/>
  <c r="V430" i="12"/>
  <c r="BT427" i="12"/>
  <c r="AJ425" i="12"/>
  <c r="AK425" i="12"/>
  <c r="AL425" i="12" s="1"/>
  <c r="T414" i="12"/>
  <c r="Q414" i="12"/>
  <c r="R414" i="12" s="1"/>
  <c r="AQ411" i="12"/>
  <c r="AS411" i="12" s="1"/>
  <c r="AO407" i="12"/>
  <c r="BU419" i="12"/>
  <c r="BW419" i="12" s="1"/>
  <c r="EA412" i="12"/>
  <c r="DZ412" i="12"/>
  <c r="DX412" i="12"/>
  <c r="EJ412" i="12" s="1"/>
  <c r="EA399" i="12"/>
  <c r="V409" i="12"/>
  <c r="W409" i="12" s="1"/>
  <c r="BM424" i="12"/>
  <c r="T418" i="12"/>
  <c r="Q418" i="12"/>
  <c r="AY416" i="12"/>
  <c r="AK414" i="12"/>
  <c r="AL414" i="12" s="1"/>
  <c r="AA424" i="12"/>
  <c r="AB427" i="12"/>
  <c r="AD427" i="12" s="1"/>
  <c r="Y424" i="12"/>
  <c r="DX415" i="12"/>
  <c r="EK415" i="12" s="1"/>
  <c r="AX410" i="12"/>
  <c r="F411" i="12"/>
  <c r="AX407" i="12"/>
  <c r="AV407" i="12"/>
  <c r="AZ413" i="12"/>
  <c r="BA413" i="12" s="1"/>
  <c r="DX405" i="12"/>
  <c r="EK405" i="12" s="1"/>
  <c r="BF403" i="12"/>
  <c r="AL402" i="12"/>
  <c r="BO402" i="12"/>
  <c r="BW401" i="12"/>
  <c r="AY400" i="12"/>
  <c r="FG378" i="12"/>
  <c r="ET378" i="12"/>
  <c r="EA404" i="12"/>
  <c r="DZ404" i="12"/>
  <c r="AE403" i="12"/>
  <c r="AQ401" i="12"/>
  <c r="AS401" i="12" s="1"/>
  <c r="H400" i="12"/>
  <c r="AB393" i="12"/>
  <c r="AD393" i="12" s="1"/>
  <c r="BR413" i="12"/>
  <c r="AP406" i="12"/>
  <c r="AQ406" i="12" s="1"/>
  <c r="BO394" i="12"/>
  <c r="BR394" i="12" s="1"/>
  <c r="BP387" i="12"/>
  <c r="BR387" i="12"/>
  <c r="AS382" i="12"/>
  <c r="EC376" i="12"/>
  <c r="DX376" i="12"/>
  <c r="EJ376" i="12" s="1"/>
  <c r="AJ373" i="12"/>
  <c r="AK373" i="12" s="1"/>
  <c r="AL373" i="12" s="1"/>
  <c r="EA340" i="12"/>
  <c r="DX340" i="12"/>
  <c r="U400" i="12"/>
  <c r="Q384" i="12"/>
  <c r="BR370" i="12"/>
  <c r="FA362" i="12"/>
  <c r="EW362" i="12"/>
  <c r="BT422" i="12"/>
  <c r="EW405" i="12"/>
  <c r="BU396" i="12"/>
  <c r="BW396" i="12" s="1"/>
  <c r="BT396" i="12"/>
  <c r="EW391" i="12"/>
  <c r="BU389" i="12"/>
  <c r="AN377" i="12"/>
  <c r="AU402" i="12"/>
  <c r="Z426" i="12"/>
  <c r="BS390" i="12"/>
  <c r="BT390" i="12" s="1"/>
  <c r="DZ389" i="12"/>
  <c r="EA389" i="12"/>
  <c r="W381" i="12"/>
  <c r="AU431" i="12"/>
  <c r="AP399" i="12"/>
  <c r="AQ399" i="12" s="1"/>
  <c r="AY394" i="12"/>
  <c r="EX392" i="12"/>
  <c r="EW392" i="12"/>
  <c r="AO392" i="12"/>
  <c r="AJ389" i="12"/>
  <c r="T382" i="12"/>
  <c r="T378" i="12"/>
  <c r="AJ369" i="12"/>
  <c r="AK369" i="12"/>
  <c r="AL369" i="12" s="1"/>
  <c r="AE346" i="12"/>
  <c r="BE385" i="12"/>
  <c r="P375" i="12"/>
  <c r="BF371" i="12"/>
  <c r="EX364" i="12"/>
  <c r="EW364" i="12"/>
  <c r="AN360" i="12"/>
  <c r="Z360" i="12"/>
  <c r="BU379" i="12"/>
  <c r="AT371" i="12"/>
  <c r="BN371" i="12"/>
  <c r="BZ360" i="12"/>
  <c r="CN360" i="12"/>
  <c r="Q385" i="12"/>
  <c r="R385" i="12" s="1"/>
  <c r="AT383" i="12"/>
  <c r="DX381" i="12"/>
  <c r="EK381" i="12" s="1"/>
  <c r="AX380" i="12"/>
  <c r="AV380" i="12"/>
  <c r="BO377" i="12"/>
  <c r="BP377" i="12" s="1"/>
  <c r="BP364" i="12"/>
  <c r="AB359" i="12"/>
  <c r="AD359" i="12" s="1"/>
  <c r="EA356" i="12"/>
  <c r="AD384" i="12"/>
  <c r="BU375" i="12"/>
  <c r="BW375" i="12" s="1"/>
  <c r="AX352" i="12"/>
  <c r="AP352" i="12"/>
  <c r="AO352" i="12"/>
  <c r="BC372" i="12"/>
  <c r="BN351" i="12"/>
  <c r="Q381" i="12"/>
  <c r="BW367" i="12"/>
  <c r="AQ361" i="12"/>
  <c r="AS361" i="12" s="1"/>
  <c r="AN358" i="12"/>
  <c r="AU349" i="12"/>
  <c r="AT349" i="12"/>
  <c r="AV349" i="12"/>
  <c r="EA343" i="12"/>
  <c r="DZ343" i="12"/>
  <c r="DX343" i="12"/>
  <c r="EJ343" i="12" s="1"/>
  <c r="EB332" i="12"/>
  <c r="DX332" i="12"/>
  <c r="EK332" i="12" s="1"/>
  <c r="BA382" i="12"/>
  <c r="F373" i="12"/>
  <c r="G373" i="12" s="1"/>
  <c r="BZ365" i="12"/>
  <c r="CN365" i="12"/>
  <c r="BF353" i="12"/>
  <c r="ET349" i="12"/>
  <c r="FE349" i="12" s="1"/>
  <c r="FH349" i="12"/>
  <c r="G346" i="12"/>
  <c r="FB332" i="12"/>
  <c r="EW332" i="12"/>
  <c r="ET379" i="12"/>
  <c r="FE379" i="12" s="1"/>
  <c r="AU370" i="12"/>
  <c r="EW367" i="12"/>
  <c r="FF367" i="12"/>
  <c r="AE363" i="12"/>
  <c r="AF363" i="12" s="1"/>
  <c r="AG363" i="12" s="1"/>
  <c r="ET357" i="12"/>
  <c r="FF357" i="12" s="1"/>
  <c r="EW355" i="12"/>
  <c r="EX355" i="12"/>
  <c r="V352" i="12"/>
  <c r="EW346" i="12"/>
  <c r="Y345" i="12"/>
  <c r="V345" i="12"/>
  <c r="W345" i="12" s="1"/>
  <c r="Z341" i="12"/>
  <c r="AA341" i="12"/>
  <c r="P331" i="12"/>
  <c r="Q331" i="12"/>
  <c r="DX309" i="12"/>
  <c r="EJ309" i="12" s="1"/>
  <c r="AA345" i="12"/>
  <c r="AD345" i="12" s="1"/>
  <c r="EX342" i="12"/>
  <c r="EW342" i="12"/>
  <c r="ET342" i="12"/>
  <c r="FE342" i="12" s="1"/>
  <c r="Q339" i="12"/>
  <c r="Z337" i="12"/>
  <c r="AA337" i="12" s="1"/>
  <c r="AU333" i="12"/>
  <c r="AV333" i="12" s="1"/>
  <c r="AB331" i="12"/>
  <c r="AD331" i="12" s="1"/>
  <c r="AY325" i="12"/>
  <c r="AZ325" i="12"/>
  <c r="BA325" i="12" s="1"/>
  <c r="BM319" i="12"/>
  <c r="AS315" i="12"/>
  <c r="AI309" i="12"/>
  <c r="BA359" i="12"/>
  <c r="EW348" i="12"/>
  <c r="U347" i="12"/>
  <c r="V347" i="12" s="1"/>
  <c r="AA343" i="12"/>
  <c r="AD343" i="12" s="1"/>
  <c r="AB343" i="12"/>
  <c r="AN340" i="12"/>
  <c r="AK340" i="12"/>
  <c r="AL340" i="12"/>
  <c r="EM338" i="12"/>
  <c r="DX338" i="12"/>
  <c r="U337" i="12"/>
  <c r="V337" i="12"/>
  <c r="W337" i="12" s="1"/>
  <c r="AN367" i="12"/>
  <c r="DZ352" i="12"/>
  <c r="AO347" i="12"/>
  <c r="AP347" i="12"/>
  <c r="AQ347" i="12"/>
  <c r="BH334" i="12"/>
  <c r="ET361" i="12"/>
  <c r="FE361" i="12" s="1"/>
  <c r="BC349" i="12"/>
  <c r="R341" i="12"/>
  <c r="AZ368" i="12"/>
  <c r="BA368" i="12" s="1"/>
  <c r="AY368" i="12"/>
  <c r="AB350" i="12"/>
  <c r="Y348" i="12"/>
  <c r="BW342" i="12"/>
  <c r="AZ362" i="12"/>
  <c r="DZ344" i="12"/>
  <c r="AB321" i="12"/>
  <c r="AD321" i="12" s="1"/>
  <c r="AL318" i="12"/>
  <c r="AN318" i="12" s="1"/>
  <c r="AO328" i="12"/>
  <c r="DX319" i="12"/>
  <c r="EJ319" i="12" s="1"/>
  <c r="ET316" i="12"/>
  <c r="AQ315" i="12"/>
  <c r="W310" i="12"/>
  <c r="Y310" i="12" s="1"/>
  <c r="AK305" i="12"/>
  <c r="CN333" i="12"/>
  <c r="DX330" i="12"/>
  <c r="EJ330" i="12" s="1"/>
  <c r="AK326" i="12"/>
  <c r="AL326" i="12" s="1"/>
  <c r="AP320" i="12"/>
  <c r="AO320" i="12"/>
  <c r="AQ320" i="12"/>
  <c r="BZ316" i="12"/>
  <c r="CN316" i="12"/>
  <c r="AB310" i="12"/>
  <c r="AD310" i="12" s="1"/>
  <c r="H319" i="12"/>
  <c r="H349" i="12"/>
  <c r="DZ325" i="12"/>
  <c r="ET329" i="12"/>
  <c r="FF329" i="12" s="1"/>
  <c r="EA320" i="12"/>
  <c r="DZ320" i="12"/>
  <c r="P327" i="12"/>
  <c r="BA330" i="12"/>
  <c r="BC330" i="12" s="1"/>
  <c r="AB326" i="12"/>
  <c r="AD326" i="12" s="1"/>
  <c r="AA326" i="12"/>
  <c r="FG324" i="12"/>
  <c r="ET324" i="12"/>
  <c r="FF324" i="12" s="1"/>
  <c r="AX305" i="12"/>
  <c r="AV305" i="12"/>
  <c r="BC299" i="12"/>
  <c r="BO297" i="12"/>
  <c r="BP297" i="12" s="1"/>
  <c r="BN297" i="12"/>
  <c r="EW289" i="12"/>
  <c r="EX289" i="12"/>
  <c r="AD286" i="12"/>
  <c r="AA286" i="12"/>
  <c r="AB286" i="12"/>
  <c r="EZ270" i="12"/>
  <c r="EW270" i="12"/>
  <c r="AU267" i="12"/>
  <c r="AX267" i="12" s="1"/>
  <c r="N311" i="12"/>
  <c r="BW302" i="12"/>
  <c r="BJ299" i="12"/>
  <c r="R296" i="12"/>
  <c r="AP287" i="12"/>
  <c r="AQ287" i="12"/>
  <c r="AS287" i="12" s="1"/>
  <c r="EM261" i="12"/>
  <c r="DX261" i="12"/>
  <c r="BE318" i="12"/>
  <c r="AB309" i="12"/>
  <c r="AD309" i="12" s="1"/>
  <c r="FG300" i="12"/>
  <c r="ET300" i="12"/>
  <c r="FF300" i="12" s="1"/>
  <c r="EW281" i="12"/>
  <c r="EX281" i="12"/>
  <c r="AJ268" i="12"/>
  <c r="BI266" i="12"/>
  <c r="AZ302" i="12"/>
  <c r="BA302" i="12" s="1"/>
  <c r="BC302" i="12" s="1"/>
  <c r="BK310" i="12"/>
  <c r="BM310" i="12" s="1"/>
  <c r="BA294" i="12"/>
  <c r="BC294" i="12" s="1"/>
  <c r="BR294" i="12"/>
  <c r="AY300" i="12"/>
  <c r="AZ300" i="12" s="1"/>
  <c r="AU289" i="12"/>
  <c r="AG269" i="12"/>
  <c r="AI269" i="12"/>
  <c r="FB262" i="12"/>
  <c r="ET262" i="12"/>
  <c r="FE262" i="12" s="1"/>
  <c r="FF251" i="12"/>
  <c r="EW251" i="12"/>
  <c r="BZ287" i="12"/>
  <c r="P246" i="12"/>
  <c r="Q246" i="12"/>
  <c r="R246" i="12"/>
  <c r="H306" i="12"/>
  <c r="G272" i="12"/>
  <c r="AL269" i="12"/>
  <c r="AN269" i="12" s="1"/>
  <c r="U249" i="12"/>
  <c r="V249" i="12"/>
  <c r="AT246" i="12"/>
  <c r="DX284" i="12"/>
  <c r="EK284" i="12" s="1"/>
  <c r="AN281" i="12"/>
  <c r="R276" i="12"/>
  <c r="T276" i="12" s="1"/>
  <c r="AL274" i="12"/>
  <c r="AN274" i="12" s="1"/>
  <c r="AV282" i="12"/>
  <c r="AT282" i="12"/>
  <c r="AU282" i="12"/>
  <c r="AS271" i="12"/>
  <c r="AP273" i="12"/>
  <c r="AQ273" i="12" s="1"/>
  <c r="K261" i="12"/>
  <c r="J261" i="12"/>
  <c r="AU249" i="12"/>
  <c r="Z227" i="12"/>
  <c r="EM191" i="12"/>
  <c r="DX191" i="12"/>
  <c r="CN252" i="12"/>
  <c r="ET239" i="12"/>
  <c r="ET237" i="12"/>
  <c r="FF237" i="12" s="1"/>
  <c r="DX207" i="12"/>
  <c r="EJ207" i="12" s="1"/>
  <c r="BR270" i="12"/>
  <c r="EX248" i="12"/>
  <c r="EW248" i="12"/>
  <c r="AY241" i="12"/>
  <c r="FA231" i="12"/>
  <c r="ED225" i="12"/>
  <c r="DX225" i="12"/>
  <c r="EJ225" i="12" s="1"/>
  <c r="DZ225" i="12"/>
  <c r="Q223" i="12"/>
  <c r="R223" i="12" s="1"/>
  <c r="AZ216" i="12"/>
  <c r="BC216" i="12"/>
  <c r="AY207" i="12"/>
  <c r="V198" i="12"/>
  <c r="W198" i="12" s="1"/>
  <c r="Y198" i="12"/>
  <c r="AG270" i="12"/>
  <c r="AI270" i="12" s="1"/>
  <c r="AZ253" i="12"/>
  <c r="BA253" i="12" s="1"/>
  <c r="BE242" i="12"/>
  <c r="AZ265" i="12"/>
  <c r="Y263" i="12"/>
  <c r="BC258" i="12"/>
  <c r="AL241" i="12"/>
  <c r="AN241" i="12"/>
  <c r="AQ239" i="12"/>
  <c r="AS239" i="12" s="1"/>
  <c r="AT248" i="12"/>
  <c r="AU248" i="12"/>
  <c r="AV248" i="12" s="1"/>
  <c r="W240" i="12"/>
  <c r="ET238" i="12"/>
  <c r="FE238" i="12" s="1"/>
  <c r="EW234" i="12"/>
  <c r="EX234" i="12"/>
  <c r="AA246" i="12"/>
  <c r="AB246" i="12" s="1"/>
  <c r="AD246" i="12" s="1"/>
  <c r="AF227" i="12"/>
  <c r="AG227" i="12"/>
  <c r="G194" i="12"/>
  <c r="F194" i="12"/>
  <c r="AZ225" i="12"/>
  <c r="BA225" i="12" s="1"/>
  <c r="ET214" i="12"/>
  <c r="FE214" i="12" s="1"/>
  <c r="H200" i="12"/>
  <c r="H223" i="12"/>
  <c r="I223" i="12" s="1"/>
  <c r="W218" i="12"/>
  <c r="Y218" i="12"/>
  <c r="AB184" i="12"/>
  <c r="AD184" i="12"/>
  <c r="DX167" i="12"/>
  <c r="EY152" i="12"/>
  <c r="ET152" i="12"/>
  <c r="FE152" i="12" s="1"/>
  <c r="BC229" i="12"/>
  <c r="BA229" i="12"/>
  <c r="AQ226" i="12"/>
  <c r="AS226" i="12" s="1"/>
  <c r="AY220" i="12"/>
  <c r="DZ199" i="12"/>
  <c r="AX231" i="12"/>
  <c r="AL199" i="12"/>
  <c r="AN199" i="12"/>
  <c r="AS189" i="12"/>
  <c r="AQ189" i="12"/>
  <c r="BU251" i="12"/>
  <c r="BA216" i="12"/>
  <c r="EL212" i="12"/>
  <c r="DX212" i="12"/>
  <c r="EK212" i="12" s="1"/>
  <c r="BR201" i="12"/>
  <c r="AZ193" i="12"/>
  <c r="BA193" i="12" s="1"/>
  <c r="AY193" i="12"/>
  <c r="AZ227" i="12"/>
  <c r="BM209" i="12"/>
  <c r="CN225" i="12"/>
  <c r="BZ225" i="12"/>
  <c r="EA204" i="12"/>
  <c r="AS198" i="12"/>
  <c r="AP198" i="12"/>
  <c r="AQ198" i="12" s="1"/>
  <c r="CN185" i="12"/>
  <c r="BZ185" i="12"/>
  <c r="FB122" i="12"/>
  <c r="EW122" i="12"/>
  <c r="AI187" i="12"/>
  <c r="AK169" i="12"/>
  <c r="AL169" i="12" s="1"/>
  <c r="AN169" i="12" s="1"/>
  <c r="EC163" i="12"/>
  <c r="DZ163" i="12"/>
  <c r="BJ159" i="12"/>
  <c r="BM159" i="12" s="1"/>
  <c r="BK159" i="12"/>
  <c r="EE156" i="12"/>
  <c r="DX156" i="12"/>
  <c r="EK156" i="12" s="1"/>
  <c r="O136" i="12"/>
  <c r="EA96" i="12"/>
  <c r="AQ214" i="12"/>
  <c r="AS214" i="12" s="1"/>
  <c r="BS170" i="12"/>
  <c r="P166" i="12"/>
  <c r="BZ158" i="12"/>
  <c r="AK147" i="12"/>
  <c r="AL147" i="12" s="1"/>
  <c r="AN137" i="12"/>
  <c r="AA131" i="12"/>
  <c r="AB131" i="12" s="1"/>
  <c r="BI116" i="12"/>
  <c r="EA110" i="12"/>
  <c r="DX110" i="12"/>
  <c r="EJ110" i="12" s="1"/>
  <c r="DX188" i="12"/>
  <c r="DZ183" i="12"/>
  <c r="EA183" i="12"/>
  <c r="BR153" i="12"/>
  <c r="AO135" i="12"/>
  <c r="AP135" i="12"/>
  <c r="AQ135" i="12"/>
  <c r="AZ124" i="12"/>
  <c r="BA124" i="12" s="1"/>
  <c r="BC124" i="12" s="1"/>
  <c r="R194" i="12"/>
  <c r="T194" i="12" s="1"/>
  <c r="Q194" i="12"/>
  <c r="BA174" i="12"/>
  <c r="BC174" i="12" s="1"/>
  <c r="V210" i="12"/>
  <c r="W210" i="12" s="1"/>
  <c r="Y210" i="12" s="1"/>
  <c r="AL168" i="12"/>
  <c r="Y185" i="12"/>
  <c r="Y178" i="12"/>
  <c r="EW170" i="12"/>
  <c r="BU178" i="12"/>
  <c r="BW178" i="12" s="1"/>
  <c r="BO173" i="12"/>
  <c r="AY165" i="12"/>
  <c r="BP146" i="12"/>
  <c r="BR146" i="12" s="1"/>
  <c r="EL142" i="12"/>
  <c r="DX142" i="12"/>
  <c r="EK142" i="12" s="1"/>
  <c r="BU137" i="12"/>
  <c r="BW137" i="12" s="1"/>
  <c r="AI122" i="12"/>
  <c r="AG122" i="12"/>
  <c r="I178" i="12"/>
  <c r="J178" i="12"/>
  <c r="BM153" i="12"/>
  <c r="AJ134" i="12"/>
  <c r="AP122" i="12"/>
  <c r="AS122" i="12"/>
  <c r="AQ122" i="12"/>
  <c r="AV115" i="12"/>
  <c r="AX115" i="12" s="1"/>
  <c r="AL105" i="12"/>
  <c r="AN105" i="12" s="1"/>
  <c r="DX98" i="12"/>
  <c r="EK98" i="12" s="1"/>
  <c r="AG93" i="12"/>
  <c r="AI93" i="12" s="1"/>
  <c r="BU85" i="12"/>
  <c r="BW85" i="12" s="1"/>
  <c r="BT85" i="12"/>
  <c r="BJ83" i="12"/>
  <c r="AO145" i="12"/>
  <c r="AQ145" i="12" s="1"/>
  <c r="AP145" i="12"/>
  <c r="I139" i="12"/>
  <c r="EM133" i="12"/>
  <c r="DX133" i="12"/>
  <c r="EJ133" i="12" s="1"/>
  <c r="AP121" i="12"/>
  <c r="DX119" i="12"/>
  <c r="EJ119" i="12" s="1"/>
  <c r="Z111" i="12"/>
  <c r="AQ102" i="12"/>
  <c r="AS102" i="12"/>
  <c r="ET100" i="12"/>
  <c r="AA79" i="12"/>
  <c r="AB79" i="12" s="1"/>
  <c r="ET166" i="12"/>
  <c r="BM137" i="12"/>
  <c r="AD107" i="12"/>
  <c r="FA40" i="12"/>
  <c r="ET40" i="12"/>
  <c r="FF40" i="12" s="1"/>
  <c r="AK154" i="12"/>
  <c r="DX125" i="12"/>
  <c r="EJ125" i="12" s="1"/>
  <c r="EA161" i="12"/>
  <c r="DZ161" i="12"/>
  <c r="BA150" i="12"/>
  <c r="BC150" i="12" s="1"/>
  <c r="AZ150" i="12"/>
  <c r="V140" i="12"/>
  <c r="BA99" i="12"/>
  <c r="BC99" i="12" s="1"/>
  <c r="AZ99" i="12"/>
  <c r="G138" i="12"/>
  <c r="F138" i="12"/>
  <c r="AB123" i="12"/>
  <c r="AA123" i="12"/>
  <c r="AI98" i="12"/>
  <c r="FH114" i="12"/>
  <c r="ET114" i="12"/>
  <c r="FE114" i="12" s="1"/>
  <c r="EH114" i="12"/>
  <c r="DX114" i="12"/>
  <c r="EK114" i="12" s="1"/>
  <c r="AZ70" i="12"/>
  <c r="BA70" i="12"/>
  <c r="AJ62" i="12"/>
  <c r="AK62" i="12"/>
  <c r="G26" i="12"/>
  <c r="H26" i="12"/>
  <c r="AS15" i="12"/>
  <c r="AQ15" i="12"/>
  <c r="BC67" i="12"/>
  <c r="AZ67" i="12"/>
  <c r="BA67" i="12" s="1"/>
  <c r="BU52" i="12"/>
  <c r="BW52" i="12" s="1"/>
  <c r="AI85" i="12"/>
  <c r="R21" i="12"/>
  <c r="T21" i="12" s="1"/>
  <c r="Q55" i="12"/>
  <c r="R55" i="12" s="1"/>
  <c r="AK18" i="12"/>
  <c r="H53" i="12"/>
  <c r="AO59" i="12"/>
  <c r="G107" i="12"/>
  <c r="BZ41" i="12"/>
  <c r="CN41" i="12"/>
  <c r="Y17" i="12"/>
  <c r="AF126" i="12"/>
  <c r="AG126" i="12" s="1"/>
  <c r="AY113" i="12"/>
  <c r="AZ113" i="12" s="1"/>
  <c r="AO100" i="12"/>
  <c r="EX86" i="12"/>
  <c r="AE82" i="12"/>
  <c r="AF82" i="12" s="1"/>
  <c r="AO79" i="12"/>
  <c r="AP79" i="12"/>
  <c r="AQ79" i="12"/>
  <c r="EA72" i="12"/>
  <c r="AF68" i="12"/>
  <c r="AG68" i="12"/>
  <c r="AE68" i="12"/>
  <c r="BP61" i="12"/>
  <c r="BR61" i="12"/>
  <c r="AZ48" i="12"/>
  <c r="AP34" i="12"/>
  <c r="DX29" i="12"/>
  <c r="EJ29" i="12" s="1"/>
  <c r="EM29" i="12"/>
  <c r="V22" i="12"/>
  <c r="W22" i="12" s="1"/>
  <c r="Y22" i="12"/>
  <c r="EM15" i="12"/>
  <c r="DX15" i="12"/>
  <c r="EJ15" i="12" s="1"/>
  <c r="BM127" i="12"/>
  <c r="EX125" i="12"/>
  <c r="EW125" i="12"/>
  <c r="BS119" i="12"/>
  <c r="AD101" i="12"/>
  <c r="AE92" i="12"/>
  <c r="T90" i="12"/>
  <c r="AO161" i="12"/>
  <c r="BC138" i="12"/>
  <c r="BA138" i="12"/>
  <c r="P124" i="12"/>
  <c r="EA103" i="12"/>
  <c r="DZ103" i="12"/>
  <c r="AO89" i="12"/>
  <c r="AP89" i="12" s="1"/>
  <c r="AQ89" i="12" s="1"/>
  <c r="AT84" i="12"/>
  <c r="EA82" i="12"/>
  <c r="DZ82" i="12"/>
  <c r="BA80" i="12"/>
  <c r="BC80" i="12" s="1"/>
  <c r="ET124" i="12"/>
  <c r="FE124" i="12" s="1"/>
  <c r="I115" i="12"/>
  <c r="J115" i="12" s="1"/>
  <c r="BK111" i="12"/>
  <c r="BM111" i="12" s="1"/>
  <c r="BR101" i="12"/>
  <c r="BZ159" i="12"/>
  <c r="AG120" i="12"/>
  <c r="P106" i="12"/>
  <c r="Q106" i="12"/>
  <c r="R106" i="12" s="1"/>
  <c r="BW105" i="12"/>
  <c r="BT105" i="12"/>
  <c r="EW95" i="12"/>
  <c r="BJ89" i="12"/>
  <c r="BM89" i="12" s="1"/>
  <c r="BE84" i="12"/>
  <c r="BF84" i="12" s="1"/>
  <c r="Z45" i="12"/>
  <c r="FG15" i="12"/>
  <c r="ET15" i="12"/>
  <c r="FF15" i="12" s="1"/>
  <c r="AU118" i="12"/>
  <c r="BC109" i="12"/>
  <c r="AA88" i="12"/>
  <c r="AD88" i="12" s="1"/>
  <c r="BC85" i="12"/>
  <c r="U81" i="12"/>
  <c r="V81" i="12" s="1"/>
  <c r="H143" i="12"/>
  <c r="ET74" i="12"/>
  <c r="FE74" i="12" s="1"/>
  <c r="Z71" i="12"/>
  <c r="Y70" i="12"/>
  <c r="DZ65" i="12"/>
  <c r="EA65" i="12"/>
  <c r="U47" i="12"/>
  <c r="AO43" i="12"/>
  <c r="FG41" i="12"/>
  <c r="ET41" i="12"/>
  <c r="P16" i="12"/>
  <c r="AS106" i="12"/>
  <c r="I91" i="12"/>
  <c r="J75" i="12"/>
  <c r="DX57" i="12"/>
  <c r="EJ57" i="12" s="1"/>
  <c r="EX51" i="12"/>
  <c r="AN43" i="12"/>
  <c r="Z43" i="12"/>
  <c r="BW42" i="12"/>
  <c r="AZ34" i="12"/>
  <c r="BA34" i="12" s="1"/>
  <c r="AD32" i="12"/>
  <c r="BA29" i="12"/>
  <c r="BC29" i="12" s="1"/>
  <c r="EM25" i="12"/>
  <c r="DX25" i="12"/>
  <c r="EJ25" i="12" s="1"/>
  <c r="BO76" i="12"/>
  <c r="BN76" i="12"/>
  <c r="BP76" i="12"/>
  <c r="AG62" i="12"/>
  <c r="AF62" i="12"/>
  <c r="AE62" i="12"/>
  <c r="EA57" i="12"/>
  <c r="ET46" i="12"/>
  <c r="FE46" i="12" s="1"/>
  <c r="BS35" i="12"/>
  <c r="U33" i="12"/>
  <c r="AS32" i="12"/>
  <c r="BZ27" i="12"/>
  <c r="BN22" i="12"/>
  <c r="BS59" i="12"/>
  <c r="AO57" i="12"/>
  <c r="AQ57" i="12" s="1"/>
  <c r="AP57" i="12"/>
  <c r="DX35" i="12"/>
  <c r="ET33" i="12"/>
  <c r="AT22" i="12"/>
  <c r="BN52" i="12"/>
  <c r="BO52" i="12"/>
  <c r="BP52" i="12" s="1"/>
  <c r="T43" i="12"/>
  <c r="AY33" i="12"/>
  <c r="BS23" i="12"/>
  <c r="AN75" i="12"/>
  <c r="EW62" i="12"/>
  <c r="AY60" i="12"/>
  <c r="U59" i="12"/>
  <c r="V59" i="12"/>
  <c r="W59" i="12" s="1"/>
  <c r="BE54" i="12"/>
  <c r="AN53" i="12"/>
  <c r="AN49" i="12"/>
  <c r="AI44" i="12"/>
  <c r="BS39" i="12"/>
  <c r="BC37" i="12"/>
  <c r="H32" i="12"/>
  <c r="BZ22" i="12"/>
  <c r="CN22" i="12"/>
  <c r="V19" i="12"/>
  <c r="W19" i="12" s="1"/>
  <c r="U19" i="12"/>
  <c r="AI18" i="12"/>
  <c r="K106" i="12"/>
  <c r="L106" i="12" s="1"/>
  <c r="EY66" i="12"/>
  <c r="EW66" i="12"/>
  <c r="AY51" i="12"/>
  <c r="DX38" i="12"/>
  <c r="T33" i="12"/>
  <c r="BZ31" i="12"/>
  <c r="AD18" i="12"/>
  <c r="EW14" i="12"/>
  <c r="AK58" i="12"/>
  <c r="AL58" i="12" s="1"/>
  <c r="AJ58" i="12"/>
  <c r="BC42" i="12"/>
  <c r="BM17" i="12"/>
  <c r="BR14" i="12"/>
  <c r="T74" i="12"/>
  <c r="J49" i="12"/>
  <c r="I38" i="12"/>
  <c r="F511" i="5"/>
  <c r="F512" i="5" s="1"/>
  <c r="F513" i="5" s="1"/>
  <c r="D22" i="8" s="1"/>
  <c r="Y365" i="12"/>
  <c r="AD357" i="12"/>
  <c r="Q355" i="12"/>
  <c r="R355" i="12" s="1"/>
  <c r="P355" i="12"/>
  <c r="AL337" i="12"/>
  <c r="AN337" i="12" s="1"/>
  <c r="Z347" i="12"/>
  <c r="AA347" i="12"/>
  <c r="AB347" i="12" s="1"/>
  <c r="AE342" i="12"/>
  <c r="BN342" i="12"/>
  <c r="BO342" i="12"/>
  <c r="BP342" i="12" s="1"/>
  <c r="BN334" i="12"/>
  <c r="BW317" i="12"/>
  <c r="AN359" i="12"/>
  <c r="AK341" i="12"/>
  <c r="AL341" i="12" s="1"/>
  <c r="BR338" i="12"/>
  <c r="ET337" i="12"/>
  <c r="FF337" i="12" s="1"/>
  <c r="BM348" i="12"/>
  <c r="AZ347" i="12"/>
  <c r="AY347" i="12"/>
  <c r="Y351" i="12"/>
  <c r="BK348" i="12"/>
  <c r="EA368" i="12"/>
  <c r="DZ368" i="12"/>
  <c r="BT360" i="12"/>
  <c r="BU360" i="12"/>
  <c r="BS360" i="12"/>
  <c r="AO339" i="12"/>
  <c r="AP339" i="12"/>
  <c r="AQ339" i="12" s="1"/>
  <c r="AO338" i="12"/>
  <c r="AJ336" i="12"/>
  <c r="AN345" i="12"/>
  <c r="CN338" i="12"/>
  <c r="BZ338" i="12"/>
  <c r="Z330" i="12"/>
  <c r="T320" i="12"/>
  <c r="Q318" i="12"/>
  <c r="FG306" i="12"/>
  <c r="ET306" i="12"/>
  <c r="FF306" i="12" s="1"/>
  <c r="AJ301" i="12"/>
  <c r="AJ311" i="12"/>
  <c r="AO308" i="12"/>
  <c r="Z328" i="12"/>
  <c r="T312" i="12"/>
  <c r="Q306" i="12"/>
  <c r="R306" i="12" s="1"/>
  <c r="EM298" i="12"/>
  <c r="DX298" i="12"/>
  <c r="EJ298" i="12" s="1"/>
  <c r="EX285" i="12"/>
  <c r="EW285" i="12"/>
  <c r="F332" i="12"/>
  <c r="G332" i="12"/>
  <c r="V328" i="12"/>
  <c r="U328" i="12"/>
  <c r="AS348" i="12"/>
  <c r="EX328" i="12"/>
  <c r="EW328" i="12"/>
  <c r="AO329" i="12"/>
  <c r="AP329" i="12" s="1"/>
  <c r="AX324" i="12"/>
  <c r="EX320" i="12"/>
  <c r="EW320" i="12"/>
  <c r="AE327" i="12"/>
  <c r="AT295" i="12"/>
  <c r="AU295" i="12"/>
  <c r="AV295" i="12" s="1"/>
  <c r="AO275" i="12"/>
  <c r="AS333" i="12"/>
  <c r="U324" i="12"/>
  <c r="AY314" i="12"/>
  <c r="BR310" i="12"/>
  <c r="EC296" i="12"/>
  <c r="DZ296" i="12"/>
  <c r="BN292" i="12"/>
  <c r="BO292" i="12"/>
  <c r="BP292" i="12"/>
  <c r="AO289" i="12"/>
  <c r="AL283" i="12"/>
  <c r="AN283" i="12" s="1"/>
  <c r="EX274" i="12"/>
  <c r="EW274" i="12"/>
  <c r="EA270" i="12"/>
  <c r="DZ270" i="12"/>
  <c r="DX270" i="12"/>
  <c r="EJ270" i="12" s="1"/>
  <c r="BW309" i="12"/>
  <c r="AD294" i="12"/>
  <c r="AO290" i="12"/>
  <c r="V273" i="12"/>
  <c r="W273" i="12" s="1"/>
  <c r="U273" i="12"/>
  <c r="AY312" i="12"/>
  <c r="AS310" i="12"/>
  <c r="Y307" i="12"/>
  <c r="V307" i="12"/>
  <c r="W307" i="12" s="1"/>
  <c r="BU294" i="12"/>
  <c r="BW294" i="12" s="1"/>
  <c r="T288" i="12"/>
  <c r="EW283" i="12"/>
  <c r="U281" i="12"/>
  <c r="EX266" i="12"/>
  <c r="EW266" i="12"/>
  <c r="EA297" i="12"/>
  <c r="AT292" i="12"/>
  <c r="BJ291" i="12"/>
  <c r="BK291" i="12" s="1"/>
  <c r="BR301" i="12"/>
  <c r="AX311" i="12"/>
  <c r="BJ300" i="12"/>
  <c r="BK300" i="12" s="1"/>
  <c r="Z300" i="12"/>
  <c r="U300" i="12"/>
  <c r="DX293" i="12"/>
  <c r="EJ293" i="12" s="1"/>
  <c r="BS269" i="12"/>
  <c r="U261" i="12"/>
  <c r="T304" i="12"/>
  <c r="BT287" i="12"/>
  <c r="BS287" i="12"/>
  <c r="AI296" i="12"/>
  <c r="EW271" i="12"/>
  <c r="EX262" i="12"/>
  <c r="AO257" i="12"/>
  <c r="AP257" i="12"/>
  <c r="AQ257" i="12" s="1"/>
  <c r="R264" i="12"/>
  <c r="T264" i="12" s="1"/>
  <c r="BU302" i="12"/>
  <c r="EA284" i="12"/>
  <c r="AD277" i="12"/>
  <c r="AA277" i="12"/>
  <c r="AB277" i="12" s="1"/>
  <c r="BW270" i="12"/>
  <c r="BH258" i="12"/>
  <c r="EA250" i="12"/>
  <c r="DZ250" i="12"/>
  <c r="AO249" i="12"/>
  <c r="AP249" i="12"/>
  <c r="AQ249" i="12"/>
  <c r="EA246" i="12"/>
  <c r="DZ246" i="12"/>
  <c r="AE244" i="12"/>
  <c r="BC275" i="12"/>
  <c r="Y299" i="12"/>
  <c r="AD283" i="12"/>
  <c r="AT278" i="12"/>
  <c r="AU278" i="12"/>
  <c r="AV278" i="12" s="1"/>
  <c r="Y293" i="12"/>
  <c r="AG299" i="12"/>
  <c r="EW256" i="12"/>
  <c r="BS247" i="12"/>
  <c r="EB224" i="12"/>
  <c r="DX224" i="12"/>
  <c r="EK224" i="12" s="1"/>
  <c r="EA213" i="12"/>
  <c r="EB184" i="12"/>
  <c r="DX184" i="12"/>
  <c r="EK184" i="12" s="1"/>
  <c r="BZ257" i="12"/>
  <c r="CN257" i="12"/>
  <c r="AD254" i="12"/>
  <c r="BT237" i="12"/>
  <c r="BU237" i="12" s="1"/>
  <c r="BS237" i="12"/>
  <c r="U227" i="12"/>
  <c r="DX223" i="12"/>
  <c r="AX273" i="12"/>
  <c r="AD253" i="12"/>
  <c r="BN242" i="12"/>
  <c r="AN227" i="12"/>
  <c r="V222" i="12"/>
  <c r="Y222" i="12"/>
  <c r="AY215" i="12"/>
  <c r="V206" i="12"/>
  <c r="W206" i="12" s="1"/>
  <c r="Y206" i="12"/>
  <c r="AP194" i="12"/>
  <c r="AQ194" i="12" s="1"/>
  <c r="EZ189" i="12"/>
  <c r="T266" i="12"/>
  <c r="J264" i="12"/>
  <c r="V259" i="12"/>
  <c r="W259" i="12" s="1"/>
  <c r="EW254" i="12"/>
  <c r="EX252" i="12"/>
  <c r="EW252" i="12"/>
  <c r="AF242" i="12"/>
  <c r="AG242" i="12" s="1"/>
  <c r="AE242" i="12"/>
  <c r="P236" i="12"/>
  <c r="Q236" i="12"/>
  <c r="R236" i="12" s="1"/>
  <c r="AE234" i="12"/>
  <c r="AF234" i="12"/>
  <c r="BW232" i="12"/>
  <c r="EA230" i="12"/>
  <c r="DZ230" i="12"/>
  <c r="BH246" i="12"/>
  <c r="AI238" i="12"/>
  <c r="BI272" i="12"/>
  <c r="AB243" i="12"/>
  <c r="AD243" i="12" s="1"/>
  <c r="BC235" i="12"/>
  <c r="Z260" i="12"/>
  <c r="AA260" i="12"/>
  <c r="AB260" i="12" s="1"/>
  <c r="AL247" i="12"/>
  <c r="AN247" i="12" s="1"/>
  <c r="I245" i="12"/>
  <c r="DX238" i="12"/>
  <c r="EK238" i="12" s="1"/>
  <c r="BR237" i="12"/>
  <c r="BT234" i="12"/>
  <c r="BU234" i="12" s="1"/>
  <c r="I259" i="12"/>
  <c r="BZ246" i="12"/>
  <c r="F241" i="12"/>
  <c r="AL235" i="12"/>
  <c r="AN235" i="12" s="1"/>
  <c r="AN256" i="12"/>
  <c r="Z220" i="12"/>
  <c r="AA220" i="12"/>
  <c r="AB220" i="12" s="1"/>
  <c r="BR197" i="12"/>
  <c r="EL222" i="12"/>
  <c r="DX222" i="12"/>
  <c r="EK222" i="12" s="1"/>
  <c r="Y221" i="12"/>
  <c r="AI208" i="12"/>
  <c r="AO201" i="12"/>
  <c r="BR194" i="12"/>
  <c r="AP192" i="12"/>
  <c r="T186" i="12"/>
  <c r="FG171" i="12"/>
  <c r="ET171" i="12"/>
  <c r="ET220" i="12"/>
  <c r="FF220" i="12" s="1"/>
  <c r="ET217" i="12"/>
  <c r="FF217" i="12" s="1"/>
  <c r="BR189" i="12"/>
  <c r="DZ184" i="12"/>
  <c r="AU182" i="12"/>
  <c r="AT182" i="12"/>
  <c r="AD170" i="12"/>
  <c r="AN165" i="12"/>
  <c r="EX157" i="12"/>
  <c r="ET157" i="12"/>
  <c r="EL144" i="12"/>
  <c r="DX144" i="12"/>
  <c r="EW136" i="12"/>
  <c r="EY136" i="12"/>
  <c r="DX128" i="12"/>
  <c r="EL128" i="12"/>
  <c r="AN248" i="12"/>
  <c r="BT220" i="12"/>
  <c r="BU220" i="12" s="1"/>
  <c r="BS220" i="12"/>
  <c r="I214" i="12"/>
  <c r="ET206" i="12"/>
  <c r="FE206" i="12" s="1"/>
  <c r="W222" i="12"/>
  <c r="Z217" i="12"/>
  <c r="AA217" i="12" s="1"/>
  <c r="BC210" i="12"/>
  <c r="AD199" i="12"/>
  <c r="AK196" i="12"/>
  <c r="AJ196" i="12"/>
  <c r="I190" i="12"/>
  <c r="J190" i="12"/>
  <c r="EA187" i="12"/>
  <c r="AP219" i="12"/>
  <c r="AO219" i="12"/>
  <c r="AX195" i="12"/>
  <c r="EX185" i="12"/>
  <c r="EW185" i="12"/>
  <c r="AN219" i="12"/>
  <c r="BW201" i="12"/>
  <c r="EA195" i="12"/>
  <c r="BR246" i="12"/>
  <c r="V215" i="12"/>
  <c r="W215" i="12" s="1"/>
  <c r="ET211" i="12"/>
  <c r="FF211" i="12" s="1"/>
  <c r="BE202" i="12"/>
  <c r="AE198" i="12"/>
  <c r="AF198" i="12"/>
  <c r="AG198" i="12" s="1"/>
  <c r="BP191" i="12"/>
  <c r="BR191" i="12" s="1"/>
  <c r="R144" i="12"/>
  <c r="P144" i="12"/>
  <c r="Q144" i="12"/>
  <c r="FA130" i="12"/>
  <c r="EW130" i="12"/>
  <c r="BR216" i="12"/>
  <c r="AV194" i="12"/>
  <c r="AX194" i="12" s="1"/>
  <c r="FG181" i="12"/>
  <c r="ET181" i="12"/>
  <c r="FF181" i="12" s="1"/>
  <c r="BW174" i="12"/>
  <c r="BH146" i="12"/>
  <c r="AY143" i="12"/>
  <c r="DZ135" i="12"/>
  <c r="EC135" i="12"/>
  <c r="EA126" i="12"/>
  <c r="DX126" i="12"/>
  <c r="EJ126" i="12" s="1"/>
  <c r="EX121" i="12"/>
  <c r="EW121" i="12"/>
  <c r="DX108" i="12"/>
  <c r="EK108" i="12" s="1"/>
  <c r="EL108" i="12"/>
  <c r="BE95" i="12"/>
  <c r="BF95" i="12" s="1"/>
  <c r="BD95" i="12"/>
  <c r="BS179" i="12"/>
  <c r="BT179" i="12" s="1"/>
  <c r="BU179" i="12" s="1"/>
  <c r="V170" i="12"/>
  <c r="ET165" i="12"/>
  <c r="FF165" i="12" s="1"/>
  <c r="T154" i="12"/>
  <c r="EW150" i="12"/>
  <c r="AO140" i="12"/>
  <c r="AQ140" i="12"/>
  <c r="AP140" i="12"/>
  <c r="BW138" i="12"/>
  <c r="V137" i="12"/>
  <c r="W137" i="12" s="1"/>
  <c r="U137" i="12"/>
  <c r="Y124" i="12"/>
  <c r="BN188" i="12"/>
  <c r="BO188" i="12" s="1"/>
  <c r="V183" i="12"/>
  <c r="U183" i="12"/>
  <c r="BS183" i="12"/>
  <c r="BO174" i="12"/>
  <c r="BN174" i="12"/>
  <c r="BP174" i="12"/>
  <c r="P174" i="12"/>
  <c r="DX163" i="12"/>
  <c r="EJ163" i="12" s="1"/>
  <c r="BU134" i="12"/>
  <c r="BW134" i="12" s="1"/>
  <c r="BO113" i="12"/>
  <c r="BP113" i="12" s="1"/>
  <c r="BR113" i="12"/>
  <c r="AO87" i="12"/>
  <c r="AI178" i="12"/>
  <c r="EX166" i="12"/>
  <c r="AI163" i="12"/>
  <c r="BW192" i="12"/>
  <c r="BT192" i="12"/>
  <c r="BU192" i="12" s="1"/>
  <c r="EW173" i="12"/>
  <c r="AX171" i="12"/>
  <c r="AD207" i="12"/>
  <c r="Y166" i="12"/>
  <c r="Y207" i="12"/>
  <c r="BC176" i="12"/>
  <c r="ET172" i="12"/>
  <c r="AO165" i="12"/>
  <c r="H163" i="12"/>
  <c r="AQ150" i="12"/>
  <c r="AP150" i="12"/>
  <c r="AO150" i="12"/>
  <c r="AJ148" i="12"/>
  <c r="AK148" i="12" s="1"/>
  <c r="BT132" i="12"/>
  <c r="BU132" i="12" s="1"/>
  <c r="T130" i="12"/>
  <c r="ET116" i="12"/>
  <c r="BZ113" i="12"/>
  <c r="CN113" i="12"/>
  <c r="ET108" i="12"/>
  <c r="FE108" i="12" s="1"/>
  <c r="BR157" i="12"/>
  <c r="EA134" i="12"/>
  <c r="DZ134" i="12"/>
  <c r="ET126" i="12"/>
  <c r="AY125" i="12"/>
  <c r="T122" i="12"/>
  <c r="EA104" i="12"/>
  <c r="EA94" i="12"/>
  <c r="DZ94" i="12"/>
  <c r="AA94" i="12"/>
  <c r="AD94" i="12" s="1"/>
  <c r="AV89" i="12"/>
  <c r="AX89" i="12" s="1"/>
  <c r="BO80" i="12"/>
  <c r="T77" i="12"/>
  <c r="R77" i="12"/>
  <c r="U73" i="12"/>
  <c r="V73" i="12"/>
  <c r="EA70" i="12"/>
  <c r="EB68" i="12"/>
  <c r="DZ68" i="12"/>
  <c r="EW55" i="12"/>
  <c r="EX55" i="12"/>
  <c r="AN161" i="12"/>
  <c r="ET145" i="12"/>
  <c r="FF145" i="12" s="1"/>
  <c r="H139" i="12"/>
  <c r="J135" i="12"/>
  <c r="FG133" i="12"/>
  <c r="ET133" i="12"/>
  <c r="FF133" i="12" s="1"/>
  <c r="Y127" i="12"/>
  <c r="BJ119" i="12"/>
  <c r="AS117" i="12"/>
  <c r="EW111" i="12"/>
  <c r="EX111" i="12"/>
  <c r="EX104" i="12"/>
  <c r="ET104" i="12"/>
  <c r="FE104" i="12" s="1"/>
  <c r="AK102" i="12"/>
  <c r="AJ102" i="12"/>
  <c r="AA98" i="12"/>
  <c r="AZ84" i="12"/>
  <c r="BA84" i="12" s="1"/>
  <c r="EA80" i="12"/>
  <c r="DZ80" i="12"/>
  <c r="BR77" i="12"/>
  <c r="AA72" i="12"/>
  <c r="AB72" i="12" s="1"/>
  <c r="AD68" i="12"/>
  <c r="BM151" i="12"/>
  <c r="EW147" i="12"/>
  <c r="FF147" i="12"/>
  <c r="AX145" i="12"/>
  <c r="G120" i="12"/>
  <c r="F120" i="12"/>
  <c r="H120" i="12" s="1"/>
  <c r="I120" i="12" s="1"/>
  <c r="EW118" i="12"/>
  <c r="DX112" i="12"/>
  <c r="EK112" i="12" s="1"/>
  <c r="EX105" i="12"/>
  <c r="EW105" i="12"/>
  <c r="AT102" i="12"/>
  <c r="AU102" i="12"/>
  <c r="AV102" i="12" s="1"/>
  <c r="AZ100" i="12"/>
  <c r="AY100" i="12"/>
  <c r="BA100" i="12"/>
  <c r="BH93" i="12"/>
  <c r="BP80" i="12"/>
  <c r="DX79" i="12"/>
  <c r="EJ79" i="12" s="1"/>
  <c r="AE76" i="12"/>
  <c r="FH68" i="12"/>
  <c r="ET68" i="12"/>
  <c r="FE68" i="12" s="1"/>
  <c r="AF61" i="12"/>
  <c r="V46" i="12"/>
  <c r="AJ28" i="12"/>
  <c r="AK28" i="12" s="1"/>
  <c r="EZ21" i="12"/>
  <c r="EW21" i="12"/>
  <c r="AJ14" i="12"/>
  <c r="BW166" i="12"/>
  <c r="R160" i="12"/>
  <c r="T160" i="12" s="1"/>
  <c r="BS159" i="12"/>
  <c r="BA156" i="12"/>
  <c r="BC156" i="12" s="1"/>
  <c r="U151" i="12"/>
  <c r="V151" i="12"/>
  <c r="EX151" i="12"/>
  <c r="BE147" i="12"/>
  <c r="BF147" i="12" s="1"/>
  <c r="AN145" i="12"/>
  <c r="AF138" i="12"/>
  <c r="AN131" i="12"/>
  <c r="T126" i="12"/>
  <c r="AJ124" i="12"/>
  <c r="AK124" i="12" s="1"/>
  <c r="AG118" i="12"/>
  <c r="AI118" i="12" s="1"/>
  <c r="Y107" i="12"/>
  <c r="AA101" i="12"/>
  <c r="T98" i="12"/>
  <c r="R90" i="12"/>
  <c r="DX161" i="12"/>
  <c r="EJ161" i="12" s="1"/>
  <c r="BC147" i="12"/>
  <c r="Y115" i="12"/>
  <c r="AN110" i="12"/>
  <c r="Z97" i="12"/>
  <c r="AA97" i="12" s="1"/>
  <c r="AL89" i="12"/>
  <c r="AN89" i="12" s="1"/>
  <c r="AI176" i="12"/>
  <c r="AX158" i="12"/>
  <c r="CN156" i="12"/>
  <c r="BZ156" i="12"/>
  <c r="BC154" i="12"/>
  <c r="BC128" i="12"/>
  <c r="AF125" i="12"/>
  <c r="AG125" i="12" s="1"/>
  <c r="AI125" i="12" s="1"/>
  <c r="AI123" i="12"/>
  <c r="L121" i="12"/>
  <c r="AE112" i="12"/>
  <c r="BU109" i="12"/>
  <c r="BW109" i="12" s="1"/>
  <c r="BS103" i="12"/>
  <c r="BT103" i="12"/>
  <c r="BU103" i="12" s="1"/>
  <c r="BO101" i="12"/>
  <c r="BP101" i="12" s="1"/>
  <c r="AI97" i="12"/>
  <c r="EW83" i="12"/>
  <c r="DZ174" i="12"/>
  <c r="CN170" i="12"/>
  <c r="BZ170" i="12"/>
  <c r="BR149" i="12"/>
  <c r="BR130" i="12"/>
  <c r="BP130" i="12"/>
  <c r="BH122" i="12"/>
  <c r="AF120" i="12"/>
  <c r="AI120" i="12" s="1"/>
  <c r="AE106" i="12"/>
  <c r="AK99" i="12"/>
  <c r="BK89" i="12"/>
  <c r="CN84" i="12"/>
  <c r="EA81" i="12"/>
  <c r="AA63" i="12"/>
  <c r="Z63" i="12"/>
  <c r="AB63" i="12"/>
  <c r="FB44" i="12"/>
  <c r="ET44" i="12"/>
  <c r="Z15" i="12"/>
  <c r="AN208" i="12"/>
  <c r="BS155" i="12"/>
  <c r="BN114" i="12"/>
  <c r="BO114" i="12"/>
  <c r="BP114" i="12" s="1"/>
  <c r="BW110" i="12"/>
  <c r="AZ109" i="12"/>
  <c r="BA109" i="12" s="1"/>
  <c r="BH104" i="12"/>
  <c r="Q95" i="12"/>
  <c r="AB88" i="12"/>
  <c r="AX85" i="12"/>
  <c r="BE82" i="12"/>
  <c r="BF82" i="12" s="1"/>
  <c r="I143" i="12"/>
  <c r="BR102" i="12"/>
  <c r="BW87" i="12"/>
  <c r="I76" i="12"/>
  <c r="Q72" i="12"/>
  <c r="EW69" i="12"/>
  <c r="AD66" i="12"/>
  <c r="AB66" i="12"/>
  <c r="AA56" i="12"/>
  <c r="AD56" i="12" s="1"/>
  <c r="BO45" i="12"/>
  <c r="BP45" i="12" s="1"/>
  <c r="AP41" i="12"/>
  <c r="AO41" i="12"/>
  <c r="BO39" i="12"/>
  <c r="BP39" i="12" s="1"/>
  <c r="AX36" i="12"/>
  <c r="ET31" i="12"/>
  <c r="FF31" i="12" s="1"/>
  <c r="AX25" i="12"/>
  <c r="AX20" i="12"/>
  <c r="BW17" i="12"/>
  <c r="AB101" i="12"/>
  <c r="J91" i="12"/>
  <c r="AA65" i="12"/>
  <c r="Z65" i="12"/>
  <c r="Y58" i="12"/>
  <c r="F55" i="12"/>
  <c r="EX47" i="12"/>
  <c r="AK43" i="12"/>
  <c r="AL43" i="12" s="1"/>
  <c r="AX42" i="12"/>
  <c r="AV42" i="12"/>
  <c r="AZ29" i="12"/>
  <c r="BR27" i="12"/>
  <c r="Y95" i="12"/>
  <c r="G85" i="12"/>
  <c r="BW64" i="12"/>
  <c r="FH62" i="12"/>
  <c r="ET62" i="12"/>
  <c r="FE62" i="12" s="1"/>
  <c r="AE46" i="12"/>
  <c r="AG46" i="12"/>
  <c r="AF46" i="12"/>
  <c r="AQ45" i="12"/>
  <c r="AS45" i="12" s="1"/>
  <c r="Y37" i="12"/>
  <c r="AO30" i="12"/>
  <c r="AP30" i="12"/>
  <c r="AQ30" i="12"/>
  <c r="G28" i="12"/>
  <c r="F28" i="12"/>
  <c r="H24" i="12"/>
  <c r="BW81" i="12"/>
  <c r="AN76" i="12"/>
  <c r="BC75" i="12"/>
  <c r="AX72" i="12"/>
  <c r="BM63" i="12"/>
  <c r="BH56" i="12"/>
  <c r="H46" i="12"/>
  <c r="Z39" i="12"/>
  <c r="AX33" i="12"/>
  <c r="EW25" i="12"/>
  <c r="DX19" i="12"/>
  <c r="EJ19" i="12" s="1"/>
  <c r="BC81" i="12"/>
  <c r="DX70" i="12"/>
  <c r="AS64" i="12"/>
  <c r="AU51" i="12"/>
  <c r="AV51" i="12" s="1"/>
  <c r="W49" i="12"/>
  <c r="Y49" i="12" s="1"/>
  <c r="BP47" i="12"/>
  <c r="BR47" i="12" s="1"/>
  <c r="AK45" i="12"/>
  <c r="AK40" i="12"/>
  <c r="AU28" i="12"/>
  <c r="AV28" i="12" s="1"/>
  <c r="AX28" i="12" s="1"/>
  <c r="EA22" i="12"/>
  <c r="DZ22" i="12"/>
  <c r="EW20" i="12"/>
  <c r="T18" i="12"/>
  <c r="BP94" i="12"/>
  <c r="BR94" i="12" s="1"/>
  <c r="AN73" i="12"/>
  <c r="AN72" i="12"/>
  <c r="W62" i="12"/>
  <c r="Y62" i="12" s="1"/>
  <c r="ET59" i="12"/>
  <c r="FF59" i="12" s="1"/>
  <c r="AB48" i="12"/>
  <c r="AD48" i="12" s="1"/>
  <c r="AF44" i="12"/>
  <c r="R40" i="12"/>
  <c r="T40" i="12" s="1"/>
  <c r="AZ37" i="12"/>
  <c r="AY35" i="12"/>
  <c r="AZ35" i="12" s="1"/>
  <c r="AG34" i="12"/>
  <c r="AI28" i="12"/>
  <c r="AL22" i="12"/>
  <c r="AK22" i="12"/>
  <c r="AJ22" i="12"/>
  <c r="ET19" i="12"/>
  <c r="FF19" i="12" s="1"/>
  <c r="BP17" i="12"/>
  <c r="BR17" i="12" s="1"/>
  <c r="AQ16" i="12"/>
  <c r="AS16" i="12" s="1"/>
  <c r="AG74" i="12"/>
  <c r="AI74" i="12" s="1"/>
  <c r="EA66" i="12"/>
  <c r="DZ66" i="12"/>
  <c r="BA61" i="12"/>
  <c r="EA51" i="12"/>
  <c r="DZ51" i="12"/>
  <c r="EM49" i="12"/>
  <c r="DX49" i="12"/>
  <c r="BA48" i="12"/>
  <c r="AP44" i="12"/>
  <c r="AQ44" i="12" s="1"/>
  <c r="EW38" i="12"/>
  <c r="EX38" i="12"/>
  <c r="AQ37" i="12"/>
  <c r="AS37" i="12" s="1"/>
  <c r="BZ35" i="12"/>
  <c r="BW27" i="12"/>
  <c r="BU27" i="12"/>
  <c r="V24" i="12"/>
  <c r="W24" i="12" s="1"/>
  <c r="AV20" i="12"/>
  <c r="AA18" i="12"/>
  <c r="BZ79" i="12"/>
  <c r="CN79" i="12"/>
  <c r="T73" i="12"/>
  <c r="AT58" i="12"/>
  <c r="AA50" i="12"/>
  <c r="AD50" i="12" s="1"/>
  <c r="AK42" i="12"/>
  <c r="V37" i="12"/>
  <c r="W37" i="12" s="1"/>
  <c r="EX31" i="12"/>
  <c r="DZ28" i="12"/>
  <c r="Q23" i="12"/>
  <c r="BT20" i="12"/>
  <c r="AX17" i="12"/>
  <c r="BM31" i="12"/>
  <c r="AP75" i="12"/>
  <c r="Q28" i="12"/>
  <c r="R28" i="12" s="1"/>
  <c r="AS29" i="12"/>
  <c r="Y65" i="12"/>
  <c r="BO56" i="12"/>
  <c r="BP56" i="12" s="1"/>
  <c r="R74" i="12"/>
  <c r="V63" i="12"/>
  <c r="T66" i="12"/>
  <c r="BT30" i="12"/>
  <c r="R57" i="12"/>
  <c r="T57" i="12" s="1"/>
  <c r="AQ77" i="12"/>
  <c r="AS77" i="12" s="1"/>
  <c r="EW34" i="12"/>
  <c r="BD345" i="12"/>
  <c r="AO368" i="12"/>
  <c r="AP368" i="12"/>
  <c r="AQ368" i="12" s="1"/>
  <c r="T344" i="12"/>
  <c r="AY338" i="12"/>
  <c r="AK335" i="12"/>
  <c r="BZ330" i="12"/>
  <c r="CN330" i="12"/>
  <c r="G325" i="12"/>
  <c r="F325" i="12"/>
  <c r="AO306" i="12"/>
  <c r="AZ304" i="12"/>
  <c r="BA304" i="12" s="1"/>
  <c r="AY304" i="12"/>
  <c r="AU301" i="12"/>
  <c r="AT301" i="12"/>
  <c r="U330" i="12"/>
  <c r="EW319" i="12"/>
  <c r="EX319" i="12"/>
  <c r="W318" i="12"/>
  <c r="Y318" i="12" s="1"/>
  <c r="EX314" i="12"/>
  <c r="AZ311" i="12"/>
  <c r="BA311" i="12" s="1"/>
  <c r="AU304" i="12"/>
  <c r="AV304" i="12" s="1"/>
  <c r="BW332" i="12"/>
  <c r="BS330" i="12"/>
  <c r="BT330" i="12" s="1"/>
  <c r="BU330" i="12" s="1"/>
  <c r="EW303" i="12"/>
  <c r="EX303" i="12"/>
  <c r="U322" i="12"/>
  <c r="BS328" i="12"/>
  <c r="AI317" i="12"/>
  <c r="EX329" i="12"/>
  <c r="EW329" i="12"/>
  <c r="BT320" i="12"/>
  <c r="BS320" i="12"/>
  <c r="BJ325" i="12"/>
  <c r="AN307" i="12"/>
  <c r="AL307" i="12"/>
  <c r="BR328" i="12"/>
  <c r="EX322" i="12"/>
  <c r="EW322" i="12"/>
  <c r="AD301" i="12"/>
  <c r="Z296" i="12"/>
  <c r="BD294" i="12"/>
  <c r="AD278" i="12"/>
  <c r="AA278" i="12"/>
  <c r="AB278" i="12" s="1"/>
  <c r="BU271" i="12"/>
  <c r="BW271" i="12" s="1"/>
  <c r="BS253" i="12"/>
  <c r="U312" i="12"/>
  <c r="V312" i="12" s="1"/>
  <c r="R289" i="12"/>
  <c r="H280" i="12"/>
  <c r="G280" i="12"/>
  <c r="BT307" i="12"/>
  <c r="EX292" i="12"/>
  <c r="AY290" i="12"/>
  <c r="BW303" i="12"/>
  <c r="F298" i="12"/>
  <c r="G298" i="12" s="1"/>
  <c r="EW300" i="12"/>
  <c r="EX300" i="12"/>
  <c r="AN291" i="12"/>
  <c r="BI288" i="12"/>
  <c r="AJ276" i="12"/>
  <c r="AK276" i="12"/>
  <c r="AY273" i="12"/>
  <c r="AO259" i="12"/>
  <c r="AP259" i="12"/>
  <c r="AI313" i="12"/>
  <c r="BT308" i="12"/>
  <c r="BU308" i="12"/>
  <c r="BS308" i="12"/>
  <c r="BD287" i="12"/>
  <c r="P286" i="12"/>
  <c r="Q286" i="12"/>
  <c r="R286" i="12"/>
  <c r="BZ289" i="12"/>
  <c r="CN289" i="12"/>
  <c r="P262" i="12"/>
  <c r="R262" i="12" s="1"/>
  <c r="Q262" i="12"/>
  <c r="BZ293" i="12"/>
  <c r="CN293" i="12"/>
  <c r="AX291" i="12"/>
  <c r="AF281" i="12"/>
  <c r="BS255" i="12"/>
  <c r="P254" i="12"/>
  <c r="Q254" i="12"/>
  <c r="BE252" i="12"/>
  <c r="BF252" i="12" s="1"/>
  <c r="BH252" i="12" s="1"/>
  <c r="FH244" i="12"/>
  <c r="ET244" i="12"/>
  <c r="FE244" i="12" s="1"/>
  <c r="EM235" i="12"/>
  <c r="DX235" i="12"/>
  <c r="EX284" i="12"/>
  <c r="EW284" i="12"/>
  <c r="AJ284" i="12"/>
  <c r="AK284" i="12" s="1"/>
  <c r="F277" i="12"/>
  <c r="EA278" i="12"/>
  <c r="DZ278" i="12"/>
  <c r="AF272" i="12"/>
  <c r="AI272" i="12" s="1"/>
  <c r="EA262" i="12"/>
  <c r="R255" i="12"/>
  <c r="AF247" i="12"/>
  <c r="BM270" i="12"/>
  <c r="BD247" i="12"/>
  <c r="AP240" i="12"/>
  <c r="AQ240" i="12" s="1"/>
  <c r="AO240" i="12"/>
  <c r="BS240" i="12"/>
  <c r="BT240" i="12" s="1"/>
  <c r="BN236" i="12"/>
  <c r="BO236" i="12" s="1"/>
  <c r="BS199" i="12"/>
  <c r="EB176" i="12"/>
  <c r="DX176" i="12"/>
  <c r="EK176" i="12" s="1"/>
  <c r="AF258" i="12"/>
  <c r="AE258" i="12"/>
  <c r="BZ247" i="12"/>
  <c r="CN247" i="12"/>
  <c r="AA230" i="12"/>
  <c r="Z230" i="12"/>
  <c r="EX191" i="12"/>
  <c r="ET191" i="12"/>
  <c r="FF191" i="12" s="1"/>
  <c r="EW191" i="12"/>
  <c r="H271" i="12"/>
  <c r="F255" i="12"/>
  <c r="DX229" i="12"/>
  <c r="EJ229" i="12" s="1"/>
  <c r="EM229" i="12"/>
  <c r="V214" i="12"/>
  <c r="Y214" i="12" s="1"/>
  <c r="EZ205" i="12"/>
  <c r="AP202" i="12"/>
  <c r="AQ202" i="12" s="1"/>
  <c r="AS202" i="12"/>
  <c r="DX197" i="12"/>
  <c r="EJ197" i="12" s="1"/>
  <c r="EM197" i="12"/>
  <c r="FB192" i="12"/>
  <c r="EW192" i="12"/>
  <c r="EM189" i="12"/>
  <c r="DX189" i="12"/>
  <c r="EJ189" i="12" s="1"/>
  <c r="AJ258" i="12"/>
  <c r="AL258" i="12"/>
  <c r="AK258" i="12"/>
  <c r="BN252" i="12"/>
  <c r="BO252" i="12"/>
  <c r="BP252" i="12" s="1"/>
  <c r="EX242" i="12"/>
  <c r="AN230" i="12"/>
  <c r="BZ270" i="12"/>
  <c r="CN270" i="12"/>
  <c r="AK272" i="12"/>
  <c r="AL272" i="12" s="1"/>
  <c r="AJ272" i="12"/>
  <c r="BW249" i="12"/>
  <c r="EA228" i="12"/>
  <c r="DZ228" i="12"/>
  <c r="AD269" i="12"/>
  <c r="AE248" i="12"/>
  <c r="AF248" i="12" s="1"/>
  <c r="K245" i="12"/>
  <c r="AN233" i="12"/>
  <c r="F269" i="12"/>
  <c r="J259" i="12"/>
  <c r="BN228" i="12"/>
  <c r="EX225" i="12"/>
  <c r="EW225" i="12"/>
  <c r="F210" i="12"/>
  <c r="EW219" i="12"/>
  <c r="EX219" i="12"/>
  <c r="BN206" i="12"/>
  <c r="BN204" i="12"/>
  <c r="BP204" i="12" s="1"/>
  <c r="BO204" i="12"/>
  <c r="AI203" i="12"/>
  <c r="BP182" i="12"/>
  <c r="BN182" i="12"/>
  <c r="BO182" i="12"/>
  <c r="BR217" i="12"/>
  <c r="ET205" i="12"/>
  <c r="FF205" i="12" s="1"/>
  <c r="AV203" i="12"/>
  <c r="AX203" i="12" s="1"/>
  <c r="T202" i="12"/>
  <c r="AY201" i="12"/>
  <c r="DX182" i="12"/>
  <c r="EK182" i="12" s="1"/>
  <c r="EA220" i="12"/>
  <c r="DZ220" i="12"/>
  <c r="AX217" i="12"/>
  <c r="W214" i="12"/>
  <c r="V203" i="12"/>
  <c r="W203" i="12" s="1"/>
  <c r="U203" i="12"/>
  <c r="AZ187" i="12"/>
  <c r="AY187" i="12"/>
  <c r="AU185" i="12"/>
  <c r="AN177" i="12"/>
  <c r="DX136" i="12"/>
  <c r="EK136" i="12" s="1"/>
  <c r="EL136" i="12"/>
  <c r="BZ230" i="12"/>
  <c r="CN230" i="12"/>
  <c r="EW229" i="12"/>
  <c r="AE206" i="12"/>
  <c r="AF206" i="12"/>
  <c r="AG206" i="12"/>
  <c r="AN197" i="12"/>
  <c r="BJ220" i="12"/>
  <c r="BK220" i="12" s="1"/>
  <c r="DZ215" i="12"/>
  <c r="AU196" i="12"/>
  <c r="AT196" i="12"/>
  <c r="EA193" i="12"/>
  <c r="DZ193" i="12"/>
  <c r="AD237" i="12"/>
  <c r="AD229" i="12"/>
  <c r="EA219" i="12"/>
  <c r="DZ219" i="12"/>
  <c r="EX212" i="12"/>
  <c r="AY195" i="12"/>
  <c r="AB185" i="12"/>
  <c r="AA185" i="12"/>
  <c r="Z185" i="12"/>
  <c r="P182" i="12"/>
  <c r="Q182" i="12"/>
  <c r="CN222" i="12"/>
  <c r="BZ222" i="12"/>
  <c r="Z211" i="12"/>
  <c r="AA211" i="12"/>
  <c r="DX208" i="12"/>
  <c r="BF202" i="12"/>
  <c r="BH202" i="12" s="1"/>
  <c r="P152" i="12"/>
  <c r="Q152" i="12" s="1"/>
  <c r="EA173" i="12"/>
  <c r="DZ173" i="12"/>
  <c r="AK158" i="12"/>
  <c r="AJ158" i="12"/>
  <c r="I152" i="12"/>
  <c r="BR138" i="12"/>
  <c r="BP138" i="12"/>
  <c r="BS130" i="12"/>
  <c r="EX127" i="12"/>
  <c r="EW127" i="12"/>
  <c r="AB121" i="12"/>
  <c r="AA121" i="12"/>
  <c r="Z121" i="12"/>
  <c r="BD117" i="12"/>
  <c r="AP115" i="12"/>
  <c r="AQ115" i="12" s="1"/>
  <c r="U91" i="12"/>
  <c r="AO179" i="12"/>
  <c r="AP179" i="12"/>
  <c r="AQ179" i="12"/>
  <c r="Z179" i="12"/>
  <c r="BW169" i="12"/>
  <c r="AY140" i="12"/>
  <c r="AL128" i="12"/>
  <c r="AN128" i="12" s="1"/>
  <c r="BU118" i="12"/>
  <c r="BW118" i="12" s="1"/>
  <c r="EX183" i="12"/>
  <c r="EA153" i="12"/>
  <c r="DZ153" i="12"/>
  <c r="AD136" i="12"/>
  <c r="BS135" i="12"/>
  <c r="EX116" i="12"/>
  <c r="F175" i="12"/>
  <c r="AO153" i="12"/>
  <c r="BM202" i="12"/>
  <c r="BP186" i="12"/>
  <c r="BR186" i="12" s="1"/>
  <c r="BC180" i="12"/>
  <c r="BS177" i="12"/>
  <c r="BR162" i="12"/>
  <c r="BM189" i="12"/>
  <c r="AA177" i="12"/>
  <c r="Z177" i="12"/>
  <c r="AO175" i="12"/>
  <c r="P172" i="12"/>
  <c r="Q172" i="12" s="1"/>
  <c r="EX172" i="12"/>
  <c r="EX165" i="12"/>
  <c r="EA150" i="12"/>
  <c r="DX150" i="12"/>
  <c r="EJ150" i="12" s="1"/>
  <c r="BA149" i="12"/>
  <c r="BC149" i="12"/>
  <c r="AV148" i="12"/>
  <c r="AU148" i="12"/>
  <c r="AT148" i="12"/>
  <c r="W144" i="12"/>
  <c r="Y144" i="12"/>
  <c r="BZ134" i="12"/>
  <c r="EE116" i="12"/>
  <c r="DZ116" i="12"/>
  <c r="EE108" i="12"/>
  <c r="DZ108" i="12"/>
  <c r="EA98" i="12"/>
  <c r="DZ98" i="12"/>
  <c r="AL92" i="12"/>
  <c r="AK92" i="12"/>
  <c r="AJ92" i="12"/>
  <c r="BS89" i="12"/>
  <c r="BT89" i="12"/>
  <c r="BU89" i="12" s="1"/>
  <c r="BD85" i="12"/>
  <c r="AL80" i="12"/>
  <c r="AN80" i="12" s="1"/>
  <c r="AE78" i="12"/>
  <c r="H77" i="12"/>
  <c r="G77" i="12"/>
  <c r="FD70" i="12"/>
  <c r="EW70" i="12"/>
  <c r="EA37" i="12"/>
  <c r="DZ37" i="12"/>
  <c r="EA21" i="12"/>
  <c r="T148" i="12"/>
  <c r="Z145" i="12"/>
  <c r="AB145" i="12"/>
  <c r="AA145" i="12"/>
  <c r="AO133" i="12"/>
  <c r="AJ132" i="12"/>
  <c r="AO111" i="12"/>
  <c r="AP111" i="12"/>
  <c r="AQ111" i="12" s="1"/>
  <c r="AI105" i="12"/>
  <c r="EL104" i="12"/>
  <c r="DX104" i="12"/>
  <c r="EK104" i="12" s="1"/>
  <c r="AN91" i="12"/>
  <c r="AP85" i="12"/>
  <c r="AD77" i="12"/>
  <c r="BZ169" i="12"/>
  <c r="CN169" i="12"/>
  <c r="AI151" i="12"/>
  <c r="AD118" i="12"/>
  <c r="EA102" i="12"/>
  <c r="DZ102" i="12"/>
  <c r="AB94" i="12"/>
  <c r="AT86" i="12"/>
  <c r="AU86" i="12"/>
  <c r="AV86" i="12" s="1"/>
  <c r="BC84" i="12"/>
  <c r="EW79" i="12"/>
  <c r="EX79" i="12"/>
  <c r="FH76" i="12"/>
  <c r="ET76" i="12"/>
  <c r="FE76" i="12" s="1"/>
  <c r="AT68" i="12"/>
  <c r="AU68" i="12"/>
  <c r="EZ45" i="12"/>
  <c r="EW45" i="12"/>
  <c r="BT28" i="12"/>
  <c r="BU28" i="12" s="1"/>
  <c r="BW28" i="12"/>
  <c r="EM21" i="12"/>
  <c r="DX21" i="12"/>
  <c r="EJ21" i="12" s="1"/>
  <c r="BT14" i="12"/>
  <c r="BU14" i="12" s="1"/>
  <c r="BW14" i="12"/>
  <c r="BI146" i="12"/>
  <c r="AI133" i="12"/>
  <c r="AF133" i="12"/>
  <c r="BE131" i="12"/>
  <c r="BD131" i="12"/>
  <c r="U125" i="12"/>
  <c r="AN123" i="12"/>
  <c r="U119" i="12"/>
  <c r="V119" i="12"/>
  <c r="DZ113" i="12"/>
  <c r="EA113" i="12"/>
  <c r="P112" i="12"/>
  <c r="Q112" i="12"/>
  <c r="BZ109" i="12"/>
  <c r="CN109" i="12"/>
  <c r="Y104" i="12"/>
  <c r="BR93" i="12"/>
  <c r="AT92" i="12"/>
  <c r="AU92" i="12"/>
  <c r="BS161" i="12"/>
  <c r="BT161" i="12"/>
  <c r="BU161" i="12"/>
  <c r="AL159" i="12"/>
  <c r="AN159" i="12" s="1"/>
  <c r="BZ149" i="12"/>
  <c r="BT126" i="12"/>
  <c r="BH106" i="12"/>
  <c r="T100" i="12"/>
  <c r="ET88" i="12"/>
  <c r="FE88" i="12" s="1"/>
  <c r="AT82" i="12"/>
  <c r="EW186" i="12"/>
  <c r="FE186" i="12"/>
  <c r="AS148" i="12"/>
  <c r="EX124" i="12"/>
  <c r="EW124" i="12"/>
  <c r="AJ112" i="12"/>
  <c r="BR100" i="12"/>
  <c r="DZ91" i="12"/>
  <c r="EW153" i="12"/>
  <c r="AD138" i="12"/>
  <c r="AB138" i="12"/>
  <c r="AK106" i="12"/>
  <c r="AJ106" i="12"/>
  <c r="DX94" i="12"/>
  <c r="EK94" i="12" s="1"/>
  <c r="EX88" i="12"/>
  <c r="EW88" i="12"/>
  <c r="BZ87" i="12"/>
  <c r="R85" i="12"/>
  <c r="T85" i="12" s="1"/>
  <c r="BS83" i="12"/>
  <c r="BU83" i="12" s="1"/>
  <c r="BT83" i="12"/>
  <c r="EW214" i="12"/>
  <c r="AG162" i="12"/>
  <c r="AI162" i="12" s="1"/>
  <c r="BZ161" i="12"/>
  <c r="CN161" i="12"/>
  <c r="BD155" i="12"/>
  <c r="BE155" i="12"/>
  <c r="V152" i="12"/>
  <c r="AS147" i="12"/>
  <c r="BO131" i="12"/>
  <c r="BR131" i="12" s="1"/>
  <c r="BO123" i="12"/>
  <c r="BC122" i="12"/>
  <c r="G99" i="12"/>
  <c r="G97" i="12"/>
  <c r="F97" i="12"/>
  <c r="BM91" i="12"/>
  <c r="BJ91" i="12"/>
  <c r="BK91" i="12" s="1"/>
  <c r="AE88" i="12"/>
  <c r="EW84" i="12"/>
  <c r="AO81" i="12"/>
  <c r="AT74" i="12"/>
  <c r="AU74" i="12" s="1"/>
  <c r="R72" i="12"/>
  <c r="T72" i="12" s="1"/>
  <c r="AO71" i="12"/>
  <c r="BD61" i="12"/>
  <c r="AB56" i="12"/>
  <c r="AL48" i="12"/>
  <c r="AY41" i="12"/>
  <c r="T39" i="12"/>
  <c r="Q33" i="12"/>
  <c r="R33" i="12" s="1"/>
  <c r="BR29" i="12"/>
  <c r="AO27" i="12"/>
  <c r="AE16" i="12"/>
  <c r="W77" i="12"/>
  <c r="Y77" i="12" s="1"/>
  <c r="AY65" i="12"/>
  <c r="AZ65" i="12"/>
  <c r="BA65" i="12" s="1"/>
  <c r="BS47" i="12"/>
  <c r="BR43" i="12"/>
  <c r="AI42" i="12"/>
  <c r="CN37" i="12"/>
  <c r="AY27" i="12"/>
  <c r="Z25" i="12"/>
  <c r="AA25" i="12"/>
  <c r="AB25" i="12" s="1"/>
  <c r="T138" i="12"/>
  <c r="BZ116" i="12"/>
  <c r="CN116" i="12"/>
  <c r="BR69" i="12"/>
  <c r="AL67" i="12"/>
  <c r="AN67" i="12" s="1"/>
  <c r="DZ62" i="12"/>
  <c r="EA62" i="12"/>
  <c r="BM47" i="12"/>
  <c r="AO39" i="12"/>
  <c r="BR85" i="12"/>
  <c r="BS57" i="12"/>
  <c r="BT57" i="12"/>
  <c r="BU57" i="12" s="1"/>
  <c r="BA17" i="12"/>
  <c r="P52" i="12"/>
  <c r="DX51" i="12"/>
  <c r="EJ51" i="12" s="1"/>
  <c r="AA40" i="12"/>
  <c r="AD40" i="12" s="1"/>
  <c r="FG23" i="12"/>
  <c r="ET23" i="12"/>
  <c r="FF23" i="12" s="1"/>
  <c r="DZ17" i="12"/>
  <c r="J511" i="6"/>
  <c r="J512" i="6" s="1"/>
  <c r="C23" i="8" s="1"/>
  <c r="BW117" i="12"/>
  <c r="G79" i="12"/>
  <c r="AX64" i="12"/>
  <c r="BS60" i="12"/>
  <c r="BH58" i="12"/>
  <c r="AG44" i="12"/>
  <c r="EA35" i="12"/>
  <c r="Z31" i="12"/>
  <c r="AB31" i="12"/>
  <c r="AA31" i="12"/>
  <c r="AN19" i="12"/>
  <c r="AB19" i="12"/>
  <c r="AA19" i="12"/>
  <c r="Z19" i="12"/>
  <c r="AZ115" i="12"/>
  <c r="BA115" i="12" s="1"/>
  <c r="BC115" i="12" s="1"/>
  <c r="AF74" i="12"/>
  <c r="AP55" i="12"/>
  <c r="AQ55" i="12" s="1"/>
  <c r="Q38" i="12"/>
  <c r="R38" i="12" s="1"/>
  <c r="P38" i="12"/>
  <c r="AL32" i="12"/>
  <c r="AN32" i="12" s="1"/>
  <c r="AB18" i="12"/>
  <c r="Q64" i="12"/>
  <c r="R64" i="12" s="1"/>
  <c r="BC61" i="12"/>
  <c r="EX58" i="12"/>
  <c r="AX41" i="12"/>
  <c r="BS31" i="12"/>
  <c r="BO24" i="12"/>
  <c r="H20" i="12"/>
  <c r="AQ75" i="12"/>
  <c r="AS75" i="12" s="1"/>
  <c r="CN38" i="12"/>
  <c r="BZ38" i="12"/>
  <c r="H36" i="12"/>
  <c r="AZ26" i="12"/>
  <c r="BC58" i="12"/>
  <c r="AU42" i="12"/>
  <c r="G16" i="12"/>
  <c r="BT73" i="12"/>
  <c r="BU73" i="12" s="1"/>
  <c r="W63" i="12"/>
  <c r="BR32" i="12"/>
  <c r="AD47" i="12"/>
  <c r="H52" i="12"/>
  <c r="ET47" i="12"/>
  <c r="FF47" i="12" s="1"/>
  <c r="AD20" i="12"/>
  <c r="AV72" i="12"/>
  <c r="G510" i="5"/>
  <c r="G511" i="5"/>
  <c r="G512" i="5" s="1"/>
  <c r="G513" i="5" s="1"/>
  <c r="E22" i="8" s="1"/>
  <c r="E25" i="8" s="1"/>
  <c r="E27" i="8" s="1"/>
  <c r="BR344" i="12"/>
  <c r="AV335" i="12"/>
  <c r="AX335" i="12" s="1"/>
  <c r="AD348" i="12"/>
  <c r="V368" i="12"/>
  <c r="U368" i="12"/>
  <c r="W368" i="12"/>
  <c r="W359" i="12"/>
  <c r="Y359" i="12" s="1"/>
  <c r="AY339" i="12"/>
  <c r="EW336" i="12"/>
  <c r="EX336" i="12"/>
  <c r="AL335" i="12"/>
  <c r="AN335" i="12" s="1"/>
  <c r="AB333" i="12"/>
  <c r="AA333" i="12"/>
  <c r="Z333" i="12"/>
  <c r="AX351" i="12"/>
  <c r="H336" i="12"/>
  <c r="AY306" i="12"/>
  <c r="BA306" i="12" s="1"/>
  <c r="AZ306" i="12"/>
  <c r="AL332" i="12"/>
  <c r="AN332" i="12" s="1"/>
  <c r="T330" i="12"/>
  <c r="EC319" i="12"/>
  <c r="DZ319" i="12"/>
  <c r="AY316" i="12"/>
  <c r="BR316" i="12"/>
  <c r="EA295" i="12"/>
  <c r="DX295" i="12"/>
  <c r="EK295" i="12" s="1"/>
  <c r="BT277" i="12"/>
  <c r="BS277" i="12"/>
  <c r="BP321" i="12"/>
  <c r="AA318" i="12"/>
  <c r="AB318" i="12" s="1"/>
  <c r="AS318" i="12"/>
  <c r="AY308" i="12"/>
  <c r="AD307" i="12"/>
  <c r="AB307" i="12"/>
  <c r="P303" i="12"/>
  <c r="AE295" i="12"/>
  <c r="AF295" i="12"/>
  <c r="AG295" i="12" s="1"/>
  <c r="AN331" i="12"/>
  <c r="AL331" i="12"/>
  <c r="BT319" i="12"/>
  <c r="BR318" i="12"/>
  <c r="AF317" i="12"/>
  <c r="AG317" i="12" s="1"/>
  <c r="BR330" i="12"/>
  <c r="AY329" i="12"/>
  <c r="BS322" i="12"/>
  <c r="AJ327" i="12"/>
  <c r="AX314" i="12"/>
  <c r="BA310" i="12"/>
  <c r="BC310" i="12" s="1"/>
  <c r="U306" i="12"/>
  <c r="BD302" i="12"/>
  <c r="BE302" i="12" s="1"/>
  <c r="T328" i="12"/>
  <c r="AN324" i="12"/>
  <c r="Z324" i="12"/>
  <c r="AU316" i="12"/>
  <c r="AV316" i="12" s="1"/>
  <c r="BH303" i="12"/>
  <c r="CN301" i="12"/>
  <c r="BZ301" i="12"/>
  <c r="AB301" i="12"/>
  <c r="FG296" i="12"/>
  <c r="ET296" i="12"/>
  <c r="FF296" i="12" s="1"/>
  <c r="AO296" i="12"/>
  <c r="AP296" i="12"/>
  <c r="AQ296" i="12"/>
  <c r="AN296" i="12"/>
  <c r="G294" i="12"/>
  <c r="H294" i="12" s="1"/>
  <c r="F294" i="12"/>
  <c r="BZ286" i="12"/>
  <c r="CN286" i="12"/>
  <c r="AK280" i="12"/>
  <c r="AL280" i="12" s="1"/>
  <c r="AN280" i="12"/>
  <c r="BP277" i="12"/>
  <c r="BR277" i="12" s="1"/>
  <c r="BT271" i="12"/>
  <c r="U270" i="12"/>
  <c r="V270" i="12"/>
  <c r="W270" i="12" s="1"/>
  <c r="T298" i="12"/>
  <c r="AF297" i="12"/>
  <c r="AE297" i="12"/>
  <c r="AP279" i="12"/>
  <c r="AQ279" i="12" s="1"/>
  <c r="AS279" i="12"/>
  <c r="Z273" i="12"/>
  <c r="AA273" i="12" s="1"/>
  <c r="BD263" i="12"/>
  <c r="Z312" i="12"/>
  <c r="AA312" i="12"/>
  <c r="AB312" i="12" s="1"/>
  <c r="EX312" i="12"/>
  <c r="EW312" i="12"/>
  <c r="T294" i="12"/>
  <c r="AD288" i="12"/>
  <c r="V283" i="12"/>
  <c r="W283" i="12" s="1"/>
  <c r="AA281" i="12"/>
  <c r="Z281" i="12"/>
  <c r="BO272" i="12"/>
  <c r="R265" i="12"/>
  <c r="EL256" i="12"/>
  <c r="DX256" i="12"/>
  <c r="EK256" i="12" s="1"/>
  <c r="BR311" i="12"/>
  <c r="AS293" i="12"/>
  <c r="DX292" i="12"/>
  <c r="AP285" i="12"/>
  <c r="AX306" i="12"/>
  <c r="AZ291" i="12"/>
  <c r="BA291" i="12" s="1"/>
  <c r="AV303" i="12"/>
  <c r="AX303" i="12" s="1"/>
  <c r="Q317" i="12"/>
  <c r="AF307" i="12"/>
  <c r="AG307" i="12" s="1"/>
  <c r="AP300" i="12"/>
  <c r="AQ300" i="12" s="1"/>
  <c r="AO300" i="12"/>
  <c r="BS293" i="12"/>
  <c r="AK291" i="12"/>
  <c r="AL291" i="12" s="1"/>
  <c r="AJ286" i="12"/>
  <c r="AK286" i="12" s="1"/>
  <c r="AK270" i="12"/>
  <c r="AL270" i="12" s="1"/>
  <c r="AN270" i="12" s="1"/>
  <c r="AT266" i="12"/>
  <c r="AO265" i="12"/>
  <c r="V325" i="12"/>
  <c r="BD271" i="12"/>
  <c r="BE271" i="12"/>
  <c r="BF271" i="12" s="1"/>
  <c r="BO266" i="12"/>
  <c r="BP266" i="12" s="1"/>
  <c r="Z249" i="12"/>
  <c r="AJ246" i="12"/>
  <c r="AK246" i="12"/>
  <c r="AS262" i="12"/>
  <c r="AQ262" i="12"/>
  <c r="AF257" i="12"/>
  <c r="BE255" i="12"/>
  <c r="BF255" i="12" s="1"/>
  <c r="BD255" i="12"/>
  <c r="AL251" i="12"/>
  <c r="AN251" i="12"/>
  <c r="AF249" i="12"/>
  <c r="AG249" i="12" s="1"/>
  <c r="BJ283" i="12"/>
  <c r="BK283" i="12" s="1"/>
  <c r="AB264" i="12"/>
  <c r="AD264" i="12" s="1"/>
  <c r="H251" i="12"/>
  <c r="AY250" i="12"/>
  <c r="AE246" i="12"/>
  <c r="AT244" i="12"/>
  <c r="AU244" i="12"/>
  <c r="AV244" i="12" s="1"/>
  <c r="P284" i="12"/>
  <c r="AT284" i="12"/>
  <c r="AU284" i="12" s="1"/>
  <c r="BW281" i="12"/>
  <c r="BR274" i="12"/>
  <c r="AX276" i="12"/>
  <c r="BW273" i="12"/>
  <c r="BC287" i="12"/>
  <c r="AE282" i="12"/>
  <c r="V279" i="12"/>
  <c r="W279" i="12" s="1"/>
  <c r="EA282" i="12"/>
  <c r="DZ282" i="12"/>
  <c r="BH280" i="12"/>
  <c r="AS278" i="12"/>
  <c r="AS286" i="12"/>
  <c r="BZ262" i="12"/>
  <c r="CN262" i="12"/>
  <c r="AZ259" i="12"/>
  <c r="BA259" i="12" s="1"/>
  <c r="Q255" i="12"/>
  <c r="AG247" i="12"/>
  <c r="EX267" i="12"/>
  <c r="AO267" i="12"/>
  <c r="BO261" i="12"/>
  <c r="W242" i="12"/>
  <c r="Y242" i="12" s="1"/>
  <c r="BS223" i="12"/>
  <c r="BT223" i="12" s="1"/>
  <c r="P208" i="12"/>
  <c r="Q208" i="12" s="1"/>
  <c r="R208" i="12"/>
  <c r="EA197" i="12"/>
  <c r="EB168" i="12"/>
  <c r="DX168" i="12"/>
  <c r="EK168" i="12" s="1"/>
  <c r="DX236" i="12"/>
  <c r="EK236" i="12" s="1"/>
  <c r="BS231" i="12"/>
  <c r="AX230" i="12"/>
  <c r="AD256" i="12"/>
  <c r="DZ255" i="12"/>
  <c r="EA252" i="12"/>
  <c r="DZ252" i="12"/>
  <c r="AP247" i="12"/>
  <c r="BS241" i="12"/>
  <c r="EX241" i="12"/>
  <c r="EW241" i="12"/>
  <c r="AT234" i="12"/>
  <c r="DZ224" i="12"/>
  <c r="EM221" i="12"/>
  <c r="DX221" i="12"/>
  <c r="EJ221" i="12" s="1"/>
  <c r="AP218" i="12"/>
  <c r="EZ213" i="12"/>
  <c r="EM205" i="12"/>
  <c r="DX205" i="12"/>
  <c r="FA200" i="12"/>
  <c r="EW200" i="12"/>
  <c r="EA258" i="12"/>
  <c r="DZ258" i="12"/>
  <c r="AX257" i="12"/>
  <c r="AD247" i="12"/>
  <c r="AJ242" i="12"/>
  <c r="AE236" i="12"/>
  <c r="AF236" i="12"/>
  <c r="AG236" i="12" s="1"/>
  <c r="BR264" i="12"/>
  <c r="AD263" i="12"/>
  <c r="BR245" i="12"/>
  <c r="EA260" i="12"/>
  <c r="W252" i="12"/>
  <c r="Y252" i="12" s="1"/>
  <c r="P248" i="12"/>
  <c r="Q239" i="12"/>
  <c r="R239" i="12" s="1"/>
  <c r="AO260" i="12"/>
  <c r="AZ245" i="12"/>
  <c r="V240" i="12"/>
  <c r="BN238" i="12"/>
  <c r="W234" i="12"/>
  <c r="Y234" i="12" s="1"/>
  <c r="AL233" i="12"/>
  <c r="BH274" i="12"/>
  <c r="AX260" i="12"/>
  <c r="BM239" i="12"/>
  <c r="AY230" i="12"/>
  <c r="BM226" i="12"/>
  <c r="F215" i="12"/>
  <c r="AU214" i="12"/>
  <c r="AV214" i="12" s="1"/>
  <c r="AT214" i="12"/>
  <c r="FE202" i="12"/>
  <c r="EW202" i="12"/>
  <c r="AS199" i="12"/>
  <c r="AN192" i="12"/>
  <c r="BT187" i="12"/>
  <c r="BU187" i="12" s="1"/>
  <c r="BS187" i="12"/>
  <c r="BR254" i="12"/>
  <c r="W232" i="12"/>
  <c r="Y232" i="12" s="1"/>
  <c r="EB222" i="12"/>
  <c r="DZ222" i="12"/>
  <c r="AS222" i="12"/>
  <c r="BP207" i="12"/>
  <c r="BR207" i="12" s="1"/>
  <c r="EW198" i="12"/>
  <c r="EX198" i="12"/>
  <c r="I191" i="12"/>
  <c r="H191" i="12"/>
  <c r="F191" i="12"/>
  <c r="G191" i="12"/>
  <c r="J191" i="12" s="1"/>
  <c r="AY190" i="12"/>
  <c r="DX187" i="12"/>
  <c r="BS185" i="12"/>
  <c r="DZ176" i="12"/>
  <c r="ED169" i="12"/>
  <c r="DX169" i="12"/>
  <c r="BU149" i="12"/>
  <c r="BS149" i="12"/>
  <c r="BT149" i="12"/>
  <c r="BC226" i="12"/>
  <c r="BA226" i="12"/>
  <c r="AL221" i="12"/>
  <c r="AN221" i="12" s="1"/>
  <c r="BF218" i="12"/>
  <c r="BH218" i="12" s="1"/>
  <c r="AU217" i="12"/>
  <c r="AV217" i="12" s="1"/>
  <c r="BK181" i="12"/>
  <c r="BM181" i="12"/>
  <c r="AB168" i="12"/>
  <c r="AD168" i="12"/>
  <c r="EX149" i="12"/>
  <c r="EW149" i="12"/>
  <c r="ET149" i="12"/>
  <c r="FF149" i="12" s="1"/>
  <c r="EW235" i="12"/>
  <c r="BR223" i="12"/>
  <c r="AO220" i="12"/>
  <c r="AP220" i="12"/>
  <c r="AQ220" i="12"/>
  <c r="BD210" i="12"/>
  <c r="BZ206" i="12"/>
  <c r="CN206" i="12"/>
  <c r="EW228" i="12"/>
  <c r="ET221" i="12"/>
  <c r="AQ218" i="12"/>
  <c r="AS218" i="12" s="1"/>
  <c r="AO217" i="12"/>
  <c r="AP217" i="12"/>
  <c r="AQ217" i="12"/>
  <c r="ET212" i="12"/>
  <c r="FE212" i="12" s="1"/>
  <c r="BE204" i="12"/>
  <c r="BH204" i="12" s="1"/>
  <c r="U187" i="12"/>
  <c r="Q186" i="12"/>
  <c r="R186" i="12" s="1"/>
  <c r="AI232" i="12"/>
  <c r="AA229" i="12"/>
  <c r="AB229" i="12" s="1"/>
  <c r="AU209" i="12"/>
  <c r="AV209" i="12" s="1"/>
  <c r="EW206" i="12"/>
  <c r="EX206" i="12"/>
  <c r="AK200" i="12"/>
  <c r="EX193" i="12"/>
  <c r="EW193" i="12"/>
  <c r="T232" i="12"/>
  <c r="AD218" i="12"/>
  <c r="Q199" i="12"/>
  <c r="R199" i="12" s="1"/>
  <c r="U195" i="12"/>
  <c r="AA226" i="12"/>
  <c r="AB226" i="12" s="1"/>
  <c r="AD226" i="12" s="1"/>
  <c r="AJ198" i="12"/>
  <c r="DZ168" i="12"/>
  <c r="P128" i="12"/>
  <c r="CN188" i="12"/>
  <c r="BZ188" i="12"/>
  <c r="BS181" i="12"/>
  <c r="AP173" i="12"/>
  <c r="AQ173" i="12" s="1"/>
  <c r="AO173" i="12"/>
  <c r="J170" i="12"/>
  <c r="EA158" i="12"/>
  <c r="EX156" i="12"/>
  <c r="EW156" i="12"/>
  <c r="EX143" i="12"/>
  <c r="EW143" i="12"/>
  <c r="ET143" i="12"/>
  <c r="FF143" i="12" s="1"/>
  <c r="BD130" i="12"/>
  <c r="EM127" i="12"/>
  <c r="DX127" i="12"/>
  <c r="EJ127" i="12" s="1"/>
  <c r="BK121" i="12"/>
  <c r="BM121" i="12"/>
  <c r="EW117" i="12"/>
  <c r="EX117" i="12"/>
  <c r="BE87" i="12"/>
  <c r="BF87" i="12"/>
  <c r="BD87" i="12"/>
  <c r="BZ214" i="12"/>
  <c r="CN214" i="12"/>
  <c r="Y193" i="12"/>
  <c r="BS190" i="12"/>
  <c r="BT190" i="12"/>
  <c r="BU190" i="12"/>
  <c r="V186" i="12"/>
  <c r="W186" i="12" s="1"/>
  <c r="AL164" i="12"/>
  <c r="AN164" i="12" s="1"/>
  <c r="Q159" i="12"/>
  <c r="AP157" i="12"/>
  <c r="AQ157" i="12" s="1"/>
  <c r="AL142" i="12"/>
  <c r="AK142" i="12"/>
  <c r="AJ142" i="12"/>
  <c r="BC139" i="12"/>
  <c r="AA137" i="12"/>
  <c r="Z137" i="12"/>
  <c r="BD123" i="12"/>
  <c r="BE123" i="12"/>
  <c r="BF123" i="12" s="1"/>
  <c r="AJ188" i="12"/>
  <c r="AK188" i="12"/>
  <c r="AO183" i="12"/>
  <c r="AE174" i="12"/>
  <c r="AJ174" i="12"/>
  <c r="BS163" i="12"/>
  <c r="BT163" i="12" s="1"/>
  <c r="AV151" i="12"/>
  <c r="AX151" i="12" s="1"/>
  <c r="BH148" i="12"/>
  <c r="AA136" i="12"/>
  <c r="AB136" i="12" s="1"/>
  <c r="AU129" i="12"/>
  <c r="AV129" i="12" s="1"/>
  <c r="AX129" i="12"/>
  <c r="AY121" i="12"/>
  <c r="AT116" i="12"/>
  <c r="AU116" i="12"/>
  <c r="AV116" i="12" s="1"/>
  <c r="BJ110" i="12"/>
  <c r="BJ97" i="12"/>
  <c r="BK97" i="12" s="1"/>
  <c r="BM97" i="12"/>
  <c r="FA75" i="12"/>
  <c r="EW75" i="12"/>
  <c r="Q212" i="12"/>
  <c r="T212" i="12" s="1"/>
  <c r="AX161" i="12"/>
  <c r="AN155" i="12"/>
  <c r="T218" i="12"/>
  <c r="AS200" i="12"/>
  <c r="BR192" i="12"/>
  <c r="AZ180" i="12"/>
  <c r="EW208" i="12"/>
  <c r="AD189" i="12"/>
  <c r="AI182" i="12"/>
  <c r="DX177" i="12"/>
  <c r="EJ177" i="12" s="1"/>
  <c r="W174" i="12"/>
  <c r="Y174" i="12" s="1"/>
  <c r="AX165" i="12"/>
  <c r="EA165" i="12"/>
  <c r="DX165" i="12"/>
  <c r="EJ165" i="12" s="1"/>
  <c r="BO163" i="12"/>
  <c r="BP163" i="12" s="1"/>
  <c r="U120" i="12"/>
  <c r="AP169" i="12"/>
  <c r="Y139" i="12"/>
  <c r="BM135" i="12"/>
  <c r="Q134" i="12"/>
  <c r="P134" i="12"/>
  <c r="R134" i="12"/>
  <c r="BM133" i="12"/>
  <c r="W126" i="12"/>
  <c r="Y126" i="12" s="1"/>
  <c r="AP123" i="12"/>
  <c r="AQ123" i="12" s="1"/>
  <c r="AQ114" i="12"/>
  <c r="AS114" i="12" s="1"/>
  <c r="AS109" i="12"/>
  <c r="P94" i="12"/>
  <c r="U90" i="12"/>
  <c r="V90" i="12" s="1"/>
  <c r="AF87" i="12"/>
  <c r="AG87" i="12" s="1"/>
  <c r="AJ86" i="12"/>
  <c r="EX80" i="12"/>
  <c r="EW80" i="12"/>
  <c r="Q80" i="12"/>
  <c r="R80" i="12" s="1"/>
  <c r="T80" i="12" s="1"/>
  <c r="FH78" i="12"/>
  <c r="ET78" i="12"/>
  <c r="EX76" i="12"/>
  <c r="AO73" i="12"/>
  <c r="Z70" i="12"/>
  <c r="DX54" i="12"/>
  <c r="EL54" i="12"/>
  <c r="BI36" i="12"/>
  <c r="BJ36" i="12" s="1"/>
  <c r="BD20" i="12"/>
  <c r="BE20" i="12" s="1"/>
  <c r="BF20" i="12" s="1"/>
  <c r="F156" i="12"/>
  <c r="EA145" i="12"/>
  <c r="DZ145" i="12"/>
  <c r="AZ133" i="12"/>
  <c r="AY133" i="12"/>
  <c r="BA133" i="12"/>
  <c r="AT132" i="12"/>
  <c r="AU132" i="12" s="1"/>
  <c r="BM130" i="12"/>
  <c r="AO125" i="12"/>
  <c r="AQ125" i="12"/>
  <c r="AP125" i="12"/>
  <c r="AI121" i="12"/>
  <c r="BK110" i="12"/>
  <c r="BM110" i="12" s="1"/>
  <c r="I108" i="12"/>
  <c r="J108" i="12" s="1"/>
  <c r="AF105" i="12"/>
  <c r="AG105" i="12" s="1"/>
  <c r="EA100" i="12"/>
  <c r="DZ100" i="12"/>
  <c r="BA94" i="12"/>
  <c r="BC94" i="12" s="1"/>
  <c r="U159" i="12"/>
  <c r="T146" i="12"/>
  <c r="AD135" i="12"/>
  <c r="AS131" i="12"/>
  <c r="AP131" i="12"/>
  <c r="AQ131" i="12" s="1"/>
  <c r="AA118" i="12"/>
  <c r="AB118" i="12" s="1"/>
  <c r="J116" i="12"/>
  <c r="AV110" i="12"/>
  <c r="AX110" i="12" s="1"/>
  <c r="AU97" i="12"/>
  <c r="EA86" i="12"/>
  <c r="DZ86" i="12"/>
  <c r="DX86" i="12"/>
  <c r="EK86" i="12" s="1"/>
  <c r="AT76" i="12"/>
  <c r="AU76" i="12"/>
  <c r="DX45" i="12"/>
  <c r="EJ45" i="12" s="1"/>
  <c r="EM45" i="12"/>
  <c r="V38" i="12"/>
  <c r="W38" i="12" s="1"/>
  <c r="Y38" i="12"/>
  <c r="AO20" i="12"/>
  <c r="Y181" i="12"/>
  <c r="AO159" i="12"/>
  <c r="AP159" i="12" s="1"/>
  <c r="AQ159" i="12" s="1"/>
  <c r="Z151" i="12"/>
  <c r="EW142" i="12"/>
  <c r="AG133" i="12"/>
  <c r="U131" i="12"/>
  <c r="BU125" i="12"/>
  <c r="BT125" i="12"/>
  <c r="BS125" i="12"/>
  <c r="AK123" i="12"/>
  <c r="AL123" i="12" s="1"/>
  <c r="AA119" i="12"/>
  <c r="Z119" i="12"/>
  <c r="Z113" i="12"/>
  <c r="AA113" i="12"/>
  <c r="AB113" i="12" s="1"/>
  <c r="DZ109" i="12"/>
  <c r="V104" i="12"/>
  <c r="W104" i="12" s="1"/>
  <c r="BO93" i="12"/>
  <c r="BP93" i="12" s="1"/>
  <c r="AY161" i="12"/>
  <c r="AZ161" i="12"/>
  <c r="BA161" i="12" s="1"/>
  <c r="DX158" i="12"/>
  <c r="EK158" i="12" s="1"/>
  <c r="AS156" i="12"/>
  <c r="AF154" i="12"/>
  <c r="AG154" i="12" s="1"/>
  <c r="DZ130" i="12"/>
  <c r="CN129" i="12"/>
  <c r="BZ129" i="12"/>
  <c r="T108" i="12"/>
  <c r="AO97" i="12"/>
  <c r="AQ90" i="12"/>
  <c r="AS90" i="12" s="1"/>
  <c r="AT88" i="12"/>
  <c r="AV88" i="12" s="1"/>
  <c r="AU88" i="12"/>
  <c r="BN82" i="12"/>
  <c r="G174" i="12"/>
  <c r="AD157" i="12"/>
  <c r="AI141" i="12"/>
  <c r="AI136" i="12"/>
  <c r="AF128" i="12"/>
  <c r="AE124" i="12"/>
  <c r="BH114" i="12"/>
  <c r="AT112" i="12"/>
  <c r="Q109" i="12"/>
  <c r="U103" i="12"/>
  <c r="BC93" i="12"/>
  <c r="AZ93" i="12"/>
  <c r="BA93" i="12" s="1"/>
  <c r="BZ145" i="12"/>
  <c r="CN145" i="12"/>
  <c r="H132" i="12"/>
  <c r="AK122" i="12"/>
  <c r="AL122" i="12" s="1"/>
  <c r="AL115" i="12"/>
  <c r="AN115" i="12" s="1"/>
  <c r="AS112" i="12"/>
  <c r="EX106" i="12"/>
  <c r="EW106" i="12"/>
  <c r="EW93" i="12"/>
  <c r="FF93" i="12"/>
  <c r="P88" i="12"/>
  <c r="AJ56" i="12"/>
  <c r="AK56" i="12"/>
  <c r="AL56" i="12"/>
  <c r="AD205" i="12"/>
  <c r="BO164" i="12"/>
  <c r="BP164" i="12" s="1"/>
  <c r="AN150" i="12"/>
  <c r="H146" i="12"/>
  <c r="G146" i="12"/>
  <c r="F146" i="12"/>
  <c r="BP131" i="12"/>
  <c r="P114" i="12"/>
  <c r="BF104" i="12"/>
  <c r="EW101" i="12"/>
  <c r="AN95" i="12"/>
  <c r="DZ84" i="12"/>
  <c r="BP102" i="12"/>
  <c r="AN78" i="12"/>
  <c r="BN74" i="12"/>
  <c r="BO74" i="12"/>
  <c r="BP74" i="12" s="1"/>
  <c r="DX71" i="12"/>
  <c r="EJ71" i="12" s="1"/>
  <c r="AB69" i="12"/>
  <c r="AD69" i="12" s="1"/>
  <c r="BT67" i="12"/>
  <c r="AK48" i="12"/>
  <c r="AN48" i="12" s="1"/>
  <c r="BO43" i="12"/>
  <c r="BM41" i="12"/>
  <c r="Q39" i="12"/>
  <c r="R39" i="12" s="1"/>
  <c r="AK37" i="12"/>
  <c r="AL37" i="12" s="1"/>
  <c r="AN37" i="12"/>
  <c r="BO34" i="12"/>
  <c r="EW32" i="12"/>
  <c r="BO29" i="12"/>
  <c r="BP29" i="12" s="1"/>
  <c r="AV25" i="12"/>
  <c r="BP18" i="12"/>
  <c r="BR18" i="12" s="1"/>
  <c r="AX79" i="12"/>
  <c r="EW74" i="12"/>
  <c r="EX65" i="12"/>
  <c r="AZ62" i="12"/>
  <c r="BA62" i="12" s="1"/>
  <c r="BC62" i="12" s="1"/>
  <c r="AD54" i="12"/>
  <c r="AX48" i="12"/>
  <c r="AS46" i="12"/>
  <c r="AG45" i="12"/>
  <c r="AI45" i="12" s="1"/>
  <c r="AY43" i="12"/>
  <c r="EA27" i="12"/>
  <c r="DX27" i="12"/>
  <c r="EJ27" i="12" s="1"/>
  <c r="Y21" i="12"/>
  <c r="BJ18" i="12"/>
  <c r="BI18" i="12"/>
  <c r="Q138" i="12"/>
  <c r="R138" i="12" s="1"/>
  <c r="AN88" i="12"/>
  <c r="BU75" i="12"/>
  <c r="BW75" i="12" s="1"/>
  <c r="DX73" i="12"/>
  <c r="BP69" i="12"/>
  <c r="DX62" i="12"/>
  <c r="EK62" i="12" s="1"/>
  <c r="AX47" i="12"/>
  <c r="AJ46" i="12"/>
  <c r="AK46" i="12" s="1"/>
  <c r="AP36" i="12"/>
  <c r="AQ36" i="12" s="1"/>
  <c r="AS36" i="12"/>
  <c r="BO31" i="12"/>
  <c r="BP31" i="12" s="1"/>
  <c r="Z23" i="12"/>
  <c r="AA23" i="12"/>
  <c r="AB23" i="12" s="1"/>
  <c r="BT19" i="12"/>
  <c r="BS19" i="12"/>
  <c r="BE14" i="12"/>
  <c r="AD80" i="12"/>
  <c r="BT69" i="12"/>
  <c r="BS69" i="12"/>
  <c r="BC63" i="12"/>
  <c r="AB61" i="12"/>
  <c r="AD61" i="12" s="1"/>
  <c r="ET36" i="12"/>
  <c r="FE36" i="12" s="1"/>
  <c r="AI30" i="12"/>
  <c r="BU26" i="12"/>
  <c r="BW26" i="12" s="1"/>
  <c r="V23" i="12"/>
  <c r="W23" i="12" s="1"/>
  <c r="U23" i="12"/>
  <c r="DZ20" i="12"/>
  <c r="R71" i="12"/>
  <c r="T71" i="12" s="1"/>
  <c r="AF52" i="12"/>
  <c r="AE52" i="12"/>
  <c r="CN49" i="12"/>
  <c r="T47" i="12"/>
  <c r="BP42" i="12"/>
  <c r="BR42" i="12" s="1"/>
  <c r="AB40" i="12"/>
  <c r="AO35" i="12"/>
  <c r="AP35" i="12" s="1"/>
  <c r="BS33" i="12"/>
  <c r="EA23" i="12"/>
  <c r="DZ23" i="12"/>
  <c r="CN89" i="12"/>
  <c r="BZ89" i="12"/>
  <c r="DX59" i="12"/>
  <c r="EJ59" i="12" s="1"/>
  <c r="AS50" i="12"/>
  <c r="BW46" i="12"/>
  <c r="BP43" i="12"/>
  <c r="G40" i="12"/>
  <c r="EA39" i="12"/>
  <c r="DZ39" i="12"/>
  <c r="T36" i="12"/>
  <c r="R36" i="12"/>
  <c r="DX22" i="12"/>
  <c r="EK22" i="12" s="1"/>
  <c r="S99" i="12"/>
  <c r="T97" i="12"/>
  <c r="BC91" i="12"/>
  <c r="BS65" i="12"/>
  <c r="U51" i="12"/>
  <c r="Z49" i="12"/>
  <c r="AA49" i="12"/>
  <c r="AB49" i="12" s="1"/>
  <c r="BW43" i="12"/>
  <c r="BU43" i="12"/>
  <c r="V41" i="12"/>
  <c r="W41" i="12" s="1"/>
  <c r="Y41" i="12" s="1"/>
  <c r="ET38" i="12"/>
  <c r="FE38" i="12" s="1"/>
  <c r="AD34" i="12"/>
  <c r="DZ18" i="12"/>
  <c r="BR15" i="12"/>
  <c r="BO118" i="12"/>
  <c r="R104" i="12"/>
  <c r="T104" i="12" s="1"/>
  <c r="BH68" i="12"/>
  <c r="AI59" i="12"/>
  <c r="BN58" i="12"/>
  <c r="BP58" i="12" s="1"/>
  <c r="BO58" i="12"/>
  <c r="AX50" i="12"/>
  <c r="AU41" i="12"/>
  <c r="AV41" i="12" s="1"/>
  <c r="AX27" i="12"/>
  <c r="V18" i="12"/>
  <c r="W18" i="12" s="1"/>
  <c r="BC15" i="12"/>
  <c r="BW55" i="12"/>
  <c r="I20" i="12"/>
  <c r="Y61" i="12"/>
  <c r="AN74" i="12"/>
  <c r="ET39" i="12"/>
  <c r="I52" i="12"/>
  <c r="J52" i="12" s="1"/>
  <c r="BK47" i="12"/>
  <c r="CN20" i="12"/>
  <c r="BE89" i="12"/>
  <c r="BD89" i="12"/>
  <c r="BN84" i="12"/>
  <c r="BP84" i="12"/>
  <c r="BO84" i="12"/>
  <c r="Y130" i="12"/>
  <c r="V130" i="12"/>
  <c r="W130" i="12" s="1"/>
  <c r="EX112" i="12"/>
  <c r="EW112" i="12"/>
  <c r="Z103" i="12"/>
  <c r="AA103" i="12" s="1"/>
  <c r="BC184" i="12"/>
  <c r="FH106" i="12"/>
  <c r="ET106" i="12"/>
  <c r="FE106" i="12" s="1"/>
  <c r="AT106" i="12"/>
  <c r="FG21" i="12"/>
  <c r="ET21" i="12"/>
  <c r="FF21" i="12" s="1"/>
  <c r="BS121" i="12"/>
  <c r="AF114" i="12"/>
  <c r="AG114" i="12"/>
  <c r="AE114" i="12"/>
  <c r="EA105" i="12"/>
  <c r="DZ105" i="12"/>
  <c r="AS93" i="12"/>
  <c r="EL88" i="12"/>
  <c r="DX88" i="12"/>
  <c r="BS71" i="12"/>
  <c r="BT71" i="12"/>
  <c r="EX71" i="12"/>
  <c r="AI60" i="12"/>
  <c r="AS58" i="12"/>
  <c r="AU46" i="12"/>
  <c r="AV46" i="12" s="1"/>
  <c r="AT46" i="12"/>
  <c r="F34" i="12"/>
  <c r="G34" i="12" s="1"/>
  <c r="AU31" i="12"/>
  <c r="AV31" i="12" s="1"/>
  <c r="EA25" i="12"/>
  <c r="DZ25" i="12"/>
  <c r="EX19" i="12"/>
  <c r="EW19" i="12"/>
  <c r="F18" i="12"/>
  <c r="AJ16" i="12"/>
  <c r="I14" i="12"/>
  <c r="J14" i="12" s="1"/>
  <c r="G14" i="12"/>
  <c r="F14" i="12"/>
  <c r="H14" i="12" s="1"/>
  <c r="BZ97" i="12"/>
  <c r="CN97" i="12"/>
  <c r="BD65" i="12"/>
  <c r="BE65" i="12" s="1"/>
  <c r="T64" i="12"/>
  <c r="T61" i="12"/>
  <c r="EA43" i="12"/>
  <c r="DZ43" i="12"/>
  <c r="DX43" i="12"/>
  <c r="EJ43" i="12" s="1"/>
  <c r="AI31" i="12"/>
  <c r="AG29" i="12"/>
  <c r="AI29" i="12" s="1"/>
  <c r="AO25" i="12"/>
  <c r="ET71" i="12"/>
  <c r="FF71" i="12" s="1"/>
  <c r="BR46" i="12"/>
  <c r="EW30" i="12"/>
  <c r="EX30" i="12"/>
  <c r="BT77" i="12"/>
  <c r="BS77" i="12"/>
  <c r="BE69" i="12"/>
  <c r="BF69" i="12"/>
  <c r="BD69" i="12"/>
  <c r="U57" i="12"/>
  <c r="V57" i="12" s="1"/>
  <c r="BC34" i="12"/>
  <c r="DZ33" i="12"/>
  <c r="EA33" i="12"/>
  <c r="Q25" i="12"/>
  <c r="K511" i="6"/>
  <c r="K512" i="6" s="1"/>
  <c r="D23" i="8" s="1"/>
  <c r="EA60" i="12"/>
  <c r="DZ60" i="12"/>
  <c r="AJ52" i="12"/>
  <c r="BF44" i="12"/>
  <c r="BH44" i="12" s="1"/>
  <c r="AK29" i="12"/>
  <c r="AO19" i="12"/>
  <c r="DZ16" i="12"/>
  <c r="T82" i="12"/>
  <c r="AG67" i="12"/>
  <c r="AI67" i="12" s="1"/>
  <c r="U60" i="12"/>
  <c r="V60" i="12" s="1"/>
  <c r="BI42" i="12"/>
  <c r="BJ42" i="12"/>
  <c r="BK42" i="12" s="1"/>
  <c r="U35" i="12"/>
  <c r="V35" i="12" s="1"/>
  <c r="W35" i="12"/>
  <c r="EX22" i="12"/>
  <c r="BU105" i="12"/>
  <c r="AS55" i="12"/>
  <c r="ET51" i="12"/>
  <c r="ET49" i="12"/>
  <c r="FF49" i="12" s="1"/>
  <c r="FG49" i="12"/>
  <c r="AE38" i="12"/>
  <c r="AF38" i="12"/>
  <c r="AG38" i="12" s="1"/>
  <c r="V70" i="12"/>
  <c r="W70" i="12" s="1"/>
  <c r="AX43" i="12"/>
  <c r="AV32" i="12"/>
  <c r="AX32" i="12" s="1"/>
  <c r="BO64" i="12"/>
  <c r="BW73" i="12"/>
  <c r="AF29" i="12"/>
  <c r="G27" i="8"/>
  <c r="E510" i="5"/>
  <c r="E512" i="5" s="1"/>
  <c r="E513" i="5" s="1"/>
  <c r="C22" i="8" s="1"/>
  <c r="AT124" i="12"/>
  <c r="AU124" i="12"/>
  <c r="AV124" i="12"/>
  <c r="CN121" i="12"/>
  <c r="BZ121" i="12"/>
  <c r="EA92" i="12"/>
  <c r="R87" i="12"/>
  <c r="T87" i="12" s="1"/>
  <c r="AF86" i="12"/>
  <c r="AE86" i="12"/>
  <c r="CN81" i="12"/>
  <c r="BZ81" i="12"/>
  <c r="AA73" i="12"/>
  <c r="AB73" i="12" s="1"/>
  <c r="AD73" i="12"/>
  <c r="EA64" i="12"/>
  <c r="DZ64" i="12"/>
  <c r="DX64" i="12"/>
  <c r="EK64" i="12" s="1"/>
  <c r="BT44" i="12"/>
  <c r="EM37" i="12"/>
  <c r="DX37" i="12"/>
  <c r="EJ37" i="12" s="1"/>
  <c r="AZ32" i="12"/>
  <c r="BA32" i="12" s="1"/>
  <c r="BC32" i="12"/>
  <c r="AP17" i="12"/>
  <c r="AQ17" i="12" s="1"/>
  <c r="AO17" i="12"/>
  <c r="EA159" i="12"/>
  <c r="DZ159" i="12"/>
  <c r="DX159" i="12"/>
  <c r="EJ159" i="12" s="1"/>
  <c r="EA125" i="12"/>
  <c r="DZ125" i="12"/>
  <c r="EW119" i="12"/>
  <c r="EX119" i="12"/>
  <c r="U113" i="12"/>
  <c r="V113" i="12"/>
  <c r="W113" i="12" s="1"/>
  <c r="EX92" i="12"/>
  <c r="EW92" i="12"/>
  <c r="BT139" i="12"/>
  <c r="BU139" i="12" s="1"/>
  <c r="BS139" i="12"/>
  <c r="AD109" i="12"/>
  <c r="AA109" i="12"/>
  <c r="AB109" i="12" s="1"/>
  <c r="J93" i="12"/>
  <c r="EW89" i="12"/>
  <c r="EX89" i="12"/>
  <c r="AS124" i="12"/>
  <c r="EW115" i="12"/>
  <c r="BN112" i="12"/>
  <c r="BO112" i="12"/>
  <c r="BP112" i="12" s="1"/>
  <c r="AY103" i="12"/>
  <c r="AZ103" i="12"/>
  <c r="BA103" i="12" s="1"/>
  <c r="BE98" i="12"/>
  <c r="BA184" i="12"/>
  <c r="AX159" i="12"/>
  <c r="Q157" i="12"/>
  <c r="AD152" i="12"/>
  <c r="H99" i="12"/>
  <c r="AO80" i="12"/>
  <c r="AK70" i="12"/>
  <c r="BZ59" i="12"/>
  <c r="CN59" i="12"/>
  <c r="AF54" i="12"/>
  <c r="AE54" i="12"/>
  <c r="FG29" i="12"/>
  <c r="ET29" i="12"/>
  <c r="Z21" i="12"/>
  <c r="AJ114" i="12"/>
  <c r="AK114" i="12" s="1"/>
  <c r="V112" i="12"/>
  <c r="W112" i="12" s="1"/>
  <c r="BD107" i="12"/>
  <c r="Z105" i="12"/>
  <c r="AB105" i="12"/>
  <c r="AA105" i="12"/>
  <c r="AZ101" i="12"/>
  <c r="AP93" i="12"/>
  <c r="W82" i="12"/>
  <c r="Y82" i="12" s="1"/>
  <c r="J143" i="12"/>
  <c r="EA74" i="12"/>
  <c r="DX68" i="12"/>
  <c r="EK68" i="12" s="1"/>
  <c r="AD67" i="12"/>
  <c r="AB67" i="12"/>
  <c r="AX65" i="12"/>
  <c r="BK61" i="12"/>
  <c r="BM61" i="12" s="1"/>
  <c r="EX59" i="12"/>
  <c r="EX49" i="12"/>
  <c r="EW49" i="12"/>
  <c r="V48" i="12"/>
  <c r="W48" i="12" s="1"/>
  <c r="Y48" i="12" s="1"/>
  <c r="Q45" i="12"/>
  <c r="EM41" i="12"/>
  <c r="DX41" i="12"/>
  <c r="EJ41" i="12" s="1"/>
  <c r="BR40" i="12"/>
  <c r="EX35" i="12"/>
  <c r="EW35" i="12"/>
  <c r="AV30" i="12"/>
  <c r="AZ16" i="12"/>
  <c r="BA16" i="12" s="1"/>
  <c r="BC87" i="12"/>
  <c r="BT63" i="12"/>
  <c r="T62" i="12"/>
  <c r="BH54" i="12"/>
  <c r="BR50" i="12"/>
  <c r="EA47" i="12"/>
  <c r="DZ47" i="12"/>
  <c r="Q44" i="12"/>
  <c r="R42" i="12"/>
  <c r="AG31" i="12"/>
  <c r="U27" i="12"/>
  <c r="AY25" i="12"/>
  <c r="AZ25" i="12"/>
  <c r="BA25" i="12" s="1"/>
  <c r="AP23" i="12"/>
  <c r="AO23" i="12"/>
  <c r="AQ23" i="12"/>
  <c r="AD75" i="12"/>
  <c r="AB75" i="12"/>
  <c r="BZ66" i="12"/>
  <c r="BO62" i="12"/>
  <c r="BN62" i="12"/>
  <c r="AI56" i="12"/>
  <c r="BC46" i="12"/>
  <c r="F44" i="12"/>
  <c r="AZ40" i="12"/>
  <c r="Q31" i="12"/>
  <c r="R31" i="12" s="1"/>
  <c r="T31" i="12" s="1"/>
  <c r="EC30" i="12"/>
  <c r="DZ30" i="12"/>
  <c r="Y141" i="12"/>
  <c r="BA83" i="12"/>
  <c r="BC83" i="12" s="1"/>
  <c r="BD77" i="12"/>
  <c r="Z57" i="12"/>
  <c r="AZ50" i="12"/>
  <c r="BA50" i="12" s="1"/>
  <c r="AN33" i="12"/>
  <c r="BZ23" i="12"/>
  <c r="BR21" i="12"/>
  <c r="AZ18" i="12"/>
  <c r="BT16" i="12"/>
  <c r="BU16" i="12" s="1"/>
  <c r="Y69" i="12"/>
  <c r="AV59" i="12"/>
  <c r="AX59" i="12" s="1"/>
  <c r="FH52" i="12"/>
  <c r="ET52" i="12"/>
  <c r="FE52" i="12" s="1"/>
  <c r="EX52" i="12"/>
  <c r="EW52" i="12"/>
  <c r="BE44" i="12"/>
  <c r="BO37" i="12"/>
  <c r="AQ34" i="12"/>
  <c r="AS34" i="12" s="1"/>
  <c r="Z33" i="12"/>
  <c r="AB33" i="12" s="1"/>
  <c r="AA33" i="12"/>
  <c r="AZ23" i="12"/>
  <c r="BA23" i="12"/>
  <c r="AY23" i="12"/>
  <c r="AI144" i="12"/>
  <c r="R82" i="12"/>
  <c r="G73" i="12"/>
  <c r="F73" i="12"/>
  <c r="AF67" i="12"/>
  <c r="Q61" i="12"/>
  <c r="R61" i="12" s="1"/>
  <c r="AA60" i="12"/>
  <c r="Z60" i="12"/>
  <c r="EA59" i="12"/>
  <c r="DZ59" i="12"/>
  <c r="R58" i="12"/>
  <c r="P58" i="12"/>
  <c r="Q58" i="12"/>
  <c r="AY39" i="12"/>
  <c r="BM26" i="12"/>
  <c r="P22" i="12"/>
  <c r="T20" i="12"/>
  <c r="R20" i="12"/>
  <c r="AY19" i="12"/>
  <c r="ET112" i="12"/>
  <c r="FE112" i="12" s="1"/>
  <c r="BW79" i="12"/>
  <c r="AU70" i="12"/>
  <c r="AV70" i="12" s="1"/>
  <c r="AN57" i="12"/>
  <c r="AN51" i="12"/>
  <c r="Z51" i="12"/>
  <c r="AO49" i="12"/>
  <c r="AP47" i="12"/>
  <c r="AQ47" i="12" s="1"/>
  <c r="BF26" i="12"/>
  <c r="BE26" i="12"/>
  <c r="BD26" i="12"/>
  <c r="T17" i="12"/>
  <c r="K116" i="12"/>
  <c r="L116" i="12" s="1"/>
  <c r="BK57" i="12"/>
  <c r="EA31" i="12"/>
  <c r="DZ31" i="12"/>
  <c r="AN21" i="12"/>
  <c r="H17" i="12"/>
  <c r="I17" i="12" s="1"/>
  <c r="BZ30" i="12"/>
  <c r="CN30" i="12"/>
  <c r="AZ71" i="12"/>
  <c r="BC71" i="12" s="1"/>
  <c r="AD55" i="12"/>
  <c r="AU16" i="12"/>
  <c r="AV16" i="12" s="1"/>
  <c r="AQ69" i="12"/>
  <c r="AS69" i="12" s="1"/>
  <c r="ET65" i="12"/>
  <c r="FF65" i="12" s="1"/>
  <c r="AG56" i="12"/>
  <c r="AX38" i="12"/>
  <c r="AP51" i="12"/>
  <c r="AQ51" i="12" s="1"/>
  <c r="J38" i="12"/>
  <c r="BZ16" i="12"/>
  <c r="CN16" i="12"/>
  <c r="BC419" i="12"/>
  <c r="AZ419" i="12"/>
  <c r="BA419" i="12" s="1"/>
  <c r="EW407" i="12"/>
  <c r="EX407" i="12"/>
  <c r="EA396" i="12"/>
  <c r="DX396" i="12"/>
  <c r="EJ396" i="12" s="1"/>
  <c r="BT420" i="12"/>
  <c r="BU420" i="12"/>
  <c r="BS420" i="12"/>
  <c r="AV419" i="12"/>
  <c r="AX419" i="12" s="1"/>
  <c r="AO418" i="12"/>
  <c r="Z416" i="12"/>
  <c r="AG414" i="12"/>
  <c r="AI414" i="12" s="1"/>
  <c r="BR408" i="12"/>
  <c r="BO408" i="12"/>
  <c r="BP408" i="12" s="1"/>
  <c r="W405" i="12"/>
  <c r="Y405" i="12" s="1"/>
  <c r="BC399" i="12"/>
  <c r="AN426" i="12"/>
  <c r="EX416" i="12"/>
  <c r="EW416" i="12"/>
  <c r="EA420" i="12"/>
  <c r="AI413" i="12"/>
  <c r="T416" i="12"/>
  <c r="AS413" i="12"/>
  <c r="AP413" i="12"/>
  <c r="AQ413" i="12" s="1"/>
  <c r="BS408" i="12"/>
  <c r="AJ391" i="12"/>
  <c r="AK391" i="12" s="1"/>
  <c r="AL391" i="12"/>
  <c r="BC411" i="12"/>
  <c r="BC407" i="12"/>
  <c r="W408" i="12"/>
  <c r="Y408" i="12" s="1"/>
  <c r="I407" i="12"/>
  <c r="AI410" i="12"/>
  <c r="Y403" i="12"/>
  <c r="U402" i="12"/>
  <c r="V402" i="12" s="1"/>
  <c r="W402" i="12" s="1"/>
  <c r="Z386" i="12"/>
  <c r="AX378" i="12"/>
  <c r="AV378" i="12"/>
  <c r="Z404" i="12"/>
  <c r="AA404" i="12"/>
  <c r="AB404" i="12" s="1"/>
  <c r="AL409" i="12"/>
  <c r="AN409" i="12" s="1"/>
  <c r="AU405" i="12"/>
  <c r="AV405" i="12" s="1"/>
  <c r="AT405" i="12"/>
  <c r="I400" i="12"/>
  <c r="T398" i="12"/>
  <c r="AK395" i="12"/>
  <c r="EA372" i="12"/>
  <c r="DZ372" i="12"/>
  <c r="P365" i="12"/>
  <c r="BH421" i="12"/>
  <c r="AI385" i="12"/>
  <c r="FA354" i="12"/>
  <c r="EW354" i="12"/>
  <c r="ET354" i="12"/>
  <c r="FF354" i="12" s="1"/>
  <c r="BT391" i="12"/>
  <c r="BU391" i="12" s="1"/>
  <c r="BS387" i="12"/>
  <c r="BA389" i="12"/>
  <c r="BC389" i="12" s="1"/>
  <c r="BW417" i="12"/>
  <c r="EX390" i="12"/>
  <c r="EW390" i="12"/>
  <c r="AS388" i="12"/>
  <c r="EW397" i="12"/>
  <c r="EX397" i="12"/>
  <c r="Z392" i="12"/>
  <c r="AE389" i="12"/>
  <c r="AF389" i="12"/>
  <c r="AG389" i="12" s="1"/>
  <c r="AQ376" i="12"/>
  <c r="AS376" i="12" s="1"/>
  <c r="Z366" i="12"/>
  <c r="EA364" i="12"/>
  <c r="EA360" i="12"/>
  <c r="DZ360" i="12"/>
  <c r="H374" i="12"/>
  <c r="EW371" i="12"/>
  <c r="EX371" i="12"/>
  <c r="AX358" i="12"/>
  <c r="AS384" i="12"/>
  <c r="BN381" i="12"/>
  <c r="BO381" i="12"/>
  <c r="BP381" i="12" s="1"/>
  <c r="BR362" i="12"/>
  <c r="EA353" i="12"/>
  <c r="DZ353" i="12"/>
  <c r="BE382" i="12"/>
  <c r="BD382" i="12"/>
  <c r="AS374" i="12"/>
  <c r="BH361" i="12"/>
  <c r="ET380" i="12"/>
  <c r="AS356" i="12"/>
  <c r="BW355" i="12"/>
  <c r="AY370" i="12"/>
  <c r="BA370" i="12"/>
  <c r="AZ370" i="12"/>
  <c r="EW374" i="12"/>
  <c r="BW376" i="12"/>
  <c r="AA364" i="12"/>
  <c r="AB364" i="12" s="1"/>
  <c r="EA358" i="12"/>
  <c r="DZ358" i="12"/>
  <c r="AY358" i="12"/>
  <c r="AE351" i="12"/>
  <c r="DZ379" i="12"/>
  <c r="EA379" i="12"/>
  <c r="AI359" i="12"/>
  <c r="BW365" i="12"/>
  <c r="AN372" i="12"/>
  <c r="BR350" i="12"/>
  <c r="BS347" i="12"/>
  <c r="AS344" i="12"/>
  <c r="AP344" i="12"/>
  <c r="AQ344" i="12" s="1"/>
  <c r="EA341" i="12"/>
  <c r="DZ341" i="12"/>
  <c r="FG341" i="12"/>
  <c r="ET341" i="12"/>
  <c r="FF341" i="12" s="1"/>
  <c r="BH336" i="12"/>
  <c r="AD354" i="12"/>
  <c r="EX350" i="12"/>
  <c r="EW350" i="12"/>
  <c r="AI339" i="12"/>
  <c r="Y333" i="12"/>
  <c r="EY323" i="12"/>
  <c r="EW323" i="12"/>
  <c r="EA313" i="12"/>
  <c r="DX313" i="12"/>
  <c r="EK313" i="12" s="1"/>
  <c r="EY307" i="12"/>
  <c r="EW307" i="12"/>
  <c r="EA337" i="12"/>
  <c r="DZ337" i="12"/>
  <c r="FH336" i="12"/>
  <c r="ET336" i="12"/>
  <c r="FE336" i="12" s="1"/>
  <c r="AJ317" i="12"/>
  <c r="T336" i="12"/>
  <c r="Y358" i="12"/>
  <c r="V333" i="12"/>
  <c r="W333" i="12" s="1"/>
  <c r="AD356" i="12"/>
  <c r="EW368" i="12"/>
  <c r="EX368" i="12"/>
  <c r="BW359" i="12"/>
  <c r="BC353" i="12"/>
  <c r="AS345" i="12"/>
  <c r="EA339" i="12"/>
  <c r="DZ339" i="12"/>
  <c r="EX338" i="12"/>
  <c r="BT336" i="12"/>
  <c r="BU336" i="12" s="1"/>
  <c r="Z335" i="12"/>
  <c r="BR343" i="12"/>
  <c r="Q336" i="12"/>
  <c r="R336" i="12" s="1"/>
  <c r="I336" i="12"/>
  <c r="AP321" i="12"/>
  <c r="AQ321" i="12" s="1"/>
  <c r="EW309" i="12"/>
  <c r="EM306" i="12"/>
  <c r="DX306" i="12"/>
  <c r="BR326" i="12"/>
  <c r="U316" i="12"/>
  <c r="EA283" i="12"/>
  <c r="DZ330" i="12"/>
  <c r="EA330" i="12"/>
  <c r="AS313" i="12"/>
  <c r="U308" i="12"/>
  <c r="CN346" i="12"/>
  <c r="BZ346" i="12"/>
  <c r="BC326" i="12"/>
  <c r="R318" i="12"/>
  <c r="EW335" i="12"/>
  <c r="AD332" i="12"/>
  <c r="EM329" i="12"/>
  <c r="DX329" i="12"/>
  <c r="EJ329" i="12" s="1"/>
  <c r="ET322" i="12"/>
  <c r="FF322" i="12" s="1"/>
  <c r="FG322" i="12"/>
  <c r="T334" i="12"/>
  <c r="EW327" i="12"/>
  <c r="EX327" i="12"/>
  <c r="EA314" i="12"/>
  <c r="U285" i="12"/>
  <c r="W285" i="12" s="1"/>
  <c r="V285" i="12"/>
  <c r="AS334" i="12"/>
  <c r="K326" i="12"/>
  <c r="AY324" i="12"/>
  <c r="AD323" i="12"/>
  <c r="AP318" i="12"/>
  <c r="AQ318" i="12" s="1"/>
  <c r="Q315" i="12"/>
  <c r="R315" i="12" s="1"/>
  <c r="Z314" i="12"/>
  <c r="AD302" i="12"/>
  <c r="AI301" i="12"/>
  <c r="EX293" i="12"/>
  <c r="EW293" i="12"/>
  <c r="BE284" i="12"/>
  <c r="BF284" i="12" s="1"/>
  <c r="BH284" i="12"/>
  <c r="BZ278" i="12"/>
  <c r="CN278" i="12"/>
  <c r="EA273" i="12"/>
  <c r="DZ273" i="12"/>
  <c r="BR304" i="12"/>
  <c r="K301" i="12"/>
  <c r="BC296" i="12"/>
  <c r="BA296" i="12"/>
  <c r="AF289" i="12"/>
  <c r="AG289" i="12" s="1"/>
  <c r="ET312" i="12"/>
  <c r="FF312" i="12" s="1"/>
  <c r="BK304" i="12"/>
  <c r="BM304" i="12" s="1"/>
  <c r="Z290" i="12"/>
  <c r="EE268" i="12"/>
  <c r="EA266" i="12"/>
  <c r="DZ266" i="12"/>
  <c r="BZ311" i="12"/>
  <c r="CN311" i="12"/>
  <c r="Y309" i="12"/>
  <c r="EX297" i="12"/>
  <c r="ET292" i="12"/>
  <c r="FE292" i="12" s="1"/>
  <c r="BZ303" i="12"/>
  <c r="CN303" i="12"/>
  <c r="FG290" i="12"/>
  <c r="ET290" i="12"/>
  <c r="AS316" i="12"/>
  <c r="BZ308" i="12"/>
  <c r="CN308" i="12"/>
  <c r="BW305" i="12"/>
  <c r="Q299" i="12"/>
  <c r="R299" i="12" s="1"/>
  <c r="AZ293" i="12"/>
  <c r="AY293" i="12"/>
  <c r="BA280" i="12"/>
  <c r="BC280" i="12"/>
  <c r="BN276" i="12"/>
  <c r="BO276" i="12" s="1"/>
  <c r="BP276" i="12" s="1"/>
  <c r="FF263" i="12"/>
  <c r="EW263" i="12"/>
  <c r="U253" i="12"/>
  <c r="V253" i="12"/>
  <c r="W253" i="12" s="1"/>
  <c r="AO243" i="12"/>
  <c r="AP243" i="12"/>
  <c r="AQ243" i="12" s="1"/>
  <c r="J302" i="12"/>
  <c r="Q295" i="12"/>
  <c r="BR290" i="12"/>
  <c r="F285" i="12"/>
  <c r="G285" i="12" s="1"/>
  <c r="AK265" i="12"/>
  <c r="AL265" i="12" s="1"/>
  <c r="AE262" i="12"/>
  <c r="AD259" i="12"/>
  <c r="Y271" i="12"/>
  <c r="EX244" i="12"/>
  <c r="EW244" i="12"/>
  <c r="BS250" i="12"/>
  <c r="EW249" i="12"/>
  <c r="EX249" i="12"/>
  <c r="EX246" i="12"/>
  <c r="EW246" i="12"/>
  <c r="DZ243" i="12"/>
  <c r="BN284" i="12"/>
  <c r="ET282" i="12"/>
  <c r="FE282" i="12" s="1"/>
  <c r="AK278" i="12"/>
  <c r="AJ278" i="12"/>
  <c r="AE278" i="12"/>
  <c r="AD275" i="12"/>
  <c r="EW275" i="12"/>
  <c r="AY249" i="12"/>
  <c r="AZ249" i="12" s="1"/>
  <c r="BW263" i="12"/>
  <c r="BM241" i="12"/>
  <c r="DX240" i="12"/>
  <c r="DX228" i="12"/>
  <c r="EK228" i="12" s="1"/>
  <c r="P216" i="12"/>
  <c r="EA205" i="12"/>
  <c r="DX237" i="12"/>
  <c r="BH232" i="12"/>
  <c r="BF232" i="12"/>
  <c r="AT228" i="12"/>
  <c r="AU225" i="12"/>
  <c r="AV225" i="12" s="1"/>
  <c r="AX225" i="12" s="1"/>
  <c r="EX207" i="12"/>
  <c r="EW207" i="12"/>
  <c r="P258" i="12"/>
  <c r="AD248" i="12"/>
  <c r="AA248" i="12"/>
  <c r="AB248" i="12" s="1"/>
  <c r="AO241" i="12"/>
  <c r="AP241" i="12"/>
  <c r="AQ241" i="12" s="1"/>
  <c r="Y238" i="12"/>
  <c r="AZ234" i="12"/>
  <c r="BA234" i="12" s="1"/>
  <c r="DX231" i="12"/>
  <c r="U230" i="12"/>
  <c r="BT228" i="12"/>
  <c r="ET225" i="12"/>
  <c r="FF225" i="12" s="1"/>
  <c r="FG225" i="12"/>
  <c r="AZ224" i="12"/>
  <c r="AF220" i="12"/>
  <c r="AG220" i="12" s="1"/>
  <c r="AI220" i="12"/>
  <c r="BT212" i="12"/>
  <c r="AZ192" i="12"/>
  <c r="BA192" i="12" s="1"/>
  <c r="BC192" i="12"/>
  <c r="FB184" i="12"/>
  <c r="EW184" i="12"/>
  <c r="F253" i="12"/>
  <c r="AJ252" i="12"/>
  <c r="DX242" i="12"/>
  <c r="EK242" i="12" s="1"/>
  <c r="BC233" i="12"/>
  <c r="CN271" i="12"/>
  <c r="BM264" i="12"/>
  <c r="AZ262" i="12"/>
  <c r="BR250" i="12"/>
  <c r="BR235" i="12"/>
  <c r="BM249" i="12"/>
  <c r="BW239" i="12"/>
  <c r="BP265" i="12"/>
  <c r="BR265" i="12" s="1"/>
  <c r="EX260" i="12"/>
  <c r="EW260" i="12"/>
  <c r="DX259" i="12"/>
  <c r="EA248" i="12"/>
  <c r="DZ248" i="12"/>
  <c r="BM243" i="12"/>
  <c r="EA238" i="12"/>
  <c r="DZ238" i="12"/>
  <c r="AJ234" i="12"/>
  <c r="Y267" i="12"/>
  <c r="AD255" i="12"/>
  <c r="BA244" i="12"/>
  <c r="BC244" i="12"/>
  <c r="BA231" i="12"/>
  <c r="AZ231" i="12"/>
  <c r="AY231" i="12"/>
  <c r="BJ229" i="12"/>
  <c r="BK229" i="12" s="1"/>
  <c r="AX227" i="12"/>
  <c r="AV227" i="12"/>
  <c r="BC247" i="12"/>
  <c r="Y225" i="12"/>
  <c r="AD224" i="12"/>
  <c r="BR218" i="12"/>
  <c r="AE214" i="12"/>
  <c r="AF214" i="12"/>
  <c r="AG214" i="12"/>
  <c r="BZ211" i="12"/>
  <c r="DX204" i="12"/>
  <c r="EK204" i="12" s="1"/>
  <c r="BH196" i="12"/>
  <c r="BS167" i="12"/>
  <c r="BT167" i="12"/>
  <c r="BU167" i="12"/>
  <c r="AS230" i="12"/>
  <c r="BR213" i="12"/>
  <c r="DX206" i="12"/>
  <c r="EK206" i="12" s="1"/>
  <c r="EX201" i="12"/>
  <c r="EW201" i="12"/>
  <c r="Z190" i="12"/>
  <c r="ET180" i="12"/>
  <c r="FF180" i="12" s="1"/>
  <c r="EA171" i="12"/>
  <c r="DZ171" i="12"/>
  <c r="DX171" i="12"/>
  <c r="EJ171" i="12" s="1"/>
  <c r="F168" i="12"/>
  <c r="G168" i="12" s="1"/>
  <c r="BI164" i="12"/>
  <c r="BI154" i="12"/>
  <c r="Y226" i="12"/>
  <c r="AE212" i="12"/>
  <c r="EA206" i="12"/>
  <c r="FH196" i="12"/>
  <c r="ET196" i="12"/>
  <c r="FE196" i="12" s="1"/>
  <c r="BI194" i="12"/>
  <c r="BK194" i="12" s="1"/>
  <c r="BJ194" i="12"/>
  <c r="AS191" i="12"/>
  <c r="AB186" i="12"/>
  <c r="AD186" i="12" s="1"/>
  <c r="CN167" i="12"/>
  <c r="DX160" i="12"/>
  <c r="EM160" i="12"/>
  <c r="AU154" i="12"/>
  <c r="AT154" i="12"/>
  <c r="BW259" i="12"/>
  <c r="EX220" i="12"/>
  <c r="EW220" i="12"/>
  <c r="AN217" i="12"/>
  <c r="AN203" i="12"/>
  <c r="ET242" i="12"/>
  <c r="FE242" i="12" s="1"/>
  <c r="DX216" i="12"/>
  <c r="BW209" i="12"/>
  <c r="DX195" i="12"/>
  <c r="Z219" i="12"/>
  <c r="Q202" i="12"/>
  <c r="R202" i="12" s="1"/>
  <c r="AO193" i="12"/>
  <c r="AQ193" i="12" s="1"/>
  <c r="AP193" i="12"/>
  <c r="G240" i="12"/>
  <c r="ET213" i="12"/>
  <c r="AX211" i="12"/>
  <c r="BW225" i="12"/>
  <c r="EA211" i="12"/>
  <c r="DZ211" i="12"/>
  <c r="DX211" i="12"/>
  <c r="EJ211" i="12" s="1"/>
  <c r="FG209" i="12"/>
  <c r="ET209" i="12"/>
  <c r="ET207" i="12"/>
  <c r="FF207" i="12" s="1"/>
  <c r="ET200" i="12"/>
  <c r="FF200" i="12" s="1"/>
  <c r="AT198" i="12"/>
  <c r="AU198" i="12" s="1"/>
  <c r="AV198" i="12" s="1"/>
  <c r="BZ195" i="12"/>
  <c r="AQ192" i="12"/>
  <c r="AS192" i="12" s="1"/>
  <c r="ET189" i="12"/>
  <c r="FF189" i="12" s="1"/>
  <c r="EW180" i="12"/>
  <c r="EX180" i="12"/>
  <c r="FB162" i="12"/>
  <c r="EW162" i="12"/>
  <c r="ET146" i="12"/>
  <c r="FE146" i="12" s="1"/>
  <c r="FB146" i="12"/>
  <c r="EW146" i="12"/>
  <c r="Z181" i="12"/>
  <c r="BI178" i="12"/>
  <c r="BJ178" i="12"/>
  <c r="BK178" i="12"/>
  <c r="AJ156" i="12"/>
  <c r="AK156" i="12" s="1"/>
  <c r="BS143" i="12"/>
  <c r="AT142" i="12"/>
  <c r="AU142" i="12" s="1"/>
  <c r="AV142" i="12" s="1"/>
  <c r="FG135" i="12"/>
  <c r="ET135" i="12"/>
  <c r="AY127" i="12"/>
  <c r="BD109" i="12"/>
  <c r="BE109" i="12" s="1"/>
  <c r="AP107" i="12"/>
  <c r="AQ107" i="12" s="1"/>
  <c r="EC99" i="12"/>
  <c r="DX99" i="12"/>
  <c r="EC67" i="12"/>
  <c r="DX67" i="12"/>
  <c r="DX179" i="12"/>
  <c r="EJ179" i="12" s="1"/>
  <c r="BC155" i="12"/>
  <c r="Q142" i="12"/>
  <c r="R142" i="12"/>
  <c r="P142" i="12"/>
  <c r="EX140" i="12"/>
  <c r="EW140" i="12"/>
  <c r="BI138" i="12"/>
  <c r="BK138" i="12" s="1"/>
  <c r="BJ138" i="12"/>
  <c r="AX119" i="12"/>
  <c r="AI115" i="12"/>
  <c r="EX188" i="12"/>
  <c r="EW188" i="12"/>
  <c r="ET184" i="12"/>
  <c r="FE184" i="12" s="1"/>
  <c r="Q175" i="12"/>
  <c r="R175" i="12" s="1"/>
  <c r="AI173" i="12"/>
  <c r="FG163" i="12"/>
  <c r="ET163" i="12"/>
  <c r="DX135" i="12"/>
  <c r="EJ135" i="12" s="1"/>
  <c r="BW131" i="12"/>
  <c r="AT108" i="12"/>
  <c r="AV108" i="12" s="1"/>
  <c r="AU108" i="12"/>
  <c r="AF103" i="12"/>
  <c r="AG103" i="12" s="1"/>
  <c r="AI103" i="12"/>
  <c r="AO95" i="12"/>
  <c r="AP95" i="12"/>
  <c r="AQ95" i="12" s="1"/>
  <c r="AI218" i="12"/>
  <c r="AD210" i="12"/>
  <c r="AD167" i="12"/>
  <c r="AJ166" i="12"/>
  <c r="U153" i="12"/>
  <c r="AD149" i="12"/>
  <c r="AP216" i="12"/>
  <c r="AQ216" i="12" s="1"/>
  <c r="T204" i="12"/>
  <c r="BZ198" i="12"/>
  <c r="CN198" i="12"/>
  <c r="EW197" i="12"/>
  <c r="AG179" i="12"/>
  <c r="AI179" i="12" s="1"/>
  <c r="H164" i="12"/>
  <c r="J162" i="12"/>
  <c r="K162" i="12" s="1"/>
  <c r="Y155" i="12"/>
  <c r="BE186" i="12"/>
  <c r="U177" i="12"/>
  <c r="CN172" i="12"/>
  <c r="BZ172" i="12"/>
  <c r="AD197" i="12"/>
  <c r="AS181" i="12"/>
  <c r="AX177" i="12"/>
  <c r="AY175" i="12"/>
  <c r="AT172" i="12"/>
  <c r="AU172" i="12" s="1"/>
  <c r="BW164" i="12"/>
  <c r="Z150" i="12"/>
  <c r="AA150" i="12"/>
  <c r="EX148" i="12"/>
  <c r="EW148" i="12"/>
  <c r="BW140" i="12"/>
  <c r="V129" i="12"/>
  <c r="W129" i="12" s="1"/>
  <c r="U129" i="12"/>
  <c r="BM167" i="12"/>
  <c r="AS163" i="12"/>
  <c r="T156" i="12"/>
  <c r="I147" i="12"/>
  <c r="H147" i="12"/>
  <c r="AD146" i="12"/>
  <c r="W133" i="12"/>
  <c r="Y133" i="12" s="1"/>
  <c r="BS115" i="12"/>
  <c r="AG113" i="12"/>
  <c r="BO109" i="12"/>
  <c r="EX98" i="12"/>
  <c r="EW98" i="12"/>
  <c r="AU90" i="12"/>
  <c r="G83" i="12"/>
  <c r="F83" i="12"/>
  <c r="EC79" i="12"/>
  <c r="DZ79" i="12"/>
  <c r="DZ77" i="12"/>
  <c r="R69" i="12"/>
  <c r="T69" i="12" s="1"/>
  <c r="AG65" i="12"/>
  <c r="AI65" i="12"/>
  <c r="EA63" i="12"/>
  <c r="R56" i="12"/>
  <c r="Q56" i="12"/>
  <c r="P56" i="12"/>
  <c r="EA45" i="12"/>
  <c r="EA29" i="12"/>
  <c r="DX14" i="12"/>
  <c r="EK14" i="12" s="1"/>
  <c r="BR178" i="12"/>
  <c r="Y173" i="12"/>
  <c r="AA117" i="12"/>
  <c r="U111" i="12"/>
  <c r="V111" i="12" s="1"/>
  <c r="AE104" i="12"/>
  <c r="AA102" i="12"/>
  <c r="AB102" i="12" s="1"/>
  <c r="AD102" i="12" s="1"/>
  <c r="AP99" i="12"/>
  <c r="AQ99" i="12" s="1"/>
  <c r="AS99" i="12" s="1"/>
  <c r="BW95" i="12"/>
  <c r="AY90" i="12"/>
  <c r="BA89" i="12"/>
  <c r="AZ89" i="12"/>
  <c r="AY89" i="12"/>
  <c r="AJ84" i="12"/>
  <c r="AK84" i="12" s="1"/>
  <c r="ET82" i="12"/>
  <c r="FE82" i="12" s="1"/>
  <c r="DX63" i="12"/>
  <c r="EJ63" i="12" s="1"/>
  <c r="F148" i="12"/>
  <c r="G148" i="12" s="1"/>
  <c r="H148" i="12" s="1"/>
  <c r="AL144" i="12"/>
  <c r="AN144" i="12" s="1"/>
  <c r="Y123" i="12"/>
  <c r="BR117" i="12"/>
  <c r="BC110" i="12"/>
  <c r="AE102" i="12"/>
  <c r="Z100" i="12"/>
  <c r="AA100" i="12"/>
  <c r="AB100" i="12"/>
  <c r="AK96" i="12"/>
  <c r="AL96" i="12" s="1"/>
  <c r="Z89" i="12"/>
  <c r="FH86" i="12"/>
  <c r="ET86" i="12"/>
  <c r="FE86" i="12" s="1"/>
  <c r="P84" i="12"/>
  <c r="R84" i="12"/>
  <c r="Q84" i="12"/>
  <c r="AN83" i="12"/>
  <c r="EL72" i="12"/>
  <c r="DX72" i="12"/>
  <c r="EW54" i="12"/>
  <c r="EX54" i="12"/>
  <c r="AP42" i="12"/>
  <c r="AQ42" i="12" s="1"/>
  <c r="AS42" i="12"/>
  <c r="AJ36" i="12"/>
  <c r="BJ30" i="12"/>
  <c r="V16" i="12"/>
  <c r="W16" i="12" s="1"/>
  <c r="Y16" i="12"/>
  <c r="ET159" i="12"/>
  <c r="FF159" i="12" s="1"/>
  <c r="EX159" i="12"/>
  <c r="EW159" i="12"/>
  <c r="CN153" i="12"/>
  <c r="BZ153" i="12"/>
  <c r="BW152" i="12"/>
  <c r="AO151" i="12"/>
  <c r="AP151" i="12"/>
  <c r="AQ151" i="12"/>
  <c r="AX136" i="12"/>
  <c r="AO119" i="12"/>
  <c r="AP119" i="12"/>
  <c r="AQ119" i="12" s="1"/>
  <c r="EL92" i="12"/>
  <c r="DX92" i="12"/>
  <c r="EK92" i="12" s="1"/>
  <c r="AQ83" i="12"/>
  <c r="AS83" i="12" s="1"/>
  <c r="Y175" i="12"/>
  <c r="Z161" i="12"/>
  <c r="AA161" i="12" s="1"/>
  <c r="G155" i="12"/>
  <c r="BR147" i="12"/>
  <c r="BW142" i="12"/>
  <c r="BD139" i="12"/>
  <c r="BP122" i="12"/>
  <c r="BR122" i="12" s="1"/>
  <c r="F117" i="12"/>
  <c r="G117" i="12" s="1"/>
  <c r="I117" i="12" s="1"/>
  <c r="H117" i="12"/>
  <c r="AZ112" i="12"/>
  <c r="BA112" i="12" s="1"/>
  <c r="BC112" i="12" s="1"/>
  <c r="DZ107" i="12"/>
  <c r="EW97" i="12"/>
  <c r="EX97" i="12"/>
  <c r="AA91" i="12"/>
  <c r="W89" i="12"/>
  <c r="U89" i="12"/>
  <c r="V89" i="12"/>
  <c r="AE84" i="12"/>
  <c r="AK184" i="12"/>
  <c r="AL184" i="12" s="1"/>
  <c r="AA155" i="12"/>
  <c r="AX140" i="12"/>
  <c r="F129" i="12"/>
  <c r="EA124" i="12"/>
  <c r="DZ124" i="12"/>
  <c r="AF113" i="12"/>
  <c r="AI113" i="12" s="1"/>
  <c r="EW103" i="12"/>
  <c r="EX103" i="12"/>
  <c r="BF98" i="12"/>
  <c r="BH98" i="12" s="1"/>
  <c r="AS176" i="12"/>
  <c r="AU159" i="12"/>
  <c r="AV159" i="12" s="1"/>
  <c r="AA152" i="12"/>
  <c r="AB152" i="12" s="1"/>
  <c r="AX150" i="12"/>
  <c r="BC126" i="12"/>
  <c r="R117" i="12"/>
  <c r="EA114" i="12"/>
  <c r="DZ114" i="12"/>
  <c r="EL106" i="12"/>
  <c r="DX106" i="12"/>
  <c r="EK106" i="12" s="1"/>
  <c r="EW73" i="12"/>
  <c r="AL70" i="12"/>
  <c r="AN70" i="12" s="1"/>
  <c r="FG37" i="12"/>
  <c r="ET37" i="12"/>
  <c r="FF37" i="12" s="1"/>
  <c r="AA29" i="12"/>
  <c r="Z29" i="12"/>
  <c r="G199" i="12"/>
  <c r="AZ162" i="12"/>
  <c r="EW155" i="12"/>
  <c r="BW145" i="12"/>
  <c r="AX126" i="12"/>
  <c r="I123" i="12"/>
  <c r="J123" i="12" s="1"/>
  <c r="EX114" i="12"/>
  <c r="EW114" i="12"/>
  <c r="BS107" i="12"/>
  <c r="AO105" i="12"/>
  <c r="AQ105" i="12" s="1"/>
  <c r="AP105" i="12"/>
  <c r="BE101" i="12"/>
  <c r="AQ96" i="12"/>
  <c r="AS96" i="12" s="1"/>
  <c r="AQ93" i="12"/>
  <c r="EA88" i="12"/>
  <c r="DX81" i="12"/>
  <c r="EJ81" i="12" s="1"/>
  <c r="AA77" i="12"/>
  <c r="AB77" i="12" s="1"/>
  <c r="BW99" i="12"/>
  <c r="AD85" i="12"/>
  <c r="EW77" i="12"/>
  <c r="DX74" i="12"/>
  <c r="EK74" i="12" s="1"/>
  <c r="EA71" i="12"/>
  <c r="BN68" i="12"/>
  <c r="AV65" i="12"/>
  <c r="AV56" i="12"/>
  <c r="AX56" i="12" s="1"/>
  <c r="H48" i="12"/>
  <c r="AS40" i="12"/>
  <c r="AP40" i="12"/>
  <c r="AQ40" i="12" s="1"/>
  <c r="BA37" i="12"/>
  <c r="T35" i="12"/>
  <c r="AU30" i="12"/>
  <c r="AX30" i="12" s="1"/>
  <c r="AK25" i="12"/>
  <c r="BT22" i="12"/>
  <c r="BU22" i="12" s="1"/>
  <c r="BW22" i="12"/>
  <c r="DX16" i="12"/>
  <c r="EK16" i="12" s="1"/>
  <c r="AX14" i="12"/>
  <c r="BE72" i="12"/>
  <c r="BF72" i="12" s="1"/>
  <c r="AO65" i="12"/>
  <c r="BU63" i="12"/>
  <c r="BW58" i="12"/>
  <c r="BO50" i="12"/>
  <c r="U43" i="12"/>
  <c r="BW38" i="12"/>
  <c r="AI36" i="12"/>
  <c r="Y32" i="12"/>
  <c r="V32" i="12"/>
  <c r="W32" i="12" s="1"/>
  <c r="ET27" i="12"/>
  <c r="FF27" i="12" s="1"/>
  <c r="BM25" i="12"/>
  <c r="AD90" i="12"/>
  <c r="BH76" i="12"/>
  <c r="BZ68" i="12"/>
  <c r="CN68" i="12"/>
  <c r="T54" i="12"/>
  <c r="BH52" i="12"/>
  <c r="AB50" i="12"/>
  <c r="EW46" i="12"/>
  <c r="EX46" i="12"/>
  <c r="AA42" i="12"/>
  <c r="BA40" i="12"/>
  <c r="BC40" i="12" s="1"/>
  <c r="BR36" i="12"/>
  <c r="AN34" i="12"/>
  <c r="ET30" i="12"/>
  <c r="FF30" i="12" s="1"/>
  <c r="AU19" i="12"/>
  <c r="AD17" i="12"/>
  <c r="AA17" i="12"/>
  <c r="AB17" i="12" s="1"/>
  <c r="AK15" i="12"/>
  <c r="AL15" i="12" s="1"/>
  <c r="BC107" i="12"/>
  <c r="Y87" i="12"/>
  <c r="BZ76" i="12"/>
  <c r="CN76" i="12"/>
  <c r="AU73" i="12"/>
  <c r="AN68" i="12"/>
  <c r="CN63" i="12"/>
  <c r="AY57" i="12"/>
  <c r="BD50" i="12"/>
  <c r="AL40" i="12"/>
  <c r="AN24" i="12"/>
  <c r="BO21" i="12"/>
  <c r="BP21" i="12" s="1"/>
  <c r="AI14" i="12"/>
  <c r="AI66" i="12"/>
  <c r="AY59" i="12"/>
  <c r="J54" i="12"/>
  <c r="AT52" i="12"/>
  <c r="AU52" i="12" s="1"/>
  <c r="W46" i="12"/>
  <c r="Y46" i="12" s="1"/>
  <c r="BP37" i="12"/>
  <c r="BR37" i="12" s="1"/>
  <c r="BT34" i="12"/>
  <c r="BU34" i="12" s="1"/>
  <c r="BP26" i="12"/>
  <c r="BR26" i="12" s="1"/>
  <c r="DX23" i="12"/>
  <c r="EJ23" i="12" s="1"/>
  <c r="AZ21" i="12"/>
  <c r="H79" i="12"/>
  <c r="DZ61" i="12"/>
  <c r="AP60" i="12"/>
  <c r="AQ60" i="12"/>
  <c r="AO60" i="12"/>
  <c r="Z59" i="12"/>
  <c r="AA59" i="12"/>
  <c r="AB59" i="12" s="1"/>
  <c r="BC55" i="12"/>
  <c r="BA55" i="12"/>
  <c r="BD53" i="12"/>
  <c r="DX39" i="12"/>
  <c r="EJ39" i="12" s="1"/>
  <c r="AN35" i="12"/>
  <c r="Z35" i="12"/>
  <c r="ET24" i="12"/>
  <c r="ET22" i="12"/>
  <c r="Q20" i="12"/>
  <c r="EA19" i="12"/>
  <c r="BW18" i="12"/>
  <c r="BZ108" i="12"/>
  <c r="CN108" i="12"/>
  <c r="G84" i="12"/>
  <c r="BU79" i="12"/>
  <c r="AS70" i="12"/>
  <c r="H68" i="12"/>
  <c r="I68" i="12" s="1"/>
  <c r="J68" i="12" s="1"/>
  <c r="AT66" i="12"/>
  <c r="AU66" i="12"/>
  <c r="AV66" i="12" s="1"/>
  <c r="AI63" i="12"/>
  <c r="DZ58" i="12"/>
  <c r="EA58" i="12"/>
  <c r="AL57" i="12"/>
  <c r="AK51" i="12"/>
  <c r="AL51" i="12" s="1"/>
  <c r="AY49" i="12"/>
  <c r="EW42" i="12"/>
  <c r="AJ38" i="12"/>
  <c r="BF34" i="12"/>
  <c r="BH34" i="12" s="1"/>
  <c r="U31" i="12"/>
  <c r="V31" i="12"/>
  <c r="AG23" i="12"/>
  <c r="AI23" i="12" s="1"/>
  <c r="BZ19" i="12"/>
  <c r="Q17" i="12"/>
  <c r="R17" i="12" s="1"/>
  <c r="BZ69" i="12"/>
  <c r="J67" i="12"/>
  <c r="AQ48" i="12"/>
  <c r="AS48" i="12" s="1"/>
  <c r="AI32" i="12"/>
  <c r="V25" i="12"/>
  <c r="T14" i="12"/>
  <c r="BC53" i="12"/>
  <c r="CN36" i="12"/>
  <c r="ET60" i="12"/>
  <c r="FF60" i="12" s="1"/>
  <c r="BU18" i="12"/>
  <c r="BA71" i="12"/>
  <c r="BP50" i="12"/>
  <c r="AS67" i="12"/>
  <c r="AX78" i="12"/>
  <c r="BZ46" i="12"/>
  <c r="CN46" i="12"/>
  <c r="AU38" i="12"/>
  <c r="AV38" i="12" s="1"/>
  <c r="BP334" i="12" l="1"/>
  <c r="AB181" i="12"/>
  <c r="AD181" i="12" s="1"/>
  <c r="J76" i="12"/>
  <c r="W170" i="12"/>
  <c r="Y170" i="12"/>
  <c r="F187" i="12"/>
  <c r="G187" i="12"/>
  <c r="FF171" i="12"/>
  <c r="EW171" i="12"/>
  <c r="AZ215" i="12"/>
  <c r="BA215" i="12" s="1"/>
  <c r="BC215" i="12" s="1"/>
  <c r="Y261" i="12"/>
  <c r="V261" i="12"/>
  <c r="W261" i="12" s="1"/>
  <c r="BR56" i="12"/>
  <c r="BT15" i="12"/>
  <c r="BU15" i="12" s="1"/>
  <c r="BS15" i="12"/>
  <c r="BC70" i="12"/>
  <c r="K178" i="12"/>
  <c r="F96" i="12"/>
  <c r="AL305" i="12"/>
  <c r="AN305" i="12"/>
  <c r="BO371" i="12"/>
  <c r="AP407" i="12"/>
  <c r="BP449" i="12"/>
  <c r="BR449" i="12" s="1"/>
  <c r="BO449" i="12"/>
  <c r="BS470" i="12"/>
  <c r="BT470" i="12"/>
  <c r="BU470" i="12"/>
  <c r="EJ488" i="12"/>
  <c r="DZ488" i="12"/>
  <c r="FF521" i="12"/>
  <c r="EW521" i="12"/>
  <c r="EJ477" i="12"/>
  <c r="DZ477" i="12"/>
  <c r="F462" i="12"/>
  <c r="G462" i="12" s="1"/>
  <c r="BU289" i="12"/>
  <c r="BW289" i="12" s="1"/>
  <c r="AU361" i="12"/>
  <c r="FF506" i="12"/>
  <c r="EW506" i="12"/>
  <c r="G109" i="12"/>
  <c r="J184" i="12"/>
  <c r="L184" i="12" s="1"/>
  <c r="K184" i="12"/>
  <c r="EK365" i="12"/>
  <c r="DZ365" i="12"/>
  <c r="H413" i="12"/>
  <c r="BC414" i="12"/>
  <c r="BA414" i="12"/>
  <c r="AL429" i="12"/>
  <c r="AN429" i="12" s="1"/>
  <c r="H480" i="12"/>
  <c r="FF372" i="12"/>
  <c r="EW372" i="12"/>
  <c r="F90" i="12"/>
  <c r="AP177" i="12"/>
  <c r="AQ177" i="12"/>
  <c r="AS177" i="12" s="1"/>
  <c r="AF158" i="12"/>
  <c r="AQ232" i="12"/>
  <c r="AS232" i="12"/>
  <c r="AN264" i="12"/>
  <c r="AL264" i="12"/>
  <c r="FE481" i="12"/>
  <c r="EW481" i="12"/>
  <c r="EK401" i="12"/>
  <c r="DZ401" i="12"/>
  <c r="FF448" i="12"/>
  <c r="EW448" i="12"/>
  <c r="BT478" i="12"/>
  <c r="BS120" i="12"/>
  <c r="BP154" i="12"/>
  <c r="BR154" i="12" s="1"/>
  <c r="FF267" i="12"/>
  <c r="EW267" i="12"/>
  <c r="AP270" i="12"/>
  <c r="AI344" i="12"/>
  <c r="AG344" i="12"/>
  <c r="BU352" i="12"/>
  <c r="BP403" i="12"/>
  <c r="R431" i="12"/>
  <c r="J482" i="12"/>
  <c r="AQ380" i="12"/>
  <c r="BU464" i="12"/>
  <c r="BW464" i="12"/>
  <c r="W446" i="12"/>
  <c r="AP283" i="12"/>
  <c r="AQ283" i="12" s="1"/>
  <c r="AS283" i="12" s="1"/>
  <c r="BP398" i="12"/>
  <c r="BR398" i="12"/>
  <c r="AN108" i="12"/>
  <c r="EK96" i="12"/>
  <c r="DZ96" i="12"/>
  <c r="W291" i="12"/>
  <c r="Y291" i="12"/>
  <c r="Z322" i="12"/>
  <c r="AA322" i="12" s="1"/>
  <c r="AB322" i="12" s="1"/>
  <c r="BS366" i="12"/>
  <c r="H393" i="12"/>
  <c r="AV444" i="12"/>
  <c r="AX444" i="12"/>
  <c r="I477" i="12"/>
  <c r="BC494" i="12"/>
  <c r="L414" i="12"/>
  <c r="M414" i="12" s="1"/>
  <c r="EK391" i="12"/>
  <c r="DZ391" i="12"/>
  <c r="BE55" i="12"/>
  <c r="BF55" i="12" s="1"/>
  <c r="BD55" i="12"/>
  <c r="J477" i="12"/>
  <c r="FE515" i="12"/>
  <c r="EW515" i="12"/>
  <c r="AV176" i="12"/>
  <c r="AX176" i="12"/>
  <c r="EJ213" i="12"/>
  <c r="DZ213" i="12"/>
  <c r="BU311" i="12"/>
  <c r="BW311" i="12" s="1"/>
  <c r="AV363" i="12"/>
  <c r="AX363" i="12" s="1"/>
  <c r="AU363" i="12"/>
  <c r="BO353" i="12"/>
  <c r="AU433" i="12"/>
  <c r="I444" i="12"/>
  <c r="FE511" i="12"/>
  <c r="EW511" i="12"/>
  <c r="AQ370" i="12"/>
  <c r="EJ356" i="12"/>
  <c r="DZ356" i="12"/>
  <c r="AU425" i="12"/>
  <c r="G119" i="12"/>
  <c r="F119" i="12"/>
  <c r="H119" i="12"/>
  <c r="I119" i="12" s="1"/>
  <c r="J119" i="12" s="1"/>
  <c r="AS52" i="12"/>
  <c r="AQ52" i="12"/>
  <c r="AD160" i="12"/>
  <c r="U245" i="12"/>
  <c r="AN94" i="12"/>
  <c r="H287" i="12"/>
  <c r="EK276" i="12"/>
  <c r="DZ276" i="12"/>
  <c r="AS294" i="12"/>
  <c r="U277" i="12"/>
  <c r="V277" i="12" s="1"/>
  <c r="R359" i="12"/>
  <c r="AZ521" i="12"/>
  <c r="FF135" i="12"/>
  <c r="EW135" i="12"/>
  <c r="BK164" i="12"/>
  <c r="BM164" i="12" s="1"/>
  <c r="BT250" i="12"/>
  <c r="BW250" i="12" s="1"/>
  <c r="FF29" i="12"/>
  <c r="EW29" i="12"/>
  <c r="AZ250" i="12"/>
  <c r="BC250" i="12" s="1"/>
  <c r="W152" i="12"/>
  <c r="Y152" i="12" s="1"/>
  <c r="BC60" i="12"/>
  <c r="AZ60" i="12"/>
  <c r="I53" i="12"/>
  <c r="K53" i="12" s="1"/>
  <c r="J53" i="12"/>
  <c r="AZ165" i="12"/>
  <c r="BA165" i="12" s="1"/>
  <c r="BC165" i="12" s="1"/>
  <c r="BP501" i="12"/>
  <c r="BR501" i="12" s="1"/>
  <c r="BO501" i="12"/>
  <c r="I131" i="12"/>
  <c r="AX338" i="12"/>
  <c r="AX281" i="12"/>
  <c r="BS304" i="12"/>
  <c r="B6" i="10"/>
  <c r="E29" i="8"/>
  <c r="EW165" i="12"/>
  <c r="R254" i="12"/>
  <c r="T254" i="12" s="1"/>
  <c r="BK288" i="12"/>
  <c r="BM288" i="12" s="1"/>
  <c r="EJ237" i="12"/>
  <c r="DZ237" i="12"/>
  <c r="BW63" i="12"/>
  <c r="T25" i="12"/>
  <c r="AK16" i="12"/>
  <c r="AN16" i="12" s="1"/>
  <c r="AL16" i="12"/>
  <c r="I34" i="12"/>
  <c r="FF39" i="12"/>
  <c r="EW39" i="12"/>
  <c r="BP118" i="12"/>
  <c r="BR118" i="12" s="1"/>
  <c r="EJ73" i="12"/>
  <c r="DZ73" i="12"/>
  <c r="AU112" i="12"/>
  <c r="AX112" i="12" s="1"/>
  <c r="AV112" i="12"/>
  <c r="FF221" i="12"/>
  <c r="EW221" i="12"/>
  <c r="K191" i="12"/>
  <c r="N191" i="12" s="1"/>
  <c r="G215" i="12"/>
  <c r="EJ205" i="12"/>
  <c r="DZ205" i="12"/>
  <c r="F282" i="12"/>
  <c r="G282" i="12" s="1"/>
  <c r="AP81" i="12"/>
  <c r="AQ81" i="12" s="1"/>
  <c r="F21" i="12"/>
  <c r="G21" i="12"/>
  <c r="H21" i="12"/>
  <c r="G175" i="12"/>
  <c r="AA179" i="12"/>
  <c r="AB179" i="12" s="1"/>
  <c r="AD179" i="12" s="1"/>
  <c r="BJ288" i="12"/>
  <c r="AD318" i="12"/>
  <c r="AP306" i="12"/>
  <c r="AA39" i="12"/>
  <c r="AB39" i="12" s="1"/>
  <c r="AD39" i="12" s="1"/>
  <c r="FE44" i="12"/>
  <c r="EW44" i="12"/>
  <c r="AL99" i="12"/>
  <c r="AN99" i="12" s="1"/>
  <c r="AB98" i="12"/>
  <c r="AD98" i="12"/>
  <c r="FE116" i="12"/>
  <c r="EW116" i="12"/>
  <c r="BM291" i="12"/>
  <c r="BA314" i="12"/>
  <c r="BC314" i="12" s="1"/>
  <c r="AG327" i="12"/>
  <c r="AI327" i="12" s="1"/>
  <c r="AF327" i="12"/>
  <c r="AK301" i="12"/>
  <c r="AL301" i="12" s="1"/>
  <c r="AN301" i="12" s="1"/>
  <c r="BO22" i="12"/>
  <c r="AA71" i="12"/>
  <c r="AV118" i="12"/>
  <c r="AX118" i="12" s="1"/>
  <c r="AF92" i="12"/>
  <c r="AI92" i="12" s="1"/>
  <c r="AG92" i="12"/>
  <c r="BN212" i="12"/>
  <c r="BO212" i="12"/>
  <c r="BP212" i="12" s="1"/>
  <c r="AA227" i="12"/>
  <c r="BF385" i="12"/>
  <c r="BH385" i="12"/>
  <c r="EK340" i="12"/>
  <c r="DZ340" i="12"/>
  <c r="W354" i="12"/>
  <c r="Y354" i="12"/>
  <c r="EJ466" i="12"/>
  <c r="DZ466" i="12"/>
  <c r="T450" i="12"/>
  <c r="BF511" i="12"/>
  <c r="BH511" i="12" s="1"/>
  <c r="BN196" i="12"/>
  <c r="BO196" i="12"/>
  <c r="BP196" i="12" s="1"/>
  <c r="BK251" i="12"/>
  <c r="BM251" i="12" s="1"/>
  <c r="H281" i="12"/>
  <c r="I281" i="12"/>
  <c r="FE22" i="12"/>
  <c r="EW22" i="12"/>
  <c r="BO68" i="12"/>
  <c r="BP68" i="12" s="1"/>
  <c r="K117" i="12"/>
  <c r="BD171" i="12"/>
  <c r="BE171" i="12"/>
  <c r="BF171" i="12"/>
  <c r="G253" i="12"/>
  <c r="AA290" i="12"/>
  <c r="AB290" i="12" s="1"/>
  <c r="L326" i="12"/>
  <c r="M326" i="12" s="1"/>
  <c r="AD335" i="12"/>
  <c r="AA335" i="12"/>
  <c r="AB335" i="12"/>
  <c r="F353" i="12"/>
  <c r="G353" i="12" s="1"/>
  <c r="I374" i="12"/>
  <c r="AA386" i="12"/>
  <c r="AZ19" i="12"/>
  <c r="BS41" i="12"/>
  <c r="R157" i="12"/>
  <c r="FF51" i="12"/>
  <c r="EW51" i="12"/>
  <c r="AL29" i="12"/>
  <c r="AN29" i="12"/>
  <c r="H34" i="12"/>
  <c r="BU69" i="12"/>
  <c r="BW69" i="12" s="1"/>
  <c r="AA151" i="12"/>
  <c r="AB151" i="12" s="1"/>
  <c r="EK54" i="12"/>
  <c r="DZ54" i="12"/>
  <c r="AN200" i="12"/>
  <c r="V187" i="12"/>
  <c r="W187" i="12" s="1"/>
  <c r="L191" i="12"/>
  <c r="O191" i="12" s="1"/>
  <c r="Q248" i="12"/>
  <c r="R248" i="12" s="1"/>
  <c r="T248" i="12" s="1"/>
  <c r="AK242" i="12"/>
  <c r="BS205" i="12"/>
  <c r="BU205" i="12" s="1"/>
  <c r="BT205" i="12"/>
  <c r="AG257" i="12"/>
  <c r="AI257" i="12"/>
  <c r="AG297" i="12"/>
  <c r="AI297" i="12" s="1"/>
  <c r="AG61" i="12"/>
  <c r="AI61" i="12" s="1"/>
  <c r="AI16" i="12"/>
  <c r="AF16" i="12"/>
  <c r="AG16" i="12" s="1"/>
  <c r="BE85" i="12"/>
  <c r="BH85" i="12" s="1"/>
  <c r="BF85" i="12"/>
  <c r="BT177" i="12"/>
  <c r="BU177" i="12" s="1"/>
  <c r="AV185" i="12"/>
  <c r="AX185" i="12" s="1"/>
  <c r="AG258" i="12"/>
  <c r="AI258" i="12" s="1"/>
  <c r="EJ235" i="12"/>
  <c r="DZ235" i="12"/>
  <c r="I46" i="12"/>
  <c r="J46" i="12"/>
  <c r="K46" i="12"/>
  <c r="L46" i="12" s="1"/>
  <c r="I24" i="12"/>
  <c r="BU159" i="12"/>
  <c r="BW159" i="12" s="1"/>
  <c r="BT159" i="12"/>
  <c r="BR80" i="12"/>
  <c r="FF126" i="12"/>
  <c r="EW126" i="12"/>
  <c r="FE172" i="12"/>
  <c r="EW172" i="12"/>
  <c r="W183" i="12"/>
  <c r="Y183" i="12" s="1"/>
  <c r="U135" i="12"/>
  <c r="EW189" i="12"/>
  <c r="F213" i="12"/>
  <c r="AP289" i="12"/>
  <c r="AQ289" i="12" s="1"/>
  <c r="AS289" i="12" s="1"/>
  <c r="AZ314" i="12"/>
  <c r="AP100" i="12"/>
  <c r="AA111" i="12"/>
  <c r="AB111" i="12" s="1"/>
  <c r="AD111" i="12" s="1"/>
  <c r="EJ167" i="12"/>
  <c r="DZ167" i="12"/>
  <c r="AI227" i="12"/>
  <c r="BC253" i="12"/>
  <c r="H272" i="12"/>
  <c r="BK299" i="12"/>
  <c r="BM299" i="12" s="1"/>
  <c r="AV370" i="12"/>
  <c r="AX370" i="12"/>
  <c r="AP442" i="12"/>
  <c r="AZ458" i="12"/>
  <c r="BC458" i="12" s="1"/>
  <c r="BA458" i="12"/>
  <c r="AB518" i="12"/>
  <c r="AD518" i="12" s="1"/>
  <c r="AA518" i="12"/>
  <c r="BC501" i="12"/>
  <c r="BT521" i="12"/>
  <c r="BU512" i="12"/>
  <c r="BW512" i="12" s="1"/>
  <c r="AQ245" i="12"/>
  <c r="AS245" i="12"/>
  <c r="AG349" i="12"/>
  <c r="AI349" i="12" s="1"/>
  <c r="AF349" i="12"/>
  <c r="AG383" i="12"/>
  <c r="BP396" i="12"/>
  <c r="BR396" i="12"/>
  <c r="BC396" i="12"/>
  <c r="AL427" i="12"/>
  <c r="AN427" i="12" s="1"/>
  <c r="BC508" i="12"/>
  <c r="BA508" i="12"/>
  <c r="R309" i="12"/>
  <c r="AQ340" i="12"/>
  <c r="AS340" i="12"/>
  <c r="V380" i="12"/>
  <c r="BO511" i="12"/>
  <c r="AU515" i="12"/>
  <c r="L89" i="12"/>
  <c r="EK244" i="12"/>
  <c r="DZ244" i="12"/>
  <c r="BP288" i="12"/>
  <c r="BR288" i="12"/>
  <c r="EK303" i="12"/>
  <c r="DZ303" i="12"/>
  <c r="BA397" i="12"/>
  <c r="BC397" i="12" s="1"/>
  <c r="AZ397" i="12"/>
  <c r="EK433" i="12"/>
  <c r="DZ433" i="12"/>
  <c r="M475" i="12"/>
  <c r="K501" i="12"/>
  <c r="EK399" i="12"/>
  <c r="DZ399" i="12"/>
  <c r="AZ173" i="12"/>
  <c r="BS111" i="12"/>
  <c r="BU111" i="12" s="1"/>
  <c r="BT111" i="12"/>
  <c r="AZ47" i="12"/>
  <c r="BA47" i="12"/>
  <c r="BC47" i="12" s="1"/>
  <c r="BA189" i="12"/>
  <c r="BC189" i="12" s="1"/>
  <c r="F141" i="12"/>
  <c r="G141" i="12" s="1"/>
  <c r="FF257" i="12"/>
  <c r="EW257" i="12"/>
  <c r="AQ312" i="12"/>
  <c r="DZ361" i="12"/>
  <c r="R392" i="12"/>
  <c r="T392" i="12" s="1"/>
  <c r="BA509" i="12"/>
  <c r="BC509" i="12"/>
  <c r="BP347" i="12"/>
  <c r="BR347" i="12" s="1"/>
  <c r="AL396" i="12"/>
  <c r="AN396" i="12"/>
  <c r="AB414" i="12"/>
  <c r="AD414" i="12" s="1"/>
  <c r="H466" i="12"/>
  <c r="G466" i="12"/>
  <c r="H154" i="12"/>
  <c r="G154" i="12"/>
  <c r="AX193" i="12"/>
  <c r="AV193" i="12"/>
  <c r="AG180" i="12"/>
  <c r="AI180" i="12" s="1"/>
  <c r="M42" i="12"/>
  <c r="O42" i="12" s="1"/>
  <c r="N42" i="12"/>
  <c r="AP211" i="12"/>
  <c r="BS312" i="12"/>
  <c r="F291" i="12"/>
  <c r="J344" i="12"/>
  <c r="K344" i="12" s="1"/>
  <c r="M239" i="12"/>
  <c r="N239" i="12" s="1"/>
  <c r="O239" i="12" s="1"/>
  <c r="AV387" i="12"/>
  <c r="AX387" i="12" s="1"/>
  <c r="FF183" i="12"/>
  <c r="EW183" i="12"/>
  <c r="BU296" i="12"/>
  <c r="BW296" i="12" s="1"/>
  <c r="BT296" i="12"/>
  <c r="BP390" i="12"/>
  <c r="BR390" i="12" s="1"/>
  <c r="F487" i="12"/>
  <c r="G487" i="12"/>
  <c r="BF325" i="12"/>
  <c r="AQ516" i="12"/>
  <c r="AS516" i="12"/>
  <c r="Q453" i="12"/>
  <c r="BC31" i="12"/>
  <c r="AZ31" i="12"/>
  <c r="BA31" i="12"/>
  <c r="FF137" i="12"/>
  <c r="EW137" i="12"/>
  <c r="BI361" i="12"/>
  <c r="V407" i="12"/>
  <c r="W407" i="12" s="1"/>
  <c r="U407" i="12"/>
  <c r="AA438" i="12"/>
  <c r="AB438" i="12" s="1"/>
  <c r="AD438" i="12" s="1"/>
  <c r="BA444" i="12"/>
  <c r="AZ444" i="12"/>
  <c r="BC444" i="12" s="1"/>
  <c r="AF449" i="12"/>
  <c r="AL316" i="12"/>
  <c r="AN316" i="12" s="1"/>
  <c r="AU415" i="12"/>
  <c r="BC443" i="12"/>
  <c r="BA443" i="12"/>
  <c r="Q445" i="12"/>
  <c r="R445" i="12" s="1"/>
  <c r="AK403" i="12"/>
  <c r="AQ427" i="12"/>
  <c r="AS427" i="12" s="1"/>
  <c r="AP427" i="12"/>
  <c r="AU463" i="12"/>
  <c r="AP357" i="12"/>
  <c r="AQ357" i="12"/>
  <c r="AS357" i="12" s="1"/>
  <c r="BT416" i="12"/>
  <c r="AB37" i="12"/>
  <c r="AD37" i="12" s="1"/>
  <c r="AA37" i="12"/>
  <c r="J176" i="12"/>
  <c r="FF190" i="12"/>
  <c r="EW190" i="12"/>
  <c r="BT348" i="12"/>
  <c r="BK30" i="12"/>
  <c r="BM30" i="12" s="1"/>
  <c r="BU228" i="12"/>
  <c r="BW228" i="12"/>
  <c r="AB296" i="12"/>
  <c r="R95" i="12"/>
  <c r="T95" i="12"/>
  <c r="BO334" i="12"/>
  <c r="BR334" i="12" s="1"/>
  <c r="AK479" i="12"/>
  <c r="AZ390" i="12"/>
  <c r="AP137" i="12"/>
  <c r="AK501" i="12"/>
  <c r="AL501" i="12" s="1"/>
  <c r="AA159" i="12"/>
  <c r="FE154" i="12"/>
  <c r="EW154" i="12"/>
  <c r="AS28" i="12"/>
  <c r="EK336" i="12"/>
  <c r="DZ336" i="12"/>
  <c r="AG397" i="12"/>
  <c r="AI397" i="12" s="1"/>
  <c r="BE53" i="12"/>
  <c r="BH53" i="12" s="1"/>
  <c r="AV73" i="12"/>
  <c r="AX73" i="12"/>
  <c r="AK36" i="12"/>
  <c r="AN36" i="12" s="1"/>
  <c r="AL36" i="12"/>
  <c r="AA181" i="12"/>
  <c r="L301" i="12"/>
  <c r="M301" i="12" s="1"/>
  <c r="F64" i="12"/>
  <c r="AP97" i="12"/>
  <c r="AQ97" i="12" s="1"/>
  <c r="Q94" i="12"/>
  <c r="R94" i="12" s="1"/>
  <c r="AZ190" i="12"/>
  <c r="BA250" i="12"/>
  <c r="BJ146" i="12"/>
  <c r="BK146" i="12" s="1"/>
  <c r="BM146" i="12" s="1"/>
  <c r="H255" i="12"/>
  <c r="G255" i="12"/>
  <c r="AZ49" i="12"/>
  <c r="BR109" i="12"/>
  <c r="BP109" i="12"/>
  <c r="AK166" i="12"/>
  <c r="W25" i="12"/>
  <c r="Y25" i="12"/>
  <c r="FE24" i="12"/>
  <c r="EW24" i="12"/>
  <c r="AD161" i="12"/>
  <c r="AB161" i="12"/>
  <c r="U30" i="12"/>
  <c r="R45" i="12"/>
  <c r="T45" i="12" s="1"/>
  <c r="G18" i="12"/>
  <c r="H18" i="12" s="1"/>
  <c r="BO82" i="12"/>
  <c r="BP82" i="12" s="1"/>
  <c r="EJ169" i="12"/>
  <c r="DZ169" i="12"/>
  <c r="Q284" i="12"/>
  <c r="R284" i="12" s="1"/>
  <c r="H175" i="12"/>
  <c r="M121" i="12"/>
  <c r="N121" i="12"/>
  <c r="O121" i="12" s="1"/>
  <c r="FF33" i="12"/>
  <c r="EW33" i="12"/>
  <c r="BE207" i="12"/>
  <c r="BF207" i="12" s="1"/>
  <c r="BD207" i="12"/>
  <c r="BA499" i="12"/>
  <c r="BC499" i="12" s="1"/>
  <c r="AZ404" i="12"/>
  <c r="AV100" i="12"/>
  <c r="AX100" i="12" s="1"/>
  <c r="AU174" i="12"/>
  <c r="BF186" i="12"/>
  <c r="BH186" i="12" s="1"/>
  <c r="AS107" i="12"/>
  <c r="F337" i="12"/>
  <c r="FF380" i="12"/>
  <c r="EW380" i="12"/>
  <c r="AA392" i="12"/>
  <c r="AB392" i="12" s="1"/>
  <c r="AA416" i="12"/>
  <c r="AB416" i="12" s="1"/>
  <c r="J73" i="12"/>
  <c r="BC16" i="12"/>
  <c r="K14" i="12"/>
  <c r="BN88" i="12"/>
  <c r="BO88" i="12"/>
  <c r="BP88" i="12" s="1"/>
  <c r="Q114" i="12"/>
  <c r="BI86" i="12"/>
  <c r="Y120" i="12"/>
  <c r="V120" i="12"/>
  <c r="W120" i="12"/>
  <c r="AZ121" i="12"/>
  <c r="BA121" i="12" s="1"/>
  <c r="V195" i="12"/>
  <c r="W195" i="12" s="1"/>
  <c r="Y195" i="12" s="1"/>
  <c r="BM283" i="12"/>
  <c r="W325" i="12"/>
  <c r="Y325" i="12"/>
  <c r="AQ285" i="12"/>
  <c r="AS285" i="12"/>
  <c r="BU31" i="12"/>
  <c r="BW31" i="12" s="1"/>
  <c r="BT31" i="12"/>
  <c r="BH131" i="12"/>
  <c r="BF131" i="12"/>
  <c r="AP133" i="12"/>
  <c r="AQ133" i="12" s="1"/>
  <c r="AV196" i="12"/>
  <c r="AX196" i="12" s="1"/>
  <c r="BE247" i="12"/>
  <c r="BF247" i="12"/>
  <c r="BH247" i="12" s="1"/>
  <c r="F278" i="12"/>
  <c r="H278" i="12"/>
  <c r="I278" i="12"/>
  <c r="G278" i="12"/>
  <c r="BU307" i="12"/>
  <c r="BW307" i="12"/>
  <c r="V330" i="12"/>
  <c r="AL42" i="12"/>
  <c r="AN42" i="12" s="1"/>
  <c r="EJ70" i="12"/>
  <c r="DZ70" i="12"/>
  <c r="H28" i="12"/>
  <c r="P68" i="12"/>
  <c r="Q68" i="12"/>
  <c r="R68" i="12" s="1"/>
  <c r="R174" i="12"/>
  <c r="T174" i="12" s="1"/>
  <c r="BN108" i="12"/>
  <c r="K259" i="12"/>
  <c r="L259" i="12"/>
  <c r="M259" i="12"/>
  <c r="N259" i="12" s="1"/>
  <c r="AA300" i="12"/>
  <c r="T318" i="12"/>
  <c r="EJ35" i="12"/>
  <c r="DZ35" i="12"/>
  <c r="BR45" i="12"/>
  <c r="BA227" i="12"/>
  <c r="BC227" i="12" s="1"/>
  <c r="BF318" i="12"/>
  <c r="BH318" i="12" s="1"/>
  <c r="R381" i="12"/>
  <c r="AX402" i="12"/>
  <c r="FE479" i="12"/>
  <c r="EW479" i="12"/>
  <c r="FF477" i="12"/>
  <c r="EW477" i="12"/>
  <c r="AS510" i="12"/>
  <c r="BA515" i="12"/>
  <c r="BC515" i="12" s="1"/>
  <c r="BR312" i="12"/>
  <c r="AZ460" i="12"/>
  <c r="AL438" i="12"/>
  <c r="AN438" i="12"/>
  <c r="AF94" i="12"/>
  <c r="AD293" i="12"/>
  <c r="AB293" i="12"/>
  <c r="BW389" i="12"/>
  <c r="AD453" i="12"/>
  <c r="AB453" i="12"/>
  <c r="BW515" i="12"/>
  <c r="BU515" i="12"/>
  <c r="FF468" i="12"/>
  <c r="EW468" i="12"/>
  <c r="AV169" i="12"/>
  <c r="AX169" i="12" s="1"/>
  <c r="F179" i="12"/>
  <c r="H179" i="12"/>
  <c r="G179" i="12"/>
  <c r="AK182" i="12"/>
  <c r="BF244" i="12"/>
  <c r="BH244" i="12"/>
  <c r="BE253" i="12"/>
  <c r="BC433" i="12"/>
  <c r="EJ398" i="12"/>
  <c r="DZ398" i="12"/>
  <c r="AP502" i="12"/>
  <c r="BD170" i="12"/>
  <c r="G439" i="12"/>
  <c r="EK76" i="12"/>
  <c r="DZ76" i="12"/>
  <c r="AG71" i="12"/>
  <c r="AI71" i="12"/>
  <c r="AA193" i="12"/>
  <c r="U269" i="12"/>
  <c r="W269" i="12" s="1"/>
  <c r="V269" i="12"/>
  <c r="BA205" i="12"/>
  <c r="BC205" i="12"/>
  <c r="I208" i="12"/>
  <c r="H208" i="12"/>
  <c r="T290" i="12"/>
  <c r="EK268" i="12"/>
  <c r="DZ268" i="12"/>
  <c r="AL353" i="12"/>
  <c r="AN353" i="12"/>
  <c r="G465" i="12"/>
  <c r="F465" i="12"/>
  <c r="H465" i="12"/>
  <c r="F517" i="12"/>
  <c r="AN343" i="12"/>
  <c r="AX372" i="12"/>
  <c r="BS400" i="12"/>
  <c r="K421" i="12"/>
  <c r="L421" i="12" s="1"/>
  <c r="R41" i="12"/>
  <c r="T41" i="12"/>
  <c r="BH162" i="12"/>
  <c r="BF162" i="12"/>
  <c r="F181" i="12"/>
  <c r="EJ241" i="12"/>
  <c r="DZ241" i="12"/>
  <c r="AQ205" i="12"/>
  <c r="AS205" i="12" s="1"/>
  <c r="BK259" i="12"/>
  <c r="BM259" i="12"/>
  <c r="AL25" i="12"/>
  <c r="AN25" i="12"/>
  <c r="FF209" i="12"/>
  <c r="EW209" i="12"/>
  <c r="BA18" i="12"/>
  <c r="BC18" i="12" s="1"/>
  <c r="AQ80" i="12"/>
  <c r="R152" i="12"/>
  <c r="T152" i="12" s="1"/>
  <c r="AL45" i="12"/>
  <c r="AN45" i="12"/>
  <c r="AQ87" i="12"/>
  <c r="AS87" i="12" s="1"/>
  <c r="AP87" i="12"/>
  <c r="AD217" i="12"/>
  <c r="AB217" i="12"/>
  <c r="AD131" i="12"/>
  <c r="J223" i="12"/>
  <c r="AI374" i="12"/>
  <c r="AF22" i="12"/>
  <c r="G186" i="12"/>
  <c r="H186" i="12"/>
  <c r="AQ207" i="12"/>
  <c r="AS207" i="12"/>
  <c r="R347" i="12"/>
  <c r="AZ450" i="12"/>
  <c r="BC450" i="12" s="1"/>
  <c r="BA450" i="12"/>
  <c r="AV498" i="12"/>
  <c r="AX498" i="12" s="1"/>
  <c r="AV153" i="12"/>
  <c r="AX153" i="12" s="1"/>
  <c r="AV224" i="12"/>
  <c r="AX224" i="12"/>
  <c r="J310" i="12"/>
  <c r="I310" i="12"/>
  <c r="AQ367" i="12"/>
  <c r="AS367" i="12"/>
  <c r="AV19" i="12"/>
  <c r="AX19" i="12" s="1"/>
  <c r="BU250" i="12"/>
  <c r="BE130" i="12"/>
  <c r="BF130" i="12" s="1"/>
  <c r="BT322" i="12"/>
  <c r="BF53" i="12"/>
  <c r="BA162" i="12"/>
  <c r="BC162" i="12"/>
  <c r="BI206" i="12"/>
  <c r="J117" i="12"/>
  <c r="L117" i="12" s="1"/>
  <c r="AF102" i="12"/>
  <c r="AG102" i="12" s="1"/>
  <c r="W60" i="12"/>
  <c r="Y60" i="12" s="1"/>
  <c r="AK86" i="12"/>
  <c r="AL86" i="12" s="1"/>
  <c r="AG282" i="12"/>
  <c r="BP272" i="12"/>
  <c r="BR272" i="12" s="1"/>
  <c r="AQ85" i="12"/>
  <c r="AS85" i="12" s="1"/>
  <c r="BI224" i="12"/>
  <c r="BJ224" i="12"/>
  <c r="Q124" i="12"/>
  <c r="J26" i="12"/>
  <c r="BU422" i="12"/>
  <c r="BW422" i="12" s="1"/>
  <c r="H84" i="12"/>
  <c r="I84" i="12"/>
  <c r="BE50" i="12"/>
  <c r="AB42" i="12"/>
  <c r="AD42" i="12" s="1"/>
  <c r="EK72" i="12"/>
  <c r="DZ72" i="12"/>
  <c r="H83" i="12"/>
  <c r="FF290" i="12"/>
  <c r="EW290" i="12"/>
  <c r="AA314" i="12"/>
  <c r="AB314" i="12" s="1"/>
  <c r="BU387" i="12"/>
  <c r="F47" i="12"/>
  <c r="G47" i="12" s="1"/>
  <c r="BA101" i="12"/>
  <c r="BC101" i="12"/>
  <c r="BT65" i="12"/>
  <c r="L115" i="12"/>
  <c r="M115" i="12" s="1"/>
  <c r="AG128" i="12"/>
  <c r="AI128" i="12" s="1"/>
  <c r="AQ20" i="12"/>
  <c r="AS20" i="12" s="1"/>
  <c r="AP20" i="12"/>
  <c r="Y240" i="12"/>
  <c r="AQ247" i="12"/>
  <c r="AS247" i="12" s="1"/>
  <c r="AS265" i="12"/>
  <c r="AP265" i="12"/>
  <c r="AQ265" i="12"/>
  <c r="EK292" i="12"/>
  <c r="DZ292" i="12"/>
  <c r="BU319" i="12"/>
  <c r="BW319" i="12" s="1"/>
  <c r="F295" i="12"/>
  <c r="H295" i="12"/>
  <c r="G295" i="12"/>
  <c r="BA26" i="12"/>
  <c r="BC26" i="12"/>
  <c r="AP71" i="12"/>
  <c r="AQ71" i="12" s="1"/>
  <c r="AP175" i="12"/>
  <c r="G277" i="12"/>
  <c r="AZ273" i="12"/>
  <c r="BT328" i="12"/>
  <c r="Y63" i="12"/>
  <c r="EJ49" i="12"/>
  <c r="DZ49" i="12"/>
  <c r="Q174" i="12"/>
  <c r="BN144" i="12"/>
  <c r="AP201" i="12"/>
  <c r="AA328" i="12"/>
  <c r="AB328" i="12" s="1"/>
  <c r="AP338" i="12"/>
  <c r="BT35" i="12"/>
  <c r="BU35" i="12" s="1"/>
  <c r="W81" i="12"/>
  <c r="Y81" i="12" s="1"/>
  <c r="AI126" i="12"/>
  <c r="AP59" i="12"/>
  <c r="Q166" i="12"/>
  <c r="R166" i="12" s="1"/>
  <c r="T166" i="12" s="1"/>
  <c r="EW231" i="12"/>
  <c r="AV431" i="12"/>
  <c r="AX431" i="12" s="1"/>
  <c r="U376" i="12"/>
  <c r="W376" i="12" s="1"/>
  <c r="V376" i="12"/>
  <c r="FF358" i="12"/>
  <c r="EW358" i="12"/>
  <c r="AF511" i="12"/>
  <c r="BP373" i="12"/>
  <c r="BR373" i="12" s="1"/>
  <c r="AP110" i="12"/>
  <c r="AV360" i="12"/>
  <c r="AX360" i="12"/>
  <c r="L406" i="12"/>
  <c r="AQ486" i="12"/>
  <c r="AS486" i="12"/>
  <c r="FE475" i="12"/>
  <c r="EW475" i="12"/>
  <c r="BU481" i="12"/>
  <c r="BW481" i="12" s="1"/>
  <c r="Y502" i="12"/>
  <c r="W502" i="12"/>
  <c r="AB250" i="12"/>
  <c r="AD250" i="12"/>
  <c r="BC492" i="12"/>
  <c r="BA130" i="12"/>
  <c r="BC130" i="12" s="1"/>
  <c r="FF161" i="12"/>
  <c r="EW161" i="12"/>
  <c r="FE64" i="12"/>
  <c r="EW64" i="12"/>
  <c r="BM183" i="12"/>
  <c r="BK183" i="12"/>
  <c r="AL179" i="12"/>
  <c r="AN179" i="12"/>
  <c r="H401" i="12"/>
  <c r="F423" i="12"/>
  <c r="I455" i="12"/>
  <c r="J455" i="12" s="1"/>
  <c r="H455" i="12"/>
  <c r="W447" i="12"/>
  <c r="Y447" i="12" s="1"/>
  <c r="FF314" i="12"/>
  <c r="EW314" i="12"/>
  <c r="AZ402" i="12"/>
  <c r="AP454" i="12"/>
  <c r="AQ454" i="12" s="1"/>
  <c r="G202" i="12"/>
  <c r="H202" i="12" s="1"/>
  <c r="BF272" i="12"/>
  <c r="BH272" i="12" s="1"/>
  <c r="W39" i="12"/>
  <c r="Y39" i="12" s="1"/>
  <c r="V39" i="12"/>
  <c r="R102" i="12"/>
  <c r="BP141" i="12"/>
  <c r="BR141" i="12" s="1"/>
  <c r="BC221" i="12"/>
  <c r="BE243" i="12"/>
  <c r="AD342" i="12"/>
  <c r="AB376" i="12"/>
  <c r="AD376" i="12" s="1"/>
  <c r="H452" i="12"/>
  <c r="G452" i="12"/>
  <c r="J452" i="12" s="1"/>
  <c r="F452" i="12"/>
  <c r="I452" i="12"/>
  <c r="O489" i="12"/>
  <c r="O494" i="12"/>
  <c r="N494" i="12"/>
  <c r="DZ363" i="12"/>
  <c r="J507" i="12"/>
  <c r="I507" i="12"/>
  <c r="AS61" i="12"/>
  <c r="T29" i="12"/>
  <c r="I122" i="12"/>
  <c r="AG196" i="12"/>
  <c r="AI196" i="12" s="1"/>
  <c r="AF196" i="12"/>
  <c r="AQ178" i="12"/>
  <c r="AS178" i="12" s="1"/>
  <c r="AP233" i="12"/>
  <c r="H309" i="12"/>
  <c r="BE103" i="12"/>
  <c r="P32" i="12"/>
  <c r="R272" i="12"/>
  <c r="T272" i="12"/>
  <c r="AX397" i="12"/>
  <c r="H240" i="12"/>
  <c r="AZ39" i="12"/>
  <c r="BA39" i="12" s="1"/>
  <c r="BC39" i="12" s="1"/>
  <c r="G25" i="12"/>
  <c r="F25" i="12"/>
  <c r="BJ158" i="12"/>
  <c r="BI158" i="12"/>
  <c r="BK158" i="12"/>
  <c r="AF174" i="12"/>
  <c r="AI174" i="12" s="1"/>
  <c r="F158" i="12"/>
  <c r="G158" i="12" s="1"/>
  <c r="EJ187" i="12"/>
  <c r="DZ187" i="12"/>
  <c r="F197" i="12"/>
  <c r="BP236" i="12"/>
  <c r="BR236" i="12" s="1"/>
  <c r="BK325" i="12"/>
  <c r="BM325" i="12"/>
  <c r="AF244" i="12"/>
  <c r="AV84" i="12"/>
  <c r="AX84" i="12" s="1"/>
  <c r="U163" i="12"/>
  <c r="AX289" i="12"/>
  <c r="Q327" i="12"/>
  <c r="R327" i="12"/>
  <c r="Y430" i="12"/>
  <c r="BP263" i="12"/>
  <c r="BR263" i="12" s="1"/>
  <c r="L488" i="12"/>
  <c r="EJ314" i="12"/>
  <c r="DZ314" i="12"/>
  <c r="V360" i="12"/>
  <c r="F405" i="12"/>
  <c r="G405" i="12"/>
  <c r="AA267" i="12"/>
  <c r="AB267" i="12" s="1"/>
  <c r="AD267" i="12" s="1"/>
  <c r="BO305" i="12"/>
  <c r="BR327" i="12"/>
  <c r="AQ167" i="12"/>
  <c r="AS167" i="12"/>
  <c r="AG275" i="12"/>
  <c r="AI275" i="12" s="1"/>
  <c r="FE138" i="12"/>
  <c r="EW138" i="12"/>
  <c r="H168" i="12"/>
  <c r="V230" i="12"/>
  <c r="Y230" i="12" s="1"/>
  <c r="W230" i="12"/>
  <c r="I285" i="12"/>
  <c r="H285" i="12"/>
  <c r="J285" i="12" s="1"/>
  <c r="V27" i="12"/>
  <c r="W27" i="12" s="1"/>
  <c r="AS35" i="12"/>
  <c r="AQ35" i="12"/>
  <c r="BU67" i="12"/>
  <c r="BW67" i="12" s="1"/>
  <c r="R109" i="12"/>
  <c r="AV234" i="12"/>
  <c r="AX234" i="12" s="1"/>
  <c r="AU234" i="12"/>
  <c r="AA249" i="12"/>
  <c r="AL286" i="12"/>
  <c r="AN286" i="12" s="1"/>
  <c r="AG248" i="12"/>
  <c r="AI248" i="12" s="1"/>
  <c r="AA296" i="12"/>
  <c r="AD296" i="12" s="1"/>
  <c r="M245" i="12"/>
  <c r="N245" i="12" s="1"/>
  <c r="AF104" i="12"/>
  <c r="AG104" i="12" s="1"/>
  <c r="DZ206" i="12"/>
  <c r="BU212" i="12"/>
  <c r="BW212" i="12"/>
  <c r="BO284" i="12"/>
  <c r="BP284" i="12" s="1"/>
  <c r="I148" i="12"/>
  <c r="AL156" i="12"/>
  <c r="AN156" i="12" s="1"/>
  <c r="BA262" i="12"/>
  <c r="BC262" i="12" s="1"/>
  <c r="AF278" i="12"/>
  <c r="R295" i="12"/>
  <c r="EJ306" i="12"/>
  <c r="DZ306" i="12"/>
  <c r="Y112" i="12"/>
  <c r="EK88" i="12"/>
  <c r="DZ88" i="12"/>
  <c r="AX132" i="12"/>
  <c r="AV132" i="12"/>
  <c r="AA70" i="12"/>
  <c r="AQ169" i="12"/>
  <c r="AS169" i="12" s="1"/>
  <c r="BU163" i="12"/>
  <c r="BW163" i="12" s="1"/>
  <c r="BT181" i="12"/>
  <c r="BW181" i="12" s="1"/>
  <c r="BU181" i="12"/>
  <c r="M191" i="12"/>
  <c r="BU231" i="12"/>
  <c r="BW231" i="12" s="1"/>
  <c r="BT231" i="12"/>
  <c r="Q303" i="12"/>
  <c r="R303" i="12" s="1"/>
  <c r="BP24" i="12"/>
  <c r="BR24" i="12"/>
  <c r="BE61" i="12"/>
  <c r="AF108" i="12"/>
  <c r="AG108" i="12" s="1"/>
  <c r="AE108" i="12"/>
  <c r="AG138" i="12"/>
  <c r="AI138" i="12" s="1"/>
  <c r="W300" i="12"/>
  <c r="Y300" i="12" s="1"/>
  <c r="V300" i="12"/>
  <c r="H332" i="12"/>
  <c r="BU119" i="12"/>
  <c r="BW119" i="12" s="1"/>
  <c r="BT119" i="12"/>
  <c r="FE166" i="12"/>
  <c r="EW166" i="12"/>
  <c r="EK188" i="12"/>
  <c r="DZ188" i="12"/>
  <c r="BJ509" i="12"/>
  <c r="BK509" i="12" s="1"/>
  <c r="BI509" i="12"/>
  <c r="AK463" i="12"/>
  <c r="F440" i="12"/>
  <c r="K160" i="12"/>
  <c r="EJ209" i="12"/>
  <c r="DZ209" i="12"/>
  <c r="F331" i="12"/>
  <c r="W31" i="12"/>
  <c r="AA35" i="12"/>
  <c r="BA59" i="12"/>
  <c r="BC59" i="12" s="1"/>
  <c r="AB91" i="12"/>
  <c r="AD91" i="12"/>
  <c r="AZ59" i="12"/>
  <c r="AB89" i="12"/>
  <c r="AD89" i="12" s="1"/>
  <c r="FF163" i="12"/>
  <c r="EW163" i="12"/>
  <c r="EJ195" i="12"/>
  <c r="DZ195" i="12"/>
  <c r="EJ240" i="12"/>
  <c r="DZ240" i="12"/>
  <c r="BA230" i="12"/>
  <c r="AS60" i="12"/>
  <c r="I48" i="12"/>
  <c r="BF101" i="12"/>
  <c r="BH101" i="12"/>
  <c r="AB155" i="12"/>
  <c r="AD155" i="12" s="1"/>
  <c r="BF139" i="12"/>
  <c r="BN72" i="12"/>
  <c r="AA89" i="12"/>
  <c r="J147" i="12"/>
  <c r="FF213" i="12"/>
  <c r="EW213" i="12"/>
  <c r="BJ154" i="12"/>
  <c r="AF262" i="12"/>
  <c r="BC293" i="12"/>
  <c r="BA293" i="12"/>
  <c r="F330" i="12"/>
  <c r="G330" i="12" s="1"/>
  <c r="F339" i="12"/>
  <c r="AF351" i="12"/>
  <c r="AA366" i="12"/>
  <c r="F372" i="12"/>
  <c r="J407" i="12"/>
  <c r="K407" i="12"/>
  <c r="BP64" i="12"/>
  <c r="BR64" i="12" s="1"/>
  <c r="C25" i="8"/>
  <c r="C27" i="8" s="1"/>
  <c r="BW34" i="12"/>
  <c r="L14" i="12"/>
  <c r="M14" i="12" s="1"/>
  <c r="AV106" i="12"/>
  <c r="AX106" i="12" s="1"/>
  <c r="AU106" i="12"/>
  <c r="AI52" i="12"/>
  <c r="AG52" i="12"/>
  <c r="FE78" i="12"/>
  <c r="EW78" i="12"/>
  <c r="AG174" i="12"/>
  <c r="DZ158" i="12"/>
  <c r="Q128" i="12"/>
  <c r="R128" i="12" s="1"/>
  <c r="T128" i="12" s="1"/>
  <c r="BA245" i="12"/>
  <c r="BC245" i="12"/>
  <c r="BE263" i="12"/>
  <c r="BF263" i="12" s="1"/>
  <c r="K36" i="12"/>
  <c r="L36" i="12" s="1"/>
  <c r="J36" i="12"/>
  <c r="I36" i="12"/>
  <c r="Q52" i="12"/>
  <c r="R52" i="12" s="1"/>
  <c r="F62" i="12"/>
  <c r="G62" i="12"/>
  <c r="BP34" i="12"/>
  <c r="BR34" i="12" s="1"/>
  <c r="H97" i="12"/>
  <c r="I77" i="12"/>
  <c r="K77" i="12" s="1"/>
  <c r="J77" i="12"/>
  <c r="V91" i="12"/>
  <c r="W91" i="12" s="1"/>
  <c r="AI247" i="12"/>
  <c r="W322" i="12"/>
  <c r="Y322" i="12" s="1"/>
  <c r="BC311" i="12"/>
  <c r="AN40" i="12"/>
  <c r="AB65" i="12"/>
  <c r="AD65" i="12" s="1"/>
  <c r="BT155" i="12"/>
  <c r="J120" i="12"/>
  <c r="J139" i="12"/>
  <c r="F94" i="12"/>
  <c r="H94" i="12"/>
  <c r="G94" i="12"/>
  <c r="Y215" i="12"/>
  <c r="FF157" i="12"/>
  <c r="EW157" i="12"/>
  <c r="BM272" i="12"/>
  <c r="BJ272" i="12"/>
  <c r="BK272" i="12" s="1"/>
  <c r="AG244" i="12"/>
  <c r="AI244" i="12" s="1"/>
  <c r="G250" i="12"/>
  <c r="F250" i="12"/>
  <c r="V281" i="12"/>
  <c r="H270" i="12"/>
  <c r="F270" i="12"/>
  <c r="G270" i="12"/>
  <c r="AP275" i="12"/>
  <c r="AA330" i="12"/>
  <c r="AB330" i="12" s="1"/>
  <c r="BA60" i="12"/>
  <c r="T16" i="12"/>
  <c r="Q16" i="12"/>
  <c r="R16" i="12" s="1"/>
  <c r="BH84" i="12"/>
  <c r="AU84" i="12"/>
  <c r="BC48" i="12"/>
  <c r="AD123" i="12"/>
  <c r="EW40" i="12"/>
  <c r="BT133" i="12"/>
  <c r="BU133" i="12" s="1"/>
  <c r="BS133" i="12"/>
  <c r="AZ207" i="12"/>
  <c r="BC207" i="12" s="1"/>
  <c r="BA207" i="12"/>
  <c r="AV246" i="12"/>
  <c r="AX246" i="12" s="1"/>
  <c r="AU246" i="12"/>
  <c r="AK268" i="12"/>
  <c r="AL268" i="12" s="1"/>
  <c r="AN268" i="12" s="1"/>
  <c r="BP402" i="12"/>
  <c r="BR402" i="12" s="1"/>
  <c r="BU427" i="12"/>
  <c r="BW427" i="12"/>
  <c r="BE175" i="12"/>
  <c r="BC359" i="12"/>
  <c r="AU429" i="12"/>
  <c r="AV429" i="12" s="1"/>
  <c r="AX429" i="12" s="1"/>
  <c r="BS100" i="12"/>
  <c r="Y128" i="12"/>
  <c r="I435" i="12"/>
  <c r="I456" i="12"/>
  <c r="J456" i="12" s="1"/>
  <c r="F513" i="12"/>
  <c r="G513" i="12" s="1"/>
  <c r="FF347" i="12"/>
  <c r="EW347" i="12"/>
  <c r="BJ363" i="12"/>
  <c r="BK363" i="12" s="1"/>
  <c r="BI363" i="12"/>
  <c r="Y513" i="12"/>
  <c r="BA464" i="12"/>
  <c r="BC464" i="12" s="1"/>
  <c r="BA438" i="12"/>
  <c r="BC438" i="12" s="1"/>
  <c r="AZ438" i="12"/>
  <c r="FF460" i="12"/>
  <c r="EW460" i="12"/>
  <c r="I217" i="12"/>
  <c r="H217" i="12"/>
  <c r="AQ304" i="12"/>
  <c r="AS304" i="12" s="1"/>
  <c r="EK346" i="12"/>
  <c r="DZ346" i="12"/>
  <c r="I401" i="12"/>
  <c r="EJ420" i="12"/>
  <c r="DZ420" i="12"/>
  <c r="W474" i="12"/>
  <c r="Y474" i="12" s="1"/>
  <c r="V474" i="12"/>
  <c r="BF282" i="12"/>
  <c r="BH282" i="12"/>
  <c r="Q389" i="12"/>
  <c r="AK455" i="12"/>
  <c r="AL455" i="12" s="1"/>
  <c r="R49" i="12"/>
  <c r="T49" i="12"/>
  <c r="AD143" i="12"/>
  <c r="AX265" i="12"/>
  <c r="L128" i="12"/>
  <c r="F324" i="12"/>
  <c r="Y341" i="12"/>
  <c r="W341" i="12"/>
  <c r="W366" i="12"/>
  <c r="Y366" i="12" s="1"/>
  <c r="I482" i="12"/>
  <c r="AP498" i="12"/>
  <c r="BE339" i="12"/>
  <c r="BP437" i="12"/>
  <c r="BR437" i="12" s="1"/>
  <c r="BR158" i="12"/>
  <c r="BO158" i="12"/>
  <c r="BP158" i="12"/>
  <c r="F142" i="12"/>
  <c r="G142" i="12" s="1"/>
  <c r="AU156" i="12"/>
  <c r="F300" i="12"/>
  <c r="AQ455" i="12"/>
  <c r="AS455" i="12" s="1"/>
  <c r="BE440" i="12"/>
  <c r="AS328" i="12"/>
  <c r="AD341" i="12"/>
  <c r="H373" i="12"/>
  <c r="F343" i="12"/>
  <c r="F404" i="12"/>
  <c r="F412" i="12"/>
  <c r="H412" i="12"/>
  <c r="G412" i="12"/>
  <c r="BD430" i="12"/>
  <c r="BE430" i="12"/>
  <c r="BF430" i="12" s="1"/>
  <c r="BD470" i="12"/>
  <c r="H512" i="12"/>
  <c r="AS335" i="12"/>
  <c r="BJ375" i="12"/>
  <c r="BK375" i="12" s="1"/>
  <c r="BI375" i="12"/>
  <c r="BS466" i="12"/>
  <c r="EK483" i="12"/>
  <c r="DZ483" i="12"/>
  <c r="BI479" i="12"/>
  <c r="Q46" i="12"/>
  <c r="R46" i="12"/>
  <c r="P46" i="12"/>
  <c r="F308" i="12"/>
  <c r="G308" i="12" s="1"/>
  <c r="BC333" i="12"/>
  <c r="EW23" i="12"/>
  <c r="M116" i="12"/>
  <c r="K123" i="12"/>
  <c r="N123" i="12" s="1"/>
  <c r="BI134" i="12"/>
  <c r="Z209" i="12"/>
  <c r="G242" i="12"/>
  <c r="F242" i="12"/>
  <c r="AX381" i="12"/>
  <c r="BD394" i="12"/>
  <c r="BE394" i="12"/>
  <c r="BF394" i="12" s="1"/>
  <c r="BI403" i="12"/>
  <c r="BN393" i="12"/>
  <c r="W430" i="12"/>
  <c r="F428" i="12"/>
  <c r="G428" i="12" s="1"/>
  <c r="BE448" i="12"/>
  <c r="BF448" i="12" s="1"/>
  <c r="BD448" i="12"/>
  <c r="EJ478" i="12"/>
  <c r="DZ478" i="12"/>
  <c r="BD347" i="12"/>
  <c r="BN363" i="12"/>
  <c r="F430" i="12"/>
  <c r="H430" i="12" s="1"/>
  <c r="I430" i="12" s="1"/>
  <c r="G430" i="12"/>
  <c r="BW487" i="12"/>
  <c r="U492" i="12"/>
  <c r="BC380" i="12"/>
  <c r="Y420" i="12"/>
  <c r="F459" i="12"/>
  <c r="H95" i="12"/>
  <c r="AX134" i="12"/>
  <c r="F212" i="12"/>
  <c r="G212" i="12" s="1"/>
  <c r="T206" i="12"/>
  <c r="I224" i="12"/>
  <c r="AS227" i="12"/>
  <c r="BI192" i="12"/>
  <c r="BJ192" i="12" s="1"/>
  <c r="BN244" i="12"/>
  <c r="BS314" i="12"/>
  <c r="P301" i="12"/>
  <c r="DZ329" i="12"/>
  <c r="G303" i="12"/>
  <c r="F303" i="12"/>
  <c r="I303" i="12" s="1"/>
  <c r="H303" i="12"/>
  <c r="BI371" i="12"/>
  <c r="F354" i="12"/>
  <c r="BC420" i="12"/>
  <c r="BW423" i="12"/>
  <c r="BH422" i="12"/>
  <c r="FE455" i="12"/>
  <c r="EW455" i="12"/>
  <c r="T436" i="12"/>
  <c r="EW469" i="12"/>
  <c r="BC484" i="12"/>
  <c r="DZ506" i="12"/>
  <c r="BJ495" i="12"/>
  <c r="BK495" i="12" s="1"/>
  <c r="BI495" i="12"/>
  <c r="AB382" i="12"/>
  <c r="AD382" i="12" s="1"/>
  <c r="BU398" i="12"/>
  <c r="BT398" i="12"/>
  <c r="BS398" i="12"/>
  <c r="BD418" i="12"/>
  <c r="AS431" i="12"/>
  <c r="BR479" i="12"/>
  <c r="AD500" i="12"/>
  <c r="BM489" i="12"/>
  <c r="BM174" i="12"/>
  <c r="L315" i="12"/>
  <c r="M315" i="12" s="1"/>
  <c r="AQ395" i="12"/>
  <c r="AS395" i="12" s="1"/>
  <c r="BR419" i="12"/>
  <c r="F442" i="12"/>
  <c r="BH74" i="12"/>
  <c r="T158" i="12"/>
  <c r="Y211" i="12"/>
  <c r="AD203" i="12"/>
  <c r="AN236" i="12"/>
  <c r="I306" i="12"/>
  <c r="BW175" i="12"/>
  <c r="BI118" i="12"/>
  <c r="DZ141" i="12"/>
  <c r="BS213" i="12"/>
  <c r="BN268" i="12"/>
  <c r="BP268" i="12" s="1"/>
  <c r="BO268" i="12"/>
  <c r="BI317" i="12"/>
  <c r="R366" i="12"/>
  <c r="T366" i="12" s="1"/>
  <c r="DZ381" i="12"/>
  <c r="F375" i="12"/>
  <c r="F397" i="12"/>
  <c r="BD377" i="12"/>
  <c r="BF377" i="12" s="1"/>
  <c r="BE377" i="12"/>
  <c r="G409" i="12"/>
  <c r="F409" i="12"/>
  <c r="BI455" i="12"/>
  <c r="FE463" i="12"/>
  <c r="EW463" i="12"/>
  <c r="AX485" i="12"/>
  <c r="M486" i="12"/>
  <c r="BE516" i="12"/>
  <c r="BF516" i="12"/>
  <c r="BD516" i="12"/>
  <c r="F363" i="12"/>
  <c r="G363" i="12" s="1"/>
  <c r="I359" i="12"/>
  <c r="J359" i="12" s="1"/>
  <c r="J395" i="12"/>
  <c r="L395" i="12" s="1"/>
  <c r="M395" i="12" s="1"/>
  <c r="F357" i="12"/>
  <c r="G357" i="12" s="1"/>
  <c r="AV386" i="12"/>
  <c r="AX386" i="12" s="1"/>
  <c r="BI385" i="12"/>
  <c r="Y412" i="12"/>
  <c r="G493" i="12"/>
  <c r="F493" i="12"/>
  <c r="DZ119" i="12"/>
  <c r="H196" i="12"/>
  <c r="BC135" i="12"/>
  <c r="FF169" i="12"/>
  <c r="EW169" i="12"/>
  <c r="EW237" i="12"/>
  <c r="BH348" i="12"/>
  <c r="F394" i="12"/>
  <c r="G394" i="12"/>
  <c r="AI58" i="12"/>
  <c r="BI66" i="12"/>
  <c r="R29" i="12"/>
  <c r="BD151" i="12"/>
  <c r="BK143" i="12"/>
  <c r="BM143" i="12" s="1"/>
  <c r="BD153" i="12"/>
  <c r="BE153" i="12"/>
  <c r="BF153" i="12" s="1"/>
  <c r="BI198" i="12"/>
  <c r="BD230" i="12"/>
  <c r="BM246" i="12"/>
  <c r="T278" i="12"/>
  <c r="R290" i="12"/>
  <c r="F293" i="12"/>
  <c r="AX307" i="12"/>
  <c r="BJ349" i="12"/>
  <c r="BK349" i="12" s="1"/>
  <c r="BI349" i="12"/>
  <c r="H419" i="12"/>
  <c r="BO499" i="12"/>
  <c r="BN499" i="12"/>
  <c r="BP499" i="12" s="1"/>
  <c r="EW60" i="12"/>
  <c r="BI52" i="12"/>
  <c r="BJ52" i="12"/>
  <c r="BK52" i="12" s="1"/>
  <c r="BI124" i="12"/>
  <c r="BD80" i="12"/>
  <c r="AB160" i="12"/>
  <c r="BN96" i="12"/>
  <c r="BC237" i="12"/>
  <c r="BI282" i="12"/>
  <c r="BJ282" i="12"/>
  <c r="BK282" i="12" s="1"/>
  <c r="AE276" i="12"/>
  <c r="AG276" i="12" s="1"/>
  <c r="AF276" i="12"/>
  <c r="DZ298" i="12"/>
  <c r="EW331" i="12"/>
  <c r="EW306" i="12"/>
  <c r="EJ299" i="12"/>
  <c r="DZ299" i="12"/>
  <c r="Q311" i="12"/>
  <c r="P311" i="12"/>
  <c r="DZ304" i="12"/>
  <c r="BN336" i="12"/>
  <c r="BO336" i="12" s="1"/>
  <c r="BP336" i="12" s="1"/>
  <c r="BI331" i="12"/>
  <c r="BJ331" i="12"/>
  <c r="F355" i="12"/>
  <c r="R452" i="12"/>
  <c r="T452" i="12" s="1"/>
  <c r="R432" i="12"/>
  <c r="T432" i="12" s="1"/>
  <c r="AV400" i="12"/>
  <c r="AX400" i="12" s="1"/>
  <c r="I26" i="12"/>
  <c r="J336" i="12"/>
  <c r="BM383" i="12"/>
  <c r="K488" i="12"/>
  <c r="AV265" i="12"/>
  <c r="AV402" i="12"/>
  <c r="AB464" i="12"/>
  <c r="AD464" i="12" s="1"/>
  <c r="K225" i="12"/>
  <c r="BN483" i="12"/>
  <c r="BO483" i="12" s="1"/>
  <c r="BP483" i="12" s="1"/>
  <c r="AX327" i="12"/>
  <c r="BD33" i="12"/>
  <c r="BE33" i="12"/>
  <c r="BF33" i="12" s="1"/>
  <c r="H180" i="12"/>
  <c r="BN134" i="12"/>
  <c r="BO134" i="12" s="1"/>
  <c r="G218" i="12"/>
  <c r="K218" i="12" s="1"/>
  <c r="BD326" i="12"/>
  <c r="W350" i="12"/>
  <c r="Y350" i="12" s="1"/>
  <c r="AI457" i="12"/>
  <c r="BD504" i="12"/>
  <c r="FF366" i="12"/>
  <c r="EW366" i="12"/>
  <c r="EW438" i="12"/>
  <c r="AN439" i="12"/>
  <c r="BT487" i="12"/>
  <c r="BI491" i="12"/>
  <c r="BJ491" i="12"/>
  <c r="BK491" i="12" s="1"/>
  <c r="W521" i="12"/>
  <c r="Y521" i="12" s="1"/>
  <c r="BD492" i="12"/>
  <c r="G521" i="12"/>
  <c r="F521" i="12"/>
  <c r="G391" i="12"/>
  <c r="F391" i="12"/>
  <c r="H391" i="12" s="1"/>
  <c r="BD113" i="12"/>
  <c r="BD157" i="12"/>
  <c r="BD227" i="12"/>
  <c r="AZ380" i="12"/>
  <c r="AK375" i="12"/>
  <c r="AL375" i="12" s="1"/>
  <c r="V420" i="12"/>
  <c r="W420" i="12" s="1"/>
  <c r="AQ466" i="12"/>
  <c r="AS466" i="12" s="1"/>
  <c r="BO78" i="12"/>
  <c r="BR78" i="12" s="1"/>
  <c r="K91" i="12"/>
  <c r="FE102" i="12"/>
  <c r="EW102" i="12"/>
  <c r="K135" i="12"/>
  <c r="I95" i="12"/>
  <c r="BD129" i="12"/>
  <c r="BE129" i="12" s="1"/>
  <c r="BF129" i="12" s="1"/>
  <c r="EJ217" i="12"/>
  <c r="DZ217" i="12"/>
  <c r="FE182" i="12"/>
  <c r="EW182" i="12"/>
  <c r="AB171" i="12"/>
  <c r="AD171" i="12" s="1"/>
  <c r="W201" i="12"/>
  <c r="Y201" i="12" s="1"/>
  <c r="AQ227" i="12"/>
  <c r="H256" i="12"/>
  <c r="K256" i="12" s="1"/>
  <c r="I256" i="12"/>
  <c r="BD260" i="12"/>
  <c r="BE260" i="12"/>
  <c r="BF260" i="12" s="1"/>
  <c r="R250" i="12"/>
  <c r="T250" i="12" s="1"/>
  <c r="AZ191" i="12"/>
  <c r="BA191" i="12" s="1"/>
  <c r="BC191" i="12" s="1"/>
  <c r="R192" i="12"/>
  <c r="P192" i="12"/>
  <c r="Q192" i="12"/>
  <c r="BD249" i="12"/>
  <c r="AF256" i="12"/>
  <c r="AE256" i="12"/>
  <c r="AG256" i="12"/>
  <c r="BD290" i="12"/>
  <c r="G329" i="12"/>
  <c r="F329" i="12"/>
  <c r="BI321" i="12"/>
  <c r="BW357" i="12"/>
  <c r="BI373" i="12"/>
  <c r="BJ373" i="12" s="1"/>
  <c r="P346" i="12"/>
  <c r="Q346" i="12"/>
  <c r="R346" i="12" s="1"/>
  <c r="BD390" i="12"/>
  <c r="EK411" i="12"/>
  <c r="DZ411" i="12"/>
  <c r="I426" i="12"/>
  <c r="AS438" i="12"/>
  <c r="J436" i="12"/>
  <c r="BD454" i="12"/>
  <c r="BE454" i="12"/>
  <c r="BF454" i="12" s="1"/>
  <c r="AX445" i="12"/>
  <c r="BW496" i="12"/>
  <c r="F506" i="12"/>
  <c r="BS418" i="12"/>
  <c r="DZ439" i="12"/>
  <c r="BP492" i="12"/>
  <c r="BR492" i="12" s="1"/>
  <c r="F520" i="12"/>
  <c r="G520" i="12" s="1"/>
  <c r="BE31" i="12"/>
  <c r="BF31" i="12" s="1"/>
  <c r="BD31" i="12"/>
  <c r="Z201" i="12"/>
  <c r="BE380" i="12"/>
  <c r="BF380" i="12"/>
  <c r="BD380" i="12"/>
  <c r="AS435" i="12"/>
  <c r="F511" i="12"/>
  <c r="G511" i="12"/>
  <c r="H511" i="12" s="1"/>
  <c r="EK132" i="12"/>
  <c r="DZ132" i="12"/>
  <c r="AE172" i="12"/>
  <c r="AF172" i="12" s="1"/>
  <c r="F137" i="12"/>
  <c r="G137" i="12" s="1"/>
  <c r="DZ221" i="12"/>
  <c r="J306" i="12"/>
  <c r="BC477" i="12"/>
  <c r="T102" i="12"/>
  <c r="H201" i="12"/>
  <c r="I201" i="12"/>
  <c r="BR234" i="12"/>
  <c r="BJ248" i="12"/>
  <c r="BK248" i="12"/>
  <c r="BI248" i="12"/>
  <c r="EW296" i="12"/>
  <c r="FE305" i="12"/>
  <c r="EW305" i="12"/>
  <c r="G370" i="12"/>
  <c r="H370" i="12" s="1"/>
  <c r="F370" i="12"/>
  <c r="EW356" i="12"/>
  <c r="F381" i="12"/>
  <c r="BR403" i="12"/>
  <c r="F473" i="12"/>
  <c r="G473" i="12"/>
  <c r="BN323" i="12"/>
  <c r="EW379" i="12"/>
  <c r="AS370" i="12"/>
  <c r="AS380" i="12"/>
  <c r="DZ390" i="12"/>
  <c r="Z410" i="12"/>
  <c r="AA410" i="12" s="1"/>
  <c r="AB410" i="12" s="1"/>
  <c r="DZ415" i="12"/>
  <c r="DZ457" i="12"/>
  <c r="AI471" i="12"/>
  <c r="Y446" i="12"/>
  <c r="I196" i="12"/>
  <c r="J196" i="12" s="1"/>
  <c r="BD215" i="12"/>
  <c r="H448" i="12"/>
  <c r="AI479" i="12"/>
  <c r="BN66" i="12"/>
  <c r="BO66" i="12"/>
  <c r="BP66" i="12"/>
  <c r="BT151" i="12"/>
  <c r="BU151" i="12" s="1"/>
  <c r="BS151" i="12"/>
  <c r="AI96" i="12"/>
  <c r="F140" i="12"/>
  <c r="BD173" i="12"/>
  <c r="G167" i="12"/>
  <c r="F167" i="12"/>
  <c r="EW196" i="12"/>
  <c r="L239" i="12"/>
  <c r="I216" i="12"/>
  <c r="BS230" i="12"/>
  <c r="BT230" i="12"/>
  <c r="BU230" i="12" s="1"/>
  <c r="U241" i="12"/>
  <c r="W241" i="12" s="1"/>
  <c r="V241" i="12"/>
  <c r="F237" i="12"/>
  <c r="H279" i="12"/>
  <c r="K306" i="12"/>
  <c r="AD257" i="12"/>
  <c r="DZ293" i="12"/>
  <c r="BD320" i="12"/>
  <c r="BD387" i="12"/>
  <c r="EK499" i="12"/>
  <c r="DZ499" i="12"/>
  <c r="BN124" i="12"/>
  <c r="BO124" i="12"/>
  <c r="BP124" i="12" s="1"/>
  <c r="BT80" i="12"/>
  <c r="BU80" i="12" s="1"/>
  <c r="BS80" i="12"/>
  <c r="BI48" i="12"/>
  <c r="AI72" i="12"/>
  <c r="EW108" i="12"/>
  <c r="Q188" i="12"/>
  <c r="R188" i="12" s="1"/>
  <c r="BC169" i="12"/>
  <c r="L245" i="12"/>
  <c r="BD233" i="12"/>
  <c r="EW215" i="12"/>
  <c r="AZ240" i="12"/>
  <c r="BA240" i="12" s="1"/>
  <c r="BN282" i="12"/>
  <c r="V257" i="12"/>
  <c r="BI286" i="12"/>
  <c r="DZ290" i="12"/>
  <c r="BH245" i="12"/>
  <c r="J334" i="12"/>
  <c r="L334" i="12" s="1"/>
  <c r="U298" i="12"/>
  <c r="V314" i="12"/>
  <c r="W314" i="12" s="1"/>
  <c r="BT299" i="12"/>
  <c r="BS299" i="12"/>
  <c r="BU299" i="12"/>
  <c r="F304" i="12"/>
  <c r="BN331" i="12"/>
  <c r="BP331" i="12"/>
  <c r="BO331" i="12"/>
  <c r="DZ355" i="12"/>
  <c r="Y343" i="12"/>
  <c r="BW388" i="12"/>
  <c r="T364" i="12"/>
  <c r="DZ369" i="12"/>
  <c r="BM390" i="12"/>
  <c r="AU403" i="12"/>
  <c r="AV403" i="12" s="1"/>
  <c r="BE417" i="12"/>
  <c r="BF417" i="12" s="1"/>
  <c r="BD417" i="12"/>
  <c r="W437" i="12"/>
  <c r="Y437" i="12" s="1"/>
  <c r="AQ510" i="12"/>
  <c r="AB408" i="12"/>
  <c r="AD408" i="12" s="1"/>
  <c r="AB434" i="12"/>
  <c r="AD434" i="12" s="1"/>
  <c r="AQ468" i="12"/>
  <c r="AS468" i="12" s="1"/>
  <c r="AQ121" i="12"/>
  <c r="AS121" i="12" s="1"/>
  <c r="M367" i="12"/>
  <c r="N367" i="12" s="1"/>
  <c r="BJ383" i="12"/>
  <c r="BK383" i="12" s="1"/>
  <c r="DZ384" i="12"/>
  <c r="N475" i="12"/>
  <c r="O475" i="12" s="1"/>
  <c r="H199" i="12"/>
  <c r="J199" i="12" s="1"/>
  <c r="BI14" i="12"/>
  <c r="AS241" i="12"/>
  <c r="BS306" i="12"/>
  <c r="BC358" i="12"/>
  <c r="F59" i="12"/>
  <c r="AX124" i="12"/>
  <c r="F86" i="12"/>
  <c r="G86" i="12"/>
  <c r="BH123" i="12"/>
  <c r="L93" i="12"/>
  <c r="BH155" i="12"/>
  <c r="BJ94" i="12"/>
  <c r="BI94" i="12"/>
  <c r="BK94" i="12" s="1"/>
  <c r="F102" i="12"/>
  <c r="H102" i="12"/>
  <c r="G102" i="12"/>
  <c r="F37" i="12"/>
  <c r="G37" i="12" s="1"/>
  <c r="J152" i="12"/>
  <c r="F219" i="12"/>
  <c r="G219" i="12"/>
  <c r="I219" i="12" s="1"/>
  <c r="H219" i="12"/>
  <c r="AI206" i="12"/>
  <c r="BR252" i="12"/>
  <c r="BU197" i="12"/>
  <c r="BS197" i="12"/>
  <c r="BT197" i="12"/>
  <c r="BS229" i="12"/>
  <c r="BC259" i="12"/>
  <c r="BT235" i="12"/>
  <c r="BU235" i="12" s="1"/>
  <c r="BS235" i="12"/>
  <c r="BS49" i="12"/>
  <c r="BD19" i="12"/>
  <c r="BI112" i="12"/>
  <c r="BK112" i="12" s="1"/>
  <c r="BJ112" i="12"/>
  <c r="G104" i="12"/>
  <c r="F104" i="12"/>
  <c r="G134" i="12"/>
  <c r="H134" i="12"/>
  <c r="F134" i="12"/>
  <c r="K163" i="12"/>
  <c r="BJ108" i="12"/>
  <c r="BI108" i="12"/>
  <c r="BK108" i="12"/>
  <c r="AD220" i="12"/>
  <c r="P224" i="12"/>
  <c r="BW269" i="12"/>
  <c r="BE298" i="12"/>
  <c r="BD298" i="12"/>
  <c r="BR52" i="12"/>
  <c r="AS79" i="12"/>
  <c r="AS135" i="12"/>
  <c r="BD110" i="12"/>
  <c r="BI156" i="12"/>
  <c r="DZ204" i="12"/>
  <c r="AV289" i="12"/>
  <c r="EJ261" i="12"/>
  <c r="DZ261" i="12"/>
  <c r="AP328" i="12"/>
  <c r="AQ328" i="12" s="1"/>
  <c r="AX333" i="12"/>
  <c r="AB341" i="12"/>
  <c r="J373" i="12"/>
  <c r="BR351" i="12"/>
  <c r="BR377" i="12"/>
  <c r="AU371" i="12"/>
  <c r="AX371" i="12" s="1"/>
  <c r="AG346" i="12"/>
  <c r="F389" i="12"/>
  <c r="AA426" i="12"/>
  <c r="F340" i="12"/>
  <c r="H340" i="12" s="1"/>
  <c r="G340" i="12"/>
  <c r="FF378" i="12"/>
  <c r="EW378" i="12"/>
  <c r="G411" i="12"/>
  <c r="AX441" i="12"/>
  <c r="EW434" i="12"/>
  <c r="BR461" i="12"/>
  <c r="H502" i="12"/>
  <c r="I502" i="12" s="1"/>
  <c r="EJ486" i="12"/>
  <c r="DZ486" i="12"/>
  <c r="AI499" i="12"/>
  <c r="BE277" i="12"/>
  <c r="BF277" i="12" s="1"/>
  <c r="AP335" i="12"/>
  <c r="BE372" i="12"/>
  <c r="BH372" i="12" s="1"/>
  <c r="Y406" i="12"/>
  <c r="H474" i="12"/>
  <c r="BJ469" i="12"/>
  <c r="BK469" i="12" s="1"/>
  <c r="BI469" i="12"/>
  <c r="EK505" i="12"/>
  <c r="DZ505" i="12"/>
  <c r="AG519" i="12"/>
  <c r="AI519" i="12" s="1"/>
  <c r="BD487" i="12"/>
  <c r="BE487" i="12" s="1"/>
  <c r="Q491" i="12"/>
  <c r="BW461" i="12"/>
  <c r="R495" i="12"/>
  <c r="AD502" i="12"/>
  <c r="BH220" i="12"/>
  <c r="AU242" i="12"/>
  <c r="AX242" i="12" s="1"/>
  <c r="BP285" i="12"/>
  <c r="BR285" i="12" s="1"/>
  <c r="AZ333" i="12"/>
  <c r="AS424" i="12"/>
  <c r="BR462" i="12"/>
  <c r="AV49" i="12"/>
  <c r="AX49" i="12" s="1"/>
  <c r="W53" i="12"/>
  <c r="Y53" i="12" s="1"/>
  <c r="G151" i="12"/>
  <c r="F151" i="12"/>
  <c r="I180" i="12"/>
  <c r="L123" i="12"/>
  <c r="BW186" i="12"/>
  <c r="EW217" i="12"/>
  <c r="BE283" i="12"/>
  <c r="BF283" i="12" s="1"/>
  <c r="BD283" i="12"/>
  <c r="G350" i="12"/>
  <c r="F350" i="12"/>
  <c r="H350" i="12" s="1"/>
  <c r="AX364" i="12"/>
  <c r="F351" i="12"/>
  <c r="G351" i="12" s="1"/>
  <c r="BH367" i="12"/>
  <c r="AU381" i="12"/>
  <c r="BD364" i="12"/>
  <c r="BT394" i="12"/>
  <c r="BS394" i="12"/>
  <c r="BU394" i="12"/>
  <c r="G365" i="12"/>
  <c r="F365" i="12"/>
  <c r="EK393" i="12"/>
  <c r="DZ393" i="12"/>
  <c r="F433" i="12"/>
  <c r="FF430" i="12"/>
  <c r="EW430" i="12"/>
  <c r="BS448" i="12"/>
  <c r="BT448" i="12"/>
  <c r="BU448" i="12" s="1"/>
  <c r="AZ488" i="12"/>
  <c r="BA488" i="12" s="1"/>
  <c r="FF497" i="12"/>
  <c r="EW497" i="12"/>
  <c r="BT506" i="12"/>
  <c r="BU506" i="12" s="1"/>
  <c r="AD521" i="12"/>
  <c r="EW337" i="12"/>
  <c r="AX66" i="12"/>
  <c r="DZ14" i="12"/>
  <c r="DZ71" i="12"/>
  <c r="BE81" i="12"/>
  <c r="BD81" i="12"/>
  <c r="BK119" i="12"/>
  <c r="BM119" i="12" s="1"/>
  <c r="AD29" i="12"/>
  <c r="BN106" i="12"/>
  <c r="AI84" i="12"/>
  <c r="BE139" i="12"/>
  <c r="DZ29" i="12"/>
  <c r="G63" i="12"/>
  <c r="H63" i="12" s="1"/>
  <c r="F63" i="12"/>
  <c r="BT115" i="12"/>
  <c r="AV172" i="12"/>
  <c r="K164" i="12"/>
  <c r="I164" i="12"/>
  <c r="BD179" i="12"/>
  <c r="BF109" i="12"/>
  <c r="K170" i="12"/>
  <c r="BD211" i="12"/>
  <c r="EK216" i="12"/>
  <c r="DZ216" i="12"/>
  <c r="BA224" i="12"/>
  <c r="BC224" i="12" s="1"/>
  <c r="F205" i="12"/>
  <c r="AN265" i="12"/>
  <c r="AS243" i="12"/>
  <c r="F266" i="12"/>
  <c r="G266" i="12"/>
  <c r="H266" i="12" s="1"/>
  <c r="DZ283" i="12"/>
  <c r="AZ358" i="12"/>
  <c r="BA358" i="12" s="1"/>
  <c r="BH382" i="12"/>
  <c r="BR381" i="12"/>
  <c r="BT387" i="12"/>
  <c r="AL395" i="12"/>
  <c r="AN395" i="12" s="1"/>
  <c r="DZ396" i="12"/>
  <c r="AS23" i="12"/>
  <c r="DZ106" i="12"/>
  <c r="BD159" i="12"/>
  <c r="BD37" i="12"/>
  <c r="DZ92" i="12"/>
  <c r="AX16" i="12"/>
  <c r="AI38" i="12"/>
  <c r="K68" i="12"/>
  <c r="M68" i="12" s="1"/>
  <c r="BD43" i="12"/>
  <c r="AX31" i="12"/>
  <c r="AN96" i="12"/>
  <c r="AB103" i="12"/>
  <c r="AD103" i="12" s="1"/>
  <c r="AD49" i="12"/>
  <c r="H40" i="12"/>
  <c r="AD23" i="12"/>
  <c r="DZ27" i="12"/>
  <c r="I146" i="12"/>
  <c r="AN56" i="12"/>
  <c r="BC161" i="12"/>
  <c r="BS45" i="12"/>
  <c r="V159" i="12"/>
  <c r="W159" i="12" s="1"/>
  <c r="Y159" i="12" s="1"/>
  <c r="BC133" i="12"/>
  <c r="AI87" i="12"/>
  <c r="T134" i="12"/>
  <c r="AD137" i="12"/>
  <c r="L170" i="12"/>
  <c r="M170" i="12" s="1"/>
  <c r="AS220" i="12"/>
  <c r="Z169" i="12"/>
  <c r="AS267" i="12"/>
  <c r="Y279" i="12"/>
  <c r="AX244" i="12"/>
  <c r="AI249" i="12"/>
  <c r="AD281" i="12"/>
  <c r="AS296" i="12"/>
  <c r="AX316" i="12"/>
  <c r="BW277" i="12"/>
  <c r="AZ316" i="12"/>
  <c r="Y368" i="12"/>
  <c r="H16" i="12"/>
  <c r="BF14" i="12"/>
  <c r="BH14" i="12" s="1"/>
  <c r="AD25" i="12"/>
  <c r="BC65" i="12"/>
  <c r="AP27" i="12"/>
  <c r="AZ41" i="12"/>
  <c r="BC41" i="12" s="1"/>
  <c r="BF155" i="12"/>
  <c r="BW161" i="12"/>
  <c r="W119" i="12"/>
  <c r="Y119" i="12" s="1"/>
  <c r="BE21" i="12"/>
  <c r="BF21" i="12" s="1"/>
  <c r="BD21" i="12"/>
  <c r="AV68" i="12"/>
  <c r="AX68" i="12" s="1"/>
  <c r="AX86" i="12"/>
  <c r="AS111" i="12"/>
  <c r="F98" i="12"/>
  <c r="AF116" i="12"/>
  <c r="AG116" i="12" s="1"/>
  <c r="AE116" i="12"/>
  <c r="AD177" i="12"/>
  <c r="F153" i="12"/>
  <c r="AS115" i="12"/>
  <c r="AZ195" i="12"/>
  <c r="BC195" i="12" s="1"/>
  <c r="BC187" i="12"/>
  <c r="G210" i="12"/>
  <c r="G269" i="12"/>
  <c r="BE197" i="12"/>
  <c r="BF197" i="12" s="1"/>
  <c r="BD197" i="12"/>
  <c r="BD229" i="12"/>
  <c r="BI176" i="12"/>
  <c r="BU240" i="12"/>
  <c r="DZ262" i="12"/>
  <c r="BT255" i="12"/>
  <c r="T286" i="12"/>
  <c r="W312" i="12"/>
  <c r="Y312" i="12" s="1"/>
  <c r="AX301" i="12"/>
  <c r="AS368" i="12"/>
  <c r="EW47" i="12"/>
  <c r="AD63" i="12"/>
  <c r="BW103" i="12"/>
  <c r="EW151" i="12"/>
  <c r="AL28" i="12"/>
  <c r="BC100" i="12"/>
  <c r="AD72" i="12"/>
  <c r="F70" i="12"/>
  <c r="G70" i="12" s="1"/>
  <c r="DZ104" i="12"/>
  <c r="BW132" i="12"/>
  <c r="I163" i="12"/>
  <c r="BR174" i="12"/>
  <c r="BN128" i="12"/>
  <c r="BJ222" i="12"/>
  <c r="BK222" i="12" s="1"/>
  <c r="BI222" i="12"/>
  <c r="BW234" i="12"/>
  <c r="AD260" i="12"/>
  <c r="AG234" i="12"/>
  <c r="AI234" i="12" s="1"/>
  <c r="AS194" i="12"/>
  <c r="EJ223" i="12"/>
  <c r="DZ223" i="12"/>
  <c r="BT247" i="12"/>
  <c r="BU247" i="12" s="1"/>
  <c r="AX278" i="12"/>
  <c r="F246" i="12"/>
  <c r="G246" i="12" s="1"/>
  <c r="BT269" i="12"/>
  <c r="AU292" i="12"/>
  <c r="AX292" i="12" s="1"/>
  <c r="AP290" i="12"/>
  <c r="AQ290" i="12" s="1"/>
  <c r="BR292" i="12"/>
  <c r="BS298" i="12"/>
  <c r="BT298" i="12"/>
  <c r="BU298" i="12" s="1"/>
  <c r="AP308" i="12"/>
  <c r="AS308" i="12" s="1"/>
  <c r="F368" i="12"/>
  <c r="G368" i="12"/>
  <c r="AD347" i="12"/>
  <c r="D25" i="8"/>
  <c r="D27" i="8" s="1"/>
  <c r="T28" i="12"/>
  <c r="AN58" i="12"/>
  <c r="J32" i="12"/>
  <c r="K32" i="12" s="1"/>
  <c r="AZ33" i="12"/>
  <c r="BC33" i="12" s="1"/>
  <c r="BR76" i="12"/>
  <c r="V47" i="12"/>
  <c r="Y47" i="12" s="1"/>
  <c r="EW82" i="12"/>
  <c r="T106" i="12"/>
  <c r="BT29" i="12"/>
  <c r="BS29" i="12"/>
  <c r="BU29" i="12" s="1"/>
  <c r="AI68" i="12"/>
  <c r="AL18" i="12"/>
  <c r="AN18" i="12" s="1"/>
  <c r="BI114" i="12"/>
  <c r="H138" i="12"/>
  <c r="BU126" i="12"/>
  <c r="BW126" i="12" s="1"/>
  <c r="G161" i="12"/>
  <c r="F161" i="12"/>
  <c r="AD79" i="12"/>
  <c r="BI142" i="12"/>
  <c r="BP173" i="12"/>
  <c r="BR173" i="12" s="1"/>
  <c r="J164" i="12"/>
  <c r="DZ110" i="12"/>
  <c r="BT170" i="12"/>
  <c r="BU170" i="12" s="1"/>
  <c r="DZ156" i="12"/>
  <c r="G204" i="12"/>
  <c r="F204" i="12"/>
  <c r="BC193" i="12"/>
  <c r="H207" i="12"/>
  <c r="H194" i="12"/>
  <c r="AX248" i="12"/>
  <c r="BA265" i="12"/>
  <c r="BC265" i="12" s="1"/>
  <c r="AZ241" i="12"/>
  <c r="FF239" i="12"/>
  <c r="EW239" i="12"/>
  <c r="AS273" i="12"/>
  <c r="W249" i="12"/>
  <c r="Y249" i="12" s="1"/>
  <c r="BS261" i="12"/>
  <c r="BT261" i="12"/>
  <c r="BU261" i="12" s="1"/>
  <c r="BR297" i="12"/>
  <c r="L333" i="12"/>
  <c r="N333" i="12" s="1"/>
  <c r="O333" i="12" s="1"/>
  <c r="AS320" i="12"/>
  <c r="BC368" i="12"/>
  <c r="Y337" i="12"/>
  <c r="AX349" i="12"/>
  <c r="BO351" i="12"/>
  <c r="AV371" i="12"/>
  <c r="AF346" i="12"/>
  <c r="AI346" i="12" s="1"/>
  <c r="AK389" i="12"/>
  <c r="AZ394" i="12"/>
  <c r="J400" i="12"/>
  <c r="M400" i="12" s="1"/>
  <c r="K400" i="12"/>
  <c r="H411" i="12"/>
  <c r="AN414" i="12"/>
  <c r="Y409" i="12"/>
  <c r="R433" i="12"/>
  <c r="BC428" i="12"/>
  <c r="AA423" i="12"/>
  <c r="AB423" i="12" s="1"/>
  <c r="AU441" i="12"/>
  <c r="AV441" i="12" s="1"/>
  <c r="BM426" i="12"/>
  <c r="BC432" i="12"/>
  <c r="BU447" i="12"/>
  <c r="BO461" i="12"/>
  <c r="BP461" i="12" s="1"/>
  <c r="EW472" i="12"/>
  <c r="M483" i="12"/>
  <c r="N483" i="12" s="1"/>
  <c r="O483" i="12" s="1"/>
  <c r="AS480" i="12"/>
  <c r="AI512" i="12"/>
  <c r="BE512" i="12"/>
  <c r="BF512" i="12" s="1"/>
  <c r="BI515" i="12"/>
  <c r="AQ335" i="12"/>
  <c r="AN355" i="12"/>
  <c r="BF372" i="12"/>
  <c r="H384" i="12"/>
  <c r="AP360" i="12"/>
  <c r="V406" i="12"/>
  <c r="BW434" i="12"/>
  <c r="AZ452" i="12"/>
  <c r="BD450" i="12"/>
  <c r="BI481" i="12"/>
  <c r="BC498" i="12"/>
  <c r="BN505" i="12"/>
  <c r="BO505" i="12"/>
  <c r="BP505" i="12"/>
  <c r="Y519" i="12"/>
  <c r="R491" i="12"/>
  <c r="EK441" i="12"/>
  <c r="DZ441" i="12"/>
  <c r="Q495" i="12"/>
  <c r="K54" i="12"/>
  <c r="BE220" i="12"/>
  <c r="BF220" i="12" s="1"/>
  <c r="AV242" i="12"/>
  <c r="FF299" i="12"/>
  <c r="EW299" i="12"/>
  <c r="BA333" i="12"/>
  <c r="F342" i="12"/>
  <c r="AZ392" i="12"/>
  <c r="BC392" i="12" s="1"/>
  <c r="EW400" i="12"/>
  <c r="BO411" i="12"/>
  <c r="BP411" i="12" s="1"/>
  <c r="G431" i="12"/>
  <c r="BO503" i="12"/>
  <c r="BD520" i="12"/>
  <c r="BE520" i="12" s="1"/>
  <c r="AL64" i="12"/>
  <c r="AN64" i="12" s="1"/>
  <c r="BI34" i="12"/>
  <c r="BK34" i="12" s="1"/>
  <c r="BJ34" i="12"/>
  <c r="J87" i="12"/>
  <c r="AB81" i="12"/>
  <c r="AD81" i="12" s="1"/>
  <c r="BJ78" i="12"/>
  <c r="BK78" i="12"/>
  <c r="BI78" i="12"/>
  <c r="AX98" i="12"/>
  <c r="AZ129" i="12"/>
  <c r="BA129" i="12" s="1"/>
  <c r="BC129" i="12" s="1"/>
  <c r="AA163" i="12"/>
  <c r="BC183" i="12"/>
  <c r="AI142" i="12"/>
  <c r="BR116" i="12"/>
  <c r="R234" i="12"/>
  <c r="T234" i="12" s="1"/>
  <c r="AD187" i="12"/>
  <c r="BI214" i="12"/>
  <c r="H218" i="12"/>
  <c r="FF233" i="12"/>
  <c r="EW233" i="12"/>
  <c r="AI252" i="12"/>
  <c r="BC223" i="12"/>
  <c r="F229" i="12"/>
  <c r="K302" i="12"/>
  <c r="L302" i="12"/>
  <c r="AS291" i="12"/>
  <c r="FF330" i="12"/>
  <c r="EW330" i="12"/>
  <c r="W336" i="12"/>
  <c r="Y336" i="12" s="1"/>
  <c r="BC309" i="12"/>
  <c r="R313" i="12"/>
  <c r="BJ355" i="12"/>
  <c r="BK355" i="12" s="1"/>
  <c r="BI355" i="12"/>
  <c r="AN379" i="12"/>
  <c r="AX344" i="12"/>
  <c r="BE367" i="12"/>
  <c r="AV381" i="12"/>
  <c r="AG369" i="12"/>
  <c r="BD397" i="12"/>
  <c r="BI389" i="12"/>
  <c r="F348" i="12"/>
  <c r="G348" i="12"/>
  <c r="H348" i="12"/>
  <c r="BR405" i="12"/>
  <c r="AS400" i="12"/>
  <c r="AX412" i="12"/>
  <c r="Y416" i="12"/>
  <c r="AD418" i="12"/>
  <c r="BR425" i="12"/>
  <c r="AU421" i="12"/>
  <c r="AV421" i="12" s="1"/>
  <c r="F454" i="12"/>
  <c r="H454" i="12"/>
  <c r="I454" i="12"/>
  <c r="G454" i="12"/>
  <c r="M463" i="12"/>
  <c r="N463" i="12" s="1"/>
  <c r="O463" i="12" s="1"/>
  <c r="V450" i="12"/>
  <c r="W450" i="12" s="1"/>
  <c r="AI467" i="12"/>
  <c r="BE464" i="12"/>
  <c r="BF464" i="12" s="1"/>
  <c r="BD464" i="12"/>
  <c r="I480" i="12"/>
  <c r="J480" i="12" s="1"/>
  <c r="Y510" i="12"/>
  <c r="AZ512" i="12"/>
  <c r="BC512" i="12" s="1"/>
  <c r="BU498" i="12"/>
  <c r="R512" i="12"/>
  <c r="T512" i="12" s="1"/>
  <c r="BW518" i="12"/>
  <c r="AQ330" i="12"/>
  <c r="Y370" i="12"/>
  <c r="BE408" i="12"/>
  <c r="BF408" i="12" s="1"/>
  <c r="BD408" i="12"/>
  <c r="BM417" i="12"/>
  <c r="BM431" i="12"/>
  <c r="BU487" i="12"/>
  <c r="BN491" i="12"/>
  <c r="BO491" i="12"/>
  <c r="BP491" i="12" s="1"/>
  <c r="BJ503" i="12"/>
  <c r="BK503" i="12" s="1"/>
  <c r="BI503" i="12"/>
  <c r="BC516" i="12"/>
  <c r="AD457" i="12"/>
  <c r="Q461" i="12"/>
  <c r="BD484" i="12"/>
  <c r="BE484" i="12" s="1"/>
  <c r="BF484" i="12" s="1"/>
  <c r="AN421" i="12"/>
  <c r="BD490" i="12"/>
  <c r="BE490" i="12" s="1"/>
  <c r="BT113" i="12"/>
  <c r="BU113" i="12" s="1"/>
  <c r="BS113" i="12"/>
  <c r="BN152" i="12"/>
  <c r="BS157" i="12"/>
  <c r="BU157" i="12" s="1"/>
  <c r="BT157" i="12"/>
  <c r="DZ227" i="12"/>
  <c r="EW232" i="12"/>
  <c r="G328" i="12"/>
  <c r="H328" i="12" s="1"/>
  <c r="F328" i="12"/>
  <c r="AI379" i="12"/>
  <c r="BA380" i="12"/>
  <c r="EW440" i="12"/>
  <c r="Y454" i="12"/>
  <c r="BI459" i="12"/>
  <c r="BO465" i="12"/>
  <c r="BR465" i="12" s="1"/>
  <c r="BM519" i="12"/>
  <c r="AS521" i="12"/>
  <c r="BP78" i="12"/>
  <c r="J89" i="12"/>
  <c r="K89" i="12" s="1"/>
  <c r="AG89" i="12"/>
  <c r="AI89" i="12" s="1"/>
  <c r="U40" i="12"/>
  <c r="V40" i="12"/>
  <c r="W40" i="12" s="1"/>
  <c r="AI64" i="12"/>
  <c r="Y100" i="12"/>
  <c r="AU134" i="12"/>
  <c r="AV134" i="12" s="1"/>
  <c r="EW110" i="12"/>
  <c r="AD191" i="12"/>
  <c r="BS129" i="12"/>
  <c r="Y184" i="12"/>
  <c r="F182" i="12"/>
  <c r="G182" i="12" s="1"/>
  <c r="H231" i="12"/>
  <c r="BS260" i="12"/>
  <c r="BH199" i="12"/>
  <c r="BW207" i="12"/>
  <c r="BA279" i="12"/>
  <c r="BC279" i="12" s="1"/>
  <c r="BS290" i="12"/>
  <c r="T292" i="12"/>
  <c r="BH273" i="12"/>
  <c r="AV281" i="12"/>
  <c r="BF301" i="12"/>
  <c r="BH301" i="12" s="1"/>
  <c r="BC327" i="12"/>
  <c r="J338" i="12"/>
  <c r="EW324" i="12"/>
  <c r="AB339" i="12"/>
  <c r="AD339" i="12" s="1"/>
  <c r="I352" i="12"/>
  <c r="BM334" i="12"/>
  <c r="K345" i="12"/>
  <c r="DZ321" i="12"/>
  <c r="AZ350" i="12"/>
  <c r="BC350" i="12" s="1"/>
  <c r="BD341" i="12"/>
  <c r="BF341" i="12" s="1"/>
  <c r="BE341" i="12"/>
  <c r="EW349" i="12"/>
  <c r="BD358" i="12"/>
  <c r="AN381" i="12"/>
  <c r="BP374" i="12"/>
  <c r="BR374" i="12" s="1"/>
  <c r="AX366" i="12"/>
  <c r="BH406" i="12"/>
  <c r="DZ403" i="12"/>
  <c r="BC410" i="12"/>
  <c r="BA420" i="12"/>
  <c r="BU423" i="12"/>
  <c r="BD388" i="12"/>
  <c r="BF422" i="12"/>
  <c r="AB428" i="12"/>
  <c r="BW442" i="12"/>
  <c r="I436" i="12"/>
  <c r="K436" i="12" s="1"/>
  <c r="BI429" i="12"/>
  <c r="BJ429" i="12"/>
  <c r="BK429" i="12" s="1"/>
  <c r="AA462" i="12"/>
  <c r="G453" i="12"/>
  <c r="BD460" i="12"/>
  <c r="BE460" i="12"/>
  <c r="BF460" i="12" s="1"/>
  <c r="AN473" i="12"/>
  <c r="K476" i="12"/>
  <c r="L476" i="12" s="1"/>
  <c r="AS488" i="12"/>
  <c r="BT496" i="12"/>
  <c r="BD500" i="12"/>
  <c r="BH514" i="12"/>
  <c r="BE325" i="12"/>
  <c r="BH325" i="12" s="1"/>
  <c r="BC354" i="12"/>
  <c r="EW442" i="12"/>
  <c r="AV455" i="12"/>
  <c r="AX455" i="12" s="1"/>
  <c r="BP479" i="12"/>
  <c r="AL509" i="12"/>
  <c r="AN509" i="12" s="1"/>
  <c r="DZ444" i="12"/>
  <c r="FF488" i="12"/>
  <c r="EW488" i="12"/>
  <c r="BH494" i="12"/>
  <c r="BD507" i="12"/>
  <c r="BT520" i="12"/>
  <c r="BU520" i="12" s="1"/>
  <c r="F408" i="12"/>
  <c r="G408" i="12" s="1"/>
  <c r="BW431" i="12"/>
  <c r="BT454" i="12"/>
  <c r="BU454" i="12" s="1"/>
  <c r="AN474" i="12"/>
  <c r="BW488" i="12"/>
  <c r="Y518" i="12"/>
  <c r="AD516" i="12"/>
  <c r="AP31" i="12"/>
  <c r="AO31" i="12"/>
  <c r="AQ31" i="12"/>
  <c r="EW16" i="12"/>
  <c r="BM73" i="12"/>
  <c r="BD200" i="12"/>
  <c r="DZ127" i="12"/>
  <c r="EW128" i="12"/>
  <c r="AI330" i="12"/>
  <c r="AN349" i="12"/>
  <c r="Y397" i="12"/>
  <c r="BD410" i="12"/>
  <c r="BF410" i="12"/>
  <c r="BE410" i="12"/>
  <c r="BR443" i="12"/>
  <c r="EW449" i="12"/>
  <c r="J476" i="12"/>
  <c r="AL27" i="12"/>
  <c r="AN27" i="12" s="1"/>
  <c r="AB143" i="12"/>
  <c r="AJ44" i="12"/>
  <c r="BO132" i="12"/>
  <c r="BP132" i="12"/>
  <c r="BN132" i="12"/>
  <c r="BM28" i="12"/>
  <c r="BM82" i="12"/>
  <c r="BH115" i="12"/>
  <c r="AI134" i="12"/>
  <c r="EW91" i="12"/>
  <c r="AL187" i="12"/>
  <c r="AN187" i="12" s="1"/>
  <c r="BD137" i="12"/>
  <c r="BE137" i="12"/>
  <c r="BF137" i="12" s="1"/>
  <c r="BP160" i="12"/>
  <c r="BR160" i="12" s="1"/>
  <c r="DZ136" i="12"/>
  <c r="AS195" i="12"/>
  <c r="R217" i="12"/>
  <c r="BU180" i="12"/>
  <c r="BW180" i="12" s="1"/>
  <c r="AB203" i="12"/>
  <c r="AS190" i="12"/>
  <c r="V233" i="12"/>
  <c r="W233" i="12" s="1"/>
  <c r="AL236" i="12"/>
  <c r="W250" i="12"/>
  <c r="Y250" i="12" s="1"/>
  <c r="F221" i="12"/>
  <c r="K268" i="12"/>
  <c r="BP327" i="12"/>
  <c r="AQ28" i="12"/>
  <c r="J130" i="12"/>
  <c r="AN82" i="12"/>
  <c r="V80" i="12"/>
  <c r="W80" i="12" s="1"/>
  <c r="BJ102" i="12"/>
  <c r="BK102" i="12" s="1"/>
  <c r="BM102" i="12" s="1"/>
  <c r="FF120" i="12"/>
  <c r="EW120" i="12"/>
  <c r="F166" i="12"/>
  <c r="G118" i="12"/>
  <c r="F118" i="12"/>
  <c r="AG188" i="12"/>
  <c r="AI188" i="12" s="1"/>
  <c r="AP126" i="12"/>
  <c r="BP170" i="12"/>
  <c r="BR170" i="12" s="1"/>
  <c r="BW141" i="12"/>
  <c r="BN248" i="12"/>
  <c r="BO248" i="12" s="1"/>
  <c r="BP248" i="12" s="1"/>
  <c r="FE236" i="12"/>
  <c r="EW236" i="12"/>
  <c r="BF266" i="12"/>
  <c r="BH266" i="12" s="1"/>
  <c r="AB297" i="12"/>
  <c r="AD297" i="12" s="1"/>
  <c r="H288" i="12"/>
  <c r="BC289" i="12"/>
  <c r="AS324" i="12"/>
  <c r="K338" i="12"/>
  <c r="BD322" i="12"/>
  <c r="BE322" i="12"/>
  <c r="BF322" i="12" s="1"/>
  <c r="EW317" i="12"/>
  <c r="AD368" i="12"/>
  <c r="AT317" i="12"/>
  <c r="AP350" i="12"/>
  <c r="AQ350" i="12" s="1"/>
  <c r="EW341" i="12"/>
  <c r="BT352" i="12"/>
  <c r="BW352" i="12" s="1"/>
  <c r="AI381" i="12"/>
  <c r="EW387" i="12"/>
  <c r="H422" i="12"/>
  <c r="I422" i="12"/>
  <c r="Y372" i="12"/>
  <c r="F377" i="12"/>
  <c r="AZ408" i="12"/>
  <c r="BA408" i="12" s="1"/>
  <c r="BM395" i="12"/>
  <c r="AB424" i="12"/>
  <c r="AD424" i="12" s="1"/>
  <c r="AN413" i="12"/>
  <c r="Y438" i="12"/>
  <c r="BD424" i="12"/>
  <c r="AL454" i="12"/>
  <c r="AN454" i="12" s="1"/>
  <c r="AI465" i="12"/>
  <c r="DZ472" i="12"/>
  <c r="AP470" i="12"/>
  <c r="BC478" i="12"/>
  <c r="Y490" i="12"/>
  <c r="AZ506" i="12"/>
  <c r="AU491" i="12"/>
  <c r="AX491" i="12" s="1"/>
  <c r="AI495" i="12"/>
  <c r="EK501" i="12"/>
  <c r="DZ501" i="12"/>
  <c r="AZ502" i="12"/>
  <c r="BA502" i="12" s="1"/>
  <c r="DZ518" i="12"/>
  <c r="AD320" i="12"/>
  <c r="EW301" i="12"/>
  <c r="BR332" i="12"/>
  <c r="AL343" i="12"/>
  <c r="EK323" i="12"/>
  <c r="DZ323" i="12"/>
  <c r="AS337" i="12"/>
  <c r="BR355" i="12"/>
  <c r="J361" i="12"/>
  <c r="H361" i="12"/>
  <c r="BR389" i="12"/>
  <c r="V394" i="12"/>
  <c r="G390" i="12"/>
  <c r="F390" i="12"/>
  <c r="AN405" i="12"/>
  <c r="G385" i="12"/>
  <c r="F385" i="12"/>
  <c r="F415" i="12"/>
  <c r="BR415" i="12"/>
  <c r="BC440" i="12"/>
  <c r="BU438" i="12"/>
  <c r="F457" i="12"/>
  <c r="BR455" i="12"/>
  <c r="AF513" i="12"/>
  <c r="AG513" i="12" s="1"/>
  <c r="AI433" i="12"/>
  <c r="BR448" i="12"/>
  <c r="AX481" i="12"/>
  <c r="AU503" i="12"/>
  <c r="AV503" i="12" s="1"/>
  <c r="AQ61" i="12"/>
  <c r="BF108" i="12"/>
  <c r="BH108" i="12" s="1"/>
  <c r="AZ111" i="12"/>
  <c r="BA111" i="12" s="1"/>
  <c r="AL206" i="12"/>
  <c r="AN206" i="12" s="1"/>
  <c r="BD190" i="12"/>
  <c r="BE190" i="12" s="1"/>
  <c r="BF190" i="12" s="1"/>
  <c r="BS215" i="12"/>
  <c r="BE348" i="12"/>
  <c r="BF348" i="12" s="1"/>
  <c r="AU373" i="12"/>
  <c r="AV373" i="12" s="1"/>
  <c r="AB378" i="12"/>
  <c r="AN399" i="12"/>
  <c r="BF416" i="12"/>
  <c r="BH416" i="12" s="1"/>
  <c r="BE458" i="12"/>
  <c r="BH458" i="12" s="1"/>
  <c r="AF479" i="12"/>
  <c r="Y500" i="12"/>
  <c r="BU500" i="12"/>
  <c r="BW500" i="12" s="1"/>
  <c r="AP33" i="12"/>
  <c r="AB125" i="12"/>
  <c r="AD125" i="12" s="1"/>
  <c r="AN104" i="12"/>
  <c r="AF96" i="12"/>
  <c r="AB165" i="12"/>
  <c r="AD165" i="12" s="1"/>
  <c r="BP208" i="12"/>
  <c r="BR208" i="12" s="1"/>
  <c r="P198" i="12"/>
  <c r="R198" i="12" s="1"/>
  <c r="Q198" i="12"/>
  <c r="W239" i="12"/>
  <c r="Y239" i="12" s="1"/>
  <c r="AL204" i="12"/>
  <c r="AN204" i="12" s="1"/>
  <c r="J216" i="12"/>
  <c r="DZ234" i="12"/>
  <c r="BU265" i="12"/>
  <c r="BW265" i="12" s="1"/>
  <c r="H232" i="12"/>
  <c r="BE257" i="12"/>
  <c r="BD257" i="12"/>
  <c r="Q282" i="12"/>
  <c r="R282" i="12" s="1"/>
  <c r="I279" i="12"/>
  <c r="J279" i="12" s="1"/>
  <c r="K327" i="12"/>
  <c r="BD300" i="12"/>
  <c r="F292" i="12"/>
  <c r="AX401" i="12"/>
  <c r="R426" i="12"/>
  <c r="T426" i="12" s="1"/>
  <c r="AF473" i="12"/>
  <c r="AI473" i="12" s="1"/>
  <c r="BF508" i="12"/>
  <c r="BH508" i="12" s="1"/>
  <c r="AD27" i="12"/>
  <c r="AQ26" i="12"/>
  <c r="AS26" i="12" s="1"/>
  <c r="F112" i="12"/>
  <c r="BC159" i="12"/>
  <c r="BD97" i="12"/>
  <c r="BH17" i="12"/>
  <c r="Q48" i="12"/>
  <c r="R48" i="12" s="1"/>
  <c r="P48" i="12"/>
  <c r="AX94" i="12"/>
  <c r="DZ111" i="12"/>
  <c r="BC177" i="12"/>
  <c r="EW181" i="12"/>
  <c r="BC185" i="12"/>
  <c r="AK212" i="12"/>
  <c r="AL212" i="12" s="1"/>
  <c r="DZ203" i="12"/>
  <c r="AZ169" i="12"/>
  <c r="T242" i="12"/>
  <c r="BS233" i="12"/>
  <c r="BT233" i="12"/>
  <c r="BU233" i="12" s="1"/>
  <c r="BW257" i="12"/>
  <c r="BE267" i="12"/>
  <c r="BF267" i="12" s="1"/>
  <c r="BD267" i="12"/>
  <c r="W257" i="12"/>
  <c r="Y257" i="12" s="1"/>
  <c r="DZ286" i="12"/>
  <c r="BC283" i="12"/>
  <c r="F290" i="12"/>
  <c r="AK292" i="12"/>
  <c r="AN292" i="12" s="1"/>
  <c r="BF245" i="12"/>
  <c r="BD310" i="12"/>
  <c r="BA323" i="12"/>
  <c r="BC323" i="12" s="1"/>
  <c r="AV339" i="12"/>
  <c r="AX339" i="12" s="1"/>
  <c r="BI351" i="12"/>
  <c r="BT377" i="12"/>
  <c r="BR356" i="12"/>
  <c r="BI353" i="12"/>
  <c r="BJ353" i="12"/>
  <c r="BK353" i="12" s="1"/>
  <c r="F369" i="12"/>
  <c r="AD390" i="12"/>
  <c r="BF374" i="12"/>
  <c r="BH374" i="12" s="1"/>
  <c r="DZ417" i="12"/>
  <c r="EJ414" i="12"/>
  <c r="DZ414" i="12"/>
  <c r="R352" i="12"/>
  <c r="T352" i="12" s="1"/>
  <c r="BF242" i="12"/>
  <c r="BH242" i="12" s="1"/>
  <c r="BH251" i="12"/>
  <c r="BJ511" i="12"/>
  <c r="BK511" i="12" s="1"/>
  <c r="BM511" i="12" s="1"/>
  <c r="BM305" i="12"/>
  <c r="N127" i="12"/>
  <c r="O127" i="12" s="1"/>
  <c r="BH185" i="12"/>
  <c r="AG298" i="12"/>
  <c r="AI298" i="12" s="1"/>
  <c r="BF427" i="12"/>
  <c r="BH427" i="12" s="1"/>
  <c r="BH468" i="12"/>
  <c r="AG374" i="12"/>
  <c r="I349" i="12"/>
  <c r="BA214" i="12"/>
  <c r="BC214" i="12" s="1"/>
  <c r="EK152" i="12"/>
  <c r="DZ152" i="12"/>
  <c r="F227" i="12"/>
  <c r="G227" i="12"/>
  <c r="H227" i="12" s="1"/>
  <c r="Y200" i="12"/>
  <c r="F398" i="12"/>
  <c r="G398" i="12" s="1"/>
  <c r="BP465" i="12"/>
  <c r="U97" i="12"/>
  <c r="BD40" i="12"/>
  <c r="BE40" i="12"/>
  <c r="BF40" i="12" s="1"/>
  <c r="EW68" i="12"/>
  <c r="EW174" i="12"/>
  <c r="BD180" i="12"/>
  <c r="BE180" i="12" s="1"/>
  <c r="BF141" i="12"/>
  <c r="BE141" i="12"/>
  <c r="BD141" i="12"/>
  <c r="FF203" i="12"/>
  <c r="EW203" i="12"/>
  <c r="BH250" i="12"/>
  <c r="BF269" i="12"/>
  <c r="BE269" i="12"/>
  <c r="BD269" i="12"/>
  <c r="BI297" i="12"/>
  <c r="F321" i="12"/>
  <c r="BA350" i="12"/>
  <c r="BS341" i="12"/>
  <c r="BU341" i="12" s="1"/>
  <c r="BT341" i="12"/>
  <c r="AJ344" i="12"/>
  <c r="AZ364" i="12"/>
  <c r="BA364" i="12" s="1"/>
  <c r="BC364" i="12" s="1"/>
  <c r="BE404" i="12"/>
  <c r="BF404" i="12" s="1"/>
  <c r="BD404" i="12"/>
  <c r="AA428" i="12"/>
  <c r="AD428" i="12" s="1"/>
  <c r="AX413" i="12"/>
  <c r="AB462" i="12"/>
  <c r="AD462" i="12" s="1"/>
  <c r="G458" i="12"/>
  <c r="F458" i="12"/>
  <c r="BS460" i="12"/>
  <c r="BI475" i="12"/>
  <c r="BW484" i="12"/>
  <c r="BU496" i="12"/>
  <c r="AD487" i="12"/>
  <c r="AD400" i="12"/>
  <c r="AD480" i="12"/>
  <c r="DZ496" i="12"/>
  <c r="Y71" i="12"/>
  <c r="AO127" i="12"/>
  <c r="AS185" i="12"/>
  <c r="AX286" i="12"/>
  <c r="R393" i="12"/>
  <c r="BS410" i="12"/>
  <c r="AD520" i="12"/>
  <c r="P136" i="12"/>
  <c r="BD193" i="12"/>
  <c r="BE193" i="12" s="1"/>
  <c r="AB285" i="12"/>
  <c r="AD285" i="12" s="1"/>
  <c r="AN282" i="12"/>
  <c r="AO251" i="12"/>
  <c r="DZ41" i="12"/>
  <c r="BJ166" i="12"/>
  <c r="BI166" i="12"/>
  <c r="FF99" i="12"/>
  <c r="EW99" i="12"/>
  <c r="DZ166" i="12"/>
  <c r="BD83" i="12"/>
  <c r="BP261" i="12"/>
  <c r="BR261" i="12" s="1"/>
  <c r="AK342" i="12"/>
  <c r="AL342" i="12" s="1"/>
  <c r="AN342" i="12" s="1"/>
  <c r="BI379" i="12"/>
  <c r="EW398" i="12"/>
  <c r="EW409" i="12"/>
  <c r="BK421" i="12"/>
  <c r="BJ421" i="12"/>
  <c r="BI421" i="12"/>
  <c r="BC434" i="12"/>
  <c r="BI445" i="12"/>
  <c r="BJ445" i="12"/>
  <c r="BK445" i="12" s="1"/>
  <c r="U472" i="12"/>
  <c r="V472" i="12" s="1"/>
  <c r="W472" i="12" s="1"/>
  <c r="AV491" i="12"/>
  <c r="G518" i="12"/>
  <c r="F518" i="12"/>
  <c r="I518" i="12"/>
  <c r="J518" i="12"/>
  <c r="H518" i="12"/>
  <c r="FE295" i="12"/>
  <c r="EW295" i="12"/>
  <c r="I361" i="12"/>
  <c r="FE395" i="12"/>
  <c r="EW395" i="12"/>
  <c r="BP429" i="12"/>
  <c r="BR429" i="12" s="1"/>
  <c r="BT438" i="12"/>
  <c r="BW438" i="12" s="1"/>
  <c r="H437" i="12"/>
  <c r="L508" i="12"/>
  <c r="M508" i="12" s="1"/>
  <c r="AL461" i="12"/>
  <c r="AN461" i="12" s="1"/>
  <c r="H188" i="12"/>
  <c r="I188" i="12" s="1"/>
  <c r="G188" i="12"/>
  <c r="F188" i="12"/>
  <c r="BC270" i="12"/>
  <c r="F335" i="12"/>
  <c r="G335" i="12" s="1"/>
  <c r="AA378" i="12"/>
  <c r="AD378" i="12" s="1"/>
  <c r="BH434" i="12"/>
  <c r="BF458" i="12"/>
  <c r="AG479" i="12"/>
  <c r="EW57" i="12"/>
  <c r="AG96" i="12"/>
  <c r="R159" i="12"/>
  <c r="T118" i="12"/>
  <c r="BA213" i="12"/>
  <c r="BC213" i="12" s="1"/>
  <c r="BA221" i="12"/>
  <c r="G234" i="12"/>
  <c r="I234" i="12" s="1"/>
  <c r="H234" i="12"/>
  <c r="F234" i="12"/>
  <c r="G257" i="12"/>
  <c r="F257" i="12"/>
  <c r="BT300" i="12"/>
  <c r="BS300" i="12"/>
  <c r="AN297" i="12"/>
  <c r="AI311" i="12"/>
  <c r="AI355" i="12"/>
  <c r="BD362" i="12"/>
  <c r="BE362" i="12"/>
  <c r="BP395" i="12"/>
  <c r="BR395" i="12" s="1"/>
  <c r="AZ442" i="12"/>
  <c r="BA442" i="12" s="1"/>
  <c r="BC442" i="12" s="1"/>
  <c r="AG473" i="12"/>
  <c r="DZ112" i="12"/>
  <c r="BS97" i="12"/>
  <c r="BT97" i="12"/>
  <c r="BU97" i="12" s="1"/>
  <c r="EW145" i="12"/>
  <c r="P76" i="12"/>
  <c r="F111" i="12"/>
  <c r="J209" i="12"/>
  <c r="K209" i="12" s="1"/>
  <c r="AD153" i="12"/>
  <c r="BD121" i="12"/>
  <c r="BF121" i="12" s="1"/>
  <c r="BE121" i="12"/>
  <c r="BD203" i="12"/>
  <c r="BE203" i="12" s="1"/>
  <c r="BF203" i="12" s="1"/>
  <c r="BA169" i="12"/>
  <c r="BJ254" i="12"/>
  <c r="BK254" i="12" s="1"/>
  <c r="BI254" i="12"/>
  <c r="F286" i="12"/>
  <c r="AL292" i="12"/>
  <c r="BI274" i="12"/>
  <c r="BK274" i="12" s="1"/>
  <c r="BJ274" i="12"/>
  <c r="AL313" i="12"/>
  <c r="AN313" i="12" s="1"/>
  <c r="BN307" i="12"/>
  <c r="AX379" i="12"/>
  <c r="EW361" i="12"/>
  <c r="G371" i="12"/>
  <c r="F371" i="12"/>
  <c r="BC387" i="12"/>
  <c r="G410" i="12"/>
  <c r="F417" i="12"/>
  <c r="BA482" i="12"/>
  <c r="BC482" i="12" s="1"/>
  <c r="BS414" i="12"/>
  <c r="BT414" i="12"/>
  <c r="BU414" i="12" s="1"/>
  <c r="BU492" i="12"/>
  <c r="BW492" i="12" s="1"/>
  <c r="W352" i="12"/>
  <c r="Y352" i="12" s="1"/>
  <c r="R440" i="12"/>
  <c r="T440" i="12" s="1"/>
  <c r="BU465" i="12"/>
  <c r="BW465" i="12" s="1"/>
  <c r="BF513" i="12"/>
  <c r="BH513" i="12" s="1"/>
  <c r="EW56" i="12"/>
  <c r="G206" i="12"/>
  <c r="F206" i="12"/>
  <c r="F238" i="12"/>
  <c r="AN184" i="12"/>
  <c r="F39" i="12"/>
  <c r="AN46" i="12"/>
  <c r="BE71" i="12"/>
  <c r="BF71" i="12"/>
  <c r="BD71" i="12"/>
  <c r="AD113" i="12"/>
  <c r="AS105" i="12"/>
  <c r="AI212" i="12"/>
  <c r="Y285" i="12"/>
  <c r="BI313" i="12"/>
  <c r="BJ313" i="12"/>
  <c r="BK313" i="12" s="1"/>
  <c r="F360" i="12"/>
  <c r="G360" i="12"/>
  <c r="AP418" i="12"/>
  <c r="AQ418" i="12" s="1"/>
  <c r="G29" i="8"/>
  <c r="B8" i="10"/>
  <c r="EW71" i="12"/>
  <c r="F23" i="12"/>
  <c r="AL46" i="12"/>
  <c r="AS159" i="12"/>
  <c r="AP183" i="12"/>
  <c r="AQ183" i="12" s="1"/>
  <c r="AS183" i="12" s="1"/>
  <c r="BI236" i="12"/>
  <c r="AX74" i="12"/>
  <c r="BW83" i="12"/>
  <c r="AZ140" i="12"/>
  <c r="BA140" i="12" s="1"/>
  <c r="BC140" i="12" s="1"/>
  <c r="BR204" i="12"/>
  <c r="Q176" i="12"/>
  <c r="R176" i="12" s="1"/>
  <c r="P176" i="12"/>
  <c r="BU255" i="12"/>
  <c r="BW255" i="12" s="1"/>
  <c r="AZ290" i="12"/>
  <c r="AN124" i="12"/>
  <c r="AZ143" i="12"/>
  <c r="BU269" i="12"/>
  <c r="AQ308" i="12"/>
  <c r="BD57" i="12"/>
  <c r="AU114" i="12"/>
  <c r="AV114" i="12" s="1"/>
  <c r="AT114" i="12"/>
  <c r="G110" i="12"/>
  <c r="H110" i="12" s="1"/>
  <c r="F110" i="12"/>
  <c r="BI284" i="12"/>
  <c r="EJ338" i="12"/>
  <c r="DZ338" i="12"/>
  <c r="I373" i="12"/>
  <c r="K373" i="12" s="1"/>
  <c r="BI415" i="12"/>
  <c r="BD316" i="12"/>
  <c r="BE316" i="12" s="1"/>
  <c r="BD289" i="12"/>
  <c r="BC352" i="12"/>
  <c r="F468" i="12"/>
  <c r="BP503" i="12"/>
  <c r="BR503" i="12" s="1"/>
  <c r="J318" i="12"/>
  <c r="K318" i="12"/>
  <c r="BN315" i="12"/>
  <c r="BF367" i="12"/>
  <c r="BE457" i="12"/>
  <c r="BF457" i="12"/>
  <c r="BD457" i="12"/>
  <c r="AZ57" i="12"/>
  <c r="BA57" i="12" s="1"/>
  <c r="BC57" i="12" s="1"/>
  <c r="T84" i="12"/>
  <c r="U67" i="12"/>
  <c r="W67" i="12" s="1"/>
  <c r="V67" i="12"/>
  <c r="AF212" i="12"/>
  <c r="AL278" i="12"/>
  <c r="AN278" i="12" s="1"/>
  <c r="EW297" i="12"/>
  <c r="DZ313" i="12"/>
  <c r="BC370" i="12"/>
  <c r="AX70" i="12"/>
  <c r="AB60" i="12"/>
  <c r="AD60" i="12" s="1"/>
  <c r="BE77" i="12"/>
  <c r="BF77" i="12" s="1"/>
  <c r="AD105" i="12"/>
  <c r="G159" i="12"/>
  <c r="F159" i="12"/>
  <c r="AS51" i="12"/>
  <c r="AS47" i="12"/>
  <c r="W57" i="12"/>
  <c r="Y57" i="12" s="1"/>
  <c r="BU77" i="12"/>
  <c r="BW77" i="12" s="1"/>
  <c r="F43" i="12"/>
  <c r="H43" i="12"/>
  <c r="G43" i="12"/>
  <c r="F105" i="12"/>
  <c r="BT121" i="12"/>
  <c r="BU121" i="12" s="1"/>
  <c r="BR84" i="12"/>
  <c r="S101" i="12"/>
  <c r="T99" i="12"/>
  <c r="Y18" i="12"/>
  <c r="BR74" i="12"/>
  <c r="Q88" i="12"/>
  <c r="AB119" i="12"/>
  <c r="AD119" i="12" s="1"/>
  <c r="AS125" i="12"/>
  <c r="AP73" i="12"/>
  <c r="AS73" i="12" s="1"/>
  <c r="BD165" i="12"/>
  <c r="BE165" i="12"/>
  <c r="BF165" i="12" s="1"/>
  <c r="AB137" i="12"/>
  <c r="AK198" i="12"/>
  <c r="AL198" i="12" s="1"/>
  <c r="AN198" i="12" s="1"/>
  <c r="AZ230" i="12"/>
  <c r="AP260" i="12"/>
  <c r="AQ260" i="12" s="1"/>
  <c r="DZ260" i="12"/>
  <c r="AI236" i="12"/>
  <c r="BI168" i="12"/>
  <c r="AP267" i="12"/>
  <c r="AQ267" i="12" s="1"/>
  <c r="AF282" i="12"/>
  <c r="AU266" i="12"/>
  <c r="AV266" i="12" s="1"/>
  <c r="BI256" i="12"/>
  <c r="BJ256" i="12" s="1"/>
  <c r="AB281" i="12"/>
  <c r="AA324" i="12"/>
  <c r="AK327" i="12"/>
  <c r="BU277" i="12"/>
  <c r="AD31" i="12"/>
  <c r="H85" i="12"/>
  <c r="AZ27" i="12"/>
  <c r="BA27" i="12" s="1"/>
  <c r="BC27" i="12" s="1"/>
  <c r="BT47" i="12"/>
  <c r="AV74" i="12"/>
  <c r="AF88" i="12"/>
  <c r="AL106" i="12"/>
  <c r="AN106" i="12" s="1"/>
  <c r="AN112" i="12"/>
  <c r="T112" i="12"/>
  <c r="BI104" i="12"/>
  <c r="BJ104" i="12"/>
  <c r="BK104" i="12" s="1"/>
  <c r="AN132" i="12"/>
  <c r="AD145" i="12"/>
  <c r="AF78" i="12"/>
  <c r="AI78" i="12" s="1"/>
  <c r="DZ150" i="12"/>
  <c r="R172" i="12"/>
  <c r="AB177" i="12"/>
  <c r="AS157" i="12"/>
  <c r="BT130" i="12"/>
  <c r="BU130" i="12" s="1"/>
  <c r="AL158" i="12"/>
  <c r="AN158" i="12" s="1"/>
  <c r="T182" i="12"/>
  <c r="BA187" i="12"/>
  <c r="BK182" i="12"/>
  <c r="BI182" i="12"/>
  <c r="BJ182" i="12"/>
  <c r="AN258" i="12"/>
  <c r="AB230" i="12"/>
  <c r="AD230" i="12" s="1"/>
  <c r="AN276" i="12"/>
  <c r="AI307" i="12"/>
  <c r="BC291" i="12"/>
  <c r="I280" i="12"/>
  <c r="BU320" i="12"/>
  <c r="BW320" i="12" s="1"/>
  <c r="V322" i="12"/>
  <c r="AV301" i="12"/>
  <c r="H325" i="12"/>
  <c r="BE345" i="12"/>
  <c r="BF345" i="12" s="1"/>
  <c r="EW31" i="12"/>
  <c r="AU58" i="12"/>
  <c r="AX58" i="12" s="1"/>
  <c r="F22" i="12"/>
  <c r="G22" i="12" s="1"/>
  <c r="AI46" i="12"/>
  <c r="G55" i="12"/>
  <c r="H55" i="12" s="1"/>
  <c r="BR39" i="12"/>
  <c r="L68" i="12"/>
  <c r="DZ81" i="12"/>
  <c r="AL124" i="12"/>
  <c r="AL102" i="12"/>
  <c r="AN102" i="12" s="1"/>
  <c r="Y73" i="12"/>
  <c r="BP188" i="12"/>
  <c r="BR188" i="12" s="1"/>
  <c r="AS140" i="12"/>
  <c r="BE126" i="12"/>
  <c r="BD126" i="12"/>
  <c r="AI198" i="12"/>
  <c r="AQ219" i="12"/>
  <c r="AS219" i="12" s="1"/>
  <c r="AL196" i="12"/>
  <c r="AN196" i="12" s="1"/>
  <c r="BJ238" i="12"/>
  <c r="BI238" i="12"/>
  <c r="BK238" i="12"/>
  <c r="BI184" i="12"/>
  <c r="BJ184" i="12"/>
  <c r="BK184" i="12" s="1"/>
  <c r="DZ284" i="12"/>
  <c r="BU287" i="12"/>
  <c r="BW287" i="12" s="1"/>
  <c r="BD293" i="12"/>
  <c r="BM300" i="12"/>
  <c r="DZ297" i="12"/>
  <c r="AZ312" i="12"/>
  <c r="BA312" i="12" s="1"/>
  <c r="V324" i="12"/>
  <c r="W324" i="12" s="1"/>
  <c r="AX295" i="12"/>
  <c r="AQ329" i="12"/>
  <c r="W328" i="12"/>
  <c r="Y328" i="12" s="1"/>
  <c r="T306" i="12"/>
  <c r="AN341" i="12"/>
  <c r="BR342" i="12"/>
  <c r="L38" i="12"/>
  <c r="M38" i="12" s="1"/>
  <c r="DZ57" i="12"/>
  <c r="AD45" i="12"/>
  <c r="AS89" i="12"/>
  <c r="BH147" i="12"/>
  <c r="AG82" i="12"/>
  <c r="R25" i="12"/>
  <c r="W140" i="12"/>
  <c r="Y140" i="12" s="1"/>
  <c r="FF100" i="12"/>
  <c r="EW100" i="12"/>
  <c r="AK134" i="12"/>
  <c r="L178" i="12"/>
  <c r="N178" i="12" s="1"/>
  <c r="L162" i="12"/>
  <c r="AN147" i="12"/>
  <c r="AV249" i="12"/>
  <c r="AX249" i="12" s="1"/>
  <c r="BM266" i="12"/>
  <c r="F320" i="12"/>
  <c r="BS338" i="12"/>
  <c r="BT338" i="12" s="1"/>
  <c r="BU338" i="12" s="1"/>
  <c r="AB337" i="12"/>
  <c r="AD337" i="12" s="1"/>
  <c r="AI363" i="12"/>
  <c r="DZ332" i="12"/>
  <c r="G356" i="12"/>
  <c r="F356" i="12"/>
  <c r="BI381" i="12"/>
  <c r="BJ381" i="12"/>
  <c r="AS392" i="12"/>
  <c r="AN373" i="12"/>
  <c r="H424" i="12"/>
  <c r="FE439" i="12"/>
  <c r="EW439" i="12"/>
  <c r="G441" i="12"/>
  <c r="AD472" i="12"/>
  <c r="BD474" i="12"/>
  <c r="BE474" i="12"/>
  <c r="AB496" i="12"/>
  <c r="AD496" i="12" s="1"/>
  <c r="BW504" i="12"/>
  <c r="BI513" i="12"/>
  <c r="BJ513" i="12"/>
  <c r="BK513" i="12" s="1"/>
  <c r="AN519" i="12"/>
  <c r="I514" i="12"/>
  <c r="J514" i="12" s="1"/>
  <c r="DZ316" i="12"/>
  <c r="AS397" i="12"/>
  <c r="AD440" i="12"/>
  <c r="I447" i="12"/>
  <c r="BT507" i="12"/>
  <c r="BU507" i="12" s="1"/>
  <c r="BW507" i="12" s="1"/>
  <c r="BR519" i="12"/>
  <c r="AI435" i="12"/>
  <c r="F438" i="12"/>
  <c r="H438" i="12" s="1"/>
  <c r="G438" i="12"/>
  <c r="EW484" i="12"/>
  <c r="K50" i="12"/>
  <c r="H265" i="12"/>
  <c r="DZ289" i="12"/>
  <c r="BW351" i="12"/>
  <c r="DZ471" i="12"/>
  <c r="AD477" i="12"/>
  <c r="BA45" i="12"/>
  <c r="BC45" i="12" s="1"/>
  <c r="EK24" i="12"/>
  <c r="DZ24" i="12"/>
  <c r="BF112" i="12"/>
  <c r="BH112" i="12" s="1"/>
  <c r="W128" i="12"/>
  <c r="W136" i="12"/>
  <c r="Y136" i="12" s="1"/>
  <c r="F78" i="12"/>
  <c r="L160" i="12"/>
  <c r="AZ153" i="12"/>
  <c r="BA153" i="12" s="1"/>
  <c r="BC153" i="12" s="1"/>
  <c r="AI222" i="12"/>
  <c r="P214" i="12"/>
  <c r="Q214" i="12"/>
  <c r="R214" i="12" s="1"/>
  <c r="I218" i="12"/>
  <c r="BI234" i="12"/>
  <c r="BJ258" i="12"/>
  <c r="BK258" i="12" s="1"/>
  <c r="BI258" i="12"/>
  <c r="BI252" i="12"/>
  <c r="BN262" i="12"/>
  <c r="L299" i="12"/>
  <c r="I322" i="12"/>
  <c r="AK303" i="12"/>
  <c r="H318" i="12"/>
  <c r="EK315" i="12"/>
  <c r="DZ315" i="12"/>
  <c r="AF383" i="12"/>
  <c r="AZ366" i="12"/>
  <c r="BA366" i="12" s="1"/>
  <c r="BC366" i="12" s="1"/>
  <c r="G382" i="12"/>
  <c r="I382" i="12" s="1"/>
  <c r="AI399" i="12"/>
  <c r="J427" i="12"/>
  <c r="M427" i="12" s="1"/>
  <c r="L427" i="12"/>
  <c r="BR421" i="12"/>
  <c r="BU440" i="12"/>
  <c r="BW440" i="12" s="1"/>
  <c r="AD442" i="12"/>
  <c r="BH447" i="12"/>
  <c r="BC446" i="12"/>
  <c r="G464" i="12"/>
  <c r="F464" i="12"/>
  <c r="BN471" i="12"/>
  <c r="BP471" i="12" s="1"/>
  <c r="BO471" i="12"/>
  <c r="F500" i="12"/>
  <c r="G500" i="12"/>
  <c r="H500" i="12" s="1"/>
  <c r="DZ504" i="12"/>
  <c r="DZ485" i="12"/>
  <c r="AG334" i="12"/>
  <c r="AI334" i="12" s="1"/>
  <c r="F387" i="12"/>
  <c r="G387" i="12"/>
  <c r="AX438" i="12"/>
  <c r="AS496" i="12"/>
  <c r="Q485" i="12"/>
  <c r="BT458" i="12"/>
  <c r="BH480" i="12"/>
  <c r="AU501" i="12"/>
  <c r="AV501" i="12" s="1"/>
  <c r="AX501" i="12" s="1"/>
  <c r="F402" i="12"/>
  <c r="H402" i="12"/>
  <c r="G402" i="12"/>
  <c r="F450" i="12"/>
  <c r="R449" i="12"/>
  <c r="DZ469" i="12"/>
  <c r="F490" i="12"/>
  <c r="G490" i="12"/>
  <c r="H490" i="12" s="1"/>
  <c r="BC261" i="12"/>
  <c r="DZ236" i="12"/>
  <c r="EW282" i="12"/>
  <c r="F383" i="12"/>
  <c r="H383" i="12"/>
  <c r="G383" i="12"/>
  <c r="DZ455" i="12"/>
  <c r="AZ30" i="12"/>
  <c r="BC30" i="12" s="1"/>
  <c r="BP155" i="12"/>
  <c r="BR155" i="12" s="1"/>
  <c r="BW172" i="12"/>
  <c r="AV168" i="12"/>
  <c r="AX168" i="12" s="1"/>
  <c r="DZ207" i="12"/>
  <c r="BA200" i="12"/>
  <c r="BC200" i="12" s="1"/>
  <c r="BH212" i="12"/>
  <c r="AA233" i="12"/>
  <c r="AB233" i="12" s="1"/>
  <c r="EW258" i="12"/>
  <c r="T280" i="12"/>
  <c r="BF250" i="12"/>
  <c r="J299" i="12"/>
  <c r="BJ327" i="12"/>
  <c r="BK327" i="12" s="1"/>
  <c r="BM327" i="12" s="1"/>
  <c r="J319" i="12"/>
  <c r="BE275" i="12"/>
  <c r="BF275" i="12" s="1"/>
  <c r="BD275" i="12"/>
  <c r="Y321" i="12"/>
  <c r="BJ344" i="12"/>
  <c r="BK344" i="12" s="1"/>
  <c r="BI344" i="12"/>
  <c r="AN383" i="12"/>
  <c r="Q369" i="12"/>
  <c r="BO399" i="12"/>
  <c r="BP399" i="12" s="1"/>
  <c r="BR399" i="12" s="1"/>
  <c r="F388" i="12"/>
  <c r="G388" i="12"/>
  <c r="H388" i="12" s="1"/>
  <c r="AP416" i="12"/>
  <c r="Q425" i="12"/>
  <c r="AU413" i="12"/>
  <c r="AZ454" i="12"/>
  <c r="BC454" i="12" s="1"/>
  <c r="BR445" i="12"/>
  <c r="BF455" i="12"/>
  <c r="BH455" i="12" s="1"/>
  <c r="AN462" i="12"/>
  <c r="DZ449" i="12"/>
  <c r="BE476" i="12"/>
  <c r="BO453" i="12"/>
  <c r="BP453" i="12" s="1"/>
  <c r="BR453" i="12" s="1"/>
  <c r="BA470" i="12"/>
  <c r="BC470" i="12" s="1"/>
  <c r="AB487" i="12"/>
  <c r="I378" i="12"/>
  <c r="Y357" i="12"/>
  <c r="BD446" i="12"/>
  <c r="R469" i="12"/>
  <c r="L509" i="12"/>
  <c r="M509" i="12" s="1"/>
  <c r="Y480" i="12"/>
  <c r="F496" i="12"/>
  <c r="G496" i="12" s="1"/>
  <c r="Y443" i="12"/>
  <c r="BR520" i="12"/>
  <c r="V71" i="12"/>
  <c r="BA92" i="12"/>
  <c r="BC92" i="12" s="1"/>
  <c r="Y150" i="12"/>
  <c r="DZ189" i="12"/>
  <c r="BW378" i="12"/>
  <c r="DZ491" i="12"/>
  <c r="AB520" i="12"/>
  <c r="AS113" i="12"/>
  <c r="I172" i="12"/>
  <c r="F133" i="12"/>
  <c r="G133" i="12"/>
  <c r="AD175" i="12"/>
  <c r="BF183" i="12"/>
  <c r="BH183" i="12" s="1"/>
  <c r="L198" i="12"/>
  <c r="AS180" i="12"/>
  <c r="BS193" i="12"/>
  <c r="BT193" i="12" s="1"/>
  <c r="BJ162" i="12"/>
  <c r="V220" i="12"/>
  <c r="J263" i="12"/>
  <c r="K263" i="12" s="1"/>
  <c r="Z240" i="12"/>
  <c r="AB240" i="12" s="1"/>
  <c r="AA240" i="12"/>
  <c r="Y235" i="12"/>
  <c r="Z41" i="12"/>
  <c r="AA41" i="12" s="1"/>
  <c r="AB41" i="12" s="1"/>
  <c r="EW37" i="12"/>
  <c r="BA145" i="12"/>
  <c r="BC145" i="12" s="1"/>
  <c r="AX113" i="12"/>
  <c r="BO166" i="12"/>
  <c r="BP166" i="12" s="1"/>
  <c r="BN166" i="12"/>
  <c r="DZ83" i="12"/>
  <c r="AL205" i="12"/>
  <c r="AN205" i="12" s="1"/>
  <c r="AS223" i="12"/>
  <c r="BW217" i="12"/>
  <c r="AN238" i="12"/>
  <c r="AI240" i="12"/>
  <c r="BH228" i="12"/>
  <c r="K289" i="12"/>
  <c r="N289" i="12" s="1"/>
  <c r="AG281" i="12"/>
  <c r="AI281" i="12" s="1"/>
  <c r="R317" i="12"/>
  <c r="AP312" i="12"/>
  <c r="AS312" i="12" s="1"/>
  <c r="H323" i="12"/>
  <c r="I323" i="12" s="1"/>
  <c r="BR345" i="12"/>
  <c r="BD337" i="12"/>
  <c r="BN379" i="12"/>
  <c r="BP379" i="12" s="1"/>
  <c r="BO379" i="12"/>
  <c r="AQ386" i="12"/>
  <c r="AS386" i="12" s="1"/>
  <c r="AN362" i="12"/>
  <c r="BT392" i="12"/>
  <c r="BU392" i="12" s="1"/>
  <c r="J386" i="12"/>
  <c r="Y418" i="12"/>
  <c r="BI409" i="12"/>
  <c r="BJ409" i="12" s="1"/>
  <c r="BK409" i="12" s="1"/>
  <c r="BI425" i="12"/>
  <c r="EK419" i="12"/>
  <c r="DZ419" i="12"/>
  <c r="BA434" i="12"/>
  <c r="G445" i="12"/>
  <c r="F445" i="12"/>
  <c r="Z436" i="12"/>
  <c r="AA436" i="12"/>
  <c r="AB436" i="12"/>
  <c r="V462" i="12"/>
  <c r="W462" i="12" s="1"/>
  <c r="AZ466" i="12"/>
  <c r="BA466" i="12" s="1"/>
  <c r="AN469" i="12"/>
  <c r="I505" i="12"/>
  <c r="DZ347" i="12"/>
  <c r="BD333" i="12"/>
  <c r="BE333" i="12"/>
  <c r="BF333" i="12" s="1"/>
  <c r="BA337" i="12"/>
  <c r="BC337" i="12" s="1"/>
  <c r="Q371" i="12"/>
  <c r="R371" i="12" s="1"/>
  <c r="AX375" i="12"/>
  <c r="AA397" i="12"/>
  <c r="BA398" i="12"/>
  <c r="AA420" i="12"/>
  <c r="AB420" i="12" s="1"/>
  <c r="AD420" i="12" s="1"/>
  <c r="BW441" i="12"/>
  <c r="BD498" i="12"/>
  <c r="BE498" i="12"/>
  <c r="BF498" i="12" s="1"/>
  <c r="AZ418" i="12"/>
  <c r="BA418" i="12" s="1"/>
  <c r="BM443" i="12"/>
  <c r="EW452" i="12"/>
  <c r="AN456" i="12"/>
  <c r="AX479" i="12"/>
  <c r="I492" i="12"/>
  <c r="BK210" i="12"/>
  <c r="BM210" i="12" s="1"/>
  <c r="V190" i="12"/>
  <c r="W190" i="12" s="1"/>
  <c r="U190" i="12"/>
  <c r="DZ249" i="12"/>
  <c r="BA307" i="12"/>
  <c r="BC307" i="12" s="1"/>
  <c r="AZ270" i="12"/>
  <c r="AB329" i="12"/>
  <c r="AD329" i="12" s="1"/>
  <c r="R351" i="12"/>
  <c r="BH386" i="12"/>
  <c r="BD384" i="12"/>
  <c r="BE384" i="12" s="1"/>
  <c r="BF434" i="12"/>
  <c r="AN487" i="12"/>
  <c r="I61" i="12"/>
  <c r="J61" i="12" s="1"/>
  <c r="AB110" i="12"/>
  <c r="AD110" i="12" s="1"/>
  <c r="BI56" i="12"/>
  <c r="DZ15" i="12"/>
  <c r="DZ177" i="12"/>
  <c r="Q118" i="12"/>
  <c r="V179" i="12"/>
  <c r="W179" i="12" s="1"/>
  <c r="AK214" i="12"/>
  <c r="AZ260" i="12"/>
  <c r="BA260" i="12" s="1"/>
  <c r="BC260" i="12" s="1"/>
  <c r="J271" i="12"/>
  <c r="BA243" i="12"/>
  <c r="BC243" i="12" s="1"/>
  <c r="AI284" i="12"/>
  <c r="AG267" i="12"/>
  <c r="AI267" i="12" s="1"/>
  <c r="I307" i="12"/>
  <c r="J307" i="12" s="1"/>
  <c r="BD265" i="12"/>
  <c r="BE265" i="12"/>
  <c r="BF265" i="12" s="1"/>
  <c r="G309" i="12"/>
  <c r="DZ362" i="12"/>
  <c r="AI487" i="12"/>
  <c r="BI172" i="12"/>
  <c r="AA153" i="12"/>
  <c r="DZ121" i="12"/>
  <c r="BC163" i="12"/>
  <c r="AZ137" i="12"/>
  <c r="BC137" i="12" s="1"/>
  <c r="AD183" i="12"/>
  <c r="F157" i="12"/>
  <c r="G157" i="12"/>
  <c r="BC209" i="12"/>
  <c r="AL189" i="12"/>
  <c r="AN189" i="12" s="1"/>
  <c r="F203" i="12"/>
  <c r="G203" i="12"/>
  <c r="AU252" i="12"/>
  <c r="AX252" i="12" s="1"/>
  <c r="AS225" i="12"/>
  <c r="G267" i="12"/>
  <c r="F267" i="12"/>
  <c r="DZ254" i="12"/>
  <c r="K334" i="12"/>
  <c r="AD304" i="12"/>
  <c r="AD306" i="12"/>
  <c r="BD335" i="12"/>
  <c r="EK307" i="12"/>
  <c r="DZ307" i="12"/>
  <c r="AP341" i="12"/>
  <c r="AS341" i="12" s="1"/>
  <c r="AK363" i="12"/>
  <c r="AL363" i="12" s="1"/>
  <c r="AN363" i="12" s="1"/>
  <c r="BD370" i="12"/>
  <c r="T358" i="12"/>
  <c r="BC356" i="12"/>
  <c r="DZ371" i="12"/>
  <c r="AI375" i="12"/>
  <c r="J403" i="12"/>
  <c r="K427" i="12"/>
  <c r="L264" i="12"/>
  <c r="M264" i="12" s="1"/>
  <c r="BP412" i="12"/>
  <c r="BR412" i="12" s="1"/>
  <c r="BE468" i="12"/>
  <c r="BF468" i="12" s="1"/>
  <c r="BF521" i="12"/>
  <c r="BH521" i="12" s="1"/>
  <c r="K271" i="12"/>
  <c r="BI106" i="12"/>
  <c r="BH139" i="12"/>
  <c r="BE63" i="12"/>
  <c r="BF63" i="12" s="1"/>
  <c r="BD63" i="12"/>
  <c r="DZ63" i="12"/>
  <c r="BI204" i="12"/>
  <c r="BK204" i="12" s="1"/>
  <c r="BJ204" i="12"/>
  <c r="AN391" i="12"/>
  <c r="BD396" i="12"/>
  <c r="F31" i="12"/>
  <c r="BR112" i="12"/>
  <c r="Y35" i="12"/>
  <c r="BD27" i="12"/>
  <c r="BD177" i="12"/>
  <c r="BE177" i="12"/>
  <c r="BF177" i="12" s="1"/>
  <c r="BW190" i="12"/>
  <c r="T208" i="12"/>
  <c r="AD273" i="12"/>
  <c r="Y31" i="12"/>
  <c r="AP65" i="12"/>
  <c r="G71" i="12"/>
  <c r="F71" i="12"/>
  <c r="Y111" i="12"/>
  <c r="AX142" i="12"/>
  <c r="AS193" i="12"/>
  <c r="BR276" i="12"/>
  <c r="F379" i="12"/>
  <c r="G379" i="12"/>
  <c r="H379" i="12"/>
  <c r="I379" i="12" s="1"/>
  <c r="F420" i="12"/>
  <c r="G420" i="12"/>
  <c r="F396" i="12"/>
  <c r="G396" i="12"/>
  <c r="AL114" i="12"/>
  <c r="AN114" i="12" s="1"/>
  <c r="BS37" i="12"/>
  <c r="F92" i="12"/>
  <c r="AX88" i="12"/>
  <c r="V131" i="12"/>
  <c r="BM36" i="12"/>
  <c r="F258" i="12"/>
  <c r="AZ329" i="12"/>
  <c r="BC306" i="12"/>
  <c r="EW36" i="12"/>
  <c r="BS21" i="12"/>
  <c r="BD150" i="12"/>
  <c r="AN284" i="12"/>
  <c r="T262" i="12"/>
  <c r="BW330" i="12"/>
  <c r="BC35" i="12"/>
  <c r="AN148" i="12"/>
  <c r="BW179" i="12"/>
  <c r="F195" i="12"/>
  <c r="G195" i="12"/>
  <c r="H195" i="12"/>
  <c r="EK128" i="12"/>
  <c r="DZ128" i="12"/>
  <c r="BA33" i="12"/>
  <c r="G57" i="12"/>
  <c r="F57" i="12"/>
  <c r="FF41" i="12"/>
  <c r="EW41" i="12"/>
  <c r="W47" i="12"/>
  <c r="BC113" i="12"/>
  <c r="AS145" i="12"/>
  <c r="BN142" i="12"/>
  <c r="BC300" i="12"/>
  <c r="Y347" i="12"/>
  <c r="BD309" i="12"/>
  <c r="BW390" i="12"/>
  <c r="BI405" i="12"/>
  <c r="BR513" i="12"/>
  <c r="FE459" i="12"/>
  <c r="EW459" i="12"/>
  <c r="DZ438" i="12"/>
  <c r="BA392" i="12"/>
  <c r="BU30" i="12"/>
  <c r="BW30" i="12" s="1"/>
  <c r="M123" i="12"/>
  <c r="O123" i="12" s="1"/>
  <c r="Y237" i="12"/>
  <c r="V43" i="12"/>
  <c r="W43" i="12" s="1"/>
  <c r="Y43" i="12" s="1"/>
  <c r="BI74" i="12"/>
  <c r="AB29" i="12"/>
  <c r="BJ92" i="12"/>
  <c r="BI92" i="12"/>
  <c r="DZ45" i="12"/>
  <c r="V153" i="12"/>
  <c r="W153" i="12" s="1"/>
  <c r="AV154" i="12"/>
  <c r="AX154" i="12" s="1"/>
  <c r="Q216" i="12"/>
  <c r="T216" i="12" s="1"/>
  <c r="AE268" i="12"/>
  <c r="AF268" i="12"/>
  <c r="AG268" i="12" s="1"/>
  <c r="BW336" i="12"/>
  <c r="BF382" i="12"/>
  <c r="DZ364" i="12"/>
  <c r="AP49" i="12"/>
  <c r="AQ49" i="12" s="1"/>
  <c r="BA21" i="12"/>
  <c r="BC21" i="12" s="1"/>
  <c r="G44" i="12"/>
  <c r="BD39" i="12"/>
  <c r="BD23" i="12"/>
  <c r="G129" i="12"/>
  <c r="AS151" i="12"/>
  <c r="F45" i="12"/>
  <c r="H45" i="12"/>
  <c r="G45" i="12"/>
  <c r="BC175" i="12"/>
  <c r="EJ99" i="12"/>
  <c r="DZ99" i="12"/>
  <c r="BT143" i="12"/>
  <c r="BW143" i="12" s="1"/>
  <c r="AD219" i="12"/>
  <c r="BC234" i="12"/>
  <c r="Y316" i="12"/>
  <c r="F364" i="12"/>
  <c r="G364" i="12" s="1"/>
  <c r="BW391" i="12"/>
  <c r="Y113" i="12"/>
  <c r="R44" i="12"/>
  <c r="T44" i="12" s="1"/>
  <c r="V51" i="12"/>
  <c r="W51" i="12" s="1"/>
  <c r="BW19" i="12"/>
  <c r="V103" i="12"/>
  <c r="W103" i="12" s="1"/>
  <c r="I174" i="12"/>
  <c r="H174" i="12"/>
  <c r="AX76" i="12"/>
  <c r="K108" i="12"/>
  <c r="F145" i="12"/>
  <c r="G156" i="12"/>
  <c r="BK36" i="12"/>
  <c r="AQ73" i="12"/>
  <c r="W90" i="12"/>
  <c r="Y90" i="12" s="1"/>
  <c r="DZ165" i="12"/>
  <c r="AX116" i="12"/>
  <c r="AK174" i="12"/>
  <c r="AL174" i="12" s="1"/>
  <c r="AN174" i="12" s="1"/>
  <c r="BD127" i="12"/>
  <c r="BF127" i="12" s="1"/>
  <c r="BE127" i="12"/>
  <c r="BW185" i="12"/>
  <c r="BO238" i="12"/>
  <c r="F260" i="12"/>
  <c r="BD221" i="12"/>
  <c r="P168" i="12"/>
  <c r="BU223" i="12"/>
  <c r="BW223" i="12" s="1"/>
  <c r="AV284" i="12"/>
  <c r="AX284" i="12" s="1"/>
  <c r="AN246" i="12"/>
  <c r="BT293" i="12"/>
  <c r="BU293" i="12" s="1"/>
  <c r="BN256" i="12"/>
  <c r="AD312" i="12"/>
  <c r="Y270" i="12"/>
  <c r="I294" i="12"/>
  <c r="K294" i="12" s="1"/>
  <c r="V306" i="12"/>
  <c r="AZ308" i="12"/>
  <c r="BI295" i="12"/>
  <c r="U319" i="12"/>
  <c r="AZ339" i="12"/>
  <c r="L52" i="12"/>
  <c r="M52" i="12" s="1"/>
  <c r="K52" i="12"/>
  <c r="N52" i="12" s="1"/>
  <c r="BU20" i="12"/>
  <c r="BW20" i="12" s="1"/>
  <c r="EW58" i="12"/>
  <c r="I79" i="12"/>
  <c r="BU47" i="12"/>
  <c r="BW47" i="12" s="1"/>
  <c r="AN122" i="12"/>
  <c r="AK112" i="12"/>
  <c r="AV92" i="12"/>
  <c r="AX92" i="12" s="1"/>
  <c r="R112" i="12"/>
  <c r="V125" i="12"/>
  <c r="Y125" i="12" s="1"/>
  <c r="AV97" i="12"/>
  <c r="AX97" i="12" s="1"/>
  <c r="BN104" i="12"/>
  <c r="AK132" i="12"/>
  <c r="AG78" i="12"/>
  <c r="BW89" i="12"/>
  <c r="F150" i="12"/>
  <c r="BW135" i="12"/>
  <c r="AS179" i="12"/>
  <c r="BE117" i="12"/>
  <c r="BF117" i="12" s="1"/>
  <c r="BH117" i="12" s="1"/>
  <c r="AD211" i="12"/>
  <c r="R182" i="12"/>
  <c r="AX209" i="12"/>
  <c r="BM220" i="12"/>
  <c r="BO136" i="12"/>
  <c r="BP136" i="12" s="1"/>
  <c r="BN136" i="12"/>
  <c r="BO206" i="12"/>
  <c r="BR206" i="12" s="1"/>
  <c r="H269" i="12"/>
  <c r="EW242" i="12"/>
  <c r="BF189" i="12"/>
  <c r="BD189" i="12"/>
  <c r="BE189" i="12"/>
  <c r="EW205" i="12"/>
  <c r="BT199" i="12"/>
  <c r="BU199" i="12" s="1"/>
  <c r="BW199" i="12" s="1"/>
  <c r="AL284" i="12"/>
  <c r="BR266" i="12"/>
  <c r="BE287" i="12"/>
  <c r="BF287" i="12" s="1"/>
  <c r="AQ259" i="12"/>
  <c r="AS259" i="12" s="1"/>
  <c r="AL276" i="12"/>
  <c r="H298" i="12"/>
  <c r="BW253" i="12"/>
  <c r="BF294" i="12"/>
  <c r="I325" i="12"/>
  <c r="J325" i="12" s="1"/>
  <c r="AZ338" i="12"/>
  <c r="AV58" i="12"/>
  <c r="Y24" i="12"/>
  <c r="BA35" i="12"/>
  <c r="AX51" i="12"/>
  <c r="AS30" i="12"/>
  <c r="BH82" i="12"/>
  <c r="AA15" i="12"/>
  <c r="F81" i="12"/>
  <c r="AI112" i="12"/>
  <c r="AB97" i="12"/>
  <c r="AD97" i="12" s="1"/>
  <c r="Y151" i="12"/>
  <c r="AF76" i="12"/>
  <c r="W73" i="12"/>
  <c r="AL148" i="12"/>
  <c r="BE163" i="12"/>
  <c r="BF163" i="12" s="1"/>
  <c r="BD163" i="12"/>
  <c r="BU183" i="12"/>
  <c r="BW183" i="12" s="1"/>
  <c r="DZ126" i="12"/>
  <c r="J214" i="12"/>
  <c r="T236" i="12"/>
  <c r="Y259" i="12"/>
  <c r="V227" i="12"/>
  <c r="W227" i="12" s="1"/>
  <c r="P184" i="12"/>
  <c r="AS249" i="12"/>
  <c r="F284" i="12"/>
  <c r="AS257" i="12"/>
  <c r="F297" i="12"/>
  <c r="U296" i="12"/>
  <c r="V296" i="12" s="1"/>
  <c r="W296" i="12" s="1"/>
  <c r="AK311" i="12"/>
  <c r="AN311" i="12" s="1"/>
  <c r="AS339" i="12"/>
  <c r="BC347" i="12"/>
  <c r="AI342" i="12"/>
  <c r="K67" i="12"/>
  <c r="AZ51" i="12"/>
  <c r="BT39" i="12"/>
  <c r="BW39" i="12" s="1"/>
  <c r="Y59" i="12"/>
  <c r="AX22" i="12"/>
  <c r="BT59" i="12"/>
  <c r="BU59" i="12" s="1"/>
  <c r="BW59" i="12" s="1"/>
  <c r="V33" i="12"/>
  <c r="Y33" i="12" s="1"/>
  <c r="BD25" i="12"/>
  <c r="BE25" i="12" s="1"/>
  <c r="AA43" i="12"/>
  <c r="AS43" i="12"/>
  <c r="G65" i="12"/>
  <c r="F65" i="12"/>
  <c r="I65" i="12"/>
  <c r="H65" i="12"/>
  <c r="AA45" i="12"/>
  <c r="AP161" i="12"/>
  <c r="BA113" i="12"/>
  <c r="AN62" i="12"/>
  <c r="K93" i="12"/>
  <c r="AL154" i="12"/>
  <c r="AN154" i="12" s="1"/>
  <c r="M178" i="12"/>
  <c r="EW152" i="12"/>
  <c r="BC225" i="12"/>
  <c r="BD225" i="12"/>
  <c r="BF225" i="12" s="1"/>
  <c r="BE225" i="12"/>
  <c r="EJ191" i="12"/>
  <c r="DZ191" i="12"/>
  <c r="BA300" i="12"/>
  <c r="BJ266" i="12"/>
  <c r="BD330" i="12"/>
  <c r="FF316" i="12"/>
  <c r="EW316" i="12"/>
  <c r="AS347" i="12"/>
  <c r="W347" i="12"/>
  <c r="BC325" i="12"/>
  <c r="I346" i="12"/>
  <c r="P332" i="12"/>
  <c r="AA360" i="12"/>
  <c r="AB360" i="12" s="1"/>
  <c r="AQ392" i="12"/>
  <c r="BU390" i="12"/>
  <c r="V400" i="12"/>
  <c r="BD376" i="12"/>
  <c r="AF403" i="12"/>
  <c r="AG403" i="12" s="1"/>
  <c r="AZ400" i="12"/>
  <c r="BA400" i="12" s="1"/>
  <c r="BC413" i="12"/>
  <c r="AZ416" i="12"/>
  <c r="F399" i="12"/>
  <c r="G424" i="12"/>
  <c r="AN441" i="12"/>
  <c r="AI439" i="12"/>
  <c r="F446" i="12"/>
  <c r="G446" i="12"/>
  <c r="BI463" i="12"/>
  <c r="F484" i="12"/>
  <c r="G484" i="12"/>
  <c r="Y487" i="12"/>
  <c r="Y506" i="12"/>
  <c r="DZ495" i="12"/>
  <c r="AP518" i="12"/>
  <c r="AQ518" i="12" s="1"/>
  <c r="AG515" i="12"/>
  <c r="P515" i="12"/>
  <c r="Q515" i="12"/>
  <c r="R515" i="12" s="1"/>
  <c r="AA308" i="12"/>
  <c r="F316" i="12"/>
  <c r="H316" i="12" s="1"/>
  <c r="G316" i="12"/>
  <c r="F305" i="12"/>
  <c r="AB440" i="12"/>
  <c r="F432" i="12"/>
  <c r="I451" i="12"/>
  <c r="K451" i="12" s="1"/>
  <c r="AN471" i="12"/>
  <c r="W496" i="12"/>
  <c r="Y496" i="12" s="1"/>
  <c r="F503" i="12"/>
  <c r="G503" i="12"/>
  <c r="BR473" i="12"/>
  <c r="J515" i="12"/>
  <c r="K515" i="12" s="1"/>
  <c r="R399" i="12"/>
  <c r="AB506" i="12"/>
  <c r="AD506" i="12" s="1"/>
  <c r="H41" i="12"/>
  <c r="R78" i="12"/>
  <c r="T78" i="12" s="1"/>
  <c r="BD90" i="12"/>
  <c r="BE90" i="12"/>
  <c r="AK222" i="12"/>
  <c r="AN222" i="12" s="1"/>
  <c r="H226" i="12"/>
  <c r="I226" i="12" s="1"/>
  <c r="AX238" i="12"/>
  <c r="G276" i="12"/>
  <c r="U289" i="12"/>
  <c r="V289" i="12" s="1"/>
  <c r="DZ309" i="12"/>
  <c r="BF350" i="12"/>
  <c r="BH350" i="12" s="1"/>
  <c r="AD358" i="12"/>
  <c r="T434" i="12"/>
  <c r="P471" i="12"/>
  <c r="EW486" i="12"/>
  <c r="H499" i="12"/>
  <c r="T92" i="12"/>
  <c r="BC181" i="12"/>
  <c r="AS210" i="12"/>
  <c r="J218" i="12"/>
  <c r="BN258" i="12"/>
  <c r="BC199" i="12"/>
  <c r="P252" i="12"/>
  <c r="Q252" i="12"/>
  <c r="R252" i="12" s="1"/>
  <c r="AZ267" i="12"/>
  <c r="BA267" i="12" s="1"/>
  <c r="EW269" i="12"/>
  <c r="BD281" i="12"/>
  <c r="I318" i="12"/>
  <c r="EJ285" i="12"/>
  <c r="DZ285" i="12"/>
  <c r="BD360" i="12"/>
  <c r="BE360" i="12"/>
  <c r="AS325" i="12"/>
  <c r="BT358" i="12"/>
  <c r="BU358" i="12" s="1"/>
  <c r="AD380" i="12"/>
  <c r="EW340" i="12"/>
  <c r="AZ412" i="12"/>
  <c r="BA433" i="12"/>
  <c r="BD444" i="12"/>
  <c r="BE444" i="12"/>
  <c r="BF444" i="12" s="1"/>
  <c r="BD452" i="12"/>
  <c r="BF452" i="12" s="1"/>
  <c r="BE452" i="12"/>
  <c r="AZ446" i="12"/>
  <c r="J471" i="12"/>
  <c r="H467" i="12"/>
  <c r="I467" i="12" s="1"/>
  <c r="DZ479" i="12"/>
  <c r="DZ481" i="12"/>
  <c r="BD497" i="12"/>
  <c r="AU513" i="12"/>
  <c r="AV513" i="12" s="1"/>
  <c r="F504" i="12"/>
  <c r="BM521" i="12"/>
  <c r="G485" i="12"/>
  <c r="F485" i="12"/>
  <c r="BD357" i="12"/>
  <c r="BE357" i="12"/>
  <c r="BF357" i="12" s="1"/>
  <c r="AK415" i="12"/>
  <c r="AL415" i="12" s="1"/>
  <c r="BJ413" i="12"/>
  <c r="BM413" i="12" s="1"/>
  <c r="Y458" i="12"/>
  <c r="BH482" i="12"/>
  <c r="AK513" i="12"/>
  <c r="AL513" i="12" s="1"/>
  <c r="BU458" i="12"/>
  <c r="BW458" i="12" s="1"/>
  <c r="BI453" i="12"/>
  <c r="BE480" i="12"/>
  <c r="BF480" i="12" s="1"/>
  <c r="G469" i="12"/>
  <c r="F469" i="12"/>
  <c r="BH145" i="12"/>
  <c r="AV166" i="12"/>
  <c r="F236" i="12"/>
  <c r="F392" i="12"/>
  <c r="BJ473" i="12"/>
  <c r="BM473" i="12" s="1"/>
  <c r="AB474" i="12"/>
  <c r="AD474" i="12" s="1"/>
  <c r="BA30" i="12"/>
  <c r="EW113" i="12"/>
  <c r="BP156" i="12"/>
  <c r="BR156" i="12" s="1"/>
  <c r="BC151" i="12"/>
  <c r="DZ180" i="12"/>
  <c r="AL176" i="12"/>
  <c r="AN176" i="12" s="1"/>
  <c r="AT162" i="12"/>
  <c r="BE219" i="12"/>
  <c r="BF219" i="12" s="1"/>
  <c r="BD219" i="12"/>
  <c r="AK228" i="12"/>
  <c r="AN228" i="12" s="1"/>
  <c r="I251" i="12"/>
  <c r="K299" i="12"/>
  <c r="AI292" i="12"/>
  <c r="I319" i="12"/>
  <c r="DZ275" i="12"/>
  <c r="AD367" i="12"/>
  <c r="AX342" i="12"/>
  <c r="Q321" i="12"/>
  <c r="R321" i="12" s="1"/>
  <c r="AN361" i="12"/>
  <c r="AK351" i="12"/>
  <c r="AL351" i="12" s="1"/>
  <c r="AD352" i="12"/>
  <c r="EW360" i="12"/>
  <c r="AK383" i="12"/>
  <c r="BO375" i="12"/>
  <c r="BR375" i="12" s="1"/>
  <c r="R369" i="12"/>
  <c r="AK365" i="12"/>
  <c r="AL365" i="12" s="1"/>
  <c r="L400" i="12"/>
  <c r="F416" i="12"/>
  <c r="AD407" i="12"/>
  <c r="DZ418" i="12"/>
  <c r="R425" i="12"/>
  <c r="AV413" i="12"/>
  <c r="BA454" i="12"/>
  <c r="BC436" i="12"/>
  <c r="AD456" i="12"/>
  <c r="F449" i="12"/>
  <c r="G449" i="12" s="1"/>
  <c r="BF476" i="12"/>
  <c r="BH476" i="12" s="1"/>
  <c r="DZ470" i="12"/>
  <c r="V488" i="12"/>
  <c r="W488" i="12" s="1"/>
  <c r="U488" i="12"/>
  <c r="BE502" i="12"/>
  <c r="BD502" i="12"/>
  <c r="Y364" i="12"/>
  <c r="R384" i="12"/>
  <c r="T384" i="12" s="1"/>
  <c r="AS410" i="12"/>
  <c r="BH423" i="12"/>
  <c r="BS446" i="12"/>
  <c r="AD478" i="12"/>
  <c r="AZ487" i="12"/>
  <c r="BC487" i="12" s="1"/>
  <c r="I499" i="12"/>
  <c r="DZ467" i="12"/>
  <c r="U507" i="12"/>
  <c r="BD436" i="12"/>
  <c r="BE436" i="12"/>
  <c r="BF436" i="12" s="1"/>
  <c r="DZ475" i="12"/>
  <c r="AK493" i="12"/>
  <c r="W71" i="12"/>
  <c r="V150" i="12"/>
  <c r="W150" i="12" s="1"/>
  <c r="AQ141" i="12"/>
  <c r="AS141" i="12" s="1"/>
  <c r="BH140" i="12"/>
  <c r="F185" i="12"/>
  <c r="G185" i="12"/>
  <c r="H189" i="12"/>
  <c r="F189" i="12"/>
  <c r="G189" i="12"/>
  <c r="AX254" i="12"/>
  <c r="AX274" i="12"/>
  <c r="M333" i="12"/>
  <c r="EW386" i="12"/>
  <c r="F491" i="12"/>
  <c r="EW518" i="12"/>
  <c r="BM44" i="12"/>
  <c r="H69" i="12"/>
  <c r="I69" i="12" s="1"/>
  <c r="BA117" i="12"/>
  <c r="BC117" i="12" s="1"/>
  <c r="EW177" i="12"/>
  <c r="AY120" i="12"/>
  <c r="AZ120" i="12" s="1"/>
  <c r="BD75" i="12"/>
  <c r="H149" i="12"/>
  <c r="I149" i="12" s="1"/>
  <c r="F149" i="12"/>
  <c r="G149" i="12"/>
  <c r="I200" i="12"/>
  <c r="J200" i="12" s="1"/>
  <c r="AQ231" i="12"/>
  <c r="AS231" i="12" s="1"/>
  <c r="AU206" i="12"/>
  <c r="AV206" i="12" s="1"/>
  <c r="BK162" i="12"/>
  <c r="BM162" i="12" s="1"/>
  <c r="R226" i="12"/>
  <c r="T226" i="12" s="1"/>
  <c r="AX258" i="12"/>
  <c r="EW199" i="12"/>
  <c r="L247" i="12"/>
  <c r="BJ278" i="12"/>
  <c r="BK278" i="12" s="1"/>
  <c r="BI278" i="12"/>
  <c r="AF254" i="12"/>
  <c r="AG254" i="12" s="1"/>
  <c r="AI254" i="12" s="1"/>
  <c r="BC322" i="12"/>
  <c r="AD498" i="12"/>
  <c r="K49" i="12"/>
  <c r="M106" i="12"/>
  <c r="BH60" i="12"/>
  <c r="J101" i="12"/>
  <c r="V161" i="12"/>
  <c r="Y161" i="12" s="1"/>
  <c r="AU104" i="12"/>
  <c r="U83" i="12"/>
  <c r="V83" i="12" s="1"/>
  <c r="W83" i="12" s="1"/>
  <c r="BW173" i="12"/>
  <c r="K190" i="12"/>
  <c r="L190" i="12" s="1"/>
  <c r="BT217" i="12"/>
  <c r="BU217" i="12" s="1"/>
  <c r="AU204" i="12"/>
  <c r="AX204" i="12" s="1"/>
  <c r="BC272" i="12"/>
  <c r="Y255" i="12"/>
  <c r="AQ266" i="12"/>
  <c r="AS266" i="12" s="1"/>
  <c r="H296" i="12"/>
  <c r="FF265" i="12"/>
  <c r="EW265" i="12"/>
  <c r="BD324" i="12"/>
  <c r="BE324" i="12"/>
  <c r="BF324" i="12" s="1"/>
  <c r="BD368" i="12"/>
  <c r="BE368" i="12"/>
  <c r="BS337" i="12"/>
  <c r="AX343" i="12"/>
  <c r="AX389" i="12"/>
  <c r="I386" i="12"/>
  <c r="AS402" i="12"/>
  <c r="BC401" i="12"/>
  <c r="AA412" i="12"/>
  <c r="AB412" i="12" s="1"/>
  <c r="AD412" i="12" s="1"/>
  <c r="BD407" i="12"/>
  <c r="Y428" i="12"/>
  <c r="EW432" i="12"/>
  <c r="AZ434" i="12"/>
  <c r="AP452" i="12"/>
  <c r="AQ452" i="12" s="1"/>
  <c r="DZ445" i="12"/>
  <c r="AA448" i="12"/>
  <c r="AB448" i="12" s="1"/>
  <c r="Y483" i="12"/>
  <c r="L501" i="12"/>
  <c r="BW495" i="12"/>
  <c r="G498" i="12"/>
  <c r="H498" i="12" s="1"/>
  <c r="J516" i="12"/>
  <c r="BI517" i="12"/>
  <c r="BJ517" i="12"/>
  <c r="BO365" i="12"/>
  <c r="H347" i="12"/>
  <c r="G347" i="12"/>
  <c r="F347" i="12"/>
  <c r="DZ380" i="12"/>
  <c r="EW353" i="12"/>
  <c r="Y392" i="12"/>
  <c r="AB397" i="12"/>
  <c r="AD397" i="12" s="1"/>
  <c r="Y404" i="12"/>
  <c r="AZ398" i="12"/>
  <c r="BC398" i="12" s="1"/>
  <c r="AI415" i="12"/>
  <c r="I443" i="12"/>
  <c r="J443" i="12"/>
  <c r="V484" i="12"/>
  <c r="W484" i="12" s="1"/>
  <c r="F519" i="12"/>
  <c r="BW482" i="12"/>
  <c r="AB117" i="12"/>
  <c r="AD117" i="12" s="1"/>
  <c r="R103" i="12"/>
  <c r="AN172" i="12"/>
  <c r="BD143" i="12"/>
  <c r="G249" i="12"/>
  <c r="F249" i="12"/>
  <c r="BA270" i="12"/>
  <c r="AD316" i="12"/>
  <c r="Q351" i="12"/>
  <c r="BE386" i="12"/>
  <c r="BF386" i="12" s="1"/>
  <c r="U384" i="12"/>
  <c r="V384" i="12" s="1"/>
  <c r="W384" i="12" s="1"/>
  <c r="DZ425" i="12"/>
  <c r="BP23" i="12"/>
  <c r="BR23" i="12" s="1"/>
  <c r="AD74" i="12"/>
  <c r="DZ56" i="12"/>
  <c r="F15" i="12"/>
  <c r="G15" i="12"/>
  <c r="BM84" i="12"/>
  <c r="F177" i="12"/>
  <c r="G177" i="12"/>
  <c r="BW195" i="12"/>
  <c r="AD140" i="12"/>
  <c r="BC179" i="12"/>
  <c r="R118" i="12"/>
  <c r="BF181" i="12"/>
  <c r="BD181" i="12"/>
  <c r="BE181" i="12"/>
  <c r="AU212" i="12"/>
  <c r="AV212" i="12" s="1"/>
  <c r="AX212" i="12" s="1"/>
  <c r="BC217" i="12"/>
  <c r="Y217" i="12"/>
  <c r="J192" i="12"/>
  <c r="AF284" i="12"/>
  <c r="AG284" i="12" s="1"/>
  <c r="Z265" i="12"/>
  <c r="AA265" i="12" s="1"/>
  <c r="BE296" i="12"/>
  <c r="BF296" i="12" s="1"/>
  <c r="BW363" i="12"/>
  <c r="F362" i="12"/>
  <c r="BC422" i="12"/>
  <c r="AX493" i="12"/>
  <c r="AL94" i="12"/>
  <c r="BM58" i="12"/>
  <c r="AA30" i="12"/>
  <c r="BH47" i="12"/>
  <c r="BR98" i="12"/>
  <c r="DZ129" i="12"/>
  <c r="BN172" i="12"/>
  <c r="AB153" i="12"/>
  <c r="U121" i="12"/>
  <c r="W121" i="12" s="1"/>
  <c r="V121" i="12"/>
  <c r="BA137" i="12"/>
  <c r="DZ157" i="12"/>
  <c r="AZ209" i="12"/>
  <c r="AA195" i="12"/>
  <c r="AB195" i="12" s="1"/>
  <c r="Y219" i="12"/>
  <c r="AX222" i="12"/>
  <c r="AV252" i="12"/>
  <c r="AQ225" i="12"/>
  <c r="BI232" i="12"/>
  <c r="F254" i="12"/>
  <c r="G254" i="12"/>
  <c r="AK262" i="12"/>
  <c r="AL262" i="12" s="1"/>
  <c r="AF274" i="12"/>
  <c r="AI274" i="12" s="1"/>
  <c r="AP314" i="12"/>
  <c r="AZ320" i="12"/>
  <c r="BE291" i="12"/>
  <c r="BF291" i="12" s="1"/>
  <c r="BD291" i="12"/>
  <c r="AA319" i="12"/>
  <c r="AD319" i="12" s="1"/>
  <c r="BA348" i="12"/>
  <c r="BC348" i="12" s="1"/>
  <c r="BS335" i="12"/>
  <c r="BT335" i="12"/>
  <c r="BU335" i="12" s="1"/>
  <c r="BW333" i="12"/>
  <c r="AQ341" i="12"/>
  <c r="EW352" i="12"/>
  <c r="BS370" i="12"/>
  <c r="BT370" i="12"/>
  <c r="BU370" i="12"/>
  <c r="AZ356" i="12"/>
  <c r="BA356" i="12" s="1"/>
  <c r="BE378" i="12"/>
  <c r="BD378" i="12"/>
  <c r="EW389" i="12"/>
  <c r="BC376" i="12"/>
  <c r="H410" i="12"/>
  <c r="AS404" i="12"/>
  <c r="L50" i="12"/>
  <c r="BM342" i="12"/>
  <c r="BA362" i="12"/>
  <c r="BC362" i="12" s="1"/>
  <c r="BH402" i="12"/>
  <c r="BE328" i="12"/>
  <c r="BU325" i="12"/>
  <c r="BW325" i="12" s="1"/>
  <c r="AS119" i="12"/>
  <c r="W79" i="12"/>
  <c r="U79" i="12"/>
  <c r="V79" i="12"/>
  <c r="AX172" i="12"/>
  <c r="BH109" i="12"/>
  <c r="F171" i="12"/>
  <c r="G341" i="12"/>
  <c r="H341" i="12" s="1"/>
  <c r="F341" i="12"/>
  <c r="BW387" i="12"/>
  <c r="F125" i="12"/>
  <c r="F60" i="12"/>
  <c r="G60" i="12"/>
  <c r="F100" i="12"/>
  <c r="BH20" i="12"/>
  <c r="AZ90" i="12"/>
  <c r="BA90" i="12" s="1"/>
  <c r="F29" i="12"/>
  <c r="G29" i="12"/>
  <c r="AX108" i="12"/>
  <c r="BM138" i="12"/>
  <c r="EJ67" i="12"/>
  <c r="DZ67" i="12"/>
  <c r="EJ231" i="12"/>
  <c r="DZ231" i="12"/>
  <c r="BE329" i="12"/>
  <c r="BF329" i="12" s="1"/>
  <c r="BD329" i="12"/>
  <c r="F283" i="12"/>
  <c r="AD33" i="12"/>
  <c r="AP80" i="12"/>
  <c r="AS80" i="12" s="1"/>
  <c r="BF65" i="12"/>
  <c r="BH65" i="12" s="1"/>
  <c r="BR58" i="12"/>
  <c r="F27" i="12"/>
  <c r="H27" i="12"/>
  <c r="G27" i="12"/>
  <c r="BE45" i="12"/>
  <c r="BF45" i="12" s="1"/>
  <c r="BD45" i="12"/>
  <c r="P222" i="12"/>
  <c r="Q222" i="12"/>
  <c r="BC230" i="12"/>
  <c r="G252" i="12"/>
  <c r="H252" i="12" s="1"/>
  <c r="F252" i="12"/>
  <c r="AI282" i="12"/>
  <c r="AB273" i="12"/>
  <c r="BF302" i="12"/>
  <c r="BH302" i="12" s="1"/>
  <c r="BT60" i="12"/>
  <c r="BU60" i="12" s="1"/>
  <c r="BA41" i="12"/>
  <c r="T172" i="12"/>
  <c r="EK208" i="12"/>
  <c r="DZ208" i="12"/>
  <c r="BA195" i="12"/>
  <c r="F220" i="12"/>
  <c r="H210" i="12"/>
  <c r="G228" i="12"/>
  <c r="F228" i="12"/>
  <c r="BW240" i="12"/>
  <c r="F262" i="12"/>
  <c r="F51" i="12"/>
  <c r="AF106" i="12"/>
  <c r="AG106" i="12" s="1"/>
  <c r="BD161" i="12"/>
  <c r="AN28" i="12"/>
  <c r="J163" i="12"/>
  <c r="BN222" i="12"/>
  <c r="BO222" i="12"/>
  <c r="BP222" i="12" s="1"/>
  <c r="AV292" i="12"/>
  <c r="AS329" i="12"/>
  <c r="EK38" i="12"/>
  <c r="DZ38" i="12"/>
  <c r="AS57" i="12"/>
  <c r="BE29" i="12"/>
  <c r="BF29" i="12" s="1"/>
  <c r="BD29" i="12"/>
  <c r="AI82" i="12"/>
  <c r="BD125" i="12"/>
  <c r="BD119" i="12"/>
  <c r="BE119" i="12" s="1"/>
  <c r="BF119" i="12" s="1"/>
  <c r="BI98" i="12"/>
  <c r="BJ98" i="12" s="1"/>
  <c r="AE156" i="12"/>
  <c r="BA241" i="12"/>
  <c r="BC241" i="12" s="1"/>
  <c r="BI332" i="12"/>
  <c r="BJ332" i="12" s="1"/>
  <c r="BK332" i="12" s="1"/>
  <c r="BP351" i="12"/>
  <c r="BD438" i="12"/>
  <c r="BE438" i="12" s="1"/>
  <c r="BF438" i="12" s="1"/>
  <c r="BW447" i="12"/>
  <c r="BI439" i="12"/>
  <c r="BN515" i="12"/>
  <c r="BO515" i="12"/>
  <c r="BP515" i="12" s="1"/>
  <c r="W406" i="12"/>
  <c r="BA452" i="12"/>
  <c r="BC452" i="12" s="1"/>
  <c r="AZ518" i="12"/>
  <c r="AK433" i="12"/>
  <c r="AS103" i="12"/>
  <c r="AB163" i="12"/>
  <c r="AD163" i="12" s="1"/>
  <c r="BI262" i="12"/>
  <c r="BJ262" i="12"/>
  <c r="BK262" i="12" s="1"/>
  <c r="AI383" i="12"/>
  <c r="H376" i="12"/>
  <c r="AF369" i="12"/>
  <c r="AI369" i="12" s="1"/>
  <c r="DZ448" i="12"/>
  <c r="BE472" i="12"/>
  <c r="BF472" i="12" s="1"/>
  <c r="BD472" i="12"/>
  <c r="BI471" i="12"/>
  <c r="BD496" i="12"/>
  <c r="BE496" i="12" s="1"/>
  <c r="BA512" i="12"/>
  <c r="BI485" i="12"/>
  <c r="BD506" i="12"/>
  <c r="BE506" i="12"/>
  <c r="BF506" i="12" s="1"/>
  <c r="BW498" i="12"/>
  <c r="AS330" i="12"/>
  <c r="BD467" i="12"/>
  <c r="R461" i="12"/>
  <c r="DZ19" i="12"/>
  <c r="F88" i="12"/>
  <c r="G88" i="12" s="1"/>
  <c r="H88" i="12" s="1"/>
  <c r="F114" i="12"/>
  <c r="G114" i="12"/>
  <c r="H114" i="12" s="1"/>
  <c r="F124" i="12"/>
  <c r="AF84" i="12"/>
  <c r="AG84" i="12" s="1"/>
  <c r="W111" i="12"/>
  <c r="I83" i="12"/>
  <c r="M83" i="12" s="1"/>
  <c r="BC127" i="12"/>
  <c r="AX198" i="12"/>
  <c r="F211" i="12"/>
  <c r="BM194" i="12"/>
  <c r="BJ164" i="12"/>
  <c r="BI242" i="12"/>
  <c r="BJ242" i="12"/>
  <c r="BK242" i="12" s="1"/>
  <c r="AU228" i="12"/>
  <c r="AV228" i="12" s="1"/>
  <c r="BA249" i="12"/>
  <c r="BC249" i="12" s="1"/>
  <c r="BC324" i="12"/>
  <c r="BS329" i="12"/>
  <c r="AS321" i="12"/>
  <c r="AK317" i="12"/>
  <c r="AL317" i="12" s="1"/>
  <c r="AN317" i="12" s="1"/>
  <c r="BW347" i="12"/>
  <c r="F358" i="12"/>
  <c r="G358" i="12" s="1"/>
  <c r="Y402" i="12"/>
  <c r="BT408" i="12"/>
  <c r="BC50" i="12"/>
  <c r="BP62" i="12"/>
  <c r="BR62" i="12" s="1"/>
  <c r="BJ68" i="12"/>
  <c r="BK68" i="12"/>
  <c r="BI68" i="12"/>
  <c r="I199" i="12"/>
  <c r="AG54" i="12"/>
  <c r="AI54" i="12" s="1"/>
  <c r="AN38" i="12"/>
  <c r="F19" i="12"/>
  <c r="EW27" i="12"/>
  <c r="BN92" i="12"/>
  <c r="BO92" i="12"/>
  <c r="BP92" i="12" s="1"/>
  <c r="AL84" i="12"/>
  <c r="AN84" i="12" s="1"/>
  <c r="J83" i="12"/>
  <c r="K83" i="12" s="1"/>
  <c r="L83" i="12" s="1"/>
  <c r="AB150" i="12"/>
  <c r="AD150" i="12" s="1"/>
  <c r="BD135" i="12"/>
  <c r="BE135" i="12" s="1"/>
  <c r="AZ127" i="12"/>
  <c r="BM178" i="12"/>
  <c r="BS160" i="12"/>
  <c r="BT160" i="12" s="1"/>
  <c r="AG212" i="12"/>
  <c r="AA190" i="12"/>
  <c r="AB190" i="12" s="1"/>
  <c r="AI214" i="12"/>
  <c r="BM229" i="12"/>
  <c r="F248" i="12"/>
  <c r="AN252" i="12"/>
  <c r="Q258" i="12"/>
  <c r="R258" i="12" s="1"/>
  <c r="T258" i="12" s="1"/>
  <c r="R216" i="12"/>
  <c r="AI289" i="12"/>
  <c r="F273" i="12"/>
  <c r="G273" i="12"/>
  <c r="AZ324" i="12"/>
  <c r="F314" i="12"/>
  <c r="EW338" i="12"/>
  <c r="G313" i="12"/>
  <c r="H313" i="12"/>
  <c r="F313" i="12"/>
  <c r="BT347" i="12"/>
  <c r="AI389" i="12"/>
  <c r="Q365" i="12"/>
  <c r="AD404" i="12"/>
  <c r="BU408" i="12"/>
  <c r="BW408" i="12" s="1"/>
  <c r="AD51" i="12"/>
  <c r="R22" i="12"/>
  <c r="H73" i="12"/>
  <c r="I73" i="12" s="1"/>
  <c r="BH72" i="12"/>
  <c r="EW59" i="12"/>
  <c r="DZ74" i="12"/>
  <c r="AD21" i="12"/>
  <c r="AI86" i="12"/>
  <c r="BM42" i="12"/>
  <c r="BW71" i="12"/>
  <c r="BH89" i="12"/>
  <c r="BI22" i="12"/>
  <c r="BI62" i="12"/>
  <c r="BJ62" i="12" s="1"/>
  <c r="AZ43" i="12"/>
  <c r="BC43" i="12" s="1"/>
  <c r="AK38" i="12"/>
  <c r="AL38" i="12" s="1"/>
  <c r="G58" i="12"/>
  <c r="H58" i="12"/>
  <c r="I58" i="12" s="1"/>
  <c r="F58" i="12"/>
  <c r="AD59" i="12"/>
  <c r="AV52" i="12"/>
  <c r="AX52" i="12" s="1"/>
  <c r="AN15" i="12"/>
  <c r="BJ16" i="12"/>
  <c r="BK16" i="12" s="1"/>
  <c r="BI16" i="12"/>
  <c r="BT107" i="12"/>
  <c r="BU107" i="12" s="1"/>
  <c r="Y89" i="12"/>
  <c r="I155" i="12"/>
  <c r="H155" i="12"/>
  <c r="AD100" i="12"/>
  <c r="BC89" i="12"/>
  <c r="M135" i="12"/>
  <c r="N135" i="12" s="1"/>
  <c r="O135" i="12" s="1"/>
  <c r="T56" i="12"/>
  <c r="Y129" i="12"/>
  <c r="AZ175" i="12"/>
  <c r="BA175" i="12" s="1"/>
  <c r="V177" i="12"/>
  <c r="W177" i="12" s="1"/>
  <c r="AS95" i="12"/>
  <c r="T142" i="12"/>
  <c r="U99" i="12"/>
  <c r="V99" i="12"/>
  <c r="W99" i="12" s="1"/>
  <c r="BA127" i="12"/>
  <c r="BU143" i="12"/>
  <c r="AA219" i="12"/>
  <c r="AB219" i="12" s="1"/>
  <c r="EJ160" i="12"/>
  <c r="DZ160" i="12"/>
  <c r="BW167" i="12"/>
  <c r="BC231" i="12"/>
  <c r="AK234" i="12"/>
  <c r="AL234" i="12" s="1"/>
  <c r="EJ259" i="12"/>
  <c r="DZ259" i="12"/>
  <c r="AK252" i="12"/>
  <c r="AL252" i="12" s="1"/>
  <c r="BI228" i="12"/>
  <c r="Y253" i="12"/>
  <c r="BA324" i="12"/>
  <c r="V308" i="12"/>
  <c r="W308" i="12" s="1"/>
  <c r="V316" i="12"/>
  <c r="W316" i="12" s="1"/>
  <c r="BU347" i="12"/>
  <c r="AD364" i="12"/>
  <c r="R365" i="12"/>
  <c r="AX405" i="12"/>
  <c r="BW420" i="12"/>
  <c r="J17" i="12"/>
  <c r="BH26" i="12"/>
  <c r="AA51" i="12"/>
  <c r="AB51" i="12" s="1"/>
  <c r="Q22" i="12"/>
  <c r="T22" i="12" s="1"/>
  <c r="T58" i="12"/>
  <c r="BC23" i="12"/>
  <c r="BW16" i="12"/>
  <c r="AA57" i="12"/>
  <c r="AB57" i="12" s="1"/>
  <c r="BC25" i="12"/>
  <c r="BD41" i="12"/>
  <c r="BE41" i="12"/>
  <c r="BF41" i="12" s="1"/>
  <c r="F74" i="12"/>
  <c r="G74" i="12"/>
  <c r="BE107" i="12"/>
  <c r="BF107" i="12" s="1"/>
  <c r="AA21" i="12"/>
  <c r="AB21" i="12" s="1"/>
  <c r="BC103" i="12"/>
  <c r="BW139" i="12"/>
  <c r="AS17" i="12"/>
  <c r="BI64" i="12"/>
  <c r="BJ64" i="12" s="1"/>
  <c r="AG86" i="12"/>
  <c r="AP19" i="12"/>
  <c r="AQ19" i="12" s="1"/>
  <c r="AK52" i="12"/>
  <c r="AL52" i="12" s="1"/>
  <c r="F33" i="12"/>
  <c r="BH69" i="12"/>
  <c r="AP25" i="12"/>
  <c r="AQ25" i="12" s="1"/>
  <c r="AS25" i="12" s="1"/>
  <c r="AX46" i="12"/>
  <c r="BU71" i="12"/>
  <c r="AI114" i="12"/>
  <c r="BF89" i="12"/>
  <c r="J20" i="12"/>
  <c r="BD59" i="12"/>
  <c r="BT33" i="12"/>
  <c r="BU33" i="12" s="1"/>
  <c r="Y23" i="12"/>
  <c r="BU19" i="12"/>
  <c r="BR31" i="12"/>
  <c r="BK18" i="12"/>
  <c r="BM18" i="12" s="1"/>
  <c r="BA43" i="12"/>
  <c r="EW65" i="12"/>
  <c r="AV90" i="12"/>
  <c r="AX90" i="12" s="1"/>
  <c r="J132" i="12"/>
  <c r="AF124" i="12"/>
  <c r="AG124" i="12" s="1"/>
  <c r="BW125" i="12"/>
  <c r="AV76" i="12"/>
  <c r="BN54" i="12"/>
  <c r="EW76" i="12"/>
  <c r="AS123" i="12"/>
  <c r="G165" i="12"/>
  <c r="F165" i="12"/>
  <c r="EW158" i="12"/>
  <c r="AL188" i="12"/>
  <c r="AN188" i="12" s="1"/>
  <c r="AN142" i="12"/>
  <c r="Y186" i="12"/>
  <c r="BH87" i="12"/>
  <c r="BS127" i="12"/>
  <c r="AS173" i="12"/>
  <c r="AS217" i="12"/>
  <c r="BE210" i="12"/>
  <c r="BF210" i="12" s="1"/>
  <c r="BW149" i="12"/>
  <c r="BT185" i="12"/>
  <c r="BU185" i="12" s="1"/>
  <c r="BW187" i="12"/>
  <c r="AX214" i="12"/>
  <c r="BP238" i="12"/>
  <c r="BR238" i="12" s="1"/>
  <c r="BS221" i="12"/>
  <c r="BT241" i="12"/>
  <c r="BU241" i="12" s="1"/>
  <c r="DZ197" i="12"/>
  <c r="AF246" i="12"/>
  <c r="BH255" i="12"/>
  <c r="AL246" i="12"/>
  <c r="BH271" i="12"/>
  <c r="AS300" i="12"/>
  <c r="Y283" i="12"/>
  <c r="J294" i="12"/>
  <c r="AI295" i="12"/>
  <c r="DZ295" i="12"/>
  <c r="AD333" i="12"/>
  <c r="BA339" i="12"/>
  <c r="BC339" i="12" s="1"/>
  <c r="R23" i="12"/>
  <c r="T23" i="12" s="1"/>
  <c r="T38" i="12"/>
  <c r="AD19" i="12"/>
  <c r="F35" i="12"/>
  <c r="G35" i="12"/>
  <c r="BD51" i="12"/>
  <c r="BE51" i="12"/>
  <c r="BF51" i="12" s="1"/>
  <c r="BW57" i="12"/>
  <c r="AP39" i="12"/>
  <c r="AQ39" i="12" s="1"/>
  <c r="BR164" i="12"/>
  <c r="AL112" i="12"/>
  <c r="AU82" i="12"/>
  <c r="AV82" i="12" s="1"/>
  <c r="AI154" i="12"/>
  <c r="F113" i="12"/>
  <c r="W125" i="12"/>
  <c r="AL132" i="12"/>
  <c r="DZ21" i="12"/>
  <c r="AN92" i="12"/>
  <c r="AX148" i="12"/>
  <c r="BR163" i="12"/>
  <c r="AP153" i="12"/>
  <c r="AQ153" i="12" s="1"/>
  <c r="BT135" i="12"/>
  <c r="BU135" i="12" s="1"/>
  <c r="AD121" i="12"/>
  <c r="G173" i="12"/>
  <c r="F173" i="12"/>
  <c r="AB211" i="12"/>
  <c r="AD185" i="12"/>
  <c r="EW212" i="12"/>
  <c r="F193" i="12"/>
  <c r="BI136" i="12"/>
  <c r="BJ136" i="12" s="1"/>
  <c r="BK136" i="12" s="1"/>
  <c r="Y203" i="12"/>
  <c r="AZ201" i="12"/>
  <c r="BA201" i="12" s="1"/>
  <c r="BR182" i="12"/>
  <c r="BP206" i="12"/>
  <c r="BO228" i="12"/>
  <c r="BP228" i="12" s="1"/>
  <c r="AN272" i="12"/>
  <c r="BT189" i="12"/>
  <c r="BU189" i="12" s="1"/>
  <c r="BS189" i="12"/>
  <c r="AS240" i="12"/>
  <c r="BW308" i="12"/>
  <c r="EW292" i="12"/>
  <c r="BT253" i="12"/>
  <c r="BU253" i="12" s="1"/>
  <c r="BE294" i="12"/>
  <c r="BH294" i="12" s="1"/>
  <c r="AX304" i="12"/>
  <c r="BC304" i="12"/>
  <c r="BA338" i="12"/>
  <c r="BC338" i="12" s="1"/>
  <c r="AS44" i="12"/>
  <c r="F66" i="12"/>
  <c r="G66" i="12" s="1"/>
  <c r="AN22" i="12"/>
  <c r="AQ41" i="12"/>
  <c r="AS41" i="12" s="1"/>
  <c r="BR114" i="12"/>
  <c r="AB15" i="12"/>
  <c r="AD15" i="12" s="1"/>
  <c r="AF112" i="12"/>
  <c r="AG112" i="12" s="1"/>
  <c r="I99" i="12"/>
  <c r="J99" i="12" s="1"/>
  <c r="K99" i="12" s="1"/>
  <c r="W151" i="12"/>
  <c r="AK14" i="12"/>
  <c r="AL14" i="12" s="1"/>
  <c r="BD79" i="12"/>
  <c r="BE79" i="12" s="1"/>
  <c r="AX102" i="12"/>
  <c r="F80" i="12"/>
  <c r="G80" i="12"/>
  <c r="EW104" i="12"/>
  <c r="AZ125" i="12"/>
  <c r="BA125" i="12" s="1"/>
  <c r="AS150" i="12"/>
  <c r="AP165" i="12"/>
  <c r="AQ165" i="12" s="1"/>
  <c r="BT183" i="12"/>
  <c r="Y137" i="12"/>
  <c r="BH95" i="12"/>
  <c r="F126" i="12"/>
  <c r="T144" i="12"/>
  <c r="BW220" i="12"/>
  <c r="EK144" i="12"/>
  <c r="DZ144" i="12"/>
  <c r="AV182" i="12"/>
  <c r="AX182" i="12" s="1"/>
  <c r="AS216" i="12"/>
  <c r="G241" i="12"/>
  <c r="G230" i="12"/>
  <c r="F230" i="12"/>
  <c r="H230" i="12"/>
  <c r="AI242" i="12"/>
  <c r="BO242" i="12"/>
  <c r="BP242" i="12" s="1"/>
  <c r="BW237" i="12"/>
  <c r="EW262" i="12"/>
  <c r="Y273" i="12"/>
  <c r="BD270" i="12"/>
  <c r="BE270" i="12"/>
  <c r="BF270" i="12" s="1"/>
  <c r="AL311" i="12"/>
  <c r="AK336" i="12"/>
  <c r="AL336" i="12" s="1"/>
  <c r="BW360" i="12"/>
  <c r="BA347" i="12"/>
  <c r="AF342" i="12"/>
  <c r="AG342" i="12" s="1"/>
  <c r="BA51" i="12"/>
  <c r="BC51" i="12" s="1"/>
  <c r="Y19" i="12"/>
  <c r="BU39" i="12"/>
  <c r="BT23" i="12"/>
  <c r="BU23" i="12" s="1"/>
  <c r="AU22" i="12"/>
  <c r="AV22" i="12" s="1"/>
  <c r="W33" i="12"/>
  <c r="AI62" i="12"/>
  <c r="BS25" i="12"/>
  <c r="AB43" i="12"/>
  <c r="AD43" i="12" s="1"/>
  <c r="AP43" i="12"/>
  <c r="AQ43" i="12" s="1"/>
  <c r="K143" i="12"/>
  <c r="AB45" i="12"/>
  <c r="F82" i="12"/>
  <c r="G82" i="12"/>
  <c r="F103" i="12"/>
  <c r="G103" i="12" s="1"/>
  <c r="AQ161" i="12"/>
  <c r="AS161" i="12" s="1"/>
  <c r="BD15" i="12"/>
  <c r="G72" i="12"/>
  <c r="F72" i="12"/>
  <c r="EW86" i="12"/>
  <c r="H107" i="12"/>
  <c r="T55" i="12"/>
  <c r="AL62" i="12"/>
  <c r="BD133" i="12"/>
  <c r="BE133" i="12" s="1"/>
  <c r="F183" i="12"/>
  <c r="BJ116" i="12"/>
  <c r="BK116" i="12" s="1"/>
  <c r="BI212" i="12"/>
  <c r="AZ220" i="12"/>
  <c r="BA220" i="12" s="1"/>
  <c r="AA225" i="12"/>
  <c r="AB225" i="12"/>
  <c r="Z225" i="12"/>
  <c r="BS191" i="12"/>
  <c r="L261" i="12"/>
  <c r="AX282" i="12"/>
  <c r="T246" i="12"/>
  <c r="BK266" i="12"/>
  <c r="BE319" i="12"/>
  <c r="BF319" i="12"/>
  <c r="BD319" i="12"/>
  <c r="R331" i="12"/>
  <c r="H346" i="12"/>
  <c r="BD343" i="12"/>
  <c r="BE343" i="12"/>
  <c r="AQ352" i="12"/>
  <c r="AS352" i="12" s="1"/>
  <c r="AU383" i="12"/>
  <c r="AV383" i="12" s="1"/>
  <c r="Q375" i="12"/>
  <c r="R375" i="12" s="1"/>
  <c r="AN369" i="12"/>
  <c r="AP392" i="12"/>
  <c r="AS399" i="12"/>
  <c r="DZ376" i="12"/>
  <c r="AS406" i="12"/>
  <c r="BD412" i="12"/>
  <c r="BE412" i="12"/>
  <c r="BF412" i="12" s="1"/>
  <c r="AN425" i="12"/>
  <c r="BR433" i="12"/>
  <c r="Y440" i="12"/>
  <c r="AL441" i="12"/>
  <c r="AA430" i="12"/>
  <c r="AB430" i="12" s="1"/>
  <c r="BW452" i="12"/>
  <c r="AN445" i="12"/>
  <c r="BJ449" i="12"/>
  <c r="BK449" i="12" s="1"/>
  <c r="BI449" i="12"/>
  <c r="AD460" i="12"/>
  <c r="Q479" i="12"/>
  <c r="R479" i="12" s="1"/>
  <c r="AI493" i="12"/>
  <c r="F495" i="12"/>
  <c r="Q519" i="12"/>
  <c r="R519" i="12" s="1"/>
  <c r="BD518" i="12"/>
  <c r="BE518" i="12"/>
  <c r="BF518" i="12" s="1"/>
  <c r="AF515" i="12"/>
  <c r="AI515" i="12" s="1"/>
  <c r="AP394" i="12"/>
  <c r="AQ394" i="12" s="1"/>
  <c r="J451" i="12"/>
  <c r="AK471" i="12"/>
  <c r="AL471" i="12" s="1"/>
  <c r="H510" i="12"/>
  <c r="AS458" i="12"/>
  <c r="BC474" i="12"/>
  <c r="BS477" i="12"/>
  <c r="BT477" i="12"/>
  <c r="BU477" i="12"/>
  <c r="AD387" i="12"/>
  <c r="AS420" i="12"/>
  <c r="BH428" i="12"/>
  <c r="AS474" i="12"/>
  <c r="G497" i="12"/>
  <c r="F497" i="12"/>
  <c r="BJ46" i="12"/>
  <c r="BK46" i="12" s="1"/>
  <c r="BI46" i="12"/>
  <c r="BT90" i="12"/>
  <c r="BU90" i="12" s="1"/>
  <c r="BS90" i="12"/>
  <c r="AS209" i="12"/>
  <c r="AL222" i="12"/>
  <c r="AU238" i="12"/>
  <c r="AV238" i="12" s="1"/>
  <c r="BD308" i="12"/>
  <c r="BE308" i="12"/>
  <c r="AO309" i="12"/>
  <c r="AP309" i="12"/>
  <c r="AQ309" i="12" s="1"/>
  <c r="T342" i="12"/>
  <c r="AD370" i="12"/>
  <c r="AD444" i="12"/>
  <c r="BM461" i="12"/>
  <c r="AP484" i="12"/>
  <c r="AQ484" i="12" s="1"/>
  <c r="BD100" i="12"/>
  <c r="BE100" i="12"/>
  <c r="BF100" i="12" s="1"/>
  <c r="AF132" i="12"/>
  <c r="AG132" i="12" s="1"/>
  <c r="AU188" i="12"/>
  <c r="AV188" i="12" s="1"/>
  <c r="BA181" i="12"/>
  <c r="BW267" i="12"/>
  <c r="K222" i="12"/>
  <c r="BI196" i="12"/>
  <c r="BJ196" i="12"/>
  <c r="BK196" i="12" s="1"/>
  <c r="BD201" i="12"/>
  <c r="BE201" i="12"/>
  <c r="BF201" i="12"/>
  <c r="F274" i="12"/>
  <c r="BS285" i="12"/>
  <c r="R363" i="12"/>
  <c r="AB380" i="12"/>
  <c r="H382" i="12"/>
  <c r="BD426" i="12"/>
  <c r="I429" i="12"/>
  <c r="BA412" i="12"/>
  <c r="BC412" i="12" s="1"/>
  <c r="FE413" i="12"/>
  <c r="EW413" i="12"/>
  <c r="BT444" i="12"/>
  <c r="BU444" i="12" s="1"/>
  <c r="BS444" i="12"/>
  <c r="BT450" i="12"/>
  <c r="BU450" i="12" s="1"/>
  <c r="BA446" i="12"/>
  <c r="BF437" i="12"/>
  <c r="BH437" i="12" s="1"/>
  <c r="AX473" i="12"/>
  <c r="BC476" i="12"/>
  <c r="H479" i="12"/>
  <c r="G479" i="12"/>
  <c r="I479" i="12" s="1"/>
  <c r="F479" i="12"/>
  <c r="F481" i="12"/>
  <c r="BS497" i="12"/>
  <c r="BU497" i="12" s="1"/>
  <c r="BT497" i="12"/>
  <c r="AP512" i="12"/>
  <c r="AQ512" i="12" s="1"/>
  <c r="Y520" i="12"/>
  <c r="BI493" i="12"/>
  <c r="AD490" i="12"/>
  <c r="AU519" i="12"/>
  <c r="AV519" i="12" s="1"/>
  <c r="AI303" i="12"/>
  <c r="AU355" i="12"/>
  <c r="AV355" i="12" s="1"/>
  <c r="BW356" i="12"/>
  <c r="AB394" i="12"/>
  <c r="AD394" i="12" s="1"/>
  <c r="AF425" i="12"/>
  <c r="AG425" i="12" s="1"/>
  <c r="BT428" i="12"/>
  <c r="BK413" i="12"/>
  <c r="V458" i="12"/>
  <c r="W458" i="12" s="1"/>
  <c r="BE482" i="12"/>
  <c r="BF482" i="12" s="1"/>
  <c r="AA452" i="12"/>
  <c r="AB452" i="12" s="1"/>
  <c r="H478" i="12"/>
  <c r="AP506" i="12"/>
  <c r="AQ506" i="12" s="1"/>
  <c r="BH105" i="12"/>
  <c r="BM148" i="12"/>
  <c r="AU166" i="12"/>
  <c r="AX166" i="12" s="1"/>
  <c r="AS203" i="12"/>
  <c r="BT364" i="12"/>
  <c r="BU364" i="12" s="1"/>
  <c r="BT397" i="12"/>
  <c r="BU397" i="12" s="1"/>
  <c r="EW446" i="12"/>
  <c r="BK473" i="12"/>
  <c r="AX475" i="12"/>
  <c r="AS487" i="12"/>
  <c r="I30" i="12"/>
  <c r="AZ151" i="12"/>
  <c r="BA151" i="12" s="1"/>
  <c r="DZ90" i="12"/>
  <c r="AS130" i="12"/>
  <c r="T24" i="12"/>
  <c r="BM175" i="12"/>
  <c r="DZ179" i="12"/>
  <c r="J222" i="12"/>
  <c r="L222" i="12" s="1"/>
  <c r="Q206" i="12"/>
  <c r="R206" i="12" s="1"/>
  <c r="BS219" i="12"/>
  <c r="BT219" i="12"/>
  <c r="BU219" i="12" s="1"/>
  <c r="J256" i="12"/>
  <c r="AL228" i="12"/>
  <c r="AS255" i="12"/>
  <c r="F312" i="12"/>
  <c r="AF292" i="12"/>
  <c r="AG292" i="12" s="1"/>
  <c r="BI301" i="12"/>
  <c r="G275" i="12"/>
  <c r="H275" i="12"/>
  <c r="F275" i="12"/>
  <c r="BD304" i="12"/>
  <c r="Y338" i="12"/>
  <c r="AV336" i="12"/>
  <c r="AX336" i="12" s="1"/>
  <c r="AV342" i="12"/>
  <c r="BU372" i="12"/>
  <c r="BW372" i="12" s="1"/>
  <c r="AL383" i="12"/>
  <c r="AP366" i="12"/>
  <c r="AQ366" i="12" s="1"/>
  <c r="BP375" i="12"/>
  <c r="AP387" i="12"/>
  <c r="AQ387" i="12" s="1"/>
  <c r="W387" i="12"/>
  <c r="Y387" i="12" s="1"/>
  <c r="AD406" i="12"/>
  <c r="BD354" i="12"/>
  <c r="DZ405" i="12"/>
  <c r="AB402" i="12"/>
  <c r="AD402" i="12" s="1"/>
  <c r="AA407" i="12"/>
  <c r="AB407" i="12" s="1"/>
  <c r="F418" i="12"/>
  <c r="AI441" i="12"/>
  <c r="V442" i="12"/>
  <c r="W442" i="12" s="1"/>
  <c r="AP432" i="12"/>
  <c r="V452" i="12"/>
  <c r="W452" i="12" s="1"/>
  <c r="AI445" i="12"/>
  <c r="J461" i="12"/>
  <c r="H460" i="12"/>
  <c r="BT457" i="12"/>
  <c r="BU457" i="12" s="1"/>
  <c r="AN449" i="12"/>
  <c r="K472" i="12"/>
  <c r="BC472" i="12"/>
  <c r="G470" i="12"/>
  <c r="F470" i="12"/>
  <c r="BC496" i="12"/>
  <c r="DZ487" i="12"/>
  <c r="FE485" i="12"/>
  <c r="EW485" i="12"/>
  <c r="BR509" i="12"/>
  <c r="R349" i="12"/>
  <c r="V364" i="12"/>
  <c r="W364" i="12" s="1"/>
  <c r="AQ410" i="12"/>
  <c r="BN401" i="12"/>
  <c r="AP457" i="12"/>
  <c r="AQ457" i="12" s="1"/>
  <c r="AA484" i="12"/>
  <c r="AB484" i="12" s="1"/>
  <c r="BA487" i="12"/>
  <c r="EW512" i="12"/>
  <c r="Z467" i="12"/>
  <c r="AA467" i="12" s="1"/>
  <c r="Y478" i="12"/>
  <c r="EW517" i="12"/>
  <c r="AP440" i="12"/>
  <c r="AQ440" i="12" s="1"/>
  <c r="F434" i="12"/>
  <c r="BS436" i="12"/>
  <c r="BD462" i="12"/>
  <c r="BE462" i="12" s="1"/>
  <c r="BF462" i="12" s="1"/>
  <c r="AF475" i="12"/>
  <c r="AG475" i="12" s="1"/>
  <c r="AE475" i="12"/>
  <c r="AZ507" i="12"/>
  <c r="BA507" i="12" s="1"/>
  <c r="BF30" i="12"/>
  <c r="BH30" i="12" s="1"/>
  <c r="AX54" i="12"/>
  <c r="AA133" i="12"/>
  <c r="AB133" i="12" s="1"/>
  <c r="AU236" i="12"/>
  <c r="AV236" i="12" s="1"/>
  <c r="AN254" i="12"/>
  <c r="AV274" i="12"/>
  <c r="Q305" i="12"/>
  <c r="R305" i="12" s="1"/>
  <c r="F366" i="12"/>
  <c r="V390" i="12"/>
  <c r="W390" i="12" s="1"/>
  <c r="BR441" i="12"/>
  <c r="V457" i="12"/>
  <c r="W457" i="12" s="1"/>
  <c r="BD111" i="12"/>
  <c r="BE111" i="12" s="1"/>
  <c r="BF111" i="12" s="1"/>
  <c r="Y145" i="12"/>
  <c r="BJ44" i="12"/>
  <c r="BK44" i="12" s="1"/>
  <c r="BE120" i="12"/>
  <c r="BF120" i="12" s="1"/>
  <c r="BD120" i="12"/>
  <c r="U75" i="12"/>
  <c r="V75" i="12"/>
  <c r="W75" i="12" s="1"/>
  <c r="AI166" i="12"/>
  <c r="BE149" i="12"/>
  <c r="BF149" i="12" s="1"/>
  <c r="T196" i="12"/>
  <c r="BH226" i="12"/>
  <c r="AV258" i="12"/>
  <c r="AD241" i="12"/>
  <c r="AK244" i="12"/>
  <c r="AL244" i="12" s="1"/>
  <c r="BO278" i="12"/>
  <c r="BP278" i="12" s="1"/>
  <c r="BN278" i="12"/>
  <c r="AF286" i="12"/>
  <c r="DZ269" i="12"/>
  <c r="AZ322" i="12"/>
  <c r="BA322" i="12" s="1"/>
  <c r="AB498" i="12"/>
  <c r="V105" i="12"/>
  <c r="W105" i="12" s="1"/>
  <c r="BC105" i="12"/>
  <c r="W161" i="12"/>
  <c r="BH138" i="12"/>
  <c r="V110" i="12"/>
  <c r="W110" i="12" s="1"/>
  <c r="BT173" i="12"/>
  <c r="BU173" i="12" s="1"/>
  <c r="EW164" i="12"/>
  <c r="AV204" i="12"/>
  <c r="F233" i="12"/>
  <c r="H233" i="12"/>
  <c r="I233" i="12" s="1"/>
  <c r="G233" i="12"/>
  <c r="J243" i="12"/>
  <c r="DZ200" i="12"/>
  <c r="FF240" i="12"/>
  <c r="EW240" i="12"/>
  <c r="F244" i="12"/>
  <c r="F235" i="12"/>
  <c r="AX297" i="12"/>
  <c r="EW261" i="12"/>
  <c r="AS281" i="12"/>
  <c r="DZ324" i="12"/>
  <c r="AS322" i="12"/>
  <c r="J317" i="12"/>
  <c r="AQ319" i="12"/>
  <c r="AS319" i="12" s="1"/>
  <c r="BS368" i="12"/>
  <c r="J345" i="12"/>
  <c r="Y361" i="12"/>
  <c r="BU380" i="12"/>
  <c r="BW380" i="12" s="1"/>
  <c r="AF371" i="12"/>
  <c r="AG371" i="12" s="1"/>
  <c r="T370" i="12"/>
  <c r="BI369" i="12"/>
  <c r="BJ369" i="12"/>
  <c r="K395" i="12"/>
  <c r="AU389" i="12"/>
  <c r="AV389" i="12" s="1"/>
  <c r="EW357" i="12"/>
  <c r="T400" i="12"/>
  <c r="BW404" i="12"/>
  <c r="AX395" i="12"/>
  <c r="DZ407" i="12"/>
  <c r="V428" i="12"/>
  <c r="W428" i="12" s="1"/>
  <c r="DZ429" i="12"/>
  <c r="Y429" i="12"/>
  <c r="BJ435" i="12"/>
  <c r="BK435" i="12" s="1"/>
  <c r="BR440" i="12"/>
  <c r="DZ452" i="12"/>
  <c r="BE456" i="12"/>
  <c r="BF456" i="12" s="1"/>
  <c r="BJ465" i="12"/>
  <c r="BK465" i="12" s="1"/>
  <c r="BI465" i="12"/>
  <c r="DZ465" i="12"/>
  <c r="BW467" i="12"/>
  <c r="AA488" i="12"/>
  <c r="AB488" i="12" s="1"/>
  <c r="BR495" i="12"/>
  <c r="AI501" i="12"/>
  <c r="K516" i="12"/>
  <c r="L516" i="12" s="1"/>
  <c r="DZ517" i="12"/>
  <c r="BR320" i="12"/>
  <c r="BC341" i="12"/>
  <c r="AP358" i="12"/>
  <c r="AQ358" i="12" s="1"/>
  <c r="F380" i="12"/>
  <c r="BD352" i="12"/>
  <c r="BF352" i="12" s="1"/>
  <c r="BE352" i="12"/>
  <c r="BO383" i="12"/>
  <c r="BP383" i="12" s="1"/>
  <c r="BC360" i="12"/>
  <c r="V392" i="12"/>
  <c r="W392" i="12" s="1"/>
  <c r="AS390" i="12"/>
  <c r="AZ384" i="12"/>
  <c r="BA384" i="12" s="1"/>
  <c r="EW377" i="12"/>
  <c r="BD400" i="12"/>
  <c r="EW433" i="12"/>
  <c r="BW432" i="12"/>
  <c r="AQ444" i="12"/>
  <c r="AS444" i="12" s="1"/>
  <c r="AD454" i="12"/>
  <c r="BP464" i="12"/>
  <c r="BR464" i="12" s="1"/>
  <c r="T480" i="12"/>
  <c r="BH510" i="12"/>
  <c r="BE432" i="12"/>
  <c r="BF432" i="12" s="1"/>
  <c r="AS460" i="12"/>
  <c r="BW486" i="12"/>
  <c r="BT510" i="12"/>
  <c r="BU510" i="12" s="1"/>
  <c r="AZ119" i="12"/>
  <c r="BA119" i="12" s="1"/>
  <c r="AK172" i="12"/>
  <c r="AL172" i="12" s="1"/>
  <c r="AO143" i="12"/>
  <c r="T244" i="12"/>
  <c r="AA316" i="12"/>
  <c r="AB316" i="12" s="1"/>
  <c r="AU331" i="12"/>
  <c r="AV331" i="12" s="1"/>
  <c r="AU353" i="12"/>
  <c r="BE392" i="12"/>
  <c r="BF392" i="12" s="1"/>
  <c r="Q403" i="12"/>
  <c r="R403" i="12" s="1"/>
  <c r="F425" i="12"/>
  <c r="EW429" i="12"/>
  <c r="BC462" i="12"/>
  <c r="BW472" i="12"/>
  <c r="BU147" i="12"/>
  <c r="BW147" i="12" s="1"/>
  <c r="F56" i="12"/>
  <c r="L135" i="12"/>
  <c r="BK84" i="12"/>
  <c r="AF148" i="12"/>
  <c r="AG148" i="12" s="1"/>
  <c r="DZ142" i="12"/>
  <c r="AZ179" i="12"/>
  <c r="BA179" i="12" s="1"/>
  <c r="BW153" i="12"/>
  <c r="J169" i="12"/>
  <c r="K169" i="12" s="1"/>
  <c r="DZ181" i="12"/>
  <c r="AZ217" i="12"/>
  <c r="BA217" i="12" s="1"/>
  <c r="V217" i="12"/>
  <c r="W217" i="12" s="1"/>
  <c r="BM218" i="12"/>
  <c r="K216" i="12"/>
  <c r="T238" i="12"/>
  <c r="BE279" i="12"/>
  <c r="BF279" i="12" s="1"/>
  <c r="BD279" i="12"/>
  <c r="R278" i="12"/>
  <c r="BR286" i="12"/>
  <c r="AU262" i="12"/>
  <c r="AV262" i="12" s="1"/>
  <c r="BA328" i="12"/>
  <c r="BC328" i="12" s="1"/>
  <c r="BW350" i="12"/>
  <c r="AU493" i="12"/>
  <c r="AV493" i="12" s="1"/>
  <c r="BT53" i="12"/>
  <c r="BU53" i="12" s="1"/>
  <c r="BE47" i="12"/>
  <c r="BF47" i="12" s="1"/>
  <c r="K75" i="12"/>
  <c r="BC97" i="12"/>
  <c r="BE91" i="12"/>
  <c r="BF91" i="12" s="1"/>
  <c r="BI32" i="12"/>
  <c r="BJ32" i="12"/>
  <c r="BK32" i="12" s="1"/>
  <c r="Z129" i="12"/>
  <c r="W165" i="12"/>
  <c r="Y165" i="12" s="1"/>
  <c r="AD223" i="12"/>
  <c r="BA209" i="12"/>
  <c r="V219" i="12"/>
  <c r="W219" i="12" s="1"/>
  <c r="AU222" i="12"/>
  <c r="AV222" i="12" s="1"/>
  <c r="AF228" i="12"/>
  <c r="AG228" i="12" s="1"/>
  <c r="AZ237" i="12"/>
  <c r="BA237" i="12" s="1"/>
  <c r="BE239" i="12"/>
  <c r="BF239" i="12" s="1"/>
  <c r="BD239" i="12"/>
  <c r="BT279" i="12"/>
  <c r="BU279" i="12" s="1"/>
  <c r="L289" i="12"/>
  <c r="AG274" i="12"/>
  <c r="DZ300" i="12"/>
  <c r="BE312" i="12"/>
  <c r="BF312" i="12" s="1"/>
  <c r="BD312" i="12"/>
  <c r="AA289" i="12"/>
  <c r="AB289" i="12" s="1"/>
  <c r="DZ322" i="12"/>
  <c r="DZ291" i="12"/>
  <c r="BJ311" i="12"/>
  <c r="BK311" i="12" s="1"/>
  <c r="BI311" i="12"/>
  <c r="AB319" i="12"/>
  <c r="BU333" i="12"/>
  <c r="AD374" i="12"/>
  <c r="BJ359" i="12"/>
  <c r="BK359" i="12" s="1"/>
  <c r="BD366" i="12"/>
  <c r="BE366" i="12"/>
  <c r="BF366" i="12" s="1"/>
  <c r="AZ376" i="12"/>
  <c r="BA376" i="12" s="1"/>
  <c r="BR406" i="12"/>
  <c r="AX394" i="12"/>
  <c r="Q473" i="12"/>
  <c r="R473" i="12" s="1"/>
  <c r="AX499" i="12"/>
  <c r="M289" i="12"/>
  <c r="BF328" i="12"/>
  <c r="BH328" i="12" s="1"/>
  <c r="BE442" i="12"/>
  <c r="BF442" i="12" s="1"/>
  <c r="K214" i="12"/>
  <c r="BU410" i="12" l="1"/>
  <c r="M436" i="12"/>
  <c r="L436" i="12"/>
  <c r="H520" i="12"/>
  <c r="H363" i="12"/>
  <c r="I363" i="12" s="1"/>
  <c r="K456" i="12"/>
  <c r="L456" i="12" s="1"/>
  <c r="I202" i="12"/>
  <c r="AX433" i="12"/>
  <c r="N414" i="12"/>
  <c r="O414" i="12"/>
  <c r="O516" i="12"/>
  <c r="J58" i="12"/>
  <c r="M516" i="12"/>
  <c r="I328" i="12"/>
  <c r="N436" i="12"/>
  <c r="AI278" i="12"/>
  <c r="N421" i="12"/>
  <c r="O421" i="12" s="1"/>
  <c r="AS211" i="12"/>
  <c r="H335" i="12"/>
  <c r="AQ251" i="12"/>
  <c r="AS251" i="12" s="1"/>
  <c r="N170" i="12"/>
  <c r="O170" i="12" s="1"/>
  <c r="BW115" i="12"/>
  <c r="L218" i="12"/>
  <c r="M218" i="12" s="1"/>
  <c r="M36" i="12"/>
  <c r="I353" i="12"/>
  <c r="H353" i="12"/>
  <c r="H246" i="12"/>
  <c r="H70" i="12"/>
  <c r="I266" i="12"/>
  <c r="I340" i="12"/>
  <c r="J340" i="12" s="1"/>
  <c r="H137" i="12"/>
  <c r="I308" i="12"/>
  <c r="R32" i="12"/>
  <c r="T32" i="12" s="1"/>
  <c r="N115" i="12"/>
  <c r="O115" i="12" s="1"/>
  <c r="AD300" i="12"/>
  <c r="AD426" i="12"/>
  <c r="I521" i="12"/>
  <c r="H428" i="12"/>
  <c r="BW155" i="12"/>
  <c r="O14" i="12"/>
  <c r="J479" i="12"/>
  <c r="K479" i="12" s="1"/>
  <c r="H358" i="12"/>
  <c r="T103" i="12"/>
  <c r="O178" i="12"/>
  <c r="M334" i="12"/>
  <c r="J351" i="12"/>
  <c r="K351" i="12" s="1"/>
  <c r="H351" i="12"/>
  <c r="I351" i="12"/>
  <c r="O245" i="12"/>
  <c r="K201" i="12"/>
  <c r="O259" i="12"/>
  <c r="I18" i="12"/>
  <c r="J18" i="12" s="1"/>
  <c r="H282" i="12"/>
  <c r="H103" i="12"/>
  <c r="I420" i="12"/>
  <c r="J420" i="12" s="1"/>
  <c r="I490" i="12"/>
  <c r="I364" i="12"/>
  <c r="H364" i="12"/>
  <c r="I388" i="12"/>
  <c r="J388" i="12"/>
  <c r="K388" i="12" s="1"/>
  <c r="L388" i="12" s="1"/>
  <c r="AS65" i="12"/>
  <c r="I500" i="12"/>
  <c r="J500" i="12" s="1"/>
  <c r="I55" i="12"/>
  <c r="K55" i="12" s="1"/>
  <c r="J188" i="12"/>
  <c r="N400" i="12"/>
  <c r="O400" i="12" s="1"/>
  <c r="H37" i="12"/>
  <c r="BP323" i="12"/>
  <c r="BR323" i="12" s="1"/>
  <c r="H142" i="12"/>
  <c r="AI262" i="12"/>
  <c r="K285" i="12"/>
  <c r="L285" i="12" s="1"/>
  <c r="J295" i="12"/>
  <c r="AX174" i="12"/>
  <c r="I462" i="12"/>
  <c r="H462" i="12"/>
  <c r="BF59" i="12"/>
  <c r="J185" i="12"/>
  <c r="H434" i="12"/>
  <c r="BC416" i="12"/>
  <c r="H182" i="12"/>
  <c r="BK22" i="12"/>
  <c r="J189" i="12"/>
  <c r="L189" i="12" s="1"/>
  <c r="H408" i="12"/>
  <c r="K454" i="12"/>
  <c r="K199" i="12"/>
  <c r="K511" i="12"/>
  <c r="K359" i="12"/>
  <c r="H47" i="12"/>
  <c r="AN403" i="12"/>
  <c r="BW478" i="12"/>
  <c r="M184" i="12"/>
  <c r="BW107" i="12"/>
  <c r="BM56" i="12"/>
  <c r="BH424" i="12"/>
  <c r="J328" i="12"/>
  <c r="K146" i="12"/>
  <c r="BH77" i="12"/>
  <c r="BU377" i="12"/>
  <c r="BW377" i="12" s="1"/>
  <c r="BM48" i="12"/>
  <c r="BI499" i="12"/>
  <c r="BI411" i="12"/>
  <c r="O91" i="12"/>
  <c r="BC408" i="12"/>
  <c r="BE478" i="12"/>
  <c r="BD478" i="12"/>
  <c r="L472" i="12"/>
  <c r="M472" i="12" s="1"/>
  <c r="N472" i="12" s="1"/>
  <c r="BA416" i="12"/>
  <c r="AQ275" i="12"/>
  <c r="AS275" i="12" s="1"/>
  <c r="K192" i="12"/>
  <c r="M192" i="12" s="1"/>
  <c r="N192" i="12" s="1"/>
  <c r="BD70" i="12"/>
  <c r="J172" i="12"/>
  <c r="BI433" i="12"/>
  <c r="AS81" i="12"/>
  <c r="BW120" i="12"/>
  <c r="L91" i="12"/>
  <c r="AQ175" i="12"/>
  <c r="AS175" i="12" s="1"/>
  <c r="BM311" i="12"/>
  <c r="BM465" i="12"/>
  <c r="AV104" i="12"/>
  <c r="AX104" i="12" s="1"/>
  <c r="BR278" i="12"/>
  <c r="I275" i="12"/>
  <c r="J275" i="12" s="1"/>
  <c r="BJ301" i="12"/>
  <c r="BK301" i="12" s="1"/>
  <c r="BM301" i="12" s="1"/>
  <c r="BM196" i="12"/>
  <c r="BH308" i="12"/>
  <c r="BM46" i="12"/>
  <c r="BH518" i="12"/>
  <c r="BM449" i="12"/>
  <c r="AD225" i="12"/>
  <c r="H183" i="12"/>
  <c r="I107" i="12"/>
  <c r="H80" i="12"/>
  <c r="BF79" i="12"/>
  <c r="H66" i="12"/>
  <c r="I66" i="12" s="1"/>
  <c r="W306" i="12"/>
  <c r="Y306" i="12" s="1"/>
  <c r="BE59" i="12"/>
  <c r="H74" i="12"/>
  <c r="I74" i="12" s="1"/>
  <c r="BD259" i="12"/>
  <c r="BE259" i="12" s="1"/>
  <c r="BF259" i="12" s="1"/>
  <c r="BM16" i="12"/>
  <c r="BJ22" i="12"/>
  <c r="I313" i="12"/>
  <c r="K313" i="12" s="1"/>
  <c r="G248" i="12"/>
  <c r="H248" i="12" s="1"/>
  <c r="I88" i="12"/>
  <c r="J88" i="12" s="1"/>
  <c r="BF496" i="12"/>
  <c r="BH29" i="12"/>
  <c r="BW247" i="12"/>
  <c r="J280" i="12"/>
  <c r="AQ27" i="12"/>
  <c r="AS27" i="12" s="1"/>
  <c r="K252" i="12"/>
  <c r="M252" i="12" s="1"/>
  <c r="N252" i="12" s="1"/>
  <c r="BH45" i="12"/>
  <c r="G283" i="12"/>
  <c r="BU115" i="12"/>
  <c r="BC90" i="12"/>
  <c r="AI228" i="12"/>
  <c r="AB265" i="12"/>
  <c r="AL214" i="12"/>
  <c r="AN214" i="12" s="1"/>
  <c r="BC384" i="12"/>
  <c r="I347" i="12"/>
  <c r="BH456" i="12"/>
  <c r="AI371" i="12"/>
  <c r="AN244" i="12"/>
  <c r="BH149" i="12"/>
  <c r="I189" i="12"/>
  <c r="H185" i="12"/>
  <c r="Y488" i="12"/>
  <c r="AS387" i="12"/>
  <c r="BH219" i="12"/>
  <c r="H469" i="12"/>
  <c r="L471" i="12"/>
  <c r="H503" i="12"/>
  <c r="H484" i="12"/>
  <c r="AD430" i="12"/>
  <c r="G297" i="12"/>
  <c r="I241" i="12"/>
  <c r="K241" i="12" s="1"/>
  <c r="BH163" i="12"/>
  <c r="AN14" i="12"/>
  <c r="AS153" i="12"/>
  <c r="AL327" i="12"/>
  <c r="AN327" i="12" s="1"/>
  <c r="BW241" i="12"/>
  <c r="BH210" i="12"/>
  <c r="AI124" i="12"/>
  <c r="BH107" i="12"/>
  <c r="AN234" i="12"/>
  <c r="BE23" i="12"/>
  <c r="BF23" i="12" s="1"/>
  <c r="BH23" i="12" s="1"/>
  <c r="AD190" i="12"/>
  <c r="BO142" i="12"/>
  <c r="BP142" i="12" s="1"/>
  <c r="BR142" i="12" s="1"/>
  <c r="H57" i="12"/>
  <c r="I195" i="12"/>
  <c r="BT37" i="12"/>
  <c r="BU37" i="12" s="1"/>
  <c r="J379" i="12"/>
  <c r="K379" i="12" s="1"/>
  <c r="H71" i="12"/>
  <c r="AD195" i="12"/>
  <c r="L192" i="12"/>
  <c r="O192" i="12" s="1"/>
  <c r="BJ56" i="12"/>
  <c r="Y190" i="12"/>
  <c r="AD448" i="12"/>
  <c r="H445" i="12"/>
  <c r="AS452" i="12"/>
  <c r="H496" i="12"/>
  <c r="BM344" i="12"/>
  <c r="J490" i="12"/>
  <c r="I387" i="12"/>
  <c r="L318" i="12"/>
  <c r="M318" i="12" s="1"/>
  <c r="BM258" i="12"/>
  <c r="N160" i="12"/>
  <c r="O160" i="12" s="1"/>
  <c r="J438" i="12"/>
  <c r="AD360" i="12"/>
  <c r="BM238" i="12"/>
  <c r="Y103" i="12"/>
  <c r="Y51" i="12"/>
  <c r="G468" i="12"/>
  <c r="H468" i="12" s="1"/>
  <c r="BD338" i="12"/>
  <c r="AX114" i="12"/>
  <c r="Y324" i="12"/>
  <c r="T176" i="12"/>
  <c r="Y153" i="12"/>
  <c r="G238" i="12"/>
  <c r="H238" i="12" s="1"/>
  <c r="J234" i="12"/>
  <c r="Y179" i="12"/>
  <c r="BM421" i="12"/>
  <c r="BW392" i="12"/>
  <c r="AP251" i="12"/>
  <c r="BF193" i="12"/>
  <c r="AQ127" i="12"/>
  <c r="AS127" i="12" s="1"/>
  <c r="G321" i="12"/>
  <c r="BH269" i="12"/>
  <c r="BH141" i="12"/>
  <c r="BI152" i="12"/>
  <c r="BJ152" i="12"/>
  <c r="BK152" i="12" s="1"/>
  <c r="BJ351" i="12"/>
  <c r="BK351" i="12" s="1"/>
  <c r="BM351" i="12" s="1"/>
  <c r="BH267" i="12"/>
  <c r="T48" i="12"/>
  <c r="BH300" i="12"/>
  <c r="I232" i="12"/>
  <c r="BF424" i="12"/>
  <c r="L345" i="12"/>
  <c r="H118" i="12"/>
  <c r="AS31" i="12"/>
  <c r="K328" i="12"/>
  <c r="L328" i="12" s="1"/>
  <c r="BW113" i="12"/>
  <c r="BH408" i="12"/>
  <c r="J454" i="12"/>
  <c r="I348" i="12"/>
  <c r="M302" i="12"/>
  <c r="N302" i="12" s="1"/>
  <c r="O302" i="12" s="1"/>
  <c r="BM78" i="12"/>
  <c r="I460" i="12"/>
  <c r="I384" i="12"/>
  <c r="J384" i="12"/>
  <c r="K384" i="12" s="1"/>
  <c r="BJ515" i="12"/>
  <c r="BM515" i="12" s="1"/>
  <c r="AB426" i="12"/>
  <c r="BW261" i="12"/>
  <c r="BC312" i="12"/>
  <c r="L163" i="12"/>
  <c r="BH197" i="12"/>
  <c r="AI116" i="12"/>
  <c r="G98" i="12"/>
  <c r="BH21" i="12"/>
  <c r="N91" i="12"/>
  <c r="G205" i="12"/>
  <c r="BO106" i="12"/>
  <c r="BP106" i="12" s="1"/>
  <c r="BR106" i="12" s="1"/>
  <c r="AX421" i="12"/>
  <c r="BW394" i="12"/>
  <c r="BF487" i="12"/>
  <c r="BH512" i="12"/>
  <c r="BD261" i="12"/>
  <c r="BW170" i="12"/>
  <c r="Q224" i="12"/>
  <c r="R224" i="12" s="1"/>
  <c r="T224" i="12" s="1"/>
  <c r="BM108" i="12"/>
  <c r="K152" i="12"/>
  <c r="K102" i="12"/>
  <c r="BW60" i="12"/>
  <c r="H86" i="12"/>
  <c r="AS418" i="12"/>
  <c r="BJ14" i="12"/>
  <c r="BK14" i="12" s="1"/>
  <c r="BW299" i="12"/>
  <c r="BR282" i="12"/>
  <c r="AN212" i="12"/>
  <c r="BW80" i="12"/>
  <c r="H167" i="12"/>
  <c r="BW151" i="12"/>
  <c r="BC111" i="12"/>
  <c r="Y80" i="12"/>
  <c r="BH380" i="12"/>
  <c r="O436" i="12"/>
  <c r="AI256" i="12"/>
  <c r="BE113" i="12"/>
  <c r="BE492" i="12"/>
  <c r="BH492" i="12" s="1"/>
  <c r="T188" i="12"/>
  <c r="BF80" i="12"/>
  <c r="BJ198" i="12"/>
  <c r="BH516" i="12"/>
  <c r="Y110" i="12"/>
  <c r="Y233" i="12"/>
  <c r="BW398" i="12"/>
  <c r="BM371" i="12"/>
  <c r="BK192" i="12"/>
  <c r="H212" i="12"/>
  <c r="BH448" i="12"/>
  <c r="I428" i="12"/>
  <c r="M428" i="12" s="1"/>
  <c r="N428" i="12" s="1"/>
  <c r="BO393" i="12"/>
  <c r="BR393" i="12" s="1"/>
  <c r="BJ134" i="12"/>
  <c r="H308" i="12"/>
  <c r="BI483" i="12"/>
  <c r="BE470" i="12"/>
  <c r="BH470" i="12" s="1"/>
  <c r="G404" i="12"/>
  <c r="L373" i="12"/>
  <c r="AV156" i="12"/>
  <c r="AX156" i="12" s="1"/>
  <c r="AQ498" i="12"/>
  <c r="AS498" i="12" s="1"/>
  <c r="M128" i="12"/>
  <c r="N128" i="12" s="1"/>
  <c r="O128" i="12" s="1"/>
  <c r="AN455" i="12"/>
  <c r="J217" i="12"/>
  <c r="H62" i="12"/>
  <c r="BP72" i="12"/>
  <c r="BD195" i="12"/>
  <c r="L327" i="12"/>
  <c r="M327" i="12" s="1"/>
  <c r="N327" i="12" s="1"/>
  <c r="K226" i="12"/>
  <c r="AG76" i="12"/>
  <c r="AI76" i="12" s="1"/>
  <c r="BM158" i="12"/>
  <c r="AQ33" i="12"/>
  <c r="AS33" i="12" s="1"/>
  <c r="AS454" i="12"/>
  <c r="M406" i="12"/>
  <c r="AQ110" i="12"/>
  <c r="AS110" i="12" s="1"/>
  <c r="AG511" i="12"/>
  <c r="AI511" i="12" s="1"/>
  <c r="AL134" i="12"/>
  <c r="AN134" i="12" s="1"/>
  <c r="BW35" i="12"/>
  <c r="BU328" i="12"/>
  <c r="BW328" i="12" s="1"/>
  <c r="AG262" i="12"/>
  <c r="AI102" i="12"/>
  <c r="K310" i="12"/>
  <c r="M310" i="12" s="1"/>
  <c r="N310" i="12" s="1"/>
  <c r="O310" i="12" s="1"/>
  <c r="K223" i="12"/>
  <c r="BI268" i="12"/>
  <c r="BJ76" i="12"/>
  <c r="BK76" i="12"/>
  <c r="BI76" i="12"/>
  <c r="AQ502" i="12"/>
  <c r="AS502" i="12" s="1"/>
  <c r="AQ416" i="12"/>
  <c r="AS416" i="12" s="1"/>
  <c r="AB300" i="12"/>
  <c r="BO108" i="12"/>
  <c r="J278" i="12"/>
  <c r="K278" i="12" s="1"/>
  <c r="BR88" i="12"/>
  <c r="BA404" i="12"/>
  <c r="BC404" i="12" s="1"/>
  <c r="W330" i="12"/>
  <c r="Y330" i="12" s="1"/>
  <c r="BR82" i="12"/>
  <c r="BF50" i="12"/>
  <c r="BH50" i="12" s="1"/>
  <c r="AS97" i="12"/>
  <c r="AN501" i="12"/>
  <c r="AL479" i="12"/>
  <c r="AN479" i="12" s="1"/>
  <c r="AG449" i="12"/>
  <c r="AI449" i="12" s="1"/>
  <c r="Y407" i="12"/>
  <c r="BA173" i="12"/>
  <c r="BC173" i="12" s="1"/>
  <c r="BI244" i="12"/>
  <c r="AV515" i="12"/>
  <c r="AX515" i="12" s="1"/>
  <c r="W380" i="12"/>
  <c r="Y380" i="12" s="1"/>
  <c r="L54" i="12"/>
  <c r="AQ442" i="12"/>
  <c r="AS442" i="12" s="1"/>
  <c r="H215" i="12"/>
  <c r="AD151" i="12"/>
  <c r="N38" i="12"/>
  <c r="J374" i="12"/>
  <c r="H253" i="12"/>
  <c r="AL303" i="12"/>
  <c r="AN303" i="12" s="1"/>
  <c r="AB227" i="12"/>
  <c r="AD227" i="12" s="1"/>
  <c r="AQ306" i="12"/>
  <c r="AS306" i="12" s="1"/>
  <c r="I21" i="12"/>
  <c r="BA329" i="12"/>
  <c r="BC329" i="12" s="1"/>
  <c r="D4" i="11"/>
  <c r="A19" i="11" s="1"/>
  <c r="C6" i="10"/>
  <c r="L53" i="12"/>
  <c r="M53" i="12" s="1"/>
  <c r="O52" i="12"/>
  <c r="V245" i="12"/>
  <c r="W245" i="12" s="1"/>
  <c r="Y245" i="12" s="1"/>
  <c r="K119" i="12"/>
  <c r="BD356" i="12"/>
  <c r="AV433" i="12"/>
  <c r="BH55" i="12"/>
  <c r="L477" i="12"/>
  <c r="BT366" i="12"/>
  <c r="BW366" i="12" s="1"/>
  <c r="BJ96" i="12"/>
  <c r="BI96" i="12"/>
  <c r="BI401" i="12"/>
  <c r="BJ401" i="12" s="1"/>
  <c r="BK401" i="12" s="1"/>
  <c r="K480" i="12"/>
  <c r="BI365" i="12"/>
  <c r="BJ365" i="12"/>
  <c r="BK365" i="12" s="1"/>
  <c r="BW15" i="12"/>
  <c r="AG278" i="12"/>
  <c r="K73" i="12"/>
  <c r="L73" i="12" s="1"/>
  <c r="BE426" i="12"/>
  <c r="BF426" i="12" s="1"/>
  <c r="BH426" i="12" s="1"/>
  <c r="W400" i="12"/>
  <c r="Y400" i="12" s="1"/>
  <c r="T184" i="12"/>
  <c r="AS39" i="12"/>
  <c r="M93" i="12"/>
  <c r="N93" i="12" s="1"/>
  <c r="O93" i="12" s="1"/>
  <c r="I71" i="12"/>
  <c r="BA320" i="12"/>
  <c r="BC320" i="12" s="1"/>
  <c r="BK56" i="12"/>
  <c r="AX206" i="12"/>
  <c r="H450" i="12"/>
  <c r="J450" i="12" s="1"/>
  <c r="AN513" i="12"/>
  <c r="BI24" i="12"/>
  <c r="AS518" i="12"/>
  <c r="K20" i="12"/>
  <c r="Y67" i="12"/>
  <c r="H39" i="12"/>
  <c r="J410" i="12"/>
  <c r="I410" i="12"/>
  <c r="BM274" i="12"/>
  <c r="BH121" i="12"/>
  <c r="H257" i="12"/>
  <c r="BC418" i="12"/>
  <c r="Y472" i="12"/>
  <c r="AP127" i="12"/>
  <c r="BW341" i="12"/>
  <c r="H398" i="12"/>
  <c r="I227" i="12"/>
  <c r="K227" i="12" s="1"/>
  <c r="T198" i="12"/>
  <c r="BH190" i="12"/>
  <c r="BE424" i="12"/>
  <c r="BR248" i="12"/>
  <c r="I118" i="12"/>
  <c r="J118" i="12" s="1"/>
  <c r="J378" i="12"/>
  <c r="BH388" i="12"/>
  <c r="J352" i="12"/>
  <c r="J348" i="12"/>
  <c r="BM34" i="12"/>
  <c r="BD223" i="12"/>
  <c r="BJ176" i="12"/>
  <c r="BK176" i="12" s="1"/>
  <c r="BM176" i="12" s="1"/>
  <c r="AS49" i="12"/>
  <c r="H205" i="12"/>
  <c r="AQ65" i="12"/>
  <c r="G433" i="12"/>
  <c r="BE110" i="12"/>
  <c r="BF110" i="12" s="1"/>
  <c r="BH110" i="12" s="1"/>
  <c r="BM112" i="12"/>
  <c r="I269" i="12"/>
  <c r="Y241" i="12"/>
  <c r="I448" i="12"/>
  <c r="AX503" i="12"/>
  <c r="I370" i="12"/>
  <c r="J370" i="12" s="1"/>
  <c r="K370" i="12" s="1"/>
  <c r="AS350" i="12"/>
  <c r="AI172" i="12"/>
  <c r="I511" i="12"/>
  <c r="BW454" i="12"/>
  <c r="Y450" i="12"/>
  <c r="AX403" i="12"/>
  <c r="BD299" i="12"/>
  <c r="AI276" i="12"/>
  <c r="BR499" i="12"/>
  <c r="BK198" i="12"/>
  <c r="BM198" i="12" s="1"/>
  <c r="H493" i="12"/>
  <c r="BR268" i="12"/>
  <c r="AD484" i="12"/>
  <c r="G354" i="12"/>
  <c r="BW397" i="12"/>
  <c r="K428" i="12"/>
  <c r="O428" i="12" s="1"/>
  <c r="BJ403" i="12"/>
  <c r="BK403" i="12" s="1"/>
  <c r="AS484" i="12"/>
  <c r="BF470" i="12"/>
  <c r="N334" i="12"/>
  <c r="O334" i="12" s="1"/>
  <c r="R389" i="12"/>
  <c r="BJ346" i="12"/>
  <c r="BI346" i="12"/>
  <c r="BK346" i="12"/>
  <c r="BF175" i="12"/>
  <c r="BH175" i="12" s="1"/>
  <c r="G440" i="12"/>
  <c r="H405" i="12"/>
  <c r="J405" i="12" s="1"/>
  <c r="BE187" i="12"/>
  <c r="BF187" i="12" s="1"/>
  <c r="BD187" i="12"/>
  <c r="M198" i="12"/>
  <c r="N508" i="12"/>
  <c r="O508" i="12" s="1"/>
  <c r="Y376" i="12"/>
  <c r="BU155" i="12"/>
  <c r="J84" i="12"/>
  <c r="L84" i="12" s="1"/>
  <c r="L310" i="12"/>
  <c r="M421" i="12"/>
  <c r="Y269" i="12"/>
  <c r="AL182" i="12"/>
  <c r="AN182" i="12" s="1"/>
  <c r="I478" i="12"/>
  <c r="AG94" i="12"/>
  <c r="AI94" i="12" s="1"/>
  <c r="K26" i="12"/>
  <c r="BP108" i="12"/>
  <c r="BR108" i="12" s="1"/>
  <c r="AV174" i="12"/>
  <c r="I255" i="12"/>
  <c r="J255" i="12" s="1"/>
  <c r="J146" i="12"/>
  <c r="W394" i="12"/>
  <c r="Y394" i="12" s="1"/>
  <c r="AB249" i="12"/>
  <c r="AD249" i="12" s="1"/>
  <c r="R485" i="12"/>
  <c r="BW312" i="12"/>
  <c r="I466" i="12"/>
  <c r="I272" i="12"/>
  <c r="AQ100" i="12"/>
  <c r="AS100" i="12" s="1"/>
  <c r="I16" i="12"/>
  <c r="J16" i="12" s="1"/>
  <c r="BW205" i="12"/>
  <c r="R88" i="12"/>
  <c r="T88" i="12" s="1"/>
  <c r="J97" i="12"/>
  <c r="BD73" i="12"/>
  <c r="BA19" i="12"/>
  <c r="BC19" i="12" s="1"/>
  <c r="W277" i="12"/>
  <c r="I393" i="12"/>
  <c r="K187" i="12"/>
  <c r="AQ59" i="12"/>
  <c r="AS59" i="12" s="1"/>
  <c r="N106" i="12"/>
  <c r="O106" i="12" s="1"/>
  <c r="BI315" i="12"/>
  <c r="BJ315" i="12"/>
  <c r="BK315" i="12" s="1"/>
  <c r="AD423" i="12"/>
  <c r="I450" i="12"/>
  <c r="H387" i="12"/>
  <c r="BR471" i="12"/>
  <c r="BO262" i="12"/>
  <c r="BR262" i="12" s="1"/>
  <c r="I438" i="12"/>
  <c r="K438" i="12" s="1"/>
  <c r="BM381" i="12"/>
  <c r="L268" i="12"/>
  <c r="N268" i="12" s="1"/>
  <c r="O268" i="12" s="1"/>
  <c r="Y177" i="12"/>
  <c r="BJ415" i="12"/>
  <c r="BJ284" i="12"/>
  <c r="BK284" i="12" s="1"/>
  <c r="H371" i="12"/>
  <c r="BR307" i="12"/>
  <c r="BC466" i="12"/>
  <c r="AQ126" i="12"/>
  <c r="AS126" i="12" s="1"/>
  <c r="BH193" i="12"/>
  <c r="I398" i="12"/>
  <c r="J398" i="12" s="1"/>
  <c r="G369" i="12"/>
  <c r="K352" i="12"/>
  <c r="BW260" i="12"/>
  <c r="BH484" i="12"/>
  <c r="BJ389" i="12"/>
  <c r="BM389" i="12" s="1"/>
  <c r="BJ214" i="12"/>
  <c r="BM214" i="12" s="1"/>
  <c r="BE450" i="12"/>
  <c r="BW29" i="12"/>
  <c r="L32" i="12"/>
  <c r="M32" i="12" s="1"/>
  <c r="BT45" i="12"/>
  <c r="J85" i="12"/>
  <c r="K85" i="12" s="1"/>
  <c r="BW121" i="12"/>
  <c r="BE159" i="12"/>
  <c r="I205" i="12"/>
  <c r="H431" i="12"/>
  <c r="BH487" i="12"/>
  <c r="BH298" i="12"/>
  <c r="AI106" i="12"/>
  <c r="BM94" i="12"/>
  <c r="G304" i="12"/>
  <c r="G237" i="12"/>
  <c r="BH173" i="12"/>
  <c r="AD410" i="12"/>
  <c r="BO323" i="12"/>
  <c r="H473" i="12"/>
  <c r="G381" i="12"/>
  <c r="AG172" i="12"/>
  <c r="BW520" i="12"/>
  <c r="BT418" i="12"/>
  <c r="BU418" i="12" s="1"/>
  <c r="BE390" i="12"/>
  <c r="BH390" i="12" s="1"/>
  <c r="BK373" i="12"/>
  <c r="BM373" i="12" s="1"/>
  <c r="BH129" i="12"/>
  <c r="I391" i="12"/>
  <c r="J391" i="12" s="1"/>
  <c r="BP134" i="12"/>
  <c r="BR134" i="12" s="1"/>
  <c r="BR483" i="12"/>
  <c r="BM359" i="12"/>
  <c r="BO96" i="12"/>
  <c r="L169" i="12"/>
  <c r="H394" i="12"/>
  <c r="BJ455" i="12"/>
  <c r="BM455" i="12" s="1"/>
  <c r="BH377" i="12"/>
  <c r="BJ317" i="12"/>
  <c r="BM317" i="12" s="1"/>
  <c r="BJ118" i="12"/>
  <c r="BM118" i="12" s="1"/>
  <c r="G442" i="12"/>
  <c r="BM192" i="12"/>
  <c r="AN375" i="12"/>
  <c r="BE347" i="12"/>
  <c r="BF347" i="12" s="1"/>
  <c r="L428" i="12"/>
  <c r="H242" i="12"/>
  <c r="BH277" i="12"/>
  <c r="J435" i="12"/>
  <c r="K139" i="12"/>
  <c r="L77" i="12"/>
  <c r="M407" i="12"/>
  <c r="N407" i="12" s="1"/>
  <c r="O407" i="12" s="1"/>
  <c r="AG351" i="12"/>
  <c r="AI351" i="12" s="1"/>
  <c r="K147" i="12"/>
  <c r="L147" i="12" s="1"/>
  <c r="AB35" i="12"/>
  <c r="AD35" i="12" s="1"/>
  <c r="BD209" i="12"/>
  <c r="BE209" i="12"/>
  <c r="BF61" i="12"/>
  <c r="BH61" i="12" s="1"/>
  <c r="BI88" i="12"/>
  <c r="I405" i="12"/>
  <c r="G197" i="12"/>
  <c r="N198" i="12"/>
  <c r="O198" i="12" s="1"/>
  <c r="AQ233" i="12"/>
  <c r="AS233" i="12" s="1"/>
  <c r="K403" i="12"/>
  <c r="L403" i="12" s="1"/>
  <c r="K452" i="12"/>
  <c r="L452" i="12" s="1"/>
  <c r="BA402" i="12"/>
  <c r="BC402" i="12" s="1"/>
  <c r="L515" i="12"/>
  <c r="K455" i="12"/>
  <c r="J478" i="12"/>
  <c r="AQ338" i="12"/>
  <c r="AS338" i="12" s="1"/>
  <c r="AS71" i="12"/>
  <c r="AB324" i="12"/>
  <c r="AD324" i="12" s="1"/>
  <c r="O83" i="12"/>
  <c r="AN86" i="12"/>
  <c r="O289" i="12"/>
  <c r="I179" i="12"/>
  <c r="J179" i="12" s="1"/>
  <c r="BA460" i="12"/>
  <c r="BC460" i="12" s="1"/>
  <c r="N14" i="12"/>
  <c r="AD416" i="12"/>
  <c r="AL166" i="12"/>
  <c r="AN166" i="12" s="1"/>
  <c r="AQ137" i="12"/>
  <c r="AS137" i="12" s="1"/>
  <c r="BU348" i="12"/>
  <c r="BW348" i="12" s="1"/>
  <c r="AL403" i="12"/>
  <c r="BT312" i="12"/>
  <c r="M46" i="12"/>
  <c r="N46" i="12" s="1"/>
  <c r="BD235" i="12"/>
  <c r="BE235" i="12" s="1"/>
  <c r="BW177" i="12"/>
  <c r="AB386" i="12"/>
  <c r="AD386" i="12" s="1"/>
  <c r="BR68" i="12"/>
  <c r="I138" i="12"/>
  <c r="AB71" i="12"/>
  <c r="AD71" i="12" s="1"/>
  <c r="I282" i="12"/>
  <c r="N116" i="12"/>
  <c r="O116" i="12" s="1"/>
  <c r="J34" i="12"/>
  <c r="K482" i="12"/>
  <c r="AQ270" i="12"/>
  <c r="AS270" i="12" s="1"/>
  <c r="BU478" i="12"/>
  <c r="J413" i="12"/>
  <c r="N184" i="12"/>
  <c r="O184" i="12" s="1"/>
  <c r="BD488" i="12"/>
  <c r="BE488" i="12"/>
  <c r="BF488" i="12" s="1"/>
  <c r="AQ407" i="12"/>
  <c r="AS407" i="12" s="1"/>
  <c r="H187" i="12"/>
  <c r="R124" i="12"/>
  <c r="T124" i="12" s="1"/>
  <c r="I332" i="12"/>
  <c r="G33" i="12"/>
  <c r="J33" i="12" s="1"/>
  <c r="K33" i="12" s="1"/>
  <c r="J313" i="12"/>
  <c r="I230" i="12"/>
  <c r="BO128" i="12"/>
  <c r="W131" i="12"/>
  <c r="Y131" i="12" s="1"/>
  <c r="BE179" i="12"/>
  <c r="BH179" i="12" s="1"/>
  <c r="H433" i="12"/>
  <c r="I350" i="12"/>
  <c r="L350" i="12" s="1"/>
  <c r="BD486" i="12"/>
  <c r="G389" i="12"/>
  <c r="I85" i="12"/>
  <c r="BT49" i="12"/>
  <c r="BT229" i="12"/>
  <c r="K505" i="12"/>
  <c r="BE173" i="12"/>
  <c r="AX373" i="12"/>
  <c r="BC502" i="12"/>
  <c r="I473" i="12"/>
  <c r="BF390" i="12"/>
  <c r="BE227" i="12"/>
  <c r="BF227" i="12" s="1"/>
  <c r="H521" i="12"/>
  <c r="BR336" i="12"/>
  <c r="BJ124" i="12"/>
  <c r="BK124" i="12" s="1"/>
  <c r="G293" i="12"/>
  <c r="BE230" i="12"/>
  <c r="BH230" i="12" s="1"/>
  <c r="BE151" i="12"/>
  <c r="BF151" i="12" s="1"/>
  <c r="BH151" i="12" s="1"/>
  <c r="AI513" i="12"/>
  <c r="N395" i="12"/>
  <c r="O395" i="12" s="1"/>
  <c r="BK455" i="12"/>
  <c r="G397" i="12"/>
  <c r="BK317" i="12"/>
  <c r="BK118" i="12"/>
  <c r="AS457" i="12"/>
  <c r="J303" i="12"/>
  <c r="BT314" i="12"/>
  <c r="G459" i="12"/>
  <c r="AS512" i="12"/>
  <c r="BT466" i="12"/>
  <c r="J95" i="12"/>
  <c r="W281" i="12"/>
  <c r="Y281" i="12" s="1"/>
  <c r="T52" i="12"/>
  <c r="L407" i="12"/>
  <c r="M160" i="12"/>
  <c r="AI104" i="12"/>
  <c r="Y27" i="12"/>
  <c r="I168" i="12"/>
  <c r="BP305" i="12"/>
  <c r="BR305" i="12" s="1"/>
  <c r="W360" i="12"/>
  <c r="Y360" i="12" s="1"/>
  <c r="V163" i="12"/>
  <c r="W163" i="12" s="1"/>
  <c r="H197" i="12"/>
  <c r="H158" i="12"/>
  <c r="Q32" i="12"/>
  <c r="J382" i="12"/>
  <c r="AQ201" i="12"/>
  <c r="AS201" i="12" s="1"/>
  <c r="I298" i="12"/>
  <c r="M501" i="12"/>
  <c r="N501" i="12" s="1"/>
  <c r="O501" i="12" s="1"/>
  <c r="L223" i="12"/>
  <c r="M223" i="12" s="1"/>
  <c r="BA316" i="12"/>
  <c r="BC316" i="12" s="1"/>
  <c r="G181" i="12"/>
  <c r="J208" i="12"/>
  <c r="K208" i="12" s="1"/>
  <c r="AB193" i="12"/>
  <c r="AD193" i="12" s="1"/>
  <c r="I28" i="12"/>
  <c r="J28" i="12" s="1"/>
  <c r="BJ86" i="12"/>
  <c r="Y30" i="12"/>
  <c r="BA49" i="12"/>
  <c r="BC49" i="12" s="1"/>
  <c r="BA190" i="12"/>
  <c r="BC190" i="12" s="1"/>
  <c r="G64" i="12"/>
  <c r="K243" i="12"/>
  <c r="AV415" i="12"/>
  <c r="AX415" i="12" s="1"/>
  <c r="R453" i="12"/>
  <c r="BU312" i="12"/>
  <c r="BI399" i="12"/>
  <c r="BK399" i="12"/>
  <c r="BJ399" i="12"/>
  <c r="G213" i="12"/>
  <c r="N190" i="12"/>
  <c r="O190" i="12" s="1"/>
  <c r="AL242" i="12"/>
  <c r="AN242" i="12" s="1"/>
  <c r="Y187" i="12"/>
  <c r="AD290" i="12"/>
  <c r="J282" i="12"/>
  <c r="AB366" i="12"/>
  <c r="AD366" i="12" s="1"/>
  <c r="M488" i="12"/>
  <c r="N488" i="12" s="1"/>
  <c r="O488" i="12" s="1"/>
  <c r="Y277" i="12"/>
  <c r="J287" i="12"/>
  <c r="M247" i="12"/>
  <c r="N315" i="12"/>
  <c r="O315" i="12" s="1"/>
  <c r="J393" i="12"/>
  <c r="AD322" i="12"/>
  <c r="J462" i="12"/>
  <c r="BP22" i="12"/>
  <c r="BR22" i="12" s="1"/>
  <c r="I187" i="12"/>
  <c r="M190" i="12"/>
  <c r="J226" i="12"/>
  <c r="L226" i="12" s="1"/>
  <c r="J148" i="12"/>
  <c r="BH59" i="12"/>
  <c r="BH27" i="12"/>
  <c r="K307" i="12"/>
  <c r="M307" i="12" s="1"/>
  <c r="L307" i="12"/>
  <c r="BH352" i="12"/>
  <c r="BM136" i="12"/>
  <c r="Y308" i="12"/>
  <c r="G124" i="12"/>
  <c r="L252" i="12"/>
  <c r="BH91" i="12"/>
  <c r="AS506" i="12"/>
  <c r="BH452" i="12"/>
  <c r="L152" i="12"/>
  <c r="BH462" i="12"/>
  <c r="BE304" i="12"/>
  <c r="BJ493" i="12"/>
  <c r="BT25" i="12"/>
  <c r="BU25" i="12" s="1"/>
  <c r="BW25" i="12" s="1"/>
  <c r="BU160" i="12"/>
  <c r="I252" i="12"/>
  <c r="O252" i="12" s="1"/>
  <c r="H29" i="12"/>
  <c r="H15" i="12"/>
  <c r="I15" i="12" s="1"/>
  <c r="H249" i="12"/>
  <c r="K443" i="12"/>
  <c r="L443" i="12" s="1"/>
  <c r="M443" i="12"/>
  <c r="BA120" i="12"/>
  <c r="G399" i="12"/>
  <c r="J65" i="12"/>
  <c r="AG246" i="12"/>
  <c r="AI246" i="12" s="1"/>
  <c r="BJ74" i="12"/>
  <c r="BF343" i="12"/>
  <c r="BH343" i="12" s="1"/>
  <c r="G126" i="12"/>
  <c r="H193" i="12"/>
  <c r="BO54" i="12"/>
  <c r="BP54" i="12" s="1"/>
  <c r="BR54" i="12" s="1"/>
  <c r="BM471" i="12"/>
  <c r="G125" i="12"/>
  <c r="H125" i="12" s="1"/>
  <c r="G362" i="12"/>
  <c r="BW510" i="12"/>
  <c r="AG286" i="12"/>
  <c r="AI286" i="12" s="1"/>
  <c r="BH436" i="12"/>
  <c r="BJ463" i="12"/>
  <c r="BK463" i="12" s="1"/>
  <c r="BM463" i="12" s="1"/>
  <c r="BW23" i="12"/>
  <c r="AS165" i="12"/>
  <c r="AN351" i="12"/>
  <c r="T214" i="12"/>
  <c r="BF474" i="12"/>
  <c r="BH474" i="12" s="1"/>
  <c r="H356" i="12"/>
  <c r="BC125" i="12"/>
  <c r="G23" i="12"/>
  <c r="H23" i="12" s="1"/>
  <c r="K514" i="12"/>
  <c r="BH362" i="12"/>
  <c r="BK166" i="12"/>
  <c r="BM166" i="12" s="1"/>
  <c r="BT410" i="12"/>
  <c r="BW410" i="12" s="1"/>
  <c r="BT460" i="12"/>
  <c r="BU460" i="12" s="1"/>
  <c r="G292" i="12"/>
  <c r="G415" i="12"/>
  <c r="G166" i="12"/>
  <c r="G380" i="12"/>
  <c r="H380" i="12" s="1"/>
  <c r="BH100" i="12"/>
  <c r="H497" i="12"/>
  <c r="BH270" i="12"/>
  <c r="BH41" i="12"/>
  <c r="M117" i="12"/>
  <c r="N117" i="12" s="1"/>
  <c r="BK62" i="12"/>
  <c r="G19" i="12"/>
  <c r="BM242" i="12"/>
  <c r="BJ471" i="12"/>
  <c r="BM439" i="12"/>
  <c r="G51" i="12"/>
  <c r="BH345" i="12"/>
  <c r="J228" i="12"/>
  <c r="K228" i="12" s="1"/>
  <c r="H228" i="12"/>
  <c r="BW130" i="12"/>
  <c r="J252" i="12"/>
  <c r="H283" i="12"/>
  <c r="I341" i="12"/>
  <c r="BW370" i="12"/>
  <c r="AD289" i="12"/>
  <c r="BK232" i="12"/>
  <c r="M268" i="12"/>
  <c r="AV353" i="12"/>
  <c r="AX353" i="12" s="1"/>
  <c r="G519" i="12"/>
  <c r="BK517" i="12"/>
  <c r="BM517" i="12" s="1"/>
  <c r="AD488" i="12"/>
  <c r="BT337" i="12"/>
  <c r="BW337" i="12" s="1"/>
  <c r="BH324" i="12"/>
  <c r="N247" i="12"/>
  <c r="O247" i="12" s="1"/>
  <c r="J149" i="12"/>
  <c r="K149" i="12" s="1"/>
  <c r="G491" i="12"/>
  <c r="H491" i="12" s="1"/>
  <c r="Y457" i="12"/>
  <c r="K189" i="12"/>
  <c r="I185" i="12"/>
  <c r="AS440" i="12"/>
  <c r="AQ432" i="12"/>
  <c r="AS432" i="12" s="1"/>
  <c r="G416" i="12"/>
  <c r="J251" i="12"/>
  <c r="AU162" i="12"/>
  <c r="AV162" i="12" s="1"/>
  <c r="AX162" i="12" s="1"/>
  <c r="BW364" i="12"/>
  <c r="I469" i="12"/>
  <c r="AX355" i="12"/>
  <c r="H485" i="12"/>
  <c r="BH444" i="12"/>
  <c r="Q471" i="12"/>
  <c r="R471" i="12" s="1"/>
  <c r="G305" i="12"/>
  <c r="H446" i="12"/>
  <c r="K424" i="12"/>
  <c r="L424" i="12" s="1"/>
  <c r="M424" i="12" s="1"/>
  <c r="I424" i="12"/>
  <c r="J424" i="12" s="1"/>
  <c r="AN336" i="12"/>
  <c r="I297" i="12"/>
  <c r="I81" i="12"/>
  <c r="G81" i="12"/>
  <c r="H156" i="12"/>
  <c r="BE99" i="12"/>
  <c r="BD99" i="12"/>
  <c r="BM405" i="12"/>
  <c r="BI128" i="12"/>
  <c r="BJ128" i="12"/>
  <c r="BK128" i="12" s="1"/>
  <c r="H396" i="12"/>
  <c r="AX228" i="12"/>
  <c r="BH177" i="12"/>
  <c r="G31" i="12"/>
  <c r="AQ314" i="12"/>
  <c r="AS314" i="12" s="1"/>
  <c r="H157" i="12"/>
  <c r="BK172" i="12"/>
  <c r="BH333" i="12"/>
  <c r="BE337" i="12"/>
  <c r="BF337" i="12" s="1"/>
  <c r="BH337" i="12" s="1"/>
  <c r="AN365" i="12"/>
  <c r="I383" i="12"/>
  <c r="J383" i="12" s="1"/>
  <c r="K383" i="12" s="1"/>
  <c r="BC267" i="12"/>
  <c r="L263" i="12"/>
  <c r="N263" i="12" s="1"/>
  <c r="O263" i="12" s="1"/>
  <c r="J180" i="12"/>
  <c r="AI403" i="12"/>
  <c r="K325" i="12"/>
  <c r="L325" i="12" s="1"/>
  <c r="BK256" i="12"/>
  <c r="H159" i="12"/>
  <c r="AQ360" i="12"/>
  <c r="AS360" i="12" s="1"/>
  <c r="BA394" i="12"/>
  <c r="BC394" i="12" s="1"/>
  <c r="BM313" i="12"/>
  <c r="H206" i="12"/>
  <c r="G417" i="12"/>
  <c r="G286" i="12"/>
  <c r="G111" i="12"/>
  <c r="BW97" i="12"/>
  <c r="BF362" i="12"/>
  <c r="K518" i="12"/>
  <c r="BE83" i="12"/>
  <c r="BH83" i="12" s="1"/>
  <c r="Q136" i="12"/>
  <c r="H453" i="12"/>
  <c r="H458" i="12"/>
  <c r="J458" i="12" s="1"/>
  <c r="H321" i="12"/>
  <c r="BF180" i="12"/>
  <c r="BH40" i="12"/>
  <c r="H369" i="12"/>
  <c r="G290" i="12"/>
  <c r="M50" i="12"/>
  <c r="I292" i="12"/>
  <c r="J292" i="12" s="1"/>
  <c r="K292" i="12" s="1"/>
  <c r="H385" i="12"/>
  <c r="I385" i="12" s="1"/>
  <c r="BF200" i="12"/>
  <c r="BT290" i="12"/>
  <c r="AL433" i="12"/>
  <c r="AN433" i="12" s="1"/>
  <c r="H204" i="12"/>
  <c r="H161" i="12"/>
  <c r="BM114" i="12"/>
  <c r="H368" i="12"/>
  <c r="BW298" i="12"/>
  <c r="I70" i="12"/>
  <c r="BA290" i="12"/>
  <c r="BC290" i="12" s="1"/>
  <c r="AS260" i="12"/>
  <c r="I40" i="12"/>
  <c r="J40" i="12" s="1"/>
  <c r="BI216" i="12"/>
  <c r="BJ216" i="12" s="1"/>
  <c r="BF179" i="12"/>
  <c r="I63" i="12"/>
  <c r="BI393" i="12"/>
  <c r="BJ393" i="12"/>
  <c r="BK393" i="12" s="1"/>
  <c r="BE364" i="12"/>
  <c r="BH364" i="12" s="1"/>
  <c r="K350" i="12"/>
  <c r="J350" i="12"/>
  <c r="H151" i="12"/>
  <c r="BR411" i="12"/>
  <c r="BF298" i="12"/>
  <c r="I134" i="12"/>
  <c r="BU229" i="12"/>
  <c r="BW229" i="12" s="1"/>
  <c r="BT306" i="12"/>
  <c r="BU306" i="12" s="1"/>
  <c r="BR331" i="12"/>
  <c r="V298" i="12"/>
  <c r="W298" i="12" s="1"/>
  <c r="Y298" i="12" s="1"/>
  <c r="BJ286" i="12"/>
  <c r="BK286" i="12" s="1"/>
  <c r="BE233" i="12"/>
  <c r="BH233" i="12" s="1"/>
  <c r="BE387" i="12"/>
  <c r="BF387" i="12" s="1"/>
  <c r="BH387" i="12" s="1"/>
  <c r="T282" i="12"/>
  <c r="BW230" i="12"/>
  <c r="BF173" i="12"/>
  <c r="G140" i="12"/>
  <c r="H381" i="12"/>
  <c r="J201" i="12"/>
  <c r="BI132" i="12"/>
  <c r="L511" i="12"/>
  <c r="AA201" i="12"/>
  <c r="AD201" i="12" s="1"/>
  <c r="J505" i="12"/>
  <c r="L505" i="12" s="1"/>
  <c r="M505" i="12" s="1"/>
  <c r="H329" i="12"/>
  <c r="BE249" i="12"/>
  <c r="BH260" i="12"/>
  <c r="BE326" i="12"/>
  <c r="BF326" i="12" s="1"/>
  <c r="K336" i="12"/>
  <c r="G355" i="12"/>
  <c r="Y314" i="12"/>
  <c r="I419" i="12"/>
  <c r="H293" i="12"/>
  <c r="I293" i="12" s="1"/>
  <c r="BF230" i="12"/>
  <c r="BH392" i="12"/>
  <c r="H357" i="12"/>
  <c r="BR383" i="12"/>
  <c r="BM435" i="12"/>
  <c r="BT213" i="12"/>
  <c r="BU213" i="12" s="1"/>
  <c r="BW457" i="12"/>
  <c r="K303" i="12"/>
  <c r="J224" i="12"/>
  <c r="AD452" i="12"/>
  <c r="AI425" i="12"/>
  <c r="BW506" i="12"/>
  <c r="J428" i="12"/>
  <c r="I207" i="12"/>
  <c r="J308" i="12"/>
  <c r="K308" i="12" s="1"/>
  <c r="AS394" i="12"/>
  <c r="BH430" i="12"/>
  <c r="G300" i="12"/>
  <c r="K61" i="12"/>
  <c r="G324" i="12"/>
  <c r="J426" i="12"/>
  <c r="H513" i="12"/>
  <c r="BT100" i="12"/>
  <c r="BU100" i="12" s="1"/>
  <c r="BW100" i="12" s="1"/>
  <c r="L49" i="12"/>
  <c r="I270" i="12"/>
  <c r="J270" i="12" s="1"/>
  <c r="G372" i="12"/>
  <c r="G339" i="12"/>
  <c r="BE240" i="12"/>
  <c r="BF240" i="12" s="1"/>
  <c r="BD240" i="12"/>
  <c r="AL463" i="12"/>
  <c r="AN463" i="12" s="1"/>
  <c r="AB70" i="12"/>
  <c r="AD70" i="12" s="1"/>
  <c r="J155" i="12"/>
  <c r="K155" i="12" s="1"/>
  <c r="J168" i="12"/>
  <c r="I158" i="12"/>
  <c r="H25" i="12"/>
  <c r="I240" i="12"/>
  <c r="I295" i="12"/>
  <c r="BI292" i="12"/>
  <c r="N83" i="12"/>
  <c r="K84" i="12"/>
  <c r="M84" i="12" s="1"/>
  <c r="AG88" i="12"/>
  <c r="AI88" i="12" s="1"/>
  <c r="BH130" i="12"/>
  <c r="AG22" i="12"/>
  <c r="AI22" i="12" s="1"/>
  <c r="BU322" i="12"/>
  <c r="BW322" i="12" s="1"/>
  <c r="K279" i="12"/>
  <c r="M279" i="12" s="1"/>
  <c r="N279" i="12" s="1"/>
  <c r="BT400" i="12"/>
  <c r="G517" i="12"/>
  <c r="I465" i="12"/>
  <c r="H439" i="12"/>
  <c r="BE170" i="12"/>
  <c r="BF170" i="12" s="1"/>
  <c r="BD398" i="12"/>
  <c r="BF253" i="12"/>
  <c r="BH253" i="12" s="1"/>
  <c r="BD35" i="12"/>
  <c r="BE35" i="12"/>
  <c r="BF35" i="12" s="1"/>
  <c r="BC121" i="12"/>
  <c r="AD392" i="12"/>
  <c r="T284" i="12"/>
  <c r="V30" i="12"/>
  <c r="AB159" i="12"/>
  <c r="AD159" i="12" s="1"/>
  <c r="AV463" i="12"/>
  <c r="AX463" i="12" s="1"/>
  <c r="BJ361" i="12"/>
  <c r="H487" i="12"/>
  <c r="L344" i="12"/>
  <c r="G291" i="12"/>
  <c r="I154" i="12"/>
  <c r="BI303" i="12"/>
  <c r="BP511" i="12"/>
  <c r="BR511" i="12" s="1"/>
  <c r="BU521" i="12"/>
  <c r="BW521" i="12" s="1"/>
  <c r="BD167" i="12"/>
  <c r="H213" i="12"/>
  <c r="I213" i="12" s="1"/>
  <c r="Y135" i="12"/>
  <c r="J24" i="12"/>
  <c r="J281" i="12"/>
  <c r="BI340" i="12"/>
  <c r="I97" i="12"/>
  <c r="K282" i="12"/>
  <c r="J131" i="12"/>
  <c r="I287" i="12"/>
  <c r="K287" i="12" s="1"/>
  <c r="BP353" i="12"/>
  <c r="BR353" i="12" s="1"/>
  <c r="BI391" i="12"/>
  <c r="K477" i="12"/>
  <c r="M477" i="12" s="1"/>
  <c r="G90" i="12"/>
  <c r="H109" i="12"/>
  <c r="G96" i="12"/>
  <c r="J187" i="12"/>
  <c r="K435" i="12"/>
  <c r="I510" i="12"/>
  <c r="J510" i="12" s="1"/>
  <c r="J296" i="12"/>
  <c r="M108" i="12"/>
  <c r="I133" i="12"/>
  <c r="AN415" i="12"/>
  <c r="G366" i="12"/>
  <c r="I366" i="12" s="1"/>
  <c r="BI144" i="12"/>
  <c r="BK144" i="12" s="1"/>
  <c r="BJ144" i="12"/>
  <c r="K80" i="12"/>
  <c r="G314" i="12"/>
  <c r="BW160" i="12"/>
  <c r="BM332" i="12"/>
  <c r="AD265" i="12"/>
  <c r="BC119" i="12"/>
  <c r="G392" i="12"/>
  <c r="J392" i="12" s="1"/>
  <c r="K392" i="12" s="1"/>
  <c r="I41" i="12"/>
  <c r="H165" i="12"/>
  <c r="I165" i="12" s="1"/>
  <c r="I33" i="12"/>
  <c r="I114" i="12"/>
  <c r="BH438" i="12"/>
  <c r="H60" i="12"/>
  <c r="H362" i="12"/>
  <c r="I362" i="12" s="1"/>
  <c r="Y384" i="12"/>
  <c r="BE407" i="12"/>
  <c r="G504" i="12"/>
  <c r="BE285" i="12"/>
  <c r="BF285" i="12" s="1"/>
  <c r="BD285" i="12"/>
  <c r="BE330" i="12"/>
  <c r="Y296" i="12"/>
  <c r="Q184" i="12"/>
  <c r="BR228" i="12"/>
  <c r="BH127" i="12"/>
  <c r="J174" i="12"/>
  <c r="BE309" i="12"/>
  <c r="H420" i="12"/>
  <c r="BM204" i="12"/>
  <c r="BM409" i="12"/>
  <c r="AD41" i="12"/>
  <c r="G450" i="12"/>
  <c r="J233" i="12"/>
  <c r="K233" i="12" s="1"/>
  <c r="H366" i="12"/>
  <c r="BF304" i="12"/>
  <c r="BH304" i="12" s="1"/>
  <c r="BW219" i="12"/>
  <c r="G495" i="12"/>
  <c r="H35" i="12"/>
  <c r="J114" i="12"/>
  <c r="BH506" i="12"/>
  <c r="BR515" i="12"/>
  <c r="BJ232" i="12"/>
  <c r="BM232" i="12" s="1"/>
  <c r="AX262" i="12"/>
  <c r="K200" i="12"/>
  <c r="Y452" i="12"/>
  <c r="BH357" i="12"/>
  <c r="T252" i="12"/>
  <c r="L451" i="12"/>
  <c r="H305" i="12"/>
  <c r="I305" i="12" s="1"/>
  <c r="M91" i="12"/>
  <c r="R184" i="12"/>
  <c r="J79" i="12"/>
  <c r="K79" i="12" s="1"/>
  <c r="L79" i="12"/>
  <c r="BF221" i="12"/>
  <c r="BH221" i="12" s="1"/>
  <c r="BI307" i="12"/>
  <c r="BJ307" i="12"/>
  <c r="BK307" i="12"/>
  <c r="BJ172" i="12"/>
  <c r="BM172" i="12" s="1"/>
  <c r="BI419" i="12"/>
  <c r="BJ419" i="12" s="1"/>
  <c r="I296" i="12"/>
  <c r="K296" i="12" s="1"/>
  <c r="O38" i="12"/>
  <c r="H133" i="12"/>
  <c r="N509" i="12"/>
  <c r="O509" i="12" s="1"/>
  <c r="H464" i="12"/>
  <c r="BW338" i="12"/>
  <c r="J55" i="12"/>
  <c r="BJ236" i="12"/>
  <c r="BK236" i="12" s="1"/>
  <c r="G39" i="12"/>
  <c r="BO307" i="12"/>
  <c r="BP307" i="12" s="1"/>
  <c r="BH203" i="12"/>
  <c r="BU300" i="12"/>
  <c r="BW300" i="12" s="1"/>
  <c r="Y462" i="12"/>
  <c r="BJ379" i="12"/>
  <c r="BD414" i="12"/>
  <c r="BF414" i="12" s="1"/>
  <c r="BE414" i="12"/>
  <c r="BI501" i="12"/>
  <c r="I288" i="12"/>
  <c r="J288" i="12"/>
  <c r="BH410" i="12"/>
  <c r="BE200" i="12"/>
  <c r="BH200" i="12" s="1"/>
  <c r="BM429" i="12"/>
  <c r="BE388" i="12"/>
  <c r="BF388" i="12" s="1"/>
  <c r="BH341" i="12"/>
  <c r="BT260" i="12"/>
  <c r="BU260" i="12" s="1"/>
  <c r="BW157" i="12"/>
  <c r="BR491" i="12"/>
  <c r="BK389" i="12"/>
  <c r="BK214" i="12"/>
  <c r="BI441" i="12"/>
  <c r="BJ441" i="12"/>
  <c r="BK441" i="12" s="1"/>
  <c r="BR505" i="12"/>
  <c r="BF450" i="12"/>
  <c r="BH450" i="12" s="1"/>
  <c r="AB30" i="12"/>
  <c r="AD30" i="12" s="1"/>
  <c r="BE354" i="12"/>
  <c r="BH354" i="12" s="1"/>
  <c r="G481" i="12"/>
  <c r="AB308" i="12"/>
  <c r="AD308" i="12" s="1"/>
  <c r="G183" i="12"/>
  <c r="J241" i="12"/>
  <c r="H241" i="12"/>
  <c r="G56" i="12"/>
  <c r="I497" i="12"/>
  <c r="BH412" i="12"/>
  <c r="H72" i="12"/>
  <c r="L143" i="12"/>
  <c r="M143" i="12" s="1"/>
  <c r="J80" i="12"/>
  <c r="BH51" i="12"/>
  <c r="BD160" i="12"/>
  <c r="BE160" i="12" s="1"/>
  <c r="M152" i="12"/>
  <c r="AN52" i="12"/>
  <c r="AD57" i="12"/>
  <c r="I248" i="12"/>
  <c r="BT329" i="12"/>
  <c r="BJ485" i="12"/>
  <c r="BM485" i="12" s="1"/>
  <c r="BK471" i="12"/>
  <c r="BJ439" i="12"/>
  <c r="AL389" i="12"/>
  <c r="AN389" i="12" s="1"/>
  <c r="AF156" i="12"/>
  <c r="AG156" i="12" s="1"/>
  <c r="BJ38" i="12"/>
  <c r="BK38" i="12" s="1"/>
  <c r="BI38" i="12"/>
  <c r="I228" i="12"/>
  <c r="G220" i="12"/>
  <c r="R222" i="12"/>
  <c r="T222" i="12" s="1"/>
  <c r="I27" i="12"/>
  <c r="I283" i="12"/>
  <c r="BD67" i="12"/>
  <c r="BF67" i="12"/>
  <c r="BE67" i="12"/>
  <c r="G100" i="12"/>
  <c r="G171" i="12"/>
  <c r="BH442" i="12"/>
  <c r="BH378" i="12"/>
  <c r="H254" i="12"/>
  <c r="BW279" i="12"/>
  <c r="BO172" i="12"/>
  <c r="BR172" i="12" s="1"/>
  <c r="BW53" i="12"/>
  <c r="H177" i="12"/>
  <c r="BE143" i="12"/>
  <c r="BF143" i="12" s="1"/>
  <c r="BH432" i="12"/>
  <c r="N516" i="12"/>
  <c r="BU337" i="12"/>
  <c r="K101" i="12"/>
  <c r="M101" i="12" s="1"/>
  <c r="BU446" i="12"/>
  <c r="BH502" i="12"/>
  <c r="I453" i="12"/>
  <c r="Y442" i="12"/>
  <c r="AS366" i="12"/>
  <c r="G236" i="12"/>
  <c r="AX519" i="12"/>
  <c r="I485" i="12"/>
  <c r="BO258" i="12"/>
  <c r="AX188" i="12"/>
  <c r="W289" i="12"/>
  <c r="Y289" i="12" s="1"/>
  <c r="BH90" i="12"/>
  <c r="G432" i="12"/>
  <c r="I484" i="12"/>
  <c r="Q332" i="12"/>
  <c r="BC220" i="12"/>
  <c r="K65" i="12"/>
  <c r="L65" i="12" s="1"/>
  <c r="G284" i="12"/>
  <c r="BR242" i="12"/>
  <c r="BC201" i="12"/>
  <c r="G150" i="12"/>
  <c r="AX82" i="12"/>
  <c r="BR256" i="12"/>
  <c r="G145" i="12"/>
  <c r="H129" i="12"/>
  <c r="I129" i="12" s="1"/>
  <c r="J129" i="12"/>
  <c r="AI268" i="12"/>
  <c r="BJ405" i="12"/>
  <c r="BW21" i="12"/>
  <c r="G92" i="12"/>
  <c r="H92" i="12" s="1"/>
  <c r="BF27" i="12"/>
  <c r="BH396" i="12"/>
  <c r="BH370" i="12"/>
  <c r="H267" i="12"/>
  <c r="H203" i="12"/>
  <c r="L271" i="12"/>
  <c r="J492" i="12"/>
  <c r="K492" i="12" s="1"/>
  <c r="BH498" i="12"/>
  <c r="AD436" i="12"/>
  <c r="I445" i="12"/>
  <c r="I402" i="12"/>
  <c r="AX513" i="12"/>
  <c r="J474" i="12"/>
  <c r="N427" i="12"/>
  <c r="O427" i="12" s="1"/>
  <c r="BW358" i="12"/>
  <c r="G78" i="12"/>
  <c r="BM513" i="12"/>
  <c r="H441" i="12"/>
  <c r="I441" i="12" s="1"/>
  <c r="BM184" i="12"/>
  <c r="BH126" i="12"/>
  <c r="BM104" i="12"/>
  <c r="G105" i="12"/>
  <c r="I159" i="12"/>
  <c r="K319" i="12"/>
  <c r="L319" i="12" s="1"/>
  <c r="BR315" i="12"/>
  <c r="I110" i="12"/>
  <c r="K110" i="12" s="1"/>
  <c r="BH57" i="12"/>
  <c r="H360" i="12"/>
  <c r="BW414" i="12"/>
  <c r="L279" i="12"/>
  <c r="K188" i="12"/>
  <c r="L188" i="12" s="1"/>
  <c r="BA506" i="12"/>
  <c r="BC506" i="12" s="1"/>
  <c r="BF83" i="12"/>
  <c r="I458" i="12"/>
  <c r="AK344" i="12"/>
  <c r="AL344" i="12" s="1"/>
  <c r="I321" i="12"/>
  <c r="BJ297" i="12"/>
  <c r="BM297" i="12" s="1"/>
  <c r="AD233" i="12"/>
  <c r="BM353" i="12"/>
  <c r="G112" i="12"/>
  <c r="H292" i="12"/>
  <c r="BT215" i="12"/>
  <c r="BW215" i="12" s="1"/>
  <c r="G457" i="12"/>
  <c r="G377" i="12"/>
  <c r="L225" i="12"/>
  <c r="M225" i="12" s="1"/>
  <c r="G221" i="12"/>
  <c r="BE507" i="12"/>
  <c r="BH507" i="12" s="1"/>
  <c r="BH500" i="12"/>
  <c r="L338" i="12"/>
  <c r="M338" i="12" s="1"/>
  <c r="N338" i="12" s="1"/>
  <c r="I231" i="12"/>
  <c r="BT129" i="12"/>
  <c r="BF490" i="12"/>
  <c r="BH490" i="12" s="1"/>
  <c r="G229" i="12"/>
  <c r="K87" i="12"/>
  <c r="L87" i="12" s="1"/>
  <c r="BF520" i="12"/>
  <c r="BH520" i="12" s="1"/>
  <c r="G342" i="12"/>
  <c r="I204" i="12"/>
  <c r="BJ142" i="12"/>
  <c r="BK142" i="12" s="1"/>
  <c r="BJ114" i="12"/>
  <c r="B5" i="10"/>
  <c r="D29" i="8"/>
  <c r="G153" i="12"/>
  <c r="I156" i="12"/>
  <c r="BH37" i="12"/>
  <c r="L164" i="12"/>
  <c r="BW448" i="12"/>
  <c r="J365" i="12"/>
  <c r="BF364" i="12"/>
  <c r="I151" i="12"/>
  <c r="BJ505" i="12"/>
  <c r="BK505" i="12" s="1"/>
  <c r="BI505" i="12"/>
  <c r="J502" i="12"/>
  <c r="I411" i="12"/>
  <c r="AS290" i="12"/>
  <c r="J134" i="12"/>
  <c r="J219" i="12"/>
  <c r="BF233" i="12"/>
  <c r="BJ48" i="12"/>
  <c r="BR124" i="12"/>
  <c r="BE215" i="12"/>
  <c r="I437" i="12"/>
  <c r="AB201" i="12"/>
  <c r="G506" i="12"/>
  <c r="BH454" i="12"/>
  <c r="BJ321" i="12"/>
  <c r="BM321" i="12" s="1"/>
  <c r="I329" i="12"/>
  <c r="BE290" i="12"/>
  <c r="BF290" i="12" s="1"/>
  <c r="BE157" i="12"/>
  <c r="BH157" i="12" s="1"/>
  <c r="BM491" i="12"/>
  <c r="BE504" i="12"/>
  <c r="BH504" i="12" s="1"/>
  <c r="BM282" i="12"/>
  <c r="L216" i="12"/>
  <c r="BH153" i="12"/>
  <c r="BM385" i="12"/>
  <c r="N486" i="12"/>
  <c r="O486" i="12" s="1"/>
  <c r="Y105" i="12"/>
  <c r="AD133" i="12"/>
  <c r="BE418" i="12"/>
  <c r="BF418" i="12" s="1"/>
  <c r="I474" i="12"/>
  <c r="BO244" i="12"/>
  <c r="BR244" i="12" s="1"/>
  <c r="V492" i="12"/>
  <c r="Y492" i="12" s="1"/>
  <c r="J430" i="12"/>
  <c r="BC488" i="12"/>
  <c r="AD209" i="12"/>
  <c r="AI132" i="12"/>
  <c r="BJ479" i="12"/>
  <c r="BK479" i="12" s="1"/>
  <c r="BM479" i="12" s="1"/>
  <c r="I512" i="12"/>
  <c r="AX383" i="12"/>
  <c r="BF440" i="12"/>
  <c r="BH440" i="12" s="1"/>
  <c r="H300" i="12"/>
  <c r="BF339" i="12"/>
  <c r="BH339" i="12" s="1"/>
  <c r="I513" i="12"/>
  <c r="H250" i="12"/>
  <c r="K120" i="12"/>
  <c r="N36" i="12"/>
  <c r="O36" i="12" s="1"/>
  <c r="BH263" i="12"/>
  <c r="C29" i="8"/>
  <c r="B4" i="10"/>
  <c r="H372" i="12"/>
  <c r="BK154" i="12"/>
  <c r="BM154" i="12" s="1"/>
  <c r="G331" i="12"/>
  <c r="BI188" i="12"/>
  <c r="N68" i="12"/>
  <c r="O68" i="12" s="1"/>
  <c r="J158" i="12"/>
  <c r="I25" i="12"/>
  <c r="BF103" i="12"/>
  <c r="BH103" i="12" s="1"/>
  <c r="J122" i="12"/>
  <c r="L122" i="12" s="1"/>
  <c r="BF243" i="12"/>
  <c r="BH243" i="12" s="1"/>
  <c r="G423" i="12"/>
  <c r="AD328" i="12"/>
  <c r="BD49" i="12"/>
  <c r="BA273" i="12"/>
  <c r="BC273" i="12" s="1"/>
  <c r="H277" i="12"/>
  <c r="AD314" i="12"/>
  <c r="BJ206" i="12"/>
  <c r="BM206" i="12" s="1"/>
  <c r="J465" i="12"/>
  <c r="J194" i="12"/>
  <c r="K194" i="12" s="1"/>
  <c r="AS133" i="12"/>
  <c r="R114" i="12"/>
  <c r="T114" i="12" s="1"/>
  <c r="G337" i="12"/>
  <c r="W30" i="12"/>
  <c r="N301" i="12"/>
  <c r="O301" i="12" s="1"/>
  <c r="BJ336" i="12"/>
  <c r="BI336" i="12"/>
  <c r="L243" i="12"/>
  <c r="BA390" i="12"/>
  <c r="BC390" i="12" s="1"/>
  <c r="BU416" i="12"/>
  <c r="BW416" i="12" s="1"/>
  <c r="I487" i="12"/>
  <c r="AQ211" i="12"/>
  <c r="H141" i="12"/>
  <c r="BW111" i="12"/>
  <c r="J272" i="12"/>
  <c r="V135" i="12"/>
  <c r="BW41" i="12"/>
  <c r="BH171" i="12"/>
  <c r="K281" i="12"/>
  <c r="BR196" i="12"/>
  <c r="BR212" i="12"/>
  <c r="I175" i="12"/>
  <c r="J175" i="12" s="1"/>
  <c r="BD205" i="12"/>
  <c r="BE205" i="12" s="1"/>
  <c r="BE237" i="12"/>
  <c r="BD237" i="12"/>
  <c r="BT304" i="12"/>
  <c r="BU304" i="12" s="1"/>
  <c r="I194" i="12"/>
  <c r="BA521" i="12"/>
  <c r="BC521" i="12" s="1"/>
  <c r="O264" i="12"/>
  <c r="AV425" i="12"/>
  <c r="AX425" i="12" s="1"/>
  <c r="BD213" i="12"/>
  <c r="BT120" i="12"/>
  <c r="AG158" i="12"/>
  <c r="AI158" i="12" s="1"/>
  <c r="I413" i="12"/>
  <c r="AV361" i="12"/>
  <c r="AX361" i="12" s="1"/>
  <c r="BD477" i="12"/>
  <c r="BW470" i="12"/>
  <c r="BP371" i="12"/>
  <c r="BR371" i="12" s="1"/>
  <c r="L187" i="12"/>
  <c r="K76" i="12"/>
  <c r="L76" i="12" s="1"/>
  <c r="BU65" i="12"/>
  <c r="BW65" i="12" s="1"/>
  <c r="BM22" i="12"/>
  <c r="H124" i="12"/>
  <c r="I498" i="12"/>
  <c r="J498" i="12" s="1"/>
  <c r="I276" i="12"/>
  <c r="H276" i="12"/>
  <c r="BE191" i="12"/>
  <c r="BD191" i="12"/>
  <c r="J323" i="12"/>
  <c r="S103" i="12"/>
  <c r="S105" i="12" s="1"/>
  <c r="T101" i="12"/>
  <c r="BH316" i="12"/>
  <c r="BH79" i="12"/>
  <c r="G193" i="12"/>
  <c r="I193" i="12" s="1"/>
  <c r="BK64" i="12"/>
  <c r="BM64" i="12" s="1"/>
  <c r="H273" i="12"/>
  <c r="BH496" i="12"/>
  <c r="G262" i="12"/>
  <c r="BC120" i="12"/>
  <c r="I503" i="12"/>
  <c r="L75" i="12"/>
  <c r="N75" i="12" s="1"/>
  <c r="M75" i="12"/>
  <c r="BW497" i="12"/>
  <c r="H82" i="12"/>
  <c r="J82" i="12" s="1"/>
  <c r="K82" i="12" s="1"/>
  <c r="G113" i="12"/>
  <c r="I35" i="12"/>
  <c r="BH119" i="12"/>
  <c r="BD231" i="12"/>
  <c r="BE231" i="12" s="1"/>
  <c r="Y121" i="12"/>
  <c r="Y83" i="12"/>
  <c r="K467" i="12"/>
  <c r="J467" i="12"/>
  <c r="I316" i="12"/>
  <c r="J316" i="12" s="1"/>
  <c r="BH225" i="12"/>
  <c r="H81" i="12"/>
  <c r="J81" i="12" s="1"/>
  <c r="V319" i="12"/>
  <c r="W319" i="12" s="1"/>
  <c r="BE221" i="12"/>
  <c r="I45" i="12"/>
  <c r="J45" i="12" s="1"/>
  <c r="N108" i="12"/>
  <c r="O108" i="12" s="1"/>
  <c r="BJ106" i="12"/>
  <c r="BK106" i="12" s="1"/>
  <c r="I309" i="12"/>
  <c r="BR379" i="12"/>
  <c r="AD240" i="12"/>
  <c r="BH366" i="12"/>
  <c r="AA129" i="12"/>
  <c r="AB129" i="12" s="1"/>
  <c r="M222" i="12"/>
  <c r="I82" i="12"/>
  <c r="K132" i="12"/>
  <c r="H33" i="12"/>
  <c r="BJ228" i="12"/>
  <c r="BK228" i="12" s="1"/>
  <c r="Y99" i="12"/>
  <c r="BM62" i="12"/>
  <c r="G211" i="12"/>
  <c r="BR222" i="12"/>
  <c r="BI208" i="12"/>
  <c r="BJ208" i="12"/>
  <c r="BW335" i="12"/>
  <c r="I392" i="12"/>
  <c r="L392" i="12" s="1"/>
  <c r="H392" i="12"/>
  <c r="H297" i="12"/>
  <c r="L214" i="12"/>
  <c r="G260" i="12"/>
  <c r="BE39" i="12"/>
  <c r="BE150" i="12"/>
  <c r="BF150" i="12" s="1"/>
  <c r="BH150" i="12" s="1"/>
  <c r="BH296" i="12"/>
  <c r="L61" i="12"/>
  <c r="M61" i="12" s="1"/>
  <c r="M263" i="12"/>
  <c r="J322" i="12"/>
  <c r="K322" i="12" s="1"/>
  <c r="BP262" i="12"/>
  <c r="BC400" i="12"/>
  <c r="BK381" i="12"/>
  <c r="BM256" i="12"/>
  <c r="BH165" i="12"/>
  <c r="BE289" i="12"/>
  <c r="L209" i="12"/>
  <c r="BH180" i="12"/>
  <c r="J349" i="12"/>
  <c r="H390" i="12"/>
  <c r="BI323" i="12"/>
  <c r="BJ323" i="12" s="1"/>
  <c r="BK323" i="12" s="1"/>
  <c r="K323" i="12"/>
  <c r="K130" i="12"/>
  <c r="M130" i="12" s="1"/>
  <c r="AK44" i="12"/>
  <c r="G235" i="12"/>
  <c r="BH111" i="12"/>
  <c r="AL493" i="12"/>
  <c r="AN493" i="12" s="1"/>
  <c r="BO401" i="12"/>
  <c r="BP401" i="12" s="1"/>
  <c r="G312" i="12"/>
  <c r="BW477" i="12"/>
  <c r="J346" i="12"/>
  <c r="K346" i="12"/>
  <c r="J230" i="12"/>
  <c r="H173" i="12"/>
  <c r="BT221" i="12"/>
  <c r="G425" i="12"/>
  <c r="G244" i="12"/>
  <c r="Y75" i="12"/>
  <c r="BT436" i="12"/>
  <c r="BU436" i="12" s="1"/>
  <c r="AB467" i="12"/>
  <c r="AD467" i="12" s="1"/>
  <c r="G418" i="12"/>
  <c r="BF354" i="12"/>
  <c r="J30" i="12"/>
  <c r="K30" i="12" s="1"/>
  <c r="J429" i="12"/>
  <c r="K429" i="12"/>
  <c r="G274" i="12"/>
  <c r="AS309" i="12"/>
  <c r="BJ212" i="12"/>
  <c r="BM212" i="12" s="1"/>
  <c r="BF133" i="12"/>
  <c r="BH133" i="12" s="1"/>
  <c r="BE15" i="12"/>
  <c r="K230" i="12"/>
  <c r="I80" i="12"/>
  <c r="L99" i="12"/>
  <c r="I173" i="12"/>
  <c r="J447" i="12"/>
  <c r="K447" i="12" s="1"/>
  <c r="BH312" i="12"/>
  <c r="BH239" i="12"/>
  <c r="BM32" i="12"/>
  <c r="BH279" i="12"/>
  <c r="AP143" i="12"/>
  <c r="AQ143" i="12" s="1"/>
  <c r="BE400" i="12"/>
  <c r="BF400" i="12" s="1"/>
  <c r="BP365" i="12"/>
  <c r="BR365" i="12" s="1"/>
  <c r="BK369" i="12"/>
  <c r="BM369" i="12" s="1"/>
  <c r="BT368" i="12"/>
  <c r="BU368" i="12" s="1"/>
  <c r="H235" i="12"/>
  <c r="BH120" i="12"/>
  <c r="AI475" i="12"/>
  <c r="G434" i="12"/>
  <c r="H470" i="12"/>
  <c r="L67" i="12"/>
  <c r="M67" i="12" s="1"/>
  <c r="BW444" i="12"/>
  <c r="BT285" i="12"/>
  <c r="BU285" i="12" s="1"/>
  <c r="BH201" i="12"/>
  <c r="BF308" i="12"/>
  <c r="BW90" i="12"/>
  <c r="BH319" i="12"/>
  <c r="BT191" i="12"/>
  <c r="BU191" i="12" s="1"/>
  <c r="BK212" i="12"/>
  <c r="BW189" i="12"/>
  <c r="BA308" i="12"/>
  <c r="BC308" i="12" s="1"/>
  <c r="BT127" i="12"/>
  <c r="BU127" i="12" s="1"/>
  <c r="K17" i="12"/>
  <c r="K58" i="12"/>
  <c r="BW33" i="12"/>
  <c r="BF135" i="12"/>
  <c r="BH135" i="12" s="1"/>
  <c r="BR92" i="12"/>
  <c r="BM68" i="12"/>
  <c r="BU329" i="12"/>
  <c r="BW329" i="12" s="1"/>
  <c r="BE467" i="12"/>
  <c r="BF467" i="12" s="1"/>
  <c r="BK485" i="12"/>
  <c r="BH472" i="12"/>
  <c r="I376" i="12"/>
  <c r="BM262" i="12"/>
  <c r="BK439" i="12"/>
  <c r="BK98" i="12"/>
  <c r="BM98" i="12" s="1"/>
  <c r="BE125" i="12"/>
  <c r="BE161" i="12"/>
  <c r="BF161" i="12" s="1"/>
  <c r="AX266" i="12"/>
  <c r="BH329" i="12"/>
  <c r="Y79" i="12"/>
  <c r="K499" i="12"/>
  <c r="BF378" i="12"/>
  <c r="BH291" i="12"/>
  <c r="K176" i="12"/>
  <c r="L176" i="12" s="1"/>
  <c r="BP172" i="12"/>
  <c r="BH181" i="12"/>
  <c r="AI148" i="12"/>
  <c r="AX331" i="12"/>
  <c r="AS358" i="12"/>
  <c r="BF368" i="12"/>
  <c r="BH368" i="12" s="1"/>
  <c r="BM278" i="12"/>
  <c r="W220" i="12"/>
  <c r="Y220" i="12" s="1"/>
  <c r="BE75" i="12"/>
  <c r="BF75" i="12" s="1"/>
  <c r="Y390" i="12"/>
  <c r="AX236" i="12"/>
  <c r="BC507" i="12"/>
  <c r="V507" i="12"/>
  <c r="W507" i="12" s="1"/>
  <c r="BT446" i="12"/>
  <c r="BW446" i="12" s="1"/>
  <c r="BF502" i="12"/>
  <c r="H449" i="12"/>
  <c r="BJ453" i="12"/>
  <c r="BK453" i="12" s="1"/>
  <c r="BU428" i="12"/>
  <c r="BW428" i="12" s="1"/>
  <c r="J499" i="12"/>
  <c r="L499" i="12" s="1"/>
  <c r="BE497" i="12"/>
  <c r="BF497" i="12" s="1"/>
  <c r="K471" i="12"/>
  <c r="BW450" i="12"/>
  <c r="BF360" i="12"/>
  <c r="BH360" i="12" s="1"/>
  <c r="BE281" i="12"/>
  <c r="BF281" i="12" s="1"/>
  <c r="I265" i="12"/>
  <c r="BF90" i="12"/>
  <c r="BE376" i="12"/>
  <c r="BF376" i="12" s="1"/>
  <c r="R332" i="12"/>
  <c r="T332" i="12" s="1"/>
  <c r="BM116" i="12"/>
  <c r="BF25" i="12"/>
  <c r="BH25" i="12" s="1"/>
  <c r="BH189" i="12"/>
  <c r="BR136" i="12"/>
  <c r="BO104" i="12"/>
  <c r="BP104" i="12" s="1"/>
  <c r="BJ295" i="12"/>
  <c r="BO256" i="12"/>
  <c r="BP256" i="12" s="1"/>
  <c r="Q168" i="12"/>
  <c r="R168" i="12" s="1"/>
  <c r="AS19" i="12"/>
  <c r="BK92" i="12"/>
  <c r="BM92" i="12" s="1"/>
  <c r="BK405" i="12"/>
  <c r="M162" i="12"/>
  <c r="N162" i="12" s="1"/>
  <c r="O162" i="12" s="1"/>
  <c r="BT21" i="12"/>
  <c r="BU21" i="12" s="1"/>
  <c r="G258" i="12"/>
  <c r="BE27" i="12"/>
  <c r="BE396" i="12"/>
  <c r="BF396" i="12" s="1"/>
  <c r="BH63" i="12"/>
  <c r="BE370" i="12"/>
  <c r="BF370" i="12" s="1"/>
  <c r="BE335" i="12"/>
  <c r="BF335" i="12" s="1"/>
  <c r="AN262" i="12"/>
  <c r="I203" i="12"/>
  <c r="BH265" i="12"/>
  <c r="BF384" i="12"/>
  <c r="BH384" i="12" s="1"/>
  <c r="Y484" i="12"/>
  <c r="BJ425" i="12"/>
  <c r="BK425" i="12" s="1"/>
  <c r="BR166" i="12"/>
  <c r="BU193" i="12"/>
  <c r="BW193" i="12" s="1"/>
  <c r="J69" i="12"/>
  <c r="K69" i="12" s="1"/>
  <c r="BE446" i="12"/>
  <c r="BF446" i="12" s="1"/>
  <c r="BH275" i="12"/>
  <c r="K461" i="12"/>
  <c r="L461" i="12" s="1"/>
  <c r="M299" i="12"/>
  <c r="BJ252" i="12"/>
  <c r="BK252" i="12" s="1"/>
  <c r="BJ234" i="12"/>
  <c r="BK234" i="12" s="1"/>
  <c r="G320" i="12"/>
  <c r="BE293" i="12"/>
  <c r="BF293" i="12" s="1"/>
  <c r="Y227" i="12"/>
  <c r="BF126" i="12"/>
  <c r="H22" i="12"/>
  <c r="BH287" i="12"/>
  <c r="BM182" i="12"/>
  <c r="BW293" i="12"/>
  <c r="BJ168" i="12"/>
  <c r="BK168" i="12" s="1"/>
  <c r="I43" i="12"/>
  <c r="BH457" i="12"/>
  <c r="BO315" i="12"/>
  <c r="BP315" i="12" s="1"/>
  <c r="BF316" i="12"/>
  <c r="J110" i="12"/>
  <c r="BE57" i="12"/>
  <c r="BF57" i="12" s="1"/>
  <c r="F4" i="11"/>
  <c r="A21" i="11" s="1"/>
  <c r="C8" i="10"/>
  <c r="BH71" i="12"/>
  <c r="BM254" i="12"/>
  <c r="Q76" i="12"/>
  <c r="R76" i="12" s="1"/>
  <c r="I335" i="12"/>
  <c r="AQ470" i="12"/>
  <c r="AS470" i="12" s="1"/>
  <c r="BM445" i="12"/>
  <c r="K386" i="12"/>
  <c r="L386" i="12" s="1"/>
  <c r="BJ475" i="12"/>
  <c r="BH404" i="12"/>
  <c r="BK297" i="12"/>
  <c r="V97" i="12"/>
  <c r="W97" i="12" s="1"/>
  <c r="J227" i="12"/>
  <c r="BE310" i="12"/>
  <c r="BW233" i="12"/>
  <c r="BE97" i="12"/>
  <c r="BF97" i="12" s="1"/>
  <c r="BE300" i="12"/>
  <c r="BF300" i="12" s="1"/>
  <c r="BF257" i="12"/>
  <c r="BH257" i="12" s="1"/>
  <c r="BU215" i="12"/>
  <c r="K361" i="12"/>
  <c r="J422" i="12"/>
  <c r="AU317" i="12"/>
  <c r="AV317" i="12" s="1"/>
  <c r="BH322" i="12"/>
  <c r="BH137" i="12"/>
  <c r="BR132" i="12"/>
  <c r="M476" i="12"/>
  <c r="BF507" i="12"/>
  <c r="BE500" i="12"/>
  <c r="BF500" i="12" s="1"/>
  <c r="BH460" i="12"/>
  <c r="BE358" i="12"/>
  <c r="BF358" i="12" s="1"/>
  <c r="Y40" i="12"/>
  <c r="BJ459" i="12"/>
  <c r="BK459" i="12" s="1"/>
  <c r="BO152" i="12"/>
  <c r="BP152" i="12" s="1"/>
  <c r="K478" i="12"/>
  <c r="BM503" i="12"/>
  <c r="BH464" i="12"/>
  <c r="BE397" i="12"/>
  <c r="BF397" i="12" s="1"/>
  <c r="BM355" i="12"/>
  <c r="BA518" i="12"/>
  <c r="BC518" i="12" s="1"/>
  <c r="BJ481" i="12"/>
  <c r="BK481" i="12" s="1"/>
  <c r="BK515" i="12"/>
  <c r="BK114" i="12"/>
  <c r="BM222" i="12"/>
  <c r="BA143" i="12"/>
  <c r="BC143" i="12" s="1"/>
  <c r="BE229" i="12"/>
  <c r="BF229" i="12" s="1"/>
  <c r="I210" i="12"/>
  <c r="L294" i="12"/>
  <c r="AA169" i="12"/>
  <c r="AB169" i="12" s="1"/>
  <c r="BE43" i="12"/>
  <c r="BF43" i="12" s="1"/>
  <c r="BE37" i="12"/>
  <c r="BF37" i="12" s="1"/>
  <c r="BE211" i="12"/>
  <c r="BF211" i="12" s="1"/>
  <c r="M164" i="12"/>
  <c r="BF81" i="12"/>
  <c r="BH81" i="12" s="1"/>
  <c r="H365" i="12"/>
  <c r="I365" i="12" s="1"/>
  <c r="BH283" i="12"/>
  <c r="BM469" i="12"/>
  <c r="BJ156" i="12"/>
  <c r="BK156" i="12" s="1"/>
  <c r="H104" i="12"/>
  <c r="I104" i="12" s="1"/>
  <c r="BE19" i="12"/>
  <c r="BF19" i="12" s="1"/>
  <c r="BW235" i="12"/>
  <c r="BW197" i="12"/>
  <c r="I102" i="12"/>
  <c r="J102" i="12" s="1"/>
  <c r="G59" i="12"/>
  <c r="O367" i="12"/>
  <c r="BH417" i="12"/>
  <c r="BO282" i="12"/>
  <c r="BP282" i="12" s="1"/>
  <c r="BK48" i="12"/>
  <c r="BE320" i="12"/>
  <c r="BF320" i="12" s="1"/>
  <c r="BR66" i="12"/>
  <c r="BF215" i="12"/>
  <c r="BH215" i="12" s="1"/>
  <c r="BM248" i="12"/>
  <c r="I137" i="12"/>
  <c r="J511" i="12"/>
  <c r="BH31" i="12"/>
  <c r="H506" i="12"/>
  <c r="I506" i="12" s="1"/>
  <c r="T346" i="12"/>
  <c r="BK321" i="12"/>
  <c r="T192" i="12"/>
  <c r="L256" i="12"/>
  <c r="BD217" i="12"/>
  <c r="BF217" i="12" s="1"/>
  <c r="BE217" i="12"/>
  <c r="BF157" i="12"/>
  <c r="BF492" i="12"/>
  <c r="BF504" i="12"/>
  <c r="BH33" i="12"/>
  <c r="BK331" i="12"/>
  <c r="BM331" i="12" s="1"/>
  <c r="R311" i="12"/>
  <c r="BC240" i="12"/>
  <c r="BE80" i="12"/>
  <c r="BH80" i="12" s="1"/>
  <c r="BM52" i="12"/>
  <c r="BM349" i="12"/>
  <c r="BJ66" i="12"/>
  <c r="BK66" i="12" s="1"/>
  <c r="K196" i="12"/>
  <c r="L196" i="12" s="1"/>
  <c r="BJ385" i="12"/>
  <c r="BK385" i="12" s="1"/>
  <c r="H409" i="12"/>
  <c r="G375" i="12"/>
  <c r="L306" i="12"/>
  <c r="M306" i="12" s="1"/>
  <c r="M89" i="12"/>
  <c r="BM495" i="12"/>
  <c r="BJ371" i="12"/>
  <c r="BK371" i="12" s="1"/>
  <c r="Q301" i="12"/>
  <c r="R301" i="12" s="1"/>
  <c r="BP244" i="12"/>
  <c r="W492" i="12"/>
  <c r="BO363" i="12"/>
  <c r="BP363" i="12" s="1"/>
  <c r="BP393" i="12"/>
  <c r="BH394" i="12"/>
  <c r="AA209" i="12"/>
  <c r="AB209" i="12" s="1"/>
  <c r="L108" i="12"/>
  <c r="T46" i="12"/>
  <c r="BM375" i="12"/>
  <c r="I412" i="12"/>
  <c r="J412" i="12" s="1"/>
  <c r="G343" i="12"/>
  <c r="BD420" i="12"/>
  <c r="BE420" i="12"/>
  <c r="BF420" i="12" s="1"/>
  <c r="BM363" i="12"/>
  <c r="L435" i="12"/>
  <c r="BW133" i="12"/>
  <c r="AD330" i="12"/>
  <c r="I94" i="12"/>
  <c r="J94" i="12" s="1"/>
  <c r="Y91" i="12"/>
  <c r="I372" i="12"/>
  <c r="H330" i="12"/>
  <c r="BO72" i="12"/>
  <c r="BR72" i="12" s="1"/>
  <c r="J48" i="12"/>
  <c r="H440" i="12"/>
  <c r="BM509" i="12"/>
  <c r="AI108" i="12"/>
  <c r="BD306" i="12"/>
  <c r="BF306" i="12" s="1"/>
  <c r="BE306" i="12"/>
  <c r="BR284" i="12"/>
  <c r="J437" i="12"/>
  <c r="BD314" i="12"/>
  <c r="BE314" i="12"/>
  <c r="BF314" i="12" s="1"/>
  <c r="N326" i="12"/>
  <c r="O326" i="12" s="1"/>
  <c r="K122" i="12"/>
  <c r="M122" i="12" s="1"/>
  <c r="K507" i="12"/>
  <c r="J401" i="12"/>
  <c r="BO144" i="12"/>
  <c r="BP144" i="12" s="1"/>
  <c r="BI72" i="12"/>
  <c r="BK72" i="12" s="1"/>
  <c r="BJ72" i="12"/>
  <c r="M261" i="12"/>
  <c r="N261" i="12" s="1"/>
  <c r="O261" i="12" s="1"/>
  <c r="BK224" i="12"/>
  <c r="BM224" i="12" s="1"/>
  <c r="BK206" i="12"/>
  <c r="H44" i="12"/>
  <c r="I186" i="12"/>
  <c r="BD241" i="12"/>
  <c r="L101" i="12"/>
  <c r="T68" i="12"/>
  <c r="BH207" i="12"/>
  <c r="BD169" i="12"/>
  <c r="BE169" i="12"/>
  <c r="T94" i="12"/>
  <c r="K317" i="12"/>
  <c r="L130" i="12"/>
  <c r="W135" i="12"/>
  <c r="BJ54" i="12"/>
  <c r="BK54" i="12" s="1"/>
  <c r="BI54" i="12"/>
  <c r="BT41" i="12"/>
  <c r="BU41" i="12" s="1"/>
  <c r="BE466" i="12"/>
  <c r="BF466" i="12" s="1"/>
  <c r="BD466" i="12"/>
  <c r="BI276" i="12"/>
  <c r="BJ276" i="12" s="1"/>
  <c r="N264" i="12"/>
  <c r="J444" i="12"/>
  <c r="BU366" i="12"/>
  <c r="BU120" i="12"/>
  <c r="N73" i="12" l="1"/>
  <c r="O73" i="12" s="1"/>
  <c r="M73" i="12"/>
  <c r="J238" i="12"/>
  <c r="I238" i="12"/>
  <c r="K238" i="12" s="1"/>
  <c r="J74" i="12"/>
  <c r="K74" i="12" s="1"/>
  <c r="O373" i="12"/>
  <c r="J506" i="12"/>
  <c r="K506" i="12"/>
  <c r="N209" i="12"/>
  <c r="O209" i="12" s="1"/>
  <c r="M392" i="12"/>
  <c r="L362" i="12"/>
  <c r="M362" i="12" s="1"/>
  <c r="N362" i="12" s="1"/>
  <c r="O362" i="12" s="1"/>
  <c r="K362" i="12"/>
  <c r="J362" i="12"/>
  <c r="M452" i="12"/>
  <c r="L384" i="12"/>
  <c r="M500" i="12"/>
  <c r="N500" i="12" s="1"/>
  <c r="O500" i="12" s="1"/>
  <c r="K500" i="12"/>
  <c r="L500" i="12"/>
  <c r="K340" i="12"/>
  <c r="L340" i="12"/>
  <c r="BW45" i="12"/>
  <c r="K255" i="12"/>
  <c r="L88" i="12"/>
  <c r="M88" i="12" s="1"/>
  <c r="K88" i="12"/>
  <c r="BM415" i="12"/>
  <c r="L438" i="12"/>
  <c r="L379" i="12"/>
  <c r="K66" i="12"/>
  <c r="J66" i="12"/>
  <c r="K18" i="12"/>
  <c r="M18" i="12" s="1"/>
  <c r="L18" i="12"/>
  <c r="M438" i="12"/>
  <c r="O438" i="12" s="1"/>
  <c r="K275" i="12"/>
  <c r="N477" i="12"/>
  <c r="O477" i="12" s="1"/>
  <c r="K154" i="12"/>
  <c r="K270" i="12"/>
  <c r="L270" i="12"/>
  <c r="BH249" i="12"/>
  <c r="L149" i="12"/>
  <c r="N226" i="12"/>
  <c r="M147" i="12"/>
  <c r="N147" i="12" s="1"/>
  <c r="BK24" i="12"/>
  <c r="BM24" i="12" s="1"/>
  <c r="M454" i="12"/>
  <c r="M233" i="12"/>
  <c r="O233" i="12" s="1"/>
  <c r="N188" i="12"/>
  <c r="O188" i="12" s="1"/>
  <c r="L69" i="12"/>
  <c r="M69" i="12"/>
  <c r="O69" i="12" s="1"/>
  <c r="N69" i="12"/>
  <c r="K316" i="12"/>
  <c r="N256" i="12"/>
  <c r="BH39" i="12"/>
  <c r="M319" i="12"/>
  <c r="N319" i="12" s="1"/>
  <c r="O319" i="12" s="1"/>
  <c r="L296" i="12"/>
  <c r="M296" i="12" s="1"/>
  <c r="BF338" i="12"/>
  <c r="M325" i="12"/>
  <c r="N325" i="12"/>
  <c r="N61" i="12"/>
  <c r="I495" i="12"/>
  <c r="K446" i="12"/>
  <c r="BH310" i="12"/>
  <c r="M188" i="12"/>
  <c r="K510" i="12"/>
  <c r="O152" i="12"/>
  <c r="M85" i="12"/>
  <c r="I468" i="12"/>
  <c r="J468" i="12"/>
  <c r="N318" i="12"/>
  <c r="O318" i="12" s="1"/>
  <c r="L479" i="12"/>
  <c r="M479" i="12" s="1"/>
  <c r="N479" i="12" s="1"/>
  <c r="BH335" i="12"/>
  <c r="J298" i="12"/>
  <c r="M482" i="12"/>
  <c r="K298" i="12"/>
  <c r="L242" i="12"/>
  <c r="BH227" i="12"/>
  <c r="BF310" i="12"/>
  <c r="BH161" i="12"/>
  <c r="BH418" i="12"/>
  <c r="H354" i="12"/>
  <c r="K398" i="12"/>
  <c r="L518" i="12"/>
  <c r="H19" i="12"/>
  <c r="I19" i="12" s="1"/>
  <c r="N482" i="12"/>
  <c r="O482" i="12" s="1"/>
  <c r="M209" i="12"/>
  <c r="N454" i="12"/>
  <c r="O61" i="12"/>
  <c r="M79" i="12"/>
  <c r="N79" i="12" s="1"/>
  <c r="O79" i="12" s="1"/>
  <c r="K272" i="12"/>
  <c r="BU49" i="12"/>
  <c r="BW49" i="12" s="1"/>
  <c r="L454" i="12"/>
  <c r="K444" i="12"/>
  <c r="L444" i="12" s="1"/>
  <c r="M444" i="12" s="1"/>
  <c r="BH466" i="12"/>
  <c r="J210" i="12"/>
  <c r="BP258" i="12"/>
  <c r="BR258" i="12" s="1"/>
  <c r="BF15" i="12"/>
  <c r="BH15" i="12" s="1"/>
  <c r="H274" i="12"/>
  <c r="I235" i="12"/>
  <c r="AD129" i="12"/>
  <c r="BW37" i="12"/>
  <c r="BE477" i="12"/>
  <c r="BH477" i="12" s="1"/>
  <c r="L287" i="12"/>
  <c r="BK361" i="12"/>
  <c r="BM361" i="12" s="1"/>
  <c r="BR144" i="12"/>
  <c r="K474" i="12"/>
  <c r="J521" i="12"/>
  <c r="L506" i="12"/>
  <c r="L85" i="12"/>
  <c r="BM505" i="12"/>
  <c r="L365" i="12"/>
  <c r="M365" i="12" s="1"/>
  <c r="N365" i="12" s="1"/>
  <c r="O365" i="12" s="1"/>
  <c r="M87" i="12"/>
  <c r="J385" i="12"/>
  <c r="H112" i="12"/>
  <c r="BK295" i="12"/>
  <c r="BM295" i="12" s="1"/>
  <c r="J297" i="12"/>
  <c r="J446" i="12"/>
  <c r="BM38" i="12"/>
  <c r="H495" i="12"/>
  <c r="K288" i="12"/>
  <c r="BK415" i="12"/>
  <c r="J193" i="12"/>
  <c r="BR401" i="12"/>
  <c r="K420" i="12"/>
  <c r="M420" i="12" s="1"/>
  <c r="BM228" i="12"/>
  <c r="K462" i="12"/>
  <c r="M462" i="12" s="1"/>
  <c r="I291" i="12"/>
  <c r="J291" i="12" s="1"/>
  <c r="H291" i="12"/>
  <c r="BE398" i="12"/>
  <c r="BH240" i="12"/>
  <c r="H404" i="12"/>
  <c r="M345" i="12"/>
  <c r="N345" i="12" s="1"/>
  <c r="O345" i="12" s="1"/>
  <c r="J419" i="12"/>
  <c r="K521" i="12"/>
  <c r="I389" i="12"/>
  <c r="K365" i="12"/>
  <c r="BK216" i="12"/>
  <c r="BM216" i="12" s="1"/>
  <c r="O327" i="12"/>
  <c r="L447" i="12"/>
  <c r="M447" i="12" s="1"/>
  <c r="N447" i="12" s="1"/>
  <c r="O447" i="12" s="1"/>
  <c r="BF39" i="12"/>
  <c r="N424" i="12"/>
  <c r="O424" i="12" s="1"/>
  <c r="I31" i="12"/>
  <c r="I29" i="12"/>
  <c r="M65" i="12"/>
  <c r="N65" i="12" s="1"/>
  <c r="N443" i="12"/>
  <c r="O443" i="12" s="1"/>
  <c r="N307" i="12"/>
  <c r="O307" i="12" s="1"/>
  <c r="K97" i="12"/>
  <c r="J213" i="12"/>
  <c r="M176" i="12"/>
  <c r="H339" i="12"/>
  <c r="J513" i="12"/>
  <c r="BW213" i="12"/>
  <c r="I357" i="12"/>
  <c r="BP96" i="12"/>
  <c r="BR96" i="12" s="1"/>
  <c r="BF249" i="12"/>
  <c r="L323" i="12"/>
  <c r="N323" i="12" s="1"/>
  <c r="O323" i="12" s="1"/>
  <c r="K458" i="12"/>
  <c r="K234" i="12"/>
  <c r="BM236" i="12"/>
  <c r="L382" i="12"/>
  <c r="M382" i="12" s="1"/>
  <c r="N505" i="12"/>
  <c r="O505" i="12" s="1"/>
  <c r="L393" i="12"/>
  <c r="M393" i="12" s="1"/>
  <c r="K393" i="12"/>
  <c r="BE73" i="12"/>
  <c r="K374" i="12"/>
  <c r="Y163" i="12"/>
  <c r="I440" i="12"/>
  <c r="BM346" i="12"/>
  <c r="K242" i="12"/>
  <c r="M242" i="12" s="1"/>
  <c r="BF299" i="12"/>
  <c r="N152" i="12"/>
  <c r="I433" i="12"/>
  <c r="J433" i="12" s="1"/>
  <c r="M328" i="12"/>
  <c r="N328" i="12" s="1"/>
  <c r="O328" i="12" s="1"/>
  <c r="BJ24" i="12"/>
  <c r="K172" i="12"/>
  <c r="L172" i="12" s="1"/>
  <c r="BM106" i="12"/>
  <c r="O46" i="12"/>
  <c r="M344" i="12"/>
  <c r="N344" i="12" s="1"/>
  <c r="O344" i="12" s="1"/>
  <c r="L255" i="12"/>
  <c r="M255" i="12" s="1"/>
  <c r="H181" i="12"/>
  <c r="L401" i="12"/>
  <c r="M401" i="12" s="1"/>
  <c r="N401" i="12" s="1"/>
  <c r="O401" i="12" s="1"/>
  <c r="K94" i="12"/>
  <c r="M511" i="12"/>
  <c r="BE261" i="12"/>
  <c r="BF261" i="12" s="1"/>
  <c r="M350" i="12"/>
  <c r="N350" i="12" s="1"/>
  <c r="O350" i="12" s="1"/>
  <c r="BE338" i="12"/>
  <c r="M451" i="12"/>
  <c r="N451" i="12" s="1"/>
  <c r="O451" i="12" s="1"/>
  <c r="J133" i="12"/>
  <c r="L429" i="12"/>
  <c r="M429" i="12" s="1"/>
  <c r="N429" i="12" s="1"/>
  <c r="O429" i="12" s="1"/>
  <c r="M403" i="12"/>
  <c r="N403" i="12" s="1"/>
  <c r="K45" i="12"/>
  <c r="L45" i="12" s="1"/>
  <c r="H504" i="12"/>
  <c r="I504" i="12" s="1"/>
  <c r="H211" i="12"/>
  <c r="BH400" i="12"/>
  <c r="AD169" i="12"/>
  <c r="J154" i="12"/>
  <c r="L514" i="12"/>
  <c r="N514" i="12" s="1"/>
  <c r="O514" i="12" s="1"/>
  <c r="I267" i="12"/>
  <c r="M226" i="12"/>
  <c r="O226" i="12" s="1"/>
  <c r="I124" i="12"/>
  <c r="J124" i="12" s="1"/>
  <c r="J495" i="12"/>
  <c r="M216" i="12"/>
  <c r="K449" i="12"/>
  <c r="N285" i="12"/>
  <c r="I142" i="12"/>
  <c r="O279" i="12"/>
  <c r="BP128" i="12"/>
  <c r="BR128" i="12" s="1"/>
  <c r="M373" i="12"/>
  <c r="M379" i="12"/>
  <c r="K114" i="12"/>
  <c r="L370" i="12"/>
  <c r="J358" i="12"/>
  <c r="J329" i="12"/>
  <c r="K329" i="12" s="1"/>
  <c r="J21" i="12"/>
  <c r="M77" i="12"/>
  <c r="N77" i="12" s="1"/>
  <c r="O77" i="12" s="1"/>
  <c r="K118" i="12"/>
  <c r="H331" i="12"/>
  <c r="I331" i="12" s="1"/>
  <c r="I496" i="12"/>
  <c r="J202" i="12"/>
  <c r="M94" i="12"/>
  <c r="N94" i="12" s="1"/>
  <c r="K134" i="12"/>
  <c r="M134" i="12" s="1"/>
  <c r="BK379" i="12"/>
  <c r="BM379" i="12" s="1"/>
  <c r="BF398" i="12"/>
  <c r="BH398" i="12" s="1"/>
  <c r="N122" i="12"/>
  <c r="O122" i="12" s="1"/>
  <c r="N49" i="12"/>
  <c r="J207" i="12"/>
  <c r="BH97" i="12"/>
  <c r="J206" i="12"/>
  <c r="K206" i="12" s="1"/>
  <c r="I206" i="12"/>
  <c r="L206" i="12" s="1"/>
  <c r="I396" i="12"/>
  <c r="L58" i="12"/>
  <c r="M58" i="12" s="1"/>
  <c r="N58" i="12" s="1"/>
  <c r="I113" i="12"/>
  <c r="K113" i="12" s="1"/>
  <c r="M20" i="12"/>
  <c r="N20" i="12" s="1"/>
  <c r="O20" i="12" s="1"/>
  <c r="L278" i="12"/>
  <c r="M278" i="12" s="1"/>
  <c r="K95" i="12"/>
  <c r="BM286" i="12"/>
  <c r="BH170" i="12"/>
  <c r="J300" i="12"/>
  <c r="K207" i="12"/>
  <c r="M207" i="12" s="1"/>
  <c r="N207" i="12" s="1"/>
  <c r="O207" i="12" s="1"/>
  <c r="I390" i="12"/>
  <c r="BW460" i="12"/>
  <c r="K382" i="12"/>
  <c r="BF73" i="12"/>
  <c r="BH73" i="12" s="1"/>
  <c r="L405" i="12"/>
  <c r="M405" i="12" s="1"/>
  <c r="N405" i="12" s="1"/>
  <c r="K349" i="12"/>
  <c r="L352" i="12"/>
  <c r="Y319" i="12"/>
  <c r="L282" i="12"/>
  <c r="K213" i="12"/>
  <c r="H324" i="12"/>
  <c r="BH19" i="12"/>
  <c r="L351" i="12"/>
  <c r="M351" i="12" s="1"/>
  <c r="J460" i="12"/>
  <c r="K460" i="12" s="1"/>
  <c r="L460" i="12" s="1"/>
  <c r="J232" i="12"/>
  <c r="K321" i="12"/>
  <c r="BR104" i="12"/>
  <c r="BH75" i="12"/>
  <c r="H425" i="12"/>
  <c r="M478" i="12"/>
  <c r="BJ411" i="12"/>
  <c r="BK411" i="12" s="1"/>
  <c r="BM411" i="12" s="1"/>
  <c r="BM14" i="12"/>
  <c r="J205" i="12"/>
  <c r="K205" i="12" s="1"/>
  <c r="L313" i="12"/>
  <c r="J366" i="12"/>
  <c r="J283" i="12"/>
  <c r="L283" i="12" s="1"/>
  <c r="M169" i="12"/>
  <c r="N169" i="12" s="1"/>
  <c r="O169" i="12" s="1"/>
  <c r="L55" i="12"/>
  <c r="M55" i="12" s="1"/>
  <c r="L410" i="12"/>
  <c r="I177" i="12"/>
  <c r="N406" i="12"/>
  <c r="O406" i="12" s="1"/>
  <c r="L482" i="12"/>
  <c r="N32" i="12"/>
  <c r="O32" i="12" s="1"/>
  <c r="J195" i="12"/>
  <c r="M256" i="12"/>
  <c r="O117" i="12"/>
  <c r="J353" i="12"/>
  <c r="K353" i="12" s="1"/>
  <c r="L353" i="12" s="1"/>
  <c r="BU400" i="12"/>
  <c r="BW400" i="12" s="1"/>
  <c r="J335" i="12"/>
  <c r="J269" i="12"/>
  <c r="N306" i="12"/>
  <c r="O306" i="12" s="1"/>
  <c r="N67" i="12"/>
  <c r="O67" i="12" s="1"/>
  <c r="H56" i="12"/>
  <c r="I56" i="12" s="1"/>
  <c r="J312" i="12"/>
  <c r="H31" i="12"/>
  <c r="BH467" i="12"/>
  <c r="I249" i="12"/>
  <c r="I109" i="12"/>
  <c r="O243" i="12"/>
  <c r="J493" i="12"/>
  <c r="L134" i="12"/>
  <c r="L480" i="12"/>
  <c r="L119" i="12"/>
  <c r="BM284" i="12"/>
  <c r="L462" i="12"/>
  <c r="N462" i="12" s="1"/>
  <c r="N223" i="12"/>
  <c r="L455" i="12"/>
  <c r="I242" i="12"/>
  <c r="N89" i="12"/>
  <c r="O89" i="12" s="1"/>
  <c r="BH338" i="12"/>
  <c r="BM168" i="12"/>
  <c r="M49" i="12"/>
  <c r="BW127" i="12"/>
  <c r="N176" i="12"/>
  <c r="K401" i="12"/>
  <c r="L359" i="12"/>
  <c r="M359" i="12" s="1"/>
  <c r="N359" i="12" s="1"/>
  <c r="O359" i="12" s="1"/>
  <c r="M361" i="12"/>
  <c r="BF330" i="12"/>
  <c r="BH330" i="12" s="1"/>
  <c r="J265" i="12"/>
  <c r="M265" i="12" s="1"/>
  <c r="K210" i="12"/>
  <c r="L449" i="12"/>
  <c r="L155" i="12"/>
  <c r="N53" i="12"/>
  <c r="O53" i="12" s="1"/>
  <c r="I141" i="12"/>
  <c r="K141" i="12" s="1"/>
  <c r="BK134" i="12"/>
  <c r="BM134" i="12" s="1"/>
  <c r="N50" i="12"/>
  <c r="O50" i="12" s="1"/>
  <c r="J364" i="12"/>
  <c r="K490" i="12"/>
  <c r="N452" i="12"/>
  <c r="O452" i="12" s="1"/>
  <c r="O85" i="12"/>
  <c r="M45" i="12"/>
  <c r="M499" i="12"/>
  <c r="K358" i="12"/>
  <c r="I273" i="12"/>
  <c r="K24" i="12"/>
  <c r="L179" i="12"/>
  <c r="I212" i="12"/>
  <c r="J212" i="12" s="1"/>
  <c r="J63" i="12"/>
  <c r="L474" i="12"/>
  <c r="N218" i="12"/>
  <c r="O218" i="12" s="1"/>
  <c r="J402" i="12"/>
  <c r="K81" i="12"/>
  <c r="N81" i="12" s="1"/>
  <c r="L281" i="12"/>
  <c r="M281" i="12" s="1"/>
  <c r="N476" i="12"/>
  <c r="O476" i="12" s="1"/>
  <c r="H105" i="12"/>
  <c r="K441" i="12"/>
  <c r="I250" i="12"/>
  <c r="K430" i="12"/>
  <c r="BF289" i="12"/>
  <c r="BH289" i="12" s="1"/>
  <c r="BH347" i="12"/>
  <c r="BM124" i="12"/>
  <c r="BE223" i="12"/>
  <c r="BH223" i="12" s="1"/>
  <c r="J276" i="12"/>
  <c r="BM401" i="12"/>
  <c r="BJ244" i="12"/>
  <c r="BJ268" i="12"/>
  <c r="J186" i="12"/>
  <c r="K186" i="12" s="1"/>
  <c r="K412" i="12"/>
  <c r="L412" i="12" s="1"/>
  <c r="M370" i="12"/>
  <c r="K203" i="12"/>
  <c r="L203" i="12" s="1"/>
  <c r="M203" i="12" s="1"/>
  <c r="BM453" i="12"/>
  <c r="J29" i="12"/>
  <c r="K29" i="12" s="1"/>
  <c r="L29" i="12" s="1"/>
  <c r="J273" i="12"/>
  <c r="BH259" i="12"/>
  <c r="H481" i="12"/>
  <c r="I253" i="12"/>
  <c r="K348" i="12"/>
  <c r="I47" i="12"/>
  <c r="K158" i="12"/>
  <c r="L158" i="12" s="1"/>
  <c r="I408" i="12"/>
  <c r="K450" i="12"/>
  <c r="L450" i="12" s="1"/>
  <c r="J35" i="12"/>
  <c r="J235" i="12"/>
  <c r="K248" i="12"/>
  <c r="I449" i="12"/>
  <c r="M449" i="12" s="1"/>
  <c r="R136" i="12"/>
  <c r="T136" i="12" s="1"/>
  <c r="BF309" i="12"/>
  <c r="BH309" i="12" s="1"/>
  <c r="K364" i="12"/>
  <c r="L364" i="12" s="1"/>
  <c r="L80" i="12"/>
  <c r="M80" i="12" s="1"/>
  <c r="K174" i="12"/>
  <c r="L174" i="12" s="1"/>
  <c r="K405" i="12"/>
  <c r="J104" i="12"/>
  <c r="I246" i="12"/>
  <c r="M187" i="12"/>
  <c r="N187" i="12" s="1"/>
  <c r="N84" i="12"/>
  <c r="O84" i="12" s="1"/>
  <c r="L139" i="12"/>
  <c r="M139" i="12" s="1"/>
  <c r="N373" i="12"/>
  <c r="I371" i="12"/>
  <c r="I356" i="12"/>
  <c r="J503" i="12"/>
  <c r="L20" i="12"/>
  <c r="K175" i="12"/>
  <c r="M456" i="12"/>
  <c r="BU45" i="12"/>
  <c r="AS143" i="12"/>
  <c r="K426" i="12"/>
  <c r="BH306" i="12"/>
  <c r="L361" i="12"/>
  <c r="N361" i="12" s="1"/>
  <c r="I312" i="12"/>
  <c r="H312" i="12"/>
  <c r="K312" i="12" s="1"/>
  <c r="M271" i="12"/>
  <c r="N271" i="12"/>
  <c r="O271" i="12" s="1"/>
  <c r="BM323" i="12"/>
  <c r="BK493" i="12"/>
  <c r="BM493" i="12" s="1"/>
  <c r="J70" i="12"/>
  <c r="J231" i="12"/>
  <c r="K231" i="12" s="1"/>
  <c r="I150" i="12"/>
  <c r="J125" i="12"/>
  <c r="L241" i="12"/>
  <c r="M241" i="12" s="1"/>
  <c r="N241" i="12" s="1"/>
  <c r="BM340" i="12"/>
  <c r="BJ303" i="12"/>
  <c r="BM303" i="12" s="1"/>
  <c r="BJ292" i="12"/>
  <c r="BK292" i="12" s="1"/>
  <c r="BM292" i="12" s="1"/>
  <c r="H355" i="12"/>
  <c r="BW368" i="12"/>
  <c r="J277" i="12"/>
  <c r="K277" i="12" s="1"/>
  <c r="I277" i="12"/>
  <c r="H220" i="12"/>
  <c r="I220" i="12" s="1"/>
  <c r="BM307" i="12"/>
  <c r="BJ340" i="12"/>
  <c r="BH35" i="12"/>
  <c r="H290" i="12"/>
  <c r="I23" i="12"/>
  <c r="J15" i="12"/>
  <c r="H397" i="12"/>
  <c r="H90" i="12"/>
  <c r="J90" i="12" s="1"/>
  <c r="BK276" i="12"/>
  <c r="BM276" i="12" s="1"/>
  <c r="J44" i="12"/>
  <c r="O454" i="12"/>
  <c r="J441" i="12"/>
  <c r="I446" i="12"/>
  <c r="M471" i="12"/>
  <c r="N471" i="12" s="1"/>
  <c r="O471" i="12" s="1"/>
  <c r="L346" i="12"/>
  <c r="M346" i="12" s="1"/>
  <c r="N346" i="12" s="1"/>
  <c r="L132" i="12"/>
  <c r="M132" i="12" s="1"/>
  <c r="O75" i="12"/>
  <c r="S107" i="12"/>
  <c r="T105" i="12"/>
  <c r="H96" i="12"/>
  <c r="I96" i="12" s="1"/>
  <c r="K437" i="12"/>
  <c r="BH320" i="12"/>
  <c r="BM156" i="12"/>
  <c r="BM481" i="12"/>
  <c r="BH397" i="12"/>
  <c r="O338" i="12"/>
  <c r="AX317" i="12"/>
  <c r="H78" i="12"/>
  <c r="J203" i="12"/>
  <c r="K129" i="12"/>
  <c r="L129" i="12" s="1"/>
  <c r="H260" i="12"/>
  <c r="BH376" i="12"/>
  <c r="BH281" i="12"/>
  <c r="Y507" i="12"/>
  <c r="M33" i="12"/>
  <c r="N33" i="12" s="1"/>
  <c r="I183" i="12"/>
  <c r="J183" i="12"/>
  <c r="BM441" i="12"/>
  <c r="L227" i="12"/>
  <c r="L200" i="12"/>
  <c r="M200" i="12" s="1"/>
  <c r="J248" i="12"/>
  <c r="M294" i="12"/>
  <c r="N294" i="12" s="1"/>
  <c r="N233" i="12"/>
  <c r="L510" i="12"/>
  <c r="M510" i="12" s="1"/>
  <c r="L131" i="12"/>
  <c r="K131" i="12"/>
  <c r="BK340" i="12"/>
  <c r="BE167" i="12"/>
  <c r="BF167" i="12" s="1"/>
  <c r="K295" i="12"/>
  <c r="N295" i="12" s="1"/>
  <c r="N225" i="12"/>
  <c r="O225" i="12" s="1"/>
  <c r="J142" i="12"/>
  <c r="K224" i="12"/>
  <c r="N336" i="12"/>
  <c r="O336" i="12" s="1"/>
  <c r="L336" i="12"/>
  <c r="M336" i="12" s="1"/>
  <c r="BH290" i="12"/>
  <c r="BJ132" i="12"/>
  <c r="BM132" i="12" s="1"/>
  <c r="H304" i="12"/>
  <c r="BM142" i="12"/>
  <c r="J159" i="12"/>
  <c r="O325" i="12"/>
  <c r="BM425" i="12"/>
  <c r="J71" i="12"/>
  <c r="M174" i="12"/>
  <c r="J305" i="12"/>
  <c r="L305" i="12" s="1"/>
  <c r="K251" i="12"/>
  <c r="L347" i="12"/>
  <c r="H51" i="12"/>
  <c r="L33" i="12"/>
  <c r="O392" i="12"/>
  <c r="H262" i="12"/>
  <c r="L492" i="12"/>
  <c r="L94" i="12"/>
  <c r="K300" i="12"/>
  <c r="L300" i="12" s="1"/>
  <c r="BM403" i="12"/>
  <c r="L521" i="12"/>
  <c r="BW306" i="12"/>
  <c r="H389" i="12"/>
  <c r="N101" i="12"/>
  <c r="O101" i="12" s="1"/>
  <c r="L295" i="12"/>
  <c r="M295" i="12" s="1"/>
  <c r="O515" i="12"/>
  <c r="M515" i="12"/>
  <c r="N515" i="12" s="1"/>
  <c r="BJ88" i="12"/>
  <c r="BU466" i="12"/>
  <c r="BW466" i="12" s="1"/>
  <c r="L473" i="12"/>
  <c r="H98" i="12"/>
  <c r="H417" i="12"/>
  <c r="L148" i="12"/>
  <c r="BW418" i="12"/>
  <c r="O176" i="12"/>
  <c r="BF223" i="12"/>
  <c r="N438" i="12"/>
  <c r="I464" i="12"/>
  <c r="I57" i="12"/>
  <c r="J57" i="12" s="1"/>
  <c r="I381" i="12"/>
  <c r="J381" i="12" s="1"/>
  <c r="K502" i="12"/>
  <c r="L502" i="12" s="1"/>
  <c r="L16" i="12"/>
  <c r="M163" i="12"/>
  <c r="N163" i="12"/>
  <c r="O163" i="12" s="1"/>
  <c r="BM459" i="12"/>
  <c r="BM152" i="12"/>
  <c r="T76" i="12"/>
  <c r="BH293" i="12"/>
  <c r="J469" i="12"/>
  <c r="L114" i="12"/>
  <c r="M114" i="12" s="1"/>
  <c r="L17" i="12"/>
  <c r="K235" i="12"/>
  <c r="L235" i="12" s="1"/>
  <c r="J253" i="12"/>
  <c r="BF478" i="12"/>
  <c r="BH478" i="12" s="1"/>
  <c r="M214" i="12"/>
  <c r="I182" i="12"/>
  <c r="I257" i="12"/>
  <c r="J449" i="12"/>
  <c r="N449" i="12" s="1"/>
  <c r="BU221" i="12"/>
  <c r="BW221" i="12" s="1"/>
  <c r="J141" i="12"/>
  <c r="BU314" i="12"/>
  <c r="BW314" i="12" s="1"/>
  <c r="BU129" i="12"/>
  <c r="BW129" i="12" s="1"/>
  <c r="N45" i="12"/>
  <c r="O45" i="12" s="1"/>
  <c r="M388" i="12"/>
  <c r="N388" i="12" s="1"/>
  <c r="O388" i="12" s="1"/>
  <c r="I103" i="12"/>
  <c r="AL44" i="12"/>
  <c r="AN44" i="12" s="1"/>
  <c r="I358" i="12"/>
  <c r="L358" i="12" s="1"/>
  <c r="H113" i="12"/>
  <c r="M243" i="12"/>
  <c r="K305" i="12"/>
  <c r="K148" i="12"/>
  <c r="J242" i="12"/>
  <c r="J466" i="12"/>
  <c r="BF159" i="12"/>
  <c r="BH159" i="12" s="1"/>
  <c r="L228" i="12"/>
  <c r="M228" i="12" s="1"/>
  <c r="M480" i="12"/>
  <c r="N480" i="12" s="1"/>
  <c r="O480" i="12" s="1"/>
  <c r="BK86" i="12"/>
  <c r="BM86" i="12" s="1"/>
  <c r="N456" i="12"/>
  <c r="O456" i="12" s="1"/>
  <c r="J363" i="12"/>
  <c r="K363" i="12" s="1"/>
  <c r="I167" i="12"/>
  <c r="N299" i="12"/>
  <c r="O299" i="12" s="1"/>
  <c r="H258" i="12"/>
  <c r="BH211" i="12"/>
  <c r="BE241" i="12"/>
  <c r="I197" i="12"/>
  <c r="BF477" i="12"/>
  <c r="BH229" i="12"/>
  <c r="H221" i="12"/>
  <c r="M386" i="12"/>
  <c r="J43" i="12"/>
  <c r="H423" i="12"/>
  <c r="I423" i="12" s="1"/>
  <c r="H236" i="12"/>
  <c r="BM144" i="12"/>
  <c r="J512" i="12"/>
  <c r="M518" i="12"/>
  <c r="N518" i="12" s="1"/>
  <c r="O518" i="12" s="1"/>
  <c r="H459" i="12"/>
  <c r="H418" i="12"/>
  <c r="K193" i="12"/>
  <c r="L193" i="12" s="1"/>
  <c r="H229" i="12"/>
  <c r="I229" i="12" s="1"/>
  <c r="I145" i="12"/>
  <c r="H100" i="12"/>
  <c r="BF125" i="12"/>
  <c r="BH125" i="12" s="1"/>
  <c r="J41" i="12"/>
  <c r="K41" i="12" s="1"/>
  <c r="M287" i="12"/>
  <c r="N287" i="12" s="1"/>
  <c r="BK303" i="12"/>
  <c r="K28" i="12"/>
  <c r="AN344" i="12"/>
  <c r="BM399" i="12"/>
  <c r="BH326" i="12"/>
  <c r="BH314" i="12"/>
  <c r="I470" i="12"/>
  <c r="J470" i="12" s="1"/>
  <c r="H126" i="12"/>
  <c r="M323" i="12"/>
  <c r="L413" i="12"/>
  <c r="K413" i="12"/>
  <c r="BE49" i="12"/>
  <c r="BH49" i="12" s="1"/>
  <c r="J440" i="12"/>
  <c r="B4" i="11"/>
  <c r="A17" i="11" s="1"/>
  <c r="C4" i="10"/>
  <c r="L303" i="12"/>
  <c r="BM66" i="12"/>
  <c r="H377" i="12"/>
  <c r="BK475" i="12"/>
  <c r="BM475" i="12" s="1"/>
  <c r="I360" i="12"/>
  <c r="J360" i="12" s="1"/>
  <c r="BM234" i="12"/>
  <c r="K402" i="12"/>
  <c r="I432" i="12"/>
  <c r="H432" i="12"/>
  <c r="J432" i="12" s="1"/>
  <c r="BH497" i="12"/>
  <c r="J165" i="12"/>
  <c r="K165" i="12" s="1"/>
  <c r="BW436" i="12"/>
  <c r="L420" i="12"/>
  <c r="O472" i="12"/>
  <c r="N499" i="12"/>
  <c r="O499" i="12" s="1"/>
  <c r="N85" i="12"/>
  <c r="BW304" i="12"/>
  <c r="I431" i="12"/>
  <c r="J431" i="12" s="1"/>
  <c r="BK132" i="12"/>
  <c r="M227" i="12"/>
  <c r="N227" i="12" s="1"/>
  <c r="O227" i="12" s="1"/>
  <c r="M196" i="12"/>
  <c r="N196" i="12" s="1"/>
  <c r="L383" i="12"/>
  <c r="BM128" i="12"/>
  <c r="H150" i="12"/>
  <c r="I491" i="12"/>
  <c r="H519" i="12"/>
  <c r="I125" i="12"/>
  <c r="H314" i="12"/>
  <c r="M189" i="12"/>
  <c r="N189" i="12" s="1"/>
  <c r="M461" i="12"/>
  <c r="N461" i="12" s="1"/>
  <c r="O461" i="12" s="1"/>
  <c r="L208" i="12"/>
  <c r="M208" i="12" s="1"/>
  <c r="N208" i="12" s="1"/>
  <c r="O208" i="12" s="1"/>
  <c r="H343" i="12"/>
  <c r="L102" i="12"/>
  <c r="O223" i="12"/>
  <c r="M308" i="12"/>
  <c r="O308" i="12" s="1"/>
  <c r="I369" i="12"/>
  <c r="J138" i="12"/>
  <c r="L213" i="12"/>
  <c r="M213" i="12" s="1"/>
  <c r="N222" i="12"/>
  <c r="O222" i="12" s="1"/>
  <c r="M435" i="12"/>
  <c r="N435" i="12" s="1"/>
  <c r="O435" i="12" s="1"/>
  <c r="I300" i="12"/>
  <c r="L308" i="12"/>
  <c r="N308" i="12" s="1"/>
  <c r="K391" i="12"/>
  <c r="J448" i="12"/>
  <c r="I368" i="12"/>
  <c r="L265" i="12"/>
  <c r="J387" i="12"/>
  <c r="BM96" i="12"/>
  <c r="BE356" i="12"/>
  <c r="BF356" i="12" s="1"/>
  <c r="K466" i="12"/>
  <c r="J240" i="12"/>
  <c r="K168" i="12"/>
  <c r="L168" i="12" s="1"/>
  <c r="BE195" i="12"/>
  <c r="BF195" i="12" s="1"/>
  <c r="K217" i="12"/>
  <c r="L217" i="12" s="1"/>
  <c r="I355" i="12"/>
  <c r="J473" i="12"/>
  <c r="I86" i="12"/>
  <c r="K16" i="12"/>
  <c r="N200" i="12"/>
  <c r="H286" i="12"/>
  <c r="K265" i="12"/>
  <c r="N265" i="12" s="1"/>
  <c r="BH446" i="12"/>
  <c r="J267" i="12"/>
  <c r="K185" i="12"/>
  <c r="L185" i="12" s="1"/>
  <c r="O49" i="12"/>
  <c r="K283" i="12"/>
  <c r="K280" i="12"/>
  <c r="L317" i="12"/>
  <c r="BJ499" i="12"/>
  <c r="BM499" i="12" s="1"/>
  <c r="BH43" i="12"/>
  <c r="J47" i="12"/>
  <c r="K47" i="12" s="1"/>
  <c r="I394" i="12"/>
  <c r="L199" i="12"/>
  <c r="J408" i="12"/>
  <c r="J341" i="12"/>
  <c r="L230" i="12"/>
  <c r="M230" i="12" s="1"/>
  <c r="N230" i="12" s="1"/>
  <c r="BF407" i="12"/>
  <c r="BH407" i="12" s="1"/>
  <c r="K465" i="12"/>
  <c r="H442" i="12"/>
  <c r="I37" i="12"/>
  <c r="L298" i="12"/>
  <c r="M298" i="12" s="1"/>
  <c r="L233" i="12"/>
  <c r="L467" i="12"/>
  <c r="K487" i="12"/>
  <c r="L487" i="12" s="1"/>
  <c r="K179" i="12"/>
  <c r="H166" i="12"/>
  <c r="L26" i="12"/>
  <c r="M26" i="12" s="1"/>
  <c r="K219" i="12"/>
  <c r="I330" i="12"/>
  <c r="M412" i="12"/>
  <c r="J137" i="12"/>
  <c r="J266" i="12"/>
  <c r="K266" i="12" s="1"/>
  <c r="K335" i="12"/>
  <c r="L110" i="12"/>
  <c r="M110" i="12" s="1"/>
  <c r="I520" i="12"/>
  <c r="I22" i="12"/>
  <c r="J22" i="12" s="1"/>
  <c r="J376" i="12"/>
  <c r="L376" i="12"/>
  <c r="H153" i="12"/>
  <c r="H284" i="12"/>
  <c r="BF231" i="12"/>
  <c r="BH231" i="12" s="1"/>
  <c r="M76" i="12"/>
  <c r="N76" i="12" s="1"/>
  <c r="O76" i="12" s="1"/>
  <c r="BF205" i="12"/>
  <c r="BH205" i="12" s="1"/>
  <c r="BM72" i="12"/>
  <c r="BH217" i="12"/>
  <c r="H59" i="12"/>
  <c r="J173" i="12"/>
  <c r="K173" i="12" s="1"/>
  <c r="L194" i="12"/>
  <c r="H145" i="12"/>
  <c r="BF160" i="12"/>
  <c r="BH160" i="12" s="1"/>
  <c r="BW285" i="12"/>
  <c r="BH414" i="12"/>
  <c r="H457" i="12"/>
  <c r="I457" i="12" s="1"/>
  <c r="H320" i="12"/>
  <c r="M99" i="12"/>
  <c r="N99" i="12" s="1"/>
  <c r="O99" i="12" s="1"/>
  <c r="K498" i="12"/>
  <c r="BE213" i="12"/>
  <c r="BF213" i="12" s="1"/>
  <c r="I337" i="12"/>
  <c r="H337" i="12"/>
  <c r="BJ188" i="12"/>
  <c r="BK188" i="12" s="1"/>
  <c r="BU290" i="12"/>
  <c r="BW290" i="12" s="1"/>
  <c r="N143" i="12"/>
  <c r="O143" i="12" s="1"/>
  <c r="J113" i="12"/>
  <c r="H171" i="12"/>
  <c r="J497" i="12"/>
  <c r="K497" i="12" s="1"/>
  <c r="I439" i="12"/>
  <c r="J25" i="12"/>
  <c r="BM393" i="12"/>
  <c r="I161" i="12"/>
  <c r="H415" i="12"/>
  <c r="I415" i="12" s="1"/>
  <c r="I157" i="12"/>
  <c r="BF99" i="12"/>
  <c r="BH99" i="12" s="1"/>
  <c r="I380" i="12"/>
  <c r="L120" i="12"/>
  <c r="M120" i="12" s="1"/>
  <c r="J389" i="12"/>
  <c r="K389" i="12" s="1"/>
  <c r="BF235" i="12"/>
  <c r="BH235" i="12" s="1"/>
  <c r="J487" i="12"/>
  <c r="BK88" i="12"/>
  <c r="BM88" i="12" s="1"/>
  <c r="L207" i="12"/>
  <c r="BH420" i="12"/>
  <c r="H375" i="12"/>
  <c r="L82" i="12"/>
  <c r="M82" i="12" s="1"/>
  <c r="BM54" i="12"/>
  <c r="BF169" i="12"/>
  <c r="BH169" i="12" s="1"/>
  <c r="L507" i="12"/>
  <c r="M507" i="12" s="1"/>
  <c r="K48" i="12"/>
  <c r="L48" i="12" s="1"/>
  <c r="M48" i="12"/>
  <c r="I409" i="12"/>
  <c r="K422" i="12"/>
  <c r="M422" i="12" s="1"/>
  <c r="I92" i="12"/>
  <c r="I284" i="12"/>
  <c r="I434" i="12"/>
  <c r="L30" i="12"/>
  <c r="M30" i="12" s="1"/>
  <c r="K366" i="12"/>
  <c r="N130" i="12"/>
  <c r="O130" i="12" s="1"/>
  <c r="J309" i="12"/>
  <c r="BK74" i="12"/>
  <c r="BM74" i="12" s="1"/>
  <c r="BK208" i="12"/>
  <c r="BM208" i="12" s="1"/>
  <c r="J72" i="12"/>
  <c r="BF191" i="12"/>
  <c r="BH191" i="12" s="1"/>
  <c r="I90" i="12"/>
  <c r="BF237" i="12"/>
  <c r="BH237" i="12" s="1"/>
  <c r="L478" i="12"/>
  <c r="N478" i="12" s="1"/>
  <c r="O478" i="12" s="1"/>
  <c r="BK336" i="12"/>
  <c r="BM336" i="12" s="1"/>
  <c r="I181" i="12"/>
  <c r="BF49" i="12"/>
  <c r="M285" i="12"/>
  <c r="O285" i="12" s="1"/>
  <c r="K440" i="12"/>
  <c r="L440" i="12" s="1"/>
  <c r="BR363" i="12"/>
  <c r="J411" i="12"/>
  <c r="K411" i="12" s="1"/>
  <c r="N164" i="12"/>
  <c r="O164" i="12" s="1"/>
  <c r="C5" i="10"/>
  <c r="C4" i="11"/>
  <c r="A18" i="11" s="1"/>
  <c r="H342" i="12"/>
  <c r="BR152" i="12"/>
  <c r="Y97" i="12"/>
  <c r="H111" i="12"/>
  <c r="BM252" i="12"/>
  <c r="I44" i="12"/>
  <c r="T168" i="12"/>
  <c r="H399" i="12"/>
  <c r="J504" i="12"/>
  <c r="J254" i="12"/>
  <c r="I254" i="12"/>
  <c r="BH67" i="12"/>
  <c r="BW191" i="12"/>
  <c r="BJ501" i="12"/>
  <c r="BK501" i="12" s="1"/>
  <c r="BK419" i="12"/>
  <c r="BM419" i="12" s="1"/>
  <c r="K35" i="12"/>
  <c r="BH285" i="12"/>
  <c r="BJ391" i="12"/>
  <c r="BK391" i="12" s="1"/>
  <c r="N243" i="12"/>
  <c r="I62" i="12"/>
  <c r="K419" i="12"/>
  <c r="M514" i="12"/>
  <c r="L201" i="12"/>
  <c r="M201" i="12" s="1"/>
  <c r="H237" i="12"/>
  <c r="K40" i="12"/>
  <c r="L40" i="12" s="1"/>
  <c r="L422" i="12"/>
  <c r="M234" i="12"/>
  <c r="L322" i="12"/>
  <c r="M322" i="12" s="1"/>
  <c r="J156" i="12"/>
  <c r="K156" i="12" s="1"/>
  <c r="L81" i="12"/>
  <c r="M81" i="12" s="1"/>
  <c r="H416" i="12"/>
  <c r="BH143" i="12"/>
  <c r="AI156" i="12"/>
  <c r="J390" i="12"/>
  <c r="L234" i="12"/>
  <c r="K503" i="12"/>
  <c r="I60" i="12"/>
  <c r="J453" i="12"/>
  <c r="K453" i="12" s="1"/>
  <c r="J293" i="12"/>
  <c r="BE486" i="12"/>
  <c r="BF486" i="12" s="1"/>
  <c r="K332" i="12"/>
  <c r="J332" i="12"/>
  <c r="L332" i="12"/>
  <c r="BH488" i="12"/>
  <c r="BF209" i="12"/>
  <c r="BH209" i="12" s="1"/>
  <c r="J372" i="12"/>
  <c r="I39" i="12"/>
  <c r="L146" i="12"/>
  <c r="BM315" i="12"/>
  <c r="K378" i="12"/>
  <c r="K34" i="12"/>
  <c r="BH187" i="12"/>
  <c r="BE299" i="12"/>
  <c r="BH299" i="12" s="1"/>
  <c r="BF113" i="12"/>
  <c r="BH113" i="12" s="1"/>
  <c r="J151" i="12"/>
  <c r="J204" i="12"/>
  <c r="K410" i="12"/>
  <c r="BM365" i="12"/>
  <c r="BK96" i="12"/>
  <c r="I215" i="12"/>
  <c r="H64" i="12"/>
  <c r="BM76" i="12"/>
  <c r="H517" i="12"/>
  <c r="N54" i="12"/>
  <c r="O54" i="12" s="1"/>
  <c r="BJ483" i="12"/>
  <c r="BK483" i="12" s="1"/>
  <c r="I493" i="12"/>
  <c r="K473" i="12"/>
  <c r="M384" i="12"/>
  <c r="N384" i="12" s="1"/>
  <c r="L348" i="12"/>
  <c r="M348" i="12" s="1"/>
  <c r="BH358" i="12"/>
  <c r="K43" i="12"/>
  <c r="N392" i="12"/>
  <c r="J107" i="12"/>
  <c r="I418" i="12"/>
  <c r="BJ433" i="12"/>
  <c r="BK433" i="12" s="1"/>
  <c r="BE70" i="12"/>
  <c r="BK499" i="12"/>
  <c r="L458" i="12"/>
  <c r="J445" i="12"/>
  <c r="J27" i="12"/>
  <c r="H244" i="12"/>
  <c r="I244" i="12" s="1"/>
  <c r="I72" i="12"/>
  <c r="K347" i="12"/>
  <c r="K376" i="12"/>
  <c r="J485" i="12"/>
  <c r="M492" i="12"/>
  <c r="N492" i="12" s="1"/>
  <c r="J484" i="12"/>
  <c r="L292" i="12"/>
  <c r="J347" i="12"/>
  <c r="M347" i="12" s="1"/>
  <c r="N386" i="12"/>
  <c r="O386" i="12" s="1"/>
  <c r="K180" i="12"/>
  <c r="H140" i="12"/>
  <c r="I140" i="12" s="1"/>
  <c r="K433" i="12"/>
  <c r="J321" i="12"/>
  <c r="L321" i="12" s="1"/>
  <c r="K159" i="12"/>
  <c r="J109" i="12"/>
  <c r="K109" i="12" s="1"/>
  <c r="L402" i="12"/>
  <c r="M54" i="12"/>
  <c r="L41" i="12" l="1"/>
  <c r="N41" i="12" s="1"/>
  <c r="O41" i="12" s="1"/>
  <c r="M41" i="12"/>
  <c r="N55" i="12"/>
  <c r="O55" i="12" s="1"/>
  <c r="N422" i="12"/>
  <c r="L25" i="12"/>
  <c r="O305" i="12"/>
  <c r="O33" i="12"/>
  <c r="L186" i="12"/>
  <c r="N186" i="12" s="1"/>
  <c r="O186" i="12" s="1"/>
  <c r="O361" i="12"/>
  <c r="N278" i="12"/>
  <c r="O278" i="12"/>
  <c r="N18" i="12"/>
  <c r="N213" i="12"/>
  <c r="O213" i="12"/>
  <c r="M440" i="12"/>
  <c r="M141" i="12"/>
  <c r="N141" i="12" s="1"/>
  <c r="L141" i="12"/>
  <c r="O283" i="12"/>
  <c r="N347" i="12"/>
  <c r="N450" i="12"/>
  <c r="M450" i="12"/>
  <c r="O450" i="12"/>
  <c r="M29" i="12"/>
  <c r="L291" i="12"/>
  <c r="K291" i="12"/>
  <c r="O287" i="12"/>
  <c r="M185" i="12"/>
  <c r="N185" i="12" s="1"/>
  <c r="O81" i="12"/>
  <c r="K90" i="12"/>
  <c r="M90" i="12" s="1"/>
  <c r="O449" i="12"/>
  <c r="L205" i="12"/>
  <c r="N473" i="12"/>
  <c r="K470" i="12"/>
  <c r="L470" i="12" s="1"/>
  <c r="N82" i="12"/>
  <c r="O82" i="12" s="1"/>
  <c r="L484" i="12"/>
  <c r="K423" i="12"/>
  <c r="J423" i="12"/>
  <c r="L423" i="12"/>
  <c r="M423" i="12" s="1"/>
  <c r="K431" i="12"/>
  <c r="K418" i="12"/>
  <c r="M418" i="12" s="1"/>
  <c r="O492" i="12"/>
  <c r="N134" i="12"/>
  <c r="O134" i="12" s="1"/>
  <c r="L363" i="12"/>
  <c r="N201" i="12"/>
  <c r="O201" i="12" s="1"/>
  <c r="N317" i="12"/>
  <c r="M503" i="12"/>
  <c r="M487" i="12"/>
  <c r="N487" i="12" s="1"/>
  <c r="O487" i="12" s="1"/>
  <c r="M300" i="12"/>
  <c r="K432" i="12"/>
  <c r="J221" i="12"/>
  <c r="L312" i="12"/>
  <c r="M312" i="12" s="1"/>
  <c r="N312" i="12" s="1"/>
  <c r="M364" i="12"/>
  <c r="N351" i="12"/>
  <c r="O351" i="12" s="1"/>
  <c r="N206" i="12"/>
  <c r="M358" i="12"/>
  <c r="N420" i="12"/>
  <c r="O420" i="12" s="1"/>
  <c r="K19" i="12"/>
  <c r="J19" i="12"/>
  <c r="L19" i="12" s="1"/>
  <c r="N242" i="12"/>
  <c r="M280" i="12"/>
  <c r="M63" i="12"/>
  <c r="K63" i="12"/>
  <c r="N298" i="12"/>
  <c r="O298" i="12" s="1"/>
  <c r="K240" i="12"/>
  <c r="I262" i="12"/>
  <c r="K183" i="12"/>
  <c r="M467" i="12"/>
  <c r="L335" i="12"/>
  <c r="O242" i="12"/>
  <c r="L180" i="12"/>
  <c r="M180" i="12" s="1"/>
  <c r="O230" i="12"/>
  <c r="J39" i="12"/>
  <c r="K204" i="12"/>
  <c r="J434" i="12"/>
  <c r="J409" i="12"/>
  <c r="K409" i="12"/>
  <c r="L441" i="12"/>
  <c r="N441" i="12" s="1"/>
  <c r="O441" i="12" s="1"/>
  <c r="K161" i="12"/>
  <c r="J284" i="12"/>
  <c r="K284" i="12" s="1"/>
  <c r="K381" i="12"/>
  <c r="L381" i="12" s="1"/>
  <c r="L37" i="12"/>
  <c r="L43" i="12"/>
  <c r="N283" i="12"/>
  <c r="I517" i="12"/>
  <c r="J517" i="12" s="1"/>
  <c r="J368" i="12"/>
  <c r="K368" i="12"/>
  <c r="BH486" i="12"/>
  <c r="K372" i="12"/>
  <c r="M413" i="12"/>
  <c r="O346" i="12"/>
  <c r="BH213" i="12"/>
  <c r="K221" i="12"/>
  <c r="BH195" i="12"/>
  <c r="L219" i="12"/>
  <c r="M219" i="12" s="1"/>
  <c r="K71" i="12"/>
  <c r="L71" i="12"/>
  <c r="M502" i="12"/>
  <c r="BM188" i="12"/>
  <c r="K253" i="12"/>
  <c r="M253" i="12" s="1"/>
  <c r="L253" i="12"/>
  <c r="N253" i="12" s="1"/>
  <c r="O253" i="12" s="1"/>
  <c r="K167" i="12"/>
  <c r="M441" i="12"/>
  <c r="N370" i="12"/>
  <c r="O370" i="12" s="1"/>
  <c r="I397" i="12"/>
  <c r="J249" i="12"/>
  <c r="K249" i="12" s="1"/>
  <c r="M506" i="12"/>
  <c r="M206" i="12"/>
  <c r="L498" i="12"/>
  <c r="M460" i="12"/>
  <c r="N460" i="12" s="1"/>
  <c r="O460" i="12" s="1"/>
  <c r="L104" i="12"/>
  <c r="I425" i="12"/>
  <c r="K202" i="12"/>
  <c r="L202" i="12" s="1"/>
  <c r="M155" i="12"/>
  <c r="K493" i="12"/>
  <c r="J357" i="12"/>
  <c r="M194" i="12"/>
  <c r="M291" i="12"/>
  <c r="O291" i="12" s="1"/>
  <c r="N87" i="12"/>
  <c r="O87" i="12"/>
  <c r="M521" i="12"/>
  <c r="K309" i="12"/>
  <c r="L309" i="12" s="1"/>
  <c r="I274" i="12"/>
  <c r="L210" i="12"/>
  <c r="M210" i="12" s="1"/>
  <c r="N210" i="12" s="1"/>
  <c r="O210" i="12" s="1"/>
  <c r="O444" i="12"/>
  <c r="BH261" i="12"/>
  <c r="K517" i="12"/>
  <c r="L517" i="12" s="1"/>
  <c r="L175" i="12"/>
  <c r="M175" i="12" s="1"/>
  <c r="M40" i="12"/>
  <c r="K387" i="12"/>
  <c r="M352" i="12"/>
  <c r="BF241" i="12"/>
  <c r="BH241" i="12" s="1"/>
  <c r="K246" i="12"/>
  <c r="M246" i="12" s="1"/>
  <c r="N281" i="12"/>
  <c r="O281" i="12" s="1"/>
  <c r="M283" i="12"/>
  <c r="L275" i="12"/>
  <c r="M275" i="12" s="1"/>
  <c r="N275" i="12" s="1"/>
  <c r="N214" i="12"/>
  <c r="O214" i="12" s="1"/>
  <c r="M340" i="12"/>
  <c r="N340" i="12" s="1"/>
  <c r="O340" i="12" s="1"/>
  <c r="L293" i="12"/>
  <c r="I377" i="12"/>
  <c r="M313" i="12"/>
  <c r="N313" i="12" s="1"/>
  <c r="O313" i="12" s="1"/>
  <c r="L224" i="12"/>
  <c r="M317" i="12"/>
  <c r="O196" i="12"/>
  <c r="K27" i="12"/>
  <c r="N27" i="12" s="1"/>
  <c r="O27" i="12" s="1"/>
  <c r="K512" i="12"/>
  <c r="M512" i="12" s="1"/>
  <c r="N512" i="12" s="1"/>
  <c r="J380" i="12"/>
  <c r="J56" i="12"/>
  <c r="K56" i="12" s="1"/>
  <c r="K212" i="12"/>
  <c r="J399" i="12"/>
  <c r="L154" i="12"/>
  <c r="M154" i="12" s="1"/>
  <c r="K21" i="12"/>
  <c r="L47" i="12"/>
  <c r="N47" i="12" s="1"/>
  <c r="N194" i="12"/>
  <c r="O194" i="12" s="1"/>
  <c r="I153" i="12"/>
  <c r="K293" i="12"/>
  <c r="N444" i="12"/>
  <c r="BM433" i="12"/>
  <c r="N40" i="12"/>
  <c r="I105" i="12"/>
  <c r="M270" i="12"/>
  <c r="N132" i="12"/>
  <c r="O241" i="12"/>
  <c r="N511" i="12"/>
  <c r="O511" i="12" s="1"/>
  <c r="M282" i="12"/>
  <c r="N282" i="12" s="1"/>
  <c r="O282" i="12" s="1"/>
  <c r="N440" i="12"/>
  <c r="O440" i="12" s="1"/>
  <c r="I342" i="12"/>
  <c r="J342" i="12" s="1"/>
  <c r="BK268" i="12"/>
  <c r="BM268" i="12" s="1"/>
  <c r="K464" i="12"/>
  <c r="L464" i="12" s="1"/>
  <c r="I354" i="12"/>
  <c r="M17" i="12"/>
  <c r="N17" i="12" s="1"/>
  <c r="O17" i="12" s="1"/>
  <c r="J331" i="12"/>
  <c r="O206" i="12"/>
  <c r="N502" i="12"/>
  <c r="O502" i="12" s="1"/>
  <c r="M119" i="12"/>
  <c r="N353" i="12"/>
  <c r="O353" i="12" s="1"/>
  <c r="K125" i="12"/>
  <c r="L125" i="12" s="1"/>
  <c r="L433" i="12"/>
  <c r="I404" i="12"/>
  <c r="I481" i="12"/>
  <c r="J481" i="12" s="1"/>
  <c r="M205" i="12"/>
  <c r="M193" i="12"/>
  <c r="N193" i="12" s="1"/>
  <c r="O193" i="12" s="1"/>
  <c r="J181" i="12"/>
  <c r="L280" i="12"/>
  <c r="N280" i="12" s="1"/>
  <c r="O280" i="12" s="1"/>
  <c r="N510" i="12"/>
  <c r="O510" i="12" s="1"/>
  <c r="L159" i="12"/>
  <c r="M159" i="12" s="1"/>
  <c r="N300" i="12"/>
  <c r="O300" i="12" s="1"/>
  <c r="N322" i="12"/>
  <c r="O322" i="12" s="1"/>
  <c r="N205" i="12"/>
  <c r="O205" i="12" s="1"/>
  <c r="O147" i="12"/>
  <c r="M149" i="12"/>
  <c r="N149" i="12" s="1"/>
  <c r="O149" i="12" s="1"/>
  <c r="L204" i="12"/>
  <c r="J520" i="12"/>
  <c r="L520" i="12" s="1"/>
  <c r="M199" i="12"/>
  <c r="N199" i="12" s="1"/>
  <c r="O199" i="12" s="1"/>
  <c r="N379" i="12"/>
  <c r="O379" i="12" s="1"/>
  <c r="N255" i="12"/>
  <c r="O255" i="12" s="1"/>
  <c r="N216" i="12"/>
  <c r="O216" i="12" s="1"/>
  <c r="J394" i="12"/>
  <c r="K394" i="12" s="1"/>
  <c r="N305" i="12"/>
  <c r="K331" i="12"/>
  <c r="J396" i="12"/>
  <c r="K396" i="12" s="1"/>
  <c r="O94" i="12"/>
  <c r="L374" i="12"/>
  <c r="N234" i="12"/>
  <c r="O234" i="12" s="1"/>
  <c r="I339" i="12"/>
  <c r="J339" i="12" s="1"/>
  <c r="M292" i="12"/>
  <c r="N292" i="12" s="1"/>
  <c r="O292" i="12" s="1"/>
  <c r="BM391" i="12"/>
  <c r="I112" i="12"/>
  <c r="N112" i="12" s="1"/>
  <c r="O265" i="12"/>
  <c r="J23" i="12"/>
  <c r="K23" i="12" s="1"/>
  <c r="I258" i="12"/>
  <c r="L27" i="12"/>
  <c r="M27" i="12" s="1"/>
  <c r="N507" i="12"/>
  <c r="O507" i="12" s="1"/>
  <c r="L389" i="12"/>
  <c r="N110" i="12"/>
  <c r="O110" i="12" s="1"/>
  <c r="L288" i="12"/>
  <c r="O58" i="12"/>
  <c r="O384" i="12"/>
  <c r="J337" i="12"/>
  <c r="K337" i="12" s="1"/>
  <c r="L453" i="12"/>
  <c r="K385" i="12"/>
  <c r="M238" i="12"/>
  <c r="L156" i="12"/>
  <c r="M156" i="12"/>
  <c r="N156" i="12" s="1"/>
  <c r="O156" i="12" s="1"/>
  <c r="I51" i="12"/>
  <c r="J246" i="12"/>
  <c r="L246" i="12" s="1"/>
  <c r="J60" i="12"/>
  <c r="K60" i="12" s="1"/>
  <c r="M411" i="12"/>
  <c r="K448" i="12"/>
  <c r="M448" i="12" s="1"/>
  <c r="K107" i="12"/>
  <c r="I320" i="12"/>
  <c r="M383" i="12"/>
  <c r="N383" i="12" s="1"/>
  <c r="J229" i="12"/>
  <c r="L229" i="12" s="1"/>
  <c r="L466" i="12"/>
  <c r="N466" i="12" s="1"/>
  <c r="O466" i="12" s="1"/>
  <c r="M47" i="12"/>
  <c r="N296" i="12"/>
  <c r="O296" i="12" s="1"/>
  <c r="I375" i="12"/>
  <c r="L512" i="12"/>
  <c r="O512" i="12" s="1"/>
  <c r="L497" i="12"/>
  <c r="J150" i="12"/>
  <c r="K150" i="12" s="1"/>
  <c r="O189" i="12"/>
  <c r="L22" i="11"/>
  <c r="C22" i="11"/>
  <c r="B22" i="11"/>
  <c r="J457" i="12"/>
  <c r="K103" i="12"/>
  <c r="L103" i="12" s="1"/>
  <c r="J96" i="12"/>
  <c r="O256" i="12"/>
  <c r="L411" i="12"/>
  <c r="N48" i="12"/>
  <c r="O48" i="12" s="1"/>
  <c r="J375" i="12"/>
  <c r="J157" i="12"/>
  <c r="K157" i="12"/>
  <c r="J161" i="12"/>
  <c r="I236" i="12"/>
  <c r="M376" i="12"/>
  <c r="N376" i="12" s="1"/>
  <c r="O376" i="12" s="1"/>
  <c r="K341" i="12"/>
  <c r="K15" i="12"/>
  <c r="J86" i="12"/>
  <c r="M217" i="12"/>
  <c r="O217" i="12" s="1"/>
  <c r="O65" i="12"/>
  <c r="L90" i="12"/>
  <c r="N90" i="12" s="1"/>
  <c r="O90" i="12" s="1"/>
  <c r="K468" i="12"/>
  <c r="M431" i="12"/>
  <c r="L431" i="12"/>
  <c r="M396" i="12"/>
  <c r="N396" i="12" s="1"/>
  <c r="O396" i="12" s="1"/>
  <c r="K229" i="12"/>
  <c r="L167" i="12"/>
  <c r="J167" i="12"/>
  <c r="J37" i="12"/>
  <c r="K37" i="12" s="1"/>
  <c r="M182" i="12"/>
  <c r="K276" i="12"/>
  <c r="BH356" i="12"/>
  <c r="J464" i="12"/>
  <c r="L391" i="12"/>
  <c r="M391" i="12" s="1"/>
  <c r="L251" i="12"/>
  <c r="M251" i="12"/>
  <c r="J211" i="12"/>
  <c r="O203" i="12"/>
  <c r="S109" i="12"/>
  <c r="T107" i="12"/>
  <c r="M288" i="12"/>
  <c r="N288" i="12" s="1"/>
  <c r="O288" i="12" s="1"/>
  <c r="L212" i="12"/>
  <c r="K257" i="12"/>
  <c r="L142" i="12"/>
  <c r="M137" i="12"/>
  <c r="L24" i="12"/>
  <c r="K104" i="12"/>
  <c r="L109" i="12"/>
  <c r="M109" i="12" s="1"/>
  <c r="J177" i="12"/>
  <c r="I324" i="12"/>
  <c r="L95" i="12"/>
  <c r="J31" i="12"/>
  <c r="K25" i="12"/>
  <c r="M25" i="12" s="1"/>
  <c r="I442" i="12"/>
  <c r="J442" i="12" s="1"/>
  <c r="L284" i="12"/>
  <c r="N139" i="12"/>
  <c r="O139" i="12" s="1"/>
  <c r="M146" i="12"/>
  <c r="N146" i="12" s="1"/>
  <c r="O146" i="12" s="1"/>
  <c r="O462" i="12"/>
  <c r="J112" i="12"/>
  <c r="M474" i="12"/>
  <c r="N474" i="12" s="1"/>
  <c r="O474" i="12" s="1"/>
  <c r="O403" i="12"/>
  <c r="N29" i="12"/>
  <c r="O29" i="12" s="1"/>
  <c r="L396" i="12"/>
  <c r="M353" i="12"/>
  <c r="K513" i="12"/>
  <c r="M303" i="12"/>
  <c r="N303" i="12" s="1"/>
  <c r="N521" i="12"/>
  <c r="O521" i="12" s="1"/>
  <c r="O200" i="12"/>
  <c r="N80" i="12"/>
  <c r="O80" i="12" s="1"/>
  <c r="K70" i="12"/>
  <c r="L66" i="12"/>
  <c r="M66" i="12" s="1"/>
  <c r="M458" i="12"/>
  <c r="N217" i="12"/>
  <c r="L366" i="12"/>
  <c r="O295" i="12"/>
  <c r="N203" i="12"/>
  <c r="L74" i="12"/>
  <c r="L238" i="12"/>
  <c r="N238" i="12" s="1"/>
  <c r="L118" i="12"/>
  <c r="M118" i="12" s="1"/>
  <c r="N118" i="12" s="1"/>
  <c r="O118" i="12" s="1"/>
  <c r="N26" i="12"/>
  <c r="O26" i="12" s="1"/>
  <c r="K254" i="12"/>
  <c r="L331" i="12"/>
  <c r="M148" i="12"/>
  <c r="I237" i="12"/>
  <c r="I343" i="12"/>
  <c r="L173" i="12"/>
  <c r="N173" i="12" s="1"/>
  <c r="J371" i="12"/>
  <c r="I314" i="12"/>
  <c r="I260" i="12"/>
  <c r="J418" i="12"/>
  <c r="L418" i="12" s="1"/>
  <c r="J257" i="12"/>
  <c r="L257" i="12" s="1"/>
  <c r="L272" i="12"/>
  <c r="M272" i="12" s="1"/>
  <c r="N272" i="12" s="1"/>
  <c r="O272" i="12" s="1"/>
  <c r="N506" i="12"/>
  <c r="O506" i="12" s="1"/>
  <c r="I64" i="12"/>
  <c r="J64" i="12"/>
  <c r="L28" i="12"/>
  <c r="M28" i="12" s="1"/>
  <c r="M129" i="12"/>
  <c r="O422" i="12"/>
  <c r="K375" i="12"/>
  <c r="L375" i="12" s="1"/>
  <c r="BH167" i="12"/>
  <c r="K495" i="12"/>
  <c r="K145" i="12"/>
  <c r="J92" i="12"/>
  <c r="N174" i="12"/>
  <c r="O174" i="12" s="1"/>
  <c r="K267" i="12"/>
  <c r="L267" i="12"/>
  <c r="M267" i="12" s="1"/>
  <c r="J369" i="12"/>
  <c r="N114" i="12"/>
  <c r="O114" i="12" s="1"/>
  <c r="O40" i="12"/>
  <c r="M466" i="12"/>
  <c r="BM501" i="12"/>
  <c r="I126" i="12"/>
  <c r="L248" i="12"/>
  <c r="J197" i="12"/>
  <c r="K197" i="12" s="1"/>
  <c r="K297" i="12"/>
  <c r="L297" i="12" s="1"/>
  <c r="M131" i="12"/>
  <c r="N131" i="12" s="1"/>
  <c r="O131" i="12" s="1"/>
  <c r="O405" i="12"/>
  <c r="L446" i="12"/>
  <c r="N446" i="12" s="1"/>
  <c r="O446" i="12" s="1"/>
  <c r="M446" i="12"/>
  <c r="J220" i="12"/>
  <c r="K220" i="12" s="1"/>
  <c r="L277" i="12"/>
  <c r="J244" i="12"/>
  <c r="L503" i="12"/>
  <c r="N503" i="12" s="1"/>
  <c r="N412" i="12"/>
  <c r="O412" i="12" s="1"/>
  <c r="L35" i="12"/>
  <c r="N348" i="12"/>
  <c r="O348" i="12" s="1"/>
  <c r="L445" i="12"/>
  <c r="M445" i="12" s="1"/>
  <c r="M16" i="12"/>
  <c r="M173" i="12"/>
  <c r="M455" i="12"/>
  <c r="N455" i="12" s="1"/>
  <c r="O455" i="12" s="1"/>
  <c r="L165" i="12"/>
  <c r="M165" i="12" s="1"/>
  <c r="J330" i="12"/>
  <c r="K330" i="12" s="1"/>
  <c r="J182" i="12"/>
  <c r="K182" i="12" s="1"/>
  <c r="J250" i="12"/>
  <c r="K232" i="12"/>
  <c r="L113" i="12"/>
  <c r="J496" i="12"/>
  <c r="L266" i="12"/>
  <c r="M266" i="12" s="1"/>
  <c r="N266" i="12" s="1"/>
  <c r="N172" i="12"/>
  <c r="M172" i="12"/>
  <c r="O172" i="12"/>
  <c r="N228" i="12"/>
  <c r="O228" i="12" s="1"/>
  <c r="K390" i="12"/>
  <c r="K484" i="12"/>
  <c r="M484" i="12" s="1"/>
  <c r="M402" i="12"/>
  <c r="N402" i="12" s="1"/>
  <c r="K112" i="12"/>
  <c r="L112" i="12" s="1"/>
  <c r="M112" i="12" s="1"/>
  <c r="M235" i="12"/>
  <c r="N235" i="12" s="1"/>
  <c r="O235" i="12" s="1"/>
  <c r="I459" i="12"/>
  <c r="L398" i="12"/>
  <c r="M158" i="12"/>
  <c r="N158" i="12" s="1"/>
  <c r="I111" i="12"/>
  <c r="K504" i="12"/>
  <c r="J491" i="12"/>
  <c r="J215" i="12"/>
  <c r="L329" i="12"/>
  <c r="K151" i="12"/>
  <c r="L151" i="12" s="1"/>
  <c r="N382" i="12"/>
  <c r="O382" i="12" s="1"/>
  <c r="M305" i="12"/>
  <c r="M168" i="12"/>
  <c r="N168" i="12" s="1"/>
  <c r="O168" i="12" s="1"/>
  <c r="N120" i="12"/>
  <c r="O120" i="12" s="1"/>
  <c r="O18" i="12"/>
  <c r="M363" i="12"/>
  <c r="N88" i="12"/>
  <c r="O88" i="12" s="1"/>
  <c r="BK244" i="12"/>
  <c r="BM244" i="12" s="1"/>
  <c r="I98" i="12"/>
  <c r="J98" i="12" s="1"/>
  <c r="M332" i="12"/>
  <c r="K469" i="12"/>
  <c r="O129" i="12"/>
  <c r="K124" i="12"/>
  <c r="L63" i="12"/>
  <c r="N63" i="12" s="1"/>
  <c r="O317" i="12"/>
  <c r="I519" i="12"/>
  <c r="K22" i="12"/>
  <c r="J416" i="12"/>
  <c r="K416" i="12" s="1"/>
  <c r="K520" i="12"/>
  <c r="K360" i="12"/>
  <c r="I221" i="12"/>
  <c r="J258" i="12"/>
  <c r="I416" i="12"/>
  <c r="K137" i="12"/>
  <c r="N137" i="12" s="1"/>
  <c r="O137" i="12" s="1"/>
  <c r="BM483" i="12"/>
  <c r="L448" i="12"/>
  <c r="J343" i="12"/>
  <c r="I399" i="12"/>
  <c r="O30" i="12"/>
  <c r="N30" i="12"/>
  <c r="J145" i="12"/>
  <c r="L145" i="12" s="1"/>
  <c r="I59" i="12"/>
  <c r="L465" i="12"/>
  <c r="M465" i="12" s="1"/>
  <c r="L34" i="12"/>
  <c r="I100" i="12"/>
  <c r="L22" i="12"/>
  <c r="M22" i="12" s="1"/>
  <c r="K485" i="12"/>
  <c r="I304" i="12"/>
  <c r="J290" i="12"/>
  <c r="I290" i="12"/>
  <c r="K445" i="12"/>
  <c r="J103" i="12"/>
  <c r="M102" i="12"/>
  <c r="N102" i="12" s="1"/>
  <c r="L378" i="12"/>
  <c r="M378" i="12" s="1"/>
  <c r="N378" i="12" s="1"/>
  <c r="O378" i="12" s="1"/>
  <c r="O347" i="12"/>
  <c r="L140" i="12"/>
  <c r="J140" i="12"/>
  <c r="K72" i="12"/>
  <c r="L72" i="12" s="1"/>
  <c r="M410" i="12"/>
  <c r="L426" i="12"/>
  <c r="M426" i="12" s="1"/>
  <c r="K44" i="12"/>
  <c r="L44" i="12" s="1"/>
  <c r="J355" i="12"/>
  <c r="J415" i="12"/>
  <c r="N129" i="12"/>
  <c r="I166" i="12"/>
  <c r="L166" i="12" s="1"/>
  <c r="J166" i="12"/>
  <c r="K166" i="12"/>
  <c r="BF70" i="12"/>
  <c r="BH70" i="12" s="1"/>
  <c r="I286" i="12"/>
  <c r="M473" i="12"/>
  <c r="O473" i="12" s="1"/>
  <c r="L368" i="12"/>
  <c r="M368" i="12" s="1"/>
  <c r="I171" i="12"/>
  <c r="L316" i="12"/>
  <c r="M316" i="12" s="1"/>
  <c r="N316" i="12" s="1"/>
  <c r="N358" i="12"/>
  <c r="O358" i="12" s="1"/>
  <c r="N364" i="12"/>
  <c r="O364" i="12" s="1"/>
  <c r="K57" i="12"/>
  <c r="I417" i="12"/>
  <c r="O294" i="12"/>
  <c r="J78" i="12"/>
  <c r="I78" i="12"/>
  <c r="L437" i="12"/>
  <c r="M437" i="12" s="1"/>
  <c r="O132" i="12"/>
  <c r="L231" i="12"/>
  <c r="J356" i="12"/>
  <c r="O187" i="12"/>
  <c r="N16" i="12"/>
  <c r="O16" i="12" s="1"/>
  <c r="M186" i="12"/>
  <c r="M335" i="12"/>
  <c r="N335" i="12" s="1"/>
  <c r="O335" i="12" s="1"/>
  <c r="L273" i="12"/>
  <c r="K273" i="12"/>
  <c r="L408" i="12"/>
  <c r="L349" i="12"/>
  <c r="M349" i="12" s="1"/>
  <c r="M179" i="12"/>
  <c r="K195" i="12"/>
  <c r="N155" i="12"/>
  <c r="O155" i="12" s="1"/>
  <c r="K133" i="12"/>
  <c r="L133" i="12" s="1"/>
  <c r="L232" i="12"/>
  <c r="K138" i="12"/>
  <c r="M321" i="12"/>
  <c r="L137" i="12"/>
  <c r="O479" i="12"/>
  <c r="K142" i="12"/>
  <c r="M142" i="12" s="1"/>
  <c r="L182" i="12"/>
  <c r="K408" i="12"/>
  <c r="N393" i="12"/>
  <c r="O393" i="12"/>
  <c r="L97" i="12"/>
  <c r="M97" i="12" s="1"/>
  <c r="L419" i="12"/>
  <c r="M419" i="12" s="1"/>
  <c r="N291" i="12"/>
  <c r="K269" i="12"/>
  <c r="L430" i="12"/>
  <c r="M24" i="12"/>
  <c r="K78" i="12"/>
  <c r="K140" i="12"/>
  <c r="J439" i="12"/>
  <c r="M374" i="12"/>
  <c r="N374" i="12" s="1"/>
  <c r="O374" i="12" s="1"/>
  <c r="J62" i="12"/>
  <c r="K62" i="12" s="1"/>
  <c r="I211" i="12"/>
  <c r="K211" i="12" s="1"/>
  <c r="L490" i="12"/>
  <c r="M490" i="12" s="1"/>
  <c r="N490" i="12" s="1"/>
  <c r="O490" i="12" s="1"/>
  <c r="J304" i="12"/>
  <c r="M44" i="12" l="1"/>
  <c r="N44" i="12"/>
  <c r="O431" i="12"/>
  <c r="N448" i="12"/>
  <c r="M145" i="12"/>
  <c r="N497" i="12"/>
  <c r="K342" i="12"/>
  <c r="L342" i="12" s="1"/>
  <c r="N104" i="12"/>
  <c r="O63" i="12"/>
  <c r="O503" i="12"/>
  <c r="N25" i="12"/>
  <c r="O25" i="12" s="1"/>
  <c r="N423" i="12"/>
  <c r="O423" i="12" s="1"/>
  <c r="L220" i="12"/>
  <c r="N220" i="12" s="1"/>
  <c r="O220" i="12" s="1"/>
  <c r="N109" i="12"/>
  <c r="O109" i="12" s="1"/>
  <c r="O179" i="12"/>
  <c r="N329" i="12"/>
  <c r="N165" i="12"/>
  <c r="O165" i="12" s="1"/>
  <c r="M297" i="12"/>
  <c r="N297" i="12"/>
  <c r="O297" i="12" s="1"/>
  <c r="M257" i="12"/>
  <c r="N257" i="12" s="1"/>
  <c r="O257" i="12" s="1"/>
  <c r="N229" i="12"/>
  <c r="O229" i="12" s="1"/>
  <c r="M520" i="12"/>
  <c r="N520" i="12" s="1"/>
  <c r="M381" i="12"/>
  <c r="N381" i="12" s="1"/>
  <c r="O381" i="12" s="1"/>
  <c r="N445" i="12"/>
  <c r="O445" i="12" s="1"/>
  <c r="K59" i="12"/>
  <c r="L244" i="12"/>
  <c r="N418" i="12"/>
  <c r="O418" i="12" s="1"/>
  <c r="M229" i="12"/>
  <c r="O47" i="12"/>
  <c r="M19" i="12"/>
  <c r="N19" i="12" s="1"/>
  <c r="O19" i="12" s="1"/>
  <c r="N113" i="12"/>
  <c r="O410" i="12"/>
  <c r="N22" i="12"/>
  <c r="O22" i="12" s="1"/>
  <c r="M161" i="12"/>
  <c r="N161" i="12" s="1"/>
  <c r="M72" i="12"/>
  <c r="N72" i="12" s="1"/>
  <c r="O72" i="12" s="1"/>
  <c r="N408" i="12"/>
  <c r="M133" i="12"/>
  <c r="N133" i="12" s="1"/>
  <c r="O133" i="12" s="1"/>
  <c r="N248" i="12"/>
  <c r="O248" i="12" s="1"/>
  <c r="N246" i="12"/>
  <c r="N37" i="12"/>
  <c r="O37" i="12" s="1"/>
  <c r="L404" i="12"/>
  <c r="K404" i="12"/>
  <c r="M331" i="12"/>
  <c r="N331" i="12" s="1"/>
  <c r="O331" i="12" s="1"/>
  <c r="L387" i="12"/>
  <c r="N387" i="12" s="1"/>
  <c r="K357" i="12"/>
  <c r="L357" i="12" s="1"/>
  <c r="K31" i="12"/>
  <c r="L31" i="12" s="1"/>
  <c r="M372" i="12"/>
  <c r="N372" i="12" s="1"/>
  <c r="O372" i="12" s="1"/>
  <c r="M104" i="12"/>
  <c r="N154" i="12"/>
  <c r="O154" i="12" s="1"/>
  <c r="L485" i="12"/>
  <c r="M375" i="12"/>
  <c r="N375" i="12" s="1"/>
  <c r="O375" i="12" s="1"/>
  <c r="O312" i="12"/>
  <c r="N410" i="12"/>
  <c r="L369" i="12"/>
  <c r="O383" i="12"/>
  <c r="N426" i="12"/>
  <c r="O426" i="12" s="1"/>
  <c r="O112" i="12"/>
  <c r="N430" i="12"/>
  <c r="O430" i="12" s="1"/>
  <c r="N97" i="12"/>
  <c r="O97" i="12" s="1"/>
  <c r="M166" i="12"/>
  <c r="M103" i="12"/>
  <c r="N103" i="12" s="1"/>
  <c r="O103" i="12" s="1"/>
  <c r="L304" i="12"/>
  <c r="M304" i="12" s="1"/>
  <c r="N465" i="12"/>
  <c r="O465" i="12" s="1"/>
  <c r="L399" i="12"/>
  <c r="K399" i="12"/>
  <c r="M113" i="12"/>
  <c r="J126" i="12"/>
  <c r="J59" i="12"/>
  <c r="J260" i="12"/>
  <c r="L260" i="12" s="1"/>
  <c r="K260" i="12"/>
  <c r="L237" i="12"/>
  <c r="N368" i="12"/>
  <c r="O368" i="12" s="1"/>
  <c r="M497" i="12"/>
  <c r="L124" i="12"/>
  <c r="N124" i="12" s="1"/>
  <c r="O124" i="12" s="1"/>
  <c r="O329" i="12"/>
  <c r="L150" i="12"/>
  <c r="L23" i="12"/>
  <c r="O448" i="12"/>
  <c r="M74" i="12"/>
  <c r="N74" i="12" s="1"/>
  <c r="O74" i="12" s="1"/>
  <c r="O484" i="12"/>
  <c r="J404" i="12"/>
  <c r="N180" i="12"/>
  <c r="O180" i="12" s="1"/>
  <c r="O275" i="12"/>
  <c r="M330" i="12"/>
  <c r="O408" i="12"/>
  <c r="L493" i="12"/>
  <c r="K481" i="12"/>
  <c r="O44" i="12"/>
  <c r="N71" i="12"/>
  <c r="O71" i="12" s="1"/>
  <c r="M37" i="12"/>
  <c r="K39" i="12"/>
  <c r="L39" i="12" s="1"/>
  <c r="M39" i="12" s="1"/>
  <c r="O467" i="12"/>
  <c r="M453" i="12"/>
  <c r="N453" i="12" s="1"/>
  <c r="O453" i="12" s="1"/>
  <c r="M329" i="12"/>
  <c r="M125" i="12"/>
  <c r="N125" i="12" s="1"/>
  <c r="O125" i="12" s="1"/>
  <c r="M23" i="12"/>
  <c r="N219" i="12"/>
  <c r="O219" i="12" s="1"/>
  <c r="M220" i="12"/>
  <c r="O173" i="12"/>
  <c r="O185" i="12"/>
  <c r="K304" i="12"/>
  <c r="M157" i="12"/>
  <c r="N157" i="12" s="1"/>
  <c r="O157" i="12" s="1"/>
  <c r="K181" i="12"/>
  <c r="L181" i="12" s="1"/>
  <c r="L372" i="12"/>
  <c r="M211" i="12"/>
  <c r="L380" i="12"/>
  <c r="L249" i="12"/>
  <c r="M249" i="12" s="1"/>
  <c r="N249" i="12" s="1"/>
  <c r="O249" i="12" s="1"/>
  <c r="K415" i="12"/>
  <c r="M415" i="12" s="1"/>
  <c r="J519" i="12"/>
  <c r="K519" i="12" s="1"/>
  <c r="N484" i="12"/>
  <c r="L409" i="12"/>
  <c r="M215" i="12"/>
  <c r="L360" i="12"/>
  <c r="M360" i="12" s="1"/>
  <c r="M140" i="12"/>
  <c r="N140" i="12" s="1"/>
  <c r="O140" i="12" s="1"/>
  <c r="M309" i="12"/>
  <c r="K343" i="12"/>
  <c r="M277" i="12"/>
  <c r="N277" i="12" s="1"/>
  <c r="O277" i="12" s="1"/>
  <c r="N431" i="12"/>
  <c r="L415" i="12"/>
  <c r="N148" i="12"/>
  <c r="O148" i="12" s="1"/>
  <c r="K439" i="12"/>
  <c r="M34" i="12"/>
  <c r="M408" i="12"/>
  <c r="O141" i="12"/>
  <c r="K96" i="12"/>
  <c r="L96" i="12" s="1"/>
  <c r="M96" i="12" s="1"/>
  <c r="M387" i="12"/>
  <c r="L183" i="12"/>
  <c r="L513" i="12"/>
  <c r="M513" i="12" s="1"/>
  <c r="K86" i="12"/>
  <c r="M86" i="12" s="1"/>
  <c r="M107" i="12"/>
  <c r="J51" i="12"/>
  <c r="O316" i="12"/>
  <c r="N175" i="12"/>
  <c r="O175" i="12" s="1"/>
  <c r="J274" i="12"/>
  <c r="K397" i="12"/>
  <c r="L397" i="12"/>
  <c r="K457" i="12"/>
  <c r="L457" i="12" s="1"/>
  <c r="N179" i="12"/>
  <c r="K215" i="12"/>
  <c r="M464" i="12"/>
  <c r="N464" i="12" s="1"/>
  <c r="O464" i="12" s="1"/>
  <c r="N321" i="12"/>
  <c r="O321" i="12" s="1"/>
  <c r="N397" i="12"/>
  <c r="M204" i="12"/>
  <c r="N204" i="12" s="1"/>
  <c r="O204" i="12" s="1"/>
  <c r="M470" i="12"/>
  <c r="M284" i="12"/>
  <c r="N284" i="12" s="1"/>
  <c r="O284" i="12" s="1"/>
  <c r="K51" i="12"/>
  <c r="M254" i="12"/>
  <c r="M389" i="12"/>
  <c r="N389" i="12" s="1"/>
  <c r="O389" i="12" s="1"/>
  <c r="L504" i="12"/>
  <c r="M504" i="12" s="1"/>
  <c r="N166" i="12"/>
  <c r="O166" i="12" s="1"/>
  <c r="M224" i="12"/>
  <c r="N224" i="12" s="1"/>
  <c r="O224" i="12" s="1"/>
  <c r="M202" i="12"/>
  <c r="K355" i="12"/>
  <c r="N413" i="12"/>
  <c r="O413" i="12" s="1"/>
  <c r="N254" i="12"/>
  <c r="O254" i="12" s="1"/>
  <c r="L254" i="12"/>
  <c r="J286" i="12"/>
  <c r="M212" i="12"/>
  <c r="N212" i="12" s="1"/>
  <c r="O212" i="12" s="1"/>
  <c r="L240" i="12"/>
  <c r="M151" i="12"/>
  <c r="O238" i="12"/>
  <c r="M293" i="12"/>
  <c r="N293" i="12" s="1"/>
  <c r="M366" i="12"/>
  <c r="N366" i="12" s="1"/>
  <c r="O366" i="12" s="1"/>
  <c r="M95" i="12"/>
  <c r="N95" i="12" s="1"/>
  <c r="O95" i="12" s="1"/>
  <c r="O458" i="12"/>
  <c r="L416" i="12"/>
  <c r="N416" i="12" s="1"/>
  <c r="O416" i="12" s="1"/>
  <c r="M35" i="12"/>
  <c r="N35" i="12" s="1"/>
  <c r="O35" i="12" s="1"/>
  <c r="K237" i="12"/>
  <c r="L211" i="12"/>
  <c r="N211" i="12" s="1"/>
  <c r="O211" i="12" s="1"/>
  <c r="K244" i="12"/>
  <c r="M244" i="12" s="1"/>
  <c r="L269" i="12"/>
  <c r="M269" i="12" s="1"/>
  <c r="N269" i="12" s="1"/>
  <c r="O269" i="12" s="1"/>
  <c r="N267" i="12"/>
  <c r="O267" i="12" s="1"/>
  <c r="L60" i="12"/>
  <c r="N60" i="12" s="1"/>
  <c r="O60" i="12" s="1"/>
  <c r="L354" i="12"/>
  <c r="J314" i="12"/>
  <c r="K356" i="12"/>
  <c r="L221" i="12"/>
  <c r="M221" i="12" s="1"/>
  <c r="L276" i="12"/>
  <c r="M276" i="12" s="1"/>
  <c r="L215" i="12"/>
  <c r="N215" i="12" s="1"/>
  <c r="O215" i="12" s="1"/>
  <c r="M398" i="12"/>
  <c r="N398" i="12"/>
  <c r="O398" i="12" s="1"/>
  <c r="L390" i="12"/>
  <c r="M390" i="12" s="1"/>
  <c r="J111" i="12"/>
  <c r="L111" i="12" s="1"/>
  <c r="N34" i="12"/>
  <c r="O34" i="12" s="1"/>
  <c r="K377" i="12"/>
  <c r="K98" i="12"/>
  <c r="L98" i="12" s="1"/>
  <c r="J324" i="12"/>
  <c r="K177" i="12"/>
  <c r="O104" i="12"/>
  <c r="O251" i="12"/>
  <c r="N251" i="12"/>
  <c r="N66" i="12"/>
  <c r="O66" i="12" s="1"/>
  <c r="N145" i="12"/>
  <c r="O145" i="12" s="1"/>
  <c r="M442" i="12"/>
  <c r="M248" i="12"/>
  <c r="L394" i="12"/>
  <c r="N151" i="12"/>
  <c r="O151" i="12" s="1"/>
  <c r="L15" i="12"/>
  <c r="M15" i="12" s="1"/>
  <c r="J425" i="12"/>
  <c r="K425" i="12" s="1"/>
  <c r="J377" i="12"/>
  <c r="K380" i="12"/>
  <c r="J320" i="12"/>
  <c r="L468" i="12"/>
  <c r="N119" i="12"/>
  <c r="O119" i="12" s="1"/>
  <c r="K111" i="12"/>
  <c r="N419" i="12"/>
  <c r="M43" i="12"/>
  <c r="N43" i="12" s="1"/>
  <c r="O43" i="12" s="1"/>
  <c r="L57" i="12"/>
  <c r="O57" i="12" s="1"/>
  <c r="N498" i="12"/>
  <c r="O498" i="12" s="1"/>
  <c r="N470" i="12"/>
  <c r="O470" i="12" s="1"/>
  <c r="K258" i="12"/>
  <c r="L258" i="12" s="1"/>
  <c r="M430" i="12"/>
  <c r="K491" i="12"/>
  <c r="L56" i="12"/>
  <c r="M56" i="12" s="1"/>
  <c r="N56" i="12" s="1"/>
  <c r="O56" i="12" s="1"/>
  <c r="K371" i="12"/>
  <c r="O303" i="12"/>
  <c r="O402" i="12"/>
  <c r="O158" i="12"/>
  <c r="K64" i="12"/>
  <c r="L64" i="12" s="1"/>
  <c r="L86" i="12"/>
  <c r="L107" i="12"/>
  <c r="N107" i="12" s="1"/>
  <c r="O107" i="12" s="1"/>
  <c r="L337" i="12"/>
  <c r="M337" i="12" s="1"/>
  <c r="N337" i="12" s="1"/>
  <c r="O337" i="12" s="1"/>
  <c r="O419" i="12"/>
  <c r="L195" i="12"/>
  <c r="N437" i="12"/>
  <c r="O437" i="12" s="1"/>
  <c r="O102" i="12"/>
  <c r="J459" i="12"/>
  <c r="K459" i="12" s="1"/>
  <c r="L459" i="12"/>
  <c r="M459" i="12" s="1"/>
  <c r="M496" i="12"/>
  <c r="N496" i="12" s="1"/>
  <c r="O496" i="12" s="1"/>
  <c r="M232" i="12"/>
  <c r="N232" i="12" s="1"/>
  <c r="O232" i="12" s="1"/>
  <c r="L197" i="12"/>
  <c r="O266" i="12"/>
  <c r="N23" i="12"/>
  <c r="O246" i="12"/>
  <c r="J153" i="12"/>
  <c r="N391" i="12"/>
  <c r="M341" i="12"/>
  <c r="N341" i="12" s="1"/>
  <c r="O341" i="12" s="1"/>
  <c r="J236" i="12"/>
  <c r="K339" i="12"/>
  <c r="L339" i="12" s="1"/>
  <c r="N202" i="12"/>
  <c r="O202" i="12" s="1"/>
  <c r="M416" i="12"/>
  <c r="M397" i="12"/>
  <c r="J105" i="12"/>
  <c r="L21" i="12"/>
  <c r="M21" i="12" s="1"/>
  <c r="N349" i="12"/>
  <c r="O349" i="12" s="1"/>
  <c r="K100" i="12"/>
  <c r="J354" i="12"/>
  <c r="K354" i="12" s="1"/>
  <c r="M433" i="12"/>
  <c r="N433" i="12" s="1"/>
  <c r="O433" i="12" s="1"/>
  <c r="N332" i="12"/>
  <c r="O332" i="12" s="1"/>
  <c r="N182" i="12"/>
  <c r="O182" i="12" s="1"/>
  <c r="N159" i="12"/>
  <c r="O159" i="12" s="1"/>
  <c r="N363" i="12"/>
  <c r="O363" i="12" s="1"/>
  <c r="N467" i="12"/>
  <c r="L385" i="12"/>
  <c r="M385" i="12" s="1"/>
  <c r="J100" i="12"/>
  <c r="L100" i="12" s="1"/>
  <c r="L70" i="12"/>
  <c r="M70" i="12" s="1"/>
  <c r="N70" i="12" s="1"/>
  <c r="O70" i="12" s="1"/>
  <c r="L92" i="12"/>
  <c r="K92" i="12"/>
  <c r="M92" i="12" s="1"/>
  <c r="N92" i="12" s="1"/>
  <c r="L439" i="12"/>
  <c r="M439" i="12" s="1"/>
  <c r="M57" i="12"/>
  <c r="N57" i="12" s="1"/>
  <c r="L469" i="12"/>
  <c r="O469" i="12" s="1"/>
  <c r="J237" i="12"/>
  <c r="M231" i="12"/>
  <c r="N231" i="12" s="1"/>
  <c r="O231" i="12" s="1"/>
  <c r="M124" i="12"/>
  <c r="M495" i="12"/>
  <c r="N495" i="12" s="1"/>
  <c r="M469" i="12"/>
  <c r="N469" i="12" s="1"/>
  <c r="K442" i="12"/>
  <c r="L442" i="12"/>
  <c r="N442" i="12" s="1"/>
  <c r="O442" i="12" s="1"/>
  <c r="L138" i="12"/>
  <c r="M138" i="12" s="1"/>
  <c r="N138" i="12" s="1"/>
  <c r="O138" i="12" s="1"/>
  <c r="J417" i="12"/>
  <c r="L330" i="12"/>
  <c r="N142" i="12"/>
  <c r="O142" i="12" s="1"/>
  <c r="N273" i="12"/>
  <c r="O273" i="12" s="1"/>
  <c r="M273" i="12"/>
  <c r="L356" i="12"/>
  <c r="M356" i="12" s="1"/>
  <c r="L78" i="12"/>
  <c r="M78" i="12"/>
  <c r="K290" i="12"/>
  <c r="N411" i="12"/>
  <c r="O411" i="12" s="1"/>
  <c r="M498" i="12"/>
  <c r="N330" i="12"/>
  <c r="O330" i="12" s="1"/>
  <c r="K496" i="12"/>
  <c r="L496" i="12" s="1"/>
  <c r="L157" i="12"/>
  <c r="J397" i="12"/>
  <c r="K369" i="12"/>
  <c r="M60" i="12"/>
  <c r="N309" i="12"/>
  <c r="O309" i="12" s="1"/>
  <c r="K250" i="12"/>
  <c r="J171" i="12"/>
  <c r="N24" i="12"/>
  <c r="O24" i="12" s="1"/>
  <c r="S111" i="12"/>
  <c r="T109" i="12"/>
  <c r="M167" i="12"/>
  <c r="L341" i="12"/>
  <c r="L161" i="12"/>
  <c r="L432" i="12"/>
  <c r="M432" i="12" s="1"/>
  <c r="N432" i="12" s="1"/>
  <c r="O432" i="12" s="1"/>
  <c r="O391" i="12"/>
  <c r="K434" i="12"/>
  <c r="M71" i="12"/>
  <c r="L62" i="12"/>
  <c r="J262" i="12"/>
  <c r="N167" i="12"/>
  <c r="O167" i="12" s="1"/>
  <c r="N458" i="12"/>
  <c r="M517" i="12"/>
  <c r="N517" i="12" s="1"/>
  <c r="N352" i="12"/>
  <c r="O352" i="12" s="1"/>
  <c r="N28" i="12"/>
  <c r="O28" i="12" s="1"/>
  <c r="N270" i="12"/>
  <c r="O270" i="12" s="1"/>
  <c r="L495" i="12"/>
  <c r="M111" i="12" l="1"/>
  <c r="N111" i="12" s="1"/>
  <c r="O111" i="12" s="1"/>
  <c r="N183" i="12"/>
  <c r="O183" i="12" s="1"/>
  <c r="N409" i="12"/>
  <c r="O409" i="12" s="1"/>
  <c r="M181" i="12"/>
  <c r="N181" i="12" s="1"/>
  <c r="O181" i="12" s="1"/>
  <c r="M31" i="12"/>
  <c r="N31" i="12"/>
  <c r="O31" i="12" s="1"/>
  <c r="N237" i="12"/>
  <c r="O237" i="12" s="1"/>
  <c r="N459" i="12"/>
  <c r="O459" i="12" s="1"/>
  <c r="N150" i="12"/>
  <c r="O150" i="12" s="1"/>
  <c r="N100" i="12"/>
  <c r="O100" i="12" s="1"/>
  <c r="M260" i="12"/>
  <c r="N260" i="12"/>
  <c r="N62" i="12"/>
  <c r="O62" i="12" s="1"/>
  <c r="N394" i="12"/>
  <c r="O394" i="12" s="1"/>
  <c r="O92" i="12"/>
  <c r="N439" i="12"/>
  <c r="O439" i="12" s="1"/>
  <c r="N276" i="12"/>
  <c r="O276" i="12" s="1"/>
  <c r="M399" i="12"/>
  <c r="N399" i="12" s="1"/>
  <c r="O399" i="12" s="1"/>
  <c r="N356" i="12"/>
  <c r="O356" i="12" s="1"/>
  <c r="O495" i="12"/>
  <c r="K236" i="12"/>
  <c r="M62" i="12"/>
  <c r="M195" i="12"/>
  <c r="N195" i="12" s="1"/>
  <c r="O195" i="12"/>
  <c r="M394" i="12"/>
  <c r="M380" i="12"/>
  <c r="M51" i="12"/>
  <c r="M240" i="12"/>
  <c r="N240" i="12" s="1"/>
  <c r="O240" i="12" s="1"/>
  <c r="N96" i="12"/>
  <c r="O96" i="12" s="1"/>
  <c r="M64" i="12"/>
  <c r="N504" i="12"/>
  <c r="O504" i="12" s="1"/>
  <c r="M100" i="12"/>
  <c r="M98" i="12"/>
  <c r="N98" i="12" s="1"/>
  <c r="O98" i="12" s="1"/>
  <c r="M258" i="12"/>
  <c r="N258" i="12" s="1"/>
  <c r="O258" i="12" s="1"/>
  <c r="L51" i="12"/>
  <c r="M409" i="12"/>
  <c r="K126" i="12"/>
  <c r="N304" i="12"/>
  <c r="O304" i="12" s="1"/>
  <c r="N39" i="12"/>
  <c r="O39" i="12" s="1"/>
  <c r="M404" i="12"/>
  <c r="N404" i="12" s="1"/>
  <c r="O404" i="12" s="1"/>
  <c r="O161" i="12"/>
  <c r="O260" i="12"/>
  <c r="N485" i="12"/>
  <c r="O485" i="12" s="1"/>
  <c r="M357" i="12"/>
  <c r="N357" i="12" s="1"/>
  <c r="O357" i="12" s="1"/>
  <c r="N15" i="12"/>
  <c r="O15" i="12" s="1"/>
  <c r="N221" i="12"/>
  <c r="O221" i="12" s="1"/>
  <c r="M457" i="12"/>
  <c r="L481" i="12"/>
  <c r="M481" i="12" s="1"/>
  <c r="N385" i="12"/>
  <c r="O385" i="12" s="1"/>
  <c r="N21" i="12"/>
  <c r="O21" i="12" s="1"/>
  <c r="K262" i="12"/>
  <c r="L262" i="12" s="1"/>
  <c r="M150" i="12"/>
  <c r="O293" i="12"/>
  <c r="M493" i="12"/>
  <c r="N493" i="12" s="1"/>
  <c r="O493" i="12" s="1"/>
  <c r="O113" i="12"/>
  <c r="M369" i="12"/>
  <c r="N369" i="12" s="1"/>
  <c r="O369" i="12" s="1"/>
  <c r="N390" i="12"/>
  <c r="O390" i="12" s="1"/>
  <c r="L377" i="12"/>
  <c r="M377" i="12" s="1"/>
  <c r="K324" i="12"/>
  <c r="M339" i="12"/>
  <c r="N339" i="12" s="1"/>
  <c r="O339" i="12" s="1"/>
  <c r="M343" i="12"/>
  <c r="N343" i="12" s="1"/>
  <c r="O343" i="12" s="1"/>
  <c r="L343" i="12"/>
  <c r="K171" i="12"/>
  <c r="N415" i="12"/>
  <c r="O415" i="12" s="1"/>
  <c r="N244" i="12"/>
  <c r="O244" i="12" s="1"/>
  <c r="N64" i="12"/>
  <c r="O64" i="12" s="1"/>
  <c r="L171" i="12"/>
  <c r="M485" i="12"/>
  <c r="M183" i="12"/>
  <c r="O517" i="12"/>
  <c r="K320" i="12"/>
  <c r="K314" i="12"/>
  <c r="L355" i="12"/>
  <c r="N355" i="12" s="1"/>
  <c r="O355" i="12" s="1"/>
  <c r="M355" i="12"/>
  <c r="N360" i="12"/>
  <c r="O360" i="12" s="1"/>
  <c r="L371" i="12"/>
  <c r="M237" i="12"/>
  <c r="K105" i="12"/>
  <c r="L177" i="12"/>
  <c r="M197" i="12"/>
  <c r="N197" i="12" s="1"/>
  <c r="O197" i="12" s="1"/>
  <c r="K286" i="12"/>
  <c r="L286" i="12" s="1"/>
  <c r="M468" i="12"/>
  <c r="N468" i="12" s="1"/>
  <c r="O468" i="12" s="1"/>
  <c r="N380" i="12"/>
  <c r="O380" i="12" s="1"/>
  <c r="K274" i="12"/>
  <c r="L274" i="12" s="1"/>
  <c r="M274" i="12" s="1"/>
  <c r="N513" i="12"/>
  <c r="O513" i="12" s="1"/>
  <c r="N457" i="12"/>
  <c r="O457" i="12" s="1"/>
  <c r="O497" i="12"/>
  <c r="L519" i="12"/>
  <c r="M519" i="12" s="1"/>
  <c r="O387" i="12"/>
  <c r="O520" i="12"/>
  <c r="L425" i="12"/>
  <c r="N425" i="12" s="1"/>
  <c r="L320" i="12"/>
  <c r="L491" i="12"/>
  <c r="S113" i="12"/>
  <c r="T111" i="12"/>
  <c r="L290" i="12"/>
  <c r="M290" i="12" s="1"/>
  <c r="N86" i="12"/>
  <c r="O86" i="12" s="1"/>
  <c r="O397" i="12"/>
  <c r="L434" i="12"/>
  <c r="M434" i="12" s="1"/>
  <c r="N78" i="12"/>
  <c r="O78" i="12" s="1"/>
  <c r="K417" i="12"/>
  <c r="L250" i="12"/>
  <c r="M250" i="12" s="1"/>
  <c r="K153" i="12"/>
  <c r="L153" i="12"/>
  <c r="M425" i="12"/>
  <c r="M342" i="12"/>
  <c r="N342" i="12" s="1"/>
  <c r="O342" i="12" s="1"/>
  <c r="M354" i="12"/>
  <c r="O23" i="12"/>
  <c r="L59" i="12"/>
  <c r="N274" i="12" l="1"/>
  <c r="O274" i="12" s="1"/>
  <c r="N177" i="12"/>
  <c r="O177" i="12" s="1"/>
  <c r="M314" i="12"/>
  <c r="N314" i="12" s="1"/>
  <c r="O314" i="12" s="1"/>
  <c r="O425" i="12"/>
  <c r="N377" i="12"/>
  <c r="O377" i="12" s="1"/>
  <c r="M262" i="12"/>
  <c r="N262" i="12" s="1"/>
  <c r="O262" i="12" s="1"/>
  <c r="M371" i="12"/>
  <c r="N371" i="12" s="1"/>
  <c r="O371" i="12" s="1"/>
  <c r="M177" i="12"/>
  <c r="M491" i="12"/>
  <c r="N491" i="12"/>
  <c r="O491" i="12" s="1"/>
  <c r="M59" i="12"/>
  <c r="N59" i="12" s="1"/>
  <c r="O59" i="12" s="1"/>
  <c r="N250" i="12"/>
  <c r="O250" i="12" s="1"/>
  <c r="M286" i="12"/>
  <c r="L314" i="12"/>
  <c r="N481" i="12"/>
  <c r="O481" i="12" s="1"/>
  <c r="M171" i="12"/>
  <c r="N171" i="12" s="1"/>
  <c r="O171" i="12" s="1"/>
  <c r="M153" i="12"/>
  <c r="N153" i="12"/>
  <c r="O153" i="12" s="1"/>
  <c r="N286" i="12"/>
  <c r="O286" i="12" s="1"/>
  <c r="M320" i="12"/>
  <c r="N320" i="12" s="1"/>
  <c r="O320" i="12" s="1"/>
  <c r="N354" i="12"/>
  <c r="O354" i="12" s="1"/>
  <c r="N51" i="12"/>
  <c r="O51" i="12" s="1"/>
  <c r="M236" i="12"/>
  <c r="N434" i="12"/>
  <c r="O434" i="12" s="1"/>
  <c r="N290" i="12"/>
  <c r="O290" i="12" s="1"/>
  <c r="L105" i="12"/>
  <c r="M105" i="12" s="1"/>
  <c r="N105" i="12" s="1"/>
  <c r="O105" i="12" s="1"/>
  <c r="L417" i="12"/>
  <c r="M417" i="12"/>
  <c r="L324" i="12"/>
  <c r="S115" i="12"/>
  <c r="T113" i="12"/>
  <c r="N519" i="12"/>
  <c r="O519" i="12" s="1"/>
  <c r="L236" i="12"/>
  <c r="L126" i="12"/>
  <c r="M126" i="12" s="1"/>
  <c r="N126" i="12" s="1"/>
  <c r="O126" i="12" s="1"/>
  <c r="N236" i="12"/>
  <c r="O236" i="12" s="1"/>
  <c r="S117" i="12" l="1"/>
  <c r="T115" i="12"/>
  <c r="M324" i="12"/>
  <c r="N324" i="12" s="1"/>
  <c r="O324" i="12" s="1"/>
  <c r="N417" i="12"/>
  <c r="O417" i="12" s="1"/>
  <c r="S119" i="12" l="1"/>
  <c r="T117" i="12"/>
  <c r="S121" i="12" l="1"/>
  <c r="T119" i="12"/>
  <c r="S123" i="12" l="1"/>
  <c r="T121" i="12"/>
  <c r="S125" i="12" l="1"/>
  <c r="T123" i="12"/>
  <c r="S127" i="12" l="1"/>
  <c r="T125" i="12"/>
  <c r="S129" i="12" l="1"/>
  <c r="T127" i="12"/>
  <c r="S131" i="12" l="1"/>
  <c r="T129" i="12"/>
  <c r="S133" i="12" l="1"/>
  <c r="T131" i="12"/>
  <c r="S135" i="12" l="1"/>
  <c r="T133" i="12"/>
  <c r="S137" i="12" l="1"/>
  <c r="T135" i="12"/>
  <c r="S139" i="12" l="1"/>
  <c r="T137" i="12"/>
  <c r="S141" i="12" l="1"/>
  <c r="T139" i="12"/>
  <c r="S143" i="12" l="1"/>
  <c r="T141" i="12"/>
  <c r="S145" i="12" l="1"/>
  <c r="T143" i="12"/>
  <c r="S147" i="12" l="1"/>
  <c r="T145" i="12"/>
  <c r="S149" i="12" l="1"/>
  <c r="T147" i="12"/>
  <c r="S151" i="12" l="1"/>
  <c r="T149" i="12"/>
  <c r="S153" i="12" l="1"/>
  <c r="T151" i="12"/>
  <c r="S155" i="12" l="1"/>
  <c r="T153" i="12"/>
  <c r="S157" i="12" l="1"/>
  <c r="T155" i="12"/>
  <c r="S159" i="12" l="1"/>
  <c r="T157" i="12"/>
  <c r="S161" i="12" l="1"/>
  <c r="T159" i="12"/>
  <c r="S163" i="12" l="1"/>
  <c r="T161" i="12"/>
  <c r="S165" i="12" l="1"/>
  <c r="T163" i="12"/>
  <c r="S167" i="12" l="1"/>
  <c r="T165" i="12"/>
  <c r="S169" i="12" l="1"/>
  <c r="T167" i="12"/>
  <c r="S171" i="12" l="1"/>
  <c r="T169" i="12"/>
  <c r="S173" i="12" l="1"/>
  <c r="T171" i="12"/>
  <c r="S175" i="12" l="1"/>
  <c r="T173" i="12"/>
  <c r="S177" i="12" l="1"/>
  <c r="T175" i="12"/>
  <c r="S179" i="12" l="1"/>
  <c r="T177" i="12"/>
  <c r="S181" i="12" l="1"/>
  <c r="T179" i="12"/>
  <c r="S183" i="12" l="1"/>
  <c r="T181" i="12"/>
  <c r="S185" i="12" l="1"/>
  <c r="T183" i="12"/>
  <c r="S187" i="12" l="1"/>
  <c r="T185" i="12"/>
  <c r="S189" i="12" l="1"/>
  <c r="T187" i="12"/>
  <c r="S191" i="12" l="1"/>
  <c r="T189" i="12"/>
  <c r="S193" i="12" l="1"/>
  <c r="T191" i="12"/>
  <c r="S195" i="12" l="1"/>
  <c r="T193" i="12"/>
  <c r="S197" i="12" l="1"/>
  <c r="T195" i="12"/>
  <c r="S199" i="12" l="1"/>
  <c r="T197" i="12"/>
  <c r="S201" i="12" l="1"/>
  <c r="T199" i="12"/>
  <c r="S203" i="12" l="1"/>
  <c r="T201" i="12"/>
  <c r="S205" i="12" l="1"/>
  <c r="T203" i="12"/>
  <c r="S207" i="12" l="1"/>
  <c r="T205" i="12"/>
  <c r="S209" i="12" l="1"/>
  <c r="T207" i="12"/>
  <c r="S211" i="12" l="1"/>
  <c r="T209" i="12"/>
  <c r="S213" i="12" l="1"/>
  <c r="T211" i="12"/>
  <c r="S215" i="12" l="1"/>
  <c r="T213" i="12"/>
  <c r="S217" i="12" l="1"/>
  <c r="T215" i="12"/>
  <c r="S219" i="12" l="1"/>
  <c r="T217" i="12"/>
  <c r="S221" i="12" l="1"/>
  <c r="T219" i="12"/>
  <c r="S223" i="12" l="1"/>
  <c r="T221" i="12"/>
  <c r="S225" i="12" l="1"/>
  <c r="T223" i="12"/>
  <c r="S227" i="12" l="1"/>
  <c r="T225" i="12"/>
  <c r="S229" i="12" l="1"/>
  <c r="T227" i="12"/>
  <c r="S231" i="12" l="1"/>
  <c r="T229" i="12"/>
  <c r="S233" i="12" l="1"/>
  <c r="T231" i="12"/>
  <c r="S235" i="12" l="1"/>
  <c r="T233" i="12"/>
  <c r="S237" i="12" l="1"/>
  <c r="T235" i="12"/>
  <c r="S239" i="12" l="1"/>
  <c r="T237" i="12"/>
  <c r="S241" i="12" l="1"/>
  <c r="T239" i="12"/>
  <c r="S243" i="12" l="1"/>
  <c r="T241" i="12"/>
  <c r="S245" i="12" l="1"/>
  <c r="T243" i="12"/>
  <c r="S247" i="12" l="1"/>
  <c r="T245" i="12"/>
  <c r="S249" i="12" l="1"/>
  <c r="T247" i="12"/>
  <c r="S251" i="12" l="1"/>
  <c r="T249" i="12"/>
  <c r="S253" i="12" l="1"/>
  <c r="T251" i="12"/>
  <c r="S255" i="12" l="1"/>
  <c r="T253" i="12"/>
  <c r="S257" i="12" l="1"/>
  <c r="T255" i="12"/>
  <c r="S259" i="12" l="1"/>
  <c r="T257" i="12"/>
  <c r="S261" i="12" l="1"/>
  <c r="T259" i="12"/>
  <c r="S263" i="12" l="1"/>
  <c r="T261" i="12"/>
  <c r="S265" i="12" l="1"/>
  <c r="T263" i="12"/>
  <c r="S267" i="12" l="1"/>
  <c r="T265" i="12"/>
  <c r="S269" i="12" l="1"/>
  <c r="T267" i="12"/>
  <c r="S271" i="12" l="1"/>
  <c r="T269" i="12"/>
  <c r="S273" i="12" l="1"/>
  <c r="T271" i="12"/>
  <c r="S275" i="12" l="1"/>
  <c r="T273" i="12"/>
  <c r="S277" i="12" l="1"/>
  <c r="T275" i="12"/>
  <c r="S279" i="12" l="1"/>
  <c r="T277" i="12"/>
  <c r="S281" i="12" l="1"/>
  <c r="T279" i="12"/>
  <c r="S283" i="12" l="1"/>
  <c r="T281" i="12"/>
  <c r="S285" i="12" l="1"/>
  <c r="T283" i="12"/>
  <c r="S287" i="12" l="1"/>
  <c r="T285" i="12"/>
  <c r="S289" i="12" l="1"/>
  <c r="T287" i="12"/>
  <c r="S291" i="12" l="1"/>
  <c r="T289" i="12"/>
  <c r="S293" i="12" l="1"/>
  <c r="T291" i="12"/>
  <c r="S295" i="12" l="1"/>
  <c r="T293" i="12"/>
  <c r="S297" i="12" l="1"/>
  <c r="T295" i="12"/>
  <c r="S299" i="12" l="1"/>
  <c r="T297" i="12"/>
  <c r="S301" i="12" l="1"/>
  <c r="T299" i="12"/>
  <c r="S303" i="12" l="1"/>
  <c r="T301" i="12"/>
  <c r="S305" i="12" l="1"/>
  <c r="T303" i="12"/>
  <c r="S307" i="12" l="1"/>
  <c r="T305" i="12"/>
  <c r="S309" i="12" l="1"/>
  <c r="T307" i="12"/>
  <c r="S311" i="12" l="1"/>
  <c r="T309" i="12"/>
  <c r="S313" i="12" l="1"/>
  <c r="T311" i="12"/>
  <c r="S315" i="12" l="1"/>
  <c r="T313" i="12"/>
  <c r="S317" i="12" l="1"/>
  <c r="T315" i="12"/>
  <c r="S319" i="12" l="1"/>
  <c r="T317" i="12"/>
  <c r="S321" i="12" l="1"/>
  <c r="T319" i="12"/>
  <c r="S323" i="12" l="1"/>
  <c r="T321" i="12"/>
  <c r="S325" i="12" l="1"/>
  <c r="T323" i="12"/>
  <c r="S327" i="12" l="1"/>
  <c r="T325" i="12"/>
  <c r="S329" i="12" l="1"/>
  <c r="T327" i="12"/>
  <c r="S331" i="12" l="1"/>
  <c r="T329" i="12"/>
  <c r="S333" i="12" l="1"/>
  <c r="T331" i="12"/>
  <c r="S335" i="12" l="1"/>
  <c r="T333" i="12"/>
  <c r="S337" i="12" l="1"/>
  <c r="T335" i="12"/>
  <c r="S339" i="12" l="1"/>
  <c r="T337" i="12"/>
  <c r="S341" i="12" l="1"/>
  <c r="T339" i="12"/>
  <c r="S343" i="12" l="1"/>
  <c r="T341" i="12"/>
  <c r="S345" i="12" l="1"/>
  <c r="T343" i="12"/>
  <c r="S347" i="12" l="1"/>
  <c r="T345" i="12"/>
  <c r="S349" i="12" l="1"/>
  <c r="T347" i="12"/>
  <c r="S351" i="12" l="1"/>
  <c r="T349" i="12"/>
  <c r="S353" i="12" l="1"/>
  <c r="T351" i="12"/>
  <c r="S355" i="12" l="1"/>
  <c r="T353" i="12"/>
  <c r="S357" i="12" l="1"/>
  <c r="T355" i="12"/>
  <c r="S359" i="12" l="1"/>
  <c r="T357" i="12"/>
  <c r="S361" i="12" l="1"/>
  <c r="T359" i="12"/>
  <c r="S363" i="12" l="1"/>
  <c r="T361" i="12"/>
  <c r="S365" i="12" l="1"/>
  <c r="T363" i="12"/>
  <c r="S367" i="12" l="1"/>
  <c r="T365" i="12"/>
  <c r="S369" i="12" l="1"/>
  <c r="T367" i="12"/>
  <c r="S371" i="12" l="1"/>
  <c r="T369" i="12"/>
  <c r="S373" i="12" l="1"/>
  <c r="T371" i="12"/>
  <c r="S375" i="12" l="1"/>
  <c r="T373" i="12"/>
  <c r="S377" i="12" l="1"/>
  <c r="T375" i="12"/>
  <c r="S379" i="12" l="1"/>
  <c r="T377" i="12"/>
  <c r="S381" i="12" l="1"/>
  <c r="T379" i="12"/>
  <c r="S383" i="12" l="1"/>
  <c r="T381" i="12"/>
  <c r="S385" i="12" l="1"/>
  <c r="T383" i="12"/>
  <c r="S387" i="12" l="1"/>
  <c r="T385" i="12"/>
  <c r="S389" i="12" l="1"/>
  <c r="T387" i="12"/>
  <c r="S391" i="12" l="1"/>
  <c r="T389" i="12"/>
  <c r="S393" i="12" l="1"/>
  <c r="T391" i="12"/>
  <c r="S395" i="12" l="1"/>
  <c r="T393" i="12"/>
  <c r="S397" i="12" l="1"/>
  <c r="T395" i="12"/>
  <c r="S399" i="12" l="1"/>
  <c r="T397" i="12"/>
  <c r="S401" i="12" l="1"/>
  <c r="T399" i="12"/>
  <c r="S403" i="12" l="1"/>
  <c r="T401" i="12"/>
  <c r="S405" i="12" l="1"/>
  <c r="T403" i="12"/>
  <c r="S407" i="12" l="1"/>
  <c r="T405" i="12"/>
  <c r="S409" i="12" l="1"/>
  <c r="T407" i="12"/>
  <c r="S411" i="12" l="1"/>
  <c r="T409" i="12"/>
  <c r="S413" i="12" l="1"/>
  <c r="T411" i="12"/>
  <c r="S415" i="12" l="1"/>
  <c r="T413" i="12"/>
  <c r="S417" i="12" l="1"/>
  <c r="T415" i="12"/>
  <c r="S419" i="12" l="1"/>
  <c r="T417" i="12"/>
  <c r="S421" i="12" l="1"/>
  <c r="T419" i="12"/>
  <c r="S423" i="12" l="1"/>
  <c r="T421" i="12"/>
  <c r="S425" i="12" l="1"/>
  <c r="T423" i="12"/>
  <c r="S427" i="12" l="1"/>
  <c r="T425" i="12"/>
  <c r="S429" i="12" l="1"/>
  <c r="T427" i="12"/>
  <c r="S431" i="12" l="1"/>
  <c r="T429" i="12"/>
  <c r="S433" i="12" l="1"/>
  <c r="T431" i="12"/>
  <c r="S435" i="12" l="1"/>
  <c r="T433" i="12"/>
  <c r="S437" i="12" l="1"/>
  <c r="T435" i="12"/>
  <c r="S439" i="12" l="1"/>
  <c r="T437" i="12"/>
  <c r="S441" i="12" l="1"/>
  <c r="T439" i="12"/>
  <c r="S443" i="12" l="1"/>
  <c r="T441" i="12"/>
  <c r="S445" i="12" l="1"/>
  <c r="T443" i="12"/>
  <c r="S447" i="12" l="1"/>
  <c r="T445" i="12"/>
  <c r="S449" i="12" l="1"/>
  <c r="T447" i="12"/>
  <c r="S451" i="12" l="1"/>
  <c r="T449" i="12"/>
  <c r="S453" i="12" l="1"/>
  <c r="T451" i="12"/>
  <c r="S455" i="12" l="1"/>
  <c r="T453" i="12"/>
  <c r="S457" i="12" l="1"/>
  <c r="T455" i="12"/>
  <c r="S459" i="12" l="1"/>
  <c r="T457" i="12"/>
  <c r="S461" i="12" l="1"/>
  <c r="T459" i="12"/>
  <c r="S463" i="12" l="1"/>
  <c r="T461" i="12"/>
  <c r="S465" i="12" l="1"/>
  <c r="T463" i="12"/>
  <c r="S467" i="12" l="1"/>
  <c r="T465" i="12"/>
  <c r="S469" i="12" l="1"/>
  <c r="T467" i="12"/>
  <c r="S471" i="12" l="1"/>
  <c r="T469" i="12"/>
  <c r="S473" i="12" l="1"/>
  <c r="T471" i="12"/>
  <c r="S475" i="12" l="1"/>
  <c r="T473" i="12"/>
  <c r="S477" i="12" l="1"/>
  <c r="T475" i="12"/>
  <c r="S479" i="12" l="1"/>
  <c r="T477" i="12"/>
  <c r="S481" i="12" l="1"/>
  <c r="T479" i="12"/>
  <c r="S483" i="12" l="1"/>
  <c r="T481" i="12"/>
  <c r="S485" i="12" l="1"/>
  <c r="T483" i="12"/>
  <c r="S487" i="12" l="1"/>
  <c r="T485" i="12"/>
  <c r="S489" i="12" l="1"/>
  <c r="T487" i="12"/>
  <c r="S491" i="12" l="1"/>
  <c r="T489" i="12"/>
  <c r="S493" i="12" l="1"/>
  <c r="T491" i="12"/>
  <c r="S495" i="12" l="1"/>
  <c r="T493" i="12"/>
  <c r="S497" i="12" l="1"/>
  <c r="T495" i="12"/>
  <c r="S499" i="12" l="1"/>
  <c r="T497" i="12"/>
  <c r="S501" i="12" l="1"/>
  <c r="T499" i="12"/>
  <c r="S503" i="12" l="1"/>
  <c r="T501" i="12"/>
  <c r="S505" i="12" l="1"/>
  <c r="T503" i="12"/>
  <c r="S507" i="12" l="1"/>
  <c r="T505" i="12"/>
  <c r="S509" i="12" l="1"/>
  <c r="T507" i="12"/>
  <c r="S511" i="12" l="1"/>
  <c r="T509" i="12"/>
  <c r="S513" i="12" l="1"/>
  <c r="T511" i="12"/>
  <c r="S515" i="12" l="1"/>
  <c r="T513" i="12"/>
  <c r="S517" i="12" l="1"/>
  <c r="T515" i="12"/>
  <c r="S519" i="12" l="1"/>
  <c r="T517" i="12"/>
  <c r="S521" i="12" l="1"/>
  <c r="T521" i="12" s="1"/>
  <c r="T51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800-000001000000}">
      <text>
        <r>
          <rPr>
            <sz val="11"/>
            <color theme="1"/>
            <rFont val="Calibri"/>
            <family val="2"/>
            <scheme val="minor"/>
          </rPr>
          <t>======
ID#AAAB0_UNgRY
    (2023-10-08 06:23:14)
Responder updated this value.</t>
        </r>
      </text>
    </comment>
  </commentList>
  <extLst>
    <ext xmlns:r="http://schemas.openxmlformats.org/officeDocument/2006/relationships" uri="GoogleSheetsCustomDataVersion2">
      <go:sheetsCustomData xmlns:go="http://customooxmlschemas.google.com/" r:id="rId1" roundtripDataSignature="AMtx7mjr9LNOZpP5Rvw6s37wgEBmdhELNg=="/>
    </ext>
  </extLst>
</comments>
</file>

<file path=xl/sharedStrings.xml><?xml version="1.0" encoding="utf-8"?>
<sst xmlns="http://schemas.openxmlformats.org/spreadsheetml/2006/main" count="3721" uniqueCount="1712">
  <si>
    <r>
      <rPr>
        <b/>
        <sz val="36"/>
        <color theme="1"/>
        <rFont val="Times New Roman"/>
        <family val="1"/>
      </rPr>
      <t xml:space="preserve">             </t>
    </r>
    <r>
      <rPr>
        <b/>
        <sz val="28"/>
        <color theme="1"/>
        <rFont val="Times New Roman"/>
        <family val="1"/>
      </rPr>
      <t>PANIMALAR ENGINEERING COLLEGE</t>
    </r>
  </si>
  <si>
    <t>Department of AI&amp;DS</t>
  </si>
  <si>
    <t>Course Assessment Work Sheet</t>
  </si>
  <si>
    <t>SUBJECT NAME</t>
  </si>
  <si>
    <t>MATRICES AND CALCULUS</t>
  </si>
  <si>
    <t>Threshold</t>
  </si>
  <si>
    <t>Level 1</t>
  </si>
  <si>
    <t>60% students scoring more than threshold</t>
  </si>
  <si>
    <t>SUBJECT CODE</t>
  </si>
  <si>
    <t>23MA1301</t>
  </si>
  <si>
    <t>Level 2</t>
  </si>
  <si>
    <t>70% students scoring more than threshold</t>
  </si>
  <si>
    <t>COURSE CODE</t>
  </si>
  <si>
    <t>C101</t>
  </si>
  <si>
    <t>Level 3</t>
  </si>
  <si>
    <t>80% students scoring more than threshold</t>
  </si>
  <si>
    <t>YEAR / SEM</t>
  </si>
  <si>
    <t>I/I</t>
  </si>
  <si>
    <t>BATCH</t>
  </si>
  <si>
    <t>2023-2027</t>
  </si>
  <si>
    <t>ACADEMIC YEAR</t>
  </si>
  <si>
    <t>2023 - 2024</t>
  </si>
  <si>
    <t>THRESHOLD</t>
  </si>
  <si>
    <t>Upon Successful Completion of this Course, Students will be able to</t>
  </si>
  <si>
    <t>CO1</t>
  </si>
  <si>
    <t xml:space="preserve">Determine the Eigen values and eigenvectors,diagonalizationof amatrix, symmetric matrices,positive definite matrices and
Similar matrices.
</t>
  </si>
  <si>
    <t>CO2</t>
  </si>
  <si>
    <t>Apply limit definition and rules of differentiation to differentiate functions</t>
  </si>
  <si>
    <t>CO3</t>
  </si>
  <si>
    <t>Apply the knowledge of Maxima and Minima, Jacobian, Taylor series and apply the problems involving Science and Engineering.</t>
  </si>
  <si>
    <t>CO4</t>
  </si>
  <si>
    <t>Apply the knowledge of Integration by parts,Trigonometric integrals, Trigonometric substitutions, Integration of rational functions by partial fraction.</t>
  </si>
  <si>
    <t>CO5</t>
  </si>
  <si>
    <t xml:space="preserve">Apply the knowledge of Area enclosed by plane curves,Change
Of variables in double integrals,Tripleintegrals,Volumeof Solids.
</t>
  </si>
  <si>
    <t>Program Outcomes</t>
  </si>
  <si>
    <r>
      <rPr>
        <b/>
        <sz val="12"/>
        <color theme="1"/>
        <rFont val="Times New Roman"/>
        <family val="1"/>
      </rPr>
      <t>PO1: Engineering Knowledge</t>
    </r>
    <r>
      <rPr>
        <sz val="12"/>
        <color theme="1"/>
        <rFont val="Times New Roman"/>
        <family val="1"/>
      </rPr>
      <t xml:space="preserve">
Apply knowledge of mathematics, natural science, computing, engineering fundamentals and an engineering specialization as specified in WK1 to WK4 respectively to develop to the solution of complex engineering problems.</t>
    </r>
  </si>
  <si>
    <r>
      <rPr>
        <b/>
        <sz val="12"/>
        <color theme="1"/>
        <rFont val="Times New Roman"/>
        <family val="1"/>
      </rPr>
      <t>PO2: Problem Analysis</t>
    </r>
    <r>
      <rPr>
        <sz val="12"/>
        <color theme="1"/>
        <rFont val="Times New Roman"/>
        <family val="1"/>
      </rPr>
      <t xml:space="preserve">
Identify, formulate, review research literature and analyze complex engineering problems reaching substantiated conclusions with consideration for sustainable development. (WK1 to WK4)</t>
    </r>
  </si>
  <si>
    <r>
      <rPr>
        <b/>
        <sz val="12"/>
        <color theme="1"/>
        <rFont val="Times New Roman"/>
        <family val="1"/>
      </rPr>
      <t>PO3: Design/Development of Solutions</t>
    </r>
    <r>
      <rPr>
        <sz val="12"/>
        <color theme="1"/>
        <rFont val="Times New Roman"/>
        <family val="1"/>
      </rPr>
      <t xml:space="preserve">
Design creative solutions for complex engineering problems and design/develop systems/components/processes to meet identified needs with consideration for the public health and safety, whole-life cost, net zero carbon, culture, society and environment as required. (WK5)</t>
    </r>
  </si>
  <si>
    <r>
      <rPr>
        <b/>
        <sz val="12"/>
        <color theme="1"/>
        <rFont val="Times New Roman"/>
        <family val="1"/>
      </rPr>
      <t>PO4: Conduct Investigations of Complex Problems</t>
    </r>
    <r>
      <rPr>
        <sz val="12"/>
        <color theme="1"/>
        <rFont val="Times New Roman"/>
        <family val="1"/>
      </rPr>
      <t xml:space="preserve">
Conduct investigations of complex engineering problems using research-based knowledge including design of experiments, modelling, analysis &amp; interpretation of data to provide valid conclusions. (WK8).</t>
    </r>
  </si>
  <si>
    <r>
      <rPr>
        <b/>
        <sz val="12"/>
        <color theme="1"/>
        <rFont val="Times New Roman"/>
        <family val="1"/>
      </rPr>
      <t>PO5: Engineering Tool Usage</t>
    </r>
    <r>
      <rPr>
        <sz val="12"/>
        <color theme="1"/>
        <rFont val="Times New Roman"/>
        <family val="1"/>
      </rPr>
      <t xml:space="preserve">
Create, select and apply appropriate techniques, resources and modern engineering &amp; IT tools, including prediction and modelling recognizing their limitations to solve complex engineering problems. (WK2 and WK6)</t>
    </r>
  </si>
  <si>
    <r>
      <rPr>
        <b/>
        <sz val="12"/>
        <color theme="1"/>
        <rFont val="Times New Roman"/>
        <family val="1"/>
      </rPr>
      <t>PO6: The Engineer and the World</t>
    </r>
    <r>
      <rPr>
        <sz val="12"/>
        <color theme="1"/>
        <rFont val="Times New Roman"/>
        <family val="1"/>
      </rPr>
      <t xml:space="preserve">
Analyze and evaluate societal and environmental aspects while solving complex engineering problems for its impact on sustainability with reference to economy, health, safety, legal framework, culture and environment. (WK1, WK5 and WK8).</t>
    </r>
  </si>
  <si>
    <r>
      <rPr>
        <b/>
        <sz val="12"/>
        <color theme="1"/>
        <rFont val="Times New Roman"/>
        <family val="1"/>
      </rPr>
      <t>PO8: Ethics</t>
    </r>
    <r>
      <rPr>
        <sz val="12"/>
        <color theme="1"/>
        <rFont val="Times New Roman"/>
        <family val="1"/>
      </rPr>
      <t xml:space="preserve">
Apply ethical principles and commit to professional ethics, human values, diversity and inclusion; adhere to national &amp; international laws. (WK9).</t>
    </r>
  </si>
  <si>
    <r>
      <rPr>
        <b/>
        <sz val="12"/>
        <color theme="1"/>
        <rFont val="Times New Roman"/>
        <family val="1"/>
      </rPr>
      <t>PO8: Individual and Collaborative Team Work</t>
    </r>
    <r>
      <rPr>
        <sz val="12"/>
        <color theme="1"/>
        <rFont val="Times New Roman"/>
        <family val="1"/>
      </rPr>
      <t xml:space="preserve">
Function effectively as an individual, and as a member or leader in diverse/multi-disciplinary teams.</t>
    </r>
  </si>
  <si>
    <r>
      <rPr>
        <b/>
        <sz val="12"/>
        <color theme="1"/>
        <rFont val="Times New Roman"/>
        <family val="1"/>
      </rPr>
      <t>PO9: Communication</t>
    </r>
    <r>
      <rPr>
        <sz val="12"/>
        <color theme="1"/>
        <rFont val="Times New Roman"/>
        <family val="1"/>
      </rPr>
      <t xml:space="preserve">
Communicate effectively and inclusively within the engineering community and society at large, such as being able to comprehend and write effective reports and design documentation, make effective presentations considering cultural, language, and learning differences.</t>
    </r>
  </si>
  <si>
    <r>
      <rPr>
        <b/>
        <sz val="12"/>
        <color theme="1"/>
        <rFont val="Times New Roman"/>
        <family val="1"/>
      </rPr>
      <t>PO10: Project Management and Finance</t>
    </r>
    <r>
      <rPr>
        <sz val="12"/>
        <color theme="1"/>
        <rFont val="Times New Roman"/>
        <family val="1"/>
      </rPr>
      <t xml:space="preserve">
Apply knowledge and understanding of engineering management principles and economic decision-making and apply these to one’s own work, as a member and leader in a team, and to manage projects and in multidisciplinary environments.</t>
    </r>
  </si>
  <si>
    <r>
      <rPr>
        <b/>
        <sz val="12"/>
        <color theme="1"/>
        <rFont val="Times New Roman"/>
        <family val="1"/>
      </rPr>
      <t>PO11: Life-Long Learning</t>
    </r>
    <r>
      <rPr>
        <sz val="12"/>
        <color theme="1"/>
        <rFont val="Times New Roman"/>
        <family val="1"/>
      </rPr>
      <t xml:space="preserve">
Recognize the need for, and have the preparation and ability for i) independent and life-long learning ii) adaptability to new and emerging technologies and iii) critical thinking in the broadest context of technological change. (WK8) .</t>
    </r>
  </si>
  <si>
    <t>Program Specific Outcomes</t>
  </si>
  <si>
    <r>
      <rPr>
        <b/>
        <sz val="12"/>
        <color theme="1"/>
        <rFont val="Times New Roman"/>
        <family val="1"/>
      </rPr>
      <t>PSO 1 : AI Driven Innovation</t>
    </r>
    <r>
      <rPr>
        <sz val="12"/>
        <color theme="1"/>
        <rFont val="Times New Roman"/>
        <family val="1"/>
      </rPr>
      <t xml:space="preserve">
Graduates should be able to evolve AI based efficient domain specific processes for effective decision making in several domains such as business and governance domains.</t>
    </r>
  </si>
  <si>
    <r>
      <rPr>
        <b/>
        <sz val="12"/>
        <color theme="1"/>
        <rFont val="Times New Roman"/>
        <family val="1"/>
      </rPr>
      <t>PSO 2 : Data-Driven Decision Making Insight</t>
    </r>
    <r>
      <rPr>
        <sz val="12"/>
        <color theme="1"/>
        <rFont val="Times New Roman"/>
        <family val="1"/>
      </rPr>
      <t xml:space="preserve">
Graduates should be able to arrive at actionable fore sight, insight, hind sight from data for solving business and engineering problems.</t>
    </r>
  </si>
  <si>
    <r>
      <rPr>
        <b/>
        <sz val="12"/>
        <color theme="1"/>
        <rFont val="Times New Roman"/>
        <family val="1"/>
      </rPr>
      <t>PSO 3 : Societal Intelligence Solutions</t>
    </r>
    <r>
      <rPr>
        <sz val="12"/>
        <color theme="1"/>
        <rFont val="Times New Roman"/>
        <family val="1"/>
      </rPr>
      <t xml:space="preserve">
Graduates should be able to create, select and apply the theoretical knowledge of AI and Data Analytics along with practical industrial tools and techniques to manage and solve wicked societal problems.</t>
    </r>
  </si>
  <si>
    <t>CO - PO Matrix</t>
  </si>
  <si>
    <t>CO</t>
  </si>
  <si>
    <t>PO1</t>
  </si>
  <si>
    <t>PO2</t>
  </si>
  <si>
    <t>PO3</t>
  </si>
  <si>
    <t>PO4</t>
  </si>
  <si>
    <t>PO5</t>
  </si>
  <si>
    <t>PO6</t>
  </si>
  <si>
    <t>PO8</t>
  </si>
  <si>
    <t>PO9</t>
  </si>
  <si>
    <t>PO10</t>
  </si>
  <si>
    <t>PO13</t>
  </si>
  <si>
    <t>PSO1</t>
  </si>
  <si>
    <t>PSO2</t>
  </si>
  <si>
    <t>PSO3</t>
  </si>
  <si>
    <t>C101.1</t>
  </si>
  <si>
    <t>C101.2</t>
  </si>
  <si>
    <t>C101.3</t>
  </si>
  <si>
    <t>C101.4</t>
  </si>
  <si>
    <t>C101.5</t>
  </si>
  <si>
    <t>C301.AVG</t>
  </si>
  <si>
    <t>Tools used to assess course outcomes</t>
  </si>
  <si>
    <t>INTERNAL 1</t>
  </si>
  <si>
    <t>*</t>
  </si>
  <si>
    <t>INTERNAL 2</t>
  </si>
  <si>
    <t>Unit test</t>
  </si>
  <si>
    <t>ASSIGNMENT 1</t>
  </si>
  <si>
    <t>ASSIGNMENT 2</t>
  </si>
  <si>
    <t xml:space="preserve">                  PANIMALAR ENGINEERING COLLEGE</t>
  </si>
  <si>
    <t>STUDENTS NAMELIST</t>
  </si>
  <si>
    <t>S.NO</t>
  </si>
  <si>
    <t>REG.NO</t>
  </si>
  <si>
    <t>ROLL.NO</t>
  </si>
  <si>
    <t>STUDENT NAME</t>
  </si>
  <si>
    <t>2023PEC AI 101</t>
  </si>
  <si>
    <t>ABINAYA M</t>
  </si>
  <si>
    <t>2023PEC AI 102</t>
  </si>
  <si>
    <t>ABIRAMI A</t>
  </si>
  <si>
    <t>2023PEC AI 103</t>
  </si>
  <si>
    <t>ABIRAMI G</t>
  </si>
  <si>
    <t>2023PEC AI 104</t>
  </si>
  <si>
    <t>ABITHA R D</t>
  </si>
  <si>
    <t>2023PEC AI 105</t>
  </si>
  <si>
    <t>ADELINE JERUSHA AUGUSTINE</t>
  </si>
  <si>
    <t>2023PEC AI 106</t>
  </si>
  <si>
    <t>AFIFA FATHIMA S</t>
  </si>
  <si>
    <t>2023PEC AI 107</t>
  </si>
  <si>
    <t>AFSHAN TAJ F</t>
  </si>
  <si>
    <t>2023PEC AI 108</t>
  </si>
  <si>
    <t>AISHWARYA P</t>
  </si>
  <si>
    <t>2023PEC AI 109</t>
  </si>
  <si>
    <t>AKSHAYA SAKTHI G</t>
  </si>
  <si>
    <t>2023PEC AI 110</t>
  </si>
  <si>
    <t>AMIRTHA A</t>
  </si>
  <si>
    <t>2023PEC AI 111</t>
  </si>
  <si>
    <t>ANTONY AMALA TRINITA J</t>
  </si>
  <si>
    <t>2023PEC AI 112</t>
  </si>
  <si>
    <t>ARSHIYA ROSELINE P</t>
  </si>
  <si>
    <t>2023PEC AI 113</t>
  </si>
  <si>
    <t>ARTHI B</t>
  </si>
  <si>
    <t>2023PEC AI 114</t>
  </si>
  <si>
    <t>ARUNA S</t>
  </si>
  <si>
    <t>2023PEC AI 115</t>
  </si>
  <si>
    <t>ASHIKA D</t>
  </si>
  <si>
    <t>2023PEC AI 116</t>
  </si>
  <si>
    <t>ASHIKHA P</t>
  </si>
  <si>
    <t>2023PEC AI 117</t>
  </si>
  <si>
    <t>ASHIN LATHIKA E J</t>
  </si>
  <si>
    <t>2023PEC AI 118</t>
  </si>
  <si>
    <t>ASHVITHA R</t>
  </si>
  <si>
    <t>2023PEC AI 119</t>
  </si>
  <si>
    <t>ATSHAYA S</t>
  </si>
  <si>
    <t>2023PEC AI 120</t>
  </si>
  <si>
    <t>AYSHA KETHAR FATHIMA A S</t>
  </si>
  <si>
    <t>2023PEC AI 121</t>
  </si>
  <si>
    <t>AYSHVARYA P</t>
  </si>
  <si>
    <t>2023PEC AI 122</t>
  </si>
  <si>
    <t>BINDU SAI A</t>
  </si>
  <si>
    <t>2023PEC AI 123</t>
  </si>
  <si>
    <t>BLESSY JOYCE MATHEW</t>
  </si>
  <si>
    <t>2023PEC AI 124</t>
  </si>
  <si>
    <t>BOOMIGA V</t>
  </si>
  <si>
    <t>2023PEC AI 125</t>
  </si>
  <si>
    <t>BOOMIKA S</t>
  </si>
  <si>
    <t>2023PEC AI 126</t>
  </si>
  <si>
    <t>CAROLIN P</t>
  </si>
  <si>
    <t>2023PEC AI 127</t>
  </si>
  <si>
    <t>CAROLINE SATHYA G</t>
  </si>
  <si>
    <t>2023PEC AI 128</t>
  </si>
  <si>
    <t>CHAITRA V</t>
  </si>
  <si>
    <t>2023PEC AI 129</t>
  </si>
  <si>
    <t>CHAVA SAHITHI</t>
  </si>
  <si>
    <t>2023PEC AI 130</t>
  </si>
  <si>
    <t>CHINTAMANENI UMA SUMASWI</t>
  </si>
  <si>
    <t>2023PEC AI 131</t>
  </si>
  <si>
    <t>DARSHANA K P</t>
  </si>
  <si>
    <t>2023PEC AI 132</t>
  </si>
  <si>
    <t>DARSHINI SIVA SRI M S</t>
  </si>
  <si>
    <t>2023PEC AI 133</t>
  </si>
  <si>
    <t>DEEKSHITHA SELVAM</t>
  </si>
  <si>
    <t>2023PEC AI 134</t>
  </si>
  <si>
    <t>DEEPAMANASHA M</t>
  </si>
  <si>
    <t>2023PEC AI 135</t>
  </si>
  <si>
    <t>DEEPTHIKA S</t>
  </si>
  <si>
    <t>2023PEC AI 136</t>
  </si>
  <si>
    <t>DENISHA S</t>
  </si>
  <si>
    <t>2023PEC AI 137</t>
  </si>
  <si>
    <t>DEVADHARSHINI G</t>
  </si>
  <si>
    <t>2023PEC AI 138</t>
  </si>
  <si>
    <t>DEVADHARSHINI M A</t>
  </si>
  <si>
    <t>2023PEC AI 139</t>
  </si>
  <si>
    <t>DEVIPRIYA M S</t>
  </si>
  <si>
    <t>2023PEC AI 140</t>
  </si>
  <si>
    <t>DEVSRI R</t>
  </si>
  <si>
    <t>2023PEC AI 141</t>
  </si>
  <si>
    <t>DHANALAKSHMI P</t>
  </si>
  <si>
    <t>2023PEC AI 142</t>
  </si>
  <si>
    <t>DHANU SREE V</t>
  </si>
  <si>
    <t>2023PEC AI 143</t>
  </si>
  <si>
    <t>DHARANI S H</t>
  </si>
  <si>
    <t>2023PEC AI 144</t>
  </si>
  <si>
    <t>DHARSHINI K</t>
  </si>
  <si>
    <t>2023PEC AI 145</t>
  </si>
  <si>
    <t>DHARSHINI S</t>
  </si>
  <si>
    <t>2023PEC AI 146</t>
  </si>
  <si>
    <t>2023PEC AI 147</t>
  </si>
  <si>
    <t>DIVYADHARSHINI A</t>
  </si>
  <si>
    <t>2023PEC AI 148</t>
  </si>
  <si>
    <t>DIVYA LAKSHMI S</t>
  </si>
  <si>
    <t>2023PEC AI 149</t>
  </si>
  <si>
    <t>DIVYA S</t>
  </si>
  <si>
    <t>2023PEC AI 150</t>
  </si>
  <si>
    <t>DIVYA SHREE V</t>
  </si>
  <si>
    <t>2023PEC AI 151</t>
  </si>
  <si>
    <t>ELIZA ADELINE S</t>
  </si>
  <si>
    <t>2023PEC AI 152</t>
  </si>
  <si>
    <t>ESAKKI SANDHYA M</t>
  </si>
  <si>
    <t>2023PEC AI 153</t>
  </si>
  <si>
    <t>FATHIMA SAFANA A</t>
  </si>
  <si>
    <t>2023PEC AI 154</t>
  </si>
  <si>
    <t>GADDAM SUPRIYA</t>
  </si>
  <si>
    <t>2023PEC AI 155</t>
  </si>
  <si>
    <t>GETHU SHIVANI T S S</t>
  </si>
  <si>
    <t>2023PEC AI 156</t>
  </si>
  <si>
    <t>GOPIKA S</t>
  </si>
  <si>
    <t>2023PEC AI 157</t>
  </si>
  <si>
    <t>GOPIKASHREE A S</t>
  </si>
  <si>
    <t>2023PEC AI 158</t>
  </si>
  <si>
    <t>GOWTHAMEE G</t>
  </si>
  <si>
    <t>2023PEC AI 159</t>
  </si>
  <si>
    <t>DHARANI C</t>
  </si>
  <si>
    <t>2023PEC AI 160</t>
  </si>
  <si>
    <t>HARI PRIYA P</t>
  </si>
  <si>
    <t>2023PEC AI 161</t>
  </si>
  <si>
    <t>HARINI K</t>
  </si>
  <si>
    <t>2023PEC AI 162</t>
  </si>
  <si>
    <t>HARINISRI M</t>
  </si>
  <si>
    <t>2023PEC AI 163</t>
  </si>
  <si>
    <t>HARSHAVARTHINI T</t>
  </si>
  <si>
    <t>2023PEC AI 164</t>
  </si>
  <si>
    <t>HARSHINI R R</t>
  </si>
  <si>
    <t>2023PEC AI 165</t>
  </si>
  <si>
    <t>HARSHINI T</t>
  </si>
  <si>
    <t>2023PEC AI 166</t>
  </si>
  <si>
    <t>HARSHINI V M</t>
  </si>
  <si>
    <t>2023PEC AI 167</t>
  </si>
  <si>
    <t>HARSHINI M</t>
  </si>
  <si>
    <t>2023PEC AI 168</t>
  </si>
  <si>
    <t>HEPZHIBHA RACHEL S</t>
  </si>
  <si>
    <t>2023PEC AI 169</t>
  </si>
  <si>
    <t>HUMAIRA S</t>
  </si>
  <si>
    <t>2023PEC AI 170</t>
  </si>
  <si>
    <t>INIYA ARUMUGAM</t>
  </si>
  <si>
    <t>2023PEC AI 171</t>
  </si>
  <si>
    <t>IRENE B</t>
  </si>
  <si>
    <t>2023PEC AI 172</t>
  </si>
  <si>
    <t>ISHA KUMARI R</t>
  </si>
  <si>
    <t>2023PEC AI 173</t>
  </si>
  <si>
    <t>ISHWARYA P</t>
  </si>
  <si>
    <t>2023PEC AI 174</t>
  </si>
  <si>
    <t>JANANI G</t>
  </si>
  <si>
    <t>2023PEC AI 175</t>
  </si>
  <si>
    <t>2023PEC AI 176</t>
  </si>
  <si>
    <t>M JAYASREE</t>
  </si>
  <si>
    <t>2023PEC AI 177</t>
  </si>
  <si>
    <t>JAYASHREE V</t>
  </si>
  <si>
    <t>2023PEC AI 178</t>
  </si>
  <si>
    <t>2023PEC AI 179</t>
  </si>
  <si>
    <t>JEEVITHA M S</t>
  </si>
  <si>
    <t>2023PEC AI 180</t>
  </si>
  <si>
    <t>JERALD JENI R</t>
  </si>
  <si>
    <t>2023PEC AI 181</t>
  </si>
  <si>
    <t>JERLIN DOLCE T</t>
  </si>
  <si>
    <t>2023PEC AI 182</t>
  </si>
  <si>
    <t>JONITA MARIA FERNANDES</t>
  </si>
  <si>
    <t>2023PEC AI 183</t>
  </si>
  <si>
    <t>JOSHIKA RAO O R</t>
  </si>
  <si>
    <t>2023PEC AI 184</t>
  </si>
  <si>
    <t>JOY PRAISY E</t>
  </si>
  <si>
    <t>2023PEC AI 185</t>
  </si>
  <si>
    <t>KALAIMAGAL S</t>
  </si>
  <si>
    <t>2023PEC AI 186</t>
  </si>
  <si>
    <t>KALPANA REDDY D</t>
  </si>
  <si>
    <t>2023PEC AI 187</t>
  </si>
  <si>
    <t>KALPANA T</t>
  </si>
  <si>
    <t>2023PEC AI 188</t>
  </si>
  <si>
    <t>KANAGAVALLI A</t>
  </si>
  <si>
    <t>2023PEC AI 189</t>
  </si>
  <si>
    <t>KANGA SREE A</t>
  </si>
  <si>
    <t>2023PEC AI 190</t>
  </si>
  <si>
    <t>KARISSHMA P</t>
  </si>
  <si>
    <t>2023PEC AI 191</t>
  </si>
  <si>
    <t>HARSHITHAA SREE S</t>
  </si>
  <si>
    <t>2023PEC AI 192</t>
  </si>
  <si>
    <t>KAVIPRIYA R</t>
  </si>
  <si>
    <t>2023PEC AI 193</t>
  </si>
  <si>
    <t>KAVITHA G</t>
  </si>
  <si>
    <t>2023PEC AI 194</t>
  </si>
  <si>
    <t>KAVIYA SHREE T</t>
  </si>
  <si>
    <t>2023PEC AI 195</t>
  </si>
  <si>
    <t>KAVIYAPRIYA R</t>
  </si>
  <si>
    <t>2023PEC AI 196</t>
  </si>
  <si>
    <t>KIRUTHIKA K</t>
  </si>
  <si>
    <t>2023PEC AI 197</t>
  </si>
  <si>
    <t>KOUSIKA A</t>
  </si>
  <si>
    <t>2023PEC AI 198</t>
  </si>
  <si>
    <t>KRISALYN DAPHNE S</t>
  </si>
  <si>
    <t>2023PEC AI 199</t>
  </si>
  <si>
    <t>KUMARI CHANDINI B</t>
  </si>
  <si>
    <t>2023PEC AI 200</t>
  </si>
  <si>
    <t>LATHIKA V</t>
  </si>
  <si>
    <t>2023PEC AI 201</t>
  </si>
  <si>
    <t>LAVANYA N G</t>
  </si>
  <si>
    <t>2023PEC AI 202</t>
  </si>
  <si>
    <t>LOGESWARI K</t>
  </si>
  <si>
    <t>2023PEC AI 203</t>
  </si>
  <si>
    <t>LOGITHA P C</t>
  </si>
  <si>
    <t>2023PEC AI 204</t>
  </si>
  <si>
    <t>MADHIVANI A</t>
  </si>
  <si>
    <t>2023PEC AI 205</t>
  </si>
  <si>
    <t>MADHUMETHA M S</t>
  </si>
  <si>
    <t>2023PEC AI 206</t>
  </si>
  <si>
    <t>MADHUMITHA M</t>
  </si>
  <si>
    <t>2023PEC AI 207</t>
  </si>
  <si>
    <t>MAHALAKSHMI B</t>
  </si>
  <si>
    <t>2023PEC AI 208</t>
  </si>
  <si>
    <t>MAHALAKSHMI E</t>
  </si>
  <si>
    <t>2023PEC AI 209</t>
  </si>
  <si>
    <t>MAHALAKSHMI S</t>
  </si>
  <si>
    <t>2023PEC AI 210</t>
  </si>
  <si>
    <t>MEENAKSHI A S</t>
  </si>
  <si>
    <t>2023PEC AI 211</t>
  </si>
  <si>
    <t>MITHRA SHREE A</t>
  </si>
  <si>
    <t>2023PEC AI 212</t>
  </si>
  <si>
    <t>MOHANA PRIYA V</t>
  </si>
  <si>
    <t>2023PEC AI 213</t>
  </si>
  <si>
    <t>MONISHA K</t>
  </si>
  <si>
    <t>2023PEC AI 214</t>
  </si>
  <si>
    <t>MONISHA P</t>
  </si>
  <si>
    <t>2023PEC AI 215</t>
  </si>
  <si>
    <t>MOUNICA E</t>
  </si>
  <si>
    <t>2023PEC AI 216</t>
  </si>
  <si>
    <t>MUTHULAKSHMI A</t>
  </si>
  <si>
    <t>2023PEC AI 217</t>
  </si>
  <si>
    <t>NANCY ANGEL J</t>
  </si>
  <si>
    <t>2023PEC AI 218</t>
  </si>
  <si>
    <t>NIKHITHA A</t>
  </si>
  <si>
    <t>2023PEC AI 219</t>
  </si>
  <si>
    <t>NITHYA SREE V</t>
  </si>
  <si>
    <t>2023PEC AI 220</t>
  </si>
  <si>
    <t>NIVETHA J</t>
  </si>
  <si>
    <t>2023PEC AI 221</t>
  </si>
  <si>
    <t>NIVETHA R</t>
  </si>
  <si>
    <t>2023PEC AI 222</t>
  </si>
  <si>
    <t>NIVETHA V</t>
  </si>
  <si>
    <t>2023PEC AI 223</t>
  </si>
  <si>
    <t>POOJA K</t>
  </si>
  <si>
    <t>2023PEC AI 224</t>
  </si>
  <si>
    <t>POOJA S</t>
  </si>
  <si>
    <t>2023PEC AI 225</t>
  </si>
  <si>
    <t>POOJA S P</t>
  </si>
  <si>
    <t>2023PEC AI 226</t>
  </si>
  <si>
    <t>SUBHASRI D J</t>
  </si>
  <si>
    <t>2023PEC AI 227</t>
  </si>
  <si>
    <t>POOJASREE K</t>
  </si>
  <si>
    <t>2023PEC AI 228</t>
  </si>
  <si>
    <t>PRADAKSHANA S</t>
  </si>
  <si>
    <t>2023PEC AI 229</t>
  </si>
  <si>
    <t>PRAGATHI C J</t>
  </si>
  <si>
    <t>2023PEC AI 230</t>
  </si>
  <si>
    <t>PRATHESA S</t>
  </si>
  <si>
    <t>2023PEC AI 231</t>
  </si>
  <si>
    <t>PREETHI M</t>
  </si>
  <si>
    <t>2023PEC AI 232</t>
  </si>
  <si>
    <t>PREETHI S</t>
  </si>
  <si>
    <t>2023PEC AI 233</t>
  </si>
  <si>
    <t>PRIYADHARSHINI D</t>
  </si>
  <si>
    <t>2023PEC AI 234</t>
  </si>
  <si>
    <t>RAKSHINI H</t>
  </si>
  <si>
    <t>2023PEC AI 235</t>
  </si>
  <si>
    <t>RAMYA S</t>
  </si>
  <si>
    <t>2023PEC AI 236</t>
  </si>
  <si>
    <t>RANJANI A</t>
  </si>
  <si>
    <t>2023PEC AI 237</t>
  </si>
  <si>
    <t>RAZEENA R</t>
  </si>
  <si>
    <t>2023PEC AI 238</t>
  </si>
  <si>
    <t>RIHANA R</t>
  </si>
  <si>
    <t>2023PEC AI 239</t>
  </si>
  <si>
    <t>RUBA DARSHNI J</t>
  </si>
  <si>
    <t>2023PEC AI 240</t>
  </si>
  <si>
    <t>SAFANA YASMIN S</t>
  </si>
  <si>
    <t>2023PEC AI 241</t>
  </si>
  <si>
    <t>SAISUSMITHA P</t>
  </si>
  <si>
    <t>2023PEC AI 242</t>
  </si>
  <si>
    <t>SAMEEHA ANVAR ALI</t>
  </si>
  <si>
    <t>2023PEC AI 243</t>
  </si>
  <si>
    <t>SANCHANAA P</t>
  </si>
  <si>
    <t>2023PEC AI 244</t>
  </si>
  <si>
    <t>SANCTA FANNIE S</t>
  </si>
  <si>
    <t>2023PEC AI 245</t>
  </si>
  <si>
    <t>SANDHIYA E</t>
  </si>
  <si>
    <t>2023PEC AI 246</t>
  </si>
  <si>
    <t>SANDHIYA R</t>
  </si>
  <si>
    <t>2023PEC AI 247</t>
  </si>
  <si>
    <t>SANTHIYA R</t>
  </si>
  <si>
    <t>2023PEC AI 248</t>
  </si>
  <si>
    <t>SANDHYA C V</t>
  </si>
  <si>
    <t>2023PEC AI 249</t>
  </si>
  <si>
    <t>SANTHYA R</t>
  </si>
  <si>
    <t>2023PEC AI 250</t>
  </si>
  <si>
    <t>SASIREKHA S</t>
  </si>
  <si>
    <t>2023PEC AI 251</t>
  </si>
  <si>
    <t>SEENI PRIYAMANI C</t>
  </si>
  <si>
    <t>2023PEC AI 252</t>
  </si>
  <si>
    <t>SHARMILA J</t>
  </si>
  <si>
    <t>2023PEC AI 253</t>
  </si>
  <si>
    <t>SHARMITHA SRI M</t>
  </si>
  <si>
    <t>2023PEC AI 254</t>
  </si>
  <si>
    <t>SHARWANGI M</t>
  </si>
  <si>
    <t>2023PEC AI 255</t>
  </si>
  <si>
    <t>SHRUTHI S S</t>
  </si>
  <si>
    <t>2023PEC AI 256</t>
  </si>
  <si>
    <t>SHURUTHIKA P</t>
  </si>
  <si>
    <t>2023PEC AI 257</t>
  </si>
  <si>
    <t>SIDDA GNANA CHARISHMA</t>
  </si>
  <si>
    <t>2023PEC AI 258</t>
  </si>
  <si>
    <t>SIVA SAKTHI S</t>
  </si>
  <si>
    <t>2023PEC AI 259</t>
  </si>
  <si>
    <t>SNEHA R</t>
  </si>
  <si>
    <t>2023PEC AI 260</t>
  </si>
  <si>
    <t>SRILEKHA S</t>
  </si>
  <si>
    <t>2023PEC AI 261</t>
  </si>
  <si>
    <t>SRIMATHI S</t>
  </si>
  <si>
    <t>2023PEC AI 262</t>
  </si>
  <si>
    <t>SRINITHARAJ R</t>
  </si>
  <si>
    <t>2023PEC AI 263</t>
  </si>
  <si>
    <t>SRUTHI KRISHNAN</t>
  </si>
  <si>
    <t>2023PEC AI 264</t>
  </si>
  <si>
    <t>SUBHA SRI M</t>
  </si>
  <si>
    <t>2023PEC AI 265</t>
  </si>
  <si>
    <t>SWAPNA R V</t>
  </si>
  <si>
    <t>2023PEC AI 266</t>
  </si>
  <si>
    <t>SWARNALAKSHMI S</t>
  </si>
  <si>
    <t>2023PEC AI 267</t>
  </si>
  <si>
    <t>SWEETY VINCENT</t>
  </si>
  <si>
    <t>2023PEC AI 268</t>
  </si>
  <si>
    <t>SWETHA B</t>
  </si>
  <si>
    <t>2023PEC AI 269</t>
  </si>
  <si>
    <t>SWETHA R</t>
  </si>
  <si>
    <t>2023PEC AI 270</t>
  </si>
  <si>
    <t>SWETHA S</t>
  </si>
  <si>
    <t>2023PEC AI 271</t>
  </si>
  <si>
    <t>TANVI R</t>
  </si>
  <si>
    <t>2023PEC AI 272</t>
  </si>
  <si>
    <t>THANIKSHA G</t>
  </si>
  <si>
    <t>2023PEC AI 273</t>
  </si>
  <si>
    <t>THANUSREE K S</t>
  </si>
  <si>
    <t>2023PEC AI 274</t>
  </si>
  <si>
    <t>THIRUMALINI J</t>
  </si>
  <si>
    <t>2023PEC AI 275</t>
  </si>
  <si>
    <t>UVASRI R</t>
  </si>
  <si>
    <t>2023PEC AI 276</t>
  </si>
  <si>
    <t>VAISHALI R</t>
  </si>
  <si>
    <t>2023PEC AI 277</t>
  </si>
  <si>
    <t>VAISHNAVI V</t>
  </si>
  <si>
    <t>2023PEC AI 278</t>
  </si>
  <si>
    <t>VARSHA K</t>
  </si>
  <si>
    <t>2023PEC AI 279</t>
  </si>
  <si>
    <t>VIDHYA SHREE M</t>
  </si>
  <si>
    <t>2023PEC AI 280</t>
  </si>
  <si>
    <t>VISHVA DHARSHINI R</t>
  </si>
  <si>
    <t>2023PEC AI 281</t>
  </si>
  <si>
    <t>YUVABHARATHI V</t>
  </si>
  <si>
    <t>2023PEC AI 282</t>
  </si>
  <si>
    <t>YUVASRI V</t>
  </si>
  <si>
    <t>2023PEC AI 283</t>
  </si>
  <si>
    <t>DARJI NANDINI</t>
  </si>
  <si>
    <t>2023PEC AI 284</t>
  </si>
  <si>
    <t>VISWESWAR GOPAL REDDY CHALLA</t>
  </si>
  <si>
    <t>2023PEC AI 285</t>
  </si>
  <si>
    <t>JENITH RAJA R</t>
  </si>
  <si>
    <t>2023PEC AI 286</t>
  </si>
  <si>
    <t>JEEVAN KISHORE S</t>
  </si>
  <si>
    <t>2023PEC AI 287</t>
  </si>
  <si>
    <t>HEMANTH VISHNU B</t>
  </si>
  <si>
    <t>2023PEC AI 288</t>
  </si>
  <si>
    <t>KIRAN G</t>
  </si>
  <si>
    <t>2023PEC AI 289</t>
  </si>
  <si>
    <t>RITHICK R</t>
  </si>
  <si>
    <t>2023PEC AI 290</t>
  </si>
  <si>
    <t>SHASTIV PRAKASH A</t>
  </si>
  <si>
    <t>2023PEC AI 291</t>
  </si>
  <si>
    <t>SHYALANDRAN J</t>
  </si>
  <si>
    <t>2023PEC AI 292</t>
  </si>
  <si>
    <t>SHYAMKUMAR S</t>
  </si>
  <si>
    <t>2023PEC AI 293</t>
  </si>
  <si>
    <t>SIVA S</t>
  </si>
  <si>
    <t>2023PEC AI 294</t>
  </si>
  <si>
    <t>SIVANANDHAM R</t>
  </si>
  <si>
    <t>2023PEC AI 295</t>
  </si>
  <si>
    <t>SIVANESHWARAN K</t>
  </si>
  <si>
    <t>2023PEC AI 296</t>
  </si>
  <si>
    <t>SIVARAJ R</t>
  </si>
  <si>
    <t>2023PEC AI 297</t>
  </si>
  <si>
    <t>SIVARAMAKRISHNAA P</t>
  </si>
  <si>
    <t>2023PEC AI 298</t>
  </si>
  <si>
    <t>SREE SARAN A</t>
  </si>
  <si>
    <t>2023PEC AI 299</t>
  </si>
  <si>
    <t>SRIKANTH V P</t>
  </si>
  <si>
    <t>2023PEC AI 300</t>
  </si>
  <si>
    <t>SRIDHARAN S</t>
  </si>
  <si>
    <t>2023PEC AI 301</t>
  </si>
  <si>
    <t>SRIKANTH S</t>
  </si>
  <si>
    <t>2023PEC AI 302</t>
  </si>
  <si>
    <t>SRINATH K</t>
  </si>
  <si>
    <t>2023PEC AI 303</t>
  </si>
  <si>
    <t>SRINIVASAN S S</t>
  </si>
  <si>
    <t>2023PEC AI 304</t>
  </si>
  <si>
    <t>SRIPARTHASARATHY R</t>
  </si>
  <si>
    <t>2023PEC AI 305</t>
  </si>
  <si>
    <t>SRIRAM S</t>
  </si>
  <si>
    <t>2023PEC AI 306</t>
  </si>
  <si>
    <t>SUDHARSAN R</t>
  </si>
  <si>
    <t>2023PEC AI 307</t>
  </si>
  <si>
    <t>SUDHARSHAN R</t>
  </si>
  <si>
    <t>2023PEC AI 308</t>
  </si>
  <si>
    <t>SUJITH KUMAR C</t>
  </si>
  <si>
    <t>2023PEC AI 309</t>
  </si>
  <si>
    <t>SUNIL S</t>
  </si>
  <si>
    <t>2023PEC AI 310</t>
  </si>
  <si>
    <t>SURENDHAR R A</t>
  </si>
  <si>
    <t>2023PEC AI 311</t>
  </si>
  <si>
    <t>SURESH J</t>
  </si>
  <si>
    <t>2023PEC AI 312</t>
  </si>
  <si>
    <t>SURESH KUMAR R</t>
  </si>
  <si>
    <t>2023PEC AI 313</t>
  </si>
  <si>
    <t>SURIYAMATHI PRABHU T R</t>
  </si>
  <si>
    <t>2023PEC AI 314</t>
  </si>
  <si>
    <t>SURYA K</t>
  </si>
  <si>
    <t>2023PEC AI 315</t>
  </si>
  <si>
    <t>TAMILARASAN G</t>
  </si>
  <si>
    <t>2023PEC AI 316</t>
  </si>
  <si>
    <t>TAMILARASAN S</t>
  </si>
  <si>
    <t>2023PEC AI 317</t>
  </si>
  <si>
    <t>TARRENCE BERTINAD K</t>
  </si>
  <si>
    <t>2023PEC AI 318</t>
  </si>
  <si>
    <t>THANUSH C A</t>
  </si>
  <si>
    <t>2023PEC AI 319</t>
  </si>
  <si>
    <t>THARUN KUMAR C</t>
  </si>
  <si>
    <t>2023PEC AI 320</t>
  </si>
  <si>
    <t>THILAK R C</t>
  </si>
  <si>
    <t>2023PEC AI 321</t>
  </si>
  <si>
    <t>THUSHANTHAN R</t>
  </si>
  <si>
    <t>2023PEC AI 322</t>
  </si>
  <si>
    <t>THUVARAGESH PANDIAN V</t>
  </si>
  <si>
    <t>2023PEC AI 323</t>
  </si>
  <si>
    <t>UMESH I</t>
  </si>
  <si>
    <t>2023PEC AI 324</t>
  </si>
  <si>
    <t>VARUN M</t>
  </si>
  <si>
    <t>2023PEC AI 325</t>
  </si>
  <si>
    <t>VELMURUGAN ARUN</t>
  </si>
  <si>
    <t>2023PEC AI 326</t>
  </si>
  <si>
    <t>VENKATA KOUSHIK A</t>
  </si>
  <si>
    <t>2023PEC AI 327</t>
  </si>
  <si>
    <t>VIGNESH A P</t>
  </si>
  <si>
    <t>2023PEC AI 328</t>
  </si>
  <si>
    <t>VIGNESH P N</t>
  </si>
  <si>
    <t>2023PEC AI 329</t>
  </si>
  <si>
    <t>VIGNESHRAJAN V R</t>
  </si>
  <si>
    <t>2023PEC AI 330</t>
  </si>
  <si>
    <t>VIGNESHWAR V</t>
  </si>
  <si>
    <t>2023PEC AI 331</t>
  </si>
  <si>
    <t>VIJAYA KRISHNAN N A</t>
  </si>
  <si>
    <t>2023PEC AI 332</t>
  </si>
  <si>
    <t>VIKNESH S</t>
  </si>
  <si>
    <t>2023PEC AI 333</t>
  </si>
  <si>
    <t>VIMALRAJ GOVINDARAJ</t>
  </si>
  <si>
    <t>2023PEC AI 334</t>
  </si>
  <si>
    <t>VISANTH B</t>
  </si>
  <si>
    <t>2023PEC AI 335</t>
  </si>
  <si>
    <t>VISHAAL S</t>
  </si>
  <si>
    <t>2023PEC AI 336</t>
  </si>
  <si>
    <t>VISHAL BABU B</t>
  </si>
  <si>
    <t>2023PEC AI 337</t>
  </si>
  <si>
    <t>VISHAL J</t>
  </si>
  <si>
    <t>2023PEC AI 338</t>
  </si>
  <si>
    <t>VISHWA RAVI T</t>
  </si>
  <si>
    <t>2023PEC AI 339</t>
  </si>
  <si>
    <t>VUCHURU BHARATH</t>
  </si>
  <si>
    <t>2023PEC AI 340</t>
  </si>
  <si>
    <t>YASHWANTH S</t>
  </si>
  <si>
    <t>2023PEC AI 341</t>
  </si>
  <si>
    <t>YESHWANTH C</t>
  </si>
  <si>
    <t>2023PEC AI 342</t>
  </si>
  <si>
    <t>YESHWANTH V</t>
  </si>
  <si>
    <t>2023PEC AI 343</t>
  </si>
  <si>
    <t>YESVANTH K</t>
  </si>
  <si>
    <t>2023PEC AI 344</t>
  </si>
  <si>
    <t>G YESWANTH</t>
  </si>
  <si>
    <t>2023PEC AI 345</t>
  </si>
  <si>
    <t>YOGESH M P</t>
  </si>
  <si>
    <t>2023PEC AI 346</t>
  </si>
  <si>
    <t>YOGESH T</t>
  </si>
  <si>
    <t>2023PEC AI 347</t>
  </si>
  <si>
    <t>YOGESHWARAN S</t>
  </si>
  <si>
    <t>2023PEC AI 348</t>
  </si>
  <si>
    <t>YUGANDHAR E</t>
  </si>
  <si>
    <t>2023PEC AI 349</t>
  </si>
  <si>
    <t>YUGANDRAN D</t>
  </si>
  <si>
    <t>2023PEC AI 350</t>
  </si>
  <si>
    <t>YUVAN SHANKAR G</t>
  </si>
  <si>
    <t>2023PEC AI 351</t>
  </si>
  <si>
    <t>PARAMASIVAN M</t>
  </si>
  <si>
    <t>2023PEC AI 352</t>
  </si>
  <si>
    <t>PARTHIBAN G S</t>
  </si>
  <si>
    <t>2023PEC AI 353</t>
  </si>
  <si>
    <t>POOVARASAN S</t>
  </si>
  <si>
    <t>2023PEC AI 354</t>
  </si>
  <si>
    <t>PRADEESH P</t>
  </si>
  <si>
    <t>2023PEC AI 355</t>
  </si>
  <si>
    <t>PRAJITH KUMAR S</t>
  </si>
  <si>
    <t>2023PEC AI 356</t>
  </si>
  <si>
    <t>PRANAV M</t>
  </si>
  <si>
    <t>2023PEC AI 357</t>
  </si>
  <si>
    <t>PRANAV V</t>
  </si>
  <si>
    <t>2023PEC AI 358</t>
  </si>
  <si>
    <t>PRASANTH S</t>
  </si>
  <si>
    <t>2023PEC AI 359</t>
  </si>
  <si>
    <t>PRAVEEN BALAJI B S</t>
  </si>
  <si>
    <t>2023PEC AI 360</t>
  </si>
  <si>
    <t>PRAVEEN KUMAR K</t>
  </si>
  <si>
    <t>2023PEC AI 361</t>
  </si>
  <si>
    <t>PRAVEEN KUMAR S</t>
  </si>
  <si>
    <t>2023PEC AI 362</t>
  </si>
  <si>
    <t>PRAVEENKUMAR S</t>
  </si>
  <si>
    <t>2023PEC AI 363</t>
  </si>
  <si>
    <t>PRAVEENSANKAR R S</t>
  </si>
  <si>
    <t>2023PEC AI 364</t>
  </si>
  <si>
    <t>PREMACHAND C</t>
  </si>
  <si>
    <t>2023PEC AI 365</t>
  </si>
  <si>
    <t>PRINSTAN S</t>
  </si>
  <si>
    <t>2023PEC AI 366</t>
  </si>
  <si>
    <t>PRIYANSH M</t>
  </si>
  <si>
    <t>2023PEC AI 367</t>
  </si>
  <si>
    <t>PUGAZHENTHI M</t>
  </si>
  <si>
    <t>2023PEC AI 368</t>
  </si>
  <si>
    <t>PUSHPARAJ M</t>
  </si>
  <si>
    <t>2023PEC AI 369</t>
  </si>
  <si>
    <t>RADHAKRISHNAN R</t>
  </si>
  <si>
    <t>2023PEC AI 370</t>
  </si>
  <si>
    <t>RAGHUL G</t>
  </si>
  <si>
    <t>2023PEC AI 371</t>
  </si>
  <si>
    <t>RAGHUL R</t>
  </si>
  <si>
    <t>2023PEC AI 372</t>
  </si>
  <si>
    <t>RAGHUL S</t>
  </si>
  <si>
    <t>2023PEC AI 373</t>
  </si>
  <si>
    <t>RAHUL P S</t>
  </si>
  <si>
    <t>2023PEC AI 374</t>
  </si>
  <si>
    <t>RAGESH P</t>
  </si>
  <si>
    <t>2023PEC AI 375</t>
  </si>
  <si>
    <t>RANJITH R</t>
  </si>
  <si>
    <t>2023PEC AI 376</t>
  </si>
  <si>
    <t>RATNA PRASAD K</t>
  </si>
  <si>
    <t>2023PEC AI 377</t>
  </si>
  <si>
    <t>RITHAN N</t>
  </si>
  <si>
    <t>2023PEC AI 378</t>
  </si>
  <si>
    <t>RITHIKESH D</t>
  </si>
  <si>
    <t>2023PEC AI 379</t>
  </si>
  <si>
    <t>ROACH SAJU R</t>
  </si>
  <si>
    <t>2023PEC AI 380</t>
  </si>
  <si>
    <t>ROHINATH P</t>
  </si>
  <si>
    <t>2023PEC AI 381</t>
  </si>
  <si>
    <t>ROSAN AKTHAR H</t>
  </si>
  <si>
    <t>2023PEC AI 382</t>
  </si>
  <si>
    <t>RUBESH ADITHYA SELVARATHNAM</t>
  </si>
  <si>
    <t>2023PEC AI 383</t>
  </si>
  <si>
    <t>RUBESH B</t>
  </si>
  <si>
    <t>2023PEC AI 384</t>
  </si>
  <si>
    <t>RUDHRAN V</t>
  </si>
  <si>
    <t>2023PEC AI 385</t>
  </si>
  <si>
    <t>SAARUKESHWARAN S</t>
  </si>
  <si>
    <t>2023PEC AI 386</t>
  </si>
  <si>
    <t>SACHIN C J</t>
  </si>
  <si>
    <t>2023PEC AI 387</t>
  </si>
  <si>
    <t>SAI KRISHNA P</t>
  </si>
  <si>
    <t>2023PEC AI 388</t>
  </si>
  <si>
    <t>SAKTHINARAYANAN V</t>
  </si>
  <si>
    <t>2023PEC AI 389</t>
  </si>
  <si>
    <t>SALWIN M</t>
  </si>
  <si>
    <t>2023PEC AI 390</t>
  </si>
  <si>
    <t>SANJAI P</t>
  </si>
  <si>
    <t>2023PEC AI 391</t>
  </si>
  <si>
    <t>SANJAY KARTHI A</t>
  </si>
  <si>
    <t>2023PEC AI 392</t>
  </si>
  <si>
    <t>SANJAY M</t>
  </si>
  <si>
    <t>2023PEC AI 393</t>
  </si>
  <si>
    <t>SANJEEV S</t>
  </si>
  <si>
    <t>2023PEC AI 394</t>
  </si>
  <si>
    <t>SANTHOSH D</t>
  </si>
  <si>
    <t>2023PEC AI 395</t>
  </si>
  <si>
    <t>SANTHOSH KUMAR M</t>
  </si>
  <si>
    <t>2023PEC AI 396</t>
  </si>
  <si>
    <t>SANTHOSH M</t>
  </si>
  <si>
    <t>2023PEC AI 397</t>
  </si>
  <si>
    <t>SANTHOSH V</t>
  </si>
  <si>
    <t>2023PEC AI 398</t>
  </si>
  <si>
    <t>2023PEC AI 399</t>
  </si>
  <si>
    <t>SARAVANAN M</t>
  </si>
  <si>
    <t>2023PEC AI 400</t>
  </si>
  <si>
    <t>SARAVANAN N</t>
  </si>
  <si>
    <t>2023PEC AI 401</t>
  </si>
  <si>
    <t>SARAVANAN P</t>
  </si>
  <si>
    <t>2023PEC AI 402</t>
  </si>
  <si>
    <t>SARVESHWARAN C</t>
  </si>
  <si>
    <t>2023PEC AI 403</t>
  </si>
  <si>
    <t>SATHISH B</t>
  </si>
  <si>
    <t>2023PEC AI 404</t>
  </si>
  <si>
    <t>SATHRIYAN M</t>
  </si>
  <si>
    <t>2023PEC AI 405</t>
  </si>
  <si>
    <t>SHACHIN J</t>
  </si>
  <si>
    <t>2023PEC AI 406</t>
  </si>
  <si>
    <t>SHAILESH S</t>
  </si>
  <si>
    <t>2023PEC AI 407</t>
  </si>
  <si>
    <t>SHANMUGAPRIYAN J</t>
  </si>
  <si>
    <t>2023PEC AI 408</t>
  </si>
  <si>
    <t>SHARAN RAJ P</t>
  </si>
  <si>
    <t>2023PEC AI 409</t>
  </si>
  <si>
    <t>SHARANRAJ T</t>
  </si>
  <si>
    <t>2023PEC AI 410</t>
  </si>
  <si>
    <t>SHARATH A</t>
  </si>
  <si>
    <t>2023PEC AI 411</t>
  </si>
  <si>
    <t>SHARATH G V S</t>
  </si>
  <si>
    <t>2023PEC AI 412</t>
  </si>
  <si>
    <t>SHAUNJAY ROSHAN T</t>
  </si>
  <si>
    <t>2023PEC AI 413</t>
  </si>
  <si>
    <t>SHYAAM SUNDAR P</t>
  </si>
  <si>
    <t>2023PEC AI 414</t>
  </si>
  <si>
    <t>KESHORE D</t>
  </si>
  <si>
    <t>2023PEC AI 415</t>
  </si>
  <si>
    <t>KIRAN L</t>
  </si>
  <si>
    <t>2023PEC AI 416</t>
  </si>
  <si>
    <t>KIRAN SAI S</t>
  </si>
  <si>
    <t>2023PEC AI 417</t>
  </si>
  <si>
    <t>KISHOREKUMAR B</t>
  </si>
  <si>
    <t>2023PEC AI 418</t>
  </si>
  <si>
    <t>KISHORE KUMAR K</t>
  </si>
  <si>
    <t>2023PEC AI 419</t>
  </si>
  <si>
    <t>KISHORE N</t>
  </si>
  <si>
    <t>2023PEC AI 420</t>
  </si>
  <si>
    <t>KUMARA GURU S</t>
  </si>
  <si>
    <t>2023PEC AI 421</t>
  </si>
  <si>
    <t>KUMARESAN M</t>
  </si>
  <si>
    <t>2023PEC AI 422</t>
  </si>
  <si>
    <t>LAKSHMANAN S</t>
  </si>
  <si>
    <t>2023PEC AI 423</t>
  </si>
  <si>
    <t>LALITHKANNAN P</t>
  </si>
  <si>
    <t>2023PEC AI 424</t>
  </si>
  <si>
    <t>LEKASVARR S</t>
  </si>
  <si>
    <t>2023PEC AI 425</t>
  </si>
  <si>
    <t>LINGESH B R</t>
  </si>
  <si>
    <t>2023PEC AI 426</t>
  </si>
  <si>
    <t>LISHAL R</t>
  </si>
  <si>
    <t>2023PEC AI 427</t>
  </si>
  <si>
    <t>LOGA ARAVINDAN S</t>
  </si>
  <si>
    <t>2023PEC AI 428</t>
  </si>
  <si>
    <t>LOGAPRADEEP T</t>
  </si>
  <si>
    <t>2023PEC AI 429</t>
  </si>
  <si>
    <t>LOGESH KUMAR S</t>
  </si>
  <si>
    <t>2023PEC AI 430</t>
  </si>
  <si>
    <t>LOHIT S</t>
  </si>
  <si>
    <t>2023PEC AI 431</t>
  </si>
  <si>
    <t>LOKESHWARAN B</t>
  </si>
  <si>
    <t>2023PEC AI 432</t>
  </si>
  <si>
    <t>MADESHWARAN M</t>
  </si>
  <si>
    <t>2023PEC AI 433</t>
  </si>
  <si>
    <t>MADHAN KUMAR V</t>
  </si>
  <si>
    <t>2023PEC AI 434</t>
  </si>
  <si>
    <t>MADHAN RAJ V</t>
  </si>
  <si>
    <t>2023PEC AI 435</t>
  </si>
  <si>
    <t>MADHESH E</t>
  </si>
  <si>
    <t>2023PEC AI 436</t>
  </si>
  <si>
    <t>MAGESH B</t>
  </si>
  <si>
    <t>2023PEC AI 437</t>
  </si>
  <si>
    <t>MAHAKAILASH M</t>
  </si>
  <si>
    <t>2023PEC AI 438</t>
  </si>
  <si>
    <t>MAHAVISHNU G</t>
  </si>
  <si>
    <t>2023PEC AI 439</t>
  </si>
  <si>
    <t>MADHAN E</t>
  </si>
  <si>
    <t>2023PEC AI 440</t>
  </si>
  <si>
    <t>MANI BHARATHI J</t>
  </si>
  <si>
    <t>2023PEC AI 441</t>
  </si>
  <si>
    <t>MANIKANDAN C V</t>
  </si>
  <si>
    <t>2023PEC AI 442</t>
  </si>
  <si>
    <t>MANIKANDAN S</t>
  </si>
  <si>
    <t>2023PEC AI 443</t>
  </si>
  <si>
    <t>MANNAN VIGNESH K</t>
  </si>
  <si>
    <t>2023PEC AI 444</t>
  </si>
  <si>
    <t>MITHUN S</t>
  </si>
  <si>
    <t>2023PEC AI 445</t>
  </si>
  <si>
    <t>DH MITHUN SAI</t>
  </si>
  <si>
    <t>2023PEC AI 446</t>
  </si>
  <si>
    <t>MOHAMED ARSHAD M</t>
  </si>
  <si>
    <t>2023PEC AI 447</t>
  </si>
  <si>
    <t>MOHAMED BASITH</t>
  </si>
  <si>
    <t>2023PEC AI 448</t>
  </si>
  <si>
    <t>MOHAMED JABBAR SHAHID</t>
  </si>
  <si>
    <t>2023PEC AI 449</t>
  </si>
  <si>
    <t>MOHAMED SUHAIL N</t>
  </si>
  <si>
    <t>2023PEC AI 450</t>
  </si>
  <si>
    <t>MOHAMMED AATHIF KHAN A</t>
  </si>
  <si>
    <t>2023PEC AI 451</t>
  </si>
  <si>
    <t>MOHAMMED FAYAZ F</t>
  </si>
  <si>
    <t>2023PEC AI 452</t>
  </si>
  <si>
    <t>MOHAMMED THOUFEEQ S</t>
  </si>
  <si>
    <t>2023PEC AI 453</t>
  </si>
  <si>
    <t>MOHAN RAJ R</t>
  </si>
  <si>
    <t>2023PEC AI 454</t>
  </si>
  <si>
    <t>MOHANA PRIYAN N</t>
  </si>
  <si>
    <t>2023PEC AI 455</t>
  </si>
  <si>
    <t>MOHANAKRISHNAN H</t>
  </si>
  <si>
    <t>2023PEC AI 456</t>
  </si>
  <si>
    <t>MOHANAKUMARAN K</t>
  </si>
  <si>
    <t>2023PEC AI 457</t>
  </si>
  <si>
    <t>MONISH MEGHANATHAN</t>
  </si>
  <si>
    <t>2023PEC AI 458</t>
  </si>
  <si>
    <t>MONISH K V</t>
  </si>
  <si>
    <t>2023PEC AI 459</t>
  </si>
  <si>
    <t>MOTHILAL V</t>
  </si>
  <si>
    <t>2023PEC AI 460</t>
  </si>
  <si>
    <t>MUKTESWAR NAYAK G</t>
  </si>
  <si>
    <t>2023PEC AI 461</t>
  </si>
  <si>
    <t>MUTHUKUMAR N</t>
  </si>
  <si>
    <t>2023PEC AI 462</t>
  </si>
  <si>
    <t>NANDHA KUMAR M</t>
  </si>
  <si>
    <t>2023PEC AI 463</t>
  </si>
  <si>
    <t>NANTHA KUMAR D</t>
  </si>
  <si>
    <t>2023PEC AI 464</t>
  </si>
  <si>
    <t>NARESH KARTHI M R</t>
  </si>
  <si>
    <t>2023PEC AI 465</t>
  </si>
  <si>
    <t>NARESH R</t>
  </si>
  <si>
    <t>2023PEC AI 466</t>
  </si>
  <si>
    <t>NAVEEN C</t>
  </si>
  <si>
    <t>2023PEC AI 467</t>
  </si>
  <si>
    <t>NAVEEN S S</t>
  </si>
  <si>
    <t>2023PEC AI 468</t>
  </si>
  <si>
    <t>NAVIN BALAJI V T</t>
  </si>
  <si>
    <t>2023PEC AI 469</t>
  </si>
  <si>
    <t>NAWIN KUMAR US</t>
  </si>
  <si>
    <t>2023PEC AI 470</t>
  </si>
  <si>
    <t>NAWINKAANT K P</t>
  </si>
  <si>
    <t>2023PEC AI 471</t>
  </si>
  <si>
    <t>NIELAN C</t>
  </si>
  <si>
    <t>2023PEC AI 472</t>
  </si>
  <si>
    <t>NIRANJAN R</t>
  </si>
  <si>
    <t>2023PEC AI 473</t>
  </si>
  <si>
    <t>NISHITH S K P</t>
  </si>
  <si>
    <t>2023PEC AI 474</t>
  </si>
  <si>
    <t>NITHISH KUMAR S</t>
  </si>
  <si>
    <t>2023PEC AI 475</t>
  </si>
  <si>
    <t>NITHISH M</t>
  </si>
  <si>
    <t>2023PEC AI 476</t>
  </si>
  <si>
    <t>NITHISH V</t>
  </si>
  <si>
    <t>2023PEC AI 477</t>
  </si>
  <si>
    <t>ERWIN NICHOLAS M</t>
  </si>
  <si>
    <t>2023PEC AI 478</t>
  </si>
  <si>
    <t>ESWAR ADHITHAN J V</t>
  </si>
  <si>
    <t>2023PEC AI 479</t>
  </si>
  <si>
    <t>ESWAR R</t>
  </si>
  <si>
    <t>2023PEC AI 480</t>
  </si>
  <si>
    <t>FARIH M D</t>
  </si>
  <si>
    <t>2023PEC AI 481</t>
  </si>
  <si>
    <t>GAJAPATHY R</t>
  </si>
  <si>
    <t>2023PEC AI 482</t>
  </si>
  <si>
    <t>GANESH M</t>
  </si>
  <si>
    <t>2023PEC AI 483</t>
  </si>
  <si>
    <t>GAUTHAM P</t>
  </si>
  <si>
    <t>2023PEC AI 484</t>
  </si>
  <si>
    <t>GOKUL N</t>
  </si>
  <si>
    <t>2023PEC AI 485</t>
  </si>
  <si>
    <t>GOWTHAM R</t>
  </si>
  <si>
    <t>2023PEC AI 486</t>
  </si>
  <si>
    <t>GURU VISHAL M</t>
  </si>
  <si>
    <t>2023PEC AI 487</t>
  </si>
  <si>
    <t>GURUCHARAN G</t>
  </si>
  <si>
    <t>2023PEC AI 488</t>
  </si>
  <si>
    <t>GURUSURIYA B</t>
  </si>
  <si>
    <t>2023PEC AI 489</t>
  </si>
  <si>
    <t>HARI P</t>
  </si>
  <si>
    <t>2023PEC AI 490</t>
  </si>
  <si>
    <t>HARI PRAKASH M</t>
  </si>
  <si>
    <t>2023PEC AI 491</t>
  </si>
  <si>
    <t>HARIPRASAANTH K</t>
  </si>
  <si>
    <t>2023PEC AI 492</t>
  </si>
  <si>
    <t>HARISH J</t>
  </si>
  <si>
    <t>2023PEC AI 493</t>
  </si>
  <si>
    <t>HARISH P</t>
  </si>
  <si>
    <t>2023PEC AI 494</t>
  </si>
  <si>
    <t>HARSIH RAJ B</t>
  </si>
  <si>
    <t>2023PEC AI 495</t>
  </si>
  <si>
    <t>HARISH RAMNAATH E</t>
  </si>
  <si>
    <t>2023PEC AI 496</t>
  </si>
  <si>
    <t>HARISH V J</t>
  </si>
  <si>
    <t>2023PEC AI 497</t>
  </si>
  <si>
    <t>HARIVISHNU K C</t>
  </si>
  <si>
    <t>2023PEC AI 498</t>
  </si>
  <si>
    <t>HEMKUMAR A</t>
  </si>
  <si>
    <t>2023PEC AI 499</t>
  </si>
  <si>
    <t>HEMAND KUMAR V</t>
  </si>
  <si>
    <t>2023PEC AI 500</t>
  </si>
  <si>
    <t>HEMANTH S</t>
  </si>
  <si>
    <t>2023PEC AI 501</t>
  </si>
  <si>
    <t>HIBBAN RASHID</t>
  </si>
  <si>
    <t>2023PEC AI 502</t>
  </si>
  <si>
    <t>HIRTHIK KANNAN S</t>
  </si>
  <si>
    <t>2023PEC AI 503</t>
  </si>
  <si>
    <t>HITESHWAR K</t>
  </si>
  <si>
    <t>2023PEC AI 504</t>
  </si>
  <si>
    <t>INBA R</t>
  </si>
  <si>
    <t>2023PEC AI 505</t>
  </si>
  <si>
    <t>INFANT JASON G A</t>
  </si>
  <si>
    <t>2023PEC AI 506</t>
  </si>
  <si>
    <t>IRFAN MARICHAMY</t>
  </si>
  <si>
    <t>2023PEC AI 507</t>
  </si>
  <si>
    <t>JAGADHEESWARAN R</t>
  </si>
  <si>
    <t>2023PEC AI 508</t>
  </si>
  <si>
    <t>JAGAN S</t>
  </si>
  <si>
    <t>2023PEC AI 509</t>
  </si>
  <si>
    <t>JAI AKASH R S</t>
  </si>
  <si>
    <t>2023PEC AI 510</t>
  </si>
  <si>
    <t>JAI HARSHAN H</t>
  </si>
  <si>
    <t>2023PEC AI 511</t>
  </si>
  <si>
    <t>JAMAL MOHAMMED R</t>
  </si>
  <si>
    <t>2023PEC AI 512</t>
  </si>
  <si>
    <t>JASON JONES C</t>
  </si>
  <si>
    <t>2023PEC AI 513</t>
  </si>
  <si>
    <t>JAYA KRISHNA M</t>
  </si>
  <si>
    <t>2023PEC AI 514</t>
  </si>
  <si>
    <t>JAYA SURYA V</t>
  </si>
  <si>
    <t>2023PEC AI 515</t>
  </si>
  <si>
    <t>JAYANTH J</t>
  </si>
  <si>
    <t>2023PEC AI 516</t>
  </si>
  <si>
    <t>JAYARAM S J</t>
  </si>
  <si>
    <t>2023PEC AI 517</t>
  </si>
  <si>
    <t>JAYASURIYA K</t>
  </si>
  <si>
    <t>2023PEC AI 518</t>
  </si>
  <si>
    <t>JAYASURYA K</t>
  </si>
  <si>
    <t>2023PEC AI 519</t>
  </si>
  <si>
    <t>JEBISH PAULWIN S</t>
  </si>
  <si>
    <t>2023PEC AI 520</t>
  </si>
  <si>
    <t>JEEVA R</t>
  </si>
  <si>
    <t>2023PEC AI 521</t>
  </si>
  <si>
    <t>JEEVA S</t>
  </si>
  <si>
    <t>2023PEC AI 522</t>
  </si>
  <si>
    <t>JEEVA V</t>
  </si>
  <si>
    <t>2023PEC AI 523</t>
  </si>
  <si>
    <t>JEGATHEESWARAN A</t>
  </si>
  <si>
    <t>2023PEC AI 524</t>
  </si>
  <si>
    <t>JENISH J</t>
  </si>
  <si>
    <t>2023PEC AI 525</t>
  </si>
  <si>
    <t>JESHRUD SOLOMON TERIN J</t>
  </si>
  <si>
    <t>2023PEC AI 526</t>
  </si>
  <si>
    <t>JESWIN JABAS RAJKUMAR R</t>
  </si>
  <si>
    <t>2023PEC AI 527</t>
  </si>
  <si>
    <t>JISNUVARDHAN VISWA MOHAN</t>
  </si>
  <si>
    <t>2023PEC AI 528</t>
  </si>
  <si>
    <t>JOHN TYNDALE S</t>
  </si>
  <si>
    <t>2023PEC AI 529</t>
  </si>
  <si>
    <t>JOSEPHPRINCE V</t>
  </si>
  <si>
    <t>2023PEC AI 530</t>
  </si>
  <si>
    <t>JUSTIN DEVAKUMAR J</t>
  </si>
  <si>
    <t>2023PEC AI 531</t>
  </si>
  <si>
    <t>KALYANASUNDARAM M</t>
  </si>
  <si>
    <t>2023PEC AI 532</t>
  </si>
  <si>
    <t>KAMALESH P</t>
  </si>
  <si>
    <t>2023PEC AI 533</t>
  </si>
  <si>
    <t>KANISH V</t>
  </si>
  <si>
    <t>2023PEC AI 534</t>
  </si>
  <si>
    <t>KARTHI K</t>
  </si>
  <si>
    <t>2023PEC AI 535</t>
  </si>
  <si>
    <t>KAVIKARAN K</t>
  </si>
  <si>
    <t>2023PEC AI 536</t>
  </si>
  <si>
    <t>KAVIN KARTHICK A S</t>
  </si>
  <si>
    <t>2023PEC AI 537</t>
  </si>
  <si>
    <t>KAVIYARASU V</t>
  </si>
  <si>
    <t>2023PEC AI 538</t>
  </si>
  <si>
    <t>KEERTHIVASAN P</t>
  </si>
  <si>
    <t>2023PEC AI 539</t>
  </si>
  <si>
    <t>KEERTHIVASAN R</t>
  </si>
  <si>
    <t>2023PEC AI 540</t>
  </si>
  <si>
    <t>KESHAVVIPPIN S</t>
  </si>
  <si>
    <t>2023PEC AI 541</t>
  </si>
  <si>
    <t>AATHISUDHAN A</t>
  </si>
  <si>
    <t>2023PEC AI 542</t>
  </si>
  <si>
    <t>ABESHEK SRIRAMN</t>
  </si>
  <si>
    <t>2023PEC AI 543</t>
  </si>
  <si>
    <t>ABINESH KUMAR T</t>
  </si>
  <si>
    <t>2023PEC AI 544</t>
  </si>
  <si>
    <t>ABISHAI SINGH J</t>
  </si>
  <si>
    <t>2023PEC AI 545</t>
  </si>
  <si>
    <t>ABISHEK RANGARAJ M</t>
  </si>
  <si>
    <t>2023PEC AI 546</t>
  </si>
  <si>
    <t>ABRAHAM S J</t>
  </si>
  <si>
    <t>2023PEC AI 547</t>
  </si>
  <si>
    <t>ADHINARAYANAN A</t>
  </si>
  <si>
    <t>2023PEC AI 548</t>
  </si>
  <si>
    <t>ADHITYAN R</t>
  </si>
  <si>
    <t>2023PEC AI 549</t>
  </si>
  <si>
    <t>AFRIN W A</t>
  </si>
  <si>
    <t>2023PEC AI 550</t>
  </si>
  <si>
    <t>AKASH A</t>
  </si>
  <si>
    <t>2023PEC AI 551</t>
  </si>
  <si>
    <t>MADHAN S</t>
  </si>
  <si>
    <t>2023PEC AI 552</t>
  </si>
  <si>
    <t>AKASH R</t>
  </si>
  <si>
    <t>2023PEC AI 553</t>
  </si>
  <si>
    <t>AKASH RAJA M</t>
  </si>
  <si>
    <t>2023PEC AI 554</t>
  </si>
  <si>
    <t>AKSHAY KANNA G</t>
  </si>
  <si>
    <t>2023PEC AI 555</t>
  </si>
  <si>
    <t>AKSHITH KUMAR V</t>
  </si>
  <si>
    <t>2023PEC AI 556</t>
  </si>
  <si>
    <t>ALLEN PHILIP T E</t>
  </si>
  <si>
    <t>2023PEC AI 557</t>
  </si>
  <si>
    <t>AMRUTH CHANAKYA A</t>
  </si>
  <si>
    <t>2023PEC AI 558</t>
  </si>
  <si>
    <t>ANANDHA KUMAR R K</t>
  </si>
  <si>
    <t>2023PEC AI 559</t>
  </si>
  <si>
    <t>ANANDHAKRISHNAN K</t>
  </si>
  <si>
    <t>2023PEC AI 560</t>
  </si>
  <si>
    <t>ANDREW S J</t>
  </si>
  <si>
    <t>2023PEC AI 561</t>
  </si>
  <si>
    <t>ANEESHWAR S</t>
  </si>
  <si>
    <t>2023PEC AI 562</t>
  </si>
  <si>
    <t>ANIS VASANTH A</t>
  </si>
  <si>
    <t>2023PEC AI 563</t>
  </si>
  <si>
    <t>ANTLIN GNANA LAZARUS G</t>
  </si>
  <si>
    <t>2023PEC AI 564</t>
  </si>
  <si>
    <t>ARAVIND RAJASEKAR</t>
  </si>
  <si>
    <t>2023PEC AI 565</t>
  </si>
  <si>
    <t>ARAVIND T</t>
  </si>
  <si>
    <t>2023PEC AI 566</t>
  </si>
  <si>
    <t>ARIGONDA POORNA SAI</t>
  </si>
  <si>
    <t>2023PEC AI 567</t>
  </si>
  <si>
    <t>NIMMANOORU VIJAY KUMAR</t>
  </si>
  <si>
    <t>2023PEC AI 568</t>
  </si>
  <si>
    <t>ARIVU SELVAN M</t>
  </si>
  <si>
    <t>2023PEC AI 569</t>
  </si>
  <si>
    <t>ARIYA SRI V</t>
  </si>
  <si>
    <t>2023PEC AI 570</t>
  </si>
  <si>
    <t>ARJUN BALAJI R</t>
  </si>
  <si>
    <t>2023PEC AI 571</t>
  </si>
  <si>
    <t>ARPUTHAN R</t>
  </si>
  <si>
    <t>2023PEC AI 572</t>
  </si>
  <si>
    <t>ARUN E</t>
  </si>
  <si>
    <t>2023PEC AI 573</t>
  </si>
  <si>
    <t>ARYAN A SAJITH</t>
  </si>
  <si>
    <t>2023PEC AI 574</t>
  </si>
  <si>
    <t>ASHIK K P</t>
  </si>
  <si>
    <t>2023PEC AI 575</t>
  </si>
  <si>
    <t>ASHWANTHRAJ I</t>
  </si>
  <si>
    <t>2023PEC AI 576</t>
  </si>
  <si>
    <t>ASIZ GODWIN A</t>
  </si>
  <si>
    <t>2023PEC AI 577</t>
  </si>
  <si>
    <t>BACCHU GURU SAINATH REDDY</t>
  </si>
  <si>
    <t>2023PEC AI 578</t>
  </si>
  <si>
    <t>BALA MURUGAN T</t>
  </si>
  <si>
    <t>2023PEC AI 579</t>
  </si>
  <si>
    <t>BALAGANESH N</t>
  </si>
  <si>
    <t>2023PEC AI 580</t>
  </si>
  <si>
    <t>BALAJI M M</t>
  </si>
  <si>
    <t>2023PEC AI 581</t>
  </si>
  <si>
    <t>BALAJI V</t>
  </si>
  <si>
    <t>2023PEC AI 582</t>
  </si>
  <si>
    <t>BALASAKTHI B</t>
  </si>
  <si>
    <t>2023PEC AI 583</t>
  </si>
  <si>
    <t>BARATH S</t>
  </si>
  <si>
    <t>2023PEC AI 584</t>
  </si>
  <si>
    <t>BHARATH KUMAR L</t>
  </si>
  <si>
    <t>2023PEC AI 585</t>
  </si>
  <si>
    <t>BHAVIK KUMAR M</t>
  </si>
  <si>
    <t>2023PEC AI 586</t>
  </si>
  <si>
    <t>BOBIN DULLES</t>
  </si>
  <si>
    <t>2023PEC AI 587</t>
  </si>
  <si>
    <t>BOOPATHI RAGAVAN M</t>
  </si>
  <si>
    <t>2023PEC AI 588</t>
  </si>
  <si>
    <t>CHARAN S</t>
  </si>
  <si>
    <t>2023PEC AI 589</t>
  </si>
  <si>
    <t>DEEPAK R</t>
  </si>
  <si>
    <t>2023PEC AI 590</t>
  </si>
  <si>
    <t>2023PEC AI 591</t>
  </si>
  <si>
    <t>DEEPANVIKRAM T R</t>
  </si>
  <si>
    <t>2023PEC AI 592</t>
  </si>
  <si>
    <t>DHANESHWARAN V</t>
  </si>
  <si>
    <t>2023PEC AI 593</t>
  </si>
  <si>
    <t>DHANUSH K</t>
  </si>
  <si>
    <t>2023PEC AI 594</t>
  </si>
  <si>
    <t>DHANUSH P</t>
  </si>
  <si>
    <t>2023PEC AI 595</t>
  </si>
  <si>
    <t>DHARANIDHARAN S</t>
  </si>
  <si>
    <t>2023PEC AI 596</t>
  </si>
  <si>
    <t>DHARSHAN S</t>
  </si>
  <si>
    <t>2023PEC AI 597</t>
  </si>
  <si>
    <t>DHAWAL SEERVI R</t>
  </si>
  <si>
    <t>2023PEC AI 598</t>
  </si>
  <si>
    <t>DHAYANITHI M</t>
  </si>
  <si>
    <t>2023PEC AI 599</t>
  </si>
  <si>
    <t>DHIVINDHARSHAN R</t>
  </si>
  <si>
    <t>2023PEC AI 600</t>
  </si>
  <si>
    <t>DINESH R</t>
  </si>
  <si>
    <t>2023PEC AI 601</t>
  </si>
  <si>
    <t>DIVITH S</t>
  </si>
  <si>
    <t>2023PEC AI 602</t>
  </si>
  <si>
    <t>DWARAKESH VENKATACHALAM KRISHNAN</t>
  </si>
  <si>
    <t>2023PEC AI 603</t>
  </si>
  <si>
    <t>EDWARD EUGHENE TIMOTHY</t>
  </si>
  <si>
    <t>2023PEC AI 604</t>
  </si>
  <si>
    <t>ELANCHEZHIAN V</t>
  </si>
  <si>
    <t xml:space="preserve">OBJECT ORIENTED  PROGRAMMING PARADIGM </t>
  </si>
  <si>
    <t>21AD1603</t>
  </si>
  <si>
    <t xml:space="preserve">COURSE CODE </t>
  </si>
  <si>
    <t>II / III</t>
  </si>
  <si>
    <t xml:space="preserve">BATCH            </t>
  </si>
  <si>
    <t>2022-26</t>
  </si>
  <si>
    <t>2023-24</t>
  </si>
  <si>
    <t>FACULTY NAME(S)</t>
  </si>
  <si>
    <t>MRS.J.ANITHA,MRS.S.SRINIDHI,Dr.S.HEMAMALINI</t>
  </si>
  <si>
    <t>REGULATION</t>
  </si>
  <si>
    <t xml:space="preserve">INTERNAL ASSESSMENT - I </t>
  </si>
  <si>
    <t>PANIMALAR ENGINEERING COLLEGE</t>
  </si>
  <si>
    <t>ACEDAMIC YEAR:</t>
  </si>
  <si>
    <t xml:space="preserve">                                                                                                                                          INTERNAL - I RESULT</t>
  </si>
  <si>
    <t>TOTAL</t>
  </si>
  <si>
    <t>Sl. No</t>
  </si>
  <si>
    <t>ROLL  NO.</t>
  </si>
  <si>
    <t>REG NO.</t>
  </si>
  <si>
    <t>QUESTION NUMBER &gt;&gt;</t>
  </si>
  <si>
    <t>PART A</t>
  </si>
  <si>
    <t>Q. No.1</t>
  </si>
  <si>
    <t>Q. No.2</t>
  </si>
  <si>
    <t>Q. No.3</t>
  </si>
  <si>
    <t>Q. No. 4</t>
  </si>
  <si>
    <t>Q. No. 5</t>
  </si>
  <si>
    <t>Q. No. 6</t>
  </si>
  <si>
    <t>Q. No. 8</t>
  </si>
  <si>
    <t>Q. No. 9</t>
  </si>
  <si>
    <t>Q. No. 10</t>
  </si>
  <si>
    <t>Q. No. 13</t>
  </si>
  <si>
    <t>Q. No. 14</t>
  </si>
  <si>
    <t>Q. No. 16</t>
  </si>
  <si>
    <t>Q. No. 15</t>
  </si>
  <si>
    <t>13.a</t>
  </si>
  <si>
    <t>13.b</t>
  </si>
  <si>
    <t>14.a</t>
  </si>
  <si>
    <t>14.b</t>
  </si>
  <si>
    <t>16.a</t>
  </si>
  <si>
    <t>16.b</t>
  </si>
  <si>
    <t>15 a</t>
  </si>
  <si>
    <t>15 b</t>
  </si>
  <si>
    <t xml:space="preserve">                      MAXIMUM MARK &gt;&gt;</t>
  </si>
  <si>
    <t>TOTAL (100)</t>
  </si>
  <si>
    <r>
      <rPr>
        <b/>
        <sz val="12"/>
        <color rgb="FF9C0006"/>
        <rFont val="Times New Roman"/>
        <family val="1"/>
      </rPr>
      <t xml:space="preserve">                     </t>
    </r>
    <r>
      <rPr>
        <b/>
        <sz val="12"/>
        <color rgb="FF000000"/>
        <rFont val="Times New Roman"/>
        <family val="1"/>
      </rPr>
      <t>COURSE OUTCOME &gt;&gt;</t>
    </r>
  </si>
  <si>
    <t>CO6</t>
  </si>
  <si>
    <t>CO1%</t>
  </si>
  <si>
    <t>CO2%</t>
  </si>
  <si>
    <t>CO3%</t>
  </si>
  <si>
    <t>CO4%</t>
  </si>
  <si>
    <t>CO5%</t>
  </si>
  <si>
    <t>CO6%</t>
  </si>
  <si>
    <t xml:space="preserve">                        STUDENT NAME</t>
  </si>
  <si>
    <t xml:space="preserve">                                                                                                               INTERNAL - II RESULT</t>
  </si>
  <si>
    <t xml:space="preserve"> ROLL NO.</t>
  </si>
  <si>
    <t>PART B</t>
  </si>
  <si>
    <t xml:space="preserve">                  Q. No. 13              </t>
  </si>
  <si>
    <t xml:space="preserve">13.a </t>
  </si>
  <si>
    <t>15.a</t>
  </si>
  <si>
    <t>15.b</t>
  </si>
  <si>
    <t xml:space="preserve">      16.b</t>
  </si>
  <si>
    <t xml:space="preserve">            MAXIMUM MARK &gt;&gt;</t>
  </si>
  <si>
    <r>
      <rPr>
        <b/>
        <sz val="12"/>
        <color rgb="FF9C0006"/>
        <rFont val="Times New Roman"/>
        <family val="1"/>
      </rPr>
      <t xml:space="preserve">         </t>
    </r>
    <r>
      <rPr>
        <b/>
        <sz val="12"/>
        <color rgb="FF000000"/>
        <rFont val="Times New Roman"/>
        <family val="1"/>
      </rPr>
      <t>COURSE OUTCOME &gt;&gt;</t>
    </r>
  </si>
  <si>
    <t>Total (100)</t>
  </si>
  <si>
    <t xml:space="preserve">                     NAME</t>
  </si>
  <si>
    <t>NAME</t>
  </si>
  <si>
    <t>INTERNAL COs %</t>
  </si>
  <si>
    <t>Internal Assessment Marks</t>
  </si>
  <si>
    <t>No of Students Attended</t>
  </si>
  <si>
    <t>No. of Studetns Scoring &gt;=70%</t>
  </si>
  <si>
    <t>% of Students Scoing &gt;=70%</t>
  </si>
  <si>
    <t>Attainment Level</t>
  </si>
  <si>
    <t>UNIT TEST ATTAINMENT ( 15%)</t>
  </si>
  <si>
    <t>Unit test 1</t>
  </si>
  <si>
    <t>Unit test 2</t>
  </si>
  <si>
    <t>Unit test 3</t>
  </si>
  <si>
    <t>Unit test 4</t>
  </si>
  <si>
    <t>Unit test 5</t>
  </si>
  <si>
    <t>CO1 %</t>
  </si>
  <si>
    <t>CO2 %</t>
  </si>
  <si>
    <t>CO3 %</t>
  </si>
  <si>
    <t>CO4 %</t>
  </si>
  <si>
    <t>CO5 %</t>
  </si>
  <si>
    <t>CO6 %</t>
  </si>
  <si>
    <t>ASSIGNMENT (25%)</t>
  </si>
  <si>
    <t>%CO1</t>
  </si>
  <si>
    <t>%CO2</t>
  </si>
  <si>
    <t>%CO3</t>
  </si>
  <si>
    <t>%CO4</t>
  </si>
  <si>
    <t>%CO5</t>
  </si>
  <si>
    <t>Assignment  Marks</t>
  </si>
  <si>
    <t>No. of Studetns Scoring &gt;Threshold</t>
  </si>
  <si>
    <t>% of Students Scoing &lt;=Threshold</t>
  </si>
  <si>
    <t>Course Outcome (IA)</t>
  </si>
  <si>
    <t>UNIT TEST</t>
  </si>
  <si>
    <t>ASSIGNMENT</t>
  </si>
  <si>
    <t xml:space="preserve">Internal </t>
  </si>
  <si>
    <t>SEE</t>
  </si>
  <si>
    <t>DIRECT ATTAINMENT</t>
  </si>
  <si>
    <t>Indirect Attainment</t>
  </si>
  <si>
    <t>Final Attainment</t>
  </si>
  <si>
    <t>UNIVERSITY EXAM</t>
  </si>
  <si>
    <t>YEAR:</t>
  </si>
  <si>
    <t>GRADE</t>
  </si>
  <si>
    <t>2024PEC AI 315</t>
  </si>
  <si>
    <t>A</t>
  </si>
  <si>
    <t>2024PEC AI 316</t>
  </si>
  <si>
    <t>U</t>
  </si>
  <si>
    <t>2024PEC AI 318</t>
  </si>
  <si>
    <t>2024PEC AI 101</t>
  </si>
  <si>
    <t>A+</t>
  </si>
  <si>
    <t>2024PEC AI 102</t>
  </si>
  <si>
    <t>2024PEC AI 319</t>
  </si>
  <si>
    <t>B</t>
  </si>
  <si>
    <t>2024PEC AI 320</t>
  </si>
  <si>
    <t>O</t>
  </si>
  <si>
    <t>2024PEC AI 321</t>
  </si>
  <si>
    <t>2024PEC AI 322</t>
  </si>
  <si>
    <t>B+</t>
  </si>
  <si>
    <t>2024PEC AI 323</t>
  </si>
  <si>
    <t>2024PEC AI 103</t>
  </si>
  <si>
    <t>2024PEC AI 104</t>
  </si>
  <si>
    <t>2024PEC AI 324</t>
  </si>
  <si>
    <t>2024PEC AI 325</t>
  </si>
  <si>
    <t xml:space="preserve">2024PEC AI 326 </t>
  </si>
  <si>
    <t>2024PEC AI 328</t>
  </si>
  <si>
    <t>2024PEC AI 329</t>
  </si>
  <si>
    <t>2024PEC AI 330</t>
  </si>
  <si>
    <t>2024PEC AI 331</t>
  </si>
  <si>
    <t>2024PEC AI 106</t>
  </si>
  <si>
    <t>2024PEC AI 105</t>
  </si>
  <si>
    <t>2024PEC AI 108</t>
  </si>
  <si>
    <t>2024PEC AI 332</t>
  </si>
  <si>
    <t>2024PEC AI 333</t>
  </si>
  <si>
    <t>2024PEC AI 334</t>
  </si>
  <si>
    <t>2024PEC AI 335</t>
  </si>
  <si>
    <t>2024PEC AI 336</t>
  </si>
  <si>
    <t>2024PEC AI 338</t>
  </si>
  <si>
    <t>2024PEC AI 109</t>
  </si>
  <si>
    <t>2024PEC AI 339</t>
  </si>
  <si>
    <t>2024PEC AI 340</t>
  </si>
  <si>
    <t>2024PEC AI 341</t>
  </si>
  <si>
    <t>2024PEC AI 342</t>
  </si>
  <si>
    <t>2024PEC AI 343</t>
  </si>
  <si>
    <t>2024PEC AI 130</t>
  </si>
  <si>
    <t>2024PEC AI 344</t>
  </si>
  <si>
    <t>2024PEC AI 345</t>
  </si>
  <si>
    <t>2024PEC AI 131</t>
  </si>
  <si>
    <t>2024PEC AI 346</t>
  </si>
  <si>
    <t>2024PEC AI 348</t>
  </si>
  <si>
    <t>2024PEC AI 134</t>
  </si>
  <si>
    <t>2024PEC AI 136</t>
  </si>
  <si>
    <t>2024PEC AI 349</t>
  </si>
  <si>
    <t>2024PEC AI 350</t>
  </si>
  <si>
    <t>2024PEC AI 554</t>
  </si>
  <si>
    <t>2024PEC AI 351</t>
  </si>
  <si>
    <t>2024PEC AI 135</t>
  </si>
  <si>
    <t>2024PEC AI 352</t>
  </si>
  <si>
    <t>2024PEC AI 138</t>
  </si>
  <si>
    <t>2024PEC AI 353</t>
  </si>
  <si>
    <t>C</t>
  </si>
  <si>
    <t>2024PEC AI 354</t>
  </si>
  <si>
    <t>2024PEC AI 355</t>
  </si>
  <si>
    <t>2024PEC AI 356</t>
  </si>
  <si>
    <t>2024PEC AI 358</t>
  </si>
  <si>
    <t>2024PEC AI 139</t>
  </si>
  <si>
    <t>2024PEC AI 604</t>
  </si>
  <si>
    <t>2024PEC AI 140</t>
  </si>
  <si>
    <t>2024PEC AI 359</t>
  </si>
  <si>
    <t>2024PEC AI 360</t>
  </si>
  <si>
    <t>2024PEC AI 141</t>
  </si>
  <si>
    <t>2024PEC AI 361</t>
  </si>
  <si>
    <t>2024PEC AI 142</t>
  </si>
  <si>
    <t>2024PEC AI 145</t>
  </si>
  <si>
    <t>2024PEC AI 362</t>
  </si>
  <si>
    <t>2024PEC AI 146</t>
  </si>
  <si>
    <t>2024PEC AI 305</t>
  </si>
  <si>
    <t>2024PEC AI 148</t>
  </si>
  <si>
    <t>2024PEC AI 149</t>
  </si>
  <si>
    <t>2024PEC AI 160</t>
  </si>
  <si>
    <t>2024PEC AI 363</t>
  </si>
  <si>
    <t>2024PEC AI 364</t>
  </si>
  <si>
    <t>2024PEC AI 365</t>
  </si>
  <si>
    <t>2024PEC AI 366</t>
  </si>
  <si>
    <t>2024PEC AI 368</t>
  </si>
  <si>
    <t>2024PEC AI 161</t>
  </si>
  <si>
    <t>2024PEC AI 369</t>
  </si>
  <si>
    <t>2024PEC AI 380</t>
  </si>
  <si>
    <t>2024PEC AI 381</t>
  </si>
  <si>
    <t>2024PEC AI 382</t>
  </si>
  <si>
    <t>2024PEC AI 162</t>
  </si>
  <si>
    <t>2024PEC AI 383</t>
  </si>
  <si>
    <t>2024PEC AI 384</t>
  </si>
  <si>
    <t>2024PEC AI 163</t>
  </si>
  <si>
    <t>2024PEC AI 164</t>
  </si>
  <si>
    <t>2024PEC AI 385</t>
  </si>
  <si>
    <t>2024PEC AI 165</t>
  </si>
  <si>
    <t>2024PEC AI 386</t>
  </si>
  <si>
    <t>2024PEC AI 388</t>
  </si>
  <si>
    <t>2024PEC AI 166</t>
  </si>
  <si>
    <t>2024PEC AI 310</t>
  </si>
  <si>
    <t>2024PEC AI 484</t>
  </si>
  <si>
    <t>2024PEC AI 168</t>
  </si>
  <si>
    <t>2024PEC AI 389</t>
  </si>
  <si>
    <t>2024PEC AI 169</t>
  </si>
  <si>
    <t>2024PEC AI 143</t>
  </si>
  <si>
    <t>2024PEC AI 284</t>
  </si>
  <si>
    <t>2024PEC AI 441</t>
  </si>
  <si>
    <t xml:space="preserve">2024PEC AI 306 </t>
  </si>
  <si>
    <t>2024PEC AI 390</t>
  </si>
  <si>
    <t>2024PEC AI 391</t>
  </si>
  <si>
    <t>2024PEC AI 392</t>
  </si>
  <si>
    <t>2024PEC AI 393</t>
  </si>
  <si>
    <t>2024PEC AI 395</t>
  </si>
  <si>
    <t>2024PEC AI 394</t>
  </si>
  <si>
    <t>2024PEC AI 396</t>
  </si>
  <si>
    <t>2024PEC AI 398</t>
  </si>
  <si>
    <t>2024PEC AI 399</t>
  </si>
  <si>
    <t>2024PEC AI 144</t>
  </si>
  <si>
    <t>2024PEC AI 401</t>
  </si>
  <si>
    <t>2024PEC AI 400</t>
  </si>
  <si>
    <t>2024PEC AI 402</t>
  </si>
  <si>
    <t>2024PEC AI 403</t>
  </si>
  <si>
    <t>2024PEC AI 404</t>
  </si>
  <si>
    <t>2024PEC AI 304</t>
  </si>
  <si>
    <t>2024PEC AI 405</t>
  </si>
  <si>
    <t>2024PEC AI 406</t>
  </si>
  <si>
    <t>2024PEC AI 150</t>
  </si>
  <si>
    <t>2024PEC AI 151</t>
  </si>
  <si>
    <t>2024PEC AI 152</t>
  </si>
  <si>
    <t>2024PEC AI 153</t>
  </si>
  <si>
    <t>2024PEC AI 408</t>
  </si>
  <si>
    <t>2024PEC AI 154</t>
  </si>
  <si>
    <t>2024PEC AI 155</t>
  </si>
  <si>
    <t>2024PEC AI 156</t>
  </si>
  <si>
    <t>2024PEC AI 158</t>
  </si>
  <si>
    <t>2024PEC AI 159</t>
  </si>
  <si>
    <t>2024PEC AI 409</t>
  </si>
  <si>
    <t>2024PEC AI 410</t>
  </si>
  <si>
    <t>2024PEC AI 413</t>
  </si>
  <si>
    <t>2024PEC AI 181</t>
  </si>
  <si>
    <t>2024PEC AI 180</t>
  </si>
  <si>
    <t>2024PEC AI 414</t>
  </si>
  <si>
    <t>2024PEC AI 182</t>
  </si>
  <si>
    <t>2024PEC AI 183</t>
  </si>
  <si>
    <t>2024PEC AI 184</t>
  </si>
  <si>
    <t>2024PEC AI 598</t>
  </si>
  <si>
    <t>2024PEC AI 416</t>
  </si>
  <si>
    <t>2024PEC AI 185</t>
  </si>
  <si>
    <t>2024PEC AI 189</t>
  </si>
  <si>
    <t>2024PEC AI 415</t>
  </si>
  <si>
    <t>2024PEC AI 418</t>
  </si>
  <si>
    <t>2024PEC AI 186</t>
  </si>
  <si>
    <t>2024PEC AI 188</t>
  </si>
  <si>
    <t>2024PEC AI 419</t>
  </si>
  <si>
    <t>2024PEC AI 420</t>
  </si>
  <si>
    <t>2024PEC AI 421</t>
  </si>
  <si>
    <t>2024PEC AI 422</t>
  </si>
  <si>
    <t>2024PEC AI 423</t>
  </si>
  <si>
    <t>2024PEC AI 425</t>
  </si>
  <si>
    <t>2024PEC AI 424</t>
  </si>
  <si>
    <t>2024PEC AI 314</t>
  </si>
  <si>
    <t>2024PEC AI 428</t>
  </si>
  <si>
    <t>2024PEC AI 426</t>
  </si>
  <si>
    <t>2024PEC AI 429</t>
  </si>
  <si>
    <t>2024PEC AI 430</t>
  </si>
  <si>
    <t>2024PEC AI 431</t>
  </si>
  <si>
    <t>2024PEC AI 432</t>
  </si>
  <si>
    <t>2024PEC AI 434</t>
  </si>
  <si>
    <t>2024PEC AI 190</t>
  </si>
  <si>
    <t>2024PEC AI 435</t>
  </si>
  <si>
    <t>2024PEC AI 191</t>
  </si>
  <si>
    <t>2024PEC AI 192</t>
  </si>
  <si>
    <t>2024PEC AI 193</t>
  </si>
  <si>
    <t>2024PEC AI 194</t>
  </si>
  <si>
    <t>2024PEC AI 195</t>
  </si>
  <si>
    <t>2024PEC AI 196</t>
  </si>
  <si>
    <t>2024PEC AI 436</t>
  </si>
  <si>
    <t>2024PEC AI 198</t>
  </si>
  <si>
    <t>2024PEC AI 438</t>
  </si>
  <si>
    <t>2024PEC AI 439</t>
  </si>
  <si>
    <t>2024PEC AI 440</t>
  </si>
  <si>
    <t>2024PEC AI 442</t>
  </si>
  <si>
    <t>2024PEC AI 443</t>
  </si>
  <si>
    <t>2024PEC AI 433</t>
  </si>
  <si>
    <t>2024PEC AI 444</t>
  </si>
  <si>
    <t>2024PEC AI 199</t>
  </si>
  <si>
    <t>2024PEC AI 309</t>
  </si>
  <si>
    <t>2024PEC AI 200</t>
  </si>
  <si>
    <t>2024PEC AI 445</t>
  </si>
  <si>
    <t>2024PEC AI 201</t>
  </si>
  <si>
    <t>2024PEC AI 446</t>
  </si>
  <si>
    <t>2024PEC AI 202</t>
  </si>
  <si>
    <t>2024PEC AI 203</t>
  </si>
  <si>
    <t>2024PEC AI 204</t>
  </si>
  <si>
    <t>2024PEC AI 205</t>
  </si>
  <si>
    <t>2024PEC AI 448</t>
  </si>
  <si>
    <t>2024PEC AI 206</t>
  </si>
  <si>
    <t>2024PEC AI 449</t>
  </si>
  <si>
    <t>2024PEC AI 208</t>
  </si>
  <si>
    <t>2024PEC AI 450</t>
  </si>
  <si>
    <t>2024PEC AI 209</t>
  </si>
  <si>
    <t>2024PEC AI 210</t>
  </si>
  <si>
    <t>2024PEC AI 213</t>
  </si>
  <si>
    <t>2024PEC AI 451</t>
  </si>
  <si>
    <t>2024PEC AI 452</t>
  </si>
  <si>
    <t>2024PEC AI 214</t>
  </si>
  <si>
    <t>2024PEC AI 453</t>
  </si>
  <si>
    <t>2024PEC AI 454</t>
  </si>
  <si>
    <t>2024PEC AI 455</t>
  </si>
  <si>
    <t>2024PEC AI 456</t>
  </si>
  <si>
    <t>2024PEC AI 458</t>
  </si>
  <si>
    <t>2024PEC AI 459</t>
  </si>
  <si>
    <t>2024PEC AI 460</t>
  </si>
  <si>
    <t>2024PEC AI 216</t>
  </si>
  <si>
    <t>2024PEC AI 215</t>
  </si>
  <si>
    <t>2024PEC AI 218</t>
  </si>
  <si>
    <t>2024PEC AI 461</t>
  </si>
  <si>
    <t>2024PEC AI 462</t>
  </si>
  <si>
    <t>2024PEC AI 463</t>
  </si>
  <si>
    <t>2024PEC AI 464</t>
  </si>
  <si>
    <t>2024PEC AI 465</t>
  </si>
  <si>
    <t>2024PEC AI 466</t>
  </si>
  <si>
    <t>2024PEC AI 468</t>
  </si>
  <si>
    <t>2024PEC AI 469</t>
  </si>
  <si>
    <t>2024PEC AI 219</t>
  </si>
  <si>
    <t>2024PEC AI 220</t>
  </si>
  <si>
    <t>2024PEC AI 480</t>
  </si>
  <si>
    <t>2024PEC AI 481</t>
  </si>
  <si>
    <t>2024PEC AI 482</t>
  </si>
  <si>
    <t>2024PEC AI 221</t>
  </si>
  <si>
    <t>2024PEC AI 222</t>
  </si>
  <si>
    <t>2024PEC AI 483</t>
  </si>
  <si>
    <t>2024PEC AI 485</t>
  </si>
  <si>
    <t>2024PEC AI 223</t>
  </si>
  <si>
    <t>2024PEC AI 486</t>
  </si>
  <si>
    <t>2024PEC AI 224</t>
  </si>
  <si>
    <t>2024PEC AI 225</t>
  </si>
  <si>
    <t>2024PEC AI 488</t>
  </si>
  <si>
    <t>2024PEC AI 489</t>
  </si>
  <si>
    <t>2024PEC AI 226</t>
  </si>
  <si>
    <t>2024PEC AI 228</t>
  </si>
  <si>
    <t>2024PEC AI 229</t>
  </si>
  <si>
    <t>2024PEC AI 313</t>
  </si>
  <si>
    <t>2024PEC AI 230</t>
  </si>
  <si>
    <t>2024PEC AI 548</t>
  </si>
  <si>
    <t>2024PEC AI 524</t>
  </si>
  <si>
    <t>2024PEC AI 231</t>
  </si>
  <si>
    <t>2024PEC AI 490</t>
  </si>
  <si>
    <t>2024PEC AI 491</t>
  </si>
  <si>
    <t>2024PEC AI 492</t>
  </si>
  <si>
    <t>2024PEC AI 493</t>
  </si>
  <si>
    <t>2024PEC AI 494</t>
  </si>
  <si>
    <t>2024PEC AI 232</t>
  </si>
  <si>
    <t>2024PEC AI 495</t>
  </si>
  <si>
    <t>2024PEC AI 496</t>
  </si>
  <si>
    <t>2024PEC AI 233</t>
  </si>
  <si>
    <t>2024PEC AI 234</t>
  </si>
  <si>
    <t>2024PEC AI 498</t>
  </si>
  <si>
    <t>2024PEC AI 235</t>
  </si>
  <si>
    <t>2024PEC AI 308</t>
  </si>
  <si>
    <t>2024PEC AI 499</t>
  </si>
  <si>
    <t>2024PEC AI 500</t>
  </si>
  <si>
    <t>2024PEC AI 236</t>
  </si>
  <si>
    <t>2024PEC AI 238</t>
  </si>
  <si>
    <t>2024PEC AI 501</t>
  </si>
  <si>
    <t>2024PEC AI 504</t>
  </si>
  <si>
    <t>2024PEC AI 502</t>
  </si>
  <si>
    <t>2024PEC AI 503</t>
  </si>
  <si>
    <t>2024PEC AI 505</t>
  </si>
  <si>
    <t>2024PEC AI 506</t>
  </si>
  <si>
    <t>2024PEC AI 508</t>
  </si>
  <si>
    <t>2024PEC AI 509</t>
  </si>
  <si>
    <t>2024PEC AI 510</t>
  </si>
  <si>
    <t>2024PEC AI 513</t>
  </si>
  <si>
    <t>2024PEC AI 239</t>
  </si>
  <si>
    <t>2024PEC AI 240</t>
  </si>
  <si>
    <t>2024PEC AI 241</t>
  </si>
  <si>
    <t>2024PEC AI 514</t>
  </si>
  <si>
    <t>2024PEC AI 516</t>
  </si>
  <si>
    <t>2024PEC AI 242</t>
  </si>
  <si>
    <t>2024PEC AI 243</t>
  </si>
  <si>
    <t>2024PEC AI 244</t>
  </si>
  <si>
    <t>2024PEC AI 245</t>
  </si>
  <si>
    <t>2024PEC AI 246</t>
  </si>
  <si>
    <t>2024PEC AI 248</t>
  </si>
  <si>
    <t>2024PEC AI 515</t>
  </si>
  <si>
    <t>2024PEC AI 249</t>
  </si>
  <si>
    <t>2024PEC AI 518</t>
  </si>
  <si>
    <t>2024PEC AI 250</t>
  </si>
  <si>
    <t>2024PEC AI 569</t>
  </si>
  <si>
    <t>2024PEC AI 251</t>
  </si>
  <si>
    <t>2024PEC AI 252</t>
  </si>
  <si>
    <t>2024PEC AI 519</t>
  </si>
  <si>
    <t>2024PEC AI 521</t>
  </si>
  <si>
    <t>2024PEC AI 522</t>
  </si>
  <si>
    <t>2024PEC AI 523</t>
  </si>
  <si>
    <t>2024PEC AI 253</t>
  </si>
  <si>
    <t>2024PEC AI 525</t>
  </si>
  <si>
    <t>2024PEC AI 254</t>
  </si>
  <si>
    <t>2024PEC AI 255</t>
  </si>
  <si>
    <t>2024PEC AI 526</t>
  </si>
  <si>
    <t>2024PEC AI 256</t>
  </si>
  <si>
    <t>2024PEC AI 528</t>
  </si>
  <si>
    <t>2024PEC AI 529</t>
  </si>
  <si>
    <t>2024PEC AI 530</t>
  </si>
  <si>
    <t>2024PEC AI 531</t>
  </si>
  <si>
    <t>2024PEC AI 532</t>
  </si>
  <si>
    <t>2024PEC AI 533</t>
  </si>
  <si>
    <t>2024PEC AI 534</t>
  </si>
  <si>
    <t>2024PEC AI 535</t>
  </si>
  <si>
    <t>2024PEC AI 536</t>
  </si>
  <si>
    <t>2024PEC AI 538</t>
  </si>
  <si>
    <t>2024PEC AI 539</t>
  </si>
  <si>
    <t>2024PEC AI 540</t>
  </si>
  <si>
    <t>2024PEC AI 541</t>
  </si>
  <si>
    <t>2024PEC AI 258</t>
  </si>
  <si>
    <t>2024PEC AI 543</t>
  </si>
  <si>
    <t>2024PEC AI 544</t>
  </si>
  <si>
    <t>2024PEC AI 545</t>
  </si>
  <si>
    <t>2024PEC AI 259</t>
  </si>
  <si>
    <t>2024PEC AI 260</t>
  </si>
  <si>
    <t>2024PEC AI 546</t>
  </si>
  <si>
    <t>2024PEC AI 542</t>
  </si>
  <si>
    <t>2024PEC AI 261</t>
  </si>
  <si>
    <t>2024PEC AI 262</t>
  </si>
  <si>
    <t>2024PEC AI 269</t>
  </si>
  <si>
    <t>2024PEC AI 263</t>
  </si>
  <si>
    <t>2024PEC AI 549</t>
  </si>
  <si>
    <t>2024PEC AI 550</t>
  </si>
  <si>
    <t>2024PEC AI 551</t>
  </si>
  <si>
    <t>2024PEC AI 264</t>
  </si>
  <si>
    <t>2024PEC AI 552</t>
  </si>
  <si>
    <t>2024PEC AI 520</t>
  </si>
  <si>
    <t>2024PEC AI 265</t>
  </si>
  <si>
    <t>2024PEC AI 266</t>
  </si>
  <si>
    <t>2024PEC AI 553</t>
  </si>
  <si>
    <t>2024PEC AI 268</t>
  </si>
  <si>
    <t>2024PEC AI 555</t>
  </si>
  <si>
    <t>2024PEC AI 558</t>
  </si>
  <si>
    <t>2024PEC AI 559</t>
  </si>
  <si>
    <t>2024PEC AI 560</t>
  </si>
  <si>
    <t>2024PEC AI 561</t>
  </si>
  <si>
    <t>2024PEC AI 562</t>
  </si>
  <si>
    <t>2024PEC AI 563</t>
  </si>
  <si>
    <t>2024PEC AI 564</t>
  </si>
  <si>
    <t>2024PEC AI 565</t>
  </si>
  <si>
    <t>2024PEC AI 566</t>
  </si>
  <si>
    <t>2024PEC AI 280</t>
  </si>
  <si>
    <t>2024PEC AI 281</t>
  </si>
  <si>
    <t>2024PEC AI 282</t>
  </si>
  <si>
    <t>2024PEC AI 283</t>
  </si>
  <si>
    <t>2024PEC AI 568</t>
  </si>
  <si>
    <t>2024PEC AI 285</t>
  </si>
  <si>
    <t>2024PEC AI 580</t>
  </si>
  <si>
    <t>2024PEC AI 581</t>
  </si>
  <si>
    <t>2024PEC AI 582</t>
  </si>
  <si>
    <t>2024PEC AI 286</t>
  </si>
  <si>
    <t>2024PEC AI 288</t>
  </si>
  <si>
    <t>2024PEC AI 583</t>
  </si>
  <si>
    <t>2024PEC AI 289</t>
  </si>
  <si>
    <t>2024PEC AI 584</t>
  </si>
  <si>
    <t>2024PEC AI 585</t>
  </si>
  <si>
    <t>2024PEC AI 586</t>
  </si>
  <si>
    <t>2024PEC AI 588</t>
  </si>
  <si>
    <t>2024PEC AI 589</t>
  </si>
  <si>
    <t>2024PEC AI 290</t>
  </si>
  <si>
    <t>2024PEC AI 291</t>
  </si>
  <si>
    <t>2024PEC AI 292</t>
  </si>
  <si>
    <t>2024PEC AI 590</t>
  </si>
  <si>
    <t>2024PEC AI 591</t>
  </si>
  <si>
    <t>2024PEC AI 592</t>
  </si>
  <si>
    <t>2024PEC AI 593</t>
  </si>
  <si>
    <t>2024PEC AI 293</t>
  </si>
  <si>
    <t>2024PEC AI 295</t>
  </si>
  <si>
    <t>2024PEC AI 294</t>
  </si>
  <si>
    <t>2024PEC AI 594</t>
  </si>
  <si>
    <t>2024PEC AI 595</t>
  </si>
  <si>
    <t>2024PEC AI 596</t>
  </si>
  <si>
    <t>2024PEC AI 296</t>
  </si>
  <si>
    <t>2024PEC AI 298</t>
  </si>
  <si>
    <t>2024PEC AI 556</t>
  </si>
  <si>
    <t>2024PEC AI 599</t>
  </si>
  <si>
    <t>2024PEC AI 299</t>
  </si>
  <si>
    <t>2024PEC AI 600</t>
  </si>
  <si>
    <t>2024PEC AI 300</t>
  </si>
  <si>
    <t>2024PEC AI 601</t>
  </si>
  <si>
    <t>2024PEC AI 602</t>
  </si>
  <si>
    <t>2024PEC AI 603</t>
  </si>
  <si>
    <t>2024PEC AI 301</t>
  </si>
  <si>
    <t>2024PEC AI 302</t>
  </si>
  <si>
    <t>2024PEC AI 303</t>
  </si>
  <si>
    <t>2024PEC AI 902</t>
  </si>
  <si>
    <t>Assignment Marks</t>
  </si>
  <si>
    <t>No. of Studetns Scoring &gt;=Threshold</t>
  </si>
  <si>
    <t>% of Students Scoing &gt;=Threshold</t>
  </si>
  <si>
    <t xml:space="preserve">CO </t>
  </si>
  <si>
    <t xml:space="preserve">Direct CO Attainment     </t>
  </si>
  <si>
    <t>Indirect CO Attainment</t>
  </si>
  <si>
    <t xml:space="preserve">CO Attainment </t>
  </si>
  <si>
    <t xml:space="preserve">CO Target </t>
  </si>
  <si>
    <t>CO                   Attainment Gap            %ge</t>
  </si>
  <si>
    <t xml:space="preserve">Target </t>
  </si>
  <si>
    <t>Action proposed to bridge the gap</t>
  </si>
  <si>
    <t>Modification of target where achieved</t>
  </si>
  <si>
    <t xml:space="preserve">(Course End Survey) </t>
  </si>
  <si>
    <t>(90% of Direct CO Attainment + 10% of Indirect CO Attainment)</t>
  </si>
  <si>
    <t xml:space="preserve">Attainment gap (%)      </t>
  </si>
  <si>
    <t>Target</t>
  </si>
  <si>
    <t xml:space="preserve">                            PANIMALAR ENGINEERING COLLEGE</t>
  </si>
  <si>
    <t>COURSE</t>
  </si>
  <si>
    <t>Articulation matrix</t>
  </si>
  <si>
    <t>PO11</t>
  </si>
  <si>
    <t>PO ATTAINMENT CALCULATIONS</t>
  </si>
  <si>
    <t>Coi</t>
  </si>
  <si>
    <t>Weighted Avg (PO)</t>
  </si>
  <si>
    <t>Prepared By</t>
  </si>
  <si>
    <t>Verified By</t>
  </si>
  <si>
    <t>Course Incharge</t>
  </si>
  <si>
    <t>HOD</t>
  </si>
  <si>
    <t xml:space="preserve"> INTERNAL ASSESSMENT I </t>
  </si>
  <si>
    <t xml:space="preserve">                 INTERNAL ASSESSMENT I                                INTERNAL ASSESSMENT I                            INTERNAL ASSESSMENT II                                INTERNAL ASSESSMENT II                                  INTERNAL ASSESSMENT II                                INTERNAL ASSESSMENT II                                INTERNAL ASSESSMENT I                                   </t>
  </si>
  <si>
    <t>SPELL MARKS  (Random)</t>
  </si>
  <si>
    <t>IF(BY14=0,0,IF(BY14=80,10,IF(BY14=85,14,IF(BY14=80,14,IF(BY14=85,16,IF(BY14=90,18,IF(BY14=95,19,200)))))))</t>
  </si>
  <si>
    <t>IF(BY14=85,10,1)</t>
  </si>
  <si>
    <t>R2016</t>
  </si>
  <si>
    <t>R2008</t>
  </si>
  <si>
    <t>COPY SPELL MARKS HERE</t>
  </si>
  <si>
    <t>REGISTER   NO.</t>
  </si>
  <si>
    <t>ROLL NO.</t>
  </si>
  <si>
    <t>SEC</t>
  </si>
  <si>
    <t>PART C</t>
  </si>
  <si>
    <t>INT-I  TOTAL</t>
  </si>
  <si>
    <t xml:space="preserve">Q. No. </t>
  </si>
  <si>
    <t>IF(D14="A",14,8)</t>
  </si>
  <si>
    <t>IF(CP14=1,IF(D14="A",14,IF(D14="B",10,IF(D14="C",16,IF(D14="D",14,13)))),"")</t>
  </si>
  <si>
    <t>13 (a)</t>
  </si>
  <si>
    <t>13 (b)</t>
  </si>
  <si>
    <t>14 (a)</t>
  </si>
  <si>
    <t>14 (b)</t>
  </si>
  <si>
    <t>16 (a)</t>
  </si>
  <si>
    <t>16 (b)</t>
  </si>
  <si>
    <t>15 (a)</t>
  </si>
  <si>
    <t>15 (b)</t>
  </si>
  <si>
    <t>IF(DT$14&lt;=($DR14-$DS14),RANDBETWEEN(DT$14,DT$14),($DR14-$DS14))</t>
  </si>
  <si>
    <t>NA</t>
  </si>
  <si>
    <t>i</t>
  </si>
  <si>
    <t>ii</t>
  </si>
  <si>
    <t>iii</t>
  </si>
  <si>
    <t>iv</t>
  </si>
  <si>
    <t>IF(DU$14&lt;=($DR14-$DS14-$DT14),RANDBETWEEN(DU$14,DU$14),($DR14-$DS14-$DT14))</t>
  </si>
  <si>
    <t>Part A</t>
  </si>
  <si>
    <t>Part C</t>
  </si>
  <si>
    <t>Max Marks  &gt;&gt;&gt;&gt;</t>
  </si>
  <si>
    <t>IF(DV$14&lt;=($DR14-$DS14-$DT14-$DU14),RANDBETWEEN(DV$14,DV$14),($DR14-$DS14-$DT14-$DU14))</t>
  </si>
  <si>
    <t>PARTC</t>
  </si>
  <si>
    <t>PARTA</t>
  </si>
  <si>
    <t>13a</t>
  </si>
  <si>
    <t>13b</t>
  </si>
  <si>
    <t>14A</t>
  </si>
  <si>
    <t>14B</t>
  </si>
  <si>
    <t>16A</t>
  </si>
  <si>
    <t>16B</t>
  </si>
  <si>
    <t>15A</t>
  </si>
  <si>
    <t>15B</t>
  </si>
  <si>
    <r>
      <rPr>
        <b/>
        <sz val="12"/>
        <color theme="1"/>
        <rFont val="Bookman Old Style"/>
        <family val="1"/>
      </rPr>
      <t>COs</t>
    </r>
    <r>
      <rPr>
        <b/>
        <sz val="10"/>
        <color theme="1"/>
        <rFont val="Bookman Old Style"/>
        <family val="1"/>
      </rPr>
      <t xml:space="preserve">  &gt;&gt;&gt;&gt;</t>
    </r>
  </si>
  <si>
    <t>13 a)</t>
  </si>
  <si>
    <t>13 b)</t>
  </si>
  <si>
    <t>14 B)</t>
  </si>
  <si>
    <t>14 A)</t>
  </si>
  <si>
    <t>16 a)</t>
  </si>
  <si>
    <t>16 b)</t>
  </si>
  <si>
    <t>14 a)</t>
  </si>
  <si>
    <t>14 b)</t>
  </si>
  <si>
    <t>15B)</t>
  </si>
  <si>
    <t>15A)</t>
  </si>
  <si>
    <t>mod(2,3,6)</t>
  </si>
  <si>
    <t>IF(DW$14&lt;=($DR14-$DS14-$DT14-$DU14-$DV14),RANDBETWEEN(DW$14,DW$14),($DR14-$DS14-$DT14-$DU14-$DV14))</t>
  </si>
  <si>
    <t xml:space="preserve">ARIGONDA POORNA SAI </t>
  </si>
  <si>
    <t xml:space="preserve">ASHVITHA R </t>
  </si>
  <si>
    <t xml:space="preserve">AYSHVARYA P </t>
  </si>
  <si>
    <t xml:space="preserve">BHAVIK KUMAR M </t>
  </si>
  <si>
    <t xml:space="preserve">BLESSY JOYCE MATHEW </t>
  </si>
  <si>
    <t xml:space="preserve">CAROLINE SATHYA G </t>
  </si>
  <si>
    <t xml:space="preserve">DEEKSHITHA SELVAM </t>
  </si>
  <si>
    <t xml:space="preserve">DEVADHARSHINI M A </t>
  </si>
  <si>
    <t xml:space="preserve">DHANUSH P </t>
  </si>
  <si>
    <t xml:space="preserve">DHAWAL SEERVI R </t>
  </si>
  <si>
    <t xml:space="preserve">DWARAKESH VENKATACHALAM KRISHNAN </t>
  </si>
  <si>
    <t xml:space="preserve">HARSHINI T </t>
  </si>
  <si>
    <t xml:space="preserve">HEPZHIBHA RACHEL S </t>
  </si>
  <si>
    <t xml:space="preserve">HIBBAN RASHID </t>
  </si>
  <si>
    <t xml:space="preserve">JEEVITHA M S </t>
  </si>
  <si>
    <t xml:space="preserve">JISNUVARDHAN VISWA MOHAN </t>
  </si>
  <si>
    <t xml:space="preserve">JONITA MARIA FERNANDES </t>
  </si>
  <si>
    <t xml:space="preserve">KALPANA REDDY D </t>
  </si>
  <si>
    <t xml:space="preserve">KARISSHMA P </t>
  </si>
  <si>
    <t xml:space="preserve">KESHORE D </t>
  </si>
  <si>
    <t xml:space="preserve">MAHALAKSHMI E </t>
  </si>
  <si>
    <t xml:space="preserve">DH MITHUN SAI </t>
  </si>
  <si>
    <t xml:space="preserve">MOHAMED JABBAR SHAHID </t>
  </si>
  <si>
    <t xml:space="preserve">MOHANAKUMARAN K </t>
  </si>
  <si>
    <t xml:space="preserve">SAKTHINARAYANAN V </t>
  </si>
  <si>
    <t xml:space="preserve">SANTHIYA R </t>
  </si>
  <si>
    <t xml:space="preserve">SANTHOSH M </t>
  </si>
  <si>
    <t xml:space="preserve">SIDDA GNANA CHARISHMA </t>
  </si>
  <si>
    <t xml:space="preserve">SRILEKHA S </t>
  </si>
  <si>
    <t xml:space="preserve">SUBHASRI D J </t>
  </si>
  <si>
    <t xml:space="preserve">SWEETY VINCENT </t>
  </si>
  <si>
    <t xml:space="preserve">THANUSREE K S </t>
  </si>
  <si>
    <t xml:space="preserve">VIMALRAJ GOVINDARAJ </t>
  </si>
  <si>
    <t xml:space="preserve">YUGANDHAR E </t>
  </si>
  <si>
    <t xml:space="preserve">YUVASRI V </t>
  </si>
  <si>
    <t>2023PEC AI 806</t>
  </si>
  <si>
    <t>ALDRIN DENISTON N</t>
  </si>
  <si>
    <t>2023PEC AI 805</t>
  </si>
  <si>
    <t>DIYANATH</t>
  </si>
  <si>
    <t>2023PECAI 809</t>
  </si>
  <si>
    <t>KAVI VARSHINI G</t>
  </si>
  <si>
    <t>2023PEC AI 808</t>
  </si>
  <si>
    <t>KEERTHIVASAN</t>
  </si>
  <si>
    <t>2023PEC AI 802</t>
  </si>
  <si>
    <t>KRISHNA AKSHAI M</t>
  </si>
  <si>
    <t>2023PEC AI 803</t>
  </si>
  <si>
    <t>NIRANJAN N</t>
  </si>
  <si>
    <t>PRASANTH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</si>
</sst>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0000"/>
    <numFmt numFmtId="166" formatCode="0.0000"/>
  </numFmts>
  <fonts count="58" x14ac:knownFonts="1">
    <font>
      <sz val="11"/>
      <color theme="1"/>
      <name val="Calibri"/>
      <scheme val="minor"/>
    </font>
    <font>
      <b/>
      <sz val="36"/>
      <color theme="1"/>
      <name val="Times New Roman"/>
      <family val="1"/>
    </font>
    <font>
      <sz val="11"/>
      <name val="Calibri"/>
      <family val="2"/>
    </font>
    <font>
      <b/>
      <sz val="26"/>
      <color theme="1"/>
      <name val="Times New Roman"/>
      <family val="1"/>
    </font>
    <font>
      <b/>
      <sz val="14"/>
      <color theme="1"/>
      <name val="Times New Roman"/>
      <family val="1"/>
    </font>
    <font>
      <b/>
      <sz val="12"/>
      <color theme="1"/>
      <name val="Times New Roman"/>
      <family val="1"/>
    </font>
    <font>
      <sz val="12"/>
      <color theme="1"/>
      <name val="Times New Roman"/>
      <family val="1"/>
    </font>
    <font>
      <b/>
      <sz val="13"/>
      <color theme="1"/>
      <name val="Times New Roman"/>
      <family val="1"/>
    </font>
    <font>
      <sz val="13"/>
      <color theme="1"/>
      <name val="Times New Roman"/>
      <family val="1"/>
    </font>
    <font>
      <sz val="11"/>
      <color theme="1"/>
      <name val="Times New Roman"/>
      <family val="1"/>
    </font>
    <font>
      <sz val="11"/>
      <color theme="1"/>
      <name val="Calibri"/>
      <family val="2"/>
    </font>
    <font>
      <b/>
      <sz val="12"/>
      <color theme="1"/>
      <name val="Calibri"/>
      <family val="2"/>
    </font>
    <font>
      <b/>
      <sz val="11"/>
      <color theme="1"/>
      <name val="Calibri"/>
      <family val="2"/>
    </font>
    <font>
      <b/>
      <sz val="20"/>
      <color theme="1"/>
      <name val="Times New Roman"/>
      <family val="1"/>
    </font>
    <font>
      <b/>
      <sz val="11"/>
      <color theme="1"/>
      <name val="Times New Roman"/>
      <family val="1"/>
    </font>
    <font>
      <sz val="12"/>
      <color theme="1"/>
      <name val="Cambria"/>
      <family val="1"/>
    </font>
    <font>
      <sz val="12"/>
      <color rgb="FF0000FF"/>
      <name val="Times New Roman"/>
      <family val="1"/>
    </font>
    <font>
      <sz val="12"/>
      <color theme="0"/>
      <name val="Times New Roman"/>
      <family val="1"/>
    </font>
    <font>
      <b/>
      <sz val="12"/>
      <color rgb="FFE7E6E6"/>
      <name val="Times New Roman"/>
      <family val="1"/>
    </font>
    <font>
      <b/>
      <sz val="12"/>
      <color rgb="FF44546A"/>
      <name val="Times New Roman"/>
      <family val="1"/>
    </font>
    <font>
      <sz val="12"/>
      <color rgb="FFE7E6E6"/>
      <name val="Times New Roman"/>
      <family val="1"/>
    </font>
    <font>
      <b/>
      <sz val="12"/>
      <color rgb="FF9C0006"/>
      <name val="Times New Roman"/>
      <family val="1"/>
    </font>
    <font>
      <b/>
      <sz val="12"/>
      <color rgb="FF000000"/>
      <name val="Times New Roman"/>
      <family val="1"/>
    </font>
    <font>
      <sz val="12"/>
      <color rgb="FF0F1115"/>
      <name val="Times New Roman"/>
      <family val="1"/>
    </font>
    <font>
      <sz val="12"/>
      <color rgb="FF000000"/>
      <name val="Times New Roman"/>
      <family val="1"/>
    </font>
    <font>
      <sz val="12"/>
      <color theme="1"/>
      <name val="Calibri"/>
      <family val="2"/>
    </font>
    <font>
      <sz val="14"/>
      <color theme="1"/>
      <name val="Times New Roman"/>
      <family val="1"/>
    </font>
    <font>
      <sz val="12"/>
      <color rgb="FFFF0000"/>
      <name val="Times New Roman"/>
      <family val="1"/>
    </font>
    <font>
      <b/>
      <sz val="12"/>
      <color rgb="FFFF0000"/>
      <name val="Times New Roman"/>
      <family val="1"/>
    </font>
    <font>
      <sz val="10"/>
      <color theme="1"/>
      <name val="Times New Roman"/>
      <family val="1"/>
    </font>
    <font>
      <b/>
      <sz val="10"/>
      <color theme="1"/>
      <name val="Times New Roman"/>
      <family val="1"/>
    </font>
    <font>
      <sz val="10"/>
      <color rgb="FF000000"/>
      <name val="Times New Roman"/>
      <family val="1"/>
    </font>
    <font>
      <b/>
      <sz val="10"/>
      <color rgb="FF000000"/>
      <name val="Times New Roman"/>
      <family val="1"/>
    </font>
    <font>
      <b/>
      <sz val="10"/>
      <color theme="1"/>
      <name val="Bookman Old Style"/>
      <family val="1"/>
    </font>
    <font>
      <b/>
      <sz val="14"/>
      <color theme="1"/>
      <name val="Bookman Old Style"/>
      <family val="1"/>
    </font>
    <font>
      <b/>
      <sz val="14"/>
      <color rgb="FF000000"/>
      <name val="Bookman Old Style"/>
      <family val="1"/>
    </font>
    <font>
      <sz val="14"/>
      <color rgb="FF000000"/>
      <name val="Times New Roman"/>
      <family val="1"/>
    </font>
    <font>
      <b/>
      <sz val="28"/>
      <color theme="1"/>
      <name val="Times New Roman"/>
      <family val="1"/>
    </font>
    <font>
      <sz val="14"/>
      <color theme="1"/>
      <name val="Calibri"/>
      <family val="2"/>
    </font>
    <font>
      <b/>
      <sz val="14"/>
      <color theme="1"/>
      <name val="Calibri"/>
      <family val="2"/>
    </font>
    <font>
      <b/>
      <sz val="16"/>
      <color theme="1"/>
      <name val="Times New Roman"/>
      <family val="1"/>
    </font>
    <font>
      <sz val="16"/>
      <color theme="1"/>
      <name val="Calibri"/>
      <family val="2"/>
    </font>
    <font>
      <b/>
      <sz val="16"/>
      <color theme="1"/>
      <name val="Calibri"/>
      <family val="2"/>
    </font>
    <font>
      <b/>
      <sz val="20"/>
      <color theme="1"/>
      <name val="Bookman Old Style"/>
      <family val="1"/>
    </font>
    <font>
      <sz val="11"/>
      <color rgb="FF0000FF"/>
      <name val="Bookman Old Style"/>
      <family val="1"/>
    </font>
    <font>
      <sz val="11"/>
      <color theme="1"/>
      <name val="Bookman Old Style"/>
      <family val="1"/>
    </font>
    <font>
      <b/>
      <sz val="13"/>
      <color theme="1"/>
      <name val="Bookman Old Style"/>
      <family val="1"/>
    </font>
    <font>
      <b/>
      <sz val="14"/>
      <color rgb="FFFF0000"/>
      <name val="Bookman Old Style"/>
      <family val="1"/>
    </font>
    <font>
      <b/>
      <sz val="16"/>
      <color theme="0"/>
      <name val="Bookman Old Style"/>
      <family val="1"/>
    </font>
    <font>
      <sz val="13"/>
      <color theme="0"/>
      <name val="Bookman Old Style"/>
      <family val="1"/>
    </font>
    <font>
      <b/>
      <sz val="13"/>
      <color theme="0"/>
      <name val="Bookman Old Style"/>
      <family val="1"/>
    </font>
    <font>
      <b/>
      <sz val="13"/>
      <color rgb="FF0070C0"/>
      <name val="Bookman Old Style"/>
      <family val="1"/>
    </font>
    <font>
      <b/>
      <sz val="20"/>
      <color theme="0"/>
      <name val="Bookman Old Style"/>
      <family val="1"/>
    </font>
    <font>
      <b/>
      <sz val="11"/>
      <color rgb="FFFF0000"/>
      <name val="Bookman Old Style"/>
      <family val="1"/>
    </font>
    <font>
      <b/>
      <sz val="12"/>
      <color theme="1"/>
      <name val="Bookman Old Style"/>
      <family val="1"/>
    </font>
    <font>
      <sz val="10"/>
      <color theme="1"/>
      <name val="Bookman Old Style"/>
      <family val="1"/>
    </font>
    <font>
      <sz val="14"/>
      <color theme="1"/>
      <name val="Bookman Old Style"/>
      <family val="1"/>
    </font>
    <font>
      <sz val="11"/>
      <color theme="1"/>
      <name val="Calibri"/>
      <family val="2"/>
      <scheme val="minor"/>
    </font>
  </fonts>
  <fills count="44">
    <fill>
      <patternFill patternType="none"/>
    </fill>
    <fill>
      <patternFill patternType="gray125"/>
    </fill>
    <fill>
      <patternFill patternType="solid">
        <fgColor rgb="FFBDD6EE"/>
        <bgColor rgb="FFBDD6EE"/>
      </patternFill>
    </fill>
    <fill>
      <patternFill patternType="solid">
        <fgColor rgb="FFFBE4D5"/>
        <bgColor rgb="FFFBE4D5"/>
      </patternFill>
    </fill>
    <fill>
      <patternFill patternType="solid">
        <fgColor rgb="FFFFFFFF"/>
        <bgColor rgb="FFFFFFFF"/>
      </patternFill>
    </fill>
    <fill>
      <patternFill patternType="solid">
        <fgColor rgb="FFFFD965"/>
        <bgColor rgb="FFFFD965"/>
      </patternFill>
    </fill>
    <fill>
      <patternFill patternType="solid">
        <fgColor rgb="FFDADADA"/>
        <bgColor rgb="FFDADADA"/>
      </patternFill>
    </fill>
    <fill>
      <patternFill patternType="solid">
        <fgColor theme="0"/>
        <bgColor theme="0"/>
      </patternFill>
    </fill>
    <fill>
      <patternFill patternType="solid">
        <fgColor rgb="FFF7CAAC"/>
        <bgColor rgb="FFF7CAAC"/>
      </patternFill>
    </fill>
    <fill>
      <patternFill patternType="solid">
        <fgColor rgb="FFD9E2F3"/>
        <bgColor rgb="FFD9E2F3"/>
      </patternFill>
    </fill>
    <fill>
      <patternFill patternType="solid">
        <fgColor rgb="FF8DB3E2"/>
        <bgColor rgb="FF8DB3E2"/>
      </patternFill>
    </fill>
    <fill>
      <patternFill patternType="solid">
        <fgColor rgb="FFE7E6E6"/>
        <bgColor rgb="FFE7E6E6"/>
      </patternFill>
    </fill>
    <fill>
      <patternFill patternType="solid">
        <fgColor rgb="FFC5E0B3"/>
        <bgColor rgb="FFC5E0B3"/>
      </patternFill>
    </fill>
    <fill>
      <patternFill patternType="solid">
        <fgColor rgb="FF2F5496"/>
        <bgColor rgb="FF2F5496"/>
      </patternFill>
    </fill>
    <fill>
      <patternFill patternType="solid">
        <fgColor rgb="FFFEF2CB"/>
        <bgColor rgb="FFFEF2CB"/>
      </patternFill>
    </fill>
    <fill>
      <patternFill patternType="solid">
        <fgColor rgb="FFECECEC"/>
        <bgColor rgb="FFECECEC"/>
      </patternFill>
    </fill>
    <fill>
      <patternFill patternType="solid">
        <fgColor rgb="FFBF9000"/>
        <bgColor rgb="FFBF9000"/>
      </patternFill>
    </fill>
    <fill>
      <patternFill patternType="solid">
        <fgColor rgb="FFA5A5A5"/>
        <bgColor rgb="FFA5A5A5"/>
      </patternFill>
    </fill>
    <fill>
      <patternFill patternType="solid">
        <fgColor rgb="FF9CC2E5"/>
        <bgColor rgb="FF9CC2E5"/>
      </patternFill>
    </fill>
    <fill>
      <patternFill patternType="solid">
        <fgColor rgb="FFF2F2F2"/>
        <bgColor rgb="FFF2F2F2"/>
      </patternFill>
    </fill>
    <fill>
      <patternFill patternType="solid">
        <fgColor rgb="FFF4B083"/>
        <bgColor rgb="FFF4B083"/>
      </patternFill>
    </fill>
    <fill>
      <patternFill patternType="solid">
        <fgColor rgb="FFFFFF00"/>
        <bgColor rgb="FFFFFF00"/>
      </patternFill>
    </fill>
    <fill>
      <patternFill patternType="solid">
        <fgColor rgb="FFFFE598"/>
        <bgColor rgb="FFFFE598"/>
      </patternFill>
    </fill>
    <fill>
      <patternFill patternType="solid">
        <fgColor rgb="FF8EAADB"/>
        <bgColor rgb="FF8EAADB"/>
      </patternFill>
    </fill>
    <fill>
      <patternFill patternType="solid">
        <fgColor rgb="FF00B050"/>
        <bgColor rgb="FF00B050"/>
      </patternFill>
    </fill>
    <fill>
      <patternFill patternType="solid">
        <fgColor rgb="FF92D050"/>
        <bgColor rgb="FF92D050"/>
      </patternFill>
    </fill>
    <fill>
      <patternFill patternType="solid">
        <fgColor rgb="FFADB9CA"/>
        <bgColor rgb="FFADB9CA"/>
      </patternFill>
    </fill>
    <fill>
      <patternFill patternType="solid">
        <fgColor rgb="FFA8D08D"/>
        <bgColor rgb="FFA8D08D"/>
      </patternFill>
    </fill>
    <fill>
      <patternFill patternType="solid">
        <fgColor rgb="FFD0CECE"/>
        <bgColor rgb="FFD0CECE"/>
      </patternFill>
    </fill>
    <fill>
      <patternFill patternType="solid">
        <fgColor rgb="FF00CC00"/>
        <bgColor rgb="FF00CC00"/>
      </patternFill>
    </fill>
    <fill>
      <patternFill patternType="solid">
        <fgColor rgb="FFFABF8F"/>
        <bgColor rgb="FFFABF8F"/>
      </patternFill>
    </fill>
    <fill>
      <patternFill patternType="solid">
        <fgColor rgb="FF0070C0"/>
        <bgColor rgb="FF0070C0"/>
      </patternFill>
    </fill>
    <fill>
      <patternFill patternType="solid">
        <fgColor rgb="FFFFC000"/>
        <bgColor rgb="FFFFC000"/>
      </patternFill>
    </fill>
    <fill>
      <patternFill patternType="solid">
        <fgColor rgb="FF7EC234"/>
        <bgColor rgb="FF7EC234"/>
      </patternFill>
    </fill>
    <fill>
      <patternFill patternType="solid">
        <fgColor rgb="FFFF00FF"/>
        <bgColor rgb="FFFF00FF"/>
      </patternFill>
    </fill>
    <fill>
      <patternFill patternType="solid">
        <fgColor rgb="FF007DDA"/>
        <bgColor rgb="FF007DDA"/>
      </patternFill>
    </fill>
    <fill>
      <patternFill patternType="solid">
        <fgColor rgb="FFD60093"/>
        <bgColor rgb="FFD60093"/>
      </patternFill>
    </fill>
    <fill>
      <patternFill patternType="solid">
        <fgColor rgb="FFDAFF33"/>
        <bgColor rgb="FFDAFF33"/>
      </patternFill>
    </fill>
    <fill>
      <patternFill patternType="solid">
        <fgColor rgb="FF99FF66"/>
        <bgColor rgb="FF99FF66"/>
      </patternFill>
    </fill>
    <fill>
      <patternFill patternType="solid">
        <fgColor rgb="FFFE5733"/>
        <bgColor rgb="FFFE5733"/>
      </patternFill>
    </fill>
    <fill>
      <patternFill patternType="solid">
        <fgColor rgb="FFC6D9F0"/>
        <bgColor rgb="FFC6D9F0"/>
      </patternFill>
    </fill>
    <fill>
      <patternFill patternType="solid">
        <fgColor theme="0"/>
        <bgColor rgb="FFFFFF00"/>
      </patternFill>
    </fill>
    <fill>
      <patternFill patternType="solid">
        <fgColor theme="0"/>
        <bgColor rgb="FF00B050"/>
      </patternFill>
    </fill>
    <fill>
      <patternFill patternType="solid">
        <fgColor theme="0"/>
        <bgColor rgb="FF92D050"/>
      </patternFill>
    </fill>
  </fills>
  <borders count="10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top/>
      <bottom/>
      <diagonal/>
    </border>
    <border>
      <left/>
      <right style="thin">
        <color rgb="FF000000"/>
      </right>
      <top/>
      <bottom/>
      <diagonal/>
    </border>
    <border>
      <left/>
      <right/>
      <top style="medium">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ck">
        <color rgb="FFFE5733"/>
      </bottom>
      <diagonal/>
    </border>
    <border>
      <left/>
      <right/>
      <top/>
      <bottom style="thick">
        <color rgb="FFFE5733"/>
      </bottom>
      <diagonal/>
    </border>
    <border>
      <left/>
      <right/>
      <top/>
      <bottom/>
      <diagonal/>
    </border>
    <border>
      <left style="thick">
        <color rgb="FFFE5733"/>
      </left>
      <right style="thin">
        <color rgb="FF000000"/>
      </right>
      <top style="thick">
        <color rgb="FFFE5733"/>
      </top>
      <bottom/>
      <diagonal/>
    </border>
    <border>
      <left style="thin">
        <color rgb="FF000000"/>
      </left>
      <right style="thin">
        <color rgb="FF000000"/>
      </right>
      <top style="thick">
        <color rgb="FFFE5733"/>
      </top>
      <bottom/>
      <diagonal/>
    </border>
    <border>
      <left style="thin">
        <color rgb="FF000000"/>
      </left>
      <right style="thick">
        <color rgb="FFFF0000"/>
      </right>
      <top style="thick">
        <color rgb="FFFE5733"/>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right/>
      <top style="thick">
        <color rgb="FFFF0000"/>
      </top>
      <bottom style="thick">
        <color rgb="FFFF0000"/>
      </bottom>
      <diagonal/>
    </border>
    <border>
      <left/>
      <right/>
      <top/>
      <bottom/>
      <diagonal/>
    </border>
    <border>
      <left style="thick">
        <color rgb="FFFE5733"/>
      </left>
      <right style="thin">
        <color rgb="FF000000"/>
      </right>
      <top/>
      <bottom/>
      <diagonal/>
    </border>
    <border>
      <left style="thin">
        <color rgb="FF000000"/>
      </left>
      <right style="thick">
        <color rgb="FFFF0000"/>
      </right>
      <top/>
      <bottom/>
      <diagonal/>
    </border>
    <border>
      <left style="thick">
        <color rgb="FFFF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FF0000"/>
      </right>
      <top style="thin">
        <color rgb="FF000000"/>
      </top>
      <bottom style="thin">
        <color rgb="FF000000"/>
      </bottom>
      <diagonal/>
    </border>
    <border>
      <left style="thin">
        <color rgb="FF000000"/>
      </left>
      <right/>
      <top style="thick">
        <color rgb="FFFF0000"/>
      </top>
      <bottom style="thin">
        <color rgb="FF000000"/>
      </bottom>
      <diagonal/>
    </border>
    <border>
      <left/>
      <right/>
      <top style="thick">
        <color rgb="FFFF0000"/>
      </top>
      <bottom style="thin">
        <color rgb="FF000000"/>
      </bottom>
      <diagonal/>
    </border>
    <border>
      <left/>
      <right style="thick">
        <color rgb="FFFF0000"/>
      </right>
      <top style="thick">
        <color rgb="FFFF0000"/>
      </top>
      <bottom style="thin">
        <color rgb="FF000000"/>
      </bottom>
      <diagonal/>
    </border>
    <border>
      <left style="thin">
        <color rgb="FF000000"/>
      </left>
      <right style="thick">
        <color rgb="FFFF0000"/>
      </right>
      <top/>
      <bottom style="thin">
        <color rgb="FF548DD4"/>
      </bottom>
      <diagonal/>
    </border>
    <border>
      <left style="thick">
        <color rgb="FFFF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ck">
        <color rgb="FFFF0000"/>
      </right>
      <top style="thin">
        <color rgb="FF000000"/>
      </top>
      <bottom style="thin">
        <color rgb="FF000000"/>
      </bottom>
      <diagonal/>
    </border>
    <border>
      <left style="thin">
        <color rgb="FF000000"/>
      </left>
      <right style="thick">
        <color rgb="FFFF0000"/>
      </right>
      <top/>
      <bottom/>
      <diagonal/>
    </border>
    <border>
      <left style="thick">
        <color rgb="FFFF0000"/>
      </left>
      <right style="thin">
        <color rgb="FF000000"/>
      </right>
      <top/>
      <bottom/>
      <diagonal/>
    </border>
    <border>
      <left style="thin">
        <color rgb="FF000000"/>
      </left>
      <right style="thin">
        <color rgb="FF000000"/>
      </right>
      <top/>
      <bottom/>
      <diagonal/>
    </border>
    <border>
      <left style="thin">
        <color rgb="FF000000"/>
      </left>
      <right style="thick">
        <color rgb="FFFF0000"/>
      </right>
      <top style="thin">
        <color rgb="FF000000"/>
      </top>
      <bottom/>
      <diagonal/>
    </border>
    <border>
      <left style="thin">
        <color rgb="FF000000"/>
      </left>
      <right/>
      <top style="thin">
        <color rgb="FF548DD4"/>
      </top>
      <bottom style="thin">
        <color rgb="FF000000"/>
      </bottom>
      <diagonal/>
    </border>
    <border>
      <left style="thick">
        <color rgb="FFFE5733"/>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ck">
        <color rgb="FFFE5733"/>
      </left>
      <right style="thin">
        <color rgb="FF000000"/>
      </right>
      <top style="thin">
        <color rgb="FF000000"/>
      </top>
      <bottom style="thin">
        <color rgb="FF000000"/>
      </bottom>
      <diagonal/>
    </border>
    <border>
      <left style="thin">
        <color rgb="FF000000"/>
      </left>
      <right style="medium">
        <color rgb="FF0000FF"/>
      </right>
      <top style="thin">
        <color rgb="FF000000"/>
      </top>
      <bottom style="thin">
        <color rgb="FF000000"/>
      </bottom>
      <diagonal/>
    </border>
    <border>
      <left/>
      <right style="medium">
        <color rgb="FF0000FF"/>
      </right>
      <top style="thin">
        <color rgb="FF000000"/>
      </top>
      <bottom style="thin">
        <color rgb="FF000000"/>
      </bottom>
      <diagonal/>
    </border>
    <border>
      <left/>
      <right style="thick">
        <color rgb="FF009900"/>
      </right>
      <top style="thin">
        <color rgb="FF000000"/>
      </top>
      <bottom style="thin">
        <color rgb="FF000000"/>
      </bottom>
      <diagonal/>
    </border>
    <border>
      <left style="thick">
        <color rgb="FFFE5733"/>
      </left>
      <right style="thin">
        <color rgb="FF000000"/>
      </right>
      <top style="thin">
        <color rgb="FF000000"/>
      </top>
      <bottom/>
      <diagonal/>
    </border>
    <border>
      <left/>
      <right style="thick">
        <color rgb="FFFF0000"/>
      </right>
      <top style="thin">
        <color rgb="FF000000"/>
      </top>
      <bottom/>
      <diagonal/>
    </border>
    <border>
      <left style="thin">
        <color rgb="FF000000"/>
      </left>
      <right style="medium">
        <color rgb="FF0000FF"/>
      </right>
      <top style="thin">
        <color rgb="FF000000"/>
      </top>
      <bottom/>
      <diagonal/>
    </border>
    <border>
      <left/>
      <right style="medium">
        <color rgb="FF0000FF"/>
      </right>
      <top style="thin">
        <color rgb="FF000000"/>
      </top>
      <bottom/>
      <diagonal/>
    </border>
    <border>
      <left/>
      <right/>
      <top style="thin">
        <color rgb="FF000000"/>
      </top>
      <bottom/>
      <diagonal/>
    </border>
    <border>
      <left/>
      <right style="thick">
        <color rgb="FF0099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6">
    <xf numFmtId="0" fontId="0" fillId="0" borderId="0" xfId="0"/>
    <xf numFmtId="0" fontId="5" fillId="0" borderId="4" xfId="0" applyFont="1" applyBorder="1"/>
    <xf numFmtId="0" fontId="7" fillId="4" borderId="4" xfId="0" applyFont="1" applyFill="1" applyBorder="1" applyAlignment="1">
      <alignment horizontal="center" vertical="center" wrapText="1"/>
    </xf>
    <xf numFmtId="0" fontId="5" fillId="0" borderId="4" xfId="0" applyFont="1" applyBorder="1" applyAlignment="1">
      <alignment horizontal="center" vertical="center"/>
    </xf>
    <xf numFmtId="0" fontId="9" fillId="0" borderId="3" xfId="0" applyFont="1" applyBorder="1" applyAlignment="1">
      <alignment vertical="center"/>
    </xf>
    <xf numFmtId="0" fontId="9" fillId="0" borderId="7" xfId="0" applyFont="1" applyBorder="1" applyAlignment="1">
      <alignment vertical="center"/>
    </xf>
    <xf numFmtId="0" fontId="5" fillId="0" borderId="1" xfId="0" applyFont="1" applyBorder="1" applyAlignment="1">
      <alignment horizontal="center" vertical="center"/>
    </xf>
    <xf numFmtId="0" fontId="6" fillId="0" borderId="4" xfId="0" applyFont="1" applyBorder="1" applyAlignment="1">
      <alignment horizontal="center" vertical="center"/>
    </xf>
    <xf numFmtId="0" fontId="10" fillId="0" borderId="4" xfId="0" applyFont="1" applyBorder="1" applyAlignment="1">
      <alignment horizontal="center" vertical="center"/>
    </xf>
    <xf numFmtId="0" fontId="11" fillId="6" borderId="4" xfId="0" applyFont="1" applyFill="1" applyBorder="1" applyAlignment="1">
      <alignment horizontal="center" vertical="center"/>
    </xf>
    <xf numFmtId="0" fontId="10" fillId="0" borderId="4" xfId="0" applyFont="1" applyBorder="1" applyAlignment="1">
      <alignment horizontal="center"/>
    </xf>
    <xf numFmtId="2" fontId="10" fillId="0" borderId="4" xfId="0" applyNumberFormat="1" applyFont="1" applyBorder="1" applyAlignment="1">
      <alignment horizontal="center"/>
    </xf>
    <xf numFmtId="0" fontId="10" fillId="0" borderId="0" xfId="0" applyFont="1"/>
    <xf numFmtId="0" fontId="4" fillId="5" borderId="10" xfId="0" applyFont="1" applyFill="1" applyBorder="1" applyAlignment="1">
      <alignment vertical="center"/>
    </xf>
    <xf numFmtId="0" fontId="4" fillId="5" borderId="11" xfId="0" applyFont="1" applyFill="1" applyBorder="1" applyAlignment="1">
      <alignment vertical="center"/>
    </xf>
    <xf numFmtId="0" fontId="5" fillId="5" borderId="0" xfId="0" applyFont="1" applyFill="1"/>
    <xf numFmtId="0" fontId="6" fillId="0" borderId="0" xfId="0" applyFont="1"/>
    <xf numFmtId="0" fontId="12" fillId="0" borderId="4" xfId="0" applyFont="1" applyBorder="1"/>
    <xf numFmtId="0" fontId="10" fillId="0" borderId="4" xfId="0" applyFont="1" applyBorder="1"/>
    <xf numFmtId="0" fontId="10" fillId="0" borderId="1" xfId="0" applyFont="1" applyBorder="1"/>
    <xf numFmtId="0" fontId="10" fillId="7" borderId="4" xfId="0" applyFont="1" applyFill="1" applyBorder="1" applyAlignment="1">
      <alignment wrapText="1"/>
    </xf>
    <xf numFmtId="0" fontId="1" fillId="0" borderId="0" xfId="0" applyFont="1" applyAlignment="1">
      <alignment vertical="center"/>
    </xf>
    <xf numFmtId="0" fontId="10" fillId="0" borderId="13" xfId="0" applyFont="1" applyBorder="1" applyAlignment="1">
      <alignment horizontal="center" wrapText="1"/>
    </xf>
    <xf numFmtId="0" fontId="15" fillId="0" borderId="14" xfId="0" applyFont="1" applyBorder="1" applyAlignment="1">
      <alignment horizontal="center" vertical="center" wrapText="1"/>
    </xf>
    <xf numFmtId="0" fontId="15" fillId="0" borderId="14" xfId="0" applyFont="1" applyBorder="1" applyAlignment="1">
      <alignment vertical="center" wrapText="1"/>
    </xf>
    <xf numFmtId="0" fontId="10" fillId="0" borderId="15" xfId="0" applyFont="1" applyBorder="1" applyAlignment="1">
      <alignment horizontal="center" wrapText="1"/>
    </xf>
    <xf numFmtId="0" fontId="15" fillId="0" borderId="16" xfId="0" applyFont="1" applyBorder="1" applyAlignment="1">
      <alignment horizontal="center" vertical="center" wrapText="1"/>
    </xf>
    <xf numFmtId="0" fontId="15" fillId="0" borderId="16" xfId="0" applyFont="1" applyBorder="1" applyAlignment="1">
      <alignment vertical="center" wrapText="1"/>
    </xf>
    <xf numFmtId="0" fontId="15" fillId="10" borderId="16" xfId="0" applyFont="1" applyFill="1" applyBorder="1" applyAlignment="1">
      <alignment horizontal="center" vertical="center" wrapText="1"/>
    </xf>
    <xf numFmtId="0" fontId="15" fillId="10" borderId="16" xfId="0" applyFont="1" applyFill="1" applyBorder="1" applyAlignment="1">
      <alignment vertical="center" wrapText="1"/>
    </xf>
    <xf numFmtId="0" fontId="6" fillId="11" borderId="4" xfId="0" applyFont="1" applyFill="1" applyBorder="1" applyAlignment="1">
      <alignment horizontal="center"/>
    </xf>
    <xf numFmtId="0" fontId="6" fillId="11" borderId="4" xfId="0" applyFont="1" applyFill="1" applyBorder="1"/>
    <xf numFmtId="1" fontId="6" fillId="11" borderId="4" xfId="0" applyNumberFormat="1" applyFont="1" applyFill="1" applyBorder="1"/>
    <xf numFmtId="0" fontId="6" fillId="12" borderId="4" xfId="0" applyFont="1" applyFill="1" applyBorder="1"/>
    <xf numFmtId="0" fontId="6" fillId="0" borderId="4" xfId="0" applyFont="1" applyBorder="1"/>
    <xf numFmtId="0" fontId="16" fillId="0" borderId="4" xfId="0" applyFont="1" applyBorder="1"/>
    <xf numFmtId="0" fontId="6" fillId="11" borderId="10" xfId="0" applyFont="1" applyFill="1" applyBorder="1" applyAlignment="1">
      <alignment horizontal="center"/>
    </xf>
    <xf numFmtId="0" fontId="6" fillId="11" borderId="10" xfId="0" applyFont="1" applyFill="1" applyBorder="1"/>
    <xf numFmtId="1" fontId="6" fillId="11" borderId="10" xfId="0" applyNumberFormat="1" applyFont="1" applyFill="1" applyBorder="1"/>
    <xf numFmtId="0" fontId="6" fillId="12" borderId="10" xfId="0" applyFont="1" applyFill="1" applyBorder="1"/>
    <xf numFmtId="0" fontId="6" fillId="7" borderId="4" xfId="0" applyFont="1" applyFill="1" applyBorder="1"/>
    <xf numFmtId="0" fontId="16" fillId="7" borderId="4" xfId="0" applyFont="1" applyFill="1" applyBorder="1"/>
    <xf numFmtId="0" fontId="5" fillId="15" borderId="23" xfId="0" applyFont="1" applyFill="1" applyBorder="1" applyAlignment="1">
      <alignment vertical="center"/>
    </xf>
    <xf numFmtId="0" fontId="5" fillId="15" borderId="29" xfId="0" applyFont="1" applyFill="1" applyBorder="1"/>
    <xf numFmtId="0" fontId="5" fillId="0" borderId="4" xfId="0" applyFont="1" applyBorder="1" applyAlignment="1">
      <alignment horizontal="center"/>
    </xf>
    <xf numFmtId="0" fontId="6" fillId="15" borderId="29" xfId="0" applyFont="1" applyFill="1" applyBorder="1"/>
    <xf numFmtId="0" fontId="5" fillId="8" borderId="13" xfId="0" applyFont="1" applyFill="1" applyBorder="1" applyAlignment="1">
      <alignment horizontal="center" vertical="center"/>
    </xf>
    <xf numFmtId="0" fontId="5" fillId="8" borderId="13" xfId="0" applyFont="1" applyFill="1" applyBorder="1" applyAlignment="1">
      <alignment vertical="center"/>
    </xf>
    <xf numFmtId="0" fontId="6" fillId="17" borderId="4" xfId="0" applyFont="1" applyFill="1" applyBorder="1" applyAlignment="1">
      <alignment horizontal="left"/>
    </xf>
    <xf numFmtId="0" fontId="5" fillId="15" borderId="13" xfId="0" applyFont="1" applyFill="1" applyBorder="1" applyAlignment="1">
      <alignment vertical="center"/>
    </xf>
    <xf numFmtId="0" fontId="5" fillId="15" borderId="13" xfId="0" applyFont="1" applyFill="1" applyBorder="1" applyAlignment="1">
      <alignment horizontal="center" vertical="center"/>
    </xf>
    <xf numFmtId="0" fontId="5" fillId="17" borderId="36" xfId="0" applyFont="1" applyFill="1" applyBorder="1" applyAlignment="1">
      <alignment horizontal="center"/>
    </xf>
    <xf numFmtId="0" fontId="21" fillId="18" borderId="13" xfId="0" applyFont="1" applyFill="1" applyBorder="1" applyAlignment="1">
      <alignment horizontal="left" vertical="center"/>
    </xf>
    <xf numFmtId="0" fontId="22" fillId="18" borderId="37" xfId="0" applyFont="1" applyFill="1" applyBorder="1" applyAlignment="1">
      <alignment horizontal="center"/>
    </xf>
    <xf numFmtId="0" fontId="5" fillId="18" borderId="29" xfId="0" applyFont="1" applyFill="1" applyBorder="1" applyAlignment="1">
      <alignment horizontal="center"/>
    </xf>
    <xf numFmtId="0" fontId="5" fillId="17" borderId="38" xfId="0" applyFont="1" applyFill="1" applyBorder="1" applyAlignment="1">
      <alignment vertical="center"/>
    </xf>
    <xf numFmtId="0" fontId="5" fillId="0" borderId="5" xfId="0" applyFont="1" applyBorder="1" applyAlignment="1">
      <alignment horizontal="center" vertical="center"/>
    </xf>
    <xf numFmtId="0" fontId="5" fillId="18" borderId="40" xfId="0" applyFont="1" applyFill="1" applyBorder="1" applyAlignment="1">
      <alignment horizontal="center"/>
    </xf>
    <xf numFmtId="0" fontId="5" fillId="17" borderId="41" xfId="0" applyFont="1" applyFill="1" applyBorder="1" applyAlignment="1">
      <alignment vertical="center"/>
    </xf>
    <xf numFmtId="0" fontId="6" fillId="7" borderId="4" xfId="0" applyFont="1" applyFill="1" applyBorder="1" applyAlignment="1">
      <alignment horizontal="center"/>
    </xf>
    <xf numFmtId="1" fontId="6" fillId="7" borderId="4" xfId="0" applyNumberFormat="1" applyFont="1" applyFill="1" applyBorder="1" applyAlignment="1">
      <alignment horizontal="center"/>
    </xf>
    <xf numFmtId="1" fontId="6" fillId="7" borderId="4" xfId="0" applyNumberFormat="1" applyFont="1" applyFill="1" applyBorder="1" applyAlignment="1">
      <alignment horizontal="left"/>
    </xf>
    <xf numFmtId="0" fontId="22" fillId="7" borderId="4" xfId="0" applyFont="1" applyFill="1" applyBorder="1" applyAlignment="1">
      <alignment horizontal="center"/>
    </xf>
    <xf numFmtId="0" fontId="5" fillId="7" borderId="4" xfId="0" applyFont="1" applyFill="1" applyBorder="1" applyAlignment="1">
      <alignment horizontal="center" wrapText="1"/>
    </xf>
    <xf numFmtId="0" fontId="23" fillId="0" borderId="4" xfId="0" applyFont="1" applyBorder="1" applyAlignment="1">
      <alignment horizontal="center"/>
    </xf>
    <xf numFmtId="2" fontId="23" fillId="0" borderId="4" xfId="0" applyNumberFormat="1" applyFont="1" applyBorder="1" applyAlignment="1">
      <alignment horizontal="center"/>
    </xf>
    <xf numFmtId="0" fontId="5" fillId="4" borderId="4" xfId="0" applyFont="1" applyFill="1" applyBorder="1" applyAlignment="1">
      <alignment horizontal="center"/>
    </xf>
    <xf numFmtId="0" fontId="5" fillId="7" borderId="4" xfId="0" applyFont="1" applyFill="1" applyBorder="1" applyAlignment="1">
      <alignment horizontal="center" vertical="center" wrapText="1"/>
    </xf>
    <xf numFmtId="0" fontId="24" fillId="7" borderId="4" xfId="0" applyFont="1" applyFill="1" applyBorder="1" applyAlignment="1">
      <alignment horizontal="center" vertical="center"/>
    </xf>
    <xf numFmtId="0" fontId="6" fillId="7" borderId="4" xfId="0" applyFont="1" applyFill="1" applyBorder="1" applyAlignment="1">
      <alignment horizontal="center" vertical="center"/>
    </xf>
    <xf numFmtId="0" fontId="25" fillId="0" borderId="15" xfId="0" applyFont="1" applyBorder="1" applyAlignment="1">
      <alignment horizontal="center" wrapText="1"/>
    </xf>
    <xf numFmtId="0" fontId="26" fillId="0" borderId="4" xfId="0" applyFont="1" applyBorder="1" applyAlignment="1">
      <alignment horizontal="center"/>
    </xf>
    <xf numFmtId="0" fontId="26" fillId="0" borderId="4" xfId="0" applyFont="1" applyBorder="1"/>
    <xf numFmtId="1" fontId="26" fillId="0" borderId="4" xfId="0" applyNumberFormat="1" applyFont="1" applyBorder="1"/>
    <xf numFmtId="0" fontId="26" fillId="7" borderId="4" xfId="0" applyFont="1" applyFill="1" applyBorder="1"/>
    <xf numFmtId="1" fontId="26" fillId="7" borderId="4" xfId="0" applyNumberFormat="1" applyFont="1" applyFill="1" applyBorder="1" applyAlignment="1">
      <alignment horizontal="center"/>
    </xf>
    <xf numFmtId="0" fontId="16" fillId="0" borderId="4" xfId="0" applyFont="1" applyBorder="1" applyAlignment="1">
      <alignment horizontal="center"/>
    </xf>
    <xf numFmtId="0" fontId="6" fillId="7" borderId="10" xfId="0" applyFont="1" applyFill="1" applyBorder="1"/>
    <xf numFmtId="0" fontId="6" fillId="0" borderId="5" xfId="0" applyFont="1" applyBorder="1"/>
    <xf numFmtId="0" fontId="16" fillId="7" borderId="4" xfId="0" applyFont="1" applyFill="1" applyBorder="1" applyAlignment="1">
      <alignment horizontal="center"/>
    </xf>
    <xf numFmtId="0" fontId="18" fillId="13" borderId="44" xfId="0" applyFont="1" applyFill="1" applyBorder="1" applyAlignment="1">
      <alignment vertical="center"/>
    </xf>
    <xf numFmtId="0" fontId="5" fillId="15" borderId="38" xfId="0" applyFont="1" applyFill="1" applyBorder="1"/>
    <xf numFmtId="0" fontId="6" fillId="15" borderId="38" xfId="0" applyFont="1" applyFill="1" applyBorder="1"/>
    <xf numFmtId="0" fontId="6" fillId="17" borderId="45" xfId="0" applyFont="1" applyFill="1" applyBorder="1" applyAlignment="1">
      <alignment horizontal="left"/>
    </xf>
    <xf numFmtId="0" fontId="5" fillId="19" borderId="13" xfId="0" applyFont="1" applyFill="1" applyBorder="1" applyAlignment="1">
      <alignment horizontal="center" vertical="center"/>
    </xf>
    <xf numFmtId="0" fontId="5" fillId="17" borderId="46" xfId="0" applyFont="1" applyFill="1" applyBorder="1" applyAlignment="1">
      <alignment horizontal="center"/>
    </xf>
    <xf numFmtId="0" fontId="5" fillId="18" borderId="37" xfId="0" applyFont="1" applyFill="1" applyBorder="1" applyAlignment="1">
      <alignment horizontal="center"/>
    </xf>
    <xf numFmtId="0" fontId="5" fillId="18" borderId="29" xfId="0" applyFont="1" applyFill="1" applyBorder="1"/>
    <xf numFmtId="0" fontId="5" fillId="18" borderId="40" xfId="0" applyFont="1" applyFill="1" applyBorder="1"/>
    <xf numFmtId="0" fontId="6" fillId="0" borderId="4" xfId="0" applyFont="1" applyBorder="1" applyAlignment="1">
      <alignment horizontal="center"/>
    </xf>
    <xf numFmtId="2" fontId="6" fillId="0" borderId="4" xfId="0" applyNumberFormat="1" applyFont="1" applyBorder="1" applyAlignment="1">
      <alignment horizontal="center" vertical="center"/>
    </xf>
    <xf numFmtId="0" fontId="27" fillId="7" borderId="4" xfId="0" applyFont="1" applyFill="1" applyBorder="1" applyAlignment="1">
      <alignment horizontal="center" vertical="center"/>
    </xf>
    <xf numFmtId="0" fontId="27" fillId="7" borderId="4" xfId="0" applyFont="1" applyFill="1" applyBorder="1" applyAlignment="1">
      <alignment horizontal="center"/>
    </xf>
    <xf numFmtId="0" fontId="28" fillId="7" borderId="4" xfId="0" applyFont="1" applyFill="1" applyBorder="1" applyAlignment="1">
      <alignment horizontal="center" vertical="center" wrapText="1"/>
    </xf>
    <xf numFmtId="0" fontId="27" fillId="0" borderId="4" xfId="0" applyFont="1" applyBorder="1" applyAlignment="1">
      <alignment horizontal="center"/>
    </xf>
    <xf numFmtId="2" fontId="27" fillId="0" borderId="4" xfId="0" applyNumberFormat="1" applyFont="1" applyBorder="1" applyAlignment="1">
      <alignment horizontal="center" vertical="center"/>
    </xf>
    <xf numFmtId="0" fontId="29" fillId="0" borderId="6" xfId="0" applyFont="1" applyBorder="1" applyAlignment="1">
      <alignment horizontal="center"/>
    </xf>
    <xf numFmtId="1" fontId="29" fillId="0" borderId="4" xfId="0" applyNumberFormat="1" applyFont="1" applyBorder="1" applyAlignment="1">
      <alignment horizontal="center" vertical="center"/>
    </xf>
    <xf numFmtId="0" fontId="30" fillId="7" borderId="4" xfId="0" applyFont="1" applyFill="1" applyBorder="1" applyAlignment="1">
      <alignment horizontal="left" vertical="center" wrapText="1"/>
    </xf>
    <xf numFmtId="0" fontId="31" fillId="7" borderId="4" xfId="0" applyFont="1" applyFill="1" applyBorder="1" applyAlignment="1">
      <alignment horizontal="center" vertical="center"/>
    </xf>
    <xf numFmtId="0" fontId="32" fillId="7" borderId="4" xfId="0" applyFont="1" applyFill="1" applyBorder="1" applyAlignment="1">
      <alignment horizontal="center"/>
    </xf>
    <xf numFmtId="0" fontId="29" fillId="7" borderId="4" xfId="0" applyFont="1" applyFill="1" applyBorder="1" applyAlignment="1">
      <alignment horizontal="center"/>
    </xf>
    <xf numFmtId="0" fontId="29" fillId="0" borderId="4" xfId="0" applyFont="1" applyBorder="1"/>
    <xf numFmtId="164" fontId="29" fillId="0" borderId="4" xfId="0" applyNumberFormat="1" applyFont="1" applyBorder="1" applyAlignment="1">
      <alignment horizontal="center"/>
    </xf>
    <xf numFmtId="0" fontId="29" fillId="0" borderId="4" xfId="0" applyFont="1" applyBorder="1" applyAlignment="1">
      <alignment horizontal="center"/>
    </xf>
    <xf numFmtId="1" fontId="29" fillId="0" borderId="6" xfId="0" applyNumberFormat="1" applyFont="1" applyBorder="1" applyAlignment="1">
      <alignment horizontal="center" vertical="center"/>
    </xf>
    <xf numFmtId="0" fontId="30" fillId="7" borderId="47" xfId="0" applyFont="1" applyFill="1" applyBorder="1" applyAlignment="1">
      <alignment horizontal="left" vertical="center" wrapText="1"/>
    </xf>
    <xf numFmtId="0" fontId="29" fillId="7" borderId="4" xfId="0" applyFont="1" applyFill="1" applyBorder="1"/>
    <xf numFmtId="0" fontId="5" fillId="20" borderId="11" xfId="0" applyFont="1" applyFill="1" applyBorder="1" applyAlignment="1">
      <alignment vertical="center"/>
    </xf>
    <xf numFmtId="0" fontId="5" fillId="20" borderId="48" xfId="0" applyFont="1" applyFill="1" applyBorder="1" applyAlignment="1">
      <alignment vertical="center"/>
    </xf>
    <xf numFmtId="1" fontId="5" fillId="20" borderId="48" xfId="0" applyNumberFormat="1" applyFont="1" applyFill="1" applyBorder="1" applyAlignment="1">
      <alignment vertical="center"/>
    </xf>
    <xf numFmtId="0" fontId="5" fillId="20" borderId="48" xfId="0" applyFont="1" applyFill="1" applyBorder="1" applyAlignment="1">
      <alignment horizontal="left" vertical="center"/>
    </xf>
    <xf numFmtId="0" fontId="5" fillId="21" borderId="4" xfId="0" applyFont="1" applyFill="1" applyBorder="1" applyAlignment="1">
      <alignment horizontal="center" vertical="center"/>
    </xf>
    <xf numFmtId="1" fontId="6" fillId="0" borderId="4" xfId="0" applyNumberFormat="1" applyFont="1" applyBorder="1" applyAlignment="1">
      <alignment horizontal="center" vertical="center"/>
    </xf>
    <xf numFmtId="0" fontId="6" fillId="0" borderId="1" xfId="0" applyFont="1" applyBorder="1" applyAlignment="1">
      <alignment horizontal="left" vertical="center"/>
    </xf>
    <xf numFmtId="2" fontId="10" fillId="0" borderId="0" xfId="0" applyNumberFormat="1" applyFont="1" applyAlignment="1">
      <alignment horizontal="center"/>
    </xf>
    <xf numFmtId="1" fontId="6" fillId="22" borderId="4" xfId="0" applyNumberFormat="1" applyFont="1" applyFill="1" applyBorder="1" applyAlignment="1">
      <alignment horizontal="center" vertical="center"/>
    </xf>
    <xf numFmtId="1" fontId="6" fillId="0" borderId="0" xfId="0" applyNumberFormat="1" applyFont="1"/>
    <xf numFmtId="0" fontId="6" fillId="12" borderId="45" xfId="0" applyFont="1" applyFill="1" applyBorder="1" applyAlignment="1">
      <alignment horizontal="center"/>
    </xf>
    <xf numFmtId="0" fontId="6" fillId="22" borderId="4" xfId="0" applyFont="1" applyFill="1" applyBorder="1" applyAlignment="1">
      <alignment horizontal="center" vertical="center"/>
    </xf>
    <xf numFmtId="1" fontId="10" fillId="0" borderId="0" xfId="0" applyNumberFormat="1" applyFont="1"/>
    <xf numFmtId="0" fontId="10" fillId="0" borderId="0" xfId="0" applyFont="1" applyAlignment="1">
      <alignment horizontal="left"/>
    </xf>
    <xf numFmtId="0" fontId="5" fillId="20" borderId="4" xfId="0" applyFont="1" applyFill="1" applyBorder="1" applyAlignment="1">
      <alignment vertical="center"/>
    </xf>
    <xf numFmtId="0" fontId="5" fillId="20" borderId="4" xfId="0" applyFont="1" applyFill="1" applyBorder="1" applyAlignment="1">
      <alignment horizontal="center" vertical="center"/>
    </xf>
    <xf numFmtId="0" fontId="4" fillId="23" borderId="13" xfId="0" applyFont="1" applyFill="1" applyBorder="1" applyAlignment="1">
      <alignment horizontal="center" vertical="center" wrapText="1"/>
    </xf>
    <xf numFmtId="0" fontId="4" fillId="23" borderId="14" xfId="0" applyFont="1" applyFill="1" applyBorder="1" applyAlignment="1">
      <alignment horizontal="center" vertical="center" wrapText="1"/>
    </xf>
    <xf numFmtId="0" fontId="4" fillId="3" borderId="15" xfId="0" applyFont="1" applyFill="1" applyBorder="1" applyAlignment="1">
      <alignment vertical="center" wrapText="1"/>
    </xf>
    <xf numFmtId="0" fontId="4" fillId="3" borderId="16" xfId="0" applyFont="1" applyFill="1" applyBorder="1" applyAlignment="1">
      <alignment vertical="center" wrapText="1"/>
    </xf>
    <xf numFmtId="164" fontId="6" fillId="0" borderId="4" xfId="0" applyNumberFormat="1" applyFont="1" applyBorder="1" applyAlignment="1">
      <alignment horizontal="center"/>
    </xf>
    <xf numFmtId="0" fontId="10" fillId="0" borderId="16" xfId="0" applyFont="1" applyBorder="1" applyAlignment="1">
      <alignment horizontal="center" wrapText="1"/>
    </xf>
    <xf numFmtId="2" fontId="6" fillId="0" borderId="4" xfId="0" applyNumberFormat="1" applyFont="1" applyBorder="1" applyAlignment="1">
      <alignment horizontal="center"/>
    </xf>
    <xf numFmtId="0" fontId="6" fillId="0" borderId="1" xfId="0" applyFont="1" applyBorder="1"/>
    <xf numFmtId="0" fontId="10" fillId="12" borderId="4" xfId="0" applyFont="1" applyFill="1" applyBorder="1"/>
    <xf numFmtId="0" fontId="10" fillId="0" borderId="6" xfId="0" applyFont="1" applyBorder="1"/>
    <xf numFmtId="0" fontId="6" fillId="0" borderId="5" xfId="0" applyFont="1" applyBorder="1" applyAlignment="1">
      <alignment horizontal="center"/>
    </xf>
    <xf numFmtId="0" fontId="6" fillId="21" borderId="4" xfId="0" applyFont="1" applyFill="1" applyBorder="1" applyAlignment="1">
      <alignment horizontal="center" vertical="center" wrapText="1"/>
    </xf>
    <xf numFmtId="2" fontId="6" fillId="21" borderId="4" xfId="0" applyNumberFormat="1" applyFont="1" applyFill="1" applyBorder="1" applyAlignment="1">
      <alignment horizontal="center" vertical="center" wrapText="1"/>
    </xf>
    <xf numFmtId="0" fontId="10" fillId="0" borderId="0" xfId="0" applyFont="1" applyAlignment="1">
      <alignment horizontal="center" vertical="center"/>
    </xf>
    <xf numFmtId="0" fontId="5" fillId="23" borderId="4" xfId="0" applyFont="1" applyFill="1" applyBorder="1" applyAlignment="1">
      <alignment horizontal="center" vertical="center"/>
    </xf>
    <xf numFmtId="0" fontId="5" fillId="23" borderId="4" xfId="0" applyFont="1" applyFill="1" applyBorder="1" applyAlignment="1">
      <alignment vertical="center"/>
    </xf>
    <xf numFmtId="0" fontId="5" fillId="3" borderId="10" xfId="0" applyFont="1" applyFill="1" applyBorder="1" applyAlignment="1">
      <alignment horizontal="center" vertical="center"/>
    </xf>
    <xf numFmtId="0" fontId="5" fillId="21" borderId="4" xfId="0" applyFont="1" applyFill="1" applyBorder="1" applyAlignment="1">
      <alignment vertical="center"/>
    </xf>
    <xf numFmtId="164" fontId="6" fillId="0" borderId="1" xfId="0" applyNumberFormat="1" applyFont="1" applyBorder="1" applyAlignment="1">
      <alignment horizontal="center"/>
    </xf>
    <xf numFmtId="0" fontId="24" fillId="0" borderId="4" xfId="0" applyFont="1" applyBorder="1" applyAlignment="1">
      <alignment horizontal="center" vertical="center"/>
    </xf>
    <xf numFmtId="0" fontId="6" fillId="21" borderId="53" xfId="0" applyFont="1" applyFill="1" applyBorder="1" applyAlignment="1">
      <alignment horizontal="center"/>
    </xf>
    <xf numFmtId="0" fontId="6" fillId="21" borderId="4" xfId="0" applyFont="1" applyFill="1" applyBorder="1" applyAlignment="1">
      <alignment horizontal="center"/>
    </xf>
    <xf numFmtId="0" fontId="10" fillId="12" borderId="54" xfId="0" applyFont="1" applyFill="1" applyBorder="1"/>
    <xf numFmtId="0" fontId="24" fillId="0" borderId="55" xfId="0" applyFont="1" applyBorder="1" applyAlignment="1">
      <alignment horizontal="center" vertical="center"/>
    </xf>
    <xf numFmtId="0" fontId="24" fillId="0" borderId="56" xfId="0" applyFont="1" applyBorder="1" applyAlignment="1">
      <alignment horizontal="center" vertical="center"/>
    </xf>
    <xf numFmtId="0" fontId="24" fillId="0" borderId="57" xfId="0" applyFont="1" applyBorder="1" applyAlignment="1">
      <alignment horizontal="center" vertical="center"/>
    </xf>
    <xf numFmtId="2" fontId="6" fillId="22" borderId="4" xfId="0" applyNumberFormat="1" applyFont="1" applyFill="1" applyBorder="1" applyAlignment="1">
      <alignment horizontal="center"/>
    </xf>
    <xf numFmtId="165" fontId="6" fillId="22" borderId="4" xfId="0" applyNumberFormat="1" applyFont="1" applyFill="1" applyBorder="1" applyAlignment="1">
      <alignment horizontal="center"/>
    </xf>
    <xf numFmtId="0" fontId="6" fillId="22" borderId="4" xfId="0" applyFont="1" applyFill="1" applyBorder="1" applyAlignment="1">
      <alignment horizontal="center"/>
    </xf>
    <xf numFmtId="166" fontId="6" fillId="22" borderId="4" xfId="0" applyNumberFormat="1" applyFont="1" applyFill="1" applyBorder="1" applyAlignment="1">
      <alignment horizontal="center"/>
    </xf>
    <xf numFmtId="0" fontId="6" fillId="21" borderId="54" xfId="0" applyFont="1" applyFill="1" applyBorder="1"/>
    <xf numFmtId="0" fontId="10" fillId="0" borderId="0" xfId="0" applyFont="1" applyAlignment="1">
      <alignment horizontal="center"/>
    </xf>
    <xf numFmtId="9" fontId="10" fillId="0" borderId="0" xfId="0" applyNumberFormat="1" applyFont="1"/>
    <xf numFmtId="0" fontId="10" fillId="21" borderId="54" xfId="0" applyFont="1" applyFill="1" applyBorder="1"/>
    <xf numFmtId="0" fontId="10" fillId="21" borderId="4" xfId="0" applyFont="1" applyFill="1" applyBorder="1" applyAlignment="1">
      <alignment horizontal="center"/>
    </xf>
    <xf numFmtId="9" fontId="10" fillId="21" borderId="54" xfId="0" applyNumberFormat="1" applyFont="1" applyFill="1" applyBorder="1"/>
    <xf numFmtId="0" fontId="10" fillId="24" borderId="54" xfId="0" applyFont="1" applyFill="1" applyBorder="1"/>
    <xf numFmtId="0" fontId="10" fillId="24" borderId="4" xfId="0" applyFont="1" applyFill="1" applyBorder="1" applyAlignment="1">
      <alignment horizontal="center"/>
    </xf>
    <xf numFmtId="9" fontId="10" fillId="24" borderId="54" xfId="0" applyNumberFormat="1" applyFont="1" applyFill="1" applyBorder="1"/>
    <xf numFmtId="0" fontId="10" fillId="25" borderId="54" xfId="0" applyFont="1" applyFill="1" applyBorder="1"/>
    <xf numFmtId="0" fontId="10" fillId="25" borderId="4" xfId="0" applyFont="1" applyFill="1" applyBorder="1" applyAlignment="1">
      <alignment horizontal="center"/>
    </xf>
    <xf numFmtId="9" fontId="10" fillId="25" borderId="54" xfId="0" applyNumberFormat="1" applyFont="1" applyFill="1" applyBorder="1"/>
    <xf numFmtId="0" fontId="26" fillId="0" borderId="0" xfId="0" applyFont="1"/>
    <xf numFmtId="1" fontId="26" fillId="0" borderId="4" xfId="0" applyNumberFormat="1" applyFont="1" applyBorder="1" applyAlignment="1">
      <alignment horizontal="center" vertical="center"/>
    </xf>
    <xf numFmtId="0" fontId="33" fillId="0" borderId="4" xfId="0" applyFont="1" applyBorder="1" applyAlignment="1">
      <alignment horizontal="center" vertical="center"/>
    </xf>
    <xf numFmtId="0" fontId="26" fillId="0" borderId="4" xfId="0" applyFont="1" applyBorder="1" applyAlignment="1">
      <alignment horizontal="left"/>
    </xf>
    <xf numFmtId="0" fontId="34" fillId="0" borderId="4" xfId="0" applyFont="1" applyBorder="1" applyAlignment="1">
      <alignment horizontal="center" vertical="top" wrapText="1"/>
    </xf>
    <xf numFmtId="0" fontId="35" fillId="0" borderId="4" xfId="0" applyFont="1" applyBorder="1" applyAlignment="1">
      <alignment horizontal="center" vertical="center" wrapText="1"/>
    </xf>
    <xf numFmtId="0" fontId="34" fillId="0" borderId="4" xfId="0" applyFont="1" applyBorder="1" applyAlignment="1">
      <alignment horizontal="center"/>
    </xf>
    <xf numFmtId="0" fontId="26" fillId="0" borderId="5" xfId="0" applyFont="1" applyBorder="1" applyAlignment="1">
      <alignment horizontal="left"/>
    </xf>
    <xf numFmtId="0" fontId="26" fillId="0" borderId="5" xfId="0" applyFont="1" applyBorder="1" applyAlignment="1">
      <alignment horizontal="center"/>
    </xf>
    <xf numFmtId="0" fontId="26" fillId="27" borderId="4" xfId="0" applyFont="1" applyFill="1" applyBorder="1" applyAlignment="1">
      <alignment wrapText="1"/>
    </xf>
    <xf numFmtId="0" fontId="34" fillId="27" borderId="4" xfId="0" applyFont="1" applyFill="1" applyBorder="1" applyAlignment="1">
      <alignment horizontal="center" vertical="top" wrapText="1"/>
    </xf>
    <xf numFmtId="0" fontId="26" fillId="27" borderId="4" xfId="0" applyFont="1" applyFill="1" applyBorder="1" applyAlignment="1">
      <alignment horizontal="center" wrapText="1"/>
    </xf>
    <xf numFmtId="1" fontId="26" fillId="27" borderId="4" xfId="0" applyNumberFormat="1" applyFont="1" applyFill="1" applyBorder="1" applyAlignment="1">
      <alignment horizontal="center" wrapText="1"/>
    </xf>
    <xf numFmtId="0" fontId="36" fillId="27" borderId="4" xfId="0" applyFont="1" applyFill="1" applyBorder="1" applyAlignment="1">
      <alignment horizontal="center"/>
    </xf>
    <xf numFmtId="0" fontId="26" fillId="27" borderId="54" xfId="0" applyFont="1" applyFill="1" applyBorder="1"/>
    <xf numFmtId="0" fontId="26" fillId="27" borderId="54" xfId="0" applyFont="1" applyFill="1" applyBorder="1" applyAlignment="1">
      <alignment horizontal="center"/>
    </xf>
    <xf numFmtId="0" fontId="26" fillId="0" borderId="0" xfId="0" applyFont="1" applyAlignment="1">
      <alignment horizontal="center"/>
    </xf>
    <xf numFmtId="0" fontId="5" fillId="7" borderId="60" xfId="0" applyFont="1" applyFill="1" applyBorder="1" applyAlignment="1">
      <alignment vertical="center"/>
    </xf>
    <xf numFmtId="0" fontId="25" fillId="0" borderId="0" xfId="0" applyFont="1"/>
    <xf numFmtId="0" fontId="5" fillId="8" borderId="4" xfId="0" applyFont="1" applyFill="1" applyBorder="1" applyAlignment="1">
      <alignment horizontal="center" vertical="center"/>
    </xf>
    <xf numFmtId="0" fontId="5" fillId="6" borderId="4" xfId="0" applyFont="1" applyFill="1" applyBorder="1" applyAlignment="1">
      <alignment horizontal="center" vertical="center" wrapText="1"/>
    </xf>
    <xf numFmtId="0" fontId="5" fillId="22" borderId="4"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0" borderId="4" xfId="0" applyFont="1" applyBorder="1" applyAlignment="1">
      <alignment vertical="center"/>
    </xf>
    <xf numFmtId="0" fontId="5" fillId="6" borderId="4" xfId="0" applyFont="1" applyFill="1" applyBorder="1" applyAlignment="1">
      <alignment horizontal="center" vertical="center"/>
    </xf>
    <xf numFmtId="0" fontId="5" fillId="0" borderId="4" xfId="0" applyFont="1" applyBorder="1" applyAlignment="1">
      <alignment horizontal="center" vertical="center" wrapText="1"/>
    </xf>
    <xf numFmtId="0" fontId="6" fillId="0" borderId="4" xfId="0" applyFont="1" applyBorder="1" applyAlignment="1">
      <alignment wrapText="1"/>
    </xf>
    <xf numFmtId="2" fontId="6" fillId="0" borderId="3" xfId="0" applyNumberFormat="1" applyFont="1" applyBorder="1"/>
    <xf numFmtId="0" fontId="5" fillId="7" borderId="4" xfId="0" applyFont="1" applyFill="1" applyBorder="1" applyAlignment="1">
      <alignment vertical="center" wrapText="1"/>
    </xf>
    <xf numFmtId="0" fontId="38" fillId="0" borderId="0" xfId="0" applyFont="1"/>
    <xf numFmtId="0" fontId="4" fillId="0" borderId="4" xfId="0" applyFont="1" applyBorder="1"/>
    <xf numFmtId="0" fontId="39" fillId="28" borderId="4" xfId="0" applyFont="1" applyFill="1" applyBorder="1" applyAlignment="1">
      <alignment horizontal="center" vertical="center"/>
    </xf>
    <xf numFmtId="0" fontId="38" fillId="0" borderId="4" xfId="0" applyFont="1" applyBorder="1" applyAlignment="1">
      <alignment horizontal="center"/>
    </xf>
    <xf numFmtId="2" fontId="38" fillId="0" borderId="4" xfId="0" applyNumberFormat="1" applyFont="1" applyBorder="1" applyAlignment="1">
      <alignment horizontal="center"/>
    </xf>
    <xf numFmtId="0" fontId="4" fillId="21" borderId="4" xfId="0" applyFont="1" applyFill="1" applyBorder="1" applyAlignment="1">
      <alignment horizontal="center" vertical="center"/>
    </xf>
    <xf numFmtId="0" fontId="38" fillId="27" borderId="4" xfId="0" applyFont="1" applyFill="1" applyBorder="1"/>
    <xf numFmtId="0" fontId="38" fillId="27" borderId="4" xfId="0" applyFont="1" applyFill="1" applyBorder="1" applyAlignment="1">
      <alignment horizontal="center"/>
    </xf>
    <xf numFmtId="2" fontId="38" fillId="27" borderId="4" xfId="0" applyNumberFormat="1" applyFont="1" applyFill="1" applyBorder="1" applyAlignment="1">
      <alignment horizontal="center"/>
    </xf>
    <xf numFmtId="0" fontId="38" fillId="0" borderId="0" xfId="0" applyFont="1" applyAlignment="1">
      <alignment horizontal="center" vertical="center"/>
    </xf>
    <xf numFmtId="0" fontId="4" fillId="2" borderId="4" xfId="0" applyFont="1" applyFill="1" applyBorder="1" applyAlignment="1">
      <alignment horizontal="center" vertical="center"/>
    </xf>
    <xf numFmtId="2" fontId="26" fillId="0" borderId="4" xfId="0" applyNumberFormat="1" applyFont="1" applyBorder="1" applyAlignment="1">
      <alignment horizontal="center"/>
    </xf>
    <xf numFmtId="2" fontId="38" fillId="0" borderId="4" xfId="0" applyNumberFormat="1" applyFont="1" applyBorder="1" applyAlignment="1">
      <alignment horizontal="center" vertical="center"/>
    </xf>
    <xf numFmtId="0" fontId="38" fillId="21" borderId="4" xfId="0" applyFont="1" applyFill="1" applyBorder="1" applyAlignment="1">
      <alignment horizontal="center"/>
    </xf>
    <xf numFmtId="2" fontId="38" fillId="21" borderId="4" xfId="0" applyNumberFormat="1" applyFont="1" applyFill="1" applyBorder="1" applyAlignment="1">
      <alignment horizontal="center"/>
    </xf>
    <xf numFmtId="0" fontId="41" fillId="0" borderId="0" xfId="0" applyFont="1"/>
    <xf numFmtId="0" fontId="44" fillId="0" borderId="0" xfId="0" applyFont="1"/>
    <xf numFmtId="0" fontId="45" fillId="0" borderId="0" xfId="0" applyFont="1"/>
    <xf numFmtId="0" fontId="35" fillId="33" borderId="73" xfId="0" applyFont="1" applyFill="1" applyBorder="1" applyAlignment="1">
      <alignment horizontal="center" vertical="center" wrapText="1"/>
    </xf>
    <xf numFmtId="0" fontId="34" fillId="34" borderId="54" xfId="0" applyFont="1" applyFill="1" applyBorder="1" applyAlignment="1">
      <alignment horizontal="center"/>
    </xf>
    <xf numFmtId="0" fontId="49" fillId="31" borderId="77" xfId="0" applyFont="1" applyFill="1" applyBorder="1" applyAlignment="1">
      <alignment horizontal="center" vertical="center" shrinkToFit="1"/>
    </xf>
    <xf numFmtId="0" fontId="49" fillId="31" borderId="78" xfId="0" applyFont="1" applyFill="1" applyBorder="1" applyAlignment="1">
      <alignment horizontal="center" vertical="center" shrinkToFit="1"/>
    </xf>
    <xf numFmtId="0" fontId="49" fillId="31" borderId="4" xfId="0" applyFont="1" applyFill="1" applyBorder="1" applyAlignment="1">
      <alignment horizontal="center" vertical="center" shrinkToFit="1"/>
    </xf>
    <xf numFmtId="0" fontId="49" fillId="31" borderId="79" xfId="0" applyFont="1" applyFill="1" applyBorder="1" applyAlignment="1">
      <alignment horizontal="center" vertical="center" shrinkToFit="1"/>
    </xf>
    <xf numFmtId="0" fontId="49" fillId="31" borderId="54" xfId="0" applyFont="1" applyFill="1" applyBorder="1" applyAlignment="1">
      <alignment horizontal="center" vertical="center" shrinkToFit="1"/>
    </xf>
    <xf numFmtId="0" fontId="50" fillId="35" borderId="84" xfId="0" applyFont="1" applyFill="1" applyBorder="1" applyAlignment="1">
      <alignment horizontal="center"/>
    </xf>
    <xf numFmtId="0" fontId="50" fillId="35" borderId="4" xfId="0" applyFont="1" applyFill="1" applyBorder="1" applyAlignment="1">
      <alignment horizontal="center"/>
    </xf>
    <xf numFmtId="0" fontId="50" fillId="35" borderId="79" xfId="0" applyFont="1" applyFill="1" applyBorder="1" applyAlignment="1">
      <alignment horizontal="center"/>
    </xf>
    <xf numFmtId="0" fontId="50" fillId="35" borderId="45" xfId="0" applyFont="1" applyFill="1" applyBorder="1" applyAlignment="1">
      <alignment horizontal="center"/>
    </xf>
    <xf numFmtId="0" fontId="50" fillId="35" borderId="48" xfId="0" applyFont="1" applyFill="1" applyBorder="1" applyAlignment="1">
      <alignment horizontal="center"/>
    </xf>
    <xf numFmtId="0" fontId="50" fillId="35" borderId="54" xfId="0" applyFont="1" applyFill="1" applyBorder="1" applyAlignment="1">
      <alignment horizontal="center"/>
    </xf>
    <xf numFmtId="0" fontId="46" fillId="31" borderId="87" xfId="0" applyFont="1" applyFill="1" applyBorder="1" applyAlignment="1">
      <alignment horizontal="center" vertical="center"/>
    </xf>
    <xf numFmtId="0" fontId="51" fillId="31" borderId="88" xfId="0" applyFont="1" applyFill="1" applyBorder="1" applyAlignment="1">
      <alignment horizontal="center"/>
    </xf>
    <xf numFmtId="0" fontId="51" fillId="31" borderId="89" xfId="0" applyFont="1" applyFill="1" applyBorder="1" applyAlignment="1">
      <alignment horizontal="center"/>
    </xf>
    <xf numFmtId="0" fontId="50" fillId="31" borderId="10" xfId="0" applyFont="1" applyFill="1" applyBorder="1" applyAlignment="1">
      <alignment horizontal="center"/>
    </xf>
    <xf numFmtId="0" fontId="50" fillId="31" borderId="90" xfId="0" applyFont="1" applyFill="1" applyBorder="1" applyAlignment="1">
      <alignment horizontal="center"/>
    </xf>
    <xf numFmtId="0" fontId="49" fillId="35" borderId="53" xfId="0" applyFont="1" applyFill="1" applyBorder="1" applyAlignment="1">
      <alignment horizontal="center"/>
    </xf>
    <xf numFmtId="0" fontId="49" fillId="35" borderId="4" xfId="0" applyFont="1" applyFill="1" applyBorder="1" applyAlignment="1">
      <alignment horizontal="center"/>
    </xf>
    <xf numFmtId="0" fontId="49" fillId="31" borderId="4" xfId="0" applyFont="1" applyFill="1" applyBorder="1" applyAlignment="1">
      <alignment horizontal="center"/>
    </xf>
    <xf numFmtId="0" fontId="49" fillId="31" borderId="45" xfId="0" applyFont="1" applyFill="1" applyBorder="1" applyAlignment="1">
      <alignment horizontal="center"/>
    </xf>
    <xf numFmtId="0" fontId="49" fillId="31" borderId="79" xfId="0" applyFont="1" applyFill="1" applyBorder="1" applyAlignment="1">
      <alignment horizontal="center"/>
    </xf>
    <xf numFmtId="0" fontId="33" fillId="31" borderId="91" xfId="0" applyFont="1" applyFill="1" applyBorder="1" applyAlignment="1">
      <alignment horizontal="right" vertical="center"/>
    </xf>
    <xf numFmtId="0" fontId="53" fillId="37" borderId="84" xfId="0" applyFont="1" applyFill="1" applyBorder="1" applyAlignment="1">
      <alignment horizontal="center" wrapText="1"/>
    </xf>
    <xf numFmtId="0" fontId="53" fillId="37" borderId="4" xfId="0" applyFont="1" applyFill="1" applyBorder="1" applyAlignment="1">
      <alignment horizontal="center" wrapText="1"/>
    </xf>
    <xf numFmtId="0" fontId="53" fillId="37" borderId="79" xfId="0" applyFont="1" applyFill="1" applyBorder="1" applyAlignment="1">
      <alignment horizontal="center" wrapText="1"/>
    </xf>
    <xf numFmtId="0" fontId="53" fillId="37" borderId="89" xfId="0" applyFont="1" applyFill="1" applyBorder="1" applyAlignment="1">
      <alignment horizontal="center" wrapText="1"/>
    </xf>
    <xf numFmtId="0" fontId="45" fillId="38" borderId="54" xfId="0" applyFont="1" applyFill="1" applyBorder="1"/>
    <xf numFmtId="0" fontId="33" fillId="31" borderId="47" xfId="0" applyFont="1" applyFill="1" applyBorder="1" applyAlignment="1">
      <alignment horizontal="right" vertical="center"/>
    </xf>
    <xf numFmtId="0" fontId="54" fillId="39" borderId="84" xfId="0" applyFont="1" applyFill="1" applyBorder="1" applyAlignment="1">
      <alignment horizontal="center" vertical="center" wrapText="1"/>
    </xf>
    <xf numFmtId="0" fontId="54" fillId="39" borderId="93" xfId="0" applyFont="1" applyFill="1" applyBorder="1" applyAlignment="1">
      <alignment horizontal="center" vertical="center" wrapText="1"/>
    </xf>
    <xf numFmtId="0" fontId="50" fillId="36" borderId="78" xfId="0" applyFont="1" applyFill="1" applyBorder="1" applyAlignment="1">
      <alignment vertical="center"/>
    </xf>
    <xf numFmtId="0" fontId="44" fillId="0" borderId="0" xfId="0" applyFont="1" applyAlignment="1">
      <alignment horizontal="center"/>
    </xf>
    <xf numFmtId="0" fontId="45" fillId="0" borderId="95" xfId="0" applyFont="1" applyBorder="1" applyAlignment="1">
      <alignment horizontal="center" vertical="top" wrapText="1"/>
    </xf>
    <xf numFmtId="1" fontId="55" fillId="0" borderId="4" xfId="0" applyNumberFormat="1" applyFont="1" applyBorder="1" applyAlignment="1">
      <alignment horizontal="left"/>
    </xf>
    <xf numFmtId="0" fontId="55" fillId="0" borderId="4" xfId="0" applyFont="1" applyBorder="1" applyAlignment="1">
      <alignment horizontal="left"/>
    </xf>
    <xf numFmtId="1" fontId="45" fillId="0" borderId="4" xfId="0" applyNumberFormat="1" applyFont="1" applyBorder="1" applyAlignment="1">
      <alignment horizontal="center" vertical="center" wrapText="1"/>
    </xf>
    <xf numFmtId="0" fontId="55" fillId="0" borderId="4" xfId="0" applyFont="1" applyBorder="1" applyAlignment="1">
      <alignment horizontal="left" wrapText="1"/>
    </xf>
    <xf numFmtId="0" fontId="45" fillId="0" borderId="3" xfId="0" applyFont="1" applyBorder="1" applyAlignment="1">
      <alignment horizontal="center" vertical="center"/>
    </xf>
    <xf numFmtId="1" fontId="45" fillId="0" borderId="86" xfId="0" applyNumberFormat="1" applyFont="1" applyBorder="1" applyAlignment="1">
      <alignment horizontal="center" vertical="center"/>
    </xf>
    <xf numFmtId="0" fontId="45" fillId="0" borderId="96" xfId="0" applyFont="1" applyBorder="1" applyAlignment="1">
      <alignment horizontal="center" vertical="center"/>
    </xf>
    <xf numFmtId="0" fontId="45" fillId="40" borderId="97" xfId="0" applyFont="1" applyFill="1" applyBorder="1" applyAlignment="1">
      <alignment horizontal="center" vertical="center"/>
    </xf>
    <xf numFmtId="0" fontId="45" fillId="40" borderId="45" xfId="0" applyFont="1" applyFill="1" applyBorder="1" applyAlignment="1">
      <alignment horizontal="center"/>
    </xf>
    <xf numFmtId="0" fontId="45" fillId="40" borderId="97" xfId="0" applyFont="1" applyFill="1" applyBorder="1" applyAlignment="1">
      <alignment horizontal="center"/>
    </xf>
    <xf numFmtId="0" fontId="45" fillId="40" borderId="48" xfId="0" applyFont="1" applyFill="1" applyBorder="1" applyAlignment="1">
      <alignment horizontal="center" vertical="center"/>
    </xf>
    <xf numFmtId="1" fontId="45" fillId="0" borderId="3" xfId="0" applyNumberFormat="1" applyFont="1" applyBorder="1" applyAlignment="1">
      <alignment horizontal="center" vertical="center"/>
    </xf>
    <xf numFmtId="0" fontId="45" fillId="40" borderId="98" xfId="0" applyFont="1" applyFill="1" applyBorder="1" applyAlignment="1">
      <alignment horizontal="center"/>
    </xf>
    <xf numFmtId="0" fontId="45" fillId="40" borderId="48" xfId="0" applyFont="1" applyFill="1" applyBorder="1" applyAlignment="1">
      <alignment horizontal="center"/>
    </xf>
    <xf numFmtId="1" fontId="34" fillId="7" borderId="4" xfId="0" applyNumberFormat="1" applyFont="1" applyFill="1" applyBorder="1" applyAlignment="1">
      <alignment horizontal="center" vertical="center" wrapText="1"/>
    </xf>
    <xf numFmtId="1" fontId="44" fillId="0" borderId="0" xfId="0" applyNumberFormat="1" applyFont="1" applyAlignment="1">
      <alignment horizontal="center"/>
    </xf>
    <xf numFmtId="1" fontId="45" fillId="0" borderId="0" xfId="0" applyNumberFormat="1" applyFont="1"/>
    <xf numFmtId="0" fontId="45" fillId="30" borderId="54" xfId="0" applyFont="1" applyFill="1" applyBorder="1"/>
    <xf numFmtId="1" fontId="55" fillId="0" borderId="4" xfId="0" applyNumberFormat="1" applyFont="1" applyBorder="1" applyAlignment="1">
      <alignment horizontal="left" vertical="center"/>
    </xf>
    <xf numFmtId="0" fontId="55" fillId="0" borderId="4" xfId="0" applyFont="1" applyBorder="1" applyAlignment="1">
      <alignment horizontal="left" vertical="center" wrapText="1"/>
    </xf>
    <xf numFmtId="0" fontId="45" fillId="0" borderId="99" xfId="0" applyFont="1" applyBorder="1" applyAlignment="1">
      <alignment horizontal="center" vertical="top" wrapText="1"/>
    </xf>
    <xf numFmtId="0" fontId="56" fillId="0" borderId="4" xfId="0" applyFont="1" applyBorder="1" applyAlignment="1">
      <alignment horizontal="center"/>
    </xf>
    <xf numFmtId="1" fontId="45" fillId="0" borderId="5" xfId="0" applyNumberFormat="1" applyFont="1" applyBorder="1" applyAlignment="1">
      <alignment horizontal="center" vertical="center" wrapText="1"/>
    </xf>
    <xf numFmtId="0" fontId="45" fillId="0" borderId="7" xfId="0" applyFont="1" applyBorder="1" applyAlignment="1">
      <alignment horizontal="center" vertical="center"/>
    </xf>
    <xf numFmtId="1" fontId="45" fillId="0" borderId="100" xfId="0" applyNumberFormat="1" applyFont="1" applyBorder="1" applyAlignment="1">
      <alignment horizontal="center" vertical="center"/>
    </xf>
    <xf numFmtId="0" fontId="45" fillId="0" borderId="101" xfId="0" applyFont="1" applyBorder="1" applyAlignment="1">
      <alignment horizontal="center" vertical="center"/>
    </xf>
    <xf numFmtId="0" fontId="45" fillId="40" borderId="102" xfId="0" applyFont="1" applyFill="1" applyBorder="1" applyAlignment="1">
      <alignment horizontal="center" vertical="center"/>
    </xf>
    <xf numFmtId="0" fontId="45" fillId="40" borderId="11" xfId="0" applyFont="1" applyFill="1" applyBorder="1" applyAlignment="1">
      <alignment horizontal="center"/>
    </xf>
    <xf numFmtId="0" fontId="45" fillId="40" borderId="102" xfId="0" applyFont="1" applyFill="1" applyBorder="1" applyAlignment="1">
      <alignment horizontal="center"/>
    </xf>
    <xf numFmtId="0" fontId="45" fillId="40" borderId="103" xfId="0" applyFont="1" applyFill="1" applyBorder="1" applyAlignment="1">
      <alignment horizontal="center" vertical="center"/>
    </xf>
    <xf numFmtId="0" fontId="45" fillId="40" borderId="104" xfId="0" applyFont="1" applyFill="1" applyBorder="1" applyAlignment="1">
      <alignment horizontal="center"/>
    </xf>
    <xf numFmtId="0" fontId="45" fillId="40" borderId="103" xfId="0" applyFont="1" applyFill="1" applyBorder="1" applyAlignment="1">
      <alignment horizontal="center"/>
    </xf>
    <xf numFmtId="0" fontId="45" fillId="0" borderId="4" xfId="0" applyFont="1" applyBorder="1" applyAlignment="1">
      <alignment horizontal="center" vertical="top" wrapText="1"/>
    </xf>
    <xf numFmtId="0" fontId="45" fillId="0" borderId="4" xfId="0" applyFont="1" applyBorder="1" applyAlignment="1">
      <alignment horizontal="center" vertical="center"/>
    </xf>
    <xf numFmtId="1" fontId="45" fillId="0" borderId="4" xfId="0" applyNumberFormat="1" applyFont="1" applyBorder="1" applyAlignment="1">
      <alignment horizontal="center" vertical="center"/>
    </xf>
    <xf numFmtId="0" fontId="45" fillId="40" borderId="4" xfId="0" applyFont="1" applyFill="1" applyBorder="1" applyAlignment="1">
      <alignment horizontal="center" vertical="center"/>
    </xf>
    <xf numFmtId="0" fontId="45" fillId="40" borderId="4" xfId="0" applyFont="1" applyFill="1" applyBorder="1" applyAlignment="1">
      <alignment horizontal="center"/>
    </xf>
    <xf numFmtId="0" fontId="44" fillId="0" borderId="4" xfId="0" applyFont="1" applyBorder="1" applyAlignment="1">
      <alignment horizontal="center"/>
    </xf>
    <xf numFmtId="1" fontId="44" fillId="0" borderId="4" xfId="0" applyNumberFormat="1" applyFont="1" applyBorder="1" applyAlignment="1">
      <alignment horizontal="center"/>
    </xf>
    <xf numFmtId="0" fontId="44" fillId="0" borderId="4" xfId="0" applyFont="1" applyBorder="1"/>
    <xf numFmtId="0" fontId="45" fillId="0" borderId="4" xfId="0" applyFont="1" applyBorder="1"/>
    <xf numFmtId="0" fontId="45" fillId="38" borderId="4" xfId="0" applyFont="1" applyFill="1" applyBorder="1"/>
    <xf numFmtId="0" fontId="45" fillId="30" borderId="4" xfId="0" applyFont="1" applyFill="1" applyBorder="1"/>
    <xf numFmtId="0" fontId="10" fillId="0" borderId="45" xfId="0" applyFont="1" applyBorder="1" applyAlignment="1">
      <alignment horizontal="center"/>
    </xf>
    <xf numFmtId="0" fontId="10" fillId="21" borderId="45" xfId="0" applyFont="1" applyFill="1" applyBorder="1" applyAlignment="1">
      <alignment horizontal="center"/>
    </xf>
    <xf numFmtId="0" fontId="10" fillId="24" borderId="45" xfId="0" applyFont="1" applyFill="1" applyBorder="1" applyAlignment="1">
      <alignment horizontal="center"/>
    </xf>
    <xf numFmtId="0" fontId="10" fillId="25" borderId="45" xfId="0" applyFont="1" applyFill="1" applyBorder="1" applyAlignment="1">
      <alignment horizontal="center"/>
    </xf>
    <xf numFmtId="2" fontId="10" fillId="0" borderId="45" xfId="0" applyNumberFormat="1" applyFont="1" applyBorder="1" applyAlignment="1">
      <alignment horizontal="center"/>
    </xf>
    <xf numFmtId="0" fontId="10" fillId="0" borderId="105" xfId="0" applyFont="1" applyBorder="1" applyAlignment="1">
      <alignment horizontal="center"/>
    </xf>
    <xf numFmtId="0" fontId="10" fillId="41" borderId="105" xfId="0" applyFont="1" applyFill="1" applyBorder="1" applyAlignment="1">
      <alignment horizontal="center"/>
    </xf>
    <xf numFmtId="0" fontId="10" fillId="42" borderId="105" xfId="0" applyFont="1" applyFill="1" applyBorder="1" applyAlignment="1">
      <alignment horizontal="center"/>
    </xf>
    <xf numFmtId="0" fontId="10" fillId="43" borderId="105" xfId="0" applyFont="1" applyFill="1" applyBorder="1" applyAlignment="1">
      <alignment horizontal="center"/>
    </xf>
    <xf numFmtId="2" fontId="10" fillId="0" borderId="105" xfId="0" applyNumberFormat="1" applyFont="1" applyBorder="1" applyAlignment="1">
      <alignment horizontal="center"/>
    </xf>
    <xf numFmtId="0" fontId="6" fillId="0" borderId="1" xfId="0" applyFont="1" applyBorder="1" applyAlignment="1">
      <alignment horizontal="center"/>
    </xf>
    <xf numFmtId="0" fontId="2" fillId="0" borderId="2" xfId="0" applyFont="1" applyBorder="1"/>
    <xf numFmtId="0" fontId="2" fillId="0" borderId="3" xfId="0" applyFont="1" applyBorder="1"/>
    <xf numFmtId="0" fontId="4" fillId="5" borderId="1" xfId="0" applyFont="1" applyFill="1" applyBorder="1" applyAlignment="1">
      <alignment horizontal="center" vertical="center"/>
    </xf>
    <xf numFmtId="0" fontId="6" fillId="0" borderId="1" xfId="0" applyFont="1" applyBorder="1" applyAlignment="1">
      <alignment vertical="center" wrapText="1"/>
    </xf>
    <xf numFmtId="0" fontId="10" fillId="0" borderId="1" xfId="0" applyFont="1" applyBorder="1" applyAlignment="1">
      <alignment horizontal="center"/>
    </xf>
    <xf numFmtId="0" fontId="4" fillId="5" borderId="8" xfId="0" applyFont="1" applyFill="1" applyBorder="1" applyAlignment="1">
      <alignment horizontal="center" vertical="center"/>
    </xf>
    <xf numFmtId="0" fontId="2" fillId="0" borderId="9" xfId="0" applyFont="1" applyBorder="1"/>
    <xf numFmtId="0" fontId="5" fillId="0" borderId="1" xfId="0" applyFont="1" applyBorder="1" applyAlignment="1">
      <alignment horizontal="center" vertical="center"/>
    </xf>
    <xf numFmtId="0" fontId="5" fillId="5" borderId="0" xfId="0" applyFont="1" applyFill="1" applyAlignment="1">
      <alignment horizontal="center"/>
    </xf>
    <xf numFmtId="0" fontId="0" fillId="0" borderId="0" xfId="0"/>
    <xf numFmtId="0" fontId="8" fillId="4" borderId="5" xfId="0" applyFont="1" applyFill="1" applyBorder="1" applyAlignment="1">
      <alignment horizontal="center" vertical="center" wrapText="1"/>
    </xf>
    <xf numFmtId="0" fontId="2" fillId="0" borderId="6" xfId="0" applyFont="1" applyBorder="1"/>
    <xf numFmtId="0" fontId="8" fillId="0" borderId="1" xfId="0" applyFont="1" applyBorder="1" applyAlignment="1">
      <alignment horizontal="left" vertical="center" wrapText="1"/>
    </xf>
    <xf numFmtId="0" fontId="1" fillId="0" borderId="1" xfId="0" applyFont="1" applyBorder="1" applyAlignment="1">
      <alignment horizontal="center" vertical="center"/>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6" fillId="0" borderId="1" xfId="0" applyFont="1" applyBorder="1" applyAlignment="1">
      <alignment horizontal="center" wrapText="1"/>
    </xf>
    <xf numFmtId="0" fontId="13" fillId="0" borderId="1" xfId="0" applyFont="1" applyBorder="1" applyAlignment="1">
      <alignment horizontal="center" vertical="center"/>
    </xf>
    <xf numFmtId="0" fontId="4" fillId="8" borderId="1" xfId="0" applyFont="1" applyFill="1" applyBorder="1" applyAlignment="1">
      <alignment horizontal="center" vertical="center"/>
    </xf>
    <xf numFmtId="0" fontId="14" fillId="9" borderId="12" xfId="0" applyFont="1" applyFill="1" applyBorder="1" applyAlignment="1">
      <alignment horizontal="center" vertical="center"/>
    </xf>
    <xf numFmtId="0" fontId="14" fillId="9" borderId="5" xfId="0" applyFont="1" applyFill="1" applyBorder="1" applyAlignment="1">
      <alignment horizontal="center" vertical="center"/>
    </xf>
    <xf numFmtId="0" fontId="20" fillId="16" borderId="20" xfId="0" applyFont="1" applyFill="1" applyBorder="1" applyAlignment="1">
      <alignment horizontal="center" vertical="center"/>
    </xf>
    <xf numFmtId="0" fontId="2" fillId="0" borderId="21" xfId="0" applyFont="1" applyBorder="1"/>
    <xf numFmtId="0" fontId="2" fillId="0" borderId="25" xfId="0" applyFont="1" applyBorder="1"/>
    <xf numFmtId="0" fontId="20" fillId="16" borderId="26" xfId="0" applyFont="1" applyFill="1" applyBorder="1"/>
    <xf numFmtId="0" fontId="2" fillId="0" borderId="27" xfId="0" applyFont="1" applyBorder="1"/>
    <xf numFmtId="0" fontId="2" fillId="0" borderId="28" xfId="0" applyFont="1" applyBorder="1"/>
    <xf numFmtId="0" fontId="5" fillId="8" borderId="31" xfId="0" applyFont="1" applyFill="1" applyBorder="1" applyAlignment="1">
      <alignment horizontal="center" vertical="center"/>
    </xf>
    <xf numFmtId="0" fontId="2" fillId="0" borderId="32" xfId="0" applyFont="1" applyBorder="1"/>
    <xf numFmtId="0" fontId="2" fillId="0" borderId="33" xfId="0" applyFont="1" applyBorder="1"/>
    <xf numFmtId="0" fontId="2" fillId="0" borderId="34" xfId="0" applyFont="1" applyBorder="1"/>
    <xf numFmtId="0" fontId="17" fillId="11" borderId="17" xfId="0" applyFont="1" applyFill="1" applyBorder="1" applyAlignment="1">
      <alignment horizontal="center"/>
    </xf>
    <xf numFmtId="0" fontId="2" fillId="0" borderId="18" xfId="0" applyFont="1" applyBorder="1"/>
    <xf numFmtId="0" fontId="2" fillId="0" borderId="19" xfId="0" applyFont="1" applyBorder="1"/>
    <xf numFmtId="0" fontId="5" fillId="7" borderId="1" xfId="0" applyFont="1" applyFill="1" applyBorder="1" applyAlignment="1">
      <alignment horizontal="center" vertical="center"/>
    </xf>
    <xf numFmtId="0" fontId="18" fillId="13" borderId="20" xfId="0" applyFont="1" applyFill="1" applyBorder="1" applyAlignment="1">
      <alignment horizontal="center" vertical="center"/>
    </xf>
    <xf numFmtId="0" fontId="5" fillId="14" borderId="22" xfId="0" applyFont="1" applyFill="1" applyBorder="1" applyAlignment="1">
      <alignment horizontal="center" vertical="center"/>
    </xf>
    <xf numFmtId="0" fontId="19" fillId="9" borderId="24" xfId="0" applyFont="1" applyFill="1" applyBorder="1" applyAlignment="1">
      <alignment horizontal="center" vertical="center"/>
    </xf>
    <xf numFmtId="0" fontId="2" fillId="0" borderId="30" xfId="0" applyFont="1" applyBorder="1"/>
    <xf numFmtId="0" fontId="20" fillId="16" borderId="26" xfId="0" applyFont="1" applyFill="1" applyBorder="1" applyAlignment="1">
      <alignment horizontal="center" vertical="center"/>
    </xf>
    <xf numFmtId="0" fontId="5" fillId="9" borderId="24" xfId="0" applyFont="1" applyFill="1" applyBorder="1" applyAlignment="1">
      <alignment horizontal="left" vertical="center" wrapText="1"/>
    </xf>
    <xf numFmtId="1" fontId="19" fillId="9" borderId="24" xfId="0" applyNumberFormat="1" applyFont="1" applyFill="1" applyBorder="1" applyAlignment="1">
      <alignment horizontal="center" vertical="center" wrapText="1"/>
    </xf>
    <xf numFmtId="0" fontId="5" fillId="8" borderId="24" xfId="0" applyFont="1" applyFill="1" applyBorder="1" applyAlignment="1">
      <alignment horizontal="center" vertical="center"/>
    </xf>
    <xf numFmtId="0" fontId="2" fillId="0" borderId="35" xfId="0" applyFont="1" applyBorder="1"/>
    <xf numFmtId="0" fontId="5" fillId="6" borderId="1" xfId="0" applyFont="1" applyFill="1" applyBorder="1" applyAlignment="1">
      <alignment horizontal="center" vertical="center" wrapText="1"/>
    </xf>
    <xf numFmtId="0" fontId="5" fillId="0" borderId="5" xfId="0" applyFont="1" applyBorder="1" applyAlignment="1">
      <alignment horizontal="center" vertical="center"/>
    </xf>
    <xf numFmtId="0" fontId="2" fillId="0" borderId="39" xfId="0" applyFont="1" applyBorder="1"/>
    <xf numFmtId="0" fontId="5" fillId="0" borderId="5" xfId="0" applyFont="1" applyBorder="1" applyAlignment="1">
      <alignment horizontal="center" vertical="center" wrapText="1"/>
    </xf>
    <xf numFmtId="0" fontId="5" fillId="7" borderId="42" xfId="0" applyFont="1" applyFill="1" applyBorder="1" applyAlignment="1">
      <alignment horizontal="center" vertical="center"/>
    </xf>
    <xf numFmtId="0" fontId="2" fillId="0" borderId="43" xfId="0" applyFont="1" applyBorder="1"/>
    <xf numFmtId="0" fontId="18" fillId="13" borderId="26" xfId="0" applyFont="1" applyFill="1" applyBorder="1" applyAlignment="1">
      <alignment horizontal="center" vertical="center"/>
    </xf>
    <xf numFmtId="0" fontId="5" fillId="14" borderId="1" xfId="0" applyFont="1" applyFill="1" applyBorder="1" applyAlignment="1">
      <alignment horizontal="center" vertical="center"/>
    </xf>
    <xf numFmtId="0" fontId="5" fillId="8" borderId="31" xfId="0" applyFont="1" applyFill="1" applyBorder="1" applyAlignment="1">
      <alignment vertical="center"/>
    </xf>
    <xf numFmtId="0" fontId="19" fillId="9" borderId="24" xfId="0" applyFont="1" applyFill="1" applyBorder="1" applyAlignment="1">
      <alignment horizontal="center" vertical="center" wrapText="1"/>
    </xf>
    <xf numFmtId="0" fontId="5" fillId="8" borderId="31" xfId="0" applyFont="1" applyFill="1" applyBorder="1" applyAlignment="1">
      <alignment horizontal="left" vertical="center"/>
    </xf>
    <xf numFmtId="0" fontId="5" fillId="12" borderId="5" xfId="0" applyFont="1" applyFill="1" applyBorder="1" applyAlignment="1">
      <alignment horizontal="center" vertical="center"/>
    </xf>
    <xf numFmtId="1" fontId="5" fillId="12" borderId="5" xfId="0" applyNumberFormat="1" applyFont="1" applyFill="1" applyBorder="1" applyAlignment="1">
      <alignment horizontal="center" vertical="center"/>
    </xf>
    <xf numFmtId="0" fontId="5" fillId="12" borderId="49" xfId="0" applyFont="1" applyFill="1" applyBorder="1" applyAlignment="1">
      <alignment horizontal="left" vertical="center"/>
    </xf>
    <xf numFmtId="0" fontId="2" fillId="0" borderId="50" xfId="0" applyFont="1" applyBorder="1"/>
    <xf numFmtId="0" fontId="6" fillId="12" borderId="1" xfId="0" applyFont="1" applyFill="1" applyBorder="1" applyAlignment="1">
      <alignment horizontal="left"/>
    </xf>
    <xf numFmtId="0" fontId="5" fillId="7" borderId="51" xfId="0" applyFont="1" applyFill="1" applyBorder="1" applyAlignment="1">
      <alignment horizontal="center" vertical="center"/>
    </xf>
    <xf numFmtId="0" fontId="2" fillId="0" borderId="52" xfId="0" applyFont="1" applyBorder="1"/>
    <xf numFmtId="0" fontId="5" fillId="20" borderId="1" xfId="0" applyFont="1" applyFill="1" applyBorder="1" applyAlignment="1">
      <alignment horizontal="center" vertical="center"/>
    </xf>
    <xf numFmtId="0" fontId="6" fillId="12" borderId="51" xfId="0" applyFont="1" applyFill="1" applyBorder="1" applyAlignment="1">
      <alignment horizontal="left"/>
    </xf>
    <xf numFmtId="0" fontId="2" fillId="0" borderId="58" xfId="0" applyFont="1" applyBorder="1"/>
    <xf numFmtId="0" fontId="4" fillId="9" borderId="5" xfId="0" applyFont="1" applyFill="1" applyBorder="1" applyAlignment="1">
      <alignment horizontal="center" vertical="center"/>
    </xf>
    <xf numFmtId="0" fontId="4" fillId="7" borderId="42" xfId="0" applyFont="1" applyFill="1" applyBorder="1" applyAlignment="1">
      <alignment horizontal="center" vertical="center"/>
    </xf>
    <xf numFmtId="0" fontId="4" fillId="26"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20" borderId="1" xfId="0" applyFont="1" applyFill="1" applyBorder="1" applyAlignment="1">
      <alignment horizontal="center" vertical="center"/>
    </xf>
    <xf numFmtId="0" fontId="5" fillId="7" borderId="59" xfId="0" applyFont="1" applyFill="1" applyBorder="1" applyAlignment="1">
      <alignment horizontal="center" vertical="center"/>
    </xf>
    <xf numFmtId="0" fontId="5" fillId="6" borderId="5" xfId="0" applyFont="1" applyFill="1" applyBorder="1" applyAlignment="1">
      <alignment horizontal="center" vertical="center" wrapText="1"/>
    </xf>
    <xf numFmtId="0" fontId="5" fillId="22" borderId="5" xfId="0" applyFont="1" applyFill="1" applyBorder="1" applyAlignment="1">
      <alignment horizontal="center" vertical="center" wrapText="1"/>
    </xf>
    <xf numFmtId="0" fontId="37" fillId="7" borderId="42" xfId="0" applyFont="1" applyFill="1" applyBorder="1" applyAlignment="1">
      <alignment horizontal="left" vertical="center"/>
    </xf>
    <xf numFmtId="0" fontId="40" fillId="0" borderId="0" xfId="0" applyFont="1" applyAlignment="1">
      <alignment horizontal="center"/>
    </xf>
    <xf numFmtId="0" fontId="42" fillId="0" borderId="0" xfId="0" applyFont="1" applyAlignment="1">
      <alignment horizontal="center"/>
    </xf>
    <xf numFmtId="0" fontId="34" fillId="25" borderId="63" xfId="0" applyFont="1" applyFill="1" applyBorder="1" applyAlignment="1">
      <alignment horizontal="center" vertical="center" textRotation="90" shrinkToFit="1"/>
    </xf>
    <xf numFmtId="0" fontId="2" fillId="0" borderId="74" xfId="0" applyFont="1" applyBorder="1"/>
    <xf numFmtId="0" fontId="2" fillId="0" borderId="94" xfId="0" applyFont="1" applyBorder="1"/>
    <xf numFmtId="0" fontId="48" fillId="31" borderId="5" xfId="0" applyFont="1" applyFill="1" applyBorder="1" applyAlignment="1">
      <alignment horizontal="center" shrinkToFit="1"/>
    </xf>
    <xf numFmtId="0" fontId="50" fillId="36" borderId="63" xfId="0" applyFont="1" applyFill="1" applyBorder="1" applyAlignment="1">
      <alignment horizontal="center" vertical="center"/>
    </xf>
    <xf numFmtId="0" fontId="52" fillId="31" borderId="12" xfId="0" applyFont="1" applyFill="1" applyBorder="1" applyAlignment="1">
      <alignment horizontal="center" vertical="center" shrinkToFit="1"/>
    </xf>
    <xf numFmtId="0" fontId="49" fillId="31" borderId="51" xfId="0" applyFont="1" applyFill="1" applyBorder="1" applyAlignment="1">
      <alignment horizontal="center" vertical="center" shrinkToFit="1"/>
    </xf>
    <xf numFmtId="0" fontId="50" fillId="36" borderId="5" xfId="0" applyFont="1" applyFill="1" applyBorder="1" applyAlignment="1">
      <alignment horizontal="center" vertical="center"/>
    </xf>
    <xf numFmtId="0" fontId="50" fillId="35" borderId="1" xfId="0" applyFont="1" applyFill="1" applyBorder="1" applyAlignment="1">
      <alignment horizontal="center"/>
    </xf>
    <xf numFmtId="0" fontId="2" fillId="0" borderId="86" xfId="0" applyFont="1" applyBorder="1"/>
    <xf numFmtId="0" fontId="34" fillId="30" borderId="63" xfId="0" applyFont="1" applyFill="1" applyBorder="1" applyAlignment="1">
      <alignment horizontal="center" vertical="center" textRotation="90" shrinkToFit="1"/>
    </xf>
    <xf numFmtId="0" fontId="46" fillId="31" borderId="64" xfId="0" applyFont="1" applyFill="1" applyBorder="1" applyAlignment="1">
      <alignment horizontal="center" vertical="center" shrinkToFit="1"/>
    </xf>
    <xf numFmtId="0" fontId="2" fillId="0" borderId="75" xfId="0" applyFont="1" applyBorder="1"/>
    <xf numFmtId="0" fontId="2" fillId="0" borderId="92" xfId="0" applyFont="1" applyBorder="1"/>
    <xf numFmtId="0" fontId="46" fillId="31" borderId="65" xfId="0" applyFont="1" applyFill="1" applyBorder="1" applyAlignment="1">
      <alignment horizontal="center" vertical="center" shrinkToFit="1"/>
    </xf>
    <xf numFmtId="0" fontId="34" fillId="34" borderId="70" xfId="0" applyFont="1" applyFill="1" applyBorder="1" applyAlignment="1">
      <alignment horizontal="center"/>
    </xf>
    <xf numFmtId="0" fontId="2" fillId="0" borderId="71" xfId="0" applyFont="1" applyBorder="1"/>
    <xf numFmtId="0" fontId="2" fillId="0" borderId="72" xfId="0" applyFont="1" applyBorder="1"/>
    <xf numFmtId="0" fontId="49" fillId="31" borderId="80" xfId="0" applyFont="1" applyFill="1" applyBorder="1" applyAlignment="1">
      <alignment horizontal="center" vertical="center" shrinkToFit="1"/>
    </xf>
    <xf numFmtId="0" fontId="2" fillId="0" borderId="81" xfId="0" applyFont="1" applyBorder="1"/>
    <xf numFmtId="0" fontId="2" fillId="0" borderId="82" xfId="0" applyFont="1" applyBorder="1"/>
    <xf numFmtId="0" fontId="50" fillId="35" borderId="85" xfId="0" applyFont="1" applyFill="1" applyBorder="1" applyAlignment="1">
      <alignment horizontal="center"/>
    </xf>
    <xf numFmtId="0" fontId="47" fillId="32" borderId="67" xfId="0" applyFont="1" applyFill="1" applyBorder="1" applyAlignment="1">
      <alignment horizontal="center" vertical="center" wrapText="1"/>
    </xf>
    <xf numFmtId="0" fontId="2" fillId="0" borderId="68" xfId="0" applyFont="1" applyBorder="1"/>
    <xf numFmtId="0" fontId="2" fillId="0" borderId="69" xfId="0" applyFont="1" applyBorder="1"/>
    <xf numFmtId="0" fontId="35" fillId="33" borderId="70" xfId="0" applyFont="1" applyFill="1" applyBorder="1" applyAlignment="1">
      <alignment horizontal="center" vertical="center" wrapText="1"/>
    </xf>
    <xf numFmtId="0" fontId="43" fillId="29" borderId="61" xfId="0" applyFont="1" applyFill="1" applyBorder="1" applyAlignment="1">
      <alignment horizontal="center" wrapText="1"/>
    </xf>
    <xf numFmtId="0" fontId="2" fillId="0" borderId="62" xfId="0" applyFont="1" applyBorder="1"/>
    <xf numFmtId="0" fontId="43" fillId="29" borderId="42" xfId="0" applyFont="1" applyFill="1" applyBorder="1" applyAlignment="1">
      <alignment horizontal="left"/>
    </xf>
    <xf numFmtId="0" fontId="49" fillId="31" borderId="59" xfId="0" applyFont="1" applyFill="1" applyBorder="1" applyAlignment="1">
      <alignment horizontal="center" vertical="center" shrinkToFit="1"/>
    </xf>
    <xf numFmtId="0" fontId="46" fillId="31" borderId="65" xfId="0" applyFont="1" applyFill="1" applyBorder="1" applyAlignment="1">
      <alignment horizontal="center" vertical="center"/>
    </xf>
    <xf numFmtId="0" fontId="46" fillId="31" borderId="66" xfId="0" applyFont="1" applyFill="1" applyBorder="1" applyAlignment="1">
      <alignment horizontal="center" vertical="center"/>
    </xf>
    <xf numFmtId="0" fontId="2" fillId="0" borderId="76" xfId="0" applyFont="1" applyBorder="1"/>
    <xf numFmtId="0" fontId="2" fillId="0" borderId="83" xfId="0" applyFont="1" applyBorder="1"/>
    <xf numFmtId="0" fontId="50" fillId="36" borderId="5" xfId="0" applyFont="1" applyFill="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vertical="center"/>
    </xf>
    <xf numFmtId="0" fontId="9" fillId="0" borderId="1" xfId="0" applyFont="1" applyBorder="1" applyAlignment="1">
      <alignment wrapText="1"/>
    </xf>
  </cellXfs>
  <cellStyles count="1">
    <cellStyle name="Normal" xfId="0" builtinId="0"/>
  </cellStyles>
  <dxfs count="11">
    <dxf>
      <font>
        <color rgb="FF9C0006"/>
      </font>
      <fill>
        <patternFill patternType="solid">
          <fgColor rgb="FFFFC7CE"/>
          <bgColor rgb="FFFFC7CE"/>
        </patternFill>
      </fill>
    </dxf>
    <dxf>
      <font>
        <color rgb="FF9C0006"/>
      </font>
      <fill>
        <patternFill patternType="solid">
          <fgColor rgb="FFFFC7CE"/>
          <bgColor rgb="FFFFC7CE"/>
        </patternFill>
      </fill>
    </dxf>
    <dxf>
      <font>
        <color theme="0"/>
      </font>
      <fill>
        <patternFill patternType="none"/>
      </fill>
    </dxf>
    <dxf>
      <font>
        <color rgb="FFFF0000"/>
      </font>
      <fill>
        <patternFill patternType="none"/>
      </fill>
    </dxf>
    <dxf>
      <font>
        <color rgb="FF3399FF"/>
      </font>
      <fill>
        <patternFill patternType="none"/>
      </fill>
    </dxf>
    <dxf>
      <font>
        <color rgb="FF000000"/>
      </font>
      <fill>
        <patternFill patternType="none"/>
      </fill>
    </dxf>
    <dxf>
      <font>
        <color rgb="FF9900CC"/>
      </font>
      <fill>
        <patternFill patternType="none"/>
      </fill>
    </dxf>
    <dxf>
      <font>
        <color rgb="FF00CC00"/>
      </font>
      <fill>
        <patternFill patternType="none"/>
      </fill>
    </dxf>
    <dxf>
      <font>
        <color rgb="FFFF3399"/>
      </font>
      <fill>
        <patternFill patternType="none"/>
      </fill>
    </dxf>
    <dxf>
      <font>
        <color rgb="FFFF9900"/>
      </font>
      <fill>
        <patternFill patternType="none"/>
      </fill>
    </dxf>
    <dxf>
      <font>
        <color rgb="FFCC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CO ATTAINMENT</a:t>
            </a:r>
          </a:p>
        </c:rich>
      </c:tx>
      <c:layout>
        <c:manualLayout>
          <c:xMode val="edge"/>
          <c:yMode val="edge"/>
          <c:x val="0.29709755495596596"/>
          <c:y val="2.1637891927951985E-2"/>
        </c:manualLayout>
      </c:layout>
      <c:overlay val="0"/>
    </c:title>
    <c:autoTitleDeleted val="0"/>
    <c:plotArea>
      <c:layout/>
      <c:barChart>
        <c:barDir val="col"/>
        <c:grouping val="clustered"/>
        <c:varyColors val="1"/>
        <c:ser>
          <c:idx val="0"/>
          <c:order val="0"/>
          <c:spPr>
            <a:solidFill>
              <a:srgbClr val="ED7D31"/>
            </a:solidFill>
            <a:ln cmpd="sng">
              <a:solidFill>
                <a:srgbClr val="000000"/>
              </a:solidFill>
            </a:ln>
          </c:spPr>
          <c:invertIfNegative val="1"/>
          <c:cat>
            <c:strRef>
              <c:f>'PO ATTAINMENT '!$B$3:$G$3</c:f>
              <c:strCache>
                <c:ptCount val="6"/>
                <c:pt idx="0">
                  <c:v>CO1</c:v>
                </c:pt>
                <c:pt idx="1">
                  <c:v>CO2</c:v>
                </c:pt>
                <c:pt idx="2">
                  <c:v>CO3</c:v>
                </c:pt>
                <c:pt idx="3">
                  <c:v>CO4</c:v>
                </c:pt>
                <c:pt idx="4">
                  <c:v>CO5</c:v>
                </c:pt>
                <c:pt idx="5">
                  <c:v>CO6</c:v>
                </c:pt>
              </c:strCache>
            </c:strRef>
          </c:cat>
          <c:val>
            <c:numRef>
              <c:f>'PO ATTAINMENT '!$B$4:$G$4</c:f>
              <c:numCache>
                <c:formatCode>0.00</c:formatCode>
                <c:ptCount val="6"/>
                <c:pt idx="0">
                  <c:v>2.9820000000000002</c:v>
                </c:pt>
                <c:pt idx="1">
                  <c:v>2.9930000000000003</c:v>
                </c:pt>
                <c:pt idx="2">
                  <c:v>2.988</c:v>
                </c:pt>
                <c:pt idx="3">
                  <c:v>2.5570000000000004</c:v>
                </c:pt>
                <c:pt idx="4">
                  <c:v>2.988</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32-7344-B268-6303A47E67C2}"/>
            </c:ext>
          </c:extLst>
        </c:ser>
        <c:dLbls>
          <c:showLegendKey val="0"/>
          <c:showVal val="0"/>
          <c:showCatName val="0"/>
          <c:showSerName val="0"/>
          <c:showPercent val="0"/>
          <c:showBubbleSize val="0"/>
        </c:dLbls>
        <c:gapWidth val="150"/>
        <c:axId val="1086039662"/>
        <c:axId val="1190598443"/>
      </c:barChart>
      <c:catAx>
        <c:axId val="1086039662"/>
        <c:scaling>
          <c:orientation val="minMax"/>
        </c:scaling>
        <c:delete val="0"/>
        <c:axPos val="b"/>
        <c:title>
          <c:tx>
            <c:rich>
              <a:bodyPr/>
              <a:lstStyle/>
              <a:p>
                <a:pPr lvl="0">
                  <a:defRPr sz="1000" b="0" i="0">
                    <a:solidFill>
                      <a:srgbClr val="000000"/>
                    </a:solidFill>
                    <a:latin typeface="+mn-lt"/>
                  </a:defRPr>
                </a:pPr>
                <a:r>
                  <a:rPr lang="en-IN" sz="1000" b="0" i="0">
                    <a:solidFill>
                      <a:srgbClr val="000000"/>
                    </a:solidFill>
                    <a:latin typeface="+mn-lt"/>
                  </a:rPr>
                  <a:t>COs</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90598443"/>
        <c:crosses val="autoZero"/>
        <c:auto val="1"/>
        <c:lblAlgn val="ctr"/>
        <c:lblOffset val="100"/>
        <c:noMultiLvlLbl val="1"/>
      </c:catAx>
      <c:valAx>
        <c:axId val="1190598443"/>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IN" sz="1000" b="0" i="0">
                    <a:solidFill>
                      <a:srgbClr val="000000"/>
                    </a:solidFill>
                    <a:latin typeface="+mn-lt"/>
                  </a:rPr>
                  <a:t>Attainment Level</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086039662"/>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s>
</file>

<file path=xl/drawings/_rels/drawing9.xml.rels><?xml version="1.0" encoding="UTF-8" standalone="yes"?>
<Relationships xmlns="http://schemas.openxmlformats.org/package/2006/relationships"><Relationship Id="rId1" Type="http://schemas.openxmlformats.org/officeDocument/2006/relationships/image" Target="../media/image4.jpg"/></Relationships>
</file>

<file path=xl/drawings/_rels/drawing1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314325</xdr:colOff>
      <xdr:row>0</xdr:row>
      <xdr:rowOff>142875</xdr:rowOff>
    </xdr:from>
    <xdr:ext cx="1123950" cy="11525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104775</xdr:rowOff>
    </xdr:from>
    <xdr:ext cx="962025" cy="99060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1152525</xdr:colOff>
      <xdr:row>6</xdr:row>
      <xdr:rowOff>47625</xdr:rowOff>
    </xdr:from>
    <xdr:ext cx="962025" cy="990600"/>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14</xdr:col>
      <xdr:colOff>447675</xdr:colOff>
      <xdr:row>6</xdr:row>
      <xdr:rowOff>66675</xdr:rowOff>
    </xdr:from>
    <xdr:ext cx="981075" cy="990600"/>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561975</xdr:colOff>
      <xdr:row>0</xdr:row>
      <xdr:rowOff>66675</xdr:rowOff>
    </xdr:from>
    <xdr:ext cx="876300" cy="923925"/>
    <xdr:pic>
      <xdr:nvPicPr>
        <xdr:cNvPr id="2" name="image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257175</xdr:colOff>
      <xdr:row>0</xdr:row>
      <xdr:rowOff>66675</xdr:rowOff>
    </xdr:from>
    <xdr:ext cx="1085850" cy="866775"/>
    <xdr:pic>
      <xdr:nvPicPr>
        <xdr:cNvPr id="2" name="image1.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257175</xdr:colOff>
      <xdr:row>0</xdr:row>
      <xdr:rowOff>66675</xdr:rowOff>
    </xdr:from>
    <xdr:ext cx="876300" cy="800100"/>
    <xdr:pic>
      <xdr:nvPicPr>
        <xdr:cNvPr id="2" name="image2.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295275</xdr:colOff>
      <xdr:row>0</xdr:row>
      <xdr:rowOff>76200</xdr:rowOff>
    </xdr:from>
    <xdr:ext cx="666750" cy="657225"/>
    <xdr:pic>
      <xdr:nvPicPr>
        <xdr:cNvPr id="2" name="image3.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1114425</xdr:colOff>
      <xdr:row>0</xdr:row>
      <xdr:rowOff>85725</xdr:rowOff>
    </xdr:from>
    <xdr:ext cx="752475" cy="781050"/>
    <xdr:pic>
      <xdr:nvPicPr>
        <xdr:cNvPr id="2" name="image4.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16</xdr:col>
      <xdr:colOff>9525</xdr:colOff>
      <xdr:row>10</xdr:row>
      <xdr:rowOff>152400</xdr:rowOff>
    </xdr:from>
    <xdr:ext cx="7029450" cy="3876675"/>
    <xdr:graphicFrame macro="">
      <xdr:nvGraphicFramePr>
        <xdr:cNvPr id="2094598170" name="Chart 1">
          <a:extLst>
            <a:ext uri="{FF2B5EF4-FFF2-40B4-BE49-F238E27FC236}">
              <a16:creationId xmlns:a16="http://schemas.microsoft.com/office/drawing/2014/main" id="{00000000-0008-0000-0A00-00001A08D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361950</xdr:colOff>
      <xdr:row>0</xdr:row>
      <xdr:rowOff>19050</xdr:rowOff>
    </xdr:from>
    <xdr:ext cx="923925" cy="742950"/>
    <xdr:pic>
      <xdr:nvPicPr>
        <xdr:cNvPr id="2" name="image5.jp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97"/>
  <sheetViews>
    <sheetView tabSelected="1" workbookViewId="0">
      <selection activeCell="B7" sqref="B7:I7"/>
    </sheetView>
  </sheetViews>
  <sheetFormatPr baseColWidth="10" defaultColWidth="14.5" defaultRowHeight="15" customHeight="1" x14ac:dyDescent="0.2"/>
  <cols>
    <col min="1" max="1" width="22.5" customWidth="1"/>
    <col min="2" max="7" width="5.1640625" customWidth="1"/>
    <col min="8" max="8" width="4.5" customWidth="1"/>
    <col min="9" max="9" width="5" customWidth="1"/>
    <col min="10" max="10" width="4.5" customWidth="1"/>
    <col min="11" max="11" width="11.6640625" customWidth="1"/>
    <col min="12" max="12" width="12.5" customWidth="1"/>
    <col min="13" max="13" width="8.83203125" customWidth="1"/>
    <col min="14" max="14" width="4.1640625" hidden="1" customWidth="1"/>
    <col min="15" max="15" width="8.5" customWidth="1"/>
    <col min="16" max="16" width="9.1640625" hidden="1" customWidth="1"/>
    <col min="17" max="17" width="18.5" customWidth="1"/>
    <col min="18" max="20" width="8.6640625" customWidth="1"/>
  </cols>
  <sheetData>
    <row r="1" spans="1:20" ht="105.75" customHeight="1" x14ac:dyDescent="0.2">
      <c r="A1" s="315" t="s">
        <v>0</v>
      </c>
      <c r="B1" s="302"/>
      <c r="C1" s="302"/>
      <c r="D1" s="302"/>
      <c r="E1" s="302"/>
      <c r="F1" s="302"/>
      <c r="G1" s="302"/>
      <c r="H1" s="302"/>
      <c r="I1" s="302"/>
      <c r="J1" s="302"/>
      <c r="K1" s="302"/>
      <c r="L1" s="302"/>
      <c r="M1" s="302"/>
      <c r="N1" s="302"/>
      <c r="O1" s="302"/>
      <c r="P1" s="302"/>
      <c r="Q1" s="303"/>
    </row>
    <row r="3" spans="1:20" ht="40.5" customHeight="1" x14ac:dyDescent="0.2">
      <c r="A3" s="316" t="s">
        <v>1</v>
      </c>
      <c r="B3" s="302"/>
      <c r="C3" s="302"/>
      <c r="D3" s="302"/>
      <c r="E3" s="302"/>
      <c r="F3" s="302"/>
      <c r="G3" s="302"/>
      <c r="H3" s="302"/>
      <c r="I3" s="302"/>
      <c r="J3" s="302"/>
      <c r="K3" s="302"/>
      <c r="L3" s="302"/>
      <c r="M3" s="302"/>
      <c r="N3" s="302"/>
      <c r="O3" s="302"/>
      <c r="P3" s="302"/>
      <c r="Q3" s="303"/>
    </row>
    <row r="4" spans="1:20" ht="26.25" customHeight="1" x14ac:dyDescent="0.2">
      <c r="A4" s="317" t="s">
        <v>2</v>
      </c>
      <c r="B4" s="302"/>
      <c r="C4" s="302"/>
      <c r="D4" s="302"/>
      <c r="E4" s="302"/>
      <c r="F4" s="302"/>
      <c r="G4" s="302"/>
      <c r="H4" s="302"/>
      <c r="I4" s="302"/>
      <c r="J4" s="302"/>
      <c r="K4" s="302"/>
      <c r="L4" s="302"/>
      <c r="M4" s="302"/>
      <c r="N4" s="302"/>
      <c r="O4" s="302"/>
      <c r="P4" s="302"/>
      <c r="Q4" s="303"/>
    </row>
    <row r="6" spans="1:20" ht="18" x14ac:dyDescent="0.2">
      <c r="A6" s="1" t="s">
        <v>3</v>
      </c>
      <c r="B6" s="318" t="s">
        <v>4</v>
      </c>
      <c r="C6" s="302"/>
      <c r="D6" s="302"/>
      <c r="E6" s="302"/>
      <c r="F6" s="302"/>
      <c r="G6" s="302"/>
      <c r="H6" s="302"/>
      <c r="I6" s="303"/>
      <c r="L6" s="2" t="s">
        <v>5</v>
      </c>
      <c r="M6" s="2" t="s">
        <v>6</v>
      </c>
      <c r="N6" s="314" t="s">
        <v>7</v>
      </c>
      <c r="O6" s="302"/>
      <c r="P6" s="302"/>
      <c r="Q6" s="302"/>
      <c r="R6" s="302"/>
      <c r="S6" s="302"/>
      <c r="T6" s="303"/>
    </row>
    <row r="7" spans="1:20" ht="21.75" customHeight="1" x14ac:dyDescent="0.2">
      <c r="A7" s="1" t="s">
        <v>8</v>
      </c>
      <c r="B7" s="301" t="s">
        <v>9</v>
      </c>
      <c r="C7" s="302"/>
      <c r="D7" s="302"/>
      <c r="E7" s="302"/>
      <c r="F7" s="302"/>
      <c r="G7" s="302"/>
      <c r="H7" s="302"/>
      <c r="I7" s="303"/>
      <c r="L7" s="312">
        <v>65</v>
      </c>
      <c r="M7" s="2" t="s">
        <v>10</v>
      </c>
      <c r="N7" s="314" t="s">
        <v>11</v>
      </c>
      <c r="O7" s="302"/>
      <c r="P7" s="302"/>
      <c r="Q7" s="302"/>
      <c r="R7" s="302"/>
      <c r="S7" s="302"/>
      <c r="T7" s="303"/>
    </row>
    <row r="8" spans="1:20" ht="19.5" customHeight="1" x14ac:dyDescent="0.2">
      <c r="A8" s="1" t="s">
        <v>12</v>
      </c>
      <c r="B8" s="301" t="s">
        <v>13</v>
      </c>
      <c r="C8" s="302"/>
      <c r="D8" s="302"/>
      <c r="E8" s="302"/>
      <c r="F8" s="302"/>
      <c r="G8" s="302"/>
      <c r="H8" s="302"/>
      <c r="I8" s="303"/>
      <c r="L8" s="313"/>
      <c r="M8" s="2" t="s">
        <v>14</v>
      </c>
      <c r="N8" s="314" t="s">
        <v>15</v>
      </c>
      <c r="O8" s="302"/>
      <c r="P8" s="302"/>
      <c r="Q8" s="302"/>
      <c r="R8" s="302"/>
      <c r="S8" s="302"/>
      <c r="T8" s="303"/>
    </row>
    <row r="9" spans="1:20" ht="19.5" customHeight="1" x14ac:dyDescent="0.2">
      <c r="A9" s="1" t="s">
        <v>16</v>
      </c>
      <c r="B9" s="301" t="s">
        <v>17</v>
      </c>
      <c r="C9" s="302"/>
      <c r="D9" s="302"/>
      <c r="E9" s="302"/>
      <c r="F9" s="302"/>
      <c r="G9" s="302"/>
      <c r="H9" s="302"/>
      <c r="I9" s="303"/>
    </row>
    <row r="10" spans="1:20" ht="19.5" customHeight="1" x14ac:dyDescent="0.2">
      <c r="A10" s="1" t="s">
        <v>18</v>
      </c>
      <c r="B10" s="301" t="s">
        <v>19</v>
      </c>
      <c r="C10" s="302"/>
      <c r="D10" s="302"/>
      <c r="E10" s="302"/>
      <c r="F10" s="302"/>
      <c r="G10" s="302"/>
      <c r="H10" s="302"/>
      <c r="I10" s="303"/>
    </row>
    <row r="11" spans="1:20" ht="19.5" customHeight="1" x14ac:dyDescent="0.2">
      <c r="A11" s="1" t="s">
        <v>20</v>
      </c>
      <c r="B11" s="301" t="s">
        <v>21</v>
      </c>
      <c r="C11" s="302"/>
      <c r="D11" s="302"/>
      <c r="E11" s="302"/>
      <c r="F11" s="302"/>
      <c r="G11" s="302"/>
      <c r="H11" s="302"/>
      <c r="I11" s="303"/>
    </row>
    <row r="12" spans="1:20" ht="18" customHeight="1" x14ac:dyDescent="0.2">
      <c r="A12" s="1" t="s">
        <v>22</v>
      </c>
      <c r="B12" s="301">
        <v>65</v>
      </c>
      <c r="C12" s="302"/>
      <c r="D12" s="302"/>
      <c r="E12" s="302"/>
      <c r="F12" s="302"/>
      <c r="G12" s="302"/>
      <c r="H12" s="302"/>
      <c r="I12" s="303"/>
    </row>
    <row r="16" spans="1:20" ht="31.5" customHeight="1" x14ac:dyDescent="0.2">
      <c r="A16" s="304" t="s">
        <v>23</v>
      </c>
      <c r="B16" s="302"/>
      <c r="C16" s="302"/>
      <c r="D16" s="302"/>
      <c r="E16" s="302"/>
      <c r="F16" s="302"/>
      <c r="G16" s="302"/>
      <c r="H16" s="302"/>
      <c r="I16" s="302"/>
      <c r="J16" s="302"/>
      <c r="K16" s="302"/>
      <c r="L16" s="302"/>
      <c r="M16" s="302"/>
      <c r="N16" s="303"/>
    </row>
    <row r="18" spans="1:17" ht="32.25" customHeight="1" x14ac:dyDescent="0.2">
      <c r="A18" s="3" t="s">
        <v>24</v>
      </c>
      <c r="B18" s="413" t="s">
        <v>25</v>
      </c>
      <c r="C18" s="302"/>
      <c r="D18" s="302"/>
      <c r="E18" s="302"/>
      <c r="F18" s="302"/>
      <c r="G18" s="302"/>
      <c r="H18" s="302"/>
      <c r="I18" s="302"/>
      <c r="J18" s="302"/>
      <c r="K18" s="302"/>
      <c r="L18" s="302"/>
      <c r="M18" s="303"/>
      <c r="N18" s="4"/>
    </row>
    <row r="19" spans="1:17" ht="28.5" customHeight="1" x14ac:dyDescent="0.2">
      <c r="A19" s="3" t="s">
        <v>26</v>
      </c>
      <c r="B19" s="414" t="s">
        <v>27</v>
      </c>
      <c r="C19" s="302"/>
      <c r="D19" s="302"/>
      <c r="E19" s="302"/>
      <c r="F19" s="302"/>
      <c r="G19" s="302"/>
      <c r="H19" s="302"/>
      <c r="I19" s="302"/>
      <c r="J19" s="302"/>
      <c r="K19" s="302"/>
      <c r="L19" s="302"/>
      <c r="M19" s="303"/>
      <c r="N19" s="4"/>
    </row>
    <row r="20" spans="1:17" ht="36" customHeight="1" x14ac:dyDescent="0.2">
      <c r="A20" s="3" t="s">
        <v>28</v>
      </c>
      <c r="B20" s="413" t="s">
        <v>29</v>
      </c>
      <c r="C20" s="302"/>
      <c r="D20" s="302"/>
      <c r="E20" s="302"/>
      <c r="F20" s="302"/>
      <c r="G20" s="302"/>
      <c r="H20" s="302"/>
      <c r="I20" s="302"/>
      <c r="J20" s="302"/>
      <c r="K20" s="302"/>
      <c r="L20" s="302"/>
      <c r="M20" s="303"/>
      <c r="N20" s="5"/>
    </row>
    <row r="21" spans="1:17" ht="29.25" customHeight="1" x14ac:dyDescent="0.2">
      <c r="A21" s="6" t="s">
        <v>30</v>
      </c>
      <c r="B21" s="415" t="s">
        <v>31</v>
      </c>
      <c r="C21" s="302"/>
      <c r="D21" s="302"/>
      <c r="E21" s="302"/>
      <c r="F21" s="302"/>
      <c r="G21" s="302"/>
      <c r="H21" s="302"/>
      <c r="I21" s="302"/>
      <c r="J21" s="302"/>
      <c r="K21" s="302"/>
      <c r="L21" s="302"/>
      <c r="M21" s="303"/>
      <c r="N21" s="4"/>
    </row>
    <row r="22" spans="1:17" ht="33" customHeight="1" x14ac:dyDescent="0.2">
      <c r="A22" s="3" t="s">
        <v>32</v>
      </c>
      <c r="B22" s="415" t="s">
        <v>33</v>
      </c>
      <c r="C22" s="302"/>
      <c r="D22" s="302"/>
      <c r="E22" s="302"/>
      <c r="F22" s="302"/>
      <c r="G22" s="302"/>
      <c r="H22" s="302"/>
      <c r="I22" s="302"/>
      <c r="J22" s="302"/>
      <c r="K22" s="302"/>
      <c r="L22" s="302"/>
      <c r="M22" s="303"/>
      <c r="N22" s="4"/>
    </row>
    <row r="23" spans="1:17" ht="15.75" customHeight="1" x14ac:dyDescent="0.2"/>
    <row r="24" spans="1:17" ht="15.75" customHeight="1" x14ac:dyDescent="0.2"/>
    <row r="25" spans="1:17" ht="30.75" customHeight="1" x14ac:dyDescent="0.2">
      <c r="A25" s="304" t="s">
        <v>34</v>
      </c>
      <c r="B25" s="302"/>
      <c r="C25" s="302"/>
      <c r="D25" s="302"/>
      <c r="E25" s="302"/>
      <c r="F25" s="302"/>
      <c r="G25" s="302"/>
      <c r="H25" s="302"/>
      <c r="I25" s="302"/>
      <c r="J25" s="302"/>
      <c r="K25" s="302"/>
      <c r="L25" s="302"/>
      <c r="M25" s="302"/>
      <c r="N25" s="302"/>
      <c r="O25" s="302"/>
      <c r="P25" s="302"/>
      <c r="Q25" s="303"/>
    </row>
    <row r="26" spans="1:17" ht="15.75" customHeight="1" x14ac:dyDescent="0.2"/>
    <row r="27" spans="1:17" ht="60.75" customHeight="1" x14ac:dyDescent="0.2">
      <c r="A27" s="7">
        <v>1</v>
      </c>
      <c r="B27" s="305" t="s">
        <v>35</v>
      </c>
      <c r="C27" s="302"/>
      <c r="D27" s="302"/>
      <c r="E27" s="302"/>
      <c r="F27" s="302"/>
      <c r="G27" s="302"/>
      <c r="H27" s="302"/>
      <c r="I27" s="302"/>
      <c r="J27" s="302"/>
      <c r="K27" s="302"/>
      <c r="L27" s="302"/>
      <c r="M27" s="302"/>
      <c r="N27" s="302"/>
      <c r="O27" s="302"/>
      <c r="P27" s="302"/>
      <c r="Q27" s="303"/>
    </row>
    <row r="28" spans="1:17" ht="58.5" customHeight="1" x14ac:dyDescent="0.2">
      <c r="A28" s="7">
        <v>2</v>
      </c>
      <c r="B28" s="305" t="s">
        <v>36</v>
      </c>
      <c r="C28" s="302"/>
      <c r="D28" s="302"/>
      <c r="E28" s="302"/>
      <c r="F28" s="302"/>
      <c r="G28" s="302"/>
      <c r="H28" s="302"/>
      <c r="I28" s="302"/>
      <c r="J28" s="302"/>
      <c r="K28" s="302"/>
      <c r="L28" s="302"/>
      <c r="M28" s="302"/>
      <c r="N28" s="302"/>
      <c r="O28" s="302"/>
      <c r="P28" s="302"/>
      <c r="Q28" s="303"/>
    </row>
    <row r="29" spans="1:17" ht="54" customHeight="1" x14ac:dyDescent="0.2">
      <c r="A29" s="7">
        <v>3</v>
      </c>
      <c r="B29" s="305" t="s">
        <v>37</v>
      </c>
      <c r="C29" s="302"/>
      <c r="D29" s="302"/>
      <c r="E29" s="302"/>
      <c r="F29" s="302"/>
      <c r="G29" s="302"/>
      <c r="H29" s="302"/>
      <c r="I29" s="302"/>
      <c r="J29" s="302"/>
      <c r="K29" s="302"/>
      <c r="L29" s="302"/>
      <c r="M29" s="302"/>
      <c r="N29" s="302"/>
      <c r="O29" s="302"/>
      <c r="P29" s="302"/>
      <c r="Q29" s="303"/>
    </row>
    <row r="30" spans="1:17" ht="54" customHeight="1" x14ac:dyDescent="0.2">
      <c r="A30" s="7">
        <v>4</v>
      </c>
      <c r="B30" s="305" t="s">
        <v>38</v>
      </c>
      <c r="C30" s="302"/>
      <c r="D30" s="302"/>
      <c r="E30" s="302"/>
      <c r="F30" s="302"/>
      <c r="G30" s="302"/>
      <c r="H30" s="302"/>
      <c r="I30" s="302"/>
      <c r="J30" s="302"/>
      <c r="K30" s="302"/>
      <c r="L30" s="302"/>
      <c r="M30" s="302"/>
      <c r="N30" s="302"/>
      <c r="O30" s="302"/>
      <c r="P30" s="302"/>
      <c r="Q30" s="303"/>
    </row>
    <row r="31" spans="1:17" ht="66" customHeight="1" x14ac:dyDescent="0.2">
      <c r="A31" s="7">
        <v>5</v>
      </c>
      <c r="B31" s="305" t="s">
        <v>39</v>
      </c>
      <c r="C31" s="302"/>
      <c r="D31" s="302"/>
      <c r="E31" s="302"/>
      <c r="F31" s="302"/>
      <c r="G31" s="302"/>
      <c r="H31" s="302"/>
      <c r="I31" s="302"/>
      <c r="J31" s="302"/>
      <c r="K31" s="302"/>
      <c r="L31" s="302"/>
      <c r="M31" s="302"/>
      <c r="N31" s="302"/>
      <c r="O31" s="302"/>
      <c r="P31" s="302"/>
      <c r="Q31" s="303"/>
    </row>
    <row r="32" spans="1:17" ht="59.25" customHeight="1" x14ac:dyDescent="0.2">
      <c r="A32" s="7">
        <v>6</v>
      </c>
      <c r="B32" s="305" t="s">
        <v>40</v>
      </c>
      <c r="C32" s="302"/>
      <c r="D32" s="302"/>
      <c r="E32" s="302"/>
      <c r="F32" s="302"/>
      <c r="G32" s="302"/>
      <c r="H32" s="302"/>
      <c r="I32" s="302"/>
      <c r="J32" s="302"/>
      <c r="K32" s="302"/>
      <c r="L32" s="302"/>
      <c r="M32" s="302"/>
      <c r="N32" s="302"/>
      <c r="O32" s="302"/>
      <c r="P32" s="302"/>
      <c r="Q32" s="303"/>
    </row>
    <row r="33" spans="1:17" ht="55.5" customHeight="1" x14ac:dyDescent="0.2">
      <c r="A33" s="7">
        <v>8</v>
      </c>
      <c r="B33" s="305" t="s">
        <v>41</v>
      </c>
      <c r="C33" s="302"/>
      <c r="D33" s="302"/>
      <c r="E33" s="302"/>
      <c r="F33" s="302"/>
      <c r="G33" s="302"/>
      <c r="H33" s="302"/>
      <c r="I33" s="302"/>
      <c r="J33" s="302"/>
      <c r="K33" s="302"/>
      <c r="L33" s="302"/>
      <c r="M33" s="302"/>
      <c r="N33" s="302"/>
      <c r="O33" s="302"/>
      <c r="P33" s="302"/>
      <c r="Q33" s="303"/>
    </row>
    <row r="34" spans="1:17" ht="55.5" customHeight="1" x14ac:dyDescent="0.2">
      <c r="A34" s="7">
        <v>8</v>
      </c>
      <c r="B34" s="305" t="s">
        <v>42</v>
      </c>
      <c r="C34" s="302"/>
      <c r="D34" s="302"/>
      <c r="E34" s="302"/>
      <c r="F34" s="302"/>
      <c r="G34" s="302"/>
      <c r="H34" s="302"/>
      <c r="I34" s="302"/>
      <c r="J34" s="302"/>
      <c r="K34" s="302"/>
      <c r="L34" s="302"/>
      <c r="M34" s="302"/>
      <c r="N34" s="302"/>
      <c r="O34" s="302"/>
      <c r="P34" s="302"/>
      <c r="Q34" s="303"/>
    </row>
    <row r="35" spans="1:17" ht="60.75" customHeight="1" x14ac:dyDescent="0.2">
      <c r="A35" s="7">
        <v>9</v>
      </c>
      <c r="B35" s="305" t="s">
        <v>43</v>
      </c>
      <c r="C35" s="302"/>
      <c r="D35" s="302"/>
      <c r="E35" s="302"/>
      <c r="F35" s="302"/>
      <c r="G35" s="302"/>
      <c r="H35" s="302"/>
      <c r="I35" s="302"/>
      <c r="J35" s="302"/>
      <c r="K35" s="302"/>
      <c r="L35" s="302"/>
      <c r="M35" s="302"/>
      <c r="N35" s="302"/>
      <c r="O35" s="302"/>
      <c r="P35" s="302"/>
      <c r="Q35" s="303"/>
    </row>
    <row r="36" spans="1:17" ht="59.25" customHeight="1" x14ac:dyDescent="0.2">
      <c r="A36" s="7">
        <v>10</v>
      </c>
      <c r="B36" s="305" t="s">
        <v>44</v>
      </c>
      <c r="C36" s="302"/>
      <c r="D36" s="302"/>
      <c r="E36" s="302"/>
      <c r="F36" s="302"/>
      <c r="G36" s="302"/>
      <c r="H36" s="302"/>
      <c r="I36" s="302"/>
      <c r="J36" s="302"/>
      <c r="K36" s="302"/>
      <c r="L36" s="302"/>
      <c r="M36" s="302"/>
      <c r="N36" s="302"/>
      <c r="O36" s="302"/>
      <c r="P36" s="302"/>
      <c r="Q36" s="303"/>
    </row>
    <row r="37" spans="1:17" ht="56.25" customHeight="1" x14ac:dyDescent="0.2">
      <c r="A37" s="7">
        <v>11</v>
      </c>
      <c r="B37" s="305" t="s">
        <v>45</v>
      </c>
      <c r="C37" s="302"/>
      <c r="D37" s="302"/>
      <c r="E37" s="302"/>
      <c r="F37" s="302"/>
      <c r="G37" s="302"/>
      <c r="H37" s="302"/>
      <c r="I37" s="302"/>
      <c r="J37" s="302"/>
      <c r="K37" s="302"/>
      <c r="L37" s="302"/>
      <c r="M37" s="302"/>
      <c r="N37" s="302"/>
      <c r="O37" s="302"/>
      <c r="P37" s="302"/>
      <c r="Q37" s="303"/>
    </row>
    <row r="38" spans="1:17" ht="15.75" customHeight="1" x14ac:dyDescent="0.2"/>
    <row r="39" spans="1:17" ht="15.75" customHeight="1" x14ac:dyDescent="0.2"/>
    <row r="40" spans="1:17" ht="15.75" customHeight="1" x14ac:dyDescent="0.2"/>
    <row r="41" spans="1:17" ht="31.5" customHeight="1" x14ac:dyDescent="0.2">
      <c r="A41" s="304" t="s">
        <v>46</v>
      </c>
      <c r="B41" s="302"/>
      <c r="C41" s="302"/>
      <c r="D41" s="302"/>
      <c r="E41" s="302"/>
      <c r="F41" s="302"/>
      <c r="G41" s="302"/>
      <c r="H41" s="302"/>
      <c r="I41" s="302"/>
      <c r="J41" s="302"/>
      <c r="K41" s="302"/>
      <c r="L41" s="302"/>
      <c r="M41" s="302"/>
      <c r="N41" s="302"/>
      <c r="O41" s="302"/>
      <c r="P41" s="302"/>
      <c r="Q41" s="303"/>
    </row>
    <row r="42" spans="1:17" ht="15.75" customHeight="1" x14ac:dyDescent="0.2"/>
    <row r="43" spans="1:17" ht="47.25" customHeight="1" x14ac:dyDescent="0.2">
      <c r="A43" s="8">
        <v>1</v>
      </c>
      <c r="B43" s="305" t="s">
        <v>47</v>
      </c>
      <c r="C43" s="302"/>
      <c r="D43" s="302"/>
      <c r="E43" s="302"/>
      <c r="F43" s="302"/>
      <c r="G43" s="302"/>
      <c r="H43" s="302"/>
      <c r="I43" s="302"/>
      <c r="J43" s="302"/>
      <c r="K43" s="302"/>
      <c r="L43" s="302"/>
      <c r="M43" s="302"/>
      <c r="N43" s="302"/>
      <c r="O43" s="302"/>
      <c r="P43" s="302"/>
      <c r="Q43" s="303"/>
    </row>
    <row r="44" spans="1:17" ht="38.25" customHeight="1" x14ac:dyDescent="0.2">
      <c r="A44" s="8">
        <v>2</v>
      </c>
      <c r="B44" s="305" t="s">
        <v>48</v>
      </c>
      <c r="C44" s="302"/>
      <c r="D44" s="302"/>
      <c r="E44" s="302"/>
      <c r="F44" s="302"/>
      <c r="G44" s="302"/>
      <c r="H44" s="302"/>
      <c r="I44" s="302"/>
      <c r="J44" s="302"/>
      <c r="K44" s="302"/>
      <c r="L44" s="302"/>
      <c r="M44" s="302"/>
      <c r="N44" s="302"/>
      <c r="O44" s="302"/>
      <c r="P44" s="302"/>
      <c r="Q44" s="303"/>
    </row>
    <row r="45" spans="1:17" ht="42.75" customHeight="1" x14ac:dyDescent="0.2">
      <c r="A45" s="8">
        <v>3</v>
      </c>
      <c r="B45" s="305" t="s">
        <v>49</v>
      </c>
      <c r="C45" s="302"/>
      <c r="D45" s="302"/>
      <c r="E45" s="302"/>
      <c r="F45" s="302"/>
      <c r="G45" s="302"/>
      <c r="H45" s="302"/>
      <c r="I45" s="302"/>
      <c r="J45" s="302"/>
      <c r="K45" s="302"/>
      <c r="L45" s="302"/>
      <c r="M45" s="302"/>
      <c r="N45" s="302"/>
      <c r="O45" s="302"/>
      <c r="P45" s="302"/>
      <c r="Q45" s="303"/>
    </row>
    <row r="46" spans="1:17" ht="15.75" customHeight="1" x14ac:dyDescent="0.2"/>
    <row r="47" spans="1:17" ht="15.75" customHeight="1" x14ac:dyDescent="0.2"/>
    <row r="48" spans="1:17" ht="15.75" customHeight="1" x14ac:dyDescent="0.2"/>
    <row r="49" spans="1:17" ht="30.75" customHeight="1" x14ac:dyDescent="0.2">
      <c r="A49" s="307" t="s">
        <v>50</v>
      </c>
      <c r="B49" s="308"/>
      <c r="C49" s="308"/>
      <c r="D49" s="308"/>
      <c r="E49" s="308"/>
      <c r="F49" s="308"/>
      <c r="G49" s="308"/>
      <c r="H49" s="308"/>
      <c r="I49" s="308"/>
      <c r="J49" s="308"/>
      <c r="K49" s="308"/>
      <c r="L49" s="308"/>
    </row>
    <row r="50" spans="1:17" ht="15.75" customHeight="1" x14ac:dyDescent="0.2"/>
    <row r="51" spans="1:17" ht="21" customHeight="1" x14ac:dyDescent="0.2">
      <c r="A51" s="9" t="s">
        <v>51</v>
      </c>
      <c r="B51" s="9" t="s">
        <v>52</v>
      </c>
      <c r="C51" s="9" t="s">
        <v>53</v>
      </c>
      <c r="D51" s="9" t="s">
        <v>54</v>
      </c>
      <c r="E51" s="9" t="s">
        <v>55</v>
      </c>
      <c r="F51" s="9" t="s">
        <v>56</v>
      </c>
      <c r="G51" s="9" t="s">
        <v>57</v>
      </c>
      <c r="H51" s="9" t="s">
        <v>58</v>
      </c>
      <c r="I51" s="9" t="s">
        <v>58</v>
      </c>
      <c r="J51" s="9" t="s">
        <v>59</v>
      </c>
      <c r="K51" s="9" t="s">
        <v>60</v>
      </c>
      <c r="L51" s="9" t="s">
        <v>61</v>
      </c>
      <c r="M51" s="309" t="s">
        <v>62</v>
      </c>
      <c r="N51" s="303"/>
      <c r="O51" s="309" t="s">
        <v>63</v>
      </c>
      <c r="P51" s="303"/>
      <c r="Q51" s="3" t="s">
        <v>64</v>
      </c>
    </row>
    <row r="52" spans="1:17" ht="15.75" customHeight="1" x14ac:dyDescent="0.2">
      <c r="A52" s="10" t="s">
        <v>65</v>
      </c>
      <c r="B52" s="10">
        <v>3</v>
      </c>
      <c r="C52" s="10">
        <v>3</v>
      </c>
      <c r="D52" s="10"/>
      <c r="E52" s="10"/>
      <c r="F52" s="10"/>
      <c r="G52" s="10"/>
      <c r="H52" s="10"/>
      <c r="I52" s="10"/>
      <c r="J52" s="10"/>
      <c r="K52" s="10"/>
      <c r="L52" s="10">
        <v>2</v>
      </c>
      <c r="M52" s="306"/>
      <c r="N52" s="303"/>
      <c r="O52" s="306"/>
      <c r="P52" s="303"/>
      <c r="Q52" s="10"/>
    </row>
    <row r="53" spans="1:17" ht="15.75" customHeight="1" x14ac:dyDescent="0.2">
      <c r="A53" s="10" t="s">
        <v>66</v>
      </c>
      <c r="B53" s="10">
        <v>3</v>
      </c>
      <c r="C53" s="10">
        <v>3</v>
      </c>
      <c r="D53" s="10"/>
      <c r="E53" s="10"/>
      <c r="F53" s="10"/>
      <c r="G53" s="10"/>
      <c r="H53" s="10"/>
      <c r="I53" s="10"/>
      <c r="J53" s="10"/>
      <c r="K53" s="10"/>
      <c r="L53" s="10">
        <v>2</v>
      </c>
      <c r="M53" s="306"/>
      <c r="N53" s="303"/>
      <c r="O53" s="306"/>
      <c r="P53" s="303"/>
      <c r="Q53" s="10"/>
    </row>
    <row r="54" spans="1:17" ht="15.75" customHeight="1" x14ac:dyDescent="0.2">
      <c r="A54" s="10" t="s">
        <v>67</v>
      </c>
      <c r="B54" s="10">
        <v>3</v>
      </c>
      <c r="C54" s="10">
        <v>3</v>
      </c>
      <c r="D54" s="10"/>
      <c r="E54" s="10"/>
      <c r="F54" s="10"/>
      <c r="G54" s="10"/>
      <c r="H54" s="10"/>
      <c r="I54" s="10"/>
      <c r="J54" s="10"/>
      <c r="K54" s="10"/>
      <c r="L54" s="10">
        <v>2</v>
      </c>
      <c r="M54" s="306"/>
      <c r="N54" s="303"/>
      <c r="O54" s="306"/>
      <c r="P54" s="303"/>
      <c r="Q54" s="10"/>
    </row>
    <row r="55" spans="1:17" ht="15.75" customHeight="1" x14ac:dyDescent="0.2">
      <c r="A55" s="10" t="s">
        <v>68</v>
      </c>
      <c r="B55" s="10">
        <v>3</v>
      </c>
      <c r="C55" s="10">
        <v>3</v>
      </c>
      <c r="D55" s="10"/>
      <c r="E55" s="10"/>
      <c r="F55" s="10"/>
      <c r="G55" s="10"/>
      <c r="H55" s="10"/>
      <c r="I55" s="10"/>
      <c r="J55" s="10"/>
      <c r="K55" s="10"/>
      <c r="L55" s="10">
        <v>2</v>
      </c>
      <c r="M55" s="306"/>
      <c r="N55" s="303"/>
      <c r="O55" s="306"/>
      <c r="P55" s="303"/>
      <c r="Q55" s="10"/>
    </row>
    <row r="56" spans="1:17" ht="15.75" customHeight="1" x14ac:dyDescent="0.2">
      <c r="A56" s="10" t="s">
        <v>69</v>
      </c>
      <c r="B56" s="10">
        <v>3</v>
      </c>
      <c r="C56" s="10">
        <v>3</v>
      </c>
      <c r="D56" s="10"/>
      <c r="E56" s="10"/>
      <c r="F56" s="10"/>
      <c r="G56" s="10"/>
      <c r="H56" s="10"/>
      <c r="I56" s="10"/>
      <c r="J56" s="10"/>
      <c r="K56" s="10"/>
      <c r="L56" s="10">
        <v>2</v>
      </c>
      <c r="M56" s="306"/>
      <c r="N56" s="303"/>
      <c r="O56" s="306"/>
      <c r="P56" s="303"/>
      <c r="Q56" s="10"/>
    </row>
    <row r="57" spans="1:17" ht="15.75" customHeight="1" x14ac:dyDescent="0.2">
      <c r="A57" s="10" t="s">
        <v>70</v>
      </c>
      <c r="B57" s="11">
        <f t="shared" ref="B57:Q57" si="0">IFERROR(AVERAGEIF(B52:B56,"&lt;&gt;"),"")</f>
        <v>3</v>
      </c>
      <c r="C57" s="11">
        <f t="shared" si="0"/>
        <v>3</v>
      </c>
      <c r="D57" s="11" t="str">
        <f t="shared" si="0"/>
        <v/>
      </c>
      <c r="E57" s="11" t="str">
        <f t="shared" si="0"/>
        <v/>
      </c>
      <c r="F57" s="11" t="str">
        <f t="shared" si="0"/>
        <v/>
      </c>
      <c r="G57" s="11" t="str">
        <f t="shared" si="0"/>
        <v/>
      </c>
      <c r="H57" s="11" t="str">
        <f t="shared" si="0"/>
        <v/>
      </c>
      <c r="I57" s="11" t="str">
        <f t="shared" si="0"/>
        <v/>
      </c>
      <c r="J57" s="11" t="str">
        <f t="shared" si="0"/>
        <v/>
      </c>
      <c r="K57" s="11" t="str">
        <f t="shared" si="0"/>
        <v/>
      </c>
      <c r="L57" s="11">
        <f t="shared" si="0"/>
        <v>2</v>
      </c>
      <c r="M57" s="11" t="str">
        <f t="shared" si="0"/>
        <v/>
      </c>
      <c r="N57" s="11" t="str">
        <f t="shared" si="0"/>
        <v/>
      </c>
      <c r="O57" s="11" t="str">
        <f t="shared" si="0"/>
        <v/>
      </c>
      <c r="P57" s="11" t="str">
        <f t="shared" si="0"/>
        <v/>
      </c>
      <c r="Q57" s="11" t="str">
        <f t="shared" si="0"/>
        <v/>
      </c>
    </row>
    <row r="58" spans="1:17" ht="15.75" customHeight="1" x14ac:dyDescent="0.2"/>
    <row r="59" spans="1:17" ht="15.75" customHeight="1" x14ac:dyDescent="0.2">
      <c r="G59" s="12"/>
    </row>
    <row r="60" spans="1:17" ht="15.75" customHeight="1" x14ac:dyDescent="0.2">
      <c r="A60" s="13" t="s">
        <v>71</v>
      </c>
      <c r="B60" s="13"/>
      <c r="C60" s="13"/>
      <c r="D60" s="13"/>
      <c r="E60" s="13"/>
      <c r="F60" s="14"/>
      <c r="G60" s="14"/>
      <c r="K60" s="15"/>
      <c r="L60" s="310"/>
      <c r="M60" s="311"/>
      <c r="N60" s="311"/>
      <c r="O60" s="311"/>
      <c r="P60" s="311"/>
      <c r="Q60" s="311"/>
    </row>
    <row r="61" spans="1:17" ht="15.75" customHeight="1" x14ac:dyDescent="0.2">
      <c r="A61" s="3" t="s">
        <v>51</v>
      </c>
      <c r="B61" s="3" t="s">
        <v>24</v>
      </c>
      <c r="C61" s="3" t="s">
        <v>26</v>
      </c>
      <c r="D61" s="3" t="s">
        <v>28</v>
      </c>
      <c r="E61" s="3" t="s">
        <v>30</v>
      </c>
      <c r="F61" s="6" t="s">
        <v>32</v>
      </c>
      <c r="G61" s="3"/>
      <c r="K61" s="16"/>
      <c r="L61" s="16"/>
      <c r="M61" s="16"/>
      <c r="N61" s="16"/>
      <c r="O61" s="16"/>
      <c r="P61" s="16"/>
      <c r="Q61" s="16"/>
    </row>
    <row r="62" spans="1:17" ht="15.75" customHeight="1" x14ac:dyDescent="0.2">
      <c r="A62" s="17" t="s">
        <v>72</v>
      </c>
      <c r="B62" s="18" t="s">
        <v>73</v>
      </c>
      <c r="C62" s="18" t="s">
        <v>73</v>
      </c>
      <c r="D62" s="18" t="s">
        <v>73</v>
      </c>
      <c r="E62" s="18"/>
      <c r="F62" s="19"/>
      <c r="G62" s="20"/>
      <c r="K62" s="16"/>
      <c r="L62" s="16"/>
      <c r="M62" s="16"/>
      <c r="N62" s="16"/>
      <c r="O62" s="16"/>
      <c r="P62" s="16"/>
      <c r="Q62" s="16"/>
    </row>
    <row r="63" spans="1:17" ht="15.75" customHeight="1" x14ac:dyDescent="0.2">
      <c r="A63" s="17" t="s">
        <v>74</v>
      </c>
      <c r="B63" s="18"/>
      <c r="C63" s="18"/>
      <c r="D63" s="18" t="s">
        <v>73</v>
      </c>
      <c r="E63" s="18" t="s">
        <v>73</v>
      </c>
      <c r="F63" s="19" t="s">
        <v>73</v>
      </c>
      <c r="G63" s="20"/>
      <c r="K63" s="16"/>
      <c r="L63" s="16"/>
      <c r="M63" s="16"/>
      <c r="N63" s="16"/>
      <c r="O63" s="16"/>
      <c r="P63" s="16"/>
      <c r="Q63" s="16"/>
    </row>
    <row r="64" spans="1:17" ht="15.75" customHeight="1" x14ac:dyDescent="0.2">
      <c r="A64" s="17" t="s">
        <v>75</v>
      </c>
      <c r="B64" s="18" t="s">
        <v>73</v>
      </c>
      <c r="C64" s="18" t="s">
        <v>73</v>
      </c>
      <c r="D64" s="18" t="s">
        <v>73</v>
      </c>
      <c r="E64" s="18" t="s">
        <v>73</v>
      </c>
      <c r="F64" s="18" t="s">
        <v>73</v>
      </c>
      <c r="G64" s="20"/>
      <c r="K64" s="16"/>
      <c r="L64" s="16"/>
      <c r="M64" s="16"/>
      <c r="N64" s="16"/>
      <c r="O64" s="16"/>
      <c r="P64" s="16"/>
      <c r="Q64" s="16"/>
    </row>
    <row r="65" spans="1:7" ht="15.75" customHeight="1" x14ac:dyDescent="0.2">
      <c r="A65" s="17" t="s">
        <v>76</v>
      </c>
      <c r="B65" s="18"/>
      <c r="C65" s="18"/>
      <c r="D65" s="18"/>
      <c r="E65" s="18" t="s">
        <v>73</v>
      </c>
      <c r="F65" s="19"/>
      <c r="G65" s="20"/>
    </row>
    <row r="66" spans="1:7" ht="15.75" customHeight="1" x14ac:dyDescent="0.2">
      <c r="A66" s="17" t="s">
        <v>77</v>
      </c>
      <c r="B66" s="18"/>
      <c r="C66" s="18"/>
      <c r="D66" s="18"/>
      <c r="E66" s="18"/>
      <c r="F66" s="19" t="s">
        <v>73</v>
      </c>
      <c r="G66" s="20"/>
    </row>
    <row r="67" spans="1:7" ht="15.75" customHeight="1" x14ac:dyDescent="0.2"/>
    <row r="68" spans="1:7" ht="15.75" customHeight="1" x14ac:dyDescent="0.2"/>
    <row r="69" spans="1:7" ht="15.75" customHeight="1" x14ac:dyDescent="0.2"/>
    <row r="70" spans="1:7" ht="15.75" customHeight="1" x14ac:dyDescent="0.2"/>
    <row r="71" spans="1:7" ht="15.75" customHeight="1" x14ac:dyDescent="0.2"/>
    <row r="72" spans="1:7" ht="15.75" customHeight="1" x14ac:dyDescent="0.2"/>
    <row r="73" spans="1:7" ht="15.75" customHeight="1" x14ac:dyDescent="0.2"/>
    <row r="74" spans="1:7" ht="15.75" customHeight="1" x14ac:dyDescent="0.2"/>
    <row r="75" spans="1:7" ht="15.75" customHeight="1" x14ac:dyDescent="0.2"/>
    <row r="76" spans="1:7" ht="15.75" customHeight="1" x14ac:dyDescent="0.2"/>
    <row r="77" spans="1:7" ht="15.75" customHeight="1" x14ac:dyDescent="0.2"/>
    <row r="78" spans="1:7" ht="15.75" customHeight="1" x14ac:dyDescent="0.2"/>
    <row r="79" spans="1:7" ht="15.75" customHeight="1" x14ac:dyDescent="0.2"/>
    <row r="80" spans="1:7"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mergeCells count="50">
    <mergeCell ref="L7:L8"/>
    <mergeCell ref="N7:T7"/>
    <mergeCell ref="N8:T8"/>
    <mergeCell ref="A1:Q1"/>
    <mergeCell ref="A3:Q3"/>
    <mergeCell ref="A4:Q4"/>
    <mergeCell ref="B6:I6"/>
    <mergeCell ref="N6:T6"/>
    <mergeCell ref="B7:I7"/>
    <mergeCell ref="B8:I8"/>
    <mergeCell ref="M55:N55"/>
    <mergeCell ref="O55:P55"/>
    <mergeCell ref="M56:N56"/>
    <mergeCell ref="O56:P56"/>
    <mergeCell ref="L60:Q60"/>
    <mergeCell ref="B45:Q45"/>
    <mergeCell ref="M54:N54"/>
    <mergeCell ref="O54:P54"/>
    <mergeCell ref="A49:L49"/>
    <mergeCell ref="M51:N51"/>
    <mergeCell ref="O51:P51"/>
    <mergeCell ref="M52:N52"/>
    <mergeCell ref="O52:P52"/>
    <mergeCell ref="M53:N53"/>
    <mergeCell ref="O53:P53"/>
    <mergeCell ref="B36:Q36"/>
    <mergeCell ref="B37:Q37"/>
    <mergeCell ref="A41:Q41"/>
    <mergeCell ref="B43:Q43"/>
    <mergeCell ref="B44:Q44"/>
    <mergeCell ref="B31:Q31"/>
    <mergeCell ref="B32:Q32"/>
    <mergeCell ref="B33:Q33"/>
    <mergeCell ref="B34:Q34"/>
    <mergeCell ref="B35:Q35"/>
    <mergeCell ref="A25:Q25"/>
    <mergeCell ref="B27:Q27"/>
    <mergeCell ref="B28:Q28"/>
    <mergeCell ref="B29:Q29"/>
    <mergeCell ref="B30:Q30"/>
    <mergeCell ref="B18:M18"/>
    <mergeCell ref="B19:M19"/>
    <mergeCell ref="B20:M20"/>
    <mergeCell ref="B21:M21"/>
    <mergeCell ref="B22:M22"/>
    <mergeCell ref="B9:I9"/>
    <mergeCell ref="B10:I10"/>
    <mergeCell ref="B11:I11"/>
    <mergeCell ref="B12:I12"/>
    <mergeCell ref="A16:N16"/>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workbookViewId="0">
      <selection sqref="A1:D1"/>
    </sheetView>
  </sheetViews>
  <sheetFormatPr baseColWidth="10" defaultColWidth="14.5" defaultRowHeight="15" customHeight="1" x14ac:dyDescent="0.2"/>
  <cols>
    <col min="1" max="1" width="7.6640625" customWidth="1"/>
    <col min="2" max="2" width="28.5" customWidth="1"/>
    <col min="3" max="3" width="18.5" customWidth="1"/>
    <col min="4" max="4" width="36.83203125" customWidth="1"/>
    <col min="5" max="18" width="8.6640625" customWidth="1"/>
  </cols>
  <sheetData>
    <row r="1" spans="1:18" ht="90.75" customHeight="1" x14ac:dyDescent="0.2">
      <c r="A1" s="319" t="s">
        <v>78</v>
      </c>
      <c r="B1" s="302"/>
      <c r="C1" s="302"/>
      <c r="D1" s="303"/>
      <c r="E1" s="21"/>
      <c r="F1" s="21"/>
      <c r="G1" s="21"/>
      <c r="H1" s="21"/>
      <c r="I1" s="21"/>
      <c r="J1" s="21"/>
      <c r="K1" s="21"/>
      <c r="L1" s="21"/>
      <c r="M1" s="21"/>
      <c r="N1" s="21"/>
      <c r="O1" s="21"/>
      <c r="P1" s="21"/>
      <c r="Q1" s="21"/>
      <c r="R1" s="21"/>
    </row>
    <row r="2" spans="1:18" ht="34.5" customHeight="1" x14ac:dyDescent="0.2">
      <c r="A2" s="320" t="s">
        <v>79</v>
      </c>
      <c r="B2" s="302"/>
      <c r="C2" s="302"/>
      <c r="D2" s="303"/>
    </row>
    <row r="3" spans="1:18" x14ac:dyDescent="0.2">
      <c r="A3" s="321" t="s">
        <v>80</v>
      </c>
      <c r="B3" s="321" t="s">
        <v>81</v>
      </c>
      <c r="C3" s="322" t="s">
        <v>82</v>
      </c>
      <c r="D3" s="321" t="s">
        <v>83</v>
      </c>
    </row>
    <row r="4" spans="1:18" x14ac:dyDescent="0.2">
      <c r="A4" s="313"/>
      <c r="B4" s="313"/>
      <c r="C4" s="313"/>
      <c r="D4" s="313"/>
    </row>
    <row r="5" spans="1:18" ht="17" x14ac:dyDescent="0.2">
      <c r="A5" s="22">
        <v>1</v>
      </c>
      <c r="B5" s="23">
        <v>211423243003</v>
      </c>
      <c r="C5" s="23" t="s">
        <v>84</v>
      </c>
      <c r="D5" s="24" t="s">
        <v>85</v>
      </c>
    </row>
    <row r="6" spans="1:18" ht="17" x14ac:dyDescent="0.2">
      <c r="A6" s="25">
        <v>2</v>
      </c>
      <c r="B6" s="26">
        <v>211423243005</v>
      </c>
      <c r="C6" s="26" t="s">
        <v>86</v>
      </c>
      <c r="D6" s="27" t="s">
        <v>87</v>
      </c>
    </row>
    <row r="7" spans="1:18" ht="17" x14ac:dyDescent="0.2">
      <c r="A7" s="25">
        <v>3</v>
      </c>
      <c r="B7" s="26">
        <v>211423243006</v>
      </c>
      <c r="C7" s="26" t="s">
        <v>88</v>
      </c>
      <c r="D7" s="27" t="s">
        <v>89</v>
      </c>
    </row>
    <row r="8" spans="1:18" ht="17" x14ac:dyDescent="0.2">
      <c r="A8" s="25">
        <v>4</v>
      </c>
      <c r="B8" s="26">
        <v>211423243009</v>
      </c>
      <c r="C8" s="26" t="s">
        <v>90</v>
      </c>
      <c r="D8" s="27" t="s">
        <v>91</v>
      </c>
    </row>
    <row r="9" spans="1:18" ht="17" x14ac:dyDescent="0.2">
      <c r="A9" s="25">
        <v>5</v>
      </c>
      <c r="B9" s="26">
        <v>211423243011</v>
      </c>
      <c r="C9" s="26" t="s">
        <v>92</v>
      </c>
      <c r="D9" s="27" t="s">
        <v>93</v>
      </c>
    </row>
    <row r="10" spans="1:18" ht="17" x14ac:dyDescent="0.2">
      <c r="A10" s="25">
        <v>6</v>
      </c>
      <c r="B10" s="26">
        <v>211423243014</v>
      </c>
      <c r="C10" s="26" t="s">
        <v>94</v>
      </c>
      <c r="D10" s="27" t="s">
        <v>95</v>
      </c>
    </row>
    <row r="11" spans="1:18" ht="17" x14ac:dyDescent="0.2">
      <c r="A11" s="25">
        <v>7</v>
      </c>
      <c r="B11" s="26">
        <v>211423243016</v>
      </c>
      <c r="C11" s="26" t="s">
        <v>96</v>
      </c>
      <c r="D11" s="27" t="s">
        <v>97</v>
      </c>
    </row>
    <row r="12" spans="1:18" ht="17" x14ac:dyDescent="0.2">
      <c r="A12" s="25">
        <v>8</v>
      </c>
      <c r="B12" s="26">
        <v>211423243017</v>
      </c>
      <c r="C12" s="26" t="s">
        <v>98</v>
      </c>
      <c r="D12" s="27" t="s">
        <v>99</v>
      </c>
    </row>
    <row r="13" spans="1:18" ht="17" x14ac:dyDescent="0.2">
      <c r="A13" s="25">
        <v>9</v>
      </c>
      <c r="B13" s="26">
        <v>211423243022</v>
      </c>
      <c r="C13" s="26" t="s">
        <v>100</v>
      </c>
      <c r="D13" s="27" t="s">
        <v>101</v>
      </c>
    </row>
    <row r="14" spans="1:18" ht="17" x14ac:dyDescent="0.2">
      <c r="A14" s="25">
        <v>10</v>
      </c>
      <c r="B14" s="26">
        <v>211423243025</v>
      </c>
      <c r="C14" s="26" t="s">
        <v>102</v>
      </c>
      <c r="D14" s="27" t="s">
        <v>103</v>
      </c>
    </row>
    <row r="15" spans="1:18" ht="17" x14ac:dyDescent="0.2">
      <c r="A15" s="25">
        <v>11</v>
      </c>
      <c r="B15" s="26">
        <v>211423243033</v>
      </c>
      <c r="C15" s="26" t="s">
        <v>104</v>
      </c>
      <c r="D15" s="27" t="s">
        <v>105</v>
      </c>
    </row>
    <row r="16" spans="1:18" ht="17" x14ac:dyDescent="0.2">
      <c r="A16" s="25">
        <v>12</v>
      </c>
      <c r="B16" s="26">
        <v>211423243041</v>
      </c>
      <c r="C16" s="26" t="s">
        <v>106</v>
      </c>
      <c r="D16" s="27" t="s">
        <v>107</v>
      </c>
    </row>
    <row r="17" spans="1:4" ht="17" x14ac:dyDescent="0.2">
      <c r="A17" s="25">
        <v>13</v>
      </c>
      <c r="B17" s="26">
        <v>211423243042</v>
      </c>
      <c r="C17" s="26" t="s">
        <v>108</v>
      </c>
      <c r="D17" s="27" t="s">
        <v>109</v>
      </c>
    </row>
    <row r="18" spans="1:4" ht="17" x14ac:dyDescent="0.2">
      <c r="A18" s="25">
        <v>14</v>
      </c>
      <c r="B18" s="26">
        <v>211423243044</v>
      </c>
      <c r="C18" s="26" t="s">
        <v>110</v>
      </c>
      <c r="D18" s="27" t="s">
        <v>111</v>
      </c>
    </row>
    <row r="19" spans="1:4" ht="17" x14ac:dyDescent="0.2">
      <c r="A19" s="25">
        <v>15</v>
      </c>
      <c r="B19" s="26">
        <v>211423243047</v>
      </c>
      <c r="C19" s="26" t="s">
        <v>112</v>
      </c>
      <c r="D19" s="27" t="s">
        <v>113</v>
      </c>
    </row>
    <row r="20" spans="1:4" ht="17" x14ac:dyDescent="0.2">
      <c r="A20" s="25">
        <v>16</v>
      </c>
      <c r="B20" s="26">
        <v>211423243048</v>
      </c>
      <c r="C20" s="26" t="s">
        <v>114</v>
      </c>
      <c r="D20" s="27" t="s">
        <v>115</v>
      </c>
    </row>
    <row r="21" spans="1:4" ht="15.75" customHeight="1" x14ac:dyDescent="0.2">
      <c r="A21" s="25">
        <v>17</v>
      </c>
      <c r="B21" s="26">
        <v>211423243049</v>
      </c>
      <c r="C21" s="26" t="s">
        <v>116</v>
      </c>
      <c r="D21" s="27" t="s">
        <v>117</v>
      </c>
    </row>
    <row r="22" spans="1:4" ht="15.75" customHeight="1" x14ac:dyDescent="0.2">
      <c r="A22" s="25">
        <v>18</v>
      </c>
      <c r="B22" s="26">
        <v>211423243050</v>
      </c>
      <c r="C22" s="26" t="s">
        <v>118</v>
      </c>
      <c r="D22" s="27" t="s">
        <v>119</v>
      </c>
    </row>
    <row r="23" spans="1:4" ht="15.75" customHeight="1" x14ac:dyDescent="0.2">
      <c r="A23" s="25">
        <v>19</v>
      </c>
      <c r="B23" s="26">
        <v>211423243053</v>
      </c>
      <c r="C23" s="26" t="s">
        <v>120</v>
      </c>
      <c r="D23" s="27" t="s">
        <v>121</v>
      </c>
    </row>
    <row r="24" spans="1:4" ht="15.75" customHeight="1" x14ac:dyDescent="0.2">
      <c r="A24" s="25">
        <v>20</v>
      </c>
      <c r="B24" s="26">
        <v>211423243054</v>
      </c>
      <c r="C24" s="26" t="s">
        <v>122</v>
      </c>
      <c r="D24" s="27" t="s">
        <v>123</v>
      </c>
    </row>
    <row r="25" spans="1:4" ht="15.75" customHeight="1" x14ac:dyDescent="0.2">
      <c r="A25" s="25">
        <v>21</v>
      </c>
      <c r="B25" s="26">
        <v>211423243055</v>
      </c>
      <c r="C25" s="26" t="s">
        <v>124</v>
      </c>
      <c r="D25" s="27" t="s">
        <v>125</v>
      </c>
    </row>
    <row r="26" spans="1:4" ht="15.75" customHeight="1" x14ac:dyDescent="0.2">
      <c r="A26" s="25">
        <v>22</v>
      </c>
      <c r="B26" s="26">
        <v>211423243065</v>
      </c>
      <c r="C26" s="26" t="s">
        <v>126</v>
      </c>
      <c r="D26" s="27" t="s">
        <v>127</v>
      </c>
    </row>
    <row r="27" spans="1:4" ht="15.75" customHeight="1" x14ac:dyDescent="0.2">
      <c r="A27" s="25">
        <v>23</v>
      </c>
      <c r="B27" s="26">
        <v>211423243066</v>
      </c>
      <c r="C27" s="26" t="s">
        <v>128</v>
      </c>
      <c r="D27" s="27" t="s">
        <v>129</v>
      </c>
    </row>
    <row r="28" spans="1:4" ht="15.75" customHeight="1" x14ac:dyDescent="0.2">
      <c r="A28" s="25">
        <v>24</v>
      </c>
      <c r="B28" s="26">
        <v>211423243068</v>
      </c>
      <c r="C28" s="26" t="s">
        <v>130</v>
      </c>
      <c r="D28" s="27" t="s">
        <v>131</v>
      </c>
    </row>
    <row r="29" spans="1:4" ht="15.75" customHeight="1" x14ac:dyDescent="0.2">
      <c r="A29" s="25">
        <v>25</v>
      </c>
      <c r="B29" s="26">
        <v>211423243069</v>
      </c>
      <c r="C29" s="26" t="s">
        <v>132</v>
      </c>
      <c r="D29" s="27" t="s">
        <v>133</v>
      </c>
    </row>
    <row r="30" spans="1:4" ht="15.75" customHeight="1" x14ac:dyDescent="0.2">
      <c r="A30" s="25">
        <v>26</v>
      </c>
      <c r="B30" s="26">
        <v>211423243071</v>
      </c>
      <c r="C30" s="26" t="s">
        <v>134</v>
      </c>
      <c r="D30" s="27" t="s">
        <v>135</v>
      </c>
    </row>
    <row r="31" spans="1:4" ht="15.75" customHeight="1" x14ac:dyDescent="0.2">
      <c r="A31" s="25">
        <v>27</v>
      </c>
      <c r="B31" s="26">
        <v>211423243072</v>
      </c>
      <c r="C31" s="26" t="s">
        <v>136</v>
      </c>
      <c r="D31" s="27" t="s">
        <v>137</v>
      </c>
    </row>
    <row r="32" spans="1:4" ht="15.75" customHeight="1" x14ac:dyDescent="0.2">
      <c r="A32" s="25">
        <v>28</v>
      </c>
      <c r="B32" s="26">
        <v>211423243073</v>
      </c>
      <c r="C32" s="26" t="s">
        <v>138</v>
      </c>
      <c r="D32" s="27" t="s">
        <v>139</v>
      </c>
    </row>
    <row r="33" spans="1:4" ht="15.75" customHeight="1" x14ac:dyDescent="0.2">
      <c r="A33" s="25">
        <v>29</v>
      </c>
      <c r="B33" s="26">
        <v>211423243075</v>
      </c>
      <c r="C33" s="26" t="s">
        <v>140</v>
      </c>
      <c r="D33" s="27" t="s">
        <v>141</v>
      </c>
    </row>
    <row r="34" spans="1:4" ht="15.75" customHeight="1" x14ac:dyDescent="0.2">
      <c r="A34" s="25">
        <v>30</v>
      </c>
      <c r="B34" s="26">
        <v>211423243076</v>
      </c>
      <c r="C34" s="26" t="s">
        <v>142</v>
      </c>
      <c r="D34" s="27" t="s">
        <v>143</v>
      </c>
    </row>
    <row r="35" spans="1:4" ht="15.75" customHeight="1" x14ac:dyDescent="0.2">
      <c r="A35" s="25">
        <v>31</v>
      </c>
      <c r="B35" s="26">
        <v>211423243078</v>
      </c>
      <c r="C35" s="26" t="s">
        <v>144</v>
      </c>
      <c r="D35" s="27" t="s">
        <v>145</v>
      </c>
    </row>
    <row r="36" spans="1:4" ht="15.75" customHeight="1" x14ac:dyDescent="0.2">
      <c r="A36" s="25">
        <v>32</v>
      </c>
      <c r="B36" s="26">
        <v>211423243079</v>
      </c>
      <c r="C36" s="26" t="s">
        <v>146</v>
      </c>
      <c r="D36" s="27" t="s">
        <v>147</v>
      </c>
    </row>
    <row r="37" spans="1:4" ht="15.75" customHeight="1" x14ac:dyDescent="0.2">
      <c r="A37" s="25">
        <v>33</v>
      </c>
      <c r="B37" s="26">
        <v>211423243080</v>
      </c>
      <c r="C37" s="26" t="s">
        <v>148</v>
      </c>
      <c r="D37" s="27" t="s">
        <v>149</v>
      </c>
    </row>
    <row r="38" spans="1:4" ht="15.75" customHeight="1" x14ac:dyDescent="0.2">
      <c r="A38" s="25">
        <v>34</v>
      </c>
      <c r="B38" s="26">
        <v>211423243083</v>
      </c>
      <c r="C38" s="26" t="s">
        <v>150</v>
      </c>
      <c r="D38" s="27" t="s">
        <v>151</v>
      </c>
    </row>
    <row r="39" spans="1:4" ht="15.75" customHeight="1" x14ac:dyDescent="0.2">
      <c r="A39" s="25">
        <v>35</v>
      </c>
      <c r="B39" s="26">
        <v>211423243085</v>
      </c>
      <c r="C39" s="26" t="s">
        <v>152</v>
      </c>
      <c r="D39" s="27" t="s">
        <v>153</v>
      </c>
    </row>
    <row r="40" spans="1:4" ht="15.75" customHeight="1" x14ac:dyDescent="0.2">
      <c r="A40" s="25">
        <v>36</v>
      </c>
      <c r="B40" s="26">
        <v>211423243086</v>
      </c>
      <c r="C40" s="26" t="s">
        <v>154</v>
      </c>
      <c r="D40" s="27" t="s">
        <v>155</v>
      </c>
    </row>
    <row r="41" spans="1:4" ht="15.75" customHeight="1" x14ac:dyDescent="0.2">
      <c r="A41" s="25">
        <v>37</v>
      </c>
      <c r="B41" s="26">
        <v>211423243087</v>
      </c>
      <c r="C41" s="26" t="s">
        <v>156</v>
      </c>
      <c r="D41" s="27" t="s">
        <v>157</v>
      </c>
    </row>
    <row r="42" spans="1:4" ht="15.75" customHeight="1" x14ac:dyDescent="0.2">
      <c r="A42" s="25">
        <v>38</v>
      </c>
      <c r="B42" s="26">
        <v>211423243088</v>
      </c>
      <c r="C42" s="26" t="s">
        <v>158</v>
      </c>
      <c r="D42" s="27" t="s">
        <v>159</v>
      </c>
    </row>
    <row r="43" spans="1:4" ht="15.75" customHeight="1" x14ac:dyDescent="0.2">
      <c r="A43" s="25">
        <v>39</v>
      </c>
      <c r="B43" s="26">
        <v>211423243089</v>
      </c>
      <c r="C43" s="26" t="s">
        <v>160</v>
      </c>
      <c r="D43" s="27" t="s">
        <v>161</v>
      </c>
    </row>
    <row r="44" spans="1:4" ht="15.75" customHeight="1" x14ac:dyDescent="0.2">
      <c r="A44" s="25">
        <v>40</v>
      </c>
      <c r="B44" s="26">
        <v>211423243090</v>
      </c>
      <c r="C44" s="26" t="s">
        <v>162</v>
      </c>
      <c r="D44" s="27" t="s">
        <v>163</v>
      </c>
    </row>
    <row r="45" spans="1:4" ht="15.75" customHeight="1" x14ac:dyDescent="0.2">
      <c r="A45" s="25">
        <v>41</v>
      </c>
      <c r="B45" s="26">
        <v>211423243091</v>
      </c>
      <c r="C45" s="26" t="s">
        <v>164</v>
      </c>
      <c r="D45" s="27" t="s">
        <v>165</v>
      </c>
    </row>
    <row r="46" spans="1:4" ht="15.75" customHeight="1" x14ac:dyDescent="0.2">
      <c r="A46" s="25">
        <v>42</v>
      </c>
      <c r="B46" s="26">
        <v>211423243093</v>
      </c>
      <c r="C46" s="26" t="s">
        <v>166</v>
      </c>
      <c r="D46" s="27" t="s">
        <v>167</v>
      </c>
    </row>
    <row r="47" spans="1:4" ht="15.75" customHeight="1" x14ac:dyDescent="0.2">
      <c r="A47" s="25">
        <v>43</v>
      </c>
      <c r="B47" s="26">
        <v>211423243097</v>
      </c>
      <c r="C47" s="26" t="s">
        <v>168</v>
      </c>
      <c r="D47" s="27" t="s">
        <v>169</v>
      </c>
    </row>
    <row r="48" spans="1:4" ht="15.75" customHeight="1" x14ac:dyDescent="0.2">
      <c r="A48" s="25">
        <v>44</v>
      </c>
      <c r="B48" s="26">
        <v>211423243100</v>
      </c>
      <c r="C48" s="26" t="s">
        <v>170</v>
      </c>
      <c r="D48" s="27" t="s">
        <v>171</v>
      </c>
    </row>
    <row r="49" spans="1:4" ht="15.75" customHeight="1" x14ac:dyDescent="0.2">
      <c r="A49" s="25">
        <v>45</v>
      </c>
      <c r="B49" s="26">
        <v>211423243101</v>
      </c>
      <c r="C49" s="26" t="s">
        <v>172</v>
      </c>
      <c r="D49" s="27" t="s">
        <v>173</v>
      </c>
    </row>
    <row r="50" spans="1:4" ht="15.75" customHeight="1" x14ac:dyDescent="0.2">
      <c r="A50" s="25">
        <v>46</v>
      </c>
      <c r="B50" s="26">
        <v>211423243102</v>
      </c>
      <c r="C50" s="26" t="s">
        <v>174</v>
      </c>
      <c r="D50" s="27" t="s">
        <v>173</v>
      </c>
    </row>
    <row r="51" spans="1:4" ht="15.75" customHeight="1" x14ac:dyDescent="0.2">
      <c r="A51" s="25">
        <v>47</v>
      </c>
      <c r="B51" s="26">
        <v>211423243111</v>
      </c>
      <c r="C51" s="26" t="s">
        <v>175</v>
      </c>
      <c r="D51" s="27" t="s">
        <v>176</v>
      </c>
    </row>
    <row r="52" spans="1:4" ht="15.75" customHeight="1" x14ac:dyDescent="0.2">
      <c r="A52" s="25">
        <v>48</v>
      </c>
      <c r="B52" s="26">
        <v>211423243108</v>
      </c>
      <c r="C52" s="26" t="s">
        <v>177</v>
      </c>
      <c r="D52" s="27" t="s">
        <v>178</v>
      </c>
    </row>
    <row r="53" spans="1:4" ht="15.75" customHeight="1" x14ac:dyDescent="0.2">
      <c r="A53" s="25">
        <v>49</v>
      </c>
      <c r="B53" s="26">
        <v>211423243109</v>
      </c>
      <c r="C53" s="26" t="s">
        <v>179</v>
      </c>
      <c r="D53" s="27" t="s">
        <v>180</v>
      </c>
    </row>
    <row r="54" spans="1:4" ht="15.75" customHeight="1" x14ac:dyDescent="0.2">
      <c r="A54" s="25">
        <v>50</v>
      </c>
      <c r="B54" s="26">
        <v>211423243110</v>
      </c>
      <c r="C54" s="26" t="s">
        <v>181</v>
      </c>
      <c r="D54" s="27" t="s">
        <v>182</v>
      </c>
    </row>
    <row r="55" spans="1:4" ht="15.75" customHeight="1" x14ac:dyDescent="0.2">
      <c r="A55" s="25">
        <v>51</v>
      </c>
      <c r="B55" s="26">
        <v>211423243115</v>
      </c>
      <c r="C55" s="26" t="s">
        <v>183</v>
      </c>
      <c r="D55" s="27" t="s">
        <v>184</v>
      </c>
    </row>
    <row r="56" spans="1:4" ht="15.75" customHeight="1" x14ac:dyDescent="0.2">
      <c r="A56" s="25">
        <v>52</v>
      </c>
      <c r="B56" s="26">
        <v>211423243117</v>
      </c>
      <c r="C56" s="26" t="s">
        <v>185</v>
      </c>
      <c r="D56" s="27" t="s">
        <v>186</v>
      </c>
    </row>
    <row r="57" spans="1:4" ht="15.75" customHeight="1" x14ac:dyDescent="0.2">
      <c r="A57" s="25">
        <v>53</v>
      </c>
      <c r="B57" s="26">
        <v>211423243121</v>
      </c>
      <c r="C57" s="26" t="s">
        <v>187</v>
      </c>
      <c r="D57" s="27" t="s">
        <v>188</v>
      </c>
    </row>
    <row r="58" spans="1:4" ht="15.75" customHeight="1" x14ac:dyDescent="0.2">
      <c r="A58" s="25">
        <v>54</v>
      </c>
      <c r="B58" s="26">
        <v>211423243122</v>
      </c>
      <c r="C58" s="26" t="s">
        <v>189</v>
      </c>
      <c r="D58" s="27" t="s">
        <v>190</v>
      </c>
    </row>
    <row r="59" spans="1:4" ht="15.75" customHeight="1" x14ac:dyDescent="0.2">
      <c r="A59" s="25">
        <v>55</v>
      </c>
      <c r="B59" s="26">
        <v>211423243126</v>
      </c>
      <c r="C59" s="26" t="s">
        <v>191</v>
      </c>
      <c r="D59" s="27" t="s">
        <v>192</v>
      </c>
    </row>
    <row r="60" spans="1:4" ht="15.75" customHeight="1" x14ac:dyDescent="0.2">
      <c r="A60" s="25">
        <v>56</v>
      </c>
      <c r="B60" s="26">
        <v>211423243128</v>
      </c>
      <c r="C60" s="26" t="s">
        <v>193</v>
      </c>
      <c r="D60" s="27" t="s">
        <v>194</v>
      </c>
    </row>
    <row r="61" spans="1:4" ht="15.75" customHeight="1" x14ac:dyDescent="0.2">
      <c r="A61" s="25">
        <v>57</v>
      </c>
      <c r="B61" s="26">
        <v>211423243129</v>
      </c>
      <c r="C61" s="26" t="s">
        <v>195</v>
      </c>
      <c r="D61" s="27" t="s">
        <v>196</v>
      </c>
    </row>
    <row r="62" spans="1:4" ht="15.75" customHeight="1" x14ac:dyDescent="0.2">
      <c r="A62" s="25">
        <v>58</v>
      </c>
      <c r="B62" s="26">
        <v>211423243131</v>
      </c>
      <c r="C62" s="26" t="s">
        <v>197</v>
      </c>
      <c r="D62" s="27" t="s">
        <v>198</v>
      </c>
    </row>
    <row r="63" spans="1:4" ht="15.75" customHeight="1" x14ac:dyDescent="0.2">
      <c r="A63" s="25">
        <v>59</v>
      </c>
      <c r="B63" s="26">
        <v>211423243096</v>
      </c>
      <c r="C63" s="26" t="s">
        <v>199</v>
      </c>
      <c r="D63" s="27" t="s">
        <v>200</v>
      </c>
    </row>
    <row r="64" spans="1:4" ht="15.75" customHeight="1" x14ac:dyDescent="0.2">
      <c r="A64" s="25">
        <v>60</v>
      </c>
      <c r="B64" s="26">
        <v>211423243137</v>
      </c>
      <c r="C64" s="26" t="s">
        <v>201</v>
      </c>
      <c r="D64" s="27" t="s">
        <v>202</v>
      </c>
    </row>
    <row r="65" spans="1:4" ht="15.75" customHeight="1" x14ac:dyDescent="0.2">
      <c r="A65" s="25">
        <v>61</v>
      </c>
      <c r="B65" s="26">
        <v>211423243138</v>
      </c>
      <c r="C65" s="26" t="s">
        <v>203</v>
      </c>
      <c r="D65" s="27" t="s">
        <v>204</v>
      </c>
    </row>
    <row r="66" spans="1:4" ht="15.75" customHeight="1" x14ac:dyDescent="0.2">
      <c r="A66" s="25">
        <v>62</v>
      </c>
      <c r="B66" s="26">
        <v>211423243139</v>
      </c>
      <c r="C66" s="26" t="s">
        <v>205</v>
      </c>
      <c r="D66" s="27" t="s">
        <v>206</v>
      </c>
    </row>
    <row r="67" spans="1:4" ht="15.75" customHeight="1" x14ac:dyDescent="0.2">
      <c r="A67" s="25">
        <v>63</v>
      </c>
      <c r="B67" s="26">
        <v>211423243146</v>
      </c>
      <c r="C67" s="26" t="s">
        <v>207</v>
      </c>
      <c r="D67" s="27" t="s">
        <v>208</v>
      </c>
    </row>
    <row r="68" spans="1:4" ht="15.75" customHeight="1" x14ac:dyDescent="0.2">
      <c r="A68" s="25">
        <v>64</v>
      </c>
      <c r="B68" s="28">
        <v>211423243148</v>
      </c>
      <c r="C68" s="28" t="s">
        <v>209</v>
      </c>
      <c r="D68" s="29" t="s">
        <v>210</v>
      </c>
    </row>
    <row r="69" spans="1:4" ht="15.75" customHeight="1" x14ac:dyDescent="0.2">
      <c r="A69" s="25">
        <v>65</v>
      </c>
      <c r="B69" s="28">
        <v>211423243149</v>
      </c>
      <c r="C69" s="28" t="s">
        <v>211</v>
      </c>
      <c r="D69" s="29" t="s">
        <v>212</v>
      </c>
    </row>
    <row r="70" spans="1:4" ht="15.75" customHeight="1" x14ac:dyDescent="0.2">
      <c r="A70" s="25">
        <v>66</v>
      </c>
      <c r="B70" s="28">
        <v>211423243150</v>
      </c>
      <c r="C70" s="28" t="s">
        <v>213</v>
      </c>
      <c r="D70" s="29" t="s">
        <v>214</v>
      </c>
    </row>
    <row r="71" spans="1:4" ht="15.75" customHeight="1" x14ac:dyDescent="0.2">
      <c r="A71" s="25">
        <v>67</v>
      </c>
      <c r="B71" s="28">
        <v>211423243147</v>
      </c>
      <c r="C71" s="28" t="s">
        <v>215</v>
      </c>
      <c r="D71" s="29" t="s">
        <v>216</v>
      </c>
    </row>
    <row r="72" spans="1:4" ht="15.75" customHeight="1" x14ac:dyDescent="0.2">
      <c r="A72" s="25">
        <v>68</v>
      </c>
      <c r="B72" s="28">
        <v>211423243157</v>
      </c>
      <c r="C72" s="28" t="s">
        <v>217</v>
      </c>
      <c r="D72" s="29" t="s">
        <v>218</v>
      </c>
    </row>
    <row r="73" spans="1:4" ht="15.75" customHeight="1" x14ac:dyDescent="0.2">
      <c r="A73" s="25">
        <v>69</v>
      </c>
      <c r="B73" s="28">
        <v>211423243161</v>
      </c>
      <c r="C73" s="28" t="s">
        <v>219</v>
      </c>
      <c r="D73" s="29" t="s">
        <v>220</v>
      </c>
    </row>
    <row r="74" spans="1:4" ht="15.75" customHeight="1" x14ac:dyDescent="0.2">
      <c r="A74" s="25">
        <v>70</v>
      </c>
      <c r="B74" s="28">
        <v>211423243164</v>
      </c>
      <c r="C74" s="28" t="s">
        <v>221</v>
      </c>
      <c r="D74" s="29" t="s">
        <v>222</v>
      </c>
    </row>
    <row r="75" spans="1:4" ht="15.75" customHeight="1" x14ac:dyDescent="0.2">
      <c r="A75" s="25">
        <v>71</v>
      </c>
      <c r="B75" s="28">
        <v>211423243165</v>
      </c>
      <c r="C75" s="28" t="s">
        <v>223</v>
      </c>
      <c r="D75" s="29" t="s">
        <v>224</v>
      </c>
    </row>
    <row r="76" spans="1:4" ht="15.75" customHeight="1" x14ac:dyDescent="0.2">
      <c r="A76" s="25">
        <v>72</v>
      </c>
      <c r="B76" s="28">
        <v>211423243167</v>
      </c>
      <c r="C76" s="28" t="s">
        <v>225</v>
      </c>
      <c r="D76" s="29" t="s">
        <v>226</v>
      </c>
    </row>
    <row r="77" spans="1:4" ht="15.75" customHeight="1" x14ac:dyDescent="0.2">
      <c r="A77" s="25">
        <v>73</v>
      </c>
      <c r="B77" s="28">
        <v>211423243168</v>
      </c>
      <c r="C77" s="28" t="s">
        <v>227</v>
      </c>
      <c r="D77" s="29" t="s">
        <v>228</v>
      </c>
    </row>
    <row r="78" spans="1:4" ht="15.75" customHeight="1" x14ac:dyDescent="0.2">
      <c r="A78" s="25">
        <v>74</v>
      </c>
      <c r="B78" s="28">
        <v>211423243174</v>
      </c>
      <c r="C78" s="28" t="s">
        <v>229</v>
      </c>
      <c r="D78" s="29" t="s">
        <v>230</v>
      </c>
    </row>
    <row r="79" spans="1:4" ht="15.75" customHeight="1" x14ac:dyDescent="0.2">
      <c r="A79" s="25">
        <v>75</v>
      </c>
      <c r="B79" s="28">
        <v>211423243175</v>
      </c>
      <c r="C79" s="28" t="s">
        <v>231</v>
      </c>
      <c r="D79" s="29" t="s">
        <v>230</v>
      </c>
    </row>
    <row r="80" spans="1:4" ht="15.75" customHeight="1" x14ac:dyDescent="0.2">
      <c r="A80" s="25">
        <v>76</v>
      </c>
      <c r="B80" s="28">
        <v>211423243183</v>
      </c>
      <c r="C80" s="28" t="s">
        <v>232</v>
      </c>
      <c r="D80" s="29" t="s">
        <v>233</v>
      </c>
    </row>
    <row r="81" spans="1:4" ht="15.75" customHeight="1" x14ac:dyDescent="0.2">
      <c r="A81" s="25">
        <v>77</v>
      </c>
      <c r="B81" s="28">
        <v>211423243181</v>
      </c>
      <c r="C81" s="28" t="s">
        <v>234</v>
      </c>
      <c r="D81" s="29" t="s">
        <v>235</v>
      </c>
    </row>
    <row r="82" spans="1:4" ht="15.75" customHeight="1" x14ac:dyDescent="0.2">
      <c r="A82" s="25">
        <v>78</v>
      </c>
      <c r="B82" s="28">
        <v>211423243182</v>
      </c>
      <c r="C82" s="28" t="s">
        <v>236</v>
      </c>
      <c r="D82" s="29" t="s">
        <v>235</v>
      </c>
    </row>
    <row r="83" spans="1:4" ht="15.75" customHeight="1" x14ac:dyDescent="0.2">
      <c r="A83" s="25">
        <v>79</v>
      </c>
      <c r="B83" s="28">
        <v>211423243191</v>
      </c>
      <c r="C83" s="28" t="s">
        <v>237</v>
      </c>
      <c r="D83" s="29" t="s">
        <v>238</v>
      </c>
    </row>
    <row r="84" spans="1:4" ht="15.75" customHeight="1" x14ac:dyDescent="0.2">
      <c r="A84" s="25">
        <v>80</v>
      </c>
      <c r="B84" s="28">
        <v>211423243195</v>
      </c>
      <c r="C84" s="28" t="s">
        <v>239</v>
      </c>
      <c r="D84" s="29" t="s">
        <v>240</v>
      </c>
    </row>
    <row r="85" spans="1:4" ht="15.75" customHeight="1" x14ac:dyDescent="0.2">
      <c r="A85" s="25">
        <v>81</v>
      </c>
      <c r="B85" s="28">
        <v>211423243196</v>
      </c>
      <c r="C85" s="28" t="s">
        <v>241</v>
      </c>
      <c r="D85" s="29" t="s">
        <v>242</v>
      </c>
    </row>
    <row r="86" spans="1:4" ht="15.75" customHeight="1" x14ac:dyDescent="0.2">
      <c r="A86" s="25">
        <v>82</v>
      </c>
      <c r="B86" s="28">
        <v>211423243201</v>
      </c>
      <c r="C86" s="28" t="s">
        <v>243</v>
      </c>
      <c r="D86" s="29" t="s">
        <v>244</v>
      </c>
    </row>
    <row r="87" spans="1:4" ht="15.75" customHeight="1" x14ac:dyDescent="0.2">
      <c r="A87" s="25">
        <v>83</v>
      </c>
      <c r="B87" s="28">
        <v>211423243203</v>
      </c>
      <c r="C87" s="28" t="s">
        <v>245</v>
      </c>
      <c r="D87" s="29" t="s">
        <v>246</v>
      </c>
    </row>
    <row r="88" spans="1:4" ht="15.75" customHeight="1" x14ac:dyDescent="0.2">
      <c r="A88" s="25">
        <v>84</v>
      </c>
      <c r="B88" s="28">
        <v>211423243204</v>
      </c>
      <c r="C88" s="28" t="s">
        <v>247</v>
      </c>
      <c r="D88" s="29" t="s">
        <v>248</v>
      </c>
    </row>
    <row r="89" spans="1:4" ht="15.75" customHeight="1" x14ac:dyDescent="0.2">
      <c r="A89" s="25">
        <v>85</v>
      </c>
      <c r="B89" s="28">
        <v>211423243206</v>
      </c>
      <c r="C89" s="28" t="s">
        <v>249</v>
      </c>
      <c r="D89" s="29" t="s">
        <v>250</v>
      </c>
    </row>
    <row r="90" spans="1:4" ht="15.75" customHeight="1" x14ac:dyDescent="0.2">
      <c r="A90" s="25">
        <v>86</v>
      </c>
      <c r="B90" s="28">
        <v>211423243207</v>
      </c>
      <c r="C90" s="28" t="s">
        <v>251</v>
      </c>
      <c r="D90" s="29" t="s">
        <v>252</v>
      </c>
    </row>
    <row r="91" spans="1:4" ht="15.75" customHeight="1" x14ac:dyDescent="0.2">
      <c r="A91" s="25">
        <v>87</v>
      </c>
      <c r="B91" s="28">
        <v>211423243208</v>
      </c>
      <c r="C91" s="28" t="s">
        <v>253</v>
      </c>
      <c r="D91" s="29" t="s">
        <v>254</v>
      </c>
    </row>
    <row r="92" spans="1:4" ht="15.75" customHeight="1" x14ac:dyDescent="0.2">
      <c r="A92" s="25">
        <v>88</v>
      </c>
      <c r="B92" s="28">
        <v>211423243211</v>
      </c>
      <c r="C92" s="28" t="s">
        <v>255</v>
      </c>
      <c r="D92" s="29" t="s">
        <v>256</v>
      </c>
    </row>
    <row r="93" spans="1:4" ht="15.75" customHeight="1" x14ac:dyDescent="0.2">
      <c r="A93" s="25">
        <v>89</v>
      </c>
      <c r="B93" s="28">
        <v>211423243212</v>
      </c>
      <c r="C93" s="28" t="s">
        <v>257</v>
      </c>
      <c r="D93" s="29" t="s">
        <v>258</v>
      </c>
    </row>
    <row r="94" spans="1:4" ht="15.75" customHeight="1" x14ac:dyDescent="0.2">
      <c r="A94" s="25">
        <v>90</v>
      </c>
      <c r="B94" s="28">
        <v>211423243214</v>
      </c>
      <c r="C94" s="28" t="s">
        <v>259</v>
      </c>
      <c r="D94" s="29" t="s">
        <v>260</v>
      </c>
    </row>
    <row r="95" spans="1:4" ht="15.75" customHeight="1" x14ac:dyDescent="0.2">
      <c r="A95" s="25">
        <v>91</v>
      </c>
      <c r="B95" s="28">
        <v>211423243151</v>
      </c>
      <c r="C95" s="28" t="s">
        <v>261</v>
      </c>
      <c r="D95" s="29" t="s">
        <v>262</v>
      </c>
    </row>
    <row r="96" spans="1:4" ht="15.75" customHeight="1" x14ac:dyDescent="0.2">
      <c r="A96" s="25">
        <v>92</v>
      </c>
      <c r="B96" s="28">
        <v>211423243218</v>
      </c>
      <c r="C96" s="28" t="s">
        <v>263</v>
      </c>
      <c r="D96" s="29" t="s">
        <v>264</v>
      </c>
    </row>
    <row r="97" spans="1:4" ht="15.75" customHeight="1" x14ac:dyDescent="0.2">
      <c r="A97" s="25">
        <v>93</v>
      </c>
      <c r="B97" s="28">
        <v>211423243219</v>
      </c>
      <c r="C97" s="28" t="s">
        <v>265</v>
      </c>
      <c r="D97" s="29" t="s">
        <v>266</v>
      </c>
    </row>
    <row r="98" spans="1:4" ht="15.75" customHeight="1" x14ac:dyDescent="0.2">
      <c r="A98" s="25">
        <v>94</v>
      </c>
      <c r="B98" s="28">
        <v>211423243220</v>
      </c>
      <c r="C98" s="28" t="s">
        <v>267</v>
      </c>
      <c r="D98" s="29" t="s">
        <v>268</v>
      </c>
    </row>
    <row r="99" spans="1:4" ht="15.75" customHeight="1" x14ac:dyDescent="0.2">
      <c r="A99" s="25">
        <v>95</v>
      </c>
      <c r="B99" s="28">
        <v>211423243221</v>
      </c>
      <c r="C99" s="28" t="s">
        <v>269</v>
      </c>
      <c r="D99" s="29" t="s">
        <v>270</v>
      </c>
    </row>
    <row r="100" spans="1:4" ht="15.75" customHeight="1" x14ac:dyDescent="0.2">
      <c r="A100" s="25">
        <v>96</v>
      </c>
      <c r="B100" s="28">
        <v>211423243230</v>
      </c>
      <c r="C100" s="28" t="s">
        <v>271</v>
      </c>
      <c r="D100" s="29" t="s">
        <v>272</v>
      </c>
    </row>
    <row r="101" spans="1:4" ht="15.75" customHeight="1" x14ac:dyDescent="0.2">
      <c r="A101" s="25">
        <v>97</v>
      </c>
      <c r="B101" s="28">
        <v>211423243234</v>
      </c>
      <c r="C101" s="28" t="s">
        <v>273</v>
      </c>
      <c r="D101" s="29" t="s">
        <v>274</v>
      </c>
    </row>
    <row r="102" spans="1:4" ht="15.75" customHeight="1" x14ac:dyDescent="0.2">
      <c r="A102" s="25">
        <v>98</v>
      </c>
      <c r="B102" s="28">
        <v>211423243235</v>
      </c>
      <c r="C102" s="28" t="s">
        <v>275</v>
      </c>
      <c r="D102" s="29" t="s">
        <v>276</v>
      </c>
    </row>
    <row r="103" spans="1:4" ht="15.75" customHeight="1" x14ac:dyDescent="0.2">
      <c r="A103" s="25">
        <v>99</v>
      </c>
      <c r="B103" s="28">
        <v>211423243238</v>
      </c>
      <c r="C103" s="28" t="s">
        <v>277</v>
      </c>
      <c r="D103" s="29" t="s">
        <v>278</v>
      </c>
    </row>
    <row r="104" spans="1:4" ht="15.75" customHeight="1" x14ac:dyDescent="0.2">
      <c r="A104" s="25">
        <v>100</v>
      </c>
      <c r="B104" s="28">
        <v>211423243241</v>
      </c>
      <c r="C104" s="28" t="s">
        <v>279</v>
      </c>
      <c r="D104" s="29" t="s">
        <v>280</v>
      </c>
    </row>
    <row r="105" spans="1:4" ht="15.75" customHeight="1" x14ac:dyDescent="0.2">
      <c r="A105" s="25">
        <v>101</v>
      </c>
      <c r="B105" s="28">
        <v>211423243242</v>
      </c>
      <c r="C105" s="28" t="s">
        <v>281</v>
      </c>
      <c r="D105" s="29" t="s">
        <v>282</v>
      </c>
    </row>
    <row r="106" spans="1:4" ht="15.75" customHeight="1" x14ac:dyDescent="0.2">
      <c r="A106" s="25">
        <v>102</v>
      </c>
      <c r="B106" s="28">
        <v>211423243249</v>
      </c>
      <c r="C106" s="28" t="s">
        <v>283</v>
      </c>
      <c r="D106" s="29" t="s">
        <v>284</v>
      </c>
    </row>
    <row r="107" spans="1:4" ht="15.75" customHeight="1" x14ac:dyDescent="0.2">
      <c r="A107" s="25">
        <v>103</v>
      </c>
      <c r="B107" s="28">
        <v>211423243250</v>
      </c>
      <c r="C107" s="28" t="s">
        <v>285</v>
      </c>
      <c r="D107" s="29" t="s">
        <v>286</v>
      </c>
    </row>
    <row r="108" spans="1:4" ht="15.75" customHeight="1" x14ac:dyDescent="0.2">
      <c r="A108" s="25">
        <v>104</v>
      </c>
      <c r="B108" s="28">
        <v>211423243259</v>
      </c>
      <c r="C108" s="28" t="s">
        <v>287</v>
      </c>
      <c r="D108" s="29" t="s">
        <v>288</v>
      </c>
    </row>
    <row r="109" spans="1:4" ht="15.75" customHeight="1" x14ac:dyDescent="0.2">
      <c r="A109" s="25">
        <v>105</v>
      </c>
      <c r="B109" s="28">
        <v>211423243260</v>
      </c>
      <c r="C109" s="28" t="s">
        <v>289</v>
      </c>
      <c r="D109" s="29" t="s">
        <v>290</v>
      </c>
    </row>
    <row r="110" spans="1:4" ht="15.75" customHeight="1" x14ac:dyDescent="0.2">
      <c r="A110" s="25">
        <v>106</v>
      </c>
      <c r="B110" s="28">
        <v>211423243261</v>
      </c>
      <c r="C110" s="28" t="s">
        <v>291</v>
      </c>
      <c r="D110" s="29" t="s">
        <v>292</v>
      </c>
    </row>
    <row r="111" spans="1:4" ht="15.75" customHeight="1" x14ac:dyDescent="0.2">
      <c r="A111" s="25">
        <v>107</v>
      </c>
      <c r="B111" s="28">
        <v>211423243264</v>
      </c>
      <c r="C111" s="28" t="s">
        <v>293</v>
      </c>
      <c r="D111" s="29" t="s">
        <v>294</v>
      </c>
    </row>
    <row r="112" spans="1:4" ht="15.75" customHeight="1" x14ac:dyDescent="0.2">
      <c r="A112" s="25">
        <v>108</v>
      </c>
      <c r="B112" s="28">
        <v>211423243265</v>
      </c>
      <c r="C112" s="28" t="s">
        <v>295</v>
      </c>
      <c r="D112" s="29" t="s">
        <v>296</v>
      </c>
    </row>
    <row r="113" spans="1:4" ht="15.75" customHeight="1" x14ac:dyDescent="0.2">
      <c r="A113" s="25">
        <v>109</v>
      </c>
      <c r="B113" s="28">
        <v>211423243266</v>
      </c>
      <c r="C113" s="28" t="s">
        <v>297</v>
      </c>
      <c r="D113" s="29" t="s">
        <v>298</v>
      </c>
    </row>
    <row r="114" spans="1:4" ht="15.75" customHeight="1" x14ac:dyDescent="0.2">
      <c r="A114" s="25">
        <v>110</v>
      </c>
      <c r="B114" s="28">
        <v>211423243272</v>
      </c>
      <c r="C114" s="28" t="s">
        <v>299</v>
      </c>
      <c r="D114" s="29" t="s">
        <v>300</v>
      </c>
    </row>
    <row r="115" spans="1:4" ht="15.75" customHeight="1" x14ac:dyDescent="0.2">
      <c r="A115" s="25">
        <v>111</v>
      </c>
      <c r="B115" s="28">
        <v>211423243273</v>
      </c>
      <c r="C115" s="28" t="s">
        <v>301</v>
      </c>
      <c r="D115" s="29" t="s">
        <v>302</v>
      </c>
    </row>
    <row r="116" spans="1:4" ht="15.75" customHeight="1" x14ac:dyDescent="0.2">
      <c r="A116" s="25">
        <v>112</v>
      </c>
      <c r="B116" s="28">
        <v>211423243284</v>
      </c>
      <c r="C116" s="28" t="s">
        <v>303</v>
      </c>
      <c r="D116" s="29" t="s">
        <v>304</v>
      </c>
    </row>
    <row r="117" spans="1:4" ht="15.75" customHeight="1" x14ac:dyDescent="0.2">
      <c r="A117" s="25">
        <v>113</v>
      </c>
      <c r="B117" s="28">
        <v>211423243290</v>
      </c>
      <c r="C117" s="28" t="s">
        <v>305</v>
      </c>
      <c r="D117" s="29" t="s">
        <v>306</v>
      </c>
    </row>
    <row r="118" spans="1:4" ht="15.75" customHeight="1" x14ac:dyDescent="0.2">
      <c r="A118" s="25">
        <v>114</v>
      </c>
      <c r="B118" s="28">
        <v>211423243291</v>
      </c>
      <c r="C118" s="28" t="s">
        <v>307</v>
      </c>
      <c r="D118" s="29" t="s">
        <v>308</v>
      </c>
    </row>
    <row r="119" spans="1:4" ht="15.75" customHeight="1" x14ac:dyDescent="0.2">
      <c r="A119" s="25">
        <v>115</v>
      </c>
      <c r="B119" s="28">
        <v>211423243293</v>
      </c>
      <c r="C119" s="28" t="s">
        <v>309</v>
      </c>
      <c r="D119" s="29" t="s">
        <v>310</v>
      </c>
    </row>
    <row r="120" spans="1:4" ht="15.75" customHeight="1" x14ac:dyDescent="0.2">
      <c r="A120" s="25">
        <v>116</v>
      </c>
      <c r="B120" s="28">
        <v>211423243296</v>
      </c>
      <c r="C120" s="28" t="s">
        <v>311</v>
      </c>
      <c r="D120" s="29" t="s">
        <v>312</v>
      </c>
    </row>
    <row r="121" spans="1:4" ht="15.75" customHeight="1" x14ac:dyDescent="0.2">
      <c r="A121" s="25">
        <v>117</v>
      </c>
      <c r="B121" s="28">
        <v>211423243297</v>
      </c>
      <c r="C121" s="28" t="s">
        <v>313</v>
      </c>
      <c r="D121" s="29" t="s">
        <v>314</v>
      </c>
    </row>
    <row r="122" spans="1:4" ht="15.75" customHeight="1" x14ac:dyDescent="0.2">
      <c r="A122" s="25">
        <v>118</v>
      </c>
      <c r="B122" s="28">
        <v>211423243308</v>
      </c>
      <c r="C122" s="28" t="s">
        <v>315</v>
      </c>
      <c r="D122" s="29" t="s">
        <v>316</v>
      </c>
    </row>
    <row r="123" spans="1:4" ht="15.75" customHeight="1" x14ac:dyDescent="0.2">
      <c r="A123" s="25">
        <v>119</v>
      </c>
      <c r="B123" s="28">
        <v>211423243315</v>
      </c>
      <c r="C123" s="28" t="s">
        <v>317</v>
      </c>
      <c r="D123" s="29" t="s">
        <v>318</v>
      </c>
    </row>
    <row r="124" spans="1:4" ht="15.75" customHeight="1" x14ac:dyDescent="0.2">
      <c r="A124" s="25">
        <v>120</v>
      </c>
      <c r="B124" s="28">
        <v>211423243316</v>
      </c>
      <c r="C124" s="28" t="s">
        <v>319</v>
      </c>
      <c r="D124" s="29" t="s">
        <v>320</v>
      </c>
    </row>
    <row r="125" spans="1:4" ht="15.75" customHeight="1" x14ac:dyDescent="0.2">
      <c r="A125" s="25">
        <v>121</v>
      </c>
      <c r="B125" s="28">
        <v>211423243317</v>
      </c>
      <c r="C125" s="28" t="s">
        <v>321</v>
      </c>
      <c r="D125" s="29" t="s">
        <v>322</v>
      </c>
    </row>
    <row r="126" spans="1:4" ht="15.75" customHeight="1" x14ac:dyDescent="0.2">
      <c r="A126" s="25">
        <v>122</v>
      </c>
      <c r="B126" s="28">
        <v>211423243318</v>
      </c>
      <c r="C126" s="28" t="s">
        <v>323</v>
      </c>
      <c r="D126" s="29" t="s">
        <v>324</v>
      </c>
    </row>
    <row r="127" spans="1:4" ht="15.75" customHeight="1" x14ac:dyDescent="0.2">
      <c r="A127" s="25">
        <v>123</v>
      </c>
      <c r="B127" s="28">
        <v>211423243321</v>
      </c>
      <c r="C127" s="28" t="s">
        <v>325</v>
      </c>
      <c r="D127" s="29" t="s">
        <v>326</v>
      </c>
    </row>
    <row r="128" spans="1:4" ht="15.75" customHeight="1" x14ac:dyDescent="0.2">
      <c r="A128" s="25">
        <v>124</v>
      </c>
      <c r="B128" s="28">
        <v>211423243322</v>
      </c>
      <c r="C128" s="28" t="s">
        <v>327</v>
      </c>
      <c r="D128" s="29" t="s">
        <v>328</v>
      </c>
    </row>
    <row r="129" spans="1:4" ht="15.75" customHeight="1" x14ac:dyDescent="0.2">
      <c r="A129" s="25">
        <v>125</v>
      </c>
      <c r="B129" s="28">
        <v>211423243323</v>
      </c>
      <c r="C129" s="28" t="s">
        <v>329</v>
      </c>
      <c r="D129" s="29" t="s">
        <v>330</v>
      </c>
    </row>
    <row r="130" spans="1:4" ht="15.75" customHeight="1" x14ac:dyDescent="0.2">
      <c r="A130" s="25">
        <v>126</v>
      </c>
      <c r="B130" s="28">
        <v>211423243440</v>
      </c>
      <c r="C130" s="28" t="s">
        <v>331</v>
      </c>
      <c r="D130" s="29" t="s">
        <v>332</v>
      </c>
    </row>
    <row r="131" spans="1:4" ht="15.75" customHeight="1" x14ac:dyDescent="0.2">
      <c r="A131" s="25">
        <v>127</v>
      </c>
      <c r="B131" s="26">
        <v>211423243324</v>
      </c>
      <c r="C131" s="26" t="s">
        <v>333</v>
      </c>
      <c r="D131" s="27" t="s">
        <v>334</v>
      </c>
    </row>
    <row r="132" spans="1:4" ht="15.75" customHeight="1" x14ac:dyDescent="0.2">
      <c r="A132" s="25">
        <v>128</v>
      </c>
      <c r="B132" s="26">
        <v>211423243326</v>
      </c>
      <c r="C132" s="26" t="s">
        <v>335</v>
      </c>
      <c r="D132" s="27" t="s">
        <v>336</v>
      </c>
    </row>
    <row r="133" spans="1:4" ht="15.75" customHeight="1" x14ac:dyDescent="0.2">
      <c r="A133" s="25">
        <v>129</v>
      </c>
      <c r="B133" s="26">
        <v>211423243328</v>
      </c>
      <c r="C133" s="26" t="s">
        <v>337</v>
      </c>
      <c r="D133" s="27" t="s">
        <v>338</v>
      </c>
    </row>
    <row r="134" spans="1:4" ht="15.75" customHeight="1" x14ac:dyDescent="0.2">
      <c r="A134" s="25">
        <v>130</v>
      </c>
      <c r="B134" s="26">
        <v>211423243333</v>
      </c>
      <c r="C134" s="26" t="s">
        <v>339</v>
      </c>
      <c r="D134" s="27" t="s">
        <v>340</v>
      </c>
    </row>
    <row r="135" spans="1:4" ht="15.75" customHeight="1" x14ac:dyDescent="0.2">
      <c r="A135" s="25">
        <v>131</v>
      </c>
      <c r="B135" s="26">
        <v>211423243339</v>
      </c>
      <c r="C135" s="26" t="s">
        <v>341</v>
      </c>
      <c r="D135" s="27" t="s">
        <v>342</v>
      </c>
    </row>
    <row r="136" spans="1:4" ht="15.75" customHeight="1" x14ac:dyDescent="0.2">
      <c r="A136" s="25">
        <v>132</v>
      </c>
      <c r="B136" s="26">
        <v>211423243340</v>
      </c>
      <c r="C136" s="26" t="s">
        <v>343</v>
      </c>
      <c r="D136" s="27" t="s">
        <v>344</v>
      </c>
    </row>
    <row r="137" spans="1:4" ht="15.75" customHeight="1" x14ac:dyDescent="0.2">
      <c r="A137" s="25">
        <v>133</v>
      </c>
      <c r="B137" s="26">
        <v>211423243343</v>
      </c>
      <c r="C137" s="26" t="s">
        <v>345</v>
      </c>
      <c r="D137" s="27" t="s">
        <v>346</v>
      </c>
    </row>
    <row r="138" spans="1:4" ht="15.75" customHeight="1" x14ac:dyDescent="0.2">
      <c r="A138" s="25">
        <v>134</v>
      </c>
      <c r="B138" s="26">
        <v>211423243353</v>
      </c>
      <c r="C138" s="26" t="s">
        <v>347</v>
      </c>
      <c r="D138" s="27" t="s">
        <v>348</v>
      </c>
    </row>
    <row r="139" spans="1:4" ht="15.75" customHeight="1" x14ac:dyDescent="0.2">
      <c r="A139" s="25">
        <v>135</v>
      </c>
      <c r="B139" s="26">
        <v>211423243354</v>
      </c>
      <c r="C139" s="26" t="s">
        <v>349</v>
      </c>
      <c r="D139" s="27" t="s">
        <v>350</v>
      </c>
    </row>
    <row r="140" spans="1:4" ht="15.75" customHeight="1" x14ac:dyDescent="0.2">
      <c r="A140" s="25">
        <v>136</v>
      </c>
      <c r="B140" s="26">
        <v>211423243355</v>
      </c>
      <c r="C140" s="26" t="s">
        <v>351</v>
      </c>
      <c r="D140" s="27" t="s">
        <v>352</v>
      </c>
    </row>
    <row r="141" spans="1:4" ht="15.75" customHeight="1" x14ac:dyDescent="0.2">
      <c r="A141" s="25">
        <v>137</v>
      </c>
      <c r="B141" s="26">
        <v>211423243358</v>
      </c>
      <c r="C141" s="26" t="s">
        <v>353</v>
      </c>
      <c r="D141" s="27" t="s">
        <v>354</v>
      </c>
    </row>
    <row r="142" spans="1:4" ht="15.75" customHeight="1" x14ac:dyDescent="0.2">
      <c r="A142" s="25">
        <v>138</v>
      </c>
      <c r="B142" s="26">
        <v>211423243359</v>
      </c>
      <c r="C142" s="26" t="s">
        <v>355</v>
      </c>
      <c r="D142" s="27" t="s">
        <v>356</v>
      </c>
    </row>
    <row r="143" spans="1:4" ht="15.75" customHeight="1" x14ac:dyDescent="0.2">
      <c r="A143" s="25">
        <v>139</v>
      </c>
      <c r="B143" s="26">
        <v>211423243366</v>
      </c>
      <c r="C143" s="26" t="s">
        <v>357</v>
      </c>
      <c r="D143" s="27" t="s">
        <v>358</v>
      </c>
    </row>
    <row r="144" spans="1:4" ht="15.75" customHeight="1" x14ac:dyDescent="0.2">
      <c r="A144" s="25">
        <v>140</v>
      </c>
      <c r="B144" s="26">
        <v>211423243372</v>
      </c>
      <c r="C144" s="26" t="s">
        <v>359</v>
      </c>
      <c r="D144" s="27" t="s">
        <v>360</v>
      </c>
    </row>
    <row r="145" spans="1:4" ht="15.75" customHeight="1" x14ac:dyDescent="0.2">
      <c r="A145" s="25">
        <v>141</v>
      </c>
      <c r="B145" s="26">
        <v>211423243374</v>
      </c>
      <c r="C145" s="26" t="s">
        <v>361</v>
      </c>
      <c r="D145" s="27" t="s">
        <v>362</v>
      </c>
    </row>
    <row r="146" spans="1:4" ht="15.75" customHeight="1" x14ac:dyDescent="0.2">
      <c r="A146" s="25">
        <v>142</v>
      </c>
      <c r="B146" s="26">
        <v>211423243377</v>
      </c>
      <c r="C146" s="26" t="s">
        <v>363</v>
      </c>
      <c r="D146" s="27" t="s">
        <v>364</v>
      </c>
    </row>
    <row r="147" spans="1:4" ht="15.75" customHeight="1" x14ac:dyDescent="0.2">
      <c r="A147" s="25">
        <v>143</v>
      </c>
      <c r="B147" s="26">
        <v>211423243378</v>
      </c>
      <c r="C147" s="26" t="s">
        <v>365</v>
      </c>
      <c r="D147" s="27" t="s">
        <v>366</v>
      </c>
    </row>
    <row r="148" spans="1:4" ht="15.75" customHeight="1" x14ac:dyDescent="0.2">
      <c r="A148" s="25">
        <v>144</v>
      </c>
      <c r="B148" s="26">
        <v>211423243379</v>
      </c>
      <c r="C148" s="26" t="s">
        <v>367</v>
      </c>
      <c r="D148" s="27" t="s">
        <v>368</v>
      </c>
    </row>
    <row r="149" spans="1:4" ht="15.75" customHeight="1" x14ac:dyDescent="0.2">
      <c r="A149" s="25">
        <v>145</v>
      </c>
      <c r="B149" s="26">
        <v>211423243380</v>
      </c>
      <c r="C149" s="26" t="s">
        <v>369</v>
      </c>
      <c r="D149" s="27" t="s">
        <v>370</v>
      </c>
    </row>
    <row r="150" spans="1:4" ht="15.75" customHeight="1" x14ac:dyDescent="0.2">
      <c r="A150" s="25">
        <v>146</v>
      </c>
      <c r="B150" s="26">
        <v>211423243381</v>
      </c>
      <c r="C150" s="26" t="s">
        <v>371</v>
      </c>
      <c r="D150" s="27" t="s">
        <v>372</v>
      </c>
    </row>
    <row r="151" spans="1:4" ht="15.75" customHeight="1" x14ac:dyDescent="0.2">
      <c r="A151" s="25">
        <v>147</v>
      </c>
      <c r="B151" s="26">
        <v>211423243387</v>
      </c>
      <c r="C151" s="26" t="s">
        <v>373</v>
      </c>
      <c r="D151" s="27" t="s">
        <v>374</v>
      </c>
    </row>
    <row r="152" spans="1:4" ht="15.75" customHeight="1" x14ac:dyDescent="0.2">
      <c r="A152" s="25">
        <v>148</v>
      </c>
      <c r="B152" s="26">
        <v>211423243382</v>
      </c>
      <c r="C152" s="26" t="s">
        <v>375</v>
      </c>
      <c r="D152" s="27" t="s">
        <v>376</v>
      </c>
    </row>
    <row r="153" spans="1:4" ht="15.75" customHeight="1" x14ac:dyDescent="0.2">
      <c r="A153" s="25">
        <v>149</v>
      </c>
      <c r="B153" s="26">
        <v>211423243393</v>
      </c>
      <c r="C153" s="26" t="s">
        <v>377</v>
      </c>
      <c r="D153" s="27" t="s">
        <v>378</v>
      </c>
    </row>
    <row r="154" spans="1:4" ht="15.75" customHeight="1" x14ac:dyDescent="0.2">
      <c r="A154" s="25">
        <v>150</v>
      </c>
      <c r="B154" s="26">
        <v>211423243398</v>
      </c>
      <c r="C154" s="26" t="s">
        <v>379</v>
      </c>
      <c r="D154" s="27" t="s">
        <v>380</v>
      </c>
    </row>
    <row r="155" spans="1:4" ht="15.75" customHeight="1" x14ac:dyDescent="0.2">
      <c r="A155" s="25">
        <v>151</v>
      </c>
      <c r="B155" s="26">
        <v>211423243401</v>
      </c>
      <c r="C155" s="26" t="s">
        <v>381</v>
      </c>
      <c r="D155" s="27" t="s">
        <v>382</v>
      </c>
    </row>
    <row r="156" spans="1:4" ht="15.75" customHeight="1" x14ac:dyDescent="0.2">
      <c r="A156" s="25">
        <v>152</v>
      </c>
      <c r="B156" s="26">
        <v>211423243409</v>
      </c>
      <c r="C156" s="26" t="s">
        <v>383</v>
      </c>
      <c r="D156" s="27" t="s">
        <v>384</v>
      </c>
    </row>
    <row r="157" spans="1:4" ht="15.75" customHeight="1" x14ac:dyDescent="0.2">
      <c r="A157" s="25">
        <v>153</v>
      </c>
      <c r="B157" s="26">
        <v>211423243410</v>
      </c>
      <c r="C157" s="26" t="s">
        <v>385</v>
      </c>
      <c r="D157" s="27" t="s">
        <v>386</v>
      </c>
    </row>
    <row r="158" spans="1:4" ht="15.75" customHeight="1" x14ac:dyDescent="0.2">
      <c r="A158" s="25">
        <v>154</v>
      </c>
      <c r="B158" s="26">
        <v>211423243411</v>
      </c>
      <c r="C158" s="26" t="s">
        <v>387</v>
      </c>
      <c r="D158" s="27" t="s">
        <v>388</v>
      </c>
    </row>
    <row r="159" spans="1:4" ht="15.75" customHeight="1" x14ac:dyDescent="0.2">
      <c r="A159" s="25">
        <v>155</v>
      </c>
      <c r="B159" s="26">
        <v>211423243414</v>
      </c>
      <c r="C159" s="26" t="s">
        <v>389</v>
      </c>
      <c r="D159" s="27" t="s">
        <v>390</v>
      </c>
    </row>
    <row r="160" spans="1:4" ht="15.75" customHeight="1" x14ac:dyDescent="0.2">
      <c r="A160" s="25">
        <v>156</v>
      </c>
      <c r="B160" s="26">
        <v>211423243415</v>
      </c>
      <c r="C160" s="26" t="s">
        <v>391</v>
      </c>
      <c r="D160" s="27" t="s">
        <v>392</v>
      </c>
    </row>
    <row r="161" spans="1:4" ht="15.75" customHeight="1" x14ac:dyDescent="0.2">
      <c r="A161" s="25">
        <v>157</v>
      </c>
      <c r="B161" s="26">
        <v>211423243419</v>
      </c>
      <c r="C161" s="26" t="s">
        <v>393</v>
      </c>
      <c r="D161" s="27" t="s">
        <v>394</v>
      </c>
    </row>
    <row r="162" spans="1:4" ht="15.75" customHeight="1" x14ac:dyDescent="0.2">
      <c r="A162" s="25">
        <v>158</v>
      </c>
      <c r="B162" s="26">
        <v>211423243421</v>
      </c>
      <c r="C162" s="26" t="s">
        <v>395</v>
      </c>
      <c r="D162" s="27" t="s">
        <v>396</v>
      </c>
    </row>
    <row r="163" spans="1:4" ht="15.75" customHeight="1" x14ac:dyDescent="0.2">
      <c r="A163" s="25">
        <v>159</v>
      </c>
      <c r="B163" s="26">
        <v>211423243426</v>
      </c>
      <c r="C163" s="26" t="s">
        <v>397</v>
      </c>
      <c r="D163" s="27" t="s">
        <v>398</v>
      </c>
    </row>
    <row r="164" spans="1:4" ht="15.75" customHeight="1" x14ac:dyDescent="0.2">
      <c r="A164" s="25">
        <v>160</v>
      </c>
      <c r="B164" s="26">
        <v>211423243431</v>
      </c>
      <c r="C164" s="26" t="s">
        <v>399</v>
      </c>
      <c r="D164" s="27" t="s">
        <v>400</v>
      </c>
    </row>
    <row r="165" spans="1:4" ht="15.75" customHeight="1" x14ac:dyDescent="0.2">
      <c r="A165" s="25">
        <v>161</v>
      </c>
      <c r="B165" s="26">
        <v>211423243432</v>
      </c>
      <c r="C165" s="26" t="s">
        <v>401</v>
      </c>
      <c r="D165" s="27" t="s">
        <v>402</v>
      </c>
    </row>
    <row r="166" spans="1:4" ht="15.75" customHeight="1" x14ac:dyDescent="0.2">
      <c r="A166" s="25">
        <v>162</v>
      </c>
      <c r="B166" s="26">
        <v>211423243434</v>
      </c>
      <c r="C166" s="26" t="s">
        <v>403</v>
      </c>
      <c r="D166" s="27" t="s">
        <v>404</v>
      </c>
    </row>
    <row r="167" spans="1:4" ht="15.75" customHeight="1" x14ac:dyDescent="0.2">
      <c r="A167" s="25">
        <v>163</v>
      </c>
      <c r="B167" s="26">
        <v>211423243438</v>
      </c>
      <c r="C167" s="26" t="s">
        <v>405</v>
      </c>
      <c r="D167" s="27" t="s">
        <v>406</v>
      </c>
    </row>
    <row r="168" spans="1:4" ht="15.75" customHeight="1" x14ac:dyDescent="0.2">
      <c r="A168" s="25">
        <v>164</v>
      </c>
      <c r="B168" s="26">
        <v>211423243439</v>
      </c>
      <c r="C168" s="26" t="s">
        <v>407</v>
      </c>
      <c r="D168" s="27" t="s">
        <v>408</v>
      </c>
    </row>
    <row r="169" spans="1:4" ht="15.75" customHeight="1" x14ac:dyDescent="0.2">
      <c r="A169" s="25">
        <v>165</v>
      </c>
      <c r="B169" s="26">
        <v>211423243450</v>
      </c>
      <c r="C169" s="26" t="s">
        <v>409</v>
      </c>
      <c r="D169" s="27" t="s">
        <v>410</v>
      </c>
    </row>
    <row r="170" spans="1:4" ht="15.75" customHeight="1" x14ac:dyDescent="0.2">
      <c r="A170" s="25">
        <v>166</v>
      </c>
      <c r="B170" s="26">
        <v>211423243451</v>
      </c>
      <c r="C170" s="26" t="s">
        <v>411</v>
      </c>
      <c r="D170" s="27" t="s">
        <v>412</v>
      </c>
    </row>
    <row r="171" spans="1:4" ht="15.75" customHeight="1" x14ac:dyDescent="0.2">
      <c r="A171" s="25">
        <v>167</v>
      </c>
      <c r="B171" s="26">
        <v>211423243452</v>
      </c>
      <c r="C171" s="26" t="s">
        <v>413</v>
      </c>
      <c r="D171" s="27" t="s">
        <v>414</v>
      </c>
    </row>
    <row r="172" spans="1:4" ht="15.75" customHeight="1" x14ac:dyDescent="0.2">
      <c r="A172" s="25">
        <v>168</v>
      </c>
      <c r="B172" s="26">
        <v>211423243453</v>
      </c>
      <c r="C172" s="26" t="s">
        <v>415</v>
      </c>
      <c r="D172" s="27" t="s">
        <v>416</v>
      </c>
    </row>
    <row r="173" spans="1:4" ht="15.75" customHeight="1" x14ac:dyDescent="0.2">
      <c r="A173" s="25">
        <v>169</v>
      </c>
      <c r="B173" s="26">
        <v>211423243454</v>
      </c>
      <c r="C173" s="26" t="s">
        <v>417</v>
      </c>
      <c r="D173" s="27" t="s">
        <v>418</v>
      </c>
    </row>
    <row r="174" spans="1:4" ht="15.75" customHeight="1" x14ac:dyDescent="0.2">
      <c r="A174" s="25">
        <v>170</v>
      </c>
      <c r="B174" s="26">
        <v>211423243455</v>
      </c>
      <c r="C174" s="26" t="s">
        <v>419</v>
      </c>
      <c r="D174" s="27" t="s">
        <v>420</v>
      </c>
    </row>
    <row r="175" spans="1:4" ht="15.75" customHeight="1" x14ac:dyDescent="0.2">
      <c r="A175" s="25">
        <v>171</v>
      </c>
      <c r="B175" s="26">
        <v>211423243458</v>
      </c>
      <c r="C175" s="26" t="s">
        <v>421</v>
      </c>
      <c r="D175" s="27" t="s">
        <v>422</v>
      </c>
    </row>
    <row r="176" spans="1:4" ht="15.75" customHeight="1" x14ac:dyDescent="0.2">
      <c r="A176" s="25">
        <v>172</v>
      </c>
      <c r="B176" s="26">
        <v>211423243460</v>
      </c>
      <c r="C176" s="26" t="s">
        <v>423</v>
      </c>
      <c r="D176" s="27" t="s">
        <v>424</v>
      </c>
    </row>
    <row r="177" spans="1:4" ht="15.75" customHeight="1" x14ac:dyDescent="0.2">
      <c r="A177" s="25">
        <v>173</v>
      </c>
      <c r="B177" s="26">
        <v>211423243462</v>
      </c>
      <c r="C177" s="26" t="s">
        <v>425</v>
      </c>
      <c r="D177" s="27" t="s">
        <v>426</v>
      </c>
    </row>
    <row r="178" spans="1:4" ht="15.75" customHeight="1" x14ac:dyDescent="0.2">
      <c r="A178" s="25">
        <v>174</v>
      </c>
      <c r="B178" s="26">
        <v>211423243465</v>
      </c>
      <c r="C178" s="26" t="s">
        <v>427</v>
      </c>
      <c r="D178" s="27" t="s">
        <v>428</v>
      </c>
    </row>
    <row r="179" spans="1:4" ht="15.75" customHeight="1" x14ac:dyDescent="0.2">
      <c r="A179" s="25">
        <v>175</v>
      </c>
      <c r="B179" s="26">
        <v>211423243469</v>
      </c>
      <c r="C179" s="26" t="s">
        <v>429</v>
      </c>
      <c r="D179" s="27" t="s">
        <v>430</v>
      </c>
    </row>
    <row r="180" spans="1:4" ht="15.75" customHeight="1" x14ac:dyDescent="0.2">
      <c r="A180" s="25">
        <v>176</v>
      </c>
      <c r="B180" s="26">
        <v>211423243470</v>
      </c>
      <c r="C180" s="26" t="s">
        <v>431</v>
      </c>
      <c r="D180" s="27" t="s">
        <v>432</v>
      </c>
    </row>
    <row r="181" spans="1:4" ht="15.75" customHeight="1" x14ac:dyDescent="0.2">
      <c r="A181" s="25">
        <v>177</v>
      </c>
      <c r="B181" s="26">
        <v>211423243471</v>
      </c>
      <c r="C181" s="26" t="s">
        <v>433</v>
      </c>
      <c r="D181" s="27" t="s">
        <v>434</v>
      </c>
    </row>
    <row r="182" spans="1:4" ht="15.75" customHeight="1" x14ac:dyDescent="0.2">
      <c r="A182" s="25">
        <v>178</v>
      </c>
      <c r="B182" s="26">
        <v>211423243472</v>
      </c>
      <c r="C182" s="26" t="s">
        <v>435</v>
      </c>
      <c r="D182" s="27" t="s">
        <v>436</v>
      </c>
    </row>
    <row r="183" spans="1:4" ht="15.75" customHeight="1" x14ac:dyDescent="0.2">
      <c r="A183" s="25">
        <v>179</v>
      </c>
      <c r="B183" s="26">
        <v>211423243476</v>
      </c>
      <c r="C183" s="26" t="s">
        <v>437</v>
      </c>
      <c r="D183" s="27" t="s">
        <v>438</v>
      </c>
    </row>
    <row r="184" spans="1:4" ht="15.75" customHeight="1" x14ac:dyDescent="0.2">
      <c r="A184" s="25">
        <v>180</v>
      </c>
      <c r="B184" s="26">
        <v>211423243488</v>
      </c>
      <c r="C184" s="26" t="s">
        <v>439</v>
      </c>
      <c r="D184" s="27" t="s">
        <v>440</v>
      </c>
    </row>
    <row r="185" spans="1:4" ht="15.75" customHeight="1" x14ac:dyDescent="0.2">
      <c r="A185" s="25">
        <v>181</v>
      </c>
      <c r="B185" s="26">
        <v>211423243502</v>
      </c>
      <c r="C185" s="26" t="s">
        <v>441</v>
      </c>
      <c r="D185" s="27" t="s">
        <v>442</v>
      </c>
    </row>
    <row r="186" spans="1:4" ht="15.75" customHeight="1" x14ac:dyDescent="0.2">
      <c r="A186" s="25">
        <v>182</v>
      </c>
      <c r="B186" s="26">
        <v>211423243504</v>
      </c>
      <c r="C186" s="26" t="s">
        <v>443</v>
      </c>
      <c r="D186" s="27" t="s">
        <v>444</v>
      </c>
    </row>
    <row r="187" spans="1:4" ht="15.75" customHeight="1" x14ac:dyDescent="0.2">
      <c r="A187" s="25">
        <v>183</v>
      </c>
      <c r="B187" s="26">
        <v>211423243077</v>
      </c>
      <c r="C187" s="26" t="s">
        <v>445</v>
      </c>
      <c r="D187" s="27" t="s">
        <v>446</v>
      </c>
    </row>
    <row r="188" spans="1:4" ht="15.75" customHeight="1" x14ac:dyDescent="0.2">
      <c r="A188" s="25">
        <v>184</v>
      </c>
      <c r="B188" s="26">
        <v>211423243490</v>
      </c>
      <c r="C188" s="26" t="s">
        <v>447</v>
      </c>
      <c r="D188" s="27" t="s">
        <v>448</v>
      </c>
    </row>
    <row r="189" spans="1:4" ht="15.75" customHeight="1" x14ac:dyDescent="0.2">
      <c r="A189" s="25">
        <v>185</v>
      </c>
      <c r="B189" s="26">
        <v>211423243194</v>
      </c>
      <c r="C189" s="26" t="s">
        <v>449</v>
      </c>
      <c r="D189" s="27" t="s">
        <v>450</v>
      </c>
    </row>
    <row r="190" spans="1:4" ht="15.75" customHeight="1" x14ac:dyDescent="0.2">
      <c r="A190" s="25">
        <v>186</v>
      </c>
      <c r="B190" s="26">
        <v>211423243190</v>
      </c>
      <c r="C190" s="26" t="s">
        <v>451</v>
      </c>
      <c r="D190" s="27" t="s">
        <v>452</v>
      </c>
    </row>
    <row r="191" spans="1:4" ht="15.75" customHeight="1" x14ac:dyDescent="0.2">
      <c r="A191" s="25">
        <v>187</v>
      </c>
      <c r="B191" s="26">
        <v>211423243155</v>
      </c>
      <c r="C191" s="26" t="s">
        <v>453</v>
      </c>
      <c r="D191" s="27" t="s">
        <v>454</v>
      </c>
    </row>
    <row r="192" spans="1:4" ht="15.75" customHeight="1" x14ac:dyDescent="0.2">
      <c r="A192" s="25">
        <v>188</v>
      </c>
      <c r="B192" s="26">
        <v>211423243227</v>
      </c>
      <c r="C192" s="26" t="s">
        <v>455</v>
      </c>
      <c r="D192" s="27" t="s">
        <v>456</v>
      </c>
    </row>
    <row r="193" spans="1:4" ht="15.75" customHeight="1" x14ac:dyDescent="0.2">
      <c r="A193" s="25">
        <v>189</v>
      </c>
      <c r="B193" s="26">
        <v>211423243361</v>
      </c>
      <c r="C193" s="26" t="s">
        <v>457</v>
      </c>
      <c r="D193" s="27" t="s">
        <v>458</v>
      </c>
    </row>
    <row r="194" spans="1:4" ht="15.75" customHeight="1" x14ac:dyDescent="0.2">
      <c r="A194" s="25">
        <v>190</v>
      </c>
      <c r="B194" s="28">
        <v>211423243412</v>
      </c>
      <c r="C194" s="28" t="s">
        <v>459</v>
      </c>
      <c r="D194" s="29" t="s">
        <v>460</v>
      </c>
    </row>
    <row r="195" spans="1:4" ht="15.75" customHeight="1" x14ac:dyDescent="0.2">
      <c r="A195" s="25">
        <v>191</v>
      </c>
      <c r="B195" s="28">
        <v>211423243417</v>
      </c>
      <c r="C195" s="28" t="s">
        <v>461</v>
      </c>
      <c r="D195" s="29" t="s">
        <v>462</v>
      </c>
    </row>
    <row r="196" spans="1:4" ht="15.75" customHeight="1" x14ac:dyDescent="0.2">
      <c r="A196" s="25">
        <v>192</v>
      </c>
      <c r="B196" s="28">
        <v>211423243418</v>
      </c>
      <c r="C196" s="28" t="s">
        <v>463</v>
      </c>
      <c r="D196" s="29" t="s">
        <v>464</v>
      </c>
    </row>
    <row r="197" spans="1:4" ht="15.75" customHeight="1" x14ac:dyDescent="0.2">
      <c r="A197" s="25">
        <v>193</v>
      </c>
      <c r="B197" s="28">
        <v>211423243420</v>
      </c>
      <c r="C197" s="28" t="s">
        <v>465</v>
      </c>
      <c r="D197" s="29" t="s">
        <v>466</v>
      </c>
    </row>
    <row r="198" spans="1:4" ht="15.75" customHeight="1" x14ac:dyDescent="0.2">
      <c r="A198" s="25">
        <v>194</v>
      </c>
      <c r="B198" s="28">
        <v>211423243422</v>
      </c>
      <c r="C198" s="28" t="s">
        <v>467</v>
      </c>
      <c r="D198" s="29" t="s">
        <v>468</v>
      </c>
    </row>
    <row r="199" spans="1:4" ht="15.75" customHeight="1" x14ac:dyDescent="0.2">
      <c r="A199" s="25">
        <v>195</v>
      </c>
      <c r="B199" s="28">
        <v>211423243423</v>
      </c>
      <c r="C199" s="28" t="s">
        <v>469</v>
      </c>
      <c r="D199" s="29" t="s">
        <v>470</v>
      </c>
    </row>
    <row r="200" spans="1:4" ht="15.75" customHeight="1" x14ac:dyDescent="0.2">
      <c r="A200" s="25">
        <v>196</v>
      </c>
      <c r="B200" s="28">
        <v>211423243424</v>
      </c>
      <c r="C200" s="28" t="s">
        <v>471</v>
      </c>
      <c r="D200" s="29" t="s">
        <v>472</v>
      </c>
    </row>
    <row r="201" spans="1:4" ht="15.75" customHeight="1" x14ac:dyDescent="0.2">
      <c r="A201" s="25">
        <v>197</v>
      </c>
      <c r="B201" s="28">
        <v>211423243425</v>
      </c>
      <c r="C201" s="28" t="s">
        <v>473</v>
      </c>
      <c r="D201" s="29" t="s">
        <v>474</v>
      </c>
    </row>
    <row r="202" spans="1:4" ht="15.75" customHeight="1" x14ac:dyDescent="0.2">
      <c r="A202" s="25">
        <v>198</v>
      </c>
      <c r="B202" s="28">
        <v>211423243427</v>
      </c>
      <c r="C202" s="28" t="s">
        <v>475</v>
      </c>
      <c r="D202" s="29" t="s">
        <v>476</v>
      </c>
    </row>
    <row r="203" spans="1:4" ht="15.75" customHeight="1" x14ac:dyDescent="0.2">
      <c r="A203" s="25">
        <v>199</v>
      </c>
      <c r="B203" s="28">
        <v>211423243430</v>
      </c>
      <c r="C203" s="28" t="s">
        <v>477</v>
      </c>
      <c r="D203" s="29" t="s">
        <v>478</v>
      </c>
    </row>
    <row r="204" spans="1:4" ht="15.75" customHeight="1" x14ac:dyDescent="0.2">
      <c r="A204" s="25">
        <v>200</v>
      </c>
      <c r="B204" s="28">
        <v>211423243428</v>
      </c>
      <c r="C204" s="28" t="s">
        <v>479</v>
      </c>
      <c r="D204" s="29" t="s">
        <v>480</v>
      </c>
    </row>
    <row r="205" spans="1:4" ht="15.75" customHeight="1" x14ac:dyDescent="0.2">
      <c r="A205" s="25">
        <v>201</v>
      </c>
      <c r="B205" s="28">
        <v>211423243429</v>
      </c>
      <c r="C205" s="28" t="s">
        <v>481</v>
      </c>
      <c r="D205" s="29" t="s">
        <v>482</v>
      </c>
    </row>
    <row r="206" spans="1:4" ht="15.75" customHeight="1" x14ac:dyDescent="0.2">
      <c r="A206" s="25">
        <v>202</v>
      </c>
      <c r="B206" s="28">
        <v>211423243433</v>
      </c>
      <c r="C206" s="28" t="s">
        <v>483</v>
      </c>
      <c r="D206" s="29" t="s">
        <v>484</v>
      </c>
    </row>
    <row r="207" spans="1:4" ht="15.75" customHeight="1" x14ac:dyDescent="0.2">
      <c r="A207" s="25">
        <v>203</v>
      </c>
      <c r="B207" s="28">
        <v>211423243435</v>
      </c>
      <c r="C207" s="28" t="s">
        <v>485</v>
      </c>
      <c r="D207" s="29" t="s">
        <v>486</v>
      </c>
    </row>
    <row r="208" spans="1:4" ht="15.75" customHeight="1" x14ac:dyDescent="0.2">
      <c r="A208" s="25">
        <v>204</v>
      </c>
      <c r="B208" s="28">
        <v>211423243436</v>
      </c>
      <c r="C208" s="28" t="s">
        <v>487</v>
      </c>
      <c r="D208" s="29" t="s">
        <v>488</v>
      </c>
    </row>
    <row r="209" spans="1:4" ht="15.75" customHeight="1" x14ac:dyDescent="0.2">
      <c r="A209" s="25">
        <v>205</v>
      </c>
      <c r="B209" s="28">
        <v>211423243437</v>
      </c>
      <c r="C209" s="28" t="s">
        <v>489</v>
      </c>
      <c r="D209" s="29" t="s">
        <v>490</v>
      </c>
    </row>
    <row r="210" spans="1:4" ht="15.75" customHeight="1" x14ac:dyDescent="0.2">
      <c r="A210" s="25">
        <v>206</v>
      </c>
      <c r="B210" s="28">
        <v>211423243441</v>
      </c>
      <c r="C210" s="28" t="s">
        <v>491</v>
      </c>
      <c r="D210" s="29" t="s">
        <v>492</v>
      </c>
    </row>
    <row r="211" spans="1:4" ht="15.75" customHeight="1" x14ac:dyDescent="0.2">
      <c r="A211" s="25">
        <v>207</v>
      </c>
      <c r="B211" s="28">
        <v>211423243442</v>
      </c>
      <c r="C211" s="28" t="s">
        <v>493</v>
      </c>
      <c r="D211" s="29" t="s">
        <v>494</v>
      </c>
    </row>
    <row r="212" spans="1:4" ht="15.75" customHeight="1" x14ac:dyDescent="0.2">
      <c r="A212" s="25">
        <v>208</v>
      </c>
      <c r="B212" s="28">
        <v>211423243443</v>
      </c>
      <c r="C212" s="28" t="s">
        <v>495</v>
      </c>
      <c r="D212" s="29" t="s">
        <v>496</v>
      </c>
    </row>
    <row r="213" spans="1:4" ht="15.75" customHeight="1" x14ac:dyDescent="0.2">
      <c r="A213" s="25">
        <v>209</v>
      </c>
      <c r="B213" s="28">
        <v>211423243444</v>
      </c>
      <c r="C213" s="28" t="s">
        <v>497</v>
      </c>
      <c r="D213" s="29" t="s">
        <v>498</v>
      </c>
    </row>
    <row r="214" spans="1:4" ht="15.75" customHeight="1" x14ac:dyDescent="0.2">
      <c r="A214" s="25">
        <v>210</v>
      </c>
      <c r="B214" s="28">
        <v>211423243445</v>
      </c>
      <c r="C214" s="28" t="s">
        <v>499</v>
      </c>
      <c r="D214" s="29" t="s">
        <v>500</v>
      </c>
    </row>
    <row r="215" spans="1:4" ht="15.75" customHeight="1" x14ac:dyDescent="0.2">
      <c r="A215" s="25">
        <v>211</v>
      </c>
      <c r="B215" s="28">
        <v>211423243446</v>
      </c>
      <c r="C215" s="28" t="s">
        <v>501</v>
      </c>
      <c r="D215" s="29" t="s">
        <v>502</v>
      </c>
    </row>
    <row r="216" spans="1:4" ht="15.75" customHeight="1" x14ac:dyDescent="0.2">
      <c r="A216" s="25">
        <v>212</v>
      </c>
      <c r="B216" s="28">
        <v>211423243447</v>
      </c>
      <c r="C216" s="28" t="s">
        <v>503</v>
      </c>
      <c r="D216" s="29" t="s">
        <v>504</v>
      </c>
    </row>
    <row r="217" spans="1:4" ht="15.75" customHeight="1" x14ac:dyDescent="0.2">
      <c r="A217" s="25">
        <v>213</v>
      </c>
      <c r="B217" s="28">
        <v>211423243448</v>
      </c>
      <c r="C217" s="28" t="s">
        <v>505</v>
      </c>
      <c r="D217" s="29" t="s">
        <v>506</v>
      </c>
    </row>
    <row r="218" spans="1:4" ht="15.75" customHeight="1" x14ac:dyDescent="0.2">
      <c r="A218" s="25">
        <v>214</v>
      </c>
      <c r="B218" s="28">
        <v>211423243449</v>
      </c>
      <c r="C218" s="28" t="s">
        <v>507</v>
      </c>
      <c r="D218" s="29" t="s">
        <v>508</v>
      </c>
    </row>
    <row r="219" spans="1:4" ht="15.75" customHeight="1" x14ac:dyDescent="0.2">
      <c r="A219" s="25">
        <v>215</v>
      </c>
      <c r="B219" s="28">
        <v>211423243456</v>
      </c>
      <c r="C219" s="28" t="s">
        <v>509</v>
      </c>
      <c r="D219" s="29" t="s">
        <v>510</v>
      </c>
    </row>
    <row r="220" spans="1:4" ht="15.75" customHeight="1" x14ac:dyDescent="0.2">
      <c r="A220" s="25">
        <v>216</v>
      </c>
      <c r="B220" s="28">
        <v>211423243457</v>
      </c>
      <c r="C220" s="28" t="s">
        <v>511</v>
      </c>
      <c r="D220" s="29" t="s">
        <v>512</v>
      </c>
    </row>
    <row r="221" spans="1:4" ht="15.75" customHeight="1" x14ac:dyDescent="0.2">
      <c r="A221" s="25">
        <v>217</v>
      </c>
      <c r="B221" s="28">
        <v>211423243459</v>
      </c>
      <c r="C221" s="28" t="s">
        <v>513</v>
      </c>
      <c r="D221" s="29" t="s">
        <v>514</v>
      </c>
    </row>
    <row r="222" spans="1:4" ht="15.75" customHeight="1" x14ac:dyDescent="0.2">
      <c r="A222" s="25">
        <v>218</v>
      </c>
      <c r="B222" s="28">
        <v>211423243461</v>
      </c>
      <c r="C222" s="28" t="s">
        <v>515</v>
      </c>
      <c r="D222" s="29" t="s">
        <v>516</v>
      </c>
    </row>
    <row r="223" spans="1:4" ht="15.75" customHeight="1" x14ac:dyDescent="0.2">
      <c r="A223" s="25">
        <v>219</v>
      </c>
      <c r="B223" s="28">
        <v>211423243463</v>
      </c>
      <c r="C223" s="28" t="s">
        <v>517</v>
      </c>
      <c r="D223" s="29" t="s">
        <v>518</v>
      </c>
    </row>
    <row r="224" spans="1:4" ht="15.75" customHeight="1" x14ac:dyDescent="0.2">
      <c r="A224" s="25">
        <v>220</v>
      </c>
      <c r="B224" s="28">
        <v>211423243464</v>
      </c>
      <c r="C224" s="28" t="s">
        <v>519</v>
      </c>
      <c r="D224" s="29" t="s">
        <v>520</v>
      </c>
    </row>
    <row r="225" spans="1:4" ht="15.75" customHeight="1" x14ac:dyDescent="0.2">
      <c r="A225" s="25">
        <v>221</v>
      </c>
      <c r="B225" s="28">
        <v>211423243466</v>
      </c>
      <c r="C225" s="28" t="s">
        <v>521</v>
      </c>
      <c r="D225" s="29" t="s">
        <v>522</v>
      </c>
    </row>
    <row r="226" spans="1:4" ht="15.75" customHeight="1" x14ac:dyDescent="0.2">
      <c r="A226" s="25">
        <v>222</v>
      </c>
      <c r="B226" s="28">
        <v>211423243467</v>
      </c>
      <c r="C226" s="28" t="s">
        <v>523</v>
      </c>
      <c r="D226" s="29" t="s">
        <v>524</v>
      </c>
    </row>
    <row r="227" spans="1:4" ht="15.75" customHeight="1" x14ac:dyDescent="0.2">
      <c r="A227" s="25">
        <v>223</v>
      </c>
      <c r="B227" s="28">
        <v>211423243468</v>
      </c>
      <c r="C227" s="28" t="s">
        <v>525</v>
      </c>
      <c r="D227" s="29" t="s">
        <v>526</v>
      </c>
    </row>
    <row r="228" spans="1:4" ht="15.75" customHeight="1" x14ac:dyDescent="0.2">
      <c r="A228" s="25">
        <v>224</v>
      </c>
      <c r="B228" s="28">
        <v>211423243473</v>
      </c>
      <c r="C228" s="28" t="s">
        <v>527</v>
      </c>
      <c r="D228" s="29" t="s">
        <v>528</v>
      </c>
    </row>
    <row r="229" spans="1:4" ht="15.75" customHeight="1" x14ac:dyDescent="0.2">
      <c r="A229" s="25">
        <v>225</v>
      </c>
      <c r="B229" s="28">
        <v>211423243474</v>
      </c>
      <c r="C229" s="28" t="s">
        <v>529</v>
      </c>
      <c r="D229" s="29" t="s">
        <v>530</v>
      </c>
    </row>
    <row r="230" spans="1:4" ht="15.75" customHeight="1" x14ac:dyDescent="0.2">
      <c r="A230" s="25">
        <v>226</v>
      </c>
      <c r="B230" s="28">
        <v>211423243475</v>
      </c>
      <c r="C230" s="28" t="s">
        <v>531</v>
      </c>
      <c r="D230" s="29" t="s">
        <v>532</v>
      </c>
    </row>
    <row r="231" spans="1:4" ht="15.75" customHeight="1" x14ac:dyDescent="0.2">
      <c r="A231" s="25">
        <v>227</v>
      </c>
      <c r="B231" s="28">
        <v>211423243477</v>
      </c>
      <c r="C231" s="28" t="s">
        <v>533</v>
      </c>
      <c r="D231" s="29" t="s">
        <v>534</v>
      </c>
    </row>
    <row r="232" spans="1:4" ht="15.75" customHeight="1" x14ac:dyDescent="0.2">
      <c r="A232" s="25">
        <v>228</v>
      </c>
      <c r="B232" s="28">
        <v>211423243478</v>
      </c>
      <c r="C232" s="28" t="s">
        <v>535</v>
      </c>
      <c r="D232" s="29" t="s">
        <v>536</v>
      </c>
    </row>
    <row r="233" spans="1:4" ht="15.75" customHeight="1" x14ac:dyDescent="0.2">
      <c r="A233" s="25">
        <v>229</v>
      </c>
      <c r="B233" s="28">
        <v>211423243479</v>
      </c>
      <c r="C233" s="28" t="s">
        <v>537</v>
      </c>
      <c r="D233" s="29" t="s">
        <v>538</v>
      </c>
    </row>
    <row r="234" spans="1:4" ht="15.75" customHeight="1" x14ac:dyDescent="0.2">
      <c r="A234" s="25">
        <v>230</v>
      </c>
      <c r="B234" s="28">
        <v>211423243480</v>
      </c>
      <c r="C234" s="28" t="s">
        <v>539</v>
      </c>
      <c r="D234" s="29" t="s">
        <v>540</v>
      </c>
    </row>
    <row r="235" spans="1:4" ht="15.75" customHeight="1" x14ac:dyDescent="0.2">
      <c r="A235" s="25">
        <v>231</v>
      </c>
      <c r="B235" s="28">
        <v>211423243481</v>
      </c>
      <c r="C235" s="28" t="s">
        <v>541</v>
      </c>
      <c r="D235" s="29" t="s">
        <v>542</v>
      </c>
    </row>
    <row r="236" spans="1:4" ht="15.75" customHeight="1" x14ac:dyDescent="0.2">
      <c r="A236" s="25">
        <v>232</v>
      </c>
      <c r="B236" s="28">
        <v>211423243482</v>
      </c>
      <c r="C236" s="28" t="s">
        <v>543</v>
      </c>
      <c r="D236" s="29" t="s">
        <v>544</v>
      </c>
    </row>
    <row r="237" spans="1:4" ht="15.75" customHeight="1" x14ac:dyDescent="0.2">
      <c r="A237" s="25">
        <v>233</v>
      </c>
      <c r="B237" s="28">
        <v>211423243483</v>
      </c>
      <c r="C237" s="28" t="s">
        <v>545</v>
      </c>
      <c r="D237" s="29" t="s">
        <v>546</v>
      </c>
    </row>
    <row r="238" spans="1:4" ht="15.75" customHeight="1" x14ac:dyDescent="0.2">
      <c r="A238" s="25">
        <v>234</v>
      </c>
      <c r="B238" s="28">
        <v>211423243484</v>
      </c>
      <c r="C238" s="28" t="s">
        <v>547</v>
      </c>
      <c r="D238" s="29" t="s">
        <v>548</v>
      </c>
    </row>
    <row r="239" spans="1:4" ht="15.75" customHeight="1" x14ac:dyDescent="0.2">
      <c r="A239" s="25">
        <v>235</v>
      </c>
      <c r="B239" s="28">
        <v>211423243485</v>
      </c>
      <c r="C239" s="28" t="s">
        <v>549</v>
      </c>
      <c r="D239" s="29" t="s">
        <v>550</v>
      </c>
    </row>
    <row r="240" spans="1:4" ht="15.75" customHeight="1" x14ac:dyDescent="0.2">
      <c r="A240" s="25">
        <v>236</v>
      </c>
      <c r="B240" s="28">
        <v>211423243486</v>
      </c>
      <c r="C240" s="28" t="s">
        <v>551</v>
      </c>
      <c r="D240" s="29" t="s">
        <v>552</v>
      </c>
    </row>
    <row r="241" spans="1:4" ht="15.75" customHeight="1" x14ac:dyDescent="0.2">
      <c r="A241" s="25">
        <v>237</v>
      </c>
      <c r="B241" s="28">
        <v>211423243487</v>
      </c>
      <c r="C241" s="28" t="s">
        <v>553</v>
      </c>
      <c r="D241" s="29" t="s">
        <v>554</v>
      </c>
    </row>
    <row r="242" spans="1:4" ht="15.75" customHeight="1" x14ac:dyDescent="0.2">
      <c r="A242" s="25">
        <v>238</v>
      </c>
      <c r="B242" s="28">
        <v>211423243489</v>
      </c>
      <c r="C242" s="28" t="s">
        <v>555</v>
      </c>
      <c r="D242" s="29" t="s">
        <v>556</v>
      </c>
    </row>
    <row r="243" spans="1:4" ht="15.75" customHeight="1" x14ac:dyDescent="0.2">
      <c r="A243" s="25">
        <v>239</v>
      </c>
      <c r="B243" s="28">
        <v>211423243491</v>
      </c>
      <c r="C243" s="28" t="s">
        <v>557</v>
      </c>
      <c r="D243" s="29" t="s">
        <v>558</v>
      </c>
    </row>
    <row r="244" spans="1:4" ht="15.75" customHeight="1" x14ac:dyDescent="0.2">
      <c r="A244" s="25">
        <v>240</v>
      </c>
      <c r="B244" s="28">
        <v>211423243492</v>
      </c>
      <c r="C244" s="28" t="s">
        <v>559</v>
      </c>
      <c r="D244" s="29" t="s">
        <v>560</v>
      </c>
    </row>
    <row r="245" spans="1:4" ht="15.75" customHeight="1" x14ac:dyDescent="0.2">
      <c r="A245" s="25">
        <v>241</v>
      </c>
      <c r="B245" s="28">
        <v>211423243493</v>
      </c>
      <c r="C245" s="28" t="s">
        <v>561</v>
      </c>
      <c r="D245" s="29" t="s">
        <v>562</v>
      </c>
    </row>
    <row r="246" spans="1:4" ht="15.75" customHeight="1" x14ac:dyDescent="0.2">
      <c r="A246" s="25">
        <v>242</v>
      </c>
      <c r="B246" s="28">
        <v>211423243494</v>
      </c>
      <c r="C246" s="28" t="s">
        <v>563</v>
      </c>
      <c r="D246" s="29" t="s">
        <v>564</v>
      </c>
    </row>
    <row r="247" spans="1:4" ht="15.75" customHeight="1" x14ac:dyDescent="0.2">
      <c r="A247" s="25">
        <v>243</v>
      </c>
      <c r="B247" s="28">
        <v>211423243495</v>
      </c>
      <c r="C247" s="28" t="s">
        <v>565</v>
      </c>
      <c r="D247" s="29" t="s">
        <v>566</v>
      </c>
    </row>
    <row r="248" spans="1:4" ht="15.75" customHeight="1" x14ac:dyDescent="0.2">
      <c r="A248" s="25">
        <v>244</v>
      </c>
      <c r="B248" s="28">
        <v>211423243496</v>
      </c>
      <c r="C248" s="28" t="s">
        <v>567</v>
      </c>
      <c r="D248" s="29" t="s">
        <v>568</v>
      </c>
    </row>
    <row r="249" spans="1:4" ht="15.75" customHeight="1" x14ac:dyDescent="0.2">
      <c r="A249" s="25">
        <v>245</v>
      </c>
      <c r="B249" s="28">
        <v>211423243497</v>
      </c>
      <c r="C249" s="28" t="s">
        <v>569</v>
      </c>
      <c r="D249" s="29" t="s">
        <v>570</v>
      </c>
    </row>
    <row r="250" spans="1:4" ht="15.75" customHeight="1" x14ac:dyDescent="0.2">
      <c r="A250" s="25">
        <v>246</v>
      </c>
      <c r="B250" s="28">
        <v>211423243498</v>
      </c>
      <c r="C250" s="28" t="s">
        <v>571</v>
      </c>
      <c r="D250" s="29" t="s">
        <v>572</v>
      </c>
    </row>
    <row r="251" spans="1:4" ht="15.75" customHeight="1" x14ac:dyDescent="0.2">
      <c r="A251" s="25">
        <v>247</v>
      </c>
      <c r="B251" s="28">
        <v>211423243499</v>
      </c>
      <c r="C251" s="28" t="s">
        <v>573</v>
      </c>
      <c r="D251" s="29" t="s">
        <v>574</v>
      </c>
    </row>
    <row r="252" spans="1:4" ht="15.75" customHeight="1" x14ac:dyDescent="0.2">
      <c r="A252" s="25">
        <v>248</v>
      </c>
      <c r="B252" s="28">
        <v>211423243500</v>
      </c>
      <c r="C252" s="28" t="s">
        <v>575</v>
      </c>
      <c r="D252" s="29" t="s">
        <v>576</v>
      </c>
    </row>
    <row r="253" spans="1:4" ht="15.75" customHeight="1" x14ac:dyDescent="0.2">
      <c r="A253" s="25">
        <v>249</v>
      </c>
      <c r="B253" s="28">
        <v>211423243501</v>
      </c>
      <c r="C253" s="28" t="s">
        <v>577</v>
      </c>
      <c r="D253" s="29" t="s">
        <v>578</v>
      </c>
    </row>
    <row r="254" spans="1:4" ht="15.75" customHeight="1" x14ac:dyDescent="0.2">
      <c r="A254" s="25">
        <v>250</v>
      </c>
      <c r="B254" s="28">
        <v>211423243503</v>
      </c>
      <c r="C254" s="28" t="s">
        <v>579</v>
      </c>
      <c r="D254" s="29" t="s">
        <v>580</v>
      </c>
    </row>
    <row r="255" spans="1:4" ht="15.75" customHeight="1" x14ac:dyDescent="0.2">
      <c r="A255" s="25">
        <v>251</v>
      </c>
      <c r="B255" s="28">
        <v>211423243319</v>
      </c>
      <c r="C255" s="28" t="s">
        <v>581</v>
      </c>
      <c r="D255" s="29" t="s">
        <v>582</v>
      </c>
    </row>
    <row r="256" spans="1:4" ht="15.75" customHeight="1" x14ac:dyDescent="0.2">
      <c r="A256" s="25">
        <v>252</v>
      </c>
      <c r="B256" s="28">
        <v>211423243320</v>
      </c>
      <c r="C256" s="28" t="s">
        <v>583</v>
      </c>
      <c r="D256" s="29" t="s">
        <v>584</v>
      </c>
    </row>
    <row r="257" spans="1:4" ht="15.75" customHeight="1" x14ac:dyDescent="0.2">
      <c r="A257" s="25">
        <v>253</v>
      </c>
      <c r="B257" s="26">
        <v>211423243325</v>
      </c>
      <c r="C257" s="26" t="s">
        <v>585</v>
      </c>
      <c r="D257" s="27" t="s">
        <v>586</v>
      </c>
    </row>
    <row r="258" spans="1:4" ht="15.75" customHeight="1" x14ac:dyDescent="0.2">
      <c r="A258" s="25">
        <v>254</v>
      </c>
      <c r="B258" s="26">
        <v>211423243327</v>
      </c>
      <c r="C258" s="26" t="s">
        <v>587</v>
      </c>
      <c r="D258" s="27" t="s">
        <v>588</v>
      </c>
    </row>
    <row r="259" spans="1:4" ht="15.75" customHeight="1" x14ac:dyDescent="0.2">
      <c r="A259" s="25">
        <v>255</v>
      </c>
      <c r="B259" s="26">
        <v>211423243329</v>
      </c>
      <c r="C259" s="26" t="s">
        <v>589</v>
      </c>
      <c r="D259" s="27" t="s">
        <v>590</v>
      </c>
    </row>
    <row r="260" spans="1:4" ht="15.75" customHeight="1" x14ac:dyDescent="0.2">
      <c r="A260" s="25">
        <v>256</v>
      </c>
      <c r="B260" s="26">
        <v>211423243330</v>
      </c>
      <c r="C260" s="26" t="s">
        <v>591</v>
      </c>
      <c r="D260" s="27" t="s">
        <v>592</v>
      </c>
    </row>
    <row r="261" spans="1:4" ht="15.75" customHeight="1" x14ac:dyDescent="0.2">
      <c r="A261" s="25">
        <v>257</v>
      </c>
      <c r="B261" s="26">
        <v>211423243331</v>
      </c>
      <c r="C261" s="26" t="s">
        <v>593</v>
      </c>
      <c r="D261" s="27" t="s">
        <v>594</v>
      </c>
    </row>
    <row r="262" spans="1:4" ht="15.75" customHeight="1" x14ac:dyDescent="0.2">
      <c r="A262" s="25">
        <v>258</v>
      </c>
      <c r="B262" s="26">
        <v>211423243332</v>
      </c>
      <c r="C262" s="26" t="s">
        <v>595</v>
      </c>
      <c r="D262" s="27" t="s">
        <v>596</v>
      </c>
    </row>
    <row r="263" spans="1:4" ht="15.75" customHeight="1" x14ac:dyDescent="0.2">
      <c r="A263" s="25">
        <v>259</v>
      </c>
      <c r="B263" s="26">
        <v>211423243334</v>
      </c>
      <c r="C263" s="26" t="s">
        <v>597</v>
      </c>
      <c r="D263" s="27" t="s">
        <v>598</v>
      </c>
    </row>
    <row r="264" spans="1:4" ht="15.75" customHeight="1" x14ac:dyDescent="0.2">
      <c r="A264" s="25">
        <v>260</v>
      </c>
      <c r="B264" s="26">
        <v>211423243335</v>
      </c>
      <c r="C264" s="26" t="s">
        <v>599</v>
      </c>
      <c r="D264" s="27" t="s">
        <v>600</v>
      </c>
    </row>
    <row r="265" spans="1:4" ht="15.75" customHeight="1" x14ac:dyDescent="0.2">
      <c r="A265" s="25">
        <v>261</v>
      </c>
      <c r="B265" s="26">
        <v>211423243336</v>
      </c>
      <c r="C265" s="26" t="s">
        <v>601</v>
      </c>
      <c r="D265" s="27" t="s">
        <v>602</v>
      </c>
    </row>
    <row r="266" spans="1:4" ht="15.75" customHeight="1" x14ac:dyDescent="0.2">
      <c r="A266" s="25">
        <v>262</v>
      </c>
      <c r="B266" s="26">
        <v>211423243337</v>
      </c>
      <c r="C266" s="26" t="s">
        <v>603</v>
      </c>
      <c r="D266" s="27" t="s">
        <v>604</v>
      </c>
    </row>
    <row r="267" spans="1:4" ht="15.75" customHeight="1" x14ac:dyDescent="0.2">
      <c r="A267" s="25">
        <v>263</v>
      </c>
      <c r="B267" s="26">
        <v>211423243338</v>
      </c>
      <c r="C267" s="26" t="s">
        <v>605</v>
      </c>
      <c r="D267" s="27" t="s">
        <v>606</v>
      </c>
    </row>
    <row r="268" spans="1:4" ht="15.75" customHeight="1" x14ac:dyDescent="0.2">
      <c r="A268" s="25">
        <v>264</v>
      </c>
      <c r="B268" s="26">
        <v>211423243341</v>
      </c>
      <c r="C268" s="26" t="s">
        <v>607</v>
      </c>
      <c r="D268" s="27" t="s">
        <v>608</v>
      </c>
    </row>
    <row r="269" spans="1:4" ht="15.75" customHeight="1" x14ac:dyDescent="0.2">
      <c r="A269" s="25">
        <v>265</v>
      </c>
      <c r="B269" s="26">
        <v>211423243342</v>
      </c>
      <c r="C269" s="26" t="s">
        <v>609</v>
      </c>
      <c r="D269" s="27" t="s">
        <v>610</v>
      </c>
    </row>
    <row r="270" spans="1:4" ht="15.75" customHeight="1" x14ac:dyDescent="0.2">
      <c r="A270" s="25">
        <v>266</v>
      </c>
      <c r="B270" s="26">
        <v>211423243344</v>
      </c>
      <c r="C270" s="26" t="s">
        <v>611</v>
      </c>
      <c r="D270" s="27" t="s">
        <v>612</v>
      </c>
    </row>
    <row r="271" spans="1:4" ht="15.75" customHeight="1" x14ac:dyDescent="0.2">
      <c r="A271" s="25">
        <v>267</v>
      </c>
      <c r="B271" s="26">
        <v>211423243345</v>
      </c>
      <c r="C271" s="26" t="s">
        <v>613</v>
      </c>
      <c r="D271" s="27" t="s">
        <v>614</v>
      </c>
    </row>
    <row r="272" spans="1:4" ht="15.75" customHeight="1" x14ac:dyDescent="0.2">
      <c r="A272" s="25">
        <v>268</v>
      </c>
      <c r="B272" s="26">
        <v>211423243346</v>
      </c>
      <c r="C272" s="26" t="s">
        <v>615</v>
      </c>
      <c r="D272" s="27" t="s">
        <v>616</v>
      </c>
    </row>
    <row r="273" spans="1:4" ht="15.75" customHeight="1" x14ac:dyDescent="0.2">
      <c r="A273" s="25">
        <v>269</v>
      </c>
      <c r="B273" s="26">
        <v>211423243347</v>
      </c>
      <c r="C273" s="26" t="s">
        <v>617</v>
      </c>
      <c r="D273" s="27" t="s">
        <v>618</v>
      </c>
    </row>
    <row r="274" spans="1:4" ht="15.75" customHeight="1" x14ac:dyDescent="0.2">
      <c r="A274" s="25">
        <v>270</v>
      </c>
      <c r="B274" s="26">
        <v>211423243349</v>
      </c>
      <c r="C274" s="26" t="s">
        <v>619</v>
      </c>
      <c r="D274" s="27" t="s">
        <v>620</v>
      </c>
    </row>
    <row r="275" spans="1:4" ht="15.75" customHeight="1" x14ac:dyDescent="0.2">
      <c r="A275" s="25">
        <v>271</v>
      </c>
      <c r="B275" s="26">
        <v>211423243350</v>
      </c>
      <c r="C275" s="26" t="s">
        <v>621</v>
      </c>
      <c r="D275" s="27" t="s">
        <v>622</v>
      </c>
    </row>
    <row r="276" spans="1:4" ht="15.75" customHeight="1" x14ac:dyDescent="0.2">
      <c r="A276" s="25">
        <v>272</v>
      </c>
      <c r="B276" s="26">
        <v>211423243351</v>
      </c>
      <c r="C276" s="26" t="s">
        <v>623</v>
      </c>
      <c r="D276" s="27" t="s">
        <v>624</v>
      </c>
    </row>
    <row r="277" spans="1:4" ht="15.75" customHeight="1" x14ac:dyDescent="0.2">
      <c r="A277" s="25">
        <v>273</v>
      </c>
      <c r="B277" s="26">
        <v>211423243352</v>
      </c>
      <c r="C277" s="26" t="s">
        <v>625</v>
      </c>
      <c r="D277" s="27" t="s">
        <v>626</v>
      </c>
    </row>
    <row r="278" spans="1:4" ht="15.75" customHeight="1" x14ac:dyDescent="0.2">
      <c r="A278" s="25">
        <v>274</v>
      </c>
      <c r="B278" s="26">
        <v>211423243348</v>
      </c>
      <c r="C278" s="26" t="s">
        <v>627</v>
      </c>
      <c r="D278" s="27" t="s">
        <v>628</v>
      </c>
    </row>
    <row r="279" spans="1:4" ht="15.75" customHeight="1" x14ac:dyDescent="0.2">
      <c r="A279" s="25">
        <v>275</v>
      </c>
      <c r="B279" s="26">
        <v>211423243356</v>
      </c>
      <c r="C279" s="26" t="s">
        <v>629</v>
      </c>
      <c r="D279" s="27" t="s">
        <v>630</v>
      </c>
    </row>
    <row r="280" spans="1:4" ht="15.75" customHeight="1" x14ac:dyDescent="0.2">
      <c r="A280" s="25">
        <v>276</v>
      </c>
      <c r="B280" s="26">
        <v>211423243357</v>
      </c>
      <c r="C280" s="26" t="s">
        <v>631</v>
      </c>
      <c r="D280" s="27" t="s">
        <v>632</v>
      </c>
    </row>
    <row r="281" spans="1:4" ht="15.75" customHeight="1" x14ac:dyDescent="0.2">
      <c r="A281" s="25">
        <v>277</v>
      </c>
      <c r="B281" s="26">
        <v>211423243360</v>
      </c>
      <c r="C281" s="26" t="s">
        <v>633</v>
      </c>
      <c r="D281" s="27" t="s">
        <v>634</v>
      </c>
    </row>
    <row r="282" spans="1:4" ht="15.75" customHeight="1" x14ac:dyDescent="0.2">
      <c r="A282" s="25">
        <v>278</v>
      </c>
      <c r="B282" s="26">
        <v>211423243362</v>
      </c>
      <c r="C282" s="26" t="s">
        <v>635</v>
      </c>
      <c r="D282" s="27" t="s">
        <v>636</v>
      </c>
    </row>
    <row r="283" spans="1:4" ht="15.75" customHeight="1" x14ac:dyDescent="0.2">
      <c r="A283" s="25">
        <v>279</v>
      </c>
      <c r="B283" s="26">
        <v>211423243363</v>
      </c>
      <c r="C283" s="26" t="s">
        <v>637</v>
      </c>
      <c r="D283" s="27" t="s">
        <v>638</v>
      </c>
    </row>
    <row r="284" spans="1:4" ht="15.75" customHeight="1" x14ac:dyDescent="0.2">
      <c r="A284" s="25">
        <v>280</v>
      </c>
      <c r="B284" s="26">
        <v>211423243364</v>
      </c>
      <c r="C284" s="26" t="s">
        <v>639</v>
      </c>
      <c r="D284" s="27" t="s">
        <v>640</v>
      </c>
    </row>
    <row r="285" spans="1:4" ht="15.75" customHeight="1" x14ac:dyDescent="0.2">
      <c r="A285" s="25">
        <v>281</v>
      </c>
      <c r="B285" s="26">
        <v>211423243365</v>
      </c>
      <c r="C285" s="26" t="s">
        <v>641</v>
      </c>
      <c r="D285" s="27" t="s">
        <v>642</v>
      </c>
    </row>
    <row r="286" spans="1:4" ht="15.75" customHeight="1" x14ac:dyDescent="0.2">
      <c r="A286" s="25">
        <v>282</v>
      </c>
      <c r="B286" s="26">
        <v>211423243367</v>
      </c>
      <c r="C286" s="26" t="s">
        <v>643</v>
      </c>
      <c r="D286" s="27" t="s">
        <v>644</v>
      </c>
    </row>
    <row r="287" spans="1:4" ht="15.75" customHeight="1" x14ac:dyDescent="0.2">
      <c r="A287" s="25">
        <v>283</v>
      </c>
      <c r="B287" s="26">
        <v>211423243368</v>
      </c>
      <c r="C287" s="26" t="s">
        <v>645</v>
      </c>
      <c r="D287" s="27" t="s">
        <v>646</v>
      </c>
    </row>
    <row r="288" spans="1:4" ht="15.75" customHeight="1" x14ac:dyDescent="0.2">
      <c r="A288" s="25">
        <v>284</v>
      </c>
      <c r="B288" s="26">
        <v>211423243369</v>
      </c>
      <c r="C288" s="26" t="s">
        <v>647</v>
      </c>
      <c r="D288" s="27" t="s">
        <v>648</v>
      </c>
    </row>
    <row r="289" spans="1:4" ht="15.75" customHeight="1" x14ac:dyDescent="0.2">
      <c r="A289" s="25">
        <v>285</v>
      </c>
      <c r="B289" s="26">
        <v>211423243370</v>
      </c>
      <c r="C289" s="26" t="s">
        <v>649</v>
      </c>
      <c r="D289" s="27" t="s">
        <v>650</v>
      </c>
    </row>
    <row r="290" spans="1:4" ht="15.75" customHeight="1" x14ac:dyDescent="0.2">
      <c r="A290" s="25">
        <v>286</v>
      </c>
      <c r="B290" s="26">
        <v>211423243371</v>
      </c>
      <c r="C290" s="26" t="s">
        <v>651</v>
      </c>
      <c r="D290" s="27" t="s">
        <v>652</v>
      </c>
    </row>
    <row r="291" spans="1:4" ht="15.75" customHeight="1" x14ac:dyDescent="0.2">
      <c r="A291" s="25">
        <v>287</v>
      </c>
      <c r="B291" s="26">
        <v>211423243373</v>
      </c>
      <c r="C291" s="26" t="s">
        <v>653</v>
      </c>
      <c r="D291" s="27" t="s">
        <v>654</v>
      </c>
    </row>
    <row r="292" spans="1:4" ht="15.75" customHeight="1" x14ac:dyDescent="0.2">
      <c r="A292" s="25">
        <v>288</v>
      </c>
      <c r="B292" s="26">
        <v>211423243375</v>
      </c>
      <c r="C292" s="26" t="s">
        <v>655</v>
      </c>
      <c r="D292" s="27" t="s">
        <v>656</v>
      </c>
    </row>
    <row r="293" spans="1:4" ht="15.75" customHeight="1" x14ac:dyDescent="0.2">
      <c r="A293" s="25">
        <v>289</v>
      </c>
      <c r="B293" s="26">
        <v>211423243376</v>
      </c>
      <c r="C293" s="26" t="s">
        <v>657</v>
      </c>
      <c r="D293" s="27" t="s">
        <v>658</v>
      </c>
    </row>
    <row r="294" spans="1:4" ht="15.75" customHeight="1" x14ac:dyDescent="0.2">
      <c r="A294" s="25">
        <v>290</v>
      </c>
      <c r="B294" s="26">
        <v>211423243383</v>
      </c>
      <c r="C294" s="26" t="s">
        <v>659</v>
      </c>
      <c r="D294" s="27" t="s">
        <v>660</v>
      </c>
    </row>
    <row r="295" spans="1:4" ht="15.75" customHeight="1" x14ac:dyDescent="0.2">
      <c r="A295" s="25">
        <v>291</v>
      </c>
      <c r="B295" s="26">
        <v>211423243384</v>
      </c>
      <c r="C295" s="26" t="s">
        <v>661</v>
      </c>
      <c r="D295" s="27" t="s">
        <v>662</v>
      </c>
    </row>
    <row r="296" spans="1:4" ht="15.75" customHeight="1" x14ac:dyDescent="0.2">
      <c r="A296" s="25">
        <v>292</v>
      </c>
      <c r="B296" s="26">
        <v>211423243385</v>
      </c>
      <c r="C296" s="26" t="s">
        <v>663</v>
      </c>
      <c r="D296" s="27" t="s">
        <v>664</v>
      </c>
    </row>
    <row r="297" spans="1:4" ht="15.75" customHeight="1" x14ac:dyDescent="0.2">
      <c r="A297" s="25">
        <v>293</v>
      </c>
      <c r="B297" s="26">
        <v>211423243386</v>
      </c>
      <c r="C297" s="26" t="s">
        <v>665</v>
      </c>
      <c r="D297" s="27" t="s">
        <v>666</v>
      </c>
    </row>
    <row r="298" spans="1:4" ht="15.75" customHeight="1" x14ac:dyDescent="0.2">
      <c r="A298" s="25">
        <v>294</v>
      </c>
      <c r="B298" s="26">
        <v>211423243388</v>
      </c>
      <c r="C298" s="26" t="s">
        <v>667</v>
      </c>
      <c r="D298" s="27" t="s">
        <v>668</v>
      </c>
    </row>
    <row r="299" spans="1:4" ht="15.75" customHeight="1" x14ac:dyDescent="0.2">
      <c r="A299" s="25">
        <v>295</v>
      </c>
      <c r="B299" s="26">
        <v>211423243389</v>
      </c>
      <c r="C299" s="26" t="s">
        <v>669</v>
      </c>
      <c r="D299" s="27" t="s">
        <v>670</v>
      </c>
    </row>
    <row r="300" spans="1:4" ht="15.75" customHeight="1" x14ac:dyDescent="0.2">
      <c r="A300" s="25">
        <v>296</v>
      </c>
      <c r="B300" s="26">
        <v>211423243390</v>
      </c>
      <c r="C300" s="26" t="s">
        <v>671</v>
      </c>
      <c r="D300" s="27" t="s">
        <v>672</v>
      </c>
    </row>
    <row r="301" spans="1:4" ht="15.75" customHeight="1" x14ac:dyDescent="0.2">
      <c r="A301" s="25">
        <v>297</v>
      </c>
      <c r="B301" s="26">
        <v>211423243391</v>
      </c>
      <c r="C301" s="26" t="s">
        <v>673</v>
      </c>
      <c r="D301" s="27" t="s">
        <v>674</v>
      </c>
    </row>
    <row r="302" spans="1:4" ht="15.75" customHeight="1" x14ac:dyDescent="0.2">
      <c r="A302" s="25">
        <v>298</v>
      </c>
      <c r="B302" s="26">
        <v>211423243392</v>
      </c>
      <c r="C302" s="26" t="s">
        <v>675</v>
      </c>
      <c r="D302" s="27" t="s">
        <v>674</v>
      </c>
    </row>
    <row r="303" spans="1:4" ht="15.75" customHeight="1" x14ac:dyDescent="0.2">
      <c r="A303" s="25">
        <v>299</v>
      </c>
      <c r="B303" s="26">
        <v>211423243394</v>
      </c>
      <c r="C303" s="26" t="s">
        <v>676</v>
      </c>
      <c r="D303" s="27" t="s">
        <v>677</v>
      </c>
    </row>
    <row r="304" spans="1:4" ht="15.75" customHeight="1" x14ac:dyDescent="0.2">
      <c r="A304" s="25">
        <v>300</v>
      </c>
      <c r="B304" s="26">
        <v>211423243395</v>
      </c>
      <c r="C304" s="26" t="s">
        <v>678</v>
      </c>
      <c r="D304" s="27" t="s">
        <v>679</v>
      </c>
    </row>
    <row r="305" spans="1:4" ht="15.75" customHeight="1" x14ac:dyDescent="0.2">
      <c r="A305" s="25">
        <v>301</v>
      </c>
      <c r="B305" s="26">
        <v>211423243396</v>
      </c>
      <c r="C305" s="26" t="s">
        <v>680</v>
      </c>
      <c r="D305" s="27" t="s">
        <v>681</v>
      </c>
    </row>
    <row r="306" spans="1:4" ht="15.75" customHeight="1" x14ac:dyDescent="0.2">
      <c r="A306" s="25">
        <v>302</v>
      </c>
      <c r="B306" s="26">
        <v>211423243397</v>
      </c>
      <c r="C306" s="26" t="s">
        <v>682</v>
      </c>
      <c r="D306" s="27" t="s">
        <v>683</v>
      </c>
    </row>
    <row r="307" spans="1:4" ht="15.75" customHeight="1" x14ac:dyDescent="0.2">
      <c r="A307" s="25">
        <v>303</v>
      </c>
      <c r="B307" s="26">
        <v>211423243399</v>
      </c>
      <c r="C307" s="26" t="s">
        <v>684</v>
      </c>
      <c r="D307" s="27" t="s">
        <v>685</v>
      </c>
    </row>
    <row r="308" spans="1:4" ht="15.75" customHeight="1" x14ac:dyDescent="0.2">
      <c r="A308" s="25">
        <v>304</v>
      </c>
      <c r="B308" s="26">
        <v>211423243400</v>
      </c>
      <c r="C308" s="26" t="s">
        <v>686</v>
      </c>
      <c r="D308" s="27" t="s">
        <v>687</v>
      </c>
    </row>
    <row r="309" spans="1:4" ht="15.75" customHeight="1" x14ac:dyDescent="0.2">
      <c r="A309" s="25">
        <v>305</v>
      </c>
      <c r="B309" s="26">
        <v>211423243402</v>
      </c>
      <c r="C309" s="26" t="s">
        <v>688</v>
      </c>
      <c r="D309" s="27" t="s">
        <v>689</v>
      </c>
    </row>
    <row r="310" spans="1:4" ht="15.75" customHeight="1" x14ac:dyDescent="0.2">
      <c r="A310" s="25">
        <v>306</v>
      </c>
      <c r="B310" s="26">
        <v>211423243403</v>
      </c>
      <c r="C310" s="26" t="s">
        <v>690</v>
      </c>
      <c r="D310" s="27" t="s">
        <v>691</v>
      </c>
    </row>
    <row r="311" spans="1:4" ht="15.75" customHeight="1" x14ac:dyDescent="0.2">
      <c r="A311" s="25">
        <v>307</v>
      </c>
      <c r="B311" s="26">
        <v>211423243404</v>
      </c>
      <c r="C311" s="26" t="s">
        <v>692</v>
      </c>
      <c r="D311" s="27" t="s">
        <v>693</v>
      </c>
    </row>
    <row r="312" spans="1:4" ht="15.75" customHeight="1" x14ac:dyDescent="0.2">
      <c r="A312" s="25">
        <v>308</v>
      </c>
      <c r="B312" s="26">
        <v>211423243405</v>
      </c>
      <c r="C312" s="26" t="s">
        <v>694</v>
      </c>
      <c r="D312" s="27" t="s">
        <v>695</v>
      </c>
    </row>
    <row r="313" spans="1:4" ht="15.75" customHeight="1" x14ac:dyDescent="0.2">
      <c r="A313" s="25">
        <v>309</v>
      </c>
      <c r="B313" s="26">
        <v>211423243406</v>
      </c>
      <c r="C313" s="26" t="s">
        <v>696</v>
      </c>
      <c r="D313" s="27" t="s">
        <v>697</v>
      </c>
    </row>
    <row r="314" spans="1:4" ht="15.75" customHeight="1" x14ac:dyDescent="0.2">
      <c r="A314" s="25">
        <v>310</v>
      </c>
      <c r="B314" s="26">
        <v>211423243407</v>
      </c>
      <c r="C314" s="26" t="s">
        <v>698</v>
      </c>
      <c r="D314" s="27" t="s">
        <v>699</v>
      </c>
    </row>
    <row r="315" spans="1:4" ht="15.75" customHeight="1" x14ac:dyDescent="0.2">
      <c r="A315" s="25">
        <v>311</v>
      </c>
      <c r="B315" s="26">
        <v>211423243408</v>
      </c>
      <c r="C315" s="26" t="s">
        <v>700</v>
      </c>
      <c r="D315" s="27" t="s">
        <v>701</v>
      </c>
    </row>
    <row r="316" spans="1:4" ht="15.75" customHeight="1" x14ac:dyDescent="0.2">
      <c r="A316" s="25">
        <v>312</v>
      </c>
      <c r="B316" s="26">
        <v>211423243413</v>
      </c>
      <c r="C316" s="26" t="s">
        <v>702</v>
      </c>
      <c r="D316" s="27" t="s">
        <v>703</v>
      </c>
    </row>
    <row r="317" spans="1:4" ht="15.75" customHeight="1" x14ac:dyDescent="0.2">
      <c r="A317" s="25">
        <v>313</v>
      </c>
      <c r="B317" s="26">
        <v>211423243416</v>
      </c>
      <c r="C317" s="26" t="s">
        <v>704</v>
      </c>
      <c r="D317" s="27" t="s">
        <v>705</v>
      </c>
    </row>
    <row r="318" spans="1:4" ht="15.75" customHeight="1" x14ac:dyDescent="0.2">
      <c r="A318" s="25">
        <v>314</v>
      </c>
      <c r="B318" s="26">
        <v>211423243226</v>
      </c>
      <c r="C318" s="26" t="s">
        <v>706</v>
      </c>
      <c r="D318" s="27" t="s">
        <v>707</v>
      </c>
    </row>
    <row r="319" spans="1:4" ht="15.75" customHeight="1" x14ac:dyDescent="0.2">
      <c r="A319" s="25">
        <v>315</v>
      </c>
      <c r="B319" s="26">
        <v>211423243228</v>
      </c>
      <c r="C319" s="26" t="s">
        <v>708</v>
      </c>
      <c r="D319" s="27" t="s">
        <v>709</v>
      </c>
    </row>
    <row r="320" spans="1:4" ht="15.75" customHeight="1" x14ac:dyDescent="0.2">
      <c r="A320" s="25">
        <v>316</v>
      </c>
      <c r="B320" s="28">
        <v>211423243229</v>
      </c>
      <c r="C320" s="28" t="s">
        <v>710</v>
      </c>
      <c r="D320" s="29" t="s">
        <v>711</v>
      </c>
    </row>
    <row r="321" spans="1:4" ht="15.75" customHeight="1" x14ac:dyDescent="0.2">
      <c r="A321" s="25">
        <v>317</v>
      </c>
      <c r="B321" s="28">
        <v>211423243233</v>
      </c>
      <c r="C321" s="28" t="s">
        <v>712</v>
      </c>
      <c r="D321" s="29" t="s">
        <v>713</v>
      </c>
    </row>
    <row r="322" spans="1:4" ht="15.75" customHeight="1" x14ac:dyDescent="0.2">
      <c r="A322" s="25">
        <v>318</v>
      </c>
      <c r="B322" s="28">
        <v>211423243231</v>
      </c>
      <c r="C322" s="28" t="s">
        <v>714</v>
      </c>
      <c r="D322" s="29" t="s">
        <v>715</v>
      </c>
    </row>
    <row r="323" spans="1:4" ht="15.75" customHeight="1" x14ac:dyDescent="0.2">
      <c r="A323" s="25">
        <v>319</v>
      </c>
      <c r="B323" s="28">
        <v>211423243232</v>
      </c>
      <c r="C323" s="28" t="s">
        <v>716</v>
      </c>
      <c r="D323" s="29" t="s">
        <v>717</v>
      </c>
    </row>
    <row r="324" spans="1:4" ht="15.75" customHeight="1" x14ac:dyDescent="0.2">
      <c r="A324" s="25">
        <v>320</v>
      </c>
      <c r="B324" s="28">
        <v>211423243236</v>
      </c>
      <c r="C324" s="28" t="s">
        <v>718</v>
      </c>
      <c r="D324" s="29" t="s">
        <v>719</v>
      </c>
    </row>
    <row r="325" spans="1:4" ht="15.75" customHeight="1" x14ac:dyDescent="0.2">
      <c r="A325" s="25">
        <v>321</v>
      </c>
      <c r="B325" s="28">
        <v>211423243237</v>
      </c>
      <c r="C325" s="28" t="s">
        <v>720</v>
      </c>
      <c r="D325" s="29" t="s">
        <v>721</v>
      </c>
    </row>
    <row r="326" spans="1:4" ht="15.75" customHeight="1" x14ac:dyDescent="0.2">
      <c r="A326" s="25">
        <v>322</v>
      </c>
      <c r="B326" s="28">
        <v>211423243239</v>
      </c>
      <c r="C326" s="28" t="s">
        <v>722</v>
      </c>
      <c r="D326" s="29" t="s">
        <v>723</v>
      </c>
    </row>
    <row r="327" spans="1:4" ht="15.75" customHeight="1" x14ac:dyDescent="0.2">
      <c r="A327" s="25">
        <v>323</v>
      </c>
      <c r="B327" s="28">
        <v>211423243240</v>
      </c>
      <c r="C327" s="28" t="s">
        <v>724</v>
      </c>
      <c r="D327" s="29" t="s">
        <v>725</v>
      </c>
    </row>
    <row r="328" spans="1:4" ht="15.75" customHeight="1" x14ac:dyDescent="0.2">
      <c r="A328" s="25">
        <v>324</v>
      </c>
      <c r="B328" s="28">
        <v>211423243243</v>
      </c>
      <c r="C328" s="28" t="s">
        <v>726</v>
      </c>
      <c r="D328" s="29" t="s">
        <v>727</v>
      </c>
    </row>
    <row r="329" spans="1:4" ht="15.75" customHeight="1" x14ac:dyDescent="0.2">
      <c r="A329" s="25">
        <v>325</v>
      </c>
      <c r="B329" s="28">
        <v>211423243244</v>
      </c>
      <c r="C329" s="28" t="s">
        <v>728</v>
      </c>
      <c r="D329" s="29" t="s">
        <v>729</v>
      </c>
    </row>
    <row r="330" spans="1:4" ht="15.75" customHeight="1" x14ac:dyDescent="0.2">
      <c r="A330" s="25">
        <v>326</v>
      </c>
      <c r="B330" s="28">
        <v>211423243245</v>
      </c>
      <c r="C330" s="28" t="s">
        <v>730</v>
      </c>
      <c r="D330" s="29" t="s">
        <v>731</v>
      </c>
    </row>
    <row r="331" spans="1:4" ht="15.75" customHeight="1" x14ac:dyDescent="0.2">
      <c r="A331" s="25">
        <v>327</v>
      </c>
      <c r="B331" s="28">
        <v>211423243246</v>
      </c>
      <c r="C331" s="28" t="s">
        <v>732</v>
      </c>
      <c r="D331" s="29" t="s">
        <v>733</v>
      </c>
    </row>
    <row r="332" spans="1:4" ht="15.75" customHeight="1" x14ac:dyDescent="0.2">
      <c r="A332" s="25">
        <v>328</v>
      </c>
      <c r="B332" s="28">
        <v>211423243247</v>
      </c>
      <c r="C332" s="28" t="s">
        <v>734</v>
      </c>
      <c r="D332" s="29" t="s">
        <v>735</v>
      </c>
    </row>
    <row r="333" spans="1:4" ht="15.75" customHeight="1" x14ac:dyDescent="0.2">
      <c r="A333" s="25">
        <v>329</v>
      </c>
      <c r="B333" s="28">
        <v>211423243248</v>
      </c>
      <c r="C333" s="28" t="s">
        <v>736</v>
      </c>
      <c r="D333" s="29" t="s">
        <v>737</v>
      </c>
    </row>
    <row r="334" spans="1:4" ht="15.75" customHeight="1" x14ac:dyDescent="0.2">
      <c r="A334" s="25">
        <v>330</v>
      </c>
      <c r="B334" s="28">
        <v>211423243251</v>
      </c>
      <c r="C334" s="28" t="s">
        <v>738</v>
      </c>
      <c r="D334" s="29" t="s">
        <v>739</v>
      </c>
    </row>
    <row r="335" spans="1:4" ht="15.75" customHeight="1" x14ac:dyDescent="0.2">
      <c r="A335" s="25">
        <v>331</v>
      </c>
      <c r="B335" s="28">
        <v>211423243252</v>
      </c>
      <c r="C335" s="28" t="s">
        <v>740</v>
      </c>
      <c r="D335" s="29" t="s">
        <v>741</v>
      </c>
    </row>
    <row r="336" spans="1:4" ht="15.75" customHeight="1" x14ac:dyDescent="0.2">
      <c r="A336" s="25">
        <v>332</v>
      </c>
      <c r="B336" s="28">
        <v>211423243253</v>
      </c>
      <c r="C336" s="28" t="s">
        <v>742</v>
      </c>
      <c r="D336" s="29" t="s">
        <v>743</v>
      </c>
    </row>
    <row r="337" spans="1:4" ht="15.75" customHeight="1" x14ac:dyDescent="0.2">
      <c r="A337" s="25">
        <v>333</v>
      </c>
      <c r="B337" s="28">
        <v>211423243255</v>
      </c>
      <c r="C337" s="28" t="s">
        <v>744</v>
      </c>
      <c r="D337" s="29" t="s">
        <v>745</v>
      </c>
    </row>
    <row r="338" spans="1:4" ht="15.75" customHeight="1" x14ac:dyDescent="0.2">
      <c r="A338" s="25">
        <v>334</v>
      </c>
      <c r="B338" s="28">
        <v>211423243256</v>
      </c>
      <c r="C338" s="28" t="s">
        <v>746</v>
      </c>
      <c r="D338" s="29" t="s">
        <v>747</v>
      </c>
    </row>
    <row r="339" spans="1:4" ht="15.75" customHeight="1" x14ac:dyDescent="0.2">
      <c r="A339" s="25">
        <v>335</v>
      </c>
      <c r="B339" s="28">
        <v>211423243258</v>
      </c>
      <c r="C339" s="28" t="s">
        <v>748</v>
      </c>
      <c r="D339" s="29" t="s">
        <v>749</v>
      </c>
    </row>
    <row r="340" spans="1:4" ht="15.75" customHeight="1" x14ac:dyDescent="0.2">
      <c r="A340" s="25">
        <v>336</v>
      </c>
      <c r="B340" s="28">
        <v>211423243262</v>
      </c>
      <c r="C340" s="28" t="s">
        <v>750</v>
      </c>
      <c r="D340" s="29" t="s">
        <v>751</v>
      </c>
    </row>
    <row r="341" spans="1:4" ht="15.75" customHeight="1" x14ac:dyDescent="0.2">
      <c r="A341" s="25">
        <v>337</v>
      </c>
      <c r="B341" s="28">
        <v>211423243263</v>
      </c>
      <c r="C341" s="28" t="s">
        <v>752</v>
      </c>
      <c r="D341" s="29" t="s">
        <v>753</v>
      </c>
    </row>
    <row r="342" spans="1:4" ht="15.75" customHeight="1" x14ac:dyDescent="0.2">
      <c r="A342" s="25">
        <v>338</v>
      </c>
      <c r="B342" s="28">
        <v>211423243267</v>
      </c>
      <c r="C342" s="28" t="s">
        <v>754</v>
      </c>
      <c r="D342" s="29" t="s">
        <v>755</v>
      </c>
    </row>
    <row r="343" spans="1:4" ht="15.75" customHeight="1" x14ac:dyDescent="0.2">
      <c r="A343" s="25">
        <v>339</v>
      </c>
      <c r="B343" s="28">
        <v>211423243254</v>
      </c>
      <c r="C343" s="28" t="s">
        <v>756</v>
      </c>
      <c r="D343" s="29" t="s">
        <v>757</v>
      </c>
    </row>
    <row r="344" spans="1:4" ht="15.75" customHeight="1" x14ac:dyDescent="0.2">
      <c r="A344" s="25">
        <v>340</v>
      </c>
      <c r="B344" s="28">
        <v>211423243268</v>
      </c>
      <c r="C344" s="28" t="s">
        <v>758</v>
      </c>
      <c r="D344" s="29" t="s">
        <v>759</v>
      </c>
    </row>
    <row r="345" spans="1:4" ht="15.75" customHeight="1" x14ac:dyDescent="0.2">
      <c r="A345" s="25">
        <v>341</v>
      </c>
      <c r="B345" s="28">
        <v>211423243269</v>
      </c>
      <c r="C345" s="28" t="s">
        <v>760</v>
      </c>
      <c r="D345" s="29" t="s">
        <v>761</v>
      </c>
    </row>
    <row r="346" spans="1:4" ht="15.75" customHeight="1" x14ac:dyDescent="0.2">
      <c r="A346" s="25">
        <v>342</v>
      </c>
      <c r="B346" s="28">
        <v>211423243270</v>
      </c>
      <c r="C346" s="28" t="s">
        <v>762</v>
      </c>
      <c r="D346" s="29" t="s">
        <v>763</v>
      </c>
    </row>
    <row r="347" spans="1:4" ht="15.75" customHeight="1" x14ac:dyDescent="0.2">
      <c r="A347" s="25">
        <v>343</v>
      </c>
      <c r="B347" s="28">
        <v>211423243271</v>
      </c>
      <c r="C347" s="28" t="s">
        <v>764</v>
      </c>
      <c r="D347" s="29" t="s">
        <v>765</v>
      </c>
    </row>
    <row r="348" spans="1:4" ht="15.75" customHeight="1" x14ac:dyDescent="0.2">
      <c r="A348" s="25">
        <v>344</v>
      </c>
      <c r="B348" s="28">
        <v>211423243274</v>
      </c>
      <c r="C348" s="28" t="s">
        <v>766</v>
      </c>
      <c r="D348" s="29" t="s">
        <v>767</v>
      </c>
    </row>
    <row r="349" spans="1:4" ht="15.75" customHeight="1" x14ac:dyDescent="0.2">
      <c r="A349" s="25">
        <v>345</v>
      </c>
      <c r="B349" s="28">
        <v>211423243275</v>
      </c>
      <c r="C349" s="28" t="s">
        <v>768</v>
      </c>
      <c r="D349" s="29" t="s">
        <v>769</v>
      </c>
    </row>
    <row r="350" spans="1:4" ht="15.75" customHeight="1" x14ac:dyDescent="0.2">
      <c r="A350" s="25">
        <v>346</v>
      </c>
      <c r="B350" s="28">
        <v>211423243276</v>
      </c>
      <c r="C350" s="28" t="s">
        <v>770</v>
      </c>
      <c r="D350" s="29" t="s">
        <v>771</v>
      </c>
    </row>
    <row r="351" spans="1:4" ht="15.75" customHeight="1" x14ac:dyDescent="0.2">
      <c r="A351" s="25">
        <v>347</v>
      </c>
      <c r="B351" s="28">
        <v>211423243277</v>
      </c>
      <c r="C351" s="28" t="s">
        <v>772</v>
      </c>
      <c r="D351" s="29" t="s">
        <v>773</v>
      </c>
    </row>
    <row r="352" spans="1:4" ht="15.75" customHeight="1" x14ac:dyDescent="0.2">
      <c r="A352" s="25">
        <v>348</v>
      </c>
      <c r="B352" s="28">
        <v>211423243278</v>
      </c>
      <c r="C352" s="28" t="s">
        <v>774</v>
      </c>
      <c r="D352" s="29" t="s">
        <v>775</v>
      </c>
    </row>
    <row r="353" spans="1:4" ht="15.75" customHeight="1" x14ac:dyDescent="0.2">
      <c r="A353" s="25">
        <v>349</v>
      </c>
      <c r="B353" s="28">
        <v>211423243279</v>
      </c>
      <c r="C353" s="28" t="s">
        <v>776</v>
      </c>
      <c r="D353" s="29" t="s">
        <v>777</v>
      </c>
    </row>
    <row r="354" spans="1:4" ht="15.75" customHeight="1" x14ac:dyDescent="0.2">
      <c r="A354" s="25">
        <v>350</v>
      </c>
      <c r="B354" s="28">
        <v>211423243280</v>
      </c>
      <c r="C354" s="28" t="s">
        <v>778</v>
      </c>
      <c r="D354" s="29" t="s">
        <v>779</v>
      </c>
    </row>
    <row r="355" spans="1:4" ht="15.75" customHeight="1" x14ac:dyDescent="0.2">
      <c r="A355" s="25">
        <v>351</v>
      </c>
      <c r="B355" s="28">
        <v>211423243281</v>
      </c>
      <c r="C355" s="28" t="s">
        <v>780</v>
      </c>
      <c r="D355" s="29" t="s">
        <v>781</v>
      </c>
    </row>
    <row r="356" spans="1:4" ht="15.75" customHeight="1" x14ac:dyDescent="0.2">
      <c r="A356" s="25">
        <v>352</v>
      </c>
      <c r="B356" s="28">
        <v>211423243282</v>
      </c>
      <c r="C356" s="28" t="s">
        <v>782</v>
      </c>
      <c r="D356" s="29" t="s">
        <v>783</v>
      </c>
    </row>
    <row r="357" spans="1:4" ht="15.75" customHeight="1" x14ac:dyDescent="0.2">
      <c r="A357" s="25">
        <v>353</v>
      </c>
      <c r="B357" s="28">
        <v>211423243283</v>
      </c>
      <c r="C357" s="28" t="s">
        <v>784</v>
      </c>
      <c r="D357" s="29" t="s">
        <v>785</v>
      </c>
    </row>
    <row r="358" spans="1:4" ht="15.75" customHeight="1" x14ac:dyDescent="0.2">
      <c r="A358" s="25">
        <v>354</v>
      </c>
      <c r="B358" s="28">
        <v>211423243285</v>
      </c>
      <c r="C358" s="28" t="s">
        <v>786</v>
      </c>
      <c r="D358" s="29" t="s">
        <v>787</v>
      </c>
    </row>
    <row r="359" spans="1:4" ht="15.75" customHeight="1" x14ac:dyDescent="0.2">
      <c r="A359" s="25">
        <v>355</v>
      </c>
      <c r="B359" s="28">
        <v>211423243286</v>
      </c>
      <c r="C359" s="28" t="s">
        <v>788</v>
      </c>
      <c r="D359" s="29" t="s">
        <v>789</v>
      </c>
    </row>
    <row r="360" spans="1:4" ht="15.75" customHeight="1" x14ac:dyDescent="0.2">
      <c r="A360" s="25">
        <v>356</v>
      </c>
      <c r="B360" s="28">
        <v>211423243287</v>
      </c>
      <c r="C360" s="28" t="s">
        <v>790</v>
      </c>
      <c r="D360" s="29" t="s">
        <v>791</v>
      </c>
    </row>
    <row r="361" spans="1:4" ht="15.75" customHeight="1" x14ac:dyDescent="0.2">
      <c r="A361" s="25">
        <v>357</v>
      </c>
      <c r="B361" s="28">
        <v>211423243289</v>
      </c>
      <c r="C361" s="28" t="s">
        <v>792</v>
      </c>
      <c r="D361" s="29" t="s">
        <v>793</v>
      </c>
    </row>
    <row r="362" spans="1:4" ht="15.75" customHeight="1" x14ac:dyDescent="0.2">
      <c r="A362" s="25">
        <v>358</v>
      </c>
      <c r="B362" s="28">
        <v>211423243288</v>
      </c>
      <c r="C362" s="28" t="s">
        <v>794</v>
      </c>
      <c r="D362" s="29" t="s">
        <v>795</v>
      </c>
    </row>
    <row r="363" spans="1:4" ht="15.75" customHeight="1" x14ac:dyDescent="0.2">
      <c r="A363" s="25">
        <v>359</v>
      </c>
      <c r="B363" s="28">
        <v>211423243292</v>
      </c>
      <c r="C363" s="28" t="s">
        <v>796</v>
      </c>
      <c r="D363" s="29" t="s">
        <v>797</v>
      </c>
    </row>
    <row r="364" spans="1:4" ht="15.75" customHeight="1" x14ac:dyDescent="0.2">
      <c r="A364" s="25">
        <v>360</v>
      </c>
      <c r="B364" s="28">
        <v>211423243294</v>
      </c>
      <c r="C364" s="28" t="s">
        <v>798</v>
      </c>
      <c r="D364" s="29" t="s">
        <v>799</v>
      </c>
    </row>
    <row r="365" spans="1:4" ht="15.75" customHeight="1" x14ac:dyDescent="0.2">
      <c r="A365" s="25">
        <v>361</v>
      </c>
      <c r="B365" s="28">
        <v>211423243295</v>
      </c>
      <c r="C365" s="28" t="s">
        <v>800</v>
      </c>
      <c r="D365" s="29" t="s">
        <v>801</v>
      </c>
    </row>
    <row r="366" spans="1:4" ht="15.75" customHeight="1" x14ac:dyDescent="0.2">
      <c r="A366" s="25">
        <v>362</v>
      </c>
      <c r="B366" s="28">
        <v>211423243298</v>
      </c>
      <c r="C366" s="28" t="s">
        <v>802</v>
      </c>
      <c r="D366" s="29" t="s">
        <v>803</v>
      </c>
    </row>
    <row r="367" spans="1:4" ht="15.75" customHeight="1" x14ac:dyDescent="0.2">
      <c r="A367" s="25">
        <v>363</v>
      </c>
      <c r="B367" s="28">
        <v>211423243299</v>
      </c>
      <c r="C367" s="28" t="s">
        <v>804</v>
      </c>
      <c r="D367" s="29" t="s">
        <v>805</v>
      </c>
    </row>
    <row r="368" spans="1:4" ht="15.75" customHeight="1" x14ac:dyDescent="0.2">
      <c r="A368" s="25">
        <v>364</v>
      </c>
      <c r="B368" s="28">
        <v>211423243300</v>
      </c>
      <c r="C368" s="28" t="s">
        <v>806</v>
      </c>
      <c r="D368" s="29" t="s">
        <v>807</v>
      </c>
    </row>
    <row r="369" spans="1:4" ht="15.75" customHeight="1" x14ac:dyDescent="0.2">
      <c r="A369" s="25">
        <v>365</v>
      </c>
      <c r="B369" s="28">
        <v>211423243301</v>
      </c>
      <c r="C369" s="28" t="s">
        <v>808</v>
      </c>
      <c r="D369" s="29" t="s">
        <v>809</v>
      </c>
    </row>
    <row r="370" spans="1:4" ht="15.75" customHeight="1" x14ac:dyDescent="0.2">
      <c r="A370" s="25">
        <v>366</v>
      </c>
      <c r="B370" s="28">
        <v>211423243302</v>
      </c>
      <c r="C370" s="28" t="s">
        <v>810</v>
      </c>
      <c r="D370" s="29" t="s">
        <v>811</v>
      </c>
    </row>
    <row r="371" spans="1:4" ht="15.75" customHeight="1" x14ac:dyDescent="0.2">
      <c r="A371" s="25">
        <v>367</v>
      </c>
      <c r="B371" s="28">
        <v>211423243303</v>
      </c>
      <c r="C371" s="28" t="s">
        <v>812</v>
      </c>
      <c r="D371" s="29" t="s">
        <v>813</v>
      </c>
    </row>
    <row r="372" spans="1:4" ht="15.75" customHeight="1" x14ac:dyDescent="0.2">
      <c r="A372" s="25">
        <v>368</v>
      </c>
      <c r="B372" s="28">
        <v>211423243304</v>
      </c>
      <c r="C372" s="28" t="s">
        <v>814</v>
      </c>
      <c r="D372" s="29" t="s">
        <v>815</v>
      </c>
    </row>
    <row r="373" spans="1:4" ht="15.75" customHeight="1" x14ac:dyDescent="0.2">
      <c r="A373" s="25">
        <v>369</v>
      </c>
      <c r="B373" s="28">
        <v>211423243305</v>
      </c>
      <c r="C373" s="28" t="s">
        <v>816</v>
      </c>
      <c r="D373" s="29" t="s">
        <v>817</v>
      </c>
    </row>
    <row r="374" spans="1:4" ht="15.75" customHeight="1" x14ac:dyDescent="0.2">
      <c r="A374" s="25">
        <v>370</v>
      </c>
      <c r="B374" s="28">
        <v>211423243306</v>
      </c>
      <c r="C374" s="28" t="s">
        <v>818</v>
      </c>
      <c r="D374" s="29" t="s">
        <v>819</v>
      </c>
    </row>
    <row r="375" spans="1:4" ht="15.75" customHeight="1" x14ac:dyDescent="0.2">
      <c r="A375" s="25">
        <v>371</v>
      </c>
      <c r="B375" s="28">
        <v>211423243307</v>
      </c>
      <c r="C375" s="28" t="s">
        <v>820</v>
      </c>
      <c r="D375" s="29" t="s">
        <v>821</v>
      </c>
    </row>
    <row r="376" spans="1:4" ht="15.75" customHeight="1" x14ac:dyDescent="0.2">
      <c r="A376" s="25">
        <v>372</v>
      </c>
      <c r="B376" s="28">
        <v>211423243310</v>
      </c>
      <c r="C376" s="28" t="s">
        <v>822</v>
      </c>
      <c r="D376" s="29" t="s">
        <v>823</v>
      </c>
    </row>
    <row r="377" spans="1:4" ht="15.75" customHeight="1" x14ac:dyDescent="0.2">
      <c r="A377" s="25">
        <v>373</v>
      </c>
      <c r="B377" s="28">
        <v>211423243311</v>
      </c>
      <c r="C377" s="28" t="s">
        <v>824</v>
      </c>
      <c r="D377" s="29" t="s">
        <v>825</v>
      </c>
    </row>
    <row r="378" spans="1:4" ht="15.75" customHeight="1" x14ac:dyDescent="0.2">
      <c r="A378" s="25">
        <v>374</v>
      </c>
      <c r="B378" s="28">
        <v>211423243312</v>
      </c>
      <c r="C378" s="28" t="s">
        <v>826</v>
      </c>
      <c r="D378" s="29" t="s">
        <v>827</v>
      </c>
    </row>
    <row r="379" spans="1:4" ht="15.75" customHeight="1" x14ac:dyDescent="0.2">
      <c r="A379" s="25">
        <v>375</v>
      </c>
      <c r="B379" s="28">
        <v>211423243313</v>
      </c>
      <c r="C379" s="28" t="s">
        <v>828</v>
      </c>
      <c r="D379" s="29" t="s">
        <v>829</v>
      </c>
    </row>
    <row r="380" spans="1:4" ht="15.75" customHeight="1" x14ac:dyDescent="0.2">
      <c r="A380" s="25">
        <v>376</v>
      </c>
      <c r="B380" s="28">
        <v>211423243314</v>
      </c>
      <c r="C380" s="28" t="s">
        <v>830</v>
      </c>
      <c r="D380" s="29" t="s">
        <v>831</v>
      </c>
    </row>
    <row r="381" spans="1:4" ht="15.75" customHeight="1" x14ac:dyDescent="0.2">
      <c r="A381" s="25">
        <v>377</v>
      </c>
      <c r="B381" s="28">
        <v>211423243116</v>
      </c>
      <c r="C381" s="28" t="s">
        <v>832</v>
      </c>
      <c r="D381" s="29" t="s">
        <v>833</v>
      </c>
    </row>
    <row r="382" spans="1:4" ht="15.75" customHeight="1" x14ac:dyDescent="0.2">
      <c r="A382" s="25">
        <v>378</v>
      </c>
      <c r="B382" s="28">
        <v>211423243118</v>
      </c>
      <c r="C382" s="28" t="s">
        <v>834</v>
      </c>
      <c r="D382" s="29" t="s">
        <v>835</v>
      </c>
    </row>
    <row r="383" spans="1:4" ht="15.75" customHeight="1" x14ac:dyDescent="0.2">
      <c r="A383" s="25">
        <v>379</v>
      </c>
      <c r="B383" s="26">
        <v>211423243119</v>
      </c>
      <c r="C383" s="26" t="s">
        <v>836</v>
      </c>
      <c r="D383" s="27" t="s">
        <v>837</v>
      </c>
    </row>
    <row r="384" spans="1:4" ht="15.75" customHeight="1" x14ac:dyDescent="0.2">
      <c r="A384" s="25">
        <v>380</v>
      </c>
      <c r="B384" s="26">
        <v>211423243120</v>
      </c>
      <c r="C384" s="26" t="s">
        <v>838</v>
      </c>
      <c r="D384" s="27" t="s">
        <v>839</v>
      </c>
    </row>
    <row r="385" spans="1:4" ht="15.75" customHeight="1" x14ac:dyDescent="0.2">
      <c r="A385" s="25">
        <v>381</v>
      </c>
      <c r="B385" s="26">
        <v>211423243123</v>
      </c>
      <c r="C385" s="26" t="s">
        <v>840</v>
      </c>
      <c r="D385" s="27" t="s">
        <v>841</v>
      </c>
    </row>
    <row r="386" spans="1:4" ht="15.75" customHeight="1" x14ac:dyDescent="0.2">
      <c r="A386" s="25">
        <v>382</v>
      </c>
      <c r="B386" s="26">
        <v>211423243124</v>
      </c>
      <c r="C386" s="26" t="s">
        <v>842</v>
      </c>
      <c r="D386" s="27" t="s">
        <v>843</v>
      </c>
    </row>
    <row r="387" spans="1:4" ht="15.75" customHeight="1" x14ac:dyDescent="0.2">
      <c r="A387" s="25">
        <v>383</v>
      </c>
      <c r="B387" s="26">
        <v>211423243125</v>
      </c>
      <c r="C387" s="26" t="s">
        <v>844</v>
      </c>
      <c r="D387" s="27" t="s">
        <v>845</v>
      </c>
    </row>
    <row r="388" spans="1:4" ht="15.75" customHeight="1" x14ac:dyDescent="0.2">
      <c r="A388" s="25">
        <v>384</v>
      </c>
      <c r="B388" s="26">
        <v>211423243127</v>
      </c>
      <c r="C388" s="26" t="s">
        <v>846</v>
      </c>
      <c r="D388" s="27" t="s">
        <v>847</v>
      </c>
    </row>
    <row r="389" spans="1:4" ht="15.75" customHeight="1" x14ac:dyDescent="0.2">
      <c r="A389" s="25">
        <v>385</v>
      </c>
      <c r="B389" s="26">
        <v>211423243130</v>
      </c>
      <c r="C389" s="26" t="s">
        <v>848</v>
      </c>
      <c r="D389" s="27" t="s">
        <v>849</v>
      </c>
    </row>
    <row r="390" spans="1:4" ht="15.75" customHeight="1" x14ac:dyDescent="0.2">
      <c r="A390" s="25">
        <v>386</v>
      </c>
      <c r="B390" s="26">
        <v>211423243132</v>
      </c>
      <c r="C390" s="26" t="s">
        <v>850</v>
      </c>
      <c r="D390" s="27" t="s">
        <v>851</v>
      </c>
    </row>
    <row r="391" spans="1:4" ht="15.75" customHeight="1" x14ac:dyDescent="0.2">
      <c r="A391" s="25">
        <v>387</v>
      </c>
      <c r="B391" s="26">
        <v>211423243133</v>
      </c>
      <c r="C391" s="26" t="s">
        <v>852</v>
      </c>
      <c r="D391" s="27" t="s">
        <v>853</v>
      </c>
    </row>
    <row r="392" spans="1:4" ht="15.75" customHeight="1" x14ac:dyDescent="0.2">
      <c r="A392" s="25">
        <v>388</v>
      </c>
      <c r="B392" s="26">
        <v>211423243134</v>
      </c>
      <c r="C392" s="26" t="s">
        <v>854</v>
      </c>
      <c r="D392" s="27" t="s">
        <v>855</v>
      </c>
    </row>
    <row r="393" spans="1:4" ht="15.75" customHeight="1" x14ac:dyDescent="0.2">
      <c r="A393" s="25">
        <v>389</v>
      </c>
      <c r="B393" s="26">
        <v>211423243135</v>
      </c>
      <c r="C393" s="26" t="s">
        <v>856</v>
      </c>
      <c r="D393" s="27" t="s">
        <v>857</v>
      </c>
    </row>
    <row r="394" spans="1:4" ht="15.75" customHeight="1" x14ac:dyDescent="0.2">
      <c r="A394" s="25">
        <v>390</v>
      </c>
      <c r="B394" s="26">
        <v>211423243136</v>
      </c>
      <c r="C394" s="26" t="s">
        <v>858</v>
      </c>
      <c r="D394" s="27" t="s">
        <v>859</v>
      </c>
    </row>
    <row r="395" spans="1:4" ht="15.75" customHeight="1" x14ac:dyDescent="0.2">
      <c r="A395" s="25">
        <v>391</v>
      </c>
      <c r="B395" s="26">
        <v>211423243140</v>
      </c>
      <c r="C395" s="26" t="s">
        <v>860</v>
      </c>
      <c r="D395" s="27" t="s">
        <v>861</v>
      </c>
    </row>
    <row r="396" spans="1:4" ht="15.75" customHeight="1" x14ac:dyDescent="0.2">
      <c r="A396" s="25">
        <v>392</v>
      </c>
      <c r="B396" s="26">
        <v>211423243141</v>
      </c>
      <c r="C396" s="26" t="s">
        <v>862</v>
      </c>
      <c r="D396" s="27" t="s">
        <v>863</v>
      </c>
    </row>
    <row r="397" spans="1:4" ht="15.75" customHeight="1" x14ac:dyDescent="0.2">
      <c r="A397" s="25">
        <v>393</v>
      </c>
      <c r="B397" s="26">
        <v>211423243142</v>
      </c>
      <c r="C397" s="26" t="s">
        <v>864</v>
      </c>
      <c r="D397" s="27" t="s">
        <v>865</v>
      </c>
    </row>
    <row r="398" spans="1:4" ht="15.75" customHeight="1" x14ac:dyDescent="0.2">
      <c r="A398" s="25">
        <v>394</v>
      </c>
      <c r="B398" s="26">
        <v>211423243152</v>
      </c>
      <c r="C398" s="26" t="s">
        <v>866</v>
      </c>
      <c r="D398" s="27" t="s">
        <v>867</v>
      </c>
    </row>
    <row r="399" spans="1:4" ht="15.75" customHeight="1" x14ac:dyDescent="0.2">
      <c r="A399" s="25">
        <v>395</v>
      </c>
      <c r="B399" s="26">
        <v>211423243143</v>
      </c>
      <c r="C399" s="26" t="s">
        <v>868</v>
      </c>
      <c r="D399" s="27" t="s">
        <v>869</v>
      </c>
    </row>
    <row r="400" spans="1:4" ht="15.75" customHeight="1" x14ac:dyDescent="0.2">
      <c r="A400" s="25">
        <v>396</v>
      </c>
      <c r="B400" s="26">
        <v>211423243144</v>
      </c>
      <c r="C400" s="26" t="s">
        <v>870</v>
      </c>
      <c r="D400" s="27" t="s">
        <v>871</v>
      </c>
    </row>
    <row r="401" spans="1:4" ht="15.75" customHeight="1" x14ac:dyDescent="0.2">
      <c r="A401" s="25">
        <v>397</v>
      </c>
      <c r="B401" s="26">
        <v>211423243145</v>
      </c>
      <c r="C401" s="26" t="s">
        <v>872</v>
      </c>
      <c r="D401" s="27" t="s">
        <v>873</v>
      </c>
    </row>
    <row r="402" spans="1:4" ht="15.75" customHeight="1" x14ac:dyDescent="0.2">
      <c r="A402" s="25">
        <v>398</v>
      </c>
      <c r="B402" s="26">
        <v>211423243156</v>
      </c>
      <c r="C402" s="26" t="s">
        <v>874</v>
      </c>
      <c r="D402" s="27" t="s">
        <v>875</v>
      </c>
    </row>
    <row r="403" spans="1:4" ht="15.75" customHeight="1" x14ac:dyDescent="0.2">
      <c r="A403" s="25">
        <v>399</v>
      </c>
      <c r="B403" s="26">
        <v>211423243153</v>
      </c>
      <c r="C403" s="26" t="s">
        <v>876</v>
      </c>
      <c r="D403" s="27" t="s">
        <v>877</v>
      </c>
    </row>
    <row r="404" spans="1:4" ht="15.75" customHeight="1" x14ac:dyDescent="0.2">
      <c r="A404" s="25">
        <v>400</v>
      </c>
      <c r="B404" s="26">
        <v>211423243154</v>
      </c>
      <c r="C404" s="26" t="s">
        <v>878</v>
      </c>
      <c r="D404" s="27" t="s">
        <v>879</v>
      </c>
    </row>
    <row r="405" spans="1:4" ht="15.75" customHeight="1" x14ac:dyDescent="0.2">
      <c r="A405" s="25">
        <v>401</v>
      </c>
      <c r="B405" s="26">
        <v>211423243158</v>
      </c>
      <c r="C405" s="26" t="s">
        <v>880</v>
      </c>
      <c r="D405" s="27" t="s">
        <v>881</v>
      </c>
    </row>
    <row r="406" spans="1:4" ht="15.75" customHeight="1" x14ac:dyDescent="0.2">
      <c r="A406" s="25">
        <v>402</v>
      </c>
      <c r="B406" s="26">
        <v>211423243159</v>
      </c>
      <c r="C406" s="26" t="s">
        <v>882</v>
      </c>
      <c r="D406" s="27" t="s">
        <v>883</v>
      </c>
    </row>
    <row r="407" spans="1:4" ht="15.75" customHeight="1" x14ac:dyDescent="0.2">
      <c r="A407" s="25">
        <v>403</v>
      </c>
      <c r="B407" s="26">
        <v>211423243160</v>
      </c>
      <c r="C407" s="26" t="s">
        <v>884</v>
      </c>
      <c r="D407" s="27" t="s">
        <v>885</v>
      </c>
    </row>
    <row r="408" spans="1:4" ht="15.75" customHeight="1" x14ac:dyDescent="0.2">
      <c r="A408" s="25">
        <v>404</v>
      </c>
      <c r="B408" s="26">
        <v>211423243162</v>
      </c>
      <c r="C408" s="26" t="s">
        <v>886</v>
      </c>
      <c r="D408" s="27" t="s">
        <v>887</v>
      </c>
    </row>
    <row r="409" spans="1:4" ht="15.75" customHeight="1" x14ac:dyDescent="0.2">
      <c r="A409" s="25">
        <v>405</v>
      </c>
      <c r="B409" s="26">
        <v>211423243163</v>
      </c>
      <c r="C409" s="26" t="s">
        <v>888</v>
      </c>
      <c r="D409" s="27" t="s">
        <v>889</v>
      </c>
    </row>
    <row r="410" spans="1:4" ht="15.75" customHeight="1" x14ac:dyDescent="0.2">
      <c r="A410" s="25">
        <v>406</v>
      </c>
      <c r="B410" s="26">
        <v>211423243166</v>
      </c>
      <c r="C410" s="26" t="s">
        <v>890</v>
      </c>
      <c r="D410" s="27" t="s">
        <v>891</v>
      </c>
    </row>
    <row r="411" spans="1:4" ht="15.75" customHeight="1" x14ac:dyDescent="0.2">
      <c r="A411" s="25">
        <v>407</v>
      </c>
      <c r="B411" s="26">
        <v>211423243169</v>
      </c>
      <c r="C411" s="26" t="s">
        <v>892</v>
      </c>
      <c r="D411" s="27" t="s">
        <v>893</v>
      </c>
    </row>
    <row r="412" spans="1:4" ht="15.75" customHeight="1" x14ac:dyDescent="0.2">
      <c r="A412" s="25">
        <v>408</v>
      </c>
      <c r="B412" s="26">
        <v>211423243170</v>
      </c>
      <c r="C412" s="26" t="s">
        <v>894</v>
      </c>
      <c r="D412" s="27" t="s">
        <v>895</v>
      </c>
    </row>
    <row r="413" spans="1:4" ht="15.75" customHeight="1" x14ac:dyDescent="0.2">
      <c r="A413" s="25">
        <v>409</v>
      </c>
      <c r="B413" s="26">
        <v>211423243171</v>
      </c>
      <c r="C413" s="26" t="s">
        <v>896</v>
      </c>
      <c r="D413" s="27" t="s">
        <v>897</v>
      </c>
    </row>
    <row r="414" spans="1:4" ht="15.75" customHeight="1" x14ac:dyDescent="0.2">
      <c r="A414" s="25">
        <v>410</v>
      </c>
      <c r="B414" s="26">
        <v>211423243172</v>
      </c>
      <c r="C414" s="26" t="s">
        <v>898</v>
      </c>
      <c r="D414" s="27" t="s">
        <v>899</v>
      </c>
    </row>
    <row r="415" spans="1:4" ht="15.75" customHeight="1" x14ac:dyDescent="0.2">
      <c r="A415" s="25">
        <v>411</v>
      </c>
      <c r="B415" s="26">
        <v>211423243173</v>
      </c>
      <c r="C415" s="26" t="s">
        <v>900</v>
      </c>
      <c r="D415" s="27" t="s">
        <v>901</v>
      </c>
    </row>
    <row r="416" spans="1:4" ht="15.75" customHeight="1" x14ac:dyDescent="0.2">
      <c r="A416" s="25">
        <v>412</v>
      </c>
      <c r="B416" s="26">
        <v>211423243176</v>
      </c>
      <c r="C416" s="26" t="s">
        <v>902</v>
      </c>
      <c r="D416" s="27" t="s">
        <v>903</v>
      </c>
    </row>
    <row r="417" spans="1:4" ht="15.75" customHeight="1" x14ac:dyDescent="0.2">
      <c r="A417" s="25">
        <v>413</v>
      </c>
      <c r="B417" s="26">
        <v>211423243177</v>
      </c>
      <c r="C417" s="26" t="s">
        <v>904</v>
      </c>
      <c r="D417" s="27" t="s">
        <v>905</v>
      </c>
    </row>
    <row r="418" spans="1:4" ht="15.75" customHeight="1" x14ac:dyDescent="0.2">
      <c r="A418" s="25">
        <v>414</v>
      </c>
      <c r="B418" s="26">
        <v>211423243178</v>
      </c>
      <c r="C418" s="26" t="s">
        <v>906</v>
      </c>
      <c r="D418" s="27" t="s">
        <v>907</v>
      </c>
    </row>
    <row r="419" spans="1:4" ht="15.75" customHeight="1" x14ac:dyDescent="0.2">
      <c r="A419" s="25">
        <v>415</v>
      </c>
      <c r="B419" s="26">
        <v>211423243179</v>
      </c>
      <c r="C419" s="26" t="s">
        <v>908</v>
      </c>
      <c r="D419" s="27" t="s">
        <v>909</v>
      </c>
    </row>
    <row r="420" spans="1:4" ht="15.75" customHeight="1" x14ac:dyDescent="0.2">
      <c r="A420" s="25">
        <v>416</v>
      </c>
      <c r="B420" s="26">
        <v>211423243180</v>
      </c>
      <c r="C420" s="26" t="s">
        <v>910</v>
      </c>
      <c r="D420" s="27" t="s">
        <v>911</v>
      </c>
    </row>
    <row r="421" spans="1:4" ht="15.75" customHeight="1" x14ac:dyDescent="0.2">
      <c r="A421" s="25">
        <v>417</v>
      </c>
      <c r="B421" s="26">
        <v>211423243184</v>
      </c>
      <c r="C421" s="26" t="s">
        <v>912</v>
      </c>
      <c r="D421" s="27" t="s">
        <v>913</v>
      </c>
    </row>
    <row r="422" spans="1:4" ht="15.75" customHeight="1" x14ac:dyDescent="0.2">
      <c r="A422" s="25">
        <v>418</v>
      </c>
      <c r="B422" s="26">
        <v>211423243185</v>
      </c>
      <c r="C422" s="26" t="s">
        <v>914</v>
      </c>
      <c r="D422" s="27" t="s">
        <v>915</v>
      </c>
    </row>
    <row r="423" spans="1:4" ht="15.75" customHeight="1" x14ac:dyDescent="0.2">
      <c r="A423" s="25">
        <v>419</v>
      </c>
      <c r="B423" s="26">
        <v>211423243186</v>
      </c>
      <c r="C423" s="26" t="s">
        <v>916</v>
      </c>
      <c r="D423" s="27" t="s">
        <v>917</v>
      </c>
    </row>
    <row r="424" spans="1:4" ht="15.75" customHeight="1" x14ac:dyDescent="0.2">
      <c r="A424" s="25">
        <v>420</v>
      </c>
      <c r="B424" s="26">
        <v>211423243187</v>
      </c>
      <c r="C424" s="26" t="s">
        <v>918</v>
      </c>
      <c r="D424" s="27" t="s">
        <v>919</v>
      </c>
    </row>
    <row r="425" spans="1:4" ht="15.75" customHeight="1" x14ac:dyDescent="0.2">
      <c r="A425" s="25">
        <v>421</v>
      </c>
      <c r="B425" s="26">
        <v>211423243188</v>
      </c>
      <c r="C425" s="26" t="s">
        <v>920</v>
      </c>
      <c r="D425" s="27" t="s">
        <v>921</v>
      </c>
    </row>
    <row r="426" spans="1:4" ht="15.75" customHeight="1" x14ac:dyDescent="0.2">
      <c r="A426" s="25">
        <v>422</v>
      </c>
      <c r="B426" s="26">
        <v>211423243189</v>
      </c>
      <c r="C426" s="26" t="s">
        <v>922</v>
      </c>
      <c r="D426" s="27" t="s">
        <v>923</v>
      </c>
    </row>
    <row r="427" spans="1:4" ht="15.75" customHeight="1" x14ac:dyDescent="0.2">
      <c r="A427" s="25">
        <v>423</v>
      </c>
      <c r="B427" s="26">
        <v>211423243192</v>
      </c>
      <c r="C427" s="26" t="s">
        <v>924</v>
      </c>
      <c r="D427" s="27" t="s">
        <v>925</v>
      </c>
    </row>
    <row r="428" spans="1:4" ht="15.75" customHeight="1" x14ac:dyDescent="0.2">
      <c r="A428" s="25">
        <v>424</v>
      </c>
      <c r="B428" s="26">
        <v>211423243193</v>
      </c>
      <c r="C428" s="26" t="s">
        <v>926</v>
      </c>
      <c r="D428" s="27" t="s">
        <v>927</v>
      </c>
    </row>
    <row r="429" spans="1:4" ht="15.75" customHeight="1" x14ac:dyDescent="0.2">
      <c r="A429" s="25">
        <v>425</v>
      </c>
      <c r="B429" s="26">
        <v>211423243197</v>
      </c>
      <c r="C429" s="26" t="s">
        <v>928</v>
      </c>
      <c r="D429" s="27" t="s">
        <v>929</v>
      </c>
    </row>
    <row r="430" spans="1:4" ht="15.75" customHeight="1" x14ac:dyDescent="0.2">
      <c r="A430" s="25">
        <v>426</v>
      </c>
      <c r="B430" s="26">
        <v>211423243198</v>
      </c>
      <c r="C430" s="26" t="s">
        <v>930</v>
      </c>
      <c r="D430" s="27" t="s">
        <v>931</v>
      </c>
    </row>
    <row r="431" spans="1:4" ht="15.75" customHeight="1" x14ac:dyDescent="0.2">
      <c r="A431" s="25">
        <v>427</v>
      </c>
      <c r="B431" s="26">
        <v>211423243199</v>
      </c>
      <c r="C431" s="26" t="s">
        <v>932</v>
      </c>
      <c r="D431" s="27" t="s">
        <v>933</v>
      </c>
    </row>
    <row r="432" spans="1:4" ht="15.75" customHeight="1" x14ac:dyDescent="0.2">
      <c r="A432" s="25">
        <v>428</v>
      </c>
      <c r="B432" s="26">
        <v>211423243200</v>
      </c>
      <c r="C432" s="26" t="s">
        <v>934</v>
      </c>
      <c r="D432" s="27" t="s">
        <v>935</v>
      </c>
    </row>
    <row r="433" spans="1:4" ht="15.75" customHeight="1" x14ac:dyDescent="0.2">
      <c r="A433" s="25">
        <v>429</v>
      </c>
      <c r="B433" s="26">
        <v>211423243202</v>
      </c>
      <c r="C433" s="26" t="s">
        <v>936</v>
      </c>
      <c r="D433" s="27" t="s">
        <v>937</v>
      </c>
    </row>
    <row r="434" spans="1:4" ht="15.75" customHeight="1" x14ac:dyDescent="0.2">
      <c r="A434" s="25">
        <v>430</v>
      </c>
      <c r="B434" s="26">
        <v>211423243205</v>
      </c>
      <c r="C434" s="26" t="s">
        <v>938</v>
      </c>
      <c r="D434" s="27" t="s">
        <v>939</v>
      </c>
    </row>
    <row r="435" spans="1:4" ht="15.75" customHeight="1" x14ac:dyDescent="0.2">
      <c r="A435" s="25">
        <v>431</v>
      </c>
      <c r="B435" s="26">
        <v>211423243209</v>
      </c>
      <c r="C435" s="26" t="s">
        <v>940</v>
      </c>
      <c r="D435" s="27" t="s">
        <v>941</v>
      </c>
    </row>
    <row r="436" spans="1:4" ht="15.75" customHeight="1" x14ac:dyDescent="0.2">
      <c r="A436" s="25">
        <v>432</v>
      </c>
      <c r="B436" s="26">
        <v>211423243210</v>
      </c>
      <c r="C436" s="26" t="s">
        <v>942</v>
      </c>
      <c r="D436" s="27" t="s">
        <v>943</v>
      </c>
    </row>
    <row r="437" spans="1:4" ht="15.75" customHeight="1" x14ac:dyDescent="0.2">
      <c r="A437" s="25">
        <v>433</v>
      </c>
      <c r="B437" s="26">
        <v>211423243213</v>
      </c>
      <c r="C437" s="26" t="s">
        <v>944</v>
      </c>
      <c r="D437" s="27" t="s">
        <v>945</v>
      </c>
    </row>
    <row r="438" spans="1:4" ht="15.75" customHeight="1" x14ac:dyDescent="0.2">
      <c r="A438" s="25">
        <v>434</v>
      </c>
      <c r="B438" s="26">
        <v>211423243215</v>
      </c>
      <c r="C438" s="26" t="s">
        <v>946</v>
      </c>
      <c r="D438" s="27" t="s">
        <v>947</v>
      </c>
    </row>
    <row r="439" spans="1:4" ht="15.75" customHeight="1" x14ac:dyDescent="0.2">
      <c r="A439" s="25">
        <v>435</v>
      </c>
      <c r="B439" s="26">
        <v>211423243216</v>
      </c>
      <c r="C439" s="26" t="s">
        <v>948</v>
      </c>
      <c r="D439" s="27" t="s">
        <v>949</v>
      </c>
    </row>
    <row r="440" spans="1:4" ht="15.75" customHeight="1" x14ac:dyDescent="0.2">
      <c r="A440" s="25">
        <v>436</v>
      </c>
      <c r="B440" s="26">
        <v>211423243217</v>
      </c>
      <c r="C440" s="26" t="s">
        <v>950</v>
      </c>
      <c r="D440" s="27" t="s">
        <v>951</v>
      </c>
    </row>
    <row r="441" spans="1:4" ht="15.75" customHeight="1" x14ac:dyDescent="0.2">
      <c r="A441" s="25">
        <v>437</v>
      </c>
      <c r="B441" s="26">
        <v>211423243222</v>
      </c>
      <c r="C441" s="26" t="s">
        <v>952</v>
      </c>
      <c r="D441" s="27" t="s">
        <v>953</v>
      </c>
    </row>
    <row r="442" spans="1:4" ht="15.75" customHeight="1" x14ac:dyDescent="0.2">
      <c r="A442" s="25">
        <v>438</v>
      </c>
      <c r="B442" s="26">
        <v>211423243223</v>
      </c>
      <c r="C442" s="26" t="s">
        <v>954</v>
      </c>
      <c r="D442" s="27" t="s">
        <v>955</v>
      </c>
    </row>
    <row r="443" spans="1:4" ht="15.75" customHeight="1" x14ac:dyDescent="0.2">
      <c r="A443" s="25">
        <v>439</v>
      </c>
      <c r="B443" s="26">
        <v>211423243224</v>
      </c>
      <c r="C443" s="26" t="s">
        <v>956</v>
      </c>
      <c r="D443" s="27" t="s">
        <v>957</v>
      </c>
    </row>
    <row r="444" spans="1:4" ht="15.75" customHeight="1" x14ac:dyDescent="0.2">
      <c r="A444" s="25">
        <v>440</v>
      </c>
      <c r="B444" s="26">
        <v>211423243225</v>
      </c>
      <c r="C444" s="26" t="s">
        <v>958</v>
      </c>
      <c r="D444" s="27" t="s">
        <v>959</v>
      </c>
    </row>
    <row r="445" spans="1:4" ht="15.75" customHeight="1" x14ac:dyDescent="0.2">
      <c r="A445" s="25">
        <v>441</v>
      </c>
      <c r="B445" s="26">
        <v>211423243001</v>
      </c>
      <c r="C445" s="26" t="s">
        <v>960</v>
      </c>
      <c r="D445" s="27" t="s">
        <v>961</v>
      </c>
    </row>
    <row r="446" spans="1:4" ht="15.75" customHeight="1" x14ac:dyDescent="0.2">
      <c r="A446" s="25">
        <v>442</v>
      </c>
      <c r="B446" s="28">
        <v>211423243002</v>
      </c>
      <c r="C446" s="28" t="s">
        <v>962</v>
      </c>
      <c r="D446" s="29" t="s">
        <v>963</v>
      </c>
    </row>
    <row r="447" spans="1:4" ht="15.75" customHeight="1" x14ac:dyDescent="0.2">
      <c r="A447" s="25">
        <v>443</v>
      </c>
      <c r="B447" s="28">
        <v>211423243004</v>
      </c>
      <c r="C447" s="28" t="s">
        <v>964</v>
      </c>
      <c r="D447" s="29" t="s">
        <v>965</v>
      </c>
    </row>
    <row r="448" spans="1:4" ht="15.75" customHeight="1" x14ac:dyDescent="0.2">
      <c r="A448" s="25">
        <v>444</v>
      </c>
      <c r="B448" s="28">
        <v>211423243007</v>
      </c>
      <c r="C448" s="28" t="s">
        <v>966</v>
      </c>
      <c r="D448" s="29" t="s">
        <v>967</v>
      </c>
    </row>
    <row r="449" spans="1:4" ht="15.75" customHeight="1" x14ac:dyDescent="0.2">
      <c r="A449" s="25">
        <v>445</v>
      </c>
      <c r="B449" s="28">
        <v>211423243008</v>
      </c>
      <c r="C449" s="28" t="s">
        <v>968</v>
      </c>
      <c r="D449" s="29" t="s">
        <v>969</v>
      </c>
    </row>
    <row r="450" spans="1:4" ht="15.75" customHeight="1" x14ac:dyDescent="0.2">
      <c r="A450" s="25">
        <v>446</v>
      </c>
      <c r="B450" s="28">
        <v>211423243010</v>
      </c>
      <c r="C450" s="28" t="s">
        <v>970</v>
      </c>
      <c r="D450" s="29" t="s">
        <v>971</v>
      </c>
    </row>
    <row r="451" spans="1:4" ht="15.75" customHeight="1" x14ac:dyDescent="0.2">
      <c r="A451" s="25">
        <v>447</v>
      </c>
      <c r="B451" s="28">
        <v>211423243012</v>
      </c>
      <c r="C451" s="28" t="s">
        <v>972</v>
      </c>
      <c r="D451" s="29" t="s">
        <v>973</v>
      </c>
    </row>
    <row r="452" spans="1:4" ht="15.75" customHeight="1" x14ac:dyDescent="0.2">
      <c r="A452" s="25">
        <v>448</v>
      </c>
      <c r="B452" s="28">
        <v>211423243013</v>
      </c>
      <c r="C452" s="28" t="s">
        <v>974</v>
      </c>
      <c r="D452" s="29" t="s">
        <v>975</v>
      </c>
    </row>
    <row r="453" spans="1:4" ht="15.75" customHeight="1" x14ac:dyDescent="0.2">
      <c r="A453" s="25">
        <v>449</v>
      </c>
      <c r="B453" s="28">
        <v>211423243015</v>
      </c>
      <c r="C453" s="28" t="s">
        <v>976</v>
      </c>
      <c r="D453" s="29" t="s">
        <v>977</v>
      </c>
    </row>
    <row r="454" spans="1:4" ht="15.75" customHeight="1" x14ac:dyDescent="0.2">
      <c r="A454" s="25">
        <v>450</v>
      </c>
      <c r="B454" s="28">
        <v>211423243018</v>
      </c>
      <c r="C454" s="28" t="s">
        <v>978</v>
      </c>
      <c r="D454" s="29" t="s">
        <v>979</v>
      </c>
    </row>
    <row r="455" spans="1:4" ht="15.75" customHeight="1" x14ac:dyDescent="0.2">
      <c r="A455" s="25">
        <v>451</v>
      </c>
      <c r="B455" s="28">
        <v>211423243257</v>
      </c>
      <c r="C455" s="28" t="s">
        <v>980</v>
      </c>
      <c r="D455" s="29" t="s">
        <v>981</v>
      </c>
    </row>
    <row r="456" spans="1:4" ht="15.75" customHeight="1" x14ac:dyDescent="0.2">
      <c r="A456" s="25">
        <v>452</v>
      </c>
      <c r="B456" s="28">
        <v>211423243019</v>
      </c>
      <c r="C456" s="28" t="s">
        <v>982</v>
      </c>
      <c r="D456" s="29" t="s">
        <v>983</v>
      </c>
    </row>
    <row r="457" spans="1:4" ht="15.75" customHeight="1" x14ac:dyDescent="0.2">
      <c r="A457" s="25">
        <v>453</v>
      </c>
      <c r="B457" s="28">
        <v>211423243020</v>
      </c>
      <c r="C457" s="28" t="s">
        <v>984</v>
      </c>
      <c r="D457" s="29" t="s">
        <v>985</v>
      </c>
    </row>
    <row r="458" spans="1:4" ht="15.75" customHeight="1" x14ac:dyDescent="0.2">
      <c r="A458" s="25">
        <v>454</v>
      </c>
      <c r="B458" s="28">
        <v>211423243021</v>
      </c>
      <c r="C458" s="28" t="s">
        <v>986</v>
      </c>
      <c r="D458" s="29" t="s">
        <v>987</v>
      </c>
    </row>
    <row r="459" spans="1:4" ht="15.75" customHeight="1" x14ac:dyDescent="0.2">
      <c r="A459" s="25">
        <v>455</v>
      </c>
      <c r="B459" s="28">
        <v>211423243023</v>
      </c>
      <c r="C459" s="28" t="s">
        <v>988</v>
      </c>
      <c r="D459" s="29" t="s">
        <v>989</v>
      </c>
    </row>
    <row r="460" spans="1:4" ht="15.75" customHeight="1" x14ac:dyDescent="0.2">
      <c r="A460" s="25">
        <v>456</v>
      </c>
      <c r="B460" s="28">
        <v>211423243024</v>
      </c>
      <c r="C460" s="28" t="s">
        <v>990</v>
      </c>
      <c r="D460" s="29" t="s">
        <v>991</v>
      </c>
    </row>
    <row r="461" spans="1:4" ht="15.75" customHeight="1" x14ac:dyDescent="0.2">
      <c r="A461" s="25">
        <v>457</v>
      </c>
      <c r="B461" s="28">
        <v>211423243026</v>
      </c>
      <c r="C461" s="28" t="s">
        <v>992</v>
      </c>
      <c r="D461" s="29" t="s">
        <v>993</v>
      </c>
    </row>
    <row r="462" spans="1:4" ht="15.75" customHeight="1" x14ac:dyDescent="0.2">
      <c r="A462" s="25">
        <v>458</v>
      </c>
      <c r="B462" s="28">
        <v>211423243027</v>
      </c>
      <c r="C462" s="28" t="s">
        <v>994</v>
      </c>
      <c r="D462" s="29" t="s">
        <v>995</v>
      </c>
    </row>
    <row r="463" spans="1:4" ht="15.75" customHeight="1" x14ac:dyDescent="0.2">
      <c r="A463" s="25">
        <v>459</v>
      </c>
      <c r="B463" s="28">
        <v>211423243028</v>
      </c>
      <c r="C463" s="28" t="s">
        <v>996</v>
      </c>
      <c r="D463" s="29" t="s">
        <v>997</v>
      </c>
    </row>
    <row r="464" spans="1:4" ht="15.75" customHeight="1" x14ac:dyDescent="0.2">
      <c r="A464" s="25">
        <v>460</v>
      </c>
      <c r="B464" s="28">
        <v>211423243029</v>
      </c>
      <c r="C464" s="28" t="s">
        <v>998</v>
      </c>
      <c r="D464" s="29" t="s">
        <v>999</v>
      </c>
    </row>
    <row r="465" spans="1:4" ht="15.75" customHeight="1" x14ac:dyDescent="0.2">
      <c r="A465" s="25">
        <v>461</v>
      </c>
      <c r="B465" s="28">
        <v>211423243030</v>
      </c>
      <c r="C465" s="28" t="s">
        <v>1000</v>
      </c>
      <c r="D465" s="29" t="s">
        <v>1001</v>
      </c>
    </row>
    <row r="466" spans="1:4" ht="15.75" customHeight="1" x14ac:dyDescent="0.2">
      <c r="A466" s="25">
        <v>462</v>
      </c>
      <c r="B466" s="28">
        <v>211423243031</v>
      </c>
      <c r="C466" s="28" t="s">
        <v>1002</v>
      </c>
      <c r="D466" s="29" t="s">
        <v>1003</v>
      </c>
    </row>
    <row r="467" spans="1:4" ht="15.75" customHeight="1" x14ac:dyDescent="0.2">
      <c r="A467" s="25">
        <v>463</v>
      </c>
      <c r="B467" s="28">
        <v>211423243032</v>
      </c>
      <c r="C467" s="28" t="s">
        <v>1004</v>
      </c>
      <c r="D467" s="29" t="s">
        <v>1005</v>
      </c>
    </row>
    <row r="468" spans="1:4" ht="15.75" customHeight="1" x14ac:dyDescent="0.2">
      <c r="A468" s="25">
        <v>464</v>
      </c>
      <c r="B468" s="28">
        <v>211423243034</v>
      </c>
      <c r="C468" s="28" t="s">
        <v>1006</v>
      </c>
      <c r="D468" s="29" t="s">
        <v>1007</v>
      </c>
    </row>
    <row r="469" spans="1:4" ht="15.75" customHeight="1" x14ac:dyDescent="0.2">
      <c r="A469" s="25">
        <v>465</v>
      </c>
      <c r="B469" s="28">
        <v>211423243035</v>
      </c>
      <c r="C469" s="28" t="s">
        <v>1008</v>
      </c>
      <c r="D469" s="29" t="s">
        <v>1009</v>
      </c>
    </row>
    <row r="470" spans="1:4" ht="15.75" customHeight="1" x14ac:dyDescent="0.2">
      <c r="A470" s="25">
        <v>466</v>
      </c>
      <c r="B470" s="28">
        <v>211423243036</v>
      </c>
      <c r="C470" s="28" t="s">
        <v>1010</v>
      </c>
      <c r="D470" s="29" t="s">
        <v>1011</v>
      </c>
    </row>
    <row r="471" spans="1:4" ht="15.75" customHeight="1" x14ac:dyDescent="0.2">
      <c r="A471" s="25">
        <v>467</v>
      </c>
      <c r="B471" s="28">
        <v>211423243309</v>
      </c>
      <c r="C471" s="28" t="s">
        <v>1012</v>
      </c>
      <c r="D471" s="29" t="s">
        <v>1013</v>
      </c>
    </row>
    <row r="472" spans="1:4" ht="15.75" customHeight="1" x14ac:dyDescent="0.2">
      <c r="A472" s="25">
        <v>468</v>
      </c>
      <c r="B472" s="28">
        <v>211423243037</v>
      </c>
      <c r="C472" s="28" t="s">
        <v>1014</v>
      </c>
      <c r="D472" s="29" t="s">
        <v>1015</v>
      </c>
    </row>
    <row r="473" spans="1:4" ht="15.75" customHeight="1" x14ac:dyDescent="0.2">
      <c r="A473" s="25">
        <v>469</v>
      </c>
      <c r="B473" s="28">
        <v>211423243038</v>
      </c>
      <c r="C473" s="28" t="s">
        <v>1016</v>
      </c>
      <c r="D473" s="29" t="s">
        <v>1017</v>
      </c>
    </row>
    <row r="474" spans="1:4" ht="15.75" customHeight="1" x14ac:dyDescent="0.2">
      <c r="A474" s="25">
        <v>470</v>
      </c>
      <c r="B474" s="28">
        <v>211423243039</v>
      </c>
      <c r="C474" s="28" t="s">
        <v>1018</v>
      </c>
      <c r="D474" s="29" t="s">
        <v>1019</v>
      </c>
    </row>
    <row r="475" spans="1:4" ht="15.75" customHeight="1" x14ac:dyDescent="0.2">
      <c r="A475" s="25">
        <v>471</v>
      </c>
      <c r="B475" s="28">
        <v>211423243040</v>
      </c>
      <c r="C475" s="28" t="s">
        <v>1020</v>
      </c>
      <c r="D475" s="29" t="s">
        <v>1021</v>
      </c>
    </row>
    <row r="476" spans="1:4" ht="15.75" customHeight="1" x14ac:dyDescent="0.2">
      <c r="A476" s="25">
        <v>472</v>
      </c>
      <c r="B476" s="28">
        <v>211423243043</v>
      </c>
      <c r="C476" s="28" t="s">
        <v>1022</v>
      </c>
      <c r="D476" s="29" t="s">
        <v>1023</v>
      </c>
    </row>
    <row r="477" spans="1:4" ht="15.75" customHeight="1" x14ac:dyDescent="0.2">
      <c r="A477" s="25">
        <v>473</v>
      </c>
      <c r="B477" s="28">
        <v>211423243045</v>
      </c>
      <c r="C477" s="28" t="s">
        <v>1024</v>
      </c>
      <c r="D477" s="29" t="s">
        <v>1025</v>
      </c>
    </row>
    <row r="478" spans="1:4" ht="15.75" customHeight="1" x14ac:dyDescent="0.2">
      <c r="A478" s="25">
        <v>474</v>
      </c>
      <c r="B478" s="28">
        <v>211423243046</v>
      </c>
      <c r="C478" s="28" t="s">
        <v>1026</v>
      </c>
      <c r="D478" s="29" t="s">
        <v>1027</v>
      </c>
    </row>
    <row r="479" spans="1:4" ht="15.75" customHeight="1" x14ac:dyDescent="0.2">
      <c r="A479" s="25">
        <v>475</v>
      </c>
      <c r="B479" s="28">
        <v>211423243051</v>
      </c>
      <c r="C479" s="28" t="s">
        <v>1028</v>
      </c>
      <c r="D479" s="29" t="s">
        <v>1029</v>
      </c>
    </row>
    <row r="480" spans="1:4" ht="15.75" customHeight="1" x14ac:dyDescent="0.2">
      <c r="A480" s="25">
        <v>476</v>
      </c>
      <c r="B480" s="28">
        <v>211423243052</v>
      </c>
      <c r="C480" s="28" t="s">
        <v>1030</v>
      </c>
      <c r="D480" s="29" t="s">
        <v>1031</v>
      </c>
    </row>
    <row r="481" spans="1:4" ht="15.75" customHeight="1" x14ac:dyDescent="0.2">
      <c r="A481" s="25">
        <v>477</v>
      </c>
      <c r="B481" s="28">
        <v>211423243056</v>
      </c>
      <c r="C481" s="28" t="s">
        <v>1032</v>
      </c>
      <c r="D481" s="29" t="s">
        <v>1033</v>
      </c>
    </row>
    <row r="482" spans="1:4" ht="15.75" customHeight="1" x14ac:dyDescent="0.2">
      <c r="A482" s="25">
        <v>478</v>
      </c>
      <c r="B482" s="28">
        <v>211423243057</v>
      </c>
      <c r="C482" s="28" t="s">
        <v>1034</v>
      </c>
      <c r="D482" s="29" t="s">
        <v>1035</v>
      </c>
    </row>
    <row r="483" spans="1:4" ht="15.75" customHeight="1" x14ac:dyDescent="0.2">
      <c r="A483" s="25">
        <v>479</v>
      </c>
      <c r="B483" s="28">
        <v>211423243058</v>
      </c>
      <c r="C483" s="28" t="s">
        <v>1036</v>
      </c>
      <c r="D483" s="29" t="s">
        <v>1037</v>
      </c>
    </row>
    <row r="484" spans="1:4" ht="15.75" customHeight="1" x14ac:dyDescent="0.2">
      <c r="A484" s="25">
        <v>480</v>
      </c>
      <c r="B484" s="28">
        <v>211423243059</v>
      </c>
      <c r="C484" s="28" t="s">
        <v>1038</v>
      </c>
      <c r="D484" s="29" t="s">
        <v>1039</v>
      </c>
    </row>
    <row r="485" spans="1:4" ht="15.75" customHeight="1" x14ac:dyDescent="0.2">
      <c r="A485" s="25">
        <v>481</v>
      </c>
      <c r="B485" s="28">
        <v>211423243060</v>
      </c>
      <c r="C485" s="28" t="s">
        <v>1040</v>
      </c>
      <c r="D485" s="29" t="s">
        <v>1041</v>
      </c>
    </row>
    <row r="486" spans="1:4" ht="15.75" customHeight="1" x14ac:dyDescent="0.2">
      <c r="A486" s="25">
        <v>482</v>
      </c>
      <c r="B486" s="28">
        <v>211423243061</v>
      </c>
      <c r="C486" s="28" t="s">
        <v>1042</v>
      </c>
      <c r="D486" s="29" t="s">
        <v>1043</v>
      </c>
    </row>
    <row r="487" spans="1:4" ht="15.75" customHeight="1" x14ac:dyDescent="0.2">
      <c r="A487" s="25">
        <v>483</v>
      </c>
      <c r="B487" s="28">
        <v>211423243062</v>
      </c>
      <c r="C487" s="28" t="s">
        <v>1044</v>
      </c>
      <c r="D487" s="29" t="s">
        <v>1045</v>
      </c>
    </row>
    <row r="488" spans="1:4" ht="15.75" customHeight="1" x14ac:dyDescent="0.2">
      <c r="A488" s="25">
        <v>484</v>
      </c>
      <c r="B488" s="28">
        <v>211423243063</v>
      </c>
      <c r="C488" s="28" t="s">
        <v>1046</v>
      </c>
      <c r="D488" s="29" t="s">
        <v>1047</v>
      </c>
    </row>
    <row r="489" spans="1:4" ht="15.75" customHeight="1" x14ac:dyDescent="0.2">
      <c r="A489" s="25">
        <v>485</v>
      </c>
      <c r="B489" s="28">
        <v>211423243064</v>
      </c>
      <c r="C489" s="28" t="s">
        <v>1048</v>
      </c>
      <c r="D489" s="29" t="s">
        <v>1049</v>
      </c>
    </row>
    <row r="490" spans="1:4" ht="15.75" customHeight="1" x14ac:dyDescent="0.2">
      <c r="A490" s="25">
        <v>486</v>
      </c>
      <c r="B490" s="28">
        <v>211423243067</v>
      </c>
      <c r="C490" s="28" t="s">
        <v>1050</v>
      </c>
      <c r="D490" s="29" t="s">
        <v>1051</v>
      </c>
    </row>
    <row r="491" spans="1:4" ht="15.75" customHeight="1" x14ac:dyDescent="0.2">
      <c r="A491" s="25">
        <v>487</v>
      </c>
      <c r="B491" s="28">
        <v>211423243070</v>
      </c>
      <c r="C491" s="28" t="s">
        <v>1052</v>
      </c>
      <c r="D491" s="29" t="s">
        <v>1053</v>
      </c>
    </row>
    <row r="492" spans="1:4" ht="15.75" customHeight="1" x14ac:dyDescent="0.2">
      <c r="A492" s="25">
        <v>488</v>
      </c>
      <c r="B492" s="28">
        <v>211423243074</v>
      </c>
      <c r="C492" s="28" t="s">
        <v>1054</v>
      </c>
      <c r="D492" s="29" t="s">
        <v>1055</v>
      </c>
    </row>
    <row r="493" spans="1:4" ht="15.75" customHeight="1" x14ac:dyDescent="0.2">
      <c r="A493" s="25">
        <v>489</v>
      </c>
      <c r="B493" s="28">
        <v>211423243081</v>
      </c>
      <c r="C493" s="28" t="s">
        <v>1056</v>
      </c>
      <c r="D493" s="29" t="s">
        <v>1057</v>
      </c>
    </row>
    <row r="494" spans="1:4" ht="15.75" customHeight="1" x14ac:dyDescent="0.2">
      <c r="A494" s="25">
        <v>490</v>
      </c>
      <c r="B494" s="28">
        <v>211423243082</v>
      </c>
      <c r="C494" s="28" t="s">
        <v>1058</v>
      </c>
      <c r="D494" s="29" t="s">
        <v>1057</v>
      </c>
    </row>
    <row r="495" spans="1:4" ht="15.75" customHeight="1" x14ac:dyDescent="0.2">
      <c r="A495" s="25">
        <v>491</v>
      </c>
      <c r="B495" s="28">
        <v>211423243084</v>
      </c>
      <c r="C495" s="28" t="s">
        <v>1059</v>
      </c>
      <c r="D495" s="29" t="s">
        <v>1060</v>
      </c>
    </row>
    <row r="496" spans="1:4" ht="15.75" customHeight="1" x14ac:dyDescent="0.2">
      <c r="A496" s="25">
        <v>492</v>
      </c>
      <c r="B496" s="28">
        <v>211423243092</v>
      </c>
      <c r="C496" s="28" t="s">
        <v>1061</v>
      </c>
      <c r="D496" s="29" t="s">
        <v>1062</v>
      </c>
    </row>
    <row r="497" spans="1:4" ht="15.75" customHeight="1" x14ac:dyDescent="0.2">
      <c r="A497" s="25">
        <v>493</v>
      </c>
      <c r="B497" s="28">
        <v>211423243094</v>
      </c>
      <c r="C497" s="28" t="s">
        <v>1063</v>
      </c>
      <c r="D497" s="29" t="s">
        <v>1064</v>
      </c>
    </row>
    <row r="498" spans="1:4" ht="15.75" customHeight="1" x14ac:dyDescent="0.2">
      <c r="A498" s="25">
        <v>494</v>
      </c>
      <c r="B498" s="28">
        <v>211423243095</v>
      </c>
      <c r="C498" s="28" t="s">
        <v>1065</v>
      </c>
      <c r="D498" s="29" t="s">
        <v>1066</v>
      </c>
    </row>
    <row r="499" spans="1:4" ht="15.75" customHeight="1" x14ac:dyDescent="0.2">
      <c r="A499" s="25">
        <v>495</v>
      </c>
      <c r="B499" s="28">
        <v>211423243098</v>
      </c>
      <c r="C499" s="28" t="s">
        <v>1067</v>
      </c>
      <c r="D499" s="29" t="s">
        <v>1068</v>
      </c>
    </row>
    <row r="500" spans="1:4" ht="15.75" customHeight="1" x14ac:dyDescent="0.2">
      <c r="A500" s="25">
        <v>496</v>
      </c>
      <c r="B500" s="28">
        <v>211423243099</v>
      </c>
      <c r="C500" s="28" t="s">
        <v>1069</v>
      </c>
      <c r="D500" s="29" t="s">
        <v>1070</v>
      </c>
    </row>
    <row r="501" spans="1:4" ht="15.75" customHeight="1" x14ac:dyDescent="0.2">
      <c r="A501" s="25">
        <v>497</v>
      </c>
      <c r="B501" s="28">
        <v>211423243103</v>
      </c>
      <c r="C501" s="28" t="s">
        <v>1071</v>
      </c>
      <c r="D501" s="29" t="s">
        <v>1072</v>
      </c>
    </row>
    <row r="502" spans="1:4" ht="15.75" customHeight="1" x14ac:dyDescent="0.2">
      <c r="A502" s="25">
        <v>498</v>
      </c>
      <c r="B502" s="28">
        <v>211423243104</v>
      </c>
      <c r="C502" s="28" t="s">
        <v>1073</v>
      </c>
      <c r="D502" s="29" t="s">
        <v>1074</v>
      </c>
    </row>
    <row r="503" spans="1:4" ht="15.75" customHeight="1" x14ac:dyDescent="0.2">
      <c r="A503" s="25">
        <v>499</v>
      </c>
      <c r="B503" s="28">
        <v>211423243105</v>
      </c>
      <c r="C503" s="28" t="s">
        <v>1075</v>
      </c>
      <c r="D503" s="29" t="s">
        <v>1076</v>
      </c>
    </row>
    <row r="504" spans="1:4" ht="15.75" customHeight="1" x14ac:dyDescent="0.2">
      <c r="A504" s="25">
        <v>500</v>
      </c>
      <c r="B504" s="28">
        <v>211423243106</v>
      </c>
      <c r="C504" s="28" t="s">
        <v>1077</v>
      </c>
      <c r="D504" s="29" t="s">
        <v>1078</v>
      </c>
    </row>
    <row r="505" spans="1:4" ht="15.75" customHeight="1" x14ac:dyDescent="0.2">
      <c r="A505" s="25">
        <v>501</v>
      </c>
      <c r="B505" s="28">
        <v>211423243107</v>
      </c>
      <c r="C505" s="28" t="s">
        <v>1079</v>
      </c>
      <c r="D505" s="29" t="s">
        <v>1080</v>
      </c>
    </row>
    <row r="506" spans="1:4" ht="15.75" customHeight="1" x14ac:dyDescent="0.2">
      <c r="A506" s="25">
        <v>502</v>
      </c>
      <c r="B506" s="28">
        <v>211423243112</v>
      </c>
      <c r="C506" s="28" t="s">
        <v>1081</v>
      </c>
      <c r="D506" s="29" t="s">
        <v>1082</v>
      </c>
    </row>
    <row r="507" spans="1:4" ht="15.75" customHeight="1" x14ac:dyDescent="0.2">
      <c r="A507" s="25">
        <v>503</v>
      </c>
      <c r="B507" s="28">
        <v>211423243113</v>
      </c>
      <c r="C507" s="28" t="s">
        <v>1083</v>
      </c>
      <c r="D507" s="29" t="s">
        <v>1084</v>
      </c>
    </row>
    <row r="508" spans="1:4" ht="15.75" customHeight="1" x14ac:dyDescent="0.2">
      <c r="A508" s="25">
        <v>504</v>
      </c>
      <c r="B508" s="28">
        <v>211423243114</v>
      </c>
      <c r="C508" s="28" t="s">
        <v>1085</v>
      </c>
      <c r="D508" s="29" t="s">
        <v>1086</v>
      </c>
    </row>
    <row r="509" spans="1:4" ht="15.75" customHeight="1" x14ac:dyDescent="0.2"/>
    <row r="510" spans="1:4" ht="15.75" customHeight="1" x14ac:dyDescent="0.2"/>
    <row r="511" spans="1:4" ht="15.75" customHeight="1" x14ac:dyDescent="0.2"/>
    <row r="512" spans="1:4"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1:D1"/>
    <mergeCell ref="A2:D2"/>
    <mergeCell ref="A3:A4"/>
    <mergeCell ref="B3:B4"/>
    <mergeCell ref="C3:C4"/>
    <mergeCell ref="D3:D4"/>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719"/>
  <sheetViews>
    <sheetView topLeftCell="B7" workbookViewId="0"/>
  </sheetViews>
  <sheetFormatPr baseColWidth="10" defaultColWidth="14.5" defaultRowHeight="15" customHeight="1" x14ac:dyDescent="0.2"/>
  <cols>
    <col min="1" max="1" width="5.33203125" customWidth="1"/>
    <col min="2" max="2" width="16.1640625" customWidth="1"/>
    <col min="3" max="3" width="20.5" customWidth="1"/>
    <col min="4" max="4" width="36.5" customWidth="1"/>
    <col min="5" max="5" width="8" customWidth="1"/>
    <col min="6" max="6" width="6.5" customWidth="1"/>
    <col min="7" max="7" width="7" customWidth="1"/>
    <col min="8" max="8" width="6.83203125" customWidth="1"/>
    <col min="9" max="9" width="6.5" customWidth="1"/>
    <col min="10" max="10" width="7.1640625" customWidth="1"/>
    <col min="11" max="12" width="7" customWidth="1"/>
    <col min="13" max="13" width="8.33203125" customWidth="1"/>
    <col min="14" max="14" width="6.33203125" customWidth="1"/>
    <col min="15" max="15" width="7.1640625" customWidth="1"/>
    <col min="16" max="16" width="6.6640625" customWidth="1"/>
    <col min="17" max="17" width="6.1640625" customWidth="1"/>
    <col min="18" max="18" width="5.6640625" customWidth="1"/>
    <col min="19" max="19" width="4.83203125" customWidth="1"/>
    <col min="20" max="20" width="5.5" customWidth="1"/>
    <col min="21" max="21" width="6.83203125" customWidth="1"/>
    <col min="22" max="22" width="5" customWidth="1"/>
    <col min="23" max="24" width="6.83203125" customWidth="1"/>
    <col min="25" max="25" width="14.83203125" hidden="1" customWidth="1"/>
    <col min="26" max="26" width="14.5" hidden="1" customWidth="1"/>
    <col min="27" max="27" width="8.5" customWidth="1"/>
    <col min="28" max="28" width="14.83203125" customWidth="1"/>
    <col min="29" max="29" width="12.33203125" customWidth="1"/>
    <col min="30" max="30" width="18.1640625" customWidth="1"/>
    <col min="31" max="31" width="16.1640625" customWidth="1"/>
    <col min="32" max="32" width="11.5" customWidth="1"/>
    <col min="33" max="33" width="13.83203125" customWidth="1"/>
    <col min="35" max="35" width="17.5" customWidth="1"/>
    <col min="36" max="36" width="15.6640625" customWidth="1"/>
    <col min="37" max="37" width="15.5" customWidth="1"/>
    <col min="38" max="38" width="17.5" customWidth="1"/>
    <col min="39" max="39" width="17.6640625" customWidth="1"/>
    <col min="40" max="40" width="14.5" customWidth="1"/>
  </cols>
  <sheetData>
    <row r="1" spans="1:57" ht="25.5" hidden="1" customHeight="1" x14ac:dyDescent="0.2">
      <c r="A1" s="30" t="s">
        <v>3</v>
      </c>
      <c r="B1" s="31"/>
      <c r="C1" s="32" t="s">
        <v>1087</v>
      </c>
      <c r="D1" s="31"/>
      <c r="E1" s="31">
        <f t="shared" ref="E1:H1" si="0">IF(E14="NA",1,0)</f>
        <v>0</v>
      </c>
      <c r="F1" s="31">
        <f t="shared" si="0"/>
        <v>0</v>
      </c>
      <c r="G1" s="31">
        <f t="shared" si="0"/>
        <v>0</v>
      </c>
      <c r="H1" s="31">
        <f t="shared" si="0"/>
        <v>0</v>
      </c>
      <c r="I1" s="31"/>
      <c r="J1" s="31">
        <f t="shared" ref="J1:M1" si="1">IF(J14="NA",1,0)</f>
        <v>0</v>
      </c>
      <c r="K1" s="31">
        <f t="shared" si="1"/>
        <v>0</v>
      </c>
      <c r="L1" s="31">
        <f t="shared" si="1"/>
        <v>0</v>
      </c>
      <c r="M1" s="31">
        <f t="shared" si="1"/>
        <v>0</v>
      </c>
      <c r="N1" s="31"/>
      <c r="O1" s="31">
        <f t="shared" ref="O1:Z1" si="2">IF(O14="NA",1,0)</f>
        <v>0</v>
      </c>
      <c r="P1" s="31">
        <f t="shared" si="2"/>
        <v>0</v>
      </c>
      <c r="Q1" s="31">
        <f t="shared" si="2"/>
        <v>0</v>
      </c>
      <c r="R1" s="31">
        <f t="shared" si="2"/>
        <v>0</v>
      </c>
      <c r="S1" s="31">
        <f t="shared" si="2"/>
        <v>0</v>
      </c>
      <c r="T1" s="31">
        <f t="shared" si="2"/>
        <v>0</v>
      </c>
      <c r="U1" s="31">
        <f t="shared" si="2"/>
        <v>0</v>
      </c>
      <c r="V1" s="31">
        <f t="shared" si="2"/>
        <v>0</v>
      </c>
      <c r="W1" s="31">
        <f t="shared" si="2"/>
        <v>0</v>
      </c>
      <c r="X1" s="31">
        <f t="shared" si="2"/>
        <v>0</v>
      </c>
      <c r="Y1" s="31">
        <f t="shared" si="2"/>
        <v>0</v>
      </c>
      <c r="Z1" s="31">
        <f t="shared" si="2"/>
        <v>0</v>
      </c>
      <c r="AA1" s="33"/>
      <c r="AB1" s="34"/>
      <c r="AC1" s="35"/>
      <c r="AD1" s="35"/>
      <c r="AE1" s="35"/>
      <c r="AF1" s="35"/>
      <c r="AG1" s="35"/>
      <c r="AH1" s="34"/>
      <c r="AI1" s="34"/>
      <c r="AJ1" s="34"/>
      <c r="AK1" s="34"/>
      <c r="AL1" s="34"/>
      <c r="AM1" s="34"/>
      <c r="AN1" s="34"/>
      <c r="AO1" s="34"/>
      <c r="AP1" s="34"/>
      <c r="AQ1" s="34"/>
      <c r="AR1" s="34"/>
      <c r="AS1" s="34"/>
      <c r="AT1" s="34"/>
      <c r="AU1" s="34"/>
      <c r="AV1" s="34"/>
      <c r="AW1" s="34"/>
      <c r="AX1" s="34"/>
      <c r="AY1" s="34"/>
      <c r="AZ1" s="34"/>
      <c r="BA1" s="34"/>
      <c r="BB1" s="34"/>
      <c r="BC1" s="34"/>
      <c r="BD1" s="34"/>
      <c r="BE1" s="34"/>
    </row>
    <row r="2" spans="1:57" ht="33.75" hidden="1" customHeight="1" x14ac:dyDescent="0.2">
      <c r="A2" s="30" t="s">
        <v>8</v>
      </c>
      <c r="B2" s="31"/>
      <c r="C2" s="32" t="s">
        <v>1088</v>
      </c>
      <c r="D2" s="31" t="s">
        <v>1089</v>
      </c>
      <c r="E2" s="31">
        <v>0</v>
      </c>
      <c r="F2" s="31"/>
      <c r="G2" s="31"/>
      <c r="H2" s="31"/>
      <c r="I2" s="31"/>
      <c r="J2" s="31"/>
      <c r="K2" s="31"/>
      <c r="L2" s="31"/>
      <c r="M2" s="31"/>
      <c r="N2" s="31"/>
      <c r="O2" s="31"/>
      <c r="P2" s="31"/>
      <c r="Q2" s="31"/>
      <c r="R2" s="31"/>
      <c r="S2" s="31"/>
      <c r="T2" s="31"/>
      <c r="U2" s="31"/>
      <c r="V2" s="31"/>
      <c r="W2" s="31"/>
      <c r="X2" s="31"/>
      <c r="Y2" s="31"/>
      <c r="Z2" s="31"/>
      <c r="AA2" s="33"/>
      <c r="AB2" s="34"/>
      <c r="AC2" s="35"/>
      <c r="AD2" s="35"/>
      <c r="AE2" s="35"/>
      <c r="AF2" s="35"/>
      <c r="AG2" s="35"/>
      <c r="AH2" s="34"/>
      <c r="AI2" s="34"/>
      <c r="AJ2" s="34"/>
      <c r="AK2" s="34"/>
      <c r="AL2" s="34"/>
      <c r="AM2" s="34"/>
      <c r="AN2" s="34"/>
      <c r="AO2" s="34"/>
      <c r="AP2" s="34"/>
      <c r="AQ2" s="34"/>
      <c r="AR2" s="34"/>
      <c r="AS2" s="34"/>
      <c r="AT2" s="34"/>
      <c r="AU2" s="34"/>
      <c r="AV2" s="34"/>
      <c r="AW2" s="34"/>
      <c r="AX2" s="34"/>
      <c r="AY2" s="34"/>
      <c r="AZ2" s="34"/>
      <c r="BA2" s="34"/>
      <c r="BB2" s="34"/>
      <c r="BC2" s="34"/>
      <c r="BD2" s="34"/>
      <c r="BE2" s="34"/>
    </row>
    <row r="3" spans="1:57" ht="24.75" hidden="1" customHeight="1" x14ac:dyDescent="0.2">
      <c r="A3" s="30" t="s">
        <v>16</v>
      </c>
      <c r="B3" s="31"/>
      <c r="C3" s="32" t="s">
        <v>1090</v>
      </c>
      <c r="D3" s="31" t="s">
        <v>1091</v>
      </c>
      <c r="E3" s="31" t="s">
        <v>1092</v>
      </c>
      <c r="F3" s="31"/>
      <c r="G3" s="31"/>
      <c r="H3" s="31"/>
      <c r="I3" s="31"/>
      <c r="J3" s="31"/>
      <c r="K3" s="31"/>
      <c r="L3" s="31"/>
      <c r="M3" s="31"/>
      <c r="N3" s="31"/>
      <c r="O3" s="31"/>
      <c r="P3" s="31"/>
      <c r="Q3" s="31"/>
      <c r="R3" s="31"/>
      <c r="S3" s="31"/>
      <c r="T3" s="31"/>
      <c r="U3" s="31"/>
      <c r="V3" s="31"/>
      <c r="W3" s="31"/>
      <c r="X3" s="31"/>
      <c r="Y3" s="31"/>
      <c r="Z3" s="31"/>
      <c r="AA3" s="33"/>
      <c r="AB3" s="34"/>
      <c r="AC3" s="35"/>
      <c r="AD3" s="35"/>
      <c r="AE3" s="35"/>
      <c r="AF3" s="35"/>
      <c r="AG3" s="35"/>
      <c r="AH3" s="34"/>
      <c r="AI3" s="34"/>
      <c r="AJ3" s="34"/>
      <c r="AK3" s="34"/>
      <c r="AL3" s="34"/>
      <c r="AM3" s="34"/>
      <c r="AN3" s="34"/>
      <c r="AO3" s="34"/>
      <c r="AP3" s="34"/>
      <c r="AQ3" s="34"/>
      <c r="AR3" s="34"/>
      <c r="AS3" s="34"/>
      <c r="AT3" s="34"/>
      <c r="AU3" s="34"/>
      <c r="AV3" s="34"/>
      <c r="AW3" s="34"/>
      <c r="AX3" s="34"/>
      <c r="AY3" s="34"/>
      <c r="AZ3" s="34"/>
      <c r="BA3" s="34"/>
      <c r="BB3" s="34"/>
      <c r="BC3" s="34"/>
      <c r="BD3" s="34"/>
      <c r="BE3" s="34"/>
    </row>
    <row r="4" spans="1:57" ht="24.75" hidden="1" customHeight="1" x14ac:dyDescent="0.2">
      <c r="A4" s="30" t="s">
        <v>20</v>
      </c>
      <c r="B4" s="31"/>
      <c r="C4" s="32" t="s">
        <v>1093</v>
      </c>
      <c r="D4" s="31"/>
      <c r="E4" s="31"/>
      <c r="F4" s="31"/>
      <c r="G4" s="31"/>
      <c r="H4" s="31"/>
      <c r="I4" s="31"/>
      <c r="J4" s="31"/>
      <c r="K4" s="31"/>
      <c r="L4" s="31"/>
      <c r="M4" s="31"/>
      <c r="N4" s="31"/>
      <c r="O4" s="31"/>
      <c r="P4" s="31"/>
      <c r="Q4" s="31"/>
      <c r="R4" s="31"/>
      <c r="S4" s="31"/>
      <c r="T4" s="31"/>
      <c r="U4" s="31"/>
      <c r="V4" s="31"/>
      <c r="W4" s="31"/>
      <c r="X4" s="31"/>
      <c r="Y4" s="31"/>
      <c r="Z4" s="31"/>
      <c r="AA4" s="33"/>
      <c r="AB4" s="34"/>
      <c r="AC4" s="35"/>
      <c r="AD4" s="35"/>
      <c r="AE4" s="35"/>
      <c r="AF4" s="35"/>
      <c r="AG4" s="35"/>
      <c r="AH4" s="34"/>
      <c r="AI4" s="34"/>
      <c r="AJ4" s="34"/>
      <c r="AK4" s="34"/>
      <c r="AL4" s="34"/>
      <c r="AM4" s="34"/>
      <c r="AN4" s="34"/>
      <c r="AO4" s="34"/>
      <c r="AP4" s="34"/>
      <c r="AQ4" s="34"/>
      <c r="AR4" s="34"/>
      <c r="AS4" s="34"/>
      <c r="AT4" s="34"/>
      <c r="AU4" s="34"/>
      <c r="AV4" s="34"/>
      <c r="AW4" s="34"/>
      <c r="AX4" s="34"/>
      <c r="AY4" s="34"/>
      <c r="AZ4" s="34"/>
      <c r="BA4" s="34"/>
      <c r="BB4" s="34"/>
      <c r="BC4" s="34"/>
      <c r="BD4" s="34"/>
      <c r="BE4" s="34"/>
    </row>
    <row r="5" spans="1:57" ht="27" hidden="1" customHeight="1" x14ac:dyDescent="0.2">
      <c r="A5" s="30" t="s">
        <v>1094</v>
      </c>
      <c r="B5" s="31"/>
      <c r="C5" s="32" t="s">
        <v>1095</v>
      </c>
      <c r="D5" s="31"/>
      <c r="E5" s="31"/>
      <c r="F5" s="31"/>
      <c r="G5" s="31"/>
      <c r="H5" s="31"/>
      <c r="I5" s="31"/>
      <c r="J5" s="31"/>
      <c r="K5" s="31"/>
      <c r="L5" s="31"/>
      <c r="M5" s="31"/>
      <c r="N5" s="31"/>
      <c r="O5" s="31"/>
      <c r="P5" s="31"/>
      <c r="Q5" s="31"/>
      <c r="R5" s="31"/>
      <c r="S5" s="31"/>
      <c r="T5" s="31"/>
      <c r="U5" s="31"/>
      <c r="V5" s="31"/>
      <c r="W5" s="31"/>
      <c r="X5" s="31"/>
      <c r="Y5" s="31"/>
      <c r="Z5" s="31"/>
      <c r="AA5" s="33"/>
      <c r="AB5" s="34"/>
      <c r="AC5" s="35"/>
      <c r="AD5" s="35"/>
      <c r="AE5" s="35"/>
      <c r="AF5" s="35"/>
      <c r="AG5" s="35"/>
      <c r="AH5" s="34"/>
      <c r="AI5" s="34"/>
      <c r="AJ5" s="34"/>
      <c r="AK5" s="34"/>
      <c r="AL5" s="34"/>
      <c r="AM5" s="34"/>
      <c r="AN5" s="34"/>
      <c r="AO5" s="34"/>
      <c r="AP5" s="34"/>
      <c r="AQ5" s="34"/>
      <c r="AR5" s="34"/>
      <c r="AS5" s="34"/>
      <c r="AT5" s="34"/>
      <c r="AU5" s="34"/>
      <c r="AV5" s="34"/>
      <c r="AW5" s="34"/>
      <c r="AX5" s="34"/>
      <c r="AY5" s="34"/>
      <c r="AZ5" s="34"/>
      <c r="BA5" s="34"/>
      <c r="BB5" s="34"/>
      <c r="BC5" s="34"/>
      <c r="BD5" s="34"/>
      <c r="BE5" s="34"/>
    </row>
    <row r="6" spans="1:57" ht="28.5" hidden="1" customHeight="1" x14ac:dyDescent="0.2">
      <c r="A6" s="36" t="s">
        <v>1096</v>
      </c>
      <c r="B6" s="37"/>
      <c r="C6" s="38">
        <v>0</v>
      </c>
      <c r="D6" s="37"/>
      <c r="E6" s="333" t="s">
        <v>1097</v>
      </c>
      <c r="F6" s="334"/>
      <c r="G6" s="334"/>
      <c r="H6" s="334"/>
      <c r="I6" s="334"/>
      <c r="J6" s="334"/>
      <c r="K6" s="334"/>
      <c r="L6" s="334"/>
      <c r="M6" s="334"/>
      <c r="N6" s="334"/>
      <c r="O6" s="334"/>
      <c r="P6" s="335"/>
      <c r="Q6" s="37"/>
      <c r="R6" s="37"/>
      <c r="S6" s="37"/>
      <c r="T6" s="37"/>
      <c r="U6" s="37"/>
      <c r="V6" s="37"/>
      <c r="W6" s="37"/>
      <c r="X6" s="37"/>
      <c r="Y6" s="37"/>
      <c r="Z6" s="37"/>
      <c r="AA6" s="39"/>
      <c r="AB6" s="34"/>
      <c r="AC6" s="35"/>
      <c r="AD6" s="35"/>
      <c r="AE6" s="35"/>
      <c r="AF6" s="35"/>
      <c r="AG6" s="35"/>
      <c r="AH6" s="34"/>
      <c r="AI6" s="34"/>
      <c r="AJ6" s="34"/>
      <c r="AK6" s="34"/>
      <c r="AL6" s="34"/>
      <c r="AM6" s="34"/>
      <c r="AN6" s="34"/>
      <c r="AO6" s="34"/>
      <c r="AP6" s="34"/>
      <c r="AQ6" s="34"/>
      <c r="AR6" s="34"/>
      <c r="AS6" s="34"/>
      <c r="AT6" s="34"/>
      <c r="AU6" s="34"/>
      <c r="AV6" s="34"/>
      <c r="AW6" s="34"/>
      <c r="AX6" s="34"/>
      <c r="AY6" s="34"/>
      <c r="AZ6" s="34"/>
      <c r="BA6" s="34"/>
      <c r="BB6" s="34"/>
      <c r="BC6" s="34"/>
      <c r="BD6" s="34"/>
      <c r="BE6" s="34"/>
    </row>
    <row r="7" spans="1:57" ht="93" customHeight="1" x14ac:dyDescent="0.2">
      <c r="A7" s="336" t="s">
        <v>1098</v>
      </c>
      <c r="B7" s="302"/>
      <c r="C7" s="302"/>
      <c r="D7" s="302"/>
      <c r="E7" s="302"/>
      <c r="F7" s="302"/>
      <c r="G7" s="302"/>
      <c r="H7" s="302"/>
      <c r="I7" s="302"/>
      <c r="J7" s="302"/>
      <c r="K7" s="302"/>
      <c r="L7" s="302"/>
      <c r="M7" s="302"/>
      <c r="N7" s="302"/>
      <c r="O7" s="302"/>
      <c r="P7" s="302"/>
      <c r="Q7" s="302"/>
      <c r="R7" s="302"/>
      <c r="S7" s="302"/>
      <c r="T7" s="302"/>
      <c r="U7" s="302"/>
      <c r="V7" s="302"/>
      <c r="W7" s="302"/>
      <c r="X7" s="302"/>
      <c r="Y7" s="302"/>
      <c r="Z7" s="302"/>
      <c r="AA7" s="303"/>
      <c r="AB7" s="40"/>
      <c r="AC7" s="41"/>
      <c r="AD7" s="41"/>
      <c r="AE7" s="41"/>
      <c r="AF7" s="41"/>
      <c r="AG7" s="41"/>
      <c r="AH7" s="40"/>
      <c r="AI7" s="40"/>
      <c r="AJ7" s="40"/>
      <c r="AK7" s="40"/>
      <c r="AL7" s="40"/>
      <c r="AM7" s="40"/>
      <c r="AN7" s="40"/>
      <c r="AO7" s="40"/>
      <c r="AP7" s="40"/>
      <c r="AQ7" s="40"/>
      <c r="AR7" s="40"/>
      <c r="AS7" s="40"/>
      <c r="AT7" s="40"/>
      <c r="AU7" s="40"/>
      <c r="AV7" s="40"/>
      <c r="AW7" s="40"/>
      <c r="AX7" s="40"/>
      <c r="AY7" s="40"/>
      <c r="AZ7" s="40"/>
      <c r="BA7" s="40"/>
      <c r="BB7" s="40"/>
      <c r="BC7" s="40"/>
      <c r="BD7" s="40"/>
      <c r="BE7" s="40"/>
    </row>
    <row r="8" spans="1:57" ht="27.75" customHeight="1" x14ac:dyDescent="0.2">
      <c r="A8" s="337" t="s">
        <v>1099</v>
      </c>
      <c r="B8" s="324"/>
      <c r="C8" s="324"/>
      <c r="D8" s="324"/>
      <c r="E8" s="346" t="str">
        <f>'COURSE ASSESSMENT'!$B$6</f>
        <v>MATRICES AND CALCULUS</v>
      </c>
      <c r="F8" s="302"/>
      <c r="G8" s="303"/>
      <c r="H8" s="338" t="s">
        <v>1100</v>
      </c>
      <c r="I8" s="324"/>
      <c r="J8" s="324"/>
      <c r="K8" s="324"/>
      <c r="L8" s="324"/>
      <c r="M8" s="324"/>
      <c r="N8" s="324"/>
      <c r="O8" s="324"/>
      <c r="P8" s="324"/>
      <c r="Q8" s="324"/>
      <c r="R8" s="324"/>
      <c r="S8" s="324"/>
      <c r="T8" s="324"/>
      <c r="U8" s="324"/>
      <c r="V8" s="324"/>
      <c r="W8" s="324"/>
      <c r="X8" s="324"/>
      <c r="Y8" s="324"/>
      <c r="Z8" s="324"/>
      <c r="AA8" s="42" t="s">
        <v>1101</v>
      </c>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row>
    <row r="9" spans="1:57" ht="24.75" customHeight="1" x14ac:dyDescent="0.2">
      <c r="A9" s="339" t="s">
        <v>1102</v>
      </c>
      <c r="B9" s="339" t="s">
        <v>1103</v>
      </c>
      <c r="C9" s="343" t="s">
        <v>1104</v>
      </c>
      <c r="D9" s="344" t="s">
        <v>1105</v>
      </c>
      <c r="E9" s="323" t="s">
        <v>1106</v>
      </c>
      <c r="F9" s="324"/>
      <c r="G9" s="324"/>
      <c r="H9" s="324"/>
      <c r="I9" s="324"/>
      <c r="J9" s="324"/>
      <c r="K9" s="324"/>
      <c r="L9" s="324"/>
      <c r="M9" s="324"/>
      <c r="N9" s="325"/>
      <c r="O9" s="326"/>
      <c r="P9" s="327"/>
      <c r="Q9" s="327"/>
      <c r="R9" s="327"/>
      <c r="S9" s="327"/>
      <c r="T9" s="327"/>
      <c r="U9" s="327"/>
      <c r="V9" s="327"/>
      <c r="W9" s="327"/>
      <c r="X9" s="328"/>
      <c r="Y9" s="341"/>
      <c r="Z9" s="328"/>
      <c r="AA9" s="43"/>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row>
    <row r="10" spans="1:57" ht="23.25" customHeight="1" x14ac:dyDescent="0.2">
      <c r="A10" s="340"/>
      <c r="B10" s="340"/>
      <c r="C10" s="340"/>
      <c r="D10" s="340"/>
      <c r="E10" s="344" t="s">
        <v>1107</v>
      </c>
      <c r="F10" s="344" t="s">
        <v>1108</v>
      </c>
      <c r="G10" s="344" t="s">
        <v>1109</v>
      </c>
      <c r="H10" s="344" t="s">
        <v>1110</v>
      </c>
      <c r="I10" s="344" t="s">
        <v>1111</v>
      </c>
      <c r="J10" s="344" t="s">
        <v>1112</v>
      </c>
      <c r="K10" s="344" t="s">
        <v>1113</v>
      </c>
      <c r="L10" s="344" t="s">
        <v>1113</v>
      </c>
      <c r="M10" s="344" t="s">
        <v>1114</v>
      </c>
      <c r="N10" s="344" t="s">
        <v>1115</v>
      </c>
      <c r="O10" s="329" t="s">
        <v>1116</v>
      </c>
      <c r="P10" s="330"/>
      <c r="Q10" s="329" t="s">
        <v>1117</v>
      </c>
      <c r="R10" s="330"/>
      <c r="S10" s="329" t="s">
        <v>1118</v>
      </c>
      <c r="T10" s="330"/>
      <c r="U10" s="329" t="s">
        <v>1117</v>
      </c>
      <c r="V10" s="330"/>
      <c r="W10" s="329" t="s">
        <v>1119</v>
      </c>
      <c r="X10" s="330"/>
      <c r="Y10" s="329" t="s">
        <v>1118</v>
      </c>
      <c r="Z10" s="330"/>
      <c r="AA10" s="43"/>
      <c r="AB10" s="44">
        <f>SUMIF($E$14:$N$14,"CO1",$E$13:$N$13)</f>
        <v>8</v>
      </c>
      <c r="AC10" s="44">
        <f>SUMIF($E$14:$N$14,"CO2",$E$13:$N$13)</f>
        <v>8</v>
      </c>
      <c r="AD10" s="44">
        <f>SUMIF($E$14:$N$14,"CO3",$E$13:$N$13)</f>
        <v>4</v>
      </c>
      <c r="AE10" s="44">
        <f>SUMIF($E$14:$N$14,"CO4",$E$13:$N$13)</f>
        <v>0</v>
      </c>
      <c r="AF10" s="44">
        <f>SUMIF($E$14:$N$14,"CO5",$E$13:$N$13)</f>
        <v>0</v>
      </c>
      <c r="AG10" s="44">
        <f>SUMIF($E$14:$N$14,"CO6",$E$13:$N$13)</f>
        <v>0</v>
      </c>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row>
    <row r="11" spans="1:57" ht="9.75" customHeight="1" x14ac:dyDescent="0.2">
      <c r="A11" s="340"/>
      <c r="B11" s="340"/>
      <c r="C11" s="340"/>
      <c r="D11" s="340"/>
      <c r="E11" s="340"/>
      <c r="F11" s="340"/>
      <c r="G11" s="340"/>
      <c r="H11" s="340"/>
      <c r="I11" s="340"/>
      <c r="J11" s="340"/>
      <c r="K11" s="340"/>
      <c r="L11" s="340"/>
      <c r="M11" s="340"/>
      <c r="N11" s="340"/>
      <c r="O11" s="331"/>
      <c r="P11" s="332"/>
      <c r="Q11" s="331"/>
      <c r="R11" s="332"/>
      <c r="S11" s="331"/>
      <c r="T11" s="332"/>
      <c r="U11" s="331"/>
      <c r="V11" s="332"/>
      <c r="W11" s="331"/>
      <c r="X11" s="332"/>
      <c r="Y11" s="331"/>
      <c r="Z11" s="332"/>
      <c r="AA11" s="45"/>
      <c r="AB11" s="44">
        <f>SUMPRODUCT(($O$14:$Z$14="CO1")*($O$13:$Z$13)*MOD(COLUMN($O$14:$Z$14)-COLUMN($O$14)+1,2))</f>
        <v>32</v>
      </c>
      <c r="AC11" s="44">
        <f>SUMPRODUCT(($O$14:$Z$14="CO2")*($O$13:$Z$13)*MOD(COLUMN($O$14:$Z$14)-COLUMN($O$14)+1,2))</f>
        <v>32</v>
      </c>
      <c r="AD11" s="44">
        <f>SUMPRODUCT(($O$14:$Z$14="CO3")*($O$13:$Z$13)*MOD(COLUMN($O$14:$Z$14)-COLUMN($O$14)+1,2))</f>
        <v>16</v>
      </c>
      <c r="AE11" s="44">
        <f>SUMPRODUCT(($O$14:$Z$14="CO4")*($O$13:$Z$13)*MOD(COLUMN($O$14:$Z$14)-COLUMN($O$14)+1,2))</f>
        <v>0</v>
      </c>
      <c r="AF11" s="44">
        <f>SUMPRODUCT(($O$14:$Z$14="CO5")*($O$13:$Z$13)*MOD(COLUMN($O$14:$Z$14)-COLUMN($O$14)+1,2))</f>
        <v>0</v>
      </c>
      <c r="AG11" s="44">
        <f>SUMPRODUCT(($O$14:$Z$14="CO6")*($O$13:$Z$13)*MOD(COLUMN($O$14:$Z$14)-COLUMN($O$14)+1,2))</f>
        <v>0</v>
      </c>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row>
    <row r="12" spans="1:57" ht="16.5" customHeight="1" x14ac:dyDescent="0.2">
      <c r="A12" s="340"/>
      <c r="B12" s="340"/>
      <c r="C12" s="340"/>
      <c r="D12" s="345"/>
      <c r="E12" s="345"/>
      <c r="F12" s="345"/>
      <c r="G12" s="345"/>
      <c r="H12" s="345"/>
      <c r="I12" s="345"/>
      <c r="J12" s="345"/>
      <c r="K12" s="345"/>
      <c r="L12" s="345"/>
      <c r="M12" s="345"/>
      <c r="N12" s="345"/>
      <c r="O12" s="46" t="s">
        <v>1120</v>
      </c>
      <c r="P12" s="46" t="s">
        <v>1121</v>
      </c>
      <c r="Q12" s="46" t="s">
        <v>1122</v>
      </c>
      <c r="R12" s="46" t="s">
        <v>1123</v>
      </c>
      <c r="S12" s="46" t="s">
        <v>1124</v>
      </c>
      <c r="T12" s="46" t="s">
        <v>1125</v>
      </c>
      <c r="U12" s="46" t="s">
        <v>1122</v>
      </c>
      <c r="V12" s="46" t="s">
        <v>1123</v>
      </c>
      <c r="W12" s="46" t="s">
        <v>1126</v>
      </c>
      <c r="X12" s="46" t="s">
        <v>1127</v>
      </c>
      <c r="Y12" s="46"/>
      <c r="Z12" s="47"/>
      <c r="AA12" s="48"/>
      <c r="AB12" s="3">
        <f>SUMPRODUCT(($P$14:$Z$14="CO1")*($P$13:$Z$13)*MOD(COLUMN($P$14:$Z$14)-COLUMN($P$14)+1,2))</f>
        <v>32</v>
      </c>
      <c r="AC12" s="3">
        <f>SUMPRODUCT(($P$14:$Z$14="CO2")*($P$13:$Z$13)*MOD(COLUMN($P$14:$Z$14)-COLUMN($P$14)+1,2))</f>
        <v>32</v>
      </c>
      <c r="AD12" s="3">
        <f>SUMPRODUCT(($P$14:$Z$14="CO3")*($P$13:$Z$13)*MOD(COLUMN($P$14:$Z$14)-COLUMN($P$14)+1,2))</f>
        <v>16</v>
      </c>
      <c r="AE12" s="3">
        <f>SUMPRODUCT(($P$14:$Z$14="CO4")*($P$13:$Z$13)*MOD(COLUMN($P$14:$Z$14)-COLUMN($P$14)+1,2))</f>
        <v>0</v>
      </c>
      <c r="AF12" s="3">
        <f>SUMPRODUCT(($P$14:$Z$14="CO5")*($P$13:$Z$13)*MOD(COLUMN($P$14:$Z$14)-COLUMN($P$14)+1,2))</f>
        <v>0</v>
      </c>
      <c r="AG12" s="3">
        <f>SUMPRODUCT(($P$14:$Z$14="CO6")*($P$13:$Z$13)*MOD(COLUMN($P$14:$Z$14)-COLUMN($P$14)+1,2))</f>
        <v>0</v>
      </c>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row>
    <row r="13" spans="1:57" ht="24.75" customHeight="1" x14ac:dyDescent="0.2">
      <c r="A13" s="340"/>
      <c r="B13" s="340"/>
      <c r="C13" s="340"/>
      <c r="D13" s="49" t="s">
        <v>1128</v>
      </c>
      <c r="E13" s="50">
        <v>2</v>
      </c>
      <c r="F13" s="50">
        <v>2</v>
      </c>
      <c r="G13" s="50">
        <v>2</v>
      </c>
      <c r="H13" s="50">
        <v>2</v>
      </c>
      <c r="I13" s="50">
        <v>2</v>
      </c>
      <c r="J13" s="50">
        <v>2</v>
      </c>
      <c r="K13" s="50">
        <v>2</v>
      </c>
      <c r="L13" s="50">
        <v>2</v>
      </c>
      <c r="M13" s="50">
        <v>2</v>
      </c>
      <c r="N13" s="50">
        <v>2</v>
      </c>
      <c r="O13" s="50">
        <v>16</v>
      </c>
      <c r="P13" s="50">
        <v>16</v>
      </c>
      <c r="Q13" s="50">
        <v>16</v>
      </c>
      <c r="R13" s="50">
        <v>16</v>
      </c>
      <c r="S13" s="50">
        <v>16</v>
      </c>
      <c r="T13" s="50">
        <v>16</v>
      </c>
      <c r="U13" s="50">
        <v>16</v>
      </c>
      <c r="V13" s="50">
        <v>16</v>
      </c>
      <c r="W13" s="50">
        <v>16</v>
      </c>
      <c r="X13" s="50">
        <v>16</v>
      </c>
      <c r="Y13" s="50"/>
      <c r="Z13" s="50"/>
      <c r="AA13" s="51">
        <v>100</v>
      </c>
      <c r="AB13" s="3"/>
      <c r="AC13" s="3"/>
      <c r="AD13" s="3"/>
      <c r="AE13" s="3"/>
      <c r="AF13" s="3"/>
      <c r="AG13" s="3"/>
      <c r="AH13" s="349" t="s">
        <v>1129</v>
      </c>
      <c r="AI13" s="1"/>
      <c r="AJ13" s="1"/>
      <c r="AK13" s="1"/>
      <c r="AL13" s="1"/>
      <c r="AM13" s="1"/>
      <c r="AN13" s="1"/>
      <c r="AO13" s="34"/>
      <c r="AP13" s="34"/>
      <c r="AQ13" s="34"/>
      <c r="AR13" s="34"/>
      <c r="AS13" s="34"/>
      <c r="AT13" s="34"/>
      <c r="AU13" s="34"/>
      <c r="AV13" s="34"/>
      <c r="AW13" s="34"/>
      <c r="AX13" s="34"/>
      <c r="AY13" s="34"/>
      <c r="AZ13" s="34"/>
      <c r="BA13" s="34"/>
      <c r="BB13" s="34"/>
      <c r="BC13" s="34"/>
      <c r="BD13" s="34"/>
      <c r="BE13" s="34"/>
    </row>
    <row r="14" spans="1:57" ht="30.75" customHeight="1" x14ac:dyDescent="0.2">
      <c r="A14" s="340"/>
      <c r="B14" s="340"/>
      <c r="C14" s="340"/>
      <c r="D14" s="52" t="s">
        <v>1130</v>
      </c>
      <c r="E14" s="53" t="s">
        <v>24</v>
      </c>
      <c r="F14" s="53" t="s">
        <v>24</v>
      </c>
      <c r="G14" s="53" t="s">
        <v>24</v>
      </c>
      <c r="H14" s="53" t="s">
        <v>24</v>
      </c>
      <c r="I14" s="53" t="s">
        <v>26</v>
      </c>
      <c r="J14" s="53" t="s">
        <v>26</v>
      </c>
      <c r="K14" s="53" t="s">
        <v>26</v>
      </c>
      <c r="L14" s="53" t="s">
        <v>26</v>
      </c>
      <c r="M14" s="54" t="s">
        <v>28</v>
      </c>
      <c r="N14" s="54" t="s">
        <v>28</v>
      </c>
      <c r="O14" s="53" t="s">
        <v>24</v>
      </c>
      <c r="P14" s="53" t="s">
        <v>24</v>
      </c>
      <c r="Q14" s="53" t="s">
        <v>24</v>
      </c>
      <c r="R14" s="53" t="s">
        <v>24</v>
      </c>
      <c r="S14" s="54" t="s">
        <v>26</v>
      </c>
      <c r="T14" s="54" t="s">
        <v>26</v>
      </c>
      <c r="U14" s="54" t="s">
        <v>26</v>
      </c>
      <c r="V14" s="54" t="s">
        <v>26</v>
      </c>
      <c r="W14" s="54" t="s">
        <v>28</v>
      </c>
      <c r="X14" s="54" t="s">
        <v>28</v>
      </c>
      <c r="Y14" s="54"/>
      <c r="Z14" s="54"/>
      <c r="AA14" s="55"/>
      <c r="AB14" s="56" t="s">
        <v>24</v>
      </c>
      <c r="AC14" s="56" t="s">
        <v>26</v>
      </c>
      <c r="AD14" s="56" t="s">
        <v>28</v>
      </c>
      <c r="AE14" s="56" t="s">
        <v>30</v>
      </c>
      <c r="AF14" s="56" t="s">
        <v>32</v>
      </c>
      <c r="AG14" s="56" t="s">
        <v>1131</v>
      </c>
      <c r="AH14" s="348"/>
      <c r="AI14" s="347" t="s">
        <v>1132</v>
      </c>
      <c r="AJ14" s="347" t="s">
        <v>1133</v>
      </c>
      <c r="AK14" s="347" t="s">
        <v>1134</v>
      </c>
      <c r="AL14" s="347" t="s">
        <v>1135</v>
      </c>
      <c r="AM14" s="347" t="s">
        <v>1136</v>
      </c>
      <c r="AN14" s="347" t="s">
        <v>1137</v>
      </c>
      <c r="AO14" s="34"/>
      <c r="AP14" s="34"/>
      <c r="AQ14" s="34"/>
      <c r="AR14" s="34"/>
      <c r="AS14" s="34"/>
      <c r="AT14" s="34"/>
      <c r="AU14" s="34"/>
      <c r="AV14" s="34"/>
      <c r="AW14" s="34"/>
      <c r="AX14" s="34"/>
      <c r="AY14" s="34"/>
      <c r="AZ14" s="34"/>
      <c r="BA14" s="34"/>
      <c r="BB14" s="34"/>
      <c r="BC14" s="34"/>
      <c r="BD14" s="34"/>
      <c r="BE14" s="34"/>
    </row>
    <row r="15" spans="1:57" ht="21.75" customHeight="1" x14ac:dyDescent="0.2">
      <c r="A15" s="340"/>
      <c r="B15" s="340"/>
      <c r="C15" s="340"/>
      <c r="D15" s="342" t="s">
        <v>1138</v>
      </c>
      <c r="E15" s="54"/>
      <c r="F15" s="54"/>
      <c r="G15" s="54"/>
      <c r="H15" s="54"/>
      <c r="I15" s="54"/>
      <c r="J15" s="54"/>
      <c r="K15" s="54"/>
      <c r="L15" s="54"/>
      <c r="M15" s="54"/>
      <c r="N15" s="54"/>
      <c r="O15" s="54"/>
      <c r="P15" s="54"/>
      <c r="Q15" s="54"/>
      <c r="R15" s="54"/>
      <c r="S15" s="54"/>
      <c r="T15" s="54"/>
      <c r="U15" s="54"/>
      <c r="V15" s="54"/>
      <c r="W15" s="54"/>
      <c r="X15" s="54"/>
      <c r="Y15" s="54"/>
      <c r="Z15" s="54"/>
      <c r="AA15" s="55"/>
      <c r="AB15" s="347">
        <f>SUMIF($E$14:$Z$14,"CO1",$E$13:$Z$13)</f>
        <v>72</v>
      </c>
      <c r="AC15" s="347">
        <f>SUMIF($E$14:$Z$14,"CO2",$E$13:$Z$13)</f>
        <v>72</v>
      </c>
      <c r="AD15" s="347">
        <f>SUMIF($E$14:$Z$14,"CO3",$E$13:$Z$13)</f>
        <v>36</v>
      </c>
      <c r="AE15" s="347">
        <f>SUMIF($E$14:$Z$14,"CO4",$E$13:$Z$13)</f>
        <v>0</v>
      </c>
      <c r="AF15" s="349">
        <f>SUMIF($E$14:$Z$14,"CO5",$E$13:$Z$13)</f>
        <v>0</v>
      </c>
      <c r="AG15" s="347">
        <f>SUMIF($E$14:$Z$14,"CO6",$E$13:$Z$13)</f>
        <v>0</v>
      </c>
      <c r="AH15" s="348"/>
      <c r="AI15" s="348"/>
      <c r="AJ15" s="348"/>
      <c r="AK15" s="348"/>
      <c r="AL15" s="348"/>
      <c r="AM15" s="348"/>
      <c r="AN15" s="348"/>
      <c r="AO15" s="34"/>
      <c r="AP15" s="34"/>
      <c r="AQ15" s="34"/>
      <c r="AR15" s="34"/>
      <c r="AS15" s="34"/>
      <c r="AT15" s="34"/>
      <c r="AU15" s="34"/>
      <c r="AV15" s="34"/>
      <c r="AW15" s="34"/>
      <c r="AX15" s="34"/>
      <c r="AY15" s="34"/>
      <c r="AZ15" s="34"/>
      <c r="BA15" s="34"/>
      <c r="BB15" s="34"/>
      <c r="BC15" s="34"/>
      <c r="BD15" s="34"/>
      <c r="BE15" s="34"/>
    </row>
    <row r="16" spans="1:57" ht="1.5" customHeight="1" x14ac:dyDescent="0.2">
      <c r="A16" s="340"/>
      <c r="B16" s="340"/>
      <c r="C16" s="340"/>
      <c r="D16" s="340"/>
      <c r="E16" s="57"/>
      <c r="F16" s="57"/>
      <c r="G16" s="57"/>
      <c r="H16" s="57"/>
      <c r="I16" s="57"/>
      <c r="J16" s="57"/>
      <c r="K16" s="54"/>
      <c r="L16" s="54"/>
      <c r="M16" s="54"/>
      <c r="N16" s="54"/>
      <c r="O16" s="54"/>
      <c r="P16" s="54"/>
      <c r="Q16" s="54"/>
      <c r="R16" s="54"/>
      <c r="S16" s="54"/>
      <c r="T16" s="54"/>
      <c r="U16" s="54"/>
      <c r="V16" s="54"/>
      <c r="W16" s="54"/>
      <c r="X16" s="54"/>
      <c r="Y16" s="54"/>
      <c r="Z16" s="54"/>
      <c r="AA16" s="58"/>
      <c r="AB16" s="313"/>
      <c r="AC16" s="313"/>
      <c r="AD16" s="313"/>
      <c r="AE16" s="313"/>
      <c r="AF16" s="313"/>
      <c r="AG16" s="313"/>
      <c r="AH16" s="313"/>
      <c r="AI16" s="313"/>
      <c r="AJ16" s="313"/>
      <c r="AK16" s="313"/>
      <c r="AL16" s="313"/>
      <c r="AM16" s="313"/>
      <c r="AN16" s="313"/>
      <c r="AO16" s="34"/>
      <c r="AP16" s="34"/>
      <c r="AQ16" s="34"/>
      <c r="AR16" s="34"/>
      <c r="AS16" s="34"/>
      <c r="AT16" s="34"/>
      <c r="AU16" s="34"/>
      <c r="AV16" s="34"/>
      <c r="AW16" s="34"/>
      <c r="AX16" s="34"/>
      <c r="AY16" s="34"/>
      <c r="AZ16" s="34"/>
      <c r="BA16" s="34"/>
      <c r="BB16" s="34"/>
      <c r="BC16" s="34"/>
      <c r="BD16" s="34"/>
      <c r="BE16" s="34"/>
    </row>
    <row r="17" spans="1:57" ht="30" customHeight="1" x14ac:dyDescent="0.2">
      <c r="A17" s="59">
        <v>1</v>
      </c>
      <c r="B17" s="60">
        <f>'STUDENT NAMELIST'!B5</f>
        <v>211423243003</v>
      </c>
      <c r="C17" s="60" t="str">
        <f>'STUDENT NAMELIST'!C5</f>
        <v>2023PEC AI 101</v>
      </c>
      <c r="D17" s="61" t="str">
        <f>'STUDENT NAMELIST'!D5</f>
        <v>ABINAYA M</v>
      </c>
      <c r="E17" s="62">
        <v>0</v>
      </c>
      <c r="F17" s="62">
        <v>1</v>
      </c>
      <c r="G17" s="62">
        <v>1</v>
      </c>
      <c r="H17" s="62">
        <v>0</v>
      </c>
      <c r="I17" s="62">
        <v>2</v>
      </c>
      <c r="J17" s="62">
        <v>2</v>
      </c>
      <c r="K17" s="62">
        <v>2</v>
      </c>
      <c r="L17" s="62">
        <v>0</v>
      </c>
      <c r="M17" s="62">
        <v>0</v>
      </c>
      <c r="N17" s="62">
        <v>0</v>
      </c>
      <c r="O17" s="62">
        <v>13</v>
      </c>
      <c r="P17" s="62">
        <v>0</v>
      </c>
      <c r="Q17" s="62">
        <v>0</v>
      </c>
      <c r="R17" s="62">
        <v>16</v>
      </c>
      <c r="S17" s="62">
        <v>13</v>
      </c>
      <c r="T17" s="62">
        <v>0</v>
      </c>
      <c r="U17" s="62">
        <v>16</v>
      </c>
      <c r="V17" s="62">
        <v>0</v>
      </c>
      <c r="W17" s="62">
        <v>0</v>
      </c>
      <c r="X17" s="62">
        <v>8</v>
      </c>
      <c r="Y17" s="62"/>
      <c r="Z17" s="62"/>
      <c r="AA17" s="63">
        <f t="shared" ref="AA17:AA271" si="3">SUM(E17,F17,G17,H17,I17,J17,K17,L17,M17,N17,O17,P17,Q17,R17,S17,T17,U17,V17,W17,X17,Y17,Z17)</f>
        <v>74</v>
      </c>
      <c r="AB17" s="64">
        <f t="shared" ref="AB17:AC17" si="4">SUMIF($E$14:$N$14,"CO1",E17:N17)+IF(O17&gt;=0,SUMPRODUCT(($O$14:$Z$14="CO1")*(O17:Z17)*MOD(COLUMN($O$14:$Z$14)-COLUMN($O$14)+1,2))+SUMPRODUCT(($P$14:$Z$14="CO1")*(P17:Z17)*MOD(COLUMN($P$14:$Z$14)-COLUMN($P$14)+1,2)))</f>
        <v>31</v>
      </c>
      <c r="AC17" s="64">
        <f t="shared" si="4"/>
        <v>33</v>
      </c>
      <c r="AD17" s="64">
        <f t="shared" ref="AD17:AD271" si="5">SUMIF($E$14:$N$14,"CO3",E17:N17)+IF(O17&gt;=0,    SUMPRODUCT(($O$14:$Z$14="CO3")*(O17:Z17)*MOD(COLUMN($O$14:$Z$14)-COLUMN($O$14)+1,2))+    SUMPRODUCT(($P$14:$Z$14="CO3")*(P17:Z17)*MOD(COLUMN($P$14:$Z$14)-COLUMN($P$14)+1,2)))</f>
        <v>8</v>
      </c>
      <c r="AE17" s="64">
        <f t="shared" ref="AE17:AE271" si="6">SUMIF($E$14:$N$14,"CO4",$E$17:$N$17) + IF(O17&gt;=0,    SUMPRODUCT(($O$14:$Z$14="CO4")*(O17:Z17)*MOD(COLUMN($O$14:$Z$14)-COLUMN($O$14)+1,2))+    SUMPRODUCT(($P$14:$Z$14="CO4")*(P17:Z17)*MOD(COLUMN($P$14:$Z$14)-COLUMN($P$14)+1,2)))</f>
        <v>0</v>
      </c>
      <c r="AF17" s="64">
        <v>0</v>
      </c>
      <c r="AG17" s="64">
        <f t="shared" ref="AG17:AG271" si="7">SUMIF($E$14:$N$14,"CO6",$E$17:$N$17) + IF(O17&gt;0,    SUMPRODUCT(($O$14:$Z$14="CO6")*($O$17:$Z$17)*MOD(COLUMN($O$14:$Z$14)-COLUMN($O$14)+1,2))+    SUMPRODUCT(($P$14:$Z$14="CO6")*($P$17:$Z$17)*MOD(COLUMN($P$14:$Z$14)-COLUMN($P$14)+1,2)) )</f>
        <v>0</v>
      </c>
      <c r="AH17" s="44">
        <f t="shared" ref="AH17:AH271" si="8">SUM(AB17:AG17)</f>
        <v>72</v>
      </c>
      <c r="AI17" s="65">
        <f t="shared" ref="AI17:AJ17" si="9">AB17/(SUMIF($E$14:$N$14,"CO1",$E$13:$N$13)+SUMPRODUCT(($O$14:$Z$14="CO1")*($O17:$Z17&gt;0)*($O$13:$Z$13)))*100</f>
        <v>77.5</v>
      </c>
      <c r="AJ17" s="65">
        <f t="shared" si="9"/>
        <v>82.5</v>
      </c>
      <c r="AK17" s="65">
        <f t="shared" ref="AK17:AK271" si="10">AD17/(SUMIF($E$14:$N$14,"CO3",$E$13:$N$13)+SUMPRODUCT(($O$14:$Z$14="CO3")*($O17:$Z17&gt;0)*($O$13:$Z$13)))*100</f>
        <v>40</v>
      </c>
      <c r="AL17" s="65"/>
      <c r="AM17" s="65"/>
      <c r="AN17" s="65"/>
      <c r="AO17" s="34"/>
      <c r="AP17" s="34"/>
      <c r="AQ17" s="34"/>
      <c r="AR17" s="34"/>
      <c r="AS17" s="34"/>
      <c r="AT17" s="34"/>
      <c r="AU17" s="34"/>
      <c r="AV17" s="34"/>
      <c r="AW17" s="34"/>
      <c r="AX17" s="34"/>
      <c r="AY17" s="34"/>
      <c r="AZ17" s="34"/>
      <c r="BA17" s="34"/>
      <c r="BB17" s="34"/>
      <c r="BC17" s="34"/>
      <c r="BD17" s="34"/>
      <c r="BE17" s="34"/>
    </row>
    <row r="18" spans="1:57" ht="30" customHeight="1" x14ac:dyDescent="0.2">
      <c r="A18" s="59">
        <v>2</v>
      </c>
      <c r="B18" s="60">
        <f>'STUDENT NAMELIST'!B6</f>
        <v>211423243005</v>
      </c>
      <c r="C18" s="60" t="str">
        <f>'STUDENT NAMELIST'!C6</f>
        <v>2023PEC AI 102</v>
      </c>
      <c r="D18" s="61" t="str">
        <f>'STUDENT NAMELIST'!D6</f>
        <v>ABIRAMI A</v>
      </c>
      <c r="E18" s="62">
        <v>2</v>
      </c>
      <c r="F18" s="62">
        <v>1</v>
      </c>
      <c r="G18" s="62">
        <v>0</v>
      </c>
      <c r="H18" s="62">
        <v>0</v>
      </c>
      <c r="I18" s="62">
        <v>0</v>
      </c>
      <c r="J18" s="62">
        <v>1</v>
      </c>
      <c r="K18" s="62">
        <v>1</v>
      </c>
      <c r="L18" s="62">
        <v>1</v>
      </c>
      <c r="M18" s="62">
        <v>0</v>
      </c>
      <c r="N18" s="62">
        <v>1</v>
      </c>
      <c r="O18" s="62">
        <v>0</v>
      </c>
      <c r="P18" s="62">
        <v>10</v>
      </c>
      <c r="Q18" s="62">
        <v>16</v>
      </c>
      <c r="R18" s="62">
        <v>0</v>
      </c>
      <c r="S18" s="62">
        <v>0</v>
      </c>
      <c r="T18" s="62">
        <v>10</v>
      </c>
      <c r="U18" s="62">
        <v>0</v>
      </c>
      <c r="V18" s="62">
        <v>16</v>
      </c>
      <c r="W18" s="62">
        <v>15</v>
      </c>
      <c r="X18" s="62">
        <v>0</v>
      </c>
      <c r="Y18" s="62"/>
      <c r="Z18" s="62"/>
      <c r="AA18" s="63">
        <f t="shared" si="3"/>
        <v>74</v>
      </c>
      <c r="AB18" s="64">
        <f t="shared" ref="AB18:AC18" si="11">SUMIF($E$14:$N$14,"CO1",E18:N18)+IF(O18&gt;=0,SUMPRODUCT(($O$14:$Z$14="CO1")*(O18:Z18)*MOD(COLUMN($O$14:$Z$14)-COLUMN($O$14)+1,2))+SUMPRODUCT(($P$14:$Z$14="CO1")*(P18:Z18)*MOD(COLUMN($P$14:$Z$14)-COLUMN($P$14)+1,2)))</f>
        <v>29</v>
      </c>
      <c r="AC18" s="64">
        <f t="shared" si="11"/>
        <v>27</v>
      </c>
      <c r="AD18" s="64">
        <f t="shared" si="5"/>
        <v>16</v>
      </c>
      <c r="AE18" s="64">
        <f t="shared" si="6"/>
        <v>0</v>
      </c>
      <c r="AF18" s="64">
        <f t="shared" ref="AF18:AF23" si="12">SUMIF($E$14:$N$14,"CO5",$E$17:$N$17) + IF(O18&gt;=0,    SUMPRODUCT(($O$14:$Z$14="CO5")*(O18:Z18)*MOD(COLUMN($O$14:$Z$14)-COLUMN($O$14)+1,2))+    SUMPRODUCT(($P$14:$Z$14="CO5")*(P18:Z18)*MOD(COLUMN($P$14:$Z$14)-COLUMN($P$14)+1,2)) )</f>
        <v>0</v>
      </c>
      <c r="AG18" s="64">
        <f t="shared" si="7"/>
        <v>0</v>
      </c>
      <c r="AH18" s="44">
        <f t="shared" si="8"/>
        <v>72</v>
      </c>
      <c r="AI18" s="65">
        <f t="shared" ref="AI18:AI272" si="13">AB18/(SUMIF($E$14:$N$14,"CO1",$E$13:$N$13)+SUMPRODUCT(($O$14:$Z$14="CO1")*($O18:$Z18&gt;0)*($O$13:$Z$13)))*100</f>
        <v>72.5</v>
      </c>
      <c r="AJ18" s="65">
        <f t="shared" ref="AJ18:AJ272" si="14">AC18/(SUMIF($E$14:$N$14,"CO2",$E$13:$N$13)+SUMPRODUCT(($O$14:$Z$14="CO2")*($O18:$Z18&gt;0)*($O$13:$Z$13)))*100</f>
        <v>67.5</v>
      </c>
      <c r="AK18" s="65">
        <f t="shared" si="10"/>
        <v>80</v>
      </c>
      <c r="AL18" s="65"/>
      <c r="AM18" s="65"/>
      <c r="AN18" s="65"/>
      <c r="AO18" s="34"/>
      <c r="AP18" s="34"/>
      <c r="AQ18" s="34"/>
      <c r="AR18" s="34"/>
      <c r="AS18" s="34"/>
      <c r="AT18" s="34"/>
      <c r="AU18" s="34"/>
      <c r="AV18" s="34"/>
      <c r="AW18" s="34"/>
      <c r="AX18" s="34"/>
      <c r="AY18" s="34"/>
      <c r="AZ18" s="34"/>
      <c r="BA18" s="34"/>
      <c r="BB18" s="34"/>
      <c r="BC18" s="34"/>
      <c r="BD18" s="34"/>
      <c r="BE18" s="34"/>
    </row>
    <row r="19" spans="1:57" ht="30" customHeight="1" x14ac:dyDescent="0.2">
      <c r="A19" s="59">
        <v>3</v>
      </c>
      <c r="B19" s="60">
        <f>'STUDENT NAMELIST'!B7</f>
        <v>211423243006</v>
      </c>
      <c r="C19" s="60" t="str">
        <f>'STUDENT NAMELIST'!C7</f>
        <v>2023PEC AI 103</v>
      </c>
      <c r="D19" s="61" t="str">
        <f>'STUDENT NAMELIST'!D7</f>
        <v>ABIRAMI G</v>
      </c>
      <c r="E19" s="62">
        <v>0</v>
      </c>
      <c r="F19" s="62">
        <v>0</v>
      </c>
      <c r="G19" s="62">
        <v>1</v>
      </c>
      <c r="H19" s="62">
        <v>2</v>
      </c>
      <c r="I19" s="62">
        <v>0</v>
      </c>
      <c r="J19" s="62">
        <v>2</v>
      </c>
      <c r="K19" s="62">
        <v>2</v>
      </c>
      <c r="L19" s="62">
        <v>0</v>
      </c>
      <c r="M19" s="62">
        <v>0</v>
      </c>
      <c r="N19" s="62">
        <v>1</v>
      </c>
      <c r="O19" s="62">
        <v>0</v>
      </c>
      <c r="P19" s="62">
        <v>0</v>
      </c>
      <c r="Q19" s="62">
        <v>0</v>
      </c>
      <c r="R19" s="62">
        <v>14</v>
      </c>
      <c r="S19" s="62">
        <v>13</v>
      </c>
      <c r="T19" s="62">
        <v>0</v>
      </c>
      <c r="U19" s="62">
        <v>14</v>
      </c>
      <c r="V19" s="62">
        <v>0</v>
      </c>
      <c r="W19" s="62">
        <v>0</v>
      </c>
      <c r="X19" s="62">
        <v>8</v>
      </c>
      <c r="Y19" s="62"/>
      <c r="Z19" s="62"/>
      <c r="AA19" s="63">
        <f t="shared" si="3"/>
        <v>57</v>
      </c>
      <c r="AB19" s="64">
        <f t="shared" ref="AB19:AC19" si="15">SUMIF($E$14:$N$14,"CO1",E19:N19)+IF(O19&gt;=0,SUMPRODUCT(($O$14:$Z$14="CO1")*(O19:Z19)*MOD(COLUMN($O$14:$Z$14)-COLUMN($O$14)+1,2))+SUMPRODUCT(($P$14:$Z$14="CO1")*(P19:Z19)*MOD(COLUMN($P$14:$Z$14)-COLUMN($P$14)+1,2)))</f>
        <v>17</v>
      </c>
      <c r="AC19" s="64">
        <f t="shared" si="15"/>
        <v>30</v>
      </c>
      <c r="AD19" s="64">
        <f t="shared" si="5"/>
        <v>9</v>
      </c>
      <c r="AE19" s="64">
        <f t="shared" si="6"/>
        <v>0</v>
      </c>
      <c r="AF19" s="64">
        <f t="shared" si="12"/>
        <v>0</v>
      </c>
      <c r="AG19" s="64">
        <f t="shared" si="7"/>
        <v>0</v>
      </c>
      <c r="AH19" s="44">
        <f t="shared" si="8"/>
        <v>56</v>
      </c>
      <c r="AI19" s="65">
        <f t="shared" si="13"/>
        <v>70.833333333333343</v>
      </c>
      <c r="AJ19" s="65">
        <f t="shared" si="14"/>
        <v>75</v>
      </c>
      <c r="AK19" s="65">
        <f t="shared" si="10"/>
        <v>45</v>
      </c>
      <c r="AL19" s="65"/>
      <c r="AM19" s="65"/>
      <c r="AN19" s="65"/>
      <c r="AO19" s="34"/>
      <c r="AP19" s="34"/>
      <c r="AQ19" s="34"/>
      <c r="AR19" s="34"/>
      <c r="AS19" s="34"/>
      <c r="AT19" s="34"/>
      <c r="AU19" s="34"/>
      <c r="AV19" s="34"/>
      <c r="AW19" s="34"/>
      <c r="AX19" s="34"/>
      <c r="AY19" s="34"/>
      <c r="AZ19" s="34"/>
      <c r="BA19" s="34"/>
      <c r="BB19" s="34"/>
      <c r="BC19" s="34"/>
      <c r="BD19" s="34"/>
      <c r="BE19" s="34"/>
    </row>
    <row r="20" spans="1:57" ht="30" customHeight="1" x14ac:dyDescent="0.2">
      <c r="A20" s="59">
        <v>4</v>
      </c>
      <c r="B20" s="60">
        <f>'STUDENT NAMELIST'!B8</f>
        <v>211423243009</v>
      </c>
      <c r="C20" s="60" t="str">
        <f>'STUDENT NAMELIST'!C8</f>
        <v>2023PEC AI 104</v>
      </c>
      <c r="D20" s="61" t="str">
        <f>'STUDENT NAMELIST'!D8</f>
        <v>ABITHA R D</v>
      </c>
      <c r="E20" s="62">
        <v>2</v>
      </c>
      <c r="F20" s="62">
        <v>0</v>
      </c>
      <c r="G20" s="62">
        <v>0</v>
      </c>
      <c r="H20" s="62">
        <v>2</v>
      </c>
      <c r="I20" s="62">
        <v>0</v>
      </c>
      <c r="J20" s="62">
        <v>0</v>
      </c>
      <c r="K20" s="62">
        <v>2</v>
      </c>
      <c r="L20" s="62">
        <v>2</v>
      </c>
      <c r="M20" s="62">
        <v>1</v>
      </c>
      <c r="N20" s="62">
        <v>1</v>
      </c>
      <c r="O20" s="62">
        <v>0</v>
      </c>
      <c r="P20" s="62">
        <v>11</v>
      </c>
      <c r="Q20" s="62">
        <v>12</v>
      </c>
      <c r="R20" s="62">
        <v>0</v>
      </c>
      <c r="S20" s="62">
        <v>0</v>
      </c>
      <c r="T20" s="62">
        <v>16</v>
      </c>
      <c r="U20" s="62">
        <v>0</v>
      </c>
      <c r="V20" s="62">
        <v>12</v>
      </c>
      <c r="W20" s="62">
        <v>14</v>
      </c>
      <c r="X20" s="62">
        <v>0</v>
      </c>
      <c r="Y20" s="62"/>
      <c r="Z20" s="62"/>
      <c r="AA20" s="63">
        <f t="shared" si="3"/>
        <v>75</v>
      </c>
      <c r="AB20" s="64">
        <f t="shared" ref="AB20:AC20" si="16">SUMIF($E$14:$N$14,"CO1",E20:N20)+IF(O20&gt;=0,SUMPRODUCT(($O$14:$Z$14="CO1")*(O20:Z20)*MOD(COLUMN($O$14:$Z$14)-COLUMN($O$14)+1,2))+SUMPRODUCT(($P$14:$Z$14="CO1")*(P20:Z20)*MOD(COLUMN($P$14:$Z$14)-COLUMN($P$14)+1,2)))</f>
        <v>27</v>
      </c>
      <c r="AC20" s="64">
        <f t="shared" si="16"/>
        <v>25</v>
      </c>
      <c r="AD20" s="64">
        <f t="shared" si="5"/>
        <v>16</v>
      </c>
      <c r="AE20" s="64">
        <f t="shared" si="6"/>
        <v>0</v>
      </c>
      <c r="AF20" s="64">
        <f t="shared" si="12"/>
        <v>0</v>
      </c>
      <c r="AG20" s="64">
        <f t="shared" si="7"/>
        <v>0</v>
      </c>
      <c r="AH20" s="44">
        <f t="shared" si="8"/>
        <v>68</v>
      </c>
      <c r="AI20" s="65">
        <f t="shared" si="13"/>
        <v>67.5</v>
      </c>
      <c r="AJ20" s="65">
        <f t="shared" si="14"/>
        <v>62.5</v>
      </c>
      <c r="AK20" s="65">
        <f t="shared" si="10"/>
        <v>80</v>
      </c>
      <c r="AL20" s="65"/>
      <c r="AM20" s="65"/>
      <c r="AN20" s="65"/>
      <c r="AO20" s="34"/>
      <c r="AP20" s="34"/>
      <c r="AQ20" s="34"/>
      <c r="AR20" s="34"/>
      <c r="AS20" s="34"/>
      <c r="AT20" s="34"/>
      <c r="AU20" s="34"/>
      <c r="AV20" s="34"/>
      <c r="AW20" s="34"/>
      <c r="AX20" s="34"/>
      <c r="AY20" s="34"/>
      <c r="AZ20" s="34"/>
      <c r="BA20" s="34"/>
      <c r="BB20" s="34"/>
      <c r="BC20" s="34"/>
      <c r="BD20" s="34"/>
      <c r="BE20" s="34"/>
    </row>
    <row r="21" spans="1:57" ht="30" customHeight="1" x14ac:dyDescent="0.2">
      <c r="A21" s="59">
        <v>5</v>
      </c>
      <c r="B21" s="60">
        <f>'STUDENT NAMELIST'!B9</f>
        <v>211423243011</v>
      </c>
      <c r="C21" s="60" t="str">
        <f>'STUDENT NAMELIST'!C9</f>
        <v>2023PEC AI 105</v>
      </c>
      <c r="D21" s="61" t="str">
        <f>'STUDENT NAMELIST'!D9</f>
        <v>ADELINE JERUSHA AUGUSTINE</v>
      </c>
      <c r="E21" s="62">
        <v>2</v>
      </c>
      <c r="F21" s="62">
        <v>2</v>
      </c>
      <c r="G21" s="62">
        <v>0</v>
      </c>
      <c r="H21" s="62">
        <v>1</v>
      </c>
      <c r="I21" s="62">
        <v>1</v>
      </c>
      <c r="J21" s="62">
        <v>2</v>
      </c>
      <c r="K21" s="62">
        <v>2</v>
      </c>
      <c r="L21" s="62">
        <v>1</v>
      </c>
      <c r="M21" s="62">
        <v>0</v>
      </c>
      <c r="N21" s="62">
        <v>1</v>
      </c>
      <c r="O21" s="62">
        <v>9</v>
      </c>
      <c r="P21" s="62">
        <v>0</v>
      </c>
      <c r="Q21" s="62">
        <v>0</v>
      </c>
      <c r="R21" s="62">
        <v>16</v>
      </c>
      <c r="S21" s="62">
        <v>14</v>
      </c>
      <c r="T21" s="62">
        <v>0</v>
      </c>
      <c r="U21" s="62">
        <v>16</v>
      </c>
      <c r="V21" s="62">
        <v>0</v>
      </c>
      <c r="W21" s="62">
        <v>0</v>
      </c>
      <c r="X21" s="62">
        <v>13</v>
      </c>
      <c r="Y21" s="62"/>
      <c r="Z21" s="62"/>
      <c r="AA21" s="63">
        <f t="shared" si="3"/>
        <v>80</v>
      </c>
      <c r="AB21" s="64">
        <f t="shared" ref="AB21:AC21" si="17">SUMIF($E$14:$N$14,"CO1",E21:N21)+IF(O21&gt;=0,SUMPRODUCT(($O$14:$Z$14="CO1")*(O21:Z21)*MOD(COLUMN($O$14:$Z$14)-COLUMN($O$14)+1,2))+SUMPRODUCT(($P$14:$Z$14="CO1")*(P21:Z21)*MOD(COLUMN($P$14:$Z$14)-COLUMN($P$14)+1,2)))</f>
        <v>30</v>
      </c>
      <c r="AC21" s="64">
        <f t="shared" si="17"/>
        <v>34</v>
      </c>
      <c r="AD21" s="64">
        <f t="shared" si="5"/>
        <v>14</v>
      </c>
      <c r="AE21" s="64">
        <f t="shared" si="6"/>
        <v>0</v>
      </c>
      <c r="AF21" s="64">
        <f t="shared" si="12"/>
        <v>0</v>
      </c>
      <c r="AG21" s="64">
        <f t="shared" si="7"/>
        <v>0</v>
      </c>
      <c r="AH21" s="44">
        <f t="shared" si="8"/>
        <v>78</v>
      </c>
      <c r="AI21" s="65">
        <f t="shared" si="13"/>
        <v>75</v>
      </c>
      <c r="AJ21" s="65">
        <f t="shared" si="14"/>
        <v>85</v>
      </c>
      <c r="AK21" s="65">
        <f t="shared" si="10"/>
        <v>70</v>
      </c>
      <c r="AL21" s="65"/>
      <c r="AM21" s="65"/>
      <c r="AN21" s="65"/>
      <c r="AO21" s="34"/>
      <c r="AP21" s="34"/>
      <c r="AQ21" s="34"/>
      <c r="AR21" s="34"/>
      <c r="AS21" s="34"/>
      <c r="AT21" s="34"/>
      <c r="AU21" s="34"/>
      <c r="AV21" s="34"/>
      <c r="AW21" s="34"/>
      <c r="AX21" s="34"/>
      <c r="AY21" s="34"/>
      <c r="AZ21" s="34"/>
      <c r="BA21" s="34"/>
      <c r="BB21" s="34"/>
      <c r="BC21" s="34"/>
      <c r="BD21" s="34"/>
      <c r="BE21" s="34"/>
    </row>
    <row r="22" spans="1:57" ht="30" customHeight="1" x14ac:dyDescent="0.2">
      <c r="A22" s="59">
        <v>6</v>
      </c>
      <c r="B22" s="60">
        <f>'STUDENT NAMELIST'!B10</f>
        <v>211423243014</v>
      </c>
      <c r="C22" s="60" t="str">
        <f>'STUDENT NAMELIST'!C10</f>
        <v>2023PEC AI 106</v>
      </c>
      <c r="D22" s="61" t="str">
        <f>'STUDENT NAMELIST'!D10</f>
        <v>AFIFA FATHIMA S</v>
      </c>
      <c r="E22" s="62">
        <v>0</v>
      </c>
      <c r="F22" s="62">
        <v>1</v>
      </c>
      <c r="G22" s="62">
        <v>0</v>
      </c>
      <c r="H22" s="62">
        <v>0</v>
      </c>
      <c r="I22" s="62">
        <v>2</v>
      </c>
      <c r="J22" s="62">
        <v>1</v>
      </c>
      <c r="K22" s="62">
        <v>1</v>
      </c>
      <c r="L22" s="62">
        <v>1</v>
      </c>
      <c r="M22" s="62">
        <v>2</v>
      </c>
      <c r="N22" s="62">
        <v>2</v>
      </c>
      <c r="O22" s="62">
        <v>0</v>
      </c>
      <c r="P22" s="62">
        <v>10</v>
      </c>
      <c r="Q22" s="62">
        <v>16</v>
      </c>
      <c r="R22" s="62">
        <v>0</v>
      </c>
      <c r="S22" s="62">
        <v>0</v>
      </c>
      <c r="T22" s="62">
        <v>10</v>
      </c>
      <c r="U22" s="62">
        <v>0</v>
      </c>
      <c r="V22" s="62">
        <v>16</v>
      </c>
      <c r="W22" s="62">
        <v>15</v>
      </c>
      <c r="X22" s="62">
        <v>0</v>
      </c>
      <c r="Y22" s="62"/>
      <c r="Z22" s="62"/>
      <c r="AA22" s="63">
        <f t="shared" si="3"/>
        <v>77</v>
      </c>
      <c r="AB22" s="64">
        <f t="shared" ref="AB22:AC22" si="18">SUMIF($E$14:$N$14,"CO1",E22:N22)+IF(O22&gt;=0,SUMPRODUCT(($O$14:$Z$14="CO1")*(O22:Z22)*MOD(COLUMN($O$14:$Z$14)-COLUMN($O$14)+1,2))+SUMPRODUCT(($P$14:$Z$14="CO1")*(P22:Z22)*MOD(COLUMN($P$14:$Z$14)-COLUMN($P$14)+1,2)))</f>
        <v>27</v>
      </c>
      <c r="AC22" s="64">
        <f t="shared" si="18"/>
        <v>29</v>
      </c>
      <c r="AD22" s="64">
        <f t="shared" si="5"/>
        <v>19</v>
      </c>
      <c r="AE22" s="64">
        <f t="shared" si="6"/>
        <v>0</v>
      </c>
      <c r="AF22" s="64">
        <f t="shared" si="12"/>
        <v>0</v>
      </c>
      <c r="AG22" s="64">
        <f t="shared" si="7"/>
        <v>0</v>
      </c>
      <c r="AH22" s="44">
        <f t="shared" si="8"/>
        <v>75</v>
      </c>
      <c r="AI22" s="65">
        <f t="shared" si="13"/>
        <v>67.5</v>
      </c>
      <c r="AJ22" s="65">
        <f t="shared" si="14"/>
        <v>72.5</v>
      </c>
      <c r="AK22" s="65">
        <f t="shared" si="10"/>
        <v>95</v>
      </c>
      <c r="AL22" s="65"/>
      <c r="AM22" s="65"/>
      <c r="AN22" s="65"/>
      <c r="AO22" s="34"/>
      <c r="AP22" s="34"/>
      <c r="AQ22" s="34"/>
      <c r="AR22" s="34"/>
      <c r="AS22" s="34"/>
      <c r="AT22" s="34"/>
      <c r="AU22" s="34"/>
      <c r="AV22" s="34"/>
      <c r="AW22" s="34"/>
      <c r="AX22" s="34"/>
      <c r="AY22" s="34"/>
      <c r="AZ22" s="34"/>
      <c r="BA22" s="34"/>
      <c r="BB22" s="34"/>
      <c r="BC22" s="34"/>
      <c r="BD22" s="34"/>
      <c r="BE22" s="34"/>
    </row>
    <row r="23" spans="1:57" ht="30" customHeight="1" x14ac:dyDescent="0.2">
      <c r="A23" s="59">
        <v>8</v>
      </c>
      <c r="B23" s="60">
        <f>'STUDENT NAMELIST'!B11</f>
        <v>211423243016</v>
      </c>
      <c r="C23" s="60" t="str">
        <f>'STUDENT NAMELIST'!C11</f>
        <v>2023PEC AI 107</v>
      </c>
      <c r="D23" s="61" t="str">
        <f>'STUDENT NAMELIST'!D11</f>
        <v>AFSHAN TAJ F</v>
      </c>
      <c r="E23" s="62">
        <v>1</v>
      </c>
      <c r="F23" s="62">
        <v>0</v>
      </c>
      <c r="G23" s="62">
        <v>1</v>
      </c>
      <c r="H23" s="62">
        <v>2</v>
      </c>
      <c r="I23" s="62">
        <v>1</v>
      </c>
      <c r="J23" s="62">
        <v>2</v>
      </c>
      <c r="K23" s="62">
        <v>1</v>
      </c>
      <c r="L23" s="62">
        <v>2</v>
      </c>
      <c r="M23" s="62">
        <v>0</v>
      </c>
      <c r="N23" s="62">
        <v>1</v>
      </c>
      <c r="O23" s="62">
        <v>12</v>
      </c>
      <c r="P23" s="62">
        <v>0</v>
      </c>
      <c r="Q23" s="62">
        <v>0</v>
      </c>
      <c r="R23" s="62">
        <v>16</v>
      </c>
      <c r="S23" s="62">
        <v>14</v>
      </c>
      <c r="T23" s="62">
        <v>0</v>
      </c>
      <c r="U23" s="62">
        <v>16</v>
      </c>
      <c r="V23" s="62">
        <v>0</v>
      </c>
      <c r="W23" s="62">
        <v>0</v>
      </c>
      <c r="X23" s="62">
        <v>13</v>
      </c>
      <c r="Y23" s="62"/>
      <c r="Z23" s="62"/>
      <c r="AA23" s="63">
        <f t="shared" si="3"/>
        <v>82</v>
      </c>
      <c r="AB23" s="64">
        <f t="shared" ref="AB23:AC23" si="19">SUMIF($E$14:$N$14,"CO1",E23:N23)+IF(O23&gt;=0,SUMPRODUCT(($O$14:$Z$14="CO1")*(O23:Z23)*MOD(COLUMN($O$14:$Z$14)-COLUMN($O$14)+1,2))+SUMPRODUCT(($P$14:$Z$14="CO1")*(P23:Z23)*MOD(COLUMN($P$14:$Z$14)-COLUMN($P$14)+1,2)))</f>
        <v>32</v>
      </c>
      <c r="AC23" s="64">
        <f t="shared" si="19"/>
        <v>34</v>
      </c>
      <c r="AD23" s="64">
        <f t="shared" si="5"/>
        <v>14</v>
      </c>
      <c r="AE23" s="64">
        <f t="shared" si="6"/>
        <v>0</v>
      </c>
      <c r="AF23" s="64">
        <f t="shared" si="12"/>
        <v>0</v>
      </c>
      <c r="AG23" s="64">
        <f t="shared" si="7"/>
        <v>0</v>
      </c>
      <c r="AH23" s="44">
        <f t="shared" si="8"/>
        <v>80</v>
      </c>
      <c r="AI23" s="65">
        <f t="shared" si="13"/>
        <v>80</v>
      </c>
      <c r="AJ23" s="65">
        <f t="shared" si="14"/>
        <v>85</v>
      </c>
      <c r="AK23" s="65">
        <f t="shared" si="10"/>
        <v>70</v>
      </c>
      <c r="AL23" s="65"/>
      <c r="AM23" s="65"/>
      <c r="AN23" s="65"/>
      <c r="AO23" s="34"/>
      <c r="AP23" s="34"/>
      <c r="AQ23" s="34"/>
      <c r="AR23" s="34"/>
      <c r="AS23" s="34"/>
      <c r="AT23" s="34"/>
      <c r="AU23" s="34"/>
      <c r="AV23" s="34"/>
      <c r="AW23" s="34"/>
      <c r="AX23" s="34"/>
      <c r="AY23" s="34"/>
      <c r="AZ23" s="34"/>
      <c r="BA23" s="34"/>
      <c r="BB23" s="34"/>
      <c r="BC23" s="34"/>
      <c r="BD23" s="34"/>
      <c r="BE23" s="34"/>
    </row>
    <row r="24" spans="1:57" ht="30" customHeight="1" x14ac:dyDescent="0.2">
      <c r="A24" s="59">
        <v>8</v>
      </c>
      <c r="B24" s="60">
        <f>'STUDENT NAMELIST'!B12</f>
        <v>211423243017</v>
      </c>
      <c r="C24" s="60" t="str">
        <f>'STUDENT NAMELIST'!C12</f>
        <v>2023PEC AI 108</v>
      </c>
      <c r="D24" s="61" t="str">
        <f>'STUDENT NAMELIST'!D12</f>
        <v>AISHWARYA P</v>
      </c>
      <c r="E24" s="62">
        <v>2</v>
      </c>
      <c r="F24" s="62">
        <v>0</v>
      </c>
      <c r="G24" s="62">
        <v>2</v>
      </c>
      <c r="H24" s="62">
        <v>2</v>
      </c>
      <c r="I24" s="62">
        <v>1</v>
      </c>
      <c r="J24" s="62">
        <v>1</v>
      </c>
      <c r="K24" s="62">
        <v>2</v>
      </c>
      <c r="L24" s="62">
        <v>1</v>
      </c>
      <c r="M24" s="62">
        <v>0</v>
      </c>
      <c r="N24" s="62">
        <v>2</v>
      </c>
      <c r="O24" s="62">
        <v>0</v>
      </c>
      <c r="P24" s="62">
        <v>10</v>
      </c>
      <c r="Q24" s="62">
        <v>16</v>
      </c>
      <c r="R24" s="62">
        <v>0</v>
      </c>
      <c r="S24" s="62">
        <v>0</v>
      </c>
      <c r="T24" s="62">
        <v>10</v>
      </c>
      <c r="U24" s="62">
        <v>0</v>
      </c>
      <c r="V24" s="62">
        <v>16</v>
      </c>
      <c r="W24" s="62">
        <v>15</v>
      </c>
      <c r="X24" s="62">
        <v>0</v>
      </c>
      <c r="Y24" s="62"/>
      <c r="Z24" s="62"/>
      <c r="AA24" s="63">
        <f t="shared" si="3"/>
        <v>80</v>
      </c>
      <c r="AB24" s="64">
        <f t="shared" ref="AB24:AC24" si="20">SUMIF($E$14:$N$14,"CO1",E24:N24)+IF(O24&gt;=0,SUMPRODUCT(($O$14:$Z$14="CO1")*(O24:Z24)*MOD(COLUMN($O$14:$Z$14)-COLUMN($O$14)+1,2))+SUMPRODUCT(($P$14:$Z$14="CO1")*(P24:Z24)*MOD(COLUMN($P$14:$Z$14)-COLUMN($P$14)+1,2)))</f>
        <v>32</v>
      </c>
      <c r="AC24" s="64">
        <f t="shared" si="20"/>
        <v>31</v>
      </c>
      <c r="AD24" s="64">
        <f t="shared" si="5"/>
        <v>17</v>
      </c>
      <c r="AE24" s="64">
        <f t="shared" si="6"/>
        <v>0</v>
      </c>
      <c r="AF24" s="64">
        <v>0</v>
      </c>
      <c r="AG24" s="64">
        <f t="shared" si="7"/>
        <v>0</v>
      </c>
      <c r="AH24" s="44">
        <f t="shared" si="8"/>
        <v>80</v>
      </c>
      <c r="AI24" s="65">
        <f t="shared" si="13"/>
        <v>80</v>
      </c>
      <c r="AJ24" s="65">
        <f t="shared" si="14"/>
        <v>77.5</v>
      </c>
      <c r="AK24" s="65">
        <f t="shared" si="10"/>
        <v>85</v>
      </c>
      <c r="AL24" s="65"/>
      <c r="AM24" s="65"/>
      <c r="AN24" s="65"/>
      <c r="AO24" s="34"/>
      <c r="AP24" s="34"/>
      <c r="AQ24" s="34"/>
      <c r="AR24" s="34"/>
      <c r="AS24" s="34"/>
      <c r="AT24" s="34"/>
      <c r="AU24" s="34"/>
      <c r="AV24" s="34"/>
      <c r="AW24" s="34"/>
      <c r="AX24" s="34"/>
      <c r="AY24" s="34"/>
      <c r="AZ24" s="34"/>
      <c r="BA24" s="34"/>
      <c r="BB24" s="34"/>
      <c r="BC24" s="34"/>
      <c r="BD24" s="34"/>
      <c r="BE24" s="34"/>
    </row>
    <row r="25" spans="1:57" ht="30" customHeight="1" x14ac:dyDescent="0.2">
      <c r="A25" s="59">
        <v>9</v>
      </c>
      <c r="B25" s="60">
        <f>'STUDENT NAMELIST'!B13</f>
        <v>211423243022</v>
      </c>
      <c r="C25" s="60" t="str">
        <f>'STUDENT NAMELIST'!C13</f>
        <v>2023PEC AI 109</v>
      </c>
      <c r="D25" s="61" t="str">
        <f>'STUDENT NAMELIST'!D13</f>
        <v>AKSHAYA SAKTHI G</v>
      </c>
      <c r="E25" s="62">
        <v>1</v>
      </c>
      <c r="F25" s="62">
        <v>1</v>
      </c>
      <c r="G25" s="62">
        <v>1</v>
      </c>
      <c r="H25" s="62">
        <v>2</v>
      </c>
      <c r="I25" s="62">
        <v>0</v>
      </c>
      <c r="J25" s="62">
        <v>1</v>
      </c>
      <c r="K25" s="62">
        <v>1</v>
      </c>
      <c r="L25" s="62">
        <v>2</v>
      </c>
      <c r="M25" s="62">
        <v>0</v>
      </c>
      <c r="N25" s="62">
        <v>0</v>
      </c>
      <c r="O25" s="62">
        <v>13</v>
      </c>
      <c r="P25" s="66">
        <v>0</v>
      </c>
      <c r="Q25" s="66">
        <v>0</v>
      </c>
      <c r="R25" s="66">
        <v>16</v>
      </c>
      <c r="S25" s="66">
        <v>14</v>
      </c>
      <c r="T25" s="66">
        <v>0</v>
      </c>
      <c r="U25" s="66">
        <v>16</v>
      </c>
      <c r="V25" s="66">
        <v>0</v>
      </c>
      <c r="W25" s="66">
        <v>0</v>
      </c>
      <c r="X25" s="66">
        <v>13</v>
      </c>
      <c r="Y25" s="62"/>
      <c r="Z25" s="62"/>
      <c r="AA25" s="63">
        <f t="shared" si="3"/>
        <v>81</v>
      </c>
      <c r="AB25" s="64">
        <f t="shared" ref="AB25:AC25" si="21">SUMIF($E$14:$N$14,"CO1",E25:N25)+IF(O25&gt;=0,SUMPRODUCT(($O$14:$Z$14="CO1")*(O25:Z25)*MOD(COLUMN($O$14:$Z$14)-COLUMN($O$14)+1,2))+SUMPRODUCT(($P$14:$Z$14="CO1")*(P25:Z25)*MOD(COLUMN($P$14:$Z$14)-COLUMN($P$14)+1,2)))</f>
        <v>34</v>
      </c>
      <c r="AC25" s="64">
        <f t="shared" si="21"/>
        <v>34</v>
      </c>
      <c r="AD25" s="64">
        <f t="shared" si="5"/>
        <v>13</v>
      </c>
      <c r="AE25" s="64">
        <f t="shared" si="6"/>
        <v>0</v>
      </c>
      <c r="AF25" s="64">
        <f t="shared" ref="AF25:AF279" si="22">SUMIF($E$14:$N$14,"CO5",$E$17:$N$17) + IF(O25&gt;=0,    SUMPRODUCT(($O$14:$Z$14="CO5")*(O25:Z25)*MOD(COLUMN($O$14:$Z$14)-COLUMN($O$14)+1,2))+    SUMPRODUCT(($P$14:$Z$14="CO5")*(P25:Z25)*MOD(COLUMN($P$14:$Z$14)-COLUMN($P$14)+1,2)) )</f>
        <v>0</v>
      </c>
      <c r="AG25" s="64">
        <f t="shared" si="7"/>
        <v>0</v>
      </c>
      <c r="AH25" s="44">
        <f t="shared" si="8"/>
        <v>81</v>
      </c>
      <c r="AI25" s="65">
        <f t="shared" si="13"/>
        <v>85</v>
      </c>
      <c r="AJ25" s="65">
        <f t="shared" si="14"/>
        <v>85</v>
      </c>
      <c r="AK25" s="65">
        <f t="shared" si="10"/>
        <v>65</v>
      </c>
      <c r="AL25" s="65"/>
      <c r="AM25" s="65"/>
      <c r="AN25" s="65"/>
      <c r="AO25" s="34"/>
      <c r="AP25" s="34"/>
      <c r="AQ25" s="34"/>
      <c r="AR25" s="34"/>
      <c r="AS25" s="34"/>
      <c r="AT25" s="34"/>
      <c r="AU25" s="34"/>
      <c r="AV25" s="34"/>
      <c r="AW25" s="34"/>
      <c r="AX25" s="34"/>
      <c r="AY25" s="34"/>
      <c r="AZ25" s="34"/>
      <c r="BA25" s="34"/>
      <c r="BB25" s="34"/>
      <c r="BC25" s="34"/>
      <c r="BD25" s="34"/>
      <c r="BE25" s="34"/>
    </row>
    <row r="26" spans="1:57" ht="30" customHeight="1" x14ac:dyDescent="0.2">
      <c r="A26" s="59">
        <v>10</v>
      </c>
      <c r="B26" s="60">
        <f>'STUDENT NAMELIST'!B14</f>
        <v>211423243025</v>
      </c>
      <c r="C26" s="60" t="str">
        <f>'STUDENT NAMELIST'!C14</f>
        <v>2023PEC AI 110</v>
      </c>
      <c r="D26" s="61" t="str">
        <f>'STUDENT NAMELIST'!D14</f>
        <v>AMIRTHA A</v>
      </c>
      <c r="E26" s="62">
        <v>0</v>
      </c>
      <c r="F26" s="62">
        <v>2</v>
      </c>
      <c r="G26" s="62">
        <v>0</v>
      </c>
      <c r="H26" s="62">
        <v>0</v>
      </c>
      <c r="I26" s="62">
        <v>2</v>
      </c>
      <c r="J26" s="62">
        <v>1</v>
      </c>
      <c r="K26" s="62">
        <v>1</v>
      </c>
      <c r="L26" s="62">
        <v>1</v>
      </c>
      <c r="M26" s="62">
        <v>1</v>
      </c>
      <c r="N26" s="62">
        <v>1</v>
      </c>
      <c r="O26" s="62"/>
      <c r="P26" s="62">
        <v>11</v>
      </c>
      <c r="Q26" s="62"/>
      <c r="R26" s="62">
        <v>14</v>
      </c>
      <c r="S26" s="62"/>
      <c r="T26" s="62">
        <v>14</v>
      </c>
      <c r="U26" s="62"/>
      <c r="V26" s="62">
        <v>16</v>
      </c>
      <c r="W26" s="62">
        <v>14</v>
      </c>
      <c r="X26" s="62"/>
      <c r="Y26" s="62"/>
      <c r="Z26" s="62"/>
      <c r="AA26" s="63">
        <f t="shared" si="3"/>
        <v>78</v>
      </c>
      <c r="AB26" s="64">
        <f t="shared" ref="AB26:AC26" si="23">SUMIF($E$14:$N$14,"CO1",E26:N26)+IF(O26&gt;=0,SUMPRODUCT(($O$14:$Z$14="CO1")*(O26:Z26)*MOD(COLUMN($O$14:$Z$14)-COLUMN($O$14)+1,2))+SUMPRODUCT(($P$14:$Z$14="CO1")*(P26:Z26)*MOD(COLUMN($P$14:$Z$14)-COLUMN($P$14)+1,2)))</f>
        <v>27</v>
      </c>
      <c r="AC26" s="64">
        <f t="shared" si="23"/>
        <v>29</v>
      </c>
      <c r="AD26" s="64">
        <f t="shared" si="5"/>
        <v>16</v>
      </c>
      <c r="AE26" s="64">
        <f t="shared" si="6"/>
        <v>0</v>
      </c>
      <c r="AF26" s="64">
        <f t="shared" si="22"/>
        <v>0</v>
      </c>
      <c r="AG26" s="64">
        <f t="shared" si="7"/>
        <v>0</v>
      </c>
      <c r="AH26" s="44">
        <f t="shared" si="8"/>
        <v>72</v>
      </c>
      <c r="AI26" s="65">
        <f t="shared" si="13"/>
        <v>67.5</v>
      </c>
      <c r="AJ26" s="65">
        <f t="shared" si="14"/>
        <v>72.5</v>
      </c>
      <c r="AK26" s="65">
        <f t="shared" si="10"/>
        <v>80</v>
      </c>
      <c r="AL26" s="65"/>
      <c r="AM26" s="65"/>
      <c r="AN26" s="65"/>
      <c r="AO26" s="34"/>
      <c r="AP26" s="34"/>
      <c r="AQ26" s="34"/>
      <c r="AR26" s="34"/>
      <c r="AS26" s="34"/>
      <c r="AT26" s="34"/>
      <c r="AU26" s="34"/>
      <c r="AV26" s="34"/>
      <c r="AW26" s="34"/>
      <c r="AX26" s="34"/>
      <c r="AY26" s="34"/>
      <c r="AZ26" s="34"/>
      <c r="BA26" s="34"/>
      <c r="BB26" s="34"/>
      <c r="BC26" s="34"/>
      <c r="BD26" s="34"/>
      <c r="BE26" s="34"/>
    </row>
    <row r="27" spans="1:57" ht="30" customHeight="1" x14ac:dyDescent="0.2">
      <c r="A27" s="59">
        <v>13</v>
      </c>
      <c r="B27" s="60">
        <f>'STUDENT NAMELIST'!B15</f>
        <v>211423243033</v>
      </c>
      <c r="C27" s="60" t="str">
        <f>'STUDENT NAMELIST'!C15</f>
        <v>2023PEC AI 111</v>
      </c>
      <c r="D27" s="61" t="str">
        <f>'STUDENT NAMELIST'!D15</f>
        <v>ANTONY AMALA TRINITA J</v>
      </c>
      <c r="E27" s="62">
        <v>1</v>
      </c>
      <c r="F27" s="62">
        <v>1</v>
      </c>
      <c r="G27" s="62">
        <v>0</v>
      </c>
      <c r="H27" s="62">
        <v>1</v>
      </c>
      <c r="I27" s="62">
        <v>2</v>
      </c>
      <c r="J27" s="62">
        <v>0</v>
      </c>
      <c r="K27" s="62">
        <v>1</v>
      </c>
      <c r="L27" s="62">
        <v>2</v>
      </c>
      <c r="M27" s="62">
        <v>1</v>
      </c>
      <c r="N27" s="62">
        <v>2</v>
      </c>
      <c r="O27" s="62">
        <v>15</v>
      </c>
      <c r="P27" s="62"/>
      <c r="Q27" s="62">
        <v>14</v>
      </c>
      <c r="R27" s="62"/>
      <c r="S27" s="62"/>
      <c r="T27" s="62">
        <v>16</v>
      </c>
      <c r="U27" s="62"/>
      <c r="V27" s="62">
        <v>16</v>
      </c>
      <c r="W27" s="62"/>
      <c r="X27" s="62">
        <v>16</v>
      </c>
      <c r="Y27" s="62"/>
      <c r="Z27" s="62"/>
      <c r="AA27" s="63">
        <f t="shared" si="3"/>
        <v>88</v>
      </c>
      <c r="AB27" s="64">
        <f t="shared" ref="AB27:AC27" si="24">SUMIF($E$14:$N$14,"CO1",E27:N27)+IF(O27&gt;=0,SUMPRODUCT(($O$14:$Z$14="CO1")*(O27:Z27)*MOD(COLUMN($O$14:$Z$14)-COLUMN($O$14)+1,2))+SUMPRODUCT(($P$14:$Z$14="CO1")*(P27:Z27)*MOD(COLUMN($P$14:$Z$14)-COLUMN($P$14)+1,2)))</f>
        <v>32</v>
      </c>
      <c r="AC27" s="64">
        <f t="shared" si="24"/>
        <v>18</v>
      </c>
      <c r="AD27" s="64">
        <f t="shared" si="5"/>
        <v>19</v>
      </c>
      <c r="AE27" s="64">
        <f t="shared" si="6"/>
        <v>0</v>
      </c>
      <c r="AF27" s="64">
        <f t="shared" si="22"/>
        <v>0</v>
      </c>
      <c r="AG27" s="64">
        <f t="shared" si="7"/>
        <v>0</v>
      </c>
      <c r="AH27" s="44">
        <f t="shared" si="8"/>
        <v>69</v>
      </c>
      <c r="AI27" s="65">
        <f t="shared" si="13"/>
        <v>80</v>
      </c>
      <c r="AJ27" s="65">
        <f t="shared" si="14"/>
        <v>45</v>
      </c>
      <c r="AK27" s="65">
        <f t="shared" si="10"/>
        <v>95</v>
      </c>
      <c r="AL27" s="65"/>
      <c r="AM27" s="65"/>
      <c r="AN27" s="65"/>
      <c r="AO27" s="34"/>
      <c r="AP27" s="34"/>
      <c r="AQ27" s="34"/>
      <c r="AR27" s="34"/>
      <c r="AS27" s="34"/>
      <c r="AT27" s="34"/>
      <c r="AU27" s="34"/>
      <c r="AV27" s="34"/>
      <c r="AW27" s="34"/>
      <c r="AX27" s="34"/>
      <c r="AY27" s="34"/>
      <c r="AZ27" s="34"/>
      <c r="BA27" s="34"/>
      <c r="BB27" s="34"/>
      <c r="BC27" s="34"/>
      <c r="BD27" s="34"/>
      <c r="BE27" s="34"/>
    </row>
    <row r="28" spans="1:57" ht="30" customHeight="1" x14ac:dyDescent="0.2">
      <c r="A28" s="59">
        <v>14</v>
      </c>
      <c r="B28" s="60">
        <f>'STUDENT NAMELIST'!B16</f>
        <v>211423243041</v>
      </c>
      <c r="C28" s="60" t="str">
        <f>'STUDENT NAMELIST'!C16</f>
        <v>2023PEC AI 112</v>
      </c>
      <c r="D28" s="61" t="str">
        <f>'STUDENT NAMELIST'!D16</f>
        <v>ARSHIYA ROSELINE P</v>
      </c>
      <c r="E28" s="62">
        <v>0</v>
      </c>
      <c r="F28" s="62">
        <v>0</v>
      </c>
      <c r="G28" s="62">
        <v>2</v>
      </c>
      <c r="H28" s="62">
        <v>0</v>
      </c>
      <c r="I28" s="62">
        <v>2</v>
      </c>
      <c r="J28" s="62">
        <v>1</v>
      </c>
      <c r="K28" s="62">
        <v>2</v>
      </c>
      <c r="L28" s="62">
        <v>0</v>
      </c>
      <c r="M28" s="62">
        <v>0</v>
      </c>
      <c r="N28" s="62">
        <v>0</v>
      </c>
      <c r="O28" s="62"/>
      <c r="P28" s="62">
        <v>15</v>
      </c>
      <c r="Q28" s="62"/>
      <c r="R28" s="62">
        <v>16</v>
      </c>
      <c r="S28" s="62"/>
      <c r="T28" s="62">
        <v>12</v>
      </c>
      <c r="U28" s="62">
        <v>16</v>
      </c>
      <c r="V28" s="62"/>
      <c r="W28" s="62">
        <v>16</v>
      </c>
      <c r="X28" s="62"/>
      <c r="Y28" s="62"/>
      <c r="Z28" s="62"/>
      <c r="AA28" s="63">
        <f t="shared" si="3"/>
        <v>82</v>
      </c>
      <c r="AB28" s="64">
        <f t="shared" ref="AB28:AC28" si="25">SUMIF($E$14:$N$14,"CO1",E28:N28)+IF(O28&gt;=0,SUMPRODUCT(($O$14:$Z$14="CO1")*(O28:Z28)*MOD(COLUMN($O$14:$Z$14)-COLUMN($O$14)+1,2))+SUMPRODUCT(($P$14:$Z$14="CO1")*(P28:Z28)*MOD(COLUMN($P$14:$Z$14)-COLUMN($P$14)+1,2)))</f>
        <v>33</v>
      </c>
      <c r="AC28" s="64">
        <f t="shared" si="25"/>
        <v>35</v>
      </c>
      <c r="AD28" s="64">
        <f t="shared" si="5"/>
        <v>16</v>
      </c>
      <c r="AE28" s="64">
        <f t="shared" si="6"/>
        <v>0</v>
      </c>
      <c r="AF28" s="64">
        <f t="shared" si="22"/>
        <v>0</v>
      </c>
      <c r="AG28" s="64">
        <f t="shared" si="7"/>
        <v>0</v>
      </c>
      <c r="AH28" s="44">
        <f t="shared" si="8"/>
        <v>84</v>
      </c>
      <c r="AI28" s="65">
        <f t="shared" si="13"/>
        <v>82.5</v>
      </c>
      <c r="AJ28" s="65">
        <f t="shared" si="14"/>
        <v>87.5</v>
      </c>
      <c r="AK28" s="65">
        <f t="shared" si="10"/>
        <v>80</v>
      </c>
      <c r="AL28" s="65"/>
      <c r="AM28" s="65"/>
      <c r="AN28" s="65"/>
      <c r="AO28" s="34"/>
      <c r="AP28" s="34"/>
      <c r="AQ28" s="34"/>
      <c r="AR28" s="34"/>
      <c r="AS28" s="34"/>
      <c r="AT28" s="34"/>
      <c r="AU28" s="34"/>
      <c r="AV28" s="34"/>
      <c r="AW28" s="34"/>
      <c r="AX28" s="34"/>
      <c r="AY28" s="34"/>
      <c r="AZ28" s="34"/>
      <c r="BA28" s="34"/>
      <c r="BB28" s="34"/>
      <c r="BC28" s="34"/>
      <c r="BD28" s="34"/>
      <c r="BE28" s="34"/>
    </row>
    <row r="29" spans="1:57" ht="30" customHeight="1" x14ac:dyDescent="0.2">
      <c r="A29" s="59">
        <v>16</v>
      </c>
      <c r="B29" s="60">
        <f>'STUDENT NAMELIST'!B17</f>
        <v>211423243042</v>
      </c>
      <c r="C29" s="60" t="str">
        <f>'STUDENT NAMELIST'!C17</f>
        <v>2023PEC AI 113</v>
      </c>
      <c r="D29" s="61" t="str">
        <f>'STUDENT NAMELIST'!D17</f>
        <v>ARTHI B</v>
      </c>
      <c r="E29" s="62">
        <v>2</v>
      </c>
      <c r="F29" s="62">
        <v>2</v>
      </c>
      <c r="G29" s="62">
        <v>0</v>
      </c>
      <c r="H29" s="62">
        <v>1</v>
      </c>
      <c r="I29" s="62">
        <v>0</v>
      </c>
      <c r="J29" s="62">
        <v>0</v>
      </c>
      <c r="K29" s="62">
        <v>1</v>
      </c>
      <c r="L29" s="62">
        <v>1</v>
      </c>
      <c r="M29" s="62">
        <v>2</v>
      </c>
      <c r="N29" s="62">
        <v>1</v>
      </c>
      <c r="O29" s="66">
        <v>16</v>
      </c>
      <c r="P29" s="66">
        <v>0</v>
      </c>
      <c r="Q29" s="66">
        <v>0</v>
      </c>
      <c r="R29" s="66">
        <v>16</v>
      </c>
      <c r="S29" s="66">
        <v>14</v>
      </c>
      <c r="T29" s="66">
        <v>0</v>
      </c>
      <c r="U29" s="66">
        <v>16</v>
      </c>
      <c r="V29" s="66">
        <v>0</v>
      </c>
      <c r="W29" s="66">
        <v>0</v>
      </c>
      <c r="X29" s="66">
        <v>13</v>
      </c>
      <c r="Y29" s="62"/>
      <c r="Z29" s="62"/>
      <c r="AA29" s="63">
        <f t="shared" si="3"/>
        <v>85</v>
      </c>
      <c r="AB29" s="64">
        <f t="shared" ref="AB29:AC29" si="26">SUMIF($E$14:$N$14,"CO1",E29:N29)+IF(O29&gt;=0,SUMPRODUCT(($O$14:$Z$14="CO1")*(O29:Z29)*MOD(COLUMN($O$14:$Z$14)-COLUMN($O$14)+1,2))+SUMPRODUCT(($P$14:$Z$14="CO1")*(P29:Z29)*MOD(COLUMN($P$14:$Z$14)-COLUMN($P$14)+1,2)))</f>
        <v>37</v>
      </c>
      <c r="AC29" s="64">
        <f t="shared" si="26"/>
        <v>33</v>
      </c>
      <c r="AD29" s="64">
        <f t="shared" si="5"/>
        <v>16</v>
      </c>
      <c r="AE29" s="64">
        <f t="shared" si="6"/>
        <v>0</v>
      </c>
      <c r="AF29" s="64">
        <f t="shared" si="22"/>
        <v>0</v>
      </c>
      <c r="AG29" s="64">
        <f t="shared" si="7"/>
        <v>0</v>
      </c>
      <c r="AH29" s="44">
        <f t="shared" si="8"/>
        <v>86</v>
      </c>
      <c r="AI29" s="65">
        <f t="shared" si="13"/>
        <v>92.5</v>
      </c>
      <c r="AJ29" s="65">
        <f t="shared" si="14"/>
        <v>82.5</v>
      </c>
      <c r="AK29" s="65">
        <f t="shared" si="10"/>
        <v>80</v>
      </c>
      <c r="AL29" s="65"/>
      <c r="AM29" s="65"/>
      <c r="AN29" s="65"/>
      <c r="AO29" s="34"/>
      <c r="AP29" s="34"/>
      <c r="AQ29" s="34"/>
      <c r="AR29" s="34"/>
      <c r="AS29" s="34"/>
      <c r="AT29" s="34"/>
      <c r="AU29" s="34"/>
      <c r="AV29" s="34"/>
      <c r="AW29" s="34"/>
      <c r="AX29" s="34"/>
      <c r="AY29" s="34"/>
      <c r="AZ29" s="34"/>
      <c r="BA29" s="34"/>
      <c r="BB29" s="34"/>
      <c r="BC29" s="34"/>
      <c r="BD29" s="34"/>
      <c r="BE29" s="34"/>
    </row>
    <row r="30" spans="1:57" ht="30" customHeight="1" x14ac:dyDescent="0.2">
      <c r="A30" s="59">
        <v>14</v>
      </c>
      <c r="B30" s="60">
        <f>'STUDENT NAMELIST'!B18</f>
        <v>211423243044</v>
      </c>
      <c r="C30" s="60" t="str">
        <f>'STUDENT NAMELIST'!C18</f>
        <v>2023PEC AI 114</v>
      </c>
      <c r="D30" s="61" t="str">
        <f>'STUDENT NAMELIST'!D18</f>
        <v>ARUNA S</v>
      </c>
      <c r="E30" s="62">
        <v>1</v>
      </c>
      <c r="F30" s="62">
        <v>1</v>
      </c>
      <c r="G30" s="62">
        <v>0</v>
      </c>
      <c r="H30" s="62">
        <v>0</v>
      </c>
      <c r="I30" s="62">
        <v>0</v>
      </c>
      <c r="J30" s="62">
        <v>2</v>
      </c>
      <c r="K30" s="62">
        <v>0</v>
      </c>
      <c r="L30" s="62">
        <v>1</v>
      </c>
      <c r="M30" s="62">
        <v>2</v>
      </c>
      <c r="N30" s="62">
        <v>2</v>
      </c>
      <c r="O30" s="66">
        <v>16</v>
      </c>
      <c r="P30" s="66">
        <v>0</v>
      </c>
      <c r="Q30" s="66">
        <v>0</v>
      </c>
      <c r="R30" s="66">
        <v>16</v>
      </c>
      <c r="S30" s="66">
        <v>14</v>
      </c>
      <c r="T30" s="66">
        <v>0</v>
      </c>
      <c r="U30" s="66">
        <v>16</v>
      </c>
      <c r="V30" s="66">
        <v>0</v>
      </c>
      <c r="W30" s="66">
        <v>0</v>
      </c>
      <c r="X30" s="66">
        <v>13</v>
      </c>
      <c r="Y30" s="62"/>
      <c r="Z30" s="62"/>
      <c r="AA30" s="67">
        <f t="shared" si="3"/>
        <v>84</v>
      </c>
      <c r="AB30" s="64">
        <f t="shared" ref="AB30:AC30" si="27">SUMIF($E$14:$N$14,"CO1",E30:N30)+IF(O30&gt;=0,SUMPRODUCT(($O$14:$Z$14="CO1")*(O30:Z30)*MOD(COLUMN($O$14:$Z$14)-COLUMN($O$14)+1,2))+SUMPRODUCT(($P$14:$Z$14="CO1")*(P30:Z30)*MOD(COLUMN($P$14:$Z$14)-COLUMN($P$14)+1,2)))</f>
        <v>34</v>
      </c>
      <c r="AC30" s="64">
        <f t="shared" si="27"/>
        <v>31</v>
      </c>
      <c r="AD30" s="64">
        <f t="shared" si="5"/>
        <v>17</v>
      </c>
      <c r="AE30" s="64">
        <f t="shared" si="6"/>
        <v>0</v>
      </c>
      <c r="AF30" s="64">
        <f t="shared" si="22"/>
        <v>0</v>
      </c>
      <c r="AG30" s="64">
        <f t="shared" si="7"/>
        <v>0</v>
      </c>
      <c r="AH30" s="44">
        <f t="shared" si="8"/>
        <v>82</v>
      </c>
      <c r="AI30" s="65">
        <f t="shared" si="13"/>
        <v>85</v>
      </c>
      <c r="AJ30" s="65">
        <f t="shared" si="14"/>
        <v>77.5</v>
      </c>
      <c r="AK30" s="65">
        <f t="shared" si="10"/>
        <v>85</v>
      </c>
      <c r="AL30" s="65"/>
      <c r="AM30" s="65"/>
      <c r="AN30" s="65"/>
      <c r="AO30" s="34"/>
      <c r="AP30" s="34"/>
      <c r="AQ30" s="34"/>
      <c r="AR30" s="34"/>
      <c r="AS30" s="34"/>
      <c r="AT30" s="34"/>
      <c r="AU30" s="34"/>
      <c r="AV30" s="34"/>
      <c r="AW30" s="34"/>
      <c r="AX30" s="34"/>
      <c r="AY30" s="34"/>
      <c r="AZ30" s="34"/>
      <c r="BA30" s="34"/>
      <c r="BB30" s="34"/>
      <c r="BC30" s="34"/>
      <c r="BD30" s="34"/>
      <c r="BE30" s="34"/>
    </row>
    <row r="31" spans="1:57" ht="30" customHeight="1" x14ac:dyDescent="0.2">
      <c r="A31" s="59">
        <v>15</v>
      </c>
      <c r="B31" s="60">
        <f>'STUDENT NAMELIST'!B19</f>
        <v>211423243047</v>
      </c>
      <c r="C31" s="60" t="str">
        <f>'STUDENT NAMELIST'!C19</f>
        <v>2023PEC AI 115</v>
      </c>
      <c r="D31" s="61" t="str">
        <f>'STUDENT NAMELIST'!D19</f>
        <v>ASHIKA D</v>
      </c>
      <c r="E31" s="62">
        <v>0</v>
      </c>
      <c r="F31" s="62">
        <v>0</v>
      </c>
      <c r="G31" s="62">
        <v>1</v>
      </c>
      <c r="H31" s="62">
        <v>0</v>
      </c>
      <c r="I31" s="62">
        <v>0</v>
      </c>
      <c r="J31" s="62">
        <v>0</v>
      </c>
      <c r="K31" s="62">
        <v>1</v>
      </c>
      <c r="L31" s="62">
        <v>0</v>
      </c>
      <c r="M31" s="62">
        <v>2</v>
      </c>
      <c r="N31" s="62">
        <v>1</v>
      </c>
      <c r="O31" s="68">
        <v>14</v>
      </c>
      <c r="P31" s="62"/>
      <c r="Q31" s="62">
        <v>14</v>
      </c>
      <c r="R31" s="62"/>
      <c r="S31" s="62">
        <v>14</v>
      </c>
      <c r="T31" s="62"/>
      <c r="U31" s="62">
        <v>14</v>
      </c>
      <c r="V31" s="62"/>
      <c r="W31" s="62">
        <v>14</v>
      </c>
      <c r="X31" s="62"/>
      <c r="Y31" s="62"/>
      <c r="Z31" s="62"/>
      <c r="AA31" s="67">
        <f t="shared" si="3"/>
        <v>75</v>
      </c>
      <c r="AB31" s="64">
        <f t="shared" ref="AB31:AC31" si="28">SUMIF($E$14:$N$14,"CO1",E31:N31)+IF(O31&gt;=0,SUMPRODUCT(($O$14:$Z$14="CO1")*(O31:Z31)*MOD(COLUMN($O$14:$Z$14)-COLUMN($O$14)+1,2))+SUMPRODUCT(($P$14:$Z$14="CO1")*(P31:Z31)*MOD(COLUMN($P$14:$Z$14)-COLUMN($P$14)+1,2)))</f>
        <v>29</v>
      </c>
      <c r="AC31" s="64">
        <f t="shared" si="28"/>
        <v>29</v>
      </c>
      <c r="AD31" s="64">
        <f t="shared" si="5"/>
        <v>17</v>
      </c>
      <c r="AE31" s="64">
        <f t="shared" si="6"/>
        <v>0</v>
      </c>
      <c r="AF31" s="64">
        <f t="shared" si="22"/>
        <v>0</v>
      </c>
      <c r="AG31" s="64">
        <f t="shared" si="7"/>
        <v>0</v>
      </c>
      <c r="AH31" s="44">
        <f t="shared" si="8"/>
        <v>75</v>
      </c>
      <c r="AI31" s="65">
        <f t="shared" si="13"/>
        <v>72.5</v>
      </c>
      <c r="AJ31" s="65">
        <f t="shared" si="14"/>
        <v>72.5</v>
      </c>
      <c r="AK31" s="65">
        <f t="shared" si="10"/>
        <v>85</v>
      </c>
      <c r="AL31" s="65"/>
      <c r="AM31" s="65"/>
      <c r="AN31" s="65"/>
      <c r="AO31" s="34"/>
      <c r="AP31" s="34"/>
      <c r="AQ31" s="34"/>
      <c r="AR31" s="34"/>
      <c r="AS31" s="34"/>
      <c r="AT31" s="34"/>
      <c r="AU31" s="34"/>
      <c r="AV31" s="34"/>
      <c r="AW31" s="34"/>
      <c r="AX31" s="34"/>
      <c r="AY31" s="34"/>
      <c r="AZ31" s="34"/>
      <c r="BA31" s="34"/>
      <c r="BB31" s="34"/>
      <c r="BC31" s="34"/>
      <c r="BD31" s="34"/>
      <c r="BE31" s="34"/>
    </row>
    <row r="32" spans="1:57" ht="30" customHeight="1" x14ac:dyDescent="0.2">
      <c r="A32" s="59">
        <v>16</v>
      </c>
      <c r="B32" s="60">
        <f>'STUDENT NAMELIST'!B20</f>
        <v>211423243048</v>
      </c>
      <c r="C32" s="60" t="str">
        <f>'STUDENT NAMELIST'!C20</f>
        <v>2023PEC AI 116</v>
      </c>
      <c r="D32" s="61" t="str">
        <f>'STUDENT NAMELIST'!D20</f>
        <v>ASHIKHA P</v>
      </c>
      <c r="E32" s="62">
        <v>1</v>
      </c>
      <c r="F32" s="62">
        <v>2</v>
      </c>
      <c r="G32" s="62">
        <v>2</v>
      </c>
      <c r="H32" s="62">
        <v>0</v>
      </c>
      <c r="I32" s="62">
        <v>2</v>
      </c>
      <c r="J32" s="62">
        <v>2</v>
      </c>
      <c r="K32" s="62">
        <v>0</v>
      </c>
      <c r="L32" s="62">
        <v>0</v>
      </c>
      <c r="M32" s="62">
        <v>1</v>
      </c>
      <c r="N32" s="62">
        <v>2</v>
      </c>
      <c r="O32" s="66">
        <v>16</v>
      </c>
      <c r="P32" s="66">
        <v>0</v>
      </c>
      <c r="Q32" s="66">
        <v>0</v>
      </c>
      <c r="R32" s="66">
        <v>16</v>
      </c>
      <c r="S32" s="66">
        <v>14</v>
      </c>
      <c r="T32" s="66">
        <v>0</v>
      </c>
      <c r="U32" s="66">
        <v>16</v>
      </c>
      <c r="V32" s="66">
        <v>0</v>
      </c>
      <c r="W32" s="66">
        <v>0</v>
      </c>
      <c r="X32" s="66">
        <v>13</v>
      </c>
      <c r="Y32" s="62"/>
      <c r="Z32" s="62"/>
      <c r="AA32" s="67">
        <f t="shared" si="3"/>
        <v>87</v>
      </c>
      <c r="AB32" s="64">
        <f t="shared" ref="AB32:AC32" si="29">SUMIF($E$14:$N$14,"CO1",E32:N32)+IF(O32&gt;=0,SUMPRODUCT(($O$14:$Z$14="CO1")*(O32:Z32)*MOD(COLUMN($O$14:$Z$14)-COLUMN($O$14)+1,2))+SUMPRODUCT(($P$14:$Z$14="CO1")*(P32:Z32)*MOD(COLUMN($P$14:$Z$14)-COLUMN($P$14)+1,2)))</f>
        <v>37</v>
      </c>
      <c r="AC32" s="64">
        <f t="shared" si="29"/>
        <v>36</v>
      </c>
      <c r="AD32" s="64">
        <f t="shared" si="5"/>
        <v>16</v>
      </c>
      <c r="AE32" s="64">
        <f t="shared" si="6"/>
        <v>0</v>
      </c>
      <c r="AF32" s="64">
        <f t="shared" si="22"/>
        <v>0</v>
      </c>
      <c r="AG32" s="64">
        <f t="shared" si="7"/>
        <v>0</v>
      </c>
      <c r="AH32" s="44">
        <f t="shared" si="8"/>
        <v>89</v>
      </c>
      <c r="AI32" s="65">
        <f t="shared" si="13"/>
        <v>92.5</v>
      </c>
      <c r="AJ32" s="65">
        <f t="shared" si="14"/>
        <v>90</v>
      </c>
      <c r="AK32" s="65">
        <f t="shared" si="10"/>
        <v>80</v>
      </c>
      <c r="AL32" s="65"/>
      <c r="AM32" s="65"/>
      <c r="AN32" s="65"/>
      <c r="AO32" s="34"/>
      <c r="AP32" s="34"/>
      <c r="AQ32" s="34"/>
      <c r="AR32" s="34"/>
      <c r="AS32" s="34"/>
      <c r="AT32" s="34"/>
      <c r="AU32" s="34"/>
      <c r="AV32" s="34"/>
      <c r="AW32" s="34"/>
      <c r="AX32" s="34"/>
      <c r="AY32" s="34"/>
      <c r="AZ32" s="34"/>
      <c r="BA32" s="34"/>
      <c r="BB32" s="34"/>
      <c r="BC32" s="34"/>
      <c r="BD32" s="34"/>
      <c r="BE32" s="34"/>
    </row>
    <row r="33" spans="1:57" ht="30" customHeight="1" x14ac:dyDescent="0.2">
      <c r="A33" s="59">
        <v>18</v>
      </c>
      <c r="B33" s="60">
        <f>'STUDENT NAMELIST'!B21</f>
        <v>211423243049</v>
      </c>
      <c r="C33" s="60" t="str">
        <f>'STUDENT NAMELIST'!C21</f>
        <v>2023PEC AI 117</v>
      </c>
      <c r="D33" s="61" t="str">
        <f>'STUDENT NAMELIST'!D21</f>
        <v>ASHIN LATHIKA E J</v>
      </c>
      <c r="E33" s="62">
        <v>2</v>
      </c>
      <c r="F33" s="62">
        <v>1</v>
      </c>
      <c r="G33" s="62">
        <v>2</v>
      </c>
      <c r="H33" s="62">
        <v>0</v>
      </c>
      <c r="I33" s="62">
        <v>0</v>
      </c>
      <c r="J33" s="62">
        <v>2</v>
      </c>
      <c r="K33" s="62">
        <v>1</v>
      </c>
      <c r="L33" s="62">
        <v>2</v>
      </c>
      <c r="M33" s="62">
        <v>0</v>
      </c>
      <c r="N33" s="62">
        <v>0</v>
      </c>
      <c r="O33" s="66">
        <v>16</v>
      </c>
      <c r="P33" s="66">
        <v>0</v>
      </c>
      <c r="Q33" s="66">
        <v>0</v>
      </c>
      <c r="R33" s="66">
        <v>16</v>
      </c>
      <c r="S33" s="66">
        <v>14</v>
      </c>
      <c r="T33" s="66">
        <v>0</v>
      </c>
      <c r="U33" s="66">
        <v>16</v>
      </c>
      <c r="V33" s="66">
        <v>0</v>
      </c>
      <c r="W33" s="66">
        <v>0</v>
      </c>
      <c r="X33" s="66">
        <v>13</v>
      </c>
      <c r="Y33" s="62"/>
      <c r="Z33" s="62"/>
      <c r="AA33" s="67">
        <f t="shared" si="3"/>
        <v>85</v>
      </c>
      <c r="AB33" s="64">
        <f t="shared" ref="AB33:AC33" si="30">SUMIF($E$14:$N$14,"CO1",E33:N33)+IF(O33&gt;=0,SUMPRODUCT(($O$14:$Z$14="CO1")*(O33:Z33)*MOD(COLUMN($O$14:$Z$14)-COLUMN($O$14)+1,2))+SUMPRODUCT(($P$14:$Z$14="CO1")*(P33:Z33)*MOD(COLUMN($P$14:$Z$14)-COLUMN($P$14)+1,2)))</f>
        <v>37</v>
      </c>
      <c r="AC33" s="64">
        <f t="shared" si="30"/>
        <v>33</v>
      </c>
      <c r="AD33" s="64">
        <f t="shared" si="5"/>
        <v>13</v>
      </c>
      <c r="AE33" s="64">
        <f t="shared" si="6"/>
        <v>0</v>
      </c>
      <c r="AF33" s="64">
        <f t="shared" si="22"/>
        <v>0</v>
      </c>
      <c r="AG33" s="64">
        <f t="shared" si="7"/>
        <v>0</v>
      </c>
      <c r="AH33" s="44">
        <f t="shared" si="8"/>
        <v>83</v>
      </c>
      <c r="AI33" s="65">
        <f t="shared" si="13"/>
        <v>92.5</v>
      </c>
      <c r="AJ33" s="65">
        <f t="shared" si="14"/>
        <v>82.5</v>
      </c>
      <c r="AK33" s="65">
        <f t="shared" si="10"/>
        <v>65</v>
      </c>
      <c r="AL33" s="65"/>
      <c r="AM33" s="65"/>
      <c r="AN33" s="65"/>
      <c r="AO33" s="34"/>
      <c r="AP33" s="34"/>
      <c r="AQ33" s="34"/>
      <c r="AR33" s="34"/>
      <c r="AS33" s="34"/>
      <c r="AT33" s="34"/>
      <c r="AU33" s="34"/>
      <c r="AV33" s="34"/>
      <c r="AW33" s="34"/>
      <c r="AX33" s="34"/>
      <c r="AY33" s="34"/>
      <c r="AZ33" s="34"/>
      <c r="BA33" s="34"/>
      <c r="BB33" s="34"/>
      <c r="BC33" s="34"/>
      <c r="BD33" s="34"/>
      <c r="BE33" s="34"/>
    </row>
    <row r="34" spans="1:57" ht="30" customHeight="1" x14ac:dyDescent="0.2">
      <c r="A34" s="59">
        <v>18</v>
      </c>
      <c r="B34" s="60">
        <f>'STUDENT NAMELIST'!B22</f>
        <v>211423243050</v>
      </c>
      <c r="C34" s="60" t="str">
        <f>'STUDENT NAMELIST'!C22</f>
        <v>2023PEC AI 118</v>
      </c>
      <c r="D34" s="61" t="str">
        <f>'STUDENT NAMELIST'!D22</f>
        <v>ASHVITHA R</v>
      </c>
      <c r="E34" s="62">
        <v>1</v>
      </c>
      <c r="F34" s="62">
        <v>2</v>
      </c>
      <c r="G34" s="62">
        <v>1</v>
      </c>
      <c r="H34" s="62">
        <v>0</v>
      </c>
      <c r="I34" s="62">
        <v>0</v>
      </c>
      <c r="J34" s="62">
        <v>0</v>
      </c>
      <c r="K34" s="62">
        <v>1</v>
      </c>
      <c r="L34" s="62">
        <v>1</v>
      </c>
      <c r="M34" s="62">
        <v>1</v>
      </c>
      <c r="N34" s="62">
        <v>1</v>
      </c>
      <c r="O34" s="68">
        <v>14</v>
      </c>
      <c r="P34" s="62"/>
      <c r="Q34" s="62">
        <v>14</v>
      </c>
      <c r="R34" s="62"/>
      <c r="S34" s="62">
        <v>14</v>
      </c>
      <c r="T34" s="62"/>
      <c r="U34" s="62">
        <v>14</v>
      </c>
      <c r="V34" s="62"/>
      <c r="W34" s="62">
        <v>14</v>
      </c>
      <c r="X34" s="62"/>
      <c r="Y34" s="62"/>
      <c r="Z34" s="62"/>
      <c r="AA34" s="67">
        <f t="shared" si="3"/>
        <v>78</v>
      </c>
      <c r="AB34" s="64">
        <f t="shared" ref="AB34:AC34" si="31">SUMIF($E$14:$N$14,"CO1",E34:N34)+IF(O34&gt;=0,SUMPRODUCT(($O$14:$Z$14="CO1")*(O34:Z34)*MOD(COLUMN($O$14:$Z$14)-COLUMN($O$14)+1,2))+SUMPRODUCT(($P$14:$Z$14="CO1")*(P34:Z34)*MOD(COLUMN($P$14:$Z$14)-COLUMN($P$14)+1,2)))</f>
        <v>32</v>
      </c>
      <c r="AC34" s="64">
        <f t="shared" si="31"/>
        <v>31</v>
      </c>
      <c r="AD34" s="64">
        <f t="shared" si="5"/>
        <v>16</v>
      </c>
      <c r="AE34" s="64">
        <f t="shared" si="6"/>
        <v>0</v>
      </c>
      <c r="AF34" s="64">
        <f t="shared" si="22"/>
        <v>0</v>
      </c>
      <c r="AG34" s="64">
        <f t="shared" si="7"/>
        <v>0</v>
      </c>
      <c r="AH34" s="44">
        <f t="shared" si="8"/>
        <v>79</v>
      </c>
      <c r="AI34" s="65">
        <f t="shared" si="13"/>
        <v>80</v>
      </c>
      <c r="AJ34" s="65">
        <f t="shared" si="14"/>
        <v>77.5</v>
      </c>
      <c r="AK34" s="65">
        <f t="shared" si="10"/>
        <v>80</v>
      </c>
      <c r="AL34" s="65"/>
      <c r="AM34" s="65"/>
      <c r="AN34" s="65"/>
      <c r="AO34" s="34"/>
      <c r="AP34" s="34"/>
      <c r="AQ34" s="34"/>
      <c r="AR34" s="34"/>
      <c r="AS34" s="34"/>
      <c r="AT34" s="34"/>
      <c r="AU34" s="34"/>
      <c r="AV34" s="34"/>
      <c r="AW34" s="34"/>
      <c r="AX34" s="34"/>
      <c r="AY34" s="34"/>
      <c r="AZ34" s="34"/>
      <c r="BA34" s="34"/>
      <c r="BB34" s="34"/>
      <c r="BC34" s="34"/>
      <c r="BD34" s="34"/>
      <c r="BE34" s="34"/>
    </row>
    <row r="35" spans="1:57" ht="30" customHeight="1" x14ac:dyDescent="0.2">
      <c r="A35" s="59">
        <v>19</v>
      </c>
      <c r="B35" s="60">
        <f>'STUDENT NAMELIST'!B23</f>
        <v>211423243053</v>
      </c>
      <c r="C35" s="60" t="str">
        <f>'STUDENT NAMELIST'!C23</f>
        <v>2023PEC AI 119</v>
      </c>
      <c r="D35" s="61" t="str">
        <f>'STUDENT NAMELIST'!D23</f>
        <v>ATSHAYA S</v>
      </c>
      <c r="E35" s="62">
        <v>1</v>
      </c>
      <c r="F35" s="62">
        <v>1</v>
      </c>
      <c r="G35" s="62">
        <v>1</v>
      </c>
      <c r="H35" s="62">
        <v>0</v>
      </c>
      <c r="I35" s="62">
        <v>1</v>
      </c>
      <c r="J35" s="62">
        <v>2</v>
      </c>
      <c r="K35" s="62">
        <v>1</v>
      </c>
      <c r="L35" s="62">
        <v>0</v>
      </c>
      <c r="M35" s="62">
        <v>1</v>
      </c>
      <c r="N35" s="62">
        <v>1</v>
      </c>
      <c r="O35" s="66">
        <v>16</v>
      </c>
      <c r="P35" s="66">
        <v>0</v>
      </c>
      <c r="Q35" s="66">
        <v>0</v>
      </c>
      <c r="R35" s="66">
        <v>16</v>
      </c>
      <c r="S35" s="66">
        <v>14</v>
      </c>
      <c r="T35" s="66">
        <v>0</v>
      </c>
      <c r="U35" s="66">
        <v>16</v>
      </c>
      <c r="V35" s="66">
        <v>0</v>
      </c>
      <c r="W35" s="66">
        <v>0</v>
      </c>
      <c r="X35" s="66">
        <v>13</v>
      </c>
      <c r="Y35" s="62"/>
      <c r="Z35" s="62"/>
      <c r="AA35" s="67">
        <f t="shared" si="3"/>
        <v>84</v>
      </c>
      <c r="AB35" s="64">
        <f t="shared" ref="AB35:AC35" si="32">SUMIF($E$14:$N$14,"CO1",E35:N35)+IF(O35&gt;=0,SUMPRODUCT(($O$14:$Z$14="CO1")*(O35:Z35)*MOD(COLUMN($O$14:$Z$14)-COLUMN($O$14)+1,2))+SUMPRODUCT(($P$14:$Z$14="CO1")*(P35:Z35)*MOD(COLUMN($P$14:$Z$14)-COLUMN($P$14)+1,2)))</f>
        <v>35</v>
      </c>
      <c r="AC35" s="64">
        <f t="shared" si="32"/>
        <v>33</v>
      </c>
      <c r="AD35" s="64">
        <f t="shared" si="5"/>
        <v>15</v>
      </c>
      <c r="AE35" s="64">
        <f t="shared" si="6"/>
        <v>0</v>
      </c>
      <c r="AF35" s="64">
        <f t="shared" si="22"/>
        <v>0</v>
      </c>
      <c r="AG35" s="64">
        <f t="shared" si="7"/>
        <v>0</v>
      </c>
      <c r="AH35" s="44">
        <f t="shared" si="8"/>
        <v>83</v>
      </c>
      <c r="AI35" s="65">
        <f t="shared" si="13"/>
        <v>87.5</v>
      </c>
      <c r="AJ35" s="65">
        <f t="shared" si="14"/>
        <v>82.5</v>
      </c>
      <c r="AK35" s="65">
        <f t="shared" si="10"/>
        <v>75</v>
      </c>
      <c r="AL35" s="65"/>
      <c r="AM35" s="65"/>
      <c r="AN35" s="65"/>
      <c r="AO35" s="34"/>
      <c r="AP35" s="34"/>
      <c r="AQ35" s="34"/>
      <c r="AR35" s="34"/>
      <c r="AS35" s="34"/>
      <c r="AT35" s="34"/>
      <c r="AU35" s="34"/>
      <c r="AV35" s="34"/>
      <c r="AW35" s="34"/>
      <c r="AX35" s="34"/>
      <c r="AY35" s="34"/>
      <c r="AZ35" s="34"/>
      <c r="BA35" s="34"/>
      <c r="BB35" s="34"/>
      <c r="BC35" s="34"/>
      <c r="BD35" s="34"/>
      <c r="BE35" s="34"/>
    </row>
    <row r="36" spans="1:57" ht="30" customHeight="1" x14ac:dyDescent="0.2">
      <c r="A36" s="59">
        <v>20</v>
      </c>
      <c r="B36" s="60">
        <f>'STUDENT NAMELIST'!B24</f>
        <v>211423243054</v>
      </c>
      <c r="C36" s="60" t="str">
        <f>'STUDENT NAMELIST'!C24</f>
        <v>2023PEC AI 120</v>
      </c>
      <c r="D36" s="61" t="str">
        <f>'STUDENT NAMELIST'!D24</f>
        <v>AYSHA KETHAR FATHIMA A S</v>
      </c>
      <c r="E36" s="62">
        <v>2</v>
      </c>
      <c r="F36" s="62">
        <v>2</v>
      </c>
      <c r="G36" s="62">
        <v>1</v>
      </c>
      <c r="H36" s="62">
        <v>2</v>
      </c>
      <c r="I36" s="62">
        <v>2</v>
      </c>
      <c r="J36" s="62">
        <v>0</v>
      </c>
      <c r="K36" s="62">
        <v>1</v>
      </c>
      <c r="L36" s="62">
        <v>1</v>
      </c>
      <c r="M36" s="62">
        <v>0</v>
      </c>
      <c r="N36" s="62">
        <v>0</v>
      </c>
      <c r="O36" s="68">
        <v>14</v>
      </c>
      <c r="P36" s="62"/>
      <c r="Q36" s="62">
        <v>14</v>
      </c>
      <c r="R36" s="62"/>
      <c r="S36" s="62">
        <v>14</v>
      </c>
      <c r="T36" s="62"/>
      <c r="U36" s="62">
        <v>14</v>
      </c>
      <c r="V36" s="62"/>
      <c r="W36" s="62">
        <v>14</v>
      </c>
      <c r="X36" s="62"/>
      <c r="Y36" s="62"/>
      <c r="Z36" s="62"/>
      <c r="AA36" s="67">
        <f t="shared" si="3"/>
        <v>81</v>
      </c>
      <c r="AB36" s="64">
        <f t="shared" ref="AB36:AC36" si="33">SUMIF($E$14:$N$14,"CO1",E36:N36)+IF(O36&gt;=0,SUMPRODUCT(($O$14:$Z$14="CO1")*(O36:Z36)*MOD(COLUMN($O$14:$Z$14)-COLUMN($O$14)+1,2))+SUMPRODUCT(($P$14:$Z$14="CO1")*(P36:Z36)*MOD(COLUMN($P$14:$Z$14)-COLUMN($P$14)+1,2)))</f>
        <v>35</v>
      </c>
      <c r="AC36" s="64">
        <f t="shared" si="33"/>
        <v>35</v>
      </c>
      <c r="AD36" s="64">
        <f t="shared" si="5"/>
        <v>14</v>
      </c>
      <c r="AE36" s="64">
        <f t="shared" si="6"/>
        <v>0</v>
      </c>
      <c r="AF36" s="64">
        <f t="shared" si="22"/>
        <v>0</v>
      </c>
      <c r="AG36" s="64">
        <f t="shared" si="7"/>
        <v>0</v>
      </c>
      <c r="AH36" s="44">
        <f t="shared" si="8"/>
        <v>84</v>
      </c>
      <c r="AI36" s="65">
        <f t="shared" si="13"/>
        <v>87.5</v>
      </c>
      <c r="AJ36" s="65">
        <f t="shared" si="14"/>
        <v>87.5</v>
      </c>
      <c r="AK36" s="65">
        <f t="shared" si="10"/>
        <v>70</v>
      </c>
      <c r="AL36" s="65"/>
      <c r="AM36" s="65"/>
      <c r="AN36" s="65"/>
      <c r="AO36" s="34"/>
      <c r="AP36" s="34"/>
      <c r="AQ36" s="34"/>
      <c r="AR36" s="34"/>
      <c r="AS36" s="34"/>
      <c r="AT36" s="34"/>
      <c r="AU36" s="34"/>
      <c r="AV36" s="34"/>
      <c r="AW36" s="34"/>
      <c r="AX36" s="34"/>
      <c r="AY36" s="34"/>
      <c r="AZ36" s="34"/>
      <c r="BA36" s="34"/>
      <c r="BB36" s="34"/>
      <c r="BC36" s="34"/>
      <c r="BD36" s="34"/>
      <c r="BE36" s="34"/>
    </row>
    <row r="37" spans="1:57" ht="30" customHeight="1" x14ac:dyDescent="0.2">
      <c r="A37" s="59">
        <v>21</v>
      </c>
      <c r="B37" s="60">
        <f>'STUDENT NAMELIST'!B25</f>
        <v>211423243055</v>
      </c>
      <c r="C37" s="60" t="str">
        <f>'STUDENT NAMELIST'!C25</f>
        <v>2023PEC AI 121</v>
      </c>
      <c r="D37" s="61" t="str">
        <f>'STUDENT NAMELIST'!D25</f>
        <v>AYSHVARYA P</v>
      </c>
      <c r="E37" s="62">
        <v>0</v>
      </c>
      <c r="F37" s="62">
        <v>2</v>
      </c>
      <c r="G37" s="62">
        <v>2</v>
      </c>
      <c r="H37" s="62">
        <v>2</v>
      </c>
      <c r="I37" s="62">
        <v>1</v>
      </c>
      <c r="J37" s="62">
        <v>2</v>
      </c>
      <c r="K37" s="62">
        <v>1</v>
      </c>
      <c r="L37" s="62">
        <v>1</v>
      </c>
      <c r="M37" s="62">
        <v>1</v>
      </c>
      <c r="N37" s="62">
        <v>0</v>
      </c>
      <c r="O37" s="66">
        <v>16</v>
      </c>
      <c r="P37" s="66">
        <v>0</v>
      </c>
      <c r="Q37" s="66">
        <v>0</v>
      </c>
      <c r="R37" s="66">
        <v>16</v>
      </c>
      <c r="S37" s="66">
        <v>14</v>
      </c>
      <c r="T37" s="66">
        <v>0</v>
      </c>
      <c r="U37" s="66">
        <v>16</v>
      </c>
      <c r="V37" s="66">
        <v>0</v>
      </c>
      <c r="W37" s="66">
        <v>0</v>
      </c>
      <c r="X37" s="66">
        <v>13</v>
      </c>
      <c r="Y37" s="62"/>
      <c r="Z37" s="62"/>
      <c r="AA37" s="67">
        <f t="shared" si="3"/>
        <v>87</v>
      </c>
      <c r="AB37" s="64">
        <f t="shared" ref="AB37:AC37" si="34">SUMIF($E$14:$N$14,"CO1",E37:N37)+IF(O37&gt;=0,SUMPRODUCT(($O$14:$Z$14="CO1")*(O37:Z37)*MOD(COLUMN($O$14:$Z$14)-COLUMN($O$14)+1,2))+SUMPRODUCT(($P$14:$Z$14="CO1")*(P37:Z37)*MOD(COLUMN($P$14:$Z$14)-COLUMN($P$14)+1,2)))</f>
        <v>38</v>
      </c>
      <c r="AC37" s="64">
        <f t="shared" si="34"/>
        <v>37</v>
      </c>
      <c r="AD37" s="64">
        <f t="shared" si="5"/>
        <v>14</v>
      </c>
      <c r="AE37" s="64">
        <f t="shared" si="6"/>
        <v>0</v>
      </c>
      <c r="AF37" s="64">
        <f t="shared" si="22"/>
        <v>0</v>
      </c>
      <c r="AG37" s="64">
        <f t="shared" si="7"/>
        <v>0</v>
      </c>
      <c r="AH37" s="44">
        <f t="shared" si="8"/>
        <v>89</v>
      </c>
      <c r="AI37" s="65">
        <f t="shared" si="13"/>
        <v>95</v>
      </c>
      <c r="AJ37" s="65">
        <f t="shared" si="14"/>
        <v>92.5</v>
      </c>
      <c r="AK37" s="65">
        <f t="shared" si="10"/>
        <v>70</v>
      </c>
      <c r="AL37" s="65"/>
      <c r="AM37" s="65"/>
      <c r="AN37" s="65"/>
      <c r="AO37" s="34"/>
      <c r="AP37" s="34"/>
      <c r="AQ37" s="34"/>
      <c r="AR37" s="34"/>
      <c r="AS37" s="34"/>
      <c r="AT37" s="34"/>
      <c r="AU37" s="34"/>
      <c r="AV37" s="34"/>
      <c r="AW37" s="34"/>
      <c r="AX37" s="34"/>
      <c r="AY37" s="34"/>
      <c r="AZ37" s="34"/>
      <c r="BA37" s="34"/>
      <c r="BB37" s="34"/>
      <c r="BC37" s="34"/>
      <c r="BD37" s="34"/>
      <c r="BE37" s="34"/>
    </row>
    <row r="38" spans="1:57" ht="30" customHeight="1" x14ac:dyDescent="0.2">
      <c r="A38" s="59">
        <v>22</v>
      </c>
      <c r="B38" s="60">
        <f>'STUDENT NAMELIST'!B26</f>
        <v>211423243065</v>
      </c>
      <c r="C38" s="60" t="str">
        <f>'STUDENT NAMELIST'!C26</f>
        <v>2023PEC AI 122</v>
      </c>
      <c r="D38" s="61" t="str">
        <f>'STUDENT NAMELIST'!D26</f>
        <v>BINDU SAI A</v>
      </c>
      <c r="E38" s="62">
        <v>1</v>
      </c>
      <c r="F38" s="62">
        <v>1</v>
      </c>
      <c r="G38" s="62">
        <v>2</v>
      </c>
      <c r="H38" s="62">
        <v>1</v>
      </c>
      <c r="I38" s="62">
        <v>1</v>
      </c>
      <c r="J38" s="62">
        <v>0</v>
      </c>
      <c r="K38" s="62">
        <v>0</v>
      </c>
      <c r="L38" s="62">
        <v>1</v>
      </c>
      <c r="M38" s="62">
        <v>1</v>
      </c>
      <c r="N38" s="62">
        <v>0</v>
      </c>
      <c r="O38" s="68">
        <v>14</v>
      </c>
      <c r="P38" s="62"/>
      <c r="Q38" s="62">
        <v>14</v>
      </c>
      <c r="R38" s="62"/>
      <c r="S38" s="62">
        <v>14</v>
      </c>
      <c r="T38" s="62"/>
      <c r="U38" s="62">
        <v>14</v>
      </c>
      <c r="V38" s="62"/>
      <c r="W38" s="62">
        <v>14</v>
      </c>
      <c r="X38" s="62"/>
      <c r="Y38" s="62"/>
      <c r="Z38" s="62"/>
      <c r="AA38" s="67">
        <f t="shared" si="3"/>
        <v>78</v>
      </c>
      <c r="AB38" s="64">
        <f t="shared" ref="AB38:AC38" si="35">SUMIF($E$14:$N$14,"CO1",E38:N38)+IF(O38&gt;=0,SUMPRODUCT(($O$14:$Z$14="CO1")*(O38:Z38)*MOD(COLUMN($O$14:$Z$14)-COLUMN($O$14)+1,2))+SUMPRODUCT(($P$14:$Z$14="CO1")*(P38:Z38)*MOD(COLUMN($P$14:$Z$14)-COLUMN($P$14)+1,2)))</f>
        <v>33</v>
      </c>
      <c r="AC38" s="64">
        <f t="shared" si="35"/>
        <v>33</v>
      </c>
      <c r="AD38" s="64">
        <f t="shared" si="5"/>
        <v>15</v>
      </c>
      <c r="AE38" s="64">
        <f t="shared" si="6"/>
        <v>0</v>
      </c>
      <c r="AF38" s="64">
        <f t="shared" si="22"/>
        <v>0</v>
      </c>
      <c r="AG38" s="64">
        <f t="shared" si="7"/>
        <v>0</v>
      </c>
      <c r="AH38" s="44">
        <f t="shared" si="8"/>
        <v>81</v>
      </c>
      <c r="AI38" s="65">
        <f t="shared" si="13"/>
        <v>82.5</v>
      </c>
      <c r="AJ38" s="65">
        <f t="shared" si="14"/>
        <v>82.5</v>
      </c>
      <c r="AK38" s="65">
        <f t="shared" si="10"/>
        <v>75</v>
      </c>
      <c r="AL38" s="65"/>
      <c r="AM38" s="65"/>
      <c r="AN38" s="65"/>
      <c r="AO38" s="34"/>
      <c r="AP38" s="34"/>
      <c r="AQ38" s="34"/>
      <c r="AR38" s="34"/>
      <c r="AS38" s="34"/>
      <c r="AT38" s="34"/>
      <c r="AU38" s="34"/>
      <c r="AV38" s="34"/>
      <c r="AW38" s="34"/>
      <c r="AX38" s="34"/>
      <c r="AY38" s="34"/>
      <c r="AZ38" s="34"/>
      <c r="BA38" s="34"/>
      <c r="BB38" s="34"/>
      <c r="BC38" s="34"/>
      <c r="BD38" s="34"/>
      <c r="BE38" s="34"/>
    </row>
    <row r="39" spans="1:57" ht="30" customHeight="1" x14ac:dyDescent="0.2">
      <c r="A39" s="59">
        <v>23</v>
      </c>
      <c r="B39" s="60">
        <f>'STUDENT NAMELIST'!B27</f>
        <v>211423243066</v>
      </c>
      <c r="C39" s="60" t="str">
        <f>'STUDENT NAMELIST'!C27</f>
        <v>2023PEC AI 123</v>
      </c>
      <c r="D39" s="61" t="str">
        <f>'STUDENT NAMELIST'!D27</f>
        <v>BLESSY JOYCE MATHEW</v>
      </c>
      <c r="E39" s="62">
        <v>0</v>
      </c>
      <c r="F39" s="62">
        <v>0</v>
      </c>
      <c r="G39" s="62">
        <v>0</v>
      </c>
      <c r="H39" s="62">
        <v>1</v>
      </c>
      <c r="I39" s="62">
        <v>0</v>
      </c>
      <c r="J39" s="62">
        <v>0</v>
      </c>
      <c r="K39" s="62">
        <v>0</v>
      </c>
      <c r="L39" s="62">
        <v>2</v>
      </c>
      <c r="M39" s="62">
        <v>0</v>
      </c>
      <c r="N39" s="62">
        <v>1</v>
      </c>
      <c r="O39" s="68">
        <v>12</v>
      </c>
      <c r="P39" s="62"/>
      <c r="Q39" s="62">
        <v>12</v>
      </c>
      <c r="R39" s="62"/>
      <c r="S39" s="62">
        <v>14</v>
      </c>
      <c r="T39" s="62"/>
      <c r="U39" s="62">
        <v>15</v>
      </c>
      <c r="V39" s="62"/>
      <c r="W39" s="62">
        <v>16</v>
      </c>
      <c r="X39" s="62"/>
      <c r="Y39" s="62"/>
      <c r="Z39" s="62"/>
      <c r="AA39" s="67">
        <f t="shared" si="3"/>
        <v>73</v>
      </c>
      <c r="AB39" s="64">
        <f t="shared" ref="AB39:AC39" si="36">SUMIF($E$14:$N$14,"CO1",E39:N39)+IF(O39&gt;=0,SUMPRODUCT(($O$14:$Z$14="CO1")*(O39:Z39)*MOD(COLUMN($O$14:$Z$14)-COLUMN($O$14)+1,2))+SUMPRODUCT(($P$14:$Z$14="CO1")*(P39:Z39)*MOD(COLUMN($P$14:$Z$14)-COLUMN($P$14)+1,2)))</f>
        <v>25</v>
      </c>
      <c r="AC39" s="64">
        <f t="shared" si="36"/>
        <v>27</v>
      </c>
      <c r="AD39" s="64">
        <f t="shared" si="5"/>
        <v>17</v>
      </c>
      <c r="AE39" s="64">
        <f t="shared" si="6"/>
        <v>0</v>
      </c>
      <c r="AF39" s="64">
        <f t="shared" si="22"/>
        <v>0</v>
      </c>
      <c r="AG39" s="64">
        <f t="shared" si="7"/>
        <v>0</v>
      </c>
      <c r="AH39" s="44">
        <f t="shared" si="8"/>
        <v>69</v>
      </c>
      <c r="AI39" s="65">
        <f t="shared" si="13"/>
        <v>62.5</v>
      </c>
      <c r="AJ39" s="65">
        <f t="shared" si="14"/>
        <v>67.5</v>
      </c>
      <c r="AK39" s="65">
        <f t="shared" si="10"/>
        <v>85</v>
      </c>
      <c r="AL39" s="65"/>
      <c r="AM39" s="65"/>
      <c r="AN39" s="65"/>
      <c r="AO39" s="34"/>
      <c r="AP39" s="34"/>
      <c r="AQ39" s="34"/>
      <c r="AR39" s="34"/>
      <c r="AS39" s="34"/>
      <c r="AT39" s="34"/>
      <c r="AU39" s="34"/>
      <c r="AV39" s="34"/>
      <c r="AW39" s="34"/>
      <c r="AX39" s="34"/>
      <c r="AY39" s="34"/>
      <c r="AZ39" s="34"/>
      <c r="BA39" s="34"/>
      <c r="BB39" s="34"/>
      <c r="BC39" s="34"/>
      <c r="BD39" s="34"/>
      <c r="BE39" s="34"/>
    </row>
    <row r="40" spans="1:57" ht="30" customHeight="1" x14ac:dyDescent="0.2">
      <c r="A40" s="59">
        <v>24</v>
      </c>
      <c r="B40" s="60">
        <f>'STUDENT NAMELIST'!B28</f>
        <v>211423243068</v>
      </c>
      <c r="C40" s="60" t="str">
        <f>'STUDENT NAMELIST'!C28</f>
        <v>2023PEC AI 124</v>
      </c>
      <c r="D40" s="61" t="str">
        <f>'STUDENT NAMELIST'!D28</f>
        <v>BOOMIGA V</v>
      </c>
      <c r="E40" s="62">
        <v>2</v>
      </c>
      <c r="F40" s="62">
        <v>1</v>
      </c>
      <c r="G40" s="62">
        <v>0</v>
      </c>
      <c r="H40" s="62">
        <v>0</v>
      </c>
      <c r="I40" s="62">
        <v>1</v>
      </c>
      <c r="J40" s="62">
        <v>2</v>
      </c>
      <c r="K40" s="62">
        <v>1</v>
      </c>
      <c r="L40" s="62">
        <v>2</v>
      </c>
      <c r="M40" s="62">
        <v>0</v>
      </c>
      <c r="N40" s="62">
        <v>0</v>
      </c>
      <c r="O40" s="66">
        <v>16</v>
      </c>
      <c r="P40" s="66">
        <v>0</v>
      </c>
      <c r="Q40" s="66">
        <v>0</v>
      </c>
      <c r="R40" s="66">
        <v>16</v>
      </c>
      <c r="S40" s="66">
        <v>14</v>
      </c>
      <c r="T40" s="66">
        <v>0</v>
      </c>
      <c r="U40" s="66">
        <v>16</v>
      </c>
      <c r="V40" s="66">
        <v>0</v>
      </c>
      <c r="W40" s="66">
        <v>0</v>
      </c>
      <c r="X40" s="66">
        <v>13</v>
      </c>
      <c r="Y40" s="62"/>
      <c r="Z40" s="62"/>
      <c r="AA40" s="67">
        <f t="shared" si="3"/>
        <v>84</v>
      </c>
      <c r="AB40" s="64">
        <f t="shared" ref="AB40:AC40" si="37">SUMIF($E$14:$N$14,"CO1",E40:N40)+IF(O40&gt;=0,SUMPRODUCT(($O$14:$Z$14="CO1")*(O40:Z40)*MOD(COLUMN($O$14:$Z$14)-COLUMN($O$14)+1,2))+SUMPRODUCT(($P$14:$Z$14="CO1")*(P40:Z40)*MOD(COLUMN($P$14:$Z$14)-COLUMN($P$14)+1,2)))</f>
        <v>35</v>
      </c>
      <c r="AC40" s="64">
        <f t="shared" si="37"/>
        <v>32</v>
      </c>
      <c r="AD40" s="64">
        <f t="shared" si="5"/>
        <v>13</v>
      </c>
      <c r="AE40" s="64">
        <f t="shared" si="6"/>
        <v>0</v>
      </c>
      <c r="AF40" s="64">
        <f t="shared" si="22"/>
        <v>0</v>
      </c>
      <c r="AG40" s="64">
        <f t="shared" si="7"/>
        <v>0</v>
      </c>
      <c r="AH40" s="44">
        <f t="shared" si="8"/>
        <v>80</v>
      </c>
      <c r="AI40" s="65">
        <f t="shared" si="13"/>
        <v>87.5</v>
      </c>
      <c r="AJ40" s="65">
        <f t="shared" si="14"/>
        <v>80</v>
      </c>
      <c r="AK40" s="65">
        <f t="shared" si="10"/>
        <v>65</v>
      </c>
      <c r="AL40" s="65"/>
      <c r="AM40" s="65"/>
      <c r="AN40" s="65"/>
      <c r="AO40" s="40"/>
      <c r="AP40" s="40"/>
      <c r="AQ40" s="40"/>
      <c r="AR40" s="34"/>
      <c r="AS40" s="34"/>
      <c r="AT40" s="34"/>
      <c r="AU40" s="34"/>
      <c r="AV40" s="34"/>
      <c r="AW40" s="34"/>
      <c r="AX40" s="34"/>
      <c r="AY40" s="34"/>
      <c r="AZ40" s="34"/>
      <c r="BA40" s="34"/>
      <c r="BB40" s="34"/>
      <c r="BC40" s="34"/>
      <c r="BD40" s="34"/>
      <c r="BE40" s="34"/>
    </row>
    <row r="41" spans="1:57" ht="30" customHeight="1" x14ac:dyDescent="0.2">
      <c r="A41" s="59">
        <v>25</v>
      </c>
      <c r="B41" s="60">
        <f>'STUDENT NAMELIST'!B29</f>
        <v>211423243069</v>
      </c>
      <c r="C41" s="60" t="str">
        <f>'STUDENT NAMELIST'!C29</f>
        <v>2023PEC AI 125</v>
      </c>
      <c r="D41" s="61" t="str">
        <f>'STUDENT NAMELIST'!D29</f>
        <v>BOOMIKA S</v>
      </c>
      <c r="E41" s="62">
        <v>2</v>
      </c>
      <c r="F41" s="62">
        <v>0</v>
      </c>
      <c r="G41" s="62">
        <v>1</v>
      </c>
      <c r="H41" s="62">
        <v>1</v>
      </c>
      <c r="I41" s="62">
        <v>2</v>
      </c>
      <c r="J41" s="62">
        <v>2</v>
      </c>
      <c r="K41" s="62">
        <v>0</v>
      </c>
      <c r="L41" s="62">
        <v>1</v>
      </c>
      <c r="M41" s="62">
        <v>2</v>
      </c>
      <c r="N41" s="62">
        <v>0</v>
      </c>
      <c r="O41" s="68"/>
      <c r="P41" s="62">
        <v>11</v>
      </c>
      <c r="Q41" s="62"/>
      <c r="R41" s="62">
        <v>14</v>
      </c>
      <c r="S41" s="62"/>
      <c r="T41" s="62">
        <v>14</v>
      </c>
      <c r="U41" s="62"/>
      <c r="V41" s="62">
        <v>16</v>
      </c>
      <c r="W41" s="62">
        <v>14</v>
      </c>
      <c r="X41" s="62"/>
      <c r="Y41" s="62"/>
      <c r="Z41" s="62"/>
      <c r="AA41" s="67">
        <f t="shared" si="3"/>
        <v>80</v>
      </c>
      <c r="AB41" s="64">
        <f t="shared" ref="AB41:AC41" si="38">SUMIF($E$14:$N$14,"CO1",E41:N41)+IF(O41&gt;=0,SUMPRODUCT(($O$14:$Z$14="CO1")*(O41:Z41)*MOD(COLUMN($O$14:$Z$14)-COLUMN($O$14)+1,2))+SUMPRODUCT(($P$14:$Z$14="CO1")*(P41:Z41)*MOD(COLUMN($P$14:$Z$14)-COLUMN($P$14)+1,2)))</f>
        <v>29</v>
      </c>
      <c r="AC41" s="64">
        <f t="shared" si="38"/>
        <v>29</v>
      </c>
      <c r="AD41" s="64">
        <f t="shared" si="5"/>
        <v>16</v>
      </c>
      <c r="AE41" s="64">
        <f t="shared" si="6"/>
        <v>0</v>
      </c>
      <c r="AF41" s="64">
        <f t="shared" si="22"/>
        <v>0</v>
      </c>
      <c r="AG41" s="64">
        <f t="shared" si="7"/>
        <v>0</v>
      </c>
      <c r="AH41" s="44">
        <f t="shared" si="8"/>
        <v>74</v>
      </c>
      <c r="AI41" s="65">
        <f t="shared" si="13"/>
        <v>72.5</v>
      </c>
      <c r="AJ41" s="65">
        <f t="shared" si="14"/>
        <v>72.5</v>
      </c>
      <c r="AK41" s="65">
        <f t="shared" si="10"/>
        <v>80</v>
      </c>
      <c r="AL41" s="65"/>
      <c r="AM41" s="65"/>
      <c r="AN41" s="65"/>
      <c r="AO41" s="40"/>
      <c r="AP41" s="40"/>
      <c r="AQ41" s="40"/>
      <c r="AR41" s="34"/>
      <c r="AS41" s="34"/>
      <c r="AT41" s="34"/>
      <c r="AU41" s="34"/>
      <c r="AV41" s="34"/>
      <c r="AW41" s="34"/>
      <c r="AX41" s="34"/>
      <c r="AY41" s="34"/>
      <c r="AZ41" s="34"/>
      <c r="BA41" s="34"/>
      <c r="BB41" s="34"/>
      <c r="BC41" s="34"/>
      <c r="BD41" s="34"/>
      <c r="BE41" s="34"/>
    </row>
    <row r="42" spans="1:57" ht="30" customHeight="1" x14ac:dyDescent="0.2">
      <c r="A42" s="59">
        <v>26</v>
      </c>
      <c r="B42" s="60">
        <f>'STUDENT NAMELIST'!B30</f>
        <v>211423243071</v>
      </c>
      <c r="C42" s="60" t="str">
        <f>'STUDENT NAMELIST'!C30</f>
        <v>2023PEC AI 126</v>
      </c>
      <c r="D42" s="61" t="str">
        <f>'STUDENT NAMELIST'!D30</f>
        <v>CAROLIN P</v>
      </c>
      <c r="E42" s="62">
        <v>1</v>
      </c>
      <c r="F42" s="62">
        <v>1</v>
      </c>
      <c r="G42" s="62">
        <v>2</v>
      </c>
      <c r="H42" s="62">
        <v>1</v>
      </c>
      <c r="I42" s="62">
        <v>0</v>
      </c>
      <c r="J42" s="62">
        <v>0</v>
      </c>
      <c r="K42" s="62">
        <v>2</v>
      </c>
      <c r="L42" s="62">
        <v>0</v>
      </c>
      <c r="M42" s="62">
        <v>0</v>
      </c>
      <c r="N42" s="62">
        <v>0</v>
      </c>
      <c r="O42" s="68">
        <v>15</v>
      </c>
      <c r="P42" s="62"/>
      <c r="Q42" s="62">
        <v>14</v>
      </c>
      <c r="R42" s="62"/>
      <c r="S42" s="62"/>
      <c r="T42" s="62">
        <v>16</v>
      </c>
      <c r="U42" s="62"/>
      <c r="V42" s="62">
        <v>16</v>
      </c>
      <c r="W42" s="62"/>
      <c r="X42" s="62">
        <v>16</v>
      </c>
      <c r="Y42" s="62"/>
      <c r="Z42" s="62"/>
      <c r="AA42" s="67">
        <f t="shared" si="3"/>
        <v>84</v>
      </c>
      <c r="AB42" s="64">
        <f t="shared" ref="AB42:AC42" si="39">SUMIF($E$14:$N$14,"CO1",E42:N42)+IF(O42&gt;=0,SUMPRODUCT(($O$14:$Z$14="CO1")*(O42:Z42)*MOD(COLUMN($O$14:$Z$14)-COLUMN($O$14)+1,2))+SUMPRODUCT(($P$14:$Z$14="CO1")*(P42:Z42)*MOD(COLUMN($P$14:$Z$14)-COLUMN($P$14)+1,2)))</f>
        <v>34</v>
      </c>
      <c r="AC42" s="64">
        <f t="shared" si="39"/>
        <v>18</v>
      </c>
      <c r="AD42" s="64">
        <f t="shared" si="5"/>
        <v>16</v>
      </c>
      <c r="AE42" s="64">
        <f t="shared" si="6"/>
        <v>0</v>
      </c>
      <c r="AF42" s="64">
        <f t="shared" si="22"/>
        <v>0</v>
      </c>
      <c r="AG42" s="64">
        <f t="shared" si="7"/>
        <v>0</v>
      </c>
      <c r="AH42" s="44">
        <f t="shared" si="8"/>
        <v>68</v>
      </c>
      <c r="AI42" s="65">
        <f t="shared" si="13"/>
        <v>85</v>
      </c>
      <c r="AJ42" s="65">
        <f t="shared" si="14"/>
        <v>45</v>
      </c>
      <c r="AK42" s="65">
        <f t="shared" si="10"/>
        <v>80</v>
      </c>
      <c r="AL42" s="65"/>
      <c r="AM42" s="65"/>
      <c r="AN42" s="65"/>
      <c r="AO42" s="40"/>
      <c r="AP42" s="40"/>
      <c r="AQ42" s="40"/>
      <c r="AR42" s="34"/>
      <c r="AS42" s="34"/>
      <c r="AT42" s="34"/>
      <c r="AU42" s="34"/>
      <c r="AV42" s="34"/>
      <c r="AW42" s="34"/>
      <c r="AX42" s="34"/>
      <c r="AY42" s="34"/>
      <c r="AZ42" s="34"/>
      <c r="BA42" s="34"/>
      <c r="BB42" s="34"/>
      <c r="BC42" s="34"/>
      <c r="BD42" s="34"/>
      <c r="BE42" s="34"/>
    </row>
    <row r="43" spans="1:57" ht="30" customHeight="1" x14ac:dyDescent="0.2">
      <c r="A43" s="59">
        <v>28</v>
      </c>
      <c r="B43" s="60">
        <f>'STUDENT NAMELIST'!B31</f>
        <v>211423243072</v>
      </c>
      <c r="C43" s="60" t="str">
        <f>'STUDENT NAMELIST'!C31</f>
        <v>2023PEC AI 127</v>
      </c>
      <c r="D43" s="61" t="str">
        <f>'STUDENT NAMELIST'!D31</f>
        <v>CAROLINE SATHYA G</v>
      </c>
      <c r="E43" s="62">
        <v>1</v>
      </c>
      <c r="F43" s="62">
        <v>0</v>
      </c>
      <c r="G43" s="62">
        <v>1</v>
      </c>
      <c r="H43" s="62">
        <v>0</v>
      </c>
      <c r="I43" s="62">
        <v>2</v>
      </c>
      <c r="J43" s="62">
        <v>2</v>
      </c>
      <c r="K43" s="62">
        <v>2</v>
      </c>
      <c r="L43" s="62">
        <v>1</v>
      </c>
      <c r="M43" s="62">
        <v>2</v>
      </c>
      <c r="N43" s="62">
        <v>1</v>
      </c>
      <c r="O43" s="68"/>
      <c r="P43" s="62">
        <v>15</v>
      </c>
      <c r="Q43" s="62"/>
      <c r="R43" s="62">
        <v>16</v>
      </c>
      <c r="S43" s="62"/>
      <c r="T43" s="62">
        <v>12</v>
      </c>
      <c r="U43" s="62">
        <v>16</v>
      </c>
      <c r="V43" s="62"/>
      <c r="W43" s="62">
        <v>16</v>
      </c>
      <c r="X43" s="62"/>
      <c r="Y43" s="62"/>
      <c r="Z43" s="62"/>
      <c r="AA43" s="67">
        <f t="shared" si="3"/>
        <v>87</v>
      </c>
      <c r="AB43" s="64">
        <f t="shared" ref="AB43:AC43" si="40">SUMIF($E$14:$N$14,"CO1",E43:N43)+IF(O43&gt;=0,SUMPRODUCT(($O$14:$Z$14="CO1")*(O43:Z43)*MOD(COLUMN($O$14:$Z$14)-COLUMN($O$14)+1,2))+SUMPRODUCT(($P$14:$Z$14="CO1")*(P43:Z43)*MOD(COLUMN($P$14:$Z$14)-COLUMN($P$14)+1,2)))</f>
        <v>33</v>
      </c>
      <c r="AC43" s="64">
        <f t="shared" si="40"/>
        <v>34</v>
      </c>
      <c r="AD43" s="64">
        <f t="shared" si="5"/>
        <v>19</v>
      </c>
      <c r="AE43" s="64">
        <f t="shared" si="6"/>
        <v>0</v>
      </c>
      <c r="AF43" s="64">
        <f t="shared" si="22"/>
        <v>0</v>
      </c>
      <c r="AG43" s="64">
        <f t="shared" si="7"/>
        <v>0</v>
      </c>
      <c r="AH43" s="44">
        <f t="shared" si="8"/>
        <v>86</v>
      </c>
      <c r="AI43" s="65">
        <f t="shared" si="13"/>
        <v>82.5</v>
      </c>
      <c r="AJ43" s="65">
        <f t="shared" si="14"/>
        <v>85</v>
      </c>
      <c r="AK43" s="65">
        <f t="shared" si="10"/>
        <v>95</v>
      </c>
      <c r="AL43" s="65"/>
      <c r="AM43" s="65"/>
      <c r="AN43" s="65"/>
      <c r="AO43" s="40"/>
      <c r="AP43" s="40"/>
      <c r="AQ43" s="40"/>
      <c r="AR43" s="34"/>
      <c r="AS43" s="34"/>
      <c r="AT43" s="34"/>
      <c r="AU43" s="34"/>
      <c r="AV43" s="34"/>
      <c r="AW43" s="34"/>
      <c r="AX43" s="34"/>
      <c r="AY43" s="34"/>
      <c r="AZ43" s="34"/>
      <c r="BA43" s="34"/>
      <c r="BB43" s="34"/>
      <c r="BC43" s="34"/>
      <c r="BD43" s="34"/>
      <c r="BE43" s="34"/>
    </row>
    <row r="44" spans="1:57" ht="30" customHeight="1" x14ac:dyDescent="0.2">
      <c r="A44" s="59">
        <v>28</v>
      </c>
      <c r="B44" s="60">
        <f>'STUDENT NAMELIST'!B32</f>
        <v>211423243073</v>
      </c>
      <c r="C44" s="60" t="str">
        <f>'STUDENT NAMELIST'!C32</f>
        <v>2023PEC AI 128</v>
      </c>
      <c r="D44" s="61" t="str">
        <f>'STUDENT NAMELIST'!D32</f>
        <v>CHAITRA V</v>
      </c>
      <c r="E44" s="62">
        <v>1</v>
      </c>
      <c r="F44" s="62">
        <v>1</v>
      </c>
      <c r="G44" s="62">
        <v>2</v>
      </c>
      <c r="H44" s="62">
        <v>0</v>
      </c>
      <c r="I44" s="62">
        <v>2</v>
      </c>
      <c r="J44" s="62">
        <v>1</v>
      </c>
      <c r="K44" s="62">
        <v>0</v>
      </c>
      <c r="L44" s="62">
        <v>0</v>
      </c>
      <c r="M44" s="62">
        <v>0</v>
      </c>
      <c r="N44" s="62">
        <v>1</v>
      </c>
      <c r="O44" s="66">
        <v>16</v>
      </c>
      <c r="P44" s="66">
        <v>0</v>
      </c>
      <c r="Q44" s="66">
        <v>0</v>
      </c>
      <c r="R44" s="66">
        <v>16</v>
      </c>
      <c r="S44" s="66">
        <v>14</v>
      </c>
      <c r="T44" s="66">
        <v>0</v>
      </c>
      <c r="U44" s="66">
        <v>16</v>
      </c>
      <c r="V44" s="66">
        <v>0</v>
      </c>
      <c r="W44" s="66">
        <v>0</v>
      </c>
      <c r="X44" s="66">
        <v>13</v>
      </c>
      <c r="Y44" s="62"/>
      <c r="Z44" s="62"/>
      <c r="AA44" s="67">
        <f t="shared" si="3"/>
        <v>83</v>
      </c>
      <c r="AB44" s="64">
        <f t="shared" ref="AB44:AC44" si="41">SUMIF($E$14:$N$14,"CO1",E44:N44)+IF(O44&gt;=0,SUMPRODUCT(($O$14:$Z$14="CO1")*(O44:Z44)*MOD(COLUMN($O$14:$Z$14)-COLUMN($O$14)+1,2))+SUMPRODUCT(($P$14:$Z$14="CO1")*(P44:Z44)*MOD(COLUMN($P$14:$Z$14)-COLUMN($P$14)+1,2)))</f>
        <v>36</v>
      </c>
      <c r="AC44" s="64">
        <f t="shared" si="41"/>
        <v>35</v>
      </c>
      <c r="AD44" s="64">
        <f t="shared" si="5"/>
        <v>14</v>
      </c>
      <c r="AE44" s="64">
        <f t="shared" si="6"/>
        <v>0</v>
      </c>
      <c r="AF44" s="64">
        <f t="shared" si="22"/>
        <v>0</v>
      </c>
      <c r="AG44" s="64">
        <f t="shared" si="7"/>
        <v>0</v>
      </c>
      <c r="AH44" s="44">
        <f t="shared" si="8"/>
        <v>85</v>
      </c>
      <c r="AI44" s="65">
        <f t="shared" si="13"/>
        <v>90</v>
      </c>
      <c r="AJ44" s="65">
        <f t="shared" si="14"/>
        <v>87.5</v>
      </c>
      <c r="AK44" s="65">
        <f t="shared" si="10"/>
        <v>70</v>
      </c>
      <c r="AL44" s="65"/>
      <c r="AM44" s="65"/>
      <c r="AN44" s="65"/>
      <c r="AO44" s="40"/>
      <c r="AP44" s="40"/>
      <c r="AQ44" s="40"/>
      <c r="AR44" s="34"/>
      <c r="AS44" s="34"/>
      <c r="AT44" s="34"/>
      <c r="AU44" s="34"/>
      <c r="AV44" s="34"/>
      <c r="AW44" s="34"/>
      <c r="AX44" s="34"/>
      <c r="AY44" s="34"/>
      <c r="AZ44" s="34"/>
      <c r="BA44" s="34"/>
      <c r="BB44" s="34"/>
      <c r="BC44" s="34"/>
      <c r="BD44" s="34"/>
      <c r="BE44" s="34"/>
    </row>
    <row r="45" spans="1:57" ht="30" customHeight="1" x14ac:dyDescent="0.2">
      <c r="A45" s="59">
        <v>29</v>
      </c>
      <c r="B45" s="60">
        <f>'STUDENT NAMELIST'!B33</f>
        <v>211423243075</v>
      </c>
      <c r="C45" s="60" t="str">
        <f>'STUDENT NAMELIST'!C33</f>
        <v>2023PEC AI 129</v>
      </c>
      <c r="D45" s="61" t="str">
        <f>'STUDENT NAMELIST'!D33</f>
        <v>CHAVA SAHITHI</v>
      </c>
      <c r="E45" s="62">
        <v>1</v>
      </c>
      <c r="F45" s="62">
        <v>2</v>
      </c>
      <c r="G45" s="62">
        <v>0</v>
      </c>
      <c r="H45" s="62">
        <v>2</v>
      </c>
      <c r="I45" s="62">
        <v>0</v>
      </c>
      <c r="J45" s="62">
        <v>1</v>
      </c>
      <c r="K45" s="62">
        <v>1</v>
      </c>
      <c r="L45" s="62">
        <v>1</v>
      </c>
      <c r="M45" s="62">
        <v>1</v>
      </c>
      <c r="N45" s="62">
        <v>1</v>
      </c>
      <c r="O45" s="66">
        <v>16</v>
      </c>
      <c r="P45" s="66">
        <v>0</v>
      </c>
      <c r="Q45" s="66">
        <v>0</v>
      </c>
      <c r="R45" s="66">
        <v>16</v>
      </c>
      <c r="S45" s="66">
        <v>14</v>
      </c>
      <c r="T45" s="66">
        <v>0</v>
      </c>
      <c r="U45" s="66">
        <v>16</v>
      </c>
      <c r="V45" s="66">
        <v>0</v>
      </c>
      <c r="W45" s="66">
        <v>0</v>
      </c>
      <c r="X45" s="66">
        <v>13</v>
      </c>
      <c r="Y45" s="62"/>
      <c r="Z45" s="62"/>
      <c r="AA45" s="67">
        <f t="shared" si="3"/>
        <v>85</v>
      </c>
      <c r="AB45" s="64">
        <f t="shared" ref="AB45:AC45" si="42">SUMIF($E$14:$N$14,"CO1",E45:N45)+IF(O45&gt;=0,SUMPRODUCT(($O$14:$Z$14="CO1")*(O45:Z45)*MOD(COLUMN($O$14:$Z$14)-COLUMN($O$14)+1,2))+SUMPRODUCT(($P$14:$Z$14="CO1")*(P45:Z45)*MOD(COLUMN($P$14:$Z$14)-COLUMN($P$14)+1,2)))</f>
        <v>37</v>
      </c>
      <c r="AC45" s="64">
        <f t="shared" si="42"/>
        <v>34</v>
      </c>
      <c r="AD45" s="64">
        <f t="shared" si="5"/>
        <v>15</v>
      </c>
      <c r="AE45" s="64">
        <f t="shared" si="6"/>
        <v>0</v>
      </c>
      <c r="AF45" s="64">
        <f t="shared" si="22"/>
        <v>0</v>
      </c>
      <c r="AG45" s="64">
        <f t="shared" si="7"/>
        <v>0</v>
      </c>
      <c r="AH45" s="44">
        <f t="shared" si="8"/>
        <v>86</v>
      </c>
      <c r="AI45" s="65">
        <f t="shared" si="13"/>
        <v>92.5</v>
      </c>
      <c r="AJ45" s="65">
        <f t="shared" si="14"/>
        <v>85</v>
      </c>
      <c r="AK45" s="65">
        <f t="shared" si="10"/>
        <v>75</v>
      </c>
      <c r="AL45" s="65"/>
      <c r="AM45" s="65"/>
      <c r="AN45" s="65"/>
      <c r="AO45" s="40"/>
      <c r="AP45" s="40"/>
      <c r="AQ45" s="40"/>
      <c r="AR45" s="34"/>
      <c r="AS45" s="34"/>
      <c r="AT45" s="34"/>
      <c r="AU45" s="34"/>
      <c r="AV45" s="34"/>
      <c r="AW45" s="34"/>
      <c r="AX45" s="34"/>
      <c r="AY45" s="34"/>
      <c r="AZ45" s="34"/>
      <c r="BA45" s="34"/>
      <c r="BB45" s="34"/>
      <c r="BC45" s="34"/>
      <c r="BD45" s="34"/>
      <c r="BE45" s="34"/>
    </row>
    <row r="46" spans="1:57" ht="30" customHeight="1" x14ac:dyDescent="0.2">
      <c r="A46" s="59">
        <v>30</v>
      </c>
      <c r="B46" s="60">
        <f>'STUDENT NAMELIST'!B34</f>
        <v>211423243076</v>
      </c>
      <c r="C46" s="60" t="str">
        <f>'STUDENT NAMELIST'!C34</f>
        <v>2023PEC AI 130</v>
      </c>
      <c r="D46" s="61" t="str">
        <f>'STUDENT NAMELIST'!D34</f>
        <v>CHINTAMANENI UMA SUMASWI</v>
      </c>
      <c r="E46" s="62">
        <v>2</v>
      </c>
      <c r="F46" s="62">
        <v>1</v>
      </c>
      <c r="G46" s="62">
        <v>0</v>
      </c>
      <c r="H46" s="62">
        <v>0</v>
      </c>
      <c r="I46" s="62">
        <v>1</v>
      </c>
      <c r="J46" s="62">
        <v>2</v>
      </c>
      <c r="K46" s="62">
        <v>2</v>
      </c>
      <c r="L46" s="62">
        <v>1</v>
      </c>
      <c r="M46" s="62">
        <v>0</v>
      </c>
      <c r="N46" s="62">
        <v>1</v>
      </c>
      <c r="O46" s="68">
        <v>14</v>
      </c>
      <c r="P46" s="62"/>
      <c r="Q46" s="62">
        <v>14</v>
      </c>
      <c r="R46" s="62"/>
      <c r="S46" s="62">
        <v>14</v>
      </c>
      <c r="T46" s="62"/>
      <c r="U46" s="62">
        <v>14</v>
      </c>
      <c r="V46" s="62"/>
      <c r="W46" s="62">
        <v>14</v>
      </c>
      <c r="X46" s="62"/>
      <c r="Y46" s="62"/>
      <c r="Z46" s="62"/>
      <c r="AA46" s="67">
        <f t="shared" si="3"/>
        <v>80</v>
      </c>
      <c r="AB46" s="64">
        <f t="shared" ref="AB46:AC46" si="43">SUMIF($E$14:$N$14,"CO1",E46:N46)+IF(O46&gt;=0,SUMPRODUCT(($O$14:$Z$14="CO1")*(O46:Z46)*MOD(COLUMN($O$14:$Z$14)-COLUMN($O$14)+1,2))+SUMPRODUCT(($P$14:$Z$14="CO1")*(P46:Z46)*MOD(COLUMN($P$14:$Z$14)-COLUMN($P$14)+1,2)))</f>
        <v>31</v>
      </c>
      <c r="AC46" s="64">
        <f t="shared" si="43"/>
        <v>30</v>
      </c>
      <c r="AD46" s="64">
        <f t="shared" si="5"/>
        <v>15</v>
      </c>
      <c r="AE46" s="64">
        <f t="shared" si="6"/>
        <v>0</v>
      </c>
      <c r="AF46" s="64">
        <f t="shared" si="22"/>
        <v>0</v>
      </c>
      <c r="AG46" s="64">
        <f t="shared" si="7"/>
        <v>0</v>
      </c>
      <c r="AH46" s="44">
        <f t="shared" si="8"/>
        <v>76</v>
      </c>
      <c r="AI46" s="65">
        <f t="shared" si="13"/>
        <v>77.5</v>
      </c>
      <c r="AJ46" s="65">
        <f t="shared" si="14"/>
        <v>75</v>
      </c>
      <c r="AK46" s="65">
        <f t="shared" si="10"/>
        <v>75</v>
      </c>
      <c r="AL46" s="65"/>
      <c r="AM46" s="65"/>
      <c r="AN46" s="65"/>
      <c r="AO46" s="40"/>
      <c r="AP46" s="40"/>
      <c r="AQ46" s="40"/>
      <c r="AR46" s="34"/>
      <c r="AS46" s="34"/>
      <c r="AT46" s="34"/>
      <c r="AU46" s="34"/>
      <c r="AV46" s="34"/>
      <c r="AW46" s="34"/>
      <c r="AX46" s="34"/>
      <c r="AY46" s="34"/>
      <c r="AZ46" s="34"/>
      <c r="BA46" s="34"/>
      <c r="BB46" s="34"/>
      <c r="BC46" s="34"/>
      <c r="BD46" s="34"/>
      <c r="BE46" s="34"/>
    </row>
    <row r="47" spans="1:57" ht="30" customHeight="1" x14ac:dyDescent="0.2">
      <c r="A47" s="59">
        <v>31</v>
      </c>
      <c r="B47" s="60">
        <f>'STUDENT NAMELIST'!B35</f>
        <v>211423243078</v>
      </c>
      <c r="C47" s="60" t="str">
        <f>'STUDENT NAMELIST'!C35</f>
        <v>2023PEC AI 131</v>
      </c>
      <c r="D47" s="61" t="str">
        <f>'STUDENT NAMELIST'!D35</f>
        <v>DARSHANA K P</v>
      </c>
      <c r="E47" s="62">
        <v>0</v>
      </c>
      <c r="F47" s="62">
        <v>0</v>
      </c>
      <c r="G47" s="62">
        <v>0</v>
      </c>
      <c r="H47" s="62">
        <v>0</v>
      </c>
      <c r="I47" s="62">
        <v>1</v>
      </c>
      <c r="J47" s="62">
        <v>1</v>
      </c>
      <c r="K47" s="62">
        <v>2</v>
      </c>
      <c r="L47" s="62">
        <v>1</v>
      </c>
      <c r="M47" s="62">
        <v>1</v>
      </c>
      <c r="N47" s="62">
        <v>1</v>
      </c>
      <c r="O47" s="66">
        <v>16</v>
      </c>
      <c r="P47" s="66">
        <v>0</v>
      </c>
      <c r="Q47" s="66">
        <v>0</v>
      </c>
      <c r="R47" s="66">
        <v>16</v>
      </c>
      <c r="S47" s="66">
        <v>14</v>
      </c>
      <c r="T47" s="66">
        <v>0</v>
      </c>
      <c r="U47" s="66">
        <v>16</v>
      </c>
      <c r="V47" s="66">
        <v>0</v>
      </c>
      <c r="W47" s="66">
        <v>0</v>
      </c>
      <c r="X47" s="66">
        <v>13</v>
      </c>
      <c r="Y47" s="62"/>
      <c r="Z47" s="62"/>
      <c r="AA47" s="67">
        <f t="shared" si="3"/>
        <v>82</v>
      </c>
      <c r="AB47" s="64">
        <f t="shared" ref="AB47:AC47" si="44">SUMIF($E$14:$N$14,"CO1",E47:N47)+IF(O47&gt;=0,SUMPRODUCT(($O$14:$Z$14="CO1")*(O47:Z47)*MOD(COLUMN($O$14:$Z$14)-COLUMN($O$14)+1,2))+SUMPRODUCT(($P$14:$Z$14="CO1")*(P47:Z47)*MOD(COLUMN($P$14:$Z$14)-COLUMN($P$14)+1,2)))</f>
        <v>32</v>
      </c>
      <c r="AC47" s="64">
        <f t="shared" si="44"/>
        <v>31</v>
      </c>
      <c r="AD47" s="64">
        <f t="shared" si="5"/>
        <v>15</v>
      </c>
      <c r="AE47" s="64">
        <f t="shared" si="6"/>
        <v>0</v>
      </c>
      <c r="AF47" s="64">
        <f t="shared" si="22"/>
        <v>0</v>
      </c>
      <c r="AG47" s="64">
        <f t="shared" si="7"/>
        <v>0</v>
      </c>
      <c r="AH47" s="44">
        <f t="shared" si="8"/>
        <v>78</v>
      </c>
      <c r="AI47" s="65">
        <f t="shared" si="13"/>
        <v>80</v>
      </c>
      <c r="AJ47" s="65">
        <f t="shared" si="14"/>
        <v>77.5</v>
      </c>
      <c r="AK47" s="65">
        <f t="shared" si="10"/>
        <v>75</v>
      </c>
      <c r="AL47" s="65"/>
      <c r="AM47" s="65"/>
      <c r="AN47" s="65"/>
      <c r="AO47" s="40"/>
      <c r="AP47" s="40"/>
      <c r="AQ47" s="40"/>
      <c r="AR47" s="34"/>
      <c r="AS47" s="34"/>
      <c r="AT47" s="34"/>
      <c r="AU47" s="34"/>
      <c r="AV47" s="34"/>
      <c r="AW47" s="34"/>
      <c r="AX47" s="34"/>
      <c r="AY47" s="34"/>
      <c r="AZ47" s="34"/>
      <c r="BA47" s="34"/>
      <c r="BB47" s="34"/>
      <c r="BC47" s="34"/>
      <c r="BD47" s="34"/>
      <c r="BE47" s="34"/>
    </row>
    <row r="48" spans="1:57" ht="30" customHeight="1" x14ac:dyDescent="0.2">
      <c r="A48" s="59">
        <v>32</v>
      </c>
      <c r="B48" s="60">
        <f>'STUDENT NAMELIST'!B36</f>
        <v>211423243079</v>
      </c>
      <c r="C48" s="60" t="str">
        <f>'STUDENT NAMELIST'!C36</f>
        <v>2023PEC AI 132</v>
      </c>
      <c r="D48" s="61" t="str">
        <f>'STUDENT NAMELIST'!D36</f>
        <v>DARSHINI SIVA SRI M S</v>
      </c>
      <c r="E48" s="62">
        <v>1</v>
      </c>
      <c r="F48" s="62">
        <v>2</v>
      </c>
      <c r="G48" s="62">
        <v>0</v>
      </c>
      <c r="H48" s="62">
        <v>1</v>
      </c>
      <c r="I48" s="62">
        <v>0</v>
      </c>
      <c r="J48" s="62">
        <v>1</v>
      </c>
      <c r="K48" s="62">
        <v>1</v>
      </c>
      <c r="L48" s="62">
        <v>0</v>
      </c>
      <c r="M48" s="62">
        <v>0</v>
      </c>
      <c r="N48" s="62">
        <v>2</v>
      </c>
      <c r="O48" s="68">
        <v>14</v>
      </c>
      <c r="P48" s="62"/>
      <c r="Q48" s="62">
        <v>14</v>
      </c>
      <c r="R48" s="62"/>
      <c r="S48" s="62">
        <v>14</v>
      </c>
      <c r="T48" s="62"/>
      <c r="U48" s="62">
        <v>14</v>
      </c>
      <c r="V48" s="62"/>
      <c r="W48" s="62">
        <v>14</v>
      </c>
      <c r="X48" s="62"/>
      <c r="Y48" s="62"/>
      <c r="Z48" s="62"/>
      <c r="AA48" s="67">
        <f t="shared" si="3"/>
        <v>78</v>
      </c>
      <c r="AB48" s="64">
        <f t="shared" ref="AB48:AC48" si="45">SUMIF($E$14:$N$14,"CO1",E48:N48)+IF(O48&gt;=0,SUMPRODUCT(($O$14:$Z$14="CO1")*(O48:Z48)*MOD(COLUMN($O$14:$Z$14)-COLUMN($O$14)+1,2))+SUMPRODUCT(($P$14:$Z$14="CO1")*(P48:Z48)*MOD(COLUMN($P$14:$Z$14)-COLUMN($P$14)+1,2)))</f>
        <v>32</v>
      </c>
      <c r="AC48" s="64">
        <f t="shared" si="45"/>
        <v>31</v>
      </c>
      <c r="AD48" s="64">
        <f t="shared" si="5"/>
        <v>16</v>
      </c>
      <c r="AE48" s="64">
        <f t="shared" si="6"/>
        <v>0</v>
      </c>
      <c r="AF48" s="64">
        <f t="shared" si="22"/>
        <v>0</v>
      </c>
      <c r="AG48" s="64">
        <f t="shared" si="7"/>
        <v>0</v>
      </c>
      <c r="AH48" s="44">
        <f t="shared" si="8"/>
        <v>79</v>
      </c>
      <c r="AI48" s="65">
        <f t="shared" si="13"/>
        <v>80</v>
      </c>
      <c r="AJ48" s="65">
        <f t="shared" si="14"/>
        <v>77.5</v>
      </c>
      <c r="AK48" s="65">
        <f t="shared" si="10"/>
        <v>80</v>
      </c>
      <c r="AL48" s="65"/>
      <c r="AM48" s="65"/>
      <c r="AN48" s="65"/>
      <c r="AO48" s="40"/>
      <c r="AP48" s="40"/>
      <c r="AQ48" s="40"/>
      <c r="AR48" s="34"/>
      <c r="AS48" s="34"/>
      <c r="AT48" s="34"/>
      <c r="AU48" s="34"/>
      <c r="AV48" s="34"/>
      <c r="AW48" s="34"/>
      <c r="AX48" s="34"/>
      <c r="AY48" s="34"/>
      <c r="AZ48" s="34"/>
      <c r="BA48" s="34"/>
      <c r="BB48" s="34"/>
      <c r="BC48" s="34"/>
      <c r="BD48" s="34"/>
      <c r="BE48" s="34"/>
    </row>
    <row r="49" spans="1:57" ht="30" customHeight="1" x14ac:dyDescent="0.2">
      <c r="A49" s="59">
        <v>33</v>
      </c>
      <c r="B49" s="60">
        <f>'STUDENT NAMELIST'!B37</f>
        <v>211423243080</v>
      </c>
      <c r="C49" s="60" t="str">
        <f>'STUDENT NAMELIST'!C37</f>
        <v>2023PEC AI 133</v>
      </c>
      <c r="D49" s="61" t="str">
        <f>'STUDENT NAMELIST'!D37</f>
        <v>DEEKSHITHA SELVAM</v>
      </c>
      <c r="E49" s="62">
        <v>2</v>
      </c>
      <c r="F49" s="62">
        <v>2</v>
      </c>
      <c r="G49" s="62">
        <v>2</v>
      </c>
      <c r="H49" s="62">
        <v>2</v>
      </c>
      <c r="I49" s="62">
        <v>1</v>
      </c>
      <c r="J49" s="62">
        <v>0</v>
      </c>
      <c r="K49" s="62">
        <v>0</v>
      </c>
      <c r="L49" s="62">
        <v>0</v>
      </c>
      <c r="M49" s="62">
        <v>2</v>
      </c>
      <c r="N49" s="62">
        <v>0</v>
      </c>
      <c r="O49" s="68">
        <v>14</v>
      </c>
      <c r="P49" s="62"/>
      <c r="Q49" s="62">
        <v>14</v>
      </c>
      <c r="R49" s="62"/>
      <c r="S49" s="62">
        <v>14</v>
      </c>
      <c r="T49" s="62"/>
      <c r="U49" s="62">
        <v>14</v>
      </c>
      <c r="V49" s="62"/>
      <c r="W49" s="62">
        <v>14</v>
      </c>
      <c r="X49" s="62"/>
      <c r="Y49" s="62"/>
      <c r="Z49" s="62"/>
      <c r="AA49" s="67">
        <f t="shared" si="3"/>
        <v>81</v>
      </c>
      <c r="AB49" s="64">
        <f t="shared" ref="AB49:AC49" si="46">SUMIF($E$14:$N$14,"CO1",E49:N49)+IF(O49&gt;=0,SUMPRODUCT(($O$14:$Z$14="CO1")*(O49:Z49)*MOD(COLUMN($O$14:$Z$14)-COLUMN($O$14)+1,2))+SUMPRODUCT(($P$14:$Z$14="CO1")*(P49:Z49)*MOD(COLUMN($P$14:$Z$14)-COLUMN($P$14)+1,2)))</f>
        <v>36</v>
      </c>
      <c r="AC49" s="64">
        <f t="shared" si="46"/>
        <v>35</v>
      </c>
      <c r="AD49" s="64">
        <f t="shared" si="5"/>
        <v>16</v>
      </c>
      <c r="AE49" s="64">
        <f t="shared" si="6"/>
        <v>0</v>
      </c>
      <c r="AF49" s="64">
        <f t="shared" si="22"/>
        <v>0</v>
      </c>
      <c r="AG49" s="64">
        <f t="shared" si="7"/>
        <v>0</v>
      </c>
      <c r="AH49" s="44">
        <f t="shared" si="8"/>
        <v>87</v>
      </c>
      <c r="AI49" s="65">
        <f t="shared" si="13"/>
        <v>90</v>
      </c>
      <c r="AJ49" s="65">
        <f t="shared" si="14"/>
        <v>87.5</v>
      </c>
      <c r="AK49" s="65">
        <f t="shared" si="10"/>
        <v>80</v>
      </c>
      <c r="AL49" s="65"/>
      <c r="AM49" s="65"/>
      <c r="AN49" s="65"/>
      <c r="AO49" s="40"/>
      <c r="AP49" s="40"/>
      <c r="AQ49" s="40"/>
      <c r="AR49" s="34"/>
      <c r="AS49" s="34"/>
      <c r="AT49" s="34"/>
      <c r="AU49" s="34"/>
      <c r="AV49" s="34"/>
      <c r="AW49" s="34"/>
      <c r="AX49" s="34"/>
      <c r="AY49" s="34"/>
      <c r="AZ49" s="34"/>
      <c r="BA49" s="34"/>
      <c r="BB49" s="34"/>
      <c r="BC49" s="34"/>
      <c r="BD49" s="34"/>
      <c r="BE49" s="34"/>
    </row>
    <row r="50" spans="1:57" ht="30" customHeight="1" x14ac:dyDescent="0.2">
      <c r="A50" s="59">
        <v>34</v>
      </c>
      <c r="B50" s="60">
        <f>'STUDENT NAMELIST'!B38</f>
        <v>211423243083</v>
      </c>
      <c r="C50" s="60" t="str">
        <f>'STUDENT NAMELIST'!C38</f>
        <v>2023PEC AI 134</v>
      </c>
      <c r="D50" s="61" t="str">
        <f>'STUDENT NAMELIST'!D38</f>
        <v>DEEPAMANASHA M</v>
      </c>
      <c r="E50" s="62">
        <v>2</v>
      </c>
      <c r="F50" s="62">
        <v>0</v>
      </c>
      <c r="G50" s="62">
        <v>1</v>
      </c>
      <c r="H50" s="62">
        <v>2</v>
      </c>
      <c r="I50" s="62">
        <v>2</v>
      </c>
      <c r="J50" s="62">
        <v>0</v>
      </c>
      <c r="K50" s="62">
        <v>0</v>
      </c>
      <c r="L50" s="62">
        <v>2</v>
      </c>
      <c r="M50" s="62">
        <v>2</v>
      </c>
      <c r="N50" s="62">
        <v>1</v>
      </c>
      <c r="O50" s="68">
        <v>14</v>
      </c>
      <c r="P50" s="62"/>
      <c r="Q50" s="62">
        <v>14</v>
      </c>
      <c r="R50" s="62"/>
      <c r="S50" s="62">
        <v>14</v>
      </c>
      <c r="T50" s="62"/>
      <c r="U50" s="62">
        <v>14</v>
      </c>
      <c r="V50" s="62"/>
      <c r="W50" s="62">
        <v>14</v>
      </c>
      <c r="X50" s="62"/>
      <c r="Y50" s="62"/>
      <c r="Z50" s="62"/>
      <c r="AA50" s="67">
        <f t="shared" si="3"/>
        <v>82</v>
      </c>
      <c r="AB50" s="64">
        <f t="shared" ref="AB50:AC50" si="47">SUMIF($E$14:$N$14,"CO1",E50:N50)+IF(O50&gt;=0,SUMPRODUCT(($O$14:$Z$14="CO1")*(O50:Z50)*MOD(COLUMN($O$14:$Z$14)-COLUMN($O$14)+1,2))+SUMPRODUCT(($P$14:$Z$14="CO1")*(P50:Z50)*MOD(COLUMN($P$14:$Z$14)-COLUMN($P$14)+1,2)))</f>
        <v>33</v>
      </c>
      <c r="AC50" s="64">
        <f t="shared" si="47"/>
        <v>33</v>
      </c>
      <c r="AD50" s="64">
        <f t="shared" si="5"/>
        <v>17</v>
      </c>
      <c r="AE50" s="64">
        <f t="shared" si="6"/>
        <v>0</v>
      </c>
      <c r="AF50" s="64">
        <f t="shared" si="22"/>
        <v>0</v>
      </c>
      <c r="AG50" s="64">
        <f t="shared" si="7"/>
        <v>0</v>
      </c>
      <c r="AH50" s="44">
        <f t="shared" si="8"/>
        <v>83</v>
      </c>
      <c r="AI50" s="65">
        <f t="shared" si="13"/>
        <v>82.5</v>
      </c>
      <c r="AJ50" s="65">
        <f t="shared" si="14"/>
        <v>82.5</v>
      </c>
      <c r="AK50" s="65">
        <f t="shared" si="10"/>
        <v>85</v>
      </c>
      <c r="AL50" s="65"/>
      <c r="AM50" s="65"/>
      <c r="AN50" s="65"/>
      <c r="AO50" s="40"/>
      <c r="AP50" s="40"/>
      <c r="AQ50" s="40"/>
      <c r="AR50" s="34"/>
      <c r="AS50" s="34"/>
      <c r="AT50" s="34"/>
      <c r="AU50" s="34"/>
      <c r="AV50" s="34"/>
      <c r="AW50" s="34"/>
      <c r="AX50" s="34"/>
      <c r="AY50" s="34"/>
      <c r="AZ50" s="34"/>
      <c r="BA50" s="34"/>
      <c r="BB50" s="34"/>
      <c r="BC50" s="34"/>
      <c r="BD50" s="34"/>
      <c r="BE50" s="34"/>
    </row>
    <row r="51" spans="1:57" ht="30" customHeight="1" x14ac:dyDescent="0.2">
      <c r="A51" s="59">
        <v>35</v>
      </c>
      <c r="B51" s="60">
        <f>'STUDENT NAMELIST'!B39</f>
        <v>211423243085</v>
      </c>
      <c r="C51" s="60" t="str">
        <f>'STUDENT NAMELIST'!C39</f>
        <v>2023PEC AI 135</v>
      </c>
      <c r="D51" s="61" t="str">
        <f>'STUDENT NAMELIST'!D39</f>
        <v>DEEPTHIKA S</v>
      </c>
      <c r="E51" s="62">
        <v>2</v>
      </c>
      <c r="F51" s="62">
        <v>1</v>
      </c>
      <c r="G51" s="62">
        <v>2</v>
      </c>
      <c r="H51" s="62">
        <v>2</v>
      </c>
      <c r="I51" s="62">
        <v>2</v>
      </c>
      <c r="J51" s="62">
        <v>0</v>
      </c>
      <c r="K51" s="62">
        <v>0</v>
      </c>
      <c r="L51" s="62">
        <v>2</v>
      </c>
      <c r="M51" s="62">
        <v>1</v>
      </c>
      <c r="N51" s="62">
        <v>0</v>
      </c>
      <c r="O51" s="68">
        <v>12</v>
      </c>
      <c r="P51" s="62"/>
      <c r="Q51" s="62">
        <v>12</v>
      </c>
      <c r="R51" s="62"/>
      <c r="S51" s="62">
        <v>14</v>
      </c>
      <c r="T51" s="62"/>
      <c r="U51" s="62">
        <v>15</v>
      </c>
      <c r="V51" s="62"/>
      <c r="W51" s="62">
        <v>16</v>
      </c>
      <c r="X51" s="62"/>
      <c r="Y51" s="62"/>
      <c r="Z51" s="62"/>
      <c r="AA51" s="67">
        <f t="shared" si="3"/>
        <v>81</v>
      </c>
      <c r="AB51" s="64">
        <f t="shared" ref="AB51:AC51" si="48">SUMIF($E$14:$N$14,"CO1",E51:N51)+IF(O51&gt;=0,SUMPRODUCT(($O$14:$Z$14="CO1")*(O51:Z51)*MOD(COLUMN($O$14:$Z$14)-COLUMN($O$14)+1,2))+SUMPRODUCT(($P$14:$Z$14="CO1")*(P51:Z51)*MOD(COLUMN($P$14:$Z$14)-COLUMN($P$14)+1,2)))</f>
        <v>31</v>
      </c>
      <c r="AC51" s="64">
        <f t="shared" si="48"/>
        <v>33</v>
      </c>
      <c r="AD51" s="64">
        <f t="shared" si="5"/>
        <v>17</v>
      </c>
      <c r="AE51" s="64">
        <f t="shared" si="6"/>
        <v>0</v>
      </c>
      <c r="AF51" s="64">
        <f t="shared" si="22"/>
        <v>0</v>
      </c>
      <c r="AG51" s="64">
        <f t="shared" si="7"/>
        <v>0</v>
      </c>
      <c r="AH51" s="44">
        <f t="shared" si="8"/>
        <v>81</v>
      </c>
      <c r="AI51" s="65">
        <f t="shared" si="13"/>
        <v>77.5</v>
      </c>
      <c r="AJ51" s="65">
        <f t="shared" si="14"/>
        <v>82.5</v>
      </c>
      <c r="AK51" s="65">
        <f t="shared" si="10"/>
        <v>85</v>
      </c>
      <c r="AL51" s="65"/>
      <c r="AM51" s="65"/>
      <c r="AN51" s="65"/>
      <c r="AO51" s="40"/>
      <c r="AP51" s="40"/>
      <c r="AQ51" s="40"/>
      <c r="AR51" s="34"/>
      <c r="AS51" s="34"/>
      <c r="AT51" s="34"/>
      <c r="AU51" s="34"/>
      <c r="AV51" s="34"/>
      <c r="AW51" s="34"/>
      <c r="AX51" s="34"/>
      <c r="AY51" s="34"/>
      <c r="AZ51" s="34"/>
      <c r="BA51" s="34"/>
      <c r="BB51" s="34"/>
      <c r="BC51" s="34"/>
      <c r="BD51" s="34"/>
      <c r="BE51" s="34"/>
    </row>
    <row r="52" spans="1:57" ht="30" customHeight="1" x14ac:dyDescent="0.2">
      <c r="A52" s="59">
        <v>36</v>
      </c>
      <c r="B52" s="60">
        <f>'STUDENT NAMELIST'!B40</f>
        <v>211423243086</v>
      </c>
      <c r="C52" s="60" t="str">
        <f>'STUDENT NAMELIST'!C40</f>
        <v>2023PEC AI 136</v>
      </c>
      <c r="D52" s="61" t="str">
        <f>'STUDENT NAMELIST'!D40</f>
        <v>DENISHA S</v>
      </c>
      <c r="E52" s="62">
        <v>0</v>
      </c>
      <c r="F52" s="62">
        <v>0</v>
      </c>
      <c r="G52" s="62">
        <v>0</v>
      </c>
      <c r="H52" s="62">
        <v>0</v>
      </c>
      <c r="I52" s="62">
        <v>2</v>
      </c>
      <c r="J52" s="62">
        <v>2</v>
      </c>
      <c r="K52" s="62">
        <v>0</v>
      </c>
      <c r="L52" s="62">
        <v>0</v>
      </c>
      <c r="M52" s="62">
        <v>1</v>
      </c>
      <c r="N52" s="62">
        <v>0</v>
      </c>
      <c r="O52" s="66">
        <v>16</v>
      </c>
      <c r="P52" s="66">
        <v>0</v>
      </c>
      <c r="Q52" s="66">
        <v>0</v>
      </c>
      <c r="R52" s="66">
        <v>16</v>
      </c>
      <c r="S52" s="66">
        <v>14</v>
      </c>
      <c r="T52" s="66">
        <v>0</v>
      </c>
      <c r="U52" s="66">
        <v>16</v>
      </c>
      <c r="V52" s="66">
        <v>0</v>
      </c>
      <c r="W52" s="66">
        <v>0</v>
      </c>
      <c r="X52" s="66">
        <v>13</v>
      </c>
      <c r="Y52" s="62"/>
      <c r="Z52" s="62"/>
      <c r="AA52" s="67">
        <f t="shared" si="3"/>
        <v>80</v>
      </c>
      <c r="AB52" s="64">
        <f t="shared" ref="AB52:AC52" si="49">SUMIF($E$14:$N$14,"CO1",E52:N52)+IF(O52&gt;=0,SUMPRODUCT(($O$14:$Z$14="CO1")*(O52:Z52)*MOD(COLUMN($O$14:$Z$14)-COLUMN($O$14)+1,2))+SUMPRODUCT(($P$14:$Z$14="CO1")*(P52:Z52)*MOD(COLUMN($P$14:$Z$14)-COLUMN($P$14)+1,2)))</f>
        <v>32</v>
      </c>
      <c r="AC52" s="64">
        <f t="shared" si="49"/>
        <v>32</v>
      </c>
      <c r="AD52" s="64">
        <f t="shared" si="5"/>
        <v>14</v>
      </c>
      <c r="AE52" s="64">
        <f t="shared" si="6"/>
        <v>0</v>
      </c>
      <c r="AF52" s="64">
        <f t="shared" si="22"/>
        <v>0</v>
      </c>
      <c r="AG52" s="64">
        <f t="shared" si="7"/>
        <v>0</v>
      </c>
      <c r="AH52" s="44">
        <f t="shared" si="8"/>
        <v>78</v>
      </c>
      <c r="AI52" s="65">
        <f t="shared" si="13"/>
        <v>80</v>
      </c>
      <c r="AJ52" s="65">
        <f t="shared" si="14"/>
        <v>80</v>
      </c>
      <c r="AK52" s="65">
        <f t="shared" si="10"/>
        <v>70</v>
      </c>
      <c r="AL52" s="65"/>
      <c r="AM52" s="65"/>
      <c r="AN52" s="65"/>
      <c r="AO52" s="40"/>
      <c r="AP52" s="40"/>
      <c r="AQ52" s="40"/>
      <c r="AR52" s="34"/>
      <c r="AS52" s="34"/>
      <c r="AT52" s="34"/>
      <c r="AU52" s="34"/>
      <c r="AV52" s="34"/>
      <c r="AW52" s="34"/>
      <c r="AX52" s="34"/>
      <c r="AY52" s="34"/>
      <c r="AZ52" s="34"/>
      <c r="BA52" s="34"/>
      <c r="BB52" s="34"/>
      <c r="BC52" s="34"/>
      <c r="BD52" s="34"/>
      <c r="BE52" s="34"/>
    </row>
    <row r="53" spans="1:57" ht="30" customHeight="1" x14ac:dyDescent="0.2">
      <c r="A53" s="59">
        <v>38</v>
      </c>
      <c r="B53" s="60">
        <f>'STUDENT NAMELIST'!B41</f>
        <v>211423243087</v>
      </c>
      <c r="C53" s="60" t="str">
        <f>'STUDENT NAMELIST'!C41</f>
        <v>2023PEC AI 137</v>
      </c>
      <c r="D53" s="61" t="str">
        <f>'STUDENT NAMELIST'!D41</f>
        <v>DEVADHARSHINI G</v>
      </c>
      <c r="E53" s="62">
        <v>0</v>
      </c>
      <c r="F53" s="62">
        <v>0</v>
      </c>
      <c r="G53" s="62">
        <v>0</v>
      </c>
      <c r="H53" s="62">
        <v>1</v>
      </c>
      <c r="I53" s="62">
        <v>0</v>
      </c>
      <c r="J53" s="62">
        <v>1</v>
      </c>
      <c r="K53" s="62">
        <v>0</v>
      </c>
      <c r="L53" s="62">
        <v>0</v>
      </c>
      <c r="M53" s="62">
        <v>0</v>
      </c>
      <c r="N53" s="62">
        <v>1</v>
      </c>
      <c r="O53" s="68"/>
      <c r="P53" s="62">
        <v>11</v>
      </c>
      <c r="Q53" s="62"/>
      <c r="R53" s="62">
        <v>14</v>
      </c>
      <c r="S53" s="62"/>
      <c r="T53" s="62">
        <v>14</v>
      </c>
      <c r="U53" s="62"/>
      <c r="V53" s="62">
        <v>16</v>
      </c>
      <c r="W53" s="62">
        <v>14</v>
      </c>
      <c r="X53" s="62"/>
      <c r="Y53" s="62"/>
      <c r="Z53" s="62"/>
      <c r="AA53" s="67">
        <f t="shared" si="3"/>
        <v>72</v>
      </c>
      <c r="AB53" s="64">
        <f t="shared" ref="AB53:AC53" si="50">SUMIF($E$14:$N$14,"CO1",E53:N53)+IF(O53&gt;=0,SUMPRODUCT(($O$14:$Z$14="CO1")*(O53:Z53)*MOD(COLUMN($O$14:$Z$14)-COLUMN($O$14)+1,2))+SUMPRODUCT(($P$14:$Z$14="CO1")*(P53:Z53)*MOD(COLUMN($P$14:$Z$14)-COLUMN($P$14)+1,2)))</f>
        <v>26</v>
      </c>
      <c r="AC53" s="64">
        <f t="shared" si="50"/>
        <v>26</v>
      </c>
      <c r="AD53" s="64">
        <f t="shared" si="5"/>
        <v>15</v>
      </c>
      <c r="AE53" s="64">
        <f t="shared" si="6"/>
        <v>0</v>
      </c>
      <c r="AF53" s="64">
        <f t="shared" si="22"/>
        <v>0</v>
      </c>
      <c r="AG53" s="64">
        <f t="shared" si="7"/>
        <v>0</v>
      </c>
      <c r="AH53" s="44">
        <f t="shared" si="8"/>
        <v>67</v>
      </c>
      <c r="AI53" s="65">
        <f t="shared" si="13"/>
        <v>65</v>
      </c>
      <c r="AJ53" s="65">
        <f t="shared" si="14"/>
        <v>65</v>
      </c>
      <c r="AK53" s="65">
        <f t="shared" si="10"/>
        <v>75</v>
      </c>
      <c r="AL53" s="65"/>
      <c r="AM53" s="65"/>
      <c r="AN53" s="65"/>
      <c r="AO53" s="40"/>
      <c r="AP53" s="40"/>
      <c r="AQ53" s="40"/>
      <c r="AR53" s="34"/>
      <c r="AS53" s="34"/>
      <c r="AT53" s="34"/>
      <c r="AU53" s="34"/>
      <c r="AV53" s="34"/>
      <c r="AW53" s="34"/>
      <c r="AX53" s="34"/>
      <c r="AY53" s="34"/>
      <c r="AZ53" s="34"/>
      <c r="BA53" s="34"/>
      <c r="BB53" s="34"/>
      <c r="BC53" s="34"/>
      <c r="BD53" s="34"/>
      <c r="BE53" s="34"/>
    </row>
    <row r="54" spans="1:57" ht="30" customHeight="1" x14ac:dyDescent="0.2">
      <c r="A54" s="59">
        <v>38</v>
      </c>
      <c r="B54" s="60">
        <f>'STUDENT NAMELIST'!B42</f>
        <v>211423243088</v>
      </c>
      <c r="C54" s="60" t="str">
        <f>'STUDENT NAMELIST'!C42</f>
        <v>2023PEC AI 138</v>
      </c>
      <c r="D54" s="61" t="str">
        <f>'STUDENT NAMELIST'!D42</f>
        <v>DEVADHARSHINI M A</v>
      </c>
      <c r="E54" s="62">
        <v>2</v>
      </c>
      <c r="F54" s="62">
        <v>2</v>
      </c>
      <c r="G54" s="62">
        <v>0</v>
      </c>
      <c r="H54" s="62">
        <v>1</v>
      </c>
      <c r="I54" s="62">
        <v>1</v>
      </c>
      <c r="J54" s="62">
        <v>1</v>
      </c>
      <c r="K54" s="62">
        <v>0</v>
      </c>
      <c r="L54" s="62">
        <v>1</v>
      </c>
      <c r="M54" s="62">
        <v>2</v>
      </c>
      <c r="N54" s="62">
        <v>2</v>
      </c>
      <c r="O54" s="68">
        <v>15</v>
      </c>
      <c r="P54" s="62"/>
      <c r="Q54" s="62">
        <v>14</v>
      </c>
      <c r="R54" s="62"/>
      <c r="S54" s="62"/>
      <c r="T54" s="62">
        <v>16</v>
      </c>
      <c r="U54" s="62"/>
      <c r="V54" s="62">
        <v>16</v>
      </c>
      <c r="W54" s="62"/>
      <c r="X54" s="62">
        <v>16</v>
      </c>
      <c r="Y54" s="62"/>
      <c r="Z54" s="62"/>
      <c r="AA54" s="67">
        <f t="shared" si="3"/>
        <v>89</v>
      </c>
      <c r="AB54" s="64">
        <f t="shared" ref="AB54:AC54" si="51">SUMIF($E$14:$N$14,"CO1",E54:N54)+IF(O54&gt;=0,SUMPRODUCT(($O$14:$Z$14="CO1")*(O54:Z54)*MOD(COLUMN($O$14:$Z$14)-COLUMN($O$14)+1,2))+SUMPRODUCT(($P$14:$Z$14="CO1")*(P54:Z54)*MOD(COLUMN($P$14:$Z$14)-COLUMN($P$14)+1,2)))</f>
        <v>34</v>
      </c>
      <c r="AC54" s="64">
        <f t="shared" si="51"/>
        <v>18</v>
      </c>
      <c r="AD54" s="64">
        <f t="shared" si="5"/>
        <v>20</v>
      </c>
      <c r="AE54" s="64">
        <f t="shared" si="6"/>
        <v>0</v>
      </c>
      <c r="AF54" s="64">
        <f t="shared" si="22"/>
        <v>0</v>
      </c>
      <c r="AG54" s="64">
        <f t="shared" si="7"/>
        <v>0</v>
      </c>
      <c r="AH54" s="44">
        <f t="shared" si="8"/>
        <v>72</v>
      </c>
      <c r="AI54" s="65">
        <f t="shared" si="13"/>
        <v>85</v>
      </c>
      <c r="AJ54" s="65">
        <f t="shared" si="14"/>
        <v>45</v>
      </c>
      <c r="AK54" s="65">
        <f t="shared" si="10"/>
        <v>100</v>
      </c>
      <c r="AL54" s="65"/>
      <c r="AM54" s="65"/>
      <c r="AN54" s="65"/>
      <c r="AO54" s="40"/>
      <c r="AP54" s="40"/>
      <c r="AQ54" s="40"/>
      <c r="AR54" s="34"/>
      <c r="AS54" s="34"/>
      <c r="AT54" s="34"/>
      <c r="AU54" s="34"/>
      <c r="AV54" s="34"/>
      <c r="AW54" s="34"/>
      <c r="AX54" s="34"/>
      <c r="AY54" s="34"/>
      <c r="AZ54" s="34"/>
      <c r="BA54" s="34"/>
      <c r="BB54" s="34"/>
      <c r="BC54" s="34"/>
      <c r="BD54" s="34"/>
      <c r="BE54" s="34"/>
    </row>
    <row r="55" spans="1:57" ht="30" customHeight="1" x14ac:dyDescent="0.2">
      <c r="A55" s="59">
        <v>39</v>
      </c>
      <c r="B55" s="60">
        <f>'STUDENT NAMELIST'!B43</f>
        <v>211423243089</v>
      </c>
      <c r="C55" s="60" t="str">
        <f>'STUDENT NAMELIST'!C43</f>
        <v>2023PEC AI 139</v>
      </c>
      <c r="D55" s="61" t="str">
        <f>'STUDENT NAMELIST'!D43</f>
        <v>DEVIPRIYA M S</v>
      </c>
      <c r="E55" s="62">
        <v>0</v>
      </c>
      <c r="F55" s="62">
        <v>0</v>
      </c>
      <c r="G55" s="62">
        <v>1</v>
      </c>
      <c r="H55" s="62">
        <v>1</v>
      </c>
      <c r="I55" s="62">
        <v>1</v>
      </c>
      <c r="J55" s="62">
        <v>1</v>
      </c>
      <c r="K55" s="62">
        <v>1</v>
      </c>
      <c r="L55" s="62">
        <v>0</v>
      </c>
      <c r="M55" s="62">
        <v>1</v>
      </c>
      <c r="N55" s="62">
        <v>0</v>
      </c>
      <c r="O55" s="68"/>
      <c r="P55" s="62">
        <v>15</v>
      </c>
      <c r="Q55" s="62"/>
      <c r="R55" s="62">
        <v>16</v>
      </c>
      <c r="S55" s="62"/>
      <c r="T55" s="62">
        <v>12</v>
      </c>
      <c r="U55" s="62">
        <v>16</v>
      </c>
      <c r="V55" s="62"/>
      <c r="W55" s="62">
        <v>16</v>
      </c>
      <c r="X55" s="62"/>
      <c r="Y55" s="62"/>
      <c r="Z55" s="62"/>
      <c r="AA55" s="67">
        <f t="shared" si="3"/>
        <v>81</v>
      </c>
      <c r="AB55" s="64">
        <f t="shared" ref="AB55:AC55" si="52">SUMIF($E$14:$N$14,"CO1",E55:N55)+IF(O55&gt;=0,SUMPRODUCT(($O$14:$Z$14="CO1")*(O55:Z55)*MOD(COLUMN($O$14:$Z$14)-COLUMN($O$14)+1,2))+SUMPRODUCT(($P$14:$Z$14="CO1")*(P55:Z55)*MOD(COLUMN($P$14:$Z$14)-COLUMN($P$14)+1,2)))</f>
        <v>33</v>
      </c>
      <c r="AC55" s="64">
        <f t="shared" si="52"/>
        <v>34</v>
      </c>
      <c r="AD55" s="64">
        <f t="shared" si="5"/>
        <v>17</v>
      </c>
      <c r="AE55" s="64">
        <f t="shared" si="6"/>
        <v>0</v>
      </c>
      <c r="AF55" s="64">
        <f t="shared" si="22"/>
        <v>0</v>
      </c>
      <c r="AG55" s="64">
        <f t="shared" si="7"/>
        <v>0</v>
      </c>
      <c r="AH55" s="44">
        <f t="shared" si="8"/>
        <v>84</v>
      </c>
      <c r="AI55" s="65">
        <f t="shared" si="13"/>
        <v>82.5</v>
      </c>
      <c r="AJ55" s="65">
        <f t="shared" si="14"/>
        <v>85</v>
      </c>
      <c r="AK55" s="65">
        <f t="shared" si="10"/>
        <v>85</v>
      </c>
      <c r="AL55" s="65"/>
      <c r="AM55" s="65"/>
      <c r="AN55" s="65"/>
      <c r="AO55" s="40"/>
      <c r="AP55" s="40"/>
      <c r="AQ55" s="40"/>
      <c r="AR55" s="34"/>
      <c r="AS55" s="34"/>
      <c r="AT55" s="34"/>
      <c r="AU55" s="34"/>
      <c r="AV55" s="34"/>
      <c r="AW55" s="34"/>
      <c r="AX55" s="34"/>
      <c r="AY55" s="34"/>
      <c r="AZ55" s="34"/>
      <c r="BA55" s="34"/>
      <c r="BB55" s="34"/>
      <c r="BC55" s="34"/>
      <c r="BD55" s="34"/>
      <c r="BE55" s="34"/>
    </row>
    <row r="56" spans="1:57" ht="30" customHeight="1" x14ac:dyDescent="0.2">
      <c r="A56" s="59">
        <v>40</v>
      </c>
      <c r="B56" s="60">
        <f>'STUDENT NAMELIST'!B44</f>
        <v>211423243090</v>
      </c>
      <c r="C56" s="60" t="str">
        <f>'STUDENT NAMELIST'!C44</f>
        <v>2023PEC AI 140</v>
      </c>
      <c r="D56" s="61" t="str">
        <f>'STUDENT NAMELIST'!D44</f>
        <v>DEVSRI R</v>
      </c>
      <c r="E56" s="62">
        <v>1</v>
      </c>
      <c r="F56" s="62">
        <v>2</v>
      </c>
      <c r="G56" s="62">
        <v>1</v>
      </c>
      <c r="H56" s="62">
        <v>1</v>
      </c>
      <c r="I56" s="62">
        <v>1</v>
      </c>
      <c r="J56" s="62">
        <v>0</v>
      </c>
      <c r="K56" s="62">
        <v>1</v>
      </c>
      <c r="L56" s="62">
        <v>0</v>
      </c>
      <c r="M56" s="62">
        <v>0</v>
      </c>
      <c r="N56" s="62">
        <v>1</v>
      </c>
      <c r="O56" s="66">
        <v>16</v>
      </c>
      <c r="P56" s="66">
        <v>0</v>
      </c>
      <c r="Q56" s="66">
        <v>0</v>
      </c>
      <c r="R56" s="66">
        <v>16</v>
      </c>
      <c r="S56" s="66">
        <v>14</v>
      </c>
      <c r="T56" s="66">
        <v>0</v>
      </c>
      <c r="U56" s="66">
        <v>16</v>
      </c>
      <c r="V56" s="66">
        <v>0</v>
      </c>
      <c r="W56" s="66">
        <v>0</v>
      </c>
      <c r="X56" s="66">
        <v>13</v>
      </c>
      <c r="Y56" s="62"/>
      <c r="Z56" s="62"/>
      <c r="AA56" s="67">
        <f t="shared" si="3"/>
        <v>83</v>
      </c>
      <c r="AB56" s="64">
        <f t="shared" ref="AB56:AC56" si="53">SUMIF($E$14:$N$14,"CO1",E56:N56)+IF(O56&gt;=0,SUMPRODUCT(($O$14:$Z$14="CO1")*(O56:Z56)*MOD(COLUMN($O$14:$Z$14)-COLUMN($O$14)+1,2))+SUMPRODUCT(($P$14:$Z$14="CO1")*(P56:Z56)*MOD(COLUMN($P$14:$Z$14)-COLUMN($P$14)+1,2)))</f>
        <v>37</v>
      </c>
      <c r="AC56" s="64">
        <f t="shared" si="53"/>
        <v>35</v>
      </c>
      <c r="AD56" s="64">
        <f t="shared" si="5"/>
        <v>14</v>
      </c>
      <c r="AE56" s="64">
        <f t="shared" si="6"/>
        <v>0</v>
      </c>
      <c r="AF56" s="64">
        <f t="shared" si="22"/>
        <v>0</v>
      </c>
      <c r="AG56" s="64">
        <f t="shared" si="7"/>
        <v>0</v>
      </c>
      <c r="AH56" s="44">
        <f t="shared" si="8"/>
        <v>86</v>
      </c>
      <c r="AI56" s="65">
        <f t="shared" si="13"/>
        <v>92.5</v>
      </c>
      <c r="AJ56" s="65">
        <f t="shared" si="14"/>
        <v>87.5</v>
      </c>
      <c r="AK56" s="65">
        <f t="shared" si="10"/>
        <v>70</v>
      </c>
      <c r="AL56" s="65"/>
      <c r="AM56" s="65"/>
      <c r="AN56" s="65"/>
      <c r="AO56" s="40"/>
      <c r="AP56" s="40"/>
      <c r="AQ56" s="40"/>
      <c r="AR56" s="34"/>
      <c r="AS56" s="34"/>
      <c r="AT56" s="34"/>
      <c r="AU56" s="34"/>
      <c r="AV56" s="34"/>
      <c r="AW56" s="34"/>
      <c r="AX56" s="34"/>
      <c r="AY56" s="34"/>
      <c r="AZ56" s="34"/>
      <c r="BA56" s="34"/>
      <c r="BB56" s="34"/>
      <c r="BC56" s="34"/>
      <c r="BD56" s="34"/>
      <c r="BE56" s="34"/>
    </row>
    <row r="57" spans="1:57" ht="30" customHeight="1" x14ac:dyDescent="0.2">
      <c r="A57" s="59">
        <v>41</v>
      </c>
      <c r="B57" s="60">
        <f>'STUDENT NAMELIST'!B45</f>
        <v>211423243091</v>
      </c>
      <c r="C57" s="60" t="str">
        <f>'STUDENT NAMELIST'!C45</f>
        <v>2023PEC AI 141</v>
      </c>
      <c r="D57" s="61" t="str">
        <f>'STUDENT NAMELIST'!D45</f>
        <v>DHANALAKSHMI P</v>
      </c>
      <c r="E57" s="62">
        <v>1</v>
      </c>
      <c r="F57" s="62">
        <v>2</v>
      </c>
      <c r="G57" s="62">
        <v>0</v>
      </c>
      <c r="H57" s="62">
        <v>0</v>
      </c>
      <c r="I57" s="62">
        <v>1</v>
      </c>
      <c r="J57" s="62">
        <v>1</v>
      </c>
      <c r="K57" s="62">
        <v>0</v>
      </c>
      <c r="L57" s="62">
        <v>1</v>
      </c>
      <c r="M57" s="62">
        <v>2</v>
      </c>
      <c r="N57" s="62">
        <v>0</v>
      </c>
      <c r="O57" s="66">
        <v>16</v>
      </c>
      <c r="P57" s="66">
        <v>0</v>
      </c>
      <c r="Q57" s="66">
        <v>0</v>
      </c>
      <c r="R57" s="66">
        <v>16</v>
      </c>
      <c r="S57" s="66">
        <v>14</v>
      </c>
      <c r="T57" s="66">
        <v>0</v>
      </c>
      <c r="U57" s="66">
        <v>16</v>
      </c>
      <c r="V57" s="66">
        <v>0</v>
      </c>
      <c r="W57" s="66">
        <v>0</v>
      </c>
      <c r="X57" s="66">
        <v>13</v>
      </c>
      <c r="Y57" s="62"/>
      <c r="Z57" s="62"/>
      <c r="AA57" s="67">
        <f t="shared" si="3"/>
        <v>83</v>
      </c>
      <c r="AB57" s="64">
        <f t="shared" ref="AB57:AC57" si="54">SUMIF($E$14:$N$14,"CO1",E57:N57)+IF(O57&gt;=0,SUMPRODUCT(($O$14:$Z$14="CO1")*(O57:Z57)*MOD(COLUMN($O$14:$Z$14)-COLUMN($O$14)+1,2))+SUMPRODUCT(($P$14:$Z$14="CO1")*(P57:Z57)*MOD(COLUMN($P$14:$Z$14)-COLUMN($P$14)+1,2)))</f>
        <v>35</v>
      </c>
      <c r="AC57" s="64">
        <f t="shared" si="54"/>
        <v>33</v>
      </c>
      <c r="AD57" s="64">
        <f t="shared" si="5"/>
        <v>15</v>
      </c>
      <c r="AE57" s="64">
        <f t="shared" si="6"/>
        <v>0</v>
      </c>
      <c r="AF57" s="64">
        <f t="shared" si="22"/>
        <v>0</v>
      </c>
      <c r="AG57" s="64">
        <f t="shared" si="7"/>
        <v>0</v>
      </c>
      <c r="AH57" s="44">
        <f t="shared" si="8"/>
        <v>83</v>
      </c>
      <c r="AI57" s="65">
        <f t="shared" si="13"/>
        <v>87.5</v>
      </c>
      <c r="AJ57" s="65">
        <f t="shared" si="14"/>
        <v>82.5</v>
      </c>
      <c r="AK57" s="65">
        <f t="shared" si="10"/>
        <v>75</v>
      </c>
      <c r="AL57" s="65"/>
      <c r="AM57" s="65"/>
      <c r="AN57" s="65"/>
      <c r="AO57" s="40"/>
      <c r="AP57" s="40"/>
      <c r="AQ57" s="40"/>
      <c r="AR57" s="34"/>
      <c r="AS57" s="34"/>
      <c r="AT57" s="34"/>
      <c r="AU57" s="34"/>
      <c r="AV57" s="34"/>
      <c r="AW57" s="34"/>
      <c r="AX57" s="34"/>
      <c r="AY57" s="34"/>
      <c r="AZ57" s="34"/>
      <c r="BA57" s="34"/>
      <c r="BB57" s="34"/>
      <c r="BC57" s="34"/>
      <c r="BD57" s="34"/>
      <c r="BE57" s="34"/>
    </row>
    <row r="58" spans="1:57" ht="30" customHeight="1" x14ac:dyDescent="0.2">
      <c r="A58" s="59">
        <v>42</v>
      </c>
      <c r="B58" s="60">
        <f>'STUDENT NAMELIST'!B46</f>
        <v>211423243093</v>
      </c>
      <c r="C58" s="60" t="str">
        <f>'STUDENT NAMELIST'!C46</f>
        <v>2023PEC AI 142</v>
      </c>
      <c r="D58" s="61" t="str">
        <f>'STUDENT NAMELIST'!D46</f>
        <v>DHANU SREE V</v>
      </c>
      <c r="E58" s="62">
        <v>2</v>
      </c>
      <c r="F58" s="62">
        <v>2</v>
      </c>
      <c r="G58" s="62">
        <v>2</v>
      </c>
      <c r="H58" s="62">
        <v>0</v>
      </c>
      <c r="I58" s="62">
        <v>2</v>
      </c>
      <c r="J58" s="62">
        <v>1</v>
      </c>
      <c r="K58" s="62">
        <v>2</v>
      </c>
      <c r="L58" s="62">
        <v>0</v>
      </c>
      <c r="M58" s="62">
        <v>1</v>
      </c>
      <c r="N58" s="62">
        <v>1</v>
      </c>
      <c r="O58" s="68">
        <v>14</v>
      </c>
      <c r="P58" s="62"/>
      <c r="Q58" s="62">
        <v>14</v>
      </c>
      <c r="R58" s="62"/>
      <c r="S58" s="62">
        <v>14</v>
      </c>
      <c r="T58" s="62"/>
      <c r="U58" s="62">
        <v>14</v>
      </c>
      <c r="V58" s="62"/>
      <c r="W58" s="62">
        <v>14</v>
      </c>
      <c r="X58" s="62"/>
      <c r="Y58" s="62"/>
      <c r="Z58" s="62"/>
      <c r="AA58" s="67">
        <f t="shared" si="3"/>
        <v>83</v>
      </c>
      <c r="AB58" s="64">
        <f t="shared" ref="AB58:AC58" si="55">SUMIF($E$14:$N$14,"CO1",E58:N58)+IF(O58&gt;=0,SUMPRODUCT(($O$14:$Z$14="CO1")*(O58:Z58)*MOD(COLUMN($O$14:$Z$14)-COLUMN($O$14)+1,2))+SUMPRODUCT(($P$14:$Z$14="CO1")*(P58:Z58)*MOD(COLUMN($P$14:$Z$14)-COLUMN($P$14)+1,2)))</f>
        <v>34</v>
      </c>
      <c r="AC58" s="64">
        <f t="shared" si="55"/>
        <v>34</v>
      </c>
      <c r="AD58" s="64">
        <f t="shared" si="5"/>
        <v>16</v>
      </c>
      <c r="AE58" s="64">
        <f t="shared" si="6"/>
        <v>0</v>
      </c>
      <c r="AF58" s="64">
        <f t="shared" si="22"/>
        <v>0</v>
      </c>
      <c r="AG58" s="64">
        <f t="shared" si="7"/>
        <v>0</v>
      </c>
      <c r="AH58" s="44">
        <f t="shared" si="8"/>
        <v>84</v>
      </c>
      <c r="AI58" s="65">
        <f t="shared" si="13"/>
        <v>85</v>
      </c>
      <c r="AJ58" s="65">
        <f t="shared" si="14"/>
        <v>85</v>
      </c>
      <c r="AK58" s="65">
        <f t="shared" si="10"/>
        <v>80</v>
      </c>
      <c r="AL58" s="65"/>
      <c r="AM58" s="65"/>
      <c r="AN58" s="65"/>
      <c r="AO58" s="40"/>
      <c r="AP58" s="40"/>
      <c r="AQ58" s="40"/>
      <c r="AR58" s="34"/>
      <c r="AS58" s="34"/>
      <c r="AT58" s="34"/>
      <c r="AU58" s="34"/>
      <c r="AV58" s="34"/>
      <c r="AW58" s="34"/>
      <c r="AX58" s="34"/>
      <c r="AY58" s="34"/>
      <c r="AZ58" s="34"/>
      <c r="BA58" s="34"/>
      <c r="BB58" s="34"/>
      <c r="BC58" s="34"/>
      <c r="BD58" s="34"/>
      <c r="BE58" s="34"/>
    </row>
    <row r="59" spans="1:57" ht="30" customHeight="1" x14ac:dyDescent="0.2">
      <c r="A59" s="59">
        <v>43</v>
      </c>
      <c r="B59" s="60">
        <f>'STUDENT NAMELIST'!B47</f>
        <v>211423243097</v>
      </c>
      <c r="C59" s="60" t="str">
        <f>'STUDENT NAMELIST'!C47</f>
        <v>2023PEC AI 143</v>
      </c>
      <c r="D59" s="61" t="str">
        <f>'STUDENT NAMELIST'!D47</f>
        <v>DHARANI S H</v>
      </c>
      <c r="E59" s="62">
        <v>0</v>
      </c>
      <c r="F59" s="62">
        <v>1</v>
      </c>
      <c r="G59" s="62">
        <v>1</v>
      </c>
      <c r="H59" s="62">
        <v>1</v>
      </c>
      <c r="I59" s="62">
        <v>0</v>
      </c>
      <c r="J59" s="62">
        <v>1</v>
      </c>
      <c r="K59" s="62">
        <v>1</v>
      </c>
      <c r="L59" s="62">
        <v>2</v>
      </c>
      <c r="M59" s="62">
        <v>2</v>
      </c>
      <c r="N59" s="62">
        <v>1</v>
      </c>
      <c r="O59" s="66">
        <v>16</v>
      </c>
      <c r="P59" s="66">
        <v>0</v>
      </c>
      <c r="Q59" s="66">
        <v>0</v>
      </c>
      <c r="R59" s="66">
        <v>16</v>
      </c>
      <c r="S59" s="66">
        <v>14</v>
      </c>
      <c r="T59" s="66">
        <v>0</v>
      </c>
      <c r="U59" s="66">
        <v>16</v>
      </c>
      <c r="V59" s="66">
        <v>0</v>
      </c>
      <c r="W59" s="66">
        <v>0</v>
      </c>
      <c r="X59" s="66">
        <v>13</v>
      </c>
      <c r="Y59" s="62"/>
      <c r="Z59" s="62"/>
      <c r="AA59" s="67">
        <f t="shared" si="3"/>
        <v>85</v>
      </c>
      <c r="AB59" s="64">
        <f t="shared" ref="AB59:AC59" si="56">SUMIF($E$14:$N$14,"CO1",E59:N59)+IF(O59&gt;=0,SUMPRODUCT(($O$14:$Z$14="CO1")*(O59:Z59)*MOD(COLUMN($O$14:$Z$14)-COLUMN($O$14)+1,2))+SUMPRODUCT(($P$14:$Z$14="CO1")*(P59:Z59)*MOD(COLUMN($P$14:$Z$14)-COLUMN($P$14)+1,2)))</f>
        <v>35</v>
      </c>
      <c r="AC59" s="64">
        <f t="shared" si="56"/>
        <v>33</v>
      </c>
      <c r="AD59" s="64">
        <f t="shared" si="5"/>
        <v>16</v>
      </c>
      <c r="AE59" s="64">
        <f t="shared" si="6"/>
        <v>0</v>
      </c>
      <c r="AF59" s="64">
        <f t="shared" si="22"/>
        <v>0</v>
      </c>
      <c r="AG59" s="64">
        <f t="shared" si="7"/>
        <v>0</v>
      </c>
      <c r="AH59" s="44">
        <f t="shared" si="8"/>
        <v>84</v>
      </c>
      <c r="AI59" s="65">
        <f t="shared" si="13"/>
        <v>87.5</v>
      </c>
      <c r="AJ59" s="65">
        <f t="shared" si="14"/>
        <v>82.5</v>
      </c>
      <c r="AK59" s="65">
        <f t="shared" si="10"/>
        <v>80</v>
      </c>
      <c r="AL59" s="65"/>
      <c r="AM59" s="65"/>
      <c r="AN59" s="65"/>
      <c r="AO59" s="40"/>
      <c r="AP59" s="40"/>
      <c r="AQ59" s="40"/>
      <c r="AR59" s="34"/>
      <c r="AS59" s="34"/>
      <c r="AT59" s="34"/>
      <c r="AU59" s="34"/>
      <c r="AV59" s="34"/>
      <c r="AW59" s="34"/>
      <c r="AX59" s="34"/>
      <c r="AY59" s="34"/>
      <c r="AZ59" s="34"/>
      <c r="BA59" s="34"/>
      <c r="BB59" s="34"/>
      <c r="BC59" s="34"/>
      <c r="BD59" s="34"/>
      <c r="BE59" s="34"/>
    </row>
    <row r="60" spans="1:57" ht="30" customHeight="1" x14ac:dyDescent="0.2">
      <c r="A60" s="59">
        <v>44</v>
      </c>
      <c r="B60" s="60">
        <f>'STUDENT NAMELIST'!B48</f>
        <v>211423243100</v>
      </c>
      <c r="C60" s="60" t="str">
        <f>'STUDENT NAMELIST'!C48</f>
        <v>2023PEC AI 144</v>
      </c>
      <c r="D60" s="61" t="str">
        <f>'STUDENT NAMELIST'!D48</f>
        <v>DHARSHINI K</v>
      </c>
      <c r="E60" s="62">
        <v>1</v>
      </c>
      <c r="F60" s="62">
        <v>2</v>
      </c>
      <c r="G60" s="62">
        <v>0</v>
      </c>
      <c r="H60" s="62">
        <v>2</v>
      </c>
      <c r="I60" s="62">
        <v>2</v>
      </c>
      <c r="J60" s="62">
        <v>1</v>
      </c>
      <c r="K60" s="62">
        <v>2</v>
      </c>
      <c r="L60" s="62">
        <v>1</v>
      </c>
      <c r="M60" s="62">
        <v>0</v>
      </c>
      <c r="N60" s="62">
        <v>2</v>
      </c>
      <c r="O60" s="68">
        <v>14</v>
      </c>
      <c r="P60" s="62"/>
      <c r="Q60" s="62">
        <v>14</v>
      </c>
      <c r="R60" s="62"/>
      <c r="S60" s="62">
        <v>14</v>
      </c>
      <c r="T60" s="62"/>
      <c r="U60" s="62">
        <v>14</v>
      </c>
      <c r="V60" s="62"/>
      <c r="W60" s="62">
        <v>14</v>
      </c>
      <c r="X60" s="62"/>
      <c r="Y60" s="62"/>
      <c r="Z60" s="62"/>
      <c r="AA60" s="67">
        <f t="shared" si="3"/>
        <v>83</v>
      </c>
      <c r="AB60" s="64">
        <f t="shared" ref="AB60:AC60" si="57">SUMIF($E$14:$N$14,"CO1",E60:N60)+IF(O60&gt;=0,SUMPRODUCT(($O$14:$Z$14="CO1")*(O60:Z60)*MOD(COLUMN($O$14:$Z$14)-COLUMN($O$14)+1,2))+SUMPRODUCT(($P$14:$Z$14="CO1")*(P60:Z60)*MOD(COLUMN($P$14:$Z$14)-COLUMN($P$14)+1,2)))</f>
        <v>33</v>
      </c>
      <c r="AC60" s="64">
        <f t="shared" si="57"/>
        <v>34</v>
      </c>
      <c r="AD60" s="64">
        <f t="shared" si="5"/>
        <v>16</v>
      </c>
      <c r="AE60" s="64">
        <f t="shared" si="6"/>
        <v>0</v>
      </c>
      <c r="AF60" s="64">
        <f t="shared" si="22"/>
        <v>0</v>
      </c>
      <c r="AG60" s="64">
        <f t="shared" si="7"/>
        <v>0</v>
      </c>
      <c r="AH60" s="44">
        <f t="shared" si="8"/>
        <v>83</v>
      </c>
      <c r="AI60" s="65">
        <f t="shared" si="13"/>
        <v>82.5</v>
      </c>
      <c r="AJ60" s="65">
        <f t="shared" si="14"/>
        <v>85</v>
      </c>
      <c r="AK60" s="65">
        <f t="shared" si="10"/>
        <v>80</v>
      </c>
      <c r="AL60" s="65"/>
      <c r="AM60" s="65"/>
      <c r="AN60" s="65"/>
      <c r="AO60" s="40"/>
      <c r="AP60" s="40"/>
      <c r="AQ60" s="40"/>
      <c r="AR60" s="34"/>
      <c r="AS60" s="34"/>
      <c r="AT60" s="34"/>
      <c r="AU60" s="34"/>
      <c r="AV60" s="34"/>
      <c r="AW60" s="34"/>
      <c r="AX60" s="34"/>
      <c r="AY60" s="34"/>
      <c r="AZ60" s="34"/>
      <c r="BA60" s="34"/>
      <c r="BB60" s="34"/>
      <c r="BC60" s="34"/>
      <c r="BD60" s="34"/>
      <c r="BE60" s="34"/>
    </row>
    <row r="61" spans="1:57" ht="30" customHeight="1" x14ac:dyDescent="0.2">
      <c r="A61" s="59">
        <v>45</v>
      </c>
      <c r="B61" s="60">
        <f>'STUDENT NAMELIST'!B49</f>
        <v>211423243101</v>
      </c>
      <c r="C61" s="60" t="str">
        <f>'STUDENT NAMELIST'!C49</f>
        <v>2023PEC AI 145</v>
      </c>
      <c r="D61" s="61" t="str">
        <f>'STUDENT NAMELIST'!D49</f>
        <v>DHARSHINI S</v>
      </c>
      <c r="E61" s="62">
        <v>2</v>
      </c>
      <c r="F61" s="62">
        <v>1</v>
      </c>
      <c r="G61" s="62">
        <v>2</v>
      </c>
      <c r="H61" s="62">
        <v>0</v>
      </c>
      <c r="I61" s="62">
        <v>2</v>
      </c>
      <c r="J61" s="62">
        <v>0</v>
      </c>
      <c r="K61" s="62">
        <v>1</v>
      </c>
      <c r="L61" s="62">
        <v>2</v>
      </c>
      <c r="M61" s="62">
        <v>0</v>
      </c>
      <c r="N61" s="62">
        <v>0</v>
      </c>
      <c r="O61" s="66">
        <v>16</v>
      </c>
      <c r="P61" s="66">
        <v>0</v>
      </c>
      <c r="Q61" s="66">
        <v>0</v>
      </c>
      <c r="R61" s="66">
        <v>16</v>
      </c>
      <c r="S61" s="66">
        <v>14</v>
      </c>
      <c r="T61" s="66">
        <v>0</v>
      </c>
      <c r="U61" s="66">
        <v>16</v>
      </c>
      <c r="V61" s="66">
        <v>0</v>
      </c>
      <c r="W61" s="66">
        <v>0</v>
      </c>
      <c r="X61" s="66">
        <v>13</v>
      </c>
      <c r="Y61" s="62"/>
      <c r="Z61" s="62"/>
      <c r="AA61" s="67">
        <f t="shared" si="3"/>
        <v>85</v>
      </c>
      <c r="AB61" s="64">
        <f t="shared" ref="AB61:AC61" si="58">SUMIF($E$14:$N$14,"CO1",E61:N61)+IF(O61&gt;=0,SUMPRODUCT(($O$14:$Z$14="CO1")*(O61:Z61)*MOD(COLUMN($O$14:$Z$14)-COLUMN($O$14)+1,2))+SUMPRODUCT(($P$14:$Z$14="CO1")*(P61:Z61)*MOD(COLUMN($P$14:$Z$14)-COLUMN($P$14)+1,2)))</f>
        <v>37</v>
      </c>
      <c r="AC61" s="64">
        <f t="shared" si="58"/>
        <v>35</v>
      </c>
      <c r="AD61" s="64">
        <f t="shared" si="5"/>
        <v>13</v>
      </c>
      <c r="AE61" s="64">
        <f t="shared" si="6"/>
        <v>0</v>
      </c>
      <c r="AF61" s="64">
        <f t="shared" si="22"/>
        <v>0</v>
      </c>
      <c r="AG61" s="64">
        <f t="shared" si="7"/>
        <v>0</v>
      </c>
      <c r="AH61" s="44">
        <f t="shared" si="8"/>
        <v>85</v>
      </c>
      <c r="AI61" s="65">
        <f t="shared" si="13"/>
        <v>92.5</v>
      </c>
      <c r="AJ61" s="65">
        <f t="shared" si="14"/>
        <v>87.5</v>
      </c>
      <c r="AK61" s="65">
        <f t="shared" si="10"/>
        <v>65</v>
      </c>
      <c r="AL61" s="65"/>
      <c r="AM61" s="65"/>
      <c r="AN61" s="65"/>
      <c r="AO61" s="40"/>
      <c r="AP61" s="40"/>
      <c r="AQ61" s="40"/>
      <c r="AR61" s="34"/>
      <c r="AS61" s="34"/>
      <c r="AT61" s="34"/>
      <c r="AU61" s="34"/>
      <c r="AV61" s="34"/>
      <c r="AW61" s="34"/>
      <c r="AX61" s="34"/>
      <c r="AY61" s="34"/>
      <c r="AZ61" s="34"/>
      <c r="BA61" s="34"/>
      <c r="BB61" s="34"/>
      <c r="BC61" s="34"/>
      <c r="BD61" s="34"/>
      <c r="BE61" s="34"/>
    </row>
    <row r="62" spans="1:57" ht="30" customHeight="1" x14ac:dyDescent="0.2">
      <c r="A62" s="59">
        <v>46</v>
      </c>
      <c r="B62" s="60">
        <f>'STUDENT NAMELIST'!B50</f>
        <v>211423243102</v>
      </c>
      <c r="C62" s="60" t="str">
        <f>'STUDENT NAMELIST'!C50</f>
        <v>2023PEC AI 146</v>
      </c>
      <c r="D62" s="61" t="str">
        <f>'STUDENT NAMELIST'!D50</f>
        <v>DHARSHINI S</v>
      </c>
      <c r="E62" s="62">
        <v>2</v>
      </c>
      <c r="F62" s="62">
        <v>2</v>
      </c>
      <c r="G62" s="62">
        <v>0</v>
      </c>
      <c r="H62" s="62">
        <v>2</v>
      </c>
      <c r="I62" s="62">
        <v>2</v>
      </c>
      <c r="J62" s="62">
        <v>0</v>
      </c>
      <c r="K62" s="62">
        <v>0</v>
      </c>
      <c r="L62" s="62">
        <v>2</v>
      </c>
      <c r="M62" s="62">
        <v>0</v>
      </c>
      <c r="N62" s="62">
        <v>2</v>
      </c>
      <c r="O62" s="68">
        <v>14</v>
      </c>
      <c r="P62" s="62"/>
      <c r="Q62" s="62">
        <v>14</v>
      </c>
      <c r="R62" s="62"/>
      <c r="S62" s="62">
        <v>14</v>
      </c>
      <c r="T62" s="62"/>
      <c r="U62" s="62">
        <v>14</v>
      </c>
      <c r="V62" s="62"/>
      <c r="W62" s="62">
        <v>14</v>
      </c>
      <c r="X62" s="62"/>
      <c r="Y62" s="62"/>
      <c r="Z62" s="62"/>
      <c r="AA62" s="67">
        <f t="shared" si="3"/>
        <v>82</v>
      </c>
      <c r="AB62" s="64">
        <f t="shared" ref="AB62:AC62" si="59">SUMIF($E$14:$N$14,"CO1",E62:N62)+IF(O62&gt;=0,SUMPRODUCT(($O$14:$Z$14="CO1")*(O62:Z62)*MOD(COLUMN($O$14:$Z$14)-COLUMN($O$14)+1,2))+SUMPRODUCT(($P$14:$Z$14="CO1")*(P62:Z62)*MOD(COLUMN($P$14:$Z$14)-COLUMN($P$14)+1,2)))</f>
        <v>34</v>
      </c>
      <c r="AC62" s="64">
        <f t="shared" si="59"/>
        <v>34</v>
      </c>
      <c r="AD62" s="64">
        <f t="shared" si="5"/>
        <v>16</v>
      </c>
      <c r="AE62" s="64">
        <f t="shared" si="6"/>
        <v>0</v>
      </c>
      <c r="AF62" s="64">
        <f t="shared" si="22"/>
        <v>0</v>
      </c>
      <c r="AG62" s="64">
        <f t="shared" si="7"/>
        <v>0</v>
      </c>
      <c r="AH62" s="44">
        <f t="shared" si="8"/>
        <v>84</v>
      </c>
      <c r="AI62" s="65">
        <f t="shared" si="13"/>
        <v>85</v>
      </c>
      <c r="AJ62" s="65">
        <f t="shared" si="14"/>
        <v>85</v>
      </c>
      <c r="AK62" s="65">
        <f t="shared" si="10"/>
        <v>80</v>
      </c>
      <c r="AL62" s="65"/>
      <c r="AM62" s="65"/>
      <c r="AN62" s="65"/>
      <c r="AO62" s="40"/>
      <c r="AP62" s="40"/>
      <c r="AQ62" s="40"/>
      <c r="AR62" s="34"/>
      <c r="AS62" s="34"/>
      <c r="AT62" s="34"/>
      <c r="AU62" s="34"/>
      <c r="AV62" s="34"/>
      <c r="AW62" s="34"/>
      <c r="AX62" s="34"/>
      <c r="AY62" s="34"/>
      <c r="AZ62" s="34"/>
      <c r="BA62" s="34"/>
      <c r="BB62" s="34"/>
      <c r="BC62" s="34"/>
      <c r="BD62" s="34"/>
      <c r="BE62" s="34"/>
    </row>
    <row r="63" spans="1:57" ht="30" customHeight="1" x14ac:dyDescent="0.2">
      <c r="A63" s="59">
        <v>48</v>
      </c>
      <c r="B63" s="60">
        <f>'STUDENT NAMELIST'!B51</f>
        <v>211423243111</v>
      </c>
      <c r="C63" s="60" t="str">
        <f>'STUDENT NAMELIST'!C51</f>
        <v>2023PEC AI 147</v>
      </c>
      <c r="D63" s="61" t="str">
        <f>'STUDENT NAMELIST'!D51</f>
        <v>DIVYADHARSHINI A</v>
      </c>
      <c r="E63" s="62">
        <v>2</v>
      </c>
      <c r="F63" s="62">
        <v>0</v>
      </c>
      <c r="G63" s="62">
        <v>2</v>
      </c>
      <c r="H63" s="62">
        <v>2</v>
      </c>
      <c r="I63" s="62">
        <v>0</v>
      </c>
      <c r="J63" s="62">
        <v>2</v>
      </c>
      <c r="K63" s="62">
        <v>0</v>
      </c>
      <c r="L63" s="62">
        <v>2</v>
      </c>
      <c r="M63" s="62">
        <v>0</v>
      </c>
      <c r="N63" s="62">
        <v>2</v>
      </c>
      <c r="O63" s="68">
        <v>14</v>
      </c>
      <c r="P63" s="62"/>
      <c r="Q63" s="62">
        <v>14</v>
      </c>
      <c r="R63" s="62"/>
      <c r="S63" s="62">
        <v>14</v>
      </c>
      <c r="T63" s="62"/>
      <c r="U63" s="62">
        <v>14</v>
      </c>
      <c r="V63" s="62"/>
      <c r="W63" s="62">
        <v>14</v>
      </c>
      <c r="X63" s="62"/>
      <c r="Y63" s="62"/>
      <c r="Z63" s="62"/>
      <c r="AA63" s="67">
        <f t="shared" si="3"/>
        <v>82</v>
      </c>
      <c r="AB63" s="64">
        <f t="shared" ref="AB63:AC63" si="60">SUMIF($E$14:$N$14,"CO1",E63:N63)+IF(O63&gt;=0,SUMPRODUCT(($O$14:$Z$14="CO1")*(O63:Z63)*MOD(COLUMN($O$14:$Z$14)-COLUMN($O$14)+1,2))+SUMPRODUCT(($P$14:$Z$14="CO1")*(P63:Z63)*MOD(COLUMN($P$14:$Z$14)-COLUMN($P$14)+1,2)))</f>
        <v>34</v>
      </c>
      <c r="AC63" s="64">
        <f t="shared" si="60"/>
        <v>32</v>
      </c>
      <c r="AD63" s="64">
        <f t="shared" si="5"/>
        <v>16</v>
      </c>
      <c r="AE63" s="64">
        <f t="shared" si="6"/>
        <v>0</v>
      </c>
      <c r="AF63" s="64">
        <f t="shared" si="22"/>
        <v>0</v>
      </c>
      <c r="AG63" s="64">
        <f t="shared" si="7"/>
        <v>0</v>
      </c>
      <c r="AH63" s="44">
        <f t="shared" si="8"/>
        <v>82</v>
      </c>
      <c r="AI63" s="65">
        <f t="shared" si="13"/>
        <v>85</v>
      </c>
      <c r="AJ63" s="65">
        <f t="shared" si="14"/>
        <v>80</v>
      </c>
      <c r="AK63" s="65">
        <f t="shared" si="10"/>
        <v>80</v>
      </c>
      <c r="AL63" s="65"/>
      <c r="AM63" s="65"/>
      <c r="AN63" s="65"/>
      <c r="AO63" s="40"/>
      <c r="AP63" s="40"/>
      <c r="AQ63" s="40"/>
      <c r="AR63" s="34"/>
      <c r="AS63" s="34"/>
      <c r="AT63" s="34"/>
      <c r="AU63" s="34"/>
      <c r="AV63" s="34"/>
      <c r="AW63" s="34"/>
      <c r="AX63" s="34"/>
      <c r="AY63" s="34"/>
      <c r="AZ63" s="34"/>
      <c r="BA63" s="34"/>
      <c r="BB63" s="34"/>
      <c r="BC63" s="34"/>
      <c r="BD63" s="34"/>
      <c r="BE63" s="34"/>
    </row>
    <row r="64" spans="1:57" ht="30" customHeight="1" x14ac:dyDescent="0.2">
      <c r="A64" s="59">
        <v>48</v>
      </c>
      <c r="B64" s="60">
        <f>'STUDENT NAMELIST'!B52</f>
        <v>211423243108</v>
      </c>
      <c r="C64" s="60" t="str">
        <f>'STUDENT NAMELIST'!C52</f>
        <v>2023PEC AI 148</v>
      </c>
      <c r="D64" s="61" t="str">
        <f>'STUDENT NAMELIST'!D52</f>
        <v>DIVYA LAKSHMI S</v>
      </c>
      <c r="E64" s="62">
        <v>0</v>
      </c>
      <c r="F64" s="62">
        <v>1</v>
      </c>
      <c r="G64" s="62">
        <v>0</v>
      </c>
      <c r="H64" s="62">
        <v>2</v>
      </c>
      <c r="I64" s="62">
        <v>0</v>
      </c>
      <c r="J64" s="62">
        <v>2</v>
      </c>
      <c r="K64" s="62">
        <v>0</v>
      </c>
      <c r="L64" s="62">
        <v>1</v>
      </c>
      <c r="M64" s="62">
        <v>2</v>
      </c>
      <c r="N64" s="62">
        <v>0</v>
      </c>
      <c r="O64" s="68">
        <v>12</v>
      </c>
      <c r="P64" s="62"/>
      <c r="Q64" s="62">
        <v>12</v>
      </c>
      <c r="R64" s="62"/>
      <c r="S64" s="62">
        <v>14</v>
      </c>
      <c r="T64" s="62"/>
      <c r="U64" s="62">
        <v>15</v>
      </c>
      <c r="V64" s="62"/>
      <c r="W64" s="62">
        <v>16</v>
      </c>
      <c r="X64" s="62"/>
      <c r="Y64" s="62"/>
      <c r="Z64" s="62"/>
      <c r="AA64" s="67">
        <f t="shared" si="3"/>
        <v>77</v>
      </c>
      <c r="AB64" s="64">
        <f t="shared" ref="AB64:AC64" si="61">SUMIF($E$14:$N$14,"CO1",E64:N64)+IF(O64&gt;=0,SUMPRODUCT(($O$14:$Z$14="CO1")*(O64:Z64)*MOD(COLUMN($O$14:$Z$14)-COLUMN($O$14)+1,2))+SUMPRODUCT(($P$14:$Z$14="CO1")*(P64:Z64)*MOD(COLUMN($P$14:$Z$14)-COLUMN($P$14)+1,2)))</f>
        <v>27</v>
      </c>
      <c r="AC64" s="64">
        <f t="shared" si="61"/>
        <v>29</v>
      </c>
      <c r="AD64" s="64">
        <f t="shared" si="5"/>
        <v>18</v>
      </c>
      <c r="AE64" s="64">
        <f t="shared" si="6"/>
        <v>0</v>
      </c>
      <c r="AF64" s="64">
        <f t="shared" si="22"/>
        <v>0</v>
      </c>
      <c r="AG64" s="64">
        <f t="shared" si="7"/>
        <v>0</v>
      </c>
      <c r="AH64" s="44">
        <f t="shared" si="8"/>
        <v>74</v>
      </c>
      <c r="AI64" s="65">
        <f t="shared" si="13"/>
        <v>67.5</v>
      </c>
      <c r="AJ64" s="65">
        <f t="shared" si="14"/>
        <v>72.5</v>
      </c>
      <c r="AK64" s="65">
        <f t="shared" si="10"/>
        <v>90</v>
      </c>
      <c r="AL64" s="65"/>
      <c r="AM64" s="65"/>
      <c r="AN64" s="65"/>
      <c r="AO64" s="40"/>
      <c r="AP64" s="40"/>
      <c r="AQ64" s="40"/>
      <c r="AR64" s="34"/>
      <c r="AS64" s="34"/>
      <c r="AT64" s="34"/>
      <c r="AU64" s="34"/>
      <c r="AV64" s="34"/>
      <c r="AW64" s="34"/>
      <c r="AX64" s="34"/>
      <c r="AY64" s="34"/>
      <c r="AZ64" s="34"/>
      <c r="BA64" s="34"/>
      <c r="BB64" s="34"/>
      <c r="BC64" s="34"/>
      <c r="BD64" s="34"/>
      <c r="BE64" s="34"/>
    </row>
    <row r="65" spans="1:57" ht="30" customHeight="1" x14ac:dyDescent="0.2">
      <c r="A65" s="59">
        <v>49</v>
      </c>
      <c r="B65" s="60">
        <f>'STUDENT NAMELIST'!B53</f>
        <v>211423243109</v>
      </c>
      <c r="C65" s="60" t="str">
        <f>'STUDENT NAMELIST'!C53</f>
        <v>2023PEC AI 149</v>
      </c>
      <c r="D65" s="61" t="str">
        <f>'STUDENT NAMELIST'!D53</f>
        <v>DIVYA S</v>
      </c>
      <c r="E65" s="62">
        <v>1</v>
      </c>
      <c r="F65" s="62">
        <v>0</v>
      </c>
      <c r="G65" s="62">
        <v>2</v>
      </c>
      <c r="H65" s="62">
        <v>1</v>
      </c>
      <c r="I65" s="62">
        <v>2</v>
      </c>
      <c r="J65" s="62">
        <v>1</v>
      </c>
      <c r="K65" s="62">
        <v>2</v>
      </c>
      <c r="L65" s="62">
        <v>2</v>
      </c>
      <c r="M65" s="62">
        <v>0</v>
      </c>
      <c r="N65" s="62">
        <v>2</v>
      </c>
      <c r="O65" s="66">
        <v>16</v>
      </c>
      <c r="P65" s="66">
        <v>0</v>
      </c>
      <c r="Q65" s="66">
        <v>0</v>
      </c>
      <c r="R65" s="66">
        <v>16</v>
      </c>
      <c r="S65" s="66">
        <v>14</v>
      </c>
      <c r="T65" s="66">
        <v>0</v>
      </c>
      <c r="U65" s="66">
        <v>16</v>
      </c>
      <c r="V65" s="66">
        <v>0</v>
      </c>
      <c r="W65" s="66">
        <v>0</v>
      </c>
      <c r="X65" s="66">
        <v>13</v>
      </c>
      <c r="Y65" s="62"/>
      <c r="Z65" s="62"/>
      <c r="AA65" s="67">
        <f t="shared" si="3"/>
        <v>88</v>
      </c>
      <c r="AB65" s="64">
        <f t="shared" ref="AB65:AC65" si="62">SUMIF($E$14:$N$14,"CO1",E65:N65)+IF(O65&gt;=0,SUMPRODUCT(($O$14:$Z$14="CO1")*(O65:Z65)*MOD(COLUMN($O$14:$Z$14)-COLUMN($O$14)+1,2))+SUMPRODUCT(($P$14:$Z$14="CO1")*(P65:Z65)*MOD(COLUMN($P$14:$Z$14)-COLUMN($P$14)+1,2)))</f>
        <v>36</v>
      </c>
      <c r="AC65" s="64">
        <f t="shared" si="62"/>
        <v>35</v>
      </c>
      <c r="AD65" s="64">
        <f t="shared" si="5"/>
        <v>15</v>
      </c>
      <c r="AE65" s="64">
        <f t="shared" si="6"/>
        <v>0</v>
      </c>
      <c r="AF65" s="64">
        <f t="shared" si="22"/>
        <v>0</v>
      </c>
      <c r="AG65" s="64">
        <f t="shared" si="7"/>
        <v>0</v>
      </c>
      <c r="AH65" s="44">
        <f t="shared" si="8"/>
        <v>86</v>
      </c>
      <c r="AI65" s="65">
        <f t="shared" si="13"/>
        <v>90</v>
      </c>
      <c r="AJ65" s="65">
        <f t="shared" si="14"/>
        <v>87.5</v>
      </c>
      <c r="AK65" s="65">
        <f t="shared" si="10"/>
        <v>75</v>
      </c>
      <c r="AL65" s="65"/>
      <c r="AM65" s="65"/>
      <c r="AN65" s="65"/>
      <c r="AO65" s="40"/>
      <c r="AP65" s="40"/>
      <c r="AQ65" s="40"/>
      <c r="AR65" s="34"/>
      <c r="AS65" s="34"/>
      <c r="AT65" s="34"/>
      <c r="AU65" s="34"/>
      <c r="AV65" s="34"/>
      <c r="AW65" s="34"/>
      <c r="AX65" s="34"/>
      <c r="AY65" s="34"/>
      <c r="AZ65" s="34"/>
      <c r="BA65" s="34"/>
      <c r="BB65" s="34"/>
      <c r="BC65" s="34"/>
      <c r="BD65" s="34"/>
      <c r="BE65" s="34"/>
    </row>
    <row r="66" spans="1:57" ht="30" customHeight="1" x14ac:dyDescent="0.2">
      <c r="A66" s="59">
        <v>50</v>
      </c>
      <c r="B66" s="60">
        <f>'STUDENT NAMELIST'!B54</f>
        <v>211423243110</v>
      </c>
      <c r="C66" s="60" t="str">
        <f>'STUDENT NAMELIST'!C54</f>
        <v>2023PEC AI 150</v>
      </c>
      <c r="D66" s="61" t="str">
        <f>'STUDENT NAMELIST'!D54</f>
        <v>DIVYA SHREE V</v>
      </c>
      <c r="E66" s="62">
        <v>1</v>
      </c>
      <c r="F66" s="62">
        <v>0</v>
      </c>
      <c r="G66" s="62">
        <v>1</v>
      </c>
      <c r="H66" s="62">
        <v>0</v>
      </c>
      <c r="I66" s="62">
        <v>2</v>
      </c>
      <c r="J66" s="62">
        <v>0</v>
      </c>
      <c r="K66" s="62">
        <v>1</v>
      </c>
      <c r="L66" s="62">
        <v>2</v>
      </c>
      <c r="M66" s="62">
        <v>1</v>
      </c>
      <c r="N66" s="62">
        <v>0</v>
      </c>
      <c r="O66" s="68"/>
      <c r="P66" s="62">
        <v>11</v>
      </c>
      <c r="Q66" s="62"/>
      <c r="R66" s="62">
        <v>14</v>
      </c>
      <c r="S66" s="62"/>
      <c r="T66" s="62">
        <v>14</v>
      </c>
      <c r="U66" s="62"/>
      <c r="V66" s="62">
        <v>16</v>
      </c>
      <c r="W66" s="62">
        <v>14</v>
      </c>
      <c r="X66" s="62"/>
      <c r="Y66" s="62"/>
      <c r="Z66" s="62"/>
      <c r="AA66" s="67">
        <f t="shared" si="3"/>
        <v>77</v>
      </c>
      <c r="AB66" s="64">
        <f t="shared" ref="AB66:AC66" si="63">SUMIF($E$14:$N$14,"CO1",E66:N66)+IF(O66&gt;=0,SUMPRODUCT(($O$14:$Z$14="CO1")*(O66:Z66)*MOD(COLUMN($O$14:$Z$14)-COLUMN($O$14)+1,2))+SUMPRODUCT(($P$14:$Z$14="CO1")*(P66:Z66)*MOD(COLUMN($P$14:$Z$14)-COLUMN($P$14)+1,2)))</f>
        <v>27</v>
      </c>
      <c r="AC66" s="64">
        <f t="shared" si="63"/>
        <v>28</v>
      </c>
      <c r="AD66" s="64">
        <f t="shared" si="5"/>
        <v>15</v>
      </c>
      <c r="AE66" s="64">
        <f t="shared" si="6"/>
        <v>0</v>
      </c>
      <c r="AF66" s="64">
        <f t="shared" si="22"/>
        <v>0</v>
      </c>
      <c r="AG66" s="64">
        <f t="shared" si="7"/>
        <v>0</v>
      </c>
      <c r="AH66" s="44">
        <f t="shared" si="8"/>
        <v>70</v>
      </c>
      <c r="AI66" s="65">
        <f t="shared" si="13"/>
        <v>67.5</v>
      </c>
      <c r="AJ66" s="65">
        <f t="shared" si="14"/>
        <v>70</v>
      </c>
      <c r="AK66" s="65">
        <f t="shared" si="10"/>
        <v>75</v>
      </c>
      <c r="AL66" s="65"/>
      <c r="AM66" s="65"/>
      <c r="AN66" s="65"/>
      <c r="AO66" s="40"/>
      <c r="AP66" s="40"/>
      <c r="AQ66" s="40"/>
      <c r="AR66" s="34"/>
      <c r="AS66" s="34"/>
      <c r="AT66" s="34"/>
      <c r="AU66" s="34"/>
      <c r="AV66" s="34"/>
      <c r="AW66" s="34"/>
      <c r="AX66" s="34"/>
      <c r="AY66" s="34"/>
      <c r="AZ66" s="34"/>
      <c r="BA66" s="34"/>
      <c r="BB66" s="34"/>
      <c r="BC66" s="34"/>
      <c r="BD66" s="34"/>
      <c r="BE66" s="34"/>
    </row>
    <row r="67" spans="1:57" ht="30" customHeight="1" x14ac:dyDescent="0.2">
      <c r="A67" s="59">
        <v>51</v>
      </c>
      <c r="B67" s="60">
        <f>'STUDENT NAMELIST'!B55</f>
        <v>211423243115</v>
      </c>
      <c r="C67" s="60" t="str">
        <f>'STUDENT NAMELIST'!C55</f>
        <v>2023PEC AI 151</v>
      </c>
      <c r="D67" s="61" t="str">
        <f>'STUDENT NAMELIST'!D55</f>
        <v>ELIZA ADELINE S</v>
      </c>
      <c r="E67" s="62">
        <v>2</v>
      </c>
      <c r="F67" s="62">
        <v>1</v>
      </c>
      <c r="G67" s="62">
        <v>0</v>
      </c>
      <c r="H67" s="62">
        <v>0</v>
      </c>
      <c r="I67" s="62">
        <v>1</v>
      </c>
      <c r="J67" s="62">
        <v>2</v>
      </c>
      <c r="K67" s="62">
        <v>1</v>
      </c>
      <c r="L67" s="62">
        <v>0</v>
      </c>
      <c r="M67" s="62">
        <v>2</v>
      </c>
      <c r="N67" s="62">
        <v>1</v>
      </c>
      <c r="O67" s="68">
        <v>15</v>
      </c>
      <c r="P67" s="62"/>
      <c r="Q67" s="62">
        <v>14</v>
      </c>
      <c r="R67" s="62"/>
      <c r="S67" s="62"/>
      <c r="T67" s="62">
        <v>16</v>
      </c>
      <c r="U67" s="62"/>
      <c r="V67" s="62">
        <v>16</v>
      </c>
      <c r="W67" s="62"/>
      <c r="X67" s="62">
        <v>16</v>
      </c>
      <c r="Y67" s="62"/>
      <c r="Z67" s="62"/>
      <c r="AA67" s="67">
        <f t="shared" si="3"/>
        <v>87</v>
      </c>
      <c r="AB67" s="64">
        <f t="shared" ref="AB67:AC67" si="64">SUMIF($E$14:$N$14,"CO1",E67:N67)+IF(O67&gt;=0,SUMPRODUCT(($O$14:$Z$14="CO1")*(O67:Z67)*MOD(COLUMN($O$14:$Z$14)-COLUMN($O$14)+1,2))+SUMPRODUCT(($P$14:$Z$14="CO1")*(P67:Z67)*MOD(COLUMN($P$14:$Z$14)-COLUMN($P$14)+1,2)))</f>
        <v>32</v>
      </c>
      <c r="AC67" s="64">
        <f t="shared" si="64"/>
        <v>16</v>
      </c>
      <c r="AD67" s="64">
        <f t="shared" si="5"/>
        <v>19</v>
      </c>
      <c r="AE67" s="64">
        <f t="shared" si="6"/>
        <v>0</v>
      </c>
      <c r="AF67" s="64">
        <f t="shared" si="22"/>
        <v>0</v>
      </c>
      <c r="AG67" s="64">
        <f t="shared" si="7"/>
        <v>0</v>
      </c>
      <c r="AH67" s="44">
        <f t="shared" si="8"/>
        <v>67</v>
      </c>
      <c r="AI67" s="65">
        <f t="shared" si="13"/>
        <v>80</v>
      </c>
      <c r="AJ67" s="65">
        <f t="shared" si="14"/>
        <v>40</v>
      </c>
      <c r="AK67" s="65">
        <f t="shared" si="10"/>
        <v>95</v>
      </c>
      <c r="AL67" s="65"/>
      <c r="AM67" s="65"/>
      <c r="AN67" s="65"/>
      <c r="AO67" s="40"/>
      <c r="AP67" s="40"/>
      <c r="AQ67" s="40"/>
      <c r="AR67" s="34"/>
      <c r="AS67" s="34"/>
      <c r="AT67" s="34"/>
      <c r="AU67" s="34"/>
      <c r="AV67" s="34"/>
      <c r="AW67" s="34"/>
      <c r="AX67" s="34"/>
      <c r="AY67" s="34"/>
      <c r="AZ67" s="34"/>
      <c r="BA67" s="34"/>
      <c r="BB67" s="34"/>
      <c r="BC67" s="34"/>
      <c r="BD67" s="34"/>
      <c r="BE67" s="34"/>
    </row>
    <row r="68" spans="1:57" ht="30" customHeight="1" x14ac:dyDescent="0.2">
      <c r="A68" s="59">
        <v>52</v>
      </c>
      <c r="B68" s="60">
        <f>'STUDENT NAMELIST'!B56</f>
        <v>211423243117</v>
      </c>
      <c r="C68" s="60" t="str">
        <f>'STUDENT NAMELIST'!C56</f>
        <v>2023PEC AI 152</v>
      </c>
      <c r="D68" s="61" t="str">
        <f>'STUDENT NAMELIST'!D56</f>
        <v>ESAKKI SANDHYA M</v>
      </c>
      <c r="E68" s="62">
        <v>1</v>
      </c>
      <c r="F68" s="62">
        <v>1</v>
      </c>
      <c r="G68" s="62">
        <v>1</v>
      </c>
      <c r="H68" s="62">
        <v>1</v>
      </c>
      <c r="I68" s="62">
        <v>0</v>
      </c>
      <c r="J68" s="62">
        <v>0</v>
      </c>
      <c r="K68" s="62">
        <v>1</v>
      </c>
      <c r="L68" s="62">
        <v>0</v>
      </c>
      <c r="M68" s="62">
        <v>1</v>
      </c>
      <c r="N68" s="62">
        <v>2</v>
      </c>
      <c r="O68" s="68"/>
      <c r="P68" s="62">
        <v>15</v>
      </c>
      <c r="Q68" s="62"/>
      <c r="R68" s="62">
        <v>16</v>
      </c>
      <c r="S68" s="62"/>
      <c r="T68" s="62">
        <v>12</v>
      </c>
      <c r="U68" s="62">
        <v>16</v>
      </c>
      <c r="V68" s="62"/>
      <c r="W68" s="62">
        <v>16</v>
      </c>
      <c r="X68" s="62"/>
      <c r="Y68" s="62"/>
      <c r="Z68" s="62"/>
      <c r="AA68" s="67">
        <f t="shared" si="3"/>
        <v>83</v>
      </c>
      <c r="AB68" s="64">
        <f t="shared" ref="AB68:AC68" si="65">SUMIF($E$14:$N$14,"CO1",E68:N68)+IF(O68&gt;=0,SUMPRODUCT(($O$14:$Z$14="CO1")*(O68:Z68)*MOD(COLUMN($O$14:$Z$14)-COLUMN($O$14)+1,2))+SUMPRODUCT(($P$14:$Z$14="CO1")*(P68:Z68)*MOD(COLUMN($P$14:$Z$14)-COLUMN($P$14)+1,2)))</f>
        <v>35</v>
      </c>
      <c r="AC68" s="64">
        <f t="shared" si="65"/>
        <v>34</v>
      </c>
      <c r="AD68" s="64">
        <f t="shared" si="5"/>
        <v>19</v>
      </c>
      <c r="AE68" s="64">
        <f t="shared" si="6"/>
        <v>0</v>
      </c>
      <c r="AF68" s="64">
        <f t="shared" si="22"/>
        <v>0</v>
      </c>
      <c r="AG68" s="64">
        <f t="shared" si="7"/>
        <v>0</v>
      </c>
      <c r="AH68" s="44">
        <f t="shared" si="8"/>
        <v>88</v>
      </c>
      <c r="AI68" s="65">
        <f t="shared" si="13"/>
        <v>87.5</v>
      </c>
      <c r="AJ68" s="65">
        <f t="shared" si="14"/>
        <v>85</v>
      </c>
      <c r="AK68" s="65">
        <f t="shared" si="10"/>
        <v>95</v>
      </c>
      <c r="AL68" s="65"/>
      <c r="AM68" s="65"/>
      <c r="AN68" s="65"/>
      <c r="AO68" s="40"/>
      <c r="AP68" s="40"/>
      <c r="AQ68" s="40"/>
      <c r="AR68" s="34"/>
      <c r="AS68" s="34"/>
      <c r="AT68" s="34"/>
      <c r="AU68" s="34"/>
      <c r="AV68" s="34"/>
      <c r="AW68" s="34"/>
      <c r="AX68" s="34"/>
      <c r="AY68" s="34"/>
      <c r="AZ68" s="34"/>
      <c r="BA68" s="34"/>
      <c r="BB68" s="34"/>
      <c r="BC68" s="34"/>
      <c r="BD68" s="34"/>
      <c r="BE68" s="34"/>
    </row>
    <row r="69" spans="1:57" ht="30" customHeight="1" x14ac:dyDescent="0.2">
      <c r="A69" s="59">
        <v>53</v>
      </c>
      <c r="B69" s="60">
        <f>'STUDENT NAMELIST'!B57</f>
        <v>211423243121</v>
      </c>
      <c r="C69" s="60" t="str">
        <f>'STUDENT NAMELIST'!C57</f>
        <v>2023PEC AI 153</v>
      </c>
      <c r="D69" s="61" t="str">
        <f>'STUDENT NAMELIST'!D57</f>
        <v>FATHIMA SAFANA A</v>
      </c>
      <c r="E69" s="62">
        <v>0</v>
      </c>
      <c r="F69" s="62">
        <v>0</v>
      </c>
      <c r="G69" s="62">
        <v>1</v>
      </c>
      <c r="H69" s="62">
        <v>1</v>
      </c>
      <c r="I69" s="62">
        <v>0</v>
      </c>
      <c r="J69" s="62">
        <v>1</v>
      </c>
      <c r="K69" s="62">
        <v>1</v>
      </c>
      <c r="L69" s="62">
        <v>1</v>
      </c>
      <c r="M69" s="62">
        <v>0</v>
      </c>
      <c r="N69" s="62">
        <v>0</v>
      </c>
      <c r="O69" s="66">
        <v>16</v>
      </c>
      <c r="P69" s="66">
        <v>0</v>
      </c>
      <c r="Q69" s="66">
        <v>0</v>
      </c>
      <c r="R69" s="66">
        <v>16</v>
      </c>
      <c r="S69" s="66">
        <v>14</v>
      </c>
      <c r="T69" s="66">
        <v>0</v>
      </c>
      <c r="U69" s="66">
        <v>16</v>
      </c>
      <c r="V69" s="66">
        <v>0</v>
      </c>
      <c r="W69" s="66">
        <v>0</v>
      </c>
      <c r="X69" s="66">
        <v>13</v>
      </c>
      <c r="Y69" s="62"/>
      <c r="Z69" s="62"/>
      <c r="AA69" s="67">
        <f t="shared" si="3"/>
        <v>80</v>
      </c>
      <c r="AB69" s="64">
        <f t="shared" ref="AB69:AC69" si="66">SUMIF($E$14:$N$14,"CO1",E69:N69)+IF(O69&gt;=0,SUMPRODUCT(($O$14:$Z$14="CO1")*(O69:Z69)*MOD(COLUMN($O$14:$Z$14)-COLUMN($O$14)+1,2))+SUMPRODUCT(($P$14:$Z$14="CO1")*(P69:Z69)*MOD(COLUMN($P$14:$Z$14)-COLUMN($P$14)+1,2)))</f>
        <v>34</v>
      </c>
      <c r="AC69" s="64">
        <f t="shared" si="66"/>
        <v>32</v>
      </c>
      <c r="AD69" s="64">
        <f t="shared" si="5"/>
        <v>13</v>
      </c>
      <c r="AE69" s="64">
        <f t="shared" si="6"/>
        <v>0</v>
      </c>
      <c r="AF69" s="64">
        <f t="shared" si="22"/>
        <v>0</v>
      </c>
      <c r="AG69" s="64">
        <f t="shared" si="7"/>
        <v>0</v>
      </c>
      <c r="AH69" s="44">
        <f t="shared" si="8"/>
        <v>79</v>
      </c>
      <c r="AI69" s="65">
        <f t="shared" si="13"/>
        <v>85</v>
      </c>
      <c r="AJ69" s="65">
        <f t="shared" si="14"/>
        <v>80</v>
      </c>
      <c r="AK69" s="65">
        <f t="shared" si="10"/>
        <v>65</v>
      </c>
      <c r="AL69" s="65"/>
      <c r="AM69" s="65"/>
      <c r="AN69" s="65"/>
      <c r="AO69" s="40"/>
      <c r="AP69" s="40"/>
      <c r="AQ69" s="40"/>
      <c r="AR69" s="34"/>
      <c r="AS69" s="34"/>
      <c r="AT69" s="34"/>
      <c r="AU69" s="34"/>
      <c r="AV69" s="34"/>
      <c r="AW69" s="34"/>
      <c r="AX69" s="34"/>
      <c r="AY69" s="34"/>
      <c r="AZ69" s="34"/>
      <c r="BA69" s="34"/>
      <c r="BB69" s="34"/>
      <c r="BC69" s="34"/>
      <c r="BD69" s="34"/>
      <c r="BE69" s="34"/>
    </row>
    <row r="70" spans="1:57" ht="30" customHeight="1" x14ac:dyDescent="0.2">
      <c r="A70" s="59">
        <v>54</v>
      </c>
      <c r="B70" s="60">
        <f>'STUDENT NAMELIST'!B58</f>
        <v>211423243122</v>
      </c>
      <c r="C70" s="60" t="str">
        <f>'STUDENT NAMELIST'!C58</f>
        <v>2023PEC AI 154</v>
      </c>
      <c r="D70" s="61" t="str">
        <f>'STUDENT NAMELIST'!D58</f>
        <v>GADDAM SUPRIYA</v>
      </c>
      <c r="E70" s="62">
        <v>2</v>
      </c>
      <c r="F70" s="62">
        <v>2</v>
      </c>
      <c r="G70" s="62">
        <v>2</v>
      </c>
      <c r="H70" s="62">
        <v>0</v>
      </c>
      <c r="I70" s="62">
        <v>2</v>
      </c>
      <c r="J70" s="62">
        <v>1</v>
      </c>
      <c r="K70" s="62">
        <v>2</v>
      </c>
      <c r="L70" s="62">
        <v>1</v>
      </c>
      <c r="M70" s="62">
        <v>1</v>
      </c>
      <c r="N70" s="62">
        <v>0</v>
      </c>
      <c r="O70" s="66">
        <v>16</v>
      </c>
      <c r="P70" s="66">
        <v>0</v>
      </c>
      <c r="Q70" s="66">
        <v>0</v>
      </c>
      <c r="R70" s="66">
        <v>16</v>
      </c>
      <c r="S70" s="66">
        <v>14</v>
      </c>
      <c r="T70" s="66">
        <v>0</v>
      </c>
      <c r="U70" s="66">
        <v>16</v>
      </c>
      <c r="V70" s="66">
        <v>0</v>
      </c>
      <c r="W70" s="66">
        <v>0</v>
      </c>
      <c r="X70" s="66">
        <v>13</v>
      </c>
      <c r="Y70" s="62"/>
      <c r="Z70" s="62"/>
      <c r="AA70" s="67">
        <f t="shared" si="3"/>
        <v>88</v>
      </c>
      <c r="AB70" s="64">
        <f t="shared" ref="AB70:AC70" si="67">SUMIF($E$14:$N$14,"CO1",E70:N70)+IF(O70&gt;=0,SUMPRODUCT(($O$14:$Z$14="CO1")*(O70:Z70)*MOD(COLUMN($O$14:$Z$14)-COLUMN($O$14)+1,2))+SUMPRODUCT(($P$14:$Z$14="CO1")*(P70:Z70)*MOD(COLUMN($P$14:$Z$14)-COLUMN($P$14)+1,2)))</f>
        <v>38</v>
      </c>
      <c r="AC70" s="64">
        <f t="shared" si="67"/>
        <v>36</v>
      </c>
      <c r="AD70" s="64">
        <f t="shared" si="5"/>
        <v>14</v>
      </c>
      <c r="AE70" s="64">
        <f t="shared" si="6"/>
        <v>0</v>
      </c>
      <c r="AF70" s="64">
        <f t="shared" si="22"/>
        <v>0</v>
      </c>
      <c r="AG70" s="64">
        <f t="shared" si="7"/>
        <v>0</v>
      </c>
      <c r="AH70" s="44">
        <f t="shared" si="8"/>
        <v>88</v>
      </c>
      <c r="AI70" s="65">
        <f t="shared" si="13"/>
        <v>95</v>
      </c>
      <c r="AJ70" s="65">
        <f t="shared" si="14"/>
        <v>90</v>
      </c>
      <c r="AK70" s="65">
        <f t="shared" si="10"/>
        <v>70</v>
      </c>
      <c r="AL70" s="65"/>
      <c r="AM70" s="65"/>
      <c r="AN70" s="65"/>
      <c r="AO70" s="40"/>
      <c r="AP70" s="40"/>
      <c r="AQ70" s="40"/>
      <c r="AR70" s="34"/>
      <c r="AS70" s="34"/>
      <c r="AT70" s="34"/>
      <c r="AU70" s="34"/>
      <c r="AV70" s="34"/>
      <c r="AW70" s="34"/>
      <c r="AX70" s="34"/>
      <c r="AY70" s="34"/>
      <c r="AZ70" s="34"/>
      <c r="BA70" s="34"/>
      <c r="BB70" s="34"/>
      <c r="BC70" s="34"/>
      <c r="BD70" s="34"/>
      <c r="BE70" s="34"/>
    </row>
    <row r="71" spans="1:57" ht="30" customHeight="1" x14ac:dyDescent="0.2">
      <c r="A71" s="59">
        <v>55</v>
      </c>
      <c r="B71" s="60">
        <f>'STUDENT NAMELIST'!B59</f>
        <v>211423243126</v>
      </c>
      <c r="C71" s="60" t="str">
        <f>'STUDENT NAMELIST'!C59</f>
        <v>2023PEC AI 155</v>
      </c>
      <c r="D71" s="61" t="str">
        <f>'STUDENT NAMELIST'!D59</f>
        <v>GETHU SHIVANI T S S</v>
      </c>
      <c r="E71" s="62">
        <v>1</v>
      </c>
      <c r="F71" s="62">
        <v>2</v>
      </c>
      <c r="G71" s="62">
        <v>2</v>
      </c>
      <c r="H71" s="62">
        <v>1</v>
      </c>
      <c r="I71" s="62">
        <v>1</v>
      </c>
      <c r="J71" s="62">
        <v>2</v>
      </c>
      <c r="K71" s="62">
        <v>1</v>
      </c>
      <c r="L71" s="62">
        <v>1</v>
      </c>
      <c r="M71" s="62">
        <v>2</v>
      </c>
      <c r="N71" s="62">
        <v>0</v>
      </c>
      <c r="O71" s="68">
        <v>14</v>
      </c>
      <c r="P71" s="62"/>
      <c r="Q71" s="62">
        <v>14</v>
      </c>
      <c r="R71" s="62"/>
      <c r="S71" s="62">
        <v>14</v>
      </c>
      <c r="T71" s="62"/>
      <c r="U71" s="62">
        <v>14</v>
      </c>
      <c r="V71" s="62"/>
      <c r="W71" s="62">
        <v>14</v>
      </c>
      <c r="X71" s="62"/>
      <c r="Y71" s="62"/>
      <c r="Z71" s="62"/>
      <c r="AA71" s="67">
        <f t="shared" si="3"/>
        <v>83</v>
      </c>
      <c r="AB71" s="64">
        <f t="shared" ref="AB71:AC71" si="68">SUMIF($E$14:$N$14,"CO1",E71:N71)+IF(O71&gt;=0,SUMPRODUCT(($O$14:$Z$14="CO1")*(O71:Z71)*MOD(COLUMN($O$14:$Z$14)-COLUMN($O$14)+1,2))+SUMPRODUCT(($P$14:$Z$14="CO1")*(P71:Z71)*MOD(COLUMN($P$14:$Z$14)-COLUMN($P$14)+1,2)))</f>
        <v>34</v>
      </c>
      <c r="AC71" s="64">
        <f t="shared" si="68"/>
        <v>34</v>
      </c>
      <c r="AD71" s="64">
        <f t="shared" si="5"/>
        <v>16</v>
      </c>
      <c r="AE71" s="64">
        <f t="shared" si="6"/>
        <v>0</v>
      </c>
      <c r="AF71" s="64">
        <f t="shared" si="22"/>
        <v>0</v>
      </c>
      <c r="AG71" s="64">
        <f t="shared" si="7"/>
        <v>0</v>
      </c>
      <c r="AH71" s="44">
        <f t="shared" si="8"/>
        <v>84</v>
      </c>
      <c r="AI71" s="65">
        <f t="shared" si="13"/>
        <v>85</v>
      </c>
      <c r="AJ71" s="65">
        <f t="shared" si="14"/>
        <v>85</v>
      </c>
      <c r="AK71" s="65">
        <f t="shared" si="10"/>
        <v>80</v>
      </c>
      <c r="AL71" s="65"/>
      <c r="AM71" s="65"/>
      <c r="AN71" s="65"/>
      <c r="AO71" s="40"/>
      <c r="AP71" s="40"/>
      <c r="AQ71" s="40"/>
      <c r="AR71" s="34"/>
      <c r="AS71" s="34"/>
      <c r="AT71" s="34"/>
      <c r="AU71" s="34"/>
      <c r="AV71" s="34"/>
      <c r="AW71" s="34"/>
      <c r="AX71" s="34"/>
      <c r="AY71" s="34"/>
      <c r="AZ71" s="34"/>
      <c r="BA71" s="34"/>
      <c r="BB71" s="34"/>
      <c r="BC71" s="34"/>
      <c r="BD71" s="34"/>
      <c r="BE71" s="34"/>
    </row>
    <row r="72" spans="1:57" ht="30" customHeight="1" x14ac:dyDescent="0.2">
      <c r="A72" s="59">
        <v>56</v>
      </c>
      <c r="B72" s="60">
        <f>'STUDENT NAMELIST'!B60</f>
        <v>211423243128</v>
      </c>
      <c r="C72" s="60" t="str">
        <f>'STUDENT NAMELIST'!C60</f>
        <v>2023PEC AI 156</v>
      </c>
      <c r="D72" s="61" t="str">
        <f>'STUDENT NAMELIST'!D60</f>
        <v>GOPIKA S</v>
      </c>
      <c r="E72" s="62">
        <v>2</v>
      </c>
      <c r="F72" s="62">
        <v>1</v>
      </c>
      <c r="G72" s="62">
        <v>0</v>
      </c>
      <c r="H72" s="62">
        <v>1</v>
      </c>
      <c r="I72" s="62">
        <v>0</v>
      </c>
      <c r="J72" s="62">
        <v>2</v>
      </c>
      <c r="K72" s="62">
        <v>0</v>
      </c>
      <c r="L72" s="62">
        <v>2</v>
      </c>
      <c r="M72" s="62">
        <v>1</v>
      </c>
      <c r="N72" s="62">
        <v>0</v>
      </c>
      <c r="O72" s="66">
        <v>16</v>
      </c>
      <c r="P72" s="66">
        <v>0</v>
      </c>
      <c r="Q72" s="66">
        <v>0</v>
      </c>
      <c r="R72" s="66">
        <v>16</v>
      </c>
      <c r="S72" s="66">
        <v>14</v>
      </c>
      <c r="T72" s="66">
        <v>0</v>
      </c>
      <c r="U72" s="66">
        <v>16</v>
      </c>
      <c r="V72" s="66">
        <v>0</v>
      </c>
      <c r="W72" s="66">
        <v>0</v>
      </c>
      <c r="X72" s="66">
        <v>13</v>
      </c>
      <c r="Y72" s="62"/>
      <c r="Z72" s="62"/>
      <c r="AA72" s="67">
        <f t="shared" si="3"/>
        <v>84</v>
      </c>
      <c r="AB72" s="64">
        <f t="shared" ref="AB72:AC72" si="69">SUMIF($E$14:$N$14,"CO1",E72:N72)+IF(O72&gt;=0,SUMPRODUCT(($O$14:$Z$14="CO1")*(O72:Z72)*MOD(COLUMN($O$14:$Z$14)-COLUMN($O$14)+1,2))+SUMPRODUCT(($P$14:$Z$14="CO1")*(P72:Z72)*MOD(COLUMN($P$14:$Z$14)-COLUMN($P$14)+1,2)))</f>
        <v>36</v>
      </c>
      <c r="AC72" s="64">
        <f t="shared" si="69"/>
        <v>32</v>
      </c>
      <c r="AD72" s="64">
        <f t="shared" si="5"/>
        <v>14</v>
      </c>
      <c r="AE72" s="64">
        <f t="shared" si="6"/>
        <v>0</v>
      </c>
      <c r="AF72" s="64">
        <f t="shared" si="22"/>
        <v>0</v>
      </c>
      <c r="AG72" s="64">
        <f t="shared" si="7"/>
        <v>0</v>
      </c>
      <c r="AH72" s="44">
        <f t="shared" si="8"/>
        <v>82</v>
      </c>
      <c r="AI72" s="65">
        <f t="shared" si="13"/>
        <v>90</v>
      </c>
      <c r="AJ72" s="65">
        <f t="shared" si="14"/>
        <v>80</v>
      </c>
      <c r="AK72" s="65">
        <f t="shared" si="10"/>
        <v>70</v>
      </c>
      <c r="AL72" s="65"/>
      <c r="AM72" s="65"/>
      <c r="AN72" s="65"/>
      <c r="AO72" s="40"/>
      <c r="AP72" s="40"/>
      <c r="AQ72" s="40"/>
      <c r="AR72" s="34"/>
      <c r="AS72" s="34"/>
      <c r="AT72" s="34"/>
      <c r="AU72" s="34"/>
      <c r="AV72" s="34"/>
      <c r="AW72" s="34"/>
      <c r="AX72" s="34"/>
      <c r="AY72" s="34"/>
      <c r="AZ72" s="34"/>
      <c r="BA72" s="34"/>
      <c r="BB72" s="34"/>
      <c r="BC72" s="34"/>
      <c r="BD72" s="34"/>
      <c r="BE72" s="34"/>
    </row>
    <row r="73" spans="1:57" ht="30" customHeight="1" x14ac:dyDescent="0.2">
      <c r="A73" s="59">
        <v>58</v>
      </c>
      <c r="B73" s="60">
        <f>'STUDENT NAMELIST'!B61</f>
        <v>211423243129</v>
      </c>
      <c r="C73" s="60" t="str">
        <f>'STUDENT NAMELIST'!C61</f>
        <v>2023PEC AI 157</v>
      </c>
      <c r="D73" s="61" t="str">
        <f>'STUDENT NAMELIST'!D61</f>
        <v>GOPIKASHREE A S</v>
      </c>
      <c r="E73" s="62">
        <v>0</v>
      </c>
      <c r="F73" s="62">
        <v>2</v>
      </c>
      <c r="G73" s="62">
        <v>0</v>
      </c>
      <c r="H73" s="62">
        <v>2</v>
      </c>
      <c r="I73" s="62">
        <v>0</v>
      </c>
      <c r="J73" s="62">
        <v>2</v>
      </c>
      <c r="K73" s="62">
        <v>1</v>
      </c>
      <c r="L73" s="62">
        <v>0</v>
      </c>
      <c r="M73" s="62">
        <v>0</v>
      </c>
      <c r="N73" s="62">
        <v>1</v>
      </c>
      <c r="O73" s="68">
        <v>14</v>
      </c>
      <c r="P73" s="62"/>
      <c r="Q73" s="62">
        <v>14</v>
      </c>
      <c r="R73" s="62"/>
      <c r="S73" s="62">
        <v>14</v>
      </c>
      <c r="T73" s="62"/>
      <c r="U73" s="62">
        <v>14</v>
      </c>
      <c r="V73" s="62"/>
      <c r="W73" s="62">
        <v>14</v>
      </c>
      <c r="X73" s="62"/>
      <c r="Y73" s="62"/>
      <c r="Z73" s="62"/>
      <c r="AA73" s="67">
        <f t="shared" si="3"/>
        <v>78</v>
      </c>
      <c r="AB73" s="64">
        <f t="shared" ref="AB73:AC73" si="70">SUMIF($E$14:$N$14,"CO1",E73:N73)+IF(O73&gt;=0,SUMPRODUCT(($O$14:$Z$14="CO1")*(O73:Z73)*MOD(COLUMN($O$14:$Z$14)-COLUMN($O$14)+1,2))+SUMPRODUCT(($P$14:$Z$14="CO1")*(P73:Z73)*MOD(COLUMN($P$14:$Z$14)-COLUMN($P$14)+1,2)))</f>
        <v>32</v>
      </c>
      <c r="AC73" s="64">
        <f t="shared" si="70"/>
        <v>32</v>
      </c>
      <c r="AD73" s="64">
        <f t="shared" si="5"/>
        <v>15</v>
      </c>
      <c r="AE73" s="64">
        <f t="shared" si="6"/>
        <v>0</v>
      </c>
      <c r="AF73" s="64">
        <f t="shared" si="22"/>
        <v>0</v>
      </c>
      <c r="AG73" s="64">
        <f t="shared" si="7"/>
        <v>0</v>
      </c>
      <c r="AH73" s="44">
        <f t="shared" si="8"/>
        <v>79</v>
      </c>
      <c r="AI73" s="65">
        <f t="shared" si="13"/>
        <v>80</v>
      </c>
      <c r="AJ73" s="65">
        <f t="shared" si="14"/>
        <v>80</v>
      </c>
      <c r="AK73" s="65">
        <f t="shared" si="10"/>
        <v>75</v>
      </c>
      <c r="AL73" s="65"/>
      <c r="AM73" s="65"/>
      <c r="AN73" s="65"/>
      <c r="AO73" s="40"/>
      <c r="AP73" s="40"/>
      <c r="AQ73" s="40"/>
      <c r="AR73" s="34"/>
      <c r="AS73" s="34"/>
      <c r="AT73" s="34"/>
      <c r="AU73" s="34"/>
      <c r="AV73" s="34"/>
      <c r="AW73" s="34"/>
      <c r="AX73" s="34"/>
      <c r="AY73" s="34"/>
      <c r="AZ73" s="34"/>
      <c r="BA73" s="34"/>
      <c r="BB73" s="34"/>
      <c r="BC73" s="34"/>
      <c r="BD73" s="34"/>
      <c r="BE73" s="34"/>
    </row>
    <row r="74" spans="1:57" ht="30" customHeight="1" x14ac:dyDescent="0.2">
      <c r="A74" s="59">
        <v>58</v>
      </c>
      <c r="B74" s="60">
        <f>'STUDENT NAMELIST'!B62</f>
        <v>211423243131</v>
      </c>
      <c r="C74" s="60" t="str">
        <f>'STUDENT NAMELIST'!C62</f>
        <v>2023PEC AI 158</v>
      </c>
      <c r="D74" s="61" t="str">
        <f>'STUDENT NAMELIST'!D62</f>
        <v>GOWTHAMEE G</v>
      </c>
      <c r="E74" s="62">
        <v>2</v>
      </c>
      <c r="F74" s="62">
        <v>0</v>
      </c>
      <c r="G74" s="62">
        <v>2</v>
      </c>
      <c r="H74" s="62">
        <v>0</v>
      </c>
      <c r="I74" s="62">
        <v>2</v>
      </c>
      <c r="J74" s="62">
        <v>2</v>
      </c>
      <c r="K74" s="62">
        <v>2</v>
      </c>
      <c r="L74" s="62">
        <v>0</v>
      </c>
      <c r="M74" s="62">
        <v>1</v>
      </c>
      <c r="N74" s="62">
        <v>0</v>
      </c>
      <c r="O74" s="68">
        <v>14</v>
      </c>
      <c r="P74" s="62"/>
      <c r="Q74" s="62">
        <v>14</v>
      </c>
      <c r="R74" s="62"/>
      <c r="S74" s="62">
        <v>14</v>
      </c>
      <c r="T74" s="62"/>
      <c r="U74" s="62">
        <v>14</v>
      </c>
      <c r="V74" s="62"/>
      <c r="W74" s="62">
        <v>14</v>
      </c>
      <c r="X74" s="62"/>
      <c r="Y74" s="62"/>
      <c r="Z74" s="62"/>
      <c r="AA74" s="67">
        <f t="shared" si="3"/>
        <v>81</v>
      </c>
      <c r="AB74" s="64">
        <f t="shared" ref="AB74:AC74" si="71">SUMIF($E$14:$N$14,"CO1",E74:N74)+IF(O74&gt;=0,SUMPRODUCT(($O$14:$Z$14="CO1")*(O74:Z74)*MOD(COLUMN($O$14:$Z$14)-COLUMN($O$14)+1,2))+SUMPRODUCT(($P$14:$Z$14="CO1")*(P74:Z74)*MOD(COLUMN($P$14:$Z$14)-COLUMN($P$14)+1,2)))</f>
        <v>32</v>
      </c>
      <c r="AC74" s="64">
        <f t="shared" si="71"/>
        <v>32</v>
      </c>
      <c r="AD74" s="64">
        <f t="shared" si="5"/>
        <v>15</v>
      </c>
      <c r="AE74" s="64">
        <f t="shared" si="6"/>
        <v>0</v>
      </c>
      <c r="AF74" s="64">
        <f t="shared" si="22"/>
        <v>0</v>
      </c>
      <c r="AG74" s="64">
        <f t="shared" si="7"/>
        <v>0</v>
      </c>
      <c r="AH74" s="44">
        <f t="shared" si="8"/>
        <v>79</v>
      </c>
      <c r="AI74" s="65">
        <f t="shared" si="13"/>
        <v>80</v>
      </c>
      <c r="AJ74" s="65">
        <f t="shared" si="14"/>
        <v>80</v>
      </c>
      <c r="AK74" s="65">
        <f t="shared" si="10"/>
        <v>75</v>
      </c>
      <c r="AL74" s="65"/>
      <c r="AM74" s="65"/>
      <c r="AN74" s="65"/>
      <c r="AO74" s="40"/>
      <c r="AP74" s="40"/>
      <c r="AQ74" s="40"/>
      <c r="AR74" s="34"/>
      <c r="AS74" s="34"/>
      <c r="AT74" s="34"/>
      <c r="AU74" s="34"/>
      <c r="AV74" s="34"/>
      <c r="AW74" s="34"/>
      <c r="AX74" s="34"/>
      <c r="AY74" s="34"/>
      <c r="AZ74" s="34"/>
      <c r="BA74" s="34"/>
      <c r="BB74" s="34"/>
      <c r="BC74" s="34"/>
      <c r="BD74" s="34"/>
      <c r="BE74" s="34"/>
    </row>
    <row r="75" spans="1:57" ht="30" customHeight="1" x14ac:dyDescent="0.2">
      <c r="A75" s="59">
        <v>59</v>
      </c>
      <c r="B75" s="60">
        <f>'STUDENT NAMELIST'!B63</f>
        <v>211423243096</v>
      </c>
      <c r="C75" s="60" t="str">
        <f>'STUDENT NAMELIST'!C63</f>
        <v>2023PEC AI 159</v>
      </c>
      <c r="D75" s="61" t="str">
        <f>'STUDENT NAMELIST'!D63</f>
        <v>DHARANI C</v>
      </c>
      <c r="E75" s="62">
        <v>1</v>
      </c>
      <c r="F75" s="62">
        <v>1</v>
      </c>
      <c r="G75" s="62">
        <v>0</v>
      </c>
      <c r="H75" s="62">
        <v>0</v>
      </c>
      <c r="I75" s="62">
        <v>2</v>
      </c>
      <c r="J75" s="62">
        <v>0</v>
      </c>
      <c r="K75" s="62">
        <v>0</v>
      </c>
      <c r="L75" s="62">
        <v>0</v>
      </c>
      <c r="M75" s="62">
        <v>1</v>
      </c>
      <c r="N75" s="62">
        <v>2</v>
      </c>
      <c r="O75" s="68">
        <v>12</v>
      </c>
      <c r="P75" s="62"/>
      <c r="Q75" s="62">
        <v>12</v>
      </c>
      <c r="R75" s="62"/>
      <c r="S75" s="62">
        <v>14</v>
      </c>
      <c r="T75" s="62"/>
      <c r="U75" s="62">
        <v>15</v>
      </c>
      <c r="V75" s="62"/>
      <c r="W75" s="62">
        <v>16</v>
      </c>
      <c r="X75" s="62"/>
      <c r="Y75" s="62"/>
      <c r="Z75" s="62"/>
      <c r="AA75" s="67">
        <f t="shared" si="3"/>
        <v>76</v>
      </c>
      <c r="AB75" s="64">
        <f t="shared" ref="AB75:AC75" si="72">SUMIF($E$14:$N$14,"CO1",E75:N75)+IF(O75&gt;=0,SUMPRODUCT(($O$14:$Z$14="CO1")*(O75:Z75)*MOD(COLUMN($O$14:$Z$14)-COLUMN($O$14)+1,2))+SUMPRODUCT(($P$14:$Z$14="CO1")*(P75:Z75)*MOD(COLUMN($P$14:$Z$14)-COLUMN($P$14)+1,2)))</f>
        <v>26</v>
      </c>
      <c r="AC75" s="64">
        <f t="shared" si="72"/>
        <v>29</v>
      </c>
      <c r="AD75" s="64">
        <f t="shared" si="5"/>
        <v>19</v>
      </c>
      <c r="AE75" s="64">
        <f t="shared" si="6"/>
        <v>0</v>
      </c>
      <c r="AF75" s="64">
        <f t="shared" si="22"/>
        <v>0</v>
      </c>
      <c r="AG75" s="64">
        <f t="shared" si="7"/>
        <v>0</v>
      </c>
      <c r="AH75" s="44">
        <f t="shared" si="8"/>
        <v>74</v>
      </c>
      <c r="AI75" s="65">
        <f t="shared" si="13"/>
        <v>65</v>
      </c>
      <c r="AJ75" s="65">
        <f t="shared" si="14"/>
        <v>72.5</v>
      </c>
      <c r="AK75" s="65">
        <f t="shared" si="10"/>
        <v>95</v>
      </c>
      <c r="AL75" s="65"/>
      <c r="AM75" s="65"/>
      <c r="AN75" s="65"/>
      <c r="AO75" s="40"/>
      <c r="AP75" s="40"/>
      <c r="AQ75" s="40"/>
      <c r="AR75" s="34"/>
      <c r="AS75" s="34"/>
      <c r="AT75" s="34"/>
      <c r="AU75" s="34"/>
      <c r="AV75" s="34"/>
      <c r="AW75" s="34"/>
      <c r="AX75" s="34"/>
      <c r="AY75" s="34"/>
      <c r="AZ75" s="34"/>
      <c r="BA75" s="34"/>
      <c r="BB75" s="34"/>
      <c r="BC75" s="34"/>
      <c r="BD75" s="34"/>
      <c r="BE75" s="34"/>
    </row>
    <row r="76" spans="1:57" ht="30" customHeight="1" x14ac:dyDescent="0.2">
      <c r="A76" s="59">
        <v>60</v>
      </c>
      <c r="B76" s="60">
        <f>'STUDENT NAMELIST'!B64</f>
        <v>211423243137</v>
      </c>
      <c r="C76" s="60" t="str">
        <f>'STUDENT NAMELIST'!C64</f>
        <v>2023PEC AI 160</v>
      </c>
      <c r="D76" s="61" t="str">
        <f>'STUDENT NAMELIST'!D64</f>
        <v>HARI PRIYA P</v>
      </c>
      <c r="E76" s="62">
        <v>1</v>
      </c>
      <c r="F76" s="62">
        <v>0</v>
      </c>
      <c r="G76" s="62">
        <v>0</v>
      </c>
      <c r="H76" s="62">
        <v>2</v>
      </c>
      <c r="I76" s="62">
        <v>2</v>
      </c>
      <c r="J76" s="62">
        <v>0</v>
      </c>
      <c r="K76" s="62">
        <v>0</v>
      </c>
      <c r="L76" s="62">
        <v>0</v>
      </c>
      <c r="M76" s="62">
        <v>1</v>
      </c>
      <c r="N76" s="62">
        <v>2</v>
      </c>
      <c r="O76" s="66">
        <v>16</v>
      </c>
      <c r="P76" s="66">
        <v>0</v>
      </c>
      <c r="Q76" s="66">
        <v>0</v>
      </c>
      <c r="R76" s="66">
        <v>16</v>
      </c>
      <c r="S76" s="66">
        <v>14</v>
      </c>
      <c r="T76" s="66">
        <v>0</v>
      </c>
      <c r="U76" s="66">
        <v>16</v>
      </c>
      <c r="V76" s="66">
        <v>0</v>
      </c>
      <c r="W76" s="66">
        <v>0</v>
      </c>
      <c r="X76" s="66">
        <v>13</v>
      </c>
      <c r="Y76" s="62"/>
      <c r="Z76" s="62"/>
      <c r="AA76" s="67">
        <f t="shared" si="3"/>
        <v>83</v>
      </c>
      <c r="AB76" s="64">
        <f t="shared" ref="AB76:AC76" si="73">SUMIF($E$14:$N$14,"CO1",E76:N76)+IF(O76&gt;=0,SUMPRODUCT(($O$14:$Z$14="CO1")*(O76:Z76)*MOD(COLUMN($O$14:$Z$14)-COLUMN($O$14)+1,2))+SUMPRODUCT(($P$14:$Z$14="CO1")*(P76:Z76)*MOD(COLUMN($P$14:$Z$14)-COLUMN($P$14)+1,2)))</f>
        <v>35</v>
      </c>
      <c r="AC76" s="64">
        <f t="shared" si="73"/>
        <v>34</v>
      </c>
      <c r="AD76" s="64">
        <f t="shared" si="5"/>
        <v>16</v>
      </c>
      <c r="AE76" s="64">
        <f t="shared" si="6"/>
        <v>0</v>
      </c>
      <c r="AF76" s="64">
        <f t="shared" si="22"/>
        <v>0</v>
      </c>
      <c r="AG76" s="64">
        <f t="shared" si="7"/>
        <v>0</v>
      </c>
      <c r="AH76" s="44">
        <f t="shared" si="8"/>
        <v>85</v>
      </c>
      <c r="AI76" s="65">
        <f t="shared" si="13"/>
        <v>87.5</v>
      </c>
      <c r="AJ76" s="65">
        <f t="shared" si="14"/>
        <v>85</v>
      </c>
      <c r="AK76" s="65">
        <f t="shared" si="10"/>
        <v>80</v>
      </c>
      <c r="AL76" s="65"/>
      <c r="AM76" s="65"/>
      <c r="AN76" s="65"/>
      <c r="AO76" s="40"/>
      <c r="AP76" s="40"/>
      <c r="AQ76" s="40"/>
      <c r="AR76" s="34"/>
      <c r="AS76" s="34"/>
      <c r="AT76" s="34"/>
      <c r="AU76" s="34"/>
      <c r="AV76" s="34"/>
      <c r="AW76" s="34"/>
      <c r="AX76" s="34"/>
      <c r="AY76" s="34"/>
      <c r="AZ76" s="34"/>
      <c r="BA76" s="34"/>
      <c r="BB76" s="34"/>
      <c r="BC76" s="34"/>
      <c r="BD76" s="34"/>
      <c r="BE76" s="34"/>
    </row>
    <row r="77" spans="1:57" ht="30" customHeight="1" x14ac:dyDescent="0.2">
      <c r="A77" s="59">
        <v>61</v>
      </c>
      <c r="B77" s="60">
        <f>'STUDENT NAMELIST'!B65</f>
        <v>211423243138</v>
      </c>
      <c r="C77" s="60" t="str">
        <f>'STUDENT NAMELIST'!C65</f>
        <v>2023PEC AI 161</v>
      </c>
      <c r="D77" s="61" t="str">
        <f>'STUDENT NAMELIST'!D65</f>
        <v>HARINI K</v>
      </c>
      <c r="E77" s="62">
        <v>2</v>
      </c>
      <c r="F77" s="62">
        <v>1</v>
      </c>
      <c r="G77" s="62">
        <v>0</v>
      </c>
      <c r="H77" s="62">
        <v>2</v>
      </c>
      <c r="I77" s="62">
        <v>2</v>
      </c>
      <c r="J77" s="62">
        <v>2</v>
      </c>
      <c r="K77" s="62">
        <v>0</v>
      </c>
      <c r="L77" s="62">
        <v>1</v>
      </c>
      <c r="M77" s="62">
        <v>0</v>
      </c>
      <c r="N77" s="62">
        <v>1</v>
      </c>
      <c r="O77" s="66">
        <v>16</v>
      </c>
      <c r="P77" s="66">
        <v>0</v>
      </c>
      <c r="Q77" s="66">
        <v>0</v>
      </c>
      <c r="R77" s="66">
        <v>16</v>
      </c>
      <c r="S77" s="66">
        <v>14</v>
      </c>
      <c r="T77" s="66">
        <v>0</v>
      </c>
      <c r="U77" s="66">
        <v>16</v>
      </c>
      <c r="V77" s="66">
        <v>0</v>
      </c>
      <c r="W77" s="66">
        <v>0</v>
      </c>
      <c r="X77" s="66">
        <v>13</v>
      </c>
      <c r="Y77" s="62"/>
      <c r="Z77" s="62"/>
      <c r="AA77" s="67">
        <f t="shared" si="3"/>
        <v>86</v>
      </c>
      <c r="AB77" s="64">
        <f t="shared" ref="AB77:AC77" si="74">SUMIF($E$14:$N$14,"CO1",E77:N77)+IF(O77&gt;=0,SUMPRODUCT(($O$14:$Z$14="CO1")*(O77:Z77)*MOD(COLUMN($O$14:$Z$14)-COLUMN($O$14)+1,2))+SUMPRODUCT(($P$14:$Z$14="CO1")*(P77:Z77)*MOD(COLUMN($P$14:$Z$14)-COLUMN($P$14)+1,2)))</f>
        <v>37</v>
      </c>
      <c r="AC77" s="64">
        <f t="shared" si="74"/>
        <v>35</v>
      </c>
      <c r="AD77" s="64">
        <f t="shared" si="5"/>
        <v>14</v>
      </c>
      <c r="AE77" s="64">
        <f t="shared" si="6"/>
        <v>0</v>
      </c>
      <c r="AF77" s="64">
        <f t="shared" si="22"/>
        <v>0</v>
      </c>
      <c r="AG77" s="64">
        <f t="shared" si="7"/>
        <v>0</v>
      </c>
      <c r="AH77" s="44">
        <f t="shared" si="8"/>
        <v>86</v>
      </c>
      <c r="AI77" s="65">
        <f t="shared" si="13"/>
        <v>92.5</v>
      </c>
      <c r="AJ77" s="65">
        <f t="shared" si="14"/>
        <v>87.5</v>
      </c>
      <c r="AK77" s="65">
        <f t="shared" si="10"/>
        <v>70</v>
      </c>
      <c r="AL77" s="65"/>
      <c r="AM77" s="65"/>
      <c r="AN77" s="65"/>
      <c r="AO77" s="40"/>
      <c r="AP77" s="40"/>
      <c r="AQ77" s="40"/>
      <c r="AR77" s="34"/>
      <c r="AS77" s="34"/>
      <c r="AT77" s="34"/>
      <c r="AU77" s="34"/>
      <c r="AV77" s="34"/>
      <c r="AW77" s="34"/>
      <c r="AX77" s="34"/>
      <c r="AY77" s="34"/>
      <c r="AZ77" s="34"/>
      <c r="BA77" s="34"/>
      <c r="BB77" s="34"/>
      <c r="BC77" s="34"/>
      <c r="BD77" s="34"/>
      <c r="BE77" s="34"/>
    </row>
    <row r="78" spans="1:57" ht="30" customHeight="1" x14ac:dyDescent="0.2">
      <c r="A78" s="59">
        <v>62</v>
      </c>
      <c r="B78" s="60">
        <f>'STUDENT NAMELIST'!B66</f>
        <v>211423243139</v>
      </c>
      <c r="C78" s="60" t="str">
        <f>'STUDENT NAMELIST'!C66</f>
        <v>2023PEC AI 162</v>
      </c>
      <c r="D78" s="61" t="str">
        <f>'STUDENT NAMELIST'!D66</f>
        <v>HARINISRI M</v>
      </c>
      <c r="E78" s="62">
        <v>0</v>
      </c>
      <c r="F78" s="62">
        <v>1</v>
      </c>
      <c r="G78" s="62">
        <v>0</v>
      </c>
      <c r="H78" s="62">
        <v>2</v>
      </c>
      <c r="I78" s="62">
        <v>1</v>
      </c>
      <c r="J78" s="62">
        <v>2</v>
      </c>
      <c r="K78" s="62">
        <v>0</v>
      </c>
      <c r="L78" s="62">
        <v>1</v>
      </c>
      <c r="M78" s="62">
        <v>0</v>
      </c>
      <c r="N78" s="62">
        <v>0</v>
      </c>
      <c r="O78" s="68">
        <v>15</v>
      </c>
      <c r="P78" s="62"/>
      <c r="Q78" s="62">
        <v>14</v>
      </c>
      <c r="R78" s="62"/>
      <c r="S78" s="62"/>
      <c r="T78" s="62">
        <v>16</v>
      </c>
      <c r="U78" s="62"/>
      <c r="V78" s="62">
        <v>16</v>
      </c>
      <c r="W78" s="62"/>
      <c r="X78" s="62">
        <v>16</v>
      </c>
      <c r="Y78" s="62"/>
      <c r="Z78" s="62"/>
      <c r="AA78" s="67">
        <f t="shared" si="3"/>
        <v>84</v>
      </c>
      <c r="AB78" s="64">
        <f t="shared" ref="AB78:AC78" si="75">SUMIF($E$14:$N$14,"CO1",E78:N78)+IF(O78&gt;=0,SUMPRODUCT(($O$14:$Z$14="CO1")*(O78:Z78)*MOD(COLUMN($O$14:$Z$14)-COLUMN($O$14)+1,2))+SUMPRODUCT(($P$14:$Z$14="CO1")*(P78:Z78)*MOD(COLUMN($P$14:$Z$14)-COLUMN($P$14)+1,2)))</f>
        <v>32</v>
      </c>
      <c r="AC78" s="64">
        <f t="shared" si="75"/>
        <v>18</v>
      </c>
      <c r="AD78" s="64">
        <f t="shared" si="5"/>
        <v>16</v>
      </c>
      <c r="AE78" s="64">
        <f t="shared" si="6"/>
        <v>0</v>
      </c>
      <c r="AF78" s="64">
        <f t="shared" si="22"/>
        <v>0</v>
      </c>
      <c r="AG78" s="64">
        <f t="shared" si="7"/>
        <v>0</v>
      </c>
      <c r="AH78" s="44">
        <f t="shared" si="8"/>
        <v>66</v>
      </c>
      <c r="AI78" s="65">
        <f t="shared" si="13"/>
        <v>80</v>
      </c>
      <c r="AJ78" s="65">
        <f t="shared" si="14"/>
        <v>45</v>
      </c>
      <c r="AK78" s="65">
        <f t="shared" si="10"/>
        <v>80</v>
      </c>
      <c r="AL78" s="65"/>
      <c r="AM78" s="65"/>
      <c r="AN78" s="65"/>
      <c r="AO78" s="40"/>
      <c r="AP78" s="40"/>
      <c r="AQ78" s="40"/>
      <c r="AR78" s="34"/>
      <c r="AS78" s="34"/>
      <c r="AT78" s="34"/>
      <c r="AU78" s="34"/>
      <c r="AV78" s="34"/>
      <c r="AW78" s="34"/>
      <c r="AX78" s="34"/>
      <c r="AY78" s="34"/>
      <c r="AZ78" s="34"/>
      <c r="BA78" s="34"/>
      <c r="BB78" s="34"/>
      <c r="BC78" s="34"/>
      <c r="BD78" s="34"/>
      <c r="BE78" s="34"/>
    </row>
    <row r="79" spans="1:57" ht="30" customHeight="1" x14ac:dyDescent="0.2">
      <c r="A79" s="59">
        <v>63</v>
      </c>
      <c r="B79" s="60">
        <f>'STUDENT NAMELIST'!B67</f>
        <v>211423243146</v>
      </c>
      <c r="C79" s="60" t="str">
        <f>'STUDENT NAMELIST'!C67</f>
        <v>2023PEC AI 163</v>
      </c>
      <c r="D79" s="61" t="str">
        <f>'STUDENT NAMELIST'!D67</f>
        <v>HARSHAVARTHINI T</v>
      </c>
      <c r="E79" s="62">
        <v>1</v>
      </c>
      <c r="F79" s="62">
        <v>2</v>
      </c>
      <c r="G79" s="62">
        <v>2</v>
      </c>
      <c r="H79" s="62">
        <v>2</v>
      </c>
      <c r="I79" s="62">
        <v>2</v>
      </c>
      <c r="J79" s="62">
        <v>0</v>
      </c>
      <c r="K79" s="62">
        <v>2</v>
      </c>
      <c r="L79" s="62">
        <v>2</v>
      </c>
      <c r="M79" s="62">
        <v>0</v>
      </c>
      <c r="N79" s="62">
        <v>2</v>
      </c>
      <c r="O79" s="68"/>
      <c r="P79" s="62">
        <v>15</v>
      </c>
      <c r="Q79" s="62"/>
      <c r="R79" s="62">
        <v>16</v>
      </c>
      <c r="S79" s="62"/>
      <c r="T79" s="62">
        <v>12</v>
      </c>
      <c r="U79" s="62">
        <v>16</v>
      </c>
      <c r="V79" s="62"/>
      <c r="W79" s="62">
        <v>16</v>
      </c>
      <c r="X79" s="62"/>
      <c r="Y79" s="62"/>
      <c r="Z79" s="62"/>
      <c r="AA79" s="67">
        <f t="shared" si="3"/>
        <v>90</v>
      </c>
      <c r="AB79" s="64">
        <f t="shared" ref="AB79:AC79" si="76">SUMIF($E$14:$N$14,"CO1",E79:N79)+IF(O79&gt;=0,SUMPRODUCT(($O$14:$Z$14="CO1")*(O79:Z79)*MOD(COLUMN($O$14:$Z$14)-COLUMN($O$14)+1,2))+SUMPRODUCT(($P$14:$Z$14="CO1")*(P79:Z79)*MOD(COLUMN($P$14:$Z$14)-COLUMN($P$14)+1,2)))</f>
        <v>38</v>
      </c>
      <c r="AC79" s="64">
        <f t="shared" si="76"/>
        <v>39</v>
      </c>
      <c r="AD79" s="64">
        <f t="shared" si="5"/>
        <v>18</v>
      </c>
      <c r="AE79" s="64">
        <f t="shared" si="6"/>
        <v>0</v>
      </c>
      <c r="AF79" s="64">
        <f t="shared" si="22"/>
        <v>0</v>
      </c>
      <c r="AG79" s="64">
        <f t="shared" si="7"/>
        <v>0</v>
      </c>
      <c r="AH79" s="44">
        <f t="shared" si="8"/>
        <v>95</v>
      </c>
      <c r="AI79" s="65">
        <f t="shared" si="13"/>
        <v>95</v>
      </c>
      <c r="AJ79" s="65">
        <f t="shared" si="14"/>
        <v>97.5</v>
      </c>
      <c r="AK79" s="65">
        <f t="shared" si="10"/>
        <v>90</v>
      </c>
      <c r="AL79" s="65"/>
      <c r="AM79" s="65"/>
      <c r="AN79" s="65"/>
      <c r="AO79" s="40"/>
      <c r="AP79" s="40"/>
      <c r="AQ79" s="40"/>
      <c r="AR79" s="34"/>
      <c r="AS79" s="34"/>
      <c r="AT79" s="34"/>
      <c r="AU79" s="34"/>
      <c r="AV79" s="34"/>
      <c r="AW79" s="34"/>
      <c r="AX79" s="34"/>
      <c r="AY79" s="34"/>
      <c r="AZ79" s="34"/>
      <c r="BA79" s="34"/>
      <c r="BB79" s="34"/>
      <c r="BC79" s="34"/>
      <c r="BD79" s="34"/>
      <c r="BE79" s="34"/>
    </row>
    <row r="80" spans="1:57" ht="30" customHeight="1" x14ac:dyDescent="0.2">
      <c r="A80" s="59">
        <v>64</v>
      </c>
      <c r="B80" s="60">
        <f>'STUDENT NAMELIST'!B68</f>
        <v>211423243148</v>
      </c>
      <c r="C80" s="60" t="str">
        <f>'STUDENT NAMELIST'!C68</f>
        <v>2023PEC AI 164</v>
      </c>
      <c r="D80" s="61" t="str">
        <f>'STUDENT NAMELIST'!D68</f>
        <v>HARSHINI R R</v>
      </c>
      <c r="E80" s="62">
        <v>0</v>
      </c>
      <c r="F80" s="62">
        <v>1</v>
      </c>
      <c r="G80" s="62">
        <v>2</v>
      </c>
      <c r="H80" s="62">
        <v>1</v>
      </c>
      <c r="I80" s="62">
        <v>1</v>
      </c>
      <c r="J80" s="62">
        <v>1</v>
      </c>
      <c r="K80" s="62">
        <v>1</v>
      </c>
      <c r="L80" s="62">
        <v>2</v>
      </c>
      <c r="M80" s="62">
        <v>0</v>
      </c>
      <c r="N80" s="62">
        <v>1</v>
      </c>
      <c r="O80" s="66">
        <v>14</v>
      </c>
      <c r="P80" s="66">
        <v>0</v>
      </c>
      <c r="Q80" s="66">
        <v>0</v>
      </c>
      <c r="R80" s="66">
        <v>16</v>
      </c>
      <c r="S80" s="66">
        <v>15</v>
      </c>
      <c r="T80" s="66">
        <v>0</v>
      </c>
      <c r="U80" s="66">
        <v>16</v>
      </c>
      <c r="V80" s="66">
        <v>0</v>
      </c>
      <c r="W80" s="66">
        <v>0</v>
      </c>
      <c r="X80" s="66">
        <v>16</v>
      </c>
      <c r="Y80" s="62"/>
      <c r="Z80" s="62"/>
      <c r="AA80" s="67">
        <f t="shared" si="3"/>
        <v>87</v>
      </c>
      <c r="AB80" s="64">
        <f t="shared" ref="AB80:AC80" si="77">SUMIF($E$14:$N$14,"CO1",E80:N80)+IF(O80&gt;=0,SUMPRODUCT(($O$14:$Z$14="CO1")*(O80:Z80)*MOD(COLUMN($O$14:$Z$14)-COLUMN($O$14)+1,2))+SUMPRODUCT(($P$14:$Z$14="CO1")*(P80:Z80)*MOD(COLUMN($P$14:$Z$14)-COLUMN($P$14)+1,2)))</f>
        <v>34</v>
      </c>
      <c r="AC80" s="64">
        <f t="shared" si="77"/>
        <v>36</v>
      </c>
      <c r="AD80" s="64">
        <f t="shared" si="5"/>
        <v>17</v>
      </c>
      <c r="AE80" s="64">
        <f t="shared" si="6"/>
        <v>0</v>
      </c>
      <c r="AF80" s="64">
        <f t="shared" si="22"/>
        <v>0</v>
      </c>
      <c r="AG80" s="64">
        <f t="shared" si="7"/>
        <v>0</v>
      </c>
      <c r="AH80" s="44">
        <f t="shared" si="8"/>
        <v>87</v>
      </c>
      <c r="AI80" s="65">
        <f t="shared" si="13"/>
        <v>85</v>
      </c>
      <c r="AJ80" s="65">
        <f t="shared" si="14"/>
        <v>90</v>
      </c>
      <c r="AK80" s="65">
        <f t="shared" si="10"/>
        <v>85</v>
      </c>
      <c r="AL80" s="65"/>
      <c r="AM80" s="65"/>
      <c r="AN80" s="65"/>
      <c r="AO80" s="40"/>
      <c r="AP80" s="40"/>
      <c r="AQ80" s="40"/>
      <c r="AR80" s="34"/>
      <c r="AS80" s="34"/>
      <c r="AT80" s="34"/>
      <c r="AU80" s="34"/>
      <c r="AV80" s="34"/>
      <c r="AW80" s="34"/>
      <c r="AX80" s="34"/>
      <c r="AY80" s="34"/>
      <c r="AZ80" s="34"/>
      <c r="BA80" s="34"/>
      <c r="BB80" s="34"/>
      <c r="BC80" s="34"/>
      <c r="BD80" s="34"/>
      <c r="BE80" s="34"/>
    </row>
    <row r="81" spans="1:57" ht="30" customHeight="1" x14ac:dyDescent="0.2">
      <c r="A81" s="59">
        <v>65</v>
      </c>
      <c r="B81" s="60">
        <f>'STUDENT NAMELIST'!B69</f>
        <v>211423243149</v>
      </c>
      <c r="C81" s="60" t="str">
        <f>'STUDENT NAMELIST'!C69</f>
        <v>2023PEC AI 165</v>
      </c>
      <c r="D81" s="61" t="str">
        <f>'STUDENT NAMELIST'!D69</f>
        <v>HARSHINI T</v>
      </c>
      <c r="E81" s="62">
        <v>0</v>
      </c>
      <c r="F81" s="62">
        <v>0</v>
      </c>
      <c r="G81" s="62">
        <v>2</v>
      </c>
      <c r="H81" s="62">
        <v>1</v>
      </c>
      <c r="I81" s="62">
        <v>0</v>
      </c>
      <c r="J81" s="62">
        <v>2</v>
      </c>
      <c r="K81" s="62">
        <v>1</v>
      </c>
      <c r="L81" s="62">
        <v>2</v>
      </c>
      <c r="M81" s="62">
        <v>2</v>
      </c>
      <c r="N81" s="62">
        <v>2</v>
      </c>
      <c r="O81" s="68">
        <v>11</v>
      </c>
      <c r="P81" s="62"/>
      <c r="Q81" s="62">
        <v>16</v>
      </c>
      <c r="R81" s="62"/>
      <c r="S81" s="62">
        <v>15</v>
      </c>
      <c r="T81" s="62"/>
      <c r="U81" s="62">
        <v>15</v>
      </c>
      <c r="V81" s="62"/>
      <c r="W81" s="62">
        <v>16</v>
      </c>
      <c r="X81" s="62"/>
      <c r="Y81" s="62"/>
      <c r="Z81" s="62"/>
      <c r="AA81" s="67">
        <f t="shared" si="3"/>
        <v>85</v>
      </c>
      <c r="AB81" s="64">
        <f t="shared" ref="AB81:AC81" si="78">SUMIF($E$14:$N$14,"CO1",E81:N81)+IF(O81&gt;=0,SUMPRODUCT(($O$14:$Z$14="CO1")*(O81:Z81)*MOD(COLUMN($O$14:$Z$14)-COLUMN($O$14)+1,2))+SUMPRODUCT(($P$14:$Z$14="CO1")*(P81:Z81)*MOD(COLUMN($P$14:$Z$14)-COLUMN($P$14)+1,2)))</f>
        <v>30</v>
      </c>
      <c r="AC81" s="64">
        <f t="shared" si="78"/>
        <v>34</v>
      </c>
      <c r="AD81" s="64">
        <f t="shared" si="5"/>
        <v>20</v>
      </c>
      <c r="AE81" s="64">
        <f t="shared" si="6"/>
        <v>0</v>
      </c>
      <c r="AF81" s="64">
        <f t="shared" si="22"/>
        <v>0</v>
      </c>
      <c r="AG81" s="64">
        <f t="shared" si="7"/>
        <v>0</v>
      </c>
      <c r="AH81" s="44">
        <f t="shared" si="8"/>
        <v>84</v>
      </c>
      <c r="AI81" s="65">
        <f t="shared" si="13"/>
        <v>75</v>
      </c>
      <c r="AJ81" s="65">
        <f t="shared" si="14"/>
        <v>85</v>
      </c>
      <c r="AK81" s="65">
        <f t="shared" si="10"/>
        <v>100</v>
      </c>
      <c r="AL81" s="65"/>
      <c r="AM81" s="65"/>
      <c r="AN81" s="65"/>
      <c r="AO81" s="40"/>
      <c r="AP81" s="40"/>
      <c r="AQ81" s="40"/>
      <c r="AR81" s="34"/>
      <c r="AS81" s="34"/>
      <c r="AT81" s="34"/>
      <c r="AU81" s="34"/>
      <c r="AV81" s="34"/>
      <c r="AW81" s="34"/>
      <c r="AX81" s="34"/>
      <c r="AY81" s="34"/>
      <c r="AZ81" s="34"/>
      <c r="BA81" s="34"/>
      <c r="BB81" s="34"/>
      <c r="BC81" s="34"/>
      <c r="BD81" s="34"/>
      <c r="BE81" s="34"/>
    </row>
    <row r="82" spans="1:57" ht="30" customHeight="1" x14ac:dyDescent="0.2">
      <c r="A82" s="59">
        <v>66</v>
      </c>
      <c r="B82" s="60">
        <f>'STUDENT NAMELIST'!B70</f>
        <v>211423243150</v>
      </c>
      <c r="C82" s="60" t="str">
        <f>'STUDENT NAMELIST'!C70</f>
        <v>2023PEC AI 166</v>
      </c>
      <c r="D82" s="61" t="str">
        <f>'STUDENT NAMELIST'!D70</f>
        <v>HARSHINI V M</v>
      </c>
      <c r="E82" s="62">
        <v>1</v>
      </c>
      <c r="F82" s="62">
        <v>2</v>
      </c>
      <c r="G82" s="62">
        <v>0</v>
      </c>
      <c r="H82" s="62">
        <v>1</v>
      </c>
      <c r="I82" s="62">
        <v>2</v>
      </c>
      <c r="J82" s="62">
        <v>1</v>
      </c>
      <c r="K82" s="62">
        <v>0</v>
      </c>
      <c r="L82" s="62">
        <v>1</v>
      </c>
      <c r="M82" s="62">
        <v>1</v>
      </c>
      <c r="N82" s="62">
        <v>2</v>
      </c>
      <c r="O82" s="68">
        <v>16</v>
      </c>
      <c r="P82" s="62"/>
      <c r="Q82" s="62">
        <v>16</v>
      </c>
      <c r="R82" s="62"/>
      <c r="S82" s="62"/>
      <c r="T82" s="62">
        <v>15</v>
      </c>
      <c r="U82" s="62">
        <v>12</v>
      </c>
      <c r="V82" s="62"/>
      <c r="W82" s="62">
        <v>16</v>
      </c>
      <c r="X82" s="62"/>
      <c r="Y82" s="62"/>
      <c r="Z82" s="62"/>
      <c r="AA82" s="67">
        <f t="shared" si="3"/>
        <v>86</v>
      </c>
      <c r="AB82" s="64">
        <f t="shared" ref="AB82:AC82" si="79">SUMIF($E$14:$N$14,"CO1",E82:N82)+IF(O82&gt;=0,SUMPRODUCT(($O$14:$Z$14="CO1")*(O82:Z82)*MOD(COLUMN($O$14:$Z$14)-COLUMN($O$14)+1,2))+SUMPRODUCT(($P$14:$Z$14="CO1")*(P82:Z82)*MOD(COLUMN($P$14:$Z$14)-COLUMN($P$14)+1,2)))</f>
        <v>36</v>
      </c>
      <c r="AC82" s="64">
        <f t="shared" si="79"/>
        <v>21</v>
      </c>
      <c r="AD82" s="64">
        <f t="shared" si="5"/>
        <v>19</v>
      </c>
      <c r="AE82" s="64">
        <f t="shared" si="6"/>
        <v>0</v>
      </c>
      <c r="AF82" s="64">
        <f t="shared" si="22"/>
        <v>0</v>
      </c>
      <c r="AG82" s="64">
        <f t="shared" si="7"/>
        <v>0</v>
      </c>
      <c r="AH82" s="44">
        <f t="shared" si="8"/>
        <v>76</v>
      </c>
      <c r="AI82" s="65">
        <f t="shared" si="13"/>
        <v>90</v>
      </c>
      <c r="AJ82" s="65">
        <f t="shared" si="14"/>
        <v>52.5</v>
      </c>
      <c r="AK82" s="65">
        <f t="shared" si="10"/>
        <v>95</v>
      </c>
      <c r="AL82" s="65"/>
      <c r="AM82" s="65"/>
      <c r="AN82" s="65"/>
      <c r="AO82" s="40"/>
      <c r="AP82" s="40"/>
      <c r="AQ82" s="40"/>
      <c r="AR82" s="34"/>
      <c r="AS82" s="34"/>
      <c r="AT82" s="34"/>
      <c r="AU82" s="34"/>
      <c r="AV82" s="34"/>
      <c r="AW82" s="34"/>
      <c r="AX82" s="34"/>
      <c r="AY82" s="34"/>
      <c r="AZ82" s="34"/>
      <c r="BA82" s="34"/>
      <c r="BB82" s="34"/>
      <c r="BC82" s="34"/>
      <c r="BD82" s="34"/>
      <c r="BE82" s="34"/>
    </row>
    <row r="83" spans="1:57" ht="30" customHeight="1" x14ac:dyDescent="0.2">
      <c r="A83" s="59">
        <v>68</v>
      </c>
      <c r="B83" s="60">
        <f>'STUDENT NAMELIST'!B71</f>
        <v>211423243147</v>
      </c>
      <c r="C83" s="60" t="str">
        <f>'STUDENT NAMELIST'!C71</f>
        <v>2023PEC AI 167</v>
      </c>
      <c r="D83" s="61" t="str">
        <f>'STUDENT NAMELIST'!D71</f>
        <v>HARSHINI M</v>
      </c>
      <c r="E83" s="62">
        <v>2</v>
      </c>
      <c r="F83" s="62">
        <v>1</v>
      </c>
      <c r="G83" s="62">
        <v>0</v>
      </c>
      <c r="H83" s="62">
        <v>0</v>
      </c>
      <c r="I83" s="62">
        <v>2</v>
      </c>
      <c r="J83" s="62">
        <v>0</v>
      </c>
      <c r="K83" s="62">
        <v>1</v>
      </c>
      <c r="L83" s="62">
        <v>2</v>
      </c>
      <c r="M83" s="62">
        <v>0</v>
      </c>
      <c r="N83" s="62">
        <v>1</v>
      </c>
      <c r="O83" s="66">
        <v>16</v>
      </c>
      <c r="P83" s="66">
        <v>0</v>
      </c>
      <c r="Q83" s="66">
        <v>0</v>
      </c>
      <c r="R83" s="66">
        <v>16</v>
      </c>
      <c r="S83" s="66">
        <v>14</v>
      </c>
      <c r="T83" s="66">
        <v>0</v>
      </c>
      <c r="U83" s="66">
        <v>16</v>
      </c>
      <c r="V83" s="66">
        <v>0</v>
      </c>
      <c r="W83" s="66">
        <v>0</v>
      </c>
      <c r="X83" s="66">
        <v>13</v>
      </c>
      <c r="Y83" s="62"/>
      <c r="Z83" s="62"/>
      <c r="AA83" s="67">
        <f t="shared" si="3"/>
        <v>84</v>
      </c>
      <c r="AB83" s="64">
        <f t="shared" ref="AB83:AC83" si="80">SUMIF($E$14:$N$14,"CO1",E83:N83)+IF(O83&gt;=0,SUMPRODUCT(($O$14:$Z$14="CO1")*(O83:Z83)*MOD(COLUMN($O$14:$Z$14)-COLUMN($O$14)+1,2))+SUMPRODUCT(($P$14:$Z$14="CO1")*(P83:Z83)*MOD(COLUMN($P$14:$Z$14)-COLUMN($P$14)+1,2)))</f>
        <v>35</v>
      </c>
      <c r="AC83" s="64">
        <f t="shared" si="80"/>
        <v>33</v>
      </c>
      <c r="AD83" s="64">
        <f t="shared" si="5"/>
        <v>14</v>
      </c>
      <c r="AE83" s="64">
        <f t="shared" si="6"/>
        <v>0</v>
      </c>
      <c r="AF83" s="64">
        <f t="shared" si="22"/>
        <v>0</v>
      </c>
      <c r="AG83" s="64">
        <f t="shared" si="7"/>
        <v>0</v>
      </c>
      <c r="AH83" s="44">
        <f t="shared" si="8"/>
        <v>82</v>
      </c>
      <c r="AI83" s="65">
        <f t="shared" si="13"/>
        <v>87.5</v>
      </c>
      <c r="AJ83" s="65">
        <f t="shared" si="14"/>
        <v>82.5</v>
      </c>
      <c r="AK83" s="65">
        <f t="shared" si="10"/>
        <v>70</v>
      </c>
      <c r="AL83" s="65"/>
      <c r="AM83" s="65"/>
      <c r="AN83" s="65"/>
      <c r="AO83" s="40"/>
      <c r="AP83" s="40"/>
      <c r="AQ83" s="40"/>
      <c r="AR83" s="34"/>
      <c r="AS83" s="34"/>
      <c r="AT83" s="34"/>
      <c r="AU83" s="34"/>
      <c r="AV83" s="34"/>
      <c r="AW83" s="34"/>
      <c r="AX83" s="34"/>
      <c r="AY83" s="34"/>
      <c r="AZ83" s="34"/>
      <c r="BA83" s="34"/>
      <c r="BB83" s="34"/>
      <c r="BC83" s="34"/>
      <c r="BD83" s="34"/>
      <c r="BE83" s="34"/>
    </row>
    <row r="84" spans="1:57" ht="30" customHeight="1" x14ac:dyDescent="0.2">
      <c r="A84" s="59">
        <v>68</v>
      </c>
      <c r="B84" s="60">
        <f>'STUDENT NAMELIST'!B72</f>
        <v>211423243157</v>
      </c>
      <c r="C84" s="60" t="str">
        <f>'STUDENT NAMELIST'!C72</f>
        <v>2023PEC AI 168</v>
      </c>
      <c r="D84" s="61" t="str">
        <f>'STUDENT NAMELIST'!D72</f>
        <v>HEPZHIBHA RACHEL S</v>
      </c>
      <c r="E84" s="62">
        <v>2</v>
      </c>
      <c r="F84" s="62">
        <v>0</v>
      </c>
      <c r="G84" s="62">
        <v>1</v>
      </c>
      <c r="H84" s="62">
        <v>2</v>
      </c>
      <c r="I84" s="62">
        <v>2</v>
      </c>
      <c r="J84" s="62">
        <v>1</v>
      </c>
      <c r="K84" s="62">
        <v>2</v>
      </c>
      <c r="L84" s="62">
        <v>2</v>
      </c>
      <c r="M84" s="62">
        <v>0</v>
      </c>
      <c r="N84" s="62">
        <v>2</v>
      </c>
      <c r="O84" s="68">
        <v>16</v>
      </c>
      <c r="P84" s="62"/>
      <c r="Q84" s="62">
        <v>16</v>
      </c>
      <c r="R84" s="62"/>
      <c r="S84" s="62"/>
      <c r="T84" s="62">
        <v>15</v>
      </c>
      <c r="U84" s="62"/>
      <c r="V84" s="62">
        <v>16</v>
      </c>
      <c r="W84" s="62"/>
      <c r="X84" s="62">
        <v>13</v>
      </c>
      <c r="Y84" s="62"/>
      <c r="Z84" s="62"/>
      <c r="AA84" s="67">
        <f t="shared" si="3"/>
        <v>90</v>
      </c>
      <c r="AB84" s="64">
        <f t="shared" ref="AB84:AC84" si="81">SUMIF($E$14:$N$14,"CO1",E84:N84)+IF(O84&gt;=0,SUMPRODUCT(($O$14:$Z$14="CO1")*(O84:Z84)*MOD(COLUMN($O$14:$Z$14)-COLUMN($O$14)+1,2))+SUMPRODUCT(($P$14:$Z$14="CO1")*(P84:Z84)*MOD(COLUMN($P$14:$Z$14)-COLUMN($P$14)+1,2)))</f>
        <v>37</v>
      </c>
      <c r="AC84" s="64">
        <f t="shared" si="81"/>
        <v>21</v>
      </c>
      <c r="AD84" s="64">
        <f t="shared" si="5"/>
        <v>15</v>
      </c>
      <c r="AE84" s="64">
        <f t="shared" si="6"/>
        <v>0</v>
      </c>
      <c r="AF84" s="64">
        <f t="shared" si="22"/>
        <v>0</v>
      </c>
      <c r="AG84" s="64">
        <f t="shared" si="7"/>
        <v>0</v>
      </c>
      <c r="AH84" s="44">
        <f t="shared" si="8"/>
        <v>73</v>
      </c>
      <c r="AI84" s="65">
        <f t="shared" si="13"/>
        <v>92.5</v>
      </c>
      <c r="AJ84" s="65">
        <f t="shared" si="14"/>
        <v>52.5</v>
      </c>
      <c r="AK84" s="65">
        <f t="shared" si="10"/>
        <v>75</v>
      </c>
      <c r="AL84" s="65"/>
      <c r="AM84" s="65"/>
      <c r="AN84" s="65"/>
      <c r="AO84" s="40"/>
      <c r="AP84" s="40"/>
      <c r="AQ84" s="40"/>
      <c r="AR84" s="34"/>
      <c r="AS84" s="34"/>
      <c r="AT84" s="34"/>
      <c r="AU84" s="34"/>
      <c r="AV84" s="34"/>
      <c r="AW84" s="34"/>
      <c r="AX84" s="34"/>
      <c r="AY84" s="34"/>
      <c r="AZ84" s="34"/>
      <c r="BA84" s="34"/>
      <c r="BB84" s="34"/>
      <c r="BC84" s="34"/>
      <c r="BD84" s="34"/>
      <c r="BE84" s="34"/>
    </row>
    <row r="85" spans="1:57" ht="30" customHeight="1" x14ac:dyDescent="0.2">
      <c r="A85" s="59">
        <v>69</v>
      </c>
      <c r="B85" s="60">
        <f>'STUDENT NAMELIST'!B73</f>
        <v>211423243161</v>
      </c>
      <c r="C85" s="60" t="str">
        <f>'STUDENT NAMELIST'!C73</f>
        <v>2023PEC AI 169</v>
      </c>
      <c r="D85" s="61" t="str">
        <f>'STUDENT NAMELIST'!D73</f>
        <v>HUMAIRA S</v>
      </c>
      <c r="E85" s="62">
        <v>0</v>
      </c>
      <c r="F85" s="62">
        <v>0</v>
      </c>
      <c r="G85" s="62">
        <v>2</v>
      </c>
      <c r="H85" s="62">
        <v>1</v>
      </c>
      <c r="I85" s="62">
        <v>1</v>
      </c>
      <c r="J85" s="62">
        <v>0</v>
      </c>
      <c r="K85" s="62">
        <v>1</v>
      </c>
      <c r="L85" s="62">
        <v>2</v>
      </c>
      <c r="M85" s="62">
        <v>1</v>
      </c>
      <c r="N85" s="62">
        <v>0</v>
      </c>
      <c r="O85" s="68"/>
      <c r="P85" s="62">
        <v>15</v>
      </c>
      <c r="Q85" s="62"/>
      <c r="R85" s="62">
        <v>15</v>
      </c>
      <c r="S85" s="62"/>
      <c r="T85" s="62">
        <v>16</v>
      </c>
      <c r="U85" s="62">
        <v>14</v>
      </c>
      <c r="V85" s="62"/>
      <c r="W85" s="62"/>
      <c r="X85" s="62">
        <v>16</v>
      </c>
      <c r="Y85" s="62"/>
      <c r="Z85" s="62"/>
      <c r="AA85" s="67">
        <f t="shared" si="3"/>
        <v>84</v>
      </c>
      <c r="AB85" s="64">
        <f t="shared" ref="AB85:AC85" si="82">SUMIF($E$14:$N$14,"CO1",E85:N85)+IF(O85&gt;=0,SUMPRODUCT(($O$14:$Z$14="CO1")*(O85:Z85)*MOD(COLUMN($O$14:$Z$14)-COLUMN($O$14)+1,2))+SUMPRODUCT(($P$14:$Z$14="CO1")*(P85:Z85)*MOD(COLUMN($P$14:$Z$14)-COLUMN($P$14)+1,2)))</f>
        <v>33</v>
      </c>
      <c r="AC85" s="64">
        <f t="shared" si="82"/>
        <v>34</v>
      </c>
      <c r="AD85" s="64">
        <f t="shared" si="5"/>
        <v>17</v>
      </c>
      <c r="AE85" s="64">
        <f t="shared" si="6"/>
        <v>0</v>
      </c>
      <c r="AF85" s="64">
        <f t="shared" si="22"/>
        <v>0</v>
      </c>
      <c r="AG85" s="64">
        <f t="shared" si="7"/>
        <v>0</v>
      </c>
      <c r="AH85" s="44">
        <f t="shared" si="8"/>
        <v>84</v>
      </c>
      <c r="AI85" s="65">
        <f t="shared" si="13"/>
        <v>82.5</v>
      </c>
      <c r="AJ85" s="65">
        <f t="shared" si="14"/>
        <v>85</v>
      </c>
      <c r="AK85" s="65">
        <f t="shared" si="10"/>
        <v>85</v>
      </c>
      <c r="AL85" s="65"/>
      <c r="AM85" s="65"/>
      <c r="AN85" s="65"/>
      <c r="AO85" s="40"/>
      <c r="AP85" s="40"/>
      <c r="AQ85" s="40"/>
      <c r="AR85" s="34"/>
      <c r="AS85" s="34"/>
      <c r="AT85" s="34"/>
      <c r="AU85" s="34"/>
      <c r="AV85" s="34"/>
      <c r="AW85" s="34"/>
      <c r="AX85" s="34"/>
      <c r="AY85" s="34"/>
      <c r="AZ85" s="34"/>
      <c r="BA85" s="34"/>
      <c r="BB85" s="34"/>
      <c r="BC85" s="34"/>
      <c r="BD85" s="34"/>
      <c r="BE85" s="34"/>
    </row>
    <row r="86" spans="1:57" ht="30" customHeight="1" x14ac:dyDescent="0.2">
      <c r="A86" s="59">
        <v>80</v>
      </c>
      <c r="B86" s="60">
        <f>'STUDENT NAMELIST'!B74</f>
        <v>211423243164</v>
      </c>
      <c r="C86" s="60" t="str">
        <f>'STUDENT NAMELIST'!C74</f>
        <v>2023PEC AI 170</v>
      </c>
      <c r="D86" s="61" t="str">
        <f>'STUDENT NAMELIST'!D74</f>
        <v>INIYA ARUMUGAM</v>
      </c>
      <c r="E86" s="62">
        <v>2</v>
      </c>
      <c r="F86" s="62">
        <v>0</v>
      </c>
      <c r="G86" s="62">
        <v>1</v>
      </c>
      <c r="H86" s="62">
        <v>0</v>
      </c>
      <c r="I86" s="62">
        <v>0</v>
      </c>
      <c r="J86" s="62">
        <v>0</v>
      </c>
      <c r="K86" s="62">
        <v>1</v>
      </c>
      <c r="L86" s="62">
        <v>0</v>
      </c>
      <c r="M86" s="62">
        <v>0</v>
      </c>
      <c r="N86" s="62">
        <v>2</v>
      </c>
      <c r="O86" s="68">
        <v>14</v>
      </c>
      <c r="P86" s="62"/>
      <c r="Q86" s="62">
        <v>14</v>
      </c>
      <c r="R86" s="62"/>
      <c r="S86" s="62">
        <v>14</v>
      </c>
      <c r="T86" s="62"/>
      <c r="U86" s="62">
        <v>14</v>
      </c>
      <c r="V86" s="62"/>
      <c r="W86" s="62">
        <v>14</v>
      </c>
      <c r="X86" s="62"/>
      <c r="Y86" s="62"/>
      <c r="Z86" s="62"/>
      <c r="AA86" s="67">
        <f t="shared" si="3"/>
        <v>76</v>
      </c>
      <c r="AB86" s="64">
        <f t="shared" ref="AB86:AC86" si="83">SUMIF($E$14:$N$14,"CO1",E86:N86)+IF(O86&gt;=0,SUMPRODUCT(($O$14:$Z$14="CO1")*(O86:Z86)*MOD(COLUMN($O$14:$Z$14)-COLUMN($O$14)+1,2))+SUMPRODUCT(($P$14:$Z$14="CO1")*(P86:Z86)*MOD(COLUMN($P$14:$Z$14)-COLUMN($P$14)+1,2)))</f>
        <v>31</v>
      </c>
      <c r="AC86" s="64">
        <f t="shared" si="83"/>
        <v>29</v>
      </c>
      <c r="AD86" s="64">
        <f t="shared" si="5"/>
        <v>16</v>
      </c>
      <c r="AE86" s="64">
        <f t="shared" si="6"/>
        <v>0</v>
      </c>
      <c r="AF86" s="64">
        <f t="shared" si="22"/>
        <v>0</v>
      </c>
      <c r="AG86" s="64">
        <f t="shared" si="7"/>
        <v>0</v>
      </c>
      <c r="AH86" s="44">
        <f t="shared" si="8"/>
        <v>76</v>
      </c>
      <c r="AI86" s="65">
        <f t="shared" si="13"/>
        <v>77.5</v>
      </c>
      <c r="AJ86" s="65">
        <f t="shared" si="14"/>
        <v>72.5</v>
      </c>
      <c r="AK86" s="65">
        <f t="shared" si="10"/>
        <v>80</v>
      </c>
      <c r="AL86" s="65"/>
      <c r="AM86" s="65"/>
      <c r="AN86" s="65"/>
      <c r="AO86" s="40"/>
      <c r="AP86" s="40"/>
      <c r="AQ86" s="40"/>
      <c r="AR86" s="34"/>
      <c r="AS86" s="34"/>
      <c r="AT86" s="34"/>
      <c r="AU86" s="34"/>
      <c r="AV86" s="34"/>
      <c r="AW86" s="34"/>
      <c r="AX86" s="34"/>
      <c r="AY86" s="34"/>
      <c r="AZ86" s="34"/>
      <c r="BA86" s="34"/>
      <c r="BB86" s="34"/>
      <c r="BC86" s="34"/>
      <c r="BD86" s="34"/>
      <c r="BE86" s="34"/>
    </row>
    <row r="87" spans="1:57" ht="30" customHeight="1" x14ac:dyDescent="0.2">
      <c r="A87" s="59">
        <v>81</v>
      </c>
      <c r="B87" s="60">
        <f>'STUDENT NAMELIST'!B75</f>
        <v>211423243165</v>
      </c>
      <c r="C87" s="60" t="str">
        <f>'STUDENT NAMELIST'!C75</f>
        <v>2023PEC AI 171</v>
      </c>
      <c r="D87" s="61" t="str">
        <f>'STUDENT NAMELIST'!D75</f>
        <v>IRENE B</v>
      </c>
      <c r="E87" s="62">
        <v>2</v>
      </c>
      <c r="F87" s="62">
        <v>0</v>
      </c>
      <c r="G87" s="62">
        <v>2</v>
      </c>
      <c r="H87" s="62">
        <v>2</v>
      </c>
      <c r="I87" s="62">
        <v>0</v>
      </c>
      <c r="J87" s="62">
        <v>0</v>
      </c>
      <c r="K87" s="62">
        <v>0</v>
      </c>
      <c r="L87" s="62">
        <v>2</v>
      </c>
      <c r="M87" s="62">
        <v>0</v>
      </c>
      <c r="N87" s="62">
        <v>2</v>
      </c>
      <c r="O87" s="68">
        <v>12</v>
      </c>
      <c r="P87" s="62"/>
      <c r="Q87" s="62">
        <v>12</v>
      </c>
      <c r="R87" s="62"/>
      <c r="S87" s="62">
        <v>14</v>
      </c>
      <c r="T87" s="62"/>
      <c r="U87" s="62">
        <v>15</v>
      </c>
      <c r="V87" s="62"/>
      <c r="W87" s="62">
        <v>16</v>
      </c>
      <c r="X87" s="62"/>
      <c r="Y87" s="62"/>
      <c r="Z87" s="62"/>
      <c r="AA87" s="67">
        <f t="shared" si="3"/>
        <v>79</v>
      </c>
      <c r="AB87" s="64">
        <f t="shared" ref="AB87:AC87" si="84">SUMIF($E$14:$N$14,"CO1",E87:N87)+IF(O87&gt;=0,SUMPRODUCT(($O$14:$Z$14="CO1")*(O87:Z87)*MOD(COLUMN($O$14:$Z$14)-COLUMN($O$14)+1,2))+SUMPRODUCT(($P$14:$Z$14="CO1")*(P87:Z87)*MOD(COLUMN($P$14:$Z$14)-COLUMN($P$14)+1,2)))</f>
        <v>30</v>
      </c>
      <c r="AC87" s="64">
        <f t="shared" si="84"/>
        <v>30</v>
      </c>
      <c r="AD87" s="64">
        <f t="shared" si="5"/>
        <v>18</v>
      </c>
      <c r="AE87" s="64">
        <f t="shared" si="6"/>
        <v>0</v>
      </c>
      <c r="AF87" s="64">
        <f t="shared" si="22"/>
        <v>0</v>
      </c>
      <c r="AG87" s="64">
        <f t="shared" si="7"/>
        <v>0</v>
      </c>
      <c r="AH87" s="44">
        <f t="shared" si="8"/>
        <v>78</v>
      </c>
      <c r="AI87" s="65">
        <f t="shared" si="13"/>
        <v>75</v>
      </c>
      <c r="AJ87" s="65">
        <f t="shared" si="14"/>
        <v>75</v>
      </c>
      <c r="AK87" s="65">
        <f t="shared" si="10"/>
        <v>90</v>
      </c>
      <c r="AL87" s="65"/>
      <c r="AM87" s="65"/>
      <c r="AN87" s="65"/>
      <c r="AO87" s="40"/>
      <c r="AP87" s="40"/>
      <c r="AQ87" s="40"/>
      <c r="AR87" s="34"/>
      <c r="AS87" s="34"/>
      <c r="AT87" s="34"/>
      <c r="AU87" s="34"/>
      <c r="AV87" s="34"/>
      <c r="AW87" s="34"/>
      <c r="AX87" s="34"/>
      <c r="AY87" s="34"/>
      <c r="AZ87" s="34"/>
      <c r="BA87" s="34"/>
      <c r="BB87" s="34"/>
      <c r="BC87" s="34"/>
      <c r="BD87" s="34"/>
      <c r="BE87" s="34"/>
    </row>
    <row r="88" spans="1:57" ht="30" customHeight="1" x14ac:dyDescent="0.2">
      <c r="A88" s="59">
        <v>82</v>
      </c>
      <c r="B88" s="60">
        <f>'STUDENT NAMELIST'!B76</f>
        <v>211423243167</v>
      </c>
      <c r="C88" s="60" t="str">
        <f>'STUDENT NAMELIST'!C76</f>
        <v>2023PEC AI 172</v>
      </c>
      <c r="D88" s="61" t="str">
        <f>'STUDENT NAMELIST'!D76</f>
        <v>ISHA KUMARI R</v>
      </c>
      <c r="E88" s="62">
        <v>1</v>
      </c>
      <c r="F88" s="62">
        <v>2</v>
      </c>
      <c r="G88" s="62">
        <v>1</v>
      </c>
      <c r="H88" s="62">
        <v>1</v>
      </c>
      <c r="I88" s="62">
        <v>2</v>
      </c>
      <c r="J88" s="62">
        <v>2</v>
      </c>
      <c r="K88" s="62">
        <v>2</v>
      </c>
      <c r="L88" s="62">
        <v>0</v>
      </c>
      <c r="M88" s="62">
        <v>2</v>
      </c>
      <c r="N88" s="62">
        <v>1</v>
      </c>
      <c r="O88" s="66">
        <v>16</v>
      </c>
      <c r="P88" s="66">
        <v>0</v>
      </c>
      <c r="Q88" s="66">
        <v>0</v>
      </c>
      <c r="R88" s="66">
        <v>16</v>
      </c>
      <c r="S88" s="66">
        <v>14</v>
      </c>
      <c r="T88" s="66">
        <v>0</v>
      </c>
      <c r="U88" s="66">
        <v>16</v>
      </c>
      <c r="V88" s="66">
        <v>0</v>
      </c>
      <c r="W88" s="66">
        <v>0</v>
      </c>
      <c r="X88" s="66">
        <v>13</v>
      </c>
      <c r="Y88" s="62"/>
      <c r="Z88" s="62"/>
      <c r="AA88" s="67">
        <f t="shared" si="3"/>
        <v>89</v>
      </c>
      <c r="AB88" s="64">
        <f t="shared" ref="AB88:AC88" si="85">SUMIF($E$14:$N$14,"CO1",E88:N88)+IF(O88&gt;=0,SUMPRODUCT(($O$14:$Z$14="CO1")*(O88:Z88)*MOD(COLUMN($O$14:$Z$14)-COLUMN($O$14)+1,2))+SUMPRODUCT(($P$14:$Z$14="CO1")*(P88:Z88)*MOD(COLUMN($P$14:$Z$14)-COLUMN($P$14)+1,2)))</f>
        <v>37</v>
      </c>
      <c r="AC88" s="64">
        <f t="shared" si="85"/>
        <v>36</v>
      </c>
      <c r="AD88" s="64">
        <f t="shared" si="5"/>
        <v>16</v>
      </c>
      <c r="AE88" s="64">
        <f t="shared" si="6"/>
        <v>0</v>
      </c>
      <c r="AF88" s="64">
        <f t="shared" si="22"/>
        <v>0</v>
      </c>
      <c r="AG88" s="64">
        <f t="shared" si="7"/>
        <v>0</v>
      </c>
      <c r="AH88" s="44">
        <f t="shared" si="8"/>
        <v>89</v>
      </c>
      <c r="AI88" s="65">
        <f t="shared" si="13"/>
        <v>92.5</v>
      </c>
      <c r="AJ88" s="65">
        <f t="shared" si="14"/>
        <v>90</v>
      </c>
      <c r="AK88" s="65">
        <f t="shared" si="10"/>
        <v>80</v>
      </c>
      <c r="AL88" s="65"/>
      <c r="AM88" s="65"/>
      <c r="AN88" s="65"/>
      <c r="AO88" s="40"/>
      <c r="AP88" s="40"/>
      <c r="AQ88" s="40"/>
      <c r="AR88" s="34"/>
      <c r="AS88" s="34"/>
      <c r="AT88" s="34"/>
      <c r="AU88" s="34"/>
      <c r="AV88" s="34"/>
      <c r="AW88" s="34"/>
      <c r="AX88" s="34"/>
      <c r="AY88" s="34"/>
      <c r="AZ88" s="34"/>
      <c r="BA88" s="34"/>
      <c r="BB88" s="34"/>
      <c r="BC88" s="34"/>
      <c r="BD88" s="34"/>
      <c r="BE88" s="34"/>
    </row>
    <row r="89" spans="1:57" ht="30" customHeight="1" x14ac:dyDescent="0.2">
      <c r="A89" s="59">
        <v>83</v>
      </c>
      <c r="B89" s="60">
        <f>'STUDENT NAMELIST'!B77</f>
        <v>211423243168</v>
      </c>
      <c r="C89" s="60" t="str">
        <f>'STUDENT NAMELIST'!C77</f>
        <v>2023PEC AI 173</v>
      </c>
      <c r="D89" s="61" t="str">
        <f>'STUDENT NAMELIST'!D77</f>
        <v>ISHWARYA P</v>
      </c>
      <c r="E89" s="62">
        <v>2</v>
      </c>
      <c r="F89" s="62">
        <v>1</v>
      </c>
      <c r="G89" s="62">
        <v>2</v>
      </c>
      <c r="H89" s="62">
        <v>0</v>
      </c>
      <c r="I89" s="62">
        <v>2</v>
      </c>
      <c r="J89" s="62">
        <v>2</v>
      </c>
      <c r="K89" s="62">
        <v>0</v>
      </c>
      <c r="L89" s="62">
        <v>0</v>
      </c>
      <c r="M89" s="62">
        <v>0</v>
      </c>
      <c r="N89" s="62">
        <v>2</v>
      </c>
      <c r="O89" s="68"/>
      <c r="P89" s="62">
        <v>11</v>
      </c>
      <c r="Q89" s="62"/>
      <c r="R89" s="62">
        <v>14</v>
      </c>
      <c r="S89" s="62"/>
      <c r="T89" s="62">
        <v>14</v>
      </c>
      <c r="U89" s="62"/>
      <c r="V89" s="62">
        <v>16</v>
      </c>
      <c r="W89" s="62">
        <v>14</v>
      </c>
      <c r="X89" s="62"/>
      <c r="Y89" s="62"/>
      <c r="Z89" s="62"/>
      <c r="AA89" s="67">
        <f t="shared" si="3"/>
        <v>80</v>
      </c>
      <c r="AB89" s="64">
        <f t="shared" ref="AB89:AC89" si="86">SUMIF($E$14:$N$14,"CO1",E89:N89)+IF(O89&gt;=0,SUMPRODUCT(($O$14:$Z$14="CO1")*(O89:Z89)*MOD(COLUMN($O$14:$Z$14)-COLUMN($O$14)+1,2))+SUMPRODUCT(($P$14:$Z$14="CO1")*(P89:Z89)*MOD(COLUMN($P$14:$Z$14)-COLUMN($P$14)+1,2)))</f>
        <v>30</v>
      </c>
      <c r="AC89" s="64">
        <f t="shared" si="86"/>
        <v>30</v>
      </c>
      <c r="AD89" s="64">
        <f t="shared" si="5"/>
        <v>16</v>
      </c>
      <c r="AE89" s="64">
        <f t="shared" si="6"/>
        <v>0</v>
      </c>
      <c r="AF89" s="64">
        <f t="shared" si="22"/>
        <v>0</v>
      </c>
      <c r="AG89" s="64">
        <f t="shared" si="7"/>
        <v>0</v>
      </c>
      <c r="AH89" s="44">
        <f t="shared" si="8"/>
        <v>76</v>
      </c>
      <c r="AI89" s="65">
        <f t="shared" si="13"/>
        <v>75</v>
      </c>
      <c r="AJ89" s="65">
        <f t="shared" si="14"/>
        <v>75</v>
      </c>
      <c r="AK89" s="65">
        <f t="shared" si="10"/>
        <v>80</v>
      </c>
      <c r="AL89" s="65"/>
      <c r="AM89" s="65"/>
      <c r="AN89" s="65"/>
      <c r="AO89" s="40"/>
      <c r="AP89" s="40"/>
      <c r="AQ89" s="40"/>
      <c r="AR89" s="34"/>
      <c r="AS89" s="34"/>
      <c r="AT89" s="34"/>
      <c r="AU89" s="34"/>
      <c r="AV89" s="34"/>
      <c r="AW89" s="34"/>
      <c r="AX89" s="34"/>
      <c r="AY89" s="34"/>
      <c r="AZ89" s="34"/>
      <c r="BA89" s="34"/>
      <c r="BB89" s="34"/>
      <c r="BC89" s="34"/>
      <c r="BD89" s="34"/>
      <c r="BE89" s="34"/>
    </row>
    <row r="90" spans="1:57" ht="30" customHeight="1" x14ac:dyDescent="0.2">
      <c r="A90" s="59">
        <v>84</v>
      </c>
      <c r="B90" s="60">
        <f>'STUDENT NAMELIST'!B78</f>
        <v>211423243174</v>
      </c>
      <c r="C90" s="60" t="str">
        <f>'STUDENT NAMELIST'!C78</f>
        <v>2023PEC AI 174</v>
      </c>
      <c r="D90" s="61" t="str">
        <f>'STUDENT NAMELIST'!D78</f>
        <v>JANANI G</v>
      </c>
      <c r="E90" s="62">
        <v>2</v>
      </c>
      <c r="F90" s="62">
        <v>2</v>
      </c>
      <c r="G90" s="62">
        <v>0</v>
      </c>
      <c r="H90" s="62">
        <v>2</v>
      </c>
      <c r="I90" s="62">
        <v>1</v>
      </c>
      <c r="J90" s="62">
        <v>0</v>
      </c>
      <c r="K90" s="62">
        <v>0</v>
      </c>
      <c r="L90" s="62">
        <v>1</v>
      </c>
      <c r="M90" s="62">
        <v>1</v>
      </c>
      <c r="N90" s="62">
        <v>1</v>
      </c>
      <c r="O90" s="68">
        <v>15</v>
      </c>
      <c r="P90" s="62"/>
      <c r="Q90" s="62">
        <v>14</v>
      </c>
      <c r="R90" s="62"/>
      <c r="S90" s="62"/>
      <c r="T90" s="62">
        <v>16</v>
      </c>
      <c r="U90" s="62"/>
      <c r="V90" s="62">
        <v>16</v>
      </c>
      <c r="W90" s="62"/>
      <c r="X90" s="62">
        <v>16</v>
      </c>
      <c r="Y90" s="62"/>
      <c r="Z90" s="62"/>
      <c r="AA90" s="67">
        <f t="shared" si="3"/>
        <v>87</v>
      </c>
      <c r="AB90" s="64">
        <f t="shared" ref="AB90:AC90" si="87">SUMIF($E$14:$N$14,"CO1",E90:N90)+IF(O90&gt;=0,SUMPRODUCT(($O$14:$Z$14="CO1")*(O90:Z90)*MOD(COLUMN($O$14:$Z$14)-COLUMN($O$14)+1,2))+SUMPRODUCT(($P$14:$Z$14="CO1")*(P90:Z90)*MOD(COLUMN($P$14:$Z$14)-COLUMN($P$14)+1,2)))</f>
        <v>35</v>
      </c>
      <c r="AC90" s="64">
        <f t="shared" si="87"/>
        <v>19</v>
      </c>
      <c r="AD90" s="64">
        <f t="shared" si="5"/>
        <v>18</v>
      </c>
      <c r="AE90" s="64">
        <f t="shared" si="6"/>
        <v>0</v>
      </c>
      <c r="AF90" s="64">
        <f t="shared" si="22"/>
        <v>0</v>
      </c>
      <c r="AG90" s="64">
        <f t="shared" si="7"/>
        <v>0</v>
      </c>
      <c r="AH90" s="44">
        <f t="shared" si="8"/>
        <v>72</v>
      </c>
      <c r="AI90" s="65">
        <f t="shared" si="13"/>
        <v>87.5</v>
      </c>
      <c r="AJ90" s="65">
        <f t="shared" si="14"/>
        <v>47.5</v>
      </c>
      <c r="AK90" s="65">
        <f t="shared" si="10"/>
        <v>90</v>
      </c>
      <c r="AL90" s="65"/>
      <c r="AM90" s="65"/>
      <c r="AN90" s="65"/>
      <c r="AO90" s="40"/>
      <c r="AP90" s="40"/>
      <c r="AQ90" s="40"/>
      <c r="AR90" s="34"/>
      <c r="AS90" s="34"/>
      <c r="AT90" s="34"/>
      <c r="AU90" s="34"/>
      <c r="AV90" s="34"/>
      <c r="AW90" s="34"/>
      <c r="AX90" s="34"/>
      <c r="AY90" s="34"/>
      <c r="AZ90" s="34"/>
      <c r="BA90" s="34"/>
      <c r="BB90" s="34"/>
      <c r="BC90" s="34"/>
      <c r="BD90" s="34"/>
      <c r="BE90" s="34"/>
    </row>
    <row r="91" spans="1:57" ht="30" customHeight="1" x14ac:dyDescent="0.2">
      <c r="A91" s="59">
        <v>85</v>
      </c>
      <c r="B91" s="60">
        <f>'STUDENT NAMELIST'!B79</f>
        <v>211423243175</v>
      </c>
      <c r="C91" s="60" t="str">
        <f>'STUDENT NAMELIST'!C79</f>
        <v>2023PEC AI 175</v>
      </c>
      <c r="D91" s="61" t="str">
        <f>'STUDENT NAMELIST'!D79</f>
        <v>JANANI G</v>
      </c>
      <c r="E91" s="62">
        <v>2</v>
      </c>
      <c r="F91" s="62">
        <v>0</v>
      </c>
      <c r="G91" s="62">
        <v>0</v>
      </c>
      <c r="H91" s="62">
        <v>2</v>
      </c>
      <c r="I91" s="62">
        <v>1</v>
      </c>
      <c r="J91" s="62">
        <v>2</v>
      </c>
      <c r="K91" s="62">
        <v>2</v>
      </c>
      <c r="L91" s="62">
        <v>1</v>
      </c>
      <c r="M91" s="62">
        <v>2</v>
      </c>
      <c r="N91" s="62">
        <v>0</v>
      </c>
      <c r="O91" s="68"/>
      <c r="P91" s="62">
        <v>15</v>
      </c>
      <c r="Q91" s="62"/>
      <c r="R91" s="62">
        <v>16</v>
      </c>
      <c r="S91" s="62"/>
      <c r="T91" s="62">
        <v>12</v>
      </c>
      <c r="U91" s="62">
        <v>16</v>
      </c>
      <c r="V91" s="62"/>
      <c r="W91" s="62">
        <v>16</v>
      </c>
      <c r="X91" s="62"/>
      <c r="Y91" s="62"/>
      <c r="Z91" s="62"/>
      <c r="AA91" s="67">
        <f t="shared" si="3"/>
        <v>87</v>
      </c>
      <c r="AB91" s="64">
        <f t="shared" ref="AB91:AC91" si="88">SUMIF($E$14:$N$14,"CO1",E91:N91)+IF(O91&gt;=0,SUMPRODUCT(($O$14:$Z$14="CO1")*(O91:Z91)*MOD(COLUMN($O$14:$Z$14)-COLUMN($O$14)+1,2))+SUMPRODUCT(($P$14:$Z$14="CO1")*(P91:Z91)*MOD(COLUMN($P$14:$Z$14)-COLUMN($P$14)+1,2)))</f>
        <v>35</v>
      </c>
      <c r="AC91" s="64">
        <f t="shared" si="88"/>
        <v>34</v>
      </c>
      <c r="AD91" s="64">
        <f t="shared" si="5"/>
        <v>18</v>
      </c>
      <c r="AE91" s="64">
        <f t="shared" si="6"/>
        <v>0</v>
      </c>
      <c r="AF91" s="64">
        <f t="shared" si="22"/>
        <v>0</v>
      </c>
      <c r="AG91" s="64">
        <f t="shared" si="7"/>
        <v>0</v>
      </c>
      <c r="AH91" s="44">
        <f t="shared" si="8"/>
        <v>87</v>
      </c>
      <c r="AI91" s="65">
        <f t="shared" si="13"/>
        <v>87.5</v>
      </c>
      <c r="AJ91" s="65">
        <f t="shared" si="14"/>
        <v>85</v>
      </c>
      <c r="AK91" s="65">
        <f t="shared" si="10"/>
        <v>90</v>
      </c>
      <c r="AL91" s="65"/>
      <c r="AM91" s="65"/>
      <c r="AN91" s="65"/>
      <c r="AO91" s="40"/>
      <c r="AP91" s="40"/>
      <c r="AQ91" s="40"/>
      <c r="AR91" s="34"/>
      <c r="AS91" s="34"/>
      <c r="AT91" s="34"/>
      <c r="AU91" s="34"/>
      <c r="AV91" s="34"/>
      <c r="AW91" s="34"/>
      <c r="AX91" s="34"/>
      <c r="AY91" s="34"/>
      <c r="AZ91" s="34"/>
      <c r="BA91" s="34"/>
      <c r="BB91" s="34"/>
      <c r="BC91" s="34"/>
      <c r="BD91" s="34"/>
      <c r="BE91" s="34"/>
    </row>
    <row r="92" spans="1:57" ht="30" customHeight="1" x14ac:dyDescent="0.2">
      <c r="A92" s="59">
        <v>86</v>
      </c>
      <c r="B92" s="60">
        <f>'STUDENT NAMELIST'!B80</f>
        <v>211423243183</v>
      </c>
      <c r="C92" s="60" t="str">
        <f>'STUDENT NAMELIST'!C80</f>
        <v>2023PEC AI 176</v>
      </c>
      <c r="D92" s="61" t="str">
        <f>'STUDENT NAMELIST'!D80</f>
        <v>M JAYASREE</v>
      </c>
      <c r="E92" s="62">
        <v>1</v>
      </c>
      <c r="F92" s="62">
        <v>2</v>
      </c>
      <c r="G92" s="62">
        <v>2</v>
      </c>
      <c r="H92" s="62">
        <v>1</v>
      </c>
      <c r="I92" s="62">
        <v>1</v>
      </c>
      <c r="J92" s="62">
        <v>2</v>
      </c>
      <c r="K92" s="62">
        <v>1</v>
      </c>
      <c r="L92" s="62">
        <v>0</v>
      </c>
      <c r="M92" s="62">
        <v>2</v>
      </c>
      <c r="N92" s="62">
        <v>1</v>
      </c>
      <c r="O92" s="66">
        <v>16</v>
      </c>
      <c r="P92" s="66">
        <v>0</v>
      </c>
      <c r="Q92" s="66">
        <v>0</v>
      </c>
      <c r="R92" s="66">
        <v>16</v>
      </c>
      <c r="S92" s="66">
        <v>14</v>
      </c>
      <c r="T92" s="66">
        <v>0</v>
      </c>
      <c r="U92" s="66">
        <v>16</v>
      </c>
      <c r="V92" s="66">
        <v>0</v>
      </c>
      <c r="W92" s="66">
        <v>0</v>
      </c>
      <c r="X92" s="66">
        <v>13</v>
      </c>
      <c r="Y92" s="62"/>
      <c r="Z92" s="62"/>
      <c r="AA92" s="67">
        <f t="shared" si="3"/>
        <v>88</v>
      </c>
      <c r="AB92" s="64">
        <f t="shared" ref="AB92:AC92" si="89">SUMIF($E$14:$N$14,"CO1",E92:N92)+IF(O92&gt;=0,SUMPRODUCT(($O$14:$Z$14="CO1")*(O92:Z92)*MOD(COLUMN($O$14:$Z$14)-COLUMN($O$14)+1,2))+SUMPRODUCT(($P$14:$Z$14="CO1")*(P92:Z92)*MOD(COLUMN($P$14:$Z$14)-COLUMN($P$14)+1,2)))</f>
        <v>38</v>
      </c>
      <c r="AC92" s="64">
        <f t="shared" si="89"/>
        <v>36</v>
      </c>
      <c r="AD92" s="64">
        <f t="shared" si="5"/>
        <v>16</v>
      </c>
      <c r="AE92" s="64">
        <f t="shared" si="6"/>
        <v>0</v>
      </c>
      <c r="AF92" s="64">
        <f t="shared" si="22"/>
        <v>0</v>
      </c>
      <c r="AG92" s="64">
        <f t="shared" si="7"/>
        <v>0</v>
      </c>
      <c r="AH92" s="44">
        <f t="shared" si="8"/>
        <v>90</v>
      </c>
      <c r="AI92" s="65">
        <f t="shared" si="13"/>
        <v>95</v>
      </c>
      <c r="AJ92" s="65">
        <f t="shared" si="14"/>
        <v>90</v>
      </c>
      <c r="AK92" s="65">
        <f t="shared" si="10"/>
        <v>80</v>
      </c>
      <c r="AL92" s="65"/>
      <c r="AM92" s="65"/>
      <c r="AN92" s="65"/>
      <c r="AO92" s="40"/>
      <c r="AP92" s="40"/>
      <c r="AQ92" s="40"/>
      <c r="AR92" s="34"/>
      <c r="AS92" s="34"/>
      <c r="AT92" s="34"/>
      <c r="AU92" s="34"/>
      <c r="AV92" s="34"/>
      <c r="AW92" s="34"/>
      <c r="AX92" s="34"/>
      <c r="AY92" s="34"/>
      <c r="AZ92" s="34"/>
      <c r="BA92" s="34"/>
      <c r="BB92" s="34"/>
      <c r="BC92" s="34"/>
      <c r="BD92" s="34"/>
      <c r="BE92" s="34"/>
    </row>
    <row r="93" spans="1:57" ht="30" customHeight="1" x14ac:dyDescent="0.2">
      <c r="A93" s="59">
        <v>88</v>
      </c>
      <c r="B93" s="60">
        <f>'STUDENT NAMELIST'!B81</f>
        <v>211423243181</v>
      </c>
      <c r="C93" s="60" t="str">
        <f>'STUDENT NAMELIST'!C81</f>
        <v>2023PEC AI 177</v>
      </c>
      <c r="D93" s="61" t="str">
        <f>'STUDENT NAMELIST'!D81</f>
        <v>JAYASHREE V</v>
      </c>
      <c r="E93" s="62">
        <v>2</v>
      </c>
      <c r="F93" s="62">
        <v>1</v>
      </c>
      <c r="G93" s="62">
        <v>1</v>
      </c>
      <c r="H93" s="62">
        <v>0</v>
      </c>
      <c r="I93" s="62">
        <v>2</v>
      </c>
      <c r="J93" s="62">
        <v>2</v>
      </c>
      <c r="K93" s="62">
        <v>0</v>
      </c>
      <c r="L93" s="62">
        <v>0</v>
      </c>
      <c r="M93" s="62">
        <v>2</v>
      </c>
      <c r="N93" s="62">
        <v>2</v>
      </c>
      <c r="O93" s="68"/>
      <c r="P93" s="62">
        <v>10</v>
      </c>
      <c r="Q93" s="62"/>
      <c r="R93" s="62">
        <v>14</v>
      </c>
      <c r="S93" s="62"/>
      <c r="T93" s="62">
        <v>14</v>
      </c>
      <c r="U93" s="62"/>
      <c r="V93" s="62">
        <v>16</v>
      </c>
      <c r="W93" s="62">
        <v>14</v>
      </c>
      <c r="X93" s="62"/>
      <c r="Y93" s="62"/>
      <c r="Z93" s="62"/>
      <c r="AA93" s="67">
        <f t="shared" si="3"/>
        <v>80</v>
      </c>
      <c r="AB93" s="64">
        <f t="shared" ref="AB93:AC93" si="90">SUMIF($E$14:$N$14,"CO1",E93:N93)+IF(O93&gt;=0,SUMPRODUCT(($O$14:$Z$14="CO1")*(O93:Z93)*MOD(COLUMN($O$14:$Z$14)-COLUMN($O$14)+1,2))+SUMPRODUCT(($P$14:$Z$14="CO1")*(P93:Z93)*MOD(COLUMN($P$14:$Z$14)-COLUMN($P$14)+1,2)))</f>
        <v>28</v>
      </c>
      <c r="AC93" s="64">
        <f t="shared" si="90"/>
        <v>28</v>
      </c>
      <c r="AD93" s="64">
        <f t="shared" si="5"/>
        <v>18</v>
      </c>
      <c r="AE93" s="64">
        <f t="shared" si="6"/>
        <v>0</v>
      </c>
      <c r="AF93" s="64">
        <f t="shared" si="22"/>
        <v>0</v>
      </c>
      <c r="AG93" s="64">
        <f t="shared" si="7"/>
        <v>0</v>
      </c>
      <c r="AH93" s="44">
        <f t="shared" si="8"/>
        <v>74</v>
      </c>
      <c r="AI93" s="65">
        <f t="shared" si="13"/>
        <v>70</v>
      </c>
      <c r="AJ93" s="65">
        <f t="shared" si="14"/>
        <v>70</v>
      </c>
      <c r="AK93" s="65">
        <f t="shared" si="10"/>
        <v>90</v>
      </c>
      <c r="AL93" s="65"/>
      <c r="AM93" s="65"/>
      <c r="AN93" s="65"/>
      <c r="AO93" s="40"/>
      <c r="AP93" s="40"/>
      <c r="AQ93" s="40"/>
      <c r="AR93" s="34"/>
      <c r="AS93" s="34"/>
      <c r="AT93" s="34"/>
      <c r="AU93" s="34"/>
      <c r="AV93" s="34"/>
      <c r="AW93" s="34"/>
      <c r="AX93" s="34"/>
      <c r="AY93" s="34"/>
      <c r="AZ93" s="34"/>
      <c r="BA93" s="34"/>
      <c r="BB93" s="34"/>
      <c r="BC93" s="34"/>
      <c r="BD93" s="34"/>
      <c r="BE93" s="34"/>
    </row>
    <row r="94" spans="1:57" ht="30" customHeight="1" x14ac:dyDescent="0.2">
      <c r="A94" s="59">
        <v>88</v>
      </c>
      <c r="B94" s="60">
        <f>'STUDENT NAMELIST'!B82</f>
        <v>211423243182</v>
      </c>
      <c r="C94" s="60" t="str">
        <f>'STUDENT NAMELIST'!C82</f>
        <v>2023PEC AI 178</v>
      </c>
      <c r="D94" s="61" t="str">
        <f>'STUDENT NAMELIST'!D82</f>
        <v>JAYASHREE V</v>
      </c>
      <c r="E94" s="62">
        <v>2</v>
      </c>
      <c r="F94" s="62">
        <v>1</v>
      </c>
      <c r="G94" s="62">
        <v>1</v>
      </c>
      <c r="H94" s="62">
        <v>0</v>
      </c>
      <c r="I94" s="62">
        <v>0</v>
      </c>
      <c r="J94" s="62">
        <v>0</v>
      </c>
      <c r="K94" s="62">
        <v>0</v>
      </c>
      <c r="L94" s="62">
        <v>0</v>
      </c>
      <c r="M94" s="62">
        <v>2</v>
      </c>
      <c r="N94" s="62">
        <v>2</v>
      </c>
      <c r="O94" s="68">
        <v>12</v>
      </c>
      <c r="P94" s="62"/>
      <c r="Q94" s="62">
        <v>12</v>
      </c>
      <c r="R94" s="62"/>
      <c r="S94" s="62"/>
      <c r="T94" s="62">
        <v>12</v>
      </c>
      <c r="U94" s="62"/>
      <c r="V94" s="62">
        <v>16</v>
      </c>
      <c r="W94" s="62"/>
      <c r="X94" s="62">
        <v>16</v>
      </c>
      <c r="Y94" s="62"/>
      <c r="Z94" s="62"/>
      <c r="AA94" s="67">
        <f t="shared" si="3"/>
        <v>76</v>
      </c>
      <c r="AB94" s="64">
        <f t="shared" ref="AB94:AC94" si="91">SUMIF($E$14:$N$14,"CO1",E94:N94)+IF(O94&gt;=0,SUMPRODUCT(($O$14:$Z$14="CO1")*(O94:Z94)*MOD(COLUMN($O$14:$Z$14)-COLUMN($O$14)+1,2))+SUMPRODUCT(($P$14:$Z$14="CO1")*(P94:Z94)*MOD(COLUMN($P$14:$Z$14)-COLUMN($P$14)+1,2)))</f>
        <v>28</v>
      </c>
      <c r="AC94" s="64">
        <f t="shared" si="91"/>
        <v>14</v>
      </c>
      <c r="AD94" s="64">
        <f t="shared" si="5"/>
        <v>20</v>
      </c>
      <c r="AE94" s="64">
        <f t="shared" si="6"/>
        <v>0</v>
      </c>
      <c r="AF94" s="64">
        <f t="shared" si="22"/>
        <v>0</v>
      </c>
      <c r="AG94" s="64">
        <f t="shared" si="7"/>
        <v>0</v>
      </c>
      <c r="AH94" s="44">
        <f t="shared" si="8"/>
        <v>62</v>
      </c>
      <c r="AI94" s="65">
        <f t="shared" si="13"/>
        <v>70</v>
      </c>
      <c r="AJ94" s="65">
        <f t="shared" si="14"/>
        <v>35</v>
      </c>
      <c r="AK94" s="65">
        <f t="shared" si="10"/>
        <v>100</v>
      </c>
      <c r="AL94" s="65"/>
      <c r="AM94" s="65"/>
      <c r="AN94" s="65"/>
      <c r="AO94" s="40"/>
      <c r="AP94" s="40"/>
      <c r="AQ94" s="40"/>
      <c r="AR94" s="34"/>
      <c r="AS94" s="34"/>
      <c r="AT94" s="34"/>
      <c r="AU94" s="34"/>
      <c r="AV94" s="34"/>
      <c r="AW94" s="34"/>
      <c r="AX94" s="34"/>
      <c r="AY94" s="34"/>
      <c r="AZ94" s="34"/>
      <c r="BA94" s="34"/>
      <c r="BB94" s="34"/>
      <c r="BC94" s="34"/>
      <c r="BD94" s="34"/>
      <c r="BE94" s="34"/>
    </row>
    <row r="95" spans="1:57" ht="30" customHeight="1" x14ac:dyDescent="0.2">
      <c r="A95" s="59">
        <v>89</v>
      </c>
      <c r="B95" s="60">
        <f>'STUDENT NAMELIST'!B83</f>
        <v>211423243191</v>
      </c>
      <c r="C95" s="60" t="str">
        <f>'STUDENT NAMELIST'!C83</f>
        <v>2023PEC AI 179</v>
      </c>
      <c r="D95" s="61" t="str">
        <f>'STUDENT NAMELIST'!D83</f>
        <v>JEEVITHA M S</v>
      </c>
      <c r="E95" s="62">
        <v>1</v>
      </c>
      <c r="F95" s="62">
        <v>2</v>
      </c>
      <c r="G95" s="62">
        <v>0</v>
      </c>
      <c r="H95" s="62">
        <v>0</v>
      </c>
      <c r="I95" s="62">
        <v>2</v>
      </c>
      <c r="J95" s="62">
        <v>0</v>
      </c>
      <c r="K95" s="62">
        <v>0</v>
      </c>
      <c r="L95" s="62">
        <v>1</v>
      </c>
      <c r="M95" s="62">
        <v>1</v>
      </c>
      <c r="N95" s="62">
        <v>1</v>
      </c>
      <c r="O95" s="68"/>
      <c r="P95" s="62">
        <v>15</v>
      </c>
      <c r="Q95" s="62"/>
      <c r="R95" s="62">
        <v>16</v>
      </c>
      <c r="S95" s="62"/>
      <c r="T95" s="62">
        <v>15</v>
      </c>
      <c r="U95" s="62">
        <v>16</v>
      </c>
      <c r="V95" s="62"/>
      <c r="W95" s="62">
        <v>16</v>
      </c>
      <c r="X95" s="62"/>
      <c r="Y95" s="62"/>
      <c r="Z95" s="62"/>
      <c r="AA95" s="67">
        <f t="shared" si="3"/>
        <v>86</v>
      </c>
      <c r="AB95" s="64">
        <f t="shared" ref="AB95:AC95" si="92">SUMIF($E$14:$N$14,"CO1",E95:N95)+IF(O95&gt;=0,SUMPRODUCT(($O$14:$Z$14="CO1")*(O95:Z95)*MOD(COLUMN($O$14:$Z$14)-COLUMN($O$14)+1,2))+SUMPRODUCT(($P$14:$Z$14="CO1")*(P95:Z95)*MOD(COLUMN($P$14:$Z$14)-COLUMN($P$14)+1,2)))</f>
        <v>34</v>
      </c>
      <c r="AC95" s="64">
        <f t="shared" si="92"/>
        <v>35</v>
      </c>
      <c r="AD95" s="64">
        <f t="shared" si="5"/>
        <v>18</v>
      </c>
      <c r="AE95" s="64">
        <f t="shared" si="6"/>
        <v>0</v>
      </c>
      <c r="AF95" s="64">
        <f t="shared" si="22"/>
        <v>0</v>
      </c>
      <c r="AG95" s="64">
        <f t="shared" si="7"/>
        <v>0</v>
      </c>
      <c r="AH95" s="44">
        <f t="shared" si="8"/>
        <v>87</v>
      </c>
      <c r="AI95" s="65">
        <f t="shared" si="13"/>
        <v>85</v>
      </c>
      <c r="AJ95" s="65">
        <f t="shared" si="14"/>
        <v>87.5</v>
      </c>
      <c r="AK95" s="65">
        <f t="shared" si="10"/>
        <v>90</v>
      </c>
      <c r="AL95" s="65"/>
      <c r="AM95" s="65"/>
      <c r="AN95" s="65"/>
      <c r="AO95" s="40"/>
      <c r="AP95" s="40"/>
      <c r="AQ95" s="40"/>
      <c r="AR95" s="34"/>
      <c r="AS95" s="34"/>
      <c r="AT95" s="34"/>
      <c r="AU95" s="34"/>
      <c r="AV95" s="34"/>
      <c r="AW95" s="34"/>
      <c r="AX95" s="34"/>
      <c r="AY95" s="34"/>
      <c r="AZ95" s="34"/>
      <c r="BA95" s="34"/>
      <c r="BB95" s="34"/>
      <c r="BC95" s="34"/>
      <c r="BD95" s="34"/>
      <c r="BE95" s="34"/>
    </row>
    <row r="96" spans="1:57" ht="30" customHeight="1" x14ac:dyDescent="0.2">
      <c r="A96" s="59">
        <v>80</v>
      </c>
      <c r="B96" s="60">
        <f>'STUDENT NAMELIST'!B84</f>
        <v>211423243195</v>
      </c>
      <c r="C96" s="60" t="str">
        <f>'STUDENT NAMELIST'!C84</f>
        <v>2023PEC AI 180</v>
      </c>
      <c r="D96" s="61" t="str">
        <f>'STUDENT NAMELIST'!D84</f>
        <v>JERALD JENI R</v>
      </c>
      <c r="E96" s="62">
        <v>0</v>
      </c>
      <c r="F96" s="62">
        <v>1</v>
      </c>
      <c r="G96" s="62">
        <v>2</v>
      </c>
      <c r="H96" s="62">
        <v>2</v>
      </c>
      <c r="I96" s="62">
        <v>0</v>
      </c>
      <c r="J96" s="62">
        <v>2</v>
      </c>
      <c r="K96" s="62">
        <v>1</v>
      </c>
      <c r="L96" s="62">
        <v>0</v>
      </c>
      <c r="M96" s="62">
        <v>2</v>
      </c>
      <c r="N96" s="62">
        <v>1</v>
      </c>
      <c r="O96" s="68">
        <v>15</v>
      </c>
      <c r="P96" s="62"/>
      <c r="Q96" s="62">
        <v>15</v>
      </c>
      <c r="R96" s="62"/>
      <c r="S96" s="62">
        <v>15</v>
      </c>
      <c r="T96" s="62"/>
      <c r="U96" s="62">
        <v>16</v>
      </c>
      <c r="V96" s="62"/>
      <c r="W96" s="62">
        <v>13</v>
      </c>
      <c r="X96" s="62"/>
      <c r="Y96" s="62"/>
      <c r="Z96" s="62"/>
      <c r="AA96" s="67">
        <f t="shared" si="3"/>
        <v>85</v>
      </c>
      <c r="AB96" s="64">
        <f t="shared" ref="AB96:AC96" si="93">SUMIF($E$14:$N$14,"CO1",E96:N96)+IF(O96&gt;=0,SUMPRODUCT(($O$14:$Z$14="CO1")*(O96:Z96)*MOD(COLUMN($O$14:$Z$14)-COLUMN($O$14)+1,2))+SUMPRODUCT(($P$14:$Z$14="CO1")*(P96:Z96)*MOD(COLUMN($P$14:$Z$14)-COLUMN($P$14)+1,2)))</f>
        <v>35</v>
      </c>
      <c r="AC96" s="64">
        <f t="shared" si="93"/>
        <v>35</v>
      </c>
      <c r="AD96" s="64">
        <f t="shared" si="5"/>
        <v>16</v>
      </c>
      <c r="AE96" s="64">
        <f t="shared" si="6"/>
        <v>0</v>
      </c>
      <c r="AF96" s="64">
        <f t="shared" si="22"/>
        <v>0</v>
      </c>
      <c r="AG96" s="64">
        <f t="shared" si="7"/>
        <v>0</v>
      </c>
      <c r="AH96" s="44">
        <f t="shared" si="8"/>
        <v>86</v>
      </c>
      <c r="AI96" s="65">
        <f t="shared" si="13"/>
        <v>87.5</v>
      </c>
      <c r="AJ96" s="65">
        <f t="shared" si="14"/>
        <v>87.5</v>
      </c>
      <c r="AK96" s="65">
        <f t="shared" si="10"/>
        <v>80</v>
      </c>
      <c r="AL96" s="65"/>
      <c r="AM96" s="65"/>
      <c r="AN96" s="65"/>
      <c r="AO96" s="40"/>
      <c r="AP96" s="40"/>
      <c r="AQ96" s="40"/>
      <c r="AR96" s="34"/>
      <c r="AS96" s="34"/>
      <c r="AT96" s="34"/>
      <c r="AU96" s="34"/>
      <c r="AV96" s="34"/>
      <c r="AW96" s="34"/>
      <c r="AX96" s="34"/>
      <c r="AY96" s="34"/>
      <c r="AZ96" s="34"/>
      <c r="BA96" s="34"/>
      <c r="BB96" s="34"/>
      <c r="BC96" s="34"/>
      <c r="BD96" s="34"/>
      <c r="BE96" s="34"/>
    </row>
    <row r="97" spans="1:57" ht="30" customHeight="1" x14ac:dyDescent="0.2">
      <c r="A97" s="59">
        <v>81</v>
      </c>
      <c r="B97" s="60">
        <f>'STUDENT NAMELIST'!B85</f>
        <v>211423243196</v>
      </c>
      <c r="C97" s="60" t="str">
        <f>'STUDENT NAMELIST'!C85</f>
        <v>2023PEC AI 181</v>
      </c>
      <c r="D97" s="61" t="str">
        <f>'STUDENT NAMELIST'!D85</f>
        <v>JERLIN DOLCE T</v>
      </c>
      <c r="E97" s="62">
        <v>0</v>
      </c>
      <c r="F97" s="62">
        <v>0</v>
      </c>
      <c r="G97" s="62">
        <v>2</v>
      </c>
      <c r="H97" s="62">
        <v>0</v>
      </c>
      <c r="I97" s="62">
        <v>2</v>
      </c>
      <c r="J97" s="62">
        <v>0</v>
      </c>
      <c r="K97" s="62">
        <v>2</v>
      </c>
      <c r="L97" s="62">
        <v>0</v>
      </c>
      <c r="M97" s="62">
        <v>2</v>
      </c>
      <c r="N97" s="62">
        <v>1</v>
      </c>
      <c r="O97" s="68"/>
      <c r="P97" s="62">
        <v>14</v>
      </c>
      <c r="Q97" s="62"/>
      <c r="R97" s="62">
        <v>16</v>
      </c>
      <c r="S97" s="62"/>
      <c r="T97" s="62">
        <v>15</v>
      </c>
      <c r="U97" s="62"/>
      <c r="V97" s="62">
        <v>15</v>
      </c>
      <c r="W97" s="62">
        <v>16</v>
      </c>
      <c r="X97" s="62"/>
      <c r="Y97" s="62"/>
      <c r="Z97" s="62"/>
      <c r="AA97" s="67">
        <f t="shared" si="3"/>
        <v>85</v>
      </c>
      <c r="AB97" s="64">
        <f t="shared" ref="AB97:AC97" si="94">SUMIF($E$14:$N$14,"CO1",E97:N97)+IF(O97&gt;=0,SUMPRODUCT(($O$14:$Z$14="CO1")*(O97:Z97)*MOD(COLUMN($O$14:$Z$14)-COLUMN($O$14)+1,2))+SUMPRODUCT(($P$14:$Z$14="CO1")*(P97:Z97)*MOD(COLUMN($P$14:$Z$14)-COLUMN($P$14)+1,2)))</f>
        <v>32</v>
      </c>
      <c r="AC97" s="64">
        <f t="shared" si="94"/>
        <v>34</v>
      </c>
      <c r="AD97" s="64">
        <f t="shared" si="5"/>
        <v>19</v>
      </c>
      <c r="AE97" s="64">
        <f t="shared" si="6"/>
        <v>0</v>
      </c>
      <c r="AF97" s="64">
        <f t="shared" si="22"/>
        <v>0</v>
      </c>
      <c r="AG97" s="64">
        <f t="shared" si="7"/>
        <v>0</v>
      </c>
      <c r="AH97" s="44">
        <f t="shared" si="8"/>
        <v>85</v>
      </c>
      <c r="AI97" s="65">
        <f t="shared" si="13"/>
        <v>80</v>
      </c>
      <c r="AJ97" s="65">
        <f t="shared" si="14"/>
        <v>85</v>
      </c>
      <c r="AK97" s="65">
        <f t="shared" si="10"/>
        <v>95</v>
      </c>
      <c r="AL97" s="65"/>
      <c r="AM97" s="65"/>
      <c r="AN97" s="65"/>
      <c r="AO97" s="40"/>
      <c r="AP97" s="40"/>
      <c r="AQ97" s="40"/>
      <c r="AR97" s="34"/>
      <c r="AS97" s="34"/>
      <c r="AT97" s="34"/>
      <c r="AU97" s="34"/>
      <c r="AV97" s="34"/>
      <c r="AW97" s="34"/>
      <c r="AX97" s="34"/>
      <c r="AY97" s="34"/>
      <c r="AZ97" s="34"/>
      <c r="BA97" s="34"/>
      <c r="BB97" s="34"/>
      <c r="BC97" s="34"/>
      <c r="BD97" s="34"/>
      <c r="BE97" s="34"/>
    </row>
    <row r="98" spans="1:57" ht="30" customHeight="1" x14ac:dyDescent="0.2">
      <c r="A98" s="59">
        <v>82</v>
      </c>
      <c r="B98" s="60">
        <f>'STUDENT NAMELIST'!B86</f>
        <v>211423243201</v>
      </c>
      <c r="C98" s="60" t="str">
        <f>'STUDENT NAMELIST'!C86</f>
        <v>2023PEC AI 182</v>
      </c>
      <c r="D98" s="61" t="str">
        <f>'STUDENT NAMELIST'!D86</f>
        <v>JONITA MARIA FERNANDES</v>
      </c>
      <c r="E98" s="62">
        <v>1</v>
      </c>
      <c r="F98" s="62">
        <v>0</v>
      </c>
      <c r="G98" s="62">
        <v>0</v>
      </c>
      <c r="H98" s="62">
        <v>2</v>
      </c>
      <c r="I98" s="62">
        <v>0</v>
      </c>
      <c r="J98" s="62">
        <v>0</v>
      </c>
      <c r="K98" s="62">
        <v>2</v>
      </c>
      <c r="L98" s="62">
        <v>0</v>
      </c>
      <c r="M98" s="62">
        <v>2</v>
      </c>
      <c r="N98" s="62">
        <v>1</v>
      </c>
      <c r="O98" s="68">
        <v>14</v>
      </c>
      <c r="P98" s="62"/>
      <c r="Q98" s="62">
        <v>14</v>
      </c>
      <c r="R98" s="62"/>
      <c r="S98" s="62">
        <v>14</v>
      </c>
      <c r="T98" s="62"/>
      <c r="U98" s="62">
        <v>14</v>
      </c>
      <c r="V98" s="62"/>
      <c r="W98" s="62">
        <v>14</v>
      </c>
      <c r="X98" s="62"/>
      <c r="Y98" s="62"/>
      <c r="Z98" s="62"/>
      <c r="AA98" s="67">
        <f t="shared" si="3"/>
        <v>78</v>
      </c>
      <c r="AB98" s="64">
        <f t="shared" ref="AB98:AC98" si="95">SUMIF($E$14:$N$14,"CO1",E98:N98)+IF(O98&gt;=0,SUMPRODUCT(($O$14:$Z$14="CO1")*(O98:Z98)*MOD(COLUMN($O$14:$Z$14)-COLUMN($O$14)+1,2))+SUMPRODUCT(($P$14:$Z$14="CO1")*(P98:Z98)*MOD(COLUMN($P$14:$Z$14)-COLUMN($P$14)+1,2)))</f>
        <v>31</v>
      </c>
      <c r="AC98" s="64">
        <f t="shared" si="95"/>
        <v>30</v>
      </c>
      <c r="AD98" s="64">
        <f t="shared" si="5"/>
        <v>17</v>
      </c>
      <c r="AE98" s="64">
        <f t="shared" si="6"/>
        <v>0</v>
      </c>
      <c r="AF98" s="64">
        <f t="shared" si="22"/>
        <v>0</v>
      </c>
      <c r="AG98" s="64">
        <f t="shared" si="7"/>
        <v>0</v>
      </c>
      <c r="AH98" s="44">
        <f t="shared" si="8"/>
        <v>78</v>
      </c>
      <c r="AI98" s="65">
        <f t="shared" si="13"/>
        <v>77.5</v>
      </c>
      <c r="AJ98" s="65">
        <f t="shared" si="14"/>
        <v>75</v>
      </c>
      <c r="AK98" s="65">
        <f t="shared" si="10"/>
        <v>85</v>
      </c>
      <c r="AL98" s="65"/>
      <c r="AM98" s="65"/>
      <c r="AN98" s="65"/>
      <c r="AO98" s="40"/>
      <c r="AP98" s="40"/>
      <c r="AQ98" s="40"/>
      <c r="AR98" s="34"/>
      <c r="AS98" s="34"/>
      <c r="AT98" s="34"/>
      <c r="AU98" s="34"/>
      <c r="AV98" s="34"/>
      <c r="AW98" s="34"/>
      <c r="AX98" s="34"/>
      <c r="AY98" s="34"/>
      <c r="AZ98" s="34"/>
      <c r="BA98" s="34"/>
      <c r="BB98" s="34"/>
      <c r="BC98" s="34"/>
      <c r="BD98" s="34"/>
      <c r="BE98" s="34"/>
    </row>
    <row r="99" spans="1:57" ht="30" customHeight="1" x14ac:dyDescent="0.2">
      <c r="A99" s="59">
        <v>83</v>
      </c>
      <c r="B99" s="60">
        <f>'STUDENT NAMELIST'!B87</f>
        <v>211423243203</v>
      </c>
      <c r="C99" s="60" t="str">
        <f>'STUDENT NAMELIST'!C87</f>
        <v>2023PEC AI 183</v>
      </c>
      <c r="D99" s="61" t="str">
        <f>'STUDENT NAMELIST'!D87</f>
        <v>JOSHIKA RAO O R</v>
      </c>
      <c r="E99" s="62">
        <v>1</v>
      </c>
      <c r="F99" s="62">
        <v>2</v>
      </c>
      <c r="G99" s="62">
        <v>2</v>
      </c>
      <c r="H99" s="62">
        <v>0</v>
      </c>
      <c r="I99" s="62">
        <v>2</v>
      </c>
      <c r="J99" s="62">
        <v>2</v>
      </c>
      <c r="K99" s="62">
        <v>1</v>
      </c>
      <c r="L99" s="62">
        <v>0</v>
      </c>
      <c r="M99" s="62">
        <v>0</v>
      </c>
      <c r="N99" s="62">
        <v>2</v>
      </c>
      <c r="O99" s="68">
        <v>12</v>
      </c>
      <c r="P99" s="62"/>
      <c r="Q99" s="62">
        <v>12</v>
      </c>
      <c r="R99" s="62"/>
      <c r="S99" s="62">
        <v>14</v>
      </c>
      <c r="T99" s="62"/>
      <c r="U99" s="62">
        <v>15</v>
      </c>
      <c r="V99" s="62"/>
      <c r="W99" s="62">
        <v>16</v>
      </c>
      <c r="X99" s="62"/>
      <c r="Y99" s="62"/>
      <c r="Z99" s="62"/>
      <c r="AA99" s="67">
        <f t="shared" si="3"/>
        <v>81</v>
      </c>
      <c r="AB99" s="64">
        <f t="shared" ref="AB99:AC99" si="96">SUMIF($E$14:$N$14,"CO1",E99:N99)+IF(O99&gt;=0,SUMPRODUCT(($O$14:$Z$14="CO1")*(O99:Z99)*MOD(COLUMN($O$14:$Z$14)-COLUMN($O$14)+1,2))+SUMPRODUCT(($P$14:$Z$14="CO1")*(P99:Z99)*MOD(COLUMN($P$14:$Z$14)-COLUMN($P$14)+1,2)))</f>
        <v>29</v>
      </c>
      <c r="AC99" s="64">
        <f t="shared" si="96"/>
        <v>32</v>
      </c>
      <c r="AD99" s="64">
        <f t="shared" si="5"/>
        <v>18</v>
      </c>
      <c r="AE99" s="64">
        <f t="shared" si="6"/>
        <v>0</v>
      </c>
      <c r="AF99" s="64">
        <f t="shared" si="22"/>
        <v>0</v>
      </c>
      <c r="AG99" s="64">
        <f t="shared" si="7"/>
        <v>0</v>
      </c>
      <c r="AH99" s="44">
        <f t="shared" si="8"/>
        <v>79</v>
      </c>
      <c r="AI99" s="65">
        <f t="shared" si="13"/>
        <v>72.5</v>
      </c>
      <c r="AJ99" s="65">
        <f t="shared" si="14"/>
        <v>80</v>
      </c>
      <c r="AK99" s="65">
        <f t="shared" si="10"/>
        <v>90</v>
      </c>
      <c r="AL99" s="65"/>
      <c r="AM99" s="65"/>
      <c r="AN99" s="65"/>
      <c r="AO99" s="40"/>
      <c r="AP99" s="40"/>
      <c r="AQ99" s="40"/>
      <c r="AR99" s="34"/>
      <c r="AS99" s="34"/>
      <c r="AT99" s="34"/>
      <c r="AU99" s="34"/>
      <c r="AV99" s="34"/>
      <c r="AW99" s="34"/>
      <c r="AX99" s="34"/>
      <c r="AY99" s="34"/>
      <c r="AZ99" s="34"/>
      <c r="BA99" s="34"/>
      <c r="BB99" s="34"/>
      <c r="BC99" s="34"/>
      <c r="BD99" s="34"/>
      <c r="BE99" s="34"/>
    </row>
    <row r="100" spans="1:57" ht="30" customHeight="1" x14ac:dyDescent="0.2">
      <c r="A100" s="59">
        <v>84</v>
      </c>
      <c r="B100" s="60">
        <f>'STUDENT NAMELIST'!B88</f>
        <v>211423243204</v>
      </c>
      <c r="C100" s="60" t="str">
        <f>'STUDENT NAMELIST'!C88</f>
        <v>2023PEC AI 184</v>
      </c>
      <c r="D100" s="61" t="str">
        <f>'STUDENT NAMELIST'!D88</f>
        <v>JOY PRAISY E</v>
      </c>
      <c r="E100" s="62">
        <v>1</v>
      </c>
      <c r="F100" s="62">
        <v>2</v>
      </c>
      <c r="G100" s="62">
        <v>2</v>
      </c>
      <c r="H100" s="62">
        <v>2</v>
      </c>
      <c r="I100" s="62">
        <v>1</v>
      </c>
      <c r="J100" s="62">
        <v>0</v>
      </c>
      <c r="K100" s="62">
        <v>0</v>
      </c>
      <c r="L100" s="62">
        <v>1</v>
      </c>
      <c r="M100" s="62">
        <v>1</v>
      </c>
      <c r="N100" s="62">
        <v>0</v>
      </c>
      <c r="O100" s="66">
        <v>16</v>
      </c>
      <c r="P100" s="66">
        <v>0</v>
      </c>
      <c r="Q100" s="66">
        <v>0</v>
      </c>
      <c r="R100" s="66">
        <v>16</v>
      </c>
      <c r="S100" s="66">
        <v>14</v>
      </c>
      <c r="T100" s="66">
        <v>0</v>
      </c>
      <c r="U100" s="66">
        <v>16</v>
      </c>
      <c r="V100" s="66">
        <v>0</v>
      </c>
      <c r="W100" s="66">
        <v>0</v>
      </c>
      <c r="X100" s="66">
        <v>13</v>
      </c>
      <c r="Y100" s="62"/>
      <c r="Z100" s="62"/>
      <c r="AA100" s="67">
        <f t="shared" si="3"/>
        <v>85</v>
      </c>
      <c r="AB100" s="64">
        <f t="shared" ref="AB100:AC100" si="97">SUMIF($E$14:$N$14,"CO1",E100:N100)+IF(O100&gt;=0,SUMPRODUCT(($O$14:$Z$14="CO1")*(O100:Z100)*MOD(COLUMN($O$14:$Z$14)-COLUMN($O$14)+1,2))+SUMPRODUCT(($P$14:$Z$14="CO1")*(P100:Z100)*MOD(COLUMN($P$14:$Z$14)-COLUMN($P$14)+1,2)))</f>
        <v>39</v>
      </c>
      <c r="AC100" s="64">
        <f t="shared" si="97"/>
        <v>37</v>
      </c>
      <c r="AD100" s="64">
        <f t="shared" si="5"/>
        <v>14</v>
      </c>
      <c r="AE100" s="64">
        <f t="shared" si="6"/>
        <v>0</v>
      </c>
      <c r="AF100" s="64">
        <f t="shared" si="22"/>
        <v>0</v>
      </c>
      <c r="AG100" s="64">
        <f t="shared" si="7"/>
        <v>0</v>
      </c>
      <c r="AH100" s="44">
        <f t="shared" si="8"/>
        <v>90</v>
      </c>
      <c r="AI100" s="65">
        <f t="shared" si="13"/>
        <v>97.5</v>
      </c>
      <c r="AJ100" s="65">
        <f t="shared" si="14"/>
        <v>92.5</v>
      </c>
      <c r="AK100" s="65">
        <f t="shared" si="10"/>
        <v>70</v>
      </c>
      <c r="AL100" s="65"/>
      <c r="AM100" s="65"/>
      <c r="AN100" s="65"/>
      <c r="AO100" s="40"/>
      <c r="AP100" s="40"/>
      <c r="AQ100" s="40"/>
      <c r="AR100" s="34"/>
      <c r="AS100" s="34"/>
      <c r="AT100" s="34"/>
      <c r="AU100" s="34"/>
      <c r="AV100" s="34"/>
      <c r="AW100" s="34"/>
      <c r="AX100" s="34"/>
      <c r="AY100" s="34"/>
      <c r="AZ100" s="34"/>
      <c r="BA100" s="34"/>
      <c r="BB100" s="34"/>
      <c r="BC100" s="34"/>
      <c r="BD100" s="34"/>
      <c r="BE100" s="34"/>
    </row>
    <row r="101" spans="1:57" ht="30" customHeight="1" x14ac:dyDescent="0.2">
      <c r="A101" s="59">
        <v>85</v>
      </c>
      <c r="B101" s="60">
        <f>'STUDENT NAMELIST'!B89</f>
        <v>211423243206</v>
      </c>
      <c r="C101" s="60" t="str">
        <f>'STUDENT NAMELIST'!C89</f>
        <v>2023PEC AI 185</v>
      </c>
      <c r="D101" s="61" t="str">
        <f>'STUDENT NAMELIST'!D89</f>
        <v>KALAIMAGAL S</v>
      </c>
      <c r="E101" s="62">
        <v>2</v>
      </c>
      <c r="F101" s="62">
        <v>0</v>
      </c>
      <c r="G101" s="62">
        <v>2</v>
      </c>
      <c r="H101" s="62">
        <v>2</v>
      </c>
      <c r="I101" s="62">
        <v>1</v>
      </c>
      <c r="J101" s="62">
        <v>1</v>
      </c>
      <c r="K101" s="62">
        <v>0</v>
      </c>
      <c r="L101" s="62">
        <v>0</v>
      </c>
      <c r="M101" s="62">
        <v>2</v>
      </c>
      <c r="N101" s="62">
        <v>0</v>
      </c>
      <c r="O101" s="68"/>
      <c r="P101" s="62">
        <v>11</v>
      </c>
      <c r="Q101" s="62"/>
      <c r="R101" s="62">
        <v>14</v>
      </c>
      <c r="S101" s="62"/>
      <c r="T101" s="62">
        <v>14</v>
      </c>
      <c r="U101" s="62"/>
      <c r="V101" s="62">
        <v>16</v>
      </c>
      <c r="W101" s="62">
        <v>14</v>
      </c>
      <c r="X101" s="62"/>
      <c r="Y101" s="62"/>
      <c r="Z101" s="62"/>
      <c r="AA101" s="67">
        <f t="shared" si="3"/>
        <v>79</v>
      </c>
      <c r="AB101" s="64">
        <f t="shared" ref="AB101:AC101" si="98">SUMIF($E$14:$N$14,"CO1",E101:N101)+IF(O101&gt;=0,SUMPRODUCT(($O$14:$Z$14="CO1")*(O101:Z101)*MOD(COLUMN($O$14:$Z$14)-COLUMN($O$14)+1,2))+SUMPRODUCT(($P$14:$Z$14="CO1")*(P101:Z101)*MOD(COLUMN($P$14:$Z$14)-COLUMN($P$14)+1,2)))</f>
        <v>31</v>
      </c>
      <c r="AC101" s="64">
        <f t="shared" si="98"/>
        <v>30</v>
      </c>
      <c r="AD101" s="64">
        <f t="shared" si="5"/>
        <v>16</v>
      </c>
      <c r="AE101" s="64">
        <f t="shared" si="6"/>
        <v>0</v>
      </c>
      <c r="AF101" s="64">
        <f t="shared" si="22"/>
        <v>0</v>
      </c>
      <c r="AG101" s="64">
        <f t="shared" si="7"/>
        <v>0</v>
      </c>
      <c r="AH101" s="44">
        <f t="shared" si="8"/>
        <v>77</v>
      </c>
      <c r="AI101" s="65">
        <f t="shared" si="13"/>
        <v>77.5</v>
      </c>
      <c r="AJ101" s="65">
        <f t="shared" si="14"/>
        <v>75</v>
      </c>
      <c r="AK101" s="65">
        <f t="shared" si="10"/>
        <v>80</v>
      </c>
      <c r="AL101" s="65"/>
      <c r="AM101" s="65"/>
      <c r="AN101" s="65"/>
      <c r="AO101" s="40"/>
      <c r="AP101" s="40"/>
      <c r="AQ101" s="40"/>
      <c r="AR101" s="34"/>
      <c r="AS101" s="34"/>
      <c r="AT101" s="34"/>
      <c r="AU101" s="34"/>
      <c r="AV101" s="34"/>
      <c r="AW101" s="34"/>
      <c r="AX101" s="34"/>
      <c r="AY101" s="34"/>
      <c r="AZ101" s="34"/>
      <c r="BA101" s="34"/>
      <c r="BB101" s="34"/>
      <c r="BC101" s="34"/>
      <c r="BD101" s="34"/>
      <c r="BE101" s="34"/>
    </row>
    <row r="102" spans="1:57" ht="30" customHeight="1" x14ac:dyDescent="0.2">
      <c r="A102" s="59">
        <v>86</v>
      </c>
      <c r="B102" s="60">
        <f>'STUDENT NAMELIST'!B90</f>
        <v>211423243207</v>
      </c>
      <c r="C102" s="60" t="str">
        <f>'STUDENT NAMELIST'!C90</f>
        <v>2023PEC AI 186</v>
      </c>
      <c r="D102" s="61" t="str">
        <f>'STUDENT NAMELIST'!D90</f>
        <v>KALPANA REDDY D</v>
      </c>
      <c r="E102" s="62">
        <v>0</v>
      </c>
      <c r="F102" s="62">
        <v>2</v>
      </c>
      <c r="G102" s="62">
        <v>2</v>
      </c>
      <c r="H102" s="62">
        <v>1</v>
      </c>
      <c r="I102" s="62">
        <v>1</v>
      </c>
      <c r="J102" s="62">
        <v>1</v>
      </c>
      <c r="K102" s="62">
        <v>1</v>
      </c>
      <c r="L102" s="62">
        <v>0</v>
      </c>
      <c r="M102" s="62">
        <v>2</v>
      </c>
      <c r="N102" s="62">
        <v>2</v>
      </c>
      <c r="O102" s="68">
        <v>15</v>
      </c>
      <c r="P102" s="62"/>
      <c r="Q102" s="62">
        <v>14</v>
      </c>
      <c r="R102" s="62"/>
      <c r="S102" s="62"/>
      <c r="T102" s="62">
        <v>16</v>
      </c>
      <c r="U102" s="62"/>
      <c r="V102" s="62">
        <v>16</v>
      </c>
      <c r="W102" s="62"/>
      <c r="X102" s="62">
        <v>16</v>
      </c>
      <c r="Y102" s="62"/>
      <c r="Z102" s="62"/>
      <c r="AA102" s="67">
        <f t="shared" si="3"/>
        <v>89</v>
      </c>
      <c r="AB102" s="64">
        <f t="shared" ref="AB102:AC102" si="99">SUMIF($E$14:$N$14,"CO1",E102:N102)+IF(O102&gt;=0,SUMPRODUCT(($O$14:$Z$14="CO1")*(O102:Z102)*MOD(COLUMN($O$14:$Z$14)-COLUMN($O$14)+1,2))+SUMPRODUCT(($P$14:$Z$14="CO1")*(P102:Z102)*MOD(COLUMN($P$14:$Z$14)-COLUMN($P$14)+1,2)))</f>
        <v>34</v>
      </c>
      <c r="AC102" s="64">
        <f t="shared" si="99"/>
        <v>20</v>
      </c>
      <c r="AD102" s="64">
        <f t="shared" si="5"/>
        <v>20</v>
      </c>
      <c r="AE102" s="64">
        <f t="shared" si="6"/>
        <v>0</v>
      </c>
      <c r="AF102" s="64">
        <f t="shared" si="22"/>
        <v>0</v>
      </c>
      <c r="AG102" s="64">
        <f t="shared" si="7"/>
        <v>0</v>
      </c>
      <c r="AH102" s="44">
        <f t="shared" si="8"/>
        <v>74</v>
      </c>
      <c r="AI102" s="65">
        <f t="shared" si="13"/>
        <v>85</v>
      </c>
      <c r="AJ102" s="65">
        <f t="shared" si="14"/>
        <v>50</v>
      </c>
      <c r="AK102" s="65">
        <f t="shared" si="10"/>
        <v>100</v>
      </c>
      <c r="AL102" s="65"/>
      <c r="AM102" s="65"/>
      <c r="AN102" s="65"/>
      <c r="AO102" s="40"/>
      <c r="AP102" s="40"/>
      <c r="AQ102" s="40"/>
      <c r="AR102" s="34"/>
      <c r="AS102" s="34"/>
      <c r="AT102" s="34"/>
      <c r="AU102" s="34"/>
      <c r="AV102" s="34"/>
      <c r="AW102" s="34"/>
      <c r="AX102" s="34"/>
      <c r="AY102" s="34"/>
      <c r="AZ102" s="34"/>
      <c r="BA102" s="34"/>
      <c r="BB102" s="34"/>
      <c r="BC102" s="34"/>
      <c r="BD102" s="34"/>
      <c r="BE102" s="34"/>
    </row>
    <row r="103" spans="1:57" ht="30" customHeight="1" x14ac:dyDescent="0.2">
      <c r="A103" s="59">
        <v>88</v>
      </c>
      <c r="B103" s="60">
        <f>'STUDENT NAMELIST'!B91</f>
        <v>211423243208</v>
      </c>
      <c r="C103" s="60" t="str">
        <f>'STUDENT NAMELIST'!C91</f>
        <v>2023PEC AI 187</v>
      </c>
      <c r="D103" s="61" t="str">
        <f>'STUDENT NAMELIST'!D91</f>
        <v>KALPANA T</v>
      </c>
      <c r="E103" s="62">
        <v>0</v>
      </c>
      <c r="F103" s="62">
        <v>0</v>
      </c>
      <c r="G103" s="62">
        <v>2</v>
      </c>
      <c r="H103" s="62">
        <v>1</v>
      </c>
      <c r="I103" s="62">
        <v>0</v>
      </c>
      <c r="J103" s="62">
        <v>2</v>
      </c>
      <c r="K103" s="62">
        <v>2</v>
      </c>
      <c r="L103" s="62">
        <v>1</v>
      </c>
      <c r="M103" s="62">
        <v>2</v>
      </c>
      <c r="N103" s="62">
        <v>2</v>
      </c>
      <c r="O103" s="68"/>
      <c r="P103" s="62">
        <v>15</v>
      </c>
      <c r="Q103" s="62"/>
      <c r="R103" s="62">
        <v>16</v>
      </c>
      <c r="S103" s="62"/>
      <c r="T103" s="62">
        <v>12</v>
      </c>
      <c r="U103" s="62">
        <v>16</v>
      </c>
      <c r="V103" s="62"/>
      <c r="W103" s="62">
        <v>16</v>
      </c>
      <c r="X103" s="62"/>
      <c r="Y103" s="62"/>
      <c r="Z103" s="62"/>
      <c r="AA103" s="67">
        <f t="shared" si="3"/>
        <v>87</v>
      </c>
      <c r="AB103" s="64">
        <f t="shared" ref="AB103:AC103" si="100">SUMIF($E$14:$N$14,"CO1",E103:N103)+IF(O103&gt;=0,SUMPRODUCT(($O$14:$Z$14="CO1")*(O103:Z103)*MOD(COLUMN($O$14:$Z$14)-COLUMN($O$14)+1,2))+SUMPRODUCT(($P$14:$Z$14="CO1")*(P103:Z103)*MOD(COLUMN($P$14:$Z$14)-COLUMN($P$14)+1,2)))</f>
        <v>34</v>
      </c>
      <c r="AC103" s="64">
        <f t="shared" si="100"/>
        <v>34</v>
      </c>
      <c r="AD103" s="64">
        <f t="shared" si="5"/>
        <v>20</v>
      </c>
      <c r="AE103" s="64">
        <f t="shared" si="6"/>
        <v>0</v>
      </c>
      <c r="AF103" s="64">
        <f t="shared" si="22"/>
        <v>0</v>
      </c>
      <c r="AG103" s="64">
        <f t="shared" si="7"/>
        <v>0</v>
      </c>
      <c r="AH103" s="44">
        <f t="shared" si="8"/>
        <v>88</v>
      </c>
      <c r="AI103" s="65">
        <f t="shared" si="13"/>
        <v>85</v>
      </c>
      <c r="AJ103" s="65">
        <f t="shared" si="14"/>
        <v>85</v>
      </c>
      <c r="AK103" s="65">
        <f t="shared" si="10"/>
        <v>100</v>
      </c>
      <c r="AL103" s="65"/>
      <c r="AM103" s="65"/>
      <c r="AN103" s="65"/>
      <c r="AO103" s="40"/>
      <c r="AP103" s="40"/>
      <c r="AQ103" s="40"/>
      <c r="AR103" s="34"/>
      <c r="AS103" s="34"/>
      <c r="AT103" s="34"/>
      <c r="AU103" s="34"/>
      <c r="AV103" s="34"/>
      <c r="AW103" s="34"/>
      <c r="AX103" s="34"/>
      <c r="AY103" s="34"/>
      <c r="AZ103" s="34"/>
      <c r="BA103" s="34"/>
      <c r="BB103" s="34"/>
      <c r="BC103" s="34"/>
      <c r="BD103" s="34"/>
      <c r="BE103" s="34"/>
    </row>
    <row r="104" spans="1:57" ht="30" customHeight="1" x14ac:dyDescent="0.2">
      <c r="A104" s="59">
        <v>88</v>
      </c>
      <c r="B104" s="60">
        <f>'STUDENT NAMELIST'!B92</f>
        <v>211423243211</v>
      </c>
      <c r="C104" s="60" t="str">
        <f>'STUDENT NAMELIST'!C92</f>
        <v>2023PEC AI 188</v>
      </c>
      <c r="D104" s="61" t="str">
        <f>'STUDENT NAMELIST'!D92</f>
        <v>KANAGAVALLI A</v>
      </c>
      <c r="E104" s="62">
        <v>2</v>
      </c>
      <c r="F104" s="62">
        <v>1</v>
      </c>
      <c r="G104" s="62">
        <v>2</v>
      </c>
      <c r="H104" s="62">
        <v>0</v>
      </c>
      <c r="I104" s="62">
        <v>2</v>
      </c>
      <c r="J104" s="62">
        <v>1</v>
      </c>
      <c r="K104" s="62">
        <v>1</v>
      </c>
      <c r="L104" s="62">
        <v>0</v>
      </c>
      <c r="M104" s="62">
        <v>2</v>
      </c>
      <c r="N104" s="62">
        <v>2</v>
      </c>
      <c r="O104" s="66">
        <v>16</v>
      </c>
      <c r="P104" s="66">
        <v>0</v>
      </c>
      <c r="Q104" s="66">
        <v>0</v>
      </c>
      <c r="R104" s="66">
        <v>16</v>
      </c>
      <c r="S104" s="66">
        <v>14</v>
      </c>
      <c r="T104" s="66">
        <v>0</v>
      </c>
      <c r="U104" s="66">
        <v>16</v>
      </c>
      <c r="V104" s="66">
        <v>0</v>
      </c>
      <c r="W104" s="66">
        <v>0</v>
      </c>
      <c r="X104" s="66">
        <v>13</v>
      </c>
      <c r="Y104" s="62"/>
      <c r="Z104" s="62"/>
      <c r="AA104" s="67">
        <f t="shared" si="3"/>
        <v>88</v>
      </c>
      <c r="AB104" s="64">
        <f t="shared" ref="AB104:AC104" si="101">SUMIF($E$14:$N$14,"CO1",E104:N104)+IF(O104&gt;=0,SUMPRODUCT(($O$14:$Z$14="CO1")*(O104:Z104)*MOD(COLUMN($O$14:$Z$14)-COLUMN($O$14)+1,2))+SUMPRODUCT(($P$14:$Z$14="CO1")*(P104:Z104)*MOD(COLUMN($P$14:$Z$14)-COLUMN($P$14)+1,2)))</f>
        <v>37</v>
      </c>
      <c r="AC104" s="64">
        <f t="shared" si="101"/>
        <v>35</v>
      </c>
      <c r="AD104" s="64">
        <f t="shared" si="5"/>
        <v>17</v>
      </c>
      <c r="AE104" s="64">
        <f t="shared" si="6"/>
        <v>0</v>
      </c>
      <c r="AF104" s="64">
        <f t="shared" si="22"/>
        <v>0</v>
      </c>
      <c r="AG104" s="64">
        <f t="shared" si="7"/>
        <v>0</v>
      </c>
      <c r="AH104" s="44">
        <f t="shared" si="8"/>
        <v>89</v>
      </c>
      <c r="AI104" s="65">
        <f t="shared" si="13"/>
        <v>92.5</v>
      </c>
      <c r="AJ104" s="65">
        <f t="shared" si="14"/>
        <v>87.5</v>
      </c>
      <c r="AK104" s="65">
        <f t="shared" si="10"/>
        <v>85</v>
      </c>
      <c r="AL104" s="65"/>
      <c r="AM104" s="65"/>
      <c r="AN104" s="65"/>
      <c r="AO104" s="40"/>
      <c r="AP104" s="40"/>
      <c r="AQ104" s="40"/>
      <c r="AR104" s="34"/>
      <c r="AS104" s="34"/>
      <c r="AT104" s="34"/>
      <c r="AU104" s="34"/>
      <c r="AV104" s="34"/>
      <c r="AW104" s="34"/>
      <c r="AX104" s="34"/>
      <c r="AY104" s="34"/>
      <c r="AZ104" s="34"/>
      <c r="BA104" s="34"/>
      <c r="BB104" s="34"/>
      <c r="BC104" s="34"/>
      <c r="BD104" s="34"/>
      <c r="BE104" s="34"/>
    </row>
    <row r="105" spans="1:57" ht="30" customHeight="1" x14ac:dyDescent="0.2">
      <c r="A105" s="59">
        <v>89</v>
      </c>
      <c r="B105" s="60">
        <f>'STUDENT NAMELIST'!B93</f>
        <v>211423243212</v>
      </c>
      <c r="C105" s="60" t="str">
        <f>'STUDENT NAMELIST'!C93</f>
        <v>2023PEC AI 189</v>
      </c>
      <c r="D105" s="61" t="str">
        <f>'STUDENT NAMELIST'!D93</f>
        <v>KANGA SREE A</v>
      </c>
      <c r="E105" s="62">
        <v>2</v>
      </c>
      <c r="F105" s="62">
        <v>1</v>
      </c>
      <c r="G105" s="62">
        <v>0</v>
      </c>
      <c r="H105" s="62">
        <v>1</v>
      </c>
      <c r="I105" s="62">
        <v>2</v>
      </c>
      <c r="J105" s="62">
        <v>1</v>
      </c>
      <c r="K105" s="62">
        <v>1</v>
      </c>
      <c r="L105" s="62">
        <v>2</v>
      </c>
      <c r="M105" s="62">
        <v>2</v>
      </c>
      <c r="N105" s="62">
        <v>2</v>
      </c>
      <c r="O105" s="68">
        <v>14</v>
      </c>
      <c r="P105" s="62"/>
      <c r="Q105" s="62">
        <v>14</v>
      </c>
      <c r="R105" s="62"/>
      <c r="S105" s="62">
        <v>12</v>
      </c>
      <c r="T105" s="62"/>
      <c r="U105" s="62">
        <v>14</v>
      </c>
      <c r="V105" s="62"/>
      <c r="W105" s="62">
        <v>11</v>
      </c>
      <c r="X105" s="62"/>
      <c r="Y105" s="62"/>
      <c r="Z105" s="62"/>
      <c r="AA105" s="67">
        <f t="shared" si="3"/>
        <v>79</v>
      </c>
      <c r="AB105" s="64">
        <f t="shared" ref="AB105:AC105" si="102">SUMIF($E$14:$N$14,"CO1",E105:N105)+IF(O105&gt;=0,SUMPRODUCT(($O$14:$Z$14="CO1")*(O105:Z105)*MOD(COLUMN($O$14:$Z$14)-COLUMN($O$14)+1,2))+SUMPRODUCT(($P$14:$Z$14="CO1")*(P105:Z105)*MOD(COLUMN($P$14:$Z$14)-COLUMN($P$14)+1,2)))</f>
        <v>32</v>
      </c>
      <c r="AC105" s="64">
        <f t="shared" si="102"/>
        <v>30</v>
      </c>
      <c r="AD105" s="64">
        <f t="shared" si="5"/>
        <v>15</v>
      </c>
      <c r="AE105" s="64">
        <f t="shared" si="6"/>
        <v>0</v>
      </c>
      <c r="AF105" s="64">
        <f t="shared" si="22"/>
        <v>0</v>
      </c>
      <c r="AG105" s="64">
        <f t="shared" si="7"/>
        <v>0</v>
      </c>
      <c r="AH105" s="44">
        <f t="shared" si="8"/>
        <v>77</v>
      </c>
      <c r="AI105" s="65">
        <f t="shared" si="13"/>
        <v>80</v>
      </c>
      <c r="AJ105" s="65">
        <f t="shared" si="14"/>
        <v>75</v>
      </c>
      <c r="AK105" s="65">
        <f t="shared" si="10"/>
        <v>75</v>
      </c>
      <c r="AL105" s="65"/>
      <c r="AM105" s="65"/>
      <c r="AN105" s="65"/>
      <c r="AO105" s="40"/>
      <c r="AP105" s="40"/>
      <c r="AQ105" s="40"/>
      <c r="AR105" s="34"/>
      <c r="AS105" s="34"/>
      <c r="AT105" s="34"/>
      <c r="AU105" s="34"/>
      <c r="AV105" s="34"/>
      <c r="AW105" s="34"/>
      <c r="AX105" s="34"/>
      <c r="AY105" s="34"/>
      <c r="AZ105" s="34"/>
      <c r="BA105" s="34"/>
      <c r="BB105" s="34"/>
      <c r="BC105" s="34"/>
      <c r="BD105" s="34"/>
      <c r="BE105" s="34"/>
    </row>
    <row r="106" spans="1:57" ht="30" customHeight="1" x14ac:dyDescent="0.2">
      <c r="A106" s="59">
        <v>90</v>
      </c>
      <c r="B106" s="60">
        <f>'STUDENT NAMELIST'!B94</f>
        <v>211423243214</v>
      </c>
      <c r="C106" s="60" t="str">
        <f>'STUDENT NAMELIST'!C94</f>
        <v>2023PEC AI 190</v>
      </c>
      <c r="D106" s="61" t="str">
        <f>'STUDENT NAMELIST'!D94</f>
        <v>KARISSHMA P</v>
      </c>
      <c r="E106" s="62">
        <v>0</v>
      </c>
      <c r="F106" s="62">
        <v>0</v>
      </c>
      <c r="G106" s="62">
        <v>2</v>
      </c>
      <c r="H106" s="62">
        <v>0</v>
      </c>
      <c r="I106" s="62">
        <v>0</v>
      </c>
      <c r="J106" s="62">
        <v>1</v>
      </c>
      <c r="K106" s="62">
        <v>0</v>
      </c>
      <c r="L106" s="62">
        <v>0</v>
      </c>
      <c r="M106" s="62">
        <v>1</v>
      </c>
      <c r="N106" s="62">
        <v>0</v>
      </c>
      <c r="O106" s="68">
        <v>14</v>
      </c>
      <c r="P106" s="62"/>
      <c r="Q106" s="62">
        <v>14</v>
      </c>
      <c r="R106" s="62"/>
      <c r="S106" s="62">
        <v>14</v>
      </c>
      <c r="T106" s="62"/>
      <c r="U106" s="62">
        <v>14</v>
      </c>
      <c r="V106" s="62"/>
      <c r="W106" s="62">
        <v>14</v>
      </c>
      <c r="X106" s="62"/>
      <c r="Y106" s="62"/>
      <c r="Z106" s="62"/>
      <c r="AA106" s="67">
        <f t="shared" si="3"/>
        <v>74</v>
      </c>
      <c r="AB106" s="64">
        <f t="shared" ref="AB106:AC106" si="103">SUMIF($E$14:$N$14,"CO1",E106:N106)+IF(O106&gt;=0,SUMPRODUCT(($O$14:$Z$14="CO1")*(O106:Z106)*MOD(COLUMN($O$14:$Z$14)-COLUMN($O$14)+1,2))+SUMPRODUCT(($P$14:$Z$14="CO1")*(P106:Z106)*MOD(COLUMN($P$14:$Z$14)-COLUMN($P$14)+1,2)))</f>
        <v>30</v>
      </c>
      <c r="AC106" s="64">
        <f t="shared" si="103"/>
        <v>30</v>
      </c>
      <c r="AD106" s="64">
        <f t="shared" si="5"/>
        <v>15</v>
      </c>
      <c r="AE106" s="64">
        <f t="shared" si="6"/>
        <v>0</v>
      </c>
      <c r="AF106" s="64">
        <f t="shared" si="22"/>
        <v>0</v>
      </c>
      <c r="AG106" s="64">
        <f t="shared" si="7"/>
        <v>0</v>
      </c>
      <c r="AH106" s="44">
        <f t="shared" si="8"/>
        <v>75</v>
      </c>
      <c r="AI106" s="65">
        <f t="shared" si="13"/>
        <v>75</v>
      </c>
      <c r="AJ106" s="65">
        <f t="shared" si="14"/>
        <v>75</v>
      </c>
      <c r="AK106" s="65">
        <f t="shared" si="10"/>
        <v>75</v>
      </c>
      <c r="AL106" s="65"/>
      <c r="AM106" s="65"/>
      <c r="AN106" s="65"/>
      <c r="AO106" s="40"/>
      <c r="AP106" s="40"/>
      <c r="AQ106" s="40"/>
      <c r="AR106" s="34"/>
      <c r="AS106" s="34"/>
      <c r="AT106" s="34"/>
      <c r="AU106" s="34"/>
      <c r="AV106" s="34"/>
      <c r="AW106" s="34"/>
      <c r="AX106" s="34"/>
      <c r="AY106" s="34"/>
      <c r="AZ106" s="34"/>
      <c r="BA106" s="34"/>
      <c r="BB106" s="34"/>
      <c r="BC106" s="34"/>
      <c r="BD106" s="34"/>
      <c r="BE106" s="34"/>
    </row>
    <row r="107" spans="1:57" ht="30" customHeight="1" x14ac:dyDescent="0.2">
      <c r="A107" s="59">
        <v>91</v>
      </c>
      <c r="B107" s="60">
        <f>'STUDENT NAMELIST'!B95</f>
        <v>211423243151</v>
      </c>
      <c r="C107" s="60" t="str">
        <f>'STUDENT NAMELIST'!C95</f>
        <v>2023PEC AI 191</v>
      </c>
      <c r="D107" s="61" t="str">
        <f>'STUDENT NAMELIST'!D95</f>
        <v>HARSHITHAA SREE S</v>
      </c>
      <c r="E107" s="62">
        <v>1</v>
      </c>
      <c r="F107" s="62">
        <v>2</v>
      </c>
      <c r="G107" s="62">
        <v>1</v>
      </c>
      <c r="H107" s="62">
        <v>0</v>
      </c>
      <c r="I107" s="62">
        <v>1</v>
      </c>
      <c r="J107" s="62">
        <v>0</v>
      </c>
      <c r="K107" s="62">
        <v>0</v>
      </c>
      <c r="L107" s="62">
        <v>1</v>
      </c>
      <c r="M107" s="62">
        <v>2</v>
      </c>
      <c r="N107" s="62">
        <v>1</v>
      </c>
      <c r="O107" s="68">
        <v>12</v>
      </c>
      <c r="P107" s="62"/>
      <c r="Q107" s="62">
        <v>12</v>
      </c>
      <c r="R107" s="62"/>
      <c r="S107" s="62">
        <v>14</v>
      </c>
      <c r="T107" s="62"/>
      <c r="U107" s="62">
        <v>15</v>
      </c>
      <c r="V107" s="62"/>
      <c r="W107" s="62">
        <v>16</v>
      </c>
      <c r="X107" s="62"/>
      <c r="Y107" s="62"/>
      <c r="Z107" s="62"/>
      <c r="AA107" s="67">
        <f t="shared" si="3"/>
        <v>78</v>
      </c>
      <c r="AB107" s="64">
        <f t="shared" ref="AB107:AC107" si="104">SUMIF($E$14:$N$14,"CO1",E107:N107)+IF(O107&gt;=0,SUMPRODUCT(($O$14:$Z$14="CO1")*(O107:Z107)*MOD(COLUMN($O$14:$Z$14)-COLUMN($O$14)+1,2))+SUMPRODUCT(($P$14:$Z$14="CO1")*(P107:Z107)*MOD(COLUMN($P$14:$Z$14)-COLUMN($P$14)+1,2)))</f>
        <v>28</v>
      </c>
      <c r="AC107" s="64">
        <f t="shared" si="104"/>
        <v>30</v>
      </c>
      <c r="AD107" s="64">
        <f t="shared" si="5"/>
        <v>19</v>
      </c>
      <c r="AE107" s="64">
        <f t="shared" si="6"/>
        <v>0</v>
      </c>
      <c r="AF107" s="64">
        <f t="shared" si="22"/>
        <v>0</v>
      </c>
      <c r="AG107" s="64">
        <f t="shared" si="7"/>
        <v>0</v>
      </c>
      <c r="AH107" s="44">
        <f t="shared" si="8"/>
        <v>77</v>
      </c>
      <c r="AI107" s="65">
        <f t="shared" si="13"/>
        <v>70</v>
      </c>
      <c r="AJ107" s="65">
        <f t="shared" si="14"/>
        <v>75</v>
      </c>
      <c r="AK107" s="65">
        <f t="shared" si="10"/>
        <v>95</v>
      </c>
      <c r="AL107" s="65"/>
      <c r="AM107" s="65"/>
      <c r="AN107" s="65"/>
      <c r="AO107" s="40"/>
      <c r="AP107" s="40"/>
      <c r="AQ107" s="40"/>
      <c r="AR107" s="34"/>
      <c r="AS107" s="34"/>
      <c r="AT107" s="34"/>
      <c r="AU107" s="34"/>
      <c r="AV107" s="34"/>
      <c r="AW107" s="34"/>
      <c r="AX107" s="34"/>
      <c r="AY107" s="34"/>
      <c r="AZ107" s="34"/>
      <c r="BA107" s="34"/>
      <c r="BB107" s="34"/>
      <c r="BC107" s="34"/>
      <c r="BD107" s="34"/>
      <c r="BE107" s="34"/>
    </row>
    <row r="108" spans="1:57" ht="30" customHeight="1" x14ac:dyDescent="0.2">
      <c r="A108" s="59">
        <v>92</v>
      </c>
      <c r="B108" s="60">
        <f>'STUDENT NAMELIST'!B96</f>
        <v>211423243218</v>
      </c>
      <c r="C108" s="60" t="str">
        <f>'STUDENT NAMELIST'!C96</f>
        <v>2023PEC AI 192</v>
      </c>
      <c r="D108" s="61" t="str">
        <f>'STUDENT NAMELIST'!D96</f>
        <v>KAVIPRIYA R</v>
      </c>
      <c r="E108" s="62">
        <v>0</v>
      </c>
      <c r="F108" s="62">
        <v>2</v>
      </c>
      <c r="G108" s="62">
        <v>1</v>
      </c>
      <c r="H108" s="62">
        <v>0</v>
      </c>
      <c r="I108" s="62">
        <v>1</v>
      </c>
      <c r="J108" s="62">
        <v>0</v>
      </c>
      <c r="K108" s="62">
        <v>1</v>
      </c>
      <c r="L108" s="62">
        <v>2</v>
      </c>
      <c r="M108" s="62">
        <v>0</v>
      </c>
      <c r="N108" s="62">
        <v>0</v>
      </c>
      <c r="O108" s="66">
        <v>16</v>
      </c>
      <c r="P108" s="66">
        <v>0</v>
      </c>
      <c r="Q108" s="66">
        <v>0</v>
      </c>
      <c r="R108" s="66">
        <v>16</v>
      </c>
      <c r="S108" s="66">
        <v>14</v>
      </c>
      <c r="T108" s="66">
        <v>0</v>
      </c>
      <c r="U108" s="66">
        <v>16</v>
      </c>
      <c r="V108" s="66">
        <v>0</v>
      </c>
      <c r="W108" s="66">
        <v>0</v>
      </c>
      <c r="X108" s="66">
        <v>13</v>
      </c>
      <c r="Y108" s="62"/>
      <c r="Z108" s="62"/>
      <c r="AA108" s="67">
        <f t="shared" si="3"/>
        <v>82</v>
      </c>
      <c r="AB108" s="64">
        <f t="shared" ref="AB108:AC108" si="105">SUMIF($E$14:$N$14,"CO1",E108:N108)+IF(O108&gt;=0,SUMPRODUCT(($O$14:$Z$14="CO1")*(O108:Z108)*MOD(COLUMN($O$14:$Z$14)-COLUMN($O$14)+1,2))+SUMPRODUCT(($P$14:$Z$14="CO1")*(P108:Z108)*MOD(COLUMN($P$14:$Z$14)-COLUMN($P$14)+1,2)))</f>
        <v>35</v>
      </c>
      <c r="AC108" s="64">
        <f t="shared" si="105"/>
        <v>34</v>
      </c>
      <c r="AD108" s="64">
        <f t="shared" si="5"/>
        <v>13</v>
      </c>
      <c r="AE108" s="64">
        <f t="shared" si="6"/>
        <v>0</v>
      </c>
      <c r="AF108" s="64">
        <f t="shared" si="22"/>
        <v>0</v>
      </c>
      <c r="AG108" s="64">
        <f t="shared" si="7"/>
        <v>0</v>
      </c>
      <c r="AH108" s="44">
        <f t="shared" si="8"/>
        <v>82</v>
      </c>
      <c r="AI108" s="65">
        <f t="shared" si="13"/>
        <v>87.5</v>
      </c>
      <c r="AJ108" s="65">
        <f t="shared" si="14"/>
        <v>85</v>
      </c>
      <c r="AK108" s="65">
        <f t="shared" si="10"/>
        <v>65</v>
      </c>
      <c r="AL108" s="65"/>
      <c r="AM108" s="65"/>
      <c r="AN108" s="65"/>
      <c r="AO108" s="40"/>
      <c r="AP108" s="40"/>
      <c r="AQ108" s="40"/>
      <c r="AR108" s="34"/>
      <c r="AS108" s="34"/>
      <c r="AT108" s="34"/>
      <c r="AU108" s="34"/>
      <c r="AV108" s="34"/>
      <c r="AW108" s="34"/>
      <c r="AX108" s="34"/>
      <c r="AY108" s="34"/>
      <c r="AZ108" s="34"/>
      <c r="BA108" s="34"/>
      <c r="BB108" s="34"/>
      <c r="BC108" s="34"/>
      <c r="BD108" s="34"/>
      <c r="BE108" s="34"/>
    </row>
    <row r="109" spans="1:57" ht="30" customHeight="1" x14ac:dyDescent="0.2">
      <c r="A109" s="59">
        <v>93</v>
      </c>
      <c r="B109" s="60">
        <f>'STUDENT NAMELIST'!B97</f>
        <v>211423243219</v>
      </c>
      <c r="C109" s="60" t="str">
        <f>'STUDENT NAMELIST'!C97</f>
        <v>2023PEC AI 193</v>
      </c>
      <c r="D109" s="61" t="str">
        <f>'STUDENT NAMELIST'!D97</f>
        <v>KAVITHA G</v>
      </c>
      <c r="E109" s="62">
        <v>1</v>
      </c>
      <c r="F109" s="62">
        <v>1</v>
      </c>
      <c r="G109" s="62">
        <v>0</v>
      </c>
      <c r="H109" s="62">
        <v>2</v>
      </c>
      <c r="I109" s="62">
        <v>1</v>
      </c>
      <c r="J109" s="62">
        <v>1</v>
      </c>
      <c r="K109" s="62">
        <v>2</v>
      </c>
      <c r="L109" s="62">
        <v>0</v>
      </c>
      <c r="M109" s="62">
        <v>0</v>
      </c>
      <c r="N109" s="62">
        <v>2</v>
      </c>
      <c r="O109" s="68"/>
      <c r="P109" s="62">
        <v>11</v>
      </c>
      <c r="Q109" s="62"/>
      <c r="R109" s="62">
        <v>14</v>
      </c>
      <c r="S109" s="62"/>
      <c r="T109" s="62">
        <v>14</v>
      </c>
      <c r="U109" s="62"/>
      <c r="V109" s="62">
        <v>16</v>
      </c>
      <c r="W109" s="62">
        <v>14</v>
      </c>
      <c r="X109" s="62"/>
      <c r="Y109" s="62"/>
      <c r="Z109" s="62"/>
      <c r="AA109" s="67">
        <f t="shared" si="3"/>
        <v>79</v>
      </c>
      <c r="AB109" s="64">
        <f t="shared" ref="AB109:AC109" si="106">SUMIF($E$14:$N$14,"CO1",E109:N109)+IF(O109&gt;=0,SUMPRODUCT(($O$14:$Z$14="CO1")*(O109:Z109)*MOD(COLUMN($O$14:$Z$14)-COLUMN($O$14)+1,2))+SUMPRODUCT(($P$14:$Z$14="CO1")*(P109:Z109)*MOD(COLUMN($P$14:$Z$14)-COLUMN($P$14)+1,2)))</f>
        <v>29</v>
      </c>
      <c r="AC109" s="64">
        <f t="shared" si="106"/>
        <v>29</v>
      </c>
      <c r="AD109" s="64">
        <f t="shared" si="5"/>
        <v>16</v>
      </c>
      <c r="AE109" s="64">
        <f t="shared" si="6"/>
        <v>0</v>
      </c>
      <c r="AF109" s="64">
        <f t="shared" si="22"/>
        <v>0</v>
      </c>
      <c r="AG109" s="64">
        <f t="shared" si="7"/>
        <v>0</v>
      </c>
      <c r="AH109" s="44">
        <f t="shared" si="8"/>
        <v>74</v>
      </c>
      <c r="AI109" s="65">
        <f t="shared" si="13"/>
        <v>72.5</v>
      </c>
      <c r="AJ109" s="65">
        <f t="shared" si="14"/>
        <v>72.5</v>
      </c>
      <c r="AK109" s="65">
        <f t="shared" si="10"/>
        <v>80</v>
      </c>
      <c r="AL109" s="65"/>
      <c r="AM109" s="65"/>
      <c r="AN109" s="65"/>
      <c r="AO109" s="40"/>
      <c r="AP109" s="40"/>
      <c r="AQ109" s="40"/>
      <c r="AR109" s="34"/>
      <c r="AS109" s="34"/>
      <c r="AT109" s="34"/>
      <c r="AU109" s="34"/>
      <c r="AV109" s="34"/>
      <c r="AW109" s="34"/>
      <c r="AX109" s="34"/>
      <c r="AY109" s="34"/>
      <c r="AZ109" s="34"/>
      <c r="BA109" s="34"/>
      <c r="BB109" s="34"/>
      <c r="BC109" s="34"/>
      <c r="BD109" s="34"/>
      <c r="BE109" s="34"/>
    </row>
    <row r="110" spans="1:57" ht="30" customHeight="1" x14ac:dyDescent="0.2">
      <c r="A110" s="59">
        <v>94</v>
      </c>
      <c r="B110" s="60">
        <f>'STUDENT NAMELIST'!B98</f>
        <v>211423243220</v>
      </c>
      <c r="C110" s="60" t="str">
        <f>'STUDENT NAMELIST'!C98</f>
        <v>2023PEC AI 194</v>
      </c>
      <c r="D110" s="61" t="str">
        <f>'STUDENT NAMELIST'!D98</f>
        <v>KAVIYA SHREE T</v>
      </c>
      <c r="E110" s="62">
        <v>2</v>
      </c>
      <c r="F110" s="62">
        <v>1</v>
      </c>
      <c r="G110" s="62">
        <v>0</v>
      </c>
      <c r="H110" s="62">
        <v>1</v>
      </c>
      <c r="I110" s="62">
        <v>0</v>
      </c>
      <c r="J110" s="62">
        <v>0</v>
      </c>
      <c r="K110" s="62">
        <v>2</v>
      </c>
      <c r="L110" s="62">
        <v>2</v>
      </c>
      <c r="M110" s="62">
        <v>0</v>
      </c>
      <c r="N110" s="62">
        <v>0</v>
      </c>
      <c r="O110" s="68">
        <v>15</v>
      </c>
      <c r="P110" s="62"/>
      <c r="Q110" s="62">
        <v>14</v>
      </c>
      <c r="R110" s="62"/>
      <c r="S110" s="62"/>
      <c r="T110" s="62">
        <v>16</v>
      </c>
      <c r="U110" s="62"/>
      <c r="V110" s="62">
        <v>16</v>
      </c>
      <c r="W110" s="62"/>
      <c r="X110" s="62">
        <v>16</v>
      </c>
      <c r="Y110" s="62"/>
      <c r="Z110" s="62"/>
      <c r="AA110" s="67">
        <f t="shared" si="3"/>
        <v>85</v>
      </c>
      <c r="AB110" s="64">
        <f t="shared" ref="AB110:AC110" si="107">SUMIF($E$14:$N$14,"CO1",E110:N110)+IF(O110&gt;=0,SUMPRODUCT(($O$14:$Z$14="CO1")*(O110:Z110)*MOD(COLUMN($O$14:$Z$14)-COLUMN($O$14)+1,2))+SUMPRODUCT(($P$14:$Z$14="CO1")*(P110:Z110)*MOD(COLUMN($P$14:$Z$14)-COLUMN($P$14)+1,2)))</f>
        <v>33</v>
      </c>
      <c r="AC110" s="64">
        <f t="shared" si="107"/>
        <v>16</v>
      </c>
      <c r="AD110" s="64">
        <f t="shared" si="5"/>
        <v>16</v>
      </c>
      <c r="AE110" s="64">
        <f t="shared" si="6"/>
        <v>0</v>
      </c>
      <c r="AF110" s="64">
        <f t="shared" si="22"/>
        <v>0</v>
      </c>
      <c r="AG110" s="64">
        <f t="shared" si="7"/>
        <v>0</v>
      </c>
      <c r="AH110" s="44">
        <f t="shared" si="8"/>
        <v>65</v>
      </c>
      <c r="AI110" s="65">
        <f t="shared" si="13"/>
        <v>82.5</v>
      </c>
      <c r="AJ110" s="65">
        <f t="shared" si="14"/>
        <v>40</v>
      </c>
      <c r="AK110" s="65">
        <f t="shared" si="10"/>
        <v>80</v>
      </c>
      <c r="AL110" s="65"/>
      <c r="AM110" s="65"/>
      <c r="AN110" s="65"/>
      <c r="AO110" s="40"/>
      <c r="AP110" s="40"/>
      <c r="AQ110" s="40"/>
      <c r="AR110" s="34"/>
      <c r="AS110" s="34"/>
      <c r="AT110" s="34"/>
      <c r="AU110" s="34"/>
      <c r="AV110" s="34"/>
      <c r="AW110" s="34"/>
      <c r="AX110" s="34"/>
      <c r="AY110" s="34"/>
      <c r="AZ110" s="34"/>
      <c r="BA110" s="34"/>
      <c r="BB110" s="34"/>
      <c r="BC110" s="34"/>
      <c r="BD110" s="34"/>
      <c r="BE110" s="34"/>
    </row>
    <row r="111" spans="1:57" ht="30" customHeight="1" x14ac:dyDescent="0.2">
      <c r="A111" s="59">
        <v>95</v>
      </c>
      <c r="B111" s="60">
        <f>'STUDENT NAMELIST'!B99</f>
        <v>211423243221</v>
      </c>
      <c r="C111" s="60" t="str">
        <f>'STUDENT NAMELIST'!C99</f>
        <v>2023PEC AI 195</v>
      </c>
      <c r="D111" s="61" t="str">
        <f>'STUDENT NAMELIST'!D99</f>
        <v>KAVIYAPRIYA R</v>
      </c>
      <c r="E111" s="62">
        <v>0</v>
      </c>
      <c r="F111" s="62">
        <v>2</v>
      </c>
      <c r="G111" s="62">
        <v>2</v>
      </c>
      <c r="H111" s="62">
        <v>1</v>
      </c>
      <c r="I111" s="62">
        <v>1</v>
      </c>
      <c r="J111" s="62">
        <v>0</v>
      </c>
      <c r="K111" s="62">
        <v>1</v>
      </c>
      <c r="L111" s="62">
        <v>0</v>
      </c>
      <c r="M111" s="62">
        <v>2</v>
      </c>
      <c r="N111" s="62">
        <v>2</v>
      </c>
      <c r="O111" s="68"/>
      <c r="P111" s="62">
        <v>15</v>
      </c>
      <c r="Q111" s="62"/>
      <c r="R111" s="62">
        <v>16</v>
      </c>
      <c r="S111" s="62"/>
      <c r="T111" s="62">
        <v>12</v>
      </c>
      <c r="U111" s="62">
        <v>16</v>
      </c>
      <c r="V111" s="62"/>
      <c r="W111" s="62">
        <v>16</v>
      </c>
      <c r="X111" s="62"/>
      <c r="Y111" s="62"/>
      <c r="Z111" s="62"/>
      <c r="AA111" s="67">
        <f t="shared" si="3"/>
        <v>86</v>
      </c>
      <c r="AB111" s="64">
        <f t="shared" ref="AB111:AC111" si="108">SUMIF($E$14:$N$14,"CO1",E111:N111)+IF(O111&gt;=0,SUMPRODUCT(($O$14:$Z$14="CO1")*(O111:Z111)*MOD(COLUMN($O$14:$Z$14)-COLUMN($O$14)+1,2))+SUMPRODUCT(($P$14:$Z$14="CO1")*(P111:Z111)*MOD(COLUMN($P$14:$Z$14)-COLUMN($P$14)+1,2)))</f>
        <v>36</v>
      </c>
      <c r="AC111" s="64">
        <f t="shared" si="108"/>
        <v>37</v>
      </c>
      <c r="AD111" s="64">
        <f t="shared" si="5"/>
        <v>20</v>
      </c>
      <c r="AE111" s="64">
        <f t="shared" si="6"/>
        <v>0</v>
      </c>
      <c r="AF111" s="64">
        <f t="shared" si="22"/>
        <v>0</v>
      </c>
      <c r="AG111" s="64">
        <f t="shared" si="7"/>
        <v>0</v>
      </c>
      <c r="AH111" s="44">
        <f t="shared" si="8"/>
        <v>93</v>
      </c>
      <c r="AI111" s="65">
        <f t="shared" si="13"/>
        <v>90</v>
      </c>
      <c r="AJ111" s="65">
        <f t="shared" si="14"/>
        <v>92.5</v>
      </c>
      <c r="AK111" s="65">
        <f t="shared" si="10"/>
        <v>100</v>
      </c>
      <c r="AL111" s="65"/>
      <c r="AM111" s="65"/>
      <c r="AN111" s="65"/>
      <c r="AO111" s="40"/>
      <c r="AP111" s="40"/>
      <c r="AQ111" s="40"/>
      <c r="AR111" s="34"/>
      <c r="AS111" s="34"/>
      <c r="AT111" s="34"/>
      <c r="AU111" s="34"/>
      <c r="AV111" s="34"/>
      <c r="AW111" s="34"/>
      <c r="AX111" s="34"/>
      <c r="AY111" s="34"/>
      <c r="AZ111" s="34"/>
      <c r="BA111" s="34"/>
      <c r="BB111" s="34"/>
      <c r="BC111" s="34"/>
      <c r="BD111" s="34"/>
      <c r="BE111" s="34"/>
    </row>
    <row r="112" spans="1:57" ht="30" customHeight="1" x14ac:dyDescent="0.2">
      <c r="A112" s="59">
        <v>96</v>
      </c>
      <c r="B112" s="60">
        <f>'STUDENT NAMELIST'!B100</f>
        <v>211423243230</v>
      </c>
      <c r="C112" s="60" t="str">
        <f>'STUDENT NAMELIST'!C100</f>
        <v>2023PEC AI 196</v>
      </c>
      <c r="D112" s="61" t="str">
        <f>'STUDENT NAMELIST'!D100</f>
        <v>KIRUTHIKA K</v>
      </c>
      <c r="E112" s="62">
        <v>0</v>
      </c>
      <c r="F112" s="62">
        <v>0</v>
      </c>
      <c r="G112" s="62">
        <v>1</v>
      </c>
      <c r="H112" s="62">
        <v>0</v>
      </c>
      <c r="I112" s="62">
        <v>2</v>
      </c>
      <c r="J112" s="62">
        <v>0</v>
      </c>
      <c r="K112" s="62">
        <v>0</v>
      </c>
      <c r="L112" s="62">
        <v>1</v>
      </c>
      <c r="M112" s="62">
        <v>1</v>
      </c>
      <c r="N112" s="62">
        <v>2</v>
      </c>
      <c r="O112" s="68">
        <v>0</v>
      </c>
      <c r="P112" s="62">
        <v>14</v>
      </c>
      <c r="Q112" s="62">
        <v>16</v>
      </c>
      <c r="R112" s="62">
        <v>0</v>
      </c>
      <c r="S112" s="62">
        <v>0</v>
      </c>
      <c r="T112" s="62">
        <v>16</v>
      </c>
      <c r="U112" s="62">
        <v>0</v>
      </c>
      <c r="V112" s="62">
        <v>16</v>
      </c>
      <c r="W112" s="62">
        <v>8</v>
      </c>
      <c r="X112" s="62">
        <v>0</v>
      </c>
      <c r="Y112" s="62"/>
      <c r="Z112" s="62"/>
      <c r="AA112" s="67">
        <f t="shared" si="3"/>
        <v>77</v>
      </c>
      <c r="AB112" s="64">
        <f t="shared" ref="AB112:AC112" si="109">SUMIF($E$14:$N$14,"CO1",E112:N112)+IF(O112&gt;=0,SUMPRODUCT(($O$14:$Z$14="CO1")*(O112:Z112)*MOD(COLUMN($O$14:$Z$14)-COLUMN($O$14)+1,2))+SUMPRODUCT(($P$14:$Z$14="CO1")*(P112:Z112)*MOD(COLUMN($P$14:$Z$14)-COLUMN($P$14)+1,2)))</f>
        <v>31</v>
      </c>
      <c r="AC112" s="64">
        <f t="shared" si="109"/>
        <v>33</v>
      </c>
      <c r="AD112" s="64">
        <f t="shared" si="5"/>
        <v>11</v>
      </c>
      <c r="AE112" s="64">
        <f t="shared" si="6"/>
        <v>0</v>
      </c>
      <c r="AF112" s="64">
        <f t="shared" si="22"/>
        <v>0</v>
      </c>
      <c r="AG112" s="64">
        <f t="shared" si="7"/>
        <v>0</v>
      </c>
      <c r="AH112" s="44">
        <f t="shared" si="8"/>
        <v>75</v>
      </c>
      <c r="AI112" s="65">
        <f t="shared" si="13"/>
        <v>77.5</v>
      </c>
      <c r="AJ112" s="65">
        <f t="shared" si="14"/>
        <v>82.5</v>
      </c>
      <c r="AK112" s="65">
        <f t="shared" si="10"/>
        <v>55.000000000000007</v>
      </c>
      <c r="AL112" s="65"/>
      <c r="AM112" s="65"/>
      <c r="AN112" s="65"/>
      <c r="AO112" s="40"/>
      <c r="AP112" s="40"/>
      <c r="AQ112" s="40"/>
      <c r="AR112" s="34"/>
      <c r="AS112" s="34"/>
      <c r="AT112" s="34"/>
      <c r="AU112" s="34"/>
      <c r="AV112" s="34"/>
      <c r="AW112" s="34"/>
      <c r="AX112" s="34"/>
      <c r="AY112" s="34"/>
      <c r="AZ112" s="34"/>
      <c r="BA112" s="34"/>
      <c r="BB112" s="34"/>
      <c r="BC112" s="34"/>
      <c r="BD112" s="34"/>
      <c r="BE112" s="34"/>
    </row>
    <row r="113" spans="1:57" ht="30" customHeight="1" x14ac:dyDescent="0.2">
      <c r="A113" s="59">
        <v>98</v>
      </c>
      <c r="B113" s="60">
        <f>'STUDENT NAMELIST'!B101</f>
        <v>211423243234</v>
      </c>
      <c r="C113" s="60" t="str">
        <f>'STUDENT NAMELIST'!C101</f>
        <v>2023PEC AI 197</v>
      </c>
      <c r="D113" s="61" t="str">
        <f>'STUDENT NAMELIST'!D101</f>
        <v>KOUSIKA A</v>
      </c>
      <c r="E113" s="62">
        <v>2</v>
      </c>
      <c r="F113" s="62">
        <v>1</v>
      </c>
      <c r="G113" s="62">
        <v>2</v>
      </c>
      <c r="H113" s="62">
        <v>2</v>
      </c>
      <c r="I113" s="62">
        <v>0</v>
      </c>
      <c r="J113" s="62">
        <v>0</v>
      </c>
      <c r="K113" s="62">
        <v>0</v>
      </c>
      <c r="L113" s="62">
        <v>1</v>
      </c>
      <c r="M113" s="62">
        <v>1</v>
      </c>
      <c r="N113" s="62">
        <v>2</v>
      </c>
      <c r="O113" s="68">
        <v>16</v>
      </c>
      <c r="P113" s="62">
        <v>0</v>
      </c>
      <c r="Q113" s="62">
        <v>0</v>
      </c>
      <c r="R113" s="62">
        <v>16</v>
      </c>
      <c r="S113" s="62">
        <v>13</v>
      </c>
      <c r="T113" s="62">
        <v>0</v>
      </c>
      <c r="U113" s="62">
        <v>16</v>
      </c>
      <c r="V113" s="62">
        <v>0</v>
      </c>
      <c r="W113" s="62">
        <v>0</v>
      </c>
      <c r="X113" s="62">
        <v>8</v>
      </c>
      <c r="Y113" s="62"/>
      <c r="Z113" s="62"/>
      <c r="AA113" s="67">
        <f t="shared" si="3"/>
        <v>80</v>
      </c>
      <c r="AB113" s="64">
        <f t="shared" ref="AB113:AC113" si="110">SUMIF($E$14:$N$14,"CO1",E113:N113)+IF(O113&gt;=0,SUMPRODUCT(($O$14:$Z$14="CO1")*(O113:Z113)*MOD(COLUMN($O$14:$Z$14)-COLUMN($O$14)+1,2))+SUMPRODUCT(($P$14:$Z$14="CO1")*(P113:Z113)*MOD(COLUMN($P$14:$Z$14)-COLUMN($P$14)+1,2)))</f>
        <v>39</v>
      </c>
      <c r="AC113" s="64">
        <f t="shared" si="110"/>
        <v>34</v>
      </c>
      <c r="AD113" s="64">
        <f t="shared" si="5"/>
        <v>11</v>
      </c>
      <c r="AE113" s="64">
        <f t="shared" si="6"/>
        <v>0</v>
      </c>
      <c r="AF113" s="64">
        <f t="shared" si="22"/>
        <v>0</v>
      </c>
      <c r="AG113" s="64">
        <f t="shared" si="7"/>
        <v>0</v>
      </c>
      <c r="AH113" s="44">
        <f t="shared" si="8"/>
        <v>84</v>
      </c>
      <c r="AI113" s="65">
        <f t="shared" si="13"/>
        <v>97.5</v>
      </c>
      <c r="AJ113" s="65">
        <f t="shared" si="14"/>
        <v>85</v>
      </c>
      <c r="AK113" s="65">
        <f t="shared" si="10"/>
        <v>55.000000000000007</v>
      </c>
      <c r="AL113" s="65"/>
      <c r="AM113" s="65"/>
      <c r="AN113" s="65"/>
      <c r="AO113" s="40"/>
      <c r="AP113" s="40"/>
      <c r="AQ113" s="40"/>
      <c r="AR113" s="34"/>
      <c r="AS113" s="34"/>
      <c r="AT113" s="34"/>
      <c r="AU113" s="34"/>
      <c r="AV113" s="34"/>
      <c r="AW113" s="34"/>
      <c r="AX113" s="34"/>
      <c r="AY113" s="34"/>
      <c r="AZ113" s="34"/>
      <c r="BA113" s="34"/>
      <c r="BB113" s="34"/>
      <c r="BC113" s="34"/>
      <c r="BD113" s="34"/>
      <c r="BE113" s="34"/>
    </row>
    <row r="114" spans="1:57" ht="30" customHeight="1" x14ac:dyDescent="0.2">
      <c r="A114" s="59">
        <v>98</v>
      </c>
      <c r="B114" s="60">
        <f>'STUDENT NAMELIST'!B102</f>
        <v>211423243235</v>
      </c>
      <c r="C114" s="60" t="str">
        <f>'STUDENT NAMELIST'!C102</f>
        <v>2023PEC AI 198</v>
      </c>
      <c r="D114" s="61" t="str">
        <f>'STUDENT NAMELIST'!D102</f>
        <v>KRISALYN DAPHNE S</v>
      </c>
      <c r="E114" s="62">
        <v>1</v>
      </c>
      <c r="F114" s="62">
        <v>0</v>
      </c>
      <c r="G114" s="62">
        <v>1</v>
      </c>
      <c r="H114" s="62">
        <v>1</v>
      </c>
      <c r="I114" s="62">
        <v>1</v>
      </c>
      <c r="J114" s="62">
        <v>2</v>
      </c>
      <c r="K114" s="62">
        <v>2</v>
      </c>
      <c r="L114" s="62">
        <v>1</v>
      </c>
      <c r="M114" s="62">
        <v>1</v>
      </c>
      <c r="N114" s="62">
        <v>2</v>
      </c>
      <c r="O114" s="68">
        <v>2</v>
      </c>
      <c r="P114" s="62">
        <v>16</v>
      </c>
      <c r="Q114" s="62">
        <v>15</v>
      </c>
      <c r="R114" s="62">
        <v>0</v>
      </c>
      <c r="S114" s="62">
        <v>0</v>
      </c>
      <c r="T114" s="62">
        <v>11</v>
      </c>
      <c r="U114" s="62">
        <v>0</v>
      </c>
      <c r="V114" s="62">
        <v>9</v>
      </c>
      <c r="W114" s="62">
        <v>13</v>
      </c>
      <c r="X114" s="62">
        <v>0</v>
      </c>
      <c r="Y114" s="62"/>
      <c r="Z114" s="62"/>
      <c r="AA114" s="67">
        <f t="shared" si="3"/>
        <v>78</v>
      </c>
      <c r="AB114" s="64">
        <f t="shared" ref="AB114:AC114" si="111">SUMIF($E$14:$N$14,"CO1",E114:N114)+IF(O114&gt;=0,SUMPRODUCT(($O$14:$Z$14="CO1")*(O114:Z114)*MOD(COLUMN($O$14:$Z$14)-COLUMN($O$14)+1,2))+SUMPRODUCT(($P$14:$Z$14="CO1")*(P114:Z114)*MOD(COLUMN($P$14:$Z$14)-COLUMN($P$14)+1,2)))</f>
        <v>36</v>
      </c>
      <c r="AC114" s="64">
        <f t="shared" si="111"/>
        <v>34</v>
      </c>
      <c r="AD114" s="64">
        <f t="shared" si="5"/>
        <v>16</v>
      </c>
      <c r="AE114" s="64">
        <f t="shared" si="6"/>
        <v>0</v>
      </c>
      <c r="AF114" s="64">
        <f t="shared" si="22"/>
        <v>0</v>
      </c>
      <c r="AG114" s="64">
        <f t="shared" si="7"/>
        <v>0</v>
      </c>
      <c r="AH114" s="44">
        <f t="shared" si="8"/>
        <v>86</v>
      </c>
      <c r="AI114" s="65">
        <f t="shared" si="13"/>
        <v>64.285714285714292</v>
      </c>
      <c r="AJ114" s="65">
        <f t="shared" si="14"/>
        <v>85</v>
      </c>
      <c r="AK114" s="65">
        <f t="shared" si="10"/>
        <v>80</v>
      </c>
      <c r="AL114" s="65"/>
      <c r="AM114" s="65"/>
      <c r="AN114" s="65"/>
      <c r="AO114" s="40"/>
      <c r="AP114" s="40"/>
      <c r="AQ114" s="40"/>
      <c r="AR114" s="34"/>
      <c r="AS114" s="34"/>
      <c r="AT114" s="34"/>
      <c r="AU114" s="34"/>
      <c r="AV114" s="34"/>
      <c r="AW114" s="34"/>
      <c r="AX114" s="34"/>
      <c r="AY114" s="34"/>
      <c r="AZ114" s="34"/>
      <c r="BA114" s="34"/>
      <c r="BB114" s="34"/>
      <c r="BC114" s="34"/>
      <c r="BD114" s="34"/>
      <c r="BE114" s="34"/>
    </row>
    <row r="115" spans="1:57" ht="30" customHeight="1" x14ac:dyDescent="0.2">
      <c r="A115" s="59">
        <v>99</v>
      </c>
      <c r="B115" s="60">
        <f>'STUDENT NAMELIST'!B103</f>
        <v>211423243238</v>
      </c>
      <c r="C115" s="60" t="str">
        <f>'STUDENT NAMELIST'!C103</f>
        <v>2023PEC AI 199</v>
      </c>
      <c r="D115" s="61" t="str">
        <f>'STUDENT NAMELIST'!D103</f>
        <v>KUMARI CHANDINI B</v>
      </c>
      <c r="E115" s="62">
        <v>0</v>
      </c>
      <c r="F115" s="62">
        <v>2</v>
      </c>
      <c r="G115" s="62">
        <v>1</v>
      </c>
      <c r="H115" s="62">
        <v>2</v>
      </c>
      <c r="I115" s="62">
        <v>0</v>
      </c>
      <c r="J115" s="62">
        <v>2</v>
      </c>
      <c r="K115" s="62">
        <v>2</v>
      </c>
      <c r="L115" s="62">
        <v>1</v>
      </c>
      <c r="M115" s="62">
        <v>1</v>
      </c>
      <c r="N115" s="62">
        <v>0</v>
      </c>
      <c r="O115" s="68">
        <v>16</v>
      </c>
      <c r="P115" s="62">
        <v>0</v>
      </c>
      <c r="Q115" s="62">
        <v>0</v>
      </c>
      <c r="R115" s="62">
        <v>16</v>
      </c>
      <c r="S115" s="62">
        <v>13</v>
      </c>
      <c r="T115" s="62">
        <v>0</v>
      </c>
      <c r="U115" s="62">
        <v>16</v>
      </c>
      <c r="V115" s="62">
        <v>0</v>
      </c>
      <c r="W115" s="62">
        <v>0</v>
      </c>
      <c r="X115" s="62">
        <v>8</v>
      </c>
      <c r="Y115" s="62"/>
      <c r="Z115" s="62"/>
      <c r="AA115" s="67">
        <f t="shared" si="3"/>
        <v>80</v>
      </c>
      <c r="AB115" s="64">
        <f t="shared" ref="AB115:AC115" si="112">SUMIF($E$14:$N$14,"CO1",E115:N115)+IF(O115&gt;=0,SUMPRODUCT(($O$14:$Z$14="CO1")*(O115:Z115)*MOD(COLUMN($O$14:$Z$14)-COLUMN($O$14)+1,2))+SUMPRODUCT(($P$14:$Z$14="CO1")*(P115:Z115)*MOD(COLUMN($P$14:$Z$14)-COLUMN($P$14)+1,2)))</f>
        <v>37</v>
      </c>
      <c r="AC115" s="64">
        <f t="shared" si="112"/>
        <v>34</v>
      </c>
      <c r="AD115" s="64">
        <f t="shared" si="5"/>
        <v>9</v>
      </c>
      <c r="AE115" s="64">
        <f t="shared" si="6"/>
        <v>0</v>
      </c>
      <c r="AF115" s="64">
        <f t="shared" si="22"/>
        <v>0</v>
      </c>
      <c r="AG115" s="64">
        <f t="shared" si="7"/>
        <v>0</v>
      </c>
      <c r="AH115" s="44">
        <f t="shared" si="8"/>
        <v>80</v>
      </c>
      <c r="AI115" s="65">
        <f t="shared" si="13"/>
        <v>92.5</v>
      </c>
      <c r="AJ115" s="65">
        <f t="shared" si="14"/>
        <v>85</v>
      </c>
      <c r="AK115" s="65">
        <f t="shared" si="10"/>
        <v>45</v>
      </c>
      <c r="AL115" s="65"/>
      <c r="AM115" s="65"/>
      <c r="AN115" s="65"/>
      <c r="AO115" s="40"/>
      <c r="AP115" s="40"/>
      <c r="AQ115" s="40"/>
      <c r="AR115" s="34"/>
      <c r="AS115" s="34"/>
      <c r="AT115" s="34"/>
      <c r="AU115" s="34"/>
      <c r="AV115" s="34"/>
      <c r="AW115" s="34"/>
      <c r="AX115" s="34"/>
      <c r="AY115" s="34"/>
      <c r="AZ115" s="34"/>
      <c r="BA115" s="34"/>
      <c r="BB115" s="34"/>
      <c r="BC115" s="34"/>
      <c r="BD115" s="34"/>
      <c r="BE115" s="34"/>
    </row>
    <row r="116" spans="1:57" ht="30" customHeight="1" x14ac:dyDescent="0.2">
      <c r="A116" s="59">
        <v>100</v>
      </c>
      <c r="B116" s="60">
        <f>'STUDENT NAMELIST'!B104</f>
        <v>211423243241</v>
      </c>
      <c r="C116" s="60" t="str">
        <f>'STUDENT NAMELIST'!C104</f>
        <v>2023PEC AI 200</v>
      </c>
      <c r="D116" s="61" t="str">
        <f>'STUDENT NAMELIST'!D104</f>
        <v>LATHIKA V</v>
      </c>
      <c r="E116" s="62">
        <v>2</v>
      </c>
      <c r="F116" s="62">
        <v>0</v>
      </c>
      <c r="G116" s="62">
        <v>1</v>
      </c>
      <c r="H116" s="62">
        <v>1</v>
      </c>
      <c r="I116" s="62">
        <v>1</v>
      </c>
      <c r="J116" s="62">
        <v>2</v>
      </c>
      <c r="K116" s="62">
        <v>2</v>
      </c>
      <c r="L116" s="62">
        <v>0</v>
      </c>
      <c r="M116" s="62">
        <v>2</v>
      </c>
      <c r="N116" s="62">
        <v>0</v>
      </c>
      <c r="O116" s="68">
        <v>0</v>
      </c>
      <c r="P116" s="62">
        <v>16</v>
      </c>
      <c r="Q116" s="62">
        <v>16</v>
      </c>
      <c r="R116" s="62">
        <v>0</v>
      </c>
      <c r="S116" s="62">
        <v>0</v>
      </c>
      <c r="T116" s="62">
        <v>16</v>
      </c>
      <c r="U116" s="62">
        <v>0</v>
      </c>
      <c r="V116" s="62">
        <v>16</v>
      </c>
      <c r="W116" s="62">
        <v>13</v>
      </c>
      <c r="X116" s="62">
        <v>0</v>
      </c>
      <c r="Y116" s="62"/>
      <c r="Z116" s="62"/>
      <c r="AA116" s="67">
        <f t="shared" si="3"/>
        <v>88</v>
      </c>
      <c r="AB116" s="64">
        <f t="shared" ref="AB116:AC116" si="113">SUMIF($E$14:$N$14,"CO1",E116:N116)+IF(O116&gt;=0,SUMPRODUCT(($O$14:$Z$14="CO1")*(O116:Z116)*MOD(COLUMN($O$14:$Z$14)-COLUMN($O$14)+1,2))+SUMPRODUCT(($P$14:$Z$14="CO1")*(P116:Z116)*MOD(COLUMN($P$14:$Z$14)-COLUMN($P$14)+1,2)))</f>
        <v>36</v>
      </c>
      <c r="AC116" s="64">
        <f t="shared" si="113"/>
        <v>35</v>
      </c>
      <c r="AD116" s="64">
        <f t="shared" si="5"/>
        <v>15</v>
      </c>
      <c r="AE116" s="64">
        <f t="shared" si="6"/>
        <v>0</v>
      </c>
      <c r="AF116" s="64">
        <f t="shared" si="22"/>
        <v>0</v>
      </c>
      <c r="AG116" s="64">
        <f t="shared" si="7"/>
        <v>0</v>
      </c>
      <c r="AH116" s="44">
        <f t="shared" si="8"/>
        <v>86</v>
      </c>
      <c r="AI116" s="65">
        <f t="shared" si="13"/>
        <v>90</v>
      </c>
      <c r="AJ116" s="65">
        <f t="shared" si="14"/>
        <v>87.5</v>
      </c>
      <c r="AK116" s="65">
        <f t="shared" si="10"/>
        <v>75</v>
      </c>
      <c r="AL116" s="65"/>
      <c r="AM116" s="65"/>
      <c r="AN116" s="65"/>
      <c r="AO116" s="40"/>
      <c r="AP116" s="40"/>
      <c r="AQ116" s="40"/>
      <c r="AR116" s="34"/>
      <c r="AS116" s="34"/>
      <c r="AT116" s="34"/>
      <c r="AU116" s="34"/>
      <c r="AV116" s="34"/>
      <c r="AW116" s="34"/>
      <c r="AX116" s="34"/>
      <c r="AY116" s="34"/>
      <c r="AZ116" s="34"/>
      <c r="BA116" s="34"/>
      <c r="BB116" s="34"/>
      <c r="BC116" s="34"/>
      <c r="BD116" s="34"/>
      <c r="BE116" s="34"/>
    </row>
    <row r="117" spans="1:57" ht="30" customHeight="1" x14ac:dyDescent="0.2">
      <c r="A117" s="59">
        <v>101</v>
      </c>
      <c r="B117" s="60">
        <f>'STUDENT NAMELIST'!B105</f>
        <v>211423243242</v>
      </c>
      <c r="C117" s="60" t="str">
        <f>'STUDENT NAMELIST'!C105</f>
        <v>2023PEC AI 201</v>
      </c>
      <c r="D117" s="61" t="str">
        <f>'STUDENT NAMELIST'!D105</f>
        <v>LAVANYA N G</v>
      </c>
      <c r="E117" s="62">
        <v>0</v>
      </c>
      <c r="F117" s="62">
        <v>2</v>
      </c>
      <c r="G117" s="62">
        <v>1</v>
      </c>
      <c r="H117" s="62">
        <v>1</v>
      </c>
      <c r="I117" s="62">
        <v>2</v>
      </c>
      <c r="J117" s="62">
        <v>1</v>
      </c>
      <c r="K117" s="62">
        <v>2</v>
      </c>
      <c r="L117" s="62">
        <v>2</v>
      </c>
      <c r="M117" s="62">
        <v>0</v>
      </c>
      <c r="N117" s="62">
        <v>2</v>
      </c>
      <c r="O117" s="68">
        <v>16</v>
      </c>
      <c r="P117" s="62">
        <v>0</v>
      </c>
      <c r="Q117" s="62">
        <v>0</v>
      </c>
      <c r="R117" s="62">
        <v>16</v>
      </c>
      <c r="S117" s="62">
        <v>14</v>
      </c>
      <c r="T117" s="62">
        <v>0</v>
      </c>
      <c r="U117" s="62">
        <v>16</v>
      </c>
      <c r="V117" s="62">
        <v>0</v>
      </c>
      <c r="W117" s="62">
        <v>0</v>
      </c>
      <c r="X117" s="62">
        <v>9</v>
      </c>
      <c r="Y117" s="62"/>
      <c r="Z117" s="62"/>
      <c r="AA117" s="67">
        <f t="shared" si="3"/>
        <v>84</v>
      </c>
      <c r="AB117" s="64">
        <f t="shared" ref="AB117:AC117" si="114">SUMIF($E$14:$N$14,"CO1",E117:N117)+IF(O117&gt;=0,SUMPRODUCT(($O$14:$Z$14="CO1")*(O117:Z117)*MOD(COLUMN($O$14:$Z$14)-COLUMN($O$14)+1,2))+SUMPRODUCT(($P$14:$Z$14="CO1")*(P117:Z117)*MOD(COLUMN($P$14:$Z$14)-COLUMN($P$14)+1,2)))</f>
        <v>36</v>
      </c>
      <c r="AC117" s="64">
        <f t="shared" si="114"/>
        <v>36</v>
      </c>
      <c r="AD117" s="64">
        <f t="shared" si="5"/>
        <v>11</v>
      </c>
      <c r="AE117" s="64">
        <f t="shared" si="6"/>
        <v>0</v>
      </c>
      <c r="AF117" s="64">
        <f t="shared" si="22"/>
        <v>0</v>
      </c>
      <c r="AG117" s="64">
        <f t="shared" si="7"/>
        <v>0</v>
      </c>
      <c r="AH117" s="44">
        <f t="shared" si="8"/>
        <v>83</v>
      </c>
      <c r="AI117" s="65">
        <f t="shared" si="13"/>
        <v>90</v>
      </c>
      <c r="AJ117" s="65">
        <f t="shared" si="14"/>
        <v>90</v>
      </c>
      <c r="AK117" s="65">
        <f t="shared" si="10"/>
        <v>55.000000000000007</v>
      </c>
      <c r="AL117" s="65"/>
      <c r="AM117" s="65"/>
      <c r="AN117" s="65"/>
      <c r="AO117" s="40"/>
      <c r="AP117" s="40"/>
      <c r="AQ117" s="40"/>
      <c r="AR117" s="34"/>
      <c r="AS117" s="34"/>
      <c r="AT117" s="34"/>
      <c r="AU117" s="34"/>
      <c r="AV117" s="34"/>
      <c r="AW117" s="34"/>
      <c r="AX117" s="34"/>
      <c r="AY117" s="34"/>
      <c r="AZ117" s="34"/>
      <c r="BA117" s="34"/>
      <c r="BB117" s="34"/>
      <c r="BC117" s="34"/>
      <c r="BD117" s="34"/>
      <c r="BE117" s="34"/>
    </row>
    <row r="118" spans="1:57" ht="30" customHeight="1" x14ac:dyDescent="0.2">
      <c r="A118" s="59">
        <v>102</v>
      </c>
      <c r="B118" s="60">
        <f>'STUDENT NAMELIST'!B106</f>
        <v>211423243249</v>
      </c>
      <c r="C118" s="60" t="str">
        <f>'STUDENT NAMELIST'!C106</f>
        <v>2023PEC AI 202</v>
      </c>
      <c r="D118" s="61" t="str">
        <f>'STUDENT NAMELIST'!D106</f>
        <v>LOGESWARI K</v>
      </c>
      <c r="E118" s="62">
        <v>2</v>
      </c>
      <c r="F118" s="62">
        <v>0</v>
      </c>
      <c r="G118" s="62">
        <v>0</v>
      </c>
      <c r="H118" s="62">
        <v>2</v>
      </c>
      <c r="I118" s="62">
        <v>2</v>
      </c>
      <c r="J118" s="62">
        <v>0</v>
      </c>
      <c r="K118" s="62">
        <v>2</v>
      </c>
      <c r="L118" s="62">
        <v>0</v>
      </c>
      <c r="M118" s="62">
        <v>0</v>
      </c>
      <c r="N118" s="62">
        <v>1</v>
      </c>
      <c r="O118" s="68">
        <v>0</v>
      </c>
      <c r="P118" s="62">
        <v>13</v>
      </c>
      <c r="Q118" s="62">
        <v>14</v>
      </c>
      <c r="R118" s="62">
        <v>0</v>
      </c>
      <c r="S118" s="62">
        <v>0</v>
      </c>
      <c r="T118" s="62">
        <v>14</v>
      </c>
      <c r="U118" s="62">
        <v>0</v>
      </c>
      <c r="V118" s="62">
        <v>14</v>
      </c>
      <c r="W118" s="62">
        <v>4</v>
      </c>
      <c r="X118" s="62">
        <v>0</v>
      </c>
      <c r="Y118" s="62"/>
      <c r="Z118" s="62"/>
      <c r="AA118" s="67">
        <f t="shared" si="3"/>
        <v>68</v>
      </c>
      <c r="AB118" s="64">
        <f t="shared" ref="AB118:AC118" si="115">SUMIF($E$14:$N$14,"CO1",E118:N118)+IF(O118&gt;=0,SUMPRODUCT(($O$14:$Z$14="CO1")*(O118:Z118)*MOD(COLUMN($O$14:$Z$14)-COLUMN($O$14)+1,2))+SUMPRODUCT(($P$14:$Z$14="CO1")*(P118:Z118)*MOD(COLUMN($P$14:$Z$14)-COLUMN($P$14)+1,2)))</f>
        <v>31</v>
      </c>
      <c r="AC118" s="64">
        <f t="shared" si="115"/>
        <v>31</v>
      </c>
      <c r="AD118" s="64">
        <f t="shared" si="5"/>
        <v>5</v>
      </c>
      <c r="AE118" s="64">
        <f t="shared" si="6"/>
        <v>0</v>
      </c>
      <c r="AF118" s="64">
        <f t="shared" si="22"/>
        <v>0</v>
      </c>
      <c r="AG118" s="64">
        <f t="shared" si="7"/>
        <v>0</v>
      </c>
      <c r="AH118" s="44">
        <f t="shared" si="8"/>
        <v>67</v>
      </c>
      <c r="AI118" s="65">
        <f t="shared" si="13"/>
        <v>77.5</v>
      </c>
      <c r="AJ118" s="65">
        <f t="shared" si="14"/>
        <v>77.5</v>
      </c>
      <c r="AK118" s="65">
        <f t="shared" si="10"/>
        <v>25</v>
      </c>
      <c r="AL118" s="65"/>
      <c r="AM118" s="65"/>
      <c r="AN118" s="65"/>
      <c r="AO118" s="40"/>
      <c r="AP118" s="40"/>
      <c r="AQ118" s="40"/>
      <c r="AR118" s="34"/>
      <c r="AS118" s="34"/>
      <c r="AT118" s="34"/>
      <c r="AU118" s="34"/>
      <c r="AV118" s="34"/>
      <c r="AW118" s="34"/>
      <c r="AX118" s="34"/>
      <c r="AY118" s="34"/>
      <c r="AZ118" s="34"/>
      <c r="BA118" s="34"/>
      <c r="BB118" s="34"/>
      <c r="BC118" s="34"/>
      <c r="BD118" s="34"/>
      <c r="BE118" s="34"/>
    </row>
    <row r="119" spans="1:57" ht="30" customHeight="1" x14ac:dyDescent="0.2">
      <c r="A119" s="59">
        <v>103</v>
      </c>
      <c r="B119" s="60">
        <f>'STUDENT NAMELIST'!B107</f>
        <v>211423243250</v>
      </c>
      <c r="C119" s="60" t="str">
        <f>'STUDENT NAMELIST'!C107</f>
        <v>2023PEC AI 203</v>
      </c>
      <c r="D119" s="61" t="str">
        <f>'STUDENT NAMELIST'!D107</f>
        <v>LOGITHA P C</v>
      </c>
      <c r="E119" s="62">
        <v>2</v>
      </c>
      <c r="F119" s="62">
        <v>2</v>
      </c>
      <c r="G119" s="62">
        <v>1</v>
      </c>
      <c r="H119" s="62">
        <v>1</v>
      </c>
      <c r="I119" s="62">
        <v>1</v>
      </c>
      <c r="J119" s="62">
        <v>1</v>
      </c>
      <c r="K119" s="62">
        <v>1</v>
      </c>
      <c r="L119" s="62">
        <v>1</v>
      </c>
      <c r="M119" s="62">
        <v>2</v>
      </c>
      <c r="N119" s="62">
        <v>2</v>
      </c>
      <c r="O119" s="68">
        <v>16</v>
      </c>
      <c r="P119" s="62">
        <v>0</v>
      </c>
      <c r="Q119" s="62">
        <v>0</v>
      </c>
      <c r="R119" s="62">
        <v>9</v>
      </c>
      <c r="S119" s="62">
        <v>12</v>
      </c>
      <c r="T119" s="62">
        <v>0</v>
      </c>
      <c r="U119" s="62">
        <v>13</v>
      </c>
      <c r="V119" s="62">
        <v>0</v>
      </c>
      <c r="W119" s="62">
        <v>0</v>
      </c>
      <c r="X119" s="62">
        <v>15</v>
      </c>
      <c r="Y119" s="62"/>
      <c r="Z119" s="62"/>
      <c r="AA119" s="67">
        <f t="shared" si="3"/>
        <v>79</v>
      </c>
      <c r="AB119" s="64">
        <f t="shared" ref="AB119:AC119" si="116">SUMIF($E$14:$N$14,"CO1",E119:N119)+IF(O119&gt;=0,SUMPRODUCT(($O$14:$Z$14="CO1")*(O119:Z119)*MOD(COLUMN($O$14:$Z$14)-COLUMN($O$14)+1,2))+SUMPRODUCT(($P$14:$Z$14="CO1")*(P119:Z119)*MOD(COLUMN($P$14:$Z$14)-COLUMN($P$14)+1,2)))</f>
        <v>31</v>
      </c>
      <c r="AC119" s="64">
        <f t="shared" si="116"/>
        <v>26</v>
      </c>
      <c r="AD119" s="64">
        <f t="shared" si="5"/>
        <v>19</v>
      </c>
      <c r="AE119" s="64">
        <f t="shared" si="6"/>
        <v>0</v>
      </c>
      <c r="AF119" s="64">
        <f t="shared" si="22"/>
        <v>0</v>
      </c>
      <c r="AG119" s="64">
        <f t="shared" si="7"/>
        <v>0</v>
      </c>
      <c r="AH119" s="44">
        <f t="shared" si="8"/>
        <v>76</v>
      </c>
      <c r="AI119" s="65">
        <f t="shared" si="13"/>
        <v>77.5</v>
      </c>
      <c r="AJ119" s="65">
        <f t="shared" si="14"/>
        <v>65</v>
      </c>
      <c r="AK119" s="65">
        <f t="shared" si="10"/>
        <v>95</v>
      </c>
      <c r="AL119" s="65"/>
      <c r="AM119" s="65"/>
      <c r="AN119" s="65"/>
      <c r="AO119" s="40"/>
      <c r="AP119" s="40"/>
      <c r="AQ119" s="40"/>
      <c r="AR119" s="34"/>
      <c r="AS119" s="34"/>
      <c r="AT119" s="34"/>
      <c r="AU119" s="34"/>
      <c r="AV119" s="34"/>
      <c r="AW119" s="34"/>
      <c r="AX119" s="34"/>
      <c r="AY119" s="34"/>
      <c r="AZ119" s="34"/>
      <c r="BA119" s="34"/>
      <c r="BB119" s="34"/>
      <c r="BC119" s="34"/>
      <c r="BD119" s="34"/>
      <c r="BE119" s="34"/>
    </row>
    <row r="120" spans="1:57" ht="30" customHeight="1" x14ac:dyDescent="0.2">
      <c r="A120" s="59">
        <v>104</v>
      </c>
      <c r="B120" s="60">
        <f>'STUDENT NAMELIST'!B108</f>
        <v>211423243259</v>
      </c>
      <c r="C120" s="60" t="str">
        <f>'STUDENT NAMELIST'!C108</f>
        <v>2023PEC AI 204</v>
      </c>
      <c r="D120" s="61" t="str">
        <f>'STUDENT NAMELIST'!D108</f>
        <v>MADHIVANI A</v>
      </c>
      <c r="E120" s="62">
        <v>0</v>
      </c>
      <c r="F120" s="62">
        <v>1</v>
      </c>
      <c r="G120" s="62">
        <v>2</v>
      </c>
      <c r="H120" s="62">
        <v>1</v>
      </c>
      <c r="I120" s="62">
        <v>2</v>
      </c>
      <c r="J120" s="62">
        <v>2</v>
      </c>
      <c r="K120" s="62">
        <v>2</v>
      </c>
      <c r="L120" s="62">
        <v>1</v>
      </c>
      <c r="M120" s="62">
        <v>0</v>
      </c>
      <c r="N120" s="62">
        <v>2</v>
      </c>
      <c r="O120" s="68">
        <v>16</v>
      </c>
      <c r="P120" s="62">
        <v>0</v>
      </c>
      <c r="Q120" s="62">
        <v>0</v>
      </c>
      <c r="R120" s="62">
        <v>16</v>
      </c>
      <c r="S120" s="62">
        <v>13</v>
      </c>
      <c r="T120" s="62">
        <v>0</v>
      </c>
      <c r="U120" s="62">
        <v>16</v>
      </c>
      <c r="V120" s="62">
        <v>0</v>
      </c>
      <c r="W120" s="62">
        <v>0</v>
      </c>
      <c r="X120" s="62">
        <v>8</v>
      </c>
      <c r="Y120" s="62"/>
      <c r="Z120" s="62"/>
      <c r="AA120" s="67">
        <f t="shared" si="3"/>
        <v>82</v>
      </c>
      <c r="AB120" s="64">
        <f t="shared" ref="AB120:AC120" si="117">SUMIF($E$14:$N$14,"CO1",E120:N120)+IF(O120&gt;=0,SUMPRODUCT(($O$14:$Z$14="CO1")*(O120:Z120)*MOD(COLUMN($O$14:$Z$14)-COLUMN($O$14)+1,2))+SUMPRODUCT(($P$14:$Z$14="CO1")*(P120:Z120)*MOD(COLUMN($P$14:$Z$14)-COLUMN($P$14)+1,2)))</f>
        <v>36</v>
      </c>
      <c r="AC120" s="64">
        <f t="shared" si="117"/>
        <v>35</v>
      </c>
      <c r="AD120" s="64">
        <f t="shared" si="5"/>
        <v>10</v>
      </c>
      <c r="AE120" s="64">
        <f t="shared" si="6"/>
        <v>0</v>
      </c>
      <c r="AF120" s="64">
        <f t="shared" si="22"/>
        <v>0</v>
      </c>
      <c r="AG120" s="64">
        <f t="shared" si="7"/>
        <v>0</v>
      </c>
      <c r="AH120" s="44">
        <f t="shared" si="8"/>
        <v>81</v>
      </c>
      <c r="AI120" s="65">
        <f t="shared" si="13"/>
        <v>90</v>
      </c>
      <c r="AJ120" s="65">
        <f t="shared" si="14"/>
        <v>87.5</v>
      </c>
      <c r="AK120" s="65">
        <f t="shared" si="10"/>
        <v>50</v>
      </c>
      <c r="AL120" s="65"/>
      <c r="AM120" s="65"/>
      <c r="AN120" s="65"/>
      <c r="AO120" s="40"/>
      <c r="AP120" s="40"/>
      <c r="AQ120" s="40"/>
      <c r="AR120" s="34"/>
      <c r="AS120" s="34"/>
      <c r="AT120" s="34"/>
      <c r="AU120" s="34"/>
      <c r="AV120" s="34"/>
      <c r="AW120" s="34"/>
      <c r="AX120" s="34"/>
      <c r="AY120" s="34"/>
      <c r="AZ120" s="34"/>
      <c r="BA120" s="34"/>
      <c r="BB120" s="34"/>
      <c r="BC120" s="34"/>
      <c r="BD120" s="34"/>
      <c r="BE120" s="34"/>
    </row>
    <row r="121" spans="1:57" ht="30" customHeight="1" x14ac:dyDescent="0.2">
      <c r="A121" s="59">
        <v>105</v>
      </c>
      <c r="B121" s="60">
        <f>'STUDENT NAMELIST'!B109</f>
        <v>211423243260</v>
      </c>
      <c r="C121" s="60" t="str">
        <f>'STUDENT NAMELIST'!C109</f>
        <v>2023PEC AI 205</v>
      </c>
      <c r="D121" s="61" t="str">
        <f>'STUDENT NAMELIST'!D109</f>
        <v>MADHUMETHA M S</v>
      </c>
      <c r="E121" s="62">
        <v>1</v>
      </c>
      <c r="F121" s="62">
        <v>0</v>
      </c>
      <c r="G121" s="62">
        <v>0</v>
      </c>
      <c r="H121" s="62">
        <v>0</v>
      </c>
      <c r="I121" s="62">
        <v>1</v>
      </c>
      <c r="J121" s="62">
        <v>2</v>
      </c>
      <c r="K121" s="62">
        <v>2</v>
      </c>
      <c r="L121" s="62">
        <v>2</v>
      </c>
      <c r="M121" s="62">
        <v>1</v>
      </c>
      <c r="N121" s="62">
        <v>2</v>
      </c>
      <c r="O121" s="68">
        <v>14</v>
      </c>
      <c r="P121" s="62">
        <v>0</v>
      </c>
      <c r="Q121" s="62">
        <v>0</v>
      </c>
      <c r="R121" s="62">
        <v>14</v>
      </c>
      <c r="S121" s="62">
        <v>16</v>
      </c>
      <c r="T121" s="62">
        <v>0</v>
      </c>
      <c r="U121" s="62">
        <v>14</v>
      </c>
      <c r="V121" s="62">
        <v>0</v>
      </c>
      <c r="W121" s="62">
        <v>0</v>
      </c>
      <c r="X121" s="62">
        <v>6</v>
      </c>
      <c r="Y121" s="62"/>
      <c r="Z121" s="62"/>
      <c r="AA121" s="67">
        <f t="shared" si="3"/>
        <v>75</v>
      </c>
      <c r="AB121" s="64">
        <f t="shared" ref="AB121:AC121" si="118">SUMIF($E$14:$N$14,"CO1",E121:N121)+IF(O121&gt;=0,SUMPRODUCT(($O$14:$Z$14="CO1")*(O121:Z121)*MOD(COLUMN($O$14:$Z$14)-COLUMN($O$14)+1,2))+SUMPRODUCT(($P$14:$Z$14="CO1")*(P121:Z121)*MOD(COLUMN($P$14:$Z$14)-COLUMN($P$14)+1,2)))</f>
        <v>29</v>
      </c>
      <c r="AC121" s="64">
        <f t="shared" si="118"/>
        <v>31</v>
      </c>
      <c r="AD121" s="64">
        <f t="shared" si="5"/>
        <v>9</v>
      </c>
      <c r="AE121" s="64">
        <f t="shared" si="6"/>
        <v>0</v>
      </c>
      <c r="AF121" s="64">
        <f t="shared" si="22"/>
        <v>0</v>
      </c>
      <c r="AG121" s="64">
        <f t="shared" si="7"/>
        <v>0</v>
      </c>
      <c r="AH121" s="44">
        <f t="shared" si="8"/>
        <v>69</v>
      </c>
      <c r="AI121" s="65">
        <f t="shared" si="13"/>
        <v>72.5</v>
      </c>
      <c r="AJ121" s="65">
        <f t="shared" si="14"/>
        <v>77.5</v>
      </c>
      <c r="AK121" s="65">
        <f t="shared" si="10"/>
        <v>45</v>
      </c>
      <c r="AL121" s="65"/>
      <c r="AM121" s="65"/>
      <c r="AN121" s="65"/>
      <c r="AO121" s="40"/>
      <c r="AP121" s="40"/>
      <c r="AQ121" s="40"/>
      <c r="AR121" s="34"/>
      <c r="AS121" s="34"/>
      <c r="AT121" s="34"/>
      <c r="AU121" s="34"/>
      <c r="AV121" s="34"/>
      <c r="AW121" s="34"/>
      <c r="AX121" s="34"/>
      <c r="AY121" s="34"/>
      <c r="AZ121" s="34"/>
      <c r="BA121" s="34"/>
      <c r="BB121" s="34"/>
      <c r="BC121" s="34"/>
      <c r="BD121" s="34"/>
      <c r="BE121" s="34"/>
    </row>
    <row r="122" spans="1:57" ht="30" customHeight="1" x14ac:dyDescent="0.2">
      <c r="A122" s="59">
        <v>106</v>
      </c>
      <c r="B122" s="60">
        <f>'STUDENT NAMELIST'!B110</f>
        <v>211423243261</v>
      </c>
      <c r="C122" s="60" t="str">
        <f>'STUDENT NAMELIST'!C110</f>
        <v>2023PEC AI 206</v>
      </c>
      <c r="D122" s="61" t="str">
        <f>'STUDENT NAMELIST'!D110</f>
        <v>MADHUMITHA M</v>
      </c>
      <c r="E122" s="62">
        <v>0</v>
      </c>
      <c r="F122" s="62">
        <v>2</v>
      </c>
      <c r="G122" s="62">
        <v>1</v>
      </c>
      <c r="H122" s="62">
        <v>2</v>
      </c>
      <c r="I122" s="62">
        <v>0</v>
      </c>
      <c r="J122" s="62">
        <v>0</v>
      </c>
      <c r="K122" s="62">
        <v>1</v>
      </c>
      <c r="L122" s="62">
        <v>2</v>
      </c>
      <c r="M122" s="62">
        <v>1</v>
      </c>
      <c r="N122" s="62">
        <v>1</v>
      </c>
      <c r="O122" s="68">
        <v>16</v>
      </c>
      <c r="P122" s="62">
        <v>0</v>
      </c>
      <c r="Q122" s="62">
        <v>0</v>
      </c>
      <c r="R122" s="62">
        <v>16</v>
      </c>
      <c r="S122" s="62">
        <v>13</v>
      </c>
      <c r="T122" s="62">
        <v>0</v>
      </c>
      <c r="U122" s="62">
        <v>16</v>
      </c>
      <c r="V122" s="62">
        <v>0</v>
      </c>
      <c r="W122" s="62">
        <v>0</v>
      </c>
      <c r="X122" s="62">
        <v>8</v>
      </c>
      <c r="Y122" s="62"/>
      <c r="Z122" s="62"/>
      <c r="AA122" s="67">
        <f t="shared" si="3"/>
        <v>79</v>
      </c>
      <c r="AB122" s="64">
        <f t="shared" ref="AB122:AC122" si="119">SUMIF($E$14:$N$14,"CO1",E122:N122)+IF(O122&gt;=0,SUMPRODUCT(($O$14:$Z$14="CO1")*(O122:Z122)*MOD(COLUMN($O$14:$Z$14)-COLUMN($O$14)+1,2))+SUMPRODUCT(($P$14:$Z$14="CO1")*(P122:Z122)*MOD(COLUMN($P$14:$Z$14)-COLUMN($P$14)+1,2)))</f>
        <v>37</v>
      </c>
      <c r="AC122" s="64">
        <f t="shared" si="119"/>
        <v>34</v>
      </c>
      <c r="AD122" s="64">
        <f t="shared" si="5"/>
        <v>10</v>
      </c>
      <c r="AE122" s="64">
        <f t="shared" si="6"/>
        <v>0</v>
      </c>
      <c r="AF122" s="64">
        <f t="shared" si="22"/>
        <v>0</v>
      </c>
      <c r="AG122" s="64">
        <f t="shared" si="7"/>
        <v>0</v>
      </c>
      <c r="AH122" s="44">
        <f t="shared" si="8"/>
        <v>81</v>
      </c>
      <c r="AI122" s="65">
        <f t="shared" si="13"/>
        <v>92.5</v>
      </c>
      <c r="AJ122" s="65">
        <f t="shared" si="14"/>
        <v>85</v>
      </c>
      <c r="AK122" s="65">
        <f t="shared" si="10"/>
        <v>50</v>
      </c>
      <c r="AL122" s="65"/>
      <c r="AM122" s="65"/>
      <c r="AN122" s="65"/>
      <c r="AO122" s="40"/>
      <c r="AP122" s="40"/>
      <c r="AQ122" s="40"/>
      <c r="AR122" s="34"/>
      <c r="AS122" s="34"/>
      <c r="AT122" s="34"/>
      <c r="AU122" s="34"/>
      <c r="AV122" s="34"/>
      <c r="AW122" s="34"/>
      <c r="AX122" s="34"/>
      <c r="AY122" s="34"/>
      <c r="AZ122" s="34"/>
      <c r="BA122" s="34"/>
      <c r="BB122" s="34"/>
      <c r="BC122" s="34"/>
      <c r="BD122" s="34"/>
      <c r="BE122" s="34"/>
    </row>
    <row r="123" spans="1:57" ht="30" customHeight="1" x14ac:dyDescent="0.2">
      <c r="A123" s="59">
        <v>108</v>
      </c>
      <c r="B123" s="60">
        <f>'STUDENT NAMELIST'!B111</f>
        <v>211423243264</v>
      </c>
      <c r="C123" s="60" t="str">
        <f>'STUDENT NAMELIST'!C111</f>
        <v>2023PEC AI 207</v>
      </c>
      <c r="D123" s="61" t="str">
        <f>'STUDENT NAMELIST'!D111</f>
        <v>MAHALAKSHMI B</v>
      </c>
      <c r="E123" s="62">
        <v>2</v>
      </c>
      <c r="F123" s="62">
        <v>0</v>
      </c>
      <c r="G123" s="62">
        <v>2</v>
      </c>
      <c r="H123" s="62">
        <v>1</v>
      </c>
      <c r="I123" s="62">
        <v>2</v>
      </c>
      <c r="J123" s="62">
        <v>1</v>
      </c>
      <c r="K123" s="62">
        <v>2</v>
      </c>
      <c r="L123" s="62">
        <v>2</v>
      </c>
      <c r="M123" s="62">
        <v>2</v>
      </c>
      <c r="N123" s="62">
        <v>1</v>
      </c>
      <c r="O123" s="68">
        <v>16</v>
      </c>
      <c r="P123" s="62">
        <v>0</v>
      </c>
      <c r="Q123" s="62">
        <v>0</v>
      </c>
      <c r="R123" s="62">
        <v>16</v>
      </c>
      <c r="S123" s="62">
        <v>13</v>
      </c>
      <c r="T123" s="62">
        <v>0</v>
      </c>
      <c r="U123" s="62">
        <v>16</v>
      </c>
      <c r="V123" s="62">
        <v>0</v>
      </c>
      <c r="W123" s="62">
        <v>0</v>
      </c>
      <c r="X123" s="62">
        <v>8</v>
      </c>
      <c r="Y123" s="62"/>
      <c r="Z123" s="62"/>
      <c r="AA123" s="67">
        <f t="shared" si="3"/>
        <v>84</v>
      </c>
      <c r="AB123" s="64">
        <f t="shared" ref="AB123:AC123" si="120">SUMIF($E$14:$N$14,"CO1",E123:N123)+IF(O123&gt;=0,SUMPRODUCT(($O$14:$Z$14="CO1")*(O123:Z123)*MOD(COLUMN($O$14:$Z$14)-COLUMN($O$14)+1,2))+SUMPRODUCT(($P$14:$Z$14="CO1")*(P123:Z123)*MOD(COLUMN($P$14:$Z$14)-COLUMN($P$14)+1,2)))</f>
        <v>37</v>
      </c>
      <c r="AC123" s="64">
        <f t="shared" si="120"/>
        <v>34</v>
      </c>
      <c r="AD123" s="64">
        <f t="shared" si="5"/>
        <v>11</v>
      </c>
      <c r="AE123" s="64">
        <f t="shared" si="6"/>
        <v>0</v>
      </c>
      <c r="AF123" s="64">
        <f t="shared" si="22"/>
        <v>0</v>
      </c>
      <c r="AG123" s="64">
        <f t="shared" si="7"/>
        <v>0</v>
      </c>
      <c r="AH123" s="44">
        <f t="shared" si="8"/>
        <v>82</v>
      </c>
      <c r="AI123" s="65">
        <f t="shared" si="13"/>
        <v>92.5</v>
      </c>
      <c r="AJ123" s="65">
        <f t="shared" si="14"/>
        <v>85</v>
      </c>
      <c r="AK123" s="65">
        <f t="shared" si="10"/>
        <v>55.000000000000007</v>
      </c>
      <c r="AL123" s="65"/>
      <c r="AM123" s="65"/>
      <c r="AN123" s="65"/>
      <c r="AO123" s="40"/>
      <c r="AP123" s="40"/>
      <c r="AQ123" s="40"/>
      <c r="AR123" s="34"/>
      <c r="AS123" s="34"/>
      <c r="AT123" s="34"/>
      <c r="AU123" s="34"/>
      <c r="AV123" s="34"/>
      <c r="AW123" s="34"/>
      <c r="AX123" s="34"/>
      <c r="AY123" s="34"/>
      <c r="AZ123" s="34"/>
      <c r="BA123" s="34"/>
      <c r="BB123" s="34"/>
      <c r="BC123" s="34"/>
      <c r="BD123" s="34"/>
      <c r="BE123" s="34"/>
    </row>
    <row r="124" spans="1:57" ht="30" customHeight="1" x14ac:dyDescent="0.2">
      <c r="A124" s="59">
        <v>108</v>
      </c>
      <c r="B124" s="60">
        <f>'STUDENT NAMELIST'!B112</f>
        <v>211423243265</v>
      </c>
      <c r="C124" s="60" t="str">
        <f>'STUDENT NAMELIST'!C112</f>
        <v>2023PEC AI 208</v>
      </c>
      <c r="D124" s="61" t="str">
        <f>'STUDENT NAMELIST'!D112</f>
        <v>MAHALAKSHMI E</v>
      </c>
      <c r="E124" s="62">
        <v>0</v>
      </c>
      <c r="F124" s="62">
        <v>2</v>
      </c>
      <c r="G124" s="62">
        <v>2</v>
      </c>
      <c r="H124" s="62">
        <v>0</v>
      </c>
      <c r="I124" s="62">
        <v>2</v>
      </c>
      <c r="J124" s="62">
        <v>0</v>
      </c>
      <c r="K124" s="62">
        <v>1</v>
      </c>
      <c r="L124" s="62">
        <v>1</v>
      </c>
      <c r="M124" s="62">
        <v>2</v>
      </c>
      <c r="N124" s="62">
        <v>0</v>
      </c>
      <c r="O124" s="68">
        <v>0</v>
      </c>
      <c r="P124" s="62">
        <v>16</v>
      </c>
      <c r="Q124" s="62">
        <v>16</v>
      </c>
      <c r="R124" s="62">
        <v>0</v>
      </c>
      <c r="S124" s="62">
        <v>0</v>
      </c>
      <c r="T124" s="62">
        <v>16</v>
      </c>
      <c r="U124" s="62">
        <v>0</v>
      </c>
      <c r="V124" s="62">
        <v>16</v>
      </c>
      <c r="W124" s="62">
        <v>10</v>
      </c>
      <c r="X124" s="62">
        <v>0</v>
      </c>
      <c r="Y124" s="62"/>
      <c r="Z124" s="62"/>
      <c r="AA124" s="67">
        <f t="shared" si="3"/>
        <v>84</v>
      </c>
      <c r="AB124" s="64">
        <f t="shared" ref="AB124:AC124" si="121">SUMIF($E$14:$N$14,"CO1",E124:N124)+IF(O124&gt;=0,SUMPRODUCT(($O$14:$Z$14="CO1")*(O124:Z124)*MOD(COLUMN($O$14:$Z$14)-COLUMN($O$14)+1,2))+SUMPRODUCT(($P$14:$Z$14="CO1")*(P124:Z124)*MOD(COLUMN($P$14:$Z$14)-COLUMN($P$14)+1,2)))</f>
        <v>36</v>
      </c>
      <c r="AC124" s="64">
        <f t="shared" si="121"/>
        <v>38</v>
      </c>
      <c r="AD124" s="64">
        <f t="shared" si="5"/>
        <v>12</v>
      </c>
      <c r="AE124" s="64">
        <f t="shared" si="6"/>
        <v>0</v>
      </c>
      <c r="AF124" s="64">
        <f t="shared" si="22"/>
        <v>0</v>
      </c>
      <c r="AG124" s="64">
        <f t="shared" si="7"/>
        <v>0</v>
      </c>
      <c r="AH124" s="44">
        <f t="shared" si="8"/>
        <v>86</v>
      </c>
      <c r="AI124" s="65">
        <f t="shared" si="13"/>
        <v>90</v>
      </c>
      <c r="AJ124" s="65">
        <f t="shared" si="14"/>
        <v>95</v>
      </c>
      <c r="AK124" s="65">
        <f t="shared" si="10"/>
        <v>60</v>
      </c>
      <c r="AL124" s="65"/>
      <c r="AM124" s="65"/>
      <c r="AN124" s="65"/>
      <c r="AO124" s="40"/>
      <c r="AP124" s="40"/>
      <c r="AQ124" s="40"/>
      <c r="AR124" s="34"/>
      <c r="AS124" s="34"/>
      <c r="AT124" s="34"/>
      <c r="AU124" s="34"/>
      <c r="AV124" s="34"/>
      <c r="AW124" s="34"/>
      <c r="AX124" s="34"/>
      <c r="AY124" s="34"/>
      <c r="AZ124" s="34"/>
      <c r="BA124" s="34"/>
      <c r="BB124" s="34"/>
      <c r="BC124" s="34"/>
      <c r="BD124" s="34"/>
      <c r="BE124" s="34"/>
    </row>
    <row r="125" spans="1:57" ht="30" customHeight="1" x14ac:dyDescent="0.2">
      <c r="A125" s="59">
        <v>109</v>
      </c>
      <c r="B125" s="60">
        <f>'STUDENT NAMELIST'!B113</f>
        <v>211423243266</v>
      </c>
      <c r="C125" s="60" t="str">
        <f>'STUDENT NAMELIST'!C113</f>
        <v>2023PEC AI 209</v>
      </c>
      <c r="D125" s="61" t="str">
        <f>'STUDENT NAMELIST'!D113</f>
        <v>MAHALAKSHMI S</v>
      </c>
      <c r="E125" s="62">
        <v>2</v>
      </c>
      <c r="F125" s="62">
        <v>0</v>
      </c>
      <c r="G125" s="62">
        <v>0</v>
      </c>
      <c r="H125" s="62">
        <v>0</v>
      </c>
      <c r="I125" s="62">
        <v>2</v>
      </c>
      <c r="J125" s="62">
        <v>0</v>
      </c>
      <c r="K125" s="62">
        <v>2</v>
      </c>
      <c r="L125" s="62">
        <v>1</v>
      </c>
      <c r="M125" s="62">
        <v>1</v>
      </c>
      <c r="N125" s="62">
        <v>1</v>
      </c>
      <c r="O125" s="68">
        <v>14</v>
      </c>
      <c r="P125" s="62">
        <v>0</v>
      </c>
      <c r="Q125" s="62">
        <v>0</v>
      </c>
      <c r="R125" s="62">
        <v>10</v>
      </c>
      <c r="S125" s="62">
        <v>16</v>
      </c>
      <c r="T125" s="62">
        <v>0</v>
      </c>
      <c r="U125" s="62">
        <v>10</v>
      </c>
      <c r="V125" s="62">
        <v>0</v>
      </c>
      <c r="W125" s="62">
        <v>0</v>
      </c>
      <c r="X125" s="62">
        <v>16</v>
      </c>
      <c r="Y125" s="62"/>
      <c r="Z125" s="62"/>
      <c r="AA125" s="67">
        <f t="shared" si="3"/>
        <v>75</v>
      </c>
      <c r="AB125" s="64">
        <f t="shared" ref="AB125:AC125" si="122">SUMIF($E$14:$N$14,"CO1",E125:N125)+IF(O125&gt;=0,SUMPRODUCT(($O$14:$Z$14="CO1")*(O125:Z125)*MOD(COLUMN($O$14:$Z$14)-COLUMN($O$14)+1,2))+SUMPRODUCT(($P$14:$Z$14="CO1")*(P125:Z125)*MOD(COLUMN($P$14:$Z$14)-COLUMN($P$14)+1,2)))</f>
        <v>26</v>
      </c>
      <c r="AC125" s="64">
        <f t="shared" si="122"/>
        <v>28</v>
      </c>
      <c r="AD125" s="64">
        <f t="shared" si="5"/>
        <v>18</v>
      </c>
      <c r="AE125" s="64">
        <f t="shared" si="6"/>
        <v>0</v>
      </c>
      <c r="AF125" s="64">
        <f t="shared" si="22"/>
        <v>0</v>
      </c>
      <c r="AG125" s="64">
        <f t="shared" si="7"/>
        <v>0</v>
      </c>
      <c r="AH125" s="44">
        <f t="shared" si="8"/>
        <v>72</v>
      </c>
      <c r="AI125" s="65">
        <f t="shared" si="13"/>
        <v>65</v>
      </c>
      <c r="AJ125" s="65">
        <f t="shared" si="14"/>
        <v>70</v>
      </c>
      <c r="AK125" s="65">
        <f t="shared" si="10"/>
        <v>90</v>
      </c>
      <c r="AL125" s="65"/>
      <c r="AM125" s="65"/>
      <c r="AN125" s="65"/>
      <c r="AO125" s="40"/>
      <c r="AP125" s="40"/>
      <c r="AQ125" s="40"/>
      <c r="AR125" s="34"/>
      <c r="AS125" s="34"/>
      <c r="AT125" s="34"/>
      <c r="AU125" s="34"/>
      <c r="AV125" s="34"/>
      <c r="AW125" s="34"/>
      <c r="AX125" s="34"/>
      <c r="AY125" s="34"/>
      <c r="AZ125" s="34"/>
      <c r="BA125" s="34"/>
      <c r="BB125" s="34"/>
      <c r="BC125" s="34"/>
      <c r="BD125" s="34"/>
      <c r="BE125" s="34"/>
    </row>
    <row r="126" spans="1:57" ht="30" customHeight="1" x14ac:dyDescent="0.2">
      <c r="A126" s="59">
        <v>130</v>
      </c>
      <c r="B126" s="60">
        <f>'STUDENT NAMELIST'!B114</f>
        <v>211423243272</v>
      </c>
      <c r="C126" s="60" t="str">
        <f>'STUDENT NAMELIST'!C114</f>
        <v>2023PEC AI 210</v>
      </c>
      <c r="D126" s="61" t="str">
        <f>'STUDENT NAMELIST'!D114</f>
        <v>MEENAKSHI A S</v>
      </c>
      <c r="E126" s="62">
        <v>1</v>
      </c>
      <c r="F126" s="62">
        <v>2</v>
      </c>
      <c r="G126" s="62">
        <v>2</v>
      </c>
      <c r="H126" s="62">
        <v>0</v>
      </c>
      <c r="I126" s="62">
        <v>1</v>
      </c>
      <c r="J126" s="62">
        <v>0</v>
      </c>
      <c r="K126" s="62">
        <v>0</v>
      </c>
      <c r="L126" s="62">
        <v>1</v>
      </c>
      <c r="M126" s="62">
        <v>1</v>
      </c>
      <c r="N126" s="62">
        <v>0</v>
      </c>
      <c r="O126" s="68">
        <v>0</v>
      </c>
      <c r="P126" s="62">
        <v>15</v>
      </c>
      <c r="Q126" s="62">
        <v>14</v>
      </c>
      <c r="R126" s="62">
        <v>0</v>
      </c>
      <c r="S126" s="62">
        <v>0</v>
      </c>
      <c r="T126" s="62">
        <v>16</v>
      </c>
      <c r="U126" s="62">
        <v>0</v>
      </c>
      <c r="V126" s="62">
        <v>13</v>
      </c>
      <c r="W126" s="62">
        <v>7</v>
      </c>
      <c r="X126" s="62">
        <v>0</v>
      </c>
      <c r="Y126" s="62"/>
      <c r="Z126" s="62"/>
      <c r="AA126" s="67">
        <f t="shared" si="3"/>
        <v>73</v>
      </c>
      <c r="AB126" s="64">
        <f t="shared" ref="AB126:AC126" si="123">SUMIF($E$14:$N$14,"CO1",E126:N126)+IF(O126&gt;=0,SUMPRODUCT(($O$14:$Z$14="CO1")*(O126:Z126)*MOD(COLUMN($O$14:$Z$14)-COLUMN($O$14)+1,2))+SUMPRODUCT(($P$14:$Z$14="CO1")*(P126:Z126)*MOD(COLUMN($P$14:$Z$14)-COLUMN($P$14)+1,2)))</f>
        <v>34</v>
      </c>
      <c r="AC126" s="64">
        <f t="shared" si="123"/>
        <v>34</v>
      </c>
      <c r="AD126" s="64">
        <f t="shared" si="5"/>
        <v>8</v>
      </c>
      <c r="AE126" s="64">
        <f t="shared" si="6"/>
        <v>0</v>
      </c>
      <c r="AF126" s="64">
        <f t="shared" si="22"/>
        <v>0</v>
      </c>
      <c r="AG126" s="64">
        <f t="shared" si="7"/>
        <v>0</v>
      </c>
      <c r="AH126" s="44">
        <f t="shared" si="8"/>
        <v>76</v>
      </c>
      <c r="AI126" s="65">
        <f t="shared" si="13"/>
        <v>85</v>
      </c>
      <c r="AJ126" s="65">
        <f t="shared" si="14"/>
        <v>85</v>
      </c>
      <c r="AK126" s="65">
        <f t="shared" si="10"/>
        <v>40</v>
      </c>
      <c r="AL126" s="65"/>
      <c r="AM126" s="65"/>
      <c r="AN126" s="65"/>
      <c r="AO126" s="40"/>
      <c r="AP126" s="40"/>
      <c r="AQ126" s="40"/>
      <c r="AR126" s="34"/>
      <c r="AS126" s="34"/>
      <c r="AT126" s="34"/>
      <c r="AU126" s="34"/>
      <c r="AV126" s="34"/>
      <c r="AW126" s="34"/>
      <c r="AX126" s="34"/>
      <c r="AY126" s="34"/>
      <c r="AZ126" s="34"/>
      <c r="BA126" s="34"/>
      <c r="BB126" s="34"/>
      <c r="BC126" s="34"/>
      <c r="BD126" s="34"/>
      <c r="BE126" s="34"/>
    </row>
    <row r="127" spans="1:57" ht="30" customHeight="1" x14ac:dyDescent="0.2">
      <c r="A127" s="59">
        <v>131</v>
      </c>
      <c r="B127" s="60">
        <f>'STUDENT NAMELIST'!B115</f>
        <v>211423243273</v>
      </c>
      <c r="C127" s="60" t="str">
        <f>'STUDENT NAMELIST'!C115</f>
        <v>2023PEC AI 211</v>
      </c>
      <c r="D127" s="61" t="str">
        <f>'STUDENT NAMELIST'!D115</f>
        <v>MITHRA SHREE A</v>
      </c>
      <c r="E127" s="62">
        <v>0</v>
      </c>
      <c r="F127" s="62">
        <v>2</v>
      </c>
      <c r="G127" s="62">
        <v>2</v>
      </c>
      <c r="H127" s="62">
        <v>1</v>
      </c>
      <c r="I127" s="62">
        <v>1</v>
      </c>
      <c r="J127" s="62">
        <v>0</v>
      </c>
      <c r="K127" s="62">
        <v>2</v>
      </c>
      <c r="L127" s="62">
        <v>1</v>
      </c>
      <c r="M127" s="62">
        <v>0</v>
      </c>
      <c r="N127" s="62">
        <v>0</v>
      </c>
      <c r="O127" s="68">
        <v>16</v>
      </c>
      <c r="P127" s="62">
        <v>0</v>
      </c>
      <c r="Q127" s="62">
        <v>0</v>
      </c>
      <c r="R127" s="62">
        <v>16</v>
      </c>
      <c r="S127" s="62">
        <v>14</v>
      </c>
      <c r="T127" s="62">
        <v>0</v>
      </c>
      <c r="U127" s="62">
        <v>16</v>
      </c>
      <c r="V127" s="62">
        <v>0</v>
      </c>
      <c r="W127" s="62">
        <v>0</v>
      </c>
      <c r="X127" s="62">
        <v>9</v>
      </c>
      <c r="Y127" s="62"/>
      <c r="Z127" s="62"/>
      <c r="AA127" s="67">
        <f t="shared" si="3"/>
        <v>80</v>
      </c>
      <c r="AB127" s="64">
        <f t="shared" ref="AB127:AC127" si="124">SUMIF($E$14:$N$14,"CO1",E127:N127)+IF(O127&gt;=0,SUMPRODUCT(($O$14:$Z$14="CO1")*(O127:Z127)*MOD(COLUMN($O$14:$Z$14)-COLUMN($O$14)+1,2))+SUMPRODUCT(($P$14:$Z$14="CO1")*(P127:Z127)*MOD(COLUMN($P$14:$Z$14)-COLUMN($P$14)+1,2)))</f>
        <v>37</v>
      </c>
      <c r="AC127" s="64">
        <f t="shared" si="124"/>
        <v>36</v>
      </c>
      <c r="AD127" s="64">
        <f t="shared" si="5"/>
        <v>9</v>
      </c>
      <c r="AE127" s="64">
        <f t="shared" si="6"/>
        <v>0</v>
      </c>
      <c r="AF127" s="64">
        <f t="shared" si="22"/>
        <v>0</v>
      </c>
      <c r="AG127" s="64">
        <f t="shared" si="7"/>
        <v>0</v>
      </c>
      <c r="AH127" s="44">
        <f t="shared" si="8"/>
        <v>82</v>
      </c>
      <c r="AI127" s="65">
        <f t="shared" si="13"/>
        <v>92.5</v>
      </c>
      <c r="AJ127" s="65">
        <f t="shared" si="14"/>
        <v>90</v>
      </c>
      <c r="AK127" s="65">
        <f t="shared" si="10"/>
        <v>45</v>
      </c>
      <c r="AL127" s="65"/>
      <c r="AM127" s="65"/>
      <c r="AN127" s="65"/>
      <c r="AO127" s="40"/>
      <c r="AP127" s="40"/>
      <c r="AQ127" s="40"/>
      <c r="AR127" s="34"/>
      <c r="AS127" s="34"/>
      <c r="AT127" s="34"/>
      <c r="AU127" s="34"/>
      <c r="AV127" s="34"/>
      <c r="AW127" s="34"/>
      <c r="AX127" s="34"/>
      <c r="AY127" s="34"/>
      <c r="AZ127" s="34"/>
      <c r="BA127" s="34"/>
      <c r="BB127" s="34"/>
      <c r="BC127" s="34"/>
      <c r="BD127" s="34"/>
      <c r="BE127" s="34"/>
    </row>
    <row r="128" spans="1:57" ht="30" customHeight="1" x14ac:dyDescent="0.2">
      <c r="A128" s="59">
        <v>134</v>
      </c>
      <c r="B128" s="60">
        <f>'STUDENT NAMELIST'!B116</f>
        <v>211423243284</v>
      </c>
      <c r="C128" s="60" t="str">
        <f>'STUDENT NAMELIST'!C116</f>
        <v>2023PEC AI 212</v>
      </c>
      <c r="D128" s="61" t="str">
        <f>'STUDENT NAMELIST'!D116</f>
        <v>MOHANA PRIYA V</v>
      </c>
      <c r="E128" s="62">
        <v>0</v>
      </c>
      <c r="F128" s="62">
        <v>2</v>
      </c>
      <c r="G128" s="62">
        <v>0</v>
      </c>
      <c r="H128" s="62">
        <v>2</v>
      </c>
      <c r="I128" s="62">
        <v>0</v>
      </c>
      <c r="J128" s="62">
        <v>0</v>
      </c>
      <c r="K128" s="62">
        <v>1</v>
      </c>
      <c r="L128" s="62">
        <v>2</v>
      </c>
      <c r="M128" s="62">
        <v>2</v>
      </c>
      <c r="N128" s="62">
        <v>0</v>
      </c>
      <c r="O128" s="69">
        <v>16</v>
      </c>
      <c r="P128" s="59">
        <v>0</v>
      </c>
      <c r="Q128" s="59">
        <v>0</v>
      </c>
      <c r="R128" s="59">
        <v>16</v>
      </c>
      <c r="S128" s="59">
        <v>14</v>
      </c>
      <c r="T128" s="59">
        <v>0</v>
      </c>
      <c r="U128" s="59">
        <v>16</v>
      </c>
      <c r="V128" s="59">
        <v>0</v>
      </c>
      <c r="W128" s="59">
        <v>0</v>
      </c>
      <c r="X128" s="59">
        <v>9</v>
      </c>
      <c r="Y128" s="62"/>
      <c r="Z128" s="62"/>
      <c r="AA128" s="67">
        <f t="shared" si="3"/>
        <v>80</v>
      </c>
      <c r="AB128" s="64">
        <f t="shared" ref="AB128:AC128" si="125">SUMIF($E$14:$N$14,"CO1",E128:N128)+IF(O128&gt;=0,SUMPRODUCT(($O$14:$Z$14="CO1")*(O128:Z128)*MOD(COLUMN($O$14:$Z$14)-COLUMN($O$14)+1,2))+SUMPRODUCT(($P$14:$Z$14="CO1")*(P128:Z128)*MOD(COLUMN($P$14:$Z$14)-COLUMN($P$14)+1,2)))</f>
        <v>36</v>
      </c>
      <c r="AC128" s="64">
        <f t="shared" si="125"/>
        <v>34</v>
      </c>
      <c r="AD128" s="64">
        <f t="shared" si="5"/>
        <v>11</v>
      </c>
      <c r="AE128" s="64">
        <f t="shared" si="6"/>
        <v>0</v>
      </c>
      <c r="AF128" s="64">
        <f t="shared" si="22"/>
        <v>0</v>
      </c>
      <c r="AG128" s="64">
        <f t="shared" si="7"/>
        <v>0</v>
      </c>
      <c r="AH128" s="44">
        <f t="shared" si="8"/>
        <v>81</v>
      </c>
      <c r="AI128" s="65">
        <f t="shared" si="13"/>
        <v>90</v>
      </c>
      <c r="AJ128" s="65">
        <f t="shared" si="14"/>
        <v>85</v>
      </c>
      <c r="AK128" s="65">
        <f t="shared" si="10"/>
        <v>55.000000000000007</v>
      </c>
      <c r="AL128" s="65"/>
      <c r="AM128" s="65"/>
      <c r="AN128" s="65"/>
      <c r="AO128" s="40"/>
      <c r="AP128" s="40"/>
      <c r="AQ128" s="40"/>
      <c r="AR128" s="34"/>
      <c r="AS128" s="34"/>
      <c r="AT128" s="34"/>
      <c r="AU128" s="34"/>
      <c r="AV128" s="34"/>
      <c r="AW128" s="34"/>
      <c r="AX128" s="34"/>
      <c r="AY128" s="34"/>
      <c r="AZ128" s="34"/>
      <c r="BA128" s="34"/>
      <c r="BB128" s="34"/>
      <c r="BC128" s="34"/>
      <c r="BD128" s="34"/>
      <c r="BE128" s="34"/>
    </row>
    <row r="129" spans="1:57" ht="30" customHeight="1" x14ac:dyDescent="0.2">
      <c r="A129" s="59">
        <v>136</v>
      </c>
      <c r="B129" s="60">
        <f>'STUDENT NAMELIST'!B117</f>
        <v>211423243290</v>
      </c>
      <c r="C129" s="60" t="str">
        <f>'STUDENT NAMELIST'!C117</f>
        <v>2023PEC AI 213</v>
      </c>
      <c r="D129" s="61" t="str">
        <f>'STUDENT NAMELIST'!D117</f>
        <v>MONISHA K</v>
      </c>
      <c r="E129" s="62">
        <v>1</v>
      </c>
      <c r="F129" s="62">
        <v>0</v>
      </c>
      <c r="G129" s="62">
        <v>2</v>
      </c>
      <c r="H129" s="62">
        <v>0</v>
      </c>
      <c r="I129" s="62">
        <v>2</v>
      </c>
      <c r="J129" s="62">
        <v>0</v>
      </c>
      <c r="K129" s="62">
        <v>2</v>
      </c>
      <c r="L129" s="62">
        <v>0</v>
      </c>
      <c r="M129" s="62">
        <v>1</v>
      </c>
      <c r="N129" s="62">
        <v>1</v>
      </c>
      <c r="O129" s="69">
        <v>0</v>
      </c>
      <c r="P129" s="59">
        <v>13</v>
      </c>
      <c r="Q129" s="59">
        <v>14</v>
      </c>
      <c r="R129" s="59">
        <v>0</v>
      </c>
      <c r="S129" s="59">
        <v>0</v>
      </c>
      <c r="T129" s="59">
        <v>14</v>
      </c>
      <c r="U129" s="59">
        <v>0</v>
      </c>
      <c r="V129" s="59">
        <v>14</v>
      </c>
      <c r="W129" s="59">
        <v>8</v>
      </c>
      <c r="X129" s="59">
        <v>0</v>
      </c>
      <c r="Y129" s="62"/>
      <c r="Z129" s="62"/>
      <c r="AA129" s="67">
        <f t="shared" si="3"/>
        <v>72</v>
      </c>
      <c r="AB129" s="64">
        <f t="shared" ref="AB129:AC129" si="126">SUMIF($E$14:$N$14,"CO1",E129:N129)+IF(O129&gt;=0,SUMPRODUCT(($O$14:$Z$14="CO1")*(O129:Z129)*MOD(COLUMN($O$14:$Z$14)-COLUMN($O$14)+1,2))+SUMPRODUCT(($P$14:$Z$14="CO1")*(P129:Z129)*MOD(COLUMN($P$14:$Z$14)-COLUMN($P$14)+1,2)))</f>
        <v>30</v>
      </c>
      <c r="AC129" s="64">
        <f t="shared" si="126"/>
        <v>31</v>
      </c>
      <c r="AD129" s="64">
        <f t="shared" si="5"/>
        <v>10</v>
      </c>
      <c r="AE129" s="64">
        <f t="shared" si="6"/>
        <v>0</v>
      </c>
      <c r="AF129" s="64">
        <f t="shared" si="22"/>
        <v>0</v>
      </c>
      <c r="AG129" s="64">
        <f t="shared" si="7"/>
        <v>0</v>
      </c>
      <c r="AH129" s="44">
        <f t="shared" si="8"/>
        <v>71</v>
      </c>
      <c r="AI129" s="65">
        <f t="shared" si="13"/>
        <v>75</v>
      </c>
      <c r="AJ129" s="65">
        <f t="shared" si="14"/>
        <v>77.5</v>
      </c>
      <c r="AK129" s="65">
        <f t="shared" si="10"/>
        <v>50</v>
      </c>
      <c r="AL129" s="65"/>
      <c r="AM129" s="65"/>
      <c r="AN129" s="65"/>
      <c r="AO129" s="40"/>
      <c r="AP129" s="40"/>
      <c r="AQ129" s="40"/>
      <c r="AR129" s="34"/>
      <c r="AS129" s="34"/>
      <c r="AT129" s="34"/>
      <c r="AU129" s="34"/>
      <c r="AV129" s="34"/>
      <c r="AW129" s="34"/>
      <c r="AX129" s="34"/>
      <c r="AY129" s="34"/>
      <c r="AZ129" s="34"/>
      <c r="BA129" s="34"/>
      <c r="BB129" s="34"/>
      <c r="BC129" s="34"/>
      <c r="BD129" s="34"/>
      <c r="BE129" s="34"/>
    </row>
    <row r="130" spans="1:57" ht="30" customHeight="1" x14ac:dyDescent="0.2">
      <c r="A130" s="59">
        <v>134</v>
      </c>
      <c r="B130" s="60">
        <f>'STUDENT NAMELIST'!B118</f>
        <v>211423243291</v>
      </c>
      <c r="C130" s="60" t="str">
        <f>'STUDENT NAMELIST'!C118</f>
        <v>2023PEC AI 214</v>
      </c>
      <c r="D130" s="61" t="str">
        <f>'STUDENT NAMELIST'!D118</f>
        <v>MONISHA P</v>
      </c>
      <c r="E130" s="62">
        <v>1</v>
      </c>
      <c r="F130" s="62">
        <v>0</v>
      </c>
      <c r="G130" s="62">
        <v>0</v>
      </c>
      <c r="H130" s="62">
        <v>1</v>
      </c>
      <c r="I130" s="62">
        <v>2</v>
      </c>
      <c r="J130" s="62">
        <v>0</v>
      </c>
      <c r="K130" s="62">
        <v>0</v>
      </c>
      <c r="L130" s="62">
        <v>2</v>
      </c>
      <c r="M130" s="62">
        <v>2</v>
      </c>
      <c r="N130" s="62">
        <v>2</v>
      </c>
      <c r="O130" s="69">
        <v>0</v>
      </c>
      <c r="P130" s="59">
        <v>16</v>
      </c>
      <c r="Q130" s="59">
        <v>16</v>
      </c>
      <c r="R130" s="59">
        <v>0</v>
      </c>
      <c r="S130" s="59">
        <v>4</v>
      </c>
      <c r="T130" s="59">
        <v>0</v>
      </c>
      <c r="U130" s="59">
        <v>16</v>
      </c>
      <c r="V130" s="59">
        <v>0</v>
      </c>
      <c r="W130" s="59">
        <v>0</v>
      </c>
      <c r="X130" s="59">
        <v>16</v>
      </c>
      <c r="Y130" s="62"/>
      <c r="Z130" s="62"/>
      <c r="AA130" s="67">
        <f t="shared" si="3"/>
        <v>78</v>
      </c>
      <c r="AB130" s="64">
        <f t="shared" ref="AB130:AC130" si="127">SUMIF($E$14:$N$14,"CO1",E130:N130)+IF(O130&gt;=0,SUMPRODUCT(($O$14:$Z$14="CO1")*(O130:Z130)*MOD(COLUMN($O$14:$Z$14)-COLUMN($O$14)+1,2))+SUMPRODUCT(($P$14:$Z$14="CO1")*(P130:Z130)*MOD(COLUMN($P$14:$Z$14)-COLUMN($P$14)+1,2)))</f>
        <v>34</v>
      </c>
      <c r="AC130" s="64">
        <f t="shared" si="127"/>
        <v>39</v>
      </c>
      <c r="AD130" s="64">
        <f t="shared" si="5"/>
        <v>20</v>
      </c>
      <c r="AE130" s="64">
        <f t="shared" si="6"/>
        <v>0</v>
      </c>
      <c r="AF130" s="64">
        <f t="shared" si="22"/>
        <v>0</v>
      </c>
      <c r="AG130" s="64">
        <f t="shared" si="7"/>
        <v>0</v>
      </c>
      <c r="AH130" s="44">
        <f t="shared" si="8"/>
        <v>93</v>
      </c>
      <c r="AI130" s="65">
        <f t="shared" si="13"/>
        <v>85</v>
      </c>
      <c r="AJ130" s="65">
        <f t="shared" si="14"/>
        <v>97.5</v>
      </c>
      <c r="AK130" s="65">
        <f t="shared" si="10"/>
        <v>100</v>
      </c>
      <c r="AL130" s="65"/>
      <c r="AM130" s="65"/>
      <c r="AN130" s="65"/>
      <c r="AO130" s="40"/>
      <c r="AP130" s="40"/>
      <c r="AQ130" s="40"/>
      <c r="AR130" s="34"/>
      <c r="AS130" s="34"/>
      <c r="AT130" s="34"/>
      <c r="AU130" s="34"/>
      <c r="AV130" s="34"/>
      <c r="AW130" s="34"/>
      <c r="AX130" s="34"/>
      <c r="AY130" s="34"/>
      <c r="AZ130" s="34"/>
      <c r="BA130" s="34"/>
      <c r="BB130" s="34"/>
      <c r="BC130" s="34"/>
      <c r="BD130" s="34"/>
      <c r="BE130" s="34"/>
    </row>
    <row r="131" spans="1:57" ht="30" customHeight="1" x14ac:dyDescent="0.2">
      <c r="A131" s="59">
        <v>135</v>
      </c>
      <c r="B131" s="60">
        <f>'STUDENT NAMELIST'!B119</f>
        <v>211423243293</v>
      </c>
      <c r="C131" s="60" t="str">
        <f>'STUDENT NAMELIST'!C119</f>
        <v>2023PEC AI 215</v>
      </c>
      <c r="D131" s="61" t="str">
        <f>'STUDENT NAMELIST'!D119</f>
        <v>MOUNICA E</v>
      </c>
      <c r="E131" s="62">
        <v>2</v>
      </c>
      <c r="F131" s="62">
        <v>0</v>
      </c>
      <c r="G131" s="62">
        <v>1</v>
      </c>
      <c r="H131" s="62">
        <v>2</v>
      </c>
      <c r="I131" s="62">
        <v>2</v>
      </c>
      <c r="J131" s="62">
        <v>0</v>
      </c>
      <c r="K131" s="62">
        <v>0</v>
      </c>
      <c r="L131" s="62">
        <v>2</v>
      </c>
      <c r="M131" s="62">
        <v>2</v>
      </c>
      <c r="N131" s="62">
        <v>0</v>
      </c>
      <c r="O131" s="69">
        <v>0</v>
      </c>
      <c r="P131" s="59">
        <v>15</v>
      </c>
      <c r="Q131" s="59">
        <v>16</v>
      </c>
      <c r="R131" s="59">
        <v>0</v>
      </c>
      <c r="S131" s="59">
        <v>0</v>
      </c>
      <c r="T131" s="59">
        <v>12</v>
      </c>
      <c r="U131" s="59">
        <v>0</v>
      </c>
      <c r="V131" s="59">
        <v>10</v>
      </c>
      <c r="W131" s="59">
        <v>16</v>
      </c>
      <c r="X131" s="59">
        <v>0</v>
      </c>
      <c r="Y131" s="62"/>
      <c r="Z131" s="62"/>
      <c r="AA131" s="67">
        <f t="shared" si="3"/>
        <v>80</v>
      </c>
      <c r="AB131" s="64">
        <f t="shared" ref="AB131:AC131" si="128">SUMIF($E$14:$N$14,"CO1",E131:N131)+IF(O131&gt;=0,SUMPRODUCT(($O$14:$Z$14="CO1")*(O131:Z131)*MOD(COLUMN($O$14:$Z$14)-COLUMN($O$14)+1,2))+SUMPRODUCT(($P$14:$Z$14="CO1")*(P131:Z131)*MOD(COLUMN($P$14:$Z$14)-COLUMN($P$14)+1,2)))</f>
        <v>36</v>
      </c>
      <c r="AC131" s="64">
        <f t="shared" si="128"/>
        <v>36</v>
      </c>
      <c r="AD131" s="64">
        <f t="shared" si="5"/>
        <v>18</v>
      </c>
      <c r="AE131" s="64">
        <f t="shared" si="6"/>
        <v>0</v>
      </c>
      <c r="AF131" s="64">
        <f t="shared" si="22"/>
        <v>0</v>
      </c>
      <c r="AG131" s="64">
        <f t="shared" si="7"/>
        <v>0</v>
      </c>
      <c r="AH131" s="44">
        <f t="shared" si="8"/>
        <v>90</v>
      </c>
      <c r="AI131" s="65">
        <f t="shared" si="13"/>
        <v>90</v>
      </c>
      <c r="AJ131" s="65">
        <f t="shared" si="14"/>
        <v>90</v>
      </c>
      <c r="AK131" s="65">
        <f t="shared" si="10"/>
        <v>90</v>
      </c>
      <c r="AL131" s="65"/>
      <c r="AM131" s="65"/>
      <c r="AN131" s="65"/>
      <c r="AO131" s="40"/>
      <c r="AP131" s="40"/>
      <c r="AQ131" s="40"/>
      <c r="AR131" s="34"/>
      <c r="AS131" s="34"/>
      <c r="AT131" s="34"/>
      <c r="AU131" s="34"/>
      <c r="AV131" s="34"/>
      <c r="AW131" s="34"/>
      <c r="AX131" s="34"/>
      <c r="AY131" s="34"/>
      <c r="AZ131" s="34"/>
      <c r="BA131" s="34"/>
      <c r="BB131" s="34"/>
      <c r="BC131" s="34"/>
      <c r="BD131" s="34"/>
      <c r="BE131" s="34"/>
    </row>
    <row r="132" spans="1:57" ht="30" customHeight="1" x14ac:dyDescent="0.2">
      <c r="A132" s="59">
        <v>136</v>
      </c>
      <c r="B132" s="60">
        <f>'STUDENT NAMELIST'!B120</f>
        <v>211423243296</v>
      </c>
      <c r="C132" s="60" t="str">
        <f>'STUDENT NAMELIST'!C120</f>
        <v>2023PEC AI 216</v>
      </c>
      <c r="D132" s="61" t="str">
        <f>'STUDENT NAMELIST'!D120</f>
        <v>MUTHULAKSHMI A</v>
      </c>
      <c r="E132" s="62">
        <v>0</v>
      </c>
      <c r="F132" s="62">
        <v>0</v>
      </c>
      <c r="G132" s="62">
        <v>0</v>
      </c>
      <c r="H132" s="62">
        <v>2</v>
      </c>
      <c r="I132" s="62">
        <v>2</v>
      </c>
      <c r="J132" s="62">
        <v>2</v>
      </c>
      <c r="K132" s="62">
        <v>0</v>
      </c>
      <c r="L132" s="62">
        <v>2</v>
      </c>
      <c r="M132" s="62">
        <v>0</v>
      </c>
      <c r="N132" s="62">
        <v>2</v>
      </c>
      <c r="O132" s="69">
        <v>13</v>
      </c>
      <c r="P132" s="59">
        <v>0</v>
      </c>
      <c r="Q132" s="59">
        <v>0</v>
      </c>
      <c r="R132" s="59">
        <v>12</v>
      </c>
      <c r="S132" s="59">
        <v>12</v>
      </c>
      <c r="T132" s="59">
        <v>0</v>
      </c>
      <c r="U132" s="59">
        <v>16</v>
      </c>
      <c r="V132" s="59">
        <v>0</v>
      </c>
      <c r="W132" s="59">
        <v>0</v>
      </c>
      <c r="X132" s="59">
        <v>14</v>
      </c>
      <c r="Y132" s="62"/>
      <c r="Z132" s="62"/>
      <c r="AA132" s="67">
        <f t="shared" si="3"/>
        <v>77</v>
      </c>
      <c r="AB132" s="64">
        <f t="shared" ref="AB132:AC132" si="129">SUMIF($E$14:$N$14,"CO1",E132:N132)+IF(O132&gt;=0,SUMPRODUCT(($O$14:$Z$14="CO1")*(O132:Z132)*MOD(COLUMN($O$14:$Z$14)-COLUMN($O$14)+1,2))+SUMPRODUCT(($P$14:$Z$14="CO1")*(P132:Z132)*MOD(COLUMN($P$14:$Z$14)-COLUMN($P$14)+1,2)))</f>
        <v>27</v>
      </c>
      <c r="AC132" s="64">
        <f t="shared" si="129"/>
        <v>28</v>
      </c>
      <c r="AD132" s="64">
        <f t="shared" si="5"/>
        <v>16</v>
      </c>
      <c r="AE132" s="64">
        <f t="shared" si="6"/>
        <v>0</v>
      </c>
      <c r="AF132" s="64">
        <f t="shared" si="22"/>
        <v>0</v>
      </c>
      <c r="AG132" s="64">
        <f t="shared" si="7"/>
        <v>0</v>
      </c>
      <c r="AH132" s="44">
        <f t="shared" si="8"/>
        <v>71</v>
      </c>
      <c r="AI132" s="65">
        <f t="shared" si="13"/>
        <v>67.5</v>
      </c>
      <c r="AJ132" s="65">
        <f t="shared" si="14"/>
        <v>70</v>
      </c>
      <c r="AK132" s="65">
        <f t="shared" si="10"/>
        <v>80</v>
      </c>
      <c r="AL132" s="65"/>
      <c r="AM132" s="65"/>
      <c r="AN132" s="65"/>
      <c r="AO132" s="40"/>
      <c r="AP132" s="40"/>
      <c r="AQ132" s="40"/>
      <c r="AR132" s="34"/>
      <c r="AS132" s="34"/>
      <c r="AT132" s="34"/>
      <c r="AU132" s="34"/>
      <c r="AV132" s="34"/>
      <c r="AW132" s="34"/>
      <c r="AX132" s="34"/>
      <c r="AY132" s="34"/>
      <c r="AZ132" s="34"/>
      <c r="BA132" s="34"/>
      <c r="BB132" s="34"/>
      <c r="BC132" s="34"/>
      <c r="BD132" s="34"/>
      <c r="BE132" s="34"/>
    </row>
    <row r="133" spans="1:57" ht="30" customHeight="1" x14ac:dyDescent="0.2">
      <c r="A133" s="59">
        <v>138</v>
      </c>
      <c r="B133" s="60">
        <f>'STUDENT NAMELIST'!B121</f>
        <v>211423243297</v>
      </c>
      <c r="C133" s="60" t="str">
        <f>'STUDENT NAMELIST'!C121</f>
        <v>2023PEC AI 217</v>
      </c>
      <c r="D133" s="61" t="str">
        <f>'STUDENT NAMELIST'!D121</f>
        <v>NANCY ANGEL J</v>
      </c>
      <c r="E133" s="62">
        <v>1</v>
      </c>
      <c r="F133" s="62">
        <v>0</v>
      </c>
      <c r="G133" s="62">
        <v>2</v>
      </c>
      <c r="H133" s="62">
        <v>1</v>
      </c>
      <c r="I133" s="62">
        <v>1</v>
      </c>
      <c r="J133" s="62">
        <v>0</v>
      </c>
      <c r="K133" s="62">
        <v>0</v>
      </c>
      <c r="L133" s="62">
        <v>2</v>
      </c>
      <c r="M133" s="62">
        <v>2</v>
      </c>
      <c r="N133" s="62">
        <v>2</v>
      </c>
      <c r="O133" s="69">
        <v>16</v>
      </c>
      <c r="P133" s="59">
        <v>0</v>
      </c>
      <c r="Q133" s="59">
        <v>0</v>
      </c>
      <c r="R133" s="59">
        <v>8</v>
      </c>
      <c r="S133" s="59">
        <v>14</v>
      </c>
      <c r="T133" s="59">
        <v>0</v>
      </c>
      <c r="U133" s="59">
        <v>16</v>
      </c>
      <c r="V133" s="59">
        <v>0</v>
      </c>
      <c r="W133" s="59">
        <v>0</v>
      </c>
      <c r="X133" s="59">
        <v>16</v>
      </c>
      <c r="Y133" s="62"/>
      <c r="Z133" s="62"/>
      <c r="AA133" s="67">
        <f t="shared" si="3"/>
        <v>81</v>
      </c>
      <c r="AB133" s="64">
        <f t="shared" ref="AB133:AC133" si="130">SUMIF($E$14:$N$14,"CO1",E133:N133)+IF(O133&gt;=0,SUMPRODUCT(($O$14:$Z$14="CO1")*(O133:Z133)*MOD(COLUMN($O$14:$Z$14)-COLUMN($O$14)+1,2))+SUMPRODUCT(($P$14:$Z$14="CO1")*(P133:Z133)*MOD(COLUMN($P$14:$Z$14)-COLUMN($P$14)+1,2)))</f>
        <v>28</v>
      </c>
      <c r="AC133" s="64">
        <f t="shared" si="130"/>
        <v>26</v>
      </c>
      <c r="AD133" s="64">
        <f t="shared" si="5"/>
        <v>20</v>
      </c>
      <c r="AE133" s="64">
        <f t="shared" si="6"/>
        <v>0</v>
      </c>
      <c r="AF133" s="64">
        <f t="shared" si="22"/>
        <v>0</v>
      </c>
      <c r="AG133" s="64">
        <f t="shared" si="7"/>
        <v>0</v>
      </c>
      <c r="AH133" s="44">
        <f t="shared" si="8"/>
        <v>74</v>
      </c>
      <c r="AI133" s="65">
        <f t="shared" si="13"/>
        <v>70</v>
      </c>
      <c r="AJ133" s="65">
        <f t="shared" si="14"/>
        <v>65</v>
      </c>
      <c r="AK133" s="65">
        <f t="shared" si="10"/>
        <v>100</v>
      </c>
      <c r="AL133" s="65"/>
      <c r="AM133" s="65"/>
      <c r="AN133" s="65"/>
      <c r="AO133" s="40"/>
      <c r="AP133" s="40"/>
      <c r="AQ133" s="40"/>
      <c r="AR133" s="34"/>
      <c r="AS133" s="34"/>
      <c r="AT133" s="34"/>
      <c r="AU133" s="34"/>
      <c r="AV133" s="34"/>
      <c r="AW133" s="34"/>
      <c r="AX133" s="34"/>
      <c r="AY133" s="34"/>
      <c r="AZ133" s="34"/>
      <c r="BA133" s="34"/>
      <c r="BB133" s="34"/>
      <c r="BC133" s="34"/>
      <c r="BD133" s="34"/>
      <c r="BE133" s="34"/>
    </row>
    <row r="134" spans="1:57" ht="30" customHeight="1" x14ac:dyDescent="0.2">
      <c r="A134" s="59">
        <v>138</v>
      </c>
      <c r="B134" s="60">
        <f>'STUDENT NAMELIST'!B122</f>
        <v>211423243308</v>
      </c>
      <c r="C134" s="60" t="str">
        <f>'STUDENT NAMELIST'!C122</f>
        <v>2023PEC AI 218</v>
      </c>
      <c r="D134" s="61" t="str">
        <f>'STUDENT NAMELIST'!D122</f>
        <v>NIKHITHA A</v>
      </c>
      <c r="E134" s="62">
        <v>2</v>
      </c>
      <c r="F134" s="62">
        <v>1</v>
      </c>
      <c r="G134" s="62">
        <v>1</v>
      </c>
      <c r="H134" s="62">
        <v>2</v>
      </c>
      <c r="I134" s="62">
        <v>0</v>
      </c>
      <c r="J134" s="62">
        <v>0</v>
      </c>
      <c r="K134" s="62">
        <v>2</v>
      </c>
      <c r="L134" s="62">
        <v>1</v>
      </c>
      <c r="M134" s="62">
        <v>0</v>
      </c>
      <c r="N134" s="62">
        <v>1</v>
      </c>
      <c r="O134" s="68">
        <v>0</v>
      </c>
      <c r="P134" s="62">
        <v>14</v>
      </c>
      <c r="Q134" s="62">
        <v>16</v>
      </c>
      <c r="R134" s="62">
        <v>0</v>
      </c>
      <c r="S134" s="62">
        <v>0</v>
      </c>
      <c r="T134" s="62">
        <v>16</v>
      </c>
      <c r="U134" s="62">
        <v>0</v>
      </c>
      <c r="V134" s="62">
        <v>16</v>
      </c>
      <c r="W134" s="62">
        <v>8</v>
      </c>
      <c r="X134" s="62">
        <v>0</v>
      </c>
      <c r="Y134" s="62"/>
      <c r="Z134" s="62"/>
      <c r="AA134" s="67">
        <f t="shared" si="3"/>
        <v>80</v>
      </c>
      <c r="AB134" s="64">
        <f t="shared" ref="AB134:AC134" si="131">SUMIF($E$14:$N$14,"CO1",E134:N134)+IF(O134&gt;=0,SUMPRODUCT(($O$14:$Z$14="CO1")*(O134:Z134)*MOD(COLUMN($O$14:$Z$14)-COLUMN($O$14)+1,2))+SUMPRODUCT(($P$14:$Z$14="CO1")*(P134:Z134)*MOD(COLUMN($P$14:$Z$14)-COLUMN($P$14)+1,2)))</f>
        <v>36</v>
      </c>
      <c r="AC134" s="64">
        <f t="shared" si="131"/>
        <v>34</v>
      </c>
      <c r="AD134" s="64">
        <f t="shared" si="5"/>
        <v>9</v>
      </c>
      <c r="AE134" s="64">
        <f t="shared" si="6"/>
        <v>0</v>
      </c>
      <c r="AF134" s="64">
        <f t="shared" si="22"/>
        <v>0</v>
      </c>
      <c r="AG134" s="64">
        <f t="shared" si="7"/>
        <v>0</v>
      </c>
      <c r="AH134" s="44">
        <f t="shared" si="8"/>
        <v>79</v>
      </c>
      <c r="AI134" s="65">
        <f t="shared" si="13"/>
        <v>90</v>
      </c>
      <c r="AJ134" s="65">
        <f t="shared" si="14"/>
        <v>85</v>
      </c>
      <c r="AK134" s="65">
        <f t="shared" si="10"/>
        <v>45</v>
      </c>
      <c r="AL134" s="65"/>
      <c r="AM134" s="65"/>
      <c r="AN134" s="65"/>
      <c r="AO134" s="40"/>
      <c r="AP134" s="40"/>
      <c r="AQ134" s="40"/>
      <c r="AR134" s="34"/>
      <c r="AS134" s="34"/>
      <c r="AT134" s="34"/>
      <c r="AU134" s="34"/>
      <c r="AV134" s="34"/>
      <c r="AW134" s="34"/>
      <c r="AX134" s="34"/>
      <c r="AY134" s="34"/>
      <c r="AZ134" s="34"/>
      <c r="BA134" s="34"/>
      <c r="BB134" s="34"/>
      <c r="BC134" s="34"/>
      <c r="BD134" s="34"/>
      <c r="BE134" s="34"/>
    </row>
    <row r="135" spans="1:57" ht="30" customHeight="1" x14ac:dyDescent="0.2">
      <c r="A135" s="59">
        <v>139</v>
      </c>
      <c r="B135" s="60">
        <f>'STUDENT NAMELIST'!B123</f>
        <v>211423243315</v>
      </c>
      <c r="C135" s="60" t="str">
        <f>'STUDENT NAMELIST'!C123</f>
        <v>2023PEC AI 219</v>
      </c>
      <c r="D135" s="61" t="str">
        <f>'STUDENT NAMELIST'!D123</f>
        <v>NITHYA SREE V</v>
      </c>
      <c r="E135" s="62">
        <v>2</v>
      </c>
      <c r="F135" s="62">
        <v>0</v>
      </c>
      <c r="G135" s="62">
        <v>0</v>
      </c>
      <c r="H135" s="62">
        <v>1</v>
      </c>
      <c r="I135" s="62">
        <v>0</v>
      </c>
      <c r="J135" s="62">
        <v>2</v>
      </c>
      <c r="K135" s="62">
        <v>0</v>
      </c>
      <c r="L135" s="62">
        <v>2</v>
      </c>
      <c r="M135" s="62">
        <v>2</v>
      </c>
      <c r="N135" s="62">
        <v>0</v>
      </c>
      <c r="O135" s="68">
        <v>16</v>
      </c>
      <c r="P135" s="62">
        <v>0</v>
      </c>
      <c r="Q135" s="62">
        <v>0</v>
      </c>
      <c r="R135" s="62">
        <v>16</v>
      </c>
      <c r="S135" s="62">
        <v>13</v>
      </c>
      <c r="T135" s="62">
        <v>0</v>
      </c>
      <c r="U135" s="62">
        <v>16</v>
      </c>
      <c r="V135" s="62">
        <v>0</v>
      </c>
      <c r="W135" s="62">
        <v>0</v>
      </c>
      <c r="X135" s="62">
        <v>8</v>
      </c>
      <c r="Y135" s="62"/>
      <c r="Z135" s="62"/>
      <c r="AA135" s="67">
        <f t="shared" si="3"/>
        <v>78</v>
      </c>
      <c r="AB135" s="64">
        <f t="shared" ref="AB135:AC135" si="132">SUMIF($E$14:$N$14,"CO1",E135:N135)+IF(O135&gt;=0,SUMPRODUCT(($O$14:$Z$14="CO1")*(O135:Z135)*MOD(COLUMN($O$14:$Z$14)-COLUMN($O$14)+1,2))+SUMPRODUCT(($P$14:$Z$14="CO1")*(P135:Z135)*MOD(COLUMN($P$14:$Z$14)-COLUMN($P$14)+1,2)))</f>
        <v>35</v>
      </c>
      <c r="AC135" s="64">
        <f t="shared" si="132"/>
        <v>30</v>
      </c>
      <c r="AD135" s="64">
        <f t="shared" si="5"/>
        <v>10</v>
      </c>
      <c r="AE135" s="64">
        <f t="shared" si="6"/>
        <v>0</v>
      </c>
      <c r="AF135" s="64">
        <f t="shared" si="22"/>
        <v>0</v>
      </c>
      <c r="AG135" s="64">
        <f t="shared" si="7"/>
        <v>0</v>
      </c>
      <c r="AH135" s="44">
        <f t="shared" si="8"/>
        <v>75</v>
      </c>
      <c r="AI135" s="65">
        <f t="shared" si="13"/>
        <v>87.5</v>
      </c>
      <c r="AJ135" s="65">
        <f t="shared" si="14"/>
        <v>75</v>
      </c>
      <c r="AK135" s="65">
        <f t="shared" si="10"/>
        <v>50</v>
      </c>
      <c r="AL135" s="65"/>
      <c r="AM135" s="65"/>
      <c r="AN135" s="65"/>
      <c r="AO135" s="40"/>
      <c r="AP135" s="40"/>
      <c r="AQ135" s="40"/>
      <c r="AR135" s="34"/>
      <c r="AS135" s="34"/>
      <c r="AT135" s="34"/>
      <c r="AU135" s="34"/>
      <c r="AV135" s="34"/>
      <c r="AW135" s="34"/>
      <c r="AX135" s="34"/>
      <c r="AY135" s="34"/>
      <c r="AZ135" s="34"/>
      <c r="BA135" s="34"/>
      <c r="BB135" s="34"/>
      <c r="BC135" s="34"/>
      <c r="BD135" s="34"/>
      <c r="BE135" s="34"/>
    </row>
    <row r="136" spans="1:57" ht="30" customHeight="1" x14ac:dyDescent="0.2">
      <c r="A136" s="59">
        <v>140</v>
      </c>
      <c r="B136" s="60">
        <f>'STUDENT NAMELIST'!B124</f>
        <v>211423243316</v>
      </c>
      <c r="C136" s="60" t="str">
        <f>'STUDENT NAMELIST'!C124</f>
        <v>2023PEC AI 220</v>
      </c>
      <c r="D136" s="61" t="str">
        <f>'STUDENT NAMELIST'!D124</f>
        <v>NIVETHA J</v>
      </c>
      <c r="E136" s="62">
        <v>0</v>
      </c>
      <c r="F136" s="62">
        <v>2</v>
      </c>
      <c r="G136" s="62">
        <v>1</v>
      </c>
      <c r="H136" s="62">
        <v>2</v>
      </c>
      <c r="I136" s="62">
        <v>1</v>
      </c>
      <c r="J136" s="62">
        <v>1</v>
      </c>
      <c r="K136" s="62">
        <v>0</v>
      </c>
      <c r="L136" s="62">
        <v>1</v>
      </c>
      <c r="M136" s="62">
        <v>0</v>
      </c>
      <c r="N136" s="62">
        <v>1</v>
      </c>
      <c r="O136" s="68">
        <v>2</v>
      </c>
      <c r="P136" s="62">
        <v>16</v>
      </c>
      <c r="Q136" s="62">
        <v>15</v>
      </c>
      <c r="R136" s="62">
        <v>0</v>
      </c>
      <c r="S136" s="62">
        <v>0</v>
      </c>
      <c r="T136" s="62">
        <v>11</v>
      </c>
      <c r="U136" s="62">
        <v>0</v>
      </c>
      <c r="V136" s="62">
        <v>9</v>
      </c>
      <c r="W136" s="62">
        <v>13</v>
      </c>
      <c r="X136" s="62">
        <v>0</v>
      </c>
      <c r="Y136" s="62"/>
      <c r="Z136" s="62"/>
      <c r="AA136" s="67">
        <f t="shared" si="3"/>
        <v>75</v>
      </c>
      <c r="AB136" s="64">
        <f t="shared" ref="AB136:AC136" si="133">SUMIF($E$14:$N$14,"CO1",E136:N136)+IF(O136&gt;=0,SUMPRODUCT(($O$14:$Z$14="CO1")*(O136:Z136)*MOD(COLUMN($O$14:$Z$14)-COLUMN($O$14)+1,2))+SUMPRODUCT(($P$14:$Z$14="CO1")*(P136:Z136)*MOD(COLUMN($P$14:$Z$14)-COLUMN($P$14)+1,2)))</f>
        <v>38</v>
      </c>
      <c r="AC136" s="64">
        <f t="shared" si="133"/>
        <v>37</v>
      </c>
      <c r="AD136" s="64">
        <f t="shared" si="5"/>
        <v>14</v>
      </c>
      <c r="AE136" s="64">
        <f t="shared" si="6"/>
        <v>0</v>
      </c>
      <c r="AF136" s="64">
        <f t="shared" si="22"/>
        <v>0</v>
      </c>
      <c r="AG136" s="64">
        <f t="shared" si="7"/>
        <v>0</v>
      </c>
      <c r="AH136" s="44">
        <f t="shared" si="8"/>
        <v>89</v>
      </c>
      <c r="AI136" s="65">
        <f t="shared" si="13"/>
        <v>67.857142857142861</v>
      </c>
      <c r="AJ136" s="65">
        <f t="shared" si="14"/>
        <v>92.5</v>
      </c>
      <c r="AK136" s="65">
        <f t="shared" si="10"/>
        <v>70</v>
      </c>
      <c r="AL136" s="65"/>
      <c r="AM136" s="65"/>
      <c r="AN136" s="65"/>
      <c r="AO136" s="40"/>
      <c r="AP136" s="40"/>
      <c r="AQ136" s="40"/>
      <c r="AR136" s="34"/>
      <c r="AS136" s="34"/>
      <c r="AT136" s="34"/>
      <c r="AU136" s="34"/>
      <c r="AV136" s="34"/>
      <c r="AW136" s="34"/>
      <c r="AX136" s="34"/>
      <c r="AY136" s="34"/>
      <c r="AZ136" s="34"/>
      <c r="BA136" s="34"/>
      <c r="BB136" s="34"/>
      <c r="BC136" s="34"/>
      <c r="BD136" s="34"/>
      <c r="BE136" s="34"/>
    </row>
    <row r="137" spans="1:57" ht="30" customHeight="1" x14ac:dyDescent="0.2">
      <c r="A137" s="59">
        <v>141</v>
      </c>
      <c r="B137" s="60">
        <f>'STUDENT NAMELIST'!B125</f>
        <v>211423243317</v>
      </c>
      <c r="C137" s="60" t="str">
        <f>'STUDENT NAMELIST'!C125</f>
        <v>2023PEC AI 221</v>
      </c>
      <c r="D137" s="61" t="str">
        <f>'STUDENT NAMELIST'!D125</f>
        <v>NIVETHA R</v>
      </c>
      <c r="E137" s="62">
        <v>0</v>
      </c>
      <c r="F137" s="62">
        <v>1</v>
      </c>
      <c r="G137" s="62">
        <v>2</v>
      </c>
      <c r="H137" s="62">
        <v>2</v>
      </c>
      <c r="I137" s="62">
        <v>1</v>
      </c>
      <c r="J137" s="62">
        <v>0</v>
      </c>
      <c r="K137" s="62">
        <v>0</v>
      </c>
      <c r="L137" s="62">
        <v>1</v>
      </c>
      <c r="M137" s="62">
        <v>1</v>
      </c>
      <c r="N137" s="62">
        <v>0</v>
      </c>
      <c r="O137" s="68">
        <v>16</v>
      </c>
      <c r="P137" s="62">
        <v>0</v>
      </c>
      <c r="Q137" s="62">
        <v>0</v>
      </c>
      <c r="R137" s="62">
        <v>16</v>
      </c>
      <c r="S137" s="62">
        <v>13</v>
      </c>
      <c r="T137" s="62">
        <v>0</v>
      </c>
      <c r="U137" s="62">
        <v>16</v>
      </c>
      <c r="V137" s="62">
        <v>0</v>
      </c>
      <c r="W137" s="62">
        <v>0</v>
      </c>
      <c r="X137" s="62">
        <v>8</v>
      </c>
      <c r="Y137" s="62"/>
      <c r="Z137" s="62"/>
      <c r="AA137" s="67">
        <f t="shared" si="3"/>
        <v>77</v>
      </c>
      <c r="AB137" s="64">
        <f t="shared" ref="AB137:AC137" si="134">SUMIF($E$14:$N$14,"CO1",E137:N137)+IF(O137&gt;=0,SUMPRODUCT(($O$14:$Z$14="CO1")*(O137:Z137)*MOD(COLUMN($O$14:$Z$14)-COLUMN($O$14)+1,2))+SUMPRODUCT(($P$14:$Z$14="CO1")*(P137:Z137)*MOD(COLUMN($P$14:$Z$14)-COLUMN($P$14)+1,2)))</f>
        <v>37</v>
      </c>
      <c r="AC137" s="64">
        <f t="shared" si="134"/>
        <v>35</v>
      </c>
      <c r="AD137" s="64">
        <f t="shared" si="5"/>
        <v>9</v>
      </c>
      <c r="AE137" s="64">
        <f t="shared" si="6"/>
        <v>0</v>
      </c>
      <c r="AF137" s="64">
        <f t="shared" si="22"/>
        <v>0</v>
      </c>
      <c r="AG137" s="64">
        <f t="shared" si="7"/>
        <v>0</v>
      </c>
      <c r="AH137" s="44">
        <f t="shared" si="8"/>
        <v>81</v>
      </c>
      <c r="AI137" s="65">
        <f t="shared" si="13"/>
        <v>92.5</v>
      </c>
      <c r="AJ137" s="65">
        <f t="shared" si="14"/>
        <v>87.5</v>
      </c>
      <c r="AK137" s="65">
        <f t="shared" si="10"/>
        <v>45</v>
      </c>
      <c r="AL137" s="65"/>
      <c r="AM137" s="65"/>
      <c r="AN137" s="65"/>
      <c r="AO137" s="40"/>
      <c r="AP137" s="40"/>
      <c r="AQ137" s="40"/>
      <c r="AR137" s="34"/>
      <c r="AS137" s="34"/>
      <c r="AT137" s="34"/>
      <c r="AU137" s="34"/>
      <c r="AV137" s="34"/>
      <c r="AW137" s="34"/>
      <c r="AX137" s="34"/>
      <c r="AY137" s="34"/>
      <c r="AZ137" s="34"/>
      <c r="BA137" s="34"/>
      <c r="BB137" s="34"/>
      <c r="BC137" s="34"/>
      <c r="BD137" s="34"/>
      <c r="BE137" s="34"/>
    </row>
    <row r="138" spans="1:57" ht="30" customHeight="1" x14ac:dyDescent="0.2">
      <c r="A138" s="59">
        <v>142</v>
      </c>
      <c r="B138" s="60">
        <f>'STUDENT NAMELIST'!B126</f>
        <v>211423243318</v>
      </c>
      <c r="C138" s="60" t="str">
        <f>'STUDENT NAMELIST'!C126</f>
        <v>2023PEC AI 222</v>
      </c>
      <c r="D138" s="61" t="str">
        <f>'STUDENT NAMELIST'!D126</f>
        <v>NIVETHA V</v>
      </c>
      <c r="E138" s="62">
        <v>0</v>
      </c>
      <c r="F138" s="62">
        <v>0</v>
      </c>
      <c r="G138" s="62">
        <v>2</v>
      </c>
      <c r="H138" s="62">
        <v>0</v>
      </c>
      <c r="I138" s="62">
        <v>2</v>
      </c>
      <c r="J138" s="62">
        <v>1</v>
      </c>
      <c r="K138" s="62">
        <v>2</v>
      </c>
      <c r="L138" s="62">
        <v>2</v>
      </c>
      <c r="M138" s="62">
        <v>1</v>
      </c>
      <c r="N138" s="62">
        <v>2</v>
      </c>
      <c r="O138" s="68">
        <v>0</v>
      </c>
      <c r="P138" s="62">
        <v>16</v>
      </c>
      <c r="Q138" s="62">
        <v>16</v>
      </c>
      <c r="R138" s="62">
        <v>0</v>
      </c>
      <c r="S138" s="62">
        <v>0</v>
      </c>
      <c r="T138" s="62">
        <v>16</v>
      </c>
      <c r="U138" s="62">
        <v>0</v>
      </c>
      <c r="V138" s="62">
        <v>16</v>
      </c>
      <c r="W138" s="62">
        <v>13</v>
      </c>
      <c r="X138" s="62">
        <v>0</v>
      </c>
      <c r="Y138" s="62"/>
      <c r="Z138" s="62"/>
      <c r="AA138" s="67">
        <f t="shared" si="3"/>
        <v>89</v>
      </c>
      <c r="AB138" s="64">
        <f t="shared" ref="AB138:AC138" si="135">SUMIF($E$14:$N$14,"CO1",E138:N138)+IF(O138&gt;=0,SUMPRODUCT(($O$14:$Z$14="CO1")*(O138:Z138)*MOD(COLUMN($O$14:$Z$14)-COLUMN($O$14)+1,2))+SUMPRODUCT(($P$14:$Z$14="CO1")*(P138:Z138)*MOD(COLUMN($P$14:$Z$14)-COLUMN($P$14)+1,2)))</f>
        <v>34</v>
      </c>
      <c r="AC138" s="64">
        <f t="shared" si="135"/>
        <v>36</v>
      </c>
      <c r="AD138" s="64">
        <f t="shared" si="5"/>
        <v>16</v>
      </c>
      <c r="AE138" s="64">
        <f t="shared" si="6"/>
        <v>0</v>
      </c>
      <c r="AF138" s="64">
        <f t="shared" si="22"/>
        <v>0</v>
      </c>
      <c r="AG138" s="64">
        <f t="shared" si="7"/>
        <v>0</v>
      </c>
      <c r="AH138" s="44">
        <f t="shared" si="8"/>
        <v>86</v>
      </c>
      <c r="AI138" s="65">
        <f t="shared" si="13"/>
        <v>85</v>
      </c>
      <c r="AJ138" s="65">
        <f t="shared" si="14"/>
        <v>90</v>
      </c>
      <c r="AK138" s="65">
        <f t="shared" si="10"/>
        <v>80</v>
      </c>
      <c r="AL138" s="65"/>
      <c r="AM138" s="65"/>
      <c r="AN138" s="65"/>
      <c r="AO138" s="40"/>
      <c r="AP138" s="40"/>
      <c r="AQ138" s="40"/>
      <c r="AR138" s="34"/>
      <c r="AS138" s="34"/>
      <c r="AT138" s="34"/>
      <c r="AU138" s="34"/>
      <c r="AV138" s="34"/>
      <c r="AW138" s="34"/>
      <c r="AX138" s="34"/>
      <c r="AY138" s="34"/>
      <c r="AZ138" s="34"/>
      <c r="BA138" s="34"/>
      <c r="BB138" s="34"/>
      <c r="BC138" s="34"/>
      <c r="BD138" s="34"/>
      <c r="BE138" s="34"/>
    </row>
    <row r="139" spans="1:57" ht="30" customHeight="1" x14ac:dyDescent="0.2">
      <c r="A139" s="59">
        <v>143</v>
      </c>
      <c r="B139" s="60">
        <f>'STUDENT NAMELIST'!B127</f>
        <v>211423243321</v>
      </c>
      <c r="C139" s="60" t="str">
        <f>'STUDENT NAMELIST'!C127</f>
        <v>2023PEC AI 223</v>
      </c>
      <c r="D139" s="61" t="str">
        <f>'STUDENT NAMELIST'!D127</f>
        <v>POOJA K</v>
      </c>
      <c r="E139" s="62">
        <v>2</v>
      </c>
      <c r="F139" s="62">
        <v>0</v>
      </c>
      <c r="G139" s="62">
        <v>2</v>
      </c>
      <c r="H139" s="62">
        <v>2</v>
      </c>
      <c r="I139" s="62">
        <v>0</v>
      </c>
      <c r="J139" s="62">
        <v>1</v>
      </c>
      <c r="K139" s="62">
        <v>2</v>
      </c>
      <c r="L139" s="62">
        <v>2</v>
      </c>
      <c r="M139" s="62">
        <v>0</v>
      </c>
      <c r="N139" s="62">
        <v>2</v>
      </c>
      <c r="O139" s="68">
        <v>16</v>
      </c>
      <c r="P139" s="62">
        <v>0</v>
      </c>
      <c r="Q139" s="62">
        <v>0</v>
      </c>
      <c r="R139" s="62">
        <v>16</v>
      </c>
      <c r="S139" s="62">
        <v>14</v>
      </c>
      <c r="T139" s="62">
        <v>0</v>
      </c>
      <c r="U139" s="62">
        <v>16</v>
      </c>
      <c r="V139" s="62">
        <v>0</v>
      </c>
      <c r="W139" s="62">
        <v>0</v>
      </c>
      <c r="X139" s="62">
        <v>9</v>
      </c>
      <c r="Y139" s="62"/>
      <c r="Z139" s="62"/>
      <c r="AA139" s="67">
        <f t="shared" si="3"/>
        <v>84</v>
      </c>
      <c r="AB139" s="64">
        <f t="shared" ref="AB139:AC139" si="136">SUMIF($E$14:$N$14,"CO1",E139:N139)+IF(O139&gt;=0,SUMPRODUCT(($O$14:$Z$14="CO1")*(O139:Z139)*MOD(COLUMN($O$14:$Z$14)-COLUMN($O$14)+1,2))+SUMPRODUCT(($P$14:$Z$14="CO1")*(P139:Z139)*MOD(COLUMN($P$14:$Z$14)-COLUMN($P$14)+1,2)))</f>
        <v>38</v>
      </c>
      <c r="AC139" s="64">
        <f t="shared" si="136"/>
        <v>34</v>
      </c>
      <c r="AD139" s="64">
        <f t="shared" si="5"/>
        <v>11</v>
      </c>
      <c r="AE139" s="64">
        <f t="shared" si="6"/>
        <v>0</v>
      </c>
      <c r="AF139" s="64">
        <f t="shared" si="22"/>
        <v>0</v>
      </c>
      <c r="AG139" s="64">
        <f t="shared" si="7"/>
        <v>0</v>
      </c>
      <c r="AH139" s="44">
        <f t="shared" si="8"/>
        <v>83</v>
      </c>
      <c r="AI139" s="65">
        <f t="shared" si="13"/>
        <v>95</v>
      </c>
      <c r="AJ139" s="65">
        <f t="shared" si="14"/>
        <v>85</v>
      </c>
      <c r="AK139" s="65">
        <f t="shared" si="10"/>
        <v>55.000000000000007</v>
      </c>
      <c r="AL139" s="65"/>
      <c r="AM139" s="65"/>
      <c r="AN139" s="65"/>
      <c r="AO139" s="40"/>
      <c r="AP139" s="40"/>
      <c r="AQ139" s="40"/>
      <c r="AR139" s="34"/>
      <c r="AS139" s="34"/>
      <c r="AT139" s="34"/>
      <c r="AU139" s="34"/>
      <c r="AV139" s="34"/>
      <c r="AW139" s="34"/>
      <c r="AX139" s="34"/>
      <c r="AY139" s="34"/>
      <c r="AZ139" s="34"/>
      <c r="BA139" s="34"/>
      <c r="BB139" s="34"/>
      <c r="BC139" s="34"/>
      <c r="BD139" s="34"/>
      <c r="BE139" s="34"/>
    </row>
    <row r="140" spans="1:57" ht="30" customHeight="1" x14ac:dyDescent="0.2">
      <c r="A140" s="59">
        <v>144</v>
      </c>
      <c r="B140" s="60">
        <f>'STUDENT NAMELIST'!B128</f>
        <v>211423243322</v>
      </c>
      <c r="C140" s="60" t="str">
        <f>'STUDENT NAMELIST'!C128</f>
        <v>2023PEC AI 224</v>
      </c>
      <c r="D140" s="61" t="str">
        <f>'STUDENT NAMELIST'!D128</f>
        <v>POOJA S</v>
      </c>
      <c r="E140" s="62">
        <v>2</v>
      </c>
      <c r="F140" s="62">
        <v>1</v>
      </c>
      <c r="G140" s="62">
        <v>1</v>
      </c>
      <c r="H140" s="62">
        <v>1</v>
      </c>
      <c r="I140" s="62">
        <v>2</v>
      </c>
      <c r="J140" s="62">
        <v>2</v>
      </c>
      <c r="K140" s="62">
        <v>2</v>
      </c>
      <c r="L140" s="62">
        <v>1</v>
      </c>
      <c r="M140" s="62">
        <v>0</v>
      </c>
      <c r="N140" s="62">
        <v>0</v>
      </c>
      <c r="O140" s="68">
        <v>0</v>
      </c>
      <c r="P140" s="62">
        <v>13</v>
      </c>
      <c r="Q140" s="62">
        <v>14</v>
      </c>
      <c r="R140" s="62">
        <v>0</v>
      </c>
      <c r="S140" s="62">
        <v>0</v>
      </c>
      <c r="T140" s="62">
        <v>14</v>
      </c>
      <c r="U140" s="62">
        <v>0</v>
      </c>
      <c r="V140" s="62">
        <v>14</v>
      </c>
      <c r="W140" s="62">
        <v>4</v>
      </c>
      <c r="X140" s="62">
        <v>0</v>
      </c>
      <c r="Y140" s="62"/>
      <c r="Z140" s="62"/>
      <c r="AA140" s="67">
        <f t="shared" si="3"/>
        <v>71</v>
      </c>
      <c r="AB140" s="64">
        <f t="shared" ref="AB140:AC140" si="137">SUMIF($E$14:$N$14,"CO1",E140:N140)+IF(O140&gt;=0,SUMPRODUCT(($O$14:$Z$14="CO1")*(O140:Z140)*MOD(COLUMN($O$14:$Z$14)-COLUMN($O$14)+1,2))+SUMPRODUCT(($P$14:$Z$14="CO1")*(P140:Z140)*MOD(COLUMN($P$14:$Z$14)-COLUMN($P$14)+1,2)))</f>
        <v>32</v>
      </c>
      <c r="AC140" s="64">
        <f t="shared" si="137"/>
        <v>32</v>
      </c>
      <c r="AD140" s="64">
        <f t="shared" si="5"/>
        <v>4</v>
      </c>
      <c r="AE140" s="64">
        <f t="shared" si="6"/>
        <v>0</v>
      </c>
      <c r="AF140" s="64">
        <f t="shared" si="22"/>
        <v>0</v>
      </c>
      <c r="AG140" s="64">
        <f t="shared" si="7"/>
        <v>0</v>
      </c>
      <c r="AH140" s="44">
        <f t="shared" si="8"/>
        <v>68</v>
      </c>
      <c r="AI140" s="65">
        <f t="shared" si="13"/>
        <v>80</v>
      </c>
      <c r="AJ140" s="65">
        <f t="shared" si="14"/>
        <v>80</v>
      </c>
      <c r="AK140" s="65">
        <f t="shared" si="10"/>
        <v>20</v>
      </c>
      <c r="AL140" s="65"/>
      <c r="AM140" s="65"/>
      <c r="AN140" s="65"/>
      <c r="AO140" s="40"/>
      <c r="AP140" s="40"/>
      <c r="AQ140" s="40"/>
      <c r="AR140" s="34"/>
      <c r="AS140" s="34"/>
      <c r="AT140" s="34"/>
      <c r="AU140" s="34"/>
      <c r="AV140" s="34"/>
      <c r="AW140" s="34"/>
      <c r="AX140" s="34"/>
      <c r="AY140" s="34"/>
      <c r="AZ140" s="34"/>
      <c r="BA140" s="34"/>
      <c r="BB140" s="34"/>
      <c r="BC140" s="34"/>
      <c r="BD140" s="34"/>
      <c r="BE140" s="34"/>
    </row>
    <row r="141" spans="1:57" ht="30" customHeight="1" x14ac:dyDescent="0.2">
      <c r="A141" s="59">
        <v>145</v>
      </c>
      <c r="B141" s="60">
        <f>'STUDENT NAMELIST'!B129</f>
        <v>211423243323</v>
      </c>
      <c r="C141" s="60" t="str">
        <f>'STUDENT NAMELIST'!C129</f>
        <v>2023PEC AI 225</v>
      </c>
      <c r="D141" s="61" t="str">
        <f>'STUDENT NAMELIST'!D129</f>
        <v>POOJA S P</v>
      </c>
      <c r="E141" s="62">
        <v>1</v>
      </c>
      <c r="F141" s="62">
        <v>0</v>
      </c>
      <c r="G141" s="62">
        <v>0</v>
      </c>
      <c r="H141" s="62">
        <v>0</v>
      </c>
      <c r="I141" s="62">
        <v>1</v>
      </c>
      <c r="J141" s="62">
        <v>2</v>
      </c>
      <c r="K141" s="62">
        <v>2</v>
      </c>
      <c r="L141" s="62">
        <v>0</v>
      </c>
      <c r="M141" s="62">
        <v>2</v>
      </c>
      <c r="N141" s="62">
        <v>2</v>
      </c>
      <c r="O141" s="68">
        <v>16</v>
      </c>
      <c r="P141" s="62">
        <v>0</v>
      </c>
      <c r="Q141" s="62">
        <v>0</v>
      </c>
      <c r="R141" s="62">
        <v>9</v>
      </c>
      <c r="S141" s="62">
        <v>12</v>
      </c>
      <c r="T141" s="62">
        <v>0</v>
      </c>
      <c r="U141" s="62">
        <v>13</v>
      </c>
      <c r="V141" s="62">
        <v>0</v>
      </c>
      <c r="W141" s="62">
        <v>0</v>
      </c>
      <c r="X141" s="62">
        <v>15</v>
      </c>
      <c r="Y141" s="62"/>
      <c r="Z141" s="62"/>
      <c r="AA141" s="67">
        <f t="shared" si="3"/>
        <v>75</v>
      </c>
      <c r="AB141" s="64">
        <f t="shared" ref="AB141:AC141" si="138">SUMIF($E$14:$N$14,"CO1",E141:N141)+IF(O141&gt;=0,SUMPRODUCT(($O$14:$Z$14="CO1")*(O141:Z141)*MOD(COLUMN($O$14:$Z$14)-COLUMN($O$14)+1,2))+SUMPRODUCT(($P$14:$Z$14="CO1")*(P141:Z141)*MOD(COLUMN($P$14:$Z$14)-COLUMN($P$14)+1,2)))</f>
        <v>26</v>
      </c>
      <c r="AC141" s="64">
        <f t="shared" si="138"/>
        <v>22</v>
      </c>
      <c r="AD141" s="64">
        <f t="shared" si="5"/>
        <v>19</v>
      </c>
      <c r="AE141" s="64">
        <f t="shared" si="6"/>
        <v>0</v>
      </c>
      <c r="AF141" s="64">
        <f t="shared" si="22"/>
        <v>0</v>
      </c>
      <c r="AG141" s="64">
        <f t="shared" si="7"/>
        <v>0</v>
      </c>
      <c r="AH141" s="44">
        <f t="shared" si="8"/>
        <v>67</v>
      </c>
      <c r="AI141" s="65">
        <f t="shared" si="13"/>
        <v>65</v>
      </c>
      <c r="AJ141" s="65">
        <f t="shared" si="14"/>
        <v>55.000000000000007</v>
      </c>
      <c r="AK141" s="65">
        <f t="shared" si="10"/>
        <v>95</v>
      </c>
      <c r="AL141" s="65"/>
      <c r="AM141" s="65"/>
      <c r="AN141" s="65"/>
      <c r="AO141" s="40"/>
      <c r="AP141" s="40"/>
      <c r="AQ141" s="40"/>
      <c r="AR141" s="34"/>
      <c r="AS141" s="34"/>
      <c r="AT141" s="34"/>
      <c r="AU141" s="34"/>
      <c r="AV141" s="34"/>
      <c r="AW141" s="34"/>
      <c r="AX141" s="34"/>
      <c r="AY141" s="34"/>
      <c r="AZ141" s="34"/>
      <c r="BA141" s="34"/>
      <c r="BB141" s="34"/>
      <c r="BC141" s="34"/>
      <c r="BD141" s="34"/>
      <c r="BE141" s="34"/>
    </row>
    <row r="142" spans="1:57" ht="30" customHeight="1" x14ac:dyDescent="0.2">
      <c r="A142" s="59">
        <v>146</v>
      </c>
      <c r="B142" s="60">
        <f>'STUDENT NAMELIST'!B130</f>
        <v>211423243440</v>
      </c>
      <c r="C142" s="60" t="str">
        <f>'STUDENT NAMELIST'!C130</f>
        <v>2023PEC AI 226</v>
      </c>
      <c r="D142" s="61" t="str">
        <f>'STUDENT NAMELIST'!D130</f>
        <v>SUBHASRI D J</v>
      </c>
      <c r="E142" s="62">
        <v>0</v>
      </c>
      <c r="F142" s="62">
        <v>0</v>
      </c>
      <c r="G142" s="62">
        <v>2</v>
      </c>
      <c r="H142" s="62">
        <v>2</v>
      </c>
      <c r="I142" s="62">
        <v>0</v>
      </c>
      <c r="J142" s="62">
        <v>1</v>
      </c>
      <c r="K142" s="62">
        <v>0</v>
      </c>
      <c r="L142" s="62">
        <v>0</v>
      </c>
      <c r="M142" s="62">
        <v>1</v>
      </c>
      <c r="N142" s="62">
        <v>2</v>
      </c>
      <c r="O142" s="68">
        <v>16</v>
      </c>
      <c r="P142" s="62">
        <v>0</v>
      </c>
      <c r="Q142" s="62">
        <v>0</v>
      </c>
      <c r="R142" s="62">
        <v>16</v>
      </c>
      <c r="S142" s="62">
        <v>13</v>
      </c>
      <c r="T142" s="62">
        <v>0</v>
      </c>
      <c r="U142" s="62">
        <v>16</v>
      </c>
      <c r="V142" s="62">
        <v>0</v>
      </c>
      <c r="W142" s="62">
        <v>0</v>
      </c>
      <c r="X142" s="62">
        <v>8</v>
      </c>
      <c r="Y142" s="62"/>
      <c r="Z142" s="62"/>
      <c r="AA142" s="67">
        <f t="shared" si="3"/>
        <v>77</v>
      </c>
      <c r="AB142" s="64">
        <f t="shared" ref="AB142:AC142" si="139">SUMIF($E$14:$N$14,"CO1",E142:N142)+IF(O142&gt;=0,SUMPRODUCT(($O$14:$Z$14="CO1")*(O142:Z142)*MOD(COLUMN($O$14:$Z$14)-COLUMN($O$14)+1,2))+SUMPRODUCT(($P$14:$Z$14="CO1")*(P142:Z142)*MOD(COLUMN($P$14:$Z$14)-COLUMN($P$14)+1,2)))</f>
        <v>36</v>
      </c>
      <c r="AC142" s="64">
        <f t="shared" si="139"/>
        <v>33</v>
      </c>
      <c r="AD142" s="64">
        <f t="shared" si="5"/>
        <v>11</v>
      </c>
      <c r="AE142" s="64">
        <f t="shared" si="6"/>
        <v>0</v>
      </c>
      <c r="AF142" s="64">
        <f t="shared" si="22"/>
        <v>0</v>
      </c>
      <c r="AG142" s="64">
        <f t="shared" si="7"/>
        <v>0</v>
      </c>
      <c r="AH142" s="44">
        <f t="shared" si="8"/>
        <v>80</v>
      </c>
      <c r="AI142" s="65">
        <f t="shared" si="13"/>
        <v>90</v>
      </c>
      <c r="AJ142" s="65">
        <f t="shared" si="14"/>
        <v>82.5</v>
      </c>
      <c r="AK142" s="65">
        <f t="shared" si="10"/>
        <v>55.000000000000007</v>
      </c>
      <c r="AL142" s="65"/>
      <c r="AM142" s="65"/>
      <c r="AN142" s="65"/>
      <c r="AO142" s="40"/>
      <c r="AP142" s="40"/>
      <c r="AQ142" s="40"/>
      <c r="AR142" s="34"/>
      <c r="AS142" s="34"/>
      <c r="AT142" s="34"/>
      <c r="AU142" s="34"/>
      <c r="AV142" s="34"/>
      <c r="AW142" s="34"/>
      <c r="AX142" s="34"/>
      <c r="AY142" s="34"/>
      <c r="AZ142" s="34"/>
      <c r="BA142" s="34"/>
      <c r="BB142" s="34"/>
      <c r="BC142" s="34"/>
      <c r="BD142" s="34"/>
      <c r="BE142" s="34"/>
    </row>
    <row r="143" spans="1:57" ht="30" customHeight="1" x14ac:dyDescent="0.2">
      <c r="A143" s="59">
        <v>148</v>
      </c>
      <c r="B143" s="60">
        <f>'STUDENT NAMELIST'!B131</f>
        <v>211423243324</v>
      </c>
      <c r="C143" s="60" t="str">
        <f>'STUDENT NAMELIST'!C131</f>
        <v>2023PEC AI 227</v>
      </c>
      <c r="D143" s="61" t="str">
        <f>'STUDENT NAMELIST'!D131</f>
        <v>POOJASREE K</v>
      </c>
      <c r="E143" s="62">
        <v>2</v>
      </c>
      <c r="F143" s="62">
        <v>1</v>
      </c>
      <c r="G143" s="62">
        <v>2</v>
      </c>
      <c r="H143" s="62">
        <v>2</v>
      </c>
      <c r="I143" s="62">
        <v>2</v>
      </c>
      <c r="J143" s="62">
        <v>2</v>
      </c>
      <c r="K143" s="62">
        <v>2</v>
      </c>
      <c r="L143" s="62">
        <v>2</v>
      </c>
      <c r="M143" s="62">
        <v>2</v>
      </c>
      <c r="N143" s="62">
        <v>0</v>
      </c>
      <c r="O143" s="68">
        <v>14</v>
      </c>
      <c r="P143" s="62">
        <v>0</v>
      </c>
      <c r="Q143" s="62">
        <v>0</v>
      </c>
      <c r="R143" s="62">
        <v>14</v>
      </c>
      <c r="S143" s="62">
        <v>16</v>
      </c>
      <c r="T143" s="62">
        <v>0</v>
      </c>
      <c r="U143" s="62">
        <v>14</v>
      </c>
      <c r="V143" s="62">
        <v>0</v>
      </c>
      <c r="W143" s="62">
        <v>0</v>
      </c>
      <c r="X143" s="62">
        <v>6</v>
      </c>
      <c r="Y143" s="62"/>
      <c r="Z143" s="62"/>
      <c r="AA143" s="67">
        <f t="shared" si="3"/>
        <v>81</v>
      </c>
      <c r="AB143" s="64">
        <f t="shared" ref="AB143:AC143" si="140">SUMIF($E$14:$N$14,"CO1",E143:N143)+IF(O143&gt;=0,SUMPRODUCT(($O$14:$Z$14="CO1")*(O143:Z143)*MOD(COLUMN($O$14:$Z$14)-COLUMN($O$14)+1,2))+SUMPRODUCT(($P$14:$Z$14="CO1")*(P143:Z143)*MOD(COLUMN($P$14:$Z$14)-COLUMN($P$14)+1,2)))</f>
        <v>35</v>
      </c>
      <c r="AC143" s="64">
        <f t="shared" si="140"/>
        <v>37</v>
      </c>
      <c r="AD143" s="64">
        <f t="shared" si="5"/>
        <v>8</v>
      </c>
      <c r="AE143" s="64">
        <f t="shared" si="6"/>
        <v>0</v>
      </c>
      <c r="AF143" s="64">
        <f t="shared" si="22"/>
        <v>0</v>
      </c>
      <c r="AG143" s="64">
        <f t="shared" si="7"/>
        <v>0</v>
      </c>
      <c r="AH143" s="44">
        <f t="shared" si="8"/>
        <v>80</v>
      </c>
      <c r="AI143" s="65">
        <f t="shared" si="13"/>
        <v>87.5</v>
      </c>
      <c r="AJ143" s="65">
        <f t="shared" si="14"/>
        <v>92.5</v>
      </c>
      <c r="AK143" s="65">
        <f t="shared" si="10"/>
        <v>40</v>
      </c>
      <c r="AL143" s="65"/>
      <c r="AM143" s="65"/>
      <c r="AN143" s="65"/>
      <c r="AO143" s="40"/>
      <c r="AP143" s="40"/>
      <c r="AQ143" s="40"/>
      <c r="AR143" s="34"/>
      <c r="AS143" s="34"/>
      <c r="AT143" s="34"/>
      <c r="AU143" s="34"/>
      <c r="AV143" s="34"/>
      <c r="AW143" s="34"/>
      <c r="AX143" s="34"/>
      <c r="AY143" s="34"/>
      <c r="AZ143" s="34"/>
      <c r="BA143" s="34"/>
      <c r="BB143" s="34"/>
      <c r="BC143" s="34"/>
      <c r="BD143" s="34"/>
      <c r="BE143" s="34"/>
    </row>
    <row r="144" spans="1:57" ht="30" customHeight="1" x14ac:dyDescent="0.2">
      <c r="A144" s="59">
        <v>148</v>
      </c>
      <c r="B144" s="60">
        <f>'STUDENT NAMELIST'!B132</f>
        <v>211423243326</v>
      </c>
      <c r="C144" s="60" t="str">
        <f>'STUDENT NAMELIST'!C132</f>
        <v>2023PEC AI 228</v>
      </c>
      <c r="D144" s="61" t="str">
        <f>'STUDENT NAMELIST'!D132</f>
        <v>PRADAKSHANA S</v>
      </c>
      <c r="E144" s="62">
        <v>0</v>
      </c>
      <c r="F144" s="62">
        <v>2</v>
      </c>
      <c r="G144" s="62">
        <v>0</v>
      </c>
      <c r="H144" s="62">
        <v>1</v>
      </c>
      <c r="I144" s="62">
        <v>1</v>
      </c>
      <c r="J144" s="62">
        <v>1</v>
      </c>
      <c r="K144" s="62">
        <v>0</v>
      </c>
      <c r="L144" s="62">
        <v>2</v>
      </c>
      <c r="M144" s="62">
        <v>1</v>
      </c>
      <c r="N144" s="62">
        <v>1</v>
      </c>
      <c r="O144" s="68">
        <v>16</v>
      </c>
      <c r="P144" s="62">
        <v>0</v>
      </c>
      <c r="Q144" s="62">
        <v>0</v>
      </c>
      <c r="R144" s="62">
        <v>16</v>
      </c>
      <c r="S144" s="62">
        <v>13</v>
      </c>
      <c r="T144" s="62">
        <v>0</v>
      </c>
      <c r="U144" s="62">
        <v>16</v>
      </c>
      <c r="V144" s="62">
        <v>0</v>
      </c>
      <c r="W144" s="62">
        <v>0</v>
      </c>
      <c r="X144" s="62">
        <v>8</v>
      </c>
      <c r="Y144" s="62"/>
      <c r="Z144" s="62"/>
      <c r="AA144" s="67">
        <f t="shared" si="3"/>
        <v>78</v>
      </c>
      <c r="AB144" s="64">
        <f t="shared" ref="AB144:AC144" si="141">SUMIF($E$14:$N$14,"CO1",E144:N144)+IF(O144&gt;=0,SUMPRODUCT(($O$14:$Z$14="CO1")*(O144:Z144)*MOD(COLUMN($O$14:$Z$14)-COLUMN($O$14)+1,2))+SUMPRODUCT(($P$14:$Z$14="CO1")*(P144:Z144)*MOD(COLUMN($P$14:$Z$14)-COLUMN($P$14)+1,2)))</f>
        <v>35</v>
      </c>
      <c r="AC144" s="64">
        <f t="shared" si="141"/>
        <v>33</v>
      </c>
      <c r="AD144" s="64">
        <f t="shared" si="5"/>
        <v>10</v>
      </c>
      <c r="AE144" s="64">
        <f t="shared" si="6"/>
        <v>0</v>
      </c>
      <c r="AF144" s="64">
        <f t="shared" si="22"/>
        <v>0</v>
      </c>
      <c r="AG144" s="64">
        <f t="shared" si="7"/>
        <v>0</v>
      </c>
      <c r="AH144" s="44">
        <f t="shared" si="8"/>
        <v>78</v>
      </c>
      <c r="AI144" s="65">
        <f t="shared" si="13"/>
        <v>87.5</v>
      </c>
      <c r="AJ144" s="65">
        <f t="shared" si="14"/>
        <v>82.5</v>
      </c>
      <c r="AK144" s="65">
        <f t="shared" si="10"/>
        <v>50</v>
      </c>
      <c r="AL144" s="65"/>
      <c r="AM144" s="65"/>
      <c r="AN144" s="65"/>
      <c r="AO144" s="40"/>
      <c r="AP144" s="40"/>
      <c r="AQ144" s="40"/>
      <c r="AR144" s="34"/>
      <c r="AS144" s="34"/>
      <c r="AT144" s="34"/>
      <c r="AU144" s="34"/>
      <c r="AV144" s="34"/>
      <c r="AW144" s="34"/>
      <c r="AX144" s="34"/>
      <c r="AY144" s="34"/>
      <c r="AZ144" s="34"/>
      <c r="BA144" s="34"/>
      <c r="BB144" s="34"/>
      <c r="BC144" s="34"/>
      <c r="BD144" s="34"/>
      <c r="BE144" s="34"/>
    </row>
    <row r="145" spans="1:57" ht="30" customHeight="1" x14ac:dyDescent="0.2">
      <c r="A145" s="59">
        <v>149</v>
      </c>
      <c r="B145" s="60">
        <f>'STUDENT NAMELIST'!B133</f>
        <v>211423243328</v>
      </c>
      <c r="C145" s="60" t="str">
        <f>'STUDENT NAMELIST'!C133</f>
        <v>2023PEC AI 229</v>
      </c>
      <c r="D145" s="61" t="str">
        <f>'STUDENT NAMELIST'!D133</f>
        <v>PRAGATHI C J</v>
      </c>
      <c r="E145" s="62">
        <v>0</v>
      </c>
      <c r="F145" s="62">
        <v>0</v>
      </c>
      <c r="G145" s="62">
        <v>2</v>
      </c>
      <c r="H145" s="62">
        <v>1</v>
      </c>
      <c r="I145" s="62">
        <v>2</v>
      </c>
      <c r="J145" s="62">
        <v>0</v>
      </c>
      <c r="K145" s="62">
        <v>2</v>
      </c>
      <c r="L145" s="62">
        <v>2</v>
      </c>
      <c r="M145" s="62">
        <v>0</v>
      </c>
      <c r="N145" s="62">
        <v>1</v>
      </c>
      <c r="O145" s="68">
        <v>16</v>
      </c>
      <c r="P145" s="62">
        <v>0</v>
      </c>
      <c r="Q145" s="62">
        <v>0</v>
      </c>
      <c r="R145" s="62">
        <v>16</v>
      </c>
      <c r="S145" s="62">
        <v>13</v>
      </c>
      <c r="T145" s="62">
        <v>0</v>
      </c>
      <c r="U145" s="62">
        <v>16</v>
      </c>
      <c r="V145" s="62">
        <v>0</v>
      </c>
      <c r="W145" s="62">
        <v>0</v>
      </c>
      <c r="X145" s="62">
        <v>8</v>
      </c>
      <c r="Y145" s="62"/>
      <c r="Z145" s="62"/>
      <c r="AA145" s="67">
        <f t="shared" si="3"/>
        <v>79</v>
      </c>
      <c r="AB145" s="64">
        <f t="shared" ref="AB145:AC145" si="142">SUMIF($E$14:$N$14,"CO1",E145:N145)+IF(O145&gt;=0,SUMPRODUCT(($O$14:$Z$14="CO1")*(O145:Z145)*MOD(COLUMN($O$14:$Z$14)-COLUMN($O$14)+1,2))+SUMPRODUCT(($P$14:$Z$14="CO1")*(P145:Z145)*MOD(COLUMN($P$14:$Z$14)-COLUMN($P$14)+1,2)))</f>
        <v>35</v>
      </c>
      <c r="AC145" s="64">
        <f t="shared" si="142"/>
        <v>34</v>
      </c>
      <c r="AD145" s="64">
        <f t="shared" si="5"/>
        <v>9</v>
      </c>
      <c r="AE145" s="64">
        <f t="shared" si="6"/>
        <v>0</v>
      </c>
      <c r="AF145" s="64">
        <f t="shared" si="22"/>
        <v>0</v>
      </c>
      <c r="AG145" s="64">
        <f t="shared" si="7"/>
        <v>0</v>
      </c>
      <c r="AH145" s="44">
        <f t="shared" si="8"/>
        <v>78</v>
      </c>
      <c r="AI145" s="65">
        <f t="shared" si="13"/>
        <v>87.5</v>
      </c>
      <c r="AJ145" s="65">
        <f t="shared" si="14"/>
        <v>85</v>
      </c>
      <c r="AK145" s="65">
        <f t="shared" si="10"/>
        <v>45</v>
      </c>
      <c r="AL145" s="65"/>
      <c r="AM145" s="65"/>
      <c r="AN145" s="65"/>
      <c r="AO145" s="40"/>
      <c r="AP145" s="40"/>
      <c r="AQ145" s="40"/>
      <c r="AR145" s="34"/>
      <c r="AS145" s="34"/>
      <c r="AT145" s="34"/>
      <c r="AU145" s="34"/>
      <c r="AV145" s="34"/>
      <c r="AW145" s="34"/>
      <c r="AX145" s="34"/>
      <c r="AY145" s="34"/>
      <c r="AZ145" s="34"/>
      <c r="BA145" s="34"/>
      <c r="BB145" s="34"/>
      <c r="BC145" s="34"/>
      <c r="BD145" s="34"/>
      <c r="BE145" s="34"/>
    </row>
    <row r="146" spans="1:57" ht="30" customHeight="1" x14ac:dyDescent="0.2">
      <c r="A146" s="59">
        <v>160</v>
      </c>
      <c r="B146" s="60">
        <f>'STUDENT NAMELIST'!B134</f>
        <v>211423243333</v>
      </c>
      <c r="C146" s="60" t="str">
        <f>'STUDENT NAMELIST'!C134</f>
        <v>2023PEC AI 230</v>
      </c>
      <c r="D146" s="61" t="str">
        <f>'STUDENT NAMELIST'!D134</f>
        <v>PRATHESA S</v>
      </c>
      <c r="E146" s="62">
        <v>0</v>
      </c>
      <c r="F146" s="62">
        <v>0</v>
      </c>
      <c r="G146" s="62">
        <v>2</v>
      </c>
      <c r="H146" s="62">
        <v>1</v>
      </c>
      <c r="I146" s="62">
        <v>1</v>
      </c>
      <c r="J146" s="62">
        <v>0</v>
      </c>
      <c r="K146" s="62">
        <v>0</v>
      </c>
      <c r="L146" s="62">
        <v>0</v>
      </c>
      <c r="M146" s="62">
        <v>2</v>
      </c>
      <c r="N146" s="62">
        <v>2</v>
      </c>
      <c r="O146" s="68">
        <v>0</v>
      </c>
      <c r="P146" s="62">
        <v>16</v>
      </c>
      <c r="Q146" s="62">
        <v>16</v>
      </c>
      <c r="R146" s="62">
        <v>0</v>
      </c>
      <c r="S146" s="62">
        <v>0</v>
      </c>
      <c r="T146" s="62">
        <v>16</v>
      </c>
      <c r="U146" s="62">
        <v>0</v>
      </c>
      <c r="V146" s="62">
        <v>16</v>
      </c>
      <c r="W146" s="62">
        <v>10</v>
      </c>
      <c r="X146" s="62">
        <v>0</v>
      </c>
      <c r="Y146" s="62"/>
      <c r="Z146" s="62"/>
      <c r="AA146" s="67">
        <f t="shared" si="3"/>
        <v>82</v>
      </c>
      <c r="AB146" s="64">
        <f t="shared" ref="AB146:AC146" si="143">SUMIF($E$14:$N$14,"CO1",E146:N146)+IF(O146&gt;=0,SUMPRODUCT(($O$14:$Z$14="CO1")*(O146:Z146)*MOD(COLUMN($O$14:$Z$14)-COLUMN($O$14)+1,2))+SUMPRODUCT(($P$14:$Z$14="CO1")*(P146:Z146)*MOD(COLUMN($P$14:$Z$14)-COLUMN($P$14)+1,2)))</f>
        <v>35</v>
      </c>
      <c r="AC146" s="64">
        <f t="shared" si="143"/>
        <v>36</v>
      </c>
      <c r="AD146" s="64">
        <f t="shared" si="5"/>
        <v>14</v>
      </c>
      <c r="AE146" s="64">
        <f t="shared" si="6"/>
        <v>0</v>
      </c>
      <c r="AF146" s="64">
        <f t="shared" si="22"/>
        <v>0</v>
      </c>
      <c r="AG146" s="64">
        <f t="shared" si="7"/>
        <v>0</v>
      </c>
      <c r="AH146" s="44">
        <f t="shared" si="8"/>
        <v>85</v>
      </c>
      <c r="AI146" s="65">
        <f t="shared" si="13"/>
        <v>87.5</v>
      </c>
      <c r="AJ146" s="65">
        <f t="shared" si="14"/>
        <v>90</v>
      </c>
      <c r="AK146" s="65">
        <f t="shared" si="10"/>
        <v>70</v>
      </c>
      <c r="AL146" s="65"/>
      <c r="AM146" s="65"/>
      <c r="AN146" s="65"/>
      <c r="AO146" s="40"/>
      <c r="AP146" s="40"/>
      <c r="AQ146" s="40"/>
      <c r="AR146" s="34"/>
      <c r="AS146" s="34"/>
      <c r="AT146" s="34"/>
      <c r="AU146" s="34"/>
      <c r="AV146" s="34"/>
      <c r="AW146" s="34"/>
      <c r="AX146" s="34"/>
      <c r="AY146" s="34"/>
      <c r="AZ146" s="34"/>
      <c r="BA146" s="34"/>
      <c r="BB146" s="34"/>
      <c r="BC146" s="34"/>
      <c r="BD146" s="34"/>
      <c r="BE146" s="34"/>
    </row>
    <row r="147" spans="1:57" ht="30" customHeight="1" x14ac:dyDescent="0.2">
      <c r="A147" s="59">
        <v>161</v>
      </c>
      <c r="B147" s="60">
        <f>'STUDENT NAMELIST'!B135</f>
        <v>211423243339</v>
      </c>
      <c r="C147" s="60" t="str">
        <f>'STUDENT NAMELIST'!C135</f>
        <v>2023PEC AI 231</v>
      </c>
      <c r="D147" s="61" t="str">
        <f>'STUDENT NAMELIST'!D135</f>
        <v>PREETHI M</v>
      </c>
      <c r="E147" s="62">
        <v>1</v>
      </c>
      <c r="F147" s="62">
        <v>0</v>
      </c>
      <c r="G147" s="62">
        <v>1</v>
      </c>
      <c r="H147" s="62">
        <v>1</v>
      </c>
      <c r="I147" s="62">
        <v>1</v>
      </c>
      <c r="J147" s="62">
        <v>2</v>
      </c>
      <c r="K147" s="62">
        <v>0</v>
      </c>
      <c r="L147" s="62">
        <v>0</v>
      </c>
      <c r="M147" s="62">
        <v>0</v>
      </c>
      <c r="N147" s="62">
        <v>0</v>
      </c>
      <c r="O147" s="68">
        <v>14</v>
      </c>
      <c r="P147" s="62">
        <v>0</v>
      </c>
      <c r="Q147" s="62">
        <v>0</v>
      </c>
      <c r="R147" s="62">
        <v>10</v>
      </c>
      <c r="S147" s="62">
        <v>16</v>
      </c>
      <c r="T147" s="62">
        <v>0</v>
      </c>
      <c r="U147" s="62">
        <v>10</v>
      </c>
      <c r="V147" s="62">
        <v>0</v>
      </c>
      <c r="W147" s="62">
        <v>0</v>
      </c>
      <c r="X147" s="62">
        <v>16</v>
      </c>
      <c r="Y147" s="62"/>
      <c r="Z147" s="62"/>
      <c r="AA147" s="67">
        <f t="shared" si="3"/>
        <v>72</v>
      </c>
      <c r="AB147" s="64">
        <f t="shared" ref="AB147:AC147" si="144">SUMIF($E$14:$N$14,"CO1",E147:N147)+IF(O147&gt;=0,SUMPRODUCT(($O$14:$Z$14="CO1")*(O147:Z147)*MOD(COLUMN($O$14:$Z$14)-COLUMN($O$14)+1,2))+SUMPRODUCT(($P$14:$Z$14="CO1")*(P147:Z147)*MOD(COLUMN($P$14:$Z$14)-COLUMN($P$14)+1,2)))</f>
        <v>27</v>
      </c>
      <c r="AC147" s="64">
        <f t="shared" si="144"/>
        <v>29</v>
      </c>
      <c r="AD147" s="64">
        <f t="shared" si="5"/>
        <v>16</v>
      </c>
      <c r="AE147" s="64">
        <f t="shared" si="6"/>
        <v>0</v>
      </c>
      <c r="AF147" s="64">
        <f t="shared" si="22"/>
        <v>0</v>
      </c>
      <c r="AG147" s="64">
        <f t="shared" si="7"/>
        <v>0</v>
      </c>
      <c r="AH147" s="44">
        <f t="shared" si="8"/>
        <v>72</v>
      </c>
      <c r="AI147" s="65">
        <f t="shared" si="13"/>
        <v>67.5</v>
      </c>
      <c r="AJ147" s="65">
        <f t="shared" si="14"/>
        <v>72.5</v>
      </c>
      <c r="AK147" s="65">
        <f t="shared" si="10"/>
        <v>80</v>
      </c>
      <c r="AL147" s="65"/>
      <c r="AM147" s="65"/>
      <c r="AN147" s="65"/>
      <c r="AO147" s="40"/>
      <c r="AP147" s="40"/>
      <c r="AQ147" s="40"/>
      <c r="AR147" s="34"/>
      <c r="AS147" s="34"/>
      <c r="AT147" s="34"/>
      <c r="AU147" s="34"/>
      <c r="AV147" s="34"/>
      <c r="AW147" s="34"/>
      <c r="AX147" s="34"/>
      <c r="AY147" s="34"/>
      <c r="AZ147" s="34"/>
      <c r="BA147" s="34"/>
      <c r="BB147" s="34"/>
      <c r="BC147" s="34"/>
      <c r="BD147" s="34"/>
      <c r="BE147" s="34"/>
    </row>
    <row r="148" spans="1:57" ht="30" customHeight="1" x14ac:dyDescent="0.2">
      <c r="A148" s="59">
        <v>162</v>
      </c>
      <c r="B148" s="60">
        <f>'STUDENT NAMELIST'!B136</f>
        <v>211423243340</v>
      </c>
      <c r="C148" s="60" t="str">
        <f>'STUDENT NAMELIST'!C136</f>
        <v>2023PEC AI 232</v>
      </c>
      <c r="D148" s="61" t="str">
        <f>'STUDENT NAMELIST'!D136</f>
        <v>PREETHI S</v>
      </c>
      <c r="E148" s="62">
        <v>2</v>
      </c>
      <c r="F148" s="62">
        <v>2</v>
      </c>
      <c r="G148" s="62">
        <v>0</v>
      </c>
      <c r="H148" s="62">
        <v>0</v>
      </c>
      <c r="I148" s="62">
        <v>2</v>
      </c>
      <c r="J148" s="62">
        <v>0</v>
      </c>
      <c r="K148" s="62">
        <v>2</v>
      </c>
      <c r="L148" s="62">
        <v>0</v>
      </c>
      <c r="M148" s="62">
        <v>0</v>
      </c>
      <c r="N148" s="62">
        <v>0</v>
      </c>
      <c r="O148" s="68">
        <v>0</v>
      </c>
      <c r="P148" s="62">
        <v>15</v>
      </c>
      <c r="Q148" s="62">
        <v>14</v>
      </c>
      <c r="R148" s="62">
        <v>0</v>
      </c>
      <c r="S148" s="62">
        <v>0</v>
      </c>
      <c r="T148" s="62">
        <v>16</v>
      </c>
      <c r="U148" s="62">
        <v>0</v>
      </c>
      <c r="V148" s="62">
        <v>13</v>
      </c>
      <c r="W148" s="62">
        <v>7</v>
      </c>
      <c r="X148" s="62">
        <v>0</v>
      </c>
      <c r="Y148" s="62"/>
      <c r="Z148" s="62"/>
      <c r="AA148" s="67">
        <f t="shared" si="3"/>
        <v>73</v>
      </c>
      <c r="AB148" s="64">
        <f t="shared" ref="AB148:AC148" si="145">SUMIF($E$14:$N$14,"CO1",E148:N148)+IF(O148&gt;=0,SUMPRODUCT(($O$14:$Z$14="CO1")*(O148:Z148)*MOD(COLUMN($O$14:$Z$14)-COLUMN($O$14)+1,2))+SUMPRODUCT(($P$14:$Z$14="CO1")*(P148:Z148)*MOD(COLUMN($P$14:$Z$14)-COLUMN($P$14)+1,2)))</f>
        <v>33</v>
      </c>
      <c r="AC148" s="64">
        <f t="shared" si="145"/>
        <v>33</v>
      </c>
      <c r="AD148" s="64">
        <f t="shared" si="5"/>
        <v>7</v>
      </c>
      <c r="AE148" s="64">
        <f t="shared" si="6"/>
        <v>0</v>
      </c>
      <c r="AF148" s="64">
        <f t="shared" si="22"/>
        <v>0</v>
      </c>
      <c r="AG148" s="64">
        <f t="shared" si="7"/>
        <v>0</v>
      </c>
      <c r="AH148" s="44">
        <f t="shared" si="8"/>
        <v>73</v>
      </c>
      <c r="AI148" s="65">
        <f t="shared" si="13"/>
        <v>82.5</v>
      </c>
      <c r="AJ148" s="65">
        <f t="shared" si="14"/>
        <v>82.5</v>
      </c>
      <c r="AK148" s="65">
        <f t="shared" si="10"/>
        <v>35</v>
      </c>
      <c r="AL148" s="65"/>
      <c r="AM148" s="65"/>
      <c r="AN148" s="65"/>
      <c r="AO148" s="40"/>
      <c r="AP148" s="40"/>
      <c r="AQ148" s="40"/>
      <c r="AR148" s="34"/>
      <c r="AS148" s="34"/>
      <c r="AT148" s="34"/>
      <c r="AU148" s="34"/>
      <c r="AV148" s="34"/>
      <c r="AW148" s="34"/>
      <c r="AX148" s="34"/>
      <c r="AY148" s="34"/>
      <c r="AZ148" s="34"/>
      <c r="BA148" s="34"/>
      <c r="BB148" s="34"/>
      <c r="BC148" s="34"/>
      <c r="BD148" s="34"/>
      <c r="BE148" s="34"/>
    </row>
    <row r="149" spans="1:57" ht="30" customHeight="1" x14ac:dyDescent="0.2">
      <c r="A149" s="59">
        <v>163</v>
      </c>
      <c r="B149" s="60">
        <f>'STUDENT NAMELIST'!B137</f>
        <v>211423243343</v>
      </c>
      <c r="C149" s="60" t="str">
        <f>'STUDENT NAMELIST'!C137</f>
        <v>2023PEC AI 233</v>
      </c>
      <c r="D149" s="61" t="str">
        <f>'STUDENT NAMELIST'!D137</f>
        <v>PRIYADHARSHINI D</v>
      </c>
      <c r="E149" s="62">
        <v>2</v>
      </c>
      <c r="F149" s="62">
        <v>1</v>
      </c>
      <c r="G149" s="62">
        <v>1</v>
      </c>
      <c r="H149" s="62">
        <v>0</v>
      </c>
      <c r="I149" s="62">
        <v>0</v>
      </c>
      <c r="J149" s="62">
        <v>0</v>
      </c>
      <c r="K149" s="62">
        <v>0</v>
      </c>
      <c r="L149" s="62">
        <v>0</v>
      </c>
      <c r="M149" s="62">
        <v>1</v>
      </c>
      <c r="N149" s="62">
        <v>0</v>
      </c>
      <c r="O149" s="68">
        <v>16</v>
      </c>
      <c r="P149" s="62">
        <v>0</v>
      </c>
      <c r="Q149" s="62">
        <v>0</v>
      </c>
      <c r="R149" s="62">
        <v>16</v>
      </c>
      <c r="S149" s="62">
        <v>14</v>
      </c>
      <c r="T149" s="62">
        <v>0</v>
      </c>
      <c r="U149" s="62">
        <v>16</v>
      </c>
      <c r="V149" s="62">
        <v>0</v>
      </c>
      <c r="W149" s="62">
        <v>0</v>
      </c>
      <c r="X149" s="62">
        <v>9</v>
      </c>
      <c r="Y149" s="62"/>
      <c r="Z149" s="62"/>
      <c r="AA149" s="67">
        <f t="shared" si="3"/>
        <v>76</v>
      </c>
      <c r="AB149" s="64">
        <f t="shared" ref="AB149:AC149" si="146">SUMIF($E$14:$N$14,"CO1",E149:N149)+IF(O149&gt;=0,SUMPRODUCT(($O$14:$Z$14="CO1")*(O149:Z149)*MOD(COLUMN($O$14:$Z$14)-COLUMN($O$14)+1,2))+SUMPRODUCT(($P$14:$Z$14="CO1")*(P149:Z149)*MOD(COLUMN($P$14:$Z$14)-COLUMN($P$14)+1,2)))</f>
        <v>36</v>
      </c>
      <c r="AC149" s="64">
        <f t="shared" si="146"/>
        <v>32</v>
      </c>
      <c r="AD149" s="64">
        <f t="shared" si="5"/>
        <v>10</v>
      </c>
      <c r="AE149" s="64">
        <f t="shared" si="6"/>
        <v>0</v>
      </c>
      <c r="AF149" s="64">
        <f t="shared" si="22"/>
        <v>0</v>
      </c>
      <c r="AG149" s="64">
        <f t="shared" si="7"/>
        <v>0</v>
      </c>
      <c r="AH149" s="44">
        <f t="shared" si="8"/>
        <v>78</v>
      </c>
      <c r="AI149" s="65">
        <f t="shared" si="13"/>
        <v>90</v>
      </c>
      <c r="AJ149" s="65">
        <f t="shared" si="14"/>
        <v>80</v>
      </c>
      <c r="AK149" s="65">
        <f t="shared" si="10"/>
        <v>50</v>
      </c>
      <c r="AL149" s="65"/>
      <c r="AM149" s="65"/>
      <c r="AN149" s="65"/>
      <c r="AO149" s="40"/>
      <c r="AP149" s="40"/>
      <c r="AQ149" s="40"/>
      <c r="AR149" s="34"/>
      <c r="AS149" s="34"/>
      <c r="AT149" s="34"/>
      <c r="AU149" s="34"/>
      <c r="AV149" s="34"/>
      <c r="AW149" s="34"/>
      <c r="AX149" s="34"/>
      <c r="AY149" s="34"/>
      <c r="AZ149" s="34"/>
      <c r="BA149" s="34"/>
      <c r="BB149" s="34"/>
      <c r="BC149" s="34"/>
      <c r="BD149" s="34"/>
      <c r="BE149" s="34"/>
    </row>
    <row r="150" spans="1:57" ht="30" customHeight="1" x14ac:dyDescent="0.2">
      <c r="A150" s="59">
        <v>164</v>
      </c>
      <c r="B150" s="60">
        <f>'STUDENT NAMELIST'!B138</f>
        <v>211423243353</v>
      </c>
      <c r="C150" s="60" t="str">
        <f>'STUDENT NAMELIST'!C138</f>
        <v>2023PEC AI 234</v>
      </c>
      <c r="D150" s="61" t="str">
        <f>'STUDENT NAMELIST'!D138</f>
        <v>RAKSHINI H</v>
      </c>
      <c r="E150" s="62">
        <v>0</v>
      </c>
      <c r="F150" s="62">
        <v>0</v>
      </c>
      <c r="G150" s="62">
        <v>2</v>
      </c>
      <c r="H150" s="62">
        <v>1</v>
      </c>
      <c r="I150" s="62">
        <v>1</v>
      </c>
      <c r="J150" s="62">
        <v>1</v>
      </c>
      <c r="K150" s="62">
        <v>1</v>
      </c>
      <c r="L150" s="62">
        <v>2</v>
      </c>
      <c r="M150" s="62">
        <v>1</v>
      </c>
      <c r="N150" s="62">
        <v>1</v>
      </c>
      <c r="O150" s="69">
        <v>16</v>
      </c>
      <c r="P150" s="59">
        <v>0</v>
      </c>
      <c r="Q150" s="59">
        <v>0</v>
      </c>
      <c r="R150" s="59">
        <v>16</v>
      </c>
      <c r="S150" s="59">
        <v>14</v>
      </c>
      <c r="T150" s="59">
        <v>0</v>
      </c>
      <c r="U150" s="59">
        <v>16</v>
      </c>
      <c r="V150" s="59">
        <v>0</v>
      </c>
      <c r="W150" s="59">
        <v>0</v>
      </c>
      <c r="X150" s="59">
        <v>9</v>
      </c>
      <c r="Y150" s="62"/>
      <c r="Z150" s="62"/>
      <c r="AA150" s="67">
        <f t="shared" si="3"/>
        <v>81</v>
      </c>
      <c r="AB150" s="64">
        <f t="shared" ref="AB150:AC150" si="147">SUMIF($E$14:$N$14,"CO1",E150:N150)+IF(O150&gt;=0,SUMPRODUCT(($O$14:$Z$14="CO1")*(O150:Z150)*MOD(COLUMN($O$14:$Z$14)-COLUMN($O$14)+1,2))+SUMPRODUCT(($P$14:$Z$14="CO1")*(P150:Z150)*MOD(COLUMN($P$14:$Z$14)-COLUMN($P$14)+1,2)))</f>
        <v>35</v>
      </c>
      <c r="AC150" s="64">
        <f t="shared" si="147"/>
        <v>34</v>
      </c>
      <c r="AD150" s="64">
        <f t="shared" si="5"/>
        <v>11</v>
      </c>
      <c r="AE150" s="64">
        <f t="shared" si="6"/>
        <v>0</v>
      </c>
      <c r="AF150" s="64">
        <f t="shared" si="22"/>
        <v>0</v>
      </c>
      <c r="AG150" s="64">
        <f t="shared" si="7"/>
        <v>0</v>
      </c>
      <c r="AH150" s="44">
        <f t="shared" si="8"/>
        <v>80</v>
      </c>
      <c r="AI150" s="65">
        <f t="shared" si="13"/>
        <v>87.5</v>
      </c>
      <c r="AJ150" s="65">
        <f t="shared" si="14"/>
        <v>85</v>
      </c>
      <c r="AK150" s="65">
        <f t="shared" si="10"/>
        <v>55.000000000000007</v>
      </c>
      <c r="AL150" s="65"/>
      <c r="AM150" s="65"/>
      <c r="AN150" s="65"/>
      <c r="AO150" s="40"/>
      <c r="AP150" s="40"/>
      <c r="AQ150" s="40"/>
      <c r="AR150" s="34"/>
      <c r="AS150" s="34"/>
      <c r="AT150" s="34"/>
      <c r="AU150" s="34"/>
      <c r="AV150" s="34"/>
      <c r="AW150" s="34"/>
      <c r="AX150" s="34"/>
      <c r="AY150" s="34"/>
      <c r="AZ150" s="34"/>
      <c r="BA150" s="34"/>
      <c r="BB150" s="34"/>
      <c r="BC150" s="34"/>
      <c r="BD150" s="34"/>
      <c r="BE150" s="34"/>
    </row>
    <row r="151" spans="1:57" ht="30" customHeight="1" x14ac:dyDescent="0.2">
      <c r="A151" s="59">
        <v>165</v>
      </c>
      <c r="B151" s="60">
        <f>'STUDENT NAMELIST'!B139</f>
        <v>211423243354</v>
      </c>
      <c r="C151" s="60" t="str">
        <f>'STUDENT NAMELIST'!C139</f>
        <v>2023PEC AI 235</v>
      </c>
      <c r="D151" s="61" t="str">
        <f>'STUDENT NAMELIST'!D139</f>
        <v>RAMYA S</v>
      </c>
      <c r="E151" s="62">
        <v>0</v>
      </c>
      <c r="F151" s="62">
        <v>0</v>
      </c>
      <c r="G151" s="62">
        <v>0</v>
      </c>
      <c r="H151" s="62">
        <v>1</v>
      </c>
      <c r="I151" s="62">
        <v>1</v>
      </c>
      <c r="J151" s="62">
        <v>2</v>
      </c>
      <c r="K151" s="62">
        <v>0</v>
      </c>
      <c r="L151" s="62">
        <v>0</v>
      </c>
      <c r="M151" s="62">
        <v>1</v>
      </c>
      <c r="N151" s="62">
        <v>0</v>
      </c>
      <c r="O151" s="69">
        <v>0</v>
      </c>
      <c r="P151" s="59">
        <v>13</v>
      </c>
      <c r="Q151" s="59">
        <v>14</v>
      </c>
      <c r="R151" s="59">
        <v>0</v>
      </c>
      <c r="S151" s="59">
        <v>0</v>
      </c>
      <c r="T151" s="59">
        <v>14</v>
      </c>
      <c r="U151" s="59">
        <v>0</v>
      </c>
      <c r="V151" s="59">
        <v>14</v>
      </c>
      <c r="W151" s="59">
        <v>8</v>
      </c>
      <c r="X151" s="59">
        <v>0</v>
      </c>
      <c r="Y151" s="62"/>
      <c r="Z151" s="62"/>
      <c r="AA151" s="67">
        <f t="shared" si="3"/>
        <v>68</v>
      </c>
      <c r="AB151" s="64">
        <f t="shared" ref="AB151:AC151" si="148">SUMIF($E$14:$N$14,"CO1",E151:N151)+IF(O151&gt;=0,SUMPRODUCT(($O$14:$Z$14="CO1")*(O151:Z151)*MOD(COLUMN($O$14:$Z$14)-COLUMN($O$14)+1,2))+SUMPRODUCT(($P$14:$Z$14="CO1")*(P151:Z151)*MOD(COLUMN($P$14:$Z$14)-COLUMN($P$14)+1,2)))</f>
        <v>28</v>
      </c>
      <c r="AC151" s="64">
        <f t="shared" si="148"/>
        <v>29</v>
      </c>
      <c r="AD151" s="64">
        <f t="shared" si="5"/>
        <v>9</v>
      </c>
      <c r="AE151" s="64">
        <f t="shared" si="6"/>
        <v>0</v>
      </c>
      <c r="AF151" s="64">
        <f t="shared" si="22"/>
        <v>0</v>
      </c>
      <c r="AG151" s="64">
        <f t="shared" si="7"/>
        <v>0</v>
      </c>
      <c r="AH151" s="44">
        <f t="shared" si="8"/>
        <v>66</v>
      </c>
      <c r="AI151" s="65">
        <f t="shared" si="13"/>
        <v>70</v>
      </c>
      <c r="AJ151" s="65">
        <f t="shared" si="14"/>
        <v>72.5</v>
      </c>
      <c r="AK151" s="65">
        <f t="shared" si="10"/>
        <v>45</v>
      </c>
      <c r="AL151" s="65"/>
      <c r="AM151" s="65"/>
      <c r="AN151" s="65"/>
      <c r="AO151" s="40"/>
      <c r="AP151" s="40"/>
      <c r="AQ151" s="40"/>
      <c r="AR151" s="34"/>
      <c r="AS151" s="34"/>
      <c r="AT151" s="34"/>
      <c r="AU151" s="34"/>
      <c r="AV151" s="34"/>
      <c r="AW151" s="34"/>
      <c r="AX151" s="34"/>
      <c r="AY151" s="34"/>
      <c r="AZ151" s="34"/>
      <c r="BA151" s="34"/>
      <c r="BB151" s="34"/>
      <c r="BC151" s="34"/>
      <c r="BD151" s="34"/>
      <c r="BE151" s="34"/>
    </row>
    <row r="152" spans="1:57" ht="30" customHeight="1" x14ac:dyDescent="0.2">
      <c r="A152" s="59">
        <v>166</v>
      </c>
      <c r="B152" s="60">
        <f>'STUDENT NAMELIST'!B140</f>
        <v>211423243355</v>
      </c>
      <c r="C152" s="60" t="str">
        <f>'STUDENT NAMELIST'!C140</f>
        <v>2023PEC AI 236</v>
      </c>
      <c r="D152" s="61" t="str">
        <f>'STUDENT NAMELIST'!D140</f>
        <v>RANJANI A</v>
      </c>
      <c r="E152" s="62">
        <v>1</v>
      </c>
      <c r="F152" s="62">
        <v>0</v>
      </c>
      <c r="G152" s="62">
        <v>1</v>
      </c>
      <c r="H152" s="62">
        <v>0</v>
      </c>
      <c r="I152" s="62">
        <v>1</v>
      </c>
      <c r="J152" s="62">
        <v>2</v>
      </c>
      <c r="K152" s="62">
        <v>0</v>
      </c>
      <c r="L152" s="62">
        <v>1</v>
      </c>
      <c r="M152" s="62">
        <v>0</v>
      </c>
      <c r="N152" s="62">
        <v>1</v>
      </c>
      <c r="O152" s="69">
        <v>0</v>
      </c>
      <c r="P152" s="59">
        <v>16</v>
      </c>
      <c r="Q152" s="59">
        <v>16</v>
      </c>
      <c r="R152" s="59">
        <v>0</v>
      </c>
      <c r="S152" s="59">
        <v>4</v>
      </c>
      <c r="T152" s="59">
        <v>0</v>
      </c>
      <c r="U152" s="59">
        <v>16</v>
      </c>
      <c r="V152" s="59">
        <v>0</v>
      </c>
      <c r="W152" s="59">
        <v>0</v>
      </c>
      <c r="X152" s="59">
        <v>16</v>
      </c>
      <c r="Y152" s="62"/>
      <c r="Z152" s="62"/>
      <c r="AA152" s="67">
        <f t="shared" si="3"/>
        <v>75</v>
      </c>
      <c r="AB152" s="64">
        <f t="shared" ref="AB152:AC152" si="149">SUMIF($E$14:$N$14,"CO1",E152:N152)+IF(O152&gt;=0,SUMPRODUCT(($O$14:$Z$14="CO1")*(O152:Z152)*MOD(COLUMN($O$14:$Z$14)-COLUMN($O$14)+1,2))+SUMPRODUCT(($P$14:$Z$14="CO1")*(P152:Z152)*MOD(COLUMN($P$14:$Z$14)-COLUMN($P$14)+1,2)))</f>
        <v>34</v>
      </c>
      <c r="AC152" s="64">
        <f t="shared" si="149"/>
        <v>38</v>
      </c>
      <c r="AD152" s="64">
        <f t="shared" si="5"/>
        <v>17</v>
      </c>
      <c r="AE152" s="64">
        <f t="shared" si="6"/>
        <v>0</v>
      </c>
      <c r="AF152" s="64">
        <f t="shared" si="22"/>
        <v>0</v>
      </c>
      <c r="AG152" s="64">
        <f t="shared" si="7"/>
        <v>0</v>
      </c>
      <c r="AH152" s="44">
        <f t="shared" si="8"/>
        <v>89</v>
      </c>
      <c r="AI152" s="65">
        <f t="shared" si="13"/>
        <v>85</v>
      </c>
      <c r="AJ152" s="65">
        <f t="shared" si="14"/>
        <v>95</v>
      </c>
      <c r="AK152" s="65">
        <f t="shared" si="10"/>
        <v>85</v>
      </c>
      <c r="AL152" s="65"/>
      <c r="AM152" s="65"/>
      <c r="AN152" s="65"/>
      <c r="AO152" s="40"/>
      <c r="AP152" s="40"/>
      <c r="AQ152" s="40"/>
      <c r="AR152" s="34"/>
      <c r="AS152" s="34"/>
      <c r="AT152" s="34"/>
      <c r="AU152" s="34"/>
      <c r="AV152" s="34"/>
      <c r="AW152" s="34"/>
      <c r="AX152" s="34"/>
      <c r="AY152" s="34"/>
      <c r="AZ152" s="34"/>
      <c r="BA152" s="34"/>
      <c r="BB152" s="34"/>
      <c r="BC152" s="34"/>
      <c r="BD152" s="34"/>
      <c r="BE152" s="34"/>
    </row>
    <row r="153" spans="1:57" ht="30" customHeight="1" x14ac:dyDescent="0.2">
      <c r="A153" s="59">
        <v>168</v>
      </c>
      <c r="B153" s="60">
        <f>'STUDENT NAMELIST'!B141</f>
        <v>211423243358</v>
      </c>
      <c r="C153" s="60" t="str">
        <f>'STUDENT NAMELIST'!C141</f>
        <v>2023PEC AI 237</v>
      </c>
      <c r="D153" s="61" t="str">
        <f>'STUDENT NAMELIST'!D141</f>
        <v>RAZEENA R</v>
      </c>
      <c r="E153" s="62">
        <v>2</v>
      </c>
      <c r="F153" s="62">
        <v>2</v>
      </c>
      <c r="G153" s="62">
        <v>2</v>
      </c>
      <c r="H153" s="62">
        <v>2</v>
      </c>
      <c r="I153" s="62">
        <v>1</v>
      </c>
      <c r="J153" s="62">
        <v>1</v>
      </c>
      <c r="K153" s="62">
        <v>1</v>
      </c>
      <c r="L153" s="62">
        <v>2</v>
      </c>
      <c r="M153" s="62">
        <v>1</v>
      </c>
      <c r="N153" s="62">
        <v>2</v>
      </c>
      <c r="O153" s="69">
        <v>0</v>
      </c>
      <c r="P153" s="59">
        <v>15</v>
      </c>
      <c r="Q153" s="59">
        <v>16</v>
      </c>
      <c r="R153" s="59">
        <v>0</v>
      </c>
      <c r="S153" s="59">
        <v>0</v>
      </c>
      <c r="T153" s="59">
        <v>12</v>
      </c>
      <c r="U153" s="59">
        <v>0</v>
      </c>
      <c r="V153" s="59">
        <v>10</v>
      </c>
      <c r="W153" s="59">
        <v>16</v>
      </c>
      <c r="X153" s="59">
        <v>0</v>
      </c>
      <c r="Y153" s="62"/>
      <c r="Z153" s="62"/>
      <c r="AA153" s="67">
        <f t="shared" si="3"/>
        <v>85</v>
      </c>
      <c r="AB153" s="64">
        <f t="shared" ref="AB153:AC153" si="150">SUMIF($E$14:$N$14,"CO1",E153:N153)+IF(O153&gt;=0,SUMPRODUCT(($O$14:$Z$14="CO1")*(O153:Z153)*MOD(COLUMN($O$14:$Z$14)-COLUMN($O$14)+1,2))+SUMPRODUCT(($P$14:$Z$14="CO1")*(P153:Z153)*MOD(COLUMN($P$14:$Z$14)-COLUMN($P$14)+1,2)))</f>
        <v>39</v>
      </c>
      <c r="AC153" s="64">
        <f t="shared" si="150"/>
        <v>38</v>
      </c>
      <c r="AD153" s="64">
        <f t="shared" si="5"/>
        <v>19</v>
      </c>
      <c r="AE153" s="64">
        <f t="shared" si="6"/>
        <v>0</v>
      </c>
      <c r="AF153" s="64">
        <f t="shared" si="22"/>
        <v>0</v>
      </c>
      <c r="AG153" s="64">
        <f t="shared" si="7"/>
        <v>0</v>
      </c>
      <c r="AH153" s="44">
        <f t="shared" si="8"/>
        <v>96</v>
      </c>
      <c r="AI153" s="65">
        <f t="shared" si="13"/>
        <v>97.5</v>
      </c>
      <c r="AJ153" s="65">
        <f t="shared" si="14"/>
        <v>95</v>
      </c>
      <c r="AK153" s="65">
        <f t="shared" si="10"/>
        <v>95</v>
      </c>
      <c r="AL153" s="65"/>
      <c r="AM153" s="65"/>
      <c r="AN153" s="65"/>
      <c r="AO153" s="40"/>
      <c r="AP153" s="40"/>
      <c r="AQ153" s="40"/>
      <c r="AR153" s="34"/>
      <c r="AS153" s="34"/>
      <c r="AT153" s="34"/>
      <c r="AU153" s="34"/>
      <c r="AV153" s="34"/>
      <c r="AW153" s="34"/>
      <c r="AX153" s="34"/>
      <c r="AY153" s="34"/>
      <c r="AZ153" s="34"/>
      <c r="BA153" s="34"/>
      <c r="BB153" s="34"/>
      <c r="BC153" s="34"/>
      <c r="BD153" s="34"/>
      <c r="BE153" s="34"/>
    </row>
    <row r="154" spans="1:57" ht="30" customHeight="1" x14ac:dyDescent="0.2">
      <c r="A154" s="59">
        <v>168</v>
      </c>
      <c r="B154" s="60">
        <f>'STUDENT NAMELIST'!B142</f>
        <v>211423243359</v>
      </c>
      <c r="C154" s="60" t="str">
        <f>'STUDENT NAMELIST'!C142</f>
        <v>2023PEC AI 238</v>
      </c>
      <c r="D154" s="61" t="str">
        <f>'STUDENT NAMELIST'!D142</f>
        <v>RIHANA R</v>
      </c>
      <c r="E154" s="62">
        <v>0</v>
      </c>
      <c r="F154" s="62">
        <v>0</v>
      </c>
      <c r="G154" s="62">
        <v>0</v>
      </c>
      <c r="H154" s="62">
        <v>0</v>
      </c>
      <c r="I154" s="62">
        <v>0</v>
      </c>
      <c r="J154" s="62">
        <v>1</v>
      </c>
      <c r="K154" s="62">
        <v>2</v>
      </c>
      <c r="L154" s="62">
        <v>2</v>
      </c>
      <c r="M154" s="62">
        <v>0</v>
      </c>
      <c r="N154" s="62">
        <v>1</v>
      </c>
      <c r="O154" s="69">
        <v>13</v>
      </c>
      <c r="P154" s="59">
        <v>0</v>
      </c>
      <c r="Q154" s="59">
        <v>0</v>
      </c>
      <c r="R154" s="59">
        <v>12</v>
      </c>
      <c r="S154" s="59">
        <v>12</v>
      </c>
      <c r="T154" s="59">
        <v>0</v>
      </c>
      <c r="U154" s="59">
        <v>16</v>
      </c>
      <c r="V154" s="59">
        <v>0</v>
      </c>
      <c r="W154" s="59">
        <v>0</v>
      </c>
      <c r="X154" s="59">
        <v>14</v>
      </c>
      <c r="Y154" s="62"/>
      <c r="Z154" s="62"/>
      <c r="AA154" s="67">
        <f t="shared" si="3"/>
        <v>73</v>
      </c>
      <c r="AB154" s="64">
        <f t="shared" ref="AB154:AC154" si="151">SUMIF($E$14:$N$14,"CO1",E154:N154)+IF(O154&gt;=0,SUMPRODUCT(($O$14:$Z$14="CO1")*(O154:Z154)*MOD(COLUMN($O$14:$Z$14)-COLUMN($O$14)+1,2))+SUMPRODUCT(($P$14:$Z$14="CO1")*(P154:Z154)*MOD(COLUMN($P$14:$Z$14)-COLUMN($P$14)+1,2)))</f>
        <v>25</v>
      </c>
      <c r="AC154" s="64">
        <f t="shared" si="151"/>
        <v>24</v>
      </c>
      <c r="AD154" s="64">
        <f t="shared" si="5"/>
        <v>15</v>
      </c>
      <c r="AE154" s="64">
        <f t="shared" si="6"/>
        <v>0</v>
      </c>
      <c r="AF154" s="64">
        <f t="shared" si="22"/>
        <v>0</v>
      </c>
      <c r="AG154" s="64">
        <f t="shared" si="7"/>
        <v>0</v>
      </c>
      <c r="AH154" s="44">
        <f t="shared" si="8"/>
        <v>64</v>
      </c>
      <c r="AI154" s="65">
        <f t="shared" si="13"/>
        <v>62.5</v>
      </c>
      <c r="AJ154" s="65">
        <f t="shared" si="14"/>
        <v>60</v>
      </c>
      <c r="AK154" s="65">
        <f t="shared" si="10"/>
        <v>75</v>
      </c>
      <c r="AL154" s="65"/>
      <c r="AM154" s="65"/>
      <c r="AN154" s="65"/>
      <c r="AO154" s="40"/>
      <c r="AP154" s="40"/>
      <c r="AQ154" s="40"/>
      <c r="AR154" s="34"/>
      <c r="AS154" s="34"/>
      <c r="AT154" s="34"/>
      <c r="AU154" s="34"/>
      <c r="AV154" s="34"/>
      <c r="AW154" s="34"/>
      <c r="AX154" s="34"/>
      <c r="AY154" s="34"/>
      <c r="AZ154" s="34"/>
      <c r="BA154" s="34"/>
      <c r="BB154" s="34"/>
      <c r="BC154" s="34"/>
      <c r="BD154" s="34"/>
      <c r="BE154" s="34"/>
    </row>
    <row r="155" spans="1:57" ht="30" customHeight="1" x14ac:dyDescent="0.2">
      <c r="A155" s="59">
        <v>169</v>
      </c>
      <c r="B155" s="60">
        <f>'STUDENT NAMELIST'!B143</f>
        <v>211423243366</v>
      </c>
      <c r="C155" s="60" t="str">
        <f>'STUDENT NAMELIST'!C143</f>
        <v>2023PEC AI 239</v>
      </c>
      <c r="D155" s="61" t="str">
        <f>'STUDENT NAMELIST'!D143</f>
        <v>RUBA DARSHNI J</v>
      </c>
      <c r="E155" s="62">
        <v>2</v>
      </c>
      <c r="F155" s="62">
        <v>1</v>
      </c>
      <c r="G155" s="62">
        <v>0</v>
      </c>
      <c r="H155" s="62">
        <v>2</v>
      </c>
      <c r="I155" s="62">
        <v>0</v>
      </c>
      <c r="J155" s="62">
        <v>2</v>
      </c>
      <c r="K155" s="62">
        <v>1</v>
      </c>
      <c r="L155" s="62">
        <v>1</v>
      </c>
      <c r="M155" s="62">
        <v>1</v>
      </c>
      <c r="N155" s="62">
        <v>2</v>
      </c>
      <c r="O155" s="69">
        <v>16</v>
      </c>
      <c r="P155" s="59">
        <v>0</v>
      </c>
      <c r="Q155" s="59">
        <v>0</v>
      </c>
      <c r="R155" s="59">
        <v>8</v>
      </c>
      <c r="S155" s="59">
        <v>14</v>
      </c>
      <c r="T155" s="59">
        <v>0</v>
      </c>
      <c r="U155" s="59">
        <v>16</v>
      </c>
      <c r="V155" s="59">
        <v>0</v>
      </c>
      <c r="W155" s="59">
        <v>0</v>
      </c>
      <c r="X155" s="59">
        <v>16</v>
      </c>
      <c r="Y155" s="62"/>
      <c r="Z155" s="62"/>
      <c r="AA155" s="67">
        <f t="shared" si="3"/>
        <v>82</v>
      </c>
      <c r="AB155" s="64">
        <f t="shared" ref="AB155:AC155" si="152">SUMIF($E$14:$N$14,"CO1",E155:N155)+IF(O155&gt;=0,SUMPRODUCT(($O$14:$Z$14="CO1")*(O155:Z155)*MOD(COLUMN($O$14:$Z$14)-COLUMN($O$14)+1,2))+SUMPRODUCT(($P$14:$Z$14="CO1")*(P155:Z155)*MOD(COLUMN($P$14:$Z$14)-COLUMN($P$14)+1,2)))</f>
        <v>29</v>
      </c>
      <c r="AC155" s="64">
        <f t="shared" si="152"/>
        <v>25</v>
      </c>
      <c r="AD155" s="64">
        <f t="shared" si="5"/>
        <v>19</v>
      </c>
      <c r="AE155" s="64">
        <f t="shared" si="6"/>
        <v>0</v>
      </c>
      <c r="AF155" s="64">
        <f t="shared" si="22"/>
        <v>0</v>
      </c>
      <c r="AG155" s="64">
        <f t="shared" si="7"/>
        <v>0</v>
      </c>
      <c r="AH155" s="44">
        <f t="shared" si="8"/>
        <v>73</v>
      </c>
      <c r="AI155" s="65">
        <f t="shared" si="13"/>
        <v>72.5</v>
      </c>
      <c r="AJ155" s="65">
        <f t="shared" si="14"/>
        <v>62.5</v>
      </c>
      <c r="AK155" s="65">
        <f t="shared" si="10"/>
        <v>95</v>
      </c>
      <c r="AL155" s="65"/>
      <c r="AM155" s="65"/>
      <c r="AN155" s="65"/>
      <c r="AO155" s="40"/>
      <c r="AP155" s="40"/>
      <c r="AQ155" s="40"/>
      <c r="AR155" s="34"/>
      <c r="AS155" s="34"/>
      <c r="AT155" s="34"/>
      <c r="AU155" s="34"/>
      <c r="AV155" s="34"/>
      <c r="AW155" s="34"/>
      <c r="AX155" s="34"/>
      <c r="AY155" s="34"/>
      <c r="AZ155" s="34"/>
      <c r="BA155" s="34"/>
      <c r="BB155" s="34"/>
      <c r="BC155" s="34"/>
      <c r="BD155" s="34"/>
      <c r="BE155" s="34"/>
    </row>
    <row r="156" spans="1:57" ht="30" customHeight="1" x14ac:dyDescent="0.2">
      <c r="A156" s="59">
        <v>140</v>
      </c>
      <c r="B156" s="60">
        <f>'STUDENT NAMELIST'!B144</f>
        <v>211423243372</v>
      </c>
      <c r="C156" s="60" t="str">
        <f>'STUDENT NAMELIST'!C144</f>
        <v>2023PEC AI 240</v>
      </c>
      <c r="D156" s="61" t="str">
        <f>'STUDENT NAMELIST'!D144</f>
        <v>SAFANA YASMIN S</v>
      </c>
      <c r="E156" s="62">
        <v>2</v>
      </c>
      <c r="F156" s="62">
        <v>0</v>
      </c>
      <c r="G156" s="62">
        <v>2</v>
      </c>
      <c r="H156" s="62">
        <v>0</v>
      </c>
      <c r="I156" s="62">
        <v>2</v>
      </c>
      <c r="J156" s="62">
        <v>1</v>
      </c>
      <c r="K156" s="62">
        <v>2</v>
      </c>
      <c r="L156" s="62">
        <v>0</v>
      </c>
      <c r="M156" s="62">
        <v>0</v>
      </c>
      <c r="N156" s="62">
        <v>2</v>
      </c>
      <c r="O156" s="68">
        <v>0</v>
      </c>
      <c r="P156" s="62">
        <v>10</v>
      </c>
      <c r="Q156" s="62">
        <v>13</v>
      </c>
      <c r="R156" s="62">
        <v>0</v>
      </c>
      <c r="S156" s="62">
        <v>0</v>
      </c>
      <c r="T156" s="62">
        <v>13</v>
      </c>
      <c r="U156" s="62">
        <v>0</v>
      </c>
      <c r="V156" s="62">
        <v>13</v>
      </c>
      <c r="W156" s="62">
        <v>16</v>
      </c>
      <c r="X156" s="62">
        <v>0</v>
      </c>
      <c r="Y156" s="62"/>
      <c r="Z156" s="62"/>
      <c r="AA156" s="67">
        <f t="shared" si="3"/>
        <v>76</v>
      </c>
      <c r="AB156" s="64">
        <f t="shared" ref="AB156:AC156" si="153">SUMIF($E$14:$N$14,"CO1",E156:N156)+IF(O156&gt;=0,SUMPRODUCT(($O$14:$Z$14="CO1")*(O156:Z156)*MOD(COLUMN($O$14:$Z$14)-COLUMN($O$14)+1,2))+SUMPRODUCT(($P$14:$Z$14="CO1")*(P156:Z156)*MOD(COLUMN($P$14:$Z$14)-COLUMN($P$14)+1,2)))</f>
        <v>27</v>
      </c>
      <c r="AC156" s="64">
        <f t="shared" si="153"/>
        <v>27</v>
      </c>
      <c r="AD156" s="64">
        <f t="shared" si="5"/>
        <v>18</v>
      </c>
      <c r="AE156" s="64">
        <f t="shared" si="6"/>
        <v>0</v>
      </c>
      <c r="AF156" s="64">
        <f t="shared" si="22"/>
        <v>0</v>
      </c>
      <c r="AG156" s="64">
        <f t="shared" si="7"/>
        <v>0</v>
      </c>
      <c r="AH156" s="44">
        <f t="shared" si="8"/>
        <v>72</v>
      </c>
      <c r="AI156" s="65">
        <f t="shared" si="13"/>
        <v>67.5</v>
      </c>
      <c r="AJ156" s="65">
        <f t="shared" si="14"/>
        <v>67.5</v>
      </c>
      <c r="AK156" s="65">
        <f t="shared" si="10"/>
        <v>90</v>
      </c>
      <c r="AL156" s="65"/>
      <c r="AM156" s="65"/>
      <c r="AN156" s="65"/>
      <c r="AO156" s="40"/>
      <c r="AP156" s="40"/>
      <c r="AQ156" s="40"/>
      <c r="AR156" s="34"/>
      <c r="AS156" s="34"/>
      <c r="AT156" s="34"/>
      <c r="AU156" s="34"/>
      <c r="AV156" s="34"/>
      <c r="AW156" s="34"/>
      <c r="AX156" s="34"/>
      <c r="AY156" s="34"/>
      <c r="AZ156" s="34"/>
      <c r="BA156" s="34"/>
      <c r="BB156" s="34"/>
      <c r="BC156" s="34"/>
      <c r="BD156" s="34"/>
      <c r="BE156" s="34"/>
    </row>
    <row r="157" spans="1:57" ht="30" customHeight="1" x14ac:dyDescent="0.2">
      <c r="A157" s="59">
        <v>141</v>
      </c>
      <c r="B157" s="60">
        <f>'STUDENT NAMELIST'!B145</f>
        <v>211423243374</v>
      </c>
      <c r="C157" s="60" t="str">
        <f>'STUDENT NAMELIST'!C145</f>
        <v>2023PEC AI 241</v>
      </c>
      <c r="D157" s="61" t="str">
        <f>'STUDENT NAMELIST'!D145</f>
        <v>SAISUSMITHA P</v>
      </c>
      <c r="E157" s="62">
        <v>0</v>
      </c>
      <c r="F157" s="62">
        <v>2</v>
      </c>
      <c r="G157" s="62">
        <v>0</v>
      </c>
      <c r="H157" s="62">
        <v>1</v>
      </c>
      <c r="I157" s="62">
        <v>0</v>
      </c>
      <c r="J157" s="62">
        <v>1</v>
      </c>
      <c r="K157" s="62">
        <v>1</v>
      </c>
      <c r="L157" s="62">
        <v>0</v>
      </c>
      <c r="M157" s="62">
        <v>2</v>
      </c>
      <c r="N157" s="62">
        <v>0</v>
      </c>
      <c r="O157" s="68">
        <v>16</v>
      </c>
      <c r="P157" s="62">
        <v>0</v>
      </c>
      <c r="Q157" s="62">
        <v>0</v>
      </c>
      <c r="R157" s="62">
        <v>16</v>
      </c>
      <c r="S157" s="62">
        <v>13</v>
      </c>
      <c r="T157" s="62">
        <v>0</v>
      </c>
      <c r="U157" s="62">
        <v>16</v>
      </c>
      <c r="V157" s="62">
        <v>0</v>
      </c>
      <c r="W157" s="62">
        <v>0</v>
      </c>
      <c r="X157" s="62">
        <v>6</v>
      </c>
      <c r="Y157" s="62"/>
      <c r="Z157" s="62"/>
      <c r="AA157" s="67">
        <f t="shared" si="3"/>
        <v>74</v>
      </c>
      <c r="AB157" s="64">
        <f t="shared" ref="AB157:AC157" si="154">SUMIF($E$14:$N$14,"CO1",E157:N157)+IF(O157&gt;=0,SUMPRODUCT(($O$14:$Z$14="CO1")*(O157:Z157)*MOD(COLUMN($O$14:$Z$14)-COLUMN($O$14)+1,2))+SUMPRODUCT(($P$14:$Z$14="CO1")*(P157:Z157)*MOD(COLUMN($P$14:$Z$14)-COLUMN($P$14)+1,2)))</f>
        <v>35</v>
      </c>
      <c r="AC157" s="64">
        <f t="shared" si="154"/>
        <v>32</v>
      </c>
      <c r="AD157" s="64">
        <f t="shared" si="5"/>
        <v>8</v>
      </c>
      <c r="AE157" s="64">
        <f t="shared" si="6"/>
        <v>0</v>
      </c>
      <c r="AF157" s="64">
        <f t="shared" si="22"/>
        <v>0</v>
      </c>
      <c r="AG157" s="64">
        <f t="shared" si="7"/>
        <v>0</v>
      </c>
      <c r="AH157" s="44">
        <f t="shared" si="8"/>
        <v>75</v>
      </c>
      <c r="AI157" s="65">
        <f t="shared" si="13"/>
        <v>87.5</v>
      </c>
      <c r="AJ157" s="65">
        <f t="shared" si="14"/>
        <v>80</v>
      </c>
      <c r="AK157" s="65">
        <f t="shared" si="10"/>
        <v>40</v>
      </c>
      <c r="AL157" s="65"/>
      <c r="AM157" s="65"/>
      <c r="AN157" s="65"/>
      <c r="AO157" s="40"/>
      <c r="AP157" s="40"/>
      <c r="AQ157" s="40"/>
      <c r="AR157" s="34"/>
      <c r="AS157" s="34"/>
      <c r="AT157" s="34"/>
      <c r="AU157" s="34"/>
      <c r="AV157" s="34"/>
      <c r="AW157" s="34"/>
      <c r="AX157" s="34"/>
      <c r="AY157" s="34"/>
      <c r="AZ157" s="34"/>
      <c r="BA157" s="34"/>
      <c r="BB157" s="34"/>
      <c r="BC157" s="34"/>
      <c r="BD157" s="34"/>
      <c r="BE157" s="34"/>
    </row>
    <row r="158" spans="1:57" ht="30" customHeight="1" x14ac:dyDescent="0.2">
      <c r="A158" s="59">
        <v>142</v>
      </c>
      <c r="B158" s="60">
        <f>'STUDENT NAMELIST'!B146</f>
        <v>211423243377</v>
      </c>
      <c r="C158" s="60" t="str">
        <f>'STUDENT NAMELIST'!C146</f>
        <v>2023PEC AI 242</v>
      </c>
      <c r="D158" s="61" t="str">
        <f>'STUDENT NAMELIST'!D146</f>
        <v>SAMEEHA ANVAR ALI</v>
      </c>
      <c r="E158" s="62">
        <v>1</v>
      </c>
      <c r="F158" s="62">
        <v>0</v>
      </c>
      <c r="G158" s="62">
        <v>1</v>
      </c>
      <c r="H158" s="62">
        <v>2</v>
      </c>
      <c r="I158" s="62">
        <v>1</v>
      </c>
      <c r="J158" s="62">
        <v>1</v>
      </c>
      <c r="K158" s="62">
        <v>0</v>
      </c>
      <c r="L158" s="62">
        <v>2</v>
      </c>
      <c r="M158" s="62">
        <v>2</v>
      </c>
      <c r="N158" s="62">
        <v>2</v>
      </c>
      <c r="O158" s="68">
        <v>0</v>
      </c>
      <c r="P158" s="62">
        <v>13</v>
      </c>
      <c r="Q158" s="62">
        <v>14</v>
      </c>
      <c r="R158" s="62">
        <v>0</v>
      </c>
      <c r="S158" s="62">
        <v>0</v>
      </c>
      <c r="T158" s="62">
        <v>14</v>
      </c>
      <c r="U158" s="62">
        <v>0</v>
      </c>
      <c r="V158" s="62">
        <v>14</v>
      </c>
      <c r="W158" s="62">
        <v>8</v>
      </c>
      <c r="X158" s="62">
        <v>0</v>
      </c>
      <c r="Y158" s="62"/>
      <c r="Z158" s="62"/>
      <c r="AA158" s="67">
        <f t="shared" si="3"/>
        <v>75</v>
      </c>
      <c r="AB158" s="64">
        <f t="shared" ref="AB158:AC158" si="155">SUMIF($E$14:$N$14,"CO1",E158:N158)+IF(O158&gt;=0,SUMPRODUCT(($O$14:$Z$14="CO1")*(O158:Z158)*MOD(COLUMN($O$14:$Z$14)-COLUMN($O$14)+1,2))+SUMPRODUCT(($P$14:$Z$14="CO1")*(P158:Z158)*MOD(COLUMN($P$14:$Z$14)-COLUMN($P$14)+1,2)))</f>
        <v>31</v>
      </c>
      <c r="AC158" s="64">
        <f t="shared" si="155"/>
        <v>31</v>
      </c>
      <c r="AD158" s="64">
        <f t="shared" si="5"/>
        <v>12</v>
      </c>
      <c r="AE158" s="64">
        <f t="shared" si="6"/>
        <v>0</v>
      </c>
      <c r="AF158" s="64">
        <f t="shared" si="22"/>
        <v>0</v>
      </c>
      <c r="AG158" s="64">
        <f t="shared" si="7"/>
        <v>0</v>
      </c>
      <c r="AH158" s="44">
        <f t="shared" si="8"/>
        <v>74</v>
      </c>
      <c r="AI158" s="65">
        <f t="shared" si="13"/>
        <v>77.5</v>
      </c>
      <c r="AJ158" s="65">
        <f t="shared" si="14"/>
        <v>77.5</v>
      </c>
      <c r="AK158" s="65">
        <f t="shared" si="10"/>
        <v>60</v>
      </c>
      <c r="AL158" s="65"/>
      <c r="AM158" s="65"/>
      <c r="AN158" s="65"/>
      <c r="AO158" s="40"/>
      <c r="AP158" s="40"/>
      <c r="AQ158" s="40"/>
      <c r="AR158" s="34"/>
      <c r="AS158" s="34"/>
      <c r="AT158" s="34"/>
      <c r="AU158" s="34"/>
      <c r="AV158" s="34"/>
      <c r="AW158" s="34"/>
      <c r="AX158" s="34"/>
      <c r="AY158" s="34"/>
      <c r="AZ158" s="34"/>
      <c r="BA158" s="34"/>
      <c r="BB158" s="34"/>
      <c r="BC158" s="34"/>
      <c r="BD158" s="34"/>
      <c r="BE158" s="34"/>
    </row>
    <row r="159" spans="1:57" ht="30" customHeight="1" x14ac:dyDescent="0.2">
      <c r="A159" s="59">
        <v>143</v>
      </c>
      <c r="B159" s="60">
        <f>'STUDENT NAMELIST'!B147</f>
        <v>211423243378</v>
      </c>
      <c r="C159" s="60" t="str">
        <f>'STUDENT NAMELIST'!C147</f>
        <v>2023PEC AI 243</v>
      </c>
      <c r="D159" s="61" t="str">
        <f>'STUDENT NAMELIST'!D147</f>
        <v>SANCHANAA P</v>
      </c>
      <c r="E159" s="62">
        <v>2</v>
      </c>
      <c r="F159" s="62">
        <v>1</v>
      </c>
      <c r="G159" s="62">
        <v>0</v>
      </c>
      <c r="H159" s="62">
        <v>0</v>
      </c>
      <c r="I159" s="62">
        <v>0</v>
      </c>
      <c r="J159" s="62">
        <v>1</v>
      </c>
      <c r="K159" s="62">
        <v>2</v>
      </c>
      <c r="L159" s="62">
        <v>2</v>
      </c>
      <c r="M159" s="62">
        <v>0</v>
      </c>
      <c r="N159" s="62">
        <v>1</v>
      </c>
      <c r="O159" s="68">
        <v>0</v>
      </c>
      <c r="P159" s="62">
        <v>14</v>
      </c>
      <c r="Q159" s="62">
        <v>16</v>
      </c>
      <c r="R159" s="62">
        <v>0</v>
      </c>
      <c r="S159" s="62">
        <v>0</v>
      </c>
      <c r="T159" s="62">
        <v>16</v>
      </c>
      <c r="U159" s="62">
        <v>0</v>
      </c>
      <c r="V159" s="62">
        <v>16</v>
      </c>
      <c r="W159" s="62">
        <v>8</v>
      </c>
      <c r="X159" s="62">
        <v>0</v>
      </c>
      <c r="Y159" s="62"/>
      <c r="Z159" s="62"/>
      <c r="AA159" s="67">
        <f t="shared" si="3"/>
        <v>79</v>
      </c>
      <c r="AB159" s="64">
        <f t="shared" ref="AB159:AC159" si="156">SUMIF($E$14:$N$14,"CO1",E159:N159)+IF(O159&gt;=0,SUMPRODUCT(($O$14:$Z$14="CO1")*(O159:Z159)*MOD(COLUMN($O$14:$Z$14)-COLUMN($O$14)+1,2))+SUMPRODUCT(($P$14:$Z$14="CO1")*(P159:Z159)*MOD(COLUMN($P$14:$Z$14)-COLUMN($P$14)+1,2)))</f>
        <v>33</v>
      </c>
      <c r="AC159" s="64">
        <f t="shared" si="156"/>
        <v>31</v>
      </c>
      <c r="AD159" s="64">
        <f t="shared" si="5"/>
        <v>9</v>
      </c>
      <c r="AE159" s="64">
        <f t="shared" si="6"/>
        <v>0</v>
      </c>
      <c r="AF159" s="64">
        <f t="shared" si="22"/>
        <v>0</v>
      </c>
      <c r="AG159" s="64">
        <f t="shared" si="7"/>
        <v>0</v>
      </c>
      <c r="AH159" s="44">
        <f t="shared" si="8"/>
        <v>73</v>
      </c>
      <c r="AI159" s="65">
        <f t="shared" si="13"/>
        <v>82.5</v>
      </c>
      <c r="AJ159" s="65">
        <f t="shared" si="14"/>
        <v>77.5</v>
      </c>
      <c r="AK159" s="65">
        <f t="shared" si="10"/>
        <v>45</v>
      </c>
      <c r="AL159" s="65"/>
      <c r="AM159" s="65"/>
      <c r="AN159" s="65"/>
      <c r="AO159" s="40"/>
      <c r="AP159" s="40"/>
      <c r="AQ159" s="40"/>
      <c r="AR159" s="34"/>
      <c r="AS159" s="34"/>
      <c r="AT159" s="34"/>
      <c r="AU159" s="34"/>
      <c r="AV159" s="34"/>
      <c r="AW159" s="34"/>
      <c r="AX159" s="34"/>
      <c r="AY159" s="34"/>
      <c r="AZ159" s="34"/>
      <c r="BA159" s="34"/>
      <c r="BB159" s="34"/>
      <c r="BC159" s="34"/>
      <c r="BD159" s="34"/>
      <c r="BE159" s="34"/>
    </row>
    <row r="160" spans="1:57" ht="30" customHeight="1" x14ac:dyDescent="0.2">
      <c r="A160" s="59">
        <v>144</v>
      </c>
      <c r="B160" s="60">
        <f>'STUDENT NAMELIST'!B148</f>
        <v>211423243379</v>
      </c>
      <c r="C160" s="60" t="str">
        <f>'STUDENT NAMELIST'!C148</f>
        <v>2023PEC AI 244</v>
      </c>
      <c r="D160" s="61" t="str">
        <f>'STUDENT NAMELIST'!D148</f>
        <v>SANCTA FANNIE S</v>
      </c>
      <c r="E160" s="62">
        <v>0</v>
      </c>
      <c r="F160" s="62">
        <v>2</v>
      </c>
      <c r="G160" s="62">
        <v>0</v>
      </c>
      <c r="H160" s="62">
        <v>2</v>
      </c>
      <c r="I160" s="62">
        <v>1</v>
      </c>
      <c r="J160" s="62">
        <v>2</v>
      </c>
      <c r="K160" s="62">
        <v>0</v>
      </c>
      <c r="L160" s="62">
        <v>0</v>
      </c>
      <c r="M160" s="62">
        <v>1</v>
      </c>
      <c r="N160" s="62">
        <v>1</v>
      </c>
      <c r="O160" s="68">
        <v>16</v>
      </c>
      <c r="P160" s="62">
        <v>0</v>
      </c>
      <c r="Q160" s="62">
        <v>0</v>
      </c>
      <c r="R160" s="62">
        <v>16</v>
      </c>
      <c r="S160" s="62">
        <v>13</v>
      </c>
      <c r="T160" s="62">
        <v>0</v>
      </c>
      <c r="U160" s="62">
        <v>16</v>
      </c>
      <c r="V160" s="62">
        <v>0</v>
      </c>
      <c r="W160" s="62">
        <v>0</v>
      </c>
      <c r="X160" s="62">
        <v>8</v>
      </c>
      <c r="Y160" s="62"/>
      <c r="Z160" s="62"/>
      <c r="AA160" s="67">
        <f t="shared" si="3"/>
        <v>78</v>
      </c>
      <c r="AB160" s="64">
        <f t="shared" ref="AB160:AC160" si="157">SUMIF($E$14:$N$14,"CO1",E160:N160)+IF(O160&gt;=0,SUMPRODUCT(($O$14:$Z$14="CO1")*(O160:Z160)*MOD(COLUMN($O$14:$Z$14)-COLUMN($O$14)+1,2))+SUMPRODUCT(($P$14:$Z$14="CO1")*(P160:Z160)*MOD(COLUMN($P$14:$Z$14)-COLUMN($P$14)+1,2)))</f>
        <v>36</v>
      </c>
      <c r="AC160" s="64">
        <f t="shared" si="157"/>
        <v>34</v>
      </c>
      <c r="AD160" s="64">
        <f t="shared" si="5"/>
        <v>10</v>
      </c>
      <c r="AE160" s="64">
        <f t="shared" si="6"/>
        <v>0</v>
      </c>
      <c r="AF160" s="64">
        <f t="shared" si="22"/>
        <v>0</v>
      </c>
      <c r="AG160" s="64">
        <f t="shared" si="7"/>
        <v>0</v>
      </c>
      <c r="AH160" s="44">
        <f t="shared" si="8"/>
        <v>80</v>
      </c>
      <c r="AI160" s="65">
        <f t="shared" si="13"/>
        <v>90</v>
      </c>
      <c r="AJ160" s="65">
        <f t="shared" si="14"/>
        <v>85</v>
      </c>
      <c r="AK160" s="65">
        <f t="shared" si="10"/>
        <v>50</v>
      </c>
      <c r="AL160" s="65"/>
      <c r="AM160" s="65"/>
      <c r="AN160" s="65"/>
      <c r="AO160" s="40"/>
      <c r="AP160" s="40"/>
      <c r="AQ160" s="40"/>
      <c r="AR160" s="34"/>
      <c r="AS160" s="34"/>
      <c r="AT160" s="34"/>
      <c r="AU160" s="34"/>
      <c r="AV160" s="34"/>
      <c r="AW160" s="34"/>
      <c r="AX160" s="34"/>
      <c r="AY160" s="34"/>
      <c r="AZ160" s="34"/>
      <c r="BA160" s="34"/>
      <c r="BB160" s="34"/>
      <c r="BC160" s="34"/>
      <c r="BD160" s="34"/>
      <c r="BE160" s="34"/>
    </row>
    <row r="161" spans="1:57" ht="30" customHeight="1" x14ac:dyDescent="0.2">
      <c r="A161" s="59">
        <v>145</v>
      </c>
      <c r="B161" s="60">
        <f>'STUDENT NAMELIST'!B149</f>
        <v>211423243380</v>
      </c>
      <c r="C161" s="60" t="str">
        <f>'STUDENT NAMELIST'!C149</f>
        <v>2023PEC AI 245</v>
      </c>
      <c r="D161" s="61" t="str">
        <f>'STUDENT NAMELIST'!D149</f>
        <v>SANDHIYA E</v>
      </c>
      <c r="E161" s="62">
        <v>2</v>
      </c>
      <c r="F161" s="62">
        <v>1</v>
      </c>
      <c r="G161" s="62">
        <v>2</v>
      </c>
      <c r="H161" s="62">
        <v>2</v>
      </c>
      <c r="I161" s="62">
        <v>2</v>
      </c>
      <c r="J161" s="62">
        <v>1</v>
      </c>
      <c r="K161" s="62">
        <v>2</v>
      </c>
      <c r="L161" s="62">
        <v>0</v>
      </c>
      <c r="M161" s="62">
        <v>0</v>
      </c>
      <c r="N161" s="62">
        <v>1</v>
      </c>
      <c r="O161" s="68">
        <v>2</v>
      </c>
      <c r="P161" s="62">
        <v>16</v>
      </c>
      <c r="Q161" s="62">
        <v>15</v>
      </c>
      <c r="R161" s="62">
        <v>0</v>
      </c>
      <c r="S161" s="62">
        <v>0</v>
      </c>
      <c r="T161" s="62">
        <v>11</v>
      </c>
      <c r="U161" s="62">
        <v>0</v>
      </c>
      <c r="V161" s="62">
        <v>9</v>
      </c>
      <c r="W161" s="62">
        <v>13</v>
      </c>
      <c r="X161" s="62">
        <v>0</v>
      </c>
      <c r="Y161" s="62"/>
      <c r="Z161" s="62"/>
      <c r="AA161" s="67">
        <f t="shared" si="3"/>
        <v>79</v>
      </c>
      <c r="AB161" s="64">
        <f t="shared" ref="AB161:AC161" si="158">SUMIF($E$14:$N$14,"CO1",E161:N161)+IF(O161&gt;=0,SUMPRODUCT(($O$14:$Z$14="CO1")*(O161:Z161)*MOD(COLUMN($O$14:$Z$14)-COLUMN($O$14)+1,2))+SUMPRODUCT(($P$14:$Z$14="CO1")*(P161:Z161)*MOD(COLUMN($P$14:$Z$14)-COLUMN($P$14)+1,2)))</f>
        <v>40</v>
      </c>
      <c r="AC161" s="64">
        <f t="shared" si="158"/>
        <v>38</v>
      </c>
      <c r="AD161" s="64">
        <f t="shared" si="5"/>
        <v>14</v>
      </c>
      <c r="AE161" s="64">
        <f t="shared" si="6"/>
        <v>0</v>
      </c>
      <c r="AF161" s="64">
        <f t="shared" si="22"/>
        <v>0</v>
      </c>
      <c r="AG161" s="64">
        <f t="shared" si="7"/>
        <v>0</v>
      </c>
      <c r="AH161" s="44">
        <f t="shared" si="8"/>
        <v>92</v>
      </c>
      <c r="AI161" s="65">
        <f t="shared" si="13"/>
        <v>71.428571428571431</v>
      </c>
      <c r="AJ161" s="65">
        <f t="shared" si="14"/>
        <v>95</v>
      </c>
      <c r="AK161" s="65">
        <f t="shared" si="10"/>
        <v>70</v>
      </c>
      <c r="AL161" s="65"/>
      <c r="AM161" s="65"/>
      <c r="AN161" s="65"/>
      <c r="AO161" s="40"/>
      <c r="AP161" s="40"/>
      <c r="AQ161" s="40"/>
      <c r="AR161" s="34"/>
      <c r="AS161" s="34"/>
      <c r="AT161" s="34"/>
      <c r="AU161" s="34"/>
      <c r="AV161" s="34"/>
      <c r="AW161" s="34"/>
      <c r="AX161" s="34"/>
      <c r="AY161" s="34"/>
      <c r="AZ161" s="34"/>
      <c r="BA161" s="34"/>
      <c r="BB161" s="34"/>
      <c r="BC161" s="34"/>
      <c r="BD161" s="34"/>
      <c r="BE161" s="34"/>
    </row>
    <row r="162" spans="1:57" ht="30" customHeight="1" x14ac:dyDescent="0.2">
      <c r="A162" s="59">
        <v>146</v>
      </c>
      <c r="B162" s="60">
        <f>'STUDENT NAMELIST'!B150</f>
        <v>211423243381</v>
      </c>
      <c r="C162" s="60" t="str">
        <f>'STUDENT NAMELIST'!C150</f>
        <v>2023PEC AI 246</v>
      </c>
      <c r="D162" s="61" t="str">
        <f>'STUDENT NAMELIST'!D150</f>
        <v>SANDHIYA R</v>
      </c>
      <c r="E162" s="62">
        <v>0</v>
      </c>
      <c r="F162" s="62">
        <v>0</v>
      </c>
      <c r="G162" s="62">
        <v>1</v>
      </c>
      <c r="H162" s="62">
        <v>2</v>
      </c>
      <c r="I162" s="62">
        <v>2</v>
      </c>
      <c r="J162" s="62">
        <v>2</v>
      </c>
      <c r="K162" s="62">
        <v>2</v>
      </c>
      <c r="L162" s="62">
        <v>2</v>
      </c>
      <c r="M162" s="62">
        <v>2</v>
      </c>
      <c r="N162" s="62">
        <v>2</v>
      </c>
      <c r="O162" s="68">
        <v>16</v>
      </c>
      <c r="P162" s="62">
        <v>0</v>
      </c>
      <c r="Q162" s="62">
        <v>0</v>
      </c>
      <c r="R162" s="62">
        <v>16</v>
      </c>
      <c r="S162" s="62">
        <v>13</v>
      </c>
      <c r="T162" s="62">
        <v>0</v>
      </c>
      <c r="U162" s="62">
        <v>16</v>
      </c>
      <c r="V162" s="62">
        <v>0</v>
      </c>
      <c r="W162" s="62">
        <v>0</v>
      </c>
      <c r="X162" s="62">
        <v>8</v>
      </c>
      <c r="Y162" s="62"/>
      <c r="Z162" s="62"/>
      <c r="AA162" s="67">
        <f t="shared" si="3"/>
        <v>84</v>
      </c>
      <c r="AB162" s="64">
        <f t="shared" ref="AB162:AC162" si="159">SUMIF($E$14:$N$14,"CO1",E162:N162)+IF(O162&gt;=0,SUMPRODUCT(($O$14:$Z$14="CO1")*(O162:Z162)*MOD(COLUMN($O$14:$Z$14)-COLUMN($O$14)+1,2))+SUMPRODUCT(($P$14:$Z$14="CO1")*(P162:Z162)*MOD(COLUMN($P$14:$Z$14)-COLUMN($P$14)+1,2)))</f>
        <v>35</v>
      </c>
      <c r="AC162" s="64">
        <f t="shared" si="159"/>
        <v>34</v>
      </c>
      <c r="AD162" s="64">
        <f t="shared" si="5"/>
        <v>12</v>
      </c>
      <c r="AE162" s="64">
        <f t="shared" si="6"/>
        <v>0</v>
      </c>
      <c r="AF162" s="64">
        <f t="shared" si="22"/>
        <v>0</v>
      </c>
      <c r="AG162" s="64">
        <f t="shared" si="7"/>
        <v>0</v>
      </c>
      <c r="AH162" s="44">
        <f t="shared" si="8"/>
        <v>81</v>
      </c>
      <c r="AI162" s="65">
        <f t="shared" si="13"/>
        <v>87.5</v>
      </c>
      <c r="AJ162" s="65">
        <f t="shared" si="14"/>
        <v>85</v>
      </c>
      <c r="AK162" s="65">
        <f t="shared" si="10"/>
        <v>60</v>
      </c>
      <c r="AL162" s="65"/>
      <c r="AM162" s="65"/>
      <c r="AN162" s="65"/>
      <c r="AO162" s="40"/>
      <c r="AP162" s="40"/>
      <c r="AQ162" s="40"/>
      <c r="AR162" s="34"/>
      <c r="AS162" s="34"/>
      <c r="AT162" s="34"/>
      <c r="AU162" s="34"/>
      <c r="AV162" s="34"/>
      <c r="AW162" s="34"/>
      <c r="AX162" s="34"/>
      <c r="AY162" s="34"/>
      <c r="AZ162" s="34"/>
      <c r="BA162" s="34"/>
      <c r="BB162" s="34"/>
      <c r="BC162" s="34"/>
      <c r="BD162" s="34"/>
      <c r="BE162" s="34"/>
    </row>
    <row r="163" spans="1:57" ht="30" customHeight="1" x14ac:dyDescent="0.2">
      <c r="A163" s="59">
        <v>148</v>
      </c>
      <c r="B163" s="60">
        <f>'STUDENT NAMELIST'!B151</f>
        <v>211423243387</v>
      </c>
      <c r="C163" s="60" t="str">
        <f>'STUDENT NAMELIST'!C151</f>
        <v>2023PEC AI 247</v>
      </c>
      <c r="D163" s="61" t="str">
        <f>'STUDENT NAMELIST'!D151</f>
        <v>SANTHIYA R</v>
      </c>
      <c r="E163" s="62">
        <v>2</v>
      </c>
      <c r="F163" s="62">
        <v>2</v>
      </c>
      <c r="G163" s="62">
        <v>0</v>
      </c>
      <c r="H163" s="62">
        <v>1</v>
      </c>
      <c r="I163" s="62">
        <v>0</v>
      </c>
      <c r="J163" s="62">
        <v>1</v>
      </c>
      <c r="K163" s="62">
        <v>2</v>
      </c>
      <c r="L163" s="62">
        <v>1</v>
      </c>
      <c r="M163" s="62">
        <v>2</v>
      </c>
      <c r="N163" s="62">
        <v>0</v>
      </c>
      <c r="O163" s="68">
        <v>0</v>
      </c>
      <c r="P163" s="62">
        <v>16</v>
      </c>
      <c r="Q163" s="62">
        <v>16</v>
      </c>
      <c r="R163" s="62">
        <v>0</v>
      </c>
      <c r="S163" s="62">
        <v>0</v>
      </c>
      <c r="T163" s="62">
        <v>16</v>
      </c>
      <c r="U163" s="62">
        <v>0</v>
      </c>
      <c r="V163" s="62">
        <v>16</v>
      </c>
      <c r="W163" s="62">
        <v>13</v>
      </c>
      <c r="X163" s="62">
        <v>0</v>
      </c>
      <c r="Y163" s="62"/>
      <c r="Z163" s="62"/>
      <c r="AA163" s="67">
        <f t="shared" si="3"/>
        <v>88</v>
      </c>
      <c r="AB163" s="64">
        <f t="shared" ref="AB163:AC163" si="160">SUMIF($E$14:$N$14,"CO1",E163:N163)+IF(O163&gt;=0,SUMPRODUCT(($O$14:$Z$14="CO1")*(O163:Z163)*MOD(COLUMN($O$14:$Z$14)-COLUMN($O$14)+1,2))+SUMPRODUCT(($P$14:$Z$14="CO1")*(P163:Z163)*MOD(COLUMN($P$14:$Z$14)-COLUMN($P$14)+1,2)))</f>
        <v>37</v>
      </c>
      <c r="AC163" s="64">
        <f t="shared" si="160"/>
        <v>35</v>
      </c>
      <c r="AD163" s="64">
        <f t="shared" si="5"/>
        <v>15</v>
      </c>
      <c r="AE163" s="64">
        <f t="shared" si="6"/>
        <v>0</v>
      </c>
      <c r="AF163" s="64">
        <f t="shared" si="22"/>
        <v>0</v>
      </c>
      <c r="AG163" s="64">
        <f t="shared" si="7"/>
        <v>0</v>
      </c>
      <c r="AH163" s="44">
        <f t="shared" si="8"/>
        <v>87</v>
      </c>
      <c r="AI163" s="65">
        <f t="shared" si="13"/>
        <v>92.5</v>
      </c>
      <c r="AJ163" s="65">
        <f t="shared" si="14"/>
        <v>87.5</v>
      </c>
      <c r="AK163" s="65">
        <f t="shared" si="10"/>
        <v>75</v>
      </c>
      <c r="AL163" s="65"/>
      <c r="AM163" s="65"/>
      <c r="AN163" s="65"/>
      <c r="AO163" s="40"/>
      <c r="AP163" s="40"/>
      <c r="AQ163" s="40"/>
      <c r="AR163" s="34"/>
      <c r="AS163" s="34"/>
      <c r="AT163" s="34"/>
      <c r="AU163" s="34"/>
      <c r="AV163" s="34"/>
      <c r="AW163" s="34"/>
      <c r="AX163" s="34"/>
      <c r="AY163" s="34"/>
      <c r="AZ163" s="34"/>
      <c r="BA163" s="34"/>
      <c r="BB163" s="34"/>
      <c r="BC163" s="34"/>
      <c r="BD163" s="34"/>
      <c r="BE163" s="34"/>
    </row>
    <row r="164" spans="1:57" ht="30" customHeight="1" x14ac:dyDescent="0.2">
      <c r="A164" s="59">
        <v>148</v>
      </c>
      <c r="B164" s="60">
        <f>'STUDENT NAMELIST'!B152</f>
        <v>211423243382</v>
      </c>
      <c r="C164" s="60" t="str">
        <f>'STUDENT NAMELIST'!C152</f>
        <v>2023PEC AI 248</v>
      </c>
      <c r="D164" s="61" t="str">
        <f>'STUDENT NAMELIST'!D152</f>
        <v>SANDHYA C V</v>
      </c>
      <c r="E164" s="62">
        <v>1</v>
      </c>
      <c r="F164" s="62">
        <v>0</v>
      </c>
      <c r="G164" s="62">
        <v>2</v>
      </c>
      <c r="H164" s="62">
        <v>1</v>
      </c>
      <c r="I164" s="62">
        <v>2</v>
      </c>
      <c r="J164" s="62">
        <v>2</v>
      </c>
      <c r="K164" s="62">
        <v>0</v>
      </c>
      <c r="L164" s="62">
        <v>2</v>
      </c>
      <c r="M164" s="62">
        <v>2</v>
      </c>
      <c r="N164" s="62">
        <v>2</v>
      </c>
      <c r="O164" s="68">
        <v>16</v>
      </c>
      <c r="P164" s="62">
        <v>0</v>
      </c>
      <c r="Q164" s="62">
        <v>0</v>
      </c>
      <c r="R164" s="62">
        <v>16</v>
      </c>
      <c r="S164" s="62">
        <v>14</v>
      </c>
      <c r="T164" s="62">
        <v>0</v>
      </c>
      <c r="U164" s="62">
        <v>16</v>
      </c>
      <c r="V164" s="62">
        <v>0</v>
      </c>
      <c r="W164" s="62">
        <v>0</v>
      </c>
      <c r="X164" s="62">
        <v>9</v>
      </c>
      <c r="Y164" s="62"/>
      <c r="Z164" s="62"/>
      <c r="AA164" s="67">
        <f t="shared" si="3"/>
        <v>85</v>
      </c>
      <c r="AB164" s="64">
        <f t="shared" ref="AB164:AC164" si="161">SUMIF($E$14:$N$14,"CO1",E164:N164)+IF(O164&gt;=0,SUMPRODUCT(($O$14:$Z$14="CO1")*(O164:Z164)*MOD(COLUMN($O$14:$Z$14)-COLUMN($O$14)+1,2))+SUMPRODUCT(($P$14:$Z$14="CO1")*(P164:Z164)*MOD(COLUMN($P$14:$Z$14)-COLUMN($P$14)+1,2)))</f>
        <v>36</v>
      </c>
      <c r="AC164" s="64">
        <f t="shared" si="161"/>
        <v>35</v>
      </c>
      <c r="AD164" s="64">
        <f t="shared" si="5"/>
        <v>13</v>
      </c>
      <c r="AE164" s="64">
        <f t="shared" si="6"/>
        <v>0</v>
      </c>
      <c r="AF164" s="64">
        <f t="shared" si="22"/>
        <v>0</v>
      </c>
      <c r="AG164" s="64">
        <f t="shared" si="7"/>
        <v>0</v>
      </c>
      <c r="AH164" s="44">
        <f t="shared" si="8"/>
        <v>84</v>
      </c>
      <c r="AI164" s="65">
        <f t="shared" si="13"/>
        <v>90</v>
      </c>
      <c r="AJ164" s="65">
        <f t="shared" si="14"/>
        <v>87.5</v>
      </c>
      <c r="AK164" s="65">
        <f t="shared" si="10"/>
        <v>65</v>
      </c>
      <c r="AL164" s="65"/>
      <c r="AM164" s="65"/>
      <c r="AN164" s="65"/>
      <c r="AO164" s="40"/>
      <c r="AP164" s="40"/>
      <c r="AQ164" s="40"/>
      <c r="AR164" s="34"/>
      <c r="AS164" s="34"/>
      <c r="AT164" s="34"/>
      <c r="AU164" s="34"/>
      <c r="AV164" s="34"/>
      <c r="AW164" s="34"/>
      <c r="AX164" s="34"/>
      <c r="AY164" s="34"/>
      <c r="AZ164" s="34"/>
      <c r="BA164" s="34"/>
      <c r="BB164" s="34"/>
      <c r="BC164" s="34"/>
      <c r="BD164" s="34"/>
      <c r="BE164" s="34"/>
    </row>
    <row r="165" spans="1:57" ht="30" customHeight="1" x14ac:dyDescent="0.2">
      <c r="A165" s="59">
        <v>149</v>
      </c>
      <c r="B165" s="60">
        <f>'STUDENT NAMELIST'!B153</f>
        <v>211423243393</v>
      </c>
      <c r="C165" s="60" t="str">
        <f>'STUDENT NAMELIST'!C153</f>
        <v>2023PEC AI 249</v>
      </c>
      <c r="D165" s="61" t="str">
        <f>'STUDENT NAMELIST'!D153</f>
        <v>SANTHYA R</v>
      </c>
      <c r="E165" s="62">
        <v>0</v>
      </c>
      <c r="F165" s="62">
        <v>2</v>
      </c>
      <c r="G165" s="62">
        <v>1</v>
      </c>
      <c r="H165" s="62">
        <v>0</v>
      </c>
      <c r="I165" s="62">
        <v>2</v>
      </c>
      <c r="J165" s="62">
        <v>2</v>
      </c>
      <c r="K165" s="62">
        <v>2</v>
      </c>
      <c r="L165" s="62">
        <v>2</v>
      </c>
      <c r="M165" s="62">
        <v>0</v>
      </c>
      <c r="N165" s="62">
        <v>1</v>
      </c>
      <c r="O165" s="68">
        <v>0</v>
      </c>
      <c r="P165" s="62">
        <v>13</v>
      </c>
      <c r="Q165" s="62">
        <v>14</v>
      </c>
      <c r="R165" s="62">
        <v>0</v>
      </c>
      <c r="S165" s="62">
        <v>0</v>
      </c>
      <c r="T165" s="62">
        <v>14</v>
      </c>
      <c r="U165" s="62">
        <v>0</v>
      </c>
      <c r="V165" s="62">
        <v>14</v>
      </c>
      <c r="W165" s="62">
        <v>9</v>
      </c>
      <c r="X165" s="62">
        <v>0</v>
      </c>
      <c r="Y165" s="62"/>
      <c r="Z165" s="62"/>
      <c r="AA165" s="67">
        <f t="shared" si="3"/>
        <v>76</v>
      </c>
      <c r="AB165" s="64">
        <f t="shared" ref="AB165:AC165" si="162">SUMIF($E$14:$N$14,"CO1",E165:N165)+IF(O165&gt;=0,SUMPRODUCT(($O$14:$Z$14="CO1")*(O165:Z165)*MOD(COLUMN($O$14:$Z$14)-COLUMN($O$14)+1,2))+SUMPRODUCT(($P$14:$Z$14="CO1")*(P165:Z165)*MOD(COLUMN($P$14:$Z$14)-COLUMN($P$14)+1,2)))</f>
        <v>30</v>
      </c>
      <c r="AC165" s="64">
        <f t="shared" si="162"/>
        <v>32</v>
      </c>
      <c r="AD165" s="64">
        <f t="shared" si="5"/>
        <v>10</v>
      </c>
      <c r="AE165" s="64">
        <f t="shared" si="6"/>
        <v>0</v>
      </c>
      <c r="AF165" s="64">
        <f t="shared" si="22"/>
        <v>0</v>
      </c>
      <c r="AG165" s="64">
        <f t="shared" si="7"/>
        <v>0</v>
      </c>
      <c r="AH165" s="44">
        <f t="shared" si="8"/>
        <v>72</v>
      </c>
      <c r="AI165" s="65">
        <f t="shared" si="13"/>
        <v>75</v>
      </c>
      <c r="AJ165" s="65">
        <f t="shared" si="14"/>
        <v>80</v>
      </c>
      <c r="AK165" s="65">
        <f t="shared" si="10"/>
        <v>50</v>
      </c>
      <c r="AL165" s="65"/>
      <c r="AM165" s="65"/>
      <c r="AN165" s="65"/>
      <c r="AO165" s="40"/>
      <c r="AP165" s="40"/>
      <c r="AQ165" s="40"/>
      <c r="AR165" s="34"/>
      <c r="AS165" s="34"/>
      <c r="AT165" s="34"/>
      <c r="AU165" s="34"/>
      <c r="AV165" s="34"/>
      <c r="AW165" s="34"/>
      <c r="AX165" s="34"/>
      <c r="AY165" s="34"/>
      <c r="AZ165" s="34"/>
      <c r="BA165" s="34"/>
      <c r="BB165" s="34"/>
      <c r="BC165" s="34"/>
      <c r="BD165" s="34"/>
      <c r="BE165" s="34"/>
    </row>
    <row r="166" spans="1:57" ht="30" customHeight="1" x14ac:dyDescent="0.2">
      <c r="A166" s="59">
        <v>150</v>
      </c>
      <c r="B166" s="60">
        <f>'STUDENT NAMELIST'!B154</f>
        <v>211423243398</v>
      </c>
      <c r="C166" s="60" t="str">
        <f>'STUDENT NAMELIST'!C154</f>
        <v>2023PEC AI 250</v>
      </c>
      <c r="D166" s="61" t="str">
        <f>'STUDENT NAMELIST'!D154</f>
        <v>SASIREKHA S</v>
      </c>
      <c r="E166" s="62">
        <v>0</v>
      </c>
      <c r="F166" s="62">
        <v>2</v>
      </c>
      <c r="G166" s="62">
        <v>0</v>
      </c>
      <c r="H166" s="62">
        <v>2</v>
      </c>
      <c r="I166" s="62">
        <v>2</v>
      </c>
      <c r="J166" s="62">
        <v>0</v>
      </c>
      <c r="K166" s="62">
        <v>2</v>
      </c>
      <c r="L166" s="62">
        <v>0</v>
      </c>
      <c r="M166" s="62">
        <v>0</v>
      </c>
      <c r="N166" s="62">
        <v>2</v>
      </c>
      <c r="O166" s="68">
        <v>16</v>
      </c>
      <c r="P166" s="62">
        <v>0</v>
      </c>
      <c r="Q166" s="62">
        <v>0</v>
      </c>
      <c r="R166" s="62">
        <v>9</v>
      </c>
      <c r="S166" s="62">
        <v>12</v>
      </c>
      <c r="T166" s="62">
        <v>0</v>
      </c>
      <c r="U166" s="62">
        <v>13</v>
      </c>
      <c r="V166" s="62">
        <v>0</v>
      </c>
      <c r="W166" s="62">
        <v>0</v>
      </c>
      <c r="X166" s="62">
        <v>15</v>
      </c>
      <c r="Y166" s="62"/>
      <c r="Z166" s="62"/>
      <c r="AA166" s="67">
        <f t="shared" si="3"/>
        <v>75</v>
      </c>
      <c r="AB166" s="64">
        <f t="shared" ref="AB166:AC166" si="163">SUMIF($E$14:$N$14,"CO1",E166:N166)+IF(O166&gt;=0,SUMPRODUCT(($O$14:$Z$14="CO1")*(O166:Z166)*MOD(COLUMN($O$14:$Z$14)-COLUMN($O$14)+1,2))+SUMPRODUCT(($P$14:$Z$14="CO1")*(P166:Z166)*MOD(COLUMN($P$14:$Z$14)-COLUMN($P$14)+1,2)))</f>
        <v>29</v>
      </c>
      <c r="AC166" s="64">
        <f t="shared" si="163"/>
        <v>27</v>
      </c>
      <c r="AD166" s="64">
        <f t="shared" si="5"/>
        <v>17</v>
      </c>
      <c r="AE166" s="64">
        <f t="shared" si="6"/>
        <v>0</v>
      </c>
      <c r="AF166" s="64">
        <f t="shared" si="22"/>
        <v>0</v>
      </c>
      <c r="AG166" s="64">
        <f t="shared" si="7"/>
        <v>0</v>
      </c>
      <c r="AH166" s="44">
        <f t="shared" si="8"/>
        <v>73</v>
      </c>
      <c r="AI166" s="65">
        <f t="shared" si="13"/>
        <v>72.5</v>
      </c>
      <c r="AJ166" s="65">
        <f t="shared" si="14"/>
        <v>67.5</v>
      </c>
      <c r="AK166" s="65">
        <f t="shared" si="10"/>
        <v>85</v>
      </c>
      <c r="AL166" s="65"/>
      <c r="AM166" s="65"/>
      <c r="AN166" s="65"/>
      <c r="AO166" s="40"/>
      <c r="AP166" s="40"/>
      <c r="AQ166" s="40"/>
      <c r="AR166" s="34"/>
      <c r="AS166" s="34"/>
      <c r="AT166" s="34"/>
      <c r="AU166" s="34"/>
      <c r="AV166" s="34"/>
      <c r="AW166" s="34"/>
      <c r="AX166" s="34"/>
      <c r="AY166" s="34"/>
      <c r="AZ166" s="34"/>
      <c r="BA166" s="34"/>
      <c r="BB166" s="34"/>
      <c r="BC166" s="34"/>
      <c r="BD166" s="34"/>
      <c r="BE166" s="34"/>
    </row>
    <row r="167" spans="1:57" ht="30" customHeight="1" x14ac:dyDescent="0.2">
      <c r="A167" s="59">
        <v>151</v>
      </c>
      <c r="B167" s="60">
        <f>'STUDENT NAMELIST'!B155</f>
        <v>211423243401</v>
      </c>
      <c r="C167" s="60" t="str">
        <f>'STUDENT NAMELIST'!C155</f>
        <v>2023PEC AI 251</v>
      </c>
      <c r="D167" s="61" t="str">
        <f>'STUDENT NAMELIST'!D155</f>
        <v>SEENI PRIYAMANI C</v>
      </c>
      <c r="E167" s="62">
        <v>1</v>
      </c>
      <c r="F167" s="62">
        <v>0</v>
      </c>
      <c r="G167" s="62">
        <v>0</v>
      </c>
      <c r="H167" s="62">
        <v>2</v>
      </c>
      <c r="I167" s="62">
        <v>2</v>
      </c>
      <c r="J167" s="62">
        <v>2</v>
      </c>
      <c r="K167" s="62">
        <v>2</v>
      </c>
      <c r="L167" s="62">
        <v>0</v>
      </c>
      <c r="M167" s="62">
        <v>2</v>
      </c>
      <c r="N167" s="62">
        <v>2</v>
      </c>
      <c r="O167" s="68">
        <v>16</v>
      </c>
      <c r="P167" s="62">
        <v>0</v>
      </c>
      <c r="Q167" s="62">
        <v>0</v>
      </c>
      <c r="R167" s="62">
        <v>16</v>
      </c>
      <c r="S167" s="62">
        <v>13</v>
      </c>
      <c r="T167" s="62">
        <v>0</v>
      </c>
      <c r="U167" s="62">
        <v>16</v>
      </c>
      <c r="V167" s="62">
        <v>0</v>
      </c>
      <c r="W167" s="62">
        <v>0</v>
      </c>
      <c r="X167" s="62">
        <v>8</v>
      </c>
      <c r="Y167" s="62"/>
      <c r="Z167" s="62"/>
      <c r="AA167" s="67">
        <f t="shared" si="3"/>
        <v>82</v>
      </c>
      <c r="AB167" s="64">
        <f t="shared" ref="AB167:AC167" si="164">SUMIF($E$14:$N$14,"CO1",E167:N167)+IF(O167&gt;=0,SUMPRODUCT(($O$14:$Z$14="CO1")*(O167:Z167)*MOD(COLUMN($O$14:$Z$14)-COLUMN($O$14)+1,2))+SUMPRODUCT(($P$14:$Z$14="CO1")*(P167:Z167)*MOD(COLUMN($P$14:$Z$14)-COLUMN($P$14)+1,2)))</f>
        <v>35</v>
      </c>
      <c r="AC167" s="64">
        <f t="shared" si="164"/>
        <v>33</v>
      </c>
      <c r="AD167" s="64">
        <f t="shared" si="5"/>
        <v>12</v>
      </c>
      <c r="AE167" s="64">
        <f t="shared" si="6"/>
        <v>0</v>
      </c>
      <c r="AF167" s="64">
        <f t="shared" si="22"/>
        <v>0</v>
      </c>
      <c r="AG167" s="64">
        <f t="shared" si="7"/>
        <v>0</v>
      </c>
      <c r="AH167" s="44">
        <f t="shared" si="8"/>
        <v>80</v>
      </c>
      <c r="AI167" s="65">
        <f t="shared" si="13"/>
        <v>87.5</v>
      </c>
      <c r="AJ167" s="65">
        <f t="shared" si="14"/>
        <v>82.5</v>
      </c>
      <c r="AK167" s="65">
        <f t="shared" si="10"/>
        <v>60</v>
      </c>
      <c r="AL167" s="65"/>
      <c r="AM167" s="65"/>
      <c r="AN167" s="65"/>
      <c r="AO167" s="40"/>
      <c r="AP167" s="40"/>
      <c r="AQ167" s="40"/>
      <c r="AR167" s="34"/>
      <c r="AS167" s="34"/>
      <c r="AT167" s="34"/>
      <c r="AU167" s="34"/>
      <c r="AV167" s="34"/>
      <c r="AW167" s="34"/>
      <c r="AX167" s="34"/>
      <c r="AY167" s="34"/>
      <c r="AZ167" s="34"/>
      <c r="BA167" s="34"/>
      <c r="BB167" s="34"/>
      <c r="BC167" s="34"/>
      <c r="BD167" s="34"/>
      <c r="BE167" s="34"/>
    </row>
    <row r="168" spans="1:57" ht="30" customHeight="1" x14ac:dyDescent="0.2">
      <c r="A168" s="59">
        <v>152</v>
      </c>
      <c r="B168" s="60">
        <f>'STUDENT NAMELIST'!B156</f>
        <v>211423243409</v>
      </c>
      <c r="C168" s="60" t="str">
        <f>'STUDENT NAMELIST'!C156</f>
        <v>2023PEC AI 252</v>
      </c>
      <c r="D168" s="61" t="str">
        <f>'STUDENT NAMELIST'!D156</f>
        <v>SHARMILA J</v>
      </c>
      <c r="E168" s="62">
        <v>0</v>
      </c>
      <c r="F168" s="62">
        <v>0</v>
      </c>
      <c r="G168" s="62">
        <v>2</v>
      </c>
      <c r="H168" s="62">
        <v>2</v>
      </c>
      <c r="I168" s="62">
        <v>0</v>
      </c>
      <c r="J168" s="62">
        <v>2</v>
      </c>
      <c r="K168" s="62">
        <v>1</v>
      </c>
      <c r="L168" s="62">
        <v>1</v>
      </c>
      <c r="M168" s="62">
        <v>1</v>
      </c>
      <c r="N168" s="62">
        <v>0</v>
      </c>
      <c r="O168" s="68">
        <v>14</v>
      </c>
      <c r="P168" s="62">
        <v>0</v>
      </c>
      <c r="Q168" s="62">
        <v>0</v>
      </c>
      <c r="R168" s="62">
        <v>14</v>
      </c>
      <c r="S168" s="62">
        <v>16</v>
      </c>
      <c r="T168" s="62">
        <v>0</v>
      </c>
      <c r="U168" s="62">
        <v>14</v>
      </c>
      <c r="V168" s="62">
        <v>0</v>
      </c>
      <c r="W168" s="62">
        <v>0</v>
      </c>
      <c r="X168" s="62">
        <v>6</v>
      </c>
      <c r="Y168" s="62"/>
      <c r="Z168" s="62"/>
      <c r="AA168" s="67">
        <f t="shared" si="3"/>
        <v>73</v>
      </c>
      <c r="AB168" s="64">
        <f t="shared" ref="AB168:AC168" si="165">SUMIF($E$14:$N$14,"CO1",E168:N168)+IF(O168&gt;=0,SUMPRODUCT(($O$14:$Z$14="CO1")*(O168:Z168)*MOD(COLUMN($O$14:$Z$14)-COLUMN($O$14)+1,2))+SUMPRODUCT(($P$14:$Z$14="CO1")*(P168:Z168)*MOD(COLUMN($P$14:$Z$14)-COLUMN($P$14)+1,2)))</f>
        <v>32</v>
      </c>
      <c r="AC168" s="64">
        <f t="shared" si="165"/>
        <v>34</v>
      </c>
      <c r="AD168" s="64">
        <f t="shared" si="5"/>
        <v>7</v>
      </c>
      <c r="AE168" s="64">
        <f t="shared" si="6"/>
        <v>0</v>
      </c>
      <c r="AF168" s="64">
        <f t="shared" si="22"/>
        <v>0</v>
      </c>
      <c r="AG168" s="64">
        <f t="shared" si="7"/>
        <v>0</v>
      </c>
      <c r="AH168" s="44">
        <f t="shared" si="8"/>
        <v>73</v>
      </c>
      <c r="AI168" s="65">
        <f t="shared" si="13"/>
        <v>80</v>
      </c>
      <c r="AJ168" s="65">
        <f t="shared" si="14"/>
        <v>85</v>
      </c>
      <c r="AK168" s="65">
        <f t="shared" si="10"/>
        <v>35</v>
      </c>
      <c r="AL168" s="65"/>
      <c r="AM168" s="65"/>
      <c r="AN168" s="65"/>
      <c r="AO168" s="40"/>
      <c r="AP168" s="40"/>
      <c r="AQ168" s="40"/>
      <c r="AR168" s="34"/>
      <c r="AS168" s="34"/>
      <c r="AT168" s="34"/>
      <c r="AU168" s="34"/>
      <c r="AV168" s="34"/>
      <c r="AW168" s="34"/>
      <c r="AX168" s="34"/>
      <c r="AY168" s="34"/>
      <c r="AZ168" s="34"/>
      <c r="BA168" s="34"/>
      <c r="BB168" s="34"/>
      <c r="BC168" s="34"/>
      <c r="BD168" s="34"/>
      <c r="BE168" s="34"/>
    </row>
    <row r="169" spans="1:57" ht="30" customHeight="1" x14ac:dyDescent="0.2">
      <c r="A169" s="59">
        <v>153</v>
      </c>
      <c r="B169" s="60">
        <f>'STUDENT NAMELIST'!B157</f>
        <v>211423243410</v>
      </c>
      <c r="C169" s="60" t="str">
        <f>'STUDENT NAMELIST'!C157</f>
        <v>2023PEC AI 253</v>
      </c>
      <c r="D169" s="61" t="str">
        <f>'STUDENT NAMELIST'!D157</f>
        <v>SHARMITHA SRI M</v>
      </c>
      <c r="E169" s="62">
        <v>0</v>
      </c>
      <c r="F169" s="62">
        <v>0</v>
      </c>
      <c r="G169" s="62">
        <v>1</v>
      </c>
      <c r="H169" s="62">
        <v>2</v>
      </c>
      <c r="I169" s="62">
        <v>1</v>
      </c>
      <c r="J169" s="62">
        <v>1</v>
      </c>
      <c r="K169" s="62">
        <v>2</v>
      </c>
      <c r="L169" s="62">
        <v>1</v>
      </c>
      <c r="M169" s="62">
        <v>1</v>
      </c>
      <c r="N169" s="62">
        <v>0</v>
      </c>
      <c r="O169" s="68">
        <v>16</v>
      </c>
      <c r="P169" s="62">
        <v>0</v>
      </c>
      <c r="Q169" s="62">
        <v>0</v>
      </c>
      <c r="R169" s="62">
        <v>16</v>
      </c>
      <c r="S169" s="62">
        <v>13</v>
      </c>
      <c r="T169" s="62">
        <v>0</v>
      </c>
      <c r="U169" s="62">
        <v>16</v>
      </c>
      <c r="V169" s="62">
        <v>0</v>
      </c>
      <c r="W169" s="62">
        <v>0</v>
      </c>
      <c r="X169" s="62">
        <v>8</v>
      </c>
      <c r="Y169" s="62"/>
      <c r="Z169" s="62"/>
      <c r="AA169" s="67">
        <f t="shared" si="3"/>
        <v>78</v>
      </c>
      <c r="AB169" s="64">
        <f t="shared" ref="AB169:AC169" si="166">SUMIF($E$14:$N$14,"CO1",E169:N169)+IF(O169&gt;=0,SUMPRODUCT(($O$14:$Z$14="CO1")*(O169:Z169)*MOD(COLUMN($O$14:$Z$14)-COLUMN($O$14)+1,2))+SUMPRODUCT(($P$14:$Z$14="CO1")*(P169:Z169)*MOD(COLUMN($P$14:$Z$14)-COLUMN($P$14)+1,2)))</f>
        <v>35</v>
      </c>
      <c r="AC169" s="64">
        <f t="shared" si="166"/>
        <v>33</v>
      </c>
      <c r="AD169" s="64">
        <f t="shared" si="5"/>
        <v>9</v>
      </c>
      <c r="AE169" s="64">
        <f t="shared" si="6"/>
        <v>0</v>
      </c>
      <c r="AF169" s="64">
        <f t="shared" si="22"/>
        <v>0</v>
      </c>
      <c r="AG169" s="64">
        <f t="shared" si="7"/>
        <v>0</v>
      </c>
      <c r="AH169" s="44">
        <f t="shared" si="8"/>
        <v>77</v>
      </c>
      <c r="AI169" s="65">
        <f t="shared" si="13"/>
        <v>87.5</v>
      </c>
      <c r="AJ169" s="65">
        <f t="shared" si="14"/>
        <v>82.5</v>
      </c>
      <c r="AK169" s="65">
        <f t="shared" si="10"/>
        <v>45</v>
      </c>
      <c r="AL169" s="65"/>
      <c r="AM169" s="65"/>
      <c r="AN169" s="65"/>
      <c r="AO169" s="40"/>
      <c r="AP169" s="40"/>
      <c r="AQ169" s="40"/>
      <c r="AR169" s="34"/>
      <c r="AS169" s="34"/>
      <c r="AT169" s="34"/>
      <c r="AU169" s="34"/>
      <c r="AV169" s="34"/>
      <c r="AW169" s="34"/>
      <c r="AX169" s="34"/>
      <c r="AY169" s="34"/>
      <c r="AZ169" s="34"/>
      <c r="BA169" s="34"/>
      <c r="BB169" s="34"/>
      <c r="BC169" s="34"/>
      <c r="BD169" s="34"/>
      <c r="BE169" s="34"/>
    </row>
    <row r="170" spans="1:57" ht="30" customHeight="1" x14ac:dyDescent="0.2">
      <c r="A170" s="59">
        <v>154</v>
      </c>
      <c r="B170" s="60">
        <f>'STUDENT NAMELIST'!B158</f>
        <v>211423243411</v>
      </c>
      <c r="C170" s="60" t="str">
        <f>'STUDENT NAMELIST'!C158</f>
        <v>2023PEC AI 254</v>
      </c>
      <c r="D170" s="61" t="str">
        <f>'STUDENT NAMELIST'!D158</f>
        <v>SHARWANGI M</v>
      </c>
      <c r="E170" s="62">
        <v>0</v>
      </c>
      <c r="F170" s="62">
        <v>0</v>
      </c>
      <c r="G170" s="62">
        <v>0</v>
      </c>
      <c r="H170" s="62">
        <v>0</v>
      </c>
      <c r="I170" s="62">
        <v>0</v>
      </c>
      <c r="J170" s="62">
        <v>1</v>
      </c>
      <c r="K170" s="62">
        <v>2</v>
      </c>
      <c r="L170" s="62">
        <v>0</v>
      </c>
      <c r="M170" s="62">
        <v>0</v>
      </c>
      <c r="N170" s="62">
        <v>0</v>
      </c>
      <c r="O170" s="68">
        <v>16</v>
      </c>
      <c r="P170" s="62">
        <v>0</v>
      </c>
      <c r="Q170" s="62">
        <v>0</v>
      </c>
      <c r="R170" s="62">
        <v>16</v>
      </c>
      <c r="S170" s="62">
        <v>13</v>
      </c>
      <c r="T170" s="62">
        <v>0</v>
      </c>
      <c r="U170" s="62">
        <v>16</v>
      </c>
      <c r="V170" s="62">
        <v>0</v>
      </c>
      <c r="W170" s="62">
        <v>0</v>
      </c>
      <c r="X170" s="62">
        <v>8</v>
      </c>
      <c r="Y170" s="62"/>
      <c r="Z170" s="62"/>
      <c r="AA170" s="67">
        <f t="shared" si="3"/>
        <v>72</v>
      </c>
      <c r="AB170" s="64">
        <f t="shared" ref="AB170:AC170" si="167">SUMIF($E$14:$N$14,"CO1",E170:N170)+IF(O170&gt;=0,SUMPRODUCT(($O$14:$Z$14="CO1")*(O170:Z170)*MOD(COLUMN($O$14:$Z$14)-COLUMN($O$14)+1,2))+SUMPRODUCT(($P$14:$Z$14="CO1")*(P170:Z170)*MOD(COLUMN($P$14:$Z$14)-COLUMN($P$14)+1,2)))</f>
        <v>32</v>
      </c>
      <c r="AC170" s="64">
        <f t="shared" si="167"/>
        <v>29</v>
      </c>
      <c r="AD170" s="64">
        <f t="shared" si="5"/>
        <v>8</v>
      </c>
      <c r="AE170" s="64">
        <f t="shared" si="6"/>
        <v>0</v>
      </c>
      <c r="AF170" s="64">
        <f t="shared" si="22"/>
        <v>0</v>
      </c>
      <c r="AG170" s="64">
        <f t="shared" si="7"/>
        <v>0</v>
      </c>
      <c r="AH170" s="44">
        <f t="shared" si="8"/>
        <v>69</v>
      </c>
      <c r="AI170" s="65">
        <f t="shared" si="13"/>
        <v>80</v>
      </c>
      <c r="AJ170" s="65">
        <f t="shared" si="14"/>
        <v>72.5</v>
      </c>
      <c r="AK170" s="65">
        <f t="shared" si="10"/>
        <v>40</v>
      </c>
      <c r="AL170" s="65"/>
      <c r="AM170" s="65"/>
      <c r="AN170" s="65"/>
      <c r="AO170" s="40"/>
      <c r="AP170" s="40"/>
      <c r="AQ170" s="40"/>
      <c r="AR170" s="34"/>
      <c r="AS170" s="34"/>
      <c r="AT170" s="34"/>
      <c r="AU170" s="34"/>
      <c r="AV170" s="34"/>
      <c r="AW170" s="34"/>
      <c r="AX170" s="34"/>
      <c r="AY170" s="34"/>
      <c r="AZ170" s="34"/>
      <c r="BA170" s="34"/>
      <c r="BB170" s="34"/>
      <c r="BC170" s="34"/>
      <c r="BD170" s="34"/>
      <c r="BE170" s="34"/>
    </row>
    <row r="171" spans="1:57" ht="30" customHeight="1" x14ac:dyDescent="0.2">
      <c r="A171" s="59">
        <v>155</v>
      </c>
      <c r="B171" s="60">
        <f>'STUDENT NAMELIST'!B159</f>
        <v>211423243414</v>
      </c>
      <c r="C171" s="60" t="str">
        <f>'STUDENT NAMELIST'!C159</f>
        <v>2023PEC AI 255</v>
      </c>
      <c r="D171" s="61" t="str">
        <f>'STUDENT NAMELIST'!D159</f>
        <v>SHRUTHI S S</v>
      </c>
      <c r="E171" s="62">
        <v>2</v>
      </c>
      <c r="F171" s="62">
        <v>0</v>
      </c>
      <c r="G171" s="62">
        <v>2</v>
      </c>
      <c r="H171" s="62">
        <v>0</v>
      </c>
      <c r="I171" s="62">
        <v>1</v>
      </c>
      <c r="J171" s="62">
        <v>0</v>
      </c>
      <c r="K171" s="62">
        <v>0</v>
      </c>
      <c r="L171" s="62">
        <v>1</v>
      </c>
      <c r="M171" s="62">
        <v>1</v>
      </c>
      <c r="N171" s="62">
        <v>0</v>
      </c>
      <c r="O171" s="68">
        <v>0</v>
      </c>
      <c r="P171" s="62">
        <v>16</v>
      </c>
      <c r="Q171" s="62">
        <v>16</v>
      </c>
      <c r="R171" s="62">
        <v>0</v>
      </c>
      <c r="S171" s="62">
        <v>0</v>
      </c>
      <c r="T171" s="62">
        <v>16</v>
      </c>
      <c r="U171" s="62">
        <v>0</v>
      </c>
      <c r="V171" s="62">
        <v>16</v>
      </c>
      <c r="W171" s="62">
        <v>10</v>
      </c>
      <c r="X171" s="62">
        <v>0</v>
      </c>
      <c r="Y171" s="62"/>
      <c r="Z171" s="62"/>
      <c r="AA171" s="67">
        <f t="shared" si="3"/>
        <v>81</v>
      </c>
      <c r="AB171" s="64">
        <f t="shared" ref="AB171:AC171" si="168">SUMIF($E$14:$N$14,"CO1",E171:N171)+IF(O171&gt;=0,SUMPRODUCT(($O$14:$Z$14="CO1")*(O171:Z171)*MOD(COLUMN($O$14:$Z$14)-COLUMN($O$14)+1,2))+SUMPRODUCT(($P$14:$Z$14="CO1")*(P171:Z171)*MOD(COLUMN($P$14:$Z$14)-COLUMN($P$14)+1,2)))</f>
        <v>36</v>
      </c>
      <c r="AC171" s="64">
        <f t="shared" si="168"/>
        <v>35</v>
      </c>
      <c r="AD171" s="64">
        <f t="shared" si="5"/>
        <v>11</v>
      </c>
      <c r="AE171" s="64">
        <f t="shared" si="6"/>
        <v>0</v>
      </c>
      <c r="AF171" s="64">
        <f t="shared" si="22"/>
        <v>0</v>
      </c>
      <c r="AG171" s="64">
        <f t="shared" si="7"/>
        <v>0</v>
      </c>
      <c r="AH171" s="44">
        <f t="shared" si="8"/>
        <v>82</v>
      </c>
      <c r="AI171" s="65">
        <f t="shared" si="13"/>
        <v>90</v>
      </c>
      <c r="AJ171" s="65">
        <f t="shared" si="14"/>
        <v>87.5</v>
      </c>
      <c r="AK171" s="65">
        <f t="shared" si="10"/>
        <v>55.000000000000007</v>
      </c>
      <c r="AL171" s="65"/>
      <c r="AM171" s="65"/>
      <c r="AN171" s="65"/>
      <c r="AO171" s="40"/>
      <c r="AP171" s="40"/>
      <c r="AQ171" s="40"/>
      <c r="AR171" s="34"/>
      <c r="AS171" s="34"/>
      <c r="AT171" s="34"/>
      <c r="AU171" s="34"/>
      <c r="AV171" s="34"/>
      <c r="AW171" s="34"/>
      <c r="AX171" s="34"/>
      <c r="AY171" s="34"/>
      <c r="AZ171" s="34"/>
      <c r="BA171" s="34"/>
      <c r="BB171" s="34"/>
      <c r="BC171" s="34"/>
      <c r="BD171" s="34"/>
      <c r="BE171" s="34"/>
    </row>
    <row r="172" spans="1:57" ht="30" customHeight="1" x14ac:dyDescent="0.2">
      <c r="A172" s="59">
        <v>156</v>
      </c>
      <c r="B172" s="60">
        <f>'STUDENT NAMELIST'!B160</f>
        <v>211423243415</v>
      </c>
      <c r="C172" s="60" t="str">
        <f>'STUDENT NAMELIST'!C160</f>
        <v>2023PEC AI 256</v>
      </c>
      <c r="D172" s="61" t="str">
        <f>'STUDENT NAMELIST'!D160</f>
        <v>SHURUTHIKA P</v>
      </c>
      <c r="E172" s="62">
        <v>2</v>
      </c>
      <c r="F172" s="62">
        <v>2</v>
      </c>
      <c r="G172" s="62">
        <v>1</v>
      </c>
      <c r="H172" s="62">
        <v>2</v>
      </c>
      <c r="I172" s="62">
        <v>1</v>
      </c>
      <c r="J172" s="62">
        <v>2</v>
      </c>
      <c r="K172" s="62">
        <v>0</v>
      </c>
      <c r="L172" s="62">
        <v>2</v>
      </c>
      <c r="M172" s="62">
        <v>2</v>
      </c>
      <c r="N172" s="62">
        <v>0</v>
      </c>
      <c r="O172" s="68">
        <v>14</v>
      </c>
      <c r="P172" s="62">
        <v>0</v>
      </c>
      <c r="Q172" s="62">
        <v>0</v>
      </c>
      <c r="R172" s="62">
        <v>10</v>
      </c>
      <c r="S172" s="62">
        <v>16</v>
      </c>
      <c r="T172" s="62">
        <v>0</v>
      </c>
      <c r="U172" s="62">
        <v>10</v>
      </c>
      <c r="V172" s="62">
        <v>0</v>
      </c>
      <c r="W172" s="62">
        <v>0</v>
      </c>
      <c r="X172" s="62">
        <v>16</v>
      </c>
      <c r="Y172" s="62"/>
      <c r="Z172" s="62"/>
      <c r="AA172" s="67">
        <f t="shared" si="3"/>
        <v>80</v>
      </c>
      <c r="AB172" s="64">
        <f t="shared" ref="AB172:AC172" si="169">SUMIF($E$14:$N$14,"CO1",E172:N172)+IF(O172&gt;=0,SUMPRODUCT(($O$14:$Z$14="CO1")*(O172:Z172)*MOD(COLUMN($O$14:$Z$14)-COLUMN($O$14)+1,2))+SUMPRODUCT(($P$14:$Z$14="CO1")*(P172:Z172)*MOD(COLUMN($P$14:$Z$14)-COLUMN($P$14)+1,2)))</f>
        <v>31</v>
      </c>
      <c r="AC172" s="64">
        <f t="shared" si="169"/>
        <v>32</v>
      </c>
      <c r="AD172" s="64">
        <f t="shared" si="5"/>
        <v>18</v>
      </c>
      <c r="AE172" s="64">
        <f t="shared" si="6"/>
        <v>0</v>
      </c>
      <c r="AF172" s="64">
        <f t="shared" si="22"/>
        <v>0</v>
      </c>
      <c r="AG172" s="64">
        <f t="shared" si="7"/>
        <v>0</v>
      </c>
      <c r="AH172" s="44">
        <f t="shared" si="8"/>
        <v>81</v>
      </c>
      <c r="AI172" s="65">
        <f t="shared" si="13"/>
        <v>77.5</v>
      </c>
      <c r="AJ172" s="65">
        <f t="shared" si="14"/>
        <v>80</v>
      </c>
      <c r="AK172" s="65">
        <f t="shared" si="10"/>
        <v>90</v>
      </c>
      <c r="AL172" s="65"/>
      <c r="AM172" s="65"/>
      <c r="AN172" s="65"/>
      <c r="AO172" s="40"/>
      <c r="AP172" s="40"/>
      <c r="AQ172" s="40"/>
      <c r="AR172" s="34"/>
      <c r="AS172" s="34"/>
      <c r="AT172" s="34"/>
      <c r="AU172" s="34"/>
      <c r="AV172" s="34"/>
      <c r="AW172" s="34"/>
      <c r="AX172" s="34"/>
      <c r="AY172" s="34"/>
      <c r="AZ172" s="34"/>
      <c r="BA172" s="34"/>
      <c r="BB172" s="34"/>
      <c r="BC172" s="34"/>
      <c r="BD172" s="34"/>
      <c r="BE172" s="34"/>
    </row>
    <row r="173" spans="1:57" ht="30" customHeight="1" x14ac:dyDescent="0.2">
      <c r="A173" s="59">
        <v>158</v>
      </c>
      <c r="B173" s="60">
        <f>'STUDENT NAMELIST'!B161</f>
        <v>211423243419</v>
      </c>
      <c r="C173" s="60" t="str">
        <f>'STUDENT NAMELIST'!C161</f>
        <v>2023PEC AI 257</v>
      </c>
      <c r="D173" s="61" t="str">
        <f>'STUDENT NAMELIST'!D161</f>
        <v>SIDDA GNANA CHARISHMA</v>
      </c>
      <c r="E173" s="62">
        <v>1</v>
      </c>
      <c r="F173" s="62">
        <v>0</v>
      </c>
      <c r="G173" s="62">
        <v>1</v>
      </c>
      <c r="H173" s="62">
        <v>2</v>
      </c>
      <c r="I173" s="62">
        <v>0</v>
      </c>
      <c r="J173" s="62">
        <v>1</v>
      </c>
      <c r="K173" s="62">
        <v>2</v>
      </c>
      <c r="L173" s="62">
        <v>2</v>
      </c>
      <c r="M173" s="62">
        <v>1</v>
      </c>
      <c r="N173" s="62">
        <v>2</v>
      </c>
      <c r="O173" s="68">
        <v>0</v>
      </c>
      <c r="P173" s="62">
        <v>15</v>
      </c>
      <c r="Q173" s="62">
        <v>14</v>
      </c>
      <c r="R173" s="62">
        <v>0</v>
      </c>
      <c r="S173" s="62">
        <v>0</v>
      </c>
      <c r="T173" s="62">
        <v>16</v>
      </c>
      <c r="U173" s="62">
        <v>0</v>
      </c>
      <c r="V173" s="62">
        <v>13</v>
      </c>
      <c r="W173" s="62">
        <v>7</v>
      </c>
      <c r="X173" s="62">
        <v>0</v>
      </c>
      <c r="Y173" s="62"/>
      <c r="Z173" s="62"/>
      <c r="AA173" s="67">
        <f t="shared" si="3"/>
        <v>77</v>
      </c>
      <c r="AB173" s="64">
        <f t="shared" ref="AB173:AC173" si="170">SUMIF($E$14:$N$14,"CO1",E173:N173)+IF(O173&gt;=0,SUMPRODUCT(($O$14:$Z$14="CO1")*(O173:Z173)*MOD(COLUMN($O$14:$Z$14)-COLUMN($O$14)+1,2))+SUMPRODUCT(($P$14:$Z$14="CO1")*(P173:Z173)*MOD(COLUMN($P$14:$Z$14)-COLUMN($P$14)+1,2)))</f>
        <v>33</v>
      </c>
      <c r="AC173" s="64">
        <f t="shared" si="170"/>
        <v>32</v>
      </c>
      <c r="AD173" s="64">
        <f t="shared" si="5"/>
        <v>10</v>
      </c>
      <c r="AE173" s="64">
        <f t="shared" si="6"/>
        <v>0</v>
      </c>
      <c r="AF173" s="64">
        <f t="shared" si="22"/>
        <v>0</v>
      </c>
      <c r="AG173" s="64">
        <f t="shared" si="7"/>
        <v>0</v>
      </c>
      <c r="AH173" s="44">
        <f t="shared" si="8"/>
        <v>75</v>
      </c>
      <c r="AI173" s="65">
        <f t="shared" si="13"/>
        <v>82.5</v>
      </c>
      <c r="AJ173" s="65">
        <f t="shared" si="14"/>
        <v>80</v>
      </c>
      <c r="AK173" s="65">
        <f t="shared" si="10"/>
        <v>50</v>
      </c>
      <c r="AL173" s="65"/>
      <c r="AM173" s="65"/>
      <c r="AN173" s="65"/>
      <c r="AO173" s="40"/>
      <c r="AP173" s="40"/>
      <c r="AQ173" s="40"/>
      <c r="AR173" s="34"/>
      <c r="AS173" s="34"/>
      <c r="AT173" s="34"/>
      <c r="AU173" s="34"/>
      <c r="AV173" s="34"/>
      <c r="AW173" s="34"/>
      <c r="AX173" s="34"/>
      <c r="AY173" s="34"/>
      <c r="AZ173" s="34"/>
      <c r="BA173" s="34"/>
      <c r="BB173" s="34"/>
      <c r="BC173" s="34"/>
      <c r="BD173" s="34"/>
      <c r="BE173" s="34"/>
    </row>
    <row r="174" spans="1:57" ht="30" customHeight="1" x14ac:dyDescent="0.2">
      <c r="A174" s="59">
        <v>158</v>
      </c>
      <c r="B174" s="60">
        <f>'STUDENT NAMELIST'!B162</f>
        <v>211423243421</v>
      </c>
      <c r="C174" s="60" t="str">
        <f>'STUDENT NAMELIST'!C162</f>
        <v>2023PEC AI 258</v>
      </c>
      <c r="D174" s="61" t="str">
        <f>'STUDENT NAMELIST'!D162</f>
        <v>SIVA SAKTHI S</v>
      </c>
      <c r="E174" s="62">
        <v>1</v>
      </c>
      <c r="F174" s="62">
        <v>0</v>
      </c>
      <c r="G174" s="62">
        <v>1</v>
      </c>
      <c r="H174" s="62">
        <v>1</v>
      </c>
      <c r="I174" s="62">
        <v>0</v>
      </c>
      <c r="J174" s="62">
        <v>0</v>
      </c>
      <c r="K174" s="62">
        <v>1</v>
      </c>
      <c r="L174" s="62">
        <v>2</v>
      </c>
      <c r="M174" s="62">
        <v>1</v>
      </c>
      <c r="N174" s="62">
        <v>1</v>
      </c>
      <c r="O174" s="68">
        <v>16</v>
      </c>
      <c r="P174" s="62">
        <v>0</v>
      </c>
      <c r="Q174" s="62">
        <v>0</v>
      </c>
      <c r="R174" s="62">
        <v>16</v>
      </c>
      <c r="S174" s="62">
        <v>14</v>
      </c>
      <c r="T174" s="62">
        <v>0</v>
      </c>
      <c r="U174" s="62">
        <v>16</v>
      </c>
      <c r="V174" s="62">
        <v>0</v>
      </c>
      <c r="W174" s="62">
        <v>0</v>
      </c>
      <c r="X174" s="62">
        <v>9</v>
      </c>
      <c r="Y174" s="62"/>
      <c r="Z174" s="62"/>
      <c r="AA174" s="67">
        <f t="shared" si="3"/>
        <v>79</v>
      </c>
      <c r="AB174" s="64">
        <f t="shared" ref="AB174:AC174" si="171">SUMIF($E$14:$N$14,"CO1",E174:N174)+IF(O174&gt;=0,SUMPRODUCT(($O$14:$Z$14="CO1")*(O174:Z174)*MOD(COLUMN($O$14:$Z$14)-COLUMN($O$14)+1,2))+SUMPRODUCT(($P$14:$Z$14="CO1")*(P174:Z174)*MOD(COLUMN($P$14:$Z$14)-COLUMN($P$14)+1,2)))</f>
        <v>35</v>
      </c>
      <c r="AC174" s="64">
        <f t="shared" si="171"/>
        <v>32</v>
      </c>
      <c r="AD174" s="64">
        <f t="shared" si="5"/>
        <v>11</v>
      </c>
      <c r="AE174" s="64">
        <f t="shared" si="6"/>
        <v>0</v>
      </c>
      <c r="AF174" s="64">
        <f t="shared" si="22"/>
        <v>0</v>
      </c>
      <c r="AG174" s="64">
        <f t="shared" si="7"/>
        <v>0</v>
      </c>
      <c r="AH174" s="44">
        <f t="shared" si="8"/>
        <v>78</v>
      </c>
      <c r="AI174" s="65">
        <f t="shared" si="13"/>
        <v>87.5</v>
      </c>
      <c r="AJ174" s="65">
        <f t="shared" si="14"/>
        <v>80</v>
      </c>
      <c r="AK174" s="65">
        <f t="shared" si="10"/>
        <v>55.000000000000007</v>
      </c>
      <c r="AL174" s="65"/>
      <c r="AM174" s="65"/>
      <c r="AN174" s="65"/>
      <c r="AO174" s="40"/>
      <c r="AP174" s="40"/>
      <c r="AQ174" s="40"/>
      <c r="AR174" s="34"/>
      <c r="AS174" s="34"/>
      <c r="AT174" s="34"/>
      <c r="AU174" s="34"/>
      <c r="AV174" s="34"/>
      <c r="AW174" s="34"/>
      <c r="AX174" s="34"/>
      <c r="AY174" s="34"/>
      <c r="AZ174" s="34"/>
      <c r="BA174" s="34"/>
      <c r="BB174" s="34"/>
      <c r="BC174" s="34"/>
      <c r="BD174" s="34"/>
      <c r="BE174" s="34"/>
    </row>
    <row r="175" spans="1:57" ht="30" customHeight="1" x14ac:dyDescent="0.2">
      <c r="A175" s="59">
        <v>159</v>
      </c>
      <c r="B175" s="60">
        <f>'STUDENT NAMELIST'!B163</f>
        <v>211423243426</v>
      </c>
      <c r="C175" s="60" t="str">
        <f>'STUDENT NAMELIST'!C163</f>
        <v>2023PEC AI 259</v>
      </c>
      <c r="D175" s="61" t="str">
        <f>'STUDENT NAMELIST'!D163</f>
        <v>SNEHA R</v>
      </c>
      <c r="E175" s="62">
        <v>1</v>
      </c>
      <c r="F175" s="62">
        <v>2</v>
      </c>
      <c r="G175" s="62">
        <v>1</v>
      </c>
      <c r="H175" s="62">
        <v>0</v>
      </c>
      <c r="I175" s="62">
        <v>1</v>
      </c>
      <c r="J175" s="62">
        <v>0</v>
      </c>
      <c r="K175" s="62">
        <v>2</v>
      </c>
      <c r="L175" s="62">
        <v>2</v>
      </c>
      <c r="M175" s="62">
        <v>2</v>
      </c>
      <c r="N175" s="62">
        <v>2</v>
      </c>
      <c r="O175" s="69">
        <v>16</v>
      </c>
      <c r="P175" s="59">
        <v>0</v>
      </c>
      <c r="Q175" s="59">
        <v>0</v>
      </c>
      <c r="R175" s="59">
        <v>16</v>
      </c>
      <c r="S175" s="59">
        <v>14</v>
      </c>
      <c r="T175" s="59">
        <v>0</v>
      </c>
      <c r="U175" s="59">
        <v>16</v>
      </c>
      <c r="V175" s="59">
        <v>0</v>
      </c>
      <c r="W175" s="59">
        <v>0</v>
      </c>
      <c r="X175" s="59">
        <v>9</v>
      </c>
      <c r="Y175" s="62"/>
      <c r="Z175" s="62"/>
      <c r="AA175" s="67">
        <f t="shared" si="3"/>
        <v>84</v>
      </c>
      <c r="AB175" s="64">
        <f t="shared" ref="AB175:AC175" si="172">SUMIF($E$14:$N$14,"CO1",E175:N175)+IF(O175&gt;=0,SUMPRODUCT(($O$14:$Z$14="CO1")*(O175:Z175)*MOD(COLUMN($O$14:$Z$14)-COLUMN($O$14)+1,2))+SUMPRODUCT(($P$14:$Z$14="CO1")*(P175:Z175)*MOD(COLUMN($P$14:$Z$14)-COLUMN($P$14)+1,2)))</f>
        <v>36</v>
      </c>
      <c r="AC175" s="64">
        <f t="shared" si="172"/>
        <v>34</v>
      </c>
      <c r="AD175" s="64">
        <f t="shared" si="5"/>
        <v>13</v>
      </c>
      <c r="AE175" s="64">
        <f t="shared" si="6"/>
        <v>0</v>
      </c>
      <c r="AF175" s="64">
        <f t="shared" si="22"/>
        <v>0</v>
      </c>
      <c r="AG175" s="64">
        <f t="shared" si="7"/>
        <v>0</v>
      </c>
      <c r="AH175" s="44">
        <f t="shared" si="8"/>
        <v>83</v>
      </c>
      <c r="AI175" s="65">
        <f t="shared" si="13"/>
        <v>90</v>
      </c>
      <c r="AJ175" s="65">
        <f t="shared" si="14"/>
        <v>85</v>
      </c>
      <c r="AK175" s="65">
        <f t="shared" si="10"/>
        <v>65</v>
      </c>
      <c r="AL175" s="65"/>
      <c r="AM175" s="65"/>
      <c r="AN175" s="65"/>
      <c r="AO175" s="40"/>
      <c r="AP175" s="40"/>
      <c r="AQ175" s="40"/>
      <c r="AR175" s="34"/>
      <c r="AS175" s="34"/>
      <c r="AT175" s="34"/>
      <c r="AU175" s="34"/>
      <c r="AV175" s="34"/>
      <c r="AW175" s="34"/>
      <c r="AX175" s="34"/>
      <c r="AY175" s="34"/>
      <c r="AZ175" s="34"/>
      <c r="BA175" s="34"/>
      <c r="BB175" s="34"/>
      <c r="BC175" s="34"/>
      <c r="BD175" s="34"/>
      <c r="BE175" s="34"/>
    </row>
    <row r="176" spans="1:57" ht="30" customHeight="1" x14ac:dyDescent="0.2">
      <c r="A176" s="59">
        <v>160</v>
      </c>
      <c r="B176" s="60">
        <f>'STUDENT NAMELIST'!B164</f>
        <v>211423243431</v>
      </c>
      <c r="C176" s="60" t="str">
        <f>'STUDENT NAMELIST'!C164</f>
        <v>2023PEC AI 260</v>
      </c>
      <c r="D176" s="61" t="str">
        <f>'STUDENT NAMELIST'!D164</f>
        <v>SRILEKHA S</v>
      </c>
      <c r="E176" s="62">
        <v>1</v>
      </c>
      <c r="F176" s="62">
        <v>2</v>
      </c>
      <c r="G176" s="62">
        <v>2</v>
      </c>
      <c r="H176" s="62">
        <v>2</v>
      </c>
      <c r="I176" s="62">
        <v>0</v>
      </c>
      <c r="J176" s="62">
        <v>0</v>
      </c>
      <c r="K176" s="62">
        <v>1</v>
      </c>
      <c r="L176" s="62">
        <v>1</v>
      </c>
      <c r="M176" s="62">
        <v>1</v>
      </c>
      <c r="N176" s="62">
        <v>2</v>
      </c>
      <c r="O176" s="69">
        <v>0</v>
      </c>
      <c r="P176" s="59">
        <v>13</v>
      </c>
      <c r="Q176" s="59">
        <v>14</v>
      </c>
      <c r="R176" s="59">
        <v>0</v>
      </c>
      <c r="S176" s="59">
        <v>0</v>
      </c>
      <c r="T176" s="59">
        <v>14</v>
      </c>
      <c r="U176" s="59">
        <v>0</v>
      </c>
      <c r="V176" s="59">
        <v>14</v>
      </c>
      <c r="W176" s="59">
        <v>8</v>
      </c>
      <c r="X176" s="59">
        <v>0</v>
      </c>
      <c r="Y176" s="62"/>
      <c r="Z176" s="62"/>
      <c r="AA176" s="67">
        <f t="shared" si="3"/>
        <v>75</v>
      </c>
      <c r="AB176" s="64">
        <f t="shared" ref="AB176:AC176" si="173">SUMIF($E$14:$N$14,"CO1",E176:N176)+IF(O176&gt;=0,SUMPRODUCT(($O$14:$Z$14="CO1")*(O176:Z176)*MOD(COLUMN($O$14:$Z$14)-COLUMN($O$14)+1,2))+SUMPRODUCT(($P$14:$Z$14="CO1")*(P176:Z176)*MOD(COLUMN($P$14:$Z$14)-COLUMN($P$14)+1,2)))</f>
        <v>34</v>
      </c>
      <c r="AC176" s="64">
        <f t="shared" si="173"/>
        <v>33</v>
      </c>
      <c r="AD176" s="64">
        <f t="shared" si="5"/>
        <v>11</v>
      </c>
      <c r="AE176" s="64">
        <f t="shared" si="6"/>
        <v>0</v>
      </c>
      <c r="AF176" s="64">
        <f t="shared" si="22"/>
        <v>0</v>
      </c>
      <c r="AG176" s="64">
        <f t="shared" si="7"/>
        <v>0</v>
      </c>
      <c r="AH176" s="44">
        <f t="shared" si="8"/>
        <v>78</v>
      </c>
      <c r="AI176" s="65">
        <f t="shared" si="13"/>
        <v>85</v>
      </c>
      <c r="AJ176" s="65">
        <f t="shared" si="14"/>
        <v>82.5</v>
      </c>
      <c r="AK176" s="65">
        <f t="shared" si="10"/>
        <v>55.000000000000007</v>
      </c>
      <c r="AL176" s="65"/>
      <c r="AM176" s="65"/>
      <c r="AN176" s="65"/>
      <c r="AO176" s="40"/>
      <c r="AP176" s="40"/>
      <c r="AQ176" s="40"/>
      <c r="AR176" s="34"/>
      <c r="AS176" s="34"/>
      <c r="AT176" s="34"/>
      <c r="AU176" s="34"/>
      <c r="AV176" s="34"/>
      <c r="AW176" s="34"/>
      <c r="AX176" s="34"/>
      <c r="AY176" s="34"/>
      <c r="AZ176" s="34"/>
      <c r="BA176" s="34"/>
      <c r="BB176" s="34"/>
      <c r="BC176" s="34"/>
      <c r="BD176" s="34"/>
      <c r="BE176" s="34"/>
    </row>
    <row r="177" spans="1:57" ht="30" customHeight="1" x14ac:dyDescent="0.2">
      <c r="A177" s="59">
        <v>161</v>
      </c>
      <c r="B177" s="60">
        <f>'STUDENT NAMELIST'!B165</f>
        <v>211423243432</v>
      </c>
      <c r="C177" s="60" t="str">
        <f>'STUDENT NAMELIST'!C165</f>
        <v>2023PEC AI 261</v>
      </c>
      <c r="D177" s="61" t="str">
        <f>'STUDENT NAMELIST'!D165</f>
        <v>SRIMATHI S</v>
      </c>
      <c r="E177" s="62">
        <v>2</v>
      </c>
      <c r="F177" s="62">
        <v>0</v>
      </c>
      <c r="G177" s="62">
        <v>0</v>
      </c>
      <c r="H177" s="62">
        <v>1</v>
      </c>
      <c r="I177" s="62">
        <v>0</v>
      </c>
      <c r="J177" s="62">
        <v>1</v>
      </c>
      <c r="K177" s="62">
        <v>1</v>
      </c>
      <c r="L177" s="62">
        <v>0</v>
      </c>
      <c r="M177" s="62">
        <v>0</v>
      </c>
      <c r="N177" s="62">
        <v>2</v>
      </c>
      <c r="O177" s="66">
        <v>16</v>
      </c>
      <c r="P177" s="66">
        <v>0</v>
      </c>
      <c r="Q177" s="66">
        <v>0</v>
      </c>
      <c r="R177" s="66">
        <v>16</v>
      </c>
      <c r="S177" s="66">
        <v>14</v>
      </c>
      <c r="T177" s="66">
        <v>0</v>
      </c>
      <c r="U177" s="66">
        <v>16</v>
      </c>
      <c r="V177" s="66">
        <v>0</v>
      </c>
      <c r="W177" s="66">
        <v>0</v>
      </c>
      <c r="X177" s="66">
        <v>13</v>
      </c>
      <c r="Y177" s="62"/>
      <c r="Z177" s="62"/>
      <c r="AA177" s="67">
        <f t="shared" si="3"/>
        <v>82</v>
      </c>
      <c r="AB177" s="64">
        <f t="shared" ref="AB177:AC177" si="174">SUMIF($E$14:$N$14,"CO1",E177:N177)+IF(O177&gt;=0,SUMPRODUCT(($O$14:$Z$14="CO1")*(O177:Z177)*MOD(COLUMN($O$14:$Z$14)-COLUMN($O$14)+1,2))+SUMPRODUCT(($P$14:$Z$14="CO1")*(P177:Z177)*MOD(COLUMN($P$14:$Z$14)-COLUMN($P$14)+1,2)))</f>
        <v>35</v>
      </c>
      <c r="AC177" s="64">
        <f t="shared" si="174"/>
        <v>31</v>
      </c>
      <c r="AD177" s="64">
        <f t="shared" si="5"/>
        <v>15</v>
      </c>
      <c r="AE177" s="64">
        <f t="shared" si="6"/>
        <v>0</v>
      </c>
      <c r="AF177" s="64">
        <f t="shared" si="22"/>
        <v>0</v>
      </c>
      <c r="AG177" s="64">
        <f t="shared" si="7"/>
        <v>0</v>
      </c>
      <c r="AH177" s="44">
        <f t="shared" si="8"/>
        <v>81</v>
      </c>
      <c r="AI177" s="65">
        <f t="shared" si="13"/>
        <v>87.5</v>
      </c>
      <c r="AJ177" s="65">
        <f t="shared" si="14"/>
        <v>77.5</v>
      </c>
      <c r="AK177" s="65">
        <f t="shared" si="10"/>
        <v>75</v>
      </c>
      <c r="AL177" s="65"/>
      <c r="AM177" s="65"/>
      <c r="AN177" s="65"/>
      <c r="AO177" s="40"/>
      <c r="AP177" s="40"/>
      <c r="AQ177" s="40"/>
      <c r="AR177" s="34"/>
      <c r="AS177" s="34"/>
      <c r="AT177" s="34"/>
      <c r="AU177" s="34"/>
      <c r="AV177" s="34"/>
      <c r="AW177" s="34"/>
      <c r="AX177" s="34"/>
      <c r="AY177" s="34"/>
      <c r="AZ177" s="34"/>
      <c r="BA177" s="34"/>
      <c r="BB177" s="34"/>
      <c r="BC177" s="34"/>
      <c r="BD177" s="34"/>
      <c r="BE177" s="34"/>
    </row>
    <row r="178" spans="1:57" ht="30" customHeight="1" x14ac:dyDescent="0.2">
      <c r="A178" s="59">
        <v>162</v>
      </c>
      <c r="B178" s="60">
        <f>'STUDENT NAMELIST'!B166</f>
        <v>211423243434</v>
      </c>
      <c r="C178" s="60" t="str">
        <f>'STUDENT NAMELIST'!C166</f>
        <v>2023PEC AI 262</v>
      </c>
      <c r="D178" s="61" t="str">
        <f>'STUDENT NAMELIST'!D166</f>
        <v>SRINITHARAJ R</v>
      </c>
      <c r="E178" s="62">
        <v>1</v>
      </c>
      <c r="F178" s="62">
        <v>0</v>
      </c>
      <c r="G178" s="62">
        <v>0</v>
      </c>
      <c r="H178" s="62">
        <v>1</v>
      </c>
      <c r="I178" s="62">
        <v>0</v>
      </c>
      <c r="J178" s="62">
        <v>0</v>
      </c>
      <c r="K178" s="62">
        <v>2</v>
      </c>
      <c r="L178" s="62">
        <v>1</v>
      </c>
      <c r="M178" s="62">
        <v>0</v>
      </c>
      <c r="N178" s="62">
        <v>1</v>
      </c>
      <c r="O178" s="69">
        <v>0</v>
      </c>
      <c r="P178" s="59">
        <v>15</v>
      </c>
      <c r="Q178" s="59">
        <v>16</v>
      </c>
      <c r="R178" s="59">
        <v>0</v>
      </c>
      <c r="S178" s="59">
        <v>0</v>
      </c>
      <c r="T178" s="59">
        <v>12</v>
      </c>
      <c r="U178" s="59">
        <v>0</v>
      </c>
      <c r="V178" s="59">
        <v>10</v>
      </c>
      <c r="W178" s="59">
        <v>16</v>
      </c>
      <c r="X178" s="59">
        <v>0</v>
      </c>
      <c r="Y178" s="62"/>
      <c r="Z178" s="62"/>
      <c r="AA178" s="67">
        <f t="shared" si="3"/>
        <v>75</v>
      </c>
      <c r="AB178" s="64">
        <f t="shared" ref="AB178:AC178" si="175">SUMIF($E$14:$N$14,"CO1",E178:N178)+IF(O178&gt;=0,SUMPRODUCT(($O$14:$Z$14="CO1")*(O178:Z178)*MOD(COLUMN($O$14:$Z$14)-COLUMN($O$14)+1,2))+SUMPRODUCT(($P$14:$Z$14="CO1")*(P178:Z178)*MOD(COLUMN($P$14:$Z$14)-COLUMN($P$14)+1,2)))</f>
        <v>33</v>
      </c>
      <c r="AC178" s="64">
        <f t="shared" si="175"/>
        <v>32</v>
      </c>
      <c r="AD178" s="64">
        <f t="shared" si="5"/>
        <v>17</v>
      </c>
      <c r="AE178" s="64">
        <f t="shared" si="6"/>
        <v>0</v>
      </c>
      <c r="AF178" s="64">
        <f t="shared" si="22"/>
        <v>0</v>
      </c>
      <c r="AG178" s="64">
        <f t="shared" si="7"/>
        <v>0</v>
      </c>
      <c r="AH178" s="44">
        <f t="shared" si="8"/>
        <v>82</v>
      </c>
      <c r="AI178" s="65">
        <f t="shared" si="13"/>
        <v>82.5</v>
      </c>
      <c r="AJ178" s="65">
        <f t="shared" si="14"/>
        <v>80</v>
      </c>
      <c r="AK178" s="65">
        <f t="shared" si="10"/>
        <v>85</v>
      </c>
      <c r="AL178" s="65"/>
      <c r="AM178" s="65"/>
      <c r="AN178" s="65"/>
      <c r="AO178" s="40"/>
      <c r="AP178" s="40"/>
      <c r="AQ178" s="40"/>
      <c r="AR178" s="34"/>
      <c r="AS178" s="34"/>
      <c r="AT178" s="34"/>
      <c r="AU178" s="34"/>
      <c r="AV178" s="34"/>
      <c r="AW178" s="34"/>
      <c r="AX178" s="34"/>
      <c r="AY178" s="34"/>
      <c r="AZ178" s="34"/>
      <c r="BA178" s="34"/>
      <c r="BB178" s="34"/>
      <c r="BC178" s="34"/>
      <c r="BD178" s="34"/>
      <c r="BE178" s="34"/>
    </row>
    <row r="179" spans="1:57" ht="30" customHeight="1" x14ac:dyDescent="0.2">
      <c r="A179" s="59">
        <v>163</v>
      </c>
      <c r="B179" s="60">
        <f>'STUDENT NAMELIST'!B167</f>
        <v>211423243438</v>
      </c>
      <c r="C179" s="60" t="str">
        <f>'STUDENT NAMELIST'!C167</f>
        <v>2023PEC AI 263</v>
      </c>
      <c r="D179" s="61" t="str">
        <f>'STUDENT NAMELIST'!D167</f>
        <v>SRUTHI KRISHNAN</v>
      </c>
      <c r="E179" s="62">
        <v>1</v>
      </c>
      <c r="F179" s="62">
        <v>2</v>
      </c>
      <c r="G179" s="62">
        <v>1</v>
      </c>
      <c r="H179" s="62">
        <v>1</v>
      </c>
      <c r="I179" s="62">
        <v>2</v>
      </c>
      <c r="J179" s="62">
        <v>0</v>
      </c>
      <c r="K179" s="62">
        <v>1</v>
      </c>
      <c r="L179" s="62">
        <v>2</v>
      </c>
      <c r="M179" s="62">
        <v>2</v>
      </c>
      <c r="N179" s="62">
        <v>0</v>
      </c>
      <c r="O179" s="69">
        <v>13</v>
      </c>
      <c r="P179" s="59">
        <v>0</v>
      </c>
      <c r="Q179" s="59">
        <v>0</v>
      </c>
      <c r="R179" s="59">
        <v>12</v>
      </c>
      <c r="S179" s="59">
        <v>12</v>
      </c>
      <c r="T179" s="59">
        <v>0</v>
      </c>
      <c r="U179" s="59">
        <v>16</v>
      </c>
      <c r="V179" s="59">
        <v>0</v>
      </c>
      <c r="W179" s="59">
        <v>0</v>
      </c>
      <c r="X179" s="59">
        <v>14</v>
      </c>
      <c r="Y179" s="62"/>
      <c r="Z179" s="62"/>
      <c r="AA179" s="67">
        <f t="shared" si="3"/>
        <v>79</v>
      </c>
      <c r="AB179" s="64">
        <f t="shared" ref="AB179:AC179" si="176">SUMIF($E$14:$N$14,"CO1",E179:N179)+IF(O179&gt;=0,SUMPRODUCT(($O$14:$Z$14="CO1")*(O179:Z179)*MOD(COLUMN($O$14:$Z$14)-COLUMN($O$14)+1,2))+SUMPRODUCT(($P$14:$Z$14="CO1")*(P179:Z179)*MOD(COLUMN($P$14:$Z$14)-COLUMN($P$14)+1,2)))</f>
        <v>30</v>
      </c>
      <c r="AC179" s="64">
        <f t="shared" si="176"/>
        <v>30</v>
      </c>
      <c r="AD179" s="64">
        <f t="shared" si="5"/>
        <v>16</v>
      </c>
      <c r="AE179" s="64">
        <f t="shared" si="6"/>
        <v>0</v>
      </c>
      <c r="AF179" s="64">
        <f t="shared" si="22"/>
        <v>0</v>
      </c>
      <c r="AG179" s="64">
        <f t="shared" si="7"/>
        <v>0</v>
      </c>
      <c r="AH179" s="44">
        <f t="shared" si="8"/>
        <v>76</v>
      </c>
      <c r="AI179" s="65">
        <f t="shared" si="13"/>
        <v>75</v>
      </c>
      <c r="AJ179" s="65">
        <f t="shared" si="14"/>
        <v>75</v>
      </c>
      <c r="AK179" s="65">
        <f t="shared" si="10"/>
        <v>80</v>
      </c>
      <c r="AL179" s="65"/>
      <c r="AM179" s="65"/>
      <c r="AN179" s="65"/>
      <c r="AO179" s="40"/>
      <c r="AP179" s="40"/>
      <c r="AQ179" s="40"/>
      <c r="AR179" s="34"/>
      <c r="AS179" s="34"/>
      <c r="AT179" s="34"/>
      <c r="AU179" s="34"/>
      <c r="AV179" s="34"/>
      <c r="AW179" s="34"/>
      <c r="AX179" s="34"/>
      <c r="AY179" s="34"/>
      <c r="AZ179" s="34"/>
      <c r="BA179" s="34"/>
      <c r="BB179" s="34"/>
      <c r="BC179" s="34"/>
      <c r="BD179" s="34"/>
      <c r="BE179" s="34"/>
    </row>
    <row r="180" spans="1:57" ht="30" customHeight="1" x14ac:dyDescent="0.2">
      <c r="A180" s="59">
        <v>164</v>
      </c>
      <c r="B180" s="60">
        <f>'STUDENT NAMELIST'!B168</f>
        <v>211423243439</v>
      </c>
      <c r="C180" s="60" t="str">
        <f>'STUDENT NAMELIST'!C168</f>
        <v>2023PEC AI 264</v>
      </c>
      <c r="D180" s="61" t="str">
        <f>'STUDENT NAMELIST'!D168</f>
        <v>SUBHA SRI M</v>
      </c>
      <c r="E180" s="62">
        <v>2</v>
      </c>
      <c r="F180" s="62">
        <v>0</v>
      </c>
      <c r="G180" s="62">
        <v>2</v>
      </c>
      <c r="H180" s="62">
        <v>1</v>
      </c>
      <c r="I180" s="62">
        <v>1</v>
      </c>
      <c r="J180" s="62">
        <v>1</v>
      </c>
      <c r="K180" s="62">
        <v>1</v>
      </c>
      <c r="L180" s="62">
        <v>0</v>
      </c>
      <c r="M180" s="62">
        <v>1</v>
      </c>
      <c r="N180" s="62">
        <v>2</v>
      </c>
      <c r="O180" s="69">
        <v>16</v>
      </c>
      <c r="P180" s="59">
        <v>0</v>
      </c>
      <c r="Q180" s="59">
        <v>0</v>
      </c>
      <c r="R180" s="59">
        <v>8</v>
      </c>
      <c r="S180" s="59">
        <v>14</v>
      </c>
      <c r="T180" s="59">
        <v>0</v>
      </c>
      <c r="U180" s="59">
        <v>16</v>
      </c>
      <c r="V180" s="59">
        <v>0</v>
      </c>
      <c r="W180" s="59">
        <v>0</v>
      </c>
      <c r="X180" s="59">
        <v>16</v>
      </c>
      <c r="Y180" s="62"/>
      <c r="Z180" s="62"/>
      <c r="AA180" s="67">
        <f t="shared" si="3"/>
        <v>81</v>
      </c>
      <c r="AB180" s="64">
        <f t="shared" ref="AB180:AC180" si="177">SUMIF($E$14:$N$14,"CO1",E180:N180)+IF(O180&gt;=0,SUMPRODUCT(($O$14:$Z$14="CO1")*(O180:Z180)*MOD(COLUMN($O$14:$Z$14)-COLUMN($O$14)+1,2))+SUMPRODUCT(($P$14:$Z$14="CO1")*(P180:Z180)*MOD(COLUMN($P$14:$Z$14)-COLUMN($P$14)+1,2)))</f>
        <v>29</v>
      </c>
      <c r="AC180" s="64">
        <f t="shared" si="177"/>
        <v>26</v>
      </c>
      <c r="AD180" s="64">
        <f t="shared" si="5"/>
        <v>19</v>
      </c>
      <c r="AE180" s="64">
        <f t="shared" si="6"/>
        <v>0</v>
      </c>
      <c r="AF180" s="64">
        <f t="shared" si="22"/>
        <v>0</v>
      </c>
      <c r="AG180" s="64">
        <f t="shared" si="7"/>
        <v>0</v>
      </c>
      <c r="AH180" s="44">
        <f t="shared" si="8"/>
        <v>74</v>
      </c>
      <c r="AI180" s="65">
        <f t="shared" si="13"/>
        <v>72.5</v>
      </c>
      <c r="AJ180" s="65">
        <f t="shared" si="14"/>
        <v>65</v>
      </c>
      <c r="AK180" s="65">
        <f t="shared" si="10"/>
        <v>95</v>
      </c>
      <c r="AL180" s="65"/>
      <c r="AM180" s="65"/>
      <c r="AN180" s="65"/>
      <c r="AO180" s="40"/>
      <c r="AP180" s="40"/>
      <c r="AQ180" s="40"/>
      <c r="AR180" s="34"/>
      <c r="AS180" s="34"/>
      <c r="AT180" s="34"/>
      <c r="AU180" s="34"/>
      <c r="AV180" s="34"/>
      <c r="AW180" s="34"/>
      <c r="AX180" s="34"/>
      <c r="AY180" s="34"/>
      <c r="AZ180" s="34"/>
      <c r="BA180" s="34"/>
      <c r="BB180" s="34"/>
      <c r="BC180" s="34"/>
      <c r="BD180" s="34"/>
      <c r="BE180" s="34"/>
    </row>
    <row r="181" spans="1:57" ht="30" customHeight="1" x14ac:dyDescent="0.2">
      <c r="A181" s="59">
        <v>165</v>
      </c>
      <c r="B181" s="60">
        <f>'STUDENT NAMELIST'!B169</f>
        <v>211423243450</v>
      </c>
      <c r="C181" s="60" t="str">
        <f>'STUDENT NAMELIST'!C169</f>
        <v>2023PEC AI 265</v>
      </c>
      <c r="D181" s="61" t="str">
        <f>'STUDENT NAMELIST'!D169</f>
        <v>SWAPNA R V</v>
      </c>
      <c r="E181" s="62">
        <v>0</v>
      </c>
      <c r="F181" s="62">
        <v>2</v>
      </c>
      <c r="G181" s="62">
        <v>0</v>
      </c>
      <c r="H181" s="62">
        <v>2</v>
      </c>
      <c r="I181" s="62">
        <v>1</v>
      </c>
      <c r="J181" s="62">
        <v>1</v>
      </c>
      <c r="K181" s="62">
        <v>2</v>
      </c>
      <c r="L181" s="62">
        <v>0</v>
      </c>
      <c r="M181" s="62">
        <v>2</v>
      </c>
      <c r="N181" s="62">
        <v>1</v>
      </c>
      <c r="O181" s="66">
        <v>16</v>
      </c>
      <c r="P181" s="66">
        <v>0</v>
      </c>
      <c r="Q181" s="66">
        <v>0</v>
      </c>
      <c r="R181" s="66">
        <v>16</v>
      </c>
      <c r="S181" s="66">
        <v>14</v>
      </c>
      <c r="T181" s="66">
        <v>0</v>
      </c>
      <c r="U181" s="66">
        <v>16</v>
      </c>
      <c r="V181" s="66">
        <v>0</v>
      </c>
      <c r="W181" s="66">
        <v>0</v>
      </c>
      <c r="X181" s="66">
        <v>13</v>
      </c>
      <c r="Y181" s="62"/>
      <c r="Z181" s="62"/>
      <c r="AA181" s="67">
        <f t="shared" si="3"/>
        <v>86</v>
      </c>
      <c r="AB181" s="64">
        <f t="shared" ref="AB181:AC181" si="178">SUMIF($E$14:$N$14,"CO1",E181:N181)+IF(O181&gt;=0,SUMPRODUCT(($O$14:$Z$14="CO1")*(O181:Z181)*MOD(COLUMN($O$14:$Z$14)-COLUMN($O$14)+1,2))+SUMPRODUCT(($P$14:$Z$14="CO1")*(P181:Z181)*MOD(COLUMN($P$14:$Z$14)-COLUMN($P$14)+1,2)))</f>
        <v>36</v>
      </c>
      <c r="AC181" s="64">
        <f t="shared" si="178"/>
        <v>35</v>
      </c>
      <c r="AD181" s="64">
        <f t="shared" si="5"/>
        <v>16</v>
      </c>
      <c r="AE181" s="64">
        <f t="shared" si="6"/>
        <v>0</v>
      </c>
      <c r="AF181" s="64">
        <f t="shared" si="22"/>
        <v>0</v>
      </c>
      <c r="AG181" s="64">
        <f t="shared" si="7"/>
        <v>0</v>
      </c>
      <c r="AH181" s="44">
        <f t="shared" si="8"/>
        <v>87</v>
      </c>
      <c r="AI181" s="65">
        <f t="shared" si="13"/>
        <v>90</v>
      </c>
      <c r="AJ181" s="65">
        <f t="shared" si="14"/>
        <v>87.5</v>
      </c>
      <c r="AK181" s="65">
        <f t="shared" si="10"/>
        <v>80</v>
      </c>
      <c r="AL181" s="65"/>
      <c r="AM181" s="65"/>
      <c r="AN181" s="65"/>
      <c r="AO181" s="40"/>
      <c r="AP181" s="40"/>
      <c r="AQ181" s="40"/>
      <c r="AR181" s="34"/>
      <c r="AS181" s="34"/>
      <c r="AT181" s="34"/>
      <c r="AU181" s="34"/>
      <c r="AV181" s="34"/>
      <c r="AW181" s="34"/>
      <c r="AX181" s="34"/>
      <c r="AY181" s="34"/>
      <c r="AZ181" s="34"/>
      <c r="BA181" s="34"/>
      <c r="BB181" s="34"/>
      <c r="BC181" s="34"/>
      <c r="BD181" s="34"/>
      <c r="BE181" s="34"/>
    </row>
    <row r="182" spans="1:57" ht="30" customHeight="1" x14ac:dyDescent="0.2">
      <c r="A182" s="59">
        <v>166</v>
      </c>
      <c r="B182" s="60">
        <f>'STUDENT NAMELIST'!B170</f>
        <v>211423243451</v>
      </c>
      <c r="C182" s="60" t="str">
        <f>'STUDENT NAMELIST'!C170</f>
        <v>2023PEC AI 266</v>
      </c>
      <c r="D182" s="61" t="str">
        <f>'STUDENT NAMELIST'!D170</f>
        <v>SWARNALAKSHMI S</v>
      </c>
      <c r="E182" s="62">
        <v>2</v>
      </c>
      <c r="F182" s="62">
        <v>0</v>
      </c>
      <c r="G182" s="62">
        <v>0</v>
      </c>
      <c r="H182" s="62">
        <v>1</v>
      </c>
      <c r="I182" s="62">
        <v>0</v>
      </c>
      <c r="J182" s="62">
        <v>0</v>
      </c>
      <c r="K182" s="62">
        <v>1</v>
      </c>
      <c r="L182" s="62">
        <v>1</v>
      </c>
      <c r="M182" s="62">
        <v>2</v>
      </c>
      <c r="N182" s="62">
        <v>1</v>
      </c>
      <c r="O182" s="68"/>
      <c r="P182" s="62">
        <v>11</v>
      </c>
      <c r="Q182" s="62"/>
      <c r="R182" s="62">
        <v>14</v>
      </c>
      <c r="S182" s="62"/>
      <c r="T182" s="62">
        <v>14</v>
      </c>
      <c r="U182" s="62"/>
      <c r="V182" s="62">
        <v>16</v>
      </c>
      <c r="W182" s="62">
        <v>14</v>
      </c>
      <c r="X182" s="62"/>
      <c r="Y182" s="62"/>
      <c r="Z182" s="62"/>
      <c r="AA182" s="67">
        <f t="shared" si="3"/>
        <v>77</v>
      </c>
      <c r="AB182" s="64">
        <f t="shared" ref="AB182:AC182" si="179">SUMIF($E$14:$N$14,"CO1",E182:N182)+IF(O182&gt;=0,SUMPRODUCT(($O$14:$Z$14="CO1")*(O182:Z182)*MOD(COLUMN($O$14:$Z$14)-COLUMN($O$14)+1,2))+SUMPRODUCT(($P$14:$Z$14="CO1")*(P182:Z182)*MOD(COLUMN($P$14:$Z$14)-COLUMN($P$14)+1,2)))</f>
        <v>28</v>
      </c>
      <c r="AC182" s="64">
        <f t="shared" si="179"/>
        <v>26</v>
      </c>
      <c r="AD182" s="64">
        <f t="shared" si="5"/>
        <v>17</v>
      </c>
      <c r="AE182" s="64">
        <f t="shared" si="6"/>
        <v>0</v>
      </c>
      <c r="AF182" s="64">
        <f t="shared" si="22"/>
        <v>0</v>
      </c>
      <c r="AG182" s="64">
        <f t="shared" si="7"/>
        <v>0</v>
      </c>
      <c r="AH182" s="44">
        <f t="shared" si="8"/>
        <v>71</v>
      </c>
      <c r="AI182" s="65">
        <f t="shared" si="13"/>
        <v>70</v>
      </c>
      <c r="AJ182" s="65">
        <f t="shared" si="14"/>
        <v>65</v>
      </c>
      <c r="AK182" s="65">
        <f t="shared" si="10"/>
        <v>85</v>
      </c>
      <c r="AL182" s="65"/>
      <c r="AM182" s="65"/>
      <c r="AN182" s="65"/>
      <c r="AO182" s="40"/>
      <c r="AP182" s="40"/>
      <c r="AQ182" s="40"/>
      <c r="AR182" s="34"/>
      <c r="AS182" s="34"/>
      <c r="AT182" s="34"/>
      <c r="AU182" s="34"/>
      <c r="AV182" s="34"/>
      <c r="AW182" s="34"/>
      <c r="AX182" s="34"/>
      <c r="AY182" s="34"/>
      <c r="AZ182" s="34"/>
      <c r="BA182" s="34"/>
      <c r="BB182" s="34"/>
      <c r="BC182" s="34"/>
      <c r="BD182" s="34"/>
      <c r="BE182" s="34"/>
    </row>
    <row r="183" spans="1:57" ht="30" customHeight="1" x14ac:dyDescent="0.2">
      <c r="A183" s="59">
        <v>168</v>
      </c>
      <c r="B183" s="60">
        <f>'STUDENT NAMELIST'!B171</f>
        <v>211423243452</v>
      </c>
      <c r="C183" s="60" t="str">
        <f>'STUDENT NAMELIST'!C171</f>
        <v>2023PEC AI 267</v>
      </c>
      <c r="D183" s="61" t="str">
        <f>'STUDENT NAMELIST'!D171</f>
        <v>SWEETY VINCENT</v>
      </c>
      <c r="E183" s="62">
        <v>1</v>
      </c>
      <c r="F183" s="62">
        <v>0</v>
      </c>
      <c r="G183" s="62">
        <v>0</v>
      </c>
      <c r="H183" s="62">
        <v>0</v>
      </c>
      <c r="I183" s="62">
        <v>1</v>
      </c>
      <c r="J183" s="62">
        <v>1</v>
      </c>
      <c r="K183" s="62">
        <v>0</v>
      </c>
      <c r="L183" s="62">
        <v>2</v>
      </c>
      <c r="M183" s="62">
        <v>0</v>
      </c>
      <c r="N183" s="62">
        <v>1</v>
      </c>
      <c r="O183" s="68">
        <v>15</v>
      </c>
      <c r="P183" s="62"/>
      <c r="Q183" s="62">
        <v>14</v>
      </c>
      <c r="R183" s="62"/>
      <c r="S183" s="62"/>
      <c r="T183" s="62">
        <v>16</v>
      </c>
      <c r="U183" s="62"/>
      <c r="V183" s="62">
        <v>16</v>
      </c>
      <c r="W183" s="62"/>
      <c r="X183" s="62">
        <v>16</v>
      </c>
      <c r="Y183" s="62"/>
      <c r="Z183" s="62"/>
      <c r="AA183" s="67">
        <f t="shared" si="3"/>
        <v>83</v>
      </c>
      <c r="AB183" s="64">
        <f t="shared" ref="AB183:AC183" si="180">SUMIF($E$14:$N$14,"CO1",E183:N183)+IF(O183&gt;=0,SUMPRODUCT(($O$14:$Z$14="CO1")*(O183:Z183)*MOD(COLUMN($O$14:$Z$14)-COLUMN($O$14)+1,2))+SUMPRODUCT(($P$14:$Z$14="CO1")*(P183:Z183)*MOD(COLUMN($P$14:$Z$14)-COLUMN($P$14)+1,2)))</f>
        <v>30</v>
      </c>
      <c r="AC183" s="64">
        <f t="shared" si="180"/>
        <v>15</v>
      </c>
      <c r="AD183" s="64">
        <f t="shared" si="5"/>
        <v>17</v>
      </c>
      <c r="AE183" s="64">
        <f t="shared" si="6"/>
        <v>0</v>
      </c>
      <c r="AF183" s="64">
        <f t="shared" si="22"/>
        <v>0</v>
      </c>
      <c r="AG183" s="64">
        <f t="shared" si="7"/>
        <v>0</v>
      </c>
      <c r="AH183" s="44">
        <f t="shared" si="8"/>
        <v>62</v>
      </c>
      <c r="AI183" s="65">
        <f t="shared" si="13"/>
        <v>75</v>
      </c>
      <c r="AJ183" s="65">
        <f t="shared" si="14"/>
        <v>37.5</v>
      </c>
      <c r="AK183" s="65">
        <f t="shared" si="10"/>
        <v>85</v>
      </c>
      <c r="AL183" s="65"/>
      <c r="AM183" s="65"/>
      <c r="AN183" s="65"/>
      <c r="AO183" s="40"/>
      <c r="AP183" s="40"/>
      <c r="AQ183" s="40"/>
      <c r="AR183" s="34"/>
      <c r="AS183" s="34"/>
      <c r="AT183" s="34"/>
      <c r="AU183" s="34"/>
      <c r="AV183" s="34"/>
      <c r="AW183" s="34"/>
      <c r="AX183" s="34"/>
      <c r="AY183" s="34"/>
      <c r="AZ183" s="34"/>
      <c r="BA183" s="34"/>
      <c r="BB183" s="34"/>
      <c r="BC183" s="34"/>
      <c r="BD183" s="34"/>
      <c r="BE183" s="34"/>
    </row>
    <row r="184" spans="1:57" ht="30" customHeight="1" x14ac:dyDescent="0.2">
      <c r="A184" s="59">
        <v>168</v>
      </c>
      <c r="B184" s="60">
        <f>'STUDENT NAMELIST'!B172</f>
        <v>211423243453</v>
      </c>
      <c r="C184" s="60" t="str">
        <f>'STUDENT NAMELIST'!C172</f>
        <v>2023PEC AI 268</v>
      </c>
      <c r="D184" s="61" t="str">
        <f>'STUDENT NAMELIST'!D172</f>
        <v>SWETHA B</v>
      </c>
      <c r="E184" s="62">
        <v>2</v>
      </c>
      <c r="F184" s="62">
        <v>0</v>
      </c>
      <c r="G184" s="62">
        <v>2</v>
      </c>
      <c r="H184" s="62">
        <v>2</v>
      </c>
      <c r="I184" s="62">
        <v>0</v>
      </c>
      <c r="J184" s="62">
        <v>0</v>
      </c>
      <c r="K184" s="62">
        <v>1</v>
      </c>
      <c r="L184" s="62">
        <v>2</v>
      </c>
      <c r="M184" s="62">
        <v>2</v>
      </c>
      <c r="N184" s="62">
        <v>2</v>
      </c>
      <c r="O184" s="68"/>
      <c r="P184" s="62">
        <v>15</v>
      </c>
      <c r="Q184" s="62"/>
      <c r="R184" s="62">
        <v>16</v>
      </c>
      <c r="S184" s="62"/>
      <c r="T184" s="62">
        <v>12</v>
      </c>
      <c r="U184" s="62">
        <v>16</v>
      </c>
      <c r="V184" s="62"/>
      <c r="W184" s="62">
        <v>16</v>
      </c>
      <c r="X184" s="62"/>
      <c r="Y184" s="62"/>
      <c r="Z184" s="62"/>
      <c r="AA184" s="67">
        <f t="shared" si="3"/>
        <v>88</v>
      </c>
      <c r="AB184" s="64">
        <f t="shared" ref="AB184:AC184" si="181">SUMIF($E$14:$N$14,"CO1",E184:N184)+IF(O184&gt;=0,SUMPRODUCT(($O$14:$Z$14="CO1")*(O184:Z184)*MOD(COLUMN($O$14:$Z$14)-COLUMN($O$14)+1,2))+SUMPRODUCT(($P$14:$Z$14="CO1")*(P184:Z184)*MOD(COLUMN($P$14:$Z$14)-COLUMN($P$14)+1,2)))</f>
        <v>37</v>
      </c>
      <c r="AC184" s="64">
        <f t="shared" si="181"/>
        <v>35</v>
      </c>
      <c r="AD184" s="64">
        <f t="shared" si="5"/>
        <v>20</v>
      </c>
      <c r="AE184" s="64">
        <f t="shared" si="6"/>
        <v>0</v>
      </c>
      <c r="AF184" s="64">
        <f t="shared" si="22"/>
        <v>0</v>
      </c>
      <c r="AG184" s="64">
        <f t="shared" si="7"/>
        <v>0</v>
      </c>
      <c r="AH184" s="44">
        <f t="shared" si="8"/>
        <v>92</v>
      </c>
      <c r="AI184" s="65">
        <f t="shared" si="13"/>
        <v>92.5</v>
      </c>
      <c r="AJ184" s="65">
        <f t="shared" si="14"/>
        <v>87.5</v>
      </c>
      <c r="AK184" s="65">
        <f t="shared" si="10"/>
        <v>100</v>
      </c>
      <c r="AL184" s="65"/>
      <c r="AM184" s="65"/>
      <c r="AN184" s="65"/>
      <c r="AO184" s="40"/>
      <c r="AP184" s="40"/>
      <c r="AQ184" s="40"/>
      <c r="AR184" s="34"/>
      <c r="AS184" s="34"/>
      <c r="AT184" s="34"/>
      <c r="AU184" s="34"/>
      <c r="AV184" s="34"/>
      <c r="AW184" s="34"/>
      <c r="AX184" s="34"/>
      <c r="AY184" s="34"/>
      <c r="AZ184" s="34"/>
      <c r="BA184" s="34"/>
      <c r="BB184" s="34"/>
      <c r="BC184" s="34"/>
      <c r="BD184" s="34"/>
      <c r="BE184" s="34"/>
    </row>
    <row r="185" spans="1:57" ht="30" customHeight="1" x14ac:dyDescent="0.2">
      <c r="A185" s="59">
        <v>169</v>
      </c>
      <c r="B185" s="60">
        <f>'STUDENT NAMELIST'!B173</f>
        <v>211423243454</v>
      </c>
      <c r="C185" s="60" t="str">
        <f>'STUDENT NAMELIST'!C173</f>
        <v>2023PEC AI 269</v>
      </c>
      <c r="D185" s="61" t="str">
        <f>'STUDENT NAMELIST'!D173</f>
        <v>SWETHA R</v>
      </c>
      <c r="E185" s="62">
        <v>2</v>
      </c>
      <c r="F185" s="62">
        <v>2</v>
      </c>
      <c r="G185" s="62">
        <v>1</v>
      </c>
      <c r="H185" s="62">
        <v>1</v>
      </c>
      <c r="I185" s="62">
        <v>1</v>
      </c>
      <c r="J185" s="62">
        <v>1</v>
      </c>
      <c r="K185" s="62">
        <v>1</v>
      </c>
      <c r="L185" s="62">
        <v>0</v>
      </c>
      <c r="M185" s="62">
        <v>0</v>
      </c>
      <c r="N185" s="62">
        <v>0</v>
      </c>
      <c r="O185" s="66">
        <v>16</v>
      </c>
      <c r="P185" s="66">
        <v>0</v>
      </c>
      <c r="Q185" s="66">
        <v>0</v>
      </c>
      <c r="R185" s="66">
        <v>16</v>
      </c>
      <c r="S185" s="66">
        <v>14</v>
      </c>
      <c r="T185" s="66">
        <v>0</v>
      </c>
      <c r="U185" s="66">
        <v>16</v>
      </c>
      <c r="V185" s="66">
        <v>0</v>
      </c>
      <c r="W185" s="66">
        <v>0</v>
      </c>
      <c r="X185" s="66">
        <v>13</v>
      </c>
      <c r="Y185" s="62"/>
      <c r="Z185" s="62"/>
      <c r="AA185" s="67">
        <f t="shared" si="3"/>
        <v>84</v>
      </c>
      <c r="AB185" s="64">
        <f t="shared" ref="AB185:AC185" si="182">SUMIF($E$14:$N$14,"CO1",E185:N185)+IF(O185&gt;=0,SUMPRODUCT(($O$14:$Z$14="CO1")*(O185:Z185)*MOD(COLUMN($O$14:$Z$14)-COLUMN($O$14)+1,2))+SUMPRODUCT(($P$14:$Z$14="CO1")*(P185:Z185)*MOD(COLUMN($P$14:$Z$14)-COLUMN($P$14)+1,2)))</f>
        <v>38</v>
      </c>
      <c r="AC185" s="64">
        <f t="shared" si="182"/>
        <v>35</v>
      </c>
      <c r="AD185" s="64">
        <f t="shared" si="5"/>
        <v>13</v>
      </c>
      <c r="AE185" s="64">
        <f t="shared" si="6"/>
        <v>0</v>
      </c>
      <c r="AF185" s="64">
        <f t="shared" si="22"/>
        <v>0</v>
      </c>
      <c r="AG185" s="64">
        <f t="shared" si="7"/>
        <v>0</v>
      </c>
      <c r="AH185" s="44">
        <f t="shared" si="8"/>
        <v>86</v>
      </c>
      <c r="AI185" s="65">
        <f t="shared" si="13"/>
        <v>95</v>
      </c>
      <c r="AJ185" s="65">
        <f t="shared" si="14"/>
        <v>87.5</v>
      </c>
      <c r="AK185" s="65">
        <f t="shared" si="10"/>
        <v>65</v>
      </c>
      <c r="AL185" s="65"/>
      <c r="AM185" s="65"/>
      <c r="AN185" s="65"/>
      <c r="AO185" s="40"/>
      <c r="AP185" s="40"/>
      <c r="AQ185" s="40"/>
      <c r="AR185" s="34"/>
      <c r="AS185" s="34"/>
      <c r="AT185" s="34"/>
      <c r="AU185" s="34"/>
      <c r="AV185" s="34"/>
      <c r="AW185" s="34"/>
      <c r="AX185" s="34"/>
      <c r="AY185" s="34"/>
      <c r="AZ185" s="34"/>
      <c r="BA185" s="34"/>
      <c r="BB185" s="34"/>
      <c r="BC185" s="34"/>
      <c r="BD185" s="34"/>
      <c r="BE185" s="34"/>
    </row>
    <row r="186" spans="1:57" ht="30" customHeight="1" x14ac:dyDescent="0.2">
      <c r="A186" s="59">
        <v>180</v>
      </c>
      <c r="B186" s="60">
        <f>'STUDENT NAMELIST'!B174</f>
        <v>211423243455</v>
      </c>
      <c r="C186" s="60" t="str">
        <f>'STUDENT NAMELIST'!C174</f>
        <v>2023PEC AI 270</v>
      </c>
      <c r="D186" s="61" t="str">
        <f>'STUDENT NAMELIST'!D174</f>
        <v>SWETHA S</v>
      </c>
      <c r="E186" s="62">
        <v>0</v>
      </c>
      <c r="F186" s="62">
        <v>0</v>
      </c>
      <c r="G186" s="62">
        <v>0</v>
      </c>
      <c r="H186" s="62">
        <v>1</v>
      </c>
      <c r="I186" s="62">
        <v>2</v>
      </c>
      <c r="J186" s="62">
        <v>2</v>
      </c>
      <c r="K186" s="62">
        <v>0</v>
      </c>
      <c r="L186" s="62">
        <v>0</v>
      </c>
      <c r="M186" s="62">
        <v>1</v>
      </c>
      <c r="N186" s="62">
        <v>2</v>
      </c>
      <c r="O186" s="66">
        <v>16</v>
      </c>
      <c r="P186" s="66">
        <v>0</v>
      </c>
      <c r="Q186" s="66">
        <v>0</v>
      </c>
      <c r="R186" s="66">
        <v>16</v>
      </c>
      <c r="S186" s="66">
        <v>14</v>
      </c>
      <c r="T186" s="66">
        <v>0</v>
      </c>
      <c r="U186" s="66">
        <v>16</v>
      </c>
      <c r="V186" s="66">
        <v>0</v>
      </c>
      <c r="W186" s="66">
        <v>0</v>
      </c>
      <c r="X186" s="66">
        <v>13</v>
      </c>
      <c r="Y186" s="62"/>
      <c r="Z186" s="62"/>
      <c r="AA186" s="67">
        <f t="shared" si="3"/>
        <v>83</v>
      </c>
      <c r="AB186" s="64">
        <f t="shared" ref="AB186:AC186" si="183">SUMIF($E$14:$N$14,"CO1",E186:N186)+IF(O186&gt;=0,SUMPRODUCT(($O$14:$Z$14="CO1")*(O186:Z186)*MOD(COLUMN($O$14:$Z$14)-COLUMN($O$14)+1,2))+SUMPRODUCT(($P$14:$Z$14="CO1")*(P186:Z186)*MOD(COLUMN($P$14:$Z$14)-COLUMN($P$14)+1,2)))</f>
        <v>33</v>
      </c>
      <c r="AC186" s="64">
        <f t="shared" si="183"/>
        <v>33</v>
      </c>
      <c r="AD186" s="64">
        <f t="shared" si="5"/>
        <v>16</v>
      </c>
      <c r="AE186" s="64">
        <f t="shared" si="6"/>
        <v>0</v>
      </c>
      <c r="AF186" s="64">
        <f t="shared" si="22"/>
        <v>0</v>
      </c>
      <c r="AG186" s="64">
        <f t="shared" si="7"/>
        <v>0</v>
      </c>
      <c r="AH186" s="44">
        <f t="shared" si="8"/>
        <v>82</v>
      </c>
      <c r="AI186" s="65">
        <f t="shared" si="13"/>
        <v>82.5</v>
      </c>
      <c r="AJ186" s="65">
        <f t="shared" si="14"/>
        <v>82.5</v>
      </c>
      <c r="AK186" s="65">
        <f t="shared" si="10"/>
        <v>80</v>
      </c>
      <c r="AL186" s="65"/>
      <c r="AM186" s="65"/>
      <c r="AN186" s="65"/>
      <c r="AO186" s="40"/>
      <c r="AP186" s="40"/>
      <c r="AQ186" s="40"/>
      <c r="AR186" s="34"/>
      <c r="AS186" s="34"/>
      <c r="AT186" s="34"/>
      <c r="AU186" s="34"/>
      <c r="AV186" s="34"/>
      <c r="AW186" s="34"/>
      <c r="AX186" s="34"/>
      <c r="AY186" s="34"/>
      <c r="AZ186" s="34"/>
      <c r="BA186" s="34"/>
      <c r="BB186" s="34"/>
      <c r="BC186" s="34"/>
      <c r="BD186" s="34"/>
      <c r="BE186" s="34"/>
    </row>
    <row r="187" spans="1:57" ht="30" customHeight="1" x14ac:dyDescent="0.2">
      <c r="A187" s="59">
        <v>181</v>
      </c>
      <c r="B187" s="60">
        <f>'STUDENT NAMELIST'!B175</f>
        <v>211423243458</v>
      </c>
      <c r="C187" s="60" t="str">
        <f>'STUDENT NAMELIST'!C175</f>
        <v>2023PEC AI 271</v>
      </c>
      <c r="D187" s="61" t="str">
        <f>'STUDENT NAMELIST'!D175</f>
        <v>TANVI R</v>
      </c>
      <c r="E187" s="62">
        <v>2</v>
      </c>
      <c r="F187" s="62">
        <v>2</v>
      </c>
      <c r="G187" s="62">
        <v>1</v>
      </c>
      <c r="H187" s="62">
        <v>1</v>
      </c>
      <c r="I187" s="62">
        <v>2</v>
      </c>
      <c r="J187" s="62">
        <v>0</v>
      </c>
      <c r="K187" s="62">
        <v>2</v>
      </c>
      <c r="L187" s="62">
        <v>0</v>
      </c>
      <c r="M187" s="62">
        <v>0</v>
      </c>
      <c r="N187" s="62">
        <v>1</v>
      </c>
      <c r="O187" s="68">
        <v>14</v>
      </c>
      <c r="P187" s="62"/>
      <c r="Q187" s="62">
        <v>14</v>
      </c>
      <c r="R187" s="62"/>
      <c r="S187" s="62">
        <v>14</v>
      </c>
      <c r="T187" s="62"/>
      <c r="U187" s="62">
        <v>14</v>
      </c>
      <c r="V187" s="62"/>
      <c r="W187" s="62">
        <v>14</v>
      </c>
      <c r="X187" s="62"/>
      <c r="Y187" s="62"/>
      <c r="Z187" s="62"/>
      <c r="AA187" s="67">
        <f t="shared" si="3"/>
        <v>81</v>
      </c>
      <c r="AB187" s="64">
        <f t="shared" ref="AB187:AC187" si="184">SUMIF($E$14:$N$14,"CO1",E187:N187)+IF(O187&gt;=0,SUMPRODUCT(($O$14:$Z$14="CO1")*(O187:Z187)*MOD(COLUMN($O$14:$Z$14)-COLUMN($O$14)+1,2))+SUMPRODUCT(($P$14:$Z$14="CO1")*(P187:Z187)*MOD(COLUMN($P$14:$Z$14)-COLUMN($P$14)+1,2)))</f>
        <v>34</v>
      </c>
      <c r="AC187" s="64">
        <f t="shared" si="184"/>
        <v>34</v>
      </c>
      <c r="AD187" s="64">
        <f t="shared" si="5"/>
        <v>15</v>
      </c>
      <c r="AE187" s="64">
        <f t="shared" si="6"/>
        <v>0</v>
      </c>
      <c r="AF187" s="64">
        <f t="shared" si="22"/>
        <v>0</v>
      </c>
      <c r="AG187" s="64">
        <f t="shared" si="7"/>
        <v>0</v>
      </c>
      <c r="AH187" s="44">
        <f t="shared" si="8"/>
        <v>83</v>
      </c>
      <c r="AI187" s="65">
        <f t="shared" si="13"/>
        <v>85</v>
      </c>
      <c r="AJ187" s="65">
        <f t="shared" si="14"/>
        <v>85</v>
      </c>
      <c r="AK187" s="65">
        <f t="shared" si="10"/>
        <v>75</v>
      </c>
      <c r="AL187" s="65"/>
      <c r="AM187" s="65"/>
      <c r="AN187" s="65"/>
      <c r="AO187" s="40"/>
      <c r="AP187" s="40"/>
      <c r="AQ187" s="40"/>
      <c r="AR187" s="34"/>
      <c r="AS187" s="34"/>
      <c r="AT187" s="34"/>
      <c r="AU187" s="34"/>
      <c r="AV187" s="34"/>
      <c r="AW187" s="34"/>
      <c r="AX187" s="34"/>
      <c r="AY187" s="34"/>
      <c r="AZ187" s="34"/>
      <c r="BA187" s="34"/>
      <c r="BB187" s="34"/>
      <c r="BC187" s="34"/>
      <c r="BD187" s="34"/>
      <c r="BE187" s="34"/>
    </row>
    <row r="188" spans="1:57" ht="30" customHeight="1" x14ac:dyDescent="0.2">
      <c r="A188" s="59">
        <v>182</v>
      </c>
      <c r="B188" s="60">
        <f>'STUDENT NAMELIST'!B176</f>
        <v>211423243460</v>
      </c>
      <c r="C188" s="60" t="str">
        <f>'STUDENT NAMELIST'!C176</f>
        <v>2023PEC AI 272</v>
      </c>
      <c r="D188" s="61" t="str">
        <f>'STUDENT NAMELIST'!D176</f>
        <v>THANIKSHA G</v>
      </c>
      <c r="E188" s="62">
        <v>2</v>
      </c>
      <c r="F188" s="62">
        <v>1</v>
      </c>
      <c r="G188" s="62">
        <v>2</v>
      </c>
      <c r="H188" s="62">
        <v>1</v>
      </c>
      <c r="I188" s="62">
        <v>2</v>
      </c>
      <c r="J188" s="62">
        <v>0</v>
      </c>
      <c r="K188" s="62">
        <v>2</v>
      </c>
      <c r="L188" s="62">
        <v>1</v>
      </c>
      <c r="M188" s="62">
        <v>1</v>
      </c>
      <c r="N188" s="62">
        <v>0</v>
      </c>
      <c r="O188" s="66">
        <v>16</v>
      </c>
      <c r="P188" s="66">
        <v>0</v>
      </c>
      <c r="Q188" s="66">
        <v>0</v>
      </c>
      <c r="R188" s="66">
        <v>16</v>
      </c>
      <c r="S188" s="66">
        <v>14</v>
      </c>
      <c r="T188" s="66">
        <v>0</v>
      </c>
      <c r="U188" s="66">
        <v>16</v>
      </c>
      <c r="V188" s="66">
        <v>0</v>
      </c>
      <c r="W188" s="66">
        <v>0</v>
      </c>
      <c r="X188" s="66">
        <v>13</v>
      </c>
      <c r="Y188" s="62"/>
      <c r="Z188" s="62"/>
      <c r="AA188" s="67">
        <f t="shared" si="3"/>
        <v>87</v>
      </c>
      <c r="AB188" s="64">
        <f t="shared" ref="AB188:AC188" si="185">SUMIF($E$14:$N$14,"CO1",E188:N188)+IF(O188&gt;=0,SUMPRODUCT(($O$14:$Z$14="CO1")*(O188:Z188)*MOD(COLUMN($O$14:$Z$14)-COLUMN($O$14)+1,2))+SUMPRODUCT(($P$14:$Z$14="CO1")*(P188:Z188)*MOD(COLUMN($P$14:$Z$14)-COLUMN($P$14)+1,2)))</f>
        <v>38</v>
      </c>
      <c r="AC188" s="64">
        <f t="shared" si="185"/>
        <v>36</v>
      </c>
      <c r="AD188" s="64">
        <f t="shared" si="5"/>
        <v>14</v>
      </c>
      <c r="AE188" s="64">
        <f t="shared" si="6"/>
        <v>0</v>
      </c>
      <c r="AF188" s="64">
        <f t="shared" si="22"/>
        <v>0</v>
      </c>
      <c r="AG188" s="64">
        <f t="shared" si="7"/>
        <v>0</v>
      </c>
      <c r="AH188" s="44">
        <f t="shared" si="8"/>
        <v>88</v>
      </c>
      <c r="AI188" s="65">
        <f t="shared" si="13"/>
        <v>95</v>
      </c>
      <c r="AJ188" s="65">
        <f t="shared" si="14"/>
        <v>90</v>
      </c>
      <c r="AK188" s="65">
        <f t="shared" si="10"/>
        <v>70</v>
      </c>
      <c r="AL188" s="65"/>
      <c r="AM188" s="65"/>
      <c r="AN188" s="65"/>
      <c r="AO188" s="40"/>
      <c r="AP188" s="40"/>
      <c r="AQ188" s="40"/>
      <c r="AR188" s="34"/>
      <c r="AS188" s="34"/>
      <c r="AT188" s="34"/>
      <c r="AU188" s="34"/>
      <c r="AV188" s="34"/>
      <c r="AW188" s="34"/>
      <c r="AX188" s="34"/>
      <c r="AY188" s="34"/>
      <c r="AZ188" s="34"/>
      <c r="BA188" s="34"/>
      <c r="BB188" s="34"/>
      <c r="BC188" s="34"/>
      <c r="BD188" s="34"/>
      <c r="BE188" s="34"/>
    </row>
    <row r="189" spans="1:57" ht="30" customHeight="1" x14ac:dyDescent="0.2">
      <c r="A189" s="59">
        <v>183</v>
      </c>
      <c r="B189" s="60">
        <f>'STUDENT NAMELIST'!B177</f>
        <v>211423243462</v>
      </c>
      <c r="C189" s="60" t="str">
        <f>'STUDENT NAMELIST'!C177</f>
        <v>2023PEC AI 273</v>
      </c>
      <c r="D189" s="61" t="str">
        <f>'STUDENT NAMELIST'!D177</f>
        <v>THANUSREE K S</v>
      </c>
      <c r="E189" s="62">
        <v>1</v>
      </c>
      <c r="F189" s="62">
        <v>1</v>
      </c>
      <c r="G189" s="62">
        <v>2</v>
      </c>
      <c r="H189" s="62">
        <v>0</v>
      </c>
      <c r="I189" s="62">
        <v>0</v>
      </c>
      <c r="J189" s="62">
        <v>2</v>
      </c>
      <c r="K189" s="62">
        <v>2</v>
      </c>
      <c r="L189" s="62">
        <v>1</v>
      </c>
      <c r="M189" s="62">
        <v>0</v>
      </c>
      <c r="N189" s="62">
        <v>0</v>
      </c>
      <c r="O189" s="66">
        <v>16</v>
      </c>
      <c r="P189" s="66">
        <v>0</v>
      </c>
      <c r="Q189" s="66">
        <v>0</v>
      </c>
      <c r="R189" s="66">
        <v>16</v>
      </c>
      <c r="S189" s="66">
        <v>14</v>
      </c>
      <c r="T189" s="66">
        <v>0</v>
      </c>
      <c r="U189" s="66">
        <v>16</v>
      </c>
      <c r="V189" s="66">
        <v>0</v>
      </c>
      <c r="W189" s="66">
        <v>0</v>
      </c>
      <c r="X189" s="66">
        <v>13</v>
      </c>
      <c r="Y189" s="62"/>
      <c r="Z189" s="62"/>
      <c r="AA189" s="67">
        <f t="shared" si="3"/>
        <v>84</v>
      </c>
      <c r="AB189" s="64">
        <f t="shared" ref="AB189:AC189" si="186">SUMIF($E$14:$N$14,"CO1",E189:N189)+IF(O189&gt;=0,SUMPRODUCT(($O$14:$Z$14="CO1")*(O189:Z189)*MOD(COLUMN($O$14:$Z$14)-COLUMN($O$14)+1,2))+SUMPRODUCT(($P$14:$Z$14="CO1")*(P189:Z189)*MOD(COLUMN($P$14:$Z$14)-COLUMN($P$14)+1,2)))</f>
        <v>36</v>
      </c>
      <c r="AC189" s="64">
        <f t="shared" si="186"/>
        <v>33</v>
      </c>
      <c r="AD189" s="64">
        <f t="shared" si="5"/>
        <v>13</v>
      </c>
      <c r="AE189" s="64">
        <f t="shared" si="6"/>
        <v>0</v>
      </c>
      <c r="AF189" s="64">
        <f t="shared" si="22"/>
        <v>0</v>
      </c>
      <c r="AG189" s="64">
        <f t="shared" si="7"/>
        <v>0</v>
      </c>
      <c r="AH189" s="44">
        <f t="shared" si="8"/>
        <v>82</v>
      </c>
      <c r="AI189" s="65">
        <f t="shared" si="13"/>
        <v>90</v>
      </c>
      <c r="AJ189" s="65">
        <f t="shared" si="14"/>
        <v>82.5</v>
      </c>
      <c r="AK189" s="65">
        <f t="shared" si="10"/>
        <v>65</v>
      </c>
      <c r="AL189" s="65"/>
      <c r="AM189" s="65"/>
      <c r="AN189" s="65"/>
      <c r="AO189" s="40"/>
      <c r="AP189" s="40"/>
      <c r="AQ189" s="40"/>
      <c r="AR189" s="34"/>
      <c r="AS189" s="34"/>
      <c r="AT189" s="34"/>
      <c r="AU189" s="34"/>
      <c r="AV189" s="34"/>
      <c r="AW189" s="34"/>
      <c r="AX189" s="34"/>
      <c r="AY189" s="34"/>
      <c r="AZ189" s="34"/>
      <c r="BA189" s="34"/>
      <c r="BB189" s="34"/>
      <c r="BC189" s="34"/>
      <c r="BD189" s="34"/>
      <c r="BE189" s="34"/>
    </row>
    <row r="190" spans="1:57" ht="30" customHeight="1" x14ac:dyDescent="0.2">
      <c r="A190" s="59">
        <v>184</v>
      </c>
      <c r="B190" s="60">
        <f>'STUDENT NAMELIST'!B178</f>
        <v>211423243465</v>
      </c>
      <c r="C190" s="60" t="str">
        <f>'STUDENT NAMELIST'!C178</f>
        <v>2023PEC AI 274</v>
      </c>
      <c r="D190" s="61" t="str">
        <f>'STUDENT NAMELIST'!D178</f>
        <v>THIRUMALINI J</v>
      </c>
      <c r="E190" s="62">
        <v>2</v>
      </c>
      <c r="F190" s="62">
        <v>2</v>
      </c>
      <c r="G190" s="62">
        <v>2</v>
      </c>
      <c r="H190" s="62">
        <v>1</v>
      </c>
      <c r="I190" s="62">
        <v>1</v>
      </c>
      <c r="J190" s="62">
        <v>2</v>
      </c>
      <c r="K190" s="62">
        <v>1</v>
      </c>
      <c r="L190" s="62">
        <v>1</v>
      </c>
      <c r="M190" s="62">
        <v>0</v>
      </c>
      <c r="N190" s="62">
        <v>1</v>
      </c>
      <c r="O190" s="68">
        <v>14</v>
      </c>
      <c r="P190" s="62"/>
      <c r="Q190" s="62">
        <v>14</v>
      </c>
      <c r="R190" s="62"/>
      <c r="S190" s="62">
        <v>14</v>
      </c>
      <c r="T190" s="62"/>
      <c r="U190" s="62">
        <v>14</v>
      </c>
      <c r="V190" s="62"/>
      <c r="W190" s="62">
        <v>14</v>
      </c>
      <c r="X190" s="62"/>
      <c r="Y190" s="62"/>
      <c r="Z190" s="62"/>
      <c r="AA190" s="67">
        <f t="shared" si="3"/>
        <v>83</v>
      </c>
      <c r="AB190" s="64">
        <f t="shared" ref="AB190:AC190" si="187">SUMIF($E$14:$N$14,"CO1",E190:N190)+IF(O190&gt;=0,SUMPRODUCT(($O$14:$Z$14="CO1")*(O190:Z190)*MOD(COLUMN($O$14:$Z$14)-COLUMN($O$14)+1,2))+SUMPRODUCT(($P$14:$Z$14="CO1")*(P190:Z190)*MOD(COLUMN($P$14:$Z$14)-COLUMN($P$14)+1,2)))</f>
        <v>35</v>
      </c>
      <c r="AC190" s="64">
        <f t="shared" si="187"/>
        <v>34</v>
      </c>
      <c r="AD190" s="64">
        <f t="shared" si="5"/>
        <v>15</v>
      </c>
      <c r="AE190" s="64">
        <f t="shared" si="6"/>
        <v>0</v>
      </c>
      <c r="AF190" s="64">
        <f t="shared" si="22"/>
        <v>0</v>
      </c>
      <c r="AG190" s="64">
        <f t="shared" si="7"/>
        <v>0</v>
      </c>
      <c r="AH190" s="44">
        <f t="shared" si="8"/>
        <v>84</v>
      </c>
      <c r="AI190" s="65">
        <f t="shared" si="13"/>
        <v>87.5</v>
      </c>
      <c r="AJ190" s="65">
        <f t="shared" si="14"/>
        <v>85</v>
      </c>
      <c r="AK190" s="65">
        <f t="shared" si="10"/>
        <v>75</v>
      </c>
      <c r="AL190" s="65"/>
      <c r="AM190" s="65"/>
      <c r="AN190" s="65"/>
      <c r="AO190" s="40"/>
      <c r="AP190" s="40"/>
      <c r="AQ190" s="40"/>
      <c r="AR190" s="34"/>
      <c r="AS190" s="34"/>
      <c r="AT190" s="34"/>
      <c r="AU190" s="34"/>
      <c r="AV190" s="34"/>
      <c r="AW190" s="34"/>
      <c r="AX190" s="34"/>
      <c r="AY190" s="34"/>
      <c r="AZ190" s="34"/>
      <c r="BA190" s="34"/>
      <c r="BB190" s="34"/>
      <c r="BC190" s="34"/>
      <c r="BD190" s="34"/>
      <c r="BE190" s="34"/>
    </row>
    <row r="191" spans="1:57" ht="30" customHeight="1" x14ac:dyDescent="0.2">
      <c r="A191" s="59">
        <v>185</v>
      </c>
      <c r="B191" s="60">
        <f>'STUDENT NAMELIST'!B179</f>
        <v>211423243469</v>
      </c>
      <c r="C191" s="60" t="str">
        <f>'STUDENT NAMELIST'!C179</f>
        <v>2023PEC AI 275</v>
      </c>
      <c r="D191" s="61" t="str">
        <f>'STUDENT NAMELIST'!D179</f>
        <v>UVASRI R</v>
      </c>
      <c r="E191" s="62">
        <v>2</v>
      </c>
      <c r="F191" s="62">
        <v>2</v>
      </c>
      <c r="G191" s="62">
        <v>0</v>
      </c>
      <c r="H191" s="62">
        <v>1</v>
      </c>
      <c r="I191" s="62">
        <v>2</v>
      </c>
      <c r="J191" s="62">
        <v>0</v>
      </c>
      <c r="K191" s="62">
        <v>2</v>
      </c>
      <c r="L191" s="62">
        <v>0</v>
      </c>
      <c r="M191" s="62">
        <v>0</v>
      </c>
      <c r="N191" s="62">
        <v>0</v>
      </c>
      <c r="O191" s="66">
        <v>16</v>
      </c>
      <c r="P191" s="66">
        <v>0</v>
      </c>
      <c r="Q191" s="66">
        <v>0</v>
      </c>
      <c r="R191" s="66">
        <v>16</v>
      </c>
      <c r="S191" s="66">
        <v>14</v>
      </c>
      <c r="T191" s="66">
        <v>0</v>
      </c>
      <c r="U191" s="66">
        <v>16</v>
      </c>
      <c r="V191" s="66">
        <v>0</v>
      </c>
      <c r="W191" s="66">
        <v>0</v>
      </c>
      <c r="X191" s="66">
        <v>13</v>
      </c>
      <c r="Y191" s="62"/>
      <c r="Z191" s="62"/>
      <c r="AA191" s="67">
        <f t="shared" si="3"/>
        <v>84</v>
      </c>
      <c r="AB191" s="64">
        <f t="shared" ref="AB191:AC191" si="188">SUMIF($E$14:$N$14,"CO1",E191:N191)+IF(O191&gt;=0,SUMPRODUCT(($O$14:$Z$14="CO1")*(O191:Z191)*MOD(COLUMN($O$14:$Z$14)-COLUMN($O$14)+1,2))+SUMPRODUCT(($P$14:$Z$14="CO1")*(P191:Z191)*MOD(COLUMN($P$14:$Z$14)-COLUMN($P$14)+1,2)))</f>
        <v>37</v>
      </c>
      <c r="AC191" s="64">
        <f t="shared" si="188"/>
        <v>35</v>
      </c>
      <c r="AD191" s="64">
        <f t="shared" si="5"/>
        <v>13</v>
      </c>
      <c r="AE191" s="64">
        <f t="shared" si="6"/>
        <v>0</v>
      </c>
      <c r="AF191" s="64">
        <f t="shared" si="22"/>
        <v>0</v>
      </c>
      <c r="AG191" s="64">
        <f t="shared" si="7"/>
        <v>0</v>
      </c>
      <c r="AH191" s="44">
        <f t="shared" si="8"/>
        <v>85</v>
      </c>
      <c r="AI191" s="65">
        <f t="shared" si="13"/>
        <v>92.5</v>
      </c>
      <c r="AJ191" s="65">
        <f t="shared" si="14"/>
        <v>87.5</v>
      </c>
      <c r="AK191" s="65">
        <f t="shared" si="10"/>
        <v>65</v>
      </c>
      <c r="AL191" s="65"/>
      <c r="AM191" s="65"/>
      <c r="AN191" s="65"/>
      <c r="AO191" s="40"/>
      <c r="AP191" s="40"/>
      <c r="AQ191" s="40"/>
      <c r="AR191" s="34"/>
      <c r="AS191" s="34"/>
      <c r="AT191" s="34"/>
      <c r="AU191" s="34"/>
      <c r="AV191" s="34"/>
      <c r="AW191" s="34"/>
      <c r="AX191" s="34"/>
      <c r="AY191" s="34"/>
      <c r="AZ191" s="34"/>
      <c r="BA191" s="34"/>
      <c r="BB191" s="34"/>
      <c r="BC191" s="34"/>
      <c r="BD191" s="34"/>
      <c r="BE191" s="34"/>
    </row>
    <row r="192" spans="1:57" ht="30" customHeight="1" x14ac:dyDescent="0.2">
      <c r="A192" s="59">
        <v>186</v>
      </c>
      <c r="B192" s="60">
        <f>'STUDENT NAMELIST'!B180</f>
        <v>211423243470</v>
      </c>
      <c r="C192" s="60" t="str">
        <f>'STUDENT NAMELIST'!C180</f>
        <v>2023PEC AI 276</v>
      </c>
      <c r="D192" s="61" t="str">
        <f>'STUDENT NAMELIST'!D180</f>
        <v>VAISHALI R</v>
      </c>
      <c r="E192" s="62">
        <v>2</v>
      </c>
      <c r="F192" s="62">
        <v>1</v>
      </c>
      <c r="G192" s="62">
        <v>0</v>
      </c>
      <c r="H192" s="62">
        <v>1</v>
      </c>
      <c r="I192" s="62">
        <v>2</v>
      </c>
      <c r="J192" s="62">
        <v>1</v>
      </c>
      <c r="K192" s="62">
        <v>2</v>
      </c>
      <c r="L192" s="62">
        <v>1</v>
      </c>
      <c r="M192" s="62">
        <v>2</v>
      </c>
      <c r="N192" s="62">
        <v>2</v>
      </c>
      <c r="O192" s="68">
        <v>14</v>
      </c>
      <c r="P192" s="62"/>
      <c r="Q192" s="62">
        <v>14</v>
      </c>
      <c r="R192" s="62"/>
      <c r="S192" s="62">
        <v>14</v>
      </c>
      <c r="T192" s="62"/>
      <c r="U192" s="62">
        <v>14</v>
      </c>
      <c r="V192" s="62"/>
      <c r="W192" s="62">
        <v>14</v>
      </c>
      <c r="X192" s="62"/>
      <c r="Y192" s="62"/>
      <c r="Z192" s="62"/>
      <c r="AA192" s="67">
        <f t="shared" si="3"/>
        <v>84</v>
      </c>
      <c r="AB192" s="64">
        <f t="shared" ref="AB192:AC192" si="189">SUMIF($E$14:$N$14,"CO1",E192:N192)+IF(O192&gt;=0,SUMPRODUCT(($O$14:$Z$14="CO1")*(O192:Z192)*MOD(COLUMN($O$14:$Z$14)-COLUMN($O$14)+1,2))+SUMPRODUCT(($P$14:$Z$14="CO1")*(P192:Z192)*MOD(COLUMN($P$14:$Z$14)-COLUMN($P$14)+1,2)))</f>
        <v>32</v>
      </c>
      <c r="AC192" s="64">
        <f t="shared" si="189"/>
        <v>32</v>
      </c>
      <c r="AD192" s="64">
        <f t="shared" si="5"/>
        <v>18</v>
      </c>
      <c r="AE192" s="64">
        <f t="shared" si="6"/>
        <v>0</v>
      </c>
      <c r="AF192" s="64">
        <f t="shared" si="22"/>
        <v>0</v>
      </c>
      <c r="AG192" s="64">
        <f t="shared" si="7"/>
        <v>0</v>
      </c>
      <c r="AH192" s="44">
        <f t="shared" si="8"/>
        <v>82</v>
      </c>
      <c r="AI192" s="65">
        <f t="shared" si="13"/>
        <v>80</v>
      </c>
      <c r="AJ192" s="65">
        <f t="shared" si="14"/>
        <v>80</v>
      </c>
      <c r="AK192" s="65">
        <f t="shared" si="10"/>
        <v>90</v>
      </c>
      <c r="AL192" s="65"/>
      <c r="AM192" s="65"/>
      <c r="AN192" s="65"/>
      <c r="AO192" s="40"/>
      <c r="AP192" s="40"/>
      <c r="AQ192" s="40"/>
      <c r="AR192" s="34"/>
      <c r="AS192" s="34"/>
      <c r="AT192" s="34"/>
      <c r="AU192" s="34"/>
      <c r="AV192" s="34"/>
      <c r="AW192" s="34"/>
      <c r="AX192" s="34"/>
      <c r="AY192" s="34"/>
      <c r="AZ192" s="34"/>
      <c r="BA192" s="34"/>
      <c r="BB192" s="34"/>
      <c r="BC192" s="34"/>
      <c r="BD192" s="34"/>
      <c r="BE192" s="34"/>
    </row>
    <row r="193" spans="1:57" ht="30" customHeight="1" x14ac:dyDescent="0.2">
      <c r="A193" s="59">
        <v>188</v>
      </c>
      <c r="B193" s="60">
        <f>'STUDENT NAMELIST'!B181</f>
        <v>211423243471</v>
      </c>
      <c r="C193" s="60" t="str">
        <f>'STUDENT NAMELIST'!C181</f>
        <v>2023PEC AI 277</v>
      </c>
      <c r="D193" s="61" t="str">
        <f>'STUDENT NAMELIST'!D181</f>
        <v>VAISHNAVI V</v>
      </c>
      <c r="E193" s="62">
        <v>0</v>
      </c>
      <c r="F193" s="62">
        <v>0</v>
      </c>
      <c r="G193" s="62">
        <v>1</v>
      </c>
      <c r="H193" s="62">
        <v>0</v>
      </c>
      <c r="I193" s="62">
        <v>0</v>
      </c>
      <c r="J193" s="62">
        <v>0</v>
      </c>
      <c r="K193" s="62">
        <v>1</v>
      </c>
      <c r="L193" s="62">
        <v>2</v>
      </c>
      <c r="M193" s="62">
        <v>2</v>
      </c>
      <c r="N193" s="62">
        <v>1</v>
      </c>
      <c r="O193" s="66">
        <v>16</v>
      </c>
      <c r="P193" s="66">
        <v>0</v>
      </c>
      <c r="Q193" s="66">
        <v>0</v>
      </c>
      <c r="R193" s="66">
        <v>16</v>
      </c>
      <c r="S193" s="66">
        <v>14</v>
      </c>
      <c r="T193" s="66">
        <v>0</v>
      </c>
      <c r="U193" s="66">
        <v>16</v>
      </c>
      <c r="V193" s="66">
        <v>0</v>
      </c>
      <c r="W193" s="66">
        <v>0</v>
      </c>
      <c r="X193" s="66">
        <v>13</v>
      </c>
      <c r="Y193" s="62"/>
      <c r="Z193" s="62"/>
      <c r="AA193" s="67">
        <f t="shared" si="3"/>
        <v>82</v>
      </c>
      <c r="AB193" s="64">
        <f t="shared" ref="AB193:AC193" si="190">SUMIF($E$14:$N$14,"CO1",E193:N193)+IF(O193&gt;=0,SUMPRODUCT(($O$14:$Z$14="CO1")*(O193:Z193)*MOD(COLUMN($O$14:$Z$14)-COLUMN($O$14)+1,2))+SUMPRODUCT(($P$14:$Z$14="CO1")*(P193:Z193)*MOD(COLUMN($P$14:$Z$14)-COLUMN($P$14)+1,2)))</f>
        <v>33</v>
      </c>
      <c r="AC193" s="64">
        <f t="shared" si="190"/>
        <v>31</v>
      </c>
      <c r="AD193" s="64">
        <f t="shared" si="5"/>
        <v>16</v>
      </c>
      <c r="AE193" s="64">
        <f t="shared" si="6"/>
        <v>0</v>
      </c>
      <c r="AF193" s="64">
        <f t="shared" si="22"/>
        <v>0</v>
      </c>
      <c r="AG193" s="64">
        <f t="shared" si="7"/>
        <v>0</v>
      </c>
      <c r="AH193" s="44">
        <f t="shared" si="8"/>
        <v>80</v>
      </c>
      <c r="AI193" s="65">
        <f t="shared" si="13"/>
        <v>82.5</v>
      </c>
      <c r="AJ193" s="65">
        <f t="shared" si="14"/>
        <v>77.5</v>
      </c>
      <c r="AK193" s="65">
        <f t="shared" si="10"/>
        <v>80</v>
      </c>
      <c r="AL193" s="65"/>
      <c r="AM193" s="65"/>
      <c r="AN193" s="65"/>
      <c r="AO193" s="40"/>
      <c r="AP193" s="40"/>
      <c r="AQ193" s="40"/>
      <c r="AR193" s="34"/>
      <c r="AS193" s="34"/>
      <c r="AT193" s="34"/>
      <c r="AU193" s="34"/>
      <c r="AV193" s="34"/>
      <c r="AW193" s="34"/>
      <c r="AX193" s="34"/>
      <c r="AY193" s="34"/>
      <c r="AZ193" s="34"/>
      <c r="BA193" s="34"/>
      <c r="BB193" s="34"/>
      <c r="BC193" s="34"/>
      <c r="BD193" s="34"/>
      <c r="BE193" s="34"/>
    </row>
    <row r="194" spans="1:57" ht="30" customHeight="1" x14ac:dyDescent="0.2">
      <c r="A194" s="59">
        <v>188</v>
      </c>
      <c r="B194" s="60">
        <f>'STUDENT NAMELIST'!B182</f>
        <v>211423243472</v>
      </c>
      <c r="C194" s="60" t="str">
        <f>'STUDENT NAMELIST'!C182</f>
        <v>2023PEC AI 278</v>
      </c>
      <c r="D194" s="61" t="str">
        <f>'STUDENT NAMELIST'!D182</f>
        <v>VARSHA K</v>
      </c>
      <c r="E194" s="62">
        <v>1</v>
      </c>
      <c r="F194" s="62">
        <v>0</v>
      </c>
      <c r="G194" s="62">
        <v>0</v>
      </c>
      <c r="H194" s="62">
        <v>1</v>
      </c>
      <c r="I194" s="62">
        <v>1</v>
      </c>
      <c r="J194" s="62">
        <v>0</v>
      </c>
      <c r="K194" s="62">
        <v>2</v>
      </c>
      <c r="L194" s="62">
        <v>0</v>
      </c>
      <c r="M194" s="62">
        <v>1</v>
      </c>
      <c r="N194" s="62">
        <v>2</v>
      </c>
      <c r="O194" s="68">
        <v>14</v>
      </c>
      <c r="P194" s="62"/>
      <c r="Q194" s="62">
        <v>14</v>
      </c>
      <c r="R194" s="62"/>
      <c r="S194" s="62">
        <v>14</v>
      </c>
      <c r="T194" s="62"/>
      <c r="U194" s="62">
        <v>14</v>
      </c>
      <c r="V194" s="62"/>
      <c r="W194" s="62">
        <v>14</v>
      </c>
      <c r="X194" s="62"/>
      <c r="Y194" s="62"/>
      <c r="Z194" s="62"/>
      <c r="AA194" s="67">
        <f t="shared" si="3"/>
        <v>78</v>
      </c>
      <c r="AB194" s="64">
        <f t="shared" ref="AB194:AC194" si="191">SUMIF($E$14:$N$14,"CO1",E194:N194)+IF(O194&gt;=0,SUMPRODUCT(($O$14:$Z$14="CO1")*(O194:Z194)*MOD(COLUMN($O$14:$Z$14)-COLUMN($O$14)+1,2))+SUMPRODUCT(($P$14:$Z$14="CO1")*(P194:Z194)*MOD(COLUMN($P$14:$Z$14)-COLUMN($P$14)+1,2)))</f>
        <v>30</v>
      </c>
      <c r="AC194" s="64">
        <f t="shared" si="191"/>
        <v>30</v>
      </c>
      <c r="AD194" s="64">
        <f t="shared" si="5"/>
        <v>17</v>
      </c>
      <c r="AE194" s="64">
        <f t="shared" si="6"/>
        <v>0</v>
      </c>
      <c r="AF194" s="64">
        <f t="shared" si="22"/>
        <v>0</v>
      </c>
      <c r="AG194" s="64">
        <f t="shared" si="7"/>
        <v>0</v>
      </c>
      <c r="AH194" s="44">
        <f t="shared" si="8"/>
        <v>77</v>
      </c>
      <c r="AI194" s="65">
        <f t="shared" si="13"/>
        <v>75</v>
      </c>
      <c r="AJ194" s="65">
        <f t="shared" si="14"/>
        <v>75</v>
      </c>
      <c r="AK194" s="65">
        <f t="shared" si="10"/>
        <v>85</v>
      </c>
      <c r="AL194" s="65"/>
      <c r="AM194" s="65"/>
      <c r="AN194" s="65"/>
      <c r="AO194" s="40"/>
      <c r="AP194" s="40"/>
      <c r="AQ194" s="40"/>
      <c r="AR194" s="34"/>
      <c r="AS194" s="34"/>
      <c r="AT194" s="34"/>
      <c r="AU194" s="34"/>
      <c r="AV194" s="34"/>
      <c r="AW194" s="34"/>
      <c r="AX194" s="34"/>
      <c r="AY194" s="34"/>
      <c r="AZ194" s="34"/>
      <c r="BA194" s="34"/>
      <c r="BB194" s="34"/>
      <c r="BC194" s="34"/>
      <c r="BD194" s="34"/>
      <c r="BE194" s="34"/>
    </row>
    <row r="195" spans="1:57" ht="30" customHeight="1" x14ac:dyDescent="0.2">
      <c r="A195" s="59">
        <v>189</v>
      </c>
      <c r="B195" s="60">
        <f>'STUDENT NAMELIST'!B183</f>
        <v>211423243476</v>
      </c>
      <c r="C195" s="60" t="str">
        <f>'STUDENT NAMELIST'!C183</f>
        <v>2023PEC AI 279</v>
      </c>
      <c r="D195" s="61" t="str">
        <f>'STUDENT NAMELIST'!D183</f>
        <v>VIDHYA SHREE M</v>
      </c>
      <c r="E195" s="62">
        <v>1</v>
      </c>
      <c r="F195" s="62">
        <v>2</v>
      </c>
      <c r="G195" s="62">
        <v>1</v>
      </c>
      <c r="H195" s="62">
        <v>0</v>
      </c>
      <c r="I195" s="62">
        <v>0</v>
      </c>
      <c r="J195" s="62">
        <v>0</v>
      </c>
      <c r="K195" s="62">
        <v>1</v>
      </c>
      <c r="L195" s="62">
        <v>1</v>
      </c>
      <c r="M195" s="62">
        <v>2</v>
      </c>
      <c r="N195" s="62">
        <v>2</v>
      </c>
      <c r="O195" s="68">
        <v>12</v>
      </c>
      <c r="P195" s="62"/>
      <c r="Q195" s="62">
        <v>12</v>
      </c>
      <c r="R195" s="62"/>
      <c r="S195" s="62">
        <v>14</v>
      </c>
      <c r="T195" s="62"/>
      <c r="U195" s="62">
        <v>15</v>
      </c>
      <c r="V195" s="62"/>
      <c r="W195" s="62">
        <v>16</v>
      </c>
      <c r="X195" s="62"/>
      <c r="Y195" s="62"/>
      <c r="Z195" s="62"/>
      <c r="AA195" s="67">
        <f t="shared" si="3"/>
        <v>79</v>
      </c>
      <c r="AB195" s="64">
        <f t="shared" ref="AB195:AC195" si="192">SUMIF($E$14:$N$14,"CO1",E195:N195)+IF(O195&gt;=0,SUMPRODUCT(($O$14:$Z$14="CO1")*(O195:Z195)*MOD(COLUMN($O$14:$Z$14)-COLUMN($O$14)+1,2))+SUMPRODUCT(($P$14:$Z$14="CO1")*(P195:Z195)*MOD(COLUMN($P$14:$Z$14)-COLUMN($P$14)+1,2)))</f>
        <v>28</v>
      </c>
      <c r="AC195" s="64">
        <f t="shared" si="192"/>
        <v>29</v>
      </c>
      <c r="AD195" s="64">
        <f t="shared" si="5"/>
        <v>20</v>
      </c>
      <c r="AE195" s="64">
        <f t="shared" si="6"/>
        <v>0</v>
      </c>
      <c r="AF195" s="64">
        <f t="shared" si="22"/>
        <v>0</v>
      </c>
      <c r="AG195" s="64">
        <f t="shared" si="7"/>
        <v>0</v>
      </c>
      <c r="AH195" s="44">
        <f t="shared" si="8"/>
        <v>77</v>
      </c>
      <c r="AI195" s="65">
        <f t="shared" si="13"/>
        <v>70</v>
      </c>
      <c r="AJ195" s="65">
        <f t="shared" si="14"/>
        <v>72.5</v>
      </c>
      <c r="AK195" s="65">
        <f t="shared" si="10"/>
        <v>100</v>
      </c>
      <c r="AL195" s="65"/>
      <c r="AM195" s="65"/>
      <c r="AN195" s="65"/>
      <c r="AO195" s="40"/>
      <c r="AP195" s="40"/>
      <c r="AQ195" s="40"/>
      <c r="AR195" s="34"/>
      <c r="AS195" s="34"/>
      <c r="AT195" s="34"/>
      <c r="AU195" s="34"/>
      <c r="AV195" s="34"/>
      <c r="AW195" s="34"/>
      <c r="AX195" s="34"/>
      <c r="AY195" s="34"/>
      <c r="AZ195" s="34"/>
      <c r="BA195" s="34"/>
      <c r="BB195" s="34"/>
      <c r="BC195" s="34"/>
      <c r="BD195" s="34"/>
      <c r="BE195" s="34"/>
    </row>
    <row r="196" spans="1:57" ht="30" customHeight="1" x14ac:dyDescent="0.2">
      <c r="A196" s="59">
        <v>180</v>
      </c>
      <c r="B196" s="60">
        <f>'STUDENT NAMELIST'!B184</f>
        <v>211423243488</v>
      </c>
      <c r="C196" s="60" t="str">
        <f>'STUDENT NAMELIST'!C184</f>
        <v>2023PEC AI 280</v>
      </c>
      <c r="D196" s="61" t="str">
        <f>'STUDENT NAMELIST'!D184</f>
        <v>VISHVA DHARSHINI R</v>
      </c>
      <c r="E196" s="62">
        <v>0</v>
      </c>
      <c r="F196" s="62">
        <v>2</v>
      </c>
      <c r="G196" s="62">
        <v>2</v>
      </c>
      <c r="H196" s="62">
        <v>1</v>
      </c>
      <c r="I196" s="62">
        <v>2</v>
      </c>
      <c r="J196" s="62">
        <v>0</v>
      </c>
      <c r="K196" s="62">
        <v>1</v>
      </c>
      <c r="L196" s="62">
        <v>1</v>
      </c>
      <c r="M196" s="62">
        <v>1</v>
      </c>
      <c r="N196" s="62">
        <v>1</v>
      </c>
      <c r="O196" s="66">
        <v>16</v>
      </c>
      <c r="P196" s="66">
        <v>0</v>
      </c>
      <c r="Q196" s="66">
        <v>0</v>
      </c>
      <c r="R196" s="66">
        <v>16</v>
      </c>
      <c r="S196" s="66">
        <v>14</v>
      </c>
      <c r="T196" s="66">
        <v>0</v>
      </c>
      <c r="U196" s="66">
        <v>16</v>
      </c>
      <c r="V196" s="66">
        <v>0</v>
      </c>
      <c r="W196" s="66">
        <v>0</v>
      </c>
      <c r="X196" s="66">
        <v>13</v>
      </c>
      <c r="Y196" s="62"/>
      <c r="Z196" s="62"/>
      <c r="AA196" s="67">
        <f t="shared" si="3"/>
        <v>86</v>
      </c>
      <c r="AB196" s="64">
        <f t="shared" ref="AB196:AC196" si="193">SUMIF($E$14:$N$14,"CO1",E196:N196)+IF(O196&gt;=0,SUMPRODUCT(($O$14:$Z$14="CO1")*(O196:Z196)*MOD(COLUMN($O$14:$Z$14)-COLUMN($O$14)+1,2))+SUMPRODUCT(($P$14:$Z$14="CO1")*(P196:Z196)*MOD(COLUMN($P$14:$Z$14)-COLUMN($P$14)+1,2)))</f>
        <v>37</v>
      </c>
      <c r="AC196" s="64">
        <f t="shared" si="193"/>
        <v>37</v>
      </c>
      <c r="AD196" s="64">
        <f t="shared" si="5"/>
        <v>15</v>
      </c>
      <c r="AE196" s="64">
        <f t="shared" si="6"/>
        <v>0</v>
      </c>
      <c r="AF196" s="64">
        <f t="shared" si="22"/>
        <v>0</v>
      </c>
      <c r="AG196" s="64">
        <f t="shared" si="7"/>
        <v>0</v>
      </c>
      <c r="AH196" s="44">
        <f t="shared" si="8"/>
        <v>89</v>
      </c>
      <c r="AI196" s="65">
        <f t="shared" si="13"/>
        <v>92.5</v>
      </c>
      <c r="AJ196" s="65">
        <f t="shared" si="14"/>
        <v>92.5</v>
      </c>
      <c r="AK196" s="65">
        <f t="shared" si="10"/>
        <v>75</v>
      </c>
      <c r="AL196" s="65"/>
      <c r="AM196" s="65"/>
      <c r="AN196" s="65"/>
      <c r="AO196" s="40"/>
      <c r="AP196" s="40"/>
      <c r="AQ196" s="40"/>
      <c r="AR196" s="34"/>
      <c r="AS196" s="34"/>
      <c r="AT196" s="34"/>
      <c r="AU196" s="34"/>
      <c r="AV196" s="34"/>
      <c r="AW196" s="34"/>
      <c r="AX196" s="34"/>
      <c r="AY196" s="34"/>
      <c r="AZ196" s="34"/>
      <c r="BA196" s="34"/>
      <c r="BB196" s="34"/>
      <c r="BC196" s="34"/>
      <c r="BD196" s="34"/>
      <c r="BE196" s="34"/>
    </row>
    <row r="197" spans="1:57" ht="30" customHeight="1" x14ac:dyDescent="0.2">
      <c r="A197" s="59">
        <v>181</v>
      </c>
      <c r="B197" s="60">
        <f>'STUDENT NAMELIST'!B185</f>
        <v>211423243502</v>
      </c>
      <c r="C197" s="60" t="str">
        <f>'STUDENT NAMELIST'!C185</f>
        <v>2023PEC AI 281</v>
      </c>
      <c r="D197" s="61" t="str">
        <f>'STUDENT NAMELIST'!D185</f>
        <v>YUVABHARATHI V</v>
      </c>
      <c r="E197" s="62">
        <v>2</v>
      </c>
      <c r="F197" s="62">
        <v>2</v>
      </c>
      <c r="G197" s="62">
        <v>2</v>
      </c>
      <c r="H197" s="62">
        <v>1</v>
      </c>
      <c r="I197" s="62">
        <v>2</v>
      </c>
      <c r="J197" s="62">
        <v>1</v>
      </c>
      <c r="K197" s="62">
        <v>2</v>
      </c>
      <c r="L197" s="62">
        <v>1</v>
      </c>
      <c r="M197" s="62">
        <v>2</v>
      </c>
      <c r="N197" s="62">
        <v>2</v>
      </c>
      <c r="O197" s="68"/>
      <c r="P197" s="62">
        <v>11</v>
      </c>
      <c r="Q197" s="62"/>
      <c r="R197" s="62">
        <v>14</v>
      </c>
      <c r="S197" s="62"/>
      <c r="T197" s="62">
        <v>14</v>
      </c>
      <c r="U197" s="62"/>
      <c r="V197" s="62">
        <v>16</v>
      </c>
      <c r="W197" s="62">
        <v>14</v>
      </c>
      <c r="X197" s="62"/>
      <c r="Y197" s="62"/>
      <c r="Z197" s="62"/>
      <c r="AA197" s="67">
        <f t="shared" si="3"/>
        <v>86</v>
      </c>
      <c r="AB197" s="64">
        <f t="shared" ref="AB197:AC197" si="194">SUMIF($E$14:$N$14,"CO1",E197:N197)+IF(O197&gt;=0,SUMPRODUCT(($O$14:$Z$14="CO1")*(O197:Z197)*MOD(COLUMN($O$14:$Z$14)-COLUMN($O$14)+1,2))+SUMPRODUCT(($P$14:$Z$14="CO1")*(P197:Z197)*MOD(COLUMN($P$14:$Z$14)-COLUMN($P$14)+1,2)))</f>
        <v>32</v>
      </c>
      <c r="AC197" s="64">
        <f t="shared" si="194"/>
        <v>32</v>
      </c>
      <c r="AD197" s="64">
        <f t="shared" si="5"/>
        <v>18</v>
      </c>
      <c r="AE197" s="64">
        <f t="shared" si="6"/>
        <v>0</v>
      </c>
      <c r="AF197" s="64">
        <f t="shared" si="22"/>
        <v>0</v>
      </c>
      <c r="AG197" s="64">
        <f t="shared" si="7"/>
        <v>0</v>
      </c>
      <c r="AH197" s="44">
        <f t="shared" si="8"/>
        <v>82</v>
      </c>
      <c r="AI197" s="65">
        <f t="shared" si="13"/>
        <v>80</v>
      </c>
      <c r="AJ197" s="65">
        <f t="shared" si="14"/>
        <v>80</v>
      </c>
      <c r="AK197" s="65">
        <f t="shared" si="10"/>
        <v>90</v>
      </c>
      <c r="AL197" s="65"/>
      <c r="AM197" s="65"/>
      <c r="AN197" s="65"/>
      <c r="AO197" s="40"/>
      <c r="AP197" s="40"/>
      <c r="AQ197" s="40"/>
      <c r="AR197" s="34"/>
      <c r="AS197" s="34"/>
      <c r="AT197" s="34"/>
      <c r="AU197" s="34"/>
      <c r="AV197" s="34"/>
      <c r="AW197" s="34"/>
      <c r="AX197" s="34"/>
      <c r="AY197" s="34"/>
      <c r="AZ197" s="34"/>
      <c r="BA197" s="34"/>
      <c r="BB197" s="34"/>
      <c r="BC197" s="34"/>
      <c r="BD197" s="34"/>
      <c r="BE197" s="34"/>
    </row>
    <row r="198" spans="1:57" ht="30" customHeight="1" x14ac:dyDescent="0.2">
      <c r="A198" s="59">
        <v>182</v>
      </c>
      <c r="B198" s="60">
        <f>'STUDENT NAMELIST'!B186</f>
        <v>211423243504</v>
      </c>
      <c r="C198" s="60" t="str">
        <f>'STUDENT NAMELIST'!C186</f>
        <v>2023PEC AI 282</v>
      </c>
      <c r="D198" s="61" t="str">
        <f>'STUDENT NAMELIST'!D186</f>
        <v>YUVASRI V</v>
      </c>
      <c r="E198" s="62">
        <v>0</v>
      </c>
      <c r="F198" s="62">
        <v>2</v>
      </c>
      <c r="G198" s="62">
        <v>1</v>
      </c>
      <c r="H198" s="62">
        <v>0</v>
      </c>
      <c r="I198" s="62">
        <v>2</v>
      </c>
      <c r="J198" s="62">
        <v>0</v>
      </c>
      <c r="K198" s="62">
        <v>1</v>
      </c>
      <c r="L198" s="62">
        <v>0</v>
      </c>
      <c r="M198" s="62">
        <v>1</v>
      </c>
      <c r="N198" s="62">
        <v>1</v>
      </c>
      <c r="O198" s="68">
        <v>15</v>
      </c>
      <c r="P198" s="62"/>
      <c r="Q198" s="62">
        <v>14</v>
      </c>
      <c r="R198" s="62"/>
      <c r="S198" s="62"/>
      <c r="T198" s="62">
        <v>16</v>
      </c>
      <c r="U198" s="62"/>
      <c r="V198" s="62">
        <v>16</v>
      </c>
      <c r="W198" s="62"/>
      <c r="X198" s="62">
        <v>16</v>
      </c>
      <c r="Y198" s="62"/>
      <c r="Z198" s="62"/>
      <c r="AA198" s="67">
        <f t="shared" si="3"/>
        <v>85</v>
      </c>
      <c r="AB198" s="64">
        <f t="shared" ref="AB198:AC198" si="195">SUMIF($E$14:$N$14,"CO1",E198:N198)+IF(O198&gt;=0,SUMPRODUCT(($O$14:$Z$14="CO1")*(O198:Z198)*MOD(COLUMN($O$14:$Z$14)-COLUMN($O$14)+1,2))+SUMPRODUCT(($P$14:$Z$14="CO1")*(P198:Z198)*MOD(COLUMN($P$14:$Z$14)-COLUMN($P$14)+1,2)))</f>
        <v>32</v>
      </c>
      <c r="AC198" s="64">
        <f t="shared" si="195"/>
        <v>19</v>
      </c>
      <c r="AD198" s="64">
        <f t="shared" si="5"/>
        <v>18</v>
      </c>
      <c r="AE198" s="64">
        <f t="shared" si="6"/>
        <v>0</v>
      </c>
      <c r="AF198" s="64">
        <f t="shared" si="22"/>
        <v>0</v>
      </c>
      <c r="AG198" s="64">
        <f t="shared" si="7"/>
        <v>0</v>
      </c>
      <c r="AH198" s="44">
        <f t="shared" si="8"/>
        <v>69</v>
      </c>
      <c r="AI198" s="65">
        <f t="shared" si="13"/>
        <v>80</v>
      </c>
      <c r="AJ198" s="65">
        <f t="shared" si="14"/>
        <v>47.5</v>
      </c>
      <c r="AK198" s="65">
        <f t="shared" si="10"/>
        <v>90</v>
      </c>
      <c r="AL198" s="65"/>
      <c r="AM198" s="65"/>
      <c r="AN198" s="65"/>
      <c r="AO198" s="40"/>
      <c r="AP198" s="40"/>
      <c r="AQ198" s="40"/>
      <c r="AR198" s="34"/>
      <c r="AS198" s="34"/>
      <c r="AT198" s="34"/>
      <c r="AU198" s="34"/>
      <c r="AV198" s="34"/>
      <c r="AW198" s="34"/>
      <c r="AX198" s="34"/>
      <c r="AY198" s="34"/>
      <c r="AZ198" s="34"/>
      <c r="BA198" s="34"/>
      <c r="BB198" s="34"/>
      <c r="BC198" s="34"/>
      <c r="BD198" s="34"/>
      <c r="BE198" s="34"/>
    </row>
    <row r="199" spans="1:57" ht="30" customHeight="1" x14ac:dyDescent="0.2">
      <c r="A199" s="59">
        <v>183</v>
      </c>
      <c r="B199" s="60">
        <f>'STUDENT NAMELIST'!B187</f>
        <v>211423243077</v>
      </c>
      <c r="C199" s="60" t="str">
        <f>'STUDENT NAMELIST'!C187</f>
        <v>2023PEC AI 283</v>
      </c>
      <c r="D199" s="61" t="str">
        <f>'STUDENT NAMELIST'!D187</f>
        <v>DARJI NANDINI</v>
      </c>
      <c r="E199" s="62">
        <v>0</v>
      </c>
      <c r="F199" s="62">
        <v>0</v>
      </c>
      <c r="G199" s="62">
        <v>2</v>
      </c>
      <c r="H199" s="62">
        <v>0</v>
      </c>
      <c r="I199" s="62">
        <v>0</v>
      </c>
      <c r="J199" s="62">
        <v>1</v>
      </c>
      <c r="K199" s="62">
        <v>0</v>
      </c>
      <c r="L199" s="62">
        <v>2</v>
      </c>
      <c r="M199" s="62">
        <v>2</v>
      </c>
      <c r="N199" s="62">
        <v>0</v>
      </c>
      <c r="O199" s="68"/>
      <c r="P199" s="62">
        <v>15</v>
      </c>
      <c r="Q199" s="62"/>
      <c r="R199" s="62">
        <v>16</v>
      </c>
      <c r="S199" s="62"/>
      <c r="T199" s="62">
        <v>12</v>
      </c>
      <c r="U199" s="62">
        <v>16</v>
      </c>
      <c r="V199" s="62"/>
      <c r="W199" s="62">
        <v>16</v>
      </c>
      <c r="X199" s="62"/>
      <c r="Y199" s="62"/>
      <c r="Z199" s="62"/>
      <c r="AA199" s="67">
        <f t="shared" si="3"/>
        <v>82</v>
      </c>
      <c r="AB199" s="64">
        <f t="shared" ref="AB199:AC199" si="196">SUMIF($E$14:$N$14,"CO1",E199:N199)+IF(O199&gt;=0,SUMPRODUCT(($O$14:$Z$14="CO1")*(O199:Z199)*MOD(COLUMN($O$14:$Z$14)-COLUMN($O$14)+1,2))+SUMPRODUCT(($P$14:$Z$14="CO1")*(P199:Z199)*MOD(COLUMN($P$14:$Z$14)-COLUMN($P$14)+1,2)))</f>
        <v>33</v>
      </c>
      <c r="AC199" s="64">
        <f t="shared" si="196"/>
        <v>33</v>
      </c>
      <c r="AD199" s="64">
        <f t="shared" si="5"/>
        <v>18</v>
      </c>
      <c r="AE199" s="64">
        <f t="shared" si="6"/>
        <v>0</v>
      </c>
      <c r="AF199" s="64">
        <f t="shared" si="22"/>
        <v>0</v>
      </c>
      <c r="AG199" s="64">
        <f t="shared" si="7"/>
        <v>0</v>
      </c>
      <c r="AH199" s="44">
        <f t="shared" si="8"/>
        <v>84</v>
      </c>
      <c r="AI199" s="65">
        <f t="shared" si="13"/>
        <v>82.5</v>
      </c>
      <c r="AJ199" s="65">
        <f t="shared" si="14"/>
        <v>82.5</v>
      </c>
      <c r="AK199" s="65">
        <f t="shared" si="10"/>
        <v>90</v>
      </c>
      <c r="AL199" s="65"/>
      <c r="AM199" s="65"/>
      <c r="AN199" s="65"/>
      <c r="AO199" s="40"/>
      <c r="AP199" s="40"/>
      <c r="AQ199" s="40"/>
      <c r="AR199" s="34"/>
      <c r="AS199" s="34"/>
      <c r="AT199" s="34"/>
      <c r="AU199" s="34"/>
      <c r="AV199" s="34"/>
      <c r="AW199" s="34"/>
      <c r="AX199" s="34"/>
      <c r="AY199" s="34"/>
      <c r="AZ199" s="34"/>
      <c r="BA199" s="34"/>
      <c r="BB199" s="34"/>
      <c r="BC199" s="34"/>
      <c r="BD199" s="34"/>
      <c r="BE199" s="34"/>
    </row>
    <row r="200" spans="1:57" ht="30" customHeight="1" x14ac:dyDescent="0.2">
      <c r="A200" s="59">
        <v>184</v>
      </c>
      <c r="B200" s="60">
        <f>'STUDENT NAMELIST'!B188</f>
        <v>211423243490</v>
      </c>
      <c r="C200" s="60" t="str">
        <f>'STUDENT NAMELIST'!C188</f>
        <v>2023PEC AI 284</v>
      </c>
      <c r="D200" s="61" t="str">
        <f>'STUDENT NAMELIST'!D188</f>
        <v>VISWESWAR GOPAL REDDY CHALLA</v>
      </c>
      <c r="E200" s="62">
        <v>1</v>
      </c>
      <c r="F200" s="62">
        <v>2</v>
      </c>
      <c r="G200" s="62">
        <v>0</v>
      </c>
      <c r="H200" s="62">
        <v>2</v>
      </c>
      <c r="I200" s="62">
        <v>1</v>
      </c>
      <c r="J200" s="62">
        <v>0</v>
      </c>
      <c r="K200" s="62">
        <v>0</v>
      </c>
      <c r="L200" s="62">
        <v>1</v>
      </c>
      <c r="M200" s="62">
        <v>0</v>
      </c>
      <c r="N200" s="62">
        <v>1</v>
      </c>
      <c r="O200" s="66">
        <v>16</v>
      </c>
      <c r="P200" s="66">
        <v>0</v>
      </c>
      <c r="Q200" s="66">
        <v>0</v>
      </c>
      <c r="R200" s="66">
        <v>16</v>
      </c>
      <c r="S200" s="66">
        <v>14</v>
      </c>
      <c r="T200" s="66">
        <v>0</v>
      </c>
      <c r="U200" s="66">
        <v>16</v>
      </c>
      <c r="V200" s="66">
        <v>0</v>
      </c>
      <c r="W200" s="66">
        <v>0</v>
      </c>
      <c r="X200" s="66">
        <v>13</v>
      </c>
      <c r="Y200" s="62"/>
      <c r="Z200" s="62"/>
      <c r="AA200" s="67">
        <f t="shared" si="3"/>
        <v>83</v>
      </c>
      <c r="AB200" s="64">
        <f t="shared" ref="AB200:AC200" si="197">SUMIF($E$14:$N$14,"CO1",E200:N200)+IF(O200&gt;=0,SUMPRODUCT(($O$14:$Z$14="CO1")*(O200:Z200)*MOD(COLUMN($O$14:$Z$14)-COLUMN($O$14)+1,2))+SUMPRODUCT(($P$14:$Z$14="CO1")*(P200:Z200)*MOD(COLUMN($P$14:$Z$14)-COLUMN($P$14)+1,2)))</f>
        <v>37</v>
      </c>
      <c r="AC200" s="64">
        <f t="shared" si="197"/>
        <v>35</v>
      </c>
      <c r="AD200" s="64">
        <f t="shared" si="5"/>
        <v>14</v>
      </c>
      <c r="AE200" s="64">
        <f t="shared" si="6"/>
        <v>0</v>
      </c>
      <c r="AF200" s="64">
        <f t="shared" si="22"/>
        <v>0</v>
      </c>
      <c r="AG200" s="64">
        <f t="shared" si="7"/>
        <v>0</v>
      </c>
      <c r="AH200" s="44">
        <f t="shared" si="8"/>
        <v>86</v>
      </c>
      <c r="AI200" s="65">
        <f t="shared" si="13"/>
        <v>92.5</v>
      </c>
      <c r="AJ200" s="65">
        <f t="shared" si="14"/>
        <v>87.5</v>
      </c>
      <c r="AK200" s="65">
        <f t="shared" si="10"/>
        <v>70</v>
      </c>
      <c r="AL200" s="65"/>
      <c r="AM200" s="65"/>
      <c r="AN200" s="65"/>
      <c r="AO200" s="40"/>
      <c r="AP200" s="40"/>
      <c r="AQ200" s="40"/>
      <c r="AR200" s="34"/>
      <c r="AS200" s="34"/>
      <c r="AT200" s="34"/>
      <c r="AU200" s="34"/>
      <c r="AV200" s="34"/>
      <c r="AW200" s="34"/>
      <c r="AX200" s="34"/>
      <c r="AY200" s="34"/>
      <c r="AZ200" s="34"/>
      <c r="BA200" s="34"/>
      <c r="BB200" s="34"/>
      <c r="BC200" s="34"/>
      <c r="BD200" s="34"/>
      <c r="BE200" s="34"/>
    </row>
    <row r="201" spans="1:57" ht="30" customHeight="1" x14ac:dyDescent="0.2">
      <c r="A201" s="59">
        <v>185</v>
      </c>
      <c r="B201" s="60">
        <f>'STUDENT NAMELIST'!B189</f>
        <v>211423243194</v>
      </c>
      <c r="C201" s="60" t="str">
        <f>'STUDENT NAMELIST'!C189</f>
        <v>2023PEC AI 285</v>
      </c>
      <c r="D201" s="61" t="str">
        <f>'STUDENT NAMELIST'!D189</f>
        <v>JENITH RAJA R</v>
      </c>
      <c r="E201" s="62">
        <v>0</v>
      </c>
      <c r="F201" s="62">
        <v>1</v>
      </c>
      <c r="G201" s="62">
        <v>0</v>
      </c>
      <c r="H201" s="62">
        <v>0</v>
      </c>
      <c r="I201" s="62">
        <v>2</v>
      </c>
      <c r="J201" s="62">
        <v>1</v>
      </c>
      <c r="K201" s="62">
        <v>0</v>
      </c>
      <c r="L201" s="62">
        <v>2</v>
      </c>
      <c r="M201" s="62">
        <v>1</v>
      </c>
      <c r="N201" s="62">
        <v>2</v>
      </c>
      <c r="O201" s="66">
        <v>16</v>
      </c>
      <c r="P201" s="66">
        <v>0</v>
      </c>
      <c r="Q201" s="66">
        <v>0</v>
      </c>
      <c r="R201" s="66">
        <v>16</v>
      </c>
      <c r="S201" s="66">
        <v>14</v>
      </c>
      <c r="T201" s="66">
        <v>0</v>
      </c>
      <c r="U201" s="66">
        <v>16</v>
      </c>
      <c r="V201" s="66">
        <v>0</v>
      </c>
      <c r="W201" s="66">
        <v>0</v>
      </c>
      <c r="X201" s="66">
        <v>13</v>
      </c>
      <c r="Y201" s="62"/>
      <c r="Z201" s="62"/>
      <c r="AA201" s="67">
        <f t="shared" si="3"/>
        <v>84</v>
      </c>
      <c r="AB201" s="64">
        <f t="shared" ref="AB201:AC201" si="198">SUMIF($E$14:$N$14,"CO1",E201:N201)+IF(O201&gt;=0,SUMPRODUCT(($O$14:$Z$14="CO1")*(O201:Z201)*MOD(COLUMN($O$14:$Z$14)-COLUMN($O$14)+1,2))+SUMPRODUCT(($P$14:$Z$14="CO1")*(P201:Z201)*MOD(COLUMN($P$14:$Z$14)-COLUMN($P$14)+1,2)))</f>
        <v>33</v>
      </c>
      <c r="AC201" s="64">
        <f t="shared" si="198"/>
        <v>33</v>
      </c>
      <c r="AD201" s="64">
        <f t="shared" si="5"/>
        <v>16</v>
      </c>
      <c r="AE201" s="64">
        <f t="shared" si="6"/>
        <v>0</v>
      </c>
      <c r="AF201" s="64">
        <f t="shared" si="22"/>
        <v>0</v>
      </c>
      <c r="AG201" s="64">
        <f t="shared" si="7"/>
        <v>0</v>
      </c>
      <c r="AH201" s="44">
        <f t="shared" si="8"/>
        <v>82</v>
      </c>
      <c r="AI201" s="65">
        <f t="shared" si="13"/>
        <v>82.5</v>
      </c>
      <c r="AJ201" s="65">
        <f t="shared" si="14"/>
        <v>82.5</v>
      </c>
      <c r="AK201" s="65">
        <f t="shared" si="10"/>
        <v>80</v>
      </c>
      <c r="AL201" s="65"/>
      <c r="AM201" s="65"/>
      <c r="AN201" s="65"/>
      <c r="AO201" s="40"/>
      <c r="AP201" s="40"/>
      <c r="AQ201" s="40"/>
      <c r="AR201" s="34"/>
      <c r="AS201" s="34"/>
      <c r="AT201" s="34"/>
      <c r="AU201" s="34"/>
      <c r="AV201" s="34"/>
      <c r="AW201" s="34"/>
      <c r="AX201" s="34"/>
      <c r="AY201" s="34"/>
      <c r="AZ201" s="34"/>
      <c r="BA201" s="34"/>
      <c r="BB201" s="34"/>
      <c r="BC201" s="34"/>
      <c r="BD201" s="34"/>
      <c r="BE201" s="34"/>
    </row>
    <row r="202" spans="1:57" ht="30" customHeight="1" x14ac:dyDescent="0.2">
      <c r="A202" s="59">
        <v>186</v>
      </c>
      <c r="B202" s="60">
        <f>'STUDENT NAMELIST'!B190</f>
        <v>211423243190</v>
      </c>
      <c r="C202" s="60" t="str">
        <f>'STUDENT NAMELIST'!C190</f>
        <v>2023PEC AI 286</v>
      </c>
      <c r="D202" s="61" t="str">
        <f>'STUDENT NAMELIST'!D190</f>
        <v>JEEVAN KISHORE S</v>
      </c>
      <c r="E202" s="62">
        <v>1</v>
      </c>
      <c r="F202" s="62">
        <v>2</v>
      </c>
      <c r="G202" s="62">
        <v>2</v>
      </c>
      <c r="H202" s="62">
        <v>1</v>
      </c>
      <c r="I202" s="62">
        <v>1</v>
      </c>
      <c r="J202" s="62">
        <v>2</v>
      </c>
      <c r="K202" s="62">
        <v>2</v>
      </c>
      <c r="L202" s="62">
        <v>0</v>
      </c>
      <c r="M202" s="62">
        <v>1</v>
      </c>
      <c r="N202" s="62">
        <v>2</v>
      </c>
      <c r="O202" s="68">
        <v>14</v>
      </c>
      <c r="P202" s="62"/>
      <c r="Q202" s="62">
        <v>14</v>
      </c>
      <c r="R202" s="62"/>
      <c r="S202" s="62">
        <v>14</v>
      </c>
      <c r="T202" s="62"/>
      <c r="U202" s="62">
        <v>14</v>
      </c>
      <c r="V202" s="62"/>
      <c r="W202" s="62">
        <v>14</v>
      </c>
      <c r="X202" s="62"/>
      <c r="Y202" s="62"/>
      <c r="Z202" s="62"/>
      <c r="AA202" s="67">
        <f t="shared" si="3"/>
        <v>84</v>
      </c>
      <c r="AB202" s="64">
        <f t="shared" ref="AB202:AC202" si="199">SUMIF($E$14:$N$14,"CO1",E202:N202)+IF(O202&gt;=0,SUMPRODUCT(($O$14:$Z$14="CO1")*(O202:Z202)*MOD(COLUMN($O$14:$Z$14)-COLUMN($O$14)+1,2))+SUMPRODUCT(($P$14:$Z$14="CO1")*(P202:Z202)*MOD(COLUMN($P$14:$Z$14)-COLUMN($P$14)+1,2)))</f>
        <v>34</v>
      </c>
      <c r="AC202" s="64">
        <f t="shared" si="199"/>
        <v>34</v>
      </c>
      <c r="AD202" s="64">
        <f t="shared" si="5"/>
        <v>17</v>
      </c>
      <c r="AE202" s="64">
        <f t="shared" si="6"/>
        <v>0</v>
      </c>
      <c r="AF202" s="64">
        <f t="shared" si="22"/>
        <v>0</v>
      </c>
      <c r="AG202" s="64">
        <f t="shared" si="7"/>
        <v>0</v>
      </c>
      <c r="AH202" s="44">
        <f t="shared" si="8"/>
        <v>85</v>
      </c>
      <c r="AI202" s="65">
        <f t="shared" si="13"/>
        <v>85</v>
      </c>
      <c r="AJ202" s="65">
        <f t="shared" si="14"/>
        <v>85</v>
      </c>
      <c r="AK202" s="65">
        <f t="shared" si="10"/>
        <v>85</v>
      </c>
      <c r="AL202" s="65"/>
      <c r="AM202" s="65"/>
      <c r="AN202" s="65"/>
      <c r="AO202" s="40"/>
      <c r="AP202" s="40"/>
      <c r="AQ202" s="40"/>
      <c r="AR202" s="34"/>
      <c r="AS202" s="34"/>
      <c r="AT202" s="34"/>
      <c r="AU202" s="34"/>
      <c r="AV202" s="34"/>
      <c r="AW202" s="34"/>
      <c r="AX202" s="34"/>
      <c r="AY202" s="34"/>
      <c r="AZ202" s="34"/>
      <c r="BA202" s="34"/>
      <c r="BB202" s="34"/>
      <c r="BC202" s="34"/>
      <c r="BD202" s="34"/>
      <c r="BE202" s="34"/>
    </row>
    <row r="203" spans="1:57" ht="30" customHeight="1" x14ac:dyDescent="0.2">
      <c r="A203" s="59">
        <v>188</v>
      </c>
      <c r="B203" s="60">
        <f>'STUDENT NAMELIST'!B191</f>
        <v>211423243155</v>
      </c>
      <c r="C203" s="60" t="str">
        <f>'STUDENT NAMELIST'!C191</f>
        <v>2023PEC AI 287</v>
      </c>
      <c r="D203" s="61" t="str">
        <f>'STUDENT NAMELIST'!D191</f>
        <v>HEMANTH VISHNU B</v>
      </c>
      <c r="E203" s="62">
        <v>0</v>
      </c>
      <c r="F203" s="62">
        <v>2</v>
      </c>
      <c r="G203" s="62">
        <v>1</v>
      </c>
      <c r="H203" s="62">
        <v>2</v>
      </c>
      <c r="I203" s="62">
        <v>2</v>
      </c>
      <c r="J203" s="62">
        <v>2</v>
      </c>
      <c r="K203" s="62">
        <v>0</v>
      </c>
      <c r="L203" s="62">
        <v>1</v>
      </c>
      <c r="M203" s="62">
        <v>1</v>
      </c>
      <c r="N203" s="62">
        <v>0</v>
      </c>
      <c r="O203" s="66">
        <v>16</v>
      </c>
      <c r="P203" s="66">
        <v>0</v>
      </c>
      <c r="Q203" s="66">
        <v>0</v>
      </c>
      <c r="R203" s="66">
        <v>16</v>
      </c>
      <c r="S203" s="66">
        <v>14</v>
      </c>
      <c r="T203" s="66">
        <v>0</v>
      </c>
      <c r="U203" s="66">
        <v>16</v>
      </c>
      <c r="V203" s="66">
        <v>0</v>
      </c>
      <c r="W203" s="66">
        <v>0</v>
      </c>
      <c r="X203" s="66">
        <v>13</v>
      </c>
      <c r="Y203" s="62"/>
      <c r="Z203" s="62"/>
      <c r="AA203" s="67">
        <f t="shared" si="3"/>
        <v>86</v>
      </c>
      <c r="AB203" s="64">
        <f t="shared" ref="AB203:AC203" si="200">SUMIF($E$14:$N$14,"CO1",E203:N203)+IF(O203&gt;=0,SUMPRODUCT(($O$14:$Z$14="CO1")*(O203:Z203)*MOD(COLUMN($O$14:$Z$14)-COLUMN($O$14)+1,2))+SUMPRODUCT(($P$14:$Z$14="CO1")*(P203:Z203)*MOD(COLUMN($P$14:$Z$14)-COLUMN($P$14)+1,2)))</f>
        <v>37</v>
      </c>
      <c r="AC203" s="64">
        <f t="shared" si="200"/>
        <v>37</v>
      </c>
      <c r="AD203" s="64">
        <f t="shared" si="5"/>
        <v>14</v>
      </c>
      <c r="AE203" s="64">
        <f t="shared" si="6"/>
        <v>0</v>
      </c>
      <c r="AF203" s="64">
        <f t="shared" si="22"/>
        <v>0</v>
      </c>
      <c r="AG203" s="64">
        <f t="shared" si="7"/>
        <v>0</v>
      </c>
      <c r="AH203" s="44">
        <f t="shared" si="8"/>
        <v>88</v>
      </c>
      <c r="AI203" s="65">
        <f t="shared" si="13"/>
        <v>92.5</v>
      </c>
      <c r="AJ203" s="65">
        <f t="shared" si="14"/>
        <v>92.5</v>
      </c>
      <c r="AK203" s="65">
        <f t="shared" si="10"/>
        <v>70</v>
      </c>
      <c r="AL203" s="65"/>
      <c r="AM203" s="65"/>
      <c r="AN203" s="65"/>
      <c r="AO203" s="40"/>
      <c r="AP203" s="40"/>
      <c r="AQ203" s="40"/>
      <c r="AR203" s="34"/>
      <c r="AS203" s="34"/>
      <c r="AT203" s="34"/>
      <c r="AU203" s="34"/>
      <c r="AV203" s="34"/>
      <c r="AW203" s="34"/>
      <c r="AX203" s="34"/>
      <c r="AY203" s="34"/>
      <c r="AZ203" s="34"/>
      <c r="BA203" s="34"/>
      <c r="BB203" s="34"/>
      <c r="BC203" s="34"/>
      <c r="BD203" s="34"/>
      <c r="BE203" s="34"/>
    </row>
    <row r="204" spans="1:57" ht="30" customHeight="1" x14ac:dyDescent="0.2">
      <c r="A204" s="59">
        <v>188</v>
      </c>
      <c r="B204" s="60">
        <f>'STUDENT NAMELIST'!B192</f>
        <v>211423243227</v>
      </c>
      <c r="C204" s="60" t="str">
        <f>'STUDENT NAMELIST'!C192</f>
        <v>2023PEC AI 288</v>
      </c>
      <c r="D204" s="61" t="str">
        <f>'STUDENT NAMELIST'!D192</f>
        <v>KIRAN G</v>
      </c>
      <c r="E204" s="62">
        <v>1</v>
      </c>
      <c r="F204" s="62">
        <v>0</v>
      </c>
      <c r="G204" s="62">
        <v>0</v>
      </c>
      <c r="H204" s="62">
        <v>2</v>
      </c>
      <c r="I204" s="62">
        <v>1</v>
      </c>
      <c r="J204" s="62">
        <v>1</v>
      </c>
      <c r="K204" s="62">
        <v>2</v>
      </c>
      <c r="L204" s="62">
        <v>1</v>
      </c>
      <c r="M204" s="62">
        <v>1</v>
      </c>
      <c r="N204" s="62">
        <v>2</v>
      </c>
      <c r="O204" s="68">
        <v>14</v>
      </c>
      <c r="P204" s="62"/>
      <c r="Q204" s="62">
        <v>14</v>
      </c>
      <c r="R204" s="62"/>
      <c r="S204" s="62">
        <v>14</v>
      </c>
      <c r="T204" s="62"/>
      <c r="U204" s="62">
        <v>14</v>
      </c>
      <c r="V204" s="62"/>
      <c r="W204" s="62">
        <v>14</v>
      </c>
      <c r="X204" s="62"/>
      <c r="Y204" s="62"/>
      <c r="Z204" s="62"/>
      <c r="AA204" s="67">
        <f t="shared" si="3"/>
        <v>81</v>
      </c>
      <c r="AB204" s="64">
        <f t="shared" ref="AB204:AC204" si="201">SUMIF($E$14:$N$14,"CO1",E204:N204)+IF(O204&gt;=0,SUMPRODUCT(($O$14:$Z$14="CO1")*(O204:Z204)*MOD(COLUMN($O$14:$Z$14)-COLUMN($O$14)+1,2))+SUMPRODUCT(($P$14:$Z$14="CO1")*(P204:Z204)*MOD(COLUMN($P$14:$Z$14)-COLUMN($P$14)+1,2)))</f>
        <v>31</v>
      </c>
      <c r="AC204" s="64">
        <f t="shared" si="201"/>
        <v>31</v>
      </c>
      <c r="AD204" s="64">
        <f t="shared" si="5"/>
        <v>17</v>
      </c>
      <c r="AE204" s="64">
        <f t="shared" si="6"/>
        <v>0</v>
      </c>
      <c r="AF204" s="64">
        <f t="shared" si="22"/>
        <v>0</v>
      </c>
      <c r="AG204" s="64">
        <f t="shared" si="7"/>
        <v>0</v>
      </c>
      <c r="AH204" s="44">
        <f t="shared" si="8"/>
        <v>79</v>
      </c>
      <c r="AI204" s="65">
        <f t="shared" si="13"/>
        <v>77.5</v>
      </c>
      <c r="AJ204" s="65">
        <f t="shared" si="14"/>
        <v>77.5</v>
      </c>
      <c r="AK204" s="65">
        <f t="shared" si="10"/>
        <v>85</v>
      </c>
      <c r="AL204" s="65"/>
      <c r="AM204" s="65"/>
      <c r="AN204" s="65"/>
      <c r="AO204" s="40"/>
      <c r="AP204" s="40"/>
      <c r="AQ204" s="40"/>
      <c r="AR204" s="34"/>
      <c r="AS204" s="34"/>
      <c r="AT204" s="34"/>
      <c r="AU204" s="34"/>
      <c r="AV204" s="34"/>
      <c r="AW204" s="34"/>
      <c r="AX204" s="34"/>
      <c r="AY204" s="34"/>
      <c r="AZ204" s="34"/>
      <c r="BA204" s="34"/>
      <c r="BB204" s="34"/>
      <c r="BC204" s="34"/>
      <c r="BD204" s="34"/>
      <c r="BE204" s="34"/>
    </row>
    <row r="205" spans="1:57" ht="30" customHeight="1" x14ac:dyDescent="0.2">
      <c r="A205" s="59">
        <v>189</v>
      </c>
      <c r="B205" s="60">
        <f>'STUDENT NAMELIST'!B193</f>
        <v>211423243361</v>
      </c>
      <c r="C205" s="60" t="str">
        <f>'STUDENT NAMELIST'!C193</f>
        <v>2023PEC AI 289</v>
      </c>
      <c r="D205" s="61" t="str">
        <f>'STUDENT NAMELIST'!D193</f>
        <v>RITHICK R</v>
      </c>
      <c r="E205" s="62">
        <v>1</v>
      </c>
      <c r="F205" s="62">
        <v>0</v>
      </c>
      <c r="G205" s="62">
        <v>0</v>
      </c>
      <c r="H205" s="62">
        <v>1</v>
      </c>
      <c r="I205" s="62">
        <v>0</v>
      </c>
      <c r="J205" s="62">
        <v>0</v>
      </c>
      <c r="K205" s="62">
        <v>1</v>
      </c>
      <c r="L205" s="62">
        <v>1</v>
      </c>
      <c r="M205" s="62">
        <v>1</v>
      </c>
      <c r="N205" s="62">
        <v>0</v>
      </c>
      <c r="O205" s="68">
        <v>14</v>
      </c>
      <c r="P205" s="62"/>
      <c r="Q205" s="62">
        <v>14</v>
      </c>
      <c r="R205" s="62"/>
      <c r="S205" s="62">
        <v>14</v>
      </c>
      <c r="T205" s="62"/>
      <c r="U205" s="62">
        <v>14</v>
      </c>
      <c r="V205" s="62"/>
      <c r="W205" s="62">
        <v>14</v>
      </c>
      <c r="X205" s="62"/>
      <c r="Y205" s="62"/>
      <c r="Z205" s="62"/>
      <c r="AA205" s="67">
        <f t="shared" si="3"/>
        <v>75</v>
      </c>
      <c r="AB205" s="64">
        <f t="shared" ref="AB205:AC205" si="202">SUMIF($E$14:$N$14,"CO1",E205:N205)+IF(O205&gt;=0,SUMPRODUCT(($O$14:$Z$14="CO1")*(O205:Z205)*MOD(COLUMN($O$14:$Z$14)-COLUMN($O$14)+1,2))+SUMPRODUCT(($P$14:$Z$14="CO1")*(P205:Z205)*MOD(COLUMN($P$14:$Z$14)-COLUMN($P$14)+1,2)))</f>
        <v>30</v>
      </c>
      <c r="AC205" s="64">
        <f t="shared" si="202"/>
        <v>29</v>
      </c>
      <c r="AD205" s="64">
        <f t="shared" si="5"/>
        <v>15</v>
      </c>
      <c r="AE205" s="64">
        <f t="shared" si="6"/>
        <v>0</v>
      </c>
      <c r="AF205" s="64">
        <f t="shared" si="22"/>
        <v>0</v>
      </c>
      <c r="AG205" s="64">
        <f t="shared" si="7"/>
        <v>0</v>
      </c>
      <c r="AH205" s="44">
        <f t="shared" si="8"/>
        <v>74</v>
      </c>
      <c r="AI205" s="65">
        <f t="shared" si="13"/>
        <v>75</v>
      </c>
      <c r="AJ205" s="65">
        <f t="shared" si="14"/>
        <v>72.5</v>
      </c>
      <c r="AK205" s="65">
        <f t="shared" si="10"/>
        <v>75</v>
      </c>
      <c r="AL205" s="65"/>
      <c r="AM205" s="65"/>
      <c r="AN205" s="65"/>
      <c r="AO205" s="40"/>
      <c r="AP205" s="40"/>
      <c r="AQ205" s="40"/>
      <c r="AR205" s="34"/>
      <c r="AS205" s="34"/>
      <c r="AT205" s="34"/>
      <c r="AU205" s="34"/>
      <c r="AV205" s="34"/>
      <c r="AW205" s="34"/>
      <c r="AX205" s="34"/>
      <c r="AY205" s="34"/>
      <c r="AZ205" s="34"/>
      <c r="BA205" s="34"/>
      <c r="BB205" s="34"/>
      <c r="BC205" s="34"/>
      <c r="BD205" s="34"/>
      <c r="BE205" s="34"/>
    </row>
    <row r="206" spans="1:57" ht="30" customHeight="1" x14ac:dyDescent="0.2">
      <c r="A206" s="59">
        <v>190</v>
      </c>
      <c r="B206" s="60">
        <f>'STUDENT NAMELIST'!B194</f>
        <v>211423243412</v>
      </c>
      <c r="C206" s="60" t="str">
        <f>'STUDENT NAMELIST'!C194</f>
        <v>2023PEC AI 290</v>
      </c>
      <c r="D206" s="61" t="str">
        <f>'STUDENT NAMELIST'!D194</f>
        <v>SHASTIV PRAKASH A</v>
      </c>
      <c r="E206" s="62">
        <v>2</v>
      </c>
      <c r="F206" s="62">
        <v>0</v>
      </c>
      <c r="G206" s="62">
        <v>2</v>
      </c>
      <c r="H206" s="62">
        <v>1</v>
      </c>
      <c r="I206" s="62">
        <v>2</v>
      </c>
      <c r="J206" s="62">
        <v>0</v>
      </c>
      <c r="K206" s="62">
        <v>2</v>
      </c>
      <c r="L206" s="62">
        <v>0</v>
      </c>
      <c r="M206" s="62">
        <v>1</v>
      </c>
      <c r="N206" s="62">
        <v>1</v>
      </c>
      <c r="O206" s="68">
        <v>14</v>
      </c>
      <c r="P206" s="62"/>
      <c r="Q206" s="62">
        <v>14</v>
      </c>
      <c r="R206" s="62"/>
      <c r="S206" s="62">
        <v>14</v>
      </c>
      <c r="T206" s="62"/>
      <c r="U206" s="62">
        <v>14</v>
      </c>
      <c r="V206" s="62"/>
      <c r="W206" s="62">
        <v>14</v>
      </c>
      <c r="X206" s="62"/>
      <c r="Y206" s="62"/>
      <c r="Z206" s="62"/>
      <c r="AA206" s="67">
        <f t="shared" si="3"/>
        <v>81</v>
      </c>
      <c r="AB206" s="64">
        <f t="shared" ref="AB206:AC206" si="203">SUMIF($E$14:$N$14,"CO1",E206:N206)+IF(O206&gt;=0,SUMPRODUCT(($O$14:$Z$14="CO1")*(O206:Z206)*MOD(COLUMN($O$14:$Z$14)-COLUMN($O$14)+1,2))+SUMPRODUCT(($P$14:$Z$14="CO1")*(P206:Z206)*MOD(COLUMN($P$14:$Z$14)-COLUMN($P$14)+1,2)))</f>
        <v>33</v>
      </c>
      <c r="AC206" s="64">
        <f t="shared" si="203"/>
        <v>33</v>
      </c>
      <c r="AD206" s="64">
        <f t="shared" si="5"/>
        <v>16</v>
      </c>
      <c r="AE206" s="64">
        <f t="shared" si="6"/>
        <v>0</v>
      </c>
      <c r="AF206" s="64">
        <f t="shared" si="22"/>
        <v>0</v>
      </c>
      <c r="AG206" s="64">
        <f t="shared" si="7"/>
        <v>0</v>
      </c>
      <c r="AH206" s="44">
        <f t="shared" si="8"/>
        <v>82</v>
      </c>
      <c r="AI206" s="65">
        <f t="shared" si="13"/>
        <v>82.5</v>
      </c>
      <c r="AJ206" s="65">
        <f t="shared" si="14"/>
        <v>82.5</v>
      </c>
      <c r="AK206" s="65">
        <f t="shared" si="10"/>
        <v>80</v>
      </c>
      <c r="AL206" s="65"/>
      <c r="AM206" s="65"/>
      <c r="AN206" s="65"/>
      <c r="AO206" s="40"/>
      <c r="AP206" s="40"/>
      <c r="AQ206" s="40"/>
      <c r="AR206" s="34"/>
      <c r="AS206" s="34"/>
      <c r="AT206" s="34"/>
      <c r="AU206" s="34"/>
      <c r="AV206" s="34"/>
      <c r="AW206" s="34"/>
      <c r="AX206" s="34"/>
      <c r="AY206" s="34"/>
      <c r="AZ206" s="34"/>
      <c r="BA206" s="34"/>
      <c r="BB206" s="34"/>
      <c r="BC206" s="34"/>
      <c r="BD206" s="34"/>
      <c r="BE206" s="34"/>
    </row>
    <row r="207" spans="1:57" ht="30" customHeight="1" x14ac:dyDescent="0.2">
      <c r="A207" s="59">
        <v>191</v>
      </c>
      <c r="B207" s="60">
        <f>'STUDENT NAMELIST'!B195</f>
        <v>211423243417</v>
      </c>
      <c r="C207" s="60" t="str">
        <f>'STUDENT NAMELIST'!C195</f>
        <v>2023PEC AI 291</v>
      </c>
      <c r="D207" s="61" t="str">
        <f>'STUDENT NAMELIST'!D195</f>
        <v>SHYALANDRAN J</v>
      </c>
      <c r="E207" s="62">
        <v>1</v>
      </c>
      <c r="F207" s="62">
        <v>2</v>
      </c>
      <c r="G207" s="62">
        <v>1</v>
      </c>
      <c r="H207" s="62">
        <v>0</v>
      </c>
      <c r="I207" s="62">
        <v>1</v>
      </c>
      <c r="J207" s="62">
        <v>2</v>
      </c>
      <c r="K207" s="62">
        <v>2</v>
      </c>
      <c r="L207" s="62">
        <v>2</v>
      </c>
      <c r="M207" s="62">
        <v>1</v>
      </c>
      <c r="N207" s="62">
        <v>2</v>
      </c>
      <c r="O207" s="68">
        <v>12</v>
      </c>
      <c r="P207" s="62"/>
      <c r="Q207" s="62">
        <v>12</v>
      </c>
      <c r="R207" s="62"/>
      <c r="S207" s="62">
        <v>14</v>
      </c>
      <c r="T207" s="62"/>
      <c r="U207" s="62">
        <v>15</v>
      </c>
      <c r="V207" s="62"/>
      <c r="W207" s="62">
        <v>16</v>
      </c>
      <c r="X207" s="62"/>
      <c r="Y207" s="62"/>
      <c r="Z207" s="62"/>
      <c r="AA207" s="67">
        <f t="shared" si="3"/>
        <v>83</v>
      </c>
      <c r="AB207" s="64">
        <f t="shared" ref="AB207:AC207" si="204">SUMIF($E$14:$N$14,"CO1",E207:N207)+IF(O207&gt;=0,SUMPRODUCT(($O$14:$Z$14="CO1")*(O207:Z207)*MOD(COLUMN($O$14:$Z$14)-COLUMN($O$14)+1,2))+SUMPRODUCT(($P$14:$Z$14="CO1")*(P207:Z207)*MOD(COLUMN($P$14:$Z$14)-COLUMN($P$14)+1,2)))</f>
        <v>28</v>
      </c>
      <c r="AC207" s="64">
        <f t="shared" si="204"/>
        <v>30</v>
      </c>
      <c r="AD207" s="64">
        <f t="shared" si="5"/>
        <v>19</v>
      </c>
      <c r="AE207" s="64">
        <f t="shared" si="6"/>
        <v>0</v>
      </c>
      <c r="AF207" s="64">
        <f t="shared" si="22"/>
        <v>0</v>
      </c>
      <c r="AG207" s="64">
        <f t="shared" si="7"/>
        <v>0</v>
      </c>
      <c r="AH207" s="44">
        <f t="shared" si="8"/>
        <v>77</v>
      </c>
      <c r="AI207" s="65">
        <f t="shared" si="13"/>
        <v>70</v>
      </c>
      <c r="AJ207" s="65">
        <f t="shared" si="14"/>
        <v>75</v>
      </c>
      <c r="AK207" s="65">
        <f t="shared" si="10"/>
        <v>95</v>
      </c>
      <c r="AL207" s="65"/>
      <c r="AM207" s="65"/>
      <c r="AN207" s="65"/>
      <c r="AO207" s="40"/>
      <c r="AP207" s="40"/>
      <c r="AQ207" s="40"/>
      <c r="AR207" s="34"/>
      <c r="AS207" s="34"/>
      <c r="AT207" s="34"/>
      <c r="AU207" s="34"/>
      <c r="AV207" s="34"/>
      <c r="AW207" s="34"/>
      <c r="AX207" s="34"/>
      <c r="AY207" s="34"/>
      <c r="AZ207" s="34"/>
      <c r="BA207" s="34"/>
      <c r="BB207" s="34"/>
      <c r="BC207" s="34"/>
      <c r="BD207" s="34"/>
      <c r="BE207" s="34"/>
    </row>
    <row r="208" spans="1:57" ht="30" customHeight="1" x14ac:dyDescent="0.2">
      <c r="A208" s="59">
        <v>192</v>
      </c>
      <c r="B208" s="60">
        <f>'STUDENT NAMELIST'!B196</f>
        <v>211423243418</v>
      </c>
      <c r="C208" s="60" t="str">
        <f>'STUDENT NAMELIST'!C196</f>
        <v>2023PEC AI 292</v>
      </c>
      <c r="D208" s="61" t="str">
        <f>'STUDENT NAMELIST'!D196</f>
        <v>SHYAMKUMAR S</v>
      </c>
      <c r="E208" s="62">
        <v>1</v>
      </c>
      <c r="F208" s="62">
        <v>0</v>
      </c>
      <c r="G208" s="62">
        <v>0</v>
      </c>
      <c r="H208" s="62">
        <v>2</v>
      </c>
      <c r="I208" s="62">
        <v>0</v>
      </c>
      <c r="J208" s="62">
        <v>1</v>
      </c>
      <c r="K208" s="62">
        <v>0</v>
      </c>
      <c r="L208" s="62">
        <v>0</v>
      </c>
      <c r="M208" s="62">
        <v>1</v>
      </c>
      <c r="N208" s="62">
        <v>0</v>
      </c>
      <c r="O208" s="66">
        <v>16</v>
      </c>
      <c r="P208" s="66">
        <v>0</v>
      </c>
      <c r="Q208" s="66">
        <v>0</v>
      </c>
      <c r="R208" s="66">
        <v>16</v>
      </c>
      <c r="S208" s="66">
        <v>14</v>
      </c>
      <c r="T208" s="66">
        <v>0</v>
      </c>
      <c r="U208" s="66">
        <v>16</v>
      </c>
      <c r="V208" s="66">
        <v>0</v>
      </c>
      <c r="W208" s="66">
        <v>0</v>
      </c>
      <c r="X208" s="66">
        <v>13</v>
      </c>
      <c r="Y208" s="62"/>
      <c r="Z208" s="62"/>
      <c r="AA208" s="67">
        <f t="shared" si="3"/>
        <v>80</v>
      </c>
      <c r="AB208" s="64">
        <f t="shared" ref="AB208:AC208" si="205">SUMIF($E$14:$N$14,"CO1",E208:N208)+IF(O208&gt;=0,SUMPRODUCT(($O$14:$Z$14="CO1")*(O208:Z208)*MOD(COLUMN($O$14:$Z$14)-COLUMN($O$14)+1,2))+SUMPRODUCT(($P$14:$Z$14="CO1")*(P208:Z208)*MOD(COLUMN($P$14:$Z$14)-COLUMN($P$14)+1,2)))</f>
        <v>35</v>
      </c>
      <c r="AC208" s="64">
        <f t="shared" si="205"/>
        <v>32</v>
      </c>
      <c r="AD208" s="64">
        <f t="shared" si="5"/>
        <v>14</v>
      </c>
      <c r="AE208" s="64">
        <f t="shared" si="6"/>
        <v>0</v>
      </c>
      <c r="AF208" s="64">
        <f t="shared" si="22"/>
        <v>0</v>
      </c>
      <c r="AG208" s="64">
        <f t="shared" si="7"/>
        <v>0</v>
      </c>
      <c r="AH208" s="44">
        <f t="shared" si="8"/>
        <v>81</v>
      </c>
      <c r="AI208" s="65">
        <f t="shared" si="13"/>
        <v>87.5</v>
      </c>
      <c r="AJ208" s="65">
        <f t="shared" si="14"/>
        <v>80</v>
      </c>
      <c r="AK208" s="65">
        <f t="shared" si="10"/>
        <v>70</v>
      </c>
      <c r="AL208" s="65"/>
      <c r="AM208" s="65"/>
      <c r="AN208" s="65"/>
      <c r="AO208" s="40"/>
      <c r="AP208" s="40"/>
      <c r="AQ208" s="40"/>
      <c r="AR208" s="34"/>
      <c r="AS208" s="34"/>
      <c r="AT208" s="34"/>
      <c r="AU208" s="34"/>
      <c r="AV208" s="34"/>
      <c r="AW208" s="34"/>
      <c r="AX208" s="34"/>
      <c r="AY208" s="34"/>
      <c r="AZ208" s="34"/>
      <c r="BA208" s="34"/>
      <c r="BB208" s="34"/>
      <c r="BC208" s="34"/>
      <c r="BD208" s="34"/>
      <c r="BE208" s="34"/>
    </row>
    <row r="209" spans="1:57" ht="30" customHeight="1" x14ac:dyDescent="0.2">
      <c r="A209" s="59">
        <v>193</v>
      </c>
      <c r="B209" s="60">
        <f>'STUDENT NAMELIST'!B197</f>
        <v>211423243420</v>
      </c>
      <c r="C209" s="60" t="str">
        <f>'STUDENT NAMELIST'!C197</f>
        <v>2023PEC AI 293</v>
      </c>
      <c r="D209" s="61" t="str">
        <f>'STUDENT NAMELIST'!D197</f>
        <v>SIVA S</v>
      </c>
      <c r="E209" s="62">
        <v>0</v>
      </c>
      <c r="F209" s="62">
        <v>2</v>
      </c>
      <c r="G209" s="62">
        <v>0</v>
      </c>
      <c r="H209" s="62">
        <v>2</v>
      </c>
      <c r="I209" s="62">
        <v>0</v>
      </c>
      <c r="J209" s="62">
        <v>0</v>
      </c>
      <c r="K209" s="62">
        <v>0</v>
      </c>
      <c r="L209" s="62">
        <v>1</v>
      </c>
      <c r="M209" s="62">
        <v>0</v>
      </c>
      <c r="N209" s="62">
        <v>2</v>
      </c>
      <c r="O209" s="68"/>
      <c r="P209" s="62">
        <v>11</v>
      </c>
      <c r="Q209" s="62"/>
      <c r="R209" s="62">
        <v>14</v>
      </c>
      <c r="S209" s="62"/>
      <c r="T209" s="62">
        <v>14</v>
      </c>
      <c r="U209" s="62"/>
      <c r="V209" s="62">
        <v>16</v>
      </c>
      <c r="W209" s="62">
        <v>14</v>
      </c>
      <c r="X209" s="62"/>
      <c r="Y209" s="62"/>
      <c r="Z209" s="62"/>
      <c r="AA209" s="67">
        <f t="shared" si="3"/>
        <v>76</v>
      </c>
      <c r="AB209" s="64">
        <f t="shared" ref="AB209:AC209" si="206">SUMIF($E$14:$N$14,"CO1",E209:N209)+IF(O209&gt;=0,SUMPRODUCT(($O$14:$Z$14="CO1")*(O209:Z209)*MOD(COLUMN($O$14:$Z$14)-COLUMN($O$14)+1,2))+SUMPRODUCT(($P$14:$Z$14="CO1")*(P209:Z209)*MOD(COLUMN($P$14:$Z$14)-COLUMN($P$14)+1,2)))</f>
        <v>29</v>
      </c>
      <c r="AC209" s="64">
        <f t="shared" si="206"/>
        <v>29</v>
      </c>
      <c r="AD209" s="64">
        <f t="shared" si="5"/>
        <v>16</v>
      </c>
      <c r="AE209" s="64">
        <f t="shared" si="6"/>
        <v>0</v>
      </c>
      <c r="AF209" s="64">
        <f t="shared" si="22"/>
        <v>0</v>
      </c>
      <c r="AG209" s="64">
        <f t="shared" si="7"/>
        <v>0</v>
      </c>
      <c r="AH209" s="44">
        <f t="shared" si="8"/>
        <v>74</v>
      </c>
      <c r="AI209" s="65">
        <f t="shared" si="13"/>
        <v>72.5</v>
      </c>
      <c r="AJ209" s="65">
        <f t="shared" si="14"/>
        <v>72.5</v>
      </c>
      <c r="AK209" s="65">
        <f t="shared" si="10"/>
        <v>80</v>
      </c>
      <c r="AL209" s="65"/>
      <c r="AM209" s="65"/>
      <c r="AN209" s="65"/>
      <c r="AO209" s="40"/>
      <c r="AP209" s="40"/>
      <c r="AQ209" s="40"/>
      <c r="AR209" s="34"/>
      <c r="AS209" s="34"/>
      <c r="AT209" s="34"/>
      <c r="AU209" s="34"/>
      <c r="AV209" s="34"/>
      <c r="AW209" s="34"/>
      <c r="AX209" s="34"/>
      <c r="AY209" s="34"/>
      <c r="AZ209" s="34"/>
      <c r="BA209" s="34"/>
      <c r="BB209" s="34"/>
      <c r="BC209" s="34"/>
      <c r="BD209" s="34"/>
      <c r="BE209" s="34"/>
    </row>
    <row r="210" spans="1:57" ht="30" customHeight="1" x14ac:dyDescent="0.2">
      <c r="A210" s="59">
        <v>194</v>
      </c>
      <c r="B210" s="60">
        <f>'STUDENT NAMELIST'!B198</f>
        <v>211423243422</v>
      </c>
      <c r="C210" s="60" t="str">
        <f>'STUDENT NAMELIST'!C198</f>
        <v>2023PEC AI 294</v>
      </c>
      <c r="D210" s="61" t="str">
        <f>'STUDENT NAMELIST'!D198</f>
        <v>SIVANANDHAM R</v>
      </c>
      <c r="E210" s="62">
        <v>2</v>
      </c>
      <c r="F210" s="62">
        <v>0</v>
      </c>
      <c r="G210" s="62">
        <v>1</v>
      </c>
      <c r="H210" s="62">
        <v>1</v>
      </c>
      <c r="I210" s="62">
        <v>2</v>
      </c>
      <c r="J210" s="62">
        <v>0</v>
      </c>
      <c r="K210" s="62">
        <v>2</v>
      </c>
      <c r="L210" s="62">
        <v>1</v>
      </c>
      <c r="M210" s="62">
        <v>2</v>
      </c>
      <c r="N210" s="62">
        <v>2</v>
      </c>
      <c r="O210" s="68">
        <v>15</v>
      </c>
      <c r="P210" s="62"/>
      <c r="Q210" s="62">
        <v>14</v>
      </c>
      <c r="R210" s="62"/>
      <c r="S210" s="62"/>
      <c r="T210" s="62">
        <v>16</v>
      </c>
      <c r="U210" s="62"/>
      <c r="V210" s="62">
        <v>16</v>
      </c>
      <c r="W210" s="62"/>
      <c r="X210" s="62">
        <v>16</v>
      </c>
      <c r="Y210" s="62"/>
      <c r="Z210" s="62"/>
      <c r="AA210" s="67">
        <f t="shared" si="3"/>
        <v>90</v>
      </c>
      <c r="AB210" s="64">
        <f t="shared" ref="AB210:AC210" si="207">SUMIF($E$14:$N$14,"CO1",E210:N210)+IF(O210&gt;=0,SUMPRODUCT(($O$14:$Z$14="CO1")*(O210:Z210)*MOD(COLUMN($O$14:$Z$14)-COLUMN($O$14)+1,2))+SUMPRODUCT(($P$14:$Z$14="CO1")*(P210:Z210)*MOD(COLUMN($P$14:$Z$14)-COLUMN($P$14)+1,2)))</f>
        <v>33</v>
      </c>
      <c r="AC210" s="64">
        <f t="shared" si="207"/>
        <v>18</v>
      </c>
      <c r="AD210" s="64">
        <f t="shared" si="5"/>
        <v>20</v>
      </c>
      <c r="AE210" s="64">
        <f t="shared" si="6"/>
        <v>0</v>
      </c>
      <c r="AF210" s="64">
        <f t="shared" si="22"/>
        <v>0</v>
      </c>
      <c r="AG210" s="64">
        <f t="shared" si="7"/>
        <v>0</v>
      </c>
      <c r="AH210" s="44">
        <f t="shared" si="8"/>
        <v>71</v>
      </c>
      <c r="AI210" s="65">
        <f t="shared" si="13"/>
        <v>82.5</v>
      </c>
      <c r="AJ210" s="65">
        <f t="shared" si="14"/>
        <v>45</v>
      </c>
      <c r="AK210" s="65">
        <f t="shared" si="10"/>
        <v>100</v>
      </c>
      <c r="AL210" s="65"/>
      <c r="AM210" s="65"/>
      <c r="AN210" s="65"/>
      <c r="AO210" s="40"/>
      <c r="AP210" s="40"/>
      <c r="AQ210" s="40"/>
      <c r="AR210" s="34"/>
      <c r="AS210" s="34"/>
      <c r="AT210" s="34"/>
      <c r="AU210" s="34"/>
      <c r="AV210" s="34"/>
      <c r="AW210" s="34"/>
      <c r="AX210" s="34"/>
      <c r="AY210" s="34"/>
      <c r="AZ210" s="34"/>
      <c r="BA210" s="34"/>
      <c r="BB210" s="34"/>
      <c r="BC210" s="34"/>
      <c r="BD210" s="34"/>
      <c r="BE210" s="34"/>
    </row>
    <row r="211" spans="1:57" ht="30" customHeight="1" x14ac:dyDescent="0.2">
      <c r="A211" s="59">
        <v>195</v>
      </c>
      <c r="B211" s="60">
        <f>'STUDENT NAMELIST'!B199</f>
        <v>211423243423</v>
      </c>
      <c r="C211" s="60" t="str">
        <f>'STUDENT NAMELIST'!C199</f>
        <v>2023PEC AI 295</v>
      </c>
      <c r="D211" s="61" t="str">
        <f>'STUDENT NAMELIST'!D199</f>
        <v>SIVANESHWARAN K</v>
      </c>
      <c r="E211" s="62">
        <v>2</v>
      </c>
      <c r="F211" s="62">
        <v>2</v>
      </c>
      <c r="G211" s="62">
        <v>0</v>
      </c>
      <c r="H211" s="62">
        <v>0</v>
      </c>
      <c r="I211" s="62">
        <v>2</v>
      </c>
      <c r="J211" s="62">
        <v>2</v>
      </c>
      <c r="K211" s="62">
        <v>2</v>
      </c>
      <c r="L211" s="62">
        <v>0</v>
      </c>
      <c r="M211" s="62">
        <v>2</v>
      </c>
      <c r="N211" s="62">
        <v>1</v>
      </c>
      <c r="O211" s="68"/>
      <c r="P211" s="62">
        <v>15</v>
      </c>
      <c r="Q211" s="62"/>
      <c r="R211" s="62">
        <v>16</v>
      </c>
      <c r="S211" s="62"/>
      <c r="T211" s="62">
        <v>12</v>
      </c>
      <c r="U211" s="62">
        <v>16</v>
      </c>
      <c r="V211" s="62"/>
      <c r="W211" s="62">
        <v>16</v>
      </c>
      <c r="X211" s="62"/>
      <c r="Y211" s="62"/>
      <c r="Z211" s="62"/>
      <c r="AA211" s="67">
        <f t="shared" si="3"/>
        <v>88</v>
      </c>
      <c r="AB211" s="64">
        <f t="shared" ref="AB211:AC211" si="208">SUMIF($E$14:$N$14,"CO1",E211:N211)+IF(O211&gt;=0,SUMPRODUCT(($O$14:$Z$14="CO1")*(O211:Z211)*MOD(COLUMN($O$14:$Z$14)-COLUMN($O$14)+1,2))+SUMPRODUCT(($P$14:$Z$14="CO1")*(P211:Z211)*MOD(COLUMN($P$14:$Z$14)-COLUMN($P$14)+1,2)))</f>
        <v>35</v>
      </c>
      <c r="AC211" s="64">
        <f t="shared" si="208"/>
        <v>35</v>
      </c>
      <c r="AD211" s="64">
        <f t="shared" si="5"/>
        <v>19</v>
      </c>
      <c r="AE211" s="64">
        <f t="shared" si="6"/>
        <v>0</v>
      </c>
      <c r="AF211" s="64">
        <f t="shared" si="22"/>
        <v>0</v>
      </c>
      <c r="AG211" s="64">
        <f t="shared" si="7"/>
        <v>0</v>
      </c>
      <c r="AH211" s="44">
        <f t="shared" si="8"/>
        <v>89</v>
      </c>
      <c r="AI211" s="65">
        <f t="shared" si="13"/>
        <v>87.5</v>
      </c>
      <c r="AJ211" s="65">
        <f t="shared" si="14"/>
        <v>87.5</v>
      </c>
      <c r="AK211" s="65">
        <f t="shared" si="10"/>
        <v>95</v>
      </c>
      <c r="AL211" s="65"/>
      <c r="AM211" s="65"/>
      <c r="AN211" s="65"/>
      <c r="AO211" s="40"/>
      <c r="AP211" s="40"/>
      <c r="AQ211" s="40"/>
      <c r="AR211" s="34"/>
      <c r="AS211" s="34"/>
      <c r="AT211" s="34"/>
      <c r="AU211" s="34"/>
      <c r="AV211" s="34"/>
      <c r="AW211" s="34"/>
      <c r="AX211" s="34"/>
      <c r="AY211" s="34"/>
      <c r="AZ211" s="34"/>
      <c r="BA211" s="34"/>
      <c r="BB211" s="34"/>
      <c r="BC211" s="34"/>
      <c r="BD211" s="34"/>
      <c r="BE211" s="34"/>
    </row>
    <row r="212" spans="1:57" ht="30" customHeight="1" x14ac:dyDescent="0.2">
      <c r="A212" s="59">
        <v>196</v>
      </c>
      <c r="B212" s="60">
        <f>'STUDENT NAMELIST'!B200</f>
        <v>211423243424</v>
      </c>
      <c r="C212" s="60" t="str">
        <f>'STUDENT NAMELIST'!C200</f>
        <v>2023PEC AI 296</v>
      </c>
      <c r="D212" s="61" t="str">
        <f>'STUDENT NAMELIST'!D200</f>
        <v>SIVARAJ R</v>
      </c>
      <c r="E212" s="62">
        <v>1</v>
      </c>
      <c r="F212" s="62">
        <v>2</v>
      </c>
      <c r="G212" s="62">
        <v>0</v>
      </c>
      <c r="H212" s="62">
        <v>0</v>
      </c>
      <c r="I212" s="62">
        <v>1</v>
      </c>
      <c r="J212" s="62">
        <v>2</v>
      </c>
      <c r="K212" s="62">
        <v>1</v>
      </c>
      <c r="L212" s="62">
        <v>2</v>
      </c>
      <c r="M212" s="62">
        <v>0</v>
      </c>
      <c r="N212" s="62">
        <v>1</v>
      </c>
      <c r="O212" s="66">
        <v>16</v>
      </c>
      <c r="P212" s="66">
        <v>0</v>
      </c>
      <c r="Q212" s="66">
        <v>0</v>
      </c>
      <c r="R212" s="66">
        <v>16</v>
      </c>
      <c r="S212" s="66">
        <v>14</v>
      </c>
      <c r="T212" s="66">
        <v>0</v>
      </c>
      <c r="U212" s="66">
        <v>16</v>
      </c>
      <c r="V212" s="66">
        <v>0</v>
      </c>
      <c r="W212" s="66">
        <v>0</v>
      </c>
      <c r="X212" s="66">
        <v>13</v>
      </c>
      <c r="Y212" s="62"/>
      <c r="Z212" s="62"/>
      <c r="AA212" s="67">
        <f t="shared" si="3"/>
        <v>85</v>
      </c>
      <c r="AB212" s="64">
        <f t="shared" ref="AB212:AC212" si="209">SUMIF($E$14:$N$14,"CO1",E212:N212)+IF(O212&gt;=0,SUMPRODUCT(($O$14:$Z$14="CO1")*(O212:Z212)*MOD(COLUMN($O$14:$Z$14)-COLUMN($O$14)+1,2))+SUMPRODUCT(($P$14:$Z$14="CO1")*(P212:Z212)*MOD(COLUMN($P$14:$Z$14)-COLUMN($P$14)+1,2)))</f>
        <v>35</v>
      </c>
      <c r="AC212" s="64">
        <f t="shared" si="209"/>
        <v>33</v>
      </c>
      <c r="AD212" s="64">
        <f t="shared" si="5"/>
        <v>14</v>
      </c>
      <c r="AE212" s="64">
        <f t="shared" si="6"/>
        <v>0</v>
      </c>
      <c r="AF212" s="64">
        <f t="shared" si="22"/>
        <v>0</v>
      </c>
      <c r="AG212" s="64">
        <f t="shared" si="7"/>
        <v>0</v>
      </c>
      <c r="AH212" s="44">
        <f t="shared" si="8"/>
        <v>82</v>
      </c>
      <c r="AI212" s="65">
        <f t="shared" si="13"/>
        <v>87.5</v>
      </c>
      <c r="AJ212" s="65">
        <f t="shared" si="14"/>
        <v>82.5</v>
      </c>
      <c r="AK212" s="65">
        <f t="shared" si="10"/>
        <v>70</v>
      </c>
      <c r="AL212" s="65"/>
      <c r="AM212" s="65"/>
      <c r="AN212" s="65"/>
      <c r="AO212" s="40"/>
      <c r="AP212" s="40"/>
      <c r="AQ212" s="40"/>
      <c r="AR212" s="34"/>
      <c r="AS212" s="34"/>
      <c r="AT212" s="34"/>
      <c r="AU212" s="34"/>
      <c r="AV212" s="34"/>
      <c r="AW212" s="34"/>
      <c r="AX212" s="34"/>
      <c r="AY212" s="34"/>
      <c r="AZ212" s="34"/>
      <c r="BA212" s="34"/>
      <c r="BB212" s="34"/>
      <c r="BC212" s="34"/>
      <c r="BD212" s="34"/>
      <c r="BE212" s="34"/>
    </row>
    <row r="213" spans="1:57" ht="30" customHeight="1" x14ac:dyDescent="0.2">
      <c r="A213" s="59">
        <v>198</v>
      </c>
      <c r="B213" s="60">
        <f>'STUDENT NAMELIST'!B201</f>
        <v>211423243425</v>
      </c>
      <c r="C213" s="60" t="str">
        <f>'STUDENT NAMELIST'!C201</f>
        <v>2023PEC AI 297</v>
      </c>
      <c r="D213" s="61" t="str">
        <f>'STUDENT NAMELIST'!D201</f>
        <v>SIVARAMAKRISHNAA P</v>
      </c>
      <c r="E213" s="62">
        <v>1</v>
      </c>
      <c r="F213" s="62">
        <v>2</v>
      </c>
      <c r="G213" s="62">
        <v>1</v>
      </c>
      <c r="H213" s="62">
        <v>2</v>
      </c>
      <c r="I213" s="62">
        <v>2</v>
      </c>
      <c r="J213" s="62">
        <v>1</v>
      </c>
      <c r="K213" s="62">
        <v>0</v>
      </c>
      <c r="L213" s="62">
        <v>1</v>
      </c>
      <c r="M213" s="62">
        <v>2</v>
      </c>
      <c r="N213" s="62">
        <v>2</v>
      </c>
      <c r="O213" s="66">
        <v>16</v>
      </c>
      <c r="P213" s="66">
        <v>0</v>
      </c>
      <c r="Q213" s="66">
        <v>0</v>
      </c>
      <c r="R213" s="66">
        <v>16</v>
      </c>
      <c r="S213" s="66">
        <v>14</v>
      </c>
      <c r="T213" s="66">
        <v>0</v>
      </c>
      <c r="U213" s="66">
        <v>16</v>
      </c>
      <c r="V213" s="66">
        <v>0</v>
      </c>
      <c r="W213" s="66">
        <v>0</v>
      </c>
      <c r="X213" s="66">
        <v>13</v>
      </c>
      <c r="Y213" s="62"/>
      <c r="Z213" s="62"/>
      <c r="AA213" s="67">
        <f t="shared" si="3"/>
        <v>89</v>
      </c>
      <c r="AB213" s="64">
        <f t="shared" ref="AB213:AC213" si="210">SUMIF($E$14:$N$14,"CO1",E213:N213)+IF(O213&gt;=0,SUMPRODUCT(($O$14:$Z$14="CO1")*(O213:Z213)*MOD(COLUMN($O$14:$Z$14)-COLUMN($O$14)+1,2))+SUMPRODUCT(($P$14:$Z$14="CO1")*(P213:Z213)*MOD(COLUMN($P$14:$Z$14)-COLUMN($P$14)+1,2)))</f>
        <v>38</v>
      </c>
      <c r="AC213" s="64">
        <f t="shared" si="210"/>
        <v>37</v>
      </c>
      <c r="AD213" s="64">
        <f t="shared" si="5"/>
        <v>17</v>
      </c>
      <c r="AE213" s="64">
        <f t="shared" si="6"/>
        <v>0</v>
      </c>
      <c r="AF213" s="64">
        <f t="shared" si="22"/>
        <v>0</v>
      </c>
      <c r="AG213" s="64">
        <f t="shared" si="7"/>
        <v>0</v>
      </c>
      <c r="AH213" s="44">
        <f t="shared" si="8"/>
        <v>92</v>
      </c>
      <c r="AI213" s="65">
        <f t="shared" si="13"/>
        <v>95</v>
      </c>
      <c r="AJ213" s="65">
        <f t="shared" si="14"/>
        <v>92.5</v>
      </c>
      <c r="AK213" s="65">
        <f t="shared" si="10"/>
        <v>85</v>
      </c>
      <c r="AL213" s="65"/>
      <c r="AM213" s="65"/>
      <c r="AN213" s="65"/>
      <c r="AO213" s="40"/>
      <c r="AP213" s="40"/>
      <c r="AQ213" s="40"/>
      <c r="AR213" s="34"/>
      <c r="AS213" s="34"/>
      <c r="AT213" s="34"/>
      <c r="AU213" s="34"/>
      <c r="AV213" s="34"/>
      <c r="AW213" s="34"/>
      <c r="AX213" s="34"/>
      <c r="AY213" s="34"/>
      <c r="AZ213" s="34"/>
      <c r="BA213" s="34"/>
      <c r="BB213" s="34"/>
      <c r="BC213" s="34"/>
      <c r="BD213" s="34"/>
      <c r="BE213" s="34"/>
    </row>
    <row r="214" spans="1:57" ht="30" customHeight="1" x14ac:dyDescent="0.2">
      <c r="A214" s="59">
        <v>198</v>
      </c>
      <c r="B214" s="60">
        <f>'STUDENT NAMELIST'!B202</f>
        <v>211423243427</v>
      </c>
      <c r="C214" s="60" t="str">
        <f>'STUDENT NAMELIST'!C202</f>
        <v>2023PEC AI 298</v>
      </c>
      <c r="D214" s="61" t="str">
        <f>'STUDENT NAMELIST'!D202</f>
        <v>SREE SARAN A</v>
      </c>
      <c r="E214" s="62">
        <v>0</v>
      </c>
      <c r="F214" s="62">
        <v>1</v>
      </c>
      <c r="G214" s="62">
        <v>2</v>
      </c>
      <c r="H214" s="62">
        <v>1</v>
      </c>
      <c r="I214" s="62">
        <v>0</v>
      </c>
      <c r="J214" s="62">
        <v>0</v>
      </c>
      <c r="K214" s="62">
        <v>2</v>
      </c>
      <c r="L214" s="62">
        <v>0</v>
      </c>
      <c r="M214" s="62">
        <v>2</v>
      </c>
      <c r="N214" s="62">
        <v>1</v>
      </c>
      <c r="O214" s="68">
        <v>14</v>
      </c>
      <c r="P214" s="62"/>
      <c r="Q214" s="62">
        <v>14</v>
      </c>
      <c r="R214" s="62"/>
      <c r="S214" s="62">
        <v>14</v>
      </c>
      <c r="T214" s="62"/>
      <c r="U214" s="62">
        <v>14</v>
      </c>
      <c r="V214" s="62"/>
      <c r="W214" s="62">
        <v>14</v>
      </c>
      <c r="X214" s="62"/>
      <c r="Y214" s="62"/>
      <c r="Z214" s="62"/>
      <c r="AA214" s="67">
        <f t="shared" si="3"/>
        <v>79</v>
      </c>
      <c r="AB214" s="64">
        <f t="shared" ref="AB214:AC214" si="211">SUMIF($E$14:$N$14,"CO1",E214:N214)+IF(O214&gt;=0,SUMPRODUCT(($O$14:$Z$14="CO1")*(O214:Z214)*MOD(COLUMN($O$14:$Z$14)-COLUMN($O$14)+1,2))+SUMPRODUCT(($P$14:$Z$14="CO1")*(P214:Z214)*MOD(COLUMN($P$14:$Z$14)-COLUMN($P$14)+1,2)))</f>
        <v>32</v>
      </c>
      <c r="AC214" s="64">
        <f t="shared" si="211"/>
        <v>32</v>
      </c>
      <c r="AD214" s="64">
        <f t="shared" si="5"/>
        <v>17</v>
      </c>
      <c r="AE214" s="64">
        <f t="shared" si="6"/>
        <v>0</v>
      </c>
      <c r="AF214" s="64">
        <f t="shared" si="22"/>
        <v>0</v>
      </c>
      <c r="AG214" s="64">
        <f t="shared" si="7"/>
        <v>0</v>
      </c>
      <c r="AH214" s="44">
        <f t="shared" si="8"/>
        <v>81</v>
      </c>
      <c r="AI214" s="65">
        <f t="shared" si="13"/>
        <v>80</v>
      </c>
      <c r="AJ214" s="65">
        <f t="shared" si="14"/>
        <v>80</v>
      </c>
      <c r="AK214" s="65">
        <f t="shared" si="10"/>
        <v>85</v>
      </c>
      <c r="AL214" s="65"/>
      <c r="AM214" s="65"/>
      <c r="AN214" s="65"/>
      <c r="AO214" s="40"/>
      <c r="AP214" s="40"/>
      <c r="AQ214" s="40"/>
      <c r="AR214" s="34"/>
      <c r="AS214" s="34"/>
      <c r="AT214" s="34"/>
      <c r="AU214" s="34"/>
      <c r="AV214" s="34"/>
      <c r="AW214" s="34"/>
      <c r="AX214" s="34"/>
      <c r="AY214" s="34"/>
      <c r="AZ214" s="34"/>
      <c r="BA214" s="34"/>
      <c r="BB214" s="34"/>
      <c r="BC214" s="34"/>
      <c r="BD214" s="34"/>
      <c r="BE214" s="34"/>
    </row>
    <row r="215" spans="1:57" ht="30" customHeight="1" x14ac:dyDescent="0.2">
      <c r="A215" s="59">
        <v>199</v>
      </c>
      <c r="B215" s="60">
        <f>'STUDENT NAMELIST'!B203</f>
        <v>211423243430</v>
      </c>
      <c r="C215" s="60" t="str">
        <f>'STUDENT NAMELIST'!C203</f>
        <v>2023PEC AI 299</v>
      </c>
      <c r="D215" s="61" t="str">
        <f>'STUDENT NAMELIST'!D203</f>
        <v>SRIKANTH V P</v>
      </c>
      <c r="E215" s="62">
        <v>1</v>
      </c>
      <c r="F215" s="62">
        <v>1</v>
      </c>
      <c r="G215" s="62">
        <v>1</v>
      </c>
      <c r="H215" s="62">
        <v>2</v>
      </c>
      <c r="I215" s="62">
        <v>0</v>
      </c>
      <c r="J215" s="62">
        <v>1</v>
      </c>
      <c r="K215" s="62">
        <v>2</v>
      </c>
      <c r="L215" s="62">
        <v>1</v>
      </c>
      <c r="M215" s="62">
        <v>2</v>
      </c>
      <c r="N215" s="62">
        <v>0</v>
      </c>
      <c r="O215" s="66">
        <v>16</v>
      </c>
      <c r="P215" s="66">
        <v>0</v>
      </c>
      <c r="Q215" s="66">
        <v>0</v>
      </c>
      <c r="R215" s="66">
        <v>16</v>
      </c>
      <c r="S215" s="66">
        <v>14</v>
      </c>
      <c r="T215" s="66">
        <v>0</v>
      </c>
      <c r="U215" s="66">
        <v>16</v>
      </c>
      <c r="V215" s="66">
        <v>0</v>
      </c>
      <c r="W215" s="66">
        <v>0</v>
      </c>
      <c r="X215" s="66">
        <v>13</v>
      </c>
      <c r="Y215" s="62"/>
      <c r="Z215" s="62"/>
      <c r="AA215" s="67">
        <f t="shared" si="3"/>
        <v>86</v>
      </c>
      <c r="AB215" s="64">
        <f t="shared" ref="AB215:AC215" si="212">SUMIF($E$14:$N$14,"CO1",E215:N215)+IF(O215&gt;=0,SUMPRODUCT(($O$14:$Z$14="CO1")*(O215:Z215)*MOD(COLUMN($O$14:$Z$14)-COLUMN($O$14)+1,2))+SUMPRODUCT(($P$14:$Z$14="CO1")*(P215:Z215)*MOD(COLUMN($P$14:$Z$14)-COLUMN($P$14)+1,2)))</f>
        <v>37</v>
      </c>
      <c r="AC215" s="64">
        <f t="shared" si="212"/>
        <v>34</v>
      </c>
      <c r="AD215" s="64">
        <f t="shared" si="5"/>
        <v>15</v>
      </c>
      <c r="AE215" s="64">
        <f t="shared" si="6"/>
        <v>0</v>
      </c>
      <c r="AF215" s="64">
        <f t="shared" si="22"/>
        <v>0</v>
      </c>
      <c r="AG215" s="64">
        <f t="shared" si="7"/>
        <v>0</v>
      </c>
      <c r="AH215" s="44">
        <f t="shared" si="8"/>
        <v>86</v>
      </c>
      <c r="AI215" s="65">
        <f t="shared" si="13"/>
        <v>92.5</v>
      </c>
      <c r="AJ215" s="65">
        <f t="shared" si="14"/>
        <v>85</v>
      </c>
      <c r="AK215" s="65">
        <f t="shared" si="10"/>
        <v>75</v>
      </c>
      <c r="AL215" s="65"/>
      <c r="AM215" s="65"/>
      <c r="AN215" s="65"/>
      <c r="AO215" s="40"/>
      <c r="AP215" s="40"/>
      <c r="AQ215" s="40"/>
      <c r="AR215" s="34"/>
      <c r="AS215" s="34"/>
      <c r="AT215" s="34"/>
      <c r="AU215" s="34"/>
      <c r="AV215" s="34"/>
      <c r="AW215" s="34"/>
      <c r="AX215" s="34"/>
      <c r="AY215" s="34"/>
      <c r="AZ215" s="34"/>
      <c r="BA215" s="34"/>
      <c r="BB215" s="34"/>
      <c r="BC215" s="34"/>
      <c r="BD215" s="34"/>
      <c r="BE215" s="34"/>
    </row>
    <row r="216" spans="1:57" ht="30" customHeight="1" x14ac:dyDescent="0.2">
      <c r="A216" s="59">
        <v>200</v>
      </c>
      <c r="B216" s="60">
        <f>'STUDENT NAMELIST'!B204</f>
        <v>211423243428</v>
      </c>
      <c r="C216" s="60" t="str">
        <f>'STUDENT NAMELIST'!C204</f>
        <v>2023PEC AI 300</v>
      </c>
      <c r="D216" s="61" t="str">
        <f>'STUDENT NAMELIST'!D204</f>
        <v>SRIDHARAN S</v>
      </c>
      <c r="E216" s="62">
        <v>2</v>
      </c>
      <c r="F216" s="62">
        <v>2</v>
      </c>
      <c r="G216" s="62">
        <v>1</v>
      </c>
      <c r="H216" s="62">
        <v>0</v>
      </c>
      <c r="I216" s="62">
        <v>2</v>
      </c>
      <c r="J216" s="62">
        <v>1</v>
      </c>
      <c r="K216" s="62">
        <v>2</v>
      </c>
      <c r="L216" s="62">
        <v>0</v>
      </c>
      <c r="M216" s="62">
        <v>2</v>
      </c>
      <c r="N216" s="62">
        <v>0</v>
      </c>
      <c r="O216" s="68">
        <v>14</v>
      </c>
      <c r="P216" s="62"/>
      <c r="Q216" s="62">
        <v>14</v>
      </c>
      <c r="R216" s="62"/>
      <c r="S216" s="62">
        <v>14</v>
      </c>
      <c r="T216" s="62"/>
      <c r="U216" s="62">
        <v>14</v>
      </c>
      <c r="V216" s="62"/>
      <c r="W216" s="62">
        <v>14</v>
      </c>
      <c r="X216" s="62"/>
      <c r="Y216" s="62"/>
      <c r="Z216" s="62"/>
      <c r="AA216" s="67">
        <f t="shared" si="3"/>
        <v>82</v>
      </c>
      <c r="AB216" s="64">
        <f t="shared" ref="AB216:AC216" si="213">SUMIF($E$14:$N$14,"CO1",E216:N216)+IF(O216&gt;=0,SUMPRODUCT(($O$14:$Z$14="CO1")*(O216:Z216)*MOD(COLUMN($O$14:$Z$14)-COLUMN($O$14)+1,2))+SUMPRODUCT(($P$14:$Z$14="CO1")*(P216:Z216)*MOD(COLUMN($P$14:$Z$14)-COLUMN($P$14)+1,2)))</f>
        <v>33</v>
      </c>
      <c r="AC216" s="64">
        <f t="shared" si="213"/>
        <v>33</v>
      </c>
      <c r="AD216" s="64">
        <f t="shared" si="5"/>
        <v>16</v>
      </c>
      <c r="AE216" s="64">
        <f t="shared" si="6"/>
        <v>0</v>
      </c>
      <c r="AF216" s="64">
        <f t="shared" si="22"/>
        <v>0</v>
      </c>
      <c r="AG216" s="64">
        <f t="shared" si="7"/>
        <v>0</v>
      </c>
      <c r="AH216" s="44">
        <f t="shared" si="8"/>
        <v>82</v>
      </c>
      <c r="AI216" s="65">
        <f t="shared" si="13"/>
        <v>82.5</v>
      </c>
      <c r="AJ216" s="65">
        <f t="shared" si="14"/>
        <v>82.5</v>
      </c>
      <c r="AK216" s="65">
        <f t="shared" si="10"/>
        <v>80</v>
      </c>
      <c r="AL216" s="65"/>
      <c r="AM216" s="65"/>
      <c r="AN216" s="65"/>
      <c r="AO216" s="40"/>
      <c r="AP216" s="40"/>
      <c r="AQ216" s="40"/>
      <c r="AR216" s="34"/>
      <c r="AS216" s="34"/>
      <c r="AT216" s="34"/>
      <c r="AU216" s="34"/>
      <c r="AV216" s="34"/>
      <c r="AW216" s="34"/>
      <c r="AX216" s="34"/>
      <c r="AY216" s="34"/>
      <c r="AZ216" s="34"/>
      <c r="BA216" s="34"/>
      <c r="BB216" s="34"/>
      <c r="BC216" s="34"/>
      <c r="BD216" s="34"/>
      <c r="BE216" s="34"/>
    </row>
    <row r="217" spans="1:57" ht="30" customHeight="1" x14ac:dyDescent="0.2">
      <c r="A217" s="59">
        <v>201</v>
      </c>
      <c r="B217" s="60">
        <f>'STUDENT NAMELIST'!B205</f>
        <v>211423243429</v>
      </c>
      <c r="C217" s="60" t="str">
        <f>'STUDENT NAMELIST'!C205</f>
        <v>2023PEC AI 301</v>
      </c>
      <c r="D217" s="61" t="str">
        <f>'STUDENT NAMELIST'!D205</f>
        <v>SRIKANTH S</v>
      </c>
      <c r="E217" s="62">
        <v>2</v>
      </c>
      <c r="F217" s="62">
        <v>0</v>
      </c>
      <c r="G217" s="62">
        <v>0</v>
      </c>
      <c r="H217" s="62">
        <v>0</v>
      </c>
      <c r="I217" s="62">
        <v>0</v>
      </c>
      <c r="J217" s="62">
        <v>2</v>
      </c>
      <c r="K217" s="62">
        <v>2</v>
      </c>
      <c r="L217" s="62">
        <v>1</v>
      </c>
      <c r="M217" s="62">
        <v>1</v>
      </c>
      <c r="N217" s="62">
        <v>0</v>
      </c>
      <c r="O217" s="66">
        <v>16</v>
      </c>
      <c r="P217" s="66">
        <v>0</v>
      </c>
      <c r="Q217" s="66">
        <v>0</v>
      </c>
      <c r="R217" s="66">
        <v>16</v>
      </c>
      <c r="S217" s="66">
        <v>14</v>
      </c>
      <c r="T217" s="66">
        <v>0</v>
      </c>
      <c r="U217" s="66">
        <v>16</v>
      </c>
      <c r="V217" s="66">
        <v>0</v>
      </c>
      <c r="W217" s="66">
        <v>0</v>
      </c>
      <c r="X217" s="66">
        <v>13</v>
      </c>
      <c r="Y217" s="62"/>
      <c r="Z217" s="62"/>
      <c r="AA217" s="67">
        <f t="shared" si="3"/>
        <v>83</v>
      </c>
      <c r="AB217" s="64">
        <f t="shared" ref="AB217:AC217" si="214">SUMIF($E$14:$N$14,"CO1",E217:N217)+IF(O217&gt;=0,SUMPRODUCT(($O$14:$Z$14="CO1")*(O217:Z217)*MOD(COLUMN($O$14:$Z$14)-COLUMN($O$14)+1,2))+SUMPRODUCT(($P$14:$Z$14="CO1")*(P217:Z217)*MOD(COLUMN($P$14:$Z$14)-COLUMN($P$14)+1,2)))</f>
        <v>34</v>
      </c>
      <c r="AC217" s="64">
        <f t="shared" si="214"/>
        <v>30</v>
      </c>
      <c r="AD217" s="64">
        <f t="shared" si="5"/>
        <v>14</v>
      </c>
      <c r="AE217" s="64">
        <f t="shared" si="6"/>
        <v>0</v>
      </c>
      <c r="AF217" s="64">
        <f t="shared" si="22"/>
        <v>0</v>
      </c>
      <c r="AG217" s="64">
        <f t="shared" si="7"/>
        <v>0</v>
      </c>
      <c r="AH217" s="44">
        <f t="shared" si="8"/>
        <v>78</v>
      </c>
      <c r="AI217" s="65">
        <f t="shared" si="13"/>
        <v>85</v>
      </c>
      <c r="AJ217" s="65">
        <f t="shared" si="14"/>
        <v>75</v>
      </c>
      <c r="AK217" s="65">
        <f t="shared" si="10"/>
        <v>70</v>
      </c>
      <c r="AL217" s="65"/>
      <c r="AM217" s="65"/>
      <c r="AN217" s="65"/>
      <c r="AO217" s="40"/>
      <c r="AP217" s="40"/>
      <c r="AQ217" s="40"/>
      <c r="AR217" s="34"/>
      <c r="AS217" s="34"/>
      <c r="AT217" s="34"/>
      <c r="AU217" s="34"/>
      <c r="AV217" s="34"/>
      <c r="AW217" s="34"/>
      <c r="AX217" s="34"/>
      <c r="AY217" s="34"/>
      <c r="AZ217" s="34"/>
      <c r="BA217" s="34"/>
      <c r="BB217" s="34"/>
      <c r="BC217" s="34"/>
      <c r="BD217" s="34"/>
      <c r="BE217" s="34"/>
    </row>
    <row r="218" spans="1:57" ht="30" customHeight="1" x14ac:dyDescent="0.2">
      <c r="A218" s="59">
        <v>202</v>
      </c>
      <c r="B218" s="60">
        <f>'STUDENT NAMELIST'!B206</f>
        <v>211423243433</v>
      </c>
      <c r="C218" s="60" t="str">
        <f>'STUDENT NAMELIST'!C206</f>
        <v>2023PEC AI 302</v>
      </c>
      <c r="D218" s="61" t="str">
        <f>'STUDENT NAMELIST'!D206</f>
        <v>SRINATH K</v>
      </c>
      <c r="E218" s="62">
        <v>1</v>
      </c>
      <c r="F218" s="62">
        <v>2</v>
      </c>
      <c r="G218" s="62">
        <v>2</v>
      </c>
      <c r="H218" s="62">
        <v>1</v>
      </c>
      <c r="I218" s="62">
        <v>0</v>
      </c>
      <c r="J218" s="62">
        <v>2</v>
      </c>
      <c r="K218" s="62">
        <v>0</v>
      </c>
      <c r="L218" s="62">
        <v>2</v>
      </c>
      <c r="M218" s="62">
        <v>1</v>
      </c>
      <c r="N218" s="62">
        <v>2</v>
      </c>
      <c r="O218" s="68">
        <v>14</v>
      </c>
      <c r="P218" s="62"/>
      <c r="Q218" s="62">
        <v>14</v>
      </c>
      <c r="R218" s="62"/>
      <c r="S218" s="62">
        <v>14</v>
      </c>
      <c r="T218" s="62"/>
      <c r="U218" s="62">
        <v>14</v>
      </c>
      <c r="V218" s="62"/>
      <c r="W218" s="62">
        <v>14</v>
      </c>
      <c r="X218" s="62"/>
      <c r="Y218" s="62"/>
      <c r="Z218" s="62"/>
      <c r="AA218" s="67">
        <f t="shared" si="3"/>
        <v>83</v>
      </c>
      <c r="AB218" s="64">
        <f t="shared" ref="AB218:AC218" si="215">SUMIF($E$14:$N$14,"CO1",E218:N218)+IF(O218&gt;=0,SUMPRODUCT(($O$14:$Z$14="CO1")*(O218:Z218)*MOD(COLUMN($O$14:$Z$14)-COLUMN($O$14)+1,2))+SUMPRODUCT(($P$14:$Z$14="CO1")*(P218:Z218)*MOD(COLUMN($P$14:$Z$14)-COLUMN($P$14)+1,2)))</f>
        <v>34</v>
      </c>
      <c r="AC218" s="64">
        <f t="shared" si="215"/>
        <v>33</v>
      </c>
      <c r="AD218" s="64">
        <f t="shared" si="5"/>
        <v>17</v>
      </c>
      <c r="AE218" s="64">
        <f t="shared" si="6"/>
        <v>0</v>
      </c>
      <c r="AF218" s="64">
        <f t="shared" si="22"/>
        <v>0</v>
      </c>
      <c r="AG218" s="64">
        <f t="shared" si="7"/>
        <v>0</v>
      </c>
      <c r="AH218" s="44">
        <f t="shared" si="8"/>
        <v>84</v>
      </c>
      <c r="AI218" s="65">
        <f t="shared" si="13"/>
        <v>85</v>
      </c>
      <c r="AJ218" s="65">
        <f t="shared" si="14"/>
        <v>82.5</v>
      </c>
      <c r="AK218" s="65">
        <f t="shared" si="10"/>
        <v>85</v>
      </c>
      <c r="AL218" s="65"/>
      <c r="AM218" s="65"/>
      <c r="AN218" s="65"/>
      <c r="AO218" s="40"/>
      <c r="AP218" s="40"/>
      <c r="AQ218" s="40"/>
      <c r="AR218" s="34"/>
      <c r="AS218" s="34"/>
      <c r="AT218" s="34"/>
      <c r="AU218" s="34"/>
      <c r="AV218" s="34"/>
      <c r="AW218" s="34"/>
      <c r="AX218" s="34"/>
      <c r="AY218" s="34"/>
      <c r="AZ218" s="34"/>
      <c r="BA218" s="34"/>
      <c r="BB218" s="34"/>
      <c r="BC218" s="34"/>
      <c r="BD218" s="34"/>
      <c r="BE218" s="34"/>
    </row>
    <row r="219" spans="1:57" ht="30" customHeight="1" x14ac:dyDescent="0.2">
      <c r="A219" s="59">
        <v>203</v>
      </c>
      <c r="B219" s="60">
        <f>'STUDENT NAMELIST'!B207</f>
        <v>211423243435</v>
      </c>
      <c r="C219" s="60" t="str">
        <f>'STUDENT NAMELIST'!C207</f>
        <v>2023PEC AI 303</v>
      </c>
      <c r="D219" s="61" t="str">
        <f>'STUDENT NAMELIST'!D207</f>
        <v>SRINIVASAN S S</v>
      </c>
      <c r="E219" s="62">
        <v>1</v>
      </c>
      <c r="F219" s="62">
        <v>2</v>
      </c>
      <c r="G219" s="62">
        <v>1</v>
      </c>
      <c r="H219" s="62">
        <v>1</v>
      </c>
      <c r="I219" s="62">
        <v>2</v>
      </c>
      <c r="J219" s="62">
        <v>1</v>
      </c>
      <c r="K219" s="62">
        <v>1</v>
      </c>
      <c r="L219" s="62">
        <v>1</v>
      </c>
      <c r="M219" s="62">
        <v>2</v>
      </c>
      <c r="N219" s="62">
        <v>2</v>
      </c>
      <c r="O219" s="68">
        <v>14</v>
      </c>
      <c r="P219" s="62"/>
      <c r="Q219" s="62">
        <v>14</v>
      </c>
      <c r="R219" s="62"/>
      <c r="S219" s="62">
        <v>14</v>
      </c>
      <c r="T219" s="62"/>
      <c r="U219" s="62">
        <v>14</v>
      </c>
      <c r="V219" s="62"/>
      <c r="W219" s="62">
        <v>14</v>
      </c>
      <c r="X219" s="62"/>
      <c r="Y219" s="62"/>
      <c r="Z219" s="62"/>
      <c r="AA219" s="67">
        <f t="shared" si="3"/>
        <v>84</v>
      </c>
      <c r="AB219" s="64">
        <f t="shared" ref="AB219:AC219" si="216">SUMIF($E$14:$N$14,"CO1",E219:N219)+IF(O219&gt;=0,SUMPRODUCT(($O$14:$Z$14="CO1")*(O219:Z219)*MOD(COLUMN($O$14:$Z$14)-COLUMN($O$14)+1,2))+SUMPRODUCT(($P$14:$Z$14="CO1")*(P219:Z219)*MOD(COLUMN($P$14:$Z$14)-COLUMN($P$14)+1,2)))</f>
        <v>33</v>
      </c>
      <c r="AC219" s="64">
        <f t="shared" si="216"/>
        <v>34</v>
      </c>
      <c r="AD219" s="64">
        <f t="shared" si="5"/>
        <v>18</v>
      </c>
      <c r="AE219" s="64">
        <f t="shared" si="6"/>
        <v>0</v>
      </c>
      <c r="AF219" s="64">
        <f t="shared" si="22"/>
        <v>0</v>
      </c>
      <c r="AG219" s="64">
        <f t="shared" si="7"/>
        <v>0</v>
      </c>
      <c r="AH219" s="44">
        <f t="shared" si="8"/>
        <v>85</v>
      </c>
      <c r="AI219" s="65">
        <f t="shared" si="13"/>
        <v>82.5</v>
      </c>
      <c r="AJ219" s="65">
        <f t="shared" si="14"/>
        <v>85</v>
      </c>
      <c r="AK219" s="65">
        <f t="shared" si="10"/>
        <v>90</v>
      </c>
      <c r="AL219" s="65"/>
      <c r="AM219" s="65"/>
      <c r="AN219" s="65"/>
      <c r="AO219" s="40"/>
      <c r="AP219" s="40"/>
      <c r="AQ219" s="40"/>
      <c r="AR219" s="34"/>
      <c r="AS219" s="34"/>
      <c r="AT219" s="34"/>
      <c r="AU219" s="34"/>
      <c r="AV219" s="34"/>
      <c r="AW219" s="34"/>
      <c r="AX219" s="34"/>
      <c r="AY219" s="34"/>
      <c r="AZ219" s="34"/>
      <c r="BA219" s="34"/>
      <c r="BB219" s="34"/>
      <c r="BC219" s="34"/>
      <c r="BD219" s="34"/>
      <c r="BE219" s="34"/>
    </row>
    <row r="220" spans="1:57" ht="30" customHeight="1" x14ac:dyDescent="0.2">
      <c r="A220" s="59">
        <v>204</v>
      </c>
      <c r="B220" s="60">
        <f>'STUDENT NAMELIST'!B208</f>
        <v>211423243436</v>
      </c>
      <c r="C220" s="60" t="str">
        <f>'STUDENT NAMELIST'!C208</f>
        <v>2023PEC AI 304</v>
      </c>
      <c r="D220" s="61" t="str">
        <f>'STUDENT NAMELIST'!D208</f>
        <v>SRIPARTHASARATHY R</v>
      </c>
      <c r="E220" s="62">
        <v>1</v>
      </c>
      <c r="F220" s="62">
        <v>2</v>
      </c>
      <c r="G220" s="62">
        <v>1</v>
      </c>
      <c r="H220" s="62">
        <v>0</v>
      </c>
      <c r="I220" s="62">
        <v>1</v>
      </c>
      <c r="J220" s="62">
        <v>1</v>
      </c>
      <c r="K220" s="62">
        <v>2</v>
      </c>
      <c r="L220" s="62">
        <v>2</v>
      </c>
      <c r="M220" s="62">
        <v>0</v>
      </c>
      <c r="N220" s="62">
        <v>2</v>
      </c>
      <c r="O220" s="68">
        <v>12</v>
      </c>
      <c r="P220" s="62"/>
      <c r="Q220" s="62">
        <v>12</v>
      </c>
      <c r="R220" s="62"/>
      <c r="S220" s="62">
        <v>14</v>
      </c>
      <c r="T220" s="62"/>
      <c r="U220" s="62">
        <v>15</v>
      </c>
      <c r="V220" s="62"/>
      <c r="W220" s="62">
        <v>16</v>
      </c>
      <c r="X220" s="62"/>
      <c r="Y220" s="62"/>
      <c r="Z220" s="62"/>
      <c r="AA220" s="67">
        <f t="shared" si="3"/>
        <v>81</v>
      </c>
      <c r="AB220" s="64">
        <f t="shared" ref="AB220:AC220" si="217">SUMIF($E$14:$N$14,"CO1",E220:N220)+IF(O220&gt;=0,SUMPRODUCT(($O$14:$Z$14="CO1")*(O220:Z220)*MOD(COLUMN($O$14:$Z$14)-COLUMN($O$14)+1,2))+SUMPRODUCT(($P$14:$Z$14="CO1")*(P220:Z220)*MOD(COLUMN($P$14:$Z$14)-COLUMN($P$14)+1,2)))</f>
        <v>28</v>
      </c>
      <c r="AC220" s="64">
        <f t="shared" si="217"/>
        <v>30</v>
      </c>
      <c r="AD220" s="64">
        <f t="shared" si="5"/>
        <v>18</v>
      </c>
      <c r="AE220" s="64">
        <f t="shared" si="6"/>
        <v>0</v>
      </c>
      <c r="AF220" s="64">
        <f t="shared" si="22"/>
        <v>0</v>
      </c>
      <c r="AG220" s="64">
        <f t="shared" si="7"/>
        <v>0</v>
      </c>
      <c r="AH220" s="44">
        <f t="shared" si="8"/>
        <v>76</v>
      </c>
      <c r="AI220" s="65">
        <f t="shared" si="13"/>
        <v>70</v>
      </c>
      <c r="AJ220" s="65">
        <f t="shared" si="14"/>
        <v>75</v>
      </c>
      <c r="AK220" s="65">
        <f t="shared" si="10"/>
        <v>90</v>
      </c>
      <c r="AL220" s="65"/>
      <c r="AM220" s="65"/>
      <c r="AN220" s="65"/>
      <c r="AO220" s="40"/>
      <c r="AP220" s="40"/>
      <c r="AQ220" s="40"/>
      <c r="AR220" s="34"/>
      <c r="AS220" s="34"/>
      <c r="AT220" s="34"/>
      <c r="AU220" s="34"/>
      <c r="AV220" s="34"/>
      <c r="AW220" s="34"/>
      <c r="AX220" s="34"/>
      <c r="AY220" s="34"/>
      <c r="AZ220" s="34"/>
      <c r="BA220" s="34"/>
      <c r="BB220" s="34"/>
      <c r="BC220" s="34"/>
      <c r="BD220" s="34"/>
      <c r="BE220" s="34"/>
    </row>
    <row r="221" spans="1:57" ht="30" customHeight="1" x14ac:dyDescent="0.2">
      <c r="A221" s="59">
        <v>205</v>
      </c>
      <c r="B221" s="60">
        <f>'STUDENT NAMELIST'!B209</f>
        <v>211423243437</v>
      </c>
      <c r="C221" s="60" t="str">
        <f>'STUDENT NAMELIST'!C209</f>
        <v>2023PEC AI 305</v>
      </c>
      <c r="D221" s="61" t="str">
        <f>'STUDENT NAMELIST'!D209</f>
        <v>SRIRAM S</v>
      </c>
      <c r="E221" s="62">
        <v>1</v>
      </c>
      <c r="F221" s="62">
        <v>0</v>
      </c>
      <c r="G221" s="62">
        <v>0</v>
      </c>
      <c r="H221" s="62">
        <v>2</v>
      </c>
      <c r="I221" s="62">
        <v>2</v>
      </c>
      <c r="J221" s="62">
        <v>1</v>
      </c>
      <c r="K221" s="62">
        <v>1</v>
      </c>
      <c r="L221" s="62">
        <v>0</v>
      </c>
      <c r="M221" s="62">
        <v>0</v>
      </c>
      <c r="N221" s="62">
        <v>0</v>
      </c>
      <c r="O221" s="66">
        <v>16</v>
      </c>
      <c r="P221" s="66">
        <v>0</v>
      </c>
      <c r="Q221" s="66">
        <v>0</v>
      </c>
      <c r="R221" s="66">
        <v>16</v>
      </c>
      <c r="S221" s="66">
        <v>14</v>
      </c>
      <c r="T221" s="66">
        <v>0</v>
      </c>
      <c r="U221" s="66">
        <v>16</v>
      </c>
      <c r="V221" s="66">
        <v>0</v>
      </c>
      <c r="W221" s="66">
        <v>0</v>
      </c>
      <c r="X221" s="66">
        <v>13</v>
      </c>
      <c r="Y221" s="62"/>
      <c r="Z221" s="62"/>
      <c r="AA221" s="67">
        <f t="shared" si="3"/>
        <v>82</v>
      </c>
      <c r="AB221" s="64">
        <f t="shared" ref="AB221:AC221" si="218">SUMIF($E$14:$N$14,"CO1",E221:N221)+IF(O221&gt;=0,SUMPRODUCT(($O$14:$Z$14="CO1")*(O221:Z221)*MOD(COLUMN($O$14:$Z$14)-COLUMN($O$14)+1,2))+SUMPRODUCT(($P$14:$Z$14="CO1")*(P221:Z221)*MOD(COLUMN($P$14:$Z$14)-COLUMN($P$14)+1,2)))</f>
        <v>35</v>
      </c>
      <c r="AC221" s="64">
        <f t="shared" si="218"/>
        <v>34</v>
      </c>
      <c r="AD221" s="64">
        <f t="shared" si="5"/>
        <v>13</v>
      </c>
      <c r="AE221" s="64">
        <f t="shared" si="6"/>
        <v>0</v>
      </c>
      <c r="AF221" s="64">
        <f t="shared" si="22"/>
        <v>0</v>
      </c>
      <c r="AG221" s="64">
        <f t="shared" si="7"/>
        <v>0</v>
      </c>
      <c r="AH221" s="44">
        <f t="shared" si="8"/>
        <v>82</v>
      </c>
      <c r="AI221" s="65">
        <f t="shared" si="13"/>
        <v>87.5</v>
      </c>
      <c r="AJ221" s="65">
        <f t="shared" si="14"/>
        <v>85</v>
      </c>
      <c r="AK221" s="65">
        <f t="shared" si="10"/>
        <v>65</v>
      </c>
      <c r="AL221" s="65"/>
      <c r="AM221" s="65"/>
      <c r="AN221" s="65"/>
      <c r="AO221" s="40"/>
      <c r="AP221" s="40"/>
      <c r="AQ221" s="40"/>
      <c r="AR221" s="34"/>
      <c r="AS221" s="34"/>
      <c r="AT221" s="34"/>
      <c r="AU221" s="34"/>
      <c r="AV221" s="34"/>
      <c r="AW221" s="34"/>
      <c r="AX221" s="34"/>
      <c r="AY221" s="34"/>
      <c r="AZ221" s="34"/>
      <c r="BA221" s="34"/>
      <c r="BB221" s="34"/>
      <c r="BC221" s="34"/>
      <c r="BD221" s="34"/>
      <c r="BE221" s="34"/>
    </row>
    <row r="222" spans="1:57" ht="30" customHeight="1" x14ac:dyDescent="0.2">
      <c r="A222" s="59">
        <v>206</v>
      </c>
      <c r="B222" s="60">
        <f>'STUDENT NAMELIST'!B210</f>
        <v>211423243441</v>
      </c>
      <c r="C222" s="60" t="str">
        <f>'STUDENT NAMELIST'!C210</f>
        <v>2023PEC AI 306</v>
      </c>
      <c r="D222" s="61" t="str">
        <f>'STUDENT NAMELIST'!D210</f>
        <v>SUDHARSAN R</v>
      </c>
      <c r="E222" s="62">
        <v>0</v>
      </c>
      <c r="F222" s="62">
        <v>0</v>
      </c>
      <c r="G222" s="62">
        <v>0</v>
      </c>
      <c r="H222" s="62">
        <v>1</v>
      </c>
      <c r="I222" s="62">
        <v>2</v>
      </c>
      <c r="J222" s="62">
        <v>1</v>
      </c>
      <c r="K222" s="62">
        <v>2</v>
      </c>
      <c r="L222" s="62">
        <v>1</v>
      </c>
      <c r="M222" s="62">
        <v>1</v>
      </c>
      <c r="N222" s="62">
        <v>0</v>
      </c>
      <c r="O222" s="68"/>
      <c r="P222" s="62">
        <v>11</v>
      </c>
      <c r="Q222" s="62"/>
      <c r="R222" s="62">
        <v>14</v>
      </c>
      <c r="S222" s="62"/>
      <c r="T222" s="62">
        <v>14</v>
      </c>
      <c r="U222" s="62"/>
      <c r="V222" s="62">
        <v>16</v>
      </c>
      <c r="W222" s="62">
        <v>14</v>
      </c>
      <c r="X222" s="62"/>
      <c r="Y222" s="62"/>
      <c r="Z222" s="62"/>
      <c r="AA222" s="67">
        <f t="shared" si="3"/>
        <v>77</v>
      </c>
      <c r="AB222" s="64">
        <f t="shared" ref="AB222:AC222" si="219">SUMIF($E$14:$N$14,"CO1",E222:N222)+IF(O222&gt;=0,SUMPRODUCT(($O$14:$Z$14="CO1")*(O222:Z222)*MOD(COLUMN($O$14:$Z$14)-COLUMN($O$14)+1,2))+SUMPRODUCT(($P$14:$Z$14="CO1")*(P222:Z222)*MOD(COLUMN($P$14:$Z$14)-COLUMN($P$14)+1,2)))</f>
        <v>26</v>
      </c>
      <c r="AC222" s="64">
        <f t="shared" si="219"/>
        <v>28</v>
      </c>
      <c r="AD222" s="64">
        <f t="shared" si="5"/>
        <v>15</v>
      </c>
      <c r="AE222" s="64">
        <f t="shared" si="6"/>
        <v>0</v>
      </c>
      <c r="AF222" s="64">
        <f t="shared" si="22"/>
        <v>0</v>
      </c>
      <c r="AG222" s="64">
        <f t="shared" si="7"/>
        <v>0</v>
      </c>
      <c r="AH222" s="44">
        <f t="shared" si="8"/>
        <v>69</v>
      </c>
      <c r="AI222" s="65">
        <f t="shared" si="13"/>
        <v>65</v>
      </c>
      <c r="AJ222" s="65">
        <f t="shared" si="14"/>
        <v>70</v>
      </c>
      <c r="AK222" s="65">
        <f t="shared" si="10"/>
        <v>75</v>
      </c>
      <c r="AL222" s="65"/>
      <c r="AM222" s="65"/>
      <c r="AN222" s="65"/>
      <c r="AO222" s="40"/>
      <c r="AP222" s="40"/>
      <c r="AQ222" s="40"/>
      <c r="AR222" s="34"/>
      <c r="AS222" s="34"/>
      <c r="AT222" s="34"/>
      <c r="AU222" s="34"/>
      <c r="AV222" s="34"/>
      <c r="AW222" s="34"/>
      <c r="AX222" s="34"/>
      <c r="AY222" s="34"/>
      <c r="AZ222" s="34"/>
      <c r="BA222" s="34"/>
      <c r="BB222" s="34"/>
      <c r="BC222" s="34"/>
      <c r="BD222" s="34"/>
      <c r="BE222" s="34"/>
    </row>
    <row r="223" spans="1:57" ht="30" customHeight="1" x14ac:dyDescent="0.2">
      <c r="A223" s="59">
        <v>208</v>
      </c>
      <c r="B223" s="60">
        <f>'STUDENT NAMELIST'!B211</f>
        <v>211423243442</v>
      </c>
      <c r="C223" s="60" t="str">
        <f>'STUDENT NAMELIST'!C211</f>
        <v>2023PEC AI 307</v>
      </c>
      <c r="D223" s="61" t="str">
        <f>'STUDENT NAMELIST'!D211</f>
        <v>SUDHARSHAN R</v>
      </c>
      <c r="E223" s="62">
        <v>1</v>
      </c>
      <c r="F223" s="62">
        <v>2</v>
      </c>
      <c r="G223" s="62">
        <v>2</v>
      </c>
      <c r="H223" s="62">
        <v>1</v>
      </c>
      <c r="I223" s="62">
        <v>2</v>
      </c>
      <c r="J223" s="62">
        <v>1</v>
      </c>
      <c r="K223" s="62">
        <v>1</v>
      </c>
      <c r="L223" s="62">
        <v>0</v>
      </c>
      <c r="M223" s="62">
        <v>2</v>
      </c>
      <c r="N223" s="62">
        <v>0</v>
      </c>
      <c r="O223" s="68">
        <v>15</v>
      </c>
      <c r="P223" s="62"/>
      <c r="Q223" s="62">
        <v>14</v>
      </c>
      <c r="R223" s="62"/>
      <c r="S223" s="62"/>
      <c r="T223" s="62">
        <v>16</v>
      </c>
      <c r="U223" s="62"/>
      <c r="V223" s="62">
        <v>16</v>
      </c>
      <c r="W223" s="62"/>
      <c r="X223" s="62">
        <v>16</v>
      </c>
      <c r="Y223" s="62"/>
      <c r="Z223" s="62"/>
      <c r="AA223" s="67">
        <f t="shared" si="3"/>
        <v>89</v>
      </c>
      <c r="AB223" s="64">
        <f t="shared" ref="AB223:AC223" si="220">SUMIF($E$14:$N$14,"CO1",E223:N223)+IF(O223&gt;=0,SUMPRODUCT(($O$14:$Z$14="CO1")*(O223:Z223)*MOD(COLUMN($O$14:$Z$14)-COLUMN($O$14)+1,2))+SUMPRODUCT(($P$14:$Z$14="CO1")*(P223:Z223)*MOD(COLUMN($P$14:$Z$14)-COLUMN($P$14)+1,2)))</f>
        <v>35</v>
      </c>
      <c r="AC223" s="64">
        <f t="shared" si="220"/>
        <v>21</v>
      </c>
      <c r="AD223" s="64">
        <f t="shared" si="5"/>
        <v>18</v>
      </c>
      <c r="AE223" s="64">
        <f t="shared" si="6"/>
        <v>0</v>
      </c>
      <c r="AF223" s="64">
        <f t="shared" si="22"/>
        <v>0</v>
      </c>
      <c r="AG223" s="64">
        <f t="shared" si="7"/>
        <v>0</v>
      </c>
      <c r="AH223" s="44">
        <f t="shared" si="8"/>
        <v>74</v>
      </c>
      <c r="AI223" s="65">
        <f t="shared" si="13"/>
        <v>87.5</v>
      </c>
      <c r="AJ223" s="65">
        <f t="shared" si="14"/>
        <v>52.5</v>
      </c>
      <c r="AK223" s="65">
        <f t="shared" si="10"/>
        <v>90</v>
      </c>
      <c r="AL223" s="65"/>
      <c r="AM223" s="65"/>
      <c r="AN223" s="65"/>
      <c r="AO223" s="40"/>
      <c r="AP223" s="40"/>
      <c r="AQ223" s="40"/>
      <c r="AR223" s="34"/>
      <c r="AS223" s="34"/>
      <c r="AT223" s="34"/>
      <c r="AU223" s="34"/>
      <c r="AV223" s="34"/>
      <c r="AW223" s="34"/>
      <c r="AX223" s="34"/>
      <c r="AY223" s="34"/>
      <c r="AZ223" s="34"/>
      <c r="BA223" s="34"/>
      <c r="BB223" s="34"/>
      <c r="BC223" s="34"/>
      <c r="BD223" s="34"/>
      <c r="BE223" s="34"/>
    </row>
    <row r="224" spans="1:57" ht="30" customHeight="1" x14ac:dyDescent="0.2">
      <c r="A224" s="59">
        <v>208</v>
      </c>
      <c r="B224" s="60">
        <f>'STUDENT NAMELIST'!B212</f>
        <v>211423243443</v>
      </c>
      <c r="C224" s="60" t="str">
        <f>'STUDENT NAMELIST'!C212</f>
        <v>2023PEC AI 308</v>
      </c>
      <c r="D224" s="61" t="str">
        <f>'STUDENT NAMELIST'!D212</f>
        <v>SUJITH KUMAR C</v>
      </c>
      <c r="E224" s="62">
        <v>1</v>
      </c>
      <c r="F224" s="62">
        <v>1</v>
      </c>
      <c r="G224" s="62">
        <v>0</v>
      </c>
      <c r="H224" s="62">
        <v>2</v>
      </c>
      <c r="I224" s="62">
        <v>0</v>
      </c>
      <c r="J224" s="62">
        <v>2</v>
      </c>
      <c r="K224" s="62">
        <v>1</v>
      </c>
      <c r="L224" s="62">
        <v>0</v>
      </c>
      <c r="M224" s="62">
        <v>0</v>
      </c>
      <c r="N224" s="62">
        <v>0</v>
      </c>
      <c r="O224" s="68"/>
      <c r="P224" s="62">
        <v>15</v>
      </c>
      <c r="Q224" s="62"/>
      <c r="R224" s="62">
        <v>16</v>
      </c>
      <c r="S224" s="62"/>
      <c r="T224" s="62">
        <v>12</v>
      </c>
      <c r="U224" s="62">
        <v>16</v>
      </c>
      <c r="V224" s="62"/>
      <c r="W224" s="62">
        <v>16</v>
      </c>
      <c r="X224" s="62"/>
      <c r="Y224" s="62"/>
      <c r="Z224" s="62"/>
      <c r="AA224" s="67">
        <f t="shared" si="3"/>
        <v>82</v>
      </c>
      <c r="AB224" s="64">
        <f t="shared" ref="AB224:AC224" si="221">SUMIF($E$14:$N$14,"CO1",E224:N224)+IF(O224&gt;=0,SUMPRODUCT(($O$14:$Z$14="CO1")*(O224:Z224)*MOD(COLUMN($O$14:$Z$14)-COLUMN($O$14)+1,2))+SUMPRODUCT(($P$14:$Z$14="CO1")*(P224:Z224)*MOD(COLUMN($P$14:$Z$14)-COLUMN($P$14)+1,2)))</f>
        <v>35</v>
      </c>
      <c r="AC224" s="64">
        <f t="shared" si="221"/>
        <v>34</v>
      </c>
      <c r="AD224" s="64">
        <f t="shared" si="5"/>
        <v>16</v>
      </c>
      <c r="AE224" s="64">
        <f t="shared" si="6"/>
        <v>0</v>
      </c>
      <c r="AF224" s="64">
        <f t="shared" si="22"/>
        <v>0</v>
      </c>
      <c r="AG224" s="64">
        <f t="shared" si="7"/>
        <v>0</v>
      </c>
      <c r="AH224" s="44">
        <f t="shared" si="8"/>
        <v>85</v>
      </c>
      <c r="AI224" s="65">
        <f t="shared" si="13"/>
        <v>87.5</v>
      </c>
      <c r="AJ224" s="65">
        <f t="shared" si="14"/>
        <v>85</v>
      </c>
      <c r="AK224" s="65">
        <f t="shared" si="10"/>
        <v>80</v>
      </c>
      <c r="AL224" s="65"/>
      <c r="AM224" s="65"/>
      <c r="AN224" s="65"/>
      <c r="AO224" s="40"/>
      <c r="AP224" s="40"/>
      <c r="AQ224" s="40"/>
      <c r="AR224" s="34"/>
      <c r="AS224" s="34"/>
      <c r="AT224" s="34"/>
      <c r="AU224" s="34"/>
      <c r="AV224" s="34"/>
      <c r="AW224" s="34"/>
      <c r="AX224" s="34"/>
      <c r="AY224" s="34"/>
      <c r="AZ224" s="34"/>
      <c r="BA224" s="34"/>
      <c r="BB224" s="34"/>
      <c r="BC224" s="34"/>
      <c r="BD224" s="34"/>
      <c r="BE224" s="34"/>
    </row>
    <row r="225" spans="1:57" ht="30" customHeight="1" x14ac:dyDescent="0.2">
      <c r="A225" s="59">
        <v>209</v>
      </c>
      <c r="B225" s="60">
        <f>'STUDENT NAMELIST'!B213</f>
        <v>211423243444</v>
      </c>
      <c r="C225" s="60" t="str">
        <f>'STUDENT NAMELIST'!C213</f>
        <v>2023PEC AI 309</v>
      </c>
      <c r="D225" s="61" t="str">
        <f>'STUDENT NAMELIST'!D213</f>
        <v>SUNIL S</v>
      </c>
      <c r="E225" s="62">
        <v>1</v>
      </c>
      <c r="F225" s="62">
        <v>2</v>
      </c>
      <c r="G225" s="62">
        <v>0</v>
      </c>
      <c r="H225" s="62">
        <v>0</v>
      </c>
      <c r="I225" s="62">
        <v>2</v>
      </c>
      <c r="J225" s="62">
        <v>0</v>
      </c>
      <c r="K225" s="62">
        <v>0</v>
      </c>
      <c r="L225" s="62">
        <v>1</v>
      </c>
      <c r="M225" s="62">
        <v>2</v>
      </c>
      <c r="N225" s="62">
        <v>2</v>
      </c>
      <c r="O225" s="68"/>
      <c r="P225" s="62">
        <v>14</v>
      </c>
      <c r="Q225" s="62"/>
      <c r="R225" s="62">
        <v>15</v>
      </c>
      <c r="S225" s="62">
        <v>16</v>
      </c>
      <c r="T225" s="62"/>
      <c r="U225" s="62"/>
      <c r="V225" s="62">
        <v>15</v>
      </c>
      <c r="W225" s="62"/>
      <c r="X225" s="62">
        <v>15</v>
      </c>
      <c r="Y225" s="62"/>
      <c r="Z225" s="62"/>
      <c r="AA225" s="67">
        <f t="shared" si="3"/>
        <v>85</v>
      </c>
      <c r="AB225" s="64">
        <f t="shared" ref="AB225:AC225" si="222">SUMIF($E$14:$N$14,"CO1",E225:N225)+IF(O225&gt;=0,SUMPRODUCT(($O$14:$Z$14="CO1")*(O225:Z225)*MOD(COLUMN($O$14:$Z$14)-COLUMN($O$14)+1,2))+SUMPRODUCT(($P$14:$Z$14="CO1")*(P225:Z225)*MOD(COLUMN($P$14:$Z$14)-COLUMN($P$14)+1,2)))</f>
        <v>32</v>
      </c>
      <c r="AC225" s="64">
        <f t="shared" si="222"/>
        <v>49</v>
      </c>
      <c r="AD225" s="64">
        <f t="shared" si="5"/>
        <v>19</v>
      </c>
      <c r="AE225" s="64">
        <f t="shared" si="6"/>
        <v>0</v>
      </c>
      <c r="AF225" s="64">
        <f t="shared" si="22"/>
        <v>0</v>
      </c>
      <c r="AG225" s="64">
        <f t="shared" si="7"/>
        <v>0</v>
      </c>
      <c r="AH225" s="44">
        <f t="shared" si="8"/>
        <v>100</v>
      </c>
      <c r="AI225" s="65">
        <f t="shared" si="13"/>
        <v>80</v>
      </c>
      <c r="AJ225" s="65">
        <f t="shared" si="14"/>
        <v>122.50000000000001</v>
      </c>
      <c r="AK225" s="65">
        <f t="shared" si="10"/>
        <v>95</v>
      </c>
      <c r="AL225" s="65"/>
      <c r="AM225" s="65"/>
      <c r="AN225" s="65"/>
      <c r="AO225" s="40"/>
      <c r="AP225" s="40"/>
      <c r="AQ225" s="40"/>
      <c r="AR225" s="34"/>
      <c r="AS225" s="34"/>
      <c r="AT225" s="34"/>
      <c r="AU225" s="34"/>
      <c r="AV225" s="34"/>
      <c r="AW225" s="34"/>
      <c r="AX225" s="34"/>
      <c r="AY225" s="34"/>
      <c r="AZ225" s="34"/>
      <c r="BA225" s="34"/>
      <c r="BB225" s="34"/>
      <c r="BC225" s="34"/>
      <c r="BD225" s="34"/>
      <c r="BE225" s="34"/>
    </row>
    <row r="226" spans="1:57" ht="30" customHeight="1" x14ac:dyDescent="0.2">
      <c r="A226" s="59">
        <v>210</v>
      </c>
      <c r="B226" s="60">
        <f>'STUDENT NAMELIST'!B214</f>
        <v>211423243445</v>
      </c>
      <c r="C226" s="60" t="str">
        <f>'STUDENT NAMELIST'!C214</f>
        <v>2023PEC AI 310</v>
      </c>
      <c r="D226" s="61" t="str">
        <f>'STUDENT NAMELIST'!D214</f>
        <v>SURENDHAR R A</v>
      </c>
      <c r="E226" s="62">
        <v>0</v>
      </c>
      <c r="F226" s="62">
        <v>2</v>
      </c>
      <c r="G226" s="62">
        <v>1</v>
      </c>
      <c r="H226" s="62">
        <v>1</v>
      </c>
      <c r="I226" s="62">
        <v>1</v>
      </c>
      <c r="J226" s="62">
        <v>1</v>
      </c>
      <c r="K226" s="62">
        <v>1</v>
      </c>
      <c r="L226" s="62">
        <v>2</v>
      </c>
      <c r="M226" s="62">
        <v>2</v>
      </c>
      <c r="N226" s="62">
        <v>0</v>
      </c>
      <c r="O226" s="68"/>
      <c r="P226" s="62">
        <v>14</v>
      </c>
      <c r="Q226" s="62"/>
      <c r="R226" s="62">
        <v>15</v>
      </c>
      <c r="S226" s="62">
        <v>16</v>
      </c>
      <c r="T226" s="62"/>
      <c r="U226" s="62"/>
      <c r="V226" s="62">
        <v>15</v>
      </c>
      <c r="W226" s="62"/>
      <c r="X226" s="62">
        <v>15</v>
      </c>
      <c r="Y226" s="62"/>
      <c r="Z226" s="62"/>
      <c r="AA226" s="67">
        <f t="shared" si="3"/>
        <v>86</v>
      </c>
      <c r="AB226" s="64">
        <f t="shared" ref="AB226:AC226" si="223">SUMIF($E$14:$N$14,"CO1",E226:N226)+IF(O226&gt;=0,SUMPRODUCT(($O$14:$Z$14="CO1")*(O226:Z226)*MOD(COLUMN($O$14:$Z$14)-COLUMN($O$14)+1,2))+SUMPRODUCT(($P$14:$Z$14="CO1")*(P226:Z226)*MOD(COLUMN($P$14:$Z$14)-COLUMN($P$14)+1,2)))</f>
        <v>33</v>
      </c>
      <c r="AC226" s="64">
        <f t="shared" si="223"/>
        <v>50</v>
      </c>
      <c r="AD226" s="64">
        <f t="shared" si="5"/>
        <v>17</v>
      </c>
      <c r="AE226" s="64">
        <f t="shared" si="6"/>
        <v>0</v>
      </c>
      <c r="AF226" s="64">
        <f t="shared" si="22"/>
        <v>0</v>
      </c>
      <c r="AG226" s="64">
        <f t="shared" si="7"/>
        <v>0</v>
      </c>
      <c r="AH226" s="44">
        <f t="shared" si="8"/>
        <v>100</v>
      </c>
      <c r="AI226" s="65">
        <f t="shared" si="13"/>
        <v>82.5</v>
      </c>
      <c r="AJ226" s="65">
        <f t="shared" si="14"/>
        <v>125</v>
      </c>
      <c r="AK226" s="65">
        <f t="shared" si="10"/>
        <v>85</v>
      </c>
      <c r="AL226" s="65"/>
      <c r="AM226" s="65"/>
      <c r="AN226" s="65"/>
      <c r="AO226" s="40"/>
      <c r="AP226" s="40"/>
      <c r="AQ226" s="40"/>
      <c r="AR226" s="34"/>
      <c r="AS226" s="34"/>
      <c r="AT226" s="34"/>
      <c r="AU226" s="34"/>
      <c r="AV226" s="34"/>
      <c r="AW226" s="34"/>
      <c r="AX226" s="34"/>
      <c r="AY226" s="34"/>
      <c r="AZ226" s="34"/>
      <c r="BA226" s="34"/>
      <c r="BB226" s="34"/>
      <c r="BC226" s="34"/>
      <c r="BD226" s="34"/>
      <c r="BE226" s="34"/>
    </row>
    <row r="227" spans="1:57" ht="30" customHeight="1" x14ac:dyDescent="0.2">
      <c r="A227" s="59">
        <v>213</v>
      </c>
      <c r="B227" s="60">
        <f>'STUDENT NAMELIST'!B215</f>
        <v>211423243446</v>
      </c>
      <c r="C227" s="60" t="str">
        <f>'STUDENT NAMELIST'!C215</f>
        <v>2023PEC AI 311</v>
      </c>
      <c r="D227" s="61" t="str">
        <f>'STUDENT NAMELIST'!D215</f>
        <v>SURESH J</v>
      </c>
      <c r="E227" s="62">
        <v>0</v>
      </c>
      <c r="F227" s="62">
        <v>0</v>
      </c>
      <c r="G227" s="62">
        <v>2</v>
      </c>
      <c r="H227" s="62">
        <v>1</v>
      </c>
      <c r="I227" s="62">
        <v>1</v>
      </c>
      <c r="J227" s="62">
        <v>2</v>
      </c>
      <c r="K227" s="62">
        <v>1</v>
      </c>
      <c r="L227" s="62">
        <v>0</v>
      </c>
      <c r="M227" s="62">
        <v>1</v>
      </c>
      <c r="N227" s="62">
        <v>0</v>
      </c>
      <c r="O227" s="68">
        <v>14</v>
      </c>
      <c r="P227" s="62"/>
      <c r="Q227" s="62">
        <v>14</v>
      </c>
      <c r="R227" s="62"/>
      <c r="S227" s="62">
        <v>14</v>
      </c>
      <c r="T227" s="62"/>
      <c r="U227" s="62">
        <v>14</v>
      </c>
      <c r="V227" s="62"/>
      <c r="W227" s="62">
        <v>14</v>
      </c>
      <c r="X227" s="62"/>
      <c r="Y227" s="62"/>
      <c r="Z227" s="62"/>
      <c r="AA227" s="67">
        <f t="shared" si="3"/>
        <v>78</v>
      </c>
      <c r="AB227" s="64">
        <f t="shared" ref="AB227:AC227" si="224">SUMIF($E$14:$N$14,"CO1",E227:N227)+IF(O227&gt;=0,SUMPRODUCT(($O$14:$Z$14="CO1")*(O227:Z227)*MOD(COLUMN($O$14:$Z$14)-COLUMN($O$14)+1,2))+SUMPRODUCT(($P$14:$Z$14="CO1")*(P227:Z227)*MOD(COLUMN($P$14:$Z$14)-COLUMN($P$14)+1,2)))</f>
        <v>31</v>
      </c>
      <c r="AC227" s="64">
        <f t="shared" si="224"/>
        <v>32</v>
      </c>
      <c r="AD227" s="64">
        <f t="shared" si="5"/>
        <v>15</v>
      </c>
      <c r="AE227" s="64">
        <f t="shared" si="6"/>
        <v>0</v>
      </c>
      <c r="AF227" s="64">
        <f t="shared" si="22"/>
        <v>0</v>
      </c>
      <c r="AG227" s="64">
        <f t="shared" si="7"/>
        <v>0</v>
      </c>
      <c r="AH227" s="44">
        <f t="shared" si="8"/>
        <v>78</v>
      </c>
      <c r="AI227" s="65">
        <f t="shared" si="13"/>
        <v>77.5</v>
      </c>
      <c r="AJ227" s="65">
        <f t="shared" si="14"/>
        <v>80</v>
      </c>
      <c r="AK227" s="65">
        <f t="shared" si="10"/>
        <v>75</v>
      </c>
      <c r="AL227" s="65"/>
      <c r="AM227" s="65"/>
      <c r="AN227" s="65"/>
      <c r="AO227" s="40"/>
      <c r="AP227" s="40"/>
      <c r="AQ227" s="40"/>
      <c r="AR227" s="34"/>
      <c r="AS227" s="34"/>
      <c r="AT227" s="34"/>
      <c r="AU227" s="34"/>
      <c r="AV227" s="34"/>
      <c r="AW227" s="34"/>
      <c r="AX227" s="34"/>
      <c r="AY227" s="34"/>
      <c r="AZ227" s="34"/>
      <c r="BA227" s="34"/>
      <c r="BB227" s="34"/>
      <c r="BC227" s="34"/>
      <c r="BD227" s="34"/>
      <c r="BE227" s="34"/>
    </row>
    <row r="228" spans="1:57" ht="30" customHeight="1" x14ac:dyDescent="0.2">
      <c r="A228" s="59">
        <v>214</v>
      </c>
      <c r="B228" s="60">
        <f>'STUDENT NAMELIST'!B216</f>
        <v>211423243447</v>
      </c>
      <c r="C228" s="60" t="str">
        <f>'STUDENT NAMELIST'!C216</f>
        <v>2023PEC AI 312</v>
      </c>
      <c r="D228" s="61" t="str">
        <f>'STUDENT NAMELIST'!D216</f>
        <v>SURESH KUMAR R</v>
      </c>
      <c r="E228" s="62">
        <v>1</v>
      </c>
      <c r="F228" s="62">
        <v>2</v>
      </c>
      <c r="G228" s="62">
        <v>0</v>
      </c>
      <c r="H228" s="62">
        <v>1</v>
      </c>
      <c r="I228" s="62">
        <v>1</v>
      </c>
      <c r="J228" s="62">
        <v>1</v>
      </c>
      <c r="K228" s="62">
        <v>0</v>
      </c>
      <c r="L228" s="62">
        <v>1</v>
      </c>
      <c r="M228" s="62">
        <v>2</v>
      </c>
      <c r="N228" s="62">
        <v>1</v>
      </c>
      <c r="O228" s="68"/>
      <c r="P228" s="62">
        <v>14</v>
      </c>
      <c r="Q228" s="62"/>
      <c r="R228" s="62">
        <v>15</v>
      </c>
      <c r="S228" s="62">
        <v>16</v>
      </c>
      <c r="T228" s="62"/>
      <c r="U228" s="62"/>
      <c r="V228" s="62">
        <v>15</v>
      </c>
      <c r="W228" s="62"/>
      <c r="X228" s="62">
        <v>15</v>
      </c>
      <c r="Y228" s="62"/>
      <c r="Z228" s="62"/>
      <c r="AA228" s="67">
        <f t="shared" si="3"/>
        <v>85</v>
      </c>
      <c r="AB228" s="64">
        <f t="shared" ref="AB228:AC228" si="225">SUMIF($E$14:$N$14,"CO1",E228:N228)+IF(O228&gt;=0,SUMPRODUCT(($O$14:$Z$14="CO1")*(O228:Z228)*MOD(COLUMN($O$14:$Z$14)-COLUMN($O$14)+1,2))+SUMPRODUCT(($P$14:$Z$14="CO1")*(P228:Z228)*MOD(COLUMN($P$14:$Z$14)-COLUMN($P$14)+1,2)))</f>
        <v>33</v>
      </c>
      <c r="AC228" s="64">
        <f t="shared" si="225"/>
        <v>49</v>
      </c>
      <c r="AD228" s="64">
        <f t="shared" si="5"/>
        <v>18</v>
      </c>
      <c r="AE228" s="64">
        <f t="shared" si="6"/>
        <v>0</v>
      </c>
      <c r="AF228" s="64">
        <f t="shared" si="22"/>
        <v>0</v>
      </c>
      <c r="AG228" s="64">
        <f t="shared" si="7"/>
        <v>0</v>
      </c>
      <c r="AH228" s="44">
        <f t="shared" si="8"/>
        <v>100</v>
      </c>
      <c r="AI228" s="65">
        <f t="shared" si="13"/>
        <v>82.5</v>
      </c>
      <c r="AJ228" s="65">
        <f t="shared" si="14"/>
        <v>122.50000000000001</v>
      </c>
      <c r="AK228" s="65">
        <f t="shared" si="10"/>
        <v>90</v>
      </c>
      <c r="AL228" s="65"/>
      <c r="AM228" s="65"/>
      <c r="AN228" s="65"/>
      <c r="AO228" s="40"/>
      <c r="AP228" s="40"/>
      <c r="AQ228" s="40"/>
      <c r="AR228" s="34"/>
      <c r="AS228" s="34"/>
      <c r="AT228" s="34"/>
      <c r="AU228" s="34"/>
      <c r="AV228" s="34"/>
      <c r="AW228" s="34"/>
      <c r="AX228" s="34"/>
      <c r="AY228" s="34"/>
      <c r="AZ228" s="34"/>
      <c r="BA228" s="34"/>
      <c r="BB228" s="34"/>
      <c r="BC228" s="34"/>
      <c r="BD228" s="34"/>
      <c r="BE228" s="34"/>
    </row>
    <row r="229" spans="1:57" ht="30" customHeight="1" x14ac:dyDescent="0.2">
      <c r="A229" s="59">
        <v>216</v>
      </c>
      <c r="B229" s="60">
        <f>'STUDENT NAMELIST'!B217</f>
        <v>211423243448</v>
      </c>
      <c r="C229" s="60" t="str">
        <f>'STUDENT NAMELIST'!C217</f>
        <v>2023PEC AI 313</v>
      </c>
      <c r="D229" s="61" t="str">
        <f>'STUDENT NAMELIST'!D217</f>
        <v>SURIYAMATHI PRABHU T R</v>
      </c>
      <c r="E229" s="62">
        <v>1</v>
      </c>
      <c r="F229" s="62">
        <v>1</v>
      </c>
      <c r="G229" s="62">
        <v>0</v>
      </c>
      <c r="H229" s="62">
        <v>1</v>
      </c>
      <c r="I229" s="62">
        <v>0</v>
      </c>
      <c r="J229" s="62">
        <v>2</v>
      </c>
      <c r="K229" s="62">
        <v>0</v>
      </c>
      <c r="L229" s="62">
        <v>0</v>
      </c>
      <c r="M229" s="62">
        <v>1</v>
      </c>
      <c r="N229" s="62">
        <v>0</v>
      </c>
      <c r="O229" s="68">
        <v>14</v>
      </c>
      <c r="P229" s="62"/>
      <c r="Q229" s="62">
        <v>14</v>
      </c>
      <c r="R229" s="62"/>
      <c r="S229" s="62">
        <v>14</v>
      </c>
      <c r="T229" s="62"/>
      <c r="U229" s="62">
        <v>14</v>
      </c>
      <c r="V229" s="62"/>
      <c r="W229" s="62">
        <v>14</v>
      </c>
      <c r="X229" s="62"/>
      <c r="Y229" s="62"/>
      <c r="Z229" s="62"/>
      <c r="AA229" s="67">
        <f t="shared" si="3"/>
        <v>76</v>
      </c>
      <c r="AB229" s="64">
        <f t="shared" ref="AB229:AC229" si="226">SUMIF($E$14:$N$14,"CO1",E229:N229)+IF(O229&gt;=0,SUMPRODUCT(($O$14:$Z$14="CO1")*(O229:Z229)*MOD(COLUMN($O$14:$Z$14)-COLUMN($O$14)+1,2))+SUMPRODUCT(($P$14:$Z$14="CO1")*(P229:Z229)*MOD(COLUMN($P$14:$Z$14)-COLUMN($P$14)+1,2)))</f>
        <v>31</v>
      </c>
      <c r="AC229" s="64">
        <f t="shared" si="226"/>
        <v>30</v>
      </c>
      <c r="AD229" s="64">
        <f t="shared" si="5"/>
        <v>15</v>
      </c>
      <c r="AE229" s="64">
        <f t="shared" si="6"/>
        <v>0</v>
      </c>
      <c r="AF229" s="64">
        <f t="shared" si="22"/>
        <v>0</v>
      </c>
      <c r="AG229" s="64">
        <f t="shared" si="7"/>
        <v>0</v>
      </c>
      <c r="AH229" s="44">
        <f t="shared" si="8"/>
        <v>76</v>
      </c>
      <c r="AI229" s="65">
        <f t="shared" si="13"/>
        <v>77.5</v>
      </c>
      <c r="AJ229" s="65">
        <f t="shared" si="14"/>
        <v>75</v>
      </c>
      <c r="AK229" s="65">
        <f t="shared" si="10"/>
        <v>75</v>
      </c>
      <c r="AL229" s="65"/>
      <c r="AM229" s="65"/>
      <c r="AN229" s="65"/>
      <c r="AO229" s="40"/>
      <c r="AP229" s="40"/>
      <c r="AQ229" s="40"/>
      <c r="AR229" s="34"/>
      <c r="AS229" s="34"/>
      <c r="AT229" s="34"/>
      <c r="AU229" s="34"/>
      <c r="AV229" s="34"/>
      <c r="AW229" s="34"/>
      <c r="AX229" s="34"/>
      <c r="AY229" s="34"/>
      <c r="AZ229" s="34"/>
      <c r="BA229" s="34"/>
      <c r="BB229" s="34"/>
      <c r="BC229" s="34"/>
      <c r="BD229" s="34"/>
      <c r="BE229" s="34"/>
    </row>
    <row r="230" spans="1:57" ht="30" customHeight="1" x14ac:dyDescent="0.2">
      <c r="A230" s="59">
        <v>214</v>
      </c>
      <c r="B230" s="60">
        <f>'STUDENT NAMELIST'!B218</f>
        <v>211423243449</v>
      </c>
      <c r="C230" s="60" t="str">
        <f>'STUDENT NAMELIST'!C218</f>
        <v>2023PEC AI 314</v>
      </c>
      <c r="D230" s="61" t="str">
        <f>'STUDENT NAMELIST'!D218</f>
        <v>SURYA K</v>
      </c>
      <c r="E230" s="62">
        <v>2</v>
      </c>
      <c r="F230" s="62">
        <v>1</v>
      </c>
      <c r="G230" s="62">
        <v>2</v>
      </c>
      <c r="H230" s="62">
        <v>1</v>
      </c>
      <c r="I230" s="62">
        <v>2</v>
      </c>
      <c r="J230" s="62">
        <v>2</v>
      </c>
      <c r="K230" s="62">
        <v>0</v>
      </c>
      <c r="L230" s="62">
        <v>2</v>
      </c>
      <c r="M230" s="62">
        <v>1</v>
      </c>
      <c r="N230" s="62">
        <v>2</v>
      </c>
      <c r="O230" s="68">
        <v>14</v>
      </c>
      <c r="P230" s="62"/>
      <c r="Q230" s="62">
        <v>14</v>
      </c>
      <c r="R230" s="62"/>
      <c r="S230" s="62">
        <v>14</v>
      </c>
      <c r="T230" s="62"/>
      <c r="U230" s="62">
        <v>14</v>
      </c>
      <c r="V230" s="62"/>
      <c r="W230" s="62">
        <v>14</v>
      </c>
      <c r="X230" s="62"/>
      <c r="Y230" s="62"/>
      <c r="Z230" s="62"/>
      <c r="AA230" s="67">
        <f t="shared" si="3"/>
        <v>85</v>
      </c>
      <c r="AB230" s="64">
        <f t="shared" ref="AB230:AC230" si="227">SUMIF($E$14:$N$14,"CO1",E230:N230)+IF(O230&gt;=0,SUMPRODUCT(($O$14:$Z$14="CO1")*(O230:Z230)*MOD(COLUMN($O$14:$Z$14)-COLUMN($O$14)+1,2))+SUMPRODUCT(($P$14:$Z$14="CO1")*(P230:Z230)*MOD(COLUMN($P$14:$Z$14)-COLUMN($P$14)+1,2)))</f>
        <v>34</v>
      </c>
      <c r="AC230" s="64">
        <f t="shared" si="227"/>
        <v>34</v>
      </c>
      <c r="AD230" s="64">
        <f t="shared" si="5"/>
        <v>17</v>
      </c>
      <c r="AE230" s="64">
        <f t="shared" si="6"/>
        <v>0</v>
      </c>
      <c r="AF230" s="64">
        <f t="shared" si="22"/>
        <v>0</v>
      </c>
      <c r="AG230" s="64">
        <f t="shared" si="7"/>
        <v>0</v>
      </c>
      <c r="AH230" s="44">
        <f t="shared" si="8"/>
        <v>85</v>
      </c>
      <c r="AI230" s="65">
        <f t="shared" si="13"/>
        <v>85</v>
      </c>
      <c r="AJ230" s="65">
        <f t="shared" si="14"/>
        <v>85</v>
      </c>
      <c r="AK230" s="65">
        <f t="shared" si="10"/>
        <v>85</v>
      </c>
      <c r="AL230" s="65"/>
      <c r="AM230" s="65"/>
      <c r="AN230" s="65"/>
      <c r="AO230" s="40"/>
      <c r="AP230" s="40"/>
      <c r="AQ230" s="40"/>
      <c r="AR230" s="34"/>
      <c r="AS230" s="34"/>
      <c r="AT230" s="34"/>
      <c r="AU230" s="34"/>
      <c r="AV230" s="34"/>
      <c r="AW230" s="34"/>
      <c r="AX230" s="34"/>
      <c r="AY230" s="34"/>
      <c r="AZ230" s="34"/>
      <c r="BA230" s="34"/>
      <c r="BB230" s="34"/>
      <c r="BC230" s="34"/>
      <c r="BD230" s="34"/>
      <c r="BE230" s="34"/>
    </row>
    <row r="231" spans="1:57" ht="30" customHeight="1" x14ac:dyDescent="0.2">
      <c r="A231" s="59">
        <v>215</v>
      </c>
      <c r="B231" s="60">
        <f>'STUDENT NAMELIST'!B219</f>
        <v>211423243456</v>
      </c>
      <c r="C231" s="60" t="str">
        <f>'STUDENT NAMELIST'!C219</f>
        <v>2023PEC AI 315</v>
      </c>
      <c r="D231" s="61" t="str">
        <f>'STUDENT NAMELIST'!D219</f>
        <v>TAMILARASAN G</v>
      </c>
      <c r="E231" s="62">
        <v>1</v>
      </c>
      <c r="F231" s="62">
        <v>1</v>
      </c>
      <c r="G231" s="62">
        <v>2</v>
      </c>
      <c r="H231" s="62">
        <v>1</v>
      </c>
      <c r="I231" s="62">
        <v>0</v>
      </c>
      <c r="J231" s="62">
        <v>0</v>
      </c>
      <c r="K231" s="62">
        <v>1</v>
      </c>
      <c r="L231" s="62">
        <v>1</v>
      </c>
      <c r="M231" s="62">
        <v>1</v>
      </c>
      <c r="N231" s="62">
        <v>2</v>
      </c>
      <c r="O231" s="68">
        <v>12</v>
      </c>
      <c r="P231" s="62"/>
      <c r="Q231" s="62">
        <v>12</v>
      </c>
      <c r="R231" s="62"/>
      <c r="S231" s="62">
        <v>14</v>
      </c>
      <c r="T231" s="62"/>
      <c r="U231" s="62">
        <v>15</v>
      </c>
      <c r="V231" s="62"/>
      <c r="W231" s="62">
        <v>16</v>
      </c>
      <c r="X231" s="62"/>
      <c r="Y231" s="62"/>
      <c r="Z231" s="62"/>
      <c r="AA231" s="67">
        <f t="shared" si="3"/>
        <v>79</v>
      </c>
      <c r="AB231" s="64">
        <f t="shared" ref="AB231:AC231" si="228">SUMIF($E$14:$N$14,"CO1",E231:N231)+IF(O231&gt;=0,SUMPRODUCT(($O$14:$Z$14="CO1")*(O231:Z231)*MOD(COLUMN($O$14:$Z$14)-COLUMN($O$14)+1,2))+SUMPRODUCT(($P$14:$Z$14="CO1")*(P231:Z231)*MOD(COLUMN($P$14:$Z$14)-COLUMN($P$14)+1,2)))</f>
        <v>29</v>
      </c>
      <c r="AC231" s="64">
        <f t="shared" si="228"/>
        <v>30</v>
      </c>
      <c r="AD231" s="64">
        <f t="shared" si="5"/>
        <v>19</v>
      </c>
      <c r="AE231" s="64">
        <f t="shared" si="6"/>
        <v>0</v>
      </c>
      <c r="AF231" s="64">
        <f t="shared" si="22"/>
        <v>0</v>
      </c>
      <c r="AG231" s="64">
        <f t="shared" si="7"/>
        <v>0</v>
      </c>
      <c r="AH231" s="44">
        <f t="shared" si="8"/>
        <v>78</v>
      </c>
      <c r="AI231" s="65">
        <f t="shared" si="13"/>
        <v>72.5</v>
      </c>
      <c r="AJ231" s="65">
        <f t="shared" si="14"/>
        <v>75</v>
      </c>
      <c r="AK231" s="65">
        <f t="shared" si="10"/>
        <v>95</v>
      </c>
      <c r="AL231" s="65"/>
      <c r="AM231" s="65"/>
      <c r="AN231" s="65"/>
      <c r="AO231" s="40"/>
      <c r="AP231" s="40"/>
      <c r="AQ231" s="40"/>
      <c r="AR231" s="34"/>
      <c r="AS231" s="34"/>
      <c r="AT231" s="34"/>
      <c r="AU231" s="34"/>
      <c r="AV231" s="34"/>
      <c r="AW231" s="34"/>
      <c r="AX231" s="34"/>
      <c r="AY231" s="34"/>
      <c r="AZ231" s="34"/>
      <c r="BA231" s="34"/>
      <c r="BB231" s="34"/>
      <c r="BC231" s="34"/>
      <c r="BD231" s="34"/>
      <c r="BE231" s="34"/>
    </row>
    <row r="232" spans="1:57" ht="30" customHeight="1" x14ac:dyDescent="0.2">
      <c r="A232" s="59">
        <v>216</v>
      </c>
      <c r="B232" s="60">
        <f>'STUDENT NAMELIST'!B220</f>
        <v>211423243457</v>
      </c>
      <c r="C232" s="60" t="str">
        <f>'STUDENT NAMELIST'!C220</f>
        <v>2023PEC AI 316</v>
      </c>
      <c r="D232" s="61" t="str">
        <f>'STUDENT NAMELIST'!D220</f>
        <v>TAMILARASAN S</v>
      </c>
      <c r="E232" s="62">
        <v>2</v>
      </c>
      <c r="F232" s="62">
        <v>2</v>
      </c>
      <c r="G232" s="62">
        <v>0</v>
      </c>
      <c r="H232" s="62">
        <v>0</v>
      </c>
      <c r="I232" s="62">
        <v>0</v>
      </c>
      <c r="J232" s="62">
        <v>1</v>
      </c>
      <c r="K232" s="62">
        <v>0</v>
      </c>
      <c r="L232" s="62">
        <v>2</v>
      </c>
      <c r="M232" s="62">
        <v>0</v>
      </c>
      <c r="N232" s="62">
        <v>0</v>
      </c>
      <c r="O232" s="68"/>
      <c r="P232" s="62">
        <v>16</v>
      </c>
      <c r="Q232" s="62">
        <v>15</v>
      </c>
      <c r="R232" s="62"/>
      <c r="S232" s="62">
        <v>14</v>
      </c>
      <c r="T232" s="62"/>
      <c r="U232" s="62">
        <v>15</v>
      </c>
      <c r="V232" s="62"/>
      <c r="W232" s="62"/>
      <c r="X232" s="62">
        <v>16</v>
      </c>
      <c r="Y232" s="62"/>
      <c r="Z232" s="62"/>
      <c r="AA232" s="67">
        <f t="shared" si="3"/>
        <v>83</v>
      </c>
      <c r="AB232" s="64">
        <f t="shared" ref="AB232:AC232" si="229">SUMIF($E$14:$N$14,"CO1",E232:N232)+IF(O232&gt;=0,SUMPRODUCT(($O$14:$Z$14="CO1")*(O232:Z232)*MOD(COLUMN($O$14:$Z$14)-COLUMN($O$14)+1,2))+SUMPRODUCT(($P$14:$Z$14="CO1")*(P232:Z232)*MOD(COLUMN($P$14:$Z$14)-COLUMN($P$14)+1,2)))</f>
        <v>35</v>
      </c>
      <c r="AC232" s="64">
        <f t="shared" si="229"/>
        <v>47</v>
      </c>
      <c r="AD232" s="64">
        <f t="shared" si="5"/>
        <v>16</v>
      </c>
      <c r="AE232" s="64">
        <f t="shared" si="6"/>
        <v>0</v>
      </c>
      <c r="AF232" s="64">
        <f t="shared" si="22"/>
        <v>0</v>
      </c>
      <c r="AG232" s="64">
        <f t="shared" si="7"/>
        <v>0</v>
      </c>
      <c r="AH232" s="44">
        <f t="shared" si="8"/>
        <v>98</v>
      </c>
      <c r="AI232" s="65">
        <f t="shared" si="13"/>
        <v>87.5</v>
      </c>
      <c r="AJ232" s="65">
        <f t="shared" si="14"/>
        <v>117.5</v>
      </c>
      <c r="AK232" s="65">
        <f t="shared" si="10"/>
        <v>80</v>
      </c>
      <c r="AL232" s="65"/>
      <c r="AM232" s="65"/>
      <c r="AN232" s="65"/>
      <c r="AO232" s="40"/>
      <c r="AP232" s="40"/>
      <c r="AQ232" s="40"/>
      <c r="AR232" s="34"/>
      <c r="AS232" s="34"/>
      <c r="AT232" s="34"/>
      <c r="AU232" s="34"/>
      <c r="AV232" s="34"/>
      <c r="AW232" s="34"/>
      <c r="AX232" s="34"/>
      <c r="AY232" s="34"/>
      <c r="AZ232" s="34"/>
      <c r="BA232" s="34"/>
      <c r="BB232" s="34"/>
      <c r="BC232" s="34"/>
      <c r="BD232" s="34"/>
      <c r="BE232" s="34"/>
    </row>
    <row r="233" spans="1:57" ht="30" customHeight="1" x14ac:dyDescent="0.2">
      <c r="A233" s="59">
        <v>218</v>
      </c>
      <c r="B233" s="60">
        <f>'STUDENT NAMELIST'!B221</f>
        <v>211423243459</v>
      </c>
      <c r="C233" s="60" t="str">
        <f>'STUDENT NAMELIST'!C221</f>
        <v>2023PEC AI 317</v>
      </c>
      <c r="D233" s="61" t="str">
        <f>'STUDENT NAMELIST'!D221</f>
        <v>TARRENCE BERTINAD K</v>
      </c>
      <c r="E233" s="62">
        <v>2</v>
      </c>
      <c r="F233" s="62">
        <v>1</v>
      </c>
      <c r="G233" s="62">
        <v>2</v>
      </c>
      <c r="H233" s="62">
        <v>2</v>
      </c>
      <c r="I233" s="62">
        <v>0</v>
      </c>
      <c r="J233" s="62">
        <v>2</v>
      </c>
      <c r="K233" s="62">
        <v>1</v>
      </c>
      <c r="L233" s="62">
        <v>1</v>
      </c>
      <c r="M233" s="62">
        <v>2</v>
      </c>
      <c r="N233" s="62">
        <v>0</v>
      </c>
      <c r="O233" s="68"/>
      <c r="P233" s="62">
        <v>11</v>
      </c>
      <c r="Q233" s="62"/>
      <c r="R233" s="62">
        <v>14</v>
      </c>
      <c r="S233" s="62"/>
      <c r="T233" s="62">
        <v>14</v>
      </c>
      <c r="U233" s="62"/>
      <c r="V233" s="62">
        <v>16</v>
      </c>
      <c r="W233" s="62">
        <v>14</v>
      </c>
      <c r="X233" s="62"/>
      <c r="Y233" s="62"/>
      <c r="Z233" s="62"/>
      <c r="AA233" s="67">
        <f t="shared" si="3"/>
        <v>82</v>
      </c>
      <c r="AB233" s="64">
        <f t="shared" ref="AB233:AC233" si="230">SUMIF($E$14:$N$14,"CO1",E233:N233)+IF(O233&gt;=0,SUMPRODUCT(($O$14:$Z$14="CO1")*(O233:Z233)*MOD(COLUMN($O$14:$Z$14)-COLUMN($O$14)+1,2))+SUMPRODUCT(($P$14:$Z$14="CO1")*(P233:Z233)*MOD(COLUMN($P$14:$Z$14)-COLUMN($P$14)+1,2)))</f>
        <v>32</v>
      </c>
      <c r="AC233" s="64">
        <f t="shared" si="230"/>
        <v>30</v>
      </c>
      <c r="AD233" s="64">
        <f t="shared" si="5"/>
        <v>16</v>
      </c>
      <c r="AE233" s="64">
        <f t="shared" si="6"/>
        <v>0</v>
      </c>
      <c r="AF233" s="64">
        <f t="shared" si="22"/>
        <v>0</v>
      </c>
      <c r="AG233" s="64">
        <f t="shared" si="7"/>
        <v>0</v>
      </c>
      <c r="AH233" s="44">
        <f t="shared" si="8"/>
        <v>78</v>
      </c>
      <c r="AI233" s="65">
        <f t="shared" si="13"/>
        <v>80</v>
      </c>
      <c r="AJ233" s="65">
        <f t="shared" si="14"/>
        <v>75</v>
      </c>
      <c r="AK233" s="65">
        <f t="shared" si="10"/>
        <v>80</v>
      </c>
      <c r="AL233" s="65"/>
      <c r="AM233" s="65"/>
      <c r="AN233" s="65"/>
      <c r="AO233" s="40"/>
      <c r="AP233" s="40"/>
      <c r="AQ233" s="40"/>
      <c r="AR233" s="34"/>
      <c r="AS233" s="34"/>
      <c r="AT233" s="34"/>
      <c r="AU233" s="34"/>
      <c r="AV233" s="34"/>
      <c r="AW233" s="34"/>
      <c r="AX233" s="34"/>
      <c r="AY233" s="34"/>
      <c r="AZ233" s="34"/>
      <c r="BA233" s="34"/>
      <c r="BB233" s="34"/>
      <c r="BC233" s="34"/>
      <c r="BD233" s="34"/>
      <c r="BE233" s="34"/>
    </row>
    <row r="234" spans="1:57" ht="30" customHeight="1" x14ac:dyDescent="0.2">
      <c r="A234" s="59">
        <v>218</v>
      </c>
      <c r="B234" s="60">
        <f>'STUDENT NAMELIST'!B222</f>
        <v>211423243461</v>
      </c>
      <c r="C234" s="60" t="str">
        <f>'STUDENT NAMELIST'!C222</f>
        <v>2023PEC AI 318</v>
      </c>
      <c r="D234" s="61" t="str">
        <f>'STUDENT NAMELIST'!D222</f>
        <v>THANUSH C A</v>
      </c>
      <c r="E234" s="62">
        <v>1</v>
      </c>
      <c r="F234" s="62">
        <v>0</v>
      </c>
      <c r="G234" s="62">
        <v>0</v>
      </c>
      <c r="H234" s="62">
        <v>1</v>
      </c>
      <c r="I234" s="62">
        <v>0</v>
      </c>
      <c r="J234" s="62">
        <v>2</v>
      </c>
      <c r="K234" s="62">
        <v>0</v>
      </c>
      <c r="L234" s="62">
        <v>2</v>
      </c>
      <c r="M234" s="62">
        <v>1</v>
      </c>
      <c r="N234" s="62">
        <v>0</v>
      </c>
      <c r="O234" s="68">
        <v>15</v>
      </c>
      <c r="P234" s="62"/>
      <c r="Q234" s="62">
        <v>14</v>
      </c>
      <c r="R234" s="62"/>
      <c r="S234" s="62"/>
      <c r="T234" s="62">
        <v>16</v>
      </c>
      <c r="U234" s="62"/>
      <c r="V234" s="62">
        <v>16</v>
      </c>
      <c r="W234" s="62"/>
      <c r="X234" s="62">
        <v>16</v>
      </c>
      <c r="Y234" s="62"/>
      <c r="Z234" s="62"/>
      <c r="AA234" s="67">
        <f t="shared" si="3"/>
        <v>84</v>
      </c>
      <c r="AB234" s="64">
        <f t="shared" ref="AB234:AC234" si="231">SUMIF($E$14:$N$14,"CO1",E234:N234)+IF(O234&gt;=0,SUMPRODUCT(($O$14:$Z$14="CO1")*(O234:Z234)*MOD(COLUMN($O$14:$Z$14)-COLUMN($O$14)+1,2))+SUMPRODUCT(($P$14:$Z$14="CO1")*(P234:Z234)*MOD(COLUMN($P$14:$Z$14)-COLUMN($P$14)+1,2)))</f>
        <v>31</v>
      </c>
      <c r="AC234" s="64">
        <f t="shared" si="231"/>
        <v>15</v>
      </c>
      <c r="AD234" s="64">
        <f t="shared" si="5"/>
        <v>17</v>
      </c>
      <c r="AE234" s="64">
        <f t="shared" si="6"/>
        <v>0</v>
      </c>
      <c r="AF234" s="64">
        <f t="shared" si="22"/>
        <v>0</v>
      </c>
      <c r="AG234" s="64">
        <f t="shared" si="7"/>
        <v>0</v>
      </c>
      <c r="AH234" s="44">
        <f t="shared" si="8"/>
        <v>63</v>
      </c>
      <c r="AI234" s="65">
        <f t="shared" si="13"/>
        <v>77.5</v>
      </c>
      <c r="AJ234" s="65">
        <f t="shared" si="14"/>
        <v>37.5</v>
      </c>
      <c r="AK234" s="65">
        <f t="shared" si="10"/>
        <v>85</v>
      </c>
      <c r="AL234" s="65"/>
      <c r="AM234" s="65"/>
      <c r="AN234" s="65"/>
      <c r="AO234" s="40"/>
      <c r="AP234" s="40"/>
      <c r="AQ234" s="40"/>
      <c r="AR234" s="34"/>
      <c r="AS234" s="34"/>
      <c r="AT234" s="34"/>
      <c r="AU234" s="34"/>
      <c r="AV234" s="34"/>
      <c r="AW234" s="34"/>
      <c r="AX234" s="34"/>
      <c r="AY234" s="34"/>
      <c r="AZ234" s="34"/>
      <c r="BA234" s="34"/>
      <c r="BB234" s="34"/>
      <c r="BC234" s="34"/>
      <c r="BD234" s="34"/>
      <c r="BE234" s="34"/>
    </row>
    <row r="235" spans="1:57" ht="30" customHeight="1" x14ac:dyDescent="0.2">
      <c r="A235" s="59">
        <v>219</v>
      </c>
      <c r="B235" s="60">
        <f>'STUDENT NAMELIST'!B223</f>
        <v>211423243463</v>
      </c>
      <c r="C235" s="60" t="str">
        <f>'STUDENT NAMELIST'!C223</f>
        <v>2023PEC AI 319</v>
      </c>
      <c r="D235" s="61" t="str">
        <f>'STUDENT NAMELIST'!D223</f>
        <v>THARUN KUMAR C</v>
      </c>
      <c r="E235" s="62">
        <v>1</v>
      </c>
      <c r="F235" s="62">
        <v>0</v>
      </c>
      <c r="G235" s="62">
        <v>0</v>
      </c>
      <c r="H235" s="62">
        <v>2</v>
      </c>
      <c r="I235" s="62">
        <v>1</v>
      </c>
      <c r="J235" s="62">
        <v>0</v>
      </c>
      <c r="K235" s="62">
        <v>0</v>
      </c>
      <c r="L235" s="62">
        <v>0</v>
      </c>
      <c r="M235" s="62">
        <v>2</v>
      </c>
      <c r="N235" s="62">
        <v>2</v>
      </c>
      <c r="O235" s="68"/>
      <c r="P235" s="62">
        <v>15</v>
      </c>
      <c r="Q235" s="62"/>
      <c r="R235" s="62">
        <v>16</v>
      </c>
      <c r="S235" s="62"/>
      <c r="T235" s="62">
        <v>12</v>
      </c>
      <c r="U235" s="62">
        <v>16</v>
      </c>
      <c r="V235" s="62"/>
      <c r="W235" s="62">
        <v>16</v>
      </c>
      <c r="X235" s="62"/>
      <c r="Y235" s="62"/>
      <c r="Z235" s="62"/>
      <c r="AA235" s="67">
        <f t="shared" si="3"/>
        <v>83</v>
      </c>
      <c r="AB235" s="64">
        <f t="shared" ref="AB235:AC235" si="232">SUMIF($E$14:$N$14,"CO1",E235:N235)+IF(O235&gt;=0,SUMPRODUCT(($O$14:$Z$14="CO1")*(O235:Z235)*MOD(COLUMN($O$14:$Z$14)-COLUMN($O$14)+1,2))+SUMPRODUCT(($P$14:$Z$14="CO1")*(P235:Z235)*MOD(COLUMN($P$14:$Z$14)-COLUMN($P$14)+1,2)))</f>
        <v>34</v>
      </c>
      <c r="AC235" s="64">
        <f t="shared" si="232"/>
        <v>34</v>
      </c>
      <c r="AD235" s="64">
        <f t="shared" si="5"/>
        <v>20</v>
      </c>
      <c r="AE235" s="64">
        <f t="shared" si="6"/>
        <v>0</v>
      </c>
      <c r="AF235" s="64">
        <f t="shared" si="22"/>
        <v>0</v>
      </c>
      <c r="AG235" s="64">
        <f t="shared" si="7"/>
        <v>0</v>
      </c>
      <c r="AH235" s="44">
        <f t="shared" si="8"/>
        <v>88</v>
      </c>
      <c r="AI235" s="65">
        <f t="shared" si="13"/>
        <v>85</v>
      </c>
      <c r="AJ235" s="65">
        <f t="shared" si="14"/>
        <v>85</v>
      </c>
      <c r="AK235" s="65">
        <f t="shared" si="10"/>
        <v>100</v>
      </c>
      <c r="AL235" s="65"/>
      <c r="AM235" s="65"/>
      <c r="AN235" s="65"/>
      <c r="AO235" s="40"/>
      <c r="AP235" s="40"/>
      <c r="AQ235" s="40"/>
      <c r="AR235" s="34"/>
      <c r="AS235" s="34"/>
      <c r="AT235" s="34"/>
      <c r="AU235" s="34"/>
      <c r="AV235" s="34"/>
      <c r="AW235" s="34"/>
      <c r="AX235" s="34"/>
      <c r="AY235" s="34"/>
      <c r="AZ235" s="34"/>
      <c r="BA235" s="34"/>
      <c r="BB235" s="34"/>
      <c r="BC235" s="34"/>
      <c r="BD235" s="34"/>
      <c r="BE235" s="34"/>
    </row>
    <row r="236" spans="1:57" ht="30" customHeight="1" x14ac:dyDescent="0.2">
      <c r="A236" s="59">
        <v>220</v>
      </c>
      <c r="B236" s="60">
        <f>'STUDENT NAMELIST'!B224</f>
        <v>211423243464</v>
      </c>
      <c r="C236" s="60" t="str">
        <f>'STUDENT NAMELIST'!C224</f>
        <v>2023PEC AI 320</v>
      </c>
      <c r="D236" s="61" t="str">
        <f>'STUDENT NAMELIST'!D224</f>
        <v>THILAK R C</v>
      </c>
      <c r="E236" s="62">
        <v>0</v>
      </c>
      <c r="F236" s="62">
        <v>2</v>
      </c>
      <c r="G236" s="62">
        <v>1</v>
      </c>
      <c r="H236" s="62">
        <v>0</v>
      </c>
      <c r="I236" s="62">
        <v>2</v>
      </c>
      <c r="J236" s="62">
        <v>1</v>
      </c>
      <c r="K236" s="62">
        <v>1</v>
      </c>
      <c r="L236" s="62">
        <v>0</v>
      </c>
      <c r="M236" s="62">
        <v>0</v>
      </c>
      <c r="N236" s="62">
        <v>1</v>
      </c>
      <c r="O236" s="68"/>
      <c r="P236" s="62">
        <v>14</v>
      </c>
      <c r="Q236" s="62"/>
      <c r="R236" s="62">
        <v>15</v>
      </c>
      <c r="S236" s="62">
        <v>16</v>
      </c>
      <c r="T236" s="62"/>
      <c r="U236" s="62"/>
      <c r="V236" s="62">
        <v>15</v>
      </c>
      <c r="W236" s="62"/>
      <c r="X236" s="62">
        <v>15</v>
      </c>
      <c r="Y236" s="62"/>
      <c r="Z236" s="62"/>
      <c r="AA236" s="67">
        <f t="shared" si="3"/>
        <v>83</v>
      </c>
      <c r="AB236" s="64">
        <f t="shared" ref="AB236:AC236" si="233">SUMIF($E$14:$N$14,"CO1",E236:N236)+IF(O236&gt;=0,SUMPRODUCT(($O$14:$Z$14="CO1")*(O236:Z236)*MOD(COLUMN($O$14:$Z$14)-COLUMN($O$14)+1,2))+SUMPRODUCT(($P$14:$Z$14="CO1")*(P236:Z236)*MOD(COLUMN($P$14:$Z$14)-COLUMN($P$14)+1,2)))</f>
        <v>32</v>
      </c>
      <c r="AC236" s="64">
        <f t="shared" si="233"/>
        <v>50</v>
      </c>
      <c r="AD236" s="64">
        <f t="shared" si="5"/>
        <v>16</v>
      </c>
      <c r="AE236" s="64">
        <f t="shared" si="6"/>
        <v>0</v>
      </c>
      <c r="AF236" s="64">
        <f t="shared" si="22"/>
        <v>0</v>
      </c>
      <c r="AG236" s="64">
        <f t="shared" si="7"/>
        <v>0</v>
      </c>
      <c r="AH236" s="44">
        <f t="shared" si="8"/>
        <v>98</v>
      </c>
      <c r="AI236" s="65">
        <f t="shared" si="13"/>
        <v>80</v>
      </c>
      <c r="AJ236" s="65">
        <f t="shared" si="14"/>
        <v>125</v>
      </c>
      <c r="AK236" s="65">
        <f t="shared" si="10"/>
        <v>80</v>
      </c>
      <c r="AL236" s="65"/>
      <c r="AM236" s="65"/>
      <c r="AN236" s="65"/>
      <c r="AO236" s="40"/>
      <c r="AP236" s="40"/>
      <c r="AQ236" s="40"/>
      <c r="AR236" s="34"/>
      <c r="AS236" s="34"/>
      <c r="AT236" s="34"/>
      <c r="AU236" s="34"/>
      <c r="AV236" s="34"/>
      <c r="AW236" s="34"/>
      <c r="AX236" s="34"/>
      <c r="AY236" s="34"/>
      <c r="AZ236" s="34"/>
      <c r="BA236" s="34"/>
      <c r="BB236" s="34"/>
      <c r="BC236" s="34"/>
      <c r="BD236" s="34"/>
      <c r="BE236" s="34"/>
    </row>
    <row r="237" spans="1:57" ht="30" customHeight="1" x14ac:dyDescent="0.2">
      <c r="A237" s="59">
        <v>221</v>
      </c>
      <c r="B237" s="60">
        <f>'STUDENT NAMELIST'!B225</f>
        <v>211423243466</v>
      </c>
      <c r="C237" s="60" t="str">
        <f>'STUDENT NAMELIST'!C225</f>
        <v>2023PEC AI 321</v>
      </c>
      <c r="D237" s="61" t="str">
        <f>'STUDENT NAMELIST'!D225</f>
        <v>THUSHANTHAN R</v>
      </c>
      <c r="E237" s="62">
        <v>1</v>
      </c>
      <c r="F237" s="62">
        <v>2</v>
      </c>
      <c r="G237" s="62">
        <v>1</v>
      </c>
      <c r="H237" s="62">
        <v>0</v>
      </c>
      <c r="I237" s="62">
        <v>1</v>
      </c>
      <c r="J237" s="62">
        <v>2</v>
      </c>
      <c r="K237" s="62">
        <v>0</v>
      </c>
      <c r="L237" s="62">
        <v>2</v>
      </c>
      <c r="M237" s="62">
        <v>2</v>
      </c>
      <c r="N237" s="62">
        <v>2</v>
      </c>
      <c r="O237" s="68">
        <v>11</v>
      </c>
      <c r="P237" s="62"/>
      <c r="Q237" s="62">
        <v>16</v>
      </c>
      <c r="R237" s="62"/>
      <c r="S237" s="62">
        <v>15</v>
      </c>
      <c r="T237" s="62"/>
      <c r="U237" s="62">
        <v>15</v>
      </c>
      <c r="V237" s="62"/>
      <c r="W237" s="62">
        <v>16</v>
      </c>
      <c r="X237" s="62"/>
      <c r="Y237" s="62"/>
      <c r="Z237" s="62"/>
      <c r="AA237" s="67">
        <f t="shared" si="3"/>
        <v>86</v>
      </c>
      <c r="AB237" s="64">
        <f t="shared" ref="AB237:AC237" si="234">SUMIF($E$14:$N$14,"CO1",E237:N237)+IF(O237&gt;=0,SUMPRODUCT(($O$14:$Z$14="CO1")*(O237:Z237)*MOD(COLUMN($O$14:$Z$14)-COLUMN($O$14)+1,2))+SUMPRODUCT(($P$14:$Z$14="CO1")*(P237:Z237)*MOD(COLUMN($P$14:$Z$14)-COLUMN($P$14)+1,2)))</f>
        <v>31</v>
      </c>
      <c r="AC237" s="64">
        <f t="shared" si="234"/>
        <v>35</v>
      </c>
      <c r="AD237" s="64">
        <f t="shared" si="5"/>
        <v>20</v>
      </c>
      <c r="AE237" s="64">
        <f t="shared" si="6"/>
        <v>0</v>
      </c>
      <c r="AF237" s="64">
        <f t="shared" si="22"/>
        <v>0</v>
      </c>
      <c r="AG237" s="64">
        <f t="shared" si="7"/>
        <v>0</v>
      </c>
      <c r="AH237" s="44">
        <f t="shared" si="8"/>
        <v>86</v>
      </c>
      <c r="AI237" s="65">
        <f t="shared" si="13"/>
        <v>77.5</v>
      </c>
      <c r="AJ237" s="65">
        <f t="shared" si="14"/>
        <v>87.5</v>
      </c>
      <c r="AK237" s="65">
        <f t="shared" si="10"/>
        <v>100</v>
      </c>
      <c r="AL237" s="65"/>
      <c r="AM237" s="65"/>
      <c r="AN237" s="65"/>
      <c r="AO237" s="40"/>
      <c r="AP237" s="40"/>
      <c r="AQ237" s="40"/>
      <c r="AR237" s="34"/>
      <c r="AS237" s="34"/>
      <c r="AT237" s="34"/>
      <c r="AU237" s="34"/>
      <c r="AV237" s="34"/>
      <c r="AW237" s="34"/>
      <c r="AX237" s="34"/>
      <c r="AY237" s="34"/>
      <c r="AZ237" s="34"/>
      <c r="BA237" s="34"/>
      <c r="BB237" s="34"/>
      <c r="BC237" s="34"/>
      <c r="BD237" s="34"/>
      <c r="BE237" s="34"/>
    </row>
    <row r="238" spans="1:57" ht="30" customHeight="1" x14ac:dyDescent="0.2">
      <c r="A238" s="59">
        <v>222</v>
      </c>
      <c r="B238" s="60">
        <f>'STUDENT NAMELIST'!B226</f>
        <v>211423243467</v>
      </c>
      <c r="C238" s="60" t="str">
        <f>'STUDENT NAMELIST'!C226</f>
        <v>2023PEC AI 322</v>
      </c>
      <c r="D238" s="61" t="str">
        <f>'STUDENT NAMELIST'!D226</f>
        <v>THUVARAGESH PANDIAN V</v>
      </c>
      <c r="E238" s="62">
        <v>1</v>
      </c>
      <c r="F238" s="62">
        <v>2</v>
      </c>
      <c r="G238" s="62">
        <v>2</v>
      </c>
      <c r="H238" s="62">
        <v>0</v>
      </c>
      <c r="I238" s="62">
        <v>2</v>
      </c>
      <c r="J238" s="62">
        <v>2</v>
      </c>
      <c r="K238" s="62">
        <v>2</v>
      </c>
      <c r="L238" s="62">
        <v>0</v>
      </c>
      <c r="M238" s="62">
        <v>0</v>
      </c>
      <c r="N238" s="62">
        <v>0</v>
      </c>
      <c r="O238" s="68">
        <v>16</v>
      </c>
      <c r="P238" s="62"/>
      <c r="Q238" s="62">
        <v>16</v>
      </c>
      <c r="R238" s="62"/>
      <c r="S238" s="62"/>
      <c r="T238" s="62">
        <v>15</v>
      </c>
      <c r="U238" s="62">
        <v>12</v>
      </c>
      <c r="V238" s="62"/>
      <c r="W238" s="62">
        <v>16</v>
      </c>
      <c r="X238" s="62"/>
      <c r="Y238" s="62"/>
      <c r="Z238" s="62"/>
      <c r="AA238" s="67">
        <f t="shared" si="3"/>
        <v>86</v>
      </c>
      <c r="AB238" s="64">
        <f t="shared" ref="AB238:AC238" si="235">SUMIF($E$14:$N$14,"CO1",E238:N238)+IF(O238&gt;=0,SUMPRODUCT(($O$14:$Z$14="CO1")*(O238:Z238)*MOD(COLUMN($O$14:$Z$14)-COLUMN($O$14)+1,2))+SUMPRODUCT(($P$14:$Z$14="CO1")*(P238:Z238)*MOD(COLUMN($P$14:$Z$14)-COLUMN($P$14)+1,2)))</f>
        <v>37</v>
      </c>
      <c r="AC238" s="64">
        <f t="shared" si="235"/>
        <v>22</v>
      </c>
      <c r="AD238" s="64">
        <f t="shared" si="5"/>
        <v>16</v>
      </c>
      <c r="AE238" s="64">
        <f t="shared" si="6"/>
        <v>0</v>
      </c>
      <c r="AF238" s="64">
        <f t="shared" si="22"/>
        <v>0</v>
      </c>
      <c r="AG238" s="64">
        <f t="shared" si="7"/>
        <v>0</v>
      </c>
      <c r="AH238" s="44">
        <f t="shared" si="8"/>
        <v>75</v>
      </c>
      <c r="AI238" s="65">
        <f t="shared" si="13"/>
        <v>92.5</v>
      </c>
      <c r="AJ238" s="65">
        <f t="shared" si="14"/>
        <v>55.000000000000007</v>
      </c>
      <c r="AK238" s="65">
        <f t="shared" si="10"/>
        <v>80</v>
      </c>
      <c r="AL238" s="65"/>
      <c r="AM238" s="65"/>
      <c r="AN238" s="65"/>
      <c r="AO238" s="40"/>
      <c r="AP238" s="40"/>
      <c r="AQ238" s="40"/>
      <c r="AR238" s="34"/>
      <c r="AS238" s="34"/>
      <c r="AT238" s="34"/>
      <c r="AU238" s="34"/>
      <c r="AV238" s="34"/>
      <c r="AW238" s="34"/>
      <c r="AX238" s="34"/>
      <c r="AY238" s="34"/>
      <c r="AZ238" s="34"/>
      <c r="BA238" s="34"/>
      <c r="BB238" s="34"/>
      <c r="BC238" s="34"/>
      <c r="BD238" s="34"/>
      <c r="BE238" s="34"/>
    </row>
    <row r="239" spans="1:57" ht="30" customHeight="1" x14ac:dyDescent="0.2">
      <c r="A239" s="59">
        <v>223</v>
      </c>
      <c r="B239" s="60">
        <f>'STUDENT NAMELIST'!B227</f>
        <v>211423243468</v>
      </c>
      <c r="C239" s="60" t="str">
        <f>'STUDENT NAMELIST'!C227</f>
        <v>2023PEC AI 323</v>
      </c>
      <c r="D239" s="61" t="str">
        <f>'STUDENT NAMELIST'!D227</f>
        <v>UMESH I</v>
      </c>
      <c r="E239" s="62">
        <v>2</v>
      </c>
      <c r="F239" s="62">
        <v>1</v>
      </c>
      <c r="G239" s="62">
        <v>0</v>
      </c>
      <c r="H239" s="62">
        <v>1</v>
      </c>
      <c r="I239" s="62">
        <v>2</v>
      </c>
      <c r="J239" s="62">
        <v>2</v>
      </c>
      <c r="K239" s="62">
        <v>1</v>
      </c>
      <c r="L239" s="62">
        <v>2</v>
      </c>
      <c r="M239" s="62">
        <v>1</v>
      </c>
      <c r="N239" s="62">
        <v>1</v>
      </c>
      <c r="O239" s="68"/>
      <c r="P239" s="62">
        <v>16</v>
      </c>
      <c r="Q239" s="62">
        <v>16</v>
      </c>
      <c r="R239" s="62"/>
      <c r="S239" s="62">
        <v>15</v>
      </c>
      <c r="T239" s="62"/>
      <c r="U239" s="62">
        <v>16</v>
      </c>
      <c r="V239" s="62"/>
      <c r="W239" s="62">
        <v>15</v>
      </c>
      <c r="X239" s="62"/>
      <c r="Y239" s="62"/>
      <c r="Z239" s="62"/>
      <c r="AA239" s="67">
        <f t="shared" si="3"/>
        <v>91</v>
      </c>
      <c r="AB239" s="64">
        <f t="shared" ref="AB239:AC239" si="236">SUMIF($E$14:$N$14,"CO1",E239:N239)+IF(O239&gt;=0,SUMPRODUCT(($O$14:$Z$14="CO1")*(O239:Z239)*MOD(COLUMN($O$14:$Z$14)-COLUMN($O$14)+1,2))+SUMPRODUCT(($P$14:$Z$14="CO1")*(P239:Z239)*MOD(COLUMN($P$14:$Z$14)-COLUMN($P$14)+1,2)))</f>
        <v>36</v>
      </c>
      <c r="AC239" s="64">
        <f t="shared" si="236"/>
        <v>51</v>
      </c>
      <c r="AD239" s="64">
        <f t="shared" si="5"/>
        <v>17</v>
      </c>
      <c r="AE239" s="64">
        <f t="shared" si="6"/>
        <v>0</v>
      </c>
      <c r="AF239" s="64">
        <f t="shared" si="22"/>
        <v>0</v>
      </c>
      <c r="AG239" s="64">
        <f t="shared" si="7"/>
        <v>0</v>
      </c>
      <c r="AH239" s="44">
        <f t="shared" si="8"/>
        <v>104</v>
      </c>
      <c r="AI239" s="65">
        <f t="shared" si="13"/>
        <v>90</v>
      </c>
      <c r="AJ239" s="65">
        <f t="shared" si="14"/>
        <v>127.49999999999999</v>
      </c>
      <c r="AK239" s="65">
        <f t="shared" si="10"/>
        <v>85</v>
      </c>
      <c r="AL239" s="65"/>
      <c r="AM239" s="65"/>
      <c r="AN239" s="65"/>
      <c r="AO239" s="40"/>
      <c r="AP239" s="40"/>
      <c r="AQ239" s="40"/>
      <c r="AR239" s="34"/>
      <c r="AS239" s="34"/>
      <c r="AT239" s="34"/>
      <c r="AU239" s="34"/>
      <c r="AV239" s="34"/>
      <c r="AW239" s="34"/>
      <c r="AX239" s="34"/>
      <c r="AY239" s="34"/>
      <c r="AZ239" s="34"/>
      <c r="BA239" s="34"/>
      <c r="BB239" s="34"/>
      <c r="BC239" s="34"/>
      <c r="BD239" s="34"/>
      <c r="BE239" s="34"/>
    </row>
    <row r="240" spans="1:57" ht="30" customHeight="1" x14ac:dyDescent="0.2">
      <c r="A240" s="59">
        <v>224</v>
      </c>
      <c r="B240" s="60">
        <f>'STUDENT NAMELIST'!B228</f>
        <v>211423243473</v>
      </c>
      <c r="C240" s="60" t="str">
        <f>'STUDENT NAMELIST'!C228</f>
        <v>2023PEC AI 324</v>
      </c>
      <c r="D240" s="61" t="str">
        <f>'STUDENT NAMELIST'!D228</f>
        <v>VARUN M</v>
      </c>
      <c r="E240" s="62">
        <v>2</v>
      </c>
      <c r="F240" s="62">
        <v>1</v>
      </c>
      <c r="G240" s="62">
        <v>2</v>
      </c>
      <c r="H240" s="62">
        <v>2</v>
      </c>
      <c r="I240" s="62">
        <v>1</v>
      </c>
      <c r="J240" s="62">
        <v>0</v>
      </c>
      <c r="K240" s="62">
        <v>2</v>
      </c>
      <c r="L240" s="62">
        <v>1</v>
      </c>
      <c r="M240" s="62">
        <v>2</v>
      </c>
      <c r="N240" s="62">
        <v>0</v>
      </c>
      <c r="O240" s="68">
        <v>16</v>
      </c>
      <c r="P240" s="62"/>
      <c r="Q240" s="62">
        <v>16</v>
      </c>
      <c r="R240" s="62"/>
      <c r="S240" s="62"/>
      <c r="T240" s="62">
        <v>15</v>
      </c>
      <c r="U240" s="62"/>
      <c r="V240" s="62">
        <v>16</v>
      </c>
      <c r="W240" s="62"/>
      <c r="X240" s="62">
        <v>13</v>
      </c>
      <c r="Y240" s="62"/>
      <c r="Z240" s="62"/>
      <c r="AA240" s="67">
        <f t="shared" si="3"/>
        <v>89</v>
      </c>
      <c r="AB240" s="64">
        <f t="shared" ref="AB240:AC240" si="237">SUMIF($E$14:$N$14,"CO1",E240:N240)+IF(O240&gt;=0,SUMPRODUCT(($O$14:$Z$14="CO1")*(O240:Z240)*MOD(COLUMN($O$14:$Z$14)-COLUMN($O$14)+1,2))+SUMPRODUCT(($P$14:$Z$14="CO1")*(P240:Z240)*MOD(COLUMN($P$14:$Z$14)-COLUMN($P$14)+1,2)))</f>
        <v>39</v>
      </c>
      <c r="AC240" s="64">
        <f t="shared" si="237"/>
        <v>22</v>
      </c>
      <c r="AD240" s="64">
        <f t="shared" si="5"/>
        <v>15</v>
      </c>
      <c r="AE240" s="64">
        <f t="shared" si="6"/>
        <v>0</v>
      </c>
      <c r="AF240" s="64">
        <f t="shared" si="22"/>
        <v>0</v>
      </c>
      <c r="AG240" s="64">
        <f t="shared" si="7"/>
        <v>0</v>
      </c>
      <c r="AH240" s="44">
        <f t="shared" si="8"/>
        <v>76</v>
      </c>
      <c r="AI240" s="65">
        <f t="shared" si="13"/>
        <v>97.5</v>
      </c>
      <c r="AJ240" s="65">
        <f t="shared" si="14"/>
        <v>55.000000000000007</v>
      </c>
      <c r="AK240" s="65">
        <f t="shared" si="10"/>
        <v>75</v>
      </c>
      <c r="AL240" s="65"/>
      <c r="AM240" s="65"/>
      <c r="AN240" s="65"/>
      <c r="AO240" s="40"/>
      <c r="AP240" s="40"/>
      <c r="AQ240" s="40"/>
      <c r="AR240" s="34"/>
      <c r="AS240" s="34"/>
      <c r="AT240" s="34"/>
      <c r="AU240" s="34"/>
      <c r="AV240" s="34"/>
      <c r="AW240" s="34"/>
      <c r="AX240" s="34"/>
      <c r="AY240" s="34"/>
      <c r="AZ240" s="34"/>
      <c r="BA240" s="34"/>
      <c r="BB240" s="34"/>
      <c r="BC240" s="34"/>
      <c r="BD240" s="34"/>
      <c r="BE240" s="34"/>
    </row>
    <row r="241" spans="1:57" ht="30" customHeight="1" x14ac:dyDescent="0.2">
      <c r="A241" s="59">
        <v>225</v>
      </c>
      <c r="B241" s="60">
        <f>'STUDENT NAMELIST'!B229</f>
        <v>211423243474</v>
      </c>
      <c r="C241" s="60" t="str">
        <f>'STUDENT NAMELIST'!C229</f>
        <v>2023PEC AI 325</v>
      </c>
      <c r="D241" s="61" t="str">
        <f>'STUDENT NAMELIST'!D229</f>
        <v>VELMURUGAN ARUN</v>
      </c>
      <c r="E241" s="62">
        <v>0</v>
      </c>
      <c r="F241" s="62">
        <v>2</v>
      </c>
      <c r="G241" s="62">
        <v>1</v>
      </c>
      <c r="H241" s="62">
        <v>1</v>
      </c>
      <c r="I241" s="62">
        <v>1</v>
      </c>
      <c r="J241" s="62">
        <v>1</v>
      </c>
      <c r="K241" s="62">
        <v>1</v>
      </c>
      <c r="L241" s="62">
        <v>0</v>
      </c>
      <c r="M241" s="62">
        <v>2</v>
      </c>
      <c r="N241" s="62">
        <v>2</v>
      </c>
      <c r="O241" s="68"/>
      <c r="P241" s="62">
        <v>15</v>
      </c>
      <c r="Q241" s="62"/>
      <c r="R241" s="62">
        <v>15</v>
      </c>
      <c r="S241" s="62"/>
      <c r="T241" s="62">
        <v>16</v>
      </c>
      <c r="U241" s="62">
        <v>14</v>
      </c>
      <c r="V241" s="62"/>
      <c r="W241" s="62"/>
      <c r="X241" s="62">
        <v>16</v>
      </c>
      <c r="Y241" s="62"/>
      <c r="Z241" s="62"/>
      <c r="AA241" s="67">
        <f t="shared" si="3"/>
        <v>87</v>
      </c>
      <c r="AB241" s="64">
        <f t="shared" ref="AB241:AC241" si="238">SUMIF($E$14:$N$14,"CO1",E241:N241)+IF(O241&gt;=0,SUMPRODUCT(($O$14:$Z$14="CO1")*(O241:Z241)*MOD(COLUMN($O$14:$Z$14)-COLUMN($O$14)+1,2))+SUMPRODUCT(($P$14:$Z$14="CO1")*(P241:Z241)*MOD(COLUMN($P$14:$Z$14)-COLUMN($P$14)+1,2)))</f>
        <v>34</v>
      </c>
      <c r="AC241" s="64">
        <f t="shared" si="238"/>
        <v>35</v>
      </c>
      <c r="AD241" s="64">
        <f t="shared" si="5"/>
        <v>20</v>
      </c>
      <c r="AE241" s="64">
        <f t="shared" si="6"/>
        <v>0</v>
      </c>
      <c r="AF241" s="64">
        <f t="shared" si="22"/>
        <v>0</v>
      </c>
      <c r="AG241" s="64">
        <f t="shared" si="7"/>
        <v>0</v>
      </c>
      <c r="AH241" s="44">
        <f t="shared" si="8"/>
        <v>89</v>
      </c>
      <c r="AI241" s="65">
        <f t="shared" si="13"/>
        <v>85</v>
      </c>
      <c r="AJ241" s="65">
        <f t="shared" si="14"/>
        <v>87.5</v>
      </c>
      <c r="AK241" s="65">
        <f t="shared" si="10"/>
        <v>100</v>
      </c>
      <c r="AL241" s="65"/>
      <c r="AM241" s="65"/>
      <c r="AN241" s="65"/>
      <c r="AO241" s="40"/>
      <c r="AP241" s="40"/>
      <c r="AQ241" s="40"/>
      <c r="AR241" s="34"/>
      <c r="AS241" s="34"/>
      <c r="AT241" s="34"/>
      <c r="AU241" s="34"/>
      <c r="AV241" s="34"/>
      <c r="AW241" s="34"/>
      <c r="AX241" s="34"/>
      <c r="AY241" s="34"/>
      <c r="AZ241" s="34"/>
      <c r="BA241" s="34"/>
      <c r="BB241" s="34"/>
      <c r="BC241" s="34"/>
      <c r="BD241" s="34"/>
      <c r="BE241" s="34"/>
    </row>
    <row r="242" spans="1:57" ht="30" customHeight="1" x14ac:dyDescent="0.2">
      <c r="A242" s="59">
        <v>226</v>
      </c>
      <c r="B242" s="60">
        <f>'STUDENT NAMELIST'!B230</f>
        <v>211423243475</v>
      </c>
      <c r="C242" s="60" t="str">
        <f>'STUDENT NAMELIST'!C230</f>
        <v>2023PEC AI 326</v>
      </c>
      <c r="D242" s="61" t="str">
        <f>'STUDENT NAMELIST'!D230</f>
        <v>VENKATA KOUSHIK A</v>
      </c>
      <c r="E242" s="62">
        <v>1</v>
      </c>
      <c r="F242" s="62">
        <v>2</v>
      </c>
      <c r="G242" s="62">
        <v>2</v>
      </c>
      <c r="H242" s="62">
        <v>2</v>
      </c>
      <c r="I242" s="62">
        <v>1</v>
      </c>
      <c r="J242" s="62">
        <v>0</v>
      </c>
      <c r="K242" s="62">
        <v>2</v>
      </c>
      <c r="L242" s="62">
        <v>1</v>
      </c>
      <c r="M242" s="62">
        <v>0</v>
      </c>
      <c r="N242" s="62">
        <v>0</v>
      </c>
      <c r="O242" s="68">
        <v>14</v>
      </c>
      <c r="P242" s="62"/>
      <c r="Q242" s="62">
        <v>14</v>
      </c>
      <c r="R242" s="62"/>
      <c r="S242" s="62">
        <v>14</v>
      </c>
      <c r="T242" s="62"/>
      <c r="U242" s="62">
        <v>14</v>
      </c>
      <c r="V242" s="62"/>
      <c r="W242" s="62">
        <v>14</v>
      </c>
      <c r="X242" s="62"/>
      <c r="Y242" s="62"/>
      <c r="Z242" s="62"/>
      <c r="AA242" s="67">
        <f t="shared" si="3"/>
        <v>81</v>
      </c>
      <c r="AB242" s="64">
        <f t="shared" ref="AB242:AC242" si="239">SUMIF($E$14:$N$14,"CO1",E242:N242)+IF(O242&gt;=0,SUMPRODUCT(($O$14:$Z$14="CO1")*(O242:Z242)*MOD(COLUMN($O$14:$Z$14)-COLUMN($O$14)+1,2))+SUMPRODUCT(($P$14:$Z$14="CO1")*(P242:Z242)*MOD(COLUMN($P$14:$Z$14)-COLUMN($P$14)+1,2)))</f>
        <v>35</v>
      </c>
      <c r="AC242" s="64">
        <f t="shared" si="239"/>
        <v>35</v>
      </c>
      <c r="AD242" s="64">
        <f t="shared" si="5"/>
        <v>14</v>
      </c>
      <c r="AE242" s="64">
        <f t="shared" si="6"/>
        <v>0</v>
      </c>
      <c r="AF242" s="64">
        <f t="shared" si="22"/>
        <v>0</v>
      </c>
      <c r="AG242" s="64">
        <f t="shared" si="7"/>
        <v>0</v>
      </c>
      <c r="AH242" s="44">
        <f t="shared" si="8"/>
        <v>84</v>
      </c>
      <c r="AI242" s="65">
        <f t="shared" si="13"/>
        <v>87.5</v>
      </c>
      <c r="AJ242" s="65">
        <f t="shared" si="14"/>
        <v>87.5</v>
      </c>
      <c r="AK242" s="65">
        <f t="shared" si="10"/>
        <v>70</v>
      </c>
      <c r="AL242" s="65"/>
      <c r="AM242" s="65"/>
      <c r="AN242" s="65"/>
      <c r="AO242" s="40"/>
      <c r="AP242" s="40"/>
      <c r="AQ242" s="40"/>
      <c r="AR242" s="34"/>
      <c r="AS242" s="34"/>
      <c r="AT242" s="34"/>
      <c r="AU242" s="34"/>
      <c r="AV242" s="34"/>
      <c r="AW242" s="34"/>
      <c r="AX242" s="34"/>
      <c r="AY242" s="34"/>
      <c r="AZ242" s="34"/>
      <c r="BA242" s="34"/>
      <c r="BB242" s="34"/>
      <c r="BC242" s="34"/>
      <c r="BD242" s="34"/>
      <c r="BE242" s="34"/>
    </row>
    <row r="243" spans="1:57" ht="30" customHeight="1" x14ac:dyDescent="0.2">
      <c r="A243" s="59">
        <v>228</v>
      </c>
      <c r="B243" s="60">
        <f>'STUDENT NAMELIST'!B231</f>
        <v>211423243477</v>
      </c>
      <c r="C243" s="60" t="str">
        <f>'STUDENT NAMELIST'!C231</f>
        <v>2023PEC AI 327</v>
      </c>
      <c r="D243" s="61" t="str">
        <f>'STUDENT NAMELIST'!D231</f>
        <v>VIGNESH A P</v>
      </c>
      <c r="E243" s="62">
        <v>0</v>
      </c>
      <c r="F243" s="62">
        <v>0</v>
      </c>
      <c r="G243" s="62">
        <v>1</v>
      </c>
      <c r="H243" s="62">
        <v>0</v>
      </c>
      <c r="I243" s="62">
        <v>2</v>
      </c>
      <c r="J243" s="62">
        <v>0</v>
      </c>
      <c r="K243" s="62">
        <v>0</v>
      </c>
      <c r="L243" s="62">
        <v>0</v>
      </c>
      <c r="M243" s="62">
        <v>2</v>
      </c>
      <c r="N243" s="62">
        <v>2</v>
      </c>
      <c r="O243" s="68">
        <v>12</v>
      </c>
      <c r="P243" s="62"/>
      <c r="Q243" s="62">
        <v>12</v>
      </c>
      <c r="R243" s="62"/>
      <c r="S243" s="62">
        <v>14</v>
      </c>
      <c r="T243" s="62"/>
      <c r="U243" s="62">
        <v>15</v>
      </c>
      <c r="V243" s="62"/>
      <c r="W243" s="62">
        <v>16</v>
      </c>
      <c r="X243" s="62"/>
      <c r="Y243" s="62"/>
      <c r="Z243" s="62"/>
      <c r="AA243" s="67">
        <f t="shared" si="3"/>
        <v>76</v>
      </c>
      <c r="AB243" s="64">
        <f t="shared" ref="AB243:AC243" si="240">SUMIF($E$14:$N$14,"CO1",E243:N243)+IF(O243&gt;=0,SUMPRODUCT(($O$14:$Z$14="CO1")*(O243:Z243)*MOD(COLUMN($O$14:$Z$14)-COLUMN($O$14)+1,2))+SUMPRODUCT(($P$14:$Z$14="CO1")*(P243:Z243)*MOD(COLUMN($P$14:$Z$14)-COLUMN($P$14)+1,2)))</f>
        <v>25</v>
      </c>
      <c r="AC243" s="64">
        <f t="shared" si="240"/>
        <v>29</v>
      </c>
      <c r="AD243" s="64">
        <f t="shared" si="5"/>
        <v>20</v>
      </c>
      <c r="AE243" s="64">
        <f t="shared" si="6"/>
        <v>0</v>
      </c>
      <c r="AF243" s="64">
        <f t="shared" si="22"/>
        <v>0</v>
      </c>
      <c r="AG243" s="64">
        <f t="shared" si="7"/>
        <v>0</v>
      </c>
      <c r="AH243" s="44">
        <f t="shared" si="8"/>
        <v>74</v>
      </c>
      <c r="AI243" s="65">
        <f t="shared" si="13"/>
        <v>62.5</v>
      </c>
      <c r="AJ243" s="65">
        <f t="shared" si="14"/>
        <v>72.5</v>
      </c>
      <c r="AK243" s="65">
        <f t="shared" si="10"/>
        <v>100</v>
      </c>
      <c r="AL243" s="65"/>
      <c r="AM243" s="65"/>
      <c r="AN243" s="65"/>
      <c r="AO243" s="40"/>
      <c r="AP243" s="40"/>
      <c r="AQ243" s="40"/>
      <c r="AR243" s="34"/>
      <c r="AS243" s="34"/>
      <c r="AT243" s="34"/>
      <c r="AU243" s="34"/>
      <c r="AV243" s="34"/>
      <c r="AW243" s="34"/>
      <c r="AX243" s="34"/>
      <c r="AY243" s="34"/>
      <c r="AZ243" s="34"/>
      <c r="BA243" s="34"/>
      <c r="BB243" s="34"/>
      <c r="BC243" s="34"/>
      <c r="BD243" s="34"/>
      <c r="BE243" s="34"/>
    </row>
    <row r="244" spans="1:57" ht="30" customHeight="1" x14ac:dyDescent="0.2">
      <c r="A244" s="59">
        <v>228</v>
      </c>
      <c r="B244" s="60">
        <f>'STUDENT NAMELIST'!B232</f>
        <v>211423243478</v>
      </c>
      <c r="C244" s="60" t="str">
        <f>'STUDENT NAMELIST'!C232</f>
        <v>2023PEC AI 328</v>
      </c>
      <c r="D244" s="61" t="str">
        <f>'STUDENT NAMELIST'!D232</f>
        <v>VIGNESH P N</v>
      </c>
      <c r="E244" s="62">
        <v>2</v>
      </c>
      <c r="F244" s="62">
        <v>0</v>
      </c>
      <c r="G244" s="62">
        <v>0</v>
      </c>
      <c r="H244" s="62">
        <v>0</v>
      </c>
      <c r="I244" s="62">
        <v>0</v>
      </c>
      <c r="J244" s="62">
        <v>2</v>
      </c>
      <c r="K244" s="62">
        <v>2</v>
      </c>
      <c r="L244" s="62">
        <v>1</v>
      </c>
      <c r="M244" s="62">
        <v>2</v>
      </c>
      <c r="N244" s="62">
        <v>2</v>
      </c>
      <c r="O244" s="66">
        <v>16</v>
      </c>
      <c r="P244" s="66">
        <v>0</v>
      </c>
      <c r="Q244" s="66">
        <v>0</v>
      </c>
      <c r="R244" s="66">
        <v>16</v>
      </c>
      <c r="S244" s="66">
        <v>14</v>
      </c>
      <c r="T244" s="66">
        <v>0</v>
      </c>
      <c r="U244" s="66">
        <v>16</v>
      </c>
      <c r="V244" s="66">
        <v>0</v>
      </c>
      <c r="W244" s="66">
        <v>0</v>
      </c>
      <c r="X244" s="66">
        <v>13</v>
      </c>
      <c r="Y244" s="62"/>
      <c r="Z244" s="62"/>
      <c r="AA244" s="67">
        <f t="shared" si="3"/>
        <v>86</v>
      </c>
      <c r="AB244" s="64">
        <f t="shared" ref="AB244:AC244" si="241">SUMIF($E$14:$N$14,"CO1",E244:N244)+IF(O244&gt;=0,SUMPRODUCT(($O$14:$Z$14="CO1")*(O244:Z244)*MOD(COLUMN($O$14:$Z$14)-COLUMN($O$14)+1,2))+SUMPRODUCT(($P$14:$Z$14="CO1")*(P244:Z244)*MOD(COLUMN($P$14:$Z$14)-COLUMN($P$14)+1,2)))</f>
        <v>34</v>
      </c>
      <c r="AC244" s="64">
        <f t="shared" si="241"/>
        <v>30</v>
      </c>
      <c r="AD244" s="64">
        <f t="shared" si="5"/>
        <v>17</v>
      </c>
      <c r="AE244" s="64">
        <f t="shared" si="6"/>
        <v>0</v>
      </c>
      <c r="AF244" s="64">
        <f t="shared" si="22"/>
        <v>0</v>
      </c>
      <c r="AG244" s="64">
        <f t="shared" si="7"/>
        <v>0</v>
      </c>
      <c r="AH244" s="44">
        <f t="shared" si="8"/>
        <v>81</v>
      </c>
      <c r="AI244" s="65">
        <f t="shared" si="13"/>
        <v>85</v>
      </c>
      <c r="AJ244" s="65">
        <f t="shared" si="14"/>
        <v>75</v>
      </c>
      <c r="AK244" s="65">
        <f t="shared" si="10"/>
        <v>85</v>
      </c>
      <c r="AL244" s="65"/>
      <c r="AM244" s="65"/>
      <c r="AN244" s="65"/>
      <c r="AO244" s="40"/>
      <c r="AP244" s="40"/>
      <c r="AQ244" s="40"/>
      <c r="AR244" s="34"/>
      <c r="AS244" s="34"/>
      <c r="AT244" s="34"/>
      <c r="AU244" s="34"/>
      <c r="AV244" s="34"/>
      <c r="AW244" s="34"/>
      <c r="AX244" s="34"/>
      <c r="AY244" s="34"/>
      <c r="AZ244" s="34"/>
      <c r="BA244" s="34"/>
      <c r="BB244" s="34"/>
      <c r="BC244" s="34"/>
      <c r="BD244" s="34"/>
      <c r="BE244" s="34"/>
    </row>
    <row r="245" spans="1:57" ht="30" customHeight="1" x14ac:dyDescent="0.2">
      <c r="A245" s="59">
        <v>229</v>
      </c>
      <c r="B245" s="60">
        <f>'STUDENT NAMELIST'!B233</f>
        <v>211423243479</v>
      </c>
      <c r="C245" s="60" t="str">
        <f>'STUDENT NAMELIST'!C233</f>
        <v>2023PEC AI 329</v>
      </c>
      <c r="D245" s="61" t="str">
        <f>'STUDENT NAMELIST'!D233</f>
        <v>VIGNESHRAJAN V R</v>
      </c>
      <c r="E245" s="62">
        <v>0</v>
      </c>
      <c r="F245" s="62">
        <v>2</v>
      </c>
      <c r="G245" s="62">
        <v>0</v>
      </c>
      <c r="H245" s="62">
        <v>1</v>
      </c>
      <c r="I245" s="62">
        <v>2</v>
      </c>
      <c r="J245" s="62">
        <v>2</v>
      </c>
      <c r="K245" s="62">
        <v>2</v>
      </c>
      <c r="L245" s="62">
        <v>1</v>
      </c>
      <c r="M245" s="62">
        <v>1</v>
      </c>
      <c r="N245" s="62">
        <v>0</v>
      </c>
      <c r="O245" s="68"/>
      <c r="P245" s="62">
        <v>11</v>
      </c>
      <c r="Q245" s="62"/>
      <c r="R245" s="62">
        <v>14</v>
      </c>
      <c r="S245" s="62"/>
      <c r="T245" s="62">
        <v>14</v>
      </c>
      <c r="U245" s="62"/>
      <c r="V245" s="62">
        <v>16</v>
      </c>
      <c r="W245" s="62">
        <v>14</v>
      </c>
      <c r="X245" s="62"/>
      <c r="Y245" s="62"/>
      <c r="Z245" s="62"/>
      <c r="AA245" s="67">
        <f t="shared" si="3"/>
        <v>80</v>
      </c>
      <c r="AB245" s="64">
        <f t="shared" ref="AB245:AC245" si="242">SUMIF($E$14:$N$14,"CO1",E245:N245)+IF(O245&gt;=0,SUMPRODUCT(($O$14:$Z$14="CO1")*(O245:Z245)*MOD(COLUMN($O$14:$Z$14)-COLUMN($O$14)+1,2))+SUMPRODUCT(($P$14:$Z$14="CO1")*(P245:Z245)*MOD(COLUMN($P$14:$Z$14)-COLUMN($P$14)+1,2)))</f>
        <v>28</v>
      </c>
      <c r="AC245" s="64">
        <f t="shared" si="242"/>
        <v>30</v>
      </c>
      <c r="AD245" s="64">
        <f t="shared" si="5"/>
        <v>15</v>
      </c>
      <c r="AE245" s="64">
        <f t="shared" si="6"/>
        <v>0</v>
      </c>
      <c r="AF245" s="64">
        <f t="shared" si="22"/>
        <v>0</v>
      </c>
      <c r="AG245" s="64">
        <f t="shared" si="7"/>
        <v>0</v>
      </c>
      <c r="AH245" s="44">
        <f t="shared" si="8"/>
        <v>73</v>
      </c>
      <c r="AI245" s="65">
        <f t="shared" si="13"/>
        <v>70</v>
      </c>
      <c r="AJ245" s="65">
        <f t="shared" si="14"/>
        <v>75</v>
      </c>
      <c r="AK245" s="65">
        <f t="shared" si="10"/>
        <v>75</v>
      </c>
      <c r="AL245" s="65"/>
      <c r="AM245" s="65"/>
      <c r="AN245" s="65"/>
      <c r="AO245" s="40"/>
      <c r="AP245" s="40"/>
      <c r="AQ245" s="40"/>
      <c r="AR245" s="34"/>
      <c r="AS245" s="34"/>
      <c r="AT245" s="34"/>
      <c r="AU245" s="34"/>
      <c r="AV245" s="34"/>
      <c r="AW245" s="34"/>
      <c r="AX245" s="34"/>
      <c r="AY245" s="34"/>
      <c r="AZ245" s="34"/>
      <c r="BA245" s="34"/>
      <c r="BB245" s="34"/>
      <c r="BC245" s="34"/>
      <c r="BD245" s="34"/>
      <c r="BE245" s="34"/>
    </row>
    <row r="246" spans="1:57" ht="30" customHeight="1" x14ac:dyDescent="0.2">
      <c r="A246" s="59">
        <v>230</v>
      </c>
      <c r="B246" s="60">
        <f>'STUDENT NAMELIST'!B234</f>
        <v>211423243480</v>
      </c>
      <c r="C246" s="60" t="str">
        <f>'STUDENT NAMELIST'!C234</f>
        <v>2023PEC AI 330</v>
      </c>
      <c r="D246" s="61" t="str">
        <f>'STUDENT NAMELIST'!D234</f>
        <v>VIGNESHWAR V</v>
      </c>
      <c r="E246" s="62">
        <v>2</v>
      </c>
      <c r="F246" s="62">
        <v>1</v>
      </c>
      <c r="G246" s="62">
        <v>2</v>
      </c>
      <c r="H246" s="62">
        <v>1</v>
      </c>
      <c r="I246" s="62">
        <v>2</v>
      </c>
      <c r="J246" s="62">
        <v>2</v>
      </c>
      <c r="K246" s="62">
        <v>0</v>
      </c>
      <c r="L246" s="62">
        <v>2</v>
      </c>
      <c r="M246" s="62">
        <v>2</v>
      </c>
      <c r="N246" s="62">
        <v>1</v>
      </c>
      <c r="O246" s="68">
        <v>15</v>
      </c>
      <c r="P246" s="62"/>
      <c r="Q246" s="62">
        <v>14</v>
      </c>
      <c r="R246" s="62"/>
      <c r="S246" s="62"/>
      <c r="T246" s="62">
        <v>16</v>
      </c>
      <c r="U246" s="62"/>
      <c r="V246" s="62">
        <v>16</v>
      </c>
      <c r="W246" s="62"/>
      <c r="X246" s="62">
        <v>16</v>
      </c>
      <c r="Y246" s="62"/>
      <c r="Z246" s="62"/>
      <c r="AA246" s="67">
        <f t="shared" si="3"/>
        <v>92</v>
      </c>
      <c r="AB246" s="64">
        <f t="shared" ref="AB246:AC246" si="243">SUMIF($E$14:$N$14,"CO1",E246:N246)+IF(O246&gt;=0,SUMPRODUCT(($O$14:$Z$14="CO1")*(O246:Z246)*MOD(COLUMN($O$14:$Z$14)-COLUMN($O$14)+1,2))+SUMPRODUCT(($P$14:$Z$14="CO1")*(P246:Z246)*MOD(COLUMN($P$14:$Z$14)-COLUMN($P$14)+1,2)))</f>
        <v>35</v>
      </c>
      <c r="AC246" s="64">
        <f t="shared" si="243"/>
        <v>20</v>
      </c>
      <c r="AD246" s="64">
        <f t="shared" si="5"/>
        <v>19</v>
      </c>
      <c r="AE246" s="64">
        <f t="shared" si="6"/>
        <v>0</v>
      </c>
      <c r="AF246" s="64">
        <f t="shared" si="22"/>
        <v>0</v>
      </c>
      <c r="AG246" s="64">
        <f t="shared" si="7"/>
        <v>0</v>
      </c>
      <c r="AH246" s="44">
        <f t="shared" si="8"/>
        <v>74</v>
      </c>
      <c r="AI246" s="65">
        <f t="shared" si="13"/>
        <v>87.5</v>
      </c>
      <c r="AJ246" s="65">
        <f t="shared" si="14"/>
        <v>50</v>
      </c>
      <c r="AK246" s="65">
        <f t="shared" si="10"/>
        <v>95</v>
      </c>
      <c r="AL246" s="65"/>
      <c r="AM246" s="65"/>
      <c r="AN246" s="65"/>
      <c r="AO246" s="40"/>
      <c r="AP246" s="40"/>
      <c r="AQ246" s="40"/>
      <c r="AR246" s="34"/>
      <c r="AS246" s="34"/>
      <c r="AT246" s="34"/>
      <c r="AU246" s="34"/>
      <c r="AV246" s="34"/>
      <c r="AW246" s="34"/>
      <c r="AX246" s="34"/>
      <c r="AY246" s="34"/>
      <c r="AZ246" s="34"/>
      <c r="BA246" s="34"/>
      <c r="BB246" s="34"/>
      <c r="BC246" s="34"/>
      <c r="BD246" s="34"/>
      <c r="BE246" s="34"/>
    </row>
    <row r="247" spans="1:57" ht="30" customHeight="1" x14ac:dyDescent="0.2">
      <c r="A247" s="59">
        <v>231</v>
      </c>
      <c r="B247" s="60">
        <f>'STUDENT NAMELIST'!B235</f>
        <v>211423243481</v>
      </c>
      <c r="C247" s="60" t="str">
        <f>'STUDENT NAMELIST'!C235</f>
        <v>2023PEC AI 331</v>
      </c>
      <c r="D247" s="61" t="str">
        <f>'STUDENT NAMELIST'!D235</f>
        <v>VIJAYA KRISHNAN N A</v>
      </c>
      <c r="E247" s="62">
        <v>2</v>
      </c>
      <c r="F247" s="62">
        <v>2</v>
      </c>
      <c r="G247" s="62">
        <v>1</v>
      </c>
      <c r="H247" s="62">
        <v>0</v>
      </c>
      <c r="I247" s="62">
        <v>0</v>
      </c>
      <c r="J247" s="62">
        <v>1</v>
      </c>
      <c r="K247" s="62">
        <v>1</v>
      </c>
      <c r="L247" s="62">
        <v>1</v>
      </c>
      <c r="M247" s="62">
        <v>1</v>
      </c>
      <c r="N247" s="62">
        <v>2</v>
      </c>
      <c r="O247" s="68"/>
      <c r="P247" s="62">
        <v>15</v>
      </c>
      <c r="Q247" s="62"/>
      <c r="R247" s="62">
        <v>16</v>
      </c>
      <c r="S247" s="62"/>
      <c r="T247" s="62">
        <v>12</v>
      </c>
      <c r="U247" s="62">
        <v>16</v>
      </c>
      <c r="V247" s="62"/>
      <c r="W247" s="62">
        <v>16</v>
      </c>
      <c r="X247" s="62"/>
      <c r="Y247" s="62"/>
      <c r="Z247" s="62"/>
      <c r="AA247" s="67">
        <f t="shared" si="3"/>
        <v>86</v>
      </c>
      <c r="AB247" s="64">
        <f t="shared" ref="AB247:AC247" si="244">SUMIF($E$14:$N$14,"CO1",E247:N247)+IF(O247&gt;=0,SUMPRODUCT(($O$14:$Z$14="CO1")*(O247:Z247)*MOD(COLUMN($O$14:$Z$14)-COLUMN($O$14)+1,2))+SUMPRODUCT(($P$14:$Z$14="CO1")*(P247:Z247)*MOD(COLUMN($P$14:$Z$14)-COLUMN($P$14)+1,2)))</f>
        <v>36</v>
      </c>
      <c r="AC247" s="64">
        <f t="shared" si="244"/>
        <v>34</v>
      </c>
      <c r="AD247" s="64">
        <f t="shared" si="5"/>
        <v>19</v>
      </c>
      <c r="AE247" s="64">
        <f t="shared" si="6"/>
        <v>0</v>
      </c>
      <c r="AF247" s="64">
        <f t="shared" si="22"/>
        <v>0</v>
      </c>
      <c r="AG247" s="64">
        <f t="shared" si="7"/>
        <v>0</v>
      </c>
      <c r="AH247" s="44">
        <f t="shared" si="8"/>
        <v>89</v>
      </c>
      <c r="AI247" s="65">
        <f t="shared" si="13"/>
        <v>90</v>
      </c>
      <c r="AJ247" s="65">
        <f t="shared" si="14"/>
        <v>85</v>
      </c>
      <c r="AK247" s="65">
        <f t="shared" si="10"/>
        <v>95</v>
      </c>
      <c r="AL247" s="65"/>
      <c r="AM247" s="65"/>
      <c r="AN247" s="65"/>
      <c r="AO247" s="40"/>
      <c r="AP247" s="40"/>
      <c r="AQ247" s="40"/>
      <c r="AR247" s="34"/>
      <c r="AS247" s="34"/>
      <c r="AT247" s="34"/>
      <c r="AU247" s="34"/>
      <c r="AV247" s="34"/>
      <c r="AW247" s="34"/>
      <c r="AX247" s="34"/>
      <c r="AY247" s="34"/>
      <c r="AZ247" s="34"/>
      <c r="BA247" s="34"/>
      <c r="BB247" s="34"/>
      <c r="BC247" s="34"/>
      <c r="BD247" s="34"/>
      <c r="BE247" s="34"/>
    </row>
    <row r="248" spans="1:57" ht="30" customHeight="1" x14ac:dyDescent="0.2">
      <c r="A248" s="59">
        <v>232</v>
      </c>
      <c r="B248" s="60">
        <f>'STUDENT NAMELIST'!B236</f>
        <v>211423243482</v>
      </c>
      <c r="C248" s="60" t="str">
        <f>'STUDENT NAMELIST'!C236</f>
        <v>2023PEC AI 332</v>
      </c>
      <c r="D248" s="61" t="str">
        <f>'STUDENT NAMELIST'!D236</f>
        <v>VIKNESH S</v>
      </c>
      <c r="E248" s="62">
        <v>1</v>
      </c>
      <c r="F248" s="62">
        <v>0</v>
      </c>
      <c r="G248" s="62">
        <v>2</v>
      </c>
      <c r="H248" s="62">
        <v>2</v>
      </c>
      <c r="I248" s="62">
        <v>0</v>
      </c>
      <c r="J248" s="62">
        <v>0</v>
      </c>
      <c r="K248" s="62">
        <v>0</v>
      </c>
      <c r="L248" s="62">
        <v>0</v>
      </c>
      <c r="M248" s="62">
        <v>2</v>
      </c>
      <c r="N248" s="62">
        <v>0</v>
      </c>
      <c r="O248" s="66">
        <v>16</v>
      </c>
      <c r="P248" s="66">
        <v>0</v>
      </c>
      <c r="Q248" s="66">
        <v>0</v>
      </c>
      <c r="R248" s="66">
        <v>16</v>
      </c>
      <c r="S248" s="66">
        <v>14</v>
      </c>
      <c r="T248" s="66">
        <v>0</v>
      </c>
      <c r="U248" s="66">
        <v>16</v>
      </c>
      <c r="V248" s="66">
        <v>0</v>
      </c>
      <c r="W248" s="66">
        <v>0</v>
      </c>
      <c r="X248" s="66">
        <v>13</v>
      </c>
      <c r="Y248" s="62"/>
      <c r="Z248" s="62"/>
      <c r="AA248" s="67">
        <f t="shared" si="3"/>
        <v>82</v>
      </c>
      <c r="AB248" s="64">
        <f t="shared" ref="AB248:AC248" si="245">SUMIF($E$14:$N$14,"CO1",E248:N248)+IF(O248&gt;=0,SUMPRODUCT(($O$14:$Z$14="CO1")*(O248:Z248)*MOD(COLUMN($O$14:$Z$14)-COLUMN($O$14)+1,2))+SUMPRODUCT(($P$14:$Z$14="CO1")*(P248:Z248)*MOD(COLUMN($P$14:$Z$14)-COLUMN($P$14)+1,2)))</f>
        <v>37</v>
      </c>
      <c r="AC248" s="64">
        <f t="shared" si="245"/>
        <v>34</v>
      </c>
      <c r="AD248" s="64">
        <f t="shared" si="5"/>
        <v>15</v>
      </c>
      <c r="AE248" s="64">
        <f t="shared" si="6"/>
        <v>0</v>
      </c>
      <c r="AF248" s="64">
        <f t="shared" si="22"/>
        <v>0</v>
      </c>
      <c r="AG248" s="64">
        <f t="shared" si="7"/>
        <v>0</v>
      </c>
      <c r="AH248" s="44">
        <f t="shared" si="8"/>
        <v>86</v>
      </c>
      <c r="AI248" s="65">
        <f t="shared" si="13"/>
        <v>92.5</v>
      </c>
      <c r="AJ248" s="65">
        <f t="shared" si="14"/>
        <v>85</v>
      </c>
      <c r="AK248" s="65">
        <f t="shared" si="10"/>
        <v>75</v>
      </c>
      <c r="AL248" s="65"/>
      <c r="AM248" s="65"/>
      <c r="AN248" s="65"/>
      <c r="AO248" s="40"/>
      <c r="AP248" s="40"/>
      <c r="AQ248" s="40"/>
      <c r="AR248" s="34"/>
      <c r="AS248" s="34"/>
      <c r="AT248" s="34"/>
      <c r="AU248" s="34"/>
      <c r="AV248" s="34"/>
      <c r="AW248" s="34"/>
      <c r="AX248" s="34"/>
      <c r="AY248" s="34"/>
      <c r="AZ248" s="34"/>
      <c r="BA248" s="34"/>
      <c r="BB248" s="34"/>
      <c r="BC248" s="34"/>
      <c r="BD248" s="34"/>
      <c r="BE248" s="34"/>
    </row>
    <row r="249" spans="1:57" ht="30" customHeight="1" x14ac:dyDescent="0.2">
      <c r="A249" s="59">
        <v>233</v>
      </c>
      <c r="B249" s="60">
        <f>'STUDENT NAMELIST'!B237</f>
        <v>211423243483</v>
      </c>
      <c r="C249" s="60" t="str">
        <f>'STUDENT NAMELIST'!C237</f>
        <v>2023PEC AI 333</v>
      </c>
      <c r="D249" s="61" t="str">
        <f>'STUDENT NAMELIST'!D237</f>
        <v>VIMALRAJ GOVINDARAJ</v>
      </c>
      <c r="E249" s="62">
        <v>0</v>
      </c>
      <c r="F249" s="62">
        <v>2</v>
      </c>
      <c r="G249" s="62">
        <v>0</v>
      </c>
      <c r="H249" s="62">
        <v>2</v>
      </c>
      <c r="I249" s="62">
        <v>0</v>
      </c>
      <c r="J249" s="62">
        <v>0</v>
      </c>
      <c r="K249" s="62">
        <v>1</v>
      </c>
      <c r="L249" s="62">
        <v>1</v>
      </c>
      <c r="M249" s="62">
        <v>2</v>
      </c>
      <c r="N249" s="62">
        <v>1</v>
      </c>
      <c r="O249" s="68"/>
      <c r="P249" s="62">
        <v>10</v>
      </c>
      <c r="Q249" s="62"/>
      <c r="R249" s="62">
        <v>14</v>
      </c>
      <c r="S249" s="62"/>
      <c r="T249" s="62">
        <v>14</v>
      </c>
      <c r="U249" s="62"/>
      <c r="V249" s="62">
        <v>16</v>
      </c>
      <c r="W249" s="62">
        <v>14</v>
      </c>
      <c r="X249" s="62"/>
      <c r="Y249" s="62"/>
      <c r="Z249" s="62"/>
      <c r="AA249" s="67">
        <f t="shared" si="3"/>
        <v>77</v>
      </c>
      <c r="AB249" s="64">
        <f t="shared" ref="AB249:AC249" si="246">SUMIF($E$14:$N$14,"CO1",E249:N249)+IF(O249&gt;=0,SUMPRODUCT(($O$14:$Z$14="CO1")*(O249:Z249)*MOD(COLUMN($O$14:$Z$14)-COLUMN($O$14)+1,2))+SUMPRODUCT(($P$14:$Z$14="CO1")*(P249:Z249)*MOD(COLUMN($P$14:$Z$14)-COLUMN($P$14)+1,2)))</f>
        <v>28</v>
      </c>
      <c r="AC249" s="64">
        <f t="shared" si="246"/>
        <v>28</v>
      </c>
      <c r="AD249" s="64">
        <f t="shared" si="5"/>
        <v>17</v>
      </c>
      <c r="AE249" s="64">
        <f t="shared" si="6"/>
        <v>0</v>
      </c>
      <c r="AF249" s="64">
        <f t="shared" si="22"/>
        <v>0</v>
      </c>
      <c r="AG249" s="64">
        <f t="shared" si="7"/>
        <v>0</v>
      </c>
      <c r="AH249" s="44">
        <f t="shared" si="8"/>
        <v>73</v>
      </c>
      <c r="AI249" s="65">
        <f t="shared" si="13"/>
        <v>70</v>
      </c>
      <c r="AJ249" s="65">
        <f t="shared" si="14"/>
        <v>70</v>
      </c>
      <c r="AK249" s="65">
        <f t="shared" si="10"/>
        <v>85</v>
      </c>
      <c r="AL249" s="65"/>
      <c r="AM249" s="65"/>
      <c r="AN249" s="65"/>
      <c r="AO249" s="40"/>
      <c r="AP249" s="40"/>
      <c r="AQ249" s="40"/>
      <c r="AR249" s="34"/>
      <c r="AS249" s="34"/>
      <c r="AT249" s="34"/>
      <c r="AU249" s="34"/>
      <c r="AV249" s="34"/>
      <c r="AW249" s="34"/>
      <c r="AX249" s="34"/>
      <c r="AY249" s="34"/>
      <c r="AZ249" s="34"/>
      <c r="BA249" s="34"/>
      <c r="BB249" s="34"/>
      <c r="BC249" s="34"/>
      <c r="BD249" s="34"/>
      <c r="BE249" s="34"/>
    </row>
    <row r="250" spans="1:57" ht="30" customHeight="1" x14ac:dyDescent="0.2">
      <c r="A250" s="59">
        <v>234</v>
      </c>
      <c r="B250" s="60">
        <f>'STUDENT NAMELIST'!B238</f>
        <v>211423243484</v>
      </c>
      <c r="C250" s="60" t="str">
        <f>'STUDENT NAMELIST'!C238</f>
        <v>2023PEC AI 334</v>
      </c>
      <c r="D250" s="61" t="str">
        <f>'STUDENT NAMELIST'!D238</f>
        <v>VISANTH B</v>
      </c>
      <c r="E250" s="62">
        <v>0</v>
      </c>
      <c r="F250" s="62">
        <v>0</v>
      </c>
      <c r="G250" s="62">
        <v>0</v>
      </c>
      <c r="H250" s="62">
        <v>0</v>
      </c>
      <c r="I250" s="62">
        <v>2</v>
      </c>
      <c r="J250" s="62">
        <v>2</v>
      </c>
      <c r="K250" s="62">
        <v>0</v>
      </c>
      <c r="L250" s="62">
        <v>1</v>
      </c>
      <c r="M250" s="62">
        <v>0</v>
      </c>
      <c r="N250" s="62">
        <v>2</v>
      </c>
      <c r="O250" s="68">
        <v>12</v>
      </c>
      <c r="P250" s="62"/>
      <c r="Q250" s="62">
        <v>12</v>
      </c>
      <c r="R250" s="62"/>
      <c r="S250" s="62"/>
      <c r="T250" s="62">
        <v>12</v>
      </c>
      <c r="U250" s="62"/>
      <c r="V250" s="62">
        <v>16</v>
      </c>
      <c r="W250" s="62"/>
      <c r="X250" s="62">
        <v>16</v>
      </c>
      <c r="Y250" s="62"/>
      <c r="Z250" s="62"/>
      <c r="AA250" s="67">
        <f t="shared" si="3"/>
        <v>75</v>
      </c>
      <c r="AB250" s="64">
        <f t="shared" ref="AB250:AC250" si="247">SUMIF($E$14:$N$14,"CO1",E250:N250)+IF(O250&gt;=0,SUMPRODUCT(($O$14:$Z$14="CO1")*(O250:Z250)*MOD(COLUMN($O$14:$Z$14)-COLUMN($O$14)+1,2))+SUMPRODUCT(($P$14:$Z$14="CO1")*(P250:Z250)*MOD(COLUMN($P$14:$Z$14)-COLUMN($P$14)+1,2)))</f>
        <v>24</v>
      </c>
      <c r="AC250" s="64">
        <f t="shared" si="247"/>
        <v>14</v>
      </c>
      <c r="AD250" s="64">
        <f t="shared" si="5"/>
        <v>18</v>
      </c>
      <c r="AE250" s="64">
        <f t="shared" si="6"/>
        <v>0</v>
      </c>
      <c r="AF250" s="64">
        <f t="shared" si="22"/>
        <v>0</v>
      </c>
      <c r="AG250" s="64">
        <f t="shared" si="7"/>
        <v>0</v>
      </c>
      <c r="AH250" s="44">
        <f t="shared" si="8"/>
        <v>56</v>
      </c>
      <c r="AI250" s="65">
        <f t="shared" si="13"/>
        <v>60</v>
      </c>
      <c r="AJ250" s="65">
        <f t="shared" si="14"/>
        <v>35</v>
      </c>
      <c r="AK250" s="65">
        <f t="shared" si="10"/>
        <v>90</v>
      </c>
      <c r="AL250" s="65"/>
      <c r="AM250" s="65"/>
      <c r="AN250" s="65"/>
      <c r="AO250" s="40"/>
      <c r="AP250" s="40"/>
      <c r="AQ250" s="40"/>
      <c r="AR250" s="34"/>
      <c r="AS250" s="34"/>
      <c r="AT250" s="34"/>
      <c r="AU250" s="34"/>
      <c r="AV250" s="34"/>
      <c r="AW250" s="34"/>
      <c r="AX250" s="34"/>
      <c r="AY250" s="34"/>
      <c r="AZ250" s="34"/>
      <c r="BA250" s="34"/>
      <c r="BB250" s="34"/>
      <c r="BC250" s="34"/>
      <c r="BD250" s="34"/>
      <c r="BE250" s="34"/>
    </row>
    <row r="251" spans="1:57" ht="30" customHeight="1" x14ac:dyDescent="0.2">
      <c r="A251" s="59">
        <v>235</v>
      </c>
      <c r="B251" s="60">
        <f>'STUDENT NAMELIST'!B239</f>
        <v>211423243485</v>
      </c>
      <c r="C251" s="60" t="str">
        <f>'STUDENT NAMELIST'!C239</f>
        <v>2023PEC AI 335</v>
      </c>
      <c r="D251" s="61" t="str">
        <f>'STUDENT NAMELIST'!D239</f>
        <v>VISHAAL S</v>
      </c>
      <c r="E251" s="62">
        <v>1</v>
      </c>
      <c r="F251" s="62">
        <v>2</v>
      </c>
      <c r="G251" s="62">
        <v>1</v>
      </c>
      <c r="H251" s="62">
        <v>1</v>
      </c>
      <c r="I251" s="62">
        <v>1</v>
      </c>
      <c r="J251" s="62">
        <v>1</v>
      </c>
      <c r="K251" s="62">
        <v>1</v>
      </c>
      <c r="L251" s="62">
        <v>0</v>
      </c>
      <c r="M251" s="62">
        <v>0</v>
      </c>
      <c r="N251" s="62">
        <v>1</v>
      </c>
      <c r="O251" s="68"/>
      <c r="P251" s="62">
        <v>15</v>
      </c>
      <c r="Q251" s="62"/>
      <c r="R251" s="62">
        <v>16</v>
      </c>
      <c r="S251" s="62"/>
      <c r="T251" s="62">
        <v>15</v>
      </c>
      <c r="U251" s="62">
        <v>16</v>
      </c>
      <c r="V251" s="62"/>
      <c r="W251" s="62">
        <v>16</v>
      </c>
      <c r="X251" s="62"/>
      <c r="Y251" s="62"/>
      <c r="Z251" s="62"/>
      <c r="AA251" s="67">
        <f t="shared" si="3"/>
        <v>87</v>
      </c>
      <c r="AB251" s="64">
        <f t="shared" ref="AB251:AC251" si="248">SUMIF($E$14:$N$14,"CO1",E251:N251)+IF(O251&gt;=0,SUMPRODUCT(($O$14:$Z$14="CO1")*(O251:Z251)*MOD(COLUMN($O$14:$Z$14)-COLUMN($O$14)+1,2))+SUMPRODUCT(($P$14:$Z$14="CO1")*(P251:Z251)*MOD(COLUMN($P$14:$Z$14)-COLUMN($P$14)+1,2)))</f>
        <v>36</v>
      </c>
      <c r="AC251" s="64">
        <f t="shared" si="248"/>
        <v>36</v>
      </c>
      <c r="AD251" s="64">
        <f t="shared" si="5"/>
        <v>17</v>
      </c>
      <c r="AE251" s="64">
        <f t="shared" si="6"/>
        <v>0</v>
      </c>
      <c r="AF251" s="64">
        <f t="shared" si="22"/>
        <v>0</v>
      </c>
      <c r="AG251" s="64">
        <f t="shared" si="7"/>
        <v>0</v>
      </c>
      <c r="AH251" s="44">
        <f t="shared" si="8"/>
        <v>89</v>
      </c>
      <c r="AI251" s="65">
        <f t="shared" si="13"/>
        <v>90</v>
      </c>
      <c r="AJ251" s="65">
        <f t="shared" si="14"/>
        <v>90</v>
      </c>
      <c r="AK251" s="65">
        <f t="shared" si="10"/>
        <v>85</v>
      </c>
      <c r="AL251" s="65"/>
      <c r="AM251" s="65"/>
      <c r="AN251" s="65"/>
      <c r="AO251" s="40"/>
      <c r="AP251" s="40"/>
      <c r="AQ251" s="40"/>
      <c r="AR251" s="34"/>
      <c r="AS251" s="34"/>
      <c r="AT251" s="34"/>
      <c r="AU251" s="34"/>
      <c r="AV251" s="34"/>
      <c r="AW251" s="34"/>
      <c r="AX251" s="34"/>
      <c r="AY251" s="34"/>
      <c r="AZ251" s="34"/>
      <c r="BA251" s="34"/>
      <c r="BB251" s="34"/>
      <c r="BC251" s="34"/>
      <c r="BD251" s="34"/>
      <c r="BE251" s="34"/>
    </row>
    <row r="252" spans="1:57" ht="30" customHeight="1" x14ac:dyDescent="0.2">
      <c r="A252" s="59">
        <v>236</v>
      </c>
      <c r="B252" s="60">
        <f>'STUDENT NAMELIST'!B240</f>
        <v>211423243486</v>
      </c>
      <c r="C252" s="60" t="str">
        <f>'STUDENT NAMELIST'!C240</f>
        <v>2023PEC AI 336</v>
      </c>
      <c r="D252" s="61" t="str">
        <f>'STUDENT NAMELIST'!D240</f>
        <v>VISHAL BABU B</v>
      </c>
      <c r="E252" s="62">
        <v>2</v>
      </c>
      <c r="F252" s="62">
        <v>0</v>
      </c>
      <c r="G252" s="62">
        <v>0</v>
      </c>
      <c r="H252" s="62">
        <v>2</v>
      </c>
      <c r="I252" s="62">
        <v>1</v>
      </c>
      <c r="J252" s="62">
        <v>1</v>
      </c>
      <c r="K252" s="62">
        <v>0</v>
      </c>
      <c r="L252" s="62">
        <v>2</v>
      </c>
      <c r="M252" s="62">
        <v>2</v>
      </c>
      <c r="N252" s="62">
        <v>1</v>
      </c>
      <c r="O252" s="68">
        <v>15</v>
      </c>
      <c r="P252" s="62"/>
      <c r="Q252" s="62">
        <v>15</v>
      </c>
      <c r="R252" s="62"/>
      <c r="S252" s="62">
        <v>15</v>
      </c>
      <c r="T252" s="62"/>
      <c r="U252" s="62">
        <v>16</v>
      </c>
      <c r="V252" s="62"/>
      <c r="W252" s="62">
        <v>13</v>
      </c>
      <c r="X252" s="62"/>
      <c r="Y252" s="62"/>
      <c r="Z252" s="62"/>
      <c r="AA252" s="67">
        <f t="shared" si="3"/>
        <v>85</v>
      </c>
      <c r="AB252" s="64">
        <f t="shared" ref="AB252:AC252" si="249">SUMIF($E$14:$N$14,"CO1",E252:N252)+IF(O252&gt;=0,SUMPRODUCT(($O$14:$Z$14="CO1")*(O252:Z252)*MOD(COLUMN($O$14:$Z$14)-COLUMN($O$14)+1,2))+SUMPRODUCT(($P$14:$Z$14="CO1")*(P252:Z252)*MOD(COLUMN($P$14:$Z$14)-COLUMN($P$14)+1,2)))</f>
        <v>34</v>
      </c>
      <c r="AC252" s="64">
        <f t="shared" si="249"/>
        <v>33</v>
      </c>
      <c r="AD252" s="64">
        <f t="shared" si="5"/>
        <v>16</v>
      </c>
      <c r="AE252" s="64">
        <f t="shared" si="6"/>
        <v>0</v>
      </c>
      <c r="AF252" s="64">
        <f t="shared" si="22"/>
        <v>0</v>
      </c>
      <c r="AG252" s="64">
        <f t="shared" si="7"/>
        <v>0</v>
      </c>
      <c r="AH252" s="44">
        <f t="shared" si="8"/>
        <v>83</v>
      </c>
      <c r="AI252" s="65">
        <f t="shared" si="13"/>
        <v>85</v>
      </c>
      <c r="AJ252" s="65">
        <f t="shared" si="14"/>
        <v>82.5</v>
      </c>
      <c r="AK252" s="65">
        <f t="shared" si="10"/>
        <v>80</v>
      </c>
      <c r="AL252" s="65"/>
      <c r="AM252" s="65"/>
      <c r="AN252" s="65"/>
      <c r="AO252" s="40"/>
      <c r="AP252" s="40"/>
      <c r="AQ252" s="40"/>
      <c r="AR252" s="34"/>
      <c r="AS252" s="34"/>
      <c r="AT252" s="34"/>
      <c r="AU252" s="34"/>
      <c r="AV252" s="34"/>
      <c r="AW252" s="34"/>
      <c r="AX252" s="34"/>
      <c r="AY252" s="34"/>
      <c r="AZ252" s="34"/>
      <c r="BA252" s="34"/>
      <c r="BB252" s="34"/>
      <c r="BC252" s="34"/>
      <c r="BD252" s="34"/>
      <c r="BE252" s="34"/>
    </row>
    <row r="253" spans="1:57" ht="30" customHeight="1" x14ac:dyDescent="0.2">
      <c r="A253" s="59">
        <v>238</v>
      </c>
      <c r="B253" s="60">
        <f>'STUDENT NAMELIST'!B241</f>
        <v>211423243487</v>
      </c>
      <c r="C253" s="60" t="str">
        <f>'STUDENT NAMELIST'!C241</f>
        <v>2023PEC AI 337</v>
      </c>
      <c r="D253" s="61" t="str">
        <f>'STUDENT NAMELIST'!D241</f>
        <v>VISHAL J</v>
      </c>
      <c r="E253" s="62">
        <v>0</v>
      </c>
      <c r="F253" s="62">
        <v>1</v>
      </c>
      <c r="G253" s="62">
        <v>2</v>
      </c>
      <c r="H253" s="62">
        <v>1</v>
      </c>
      <c r="I253" s="62">
        <v>0</v>
      </c>
      <c r="J253" s="62">
        <v>2</v>
      </c>
      <c r="K253" s="62">
        <v>2</v>
      </c>
      <c r="L253" s="62">
        <v>2</v>
      </c>
      <c r="M253" s="62">
        <v>2</v>
      </c>
      <c r="N253" s="62">
        <v>1</v>
      </c>
      <c r="O253" s="68"/>
      <c r="P253" s="62">
        <v>14</v>
      </c>
      <c r="Q253" s="62"/>
      <c r="R253" s="62">
        <v>16</v>
      </c>
      <c r="S253" s="62"/>
      <c r="T253" s="62">
        <v>15</v>
      </c>
      <c r="U253" s="62"/>
      <c r="V253" s="62">
        <v>15</v>
      </c>
      <c r="W253" s="62">
        <v>16</v>
      </c>
      <c r="X253" s="62"/>
      <c r="Y253" s="62"/>
      <c r="Z253" s="62"/>
      <c r="AA253" s="67">
        <f t="shared" si="3"/>
        <v>89</v>
      </c>
      <c r="AB253" s="64">
        <f t="shared" ref="AB253:AC253" si="250">SUMIF($E$14:$N$14,"CO1",E253:N253)+IF(O253&gt;=0,SUMPRODUCT(($O$14:$Z$14="CO1")*(O253:Z253)*MOD(COLUMN($O$14:$Z$14)-COLUMN($O$14)+1,2))+SUMPRODUCT(($P$14:$Z$14="CO1")*(P253:Z253)*MOD(COLUMN($P$14:$Z$14)-COLUMN($P$14)+1,2)))</f>
        <v>34</v>
      </c>
      <c r="AC253" s="64">
        <f t="shared" si="250"/>
        <v>34</v>
      </c>
      <c r="AD253" s="64">
        <f t="shared" si="5"/>
        <v>19</v>
      </c>
      <c r="AE253" s="64">
        <f t="shared" si="6"/>
        <v>0</v>
      </c>
      <c r="AF253" s="64">
        <f t="shared" si="22"/>
        <v>0</v>
      </c>
      <c r="AG253" s="64">
        <f t="shared" si="7"/>
        <v>0</v>
      </c>
      <c r="AH253" s="44">
        <f t="shared" si="8"/>
        <v>87</v>
      </c>
      <c r="AI253" s="65">
        <f t="shared" si="13"/>
        <v>85</v>
      </c>
      <c r="AJ253" s="65">
        <f t="shared" si="14"/>
        <v>85</v>
      </c>
      <c r="AK253" s="65">
        <f t="shared" si="10"/>
        <v>95</v>
      </c>
      <c r="AL253" s="65"/>
      <c r="AM253" s="65"/>
      <c r="AN253" s="65"/>
      <c r="AO253" s="40"/>
      <c r="AP253" s="40"/>
      <c r="AQ253" s="40"/>
      <c r="AR253" s="34"/>
      <c r="AS253" s="34"/>
      <c r="AT253" s="34"/>
      <c r="AU253" s="34"/>
      <c r="AV253" s="34"/>
      <c r="AW253" s="34"/>
      <c r="AX253" s="34"/>
      <c r="AY253" s="34"/>
      <c r="AZ253" s="34"/>
      <c r="BA253" s="34"/>
      <c r="BB253" s="34"/>
      <c r="BC253" s="34"/>
      <c r="BD253" s="34"/>
      <c r="BE253" s="34"/>
    </row>
    <row r="254" spans="1:57" ht="30" customHeight="1" x14ac:dyDescent="0.2">
      <c r="A254" s="59">
        <v>238</v>
      </c>
      <c r="B254" s="60">
        <f>'STUDENT NAMELIST'!B242</f>
        <v>211423243489</v>
      </c>
      <c r="C254" s="60" t="str">
        <f>'STUDENT NAMELIST'!C242</f>
        <v>2023PEC AI 338</v>
      </c>
      <c r="D254" s="61" t="str">
        <f>'STUDENT NAMELIST'!D242</f>
        <v>VISHWA RAVI T</v>
      </c>
      <c r="E254" s="62">
        <v>1</v>
      </c>
      <c r="F254" s="62">
        <v>1</v>
      </c>
      <c r="G254" s="62">
        <v>1</v>
      </c>
      <c r="H254" s="62">
        <v>0</v>
      </c>
      <c r="I254" s="62">
        <v>0</v>
      </c>
      <c r="J254" s="62">
        <v>1</v>
      </c>
      <c r="K254" s="62">
        <v>0</v>
      </c>
      <c r="L254" s="62">
        <v>2</v>
      </c>
      <c r="M254" s="62">
        <v>1</v>
      </c>
      <c r="N254" s="62">
        <v>2</v>
      </c>
      <c r="O254" s="68">
        <v>14</v>
      </c>
      <c r="P254" s="62"/>
      <c r="Q254" s="62">
        <v>14</v>
      </c>
      <c r="R254" s="62"/>
      <c r="S254" s="62">
        <v>14</v>
      </c>
      <c r="T254" s="62"/>
      <c r="U254" s="62">
        <v>14</v>
      </c>
      <c r="V254" s="62"/>
      <c r="W254" s="62">
        <v>14</v>
      </c>
      <c r="X254" s="62"/>
      <c r="Y254" s="62"/>
      <c r="Z254" s="62"/>
      <c r="AA254" s="67">
        <f t="shared" si="3"/>
        <v>79</v>
      </c>
      <c r="AB254" s="64">
        <f t="shared" ref="AB254:AC254" si="251">SUMIF($E$14:$N$14,"CO1",E254:N254)+IF(O254&gt;=0,SUMPRODUCT(($O$14:$Z$14="CO1")*(O254:Z254)*MOD(COLUMN($O$14:$Z$14)-COLUMN($O$14)+1,2))+SUMPRODUCT(($P$14:$Z$14="CO1")*(P254:Z254)*MOD(COLUMN($P$14:$Z$14)-COLUMN($P$14)+1,2)))</f>
        <v>31</v>
      </c>
      <c r="AC254" s="64">
        <f t="shared" si="251"/>
        <v>30</v>
      </c>
      <c r="AD254" s="64">
        <f t="shared" si="5"/>
        <v>17</v>
      </c>
      <c r="AE254" s="64">
        <f t="shared" si="6"/>
        <v>0</v>
      </c>
      <c r="AF254" s="64">
        <f t="shared" si="22"/>
        <v>0</v>
      </c>
      <c r="AG254" s="64">
        <f t="shared" si="7"/>
        <v>0</v>
      </c>
      <c r="AH254" s="44">
        <f t="shared" si="8"/>
        <v>78</v>
      </c>
      <c r="AI254" s="65">
        <f t="shared" si="13"/>
        <v>77.5</v>
      </c>
      <c r="AJ254" s="65">
        <f t="shared" si="14"/>
        <v>75</v>
      </c>
      <c r="AK254" s="65">
        <f t="shared" si="10"/>
        <v>85</v>
      </c>
      <c r="AL254" s="65"/>
      <c r="AM254" s="65"/>
      <c r="AN254" s="65"/>
      <c r="AO254" s="40"/>
      <c r="AP254" s="40"/>
      <c r="AQ254" s="40"/>
      <c r="AR254" s="34"/>
      <c r="AS254" s="34"/>
      <c r="AT254" s="34"/>
      <c r="AU254" s="34"/>
      <c r="AV254" s="34"/>
      <c r="AW254" s="34"/>
      <c r="AX254" s="34"/>
      <c r="AY254" s="34"/>
      <c r="AZ254" s="34"/>
      <c r="BA254" s="34"/>
      <c r="BB254" s="34"/>
      <c r="BC254" s="34"/>
      <c r="BD254" s="34"/>
      <c r="BE254" s="34"/>
    </row>
    <row r="255" spans="1:57" ht="30" customHeight="1" x14ac:dyDescent="0.2">
      <c r="A255" s="59">
        <v>239</v>
      </c>
      <c r="B255" s="60">
        <f>'STUDENT NAMELIST'!B243</f>
        <v>211423243491</v>
      </c>
      <c r="C255" s="60" t="str">
        <f>'STUDENT NAMELIST'!C243</f>
        <v>2023PEC AI 339</v>
      </c>
      <c r="D255" s="61" t="str">
        <f>'STUDENT NAMELIST'!D243</f>
        <v>VUCHURU BHARATH</v>
      </c>
      <c r="E255" s="62">
        <v>2</v>
      </c>
      <c r="F255" s="62">
        <v>1</v>
      </c>
      <c r="G255" s="62">
        <v>2</v>
      </c>
      <c r="H255" s="62">
        <v>0</v>
      </c>
      <c r="I255" s="62">
        <v>0</v>
      </c>
      <c r="J255" s="62">
        <v>2</v>
      </c>
      <c r="K255" s="62">
        <v>0</v>
      </c>
      <c r="L255" s="62">
        <v>1</v>
      </c>
      <c r="M255" s="62">
        <v>2</v>
      </c>
      <c r="N255" s="62">
        <v>0</v>
      </c>
      <c r="O255" s="68">
        <v>12</v>
      </c>
      <c r="P255" s="62"/>
      <c r="Q255" s="62">
        <v>12</v>
      </c>
      <c r="R255" s="62"/>
      <c r="S255" s="62">
        <v>14</v>
      </c>
      <c r="T255" s="62"/>
      <c r="U255" s="62">
        <v>15</v>
      </c>
      <c r="V255" s="62"/>
      <c r="W255" s="62">
        <v>16</v>
      </c>
      <c r="X255" s="62"/>
      <c r="Y255" s="62"/>
      <c r="Z255" s="62"/>
      <c r="AA255" s="67">
        <f t="shared" si="3"/>
        <v>79</v>
      </c>
      <c r="AB255" s="64">
        <f t="shared" ref="AB255:AC255" si="252">SUMIF($E$14:$N$14,"CO1",E255:N255)+IF(O255&gt;=0,SUMPRODUCT(($O$14:$Z$14="CO1")*(O255:Z255)*MOD(COLUMN($O$14:$Z$14)-COLUMN($O$14)+1,2))+SUMPRODUCT(($P$14:$Z$14="CO1")*(P255:Z255)*MOD(COLUMN($P$14:$Z$14)-COLUMN($P$14)+1,2)))</f>
        <v>29</v>
      </c>
      <c r="AC255" s="64">
        <f t="shared" si="252"/>
        <v>29</v>
      </c>
      <c r="AD255" s="64">
        <f t="shared" si="5"/>
        <v>18</v>
      </c>
      <c r="AE255" s="64">
        <f t="shared" si="6"/>
        <v>0</v>
      </c>
      <c r="AF255" s="64">
        <f t="shared" si="22"/>
        <v>0</v>
      </c>
      <c r="AG255" s="64">
        <f t="shared" si="7"/>
        <v>0</v>
      </c>
      <c r="AH255" s="44">
        <f t="shared" si="8"/>
        <v>76</v>
      </c>
      <c r="AI255" s="65">
        <f t="shared" si="13"/>
        <v>72.5</v>
      </c>
      <c r="AJ255" s="65">
        <f t="shared" si="14"/>
        <v>72.5</v>
      </c>
      <c r="AK255" s="65">
        <f t="shared" si="10"/>
        <v>90</v>
      </c>
      <c r="AL255" s="65"/>
      <c r="AM255" s="65"/>
      <c r="AN255" s="65"/>
      <c r="AO255" s="40"/>
      <c r="AP255" s="40"/>
      <c r="AQ255" s="40"/>
      <c r="AR255" s="34"/>
      <c r="AS255" s="34"/>
      <c r="AT255" s="34"/>
      <c r="AU255" s="34"/>
      <c r="AV255" s="34"/>
      <c r="AW255" s="34"/>
      <c r="AX255" s="34"/>
      <c r="AY255" s="34"/>
      <c r="AZ255" s="34"/>
      <c r="BA255" s="34"/>
      <c r="BB255" s="34"/>
      <c r="BC255" s="34"/>
      <c r="BD255" s="34"/>
      <c r="BE255" s="34"/>
    </row>
    <row r="256" spans="1:57" ht="30" customHeight="1" x14ac:dyDescent="0.2">
      <c r="A256" s="59">
        <v>240</v>
      </c>
      <c r="B256" s="60">
        <f>'STUDENT NAMELIST'!B244</f>
        <v>211423243492</v>
      </c>
      <c r="C256" s="60" t="str">
        <f>'STUDENT NAMELIST'!C244</f>
        <v>2023PEC AI 340</v>
      </c>
      <c r="D256" s="61" t="str">
        <f>'STUDENT NAMELIST'!D244</f>
        <v>YASHWANTH S</v>
      </c>
      <c r="E256" s="62">
        <v>0</v>
      </c>
      <c r="F256" s="62">
        <v>1</v>
      </c>
      <c r="G256" s="62">
        <v>2</v>
      </c>
      <c r="H256" s="62">
        <v>2</v>
      </c>
      <c r="I256" s="62">
        <v>0</v>
      </c>
      <c r="J256" s="62">
        <v>2</v>
      </c>
      <c r="K256" s="62">
        <v>1</v>
      </c>
      <c r="L256" s="62">
        <v>1</v>
      </c>
      <c r="M256" s="62">
        <v>1</v>
      </c>
      <c r="N256" s="62">
        <v>1</v>
      </c>
      <c r="O256" s="66">
        <v>16</v>
      </c>
      <c r="P256" s="66">
        <v>0</v>
      </c>
      <c r="Q256" s="66">
        <v>0</v>
      </c>
      <c r="R256" s="66">
        <v>16</v>
      </c>
      <c r="S256" s="66">
        <v>14</v>
      </c>
      <c r="T256" s="66">
        <v>0</v>
      </c>
      <c r="U256" s="66">
        <v>16</v>
      </c>
      <c r="V256" s="66">
        <v>0</v>
      </c>
      <c r="W256" s="66">
        <v>0</v>
      </c>
      <c r="X256" s="66">
        <v>13</v>
      </c>
      <c r="Y256" s="62"/>
      <c r="Z256" s="62"/>
      <c r="AA256" s="67">
        <f t="shared" si="3"/>
        <v>86</v>
      </c>
      <c r="AB256" s="64">
        <f t="shared" ref="AB256:AC256" si="253">SUMIF($E$14:$N$14,"CO1",E256:N256)+IF(O256&gt;=0,SUMPRODUCT(($O$14:$Z$14="CO1")*(O256:Z256)*MOD(COLUMN($O$14:$Z$14)-COLUMN($O$14)+1,2))+SUMPRODUCT(($P$14:$Z$14="CO1")*(P256:Z256)*MOD(COLUMN($P$14:$Z$14)-COLUMN($P$14)+1,2)))</f>
        <v>37</v>
      </c>
      <c r="AC256" s="64">
        <f t="shared" si="253"/>
        <v>35</v>
      </c>
      <c r="AD256" s="64">
        <f t="shared" si="5"/>
        <v>15</v>
      </c>
      <c r="AE256" s="64">
        <f t="shared" si="6"/>
        <v>0</v>
      </c>
      <c r="AF256" s="64">
        <f t="shared" si="22"/>
        <v>0</v>
      </c>
      <c r="AG256" s="64">
        <f t="shared" si="7"/>
        <v>0</v>
      </c>
      <c r="AH256" s="44">
        <f t="shared" si="8"/>
        <v>87</v>
      </c>
      <c r="AI256" s="65">
        <f t="shared" si="13"/>
        <v>92.5</v>
      </c>
      <c r="AJ256" s="65">
        <f t="shared" si="14"/>
        <v>87.5</v>
      </c>
      <c r="AK256" s="65">
        <f t="shared" si="10"/>
        <v>75</v>
      </c>
      <c r="AL256" s="65"/>
      <c r="AM256" s="65"/>
      <c r="AN256" s="65"/>
      <c r="AO256" s="40"/>
      <c r="AP256" s="40"/>
      <c r="AQ256" s="40"/>
      <c r="AR256" s="34"/>
      <c r="AS256" s="34"/>
      <c r="AT256" s="34"/>
      <c r="AU256" s="34"/>
      <c r="AV256" s="34"/>
      <c r="AW256" s="34"/>
      <c r="AX256" s="34"/>
      <c r="AY256" s="34"/>
      <c r="AZ256" s="34"/>
      <c r="BA256" s="34"/>
      <c r="BB256" s="34"/>
      <c r="BC256" s="34"/>
      <c r="BD256" s="34"/>
      <c r="BE256" s="34"/>
    </row>
    <row r="257" spans="1:57" ht="30" customHeight="1" x14ac:dyDescent="0.2">
      <c r="A257" s="59">
        <v>241</v>
      </c>
      <c r="B257" s="60">
        <f>'STUDENT NAMELIST'!B245</f>
        <v>211423243493</v>
      </c>
      <c r="C257" s="60" t="str">
        <f>'STUDENT NAMELIST'!C245</f>
        <v>2023PEC AI 341</v>
      </c>
      <c r="D257" s="61" t="str">
        <f>'STUDENT NAMELIST'!D245</f>
        <v>YESHWANTH C</v>
      </c>
      <c r="E257" s="62">
        <v>0</v>
      </c>
      <c r="F257" s="62">
        <v>0</v>
      </c>
      <c r="G257" s="62">
        <v>1</v>
      </c>
      <c r="H257" s="62">
        <v>1</v>
      </c>
      <c r="I257" s="62">
        <v>2</v>
      </c>
      <c r="J257" s="62">
        <v>1</v>
      </c>
      <c r="K257" s="62">
        <v>2</v>
      </c>
      <c r="L257" s="62">
        <v>1</v>
      </c>
      <c r="M257" s="62">
        <v>1</v>
      </c>
      <c r="N257" s="62">
        <v>2</v>
      </c>
      <c r="O257" s="68"/>
      <c r="P257" s="62">
        <v>11</v>
      </c>
      <c r="Q257" s="62"/>
      <c r="R257" s="62">
        <v>14</v>
      </c>
      <c r="S257" s="62"/>
      <c r="T257" s="62">
        <v>14</v>
      </c>
      <c r="U257" s="62"/>
      <c r="V257" s="62">
        <v>16</v>
      </c>
      <c r="W257" s="62">
        <v>14</v>
      </c>
      <c r="X257" s="62"/>
      <c r="Y257" s="62"/>
      <c r="Z257" s="62"/>
      <c r="AA257" s="67">
        <f t="shared" si="3"/>
        <v>80</v>
      </c>
      <c r="AB257" s="64">
        <f t="shared" ref="AB257:AC257" si="254">SUMIF($E$14:$N$14,"CO1",E257:N257)+IF(O257&gt;=0,SUMPRODUCT(($O$14:$Z$14="CO1")*(O257:Z257)*MOD(COLUMN($O$14:$Z$14)-COLUMN($O$14)+1,2))+SUMPRODUCT(($P$14:$Z$14="CO1")*(P257:Z257)*MOD(COLUMN($P$14:$Z$14)-COLUMN($P$14)+1,2)))</f>
        <v>27</v>
      </c>
      <c r="AC257" s="64">
        <f t="shared" si="254"/>
        <v>29</v>
      </c>
      <c r="AD257" s="64">
        <f t="shared" si="5"/>
        <v>17</v>
      </c>
      <c r="AE257" s="64">
        <f t="shared" si="6"/>
        <v>0</v>
      </c>
      <c r="AF257" s="64">
        <f t="shared" si="22"/>
        <v>0</v>
      </c>
      <c r="AG257" s="64">
        <f t="shared" si="7"/>
        <v>0</v>
      </c>
      <c r="AH257" s="44">
        <f t="shared" si="8"/>
        <v>73</v>
      </c>
      <c r="AI257" s="65">
        <f t="shared" si="13"/>
        <v>67.5</v>
      </c>
      <c r="AJ257" s="65">
        <f t="shared" si="14"/>
        <v>72.5</v>
      </c>
      <c r="AK257" s="65">
        <f t="shared" si="10"/>
        <v>85</v>
      </c>
      <c r="AL257" s="65"/>
      <c r="AM257" s="65"/>
      <c r="AN257" s="65"/>
      <c r="AO257" s="40"/>
      <c r="AP257" s="40"/>
      <c r="AQ257" s="40"/>
      <c r="AR257" s="34"/>
      <c r="AS257" s="34"/>
      <c r="AT257" s="34"/>
      <c r="AU257" s="34"/>
      <c r="AV257" s="34"/>
      <c r="AW257" s="34"/>
      <c r="AX257" s="34"/>
      <c r="AY257" s="34"/>
      <c r="AZ257" s="34"/>
      <c r="BA257" s="34"/>
      <c r="BB257" s="34"/>
      <c r="BC257" s="34"/>
      <c r="BD257" s="34"/>
      <c r="BE257" s="34"/>
    </row>
    <row r="258" spans="1:57" ht="30" customHeight="1" x14ac:dyDescent="0.2">
      <c r="A258" s="59">
        <v>242</v>
      </c>
      <c r="B258" s="60">
        <f>'STUDENT NAMELIST'!B246</f>
        <v>211423243494</v>
      </c>
      <c r="C258" s="60" t="str">
        <f>'STUDENT NAMELIST'!C246</f>
        <v>2023PEC AI 342</v>
      </c>
      <c r="D258" s="61" t="str">
        <f>'STUDENT NAMELIST'!D246</f>
        <v>YESHWANTH V</v>
      </c>
      <c r="E258" s="62">
        <v>0</v>
      </c>
      <c r="F258" s="62">
        <v>2</v>
      </c>
      <c r="G258" s="62">
        <v>2</v>
      </c>
      <c r="H258" s="62">
        <v>1</v>
      </c>
      <c r="I258" s="62">
        <v>0</v>
      </c>
      <c r="J258" s="62">
        <v>1</v>
      </c>
      <c r="K258" s="62">
        <v>0</v>
      </c>
      <c r="L258" s="62">
        <v>2</v>
      </c>
      <c r="M258" s="62">
        <v>2</v>
      </c>
      <c r="N258" s="62">
        <v>0</v>
      </c>
      <c r="O258" s="68">
        <v>15</v>
      </c>
      <c r="P258" s="62"/>
      <c r="Q258" s="62">
        <v>14</v>
      </c>
      <c r="R258" s="62"/>
      <c r="S258" s="62"/>
      <c r="T258" s="62">
        <v>16</v>
      </c>
      <c r="U258" s="62"/>
      <c r="V258" s="62">
        <v>16</v>
      </c>
      <c r="W258" s="62"/>
      <c r="X258" s="62">
        <v>16</v>
      </c>
      <c r="Y258" s="62"/>
      <c r="Z258" s="62"/>
      <c r="AA258" s="67">
        <f t="shared" si="3"/>
        <v>87</v>
      </c>
      <c r="AB258" s="64">
        <f t="shared" ref="AB258:AC258" si="255">SUMIF($E$14:$N$14,"CO1",E258:N258)+IF(O258&gt;=0,SUMPRODUCT(($O$14:$Z$14="CO1")*(O258:Z258)*MOD(COLUMN($O$14:$Z$14)-COLUMN($O$14)+1,2))+SUMPRODUCT(($P$14:$Z$14="CO1")*(P258:Z258)*MOD(COLUMN($P$14:$Z$14)-COLUMN($P$14)+1,2)))</f>
        <v>34</v>
      </c>
      <c r="AC258" s="64">
        <f t="shared" si="255"/>
        <v>19</v>
      </c>
      <c r="AD258" s="64">
        <f t="shared" si="5"/>
        <v>18</v>
      </c>
      <c r="AE258" s="64">
        <f t="shared" si="6"/>
        <v>0</v>
      </c>
      <c r="AF258" s="64">
        <f t="shared" si="22"/>
        <v>0</v>
      </c>
      <c r="AG258" s="64">
        <f t="shared" si="7"/>
        <v>0</v>
      </c>
      <c r="AH258" s="44">
        <f t="shared" si="8"/>
        <v>71</v>
      </c>
      <c r="AI258" s="65">
        <f t="shared" si="13"/>
        <v>85</v>
      </c>
      <c r="AJ258" s="65">
        <f t="shared" si="14"/>
        <v>47.5</v>
      </c>
      <c r="AK258" s="65">
        <f t="shared" si="10"/>
        <v>90</v>
      </c>
      <c r="AL258" s="65"/>
      <c r="AM258" s="65"/>
      <c r="AN258" s="65"/>
      <c r="AO258" s="40"/>
      <c r="AP258" s="40"/>
      <c r="AQ258" s="40"/>
      <c r="AR258" s="34"/>
      <c r="AS258" s="34"/>
      <c r="AT258" s="34"/>
      <c r="AU258" s="34"/>
      <c r="AV258" s="34"/>
      <c r="AW258" s="34"/>
      <c r="AX258" s="34"/>
      <c r="AY258" s="34"/>
      <c r="AZ258" s="34"/>
      <c r="BA258" s="34"/>
      <c r="BB258" s="34"/>
      <c r="BC258" s="34"/>
      <c r="BD258" s="34"/>
      <c r="BE258" s="34"/>
    </row>
    <row r="259" spans="1:57" ht="30" customHeight="1" x14ac:dyDescent="0.2">
      <c r="A259" s="59">
        <v>243</v>
      </c>
      <c r="B259" s="60">
        <f>'STUDENT NAMELIST'!B247</f>
        <v>211423243495</v>
      </c>
      <c r="C259" s="60" t="str">
        <f>'STUDENT NAMELIST'!C247</f>
        <v>2023PEC AI 343</v>
      </c>
      <c r="D259" s="61" t="str">
        <f>'STUDENT NAMELIST'!D247</f>
        <v>YESVANTH K</v>
      </c>
      <c r="E259" s="62">
        <v>2</v>
      </c>
      <c r="F259" s="62">
        <v>0</v>
      </c>
      <c r="G259" s="62">
        <v>2</v>
      </c>
      <c r="H259" s="62">
        <v>2</v>
      </c>
      <c r="I259" s="62">
        <v>2</v>
      </c>
      <c r="J259" s="62">
        <v>2</v>
      </c>
      <c r="K259" s="62">
        <v>0</v>
      </c>
      <c r="L259" s="62">
        <v>1</v>
      </c>
      <c r="M259" s="62">
        <v>1</v>
      </c>
      <c r="N259" s="62">
        <v>2</v>
      </c>
      <c r="O259" s="68"/>
      <c r="P259" s="62">
        <v>15</v>
      </c>
      <c r="Q259" s="62"/>
      <c r="R259" s="62">
        <v>16</v>
      </c>
      <c r="S259" s="62"/>
      <c r="T259" s="62">
        <v>12</v>
      </c>
      <c r="U259" s="62">
        <v>16</v>
      </c>
      <c r="V259" s="62"/>
      <c r="W259" s="62">
        <v>16</v>
      </c>
      <c r="X259" s="62"/>
      <c r="Y259" s="62"/>
      <c r="Z259" s="62"/>
      <c r="AA259" s="67">
        <f t="shared" si="3"/>
        <v>89</v>
      </c>
      <c r="AB259" s="64">
        <f t="shared" ref="AB259:AC259" si="256">SUMIF($E$14:$N$14,"CO1",E259:N259)+IF(O259&gt;=0,SUMPRODUCT(($O$14:$Z$14="CO1")*(O259:Z259)*MOD(COLUMN($O$14:$Z$14)-COLUMN($O$14)+1,2))+SUMPRODUCT(($P$14:$Z$14="CO1")*(P259:Z259)*MOD(COLUMN($P$14:$Z$14)-COLUMN($P$14)+1,2)))</f>
        <v>37</v>
      </c>
      <c r="AC259" s="64">
        <f t="shared" si="256"/>
        <v>37</v>
      </c>
      <c r="AD259" s="64">
        <f t="shared" si="5"/>
        <v>19</v>
      </c>
      <c r="AE259" s="64">
        <f t="shared" si="6"/>
        <v>0</v>
      </c>
      <c r="AF259" s="64">
        <f t="shared" si="22"/>
        <v>0</v>
      </c>
      <c r="AG259" s="64">
        <f t="shared" si="7"/>
        <v>0</v>
      </c>
      <c r="AH259" s="44">
        <f t="shared" si="8"/>
        <v>93</v>
      </c>
      <c r="AI259" s="65">
        <f t="shared" si="13"/>
        <v>92.5</v>
      </c>
      <c r="AJ259" s="65">
        <f t="shared" si="14"/>
        <v>92.5</v>
      </c>
      <c r="AK259" s="65">
        <f t="shared" si="10"/>
        <v>95</v>
      </c>
      <c r="AL259" s="65"/>
      <c r="AM259" s="65"/>
      <c r="AN259" s="65"/>
      <c r="AO259" s="40"/>
      <c r="AP259" s="40"/>
      <c r="AQ259" s="40"/>
      <c r="AR259" s="34"/>
      <c r="AS259" s="34"/>
      <c r="AT259" s="34"/>
      <c r="AU259" s="34"/>
      <c r="AV259" s="34"/>
      <c r="AW259" s="34"/>
      <c r="AX259" s="34"/>
      <c r="AY259" s="34"/>
      <c r="AZ259" s="34"/>
      <c r="BA259" s="34"/>
      <c r="BB259" s="34"/>
      <c r="BC259" s="34"/>
      <c r="BD259" s="34"/>
      <c r="BE259" s="34"/>
    </row>
    <row r="260" spans="1:57" ht="30" customHeight="1" x14ac:dyDescent="0.2">
      <c r="A260" s="59">
        <v>244</v>
      </c>
      <c r="B260" s="60">
        <f>'STUDENT NAMELIST'!B248</f>
        <v>211423243496</v>
      </c>
      <c r="C260" s="60" t="str">
        <f>'STUDENT NAMELIST'!C248</f>
        <v>2023PEC AI 344</v>
      </c>
      <c r="D260" s="61" t="str">
        <f>'STUDENT NAMELIST'!D248</f>
        <v>G YESWANTH</v>
      </c>
      <c r="E260" s="62">
        <v>1</v>
      </c>
      <c r="F260" s="62">
        <v>0</v>
      </c>
      <c r="G260" s="62">
        <v>1</v>
      </c>
      <c r="H260" s="62">
        <v>1</v>
      </c>
      <c r="I260" s="62">
        <v>0</v>
      </c>
      <c r="J260" s="62">
        <v>2</v>
      </c>
      <c r="K260" s="62">
        <v>0</v>
      </c>
      <c r="L260" s="62">
        <v>1</v>
      </c>
      <c r="M260" s="62">
        <v>2</v>
      </c>
      <c r="N260" s="62">
        <v>1</v>
      </c>
      <c r="O260" s="66">
        <v>16</v>
      </c>
      <c r="P260" s="66">
        <v>0</v>
      </c>
      <c r="Q260" s="66">
        <v>0</v>
      </c>
      <c r="R260" s="66">
        <v>16</v>
      </c>
      <c r="S260" s="66">
        <v>14</v>
      </c>
      <c r="T260" s="66">
        <v>0</v>
      </c>
      <c r="U260" s="66">
        <v>16</v>
      </c>
      <c r="V260" s="66">
        <v>0</v>
      </c>
      <c r="W260" s="66">
        <v>0</v>
      </c>
      <c r="X260" s="66">
        <v>13</v>
      </c>
      <c r="Y260" s="62"/>
      <c r="Z260" s="62"/>
      <c r="AA260" s="67">
        <f t="shared" si="3"/>
        <v>84</v>
      </c>
      <c r="AB260" s="64">
        <f t="shared" ref="AB260:AC260" si="257">SUMIF($E$14:$N$14,"CO1",E260:N260)+IF(O260&gt;=0,SUMPRODUCT(($O$14:$Z$14="CO1")*(O260:Z260)*MOD(COLUMN($O$14:$Z$14)-COLUMN($O$14)+1,2))+SUMPRODUCT(($P$14:$Z$14="CO1")*(P260:Z260)*MOD(COLUMN($P$14:$Z$14)-COLUMN($P$14)+1,2)))</f>
        <v>35</v>
      </c>
      <c r="AC260" s="64">
        <f t="shared" si="257"/>
        <v>32</v>
      </c>
      <c r="AD260" s="64">
        <f t="shared" si="5"/>
        <v>16</v>
      </c>
      <c r="AE260" s="64">
        <f t="shared" si="6"/>
        <v>0</v>
      </c>
      <c r="AF260" s="64">
        <f t="shared" si="22"/>
        <v>0</v>
      </c>
      <c r="AG260" s="64">
        <f t="shared" si="7"/>
        <v>0</v>
      </c>
      <c r="AH260" s="44">
        <f t="shared" si="8"/>
        <v>83</v>
      </c>
      <c r="AI260" s="65">
        <f t="shared" si="13"/>
        <v>87.5</v>
      </c>
      <c r="AJ260" s="65">
        <f t="shared" si="14"/>
        <v>80</v>
      </c>
      <c r="AK260" s="65">
        <f t="shared" si="10"/>
        <v>80</v>
      </c>
      <c r="AL260" s="65"/>
      <c r="AM260" s="65"/>
      <c r="AN260" s="65"/>
      <c r="AO260" s="40"/>
      <c r="AP260" s="40"/>
      <c r="AQ260" s="40"/>
      <c r="AR260" s="34"/>
      <c r="AS260" s="34"/>
      <c r="AT260" s="34"/>
      <c r="AU260" s="34"/>
      <c r="AV260" s="34"/>
      <c r="AW260" s="34"/>
      <c r="AX260" s="34"/>
      <c r="AY260" s="34"/>
      <c r="AZ260" s="34"/>
      <c r="BA260" s="34"/>
      <c r="BB260" s="34"/>
      <c r="BC260" s="34"/>
      <c r="BD260" s="34"/>
      <c r="BE260" s="34"/>
    </row>
    <row r="261" spans="1:57" ht="30" customHeight="1" x14ac:dyDescent="0.2">
      <c r="A261" s="59">
        <v>245</v>
      </c>
      <c r="B261" s="60">
        <f>'STUDENT NAMELIST'!B249</f>
        <v>211423243497</v>
      </c>
      <c r="C261" s="60" t="str">
        <f>'STUDENT NAMELIST'!C249</f>
        <v>2023PEC AI 345</v>
      </c>
      <c r="D261" s="61" t="str">
        <f>'STUDENT NAMELIST'!D249</f>
        <v>YOGESH M P</v>
      </c>
      <c r="E261" s="62">
        <v>0</v>
      </c>
      <c r="F261" s="62">
        <v>2</v>
      </c>
      <c r="G261" s="62">
        <v>0</v>
      </c>
      <c r="H261" s="62">
        <v>0</v>
      </c>
      <c r="I261" s="62">
        <v>0</v>
      </c>
      <c r="J261" s="62">
        <v>2</v>
      </c>
      <c r="K261" s="62">
        <v>0</v>
      </c>
      <c r="L261" s="62">
        <v>2</v>
      </c>
      <c r="M261" s="62">
        <v>0</v>
      </c>
      <c r="N261" s="62">
        <v>0</v>
      </c>
      <c r="O261" s="68">
        <v>14</v>
      </c>
      <c r="P261" s="62"/>
      <c r="Q261" s="62">
        <v>14</v>
      </c>
      <c r="R261" s="62"/>
      <c r="S261" s="62">
        <v>12</v>
      </c>
      <c r="T261" s="62"/>
      <c r="U261" s="62">
        <v>14</v>
      </c>
      <c r="V261" s="62"/>
      <c r="W261" s="62">
        <v>11</v>
      </c>
      <c r="X261" s="62"/>
      <c r="Y261" s="62"/>
      <c r="Z261" s="62"/>
      <c r="AA261" s="67">
        <f t="shared" si="3"/>
        <v>71</v>
      </c>
      <c r="AB261" s="64">
        <f t="shared" ref="AB261:AC261" si="258">SUMIF($E$14:$N$14,"CO1",E261:N261)+IF(O261&gt;=0,SUMPRODUCT(($O$14:$Z$14="CO1")*(O261:Z261)*MOD(COLUMN($O$14:$Z$14)-COLUMN($O$14)+1,2))+SUMPRODUCT(($P$14:$Z$14="CO1")*(P261:Z261)*MOD(COLUMN($P$14:$Z$14)-COLUMN($P$14)+1,2)))</f>
        <v>30</v>
      </c>
      <c r="AC261" s="64">
        <f t="shared" si="258"/>
        <v>28</v>
      </c>
      <c r="AD261" s="64">
        <f t="shared" si="5"/>
        <v>11</v>
      </c>
      <c r="AE261" s="64">
        <f t="shared" si="6"/>
        <v>0</v>
      </c>
      <c r="AF261" s="64">
        <f t="shared" si="22"/>
        <v>0</v>
      </c>
      <c r="AG261" s="64">
        <f t="shared" si="7"/>
        <v>0</v>
      </c>
      <c r="AH261" s="44">
        <f t="shared" si="8"/>
        <v>69</v>
      </c>
      <c r="AI261" s="65">
        <f t="shared" si="13"/>
        <v>75</v>
      </c>
      <c r="AJ261" s="65">
        <f t="shared" si="14"/>
        <v>70</v>
      </c>
      <c r="AK261" s="65">
        <f t="shared" si="10"/>
        <v>55.000000000000007</v>
      </c>
      <c r="AL261" s="65"/>
      <c r="AM261" s="65"/>
      <c r="AN261" s="65"/>
      <c r="AO261" s="40"/>
      <c r="AP261" s="40"/>
      <c r="AQ261" s="40"/>
      <c r="AR261" s="34"/>
      <c r="AS261" s="34"/>
      <c r="AT261" s="34"/>
      <c r="AU261" s="34"/>
      <c r="AV261" s="34"/>
      <c r="AW261" s="34"/>
      <c r="AX261" s="34"/>
      <c r="AY261" s="34"/>
      <c r="AZ261" s="34"/>
      <c r="BA261" s="34"/>
      <c r="BB261" s="34"/>
      <c r="BC261" s="34"/>
      <c r="BD261" s="34"/>
      <c r="BE261" s="34"/>
    </row>
    <row r="262" spans="1:57" ht="30" customHeight="1" x14ac:dyDescent="0.2">
      <c r="A262" s="59">
        <v>246</v>
      </c>
      <c r="B262" s="60">
        <f>'STUDENT NAMELIST'!B250</f>
        <v>211423243498</v>
      </c>
      <c r="C262" s="60" t="str">
        <f>'STUDENT NAMELIST'!C250</f>
        <v>2023PEC AI 346</v>
      </c>
      <c r="D262" s="61" t="str">
        <f>'STUDENT NAMELIST'!D250</f>
        <v>YOGESH T</v>
      </c>
      <c r="E262" s="62">
        <v>1</v>
      </c>
      <c r="F262" s="62">
        <v>2</v>
      </c>
      <c r="G262" s="62">
        <v>2</v>
      </c>
      <c r="H262" s="62">
        <v>1</v>
      </c>
      <c r="I262" s="62">
        <v>2</v>
      </c>
      <c r="J262" s="62">
        <v>0</v>
      </c>
      <c r="K262" s="62">
        <v>1</v>
      </c>
      <c r="L262" s="62">
        <v>1</v>
      </c>
      <c r="M262" s="62">
        <v>2</v>
      </c>
      <c r="N262" s="62">
        <v>0</v>
      </c>
      <c r="O262" s="68">
        <v>14</v>
      </c>
      <c r="P262" s="62"/>
      <c r="Q262" s="62">
        <v>14</v>
      </c>
      <c r="R262" s="62"/>
      <c r="S262" s="62">
        <v>14</v>
      </c>
      <c r="T262" s="62"/>
      <c r="U262" s="62">
        <v>14</v>
      </c>
      <c r="V262" s="62"/>
      <c r="W262" s="62">
        <v>14</v>
      </c>
      <c r="X262" s="62"/>
      <c r="Y262" s="62"/>
      <c r="Z262" s="62"/>
      <c r="AA262" s="67">
        <f t="shared" si="3"/>
        <v>82</v>
      </c>
      <c r="AB262" s="64">
        <f t="shared" ref="AB262:AC262" si="259">SUMIF($E$14:$N$14,"CO1",E262:N262)+IF(O262&gt;=0,SUMPRODUCT(($O$14:$Z$14="CO1")*(O262:Z262)*MOD(COLUMN($O$14:$Z$14)-COLUMN($O$14)+1,2))+SUMPRODUCT(($P$14:$Z$14="CO1")*(P262:Z262)*MOD(COLUMN($P$14:$Z$14)-COLUMN($P$14)+1,2)))</f>
        <v>34</v>
      </c>
      <c r="AC262" s="64">
        <f t="shared" si="259"/>
        <v>35</v>
      </c>
      <c r="AD262" s="64">
        <f t="shared" si="5"/>
        <v>16</v>
      </c>
      <c r="AE262" s="64">
        <f t="shared" si="6"/>
        <v>0</v>
      </c>
      <c r="AF262" s="64">
        <f t="shared" si="22"/>
        <v>0</v>
      </c>
      <c r="AG262" s="64">
        <f t="shared" si="7"/>
        <v>0</v>
      </c>
      <c r="AH262" s="44">
        <f t="shared" si="8"/>
        <v>85</v>
      </c>
      <c r="AI262" s="65">
        <f t="shared" si="13"/>
        <v>85</v>
      </c>
      <c r="AJ262" s="65">
        <f t="shared" si="14"/>
        <v>87.5</v>
      </c>
      <c r="AK262" s="65">
        <f t="shared" si="10"/>
        <v>80</v>
      </c>
      <c r="AL262" s="65"/>
      <c r="AM262" s="65"/>
      <c r="AN262" s="65"/>
      <c r="AO262" s="40"/>
      <c r="AP262" s="40"/>
      <c r="AQ262" s="40"/>
      <c r="AR262" s="34"/>
      <c r="AS262" s="34"/>
      <c r="AT262" s="34"/>
      <c r="AU262" s="34"/>
      <c r="AV262" s="34"/>
      <c r="AW262" s="34"/>
      <c r="AX262" s="34"/>
      <c r="AY262" s="34"/>
      <c r="AZ262" s="34"/>
      <c r="BA262" s="34"/>
      <c r="BB262" s="34"/>
      <c r="BC262" s="34"/>
      <c r="BD262" s="34"/>
      <c r="BE262" s="34"/>
    </row>
    <row r="263" spans="1:57" ht="30" customHeight="1" x14ac:dyDescent="0.2">
      <c r="A263" s="59">
        <v>248</v>
      </c>
      <c r="B263" s="60">
        <f>'STUDENT NAMELIST'!B251</f>
        <v>211423243499</v>
      </c>
      <c r="C263" s="60" t="str">
        <f>'STUDENT NAMELIST'!C251</f>
        <v>2023PEC AI 347</v>
      </c>
      <c r="D263" s="61" t="str">
        <f>'STUDENT NAMELIST'!D251</f>
        <v>YOGESHWARAN S</v>
      </c>
      <c r="E263" s="62">
        <v>1</v>
      </c>
      <c r="F263" s="62">
        <v>2</v>
      </c>
      <c r="G263" s="62">
        <v>0</v>
      </c>
      <c r="H263" s="62">
        <v>2</v>
      </c>
      <c r="I263" s="62">
        <v>2</v>
      </c>
      <c r="J263" s="62">
        <v>1</v>
      </c>
      <c r="K263" s="62">
        <v>2</v>
      </c>
      <c r="L263" s="62">
        <v>0</v>
      </c>
      <c r="M263" s="62">
        <v>1</v>
      </c>
      <c r="N263" s="62">
        <v>0</v>
      </c>
      <c r="O263" s="68">
        <v>12</v>
      </c>
      <c r="P263" s="62"/>
      <c r="Q263" s="62">
        <v>12</v>
      </c>
      <c r="R263" s="62"/>
      <c r="S263" s="62">
        <v>14</v>
      </c>
      <c r="T263" s="62"/>
      <c r="U263" s="62">
        <v>15</v>
      </c>
      <c r="V263" s="62"/>
      <c r="W263" s="62">
        <v>16</v>
      </c>
      <c r="X263" s="62"/>
      <c r="Y263" s="62"/>
      <c r="Z263" s="62"/>
      <c r="AA263" s="67">
        <f t="shared" si="3"/>
        <v>80</v>
      </c>
      <c r="AB263" s="64">
        <f t="shared" ref="AB263:AC263" si="260">SUMIF($E$14:$N$14,"CO1",E263:N263)+IF(O263&gt;=0,SUMPRODUCT(($O$14:$Z$14="CO1")*(O263:Z263)*MOD(COLUMN($O$14:$Z$14)-COLUMN($O$14)+1,2))+SUMPRODUCT(($P$14:$Z$14="CO1")*(P263:Z263)*MOD(COLUMN($P$14:$Z$14)-COLUMN($P$14)+1,2)))</f>
        <v>29</v>
      </c>
      <c r="AC263" s="64">
        <f t="shared" si="260"/>
        <v>32</v>
      </c>
      <c r="AD263" s="64">
        <f t="shared" si="5"/>
        <v>17</v>
      </c>
      <c r="AE263" s="64">
        <f t="shared" si="6"/>
        <v>0</v>
      </c>
      <c r="AF263" s="64">
        <f t="shared" si="22"/>
        <v>0</v>
      </c>
      <c r="AG263" s="64">
        <f t="shared" si="7"/>
        <v>0</v>
      </c>
      <c r="AH263" s="44">
        <f t="shared" si="8"/>
        <v>78</v>
      </c>
      <c r="AI263" s="65">
        <f t="shared" si="13"/>
        <v>72.5</v>
      </c>
      <c r="AJ263" s="65">
        <f t="shared" si="14"/>
        <v>80</v>
      </c>
      <c r="AK263" s="65">
        <f t="shared" si="10"/>
        <v>85</v>
      </c>
      <c r="AL263" s="65"/>
      <c r="AM263" s="65"/>
      <c r="AN263" s="65"/>
      <c r="AO263" s="40"/>
      <c r="AP263" s="40"/>
      <c r="AQ263" s="40"/>
      <c r="AR263" s="34"/>
      <c r="AS263" s="34"/>
      <c r="AT263" s="34"/>
      <c r="AU263" s="34"/>
      <c r="AV263" s="34"/>
      <c r="AW263" s="34"/>
      <c r="AX263" s="34"/>
      <c r="AY263" s="34"/>
      <c r="AZ263" s="34"/>
      <c r="BA263" s="34"/>
      <c r="BB263" s="34"/>
      <c r="BC263" s="34"/>
      <c r="BD263" s="34"/>
      <c r="BE263" s="34"/>
    </row>
    <row r="264" spans="1:57" ht="30" customHeight="1" x14ac:dyDescent="0.2">
      <c r="A264" s="59">
        <v>248</v>
      </c>
      <c r="B264" s="60">
        <f>'STUDENT NAMELIST'!B252</f>
        <v>211423243500</v>
      </c>
      <c r="C264" s="60" t="str">
        <f>'STUDENT NAMELIST'!C252</f>
        <v>2023PEC AI 348</v>
      </c>
      <c r="D264" s="61" t="str">
        <f>'STUDENT NAMELIST'!D252</f>
        <v>YUGANDHAR E</v>
      </c>
      <c r="E264" s="62">
        <v>2</v>
      </c>
      <c r="F264" s="62">
        <v>0</v>
      </c>
      <c r="G264" s="62">
        <v>0</v>
      </c>
      <c r="H264" s="62">
        <v>0</v>
      </c>
      <c r="I264" s="62">
        <v>2</v>
      </c>
      <c r="J264" s="62">
        <v>2</v>
      </c>
      <c r="K264" s="62">
        <v>1</v>
      </c>
      <c r="L264" s="62">
        <v>1</v>
      </c>
      <c r="M264" s="62">
        <v>0</v>
      </c>
      <c r="N264" s="62">
        <v>1</v>
      </c>
      <c r="O264" s="66">
        <v>16</v>
      </c>
      <c r="P264" s="66">
        <v>0</v>
      </c>
      <c r="Q264" s="66">
        <v>0</v>
      </c>
      <c r="R264" s="66">
        <v>16</v>
      </c>
      <c r="S264" s="66">
        <v>14</v>
      </c>
      <c r="T264" s="66">
        <v>0</v>
      </c>
      <c r="U264" s="66">
        <v>16</v>
      </c>
      <c r="V264" s="66">
        <v>0</v>
      </c>
      <c r="W264" s="66">
        <v>0</v>
      </c>
      <c r="X264" s="66">
        <v>13</v>
      </c>
      <c r="Y264" s="62"/>
      <c r="Z264" s="62"/>
      <c r="AA264" s="67">
        <f t="shared" si="3"/>
        <v>84</v>
      </c>
      <c r="AB264" s="64">
        <f t="shared" ref="AB264:AC264" si="261">SUMIF($E$14:$N$14,"CO1",E264:N264)+IF(O264&gt;=0,SUMPRODUCT(($O$14:$Z$14="CO1")*(O264:Z264)*MOD(COLUMN($O$14:$Z$14)-COLUMN($O$14)+1,2))+SUMPRODUCT(($P$14:$Z$14="CO1")*(P264:Z264)*MOD(COLUMN($P$14:$Z$14)-COLUMN($P$14)+1,2)))</f>
        <v>34</v>
      </c>
      <c r="AC264" s="64">
        <f t="shared" si="261"/>
        <v>32</v>
      </c>
      <c r="AD264" s="64">
        <f t="shared" si="5"/>
        <v>14</v>
      </c>
      <c r="AE264" s="64">
        <f t="shared" si="6"/>
        <v>0</v>
      </c>
      <c r="AF264" s="64">
        <f t="shared" si="22"/>
        <v>0</v>
      </c>
      <c r="AG264" s="64">
        <f t="shared" si="7"/>
        <v>0</v>
      </c>
      <c r="AH264" s="44">
        <f t="shared" si="8"/>
        <v>80</v>
      </c>
      <c r="AI264" s="65">
        <f t="shared" si="13"/>
        <v>85</v>
      </c>
      <c r="AJ264" s="65">
        <f t="shared" si="14"/>
        <v>80</v>
      </c>
      <c r="AK264" s="65">
        <f t="shared" si="10"/>
        <v>70</v>
      </c>
      <c r="AL264" s="65"/>
      <c r="AM264" s="65"/>
      <c r="AN264" s="65"/>
      <c r="AO264" s="40"/>
      <c r="AP264" s="40"/>
      <c r="AQ264" s="40"/>
      <c r="AR264" s="34"/>
      <c r="AS264" s="34"/>
      <c r="AT264" s="34"/>
      <c r="AU264" s="34"/>
      <c r="AV264" s="34"/>
      <c r="AW264" s="34"/>
      <c r="AX264" s="34"/>
      <c r="AY264" s="34"/>
      <c r="AZ264" s="34"/>
      <c r="BA264" s="34"/>
      <c r="BB264" s="34"/>
      <c r="BC264" s="34"/>
      <c r="BD264" s="34"/>
      <c r="BE264" s="34"/>
    </row>
    <row r="265" spans="1:57" ht="30" customHeight="1" x14ac:dyDescent="0.2">
      <c r="A265" s="59">
        <v>249</v>
      </c>
      <c r="B265" s="60">
        <f>'STUDENT NAMELIST'!B253</f>
        <v>211423243501</v>
      </c>
      <c r="C265" s="60" t="str">
        <f>'STUDENT NAMELIST'!C253</f>
        <v>2023PEC AI 349</v>
      </c>
      <c r="D265" s="61" t="str">
        <f>'STUDENT NAMELIST'!D253</f>
        <v>YUGANDRAN D</v>
      </c>
      <c r="E265" s="62">
        <v>0</v>
      </c>
      <c r="F265" s="62">
        <v>2</v>
      </c>
      <c r="G265" s="62">
        <v>2</v>
      </c>
      <c r="H265" s="62">
        <v>2</v>
      </c>
      <c r="I265" s="62">
        <v>0</v>
      </c>
      <c r="J265" s="62">
        <v>1</v>
      </c>
      <c r="K265" s="62">
        <v>2</v>
      </c>
      <c r="L265" s="62">
        <v>2</v>
      </c>
      <c r="M265" s="62">
        <v>2</v>
      </c>
      <c r="N265" s="62">
        <v>2</v>
      </c>
      <c r="O265" s="68"/>
      <c r="P265" s="62">
        <v>11</v>
      </c>
      <c r="Q265" s="62"/>
      <c r="R265" s="62">
        <v>14</v>
      </c>
      <c r="S265" s="62"/>
      <c r="T265" s="62">
        <v>14</v>
      </c>
      <c r="U265" s="62"/>
      <c r="V265" s="62">
        <v>16</v>
      </c>
      <c r="W265" s="62">
        <v>14</v>
      </c>
      <c r="X265" s="62"/>
      <c r="Y265" s="62"/>
      <c r="Z265" s="62"/>
      <c r="AA265" s="67">
        <f t="shared" si="3"/>
        <v>84</v>
      </c>
      <c r="AB265" s="64">
        <f t="shared" ref="AB265:AC265" si="262">SUMIF($E$14:$N$14,"CO1",E265:N265)+IF(O265&gt;=0,SUMPRODUCT(($O$14:$Z$14="CO1")*(O265:Z265)*MOD(COLUMN($O$14:$Z$14)-COLUMN($O$14)+1,2))+SUMPRODUCT(($P$14:$Z$14="CO1")*(P265:Z265)*MOD(COLUMN($P$14:$Z$14)-COLUMN($P$14)+1,2)))</f>
        <v>31</v>
      </c>
      <c r="AC265" s="64">
        <f t="shared" si="262"/>
        <v>31</v>
      </c>
      <c r="AD265" s="64">
        <f t="shared" si="5"/>
        <v>18</v>
      </c>
      <c r="AE265" s="64">
        <f t="shared" si="6"/>
        <v>0</v>
      </c>
      <c r="AF265" s="64">
        <f t="shared" si="22"/>
        <v>0</v>
      </c>
      <c r="AG265" s="64">
        <f t="shared" si="7"/>
        <v>0</v>
      </c>
      <c r="AH265" s="44">
        <f t="shared" si="8"/>
        <v>80</v>
      </c>
      <c r="AI265" s="65">
        <f t="shared" si="13"/>
        <v>77.5</v>
      </c>
      <c r="AJ265" s="65">
        <f t="shared" si="14"/>
        <v>77.5</v>
      </c>
      <c r="AK265" s="65">
        <f t="shared" si="10"/>
        <v>90</v>
      </c>
      <c r="AL265" s="65"/>
      <c r="AM265" s="65"/>
      <c r="AN265" s="65"/>
      <c r="AO265" s="40"/>
      <c r="AP265" s="40"/>
      <c r="AQ265" s="40"/>
      <c r="AR265" s="34"/>
      <c r="AS265" s="34"/>
      <c r="AT265" s="34"/>
      <c r="AU265" s="34"/>
      <c r="AV265" s="34"/>
      <c r="AW265" s="34"/>
      <c r="AX265" s="34"/>
      <c r="AY265" s="34"/>
      <c r="AZ265" s="34"/>
      <c r="BA265" s="34"/>
      <c r="BB265" s="34"/>
      <c r="BC265" s="34"/>
      <c r="BD265" s="34"/>
      <c r="BE265" s="34"/>
    </row>
    <row r="266" spans="1:57" ht="30" customHeight="1" x14ac:dyDescent="0.2">
      <c r="A266" s="59">
        <v>250</v>
      </c>
      <c r="B266" s="60">
        <f>'STUDENT NAMELIST'!B254</f>
        <v>211423243503</v>
      </c>
      <c r="C266" s="60" t="str">
        <f>'STUDENT NAMELIST'!C254</f>
        <v>2023PEC AI 350</v>
      </c>
      <c r="D266" s="61" t="str">
        <f>'STUDENT NAMELIST'!D254</f>
        <v>YUVAN SHANKAR G</v>
      </c>
      <c r="E266" s="62">
        <v>1</v>
      </c>
      <c r="F266" s="62">
        <v>2</v>
      </c>
      <c r="G266" s="62">
        <v>0</v>
      </c>
      <c r="H266" s="62">
        <v>0</v>
      </c>
      <c r="I266" s="62">
        <v>1</v>
      </c>
      <c r="J266" s="62">
        <v>2</v>
      </c>
      <c r="K266" s="62">
        <v>2</v>
      </c>
      <c r="L266" s="62">
        <v>2</v>
      </c>
      <c r="M266" s="62">
        <v>2</v>
      </c>
      <c r="N266" s="62">
        <v>0</v>
      </c>
      <c r="O266" s="68">
        <v>15</v>
      </c>
      <c r="P266" s="62"/>
      <c r="Q266" s="62">
        <v>14</v>
      </c>
      <c r="R266" s="62"/>
      <c r="S266" s="62"/>
      <c r="T266" s="62">
        <v>16</v>
      </c>
      <c r="U266" s="62"/>
      <c r="V266" s="62">
        <v>16</v>
      </c>
      <c r="W266" s="62"/>
      <c r="X266" s="62">
        <v>16</v>
      </c>
      <c r="Y266" s="62"/>
      <c r="Z266" s="62"/>
      <c r="AA266" s="67">
        <f t="shared" si="3"/>
        <v>89</v>
      </c>
      <c r="AB266" s="64">
        <f t="shared" ref="AB266:AC266" si="263">SUMIF($E$14:$N$14,"CO1",E266:N266)+IF(O266&gt;=0,SUMPRODUCT(($O$14:$Z$14="CO1")*(O266:Z266)*MOD(COLUMN($O$14:$Z$14)-COLUMN($O$14)+1,2))+SUMPRODUCT(($P$14:$Z$14="CO1")*(P266:Z266)*MOD(COLUMN($P$14:$Z$14)-COLUMN($P$14)+1,2)))</f>
        <v>32</v>
      </c>
      <c r="AC266" s="64">
        <f t="shared" si="263"/>
        <v>17</v>
      </c>
      <c r="AD266" s="64">
        <f t="shared" si="5"/>
        <v>18</v>
      </c>
      <c r="AE266" s="64">
        <f t="shared" si="6"/>
        <v>0</v>
      </c>
      <c r="AF266" s="64">
        <f t="shared" si="22"/>
        <v>0</v>
      </c>
      <c r="AG266" s="64">
        <f t="shared" si="7"/>
        <v>0</v>
      </c>
      <c r="AH266" s="44">
        <f t="shared" si="8"/>
        <v>67</v>
      </c>
      <c r="AI266" s="65">
        <f t="shared" si="13"/>
        <v>80</v>
      </c>
      <c r="AJ266" s="65">
        <f t="shared" si="14"/>
        <v>42.5</v>
      </c>
      <c r="AK266" s="65">
        <f t="shared" si="10"/>
        <v>90</v>
      </c>
      <c r="AL266" s="65"/>
      <c r="AM266" s="65"/>
      <c r="AN266" s="65"/>
      <c r="AO266" s="40"/>
      <c r="AP266" s="40"/>
      <c r="AQ266" s="40"/>
      <c r="AR266" s="34"/>
      <c r="AS266" s="34"/>
      <c r="AT266" s="34"/>
      <c r="AU266" s="34"/>
      <c r="AV266" s="34"/>
      <c r="AW266" s="34"/>
      <c r="AX266" s="34"/>
      <c r="AY266" s="34"/>
      <c r="AZ266" s="34"/>
      <c r="BA266" s="34"/>
      <c r="BB266" s="34"/>
      <c r="BC266" s="34"/>
      <c r="BD266" s="34"/>
      <c r="BE266" s="34"/>
    </row>
    <row r="267" spans="1:57" ht="30" customHeight="1" x14ac:dyDescent="0.2">
      <c r="A267" s="59">
        <v>251</v>
      </c>
      <c r="B267" s="60">
        <f>'STUDENT NAMELIST'!B255</f>
        <v>211423243319</v>
      </c>
      <c r="C267" s="60" t="str">
        <f>'STUDENT NAMELIST'!C255</f>
        <v>2023PEC AI 351</v>
      </c>
      <c r="D267" s="61" t="str">
        <f>'STUDENT NAMELIST'!D255</f>
        <v>PARAMASIVAN M</v>
      </c>
      <c r="E267" s="62">
        <v>1</v>
      </c>
      <c r="F267" s="62">
        <v>2</v>
      </c>
      <c r="G267" s="62">
        <v>2</v>
      </c>
      <c r="H267" s="62">
        <v>2</v>
      </c>
      <c r="I267" s="62">
        <v>1</v>
      </c>
      <c r="J267" s="62">
        <v>0</v>
      </c>
      <c r="K267" s="62">
        <v>0</v>
      </c>
      <c r="L267" s="62">
        <v>1</v>
      </c>
      <c r="M267" s="62">
        <v>0</v>
      </c>
      <c r="N267" s="62">
        <v>2</v>
      </c>
      <c r="O267" s="68"/>
      <c r="P267" s="62">
        <v>15</v>
      </c>
      <c r="Q267" s="62"/>
      <c r="R267" s="62">
        <v>16</v>
      </c>
      <c r="S267" s="62"/>
      <c r="T267" s="62">
        <v>12</v>
      </c>
      <c r="U267" s="62">
        <v>16</v>
      </c>
      <c r="V267" s="62"/>
      <c r="W267" s="62">
        <v>16</v>
      </c>
      <c r="X267" s="62"/>
      <c r="Y267" s="62"/>
      <c r="Z267" s="62"/>
      <c r="AA267" s="67">
        <f t="shared" si="3"/>
        <v>86</v>
      </c>
      <c r="AB267" s="64">
        <f t="shared" ref="AB267:AC267" si="264">SUMIF($E$14:$N$14,"CO1",E267:N267)+IF(O267&gt;=0,SUMPRODUCT(($O$14:$Z$14="CO1")*(O267:Z267)*MOD(COLUMN($O$14:$Z$14)-COLUMN($O$14)+1,2))+SUMPRODUCT(($P$14:$Z$14="CO1")*(P267:Z267)*MOD(COLUMN($P$14:$Z$14)-COLUMN($P$14)+1,2)))</f>
        <v>38</v>
      </c>
      <c r="AC267" s="64">
        <f t="shared" si="264"/>
        <v>38</v>
      </c>
      <c r="AD267" s="64">
        <f t="shared" si="5"/>
        <v>18</v>
      </c>
      <c r="AE267" s="64">
        <f t="shared" si="6"/>
        <v>0</v>
      </c>
      <c r="AF267" s="64">
        <f t="shared" si="22"/>
        <v>0</v>
      </c>
      <c r="AG267" s="64">
        <f t="shared" si="7"/>
        <v>0</v>
      </c>
      <c r="AH267" s="44">
        <f t="shared" si="8"/>
        <v>94</v>
      </c>
      <c r="AI267" s="65">
        <f t="shared" si="13"/>
        <v>95</v>
      </c>
      <c r="AJ267" s="65">
        <f t="shared" si="14"/>
        <v>95</v>
      </c>
      <c r="AK267" s="65">
        <f t="shared" si="10"/>
        <v>90</v>
      </c>
      <c r="AL267" s="65"/>
      <c r="AM267" s="65"/>
      <c r="AN267" s="65"/>
      <c r="AO267" s="40"/>
      <c r="AP267" s="40"/>
      <c r="AQ267" s="40"/>
      <c r="AR267" s="34"/>
      <c r="AS267" s="34"/>
      <c r="AT267" s="34"/>
      <c r="AU267" s="34"/>
      <c r="AV267" s="34"/>
      <c r="AW267" s="34"/>
      <c r="AX267" s="34"/>
      <c r="AY267" s="34"/>
      <c r="AZ267" s="34"/>
      <c r="BA267" s="34"/>
      <c r="BB267" s="34"/>
      <c r="BC267" s="34"/>
      <c r="BD267" s="34"/>
      <c r="BE267" s="34"/>
    </row>
    <row r="268" spans="1:57" ht="30" customHeight="1" x14ac:dyDescent="0.2">
      <c r="A268" s="59">
        <v>252</v>
      </c>
      <c r="B268" s="60">
        <f>'STUDENT NAMELIST'!B256</f>
        <v>211423243320</v>
      </c>
      <c r="C268" s="60" t="str">
        <f>'STUDENT NAMELIST'!C256</f>
        <v>2023PEC AI 352</v>
      </c>
      <c r="D268" s="61" t="str">
        <f>'STUDENT NAMELIST'!D256</f>
        <v>PARTHIBAN G S</v>
      </c>
      <c r="E268" s="62">
        <v>2</v>
      </c>
      <c r="F268" s="62">
        <v>1</v>
      </c>
      <c r="G268" s="62">
        <v>2</v>
      </c>
      <c r="H268" s="62">
        <v>1</v>
      </c>
      <c r="I268" s="62">
        <v>1</v>
      </c>
      <c r="J268" s="62">
        <v>0</v>
      </c>
      <c r="K268" s="62">
        <v>1</v>
      </c>
      <c r="L268" s="62">
        <v>1</v>
      </c>
      <c r="M268" s="62">
        <v>2</v>
      </c>
      <c r="N268" s="62">
        <v>0</v>
      </c>
      <c r="O268" s="68">
        <v>0</v>
      </c>
      <c r="P268" s="62">
        <v>14</v>
      </c>
      <c r="Q268" s="62">
        <v>16</v>
      </c>
      <c r="R268" s="62">
        <v>0</v>
      </c>
      <c r="S268" s="62">
        <v>0</v>
      </c>
      <c r="T268" s="62">
        <v>16</v>
      </c>
      <c r="U268" s="62">
        <v>0</v>
      </c>
      <c r="V268" s="62">
        <v>16</v>
      </c>
      <c r="W268" s="62">
        <v>8</v>
      </c>
      <c r="X268" s="62">
        <v>0</v>
      </c>
      <c r="Y268" s="62"/>
      <c r="Z268" s="62"/>
      <c r="AA268" s="67">
        <f t="shared" si="3"/>
        <v>81</v>
      </c>
      <c r="AB268" s="64">
        <f t="shared" ref="AB268:AC268" si="265">SUMIF($E$14:$N$14,"CO1",E268:N268)+IF(O268&gt;=0,SUMPRODUCT(($O$14:$Z$14="CO1")*(O268:Z268)*MOD(COLUMN($O$14:$Z$14)-COLUMN($O$14)+1,2))+SUMPRODUCT(($P$14:$Z$14="CO1")*(P268:Z268)*MOD(COLUMN($P$14:$Z$14)-COLUMN($P$14)+1,2)))</f>
        <v>36</v>
      </c>
      <c r="AC268" s="64">
        <f t="shared" si="265"/>
        <v>35</v>
      </c>
      <c r="AD268" s="64">
        <f t="shared" si="5"/>
        <v>10</v>
      </c>
      <c r="AE268" s="64">
        <f t="shared" si="6"/>
        <v>0</v>
      </c>
      <c r="AF268" s="64">
        <f t="shared" si="22"/>
        <v>0</v>
      </c>
      <c r="AG268" s="64">
        <f t="shared" si="7"/>
        <v>0</v>
      </c>
      <c r="AH268" s="44">
        <f t="shared" si="8"/>
        <v>81</v>
      </c>
      <c r="AI268" s="65">
        <f t="shared" si="13"/>
        <v>90</v>
      </c>
      <c r="AJ268" s="65">
        <f t="shared" si="14"/>
        <v>87.5</v>
      </c>
      <c r="AK268" s="65">
        <f t="shared" si="10"/>
        <v>50</v>
      </c>
      <c r="AL268" s="65"/>
      <c r="AM268" s="65"/>
      <c r="AN268" s="65"/>
      <c r="AO268" s="40"/>
      <c r="AP268" s="40"/>
      <c r="AQ268" s="40"/>
      <c r="AR268" s="34"/>
      <c r="AS268" s="34"/>
      <c r="AT268" s="34"/>
      <c r="AU268" s="34"/>
      <c r="AV268" s="34"/>
      <c r="AW268" s="34"/>
      <c r="AX268" s="34"/>
      <c r="AY268" s="34"/>
      <c r="AZ268" s="34"/>
      <c r="BA268" s="34"/>
      <c r="BB268" s="34"/>
      <c r="BC268" s="34"/>
      <c r="BD268" s="34"/>
      <c r="BE268" s="34"/>
    </row>
    <row r="269" spans="1:57" ht="30" customHeight="1" x14ac:dyDescent="0.2">
      <c r="A269" s="59">
        <v>253</v>
      </c>
      <c r="B269" s="60">
        <f>'STUDENT NAMELIST'!B257</f>
        <v>211423243325</v>
      </c>
      <c r="C269" s="60" t="str">
        <f>'STUDENT NAMELIST'!C257</f>
        <v>2023PEC AI 353</v>
      </c>
      <c r="D269" s="61" t="str">
        <f>'STUDENT NAMELIST'!D257</f>
        <v>POOVARASAN S</v>
      </c>
      <c r="E269" s="62">
        <v>0</v>
      </c>
      <c r="F269" s="62">
        <v>1</v>
      </c>
      <c r="G269" s="62">
        <v>0</v>
      </c>
      <c r="H269" s="62">
        <v>0</v>
      </c>
      <c r="I269" s="62">
        <v>1</v>
      </c>
      <c r="J269" s="62">
        <v>2</v>
      </c>
      <c r="K269" s="62">
        <v>0</v>
      </c>
      <c r="L269" s="62">
        <v>2</v>
      </c>
      <c r="M269" s="62">
        <v>1</v>
      </c>
      <c r="N269" s="62">
        <v>2</v>
      </c>
      <c r="O269" s="68">
        <v>16</v>
      </c>
      <c r="P269" s="62">
        <v>0</v>
      </c>
      <c r="Q269" s="62">
        <v>0</v>
      </c>
      <c r="R269" s="62">
        <v>16</v>
      </c>
      <c r="S269" s="62">
        <v>13</v>
      </c>
      <c r="T269" s="62">
        <v>0</v>
      </c>
      <c r="U269" s="62">
        <v>16</v>
      </c>
      <c r="V269" s="62">
        <v>0</v>
      </c>
      <c r="W269" s="62">
        <v>0</v>
      </c>
      <c r="X269" s="62">
        <v>8</v>
      </c>
      <c r="Y269" s="62"/>
      <c r="Z269" s="62"/>
      <c r="AA269" s="67">
        <f t="shared" si="3"/>
        <v>78</v>
      </c>
      <c r="AB269" s="64">
        <f t="shared" ref="AB269:AC269" si="266">SUMIF($E$14:$N$14,"CO1",E269:N269)+IF(O269&gt;=0,SUMPRODUCT(($O$14:$Z$14="CO1")*(O269:Z269)*MOD(COLUMN($O$14:$Z$14)-COLUMN($O$14)+1,2))+SUMPRODUCT(($P$14:$Z$14="CO1")*(P269:Z269)*MOD(COLUMN($P$14:$Z$14)-COLUMN($P$14)+1,2)))</f>
        <v>33</v>
      </c>
      <c r="AC269" s="64">
        <f t="shared" si="266"/>
        <v>31</v>
      </c>
      <c r="AD269" s="64">
        <f t="shared" si="5"/>
        <v>11</v>
      </c>
      <c r="AE269" s="64">
        <f t="shared" si="6"/>
        <v>0</v>
      </c>
      <c r="AF269" s="64">
        <f t="shared" si="22"/>
        <v>0</v>
      </c>
      <c r="AG269" s="64">
        <f t="shared" si="7"/>
        <v>0</v>
      </c>
      <c r="AH269" s="44">
        <f t="shared" si="8"/>
        <v>75</v>
      </c>
      <c r="AI269" s="65">
        <f t="shared" si="13"/>
        <v>82.5</v>
      </c>
      <c r="AJ269" s="65">
        <f t="shared" si="14"/>
        <v>77.5</v>
      </c>
      <c r="AK269" s="65">
        <f t="shared" si="10"/>
        <v>55.000000000000007</v>
      </c>
      <c r="AL269" s="65"/>
      <c r="AM269" s="65"/>
      <c r="AN269" s="65"/>
      <c r="AO269" s="40"/>
      <c r="AP269" s="40"/>
      <c r="AQ269" s="40"/>
      <c r="AR269" s="34"/>
      <c r="AS269" s="34"/>
      <c r="AT269" s="34"/>
      <c r="AU269" s="34"/>
      <c r="AV269" s="34"/>
      <c r="AW269" s="34"/>
      <c r="AX269" s="34"/>
      <c r="AY269" s="34"/>
      <c r="AZ269" s="34"/>
      <c r="BA269" s="34"/>
      <c r="BB269" s="34"/>
      <c r="BC269" s="34"/>
      <c r="BD269" s="34"/>
      <c r="BE269" s="34"/>
    </row>
    <row r="270" spans="1:57" ht="30" customHeight="1" x14ac:dyDescent="0.2">
      <c r="A270" s="59">
        <v>254</v>
      </c>
      <c r="B270" s="60">
        <f>'STUDENT NAMELIST'!B258</f>
        <v>211423243327</v>
      </c>
      <c r="C270" s="60" t="str">
        <f>'STUDENT NAMELIST'!C258</f>
        <v>2023PEC AI 354</v>
      </c>
      <c r="D270" s="61" t="str">
        <f>'STUDENT NAMELIST'!D258</f>
        <v>PRADEESH P</v>
      </c>
      <c r="E270" s="62">
        <v>2</v>
      </c>
      <c r="F270" s="62">
        <v>0</v>
      </c>
      <c r="G270" s="62">
        <v>0</v>
      </c>
      <c r="H270" s="62">
        <v>0</v>
      </c>
      <c r="I270" s="62">
        <v>0</v>
      </c>
      <c r="J270" s="62">
        <v>2</v>
      </c>
      <c r="K270" s="62">
        <v>1</v>
      </c>
      <c r="L270" s="62">
        <v>2</v>
      </c>
      <c r="M270" s="62">
        <v>1</v>
      </c>
      <c r="N270" s="62">
        <v>1</v>
      </c>
      <c r="O270" s="68">
        <v>2</v>
      </c>
      <c r="P270" s="62">
        <v>16</v>
      </c>
      <c r="Q270" s="62">
        <v>15</v>
      </c>
      <c r="R270" s="62">
        <v>0</v>
      </c>
      <c r="S270" s="62">
        <v>0</v>
      </c>
      <c r="T270" s="62">
        <v>11</v>
      </c>
      <c r="U270" s="62">
        <v>0</v>
      </c>
      <c r="V270" s="62">
        <v>9</v>
      </c>
      <c r="W270" s="62">
        <v>13</v>
      </c>
      <c r="X270" s="62">
        <v>0</v>
      </c>
      <c r="Y270" s="62"/>
      <c r="Z270" s="62"/>
      <c r="AA270" s="67">
        <f t="shared" si="3"/>
        <v>75</v>
      </c>
      <c r="AB270" s="64">
        <f t="shared" ref="AB270:AC270" si="267">SUMIF($E$14:$N$14,"CO1",E270:N270)+IF(O270&gt;=0,SUMPRODUCT(($O$14:$Z$14="CO1")*(O270:Z270)*MOD(COLUMN($O$14:$Z$14)-COLUMN($O$14)+1,2))+SUMPRODUCT(($P$14:$Z$14="CO1")*(P270:Z270)*MOD(COLUMN($P$14:$Z$14)-COLUMN($P$14)+1,2)))</f>
        <v>35</v>
      </c>
      <c r="AC270" s="64">
        <f t="shared" si="267"/>
        <v>31</v>
      </c>
      <c r="AD270" s="64">
        <f t="shared" si="5"/>
        <v>15</v>
      </c>
      <c r="AE270" s="64">
        <f t="shared" si="6"/>
        <v>0</v>
      </c>
      <c r="AF270" s="64">
        <f t="shared" si="22"/>
        <v>0</v>
      </c>
      <c r="AG270" s="64">
        <f t="shared" si="7"/>
        <v>0</v>
      </c>
      <c r="AH270" s="44">
        <f t="shared" si="8"/>
        <v>81</v>
      </c>
      <c r="AI270" s="65">
        <f t="shared" si="13"/>
        <v>62.5</v>
      </c>
      <c r="AJ270" s="65">
        <f t="shared" si="14"/>
        <v>77.5</v>
      </c>
      <c r="AK270" s="65">
        <f t="shared" si="10"/>
        <v>75</v>
      </c>
      <c r="AL270" s="65"/>
      <c r="AM270" s="65"/>
      <c r="AN270" s="65"/>
      <c r="AO270" s="40"/>
      <c r="AP270" s="40"/>
      <c r="AQ270" s="40"/>
      <c r="AR270" s="34"/>
      <c r="AS270" s="34"/>
      <c r="AT270" s="34"/>
      <c r="AU270" s="34"/>
      <c r="AV270" s="34"/>
      <c r="AW270" s="34"/>
      <c r="AX270" s="34"/>
      <c r="AY270" s="34"/>
      <c r="AZ270" s="34"/>
      <c r="BA270" s="34"/>
      <c r="BB270" s="34"/>
      <c r="BC270" s="34"/>
      <c r="BD270" s="34"/>
      <c r="BE270" s="34"/>
    </row>
    <row r="271" spans="1:57" ht="30" customHeight="1" x14ac:dyDescent="0.2">
      <c r="A271" s="59">
        <v>255</v>
      </c>
      <c r="B271" s="60">
        <f>'STUDENT NAMELIST'!B259</f>
        <v>211423243329</v>
      </c>
      <c r="C271" s="60" t="str">
        <f>'STUDENT NAMELIST'!C259</f>
        <v>2023PEC AI 355</v>
      </c>
      <c r="D271" s="61" t="str">
        <f>'STUDENT NAMELIST'!D259</f>
        <v>PRAJITH KUMAR S</v>
      </c>
      <c r="E271" s="62">
        <v>0</v>
      </c>
      <c r="F271" s="62">
        <v>2</v>
      </c>
      <c r="G271" s="62">
        <v>0</v>
      </c>
      <c r="H271" s="62">
        <v>0</v>
      </c>
      <c r="I271" s="62">
        <v>2</v>
      </c>
      <c r="J271" s="62">
        <v>2</v>
      </c>
      <c r="K271" s="62">
        <v>1</v>
      </c>
      <c r="L271" s="62">
        <v>1</v>
      </c>
      <c r="M271" s="62">
        <v>1</v>
      </c>
      <c r="N271" s="62">
        <v>2</v>
      </c>
      <c r="O271" s="68">
        <v>16</v>
      </c>
      <c r="P271" s="62">
        <v>0</v>
      </c>
      <c r="Q271" s="62">
        <v>0</v>
      </c>
      <c r="R271" s="62">
        <v>16</v>
      </c>
      <c r="S271" s="62">
        <v>13</v>
      </c>
      <c r="T271" s="62">
        <v>0</v>
      </c>
      <c r="U271" s="62">
        <v>16</v>
      </c>
      <c r="V271" s="62">
        <v>0</v>
      </c>
      <c r="W271" s="62">
        <v>0</v>
      </c>
      <c r="X271" s="62">
        <v>8</v>
      </c>
      <c r="Y271" s="62"/>
      <c r="Z271" s="62"/>
      <c r="AA271" s="67">
        <f t="shared" si="3"/>
        <v>80</v>
      </c>
      <c r="AB271" s="64">
        <f t="shared" ref="AB271:AC271" si="268">SUMIF($E$14:$N$14,"CO1",E271:N271)+IF(O271&gt;=0,SUMPRODUCT(($O$14:$Z$14="CO1")*(O271:Z271)*MOD(COLUMN($O$14:$Z$14)-COLUMN($O$14)+1,2))+SUMPRODUCT(($P$14:$Z$14="CO1")*(P271:Z271)*MOD(COLUMN($P$14:$Z$14)-COLUMN($P$14)+1,2)))</f>
        <v>34</v>
      </c>
      <c r="AC271" s="64">
        <f t="shared" si="268"/>
        <v>33</v>
      </c>
      <c r="AD271" s="64">
        <f t="shared" si="5"/>
        <v>11</v>
      </c>
      <c r="AE271" s="64">
        <f t="shared" si="6"/>
        <v>0</v>
      </c>
      <c r="AF271" s="64">
        <f t="shared" si="22"/>
        <v>0</v>
      </c>
      <c r="AG271" s="64">
        <f t="shared" si="7"/>
        <v>0</v>
      </c>
      <c r="AH271" s="44">
        <f t="shared" si="8"/>
        <v>78</v>
      </c>
      <c r="AI271" s="65">
        <f t="shared" si="13"/>
        <v>85</v>
      </c>
      <c r="AJ271" s="65">
        <f t="shared" si="14"/>
        <v>82.5</v>
      </c>
      <c r="AK271" s="65">
        <f t="shared" si="10"/>
        <v>55.000000000000007</v>
      </c>
      <c r="AL271" s="65"/>
      <c r="AM271" s="65"/>
      <c r="AN271" s="65"/>
      <c r="AO271" s="40"/>
      <c r="AP271" s="40"/>
      <c r="AQ271" s="40"/>
      <c r="AR271" s="34"/>
      <c r="AS271" s="34"/>
      <c r="AT271" s="34"/>
      <c r="AU271" s="34"/>
      <c r="AV271" s="34"/>
      <c r="AW271" s="34"/>
      <c r="AX271" s="34"/>
      <c r="AY271" s="34"/>
      <c r="AZ271" s="34"/>
      <c r="BA271" s="34"/>
      <c r="BB271" s="34"/>
      <c r="BC271" s="34"/>
      <c r="BD271" s="34"/>
      <c r="BE271" s="34"/>
    </row>
    <row r="272" spans="1:57" ht="30" customHeight="1" x14ac:dyDescent="0.2">
      <c r="A272" s="59">
        <v>256</v>
      </c>
      <c r="B272" s="60">
        <f>'STUDENT NAMELIST'!B260</f>
        <v>211423243330</v>
      </c>
      <c r="C272" s="60" t="str">
        <f>'STUDENT NAMELIST'!C260</f>
        <v>2023PEC AI 356</v>
      </c>
      <c r="D272" s="61" t="str">
        <f>'STUDENT NAMELIST'!D260</f>
        <v>PRANAV M</v>
      </c>
      <c r="E272" s="62">
        <v>1</v>
      </c>
      <c r="F272" s="62">
        <v>1</v>
      </c>
      <c r="G272" s="62">
        <v>1</v>
      </c>
      <c r="H272" s="62">
        <v>1</v>
      </c>
      <c r="I272" s="62">
        <v>1</v>
      </c>
      <c r="J272" s="62">
        <v>2</v>
      </c>
      <c r="K272" s="62">
        <v>0</v>
      </c>
      <c r="L272" s="62">
        <v>0</v>
      </c>
      <c r="M272" s="62">
        <v>0</v>
      </c>
      <c r="N272" s="62">
        <v>1</v>
      </c>
      <c r="O272" s="68">
        <v>0</v>
      </c>
      <c r="P272" s="62">
        <v>16</v>
      </c>
      <c r="Q272" s="62">
        <v>16</v>
      </c>
      <c r="R272" s="62">
        <v>0</v>
      </c>
      <c r="S272" s="62">
        <v>0</v>
      </c>
      <c r="T272" s="62">
        <v>16</v>
      </c>
      <c r="U272" s="62">
        <v>0</v>
      </c>
      <c r="V272" s="62">
        <v>16</v>
      </c>
      <c r="W272" s="62">
        <v>13</v>
      </c>
      <c r="X272" s="62">
        <v>0</v>
      </c>
      <c r="Y272" s="62"/>
      <c r="Z272" s="62"/>
      <c r="AA272" s="67">
        <f t="shared" ref="AA272:AA520" si="269">SUM(E272,F272,G272,H272,I272,J272,K272,L272,M272,N272,O272,P272,Q272,R272,S272,T272,U272,V272,W272,X272,Y272,Z272)</f>
        <v>85</v>
      </c>
      <c r="AB272" s="64">
        <f t="shared" ref="AB272:AC272" si="270">SUMIF($E$14:$N$14,"CO1",E272:N272)+IF(O272&gt;=0,SUMPRODUCT(($O$14:$Z$14="CO1")*(O272:Z272)*MOD(COLUMN($O$14:$Z$14)-COLUMN($O$14)+1,2))+SUMPRODUCT(($P$14:$Z$14="CO1")*(P272:Z272)*MOD(COLUMN($P$14:$Z$14)-COLUMN($P$14)+1,2)))</f>
        <v>36</v>
      </c>
      <c r="AC272" s="64">
        <f t="shared" si="270"/>
        <v>36</v>
      </c>
      <c r="AD272" s="64">
        <f t="shared" ref="AD272:AD520" si="271">SUMIF($E$14:$N$14,"CO3",E272:N272)+IF(O272&gt;=0,    SUMPRODUCT(($O$14:$Z$14="CO3")*(O272:Z272)*MOD(COLUMN($O$14:$Z$14)-COLUMN($O$14)+1,2))+    SUMPRODUCT(($P$14:$Z$14="CO3")*(P272:Z272)*MOD(COLUMN($P$14:$Z$14)-COLUMN($P$14)+1,2)))</f>
        <v>14</v>
      </c>
      <c r="AE272" s="64">
        <f t="shared" ref="AE272:AE520" si="272">SUMIF($E$14:$N$14,"CO4",$E$17:$N$17) + IF(O272&gt;=0,    SUMPRODUCT(($O$14:$Z$14="CO4")*(O272:Z272)*MOD(COLUMN($O$14:$Z$14)-COLUMN($O$14)+1,2))+    SUMPRODUCT(($P$14:$Z$14="CO4")*(P272:Z272)*MOD(COLUMN($P$14:$Z$14)-COLUMN($P$14)+1,2)))</f>
        <v>0</v>
      </c>
      <c r="AF272" s="64">
        <f t="shared" si="22"/>
        <v>0</v>
      </c>
      <c r="AG272" s="64">
        <f t="shared" ref="AG272:AG520" si="273">SUMIF($E$14:$N$14,"CO6",$E$17:$N$17) + IF(O272&gt;0,    SUMPRODUCT(($O$14:$Z$14="CO6")*($O$17:$Z$17)*MOD(COLUMN($O$14:$Z$14)-COLUMN($O$14)+1,2))+    SUMPRODUCT(($P$14:$Z$14="CO6")*($P$17:$Z$17)*MOD(COLUMN($P$14:$Z$14)-COLUMN($P$14)+1,2)) )</f>
        <v>0</v>
      </c>
      <c r="AH272" s="44">
        <f t="shared" ref="AH272:AH520" si="274">SUM(AB272:AG272)</f>
        <v>86</v>
      </c>
      <c r="AI272" s="65">
        <f t="shared" si="13"/>
        <v>90</v>
      </c>
      <c r="AJ272" s="65">
        <f t="shared" si="14"/>
        <v>90</v>
      </c>
      <c r="AK272" s="65">
        <f t="shared" ref="AK272:AK520" si="275">AD272/(SUMIF($E$14:$N$14,"CO3",$E$13:$N$13)+SUMPRODUCT(($O$14:$Z$14="CO3")*($O272:$Z272&gt;0)*($O$13:$Z$13)))*100</f>
        <v>70</v>
      </c>
      <c r="AL272" s="65"/>
      <c r="AM272" s="65"/>
      <c r="AN272" s="65"/>
      <c r="AO272" s="40"/>
      <c r="AP272" s="40"/>
      <c r="AQ272" s="40"/>
      <c r="AR272" s="34"/>
      <c r="AS272" s="34"/>
      <c r="AT272" s="34"/>
      <c r="AU272" s="34"/>
      <c r="AV272" s="34"/>
      <c r="AW272" s="34"/>
      <c r="AX272" s="34"/>
      <c r="AY272" s="34"/>
      <c r="AZ272" s="34"/>
      <c r="BA272" s="34"/>
      <c r="BB272" s="34"/>
      <c r="BC272" s="34"/>
      <c r="BD272" s="34"/>
      <c r="BE272" s="34"/>
    </row>
    <row r="273" spans="1:57" ht="30" customHeight="1" x14ac:dyDescent="0.2">
      <c r="A273" s="59">
        <v>258</v>
      </c>
      <c r="B273" s="60">
        <f>'STUDENT NAMELIST'!B261</f>
        <v>211423243331</v>
      </c>
      <c r="C273" s="60" t="str">
        <f>'STUDENT NAMELIST'!C261</f>
        <v>2023PEC AI 357</v>
      </c>
      <c r="D273" s="61" t="str">
        <f>'STUDENT NAMELIST'!D261</f>
        <v>PRANAV V</v>
      </c>
      <c r="E273" s="62">
        <v>1</v>
      </c>
      <c r="F273" s="62">
        <v>2</v>
      </c>
      <c r="G273" s="62">
        <v>2</v>
      </c>
      <c r="H273" s="62">
        <v>1</v>
      </c>
      <c r="I273" s="62">
        <v>2</v>
      </c>
      <c r="J273" s="62">
        <v>2</v>
      </c>
      <c r="K273" s="62">
        <v>0</v>
      </c>
      <c r="L273" s="62">
        <v>1</v>
      </c>
      <c r="M273" s="62">
        <v>2</v>
      </c>
      <c r="N273" s="62">
        <v>2</v>
      </c>
      <c r="O273" s="68">
        <v>16</v>
      </c>
      <c r="P273" s="62">
        <v>0</v>
      </c>
      <c r="Q273" s="62">
        <v>0</v>
      </c>
      <c r="R273" s="62">
        <v>16</v>
      </c>
      <c r="S273" s="62">
        <v>14</v>
      </c>
      <c r="T273" s="62">
        <v>0</v>
      </c>
      <c r="U273" s="62">
        <v>16</v>
      </c>
      <c r="V273" s="62">
        <v>0</v>
      </c>
      <c r="W273" s="62">
        <v>0</v>
      </c>
      <c r="X273" s="62">
        <v>9</v>
      </c>
      <c r="Y273" s="62"/>
      <c r="Z273" s="62"/>
      <c r="AA273" s="67">
        <f t="shared" si="269"/>
        <v>86</v>
      </c>
      <c r="AB273" s="64">
        <f t="shared" ref="AB273:AC273" si="276">SUMIF($E$14:$N$14,"CO1",E273:N273)+IF(O273&gt;=0,SUMPRODUCT(($O$14:$Z$14="CO1")*(O273:Z273)*MOD(COLUMN($O$14:$Z$14)-COLUMN($O$14)+1,2))+SUMPRODUCT(($P$14:$Z$14="CO1")*(P273:Z273)*MOD(COLUMN($P$14:$Z$14)-COLUMN($P$14)+1,2)))</f>
        <v>38</v>
      </c>
      <c r="AC273" s="64">
        <f t="shared" si="276"/>
        <v>37</v>
      </c>
      <c r="AD273" s="64">
        <f t="shared" si="271"/>
        <v>13</v>
      </c>
      <c r="AE273" s="64">
        <f t="shared" si="272"/>
        <v>0</v>
      </c>
      <c r="AF273" s="64">
        <f t="shared" si="22"/>
        <v>0</v>
      </c>
      <c r="AG273" s="64">
        <f t="shared" si="273"/>
        <v>0</v>
      </c>
      <c r="AH273" s="44">
        <f t="shared" si="274"/>
        <v>88</v>
      </c>
      <c r="AI273" s="65">
        <f t="shared" ref="AI273:AI520" si="277">AB273/(SUMIF($E$14:$N$14,"CO1",$E$13:$N$13)+SUMPRODUCT(($O$14:$Z$14="CO1")*($O273:$Z273&gt;0)*($O$13:$Z$13)))*100</f>
        <v>95</v>
      </c>
      <c r="AJ273" s="65">
        <f t="shared" ref="AJ273:AJ520" si="278">AC273/(SUMIF($E$14:$N$14,"CO2",$E$13:$N$13)+SUMPRODUCT(($O$14:$Z$14="CO2")*($O273:$Z273&gt;0)*($O$13:$Z$13)))*100</f>
        <v>92.5</v>
      </c>
      <c r="AK273" s="65">
        <f t="shared" si="275"/>
        <v>65</v>
      </c>
      <c r="AL273" s="65"/>
      <c r="AM273" s="65"/>
      <c r="AN273" s="65"/>
      <c r="AO273" s="40"/>
      <c r="AP273" s="40"/>
      <c r="AQ273" s="40"/>
      <c r="AR273" s="34"/>
      <c r="AS273" s="34"/>
      <c r="AT273" s="34"/>
      <c r="AU273" s="34"/>
      <c r="AV273" s="34"/>
      <c r="AW273" s="34"/>
      <c r="AX273" s="34"/>
      <c r="AY273" s="34"/>
      <c r="AZ273" s="34"/>
      <c r="BA273" s="34"/>
      <c r="BB273" s="34"/>
      <c r="BC273" s="34"/>
      <c r="BD273" s="34"/>
      <c r="BE273" s="34"/>
    </row>
    <row r="274" spans="1:57" ht="30" customHeight="1" x14ac:dyDescent="0.2">
      <c r="A274" s="59">
        <v>258</v>
      </c>
      <c r="B274" s="60">
        <f>'STUDENT NAMELIST'!B262</f>
        <v>211423243332</v>
      </c>
      <c r="C274" s="60" t="str">
        <f>'STUDENT NAMELIST'!C262</f>
        <v>2023PEC AI 358</v>
      </c>
      <c r="D274" s="61" t="str">
        <f>'STUDENT NAMELIST'!D262</f>
        <v>PRASANTH S</v>
      </c>
      <c r="E274" s="62">
        <v>0</v>
      </c>
      <c r="F274" s="62">
        <v>2</v>
      </c>
      <c r="G274" s="62">
        <v>2</v>
      </c>
      <c r="H274" s="62">
        <v>1</v>
      </c>
      <c r="I274" s="62">
        <v>1</v>
      </c>
      <c r="J274" s="62">
        <v>0</v>
      </c>
      <c r="K274" s="62">
        <v>0</v>
      </c>
      <c r="L274" s="62">
        <v>2</v>
      </c>
      <c r="M274" s="62">
        <v>0</v>
      </c>
      <c r="N274" s="62">
        <v>1</v>
      </c>
      <c r="O274" s="68">
        <v>0</v>
      </c>
      <c r="P274" s="62">
        <v>13</v>
      </c>
      <c r="Q274" s="62">
        <v>14</v>
      </c>
      <c r="R274" s="62">
        <v>0</v>
      </c>
      <c r="S274" s="62">
        <v>0</v>
      </c>
      <c r="T274" s="62">
        <v>14</v>
      </c>
      <c r="U274" s="62">
        <v>0</v>
      </c>
      <c r="V274" s="62">
        <v>14</v>
      </c>
      <c r="W274" s="62">
        <v>4</v>
      </c>
      <c r="X274" s="62">
        <v>0</v>
      </c>
      <c r="Y274" s="62"/>
      <c r="Z274" s="62"/>
      <c r="AA274" s="67">
        <f t="shared" si="269"/>
        <v>68</v>
      </c>
      <c r="AB274" s="64">
        <f t="shared" ref="AB274:AC274" si="279">SUMIF($E$14:$N$14,"CO1",E274:N274)+IF(O274&gt;=0,SUMPRODUCT(($O$14:$Z$14="CO1")*(O274:Z274)*MOD(COLUMN($O$14:$Z$14)-COLUMN($O$14)+1,2))+SUMPRODUCT(($P$14:$Z$14="CO1")*(P274:Z274)*MOD(COLUMN($P$14:$Z$14)-COLUMN($P$14)+1,2)))</f>
        <v>32</v>
      </c>
      <c r="AC274" s="64">
        <f t="shared" si="279"/>
        <v>33</v>
      </c>
      <c r="AD274" s="64">
        <f t="shared" si="271"/>
        <v>5</v>
      </c>
      <c r="AE274" s="64">
        <f t="shared" si="272"/>
        <v>0</v>
      </c>
      <c r="AF274" s="64">
        <f t="shared" si="22"/>
        <v>0</v>
      </c>
      <c r="AG274" s="64">
        <f t="shared" si="273"/>
        <v>0</v>
      </c>
      <c r="AH274" s="44">
        <f t="shared" si="274"/>
        <v>70</v>
      </c>
      <c r="AI274" s="65">
        <f t="shared" si="277"/>
        <v>80</v>
      </c>
      <c r="AJ274" s="65">
        <f t="shared" si="278"/>
        <v>82.5</v>
      </c>
      <c r="AK274" s="65">
        <f t="shared" si="275"/>
        <v>25</v>
      </c>
      <c r="AL274" s="65"/>
      <c r="AM274" s="65"/>
      <c r="AN274" s="65"/>
      <c r="AO274" s="40"/>
      <c r="AP274" s="40"/>
      <c r="AQ274" s="40"/>
      <c r="AR274" s="34"/>
      <c r="AS274" s="34"/>
      <c r="AT274" s="34"/>
      <c r="AU274" s="34"/>
      <c r="AV274" s="34"/>
      <c r="AW274" s="34"/>
      <c r="AX274" s="34"/>
      <c r="AY274" s="34"/>
      <c r="AZ274" s="34"/>
      <c r="BA274" s="34"/>
      <c r="BB274" s="34"/>
      <c r="BC274" s="34"/>
      <c r="BD274" s="34"/>
      <c r="BE274" s="34"/>
    </row>
    <row r="275" spans="1:57" ht="30" customHeight="1" x14ac:dyDescent="0.2">
      <c r="A275" s="59">
        <v>259</v>
      </c>
      <c r="B275" s="60">
        <f>'STUDENT NAMELIST'!B263</f>
        <v>211423243334</v>
      </c>
      <c r="C275" s="60" t="str">
        <f>'STUDENT NAMELIST'!C263</f>
        <v>2023PEC AI 359</v>
      </c>
      <c r="D275" s="61" t="str">
        <f>'STUDENT NAMELIST'!D263</f>
        <v>PRAVEEN BALAJI B S</v>
      </c>
      <c r="E275" s="62">
        <v>1</v>
      </c>
      <c r="F275" s="62">
        <v>0</v>
      </c>
      <c r="G275" s="62">
        <v>2</v>
      </c>
      <c r="H275" s="62">
        <v>0</v>
      </c>
      <c r="I275" s="62">
        <v>2</v>
      </c>
      <c r="J275" s="62">
        <v>2</v>
      </c>
      <c r="K275" s="62">
        <v>0</v>
      </c>
      <c r="L275" s="62">
        <v>0</v>
      </c>
      <c r="M275" s="62">
        <v>1</v>
      </c>
      <c r="N275" s="62">
        <v>1</v>
      </c>
      <c r="O275" s="68">
        <v>16</v>
      </c>
      <c r="P275" s="62">
        <v>0</v>
      </c>
      <c r="Q275" s="62">
        <v>0</v>
      </c>
      <c r="R275" s="62">
        <v>9</v>
      </c>
      <c r="S275" s="62">
        <v>12</v>
      </c>
      <c r="T275" s="62">
        <v>0</v>
      </c>
      <c r="U275" s="62">
        <v>13</v>
      </c>
      <c r="V275" s="62">
        <v>0</v>
      </c>
      <c r="W275" s="62">
        <v>0</v>
      </c>
      <c r="X275" s="62">
        <v>15</v>
      </c>
      <c r="Y275" s="62"/>
      <c r="Z275" s="62"/>
      <c r="AA275" s="67">
        <f t="shared" si="269"/>
        <v>74</v>
      </c>
      <c r="AB275" s="64">
        <f t="shared" ref="AB275:AC275" si="280">SUMIF($E$14:$N$14,"CO1",E275:N275)+IF(O275&gt;=0,SUMPRODUCT(($O$14:$Z$14="CO1")*(O275:Z275)*MOD(COLUMN($O$14:$Z$14)-COLUMN($O$14)+1,2))+SUMPRODUCT(($P$14:$Z$14="CO1")*(P275:Z275)*MOD(COLUMN($P$14:$Z$14)-COLUMN($P$14)+1,2)))</f>
        <v>28</v>
      </c>
      <c r="AC275" s="64">
        <f t="shared" si="280"/>
        <v>25</v>
      </c>
      <c r="AD275" s="64">
        <f t="shared" si="271"/>
        <v>17</v>
      </c>
      <c r="AE275" s="64">
        <f t="shared" si="272"/>
        <v>0</v>
      </c>
      <c r="AF275" s="64">
        <f t="shared" si="22"/>
        <v>0</v>
      </c>
      <c r="AG275" s="64">
        <f t="shared" si="273"/>
        <v>0</v>
      </c>
      <c r="AH275" s="44">
        <f t="shared" si="274"/>
        <v>70</v>
      </c>
      <c r="AI275" s="65">
        <f t="shared" si="277"/>
        <v>70</v>
      </c>
      <c r="AJ275" s="65">
        <f t="shared" si="278"/>
        <v>62.5</v>
      </c>
      <c r="AK275" s="65">
        <f t="shared" si="275"/>
        <v>85</v>
      </c>
      <c r="AL275" s="65"/>
      <c r="AM275" s="65"/>
      <c r="AN275" s="65"/>
      <c r="AO275" s="40"/>
      <c r="AP275" s="40"/>
      <c r="AQ275" s="40"/>
      <c r="AR275" s="34"/>
      <c r="AS275" s="34"/>
      <c r="AT275" s="34"/>
      <c r="AU275" s="34"/>
      <c r="AV275" s="34"/>
      <c r="AW275" s="34"/>
      <c r="AX275" s="34"/>
      <c r="AY275" s="34"/>
      <c r="AZ275" s="34"/>
      <c r="BA275" s="34"/>
      <c r="BB275" s="34"/>
      <c r="BC275" s="34"/>
      <c r="BD275" s="34"/>
      <c r="BE275" s="34"/>
    </row>
    <row r="276" spans="1:57" ht="30" customHeight="1" x14ac:dyDescent="0.2">
      <c r="A276" s="59">
        <v>260</v>
      </c>
      <c r="B276" s="60">
        <f>'STUDENT NAMELIST'!B264</f>
        <v>211423243335</v>
      </c>
      <c r="C276" s="60" t="str">
        <f>'STUDENT NAMELIST'!C264</f>
        <v>2023PEC AI 360</v>
      </c>
      <c r="D276" s="61" t="str">
        <f>'STUDENT NAMELIST'!D264</f>
        <v>PRAVEEN KUMAR K</v>
      </c>
      <c r="E276" s="62">
        <v>2</v>
      </c>
      <c r="F276" s="62">
        <v>2</v>
      </c>
      <c r="G276" s="62">
        <v>2</v>
      </c>
      <c r="H276" s="62">
        <v>2</v>
      </c>
      <c r="I276" s="62">
        <v>0</v>
      </c>
      <c r="J276" s="62">
        <v>1</v>
      </c>
      <c r="K276" s="62">
        <v>0</v>
      </c>
      <c r="L276" s="62">
        <v>1</v>
      </c>
      <c r="M276" s="62">
        <v>2</v>
      </c>
      <c r="N276" s="62">
        <v>2</v>
      </c>
      <c r="O276" s="68">
        <v>16</v>
      </c>
      <c r="P276" s="62">
        <v>0</v>
      </c>
      <c r="Q276" s="62">
        <v>0</v>
      </c>
      <c r="R276" s="62">
        <v>16</v>
      </c>
      <c r="S276" s="62">
        <v>13</v>
      </c>
      <c r="T276" s="62">
        <v>0</v>
      </c>
      <c r="U276" s="62">
        <v>16</v>
      </c>
      <c r="V276" s="62">
        <v>0</v>
      </c>
      <c r="W276" s="62">
        <v>0</v>
      </c>
      <c r="X276" s="62">
        <v>8</v>
      </c>
      <c r="Y276" s="62"/>
      <c r="Z276" s="62"/>
      <c r="AA276" s="67">
        <f t="shared" si="269"/>
        <v>83</v>
      </c>
      <c r="AB276" s="64">
        <f t="shared" ref="AB276:AC276" si="281">SUMIF($E$14:$N$14,"CO1",E276:N276)+IF(O276&gt;=0,SUMPRODUCT(($O$14:$Z$14="CO1")*(O276:Z276)*MOD(COLUMN($O$14:$Z$14)-COLUMN($O$14)+1,2))+SUMPRODUCT(($P$14:$Z$14="CO1")*(P276:Z276)*MOD(COLUMN($P$14:$Z$14)-COLUMN($P$14)+1,2)))</f>
        <v>40</v>
      </c>
      <c r="AC276" s="64">
        <f t="shared" si="281"/>
        <v>35</v>
      </c>
      <c r="AD276" s="64">
        <f t="shared" si="271"/>
        <v>12</v>
      </c>
      <c r="AE276" s="64">
        <f t="shared" si="272"/>
        <v>0</v>
      </c>
      <c r="AF276" s="64">
        <f t="shared" si="22"/>
        <v>0</v>
      </c>
      <c r="AG276" s="64">
        <f t="shared" si="273"/>
        <v>0</v>
      </c>
      <c r="AH276" s="44">
        <f t="shared" si="274"/>
        <v>87</v>
      </c>
      <c r="AI276" s="65">
        <f t="shared" si="277"/>
        <v>100</v>
      </c>
      <c r="AJ276" s="65">
        <f t="shared" si="278"/>
        <v>87.5</v>
      </c>
      <c r="AK276" s="65">
        <f t="shared" si="275"/>
        <v>60</v>
      </c>
      <c r="AL276" s="65"/>
      <c r="AM276" s="65"/>
      <c r="AN276" s="65"/>
      <c r="AO276" s="40"/>
      <c r="AP276" s="40"/>
      <c r="AQ276" s="40"/>
      <c r="AR276" s="34"/>
      <c r="AS276" s="34"/>
      <c r="AT276" s="34"/>
      <c r="AU276" s="34"/>
      <c r="AV276" s="34"/>
      <c r="AW276" s="34"/>
      <c r="AX276" s="34"/>
      <c r="AY276" s="34"/>
      <c r="AZ276" s="34"/>
      <c r="BA276" s="34"/>
      <c r="BB276" s="34"/>
      <c r="BC276" s="34"/>
      <c r="BD276" s="34"/>
      <c r="BE276" s="34"/>
    </row>
    <row r="277" spans="1:57" ht="30" customHeight="1" x14ac:dyDescent="0.2">
      <c r="A277" s="59">
        <v>261</v>
      </c>
      <c r="B277" s="60">
        <f>'STUDENT NAMELIST'!B265</f>
        <v>211423243336</v>
      </c>
      <c r="C277" s="60" t="str">
        <f>'STUDENT NAMELIST'!C265</f>
        <v>2023PEC AI 361</v>
      </c>
      <c r="D277" s="61" t="str">
        <f>'STUDENT NAMELIST'!D265</f>
        <v>PRAVEEN KUMAR S</v>
      </c>
      <c r="E277" s="62">
        <v>2</v>
      </c>
      <c r="F277" s="62">
        <v>2</v>
      </c>
      <c r="G277" s="62">
        <v>2</v>
      </c>
      <c r="H277" s="62">
        <v>2</v>
      </c>
      <c r="I277" s="62">
        <v>0</v>
      </c>
      <c r="J277" s="62">
        <v>1</v>
      </c>
      <c r="K277" s="62">
        <v>0</v>
      </c>
      <c r="L277" s="62">
        <v>0</v>
      </c>
      <c r="M277" s="62">
        <v>1</v>
      </c>
      <c r="N277" s="62">
        <v>1</v>
      </c>
      <c r="O277" s="68">
        <v>14</v>
      </c>
      <c r="P277" s="62">
        <v>0</v>
      </c>
      <c r="Q277" s="62">
        <v>0</v>
      </c>
      <c r="R277" s="62">
        <v>14</v>
      </c>
      <c r="S277" s="62">
        <v>16</v>
      </c>
      <c r="T277" s="62">
        <v>0</v>
      </c>
      <c r="U277" s="62">
        <v>14</v>
      </c>
      <c r="V277" s="62">
        <v>0</v>
      </c>
      <c r="W277" s="62">
        <v>0</v>
      </c>
      <c r="X277" s="62">
        <v>6</v>
      </c>
      <c r="Y277" s="62"/>
      <c r="Z277" s="62"/>
      <c r="AA277" s="67">
        <f t="shared" si="269"/>
        <v>75</v>
      </c>
      <c r="AB277" s="64">
        <f t="shared" ref="AB277:AC277" si="282">SUMIF($E$14:$N$14,"CO1",E277:N277)+IF(O277&gt;=0,SUMPRODUCT(($O$14:$Z$14="CO1")*(O277:Z277)*MOD(COLUMN($O$14:$Z$14)-COLUMN($O$14)+1,2))+SUMPRODUCT(($P$14:$Z$14="CO1")*(P277:Z277)*MOD(COLUMN($P$14:$Z$14)-COLUMN($P$14)+1,2)))</f>
        <v>36</v>
      </c>
      <c r="AC277" s="64">
        <f t="shared" si="282"/>
        <v>36</v>
      </c>
      <c r="AD277" s="64">
        <f t="shared" si="271"/>
        <v>8</v>
      </c>
      <c r="AE277" s="64">
        <f t="shared" si="272"/>
        <v>0</v>
      </c>
      <c r="AF277" s="64">
        <f t="shared" si="22"/>
        <v>0</v>
      </c>
      <c r="AG277" s="64">
        <f t="shared" si="273"/>
        <v>0</v>
      </c>
      <c r="AH277" s="44">
        <f t="shared" si="274"/>
        <v>80</v>
      </c>
      <c r="AI277" s="65">
        <f t="shared" si="277"/>
        <v>90</v>
      </c>
      <c r="AJ277" s="65">
        <f t="shared" si="278"/>
        <v>90</v>
      </c>
      <c r="AK277" s="65">
        <f t="shared" si="275"/>
        <v>40</v>
      </c>
      <c r="AL277" s="65"/>
      <c r="AM277" s="65"/>
      <c r="AN277" s="65"/>
      <c r="AO277" s="40"/>
      <c r="AP277" s="40"/>
      <c r="AQ277" s="40"/>
      <c r="AR277" s="34"/>
      <c r="AS277" s="34"/>
      <c r="AT277" s="34"/>
      <c r="AU277" s="34"/>
      <c r="AV277" s="34"/>
      <c r="AW277" s="34"/>
      <c r="AX277" s="34"/>
      <c r="AY277" s="34"/>
      <c r="AZ277" s="34"/>
      <c r="BA277" s="34"/>
      <c r="BB277" s="34"/>
      <c r="BC277" s="34"/>
      <c r="BD277" s="34"/>
      <c r="BE277" s="34"/>
    </row>
    <row r="278" spans="1:57" ht="30" customHeight="1" x14ac:dyDescent="0.2">
      <c r="A278" s="59">
        <v>262</v>
      </c>
      <c r="B278" s="60">
        <f>'STUDENT NAMELIST'!B266</f>
        <v>211423243337</v>
      </c>
      <c r="C278" s="60" t="str">
        <f>'STUDENT NAMELIST'!C266</f>
        <v>2023PEC AI 362</v>
      </c>
      <c r="D278" s="61" t="str">
        <f>'STUDENT NAMELIST'!D266</f>
        <v>PRAVEENKUMAR S</v>
      </c>
      <c r="E278" s="62">
        <v>1</v>
      </c>
      <c r="F278" s="62">
        <v>2</v>
      </c>
      <c r="G278" s="62">
        <v>0</v>
      </c>
      <c r="H278" s="62">
        <v>0</v>
      </c>
      <c r="I278" s="62">
        <v>0</v>
      </c>
      <c r="J278" s="62">
        <v>0</v>
      </c>
      <c r="K278" s="62">
        <v>2</v>
      </c>
      <c r="L278" s="62">
        <v>0</v>
      </c>
      <c r="M278" s="62">
        <v>1</v>
      </c>
      <c r="N278" s="62">
        <v>1</v>
      </c>
      <c r="O278" s="68">
        <v>16</v>
      </c>
      <c r="P278" s="62">
        <v>0</v>
      </c>
      <c r="Q278" s="62">
        <v>0</v>
      </c>
      <c r="R278" s="62">
        <v>16</v>
      </c>
      <c r="S278" s="62">
        <v>13</v>
      </c>
      <c r="T278" s="62">
        <v>0</v>
      </c>
      <c r="U278" s="62">
        <v>16</v>
      </c>
      <c r="V278" s="62">
        <v>0</v>
      </c>
      <c r="W278" s="62">
        <v>0</v>
      </c>
      <c r="X278" s="62">
        <v>8</v>
      </c>
      <c r="Y278" s="62"/>
      <c r="Z278" s="62"/>
      <c r="AA278" s="67">
        <f t="shared" si="269"/>
        <v>76</v>
      </c>
      <c r="AB278" s="64">
        <f t="shared" ref="AB278:AC278" si="283">SUMIF($E$14:$N$14,"CO1",E278:N278)+IF(O278&gt;=0,SUMPRODUCT(($O$14:$Z$14="CO1")*(O278:Z278)*MOD(COLUMN($O$14:$Z$14)-COLUMN($O$14)+1,2))+SUMPRODUCT(($P$14:$Z$14="CO1")*(P278:Z278)*MOD(COLUMN($P$14:$Z$14)-COLUMN($P$14)+1,2)))</f>
        <v>35</v>
      </c>
      <c r="AC278" s="64">
        <f t="shared" si="283"/>
        <v>31</v>
      </c>
      <c r="AD278" s="64">
        <f t="shared" si="271"/>
        <v>10</v>
      </c>
      <c r="AE278" s="64">
        <f t="shared" si="272"/>
        <v>0</v>
      </c>
      <c r="AF278" s="64">
        <f t="shared" si="22"/>
        <v>0</v>
      </c>
      <c r="AG278" s="64">
        <f t="shared" si="273"/>
        <v>0</v>
      </c>
      <c r="AH278" s="44">
        <f t="shared" si="274"/>
        <v>76</v>
      </c>
      <c r="AI278" s="65">
        <f t="shared" si="277"/>
        <v>87.5</v>
      </c>
      <c r="AJ278" s="65">
        <f t="shared" si="278"/>
        <v>77.5</v>
      </c>
      <c r="AK278" s="65">
        <f t="shared" si="275"/>
        <v>50</v>
      </c>
      <c r="AL278" s="65"/>
      <c r="AM278" s="65"/>
      <c r="AN278" s="65"/>
      <c r="AO278" s="40"/>
      <c r="AP278" s="40"/>
      <c r="AQ278" s="40"/>
      <c r="AR278" s="34"/>
      <c r="AS278" s="34"/>
      <c r="AT278" s="34"/>
      <c r="AU278" s="34"/>
      <c r="AV278" s="34"/>
      <c r="AW278" s="34"/>
      <c r="AX278" s="34"/>
      <c r="AY278" s="34"/>
      <c r="AZ278" s="34"/>
      <c r="BA278" s="34"/>
      <c r="BB278" s="34"/>
      <c r="BC278" s="34"/>
      <c r="BD278" s="34"/>
      <c r="BE278" s="34"/>
    </row>
    <row r="279" spans="1:57" ht="30" customHeight="1" x14ac:dyDescent="0.2">
      <c r="A279" s="59">
        <v>263</v>
      </c>
      <c r="B279" s="60">
        <f>'STUDENT NAMELIST'!B267</f>
        <v>211423243338</v>
      </c>
      <c r="C279" s="60" t="str">
        <f>'STUDENT NAMELIST'!C267</f>
        <v>2023PEC AI 363</v>
      </c>
      <c r="D279" s="61" t="str">
        <f>'STUDENT NAMELIST'!D267</f>
        <v>PRAVEENSANKAR R S</v>
      </c>
      <c r="E279" s="62">
        <v>2</v>
      </c>
      <c r="F279" s="62">
        <v>0</v>
      </c>
      <c r="G279" s="62">
        <v>1</v>
      </c>
      <c r="H279" s="62">
        <v>2</v>
      </c>
      <c r="I279" s="62">
        <v>0</v>
      </c>
      <c r="J279" s="62">
        <v>2</v>
      </c>
      <c r="K279" s="62">
        <v>1</v>
      </c>
      <c r="L279" s="62">
        <v>2</v>
      </c>
      <c r="M279" s="62">
        <v>1</v>
      </c>
      <c r="N279" s="62">
        <v>2</v>
      </c>
      <c r="O279" s="68">
        <v>16</v>
      </c>
      <c r="P279" s="62">
        <v>0</v>
      </c>
      <c r="Q279" s="62">
        <v>0</v>
      </c>
      <c r="R279" s="62">
        <v>16</v>
      </c>
      <c r="S279" s="62">
        <v>13</v>
      </c>
      <c r="T279" s="62">
        <v>0</v>
      </c>
      <c r="U279" s="62">
        <v>16</v>
      </c>
      <c r="V279" s="62">
        <v>0</v>
      </c>
      <c r="W279" s="62">
        <v>0</v>
      </c>
      <c r="X279" s="62">
        <v>8</v>
      </c>
      <c r="Y279" s="62"/>
      <c r="Z279" s="62"/>
      <c r="AA279" s="67">
        <f t="shared" si="269"/>
        <v>82</v>
      </c>
      <c r="AB279" s="64">
        <f t="shared" ref="AB279:AC279" si="284">SUMIF($E$14:$N$14,"CO1",E279:N279)+IF(O279&gt;=0,SUMPRODUCT(($O$14:$Z$14="CO1")*(O279:Z279)*MOD(COLUMN($O$14:$Z$14)-COLUMN($O$14)+1,2))+SUMPRODUCT(($P$14:$Z$14="CO1")*(P279:Z279)*MOD(COLUMN($P$14:$Z$14)-COLUMN($P$14)+1,2)))</f>
        <v>37</v>
      </c>
      <c r="AC279" s="64">
        <f t="shared" si="284"/>
        <v>32</v>
      </c>
      <c r="AD279" s="64">
        <f t="shared" si="271"/>
        <v>11</v>
      </c>
      <c r="AE279" s="64">
        <f t="shared" si="272"/>
        <v>0</v>
      </c>
      <c r="AF279" s="64">
        <f t="shared" si="22"/>
        <v>0</v>
      </c>
      <c r="AG279" s="64">
        <f t="shared" si="273"/>
        <v>0</v>
      </c>
      <c r="AH279" s="44">
        <f t="shared" si="274"/>
        <v>80</v>
      </c>
      <c r="AI279" s="65">
        <f t="shared" si="277"/>
        <v>92.5</v>
      </c>
      <c r="AJ279" s="65">
        <f t="shared" si="278"/>
        <v>80</v>
      </c>
      <c r="AK279" s="65">
        <f t="shared" si="275"/>
        <v>55.000000000000007</v>
      </c>
      <c r="AL279" s="65"/>
      <c r="AM279" s="65"/>
      <c r="AN279" s="65"/>
      <c r="AO279" s="40"/>
      <c r="AP279" s="40"/>
      <c r="AQ279" s="40"/>
      <c r="AR279" s="34"/>
      <c r="AS279" s="34"/>
      <c r="AT279" s="34"/>
      <c r="AU279" s="34"/>
      <c r="AV279" s="34"/>
      <c r="AW279" s="34"/>
      <c r="AX279" s="34"/>
      <c r="AY279" s="34"/>
      <c r="AZ279" s="34"/>
      <c r="BA279" s="34"/>
      <c r="BB279" s="34"/>
      <c r="BC279" s="34"/>
      <c r="BD279" s="34"/>
      <c r="BE279" s="34"/>
    </row>
    <row r="280" spans="1:57" ht="30" customHeight="1" x14ac:dyDescent="0.2">
      <c r="A280" s="59">
        <v>264</v>
      </c>
      <c r="B280" s="60">
        <f>'STUDENT NAMELIST'!B268</f>
        <v>211423243341</v>
      </c>
      <c r="C280" s="60" t="str">
        <f>'STUDENT NAMELIST'!C268</f>
        <v>2023PEC AI 364</v>
      </c>
      <c r="D280" s="61" t="str">
        <f>'STUDENT NAMELIST'!D268</f>
        <v>PREMACHAND C</v>
      </c>
      <c r="E280" s="62">
        <v>2</v>
      </c>
      <c r="F280" s="62">
        <v>0</v>
      </c>
      <c r="G280" s="62">
        <v>1</v>
      </c>
      <c r="H280" s="62">
        <v>0</v>
      </c>
      <c r="I280" s="62">
        <v>0</v>
      </c>
      <c r="J280" s="62">
        <v>1</v>
      </c>
      <c r="K280" s="62">
        <v>1</v>
      </c>
      <c r="L280" s="62">
        <v>1</v>
      </c>
      <c r="M280" s="62">
        <v>1</v>
      </c>
      <c r="N280" s="62">
        <v>2</v>
      </c>
      <c r="O280" s="68">
        <v>0</v>
      </c>
      <c r="P280" s="62">
        <v>16</v>
      </c>
      <c r="Q280" s="62">
        <v>16</v>
      </c>
      <c r="R280" s="62">
        <v>0</v>
      </c>
      <c r="S280" s="62">
        <v>0</v>
      </c>
      <c r="T280" s="62">
        <v>16</v>
      </c>
      <c r="U280" s="62">
        <v>0</v>
      </c>
      <c r="V280" s="62">
        <v>16</v>
      </c>
      <c r="W280" s="62">
        <v>10</v>
      </c>
      <c r="X280" s="62">
        <v>0</v>
      </c>
      <c r="Y280" s="62"/>
      <c r="Z280" s="62"/>
      <c r="AA280" s="67">
        <f t="shared" si="269"/>
        <v>83</v>
      </c>
      <c r="AB280" s="64">
        <f t="shared" ref="AB280:AC280" si="285">SUMIF($E$14:$N$14,"CO1",E280:N280)+IF(O280&gt;=0,SUMPRODUCT(($O$14:$Z$14="CO1")*(O280:Z280)*MOD(COLUMN($O$14:$Z$14)-COLUMN($O$14)+1,2))+SUMPRODUCT(($P$14:$Z$14="CO1")*(P280:Z280)*MOD(COLUMN($P$14:$Z$14)-COLUMN($P$14)+1,2)))</f>
        <v>35</v>
      </c>
      <c r="AC280" s="64">
        <f t="shared" si="285"/>
        <v>33</v>
      </c>
      <c r="AD280" s="64">
        <f t="shared" si="271"/>
        <v>13</v>
      </c>
      <c r="AE280" s="64">
        <f t="shared" si="272"/>
        <v>0</v>
      </c>
      <c r="AF280" s="64">
        <f t="shared" ref="AF280:AF520" si="286">SUMIF($E$14:$N$14,"CO5",$E$17:$N$17) + IF(O280&gt;=0,    SUMPRODUCT(($O$14:$Z$14="CO5")*(O280:Z280)*MOD(COLUMN($O$14:$Z$14)-COLUMN($O$14)+1,2))+    SUMPRODUCT(($P$14:$Z$14="CO5")*(P280:Z280)*MOD(COLUMN($P$14:$Z$14)-COLUMN($P$14)+1,2)) )</f>
        <v>0</v>
      </c>
      <c r="AG280" s="64">
        <f t="shared" si="273"/>
        <v>0</v>
      </c>
      <c r="AH280" s="44">
        <f t="shared" si="274"/>
        <v>81</v>
      </c>
      <c r="AI280" s="65">
        <f t="shared" si="277"/>
        <v>87.5</v>
      </c>
      <c r="AJ280" s="65">
        <f t="shared" si="278"/>
        <v>82.5</v>
      </c>
      <c r="AK280" s="65">
        <f t="shared" si="275"/>
        <v>65</v>
      </c>
      <c r="AL280" s="65"/>
      <c r="AM280" s="65"/>
      <c r="AN280" s="65"/>
      <c r="AO280" s="40"/>
      <c r="AP280" s="40"/>
      <c r="AQ280" s="40"/>
      <c r="AR280" s="34"/>
      <c r="AS280" s="34"/>
      <c r="AT280" s="34"/>
      <c r="AU280" s="34"/>
      <c r="AV280" s="34"/>
      <c r="AW280" s="34"/>
      <c r="AX280" s="34"/>
      <c r="AY280" s="34"/>
      <c r="AZ280" s="34"/>
      <c r="BA280" s="34"/>
      <c r="BB280" s="34"/>
      <c r="BC280" s="34"/>
      <c r="BD280" s="34"/>
      <c r="BE280" s="34"/>
    </row>
    <row r="281" spans="1:57" ht="30" customHeight="1" x14ac:dyDescent="0.2">
      <c r="A281" s="59">
        <v>265</v>
      </c>
      <c r="B281" s="60">
        <f>'STUDENT NAMELIST'!B269</f>
        <v>211423243342</v>
      </c>
      <c r="C281" s="60" t="str">
        <f>'STUDENT NAMELIST'!C269</f>
        <v>2023PEC AI 365</v>
      </c>
      <c r="D281" s="61" t="str">
        <f>'STUDENT NAMELIST'!D269</f>
        <v>PRINSTAN S</v>
      </c>
      <c r="E281" s="62">
        <v>2</v>
      </c>
      <c r="F281" s="62">
        <v>1</v>
      </c>
      <c r="G281" s="62">
        <v>1</v>
      </c>
      <c r="H281" s="62">
        <v>1</v>
      </c>
      <c r="I281" s="62">
        <v>2</v>
      </c>
      <c r="J281" s="62">
        <v>2</v>
      </c>
      <c r="K281" s="62">
        <v>1</v>
      </c>
      <c r="L281" s="62">
        <v>2</v>
      </c>
      <c r="M281" s="62">
        <v>1</v>
      </c>
      <c r="N281" s="62">
        <v>0</v>
      </c>
      <c r="O281" s="68">
        <v>14</v>
      </c>
      <c r="P281" s="62">
        <v>0</v>
      </c>
      <c r="Q281" s="62">
        <v>0</v>
      </c>
      <c r="R281" s="62">
        <v>10</v>
      </c>
      <c r="S281" s="62">
        <v>16</v>
      </c>
      <c r="T281" s="62">
        <v>0</v>
      </c>
      <c r="U281" s="62">
        <v>10</v>
      </c>
      <c r="V281" s="62">
        <v>0</v>
      </c>
      <c r="W281" s="62">
        <v>0</v>
      </c>
      <c r="X281" s="62">
        <v>16</v>
      </c>
      <c r="Y281" s="62"/>
      <c r="Z281" s="62"/>
      <c r="AA281" s="67">
        <f t="shared" si="269"/>
        <v>79</v>
      </c>
      <c r="AB281" s="64">
        <f t="shared" ref="AB281:AC281" si="287">SUMIF($E$14:$N$14,"CO1",E281:N281)+IF(O281&gt;=0,SUMPRODUCT(($O$14:$Z$14="CO1")*(O281:Z281)*MOD(COLUMN($O$14:$Z$14)-COLUMN($O$14)+1,2))+SUMPRODUCT(($P$14:$Z$14="CO1")*(P281:Z281)*MOD(COLUMN($P$14:$Z$14)-COLUMN($P$14)+1,2)))</f>
        <v>29</v>
      </c>
      <c r="AC281" s="64">
        <f t="shared" si="287"/>
        <v>31</v>
      </c>
      <c r="AD281" s="64">
        <f t="shared" si="271"/>
        <v>17</v>
      </c>
      <c r="AE281" s="64">
        <f t="shared" si="272"/>
        <v>0</v>
      </c>
      <c r="AF281" s="64">
        <f t="shared" si="286"/>
        <v>0</v>
      </c>
      <c r="AG281" s="64">
        <f t="shared" si="273"/>
        <v>0</v>
      </c>
      <c r="AH281" s="44">
        <f t="shared" si="274"/>
        <v>77</v>
      </c>
      <c r="AI281" s="65">
        <f t="shared" si="277"/>
        <v>72.5</v>
      </c>
      <c r="AJ281" s="65">
        <f t="shared" si="278"/>
        <v>77.5</v>
      </c>
      <c r="AK281" s="65">
        <f t="shared" si="275"/>
        <v>85</v>
      </c>
      <c r="AL281" s="65"/>
      <c r="AM281" s="65"/>
      <c r="AN281" s="65"/>
      <c r="AO281" s="40"/>
      <c r="AP281" s="40"/>
      <c r="AQ281" s="40"/>
      <c r="AR281" s="34"/>
      <c r="AS281" s="34"/>
      <c r="AT281" s="34"/>
      <c r="AU281" s="34"/>
      <c r="AV281" s="34"/>
      <c r="AW281" s="34"/>
      <c r="AX281" s="34"/>
      <c r="AY281" s="34"/>
      <c r="AZ281" s="34"/>
      <c r="BA281" s="34"/>
      <c r="BB281" s="34"/>
      <c r="BC281" s="34"/>
      <c r="BD281" s="34"/>
      <c r="BE281" s="34"/>
    </row>
    <row r="282" spans="1:57" ht="30" customHeight="1" x14ac:dyDescent="0.2">
      <c r="A282" s="59">
        <v>266</v>
      </c>
      <c r="B282" s="60">
        <f>'STUDENT NAMELIST'!B270</f>
        <v>211423243344</v>
      </c>
      <c r="C282" s="60" t="str">
        <f>'STUDENT NAMELIST'!C270</f>
        <v>2023PEC AI 366</v>
      </c>
      <c r="D282" s="61" t="str">
        <f>'STUDENT NAMELIST'!D270</f>
        <v>PRIYANSH M</v>
      </c>
      <c r="E282" s="62">
        <v>0</v>
      </c>
      <c r="F282" s="62">
        <v>1</v>
      </c>
      <c r="G282" s="62">
        <v>0</v>
      </c>
      <c r="H282" s="62">
        <v>0</v>
      </c>
      <c r="I282" s="62">
        <v>2</v>
      </c>
      <c r="J282" s="62">
        <v>2</v>
      </c>
      <c r="K282" s="62">
        <v>2</v>
      </c>
      <c r="L282" s="62">
        <v>1</v>
      </c>
      <c r="M282" s="62">
        <v>0</v>
      </c>
      <c r="N282" s="62">
        <v>0</v>
      </c>
      <c r="O282" s="68">
        <v>0</v>
      </c>
      <c r="P282" s="62">
        <v>15</v>
      </c>
      <c r="Q282" s="62">
        <v>14</v>
      </c>
      <c r="R282" s="62">
        <v>0</v>
      </c>
      <c r="S282" s="62">
        <v>0</v>
      </c>
      <c r="T282" s="62">
        <v>16</v>
      </c>
      <c r="U282" s="62">
        <v>0</v>
      </c>
      <c r="V282" s="62">
        <v>13</v>
      </c>
      <c r="W282" s="62">
        <v>7</v>
      </c>
      <c r="X282" s="62">
        <v>0</v>
      </c>
      <c r="Y282" s="62"/>
      <c r="Z282" s="62"/>
      <c r="AA282" s="67">
        <f t="shared" si="269"/>
        <v>73</v>
      </c>
      <c r="AB282" s="64">
        <f t="shared" ref="AB282:AC282" si="288">SUMIF($E$14:$N$14,"CO1",E282:N282)+IF(O282&gt;=0,SUMPRODUCT(($O$14:$Z$14="CO1")*(O282:Z282)*MOD(COLUMN($O$14:$Z$14)-COLUMN($O$14)+1,2))+SUMPRODUCT(($P$14:$Z$14="CO1")*(P282:Z282)*MOD(COLUMN($P$14:$Z$14)-COLUMN($P$14)+1,2)))</f>
        <v>30</v>
      </c>
      <c r="AC282" s="64">
        <f t="shared" si="288"/>
        <v>32</v>
      </c>
      <c r="AD282" s="64">
        <f t="shared" si="271"/>
        <v>7</v>
      </c>
      <c r="AE282" s="64">
        <f t="shared" si="272"/>
        <v>0</v>
      </c>
      <c r="AF282" s="64">
        <f t="shared" si="286"/>
        <v>0</v>
      </c>
      <c r="AG282" s="64">
        <f t="shared" si="273"/>
        <v>0</v>
      </c>
      <c r="AH282" s="44">
        <f t="shared" si="274"/>
        <v>69</v>
      </c>
      <c r="AI282" s="65">
        <f t="shared" si="277"/>
        <v>75</v>
      </c>
      <c r="AJ282" s="65">
        <f t="shared" si="278"/>
        <v>80</v>
      </c>
      <c r="AK282" s="65">
        <f t="shared" si="275"/>
        <v>35</v>
      </c>
      <c r="AL282" s="65"/>
      <c r="AM282" s="65"/>
      <c r="AN282" s="65"/>
      <c r="AO282" s="40"/>
      <c r="AP282" s="40"/>
      <c r="AQ282" s="40"/>
      <c r="AR282" s="34"/>
      <c r="AS282" s="34"/>
      <c r="AT282" s="34"/>
      <c r="AU282" s="34"/>
      <c r="AV282" s="34"/>
      <c r="AW282" s="34"/>
      <c r="AX282" s="34"/>
      <c r="AY282" s="34"/>
      <c r="AZ282" s="34"/>
      <c r="BA282" s="34"/>
      <c r="BB282" s="34"/>
      <c r="BC282" s="34"/>
      <c r="BD282" s="34"/>
      <c r="BE282" s="34"/>
    </row>
    <row r="283" spans="1:57" ht="30" customHeight="1" x14ac:dyDescent="0.2">
      <c r="A283" s="59">
        <v>268</v>
      </c>
      <c r="B283" s="60">
        <f>'STUDENT NAMELIST'!B271</f>
        <v>211423243345</v>
      </c>
      <c r="C283" s="60" t="str">
        <f>'STUDENT NAMELIST'!C271</f>
        <v>2023PEC AI 367</v>
      </c>
      <c r="D283" s="61" t="str">
        <f>'STUDENT NAMELIST'!D271</f>
        <v>PUGAZHENTHI M</v>
      </c>
      <c r="E283" s="62">
        <v>2</v>
      </c>
      <c r="F283" s="62">
        <v>0</v>
      </c>
      <c r="G283" s="62">
        <v>1</v>
      </c>
      <c r="H283" s="62">
        <v>0</v>
      </c>
      <c r="I283" s="62">
        <v>1</v>
      </c>
      <c r="J283" s="62">
        <v>1</v>
      </c>
      <c r="K283" s="62">
        <v>1</v>
      </c>
      <c r="L283" s="62">
        <v>1</v>
      </c>
      <c r="M283" s="62">
        <v>2</v>
      </c>
      <c r="N283" s="62">
        <v>2</v>
      </c>
      <c r="O283" s="68">
        <v>16</v>
      </c>
      <c r="P283" s="62">
        <v>0</v>
      </c>
      <c r="Q283" s="62">
        <v>0</v>
      </c>
      <c r="R283" s="62">
        <v>16</v>
      </c>
      <c r="S283" s="62">
        <v>14</v>
      </c>
      <c r="T283" s="62">
        <v>0</v>
      </c>
      <c r="U283" s="62">
        <v>16</v>
      </c>
      <c r="V283" s="62">
        <v>0</v>
      </c>
      <c r="W283" s="62">
        <v>0</v>
      </c>
      <c r="X283" s="62">
        <v>9</v>
      </c>
      <c r="Y283" s="62"/>
      <c r="Z283" s="62"/>
      <c r="AA283" s="67">
        <f t="shared" si="269"/>
        <v>82</v>
      </c>
      <c r="AB283" s="64">
        <f t="shared" ref="AB283:AC283" si="289">SUMIF($E$14:$N$14,"CO1",E283:N283)+IF(O283&gt;=0,SUMPRODUCT(($O$14:$Z$14="CO1")*(O283:Z283)*MOD(COLUMN($O$14:$Z$14)-COLUMN($O$14)+1,2))+SUMPRODUCT(($P$14:$Z$14="CO1")*(P283:Z283)*MOD(COLUMN($P$14:$Z$14)-COLUMN($P$14)+1,2)))</f>
        <v>35</v>
      </c>
      <c r="AC283" s="64">
        <f t="shared" si="289"/>
        <v>32</v>
      </c>
      <c r="AD283" s="64">
        <f t="shared" si="271"/>
        <v>13</v>
      </c>
      <c r="AE283" s="64">
        <f t="shared" si="272"/>
        <v>0</v>
      </c>
      <c r="AF283" s="64">
        <f t="shared" si="286"/>
        <v>0</v>
      </c>
      <c r="AG283" s="64">
        <f t="shared" si="273"/>
        <v>0</v>
      </c>
      <c r="AH283" s="44">
        <f t="shared" si="274"/>
        <v>80</v>
      </c>
      <c r="AI283" s="65">
        <f t="shared" si="277"/>
        <v>87.5</v>
      </c>
      <c r="AJ283" s="65">
        <f t="shared" si="278"/>
        <v>80</v>
      </c>
      <c r="AK283" s="65">
        <f t="shared" si="275"/>
        <v>65</v>
      </c>
      <c r="AL283" s="65"/>
      <c r="AM283" s="65"/>
      <c r="AN283" s="65"/>
      <c r="AO283" s="40"/>
      <c r="AP283" s="40"/>
      <c r="AQ283" s="40"/>
      <c r="AR283" s="34"/>
      <c r="AS283" s="34"/>
      <c r="AT283" s="34"/>
      <c r="AU283" s="34"/>
      <c r="AV283" s="34"/>
      <c r="AW283" s="34"/>
      <c r="AX283" s="34"/>
      <c r="AY283" s="34"/>
      <c r="AZ283" s="34"/>
      <c r="BA283" s="34"/>
      <c r="BB283" s="34"/>
      <c r="BC283" s="34"/>
      <c r="BD283" s="34"/>
      <c r="BE283" s="34"/>
    </row>
    <row r="284" spans="1:57" ht="30" customHeight="1" x14ac:dyDescent="0.2">
      <c r="A284" s="59">
        <v>268</v>
      </c>
      <c r="B284" s="60">
        <f>'STUDENT NAMELIST'!B272</f>
        <v>211423243346</v>
      </c>
      <c r="C284" s="60" t="str">
        <f>'STUDENT NAMELIST'!C272</f>
        <v>2023PEC AI 368</v>
      </c>
      <c r="D284" s="61" t="str">
        <f>'STUDENT NAMELIST'!D272</f>
        <v>PUSHPARAJ M</v>
      </c>
      <c r="E284" s="62">
        <v>0</v>
      </c>
      <c r="F284" s="62">
        <v>0</v>
      </c>
      <c r="G284" s="62">
        <v>0</v>
      </c>
      <c r="H284" s="62">
        <v>1</v>
      </c>
      <c r="I284" s="62">
        <v>1</v>
      </c>
      <c r="J284" s="62">
        <v>2</v>
      </c>
      <c r="K284" s="62">
        <v>0</v>
      </c>
      <c r="L284" s="62">
        <v>0</v>
      </c>
      <c r="M284" s="62">
        <v>1</v>
      </c>
      <c r="N284" s="62">
        <v>1</v>
      </c>
      <c r="O284" s="69">
        <v>16</v>
      </c>
      <c r="P284" s="59">
        <v>0</v>
      </c>
      <c r="Q284" s="59">
        <v>0</v>
      </c>
      <c r="R284" s="59">
        <v>16</v>
      </c>
      <c r="S284" s="59">
        <v>14</v>
      </c>
      <c r="T284" s="59">
        <v>0</v>
      </c>
      <c r="U284" s="59">
        <v>16</v>
      </c>
      <c r="V284" s="59">
        <v>0</v>
      </c>
      <c r="W284" s="59">
        <v>0</v>
      </c>
      <c r="X284" s="59">
        <v>9</v>
      </c>
      <c r="Y284" s="62"/>
      <c r="Z284" s="62"/>
      <c r="AA284" s="67">
        <f t="shared" si="269"/>
        <v>77</v>
      </c>
      <c r="AB284" s="64">
        <f t="shared" ref="AB284:AC284" si="290">SUMIF($E$14:$N$14,"CO1",E284:N284)+IF(O284&gt;=0,SUMPRODUCT(($O$14:$Z$14="CO1")*(O284:Z284)*MOD(COLUMN($O$14:$Z$14)-COLUMN($O$14)+1,2))+SUMPRODUCT(($P$14:$Z$14="CO1")*(P284:Z284)*MOD(COLUMN($P$14:$Z$14)-COLUMN($P$14)+1,2)))</f>
        <v>33</v>
      </c>
      <c r="AC284" s="64">
        <f t="shared" si="290"/>
        <v>32</v>
      </c>
      <c r="AD284" s="64">
        <f t="shared" si="271"/>
        <v>11</v>
      </c>
      <c r="AE284" s="64">
        <f t="shared" si="272"/>
        <v>0</v>
      </c>
      <c r="AF284" s="64">
        <f t="shared" si="286"/>
        <v>0</v>
      </c>
      <c r="AG284" s="64">
        <f t="shared" si="273"/>
        <v>0</v>
      </c>
      <c r="AH284" s="44">
        <f t="shared" si="274"/>
        <v>76</v>
      </c>
      <c r="AI284" s="65">
        <f t="shared" si="277"/>
        <v>82.5</v>
      </c>
      <c r="AJ284" s="65">
        <f t="shared" si="278"/>
        <v>80</v>
      </c>
      <c r="AK284" s="65">
        <f t="shared" si="275"/>
        <v>55.000000000000007</v>
      </c>
      <c r="AL284" s="65"/>
      <c r="AM284" s="65"/>
      <c r="AN284" s="65"/>
      <c r="AO284" s="40"/>
      <c r="AP284" s="40"/>
      <c r="AQ284" s="40"/>
      <c r="AR284" s="34"/>
      <c r="AS284" s="34"/>
      <c r="AT284" s="34"/>
      <c r="AU284" s="34"/>
      <c r="AV284" s="34"/>
      <c r="AW284" s="34"/>
      <c r="AX284" s="34"/>
      <c r="AY284" s="34"/>
      <c r="AZ284" s="34"/>
      <c r="BA284" s="34"/>
      <c r="BB284" s="34"/>
      <c r="BC284" s="34"/>
      <c r="BD284" s="34"/>
      <c r="BE284" s="34"/>
    </row>
    <row r="285" spans="1:57" ht="30" customHeight="1" x14ac:dyDescent="0.2">
      <c r="A285" s="59">
        <v>269</v>
      </c>
      <c r="B285" s="60">
        <f>'STUDENT NAMELIST'!B273</f>
        <v>211423243347</v>
      </c>
      <c r="C285" s="60" t="str">
        <f>'STUDENT NAMELIST'!C273</f>
        <v>2023PEC AI 369</v>
      </c>
      <c r="D285" s="61" t="str">
        <f>'STUDENT NAMELIST'!D273</f>
        <v>RADHAKRISHNAN R</v>
      </c>
      <c r="E285" s="62">
        <v>2</v>
      </c>
      <c r="F285" s="62">
        <v>0</v>
      </c>
      <c r="G285" s="62">
        <v>1</v>
      </c>
      <c r="H285" s="62">
        <v>0</v>
      </c>
      <c r="I285" s="62">
        <v>1</v>
      </c>
      <c r="J285" s="62">
        <v>1</v>
      </c>
      <c r="K285" s="62">
        <v>1</v>
      </c>
      <c r="L285" s="62">
        <v>1</v>
      </c>
      <c r="M285" s="62">
        <v>1</v>
      </c>
      <c r="N285" s="62">
        <v>1</v>
      </c>
      <c r="O285" s="69">
        <v>0</v>
      </c>
      <c r="P285" s="59">
        <v>13</v>
      </c>
      <c r="Q285" s="59">
        <v>14</v>
      </c>
      <c r="R285" s="59">
        <v>0</v>
      </c>
      <c r="S285" s="59">
        <v>0</v>
      </c>
      <c r="T285" s="59">
        <v>14</v>
      </c>
      <c r="U285" s="59">
        <v>0</v>
      </c>
      <c r="V285" s="59">
        <v>14</v>
      </c>
      <c r="W285" s="59">
        <v>8</v>
      </c>
      <c r="X285" s="59">
        <v>0</v>
      </c>
      <c r="Y285" s="62"/>
      <c r="Z285" s="62"/>
      <c r="AA285" s="67">
        <f t="shared" si="269"/>
        <v>72</v>
      </c>
      <c r="AB285" s="64">
        <f t="shared" ref="AB285:AC285" si="291">SUMIF($E$14:$N$14,"CO1",E285:N285)+IF(O285&gt;=0,SUMPRODUCT(($O$14:$Z$14="CO1")*(O285:Z285)*MOD(COLUMN($O$14:$Z$14)-COLUMN($O$14)+1,2))+SUMPRODUCT(($P$14:$Z$14="CO1")*(P285:Z285)*MOD(COLUMN($P$14:$Z$14)-COLUMN($P$14)+1,2)))</f>
        <v>30</v>
      </c>
      <c r="AC285" s="64">
        <f t="shared" si="291"/>
        <v>29</v>
      </c>
      <c r="AD285" s="64">
        <f t="shared" si="271"/>
        <v>10</v>
      </c>
      <c r="AE285" s="64">
        <f t="shared" si="272"/>
        <v>0</v>
      </c>
      <c r="AF285" s="64">
        <f t="shared" si="286"/>
        <v>0</v>
      </c>
      <c r="AG285" s="64">
        <f t="shared" si="273"/>
        <v>0</v>
      </c>
      <c r="AH285" s="44">
        <f t="shared" si="274"/>
        <v>69</v>
      </c>
      <c r="AI285" s="65">
        <f t="shared" si="277"/>
        <v>75</v>
      </c>
      <c r="AJ285" s="65">
        <f t="shared" si="278"/>
        <v>72.5</v>
      </c>
      <c r="AK285" s="65">
        <f t="shared" si="275"/>
        <v>50</v>
      </c>
      <c r="AL285" s="65"/>
      <c r="AM285" s="65"/>
      <c r="AN285" s="65"/>
      <c r="AO285" s="40"/>
      <c r="AP285" s="40"/>
      <c r="AQ285" s="40"/>
      <c r="AR285" s="34"/>
      <c r="AS285" s="34"/>
      <c r="AT285" s="34"/>
      <c r="AU285" s="34"/>
      <c r="AV285" s="34"/>
      <c r="AW285" s="34"/>
      <c r="AX285" s="34"/>
      <c r="AY285" s="34"/>
      <c r="AZ285" s="34"/>
      <c r="BA285" s="34"/>
      <c r="BB285" s="34"/>
      <c r="BC285" s="34"/>
      <c r="BD285" s="34"/>
      <c r="BE285" s="34"/>
    </row>
    <row r="286" spans="1:57" ht="30" customHeight="1" x14ac:dyDescent="0.2">
      <c r="A286" s="59">
        <v>280</v>
      </c>
      <c r="B286" s="60">
        <f>'STUDENT NAMELIST'!B274</f>
        <v>211423243349</v>
      </c>
      <c r="C286" s="60" t="str">
        <f>'STUDENT NAMELIST'!C274</f>
        <v>2023PEC AI 370</v>
      </c>
      <c r="D286" s="61" t="str">
        <f>'STUDENT NAMELIST'!D274</f>
        <v>RAGHUL G</v>
      </c>
      <c r="E286" s="62">
        <v>0</v>
      </c>
      <c r="F286" s="62">
        <v>0</v>
      </c>
      <c r="G286" s="62">
        <v>0</v>
      </c>
      <c r="H286" s="62">
        <v>2</v>
      </c>
      <c r="I286" s="62">
        <v>1</v>
      </c>
      <c r="J286" s="62">
        <v>1</v>
      </c>
      <c r="K286" s="62">
        <v>2</v>
      </c>
      <c r="L286" s="62">
        <v>2</v>
      </c>
      <c r="M286" s="62">
        <v>2</v>
      </c>
      <c r="N286" s="62">
        <v>1</v>
      </c>
      <c r="O286" s="69">
        <v>0</v>
      </c>
      <c r="P286" s="59">
        <v>16</v>
      </c>
      <c r="Q286" s="59">
        <v>16</v>
      </c>
      <c r="R286" s="59">
        <v>0</v>
      </c>
      <c r="S286" s="59">
        <v>4</v>
      </c>
      <c r="T286" s="59">
        <v>0</v>
      </c>
      <c r="U286" s="59">
        <v>16</v>
      </c>
      <c r="V286" s="59">
        <v>0</v>
      </c>
      <c r="W286" s="59">
        <v>0</v>
      </c>
      <c r="X286" s="59">
        <v>16</v>
      </c>
      <c r="Y286" s="62"/>
      <c r="Z286" s="62"/>
      <c r="AA286" s="67">
        <f t="shared" si="269"/>
        <v>79</v>
      </c>
      <c r="AB286" s="64">
        <f t="shared" ref="AB286:AC286" si="292">SUMIF($E$14:$N$14,"CO1",E286:N286)+IF(O286&gt;=0,SUMPRODUCT(($O$14:$Z$14="CO1")*(O286:Z286)*MOD(COLUMN($O$14:$Z$14)-COLUMN($O$14)+1,2))+SUMPRODUCT(($P$14:$Z$14="CO1")*(P286:Z286)*MOD(COLUMN($P$14:$Z$14)-COLUMN($P$14)+1,2)))</f>
        <v>34</v>
      </c>
      <c r="AC286" s="64">
        <f t="shared" si="292"/>
        <v>39</v>
      </c>
      <c r="AD286" s="64">
        <f t="shared" si="271"/>
        <v>19</v>
      </c>
      <c r="AE286" s="64">
        <f t="shared" si="272"/>
        <v>0</v>
      </c>
      <c r="AF286" s="64">
        <f t="shared" si="286"/>
        <v>0</v>
      </c>
      <c r="AG286" s="64">
        <f t="shared" si="273"/>
        <v>0</v>
      </c>
      <c r="AH286" s="44">
        <f t="shared" si="274"/>
        <v>92</v>
      </c>
      <c r="AI286" s="65">
        <f t="shared" si="277"/>
        <v>85</v>
      </c>
      <c r="AJ286" s="65">
        <f t="shared" si="278"/>
        <v>97.5</v>
      </c>
      <c r="AK286" s="65">
        <f t="shared" si="275"/>
        <v>95</v>
      </c>
      <c r="AL286" s="65"/>
      <c r="AM286" s="65"/>
      <c r="AN286" s="65"/>
      <c r="AO286" s="40"/>
      <c r="AP286" s="40"/>
      <c r="AQ286" s="40"/>
      <c r="AR286" s="34"/>
      <c r="AS286" s="34"/>
      <c r="AT286" s="34"/>
      <c r="AU286" s="34"/>
      <c r="AV286" s="34"/>
      <c r="AW286" s="34"/>
      <c r="AX286" s="34"/>
      <c r="AY286" s="34"/>
      <c r="AZ286" s="34"/>
      <c r="BA286" s="34"/>
      <c r="BB286" s="34"/>
      <c r="BC286" s="34"/>
      <c r="BD286" s="34"/>
      <c r="BE286" s="34"/>
    </row>
    <row r="287" spans="1:57" ht="30" customHeight="1" x14ac:dyDescent="0.2">
      <c r="A287" s="59">
        <v>281</v>
      </c>
      <c r="B287" s="60">
        <f>'STUDENT NAMELIST'!B275</f>
        <v>211423243350</v>
      </c>
      <c r="C287" s="60" t="str">
        <f>'STUDENT NAMELIST'!C275</f>
        <v>2023PEC AI 371</v>
      </c>
      <c r="D287" s="61" t="str">
        <f>'STUDENT NAMELIST'!D275</f>
        <v>RAGHUL R</v>
      </c>
      <c r="E287" s="62">
        <v>1</v>
      </c>
      <c r="F287" s="62">
        <v>1</v>
      </c>
      <c r="G287" s="62">
        <v>0</v>
      </c>
      <c r="H287" s="62">
        <v>1</v>
      </c>
      <c r="I287" s="62">
        <v>2</v>
      </c>
      <c r="J287" s="62">
        <v>2</v>
      </c>
      <c r="K287" s="62">
        <v>0</v>
      </c>
      <c r="L287" s="62">
        <v>1</v>
      </c>
      <c r="M287" s="62">
        <v>0</v>
      </c>
      <c r="N287" s="62">
        <v>1</v>
      </c>
      <c r="O287" s="69">
        <v>0</v>
      </c>
      <c r="P287" s="59">
        <v>15</v>
      </c>
      <c r="Q287" s="59">
        <v>16</v>
      </c>
      <c r="R287" s="59">
        <v>0</v>
      </c>
      <c r="S287" s="59">
        <v>0</v>
      </c>
      <c r="T287" s="59">
        <v>12</v>
      </c>
      <c r="U287" s="59">
        <v>0</v>
      </c>
      <c r="V287" s="59">
        <v>10</v>
      </c>
      <c r="W287" s="59">
        <v>16</v>
      </c>
      <c r="X287" s="59">
        <v>0</v>
      </c>
      <c r="Y287" s="62"/>
      <c r="Z287" s="62"/>
      <c r="AA287" s="67">
        <f t="shared" si="269"/>
        <v>78</v>
      </c>
      <c r="AB287" s="64">
        <f t="shared" ref="AB287:AC287" si="293">SUMIF($E$14:$N$14,"CO1",E287:N287)+IF(O287&gt;=0,SUMPRODUCT(($O$14:$Z$14="CO1")*(O287:Z287)*MOD(COLUMN($O$14:$Z$14)-COLUMN($O$14)+1,2))+SUMPRODUCT(($P$14:$Z$14="CO1")*(P287:Z287)*MOD(COLUMN($P$14:$Z$14)-COLUMN($P$14)+1,2)))</f>
        <v>34</v>
      </c>
      <c r="AC287" s="64">
        <f t="shared" si="293"/>
        <v>35</v>
      </c>
      <c r="AD287" s="64">
        <f t="shared" si="271"/>
        <v>17</v>
      </c>
      <c r="AE287" s="64">
        <f t="shared" si="272"/>
        <v>0</v>
      </c>
      <c r="AF287" s="64">
        <f t="shared" si="286"/>
        <v>0</v>
      </c>
      <c r="AG287" s="64">
        <f t="shared" si="273"/>
        <v>0</v>
      </c>
      <c r="AH287" s="44">
        <f t="shared" si="274"/>
        <v>86</v>
      </c>
      <c r="AI287" s="65">
        <f t="shared" si="277"/>
        <v>85</v>
      </c>
      <c r="AJ287" s="65">
        <f t="shared" si="278"/>
        <v>87.5</v>
      </c>
      <c r="AK287" s="65">
        <f t="shared" si="275"/>
        <v>85</v>
      </c>
      <c r="AL287" s="65"/>
      <c r="AM287" s="65"/>
      <c r="AN287" s="65"/>
      <c r="AO287" s="40"/>
      <c r="AP287" s="40"/>
      <c r="AQ287" s="40"/>
      <c r="AR287" s="34"/>
      <c r="AS287" s="34"/>
      <c r="AT287" s="34"/>
      <c r="AU287" s="34"/>
      <c r="AV287" s="34"/>
      <c r="AW287" s="34"/>
      <c r="AX287" s="34"/>
      <c r="AY287" s="34"/>
      <c r="AZ287" s="34"/>
      <c r="BA287" s="34"/>
      <c r="BB287" s="34"/>
      <c r="BC287" s="34"/>
      <c r="BD287" s="34"/>
      <c r="BE287" s="34"/>
    </row>
    <row r="288" spans="1:57" ht="30" customHeight="1" x14ac:dyDescent="0.2">
      <c r="A288" s="59">
        <v>282</v>
      </c>
      <c r="B288" s="60">
        <f>'STUDENT NAMELIST'!B276</f>
        <v>211423243351</v>
      </c>
      <c r="C288" s="60" t="str">
        <f>'STUDENT NAMELIST'!C276</f>
        <v>2023PEC AI 372</v>
      </c>
      <c r="D288" s="61" t="str">
        <f>'STUDENT NAMELIST'!D276</f>
        <v>RAGHUL S</v>
      </c>
      <c r="E288" s="62">
        <v>2</v>
      </c>
      <c r="F288" s="62">
        <v>2</v>
      </c>
      <c r="G288" s="62">
        <v>1</v>
      </c>
      <c r="H288" s="62">
        <v>1</v>
      </c>
      <c r="I288" s="62">
        <v>1</v>
      </c>
      <c r="J288" s="62">
        <v>0</v>
      </c>
      <c r="K288" s="62">
        <v>0</v>
      </c>
      <c r="L288" s="62">
        <v>2</v>
      </c>
      <c r="M288" s="62">
        <v>1</v>
      </c>
      <c r="N288" s="62">
        <v>2</v>
      </c>
      <c r="O288" s="69">
        <v>13</v>
      </c>
      <c r="P288" s="59">
        <v>0</v>
      </c>
      <c r="Q288" s="59">
        <v>0</v>
      </c>
      <c r="R288" s="59">
        <v>12</v>
      </c>
      <c r="S288" s="59">
        <v>12</v>
      </c>
      <c r="T288" s="59">
        <v>0</v>
      </c>
      <c r="U288" s="59">
        <v>16</v>
      </c>
      <c r="V288" s="59">
        <v>0</v>
      </c>
      <c r="W288" s="59">
        <v>0</v>
      </c>
      <c r="X288" s="59">
        <v>14</v>
      </c>
      <c r="Y288" s="62"/>
      <c r="Z288" s="62"/>
      <c r="AA288" s="67">
        <f t="shared" si="269"/>
        <v>79</v>
      </c>
      <c r="AB288" s="64">
        <f t="shared" ref="AB288:AC288" si="294">SUMIF($E$14:$N$14,"CO1",E288:N288)+IF(O288&gt;=0,SUMPRODUCT(($O$14:$Z$14="CO1")*(O288:Z288)*MOD(COLUMN($O$14:$Z$14)-COLUMN($O$14)+1,2))+SUMPRODUCT(($P$14:$Z$14="CO1")*(P288:Z288)*MOD(COLUMN($P$14:$Z$14)-COLUMN($P$14)+1,2)))</f>
        <v>31</v>
      </c>
      <c r="AC288" s="64">
        <f t="shared" si="294"/>
        <v>29</v>
      </c>
      <c r="AD288" s="64">
        <f t="shared" si="271"/>
        <v>17</v>
      </c>
      <c r="AE288" s="64">
        <f t="shared" si="272"/>
        <v>0</v>
      </c>
      <c r="AF288" s="64">
        <f t="shared" si="286"/>
        <v>0</v>
      </c>
      <c r="AG288" s="64">
        <f t="shared" si="273"/>
        <v>0</v>
      </c>
      <c r="AH288" s="44">
        <f t="shared" si="274"/>
        <v>77</v>
      </c>
      <c r="AI288" s="65">
        <f t="shared" si="277"/>
        <v>77.5</v>
      </c>
      <c r="AJ288" s="65">
        <f t="shared" si="278"/>
        <v>72.5</v>
      </c>
      <c r="AK288" s="65">
        <f t="shared" si="275"/>
        <v>85</v>
      </c>
      <c r="AL288" s="65"/>
      <c r="AM288" s="65"/>
      <c r="AN288" s="65"/>
      <c r="AO288" s="40"/>
      <c r="AP288" s="40"/>
      <c r="AQ288" s="40"/>
      <c r="AR288" s="34"/>
      <c r="AS288" s="34"/>
      <c r="AT288" s="34"/>
      <c r="AU288" s="34"/>
      <c r="AV288" s="34"/>
      <c r="AW288" s="34"/>
      <c r="AX288" s="34"/>
      <c r="AY288" s="34"/>
      <c r="AZ288" s="34"/>
      <c r="BA288" s="34"/>
      <c r="BB288" s="34"/>
      <c r="BC288" s="34"/>
      <c r="BD288" s="34"/>
      <c r="BE288" s="34"/>
    </row>
    <row r="289" spans="1:57" ht="30" customHeight="1" x14ac:dyDescent="0.2">
      <c r="A289" s="59">
        <v>283</v>
      </c>
      <c r="B289" s="60">
        <f>'STUDENT NAMELIST'!B277</f>
        <v>211423243352</v>
      </c>
      <c r="C289" s="60" t="str">
        <f>'STUDENT NAMELIST'!C277</f>
        <v>2023PEC AI 373</v>
      </c>
      <c r="D289" s="61" t="str">
        <f>'STUDENT NAMELIST'!D277</f>
        <v>RAHUL P S</v>
      </c>
      <c r="E289" s="62">
        <v>0</v>
      </c>
      <c r="F289" s="62">
        <v>0</v>
      </c>
      <c r="G289" s="62">
        <v>0</v>
      </c>
      <c r="H289" s="62">
        <v>0</v>
      </c>
      <c r="I289" s="62">
        <v>0</v>
      </c>
      <c r="J289" s="62">
        <v>2</v>
      </c>
      <c r="K289" s="62">
        <v>1</v>
      </c>
      <c r="L289" s="62">
        <v>1</v>
      </c>
      <c r="M289" s="62">
        <v>0</v>
      </c>
      <c r="N289" s="62">
        <v>1</v>
      </c>
      <c r="O289" s="69">
        <v>16</v>
      </c>
      <c r="P289" s="59">
        <v>0</v>
      </c>
      <c r="Q289" s="59">
        <v>0</v>
      </c>
      <c r="R289" s="59">
        <v>8</v>
      </c>
      <c r="S289" s="59">
        <v>14</v>
      </c>
      <c r="T289" s="59">
        <v>0</v>
      </c>
      <c r="U289" s="59">
        <v>16</v>
      </c>
      <c r="V289" s="59">
        <v>0</v>
      </c>
      <c r="W289" s="59">
        <v>0</v>
      </c>
      <c r="X289" s="59">
        <v>16</v>
      </c>
      <c r="Y289" s="62"/>
      <c r="Z289" s="62"/>
      <c r="AA289" s="67">
        <f t="shared" si="269"/>
        <v>75</v>
      </c>
      <c r="AB289" s="64">
        <f t="shared" ref="AB289:AC289" si="295">SUMIF($E$14:$N$14,"CO1",E289:N289)+IF(O289&gt;=0,SUMPRODUCT(($O$14:$Z$14="CO1")*(O289:Z289)*MOD(COLUMN($O$14:$Z$14)-COLUMN($O$14)+1,2))+SUMPRODUCT(($P$14:$Z$14="CO1")*(P289:Z289)*MOD(COLUMN($P$14:$Z$14)-COLUMN($P$14)+1,2)))</f>
        <v>24</v>
      </c>
      <c r="AC289" s="64">
        <f t="shared" si="295"/>
        <v>22</v>
      </c>
      <c r="AD289" s="64">
        <f t="shared" si="271"/>
        <v>17</v>
      </c>
      <c r="AE289" s="64">
        <f t="shared" si="272"/>
        <v>0</v>
      </c>
      <c r="AF289" s="64">
        <f t="shared" si="286"/>
        <v>0</v>
      </c>
      <c r="AG289" s="64">
        <f t="shared" si="273"/>
        <v>0</v>
      </c>
      <c r="AH289" s="44">
        <f t="shared" si="274"/>
        <v>63</v>
      </c>
      <c r="AI289" s="65">
        <f t="shared" si="277"/>
        <v>60</v>
      </c>
      <c r="AJ289" s="65">
        <f t="shared" si="278"/>
        <v>55.000000000000007</v>
      </c>
      <c r="AK289" s="65">
        <f t="shared" si="275"/>
        <v>85</v>
      </c>
      <c r="AL289" s="65"/>
      <c r="AM289" s="65"/>
      <c r="AN289" s="65"/>
      <c r="AO289" s="40"/>
      <c r="AP289" s="40"/>
      <c r="AQ289" s="40"/>
      <c r="AR289" s="34"/>
      <c r="AS289" s="34"/>
      <c r="AT289" s="34"/>
      <c r="AU289" s="34"/>
      <c r="AV289" s="34"/>
      <c r="AW289" s="34"/>
      <c r="AX289" s="34"/>
      <c r="AY289" s="34"/>
      <c r="AZ289" s="34"/>
      <c r="BA289" s="34"/>
      <c r="BB289" s="34"/>
      <c r="BC289" s="34"/>
      <c r="BD289" s="34"/>
      <c r="BE289" s="34"/>
    </row>
    <row r="290" spans="1:57" ht="30" customHeight="1" x14ac:dyDescent="0.2">
      <c r="A290" s="59">
        <v>284</v>
      </c>
      <c r="B290" s="60">
        <f>'STUDENT NAMELIST'!B278</f>
        <v>211423243348</v>
      </c>
      <c r="C290" s="60" t="str">
        <f>'STUDENT NAMELIST'!C278</f>
        <v>2023PEC AI 374</v>
      </c>
      <c r="D290" s="61" t="str">
        <f>'STUDENT NAMELIST'!D278</f>
        <v>RAGESH P</v>
      </c>
      <c r="E290" s="62">
        <v>2</v>
      </c>
      <c r="F290" s="62">
        <v>1</v>
      </c>
      <c r="G290" s="62">
        <v>0</v>
      </c>
      <c r="H290" s="62">
        <v>0</v>
      </c>
      <c r="I290" s="62">
        <v>0</v>
      </c>
      <c r="J290" s="62">
        <v>1</v>
      </c>
      <c r="K290" s="62">
        <v>2</v>
      </c>
      <c r="L290" s="62">
        <v>2</v>
      </c>
      <c r="M290" s="62">
        <v>0</v>
      </c>
      <c r="N290" s="62">
        <v>1</v>
      </c>
      <c r="O290" s="68">
        <v>0</v>
      </c>
      <c r="P290" s="62">
        <v>15</v>
      </c>
      <c r="Q290" s="62">
        <v>9</v>
      </c>
      <c r="R290" s="62">
        <v>0</v>
      </c>
      <c r="S290" s="62">
        <v>0</v>
      </c>
      <c r="T290" s="62">
        <v>15</v>
      </c>
      <c r="U290" s="62">
        <v>0</v>
      </c>
      <c r="V290" s="62">
        <v>13</v>
      </c>
      <c r="W290" s="62">
        <v>16</v>
      </c>
      <c r="X290" s="62">
        <v>0</v>
      </c>
      <c r="Y290" s="62"/>
      <c r="Z290" s="62"/>
      <c r="AA290" s="67">
        <f t="shared" si="269"/>
        <v>77</v>
      </c>
      <c r="AB290" s="64">
        <f t="shared" ref="AB290:AC290" si="296">SUMIF($E$14:$N$14,"CO1",E290:N290)+IF(O290&gt;=0,SUMPRODUCT(($O$14:$Z$14="CO1")*(O290:Z290)*MOD(COLUMN($O$14:$Z$14)-COLUMN($O$14)+1,2))+SUMPRODUCT(($P$14:$Z$14="CO1")*(P290:Z290)*MOD(COLUMN($P$14:$Z$14)-COLUMN($P$14)+1,2)))</f>
        <v>27</v>
      </c>
      <c r="AC290" s="64">
        <f t="shared" si="296"/>
        <v>25</v>
      </c>
      <c r="AD290" s="64">
        <f t="shared" si="271"/>
        <v>17</v>
      </c>
      <c r="AE290" s="64">
        <f t="shared" si="272"/>
        <v>0</v>
      </c>
      <c r="AF290" s="64">
        <f t="shared" si="286"/>
        <v>0</v>
      </c>
      <c r="AG290" s="64">
        <f t="shared" si="273"/>
        <v>0</v>
      </c>
      <c r="AH290" s="44">
        <f t="shared" si="274"/>
        <v>69</v>
      </c>
      <c r="AI290" s="65">
        <f t="shared" si="277"/>
        <v>67.5</v>
      </c>
      <c r="AJ290" s="65">
        <f t="shared" si="278"/>
        <v>62.5</v>
      </c>
      <c r="AK290" s="65">
        <f t="shared" si="275"/>
        <v>85</v>
      </c>
      <c r="AL290" s="65"/>
      <c r="AM290" s="65"/>
      <c r="AN290" s="65"/>
      <c r="AO290" s="40"/>
      <c r="AP290" s="40"/>
      <c r="AQ290" s="40"/>
      <c r="AR290" s="34"/>
      <c r="AS290" s="34"/>
      <c r="AT290" s="34"/>
      <c r="AU290" s="34"/>
      <c r="AV290" s="34"/>
      <c r="AW290" s="34"/>
      <c r="AX290" s="34"/>
      <c r="AY290" s="34"/>
      <c r="AZ290" s="34"/>
      <c r="BA290" s="34"/>
      <c r="BB290" s="34"/>
      <c r="BC290" s="34"/>
      <c r="BD290" s="34"/>
      <c r="BE290" s="34"/>
    </row>
    <row r="291" spans="1:57" ht="30" customHeight="1" x14ac:dyDescent="0.2">
      <c r="A291" s="59">
        <v>285</v>
      </c>
      <c r="B291" s="60">
        <f>'STUDENT NAMELIST'!B279</f>
        <v>211423243356</v>
      </c>
      <c r="C291" s="60" t="str">
        <f>'STUDENT NAMELIST'!C279</f>
        <v>2023PEC AI 375</v>
      </c>
      <c r="D291" s="61" t="str">
        <f>'STUDENT NAMELIST'!D279</f>
        <v>RANJITH R</v>
      </c>
      <c r="E291" s="62">
        <v>2</v>
      </c>
      <c r="F291" s="62">
        <v>2</v>
      </c>
      <c r="G291" s="62">
        <v>2</v>
      </c>
      <c r="H291" s="62">
        <v>0</v>
      </c>
      <c r="I291" s="62">
        <v>0</v>
      </c>
      <c r="J291" s="62">
        <v>0</v>
      </c>
      <c r="K291" s="62">
        <v>2</v>
      </c>
      <c r="L291" s="62">
        <v>2</v>
      </c>
      <c r="M291" s="62">
        <v>1</v>
      </c>
      <c r="N291" s="62">
        <v>1</v>
      </c>
      <c r="O291" s="68">
        <v>16</v>
      </c>
      <c r="P291" s="62">
        <v>0</v>
      </c>
      <c r="Q291" s="62">
        <v>0</v>
      </c>
      <c r="R291" s="62">
        <v>11</v>
      </c>
      <c r="S291" s="62">
        <v>8</v>
      </c>
      <c r="T291" s="62">
        <v>0</v>
      </c>
      <c r="U291" s="62">
        <v>16</v>
      </c>
      <c r="V291" s="62">
        <v>0</v>
      </c>
      <c r="W291" s="62">
        <v>0</v>
      </c>
      <c r="X291" s="62">
        <v>16</v>
      </c>
      <c r="Y291" s="62"/>
      <c r="Z291" s="62"/>
      <c r="AA291" s="67">
        <f t="shared" si="269"/>
        <v>79</v>
      </c>
      <c r="AB291" s="64">
        <f t="shared" ref="AB291:AC291" si="297">SUMIF($E$14:$N$14,"CO1",E291:N291)+IF(O291&gt;=0,SUMPRODUCT(($O$14:$Z$14="CO1")*(O291:Z291)*MOD(COLUMN($O$14:$Z$14)-COLUMN($O$14)+1,2))+SUMPRODUCT(($P$14:$Z$14="CO1")*(P291:Z291)*MOD(COLUMN($P$14:$Z$14)-COLUMN($P$14)+1,2)))</f>
        <v>33</v>
      </c>
      <c r="AC291" s="64">
        <f t="shared" si="297"/>
        <v>23</v>
      </c>
      <c r="AD291" s="64">
        <f t="shared" si="271"/>
        <v>18</v>
      </c>
      <c r="AE291" s="64">
        <f t="shared" si="272"/>
        <v>0</v>
      </c>
      <c r="AF291" s="64">
        <f t="shared" si="286"/>
        <v>0</v>
      </c>
      <c r="AG291" s="64">
        <f t="shared" si="273"/>
        <v>0</v>
      </c>
      <c r="AH291" s="44">
        <f t="shared" si="274"/>
        <v>74</v>
      </c>
      <c r="AI291" s="65">
        <f t="shared" si="277"/>
        <v>82.5</v>
      </c>
      <c r="AJ291" s="65">
        <f t="shared" si="278"/>
        <v>57.499999999999993</v>
      </c>
      <c r="AK291" s="65">
        <f t="shared" si="275"/>
        <v>90</v>
      </c>
      <c r="AL291" s="65"/>
      <c r="AM291" s="65"/>
      <c r="AN291" s="65"/>
      <c r="AO291" s="40"/>
      <c r="AP291" s="40"/>
      <c r="AQ291" s="40"/>
      <c r="AR291" s="34"/>
      <c r="AS291" s="34"/>
      <c r="AT291" s="34"/>
      <c r="AU291" s="34"/>
      <c r="AV291" s="34"/>
      <c r="AW291" s="34"/>
      <c r="AX291" s="34"/>
      <c r="AY291" s="34"/>
      <c r="AZ291" s="34"/>
      <c r="BA291" s="34"/>
      <c r="BB291" s="34"/>
      <c r="BC291" s="34"/>
      <c r="BD291" s="34"/>
      <c r="BE291" s="34"/>
    </row>
    <row r="292" spans="1:57" ht="30" customHeight="1" x14ac:dyDescent="0.2">
      <c r="A292" s="59">
        <v>286</v>
      </c>
      <c r="B292" s="60">
        <f>'STUDENT NAMELIST'!B280</f>
        <v>211423243357</v>
      </c>
      <c r="C292" s="60" t="str">
        <f>'STUDENT NAMELIST'!C280</f>
        <v>2023PEC AI 376</v>
      </c>
      <c r="D292" s="61" t="str">
        <f>'STUDENT NAMELIST'!D280</f>
        <v>RATNA PRASAD K</v>
      </c>
      <c r="E292" s="62">
        <v>0</v>
      </c>
      <c r="F292" s="62">
        <v>0</v>
      </c>
      <c r="G292" s="62">
        <v>1</v>
      </c>
      <c r="H292" s="62">
        <v>2</v>
      </c>
      <c r="I292" s="62">
        <v>0</v>
      </c>
      <c r="J292" s="62">
        <v>2</v>
      </c>
      <c r="K292" s="62">
        <v>2</v>
      </c>
      <c r="L292" s="62">
        <v>1</v>
      </c>
      <c r="M292" s="62">
        <v>2</v>
      </c>
      <c r="N292" s="62">
        <v>1</v>
      </c>
      <c r="O292" s="68">
        <v>0</v>
      </c>
      <c r="P292" s="62">
        <v>16</v>
      </c>
      <c r="Q292" s="62">
        <v>16</v>
      </c>
      <c r="R292" s="62">
        <v>0</v>
      </c>
      <c r="S292" s="62">
        <v>0</v>
      </c>
      <c r="T292" s="62">
        <v>16</v>
      </c>
      <c r="U292" s="62">
        <v>0</v>
      </c>
      <c r="V292" s="62">
        <v>12</v>
      </c>
      <c r="W292" s="62">
        <v>16</v>
      </c>
      <c r="X292" s="62">
        <v>0</v>
      </c>
      <c r="Y292" s="62"/>
      <c r="Z292" s="62"/>
      <c r="AA292" s="67">
        <f t="shared" si="269"/>
        <v>87</v>
      </c>
      <c r="AB292" s="64">
        <f t="shared" ref="AB292:AC292" si="298">SUMIF($E$14:$N$14,"CO1",E292:N292)+IF(O292&gt;=0,SUMPRODUCT(($O$14:$Z$14="CO1")*(O292:Z292)*MOD(COLUMN($O$14:$Z$14)-COLUMN($O$14)+1,2))+SUMPRODUCT(($P$14:$Z$14="CO1")*(P292:Z292)*MOD(COLUMN($P$14:$Z$14)-COLUMN($P$14)+1,2)))</f>
        <v>35</v>
      </c>
      <c r="AC292" s="64">
        <f t="shared" si="298"/>
        <v>35</v>
      </c>
      <c r="AD292" s="64">
        <f t="shared" si="271"/>
        <v>19</v>
      </c>
      <c r="AE292" s="64">
        <f t="shared" si="272"/>
        <v>0</v>
      </c>
      <c r="AF292" s="64">
        <f t="shared" si="286"/>
        <v>0</v>
      </c>
      <c r="AG292" s="64">
        <f t="shared" si="273"/>
        <v>0</v>
      </c>
      <c r="AH292" s="44">
        <f t="shared" si="274"/>
        <v>89</v>
      </c>
      <c r="AI292" s="65">
        <f t="shared" si="277"/>
        <v>87.5</v>
      </c>
      <c r="AJ292" s="65">
        <f t="shared" si="278"/>
        <v>87.5</v>
      </c>
      <c r="AK292" s="65">
        <f t="shared" si="275"/>
        <v>95</v>
      </c>
      <c r="AL292" s="65"/>
      <c r="AM292" s="65"/>
      <c r="AN292" s="65"/>
      <c r="AO292" s="40"/>
      <c r="AP292" s="40"/>
      <c r="AQ292" s="40"/>
      <c r="AR292" s="34"/>
      <c r="AS292" s="34"/>
      <c r="AT292" s="34"/>
      <c r="AU292" s="34"/>
      <c r="AV292" s="34"/>
      <c r="AW292" s="34"/>
      <c r="AX292" s="34"/>
      <c r="AY292" s="34"/>
      <c r="AZ292" s="34"/>
      <c r="BA292" s="34"/>
      <c r="BB292" s="34"/>
      <c r="BC292" s="34"/>
      <c r="BD292" s="34"/>
      <c r="BE292" s="34"/>
    </row>
    <row r="293" spans="1:57" ht="30" customHeight="1" x14ac:dyDescent="0.2">
      <c r="A293" s="59">
        <v>288</v>
      </c>
      <c r="B293" s="60">
        <f>'STUDENT NAMELIST'!B281</f>
        <v>211423243360</v>
      </c>
      <c r="C293" s="60" t="str">
        <f>'STUDENT NAMELIST'!C281</f>
        <v>2023PEC AI 377</v>
      </c>
      <c r="D293" s="61" t="str">
        <f>'STUDENT NAMELIST'!D281</f>
        <v>RITHAN N</v>
      </c>
      <c r="E293" s="62">
        <v>0</v>
      </c>
      <c r="F293" s="62">
        <v>0</v>
      </c>
      <c r="G293" s="62">
        <v>2</v>
      </c>
      <c r="H293" s="62">
        <v>1</v>
      </c>
      <c r="I293" s="62">
        <v>1</v>
      </c>
      <c r="J293" s="62">
        <v>1</v>
      </c>
      <c r="K293" s="62">
        <v>2</v>
      </c>
      <c r="L293" s="62">
        <v>1</v>
      </c>
      <c r="M293" s="62">
        <v>1</v>
      </c>
      <c r="N293" s="62">
        <v>0</v>
      </c>
      <c r="O293" s="68">
        <v>16</v>
      </c>
      <c r="P293" s="62">
        <v>0</v>
      </c>
      <c r="Q293" s="62">
        <v>0</v>
      </c>
      <c r="R293" s="62">
        <v>10</v>
      </c>
      <c r="S293" s="62">
        <v>14</v>
      </c>
      <c r="T293" s="62">
        <v>0</v>
      </c>
      <c r="U293" s="62">
        <v>10</v>
      </c>
      <c r="V293" s="62">
        <v>0</v>
      </c>
      <c r="W293" s="62">
        <v>0</v>
      </c>
      <c r="X293" s="62">
        <v>16</v>
      </c>
      <c r="Y293" s="62"/>
      <c r="Z293" s="62"/>
      <c r="AA293" s="67">
        <f t="shared" si="269"/>
        <v>75</v>
      </c>
      <c r="AB293" s="64">
        <f t="shared" ref="AB293:AC293" si="299">SUMIF($E$14:$N$14,"CO1",E293:N293)+IF(O293&gt;=0,SUMPRODUCT(($O$14:$Z$14="CO1")*(O293:Z293)*MOD(COLUMN($O$14:$Z$14)-COLUMN($O$14)+1,2))+SUMPRODUCT(($P$14:$Z$14="CO1")*(P293:Z293)*MOD(COLUMN($P$14:$Z$14)-COLUMN($P$14)+1,2)))</f>
        <v>29</v>
      </c>
      <c r="AC293" s="64">
        <f t="shared" si="299"/>
        <v>28</v>
      </c>
      <c r="AD293" s="64">
        <f t="shared" si="271"/>
        <v>17</v>
      </c>
      <c r="AE293" s="64">
        <f t="shared" si="272"/>
        <v>0</v>
      </c>
      <c r="AF293" s="64">
        <f t="shared" si="286"/>
        <v>0</v>
      </c>
      <c r="AG293" s="64">
        <f t="shared" si="273"/>
        <v>0</v>
      </c>
      <c r="AH293" s="44">
        <f t="shared" si="274"/>
        <v>74</v>
      </c>
      <c r="AI293" s="65">
        <f t="shared" si="277"/>
        <v>72.5</v>
      </c>
      <c r="AJ293" s="65">
        <f t="shared" si="278"/>
        <v>70</v>
      </c>
      <c r="AK293" s="65">
        <f t="shared" si="275"/>
        <v>85</v>
      </c>
      <c r="AL293" s="65"/>
      <c r="AM293" s="65"/>
      <c r="AN293" s="65"/>
      <c r="AO293" s="40"/>
      <c r="AP293" s="40"/>
      <c r="AQ293" s="40"/>
      <c r="AR293" s="34"/>
      <c r="AS293" s="34"/>
      <c r="AT293" s="34"/>
      <c r="AU293" s="34"/>
      <c r="AV293" s="34"/>
      <c r="AW293" s="34"/>
      <c r="AX293" s="34"/>
      <c r="AY293" s="34"/>
      <c r="AZ293" s="34"/>
      <c r="BA293" s="34"/>
      <c r="BB293" s="34"/>
      <c r="BC293" s="34"/>
      <c r="BD293" s="34"/>
      <c r="BE293" s="34"/>
    </row>
    <row r="294" spans="1:57" ht="30" customHeight="1" x14ac:dyDescent="0.2">
      <c r="A294" s="59">
        <v>288</v>
      </c>
      <c r="B294" s="60">
        <f>'STUDENT NAMELIST'!B282</f>
        <v>211423243362</v>
      </c>
      <c r="C294" s="60" t="str">
        <f>'STUDENT NAMELIST'!C282</f>
        <v>2023PEC AI 378</v>
      </c>
      <c r="D294" s="61" t="str">
        <f>'STUDENT NAMELIST'!D282</f>
        <v>RITHIKESH D</v>
      </c>
      <c r="E294" s="62">
        <v>1</v>
      </c>
      <c r="F294" s="62">
        <v>0</v>
      </c>
      <c r="G294" s="62">
        <v>2</v>
      </c>
      <c r="H294" s="62">
        <v>2</v>
      </c>
      <c r="I294" s="62">
        <v>2</v>
      </c>
      <c r="J294" s="62">
        <v>2</v>
      </c>
      <c r="K294" s="62">
        <v>2</v>
      </c>
      <c r="L294" s="62">
        <v>2</v>
      </c>
      <c r="M294" s="62">
        <v>2</v>
      </c>
      <c r="N294" s="62">
        <v>2</v>
      </c>
      <c r="O294" s="68">
        <v>0</v>
      </c>
      <c r="P294" s="62">
        <v>14</v>
      </c>
      <c r="Q294" s="62">
        <v>14</v>
      </c>
      <c r="R294" s="62">
        <v>0</v>
      </c>
      <c r="S294" s="62">
        <v>0</v>
      </c>
      <c r="T294" s="62">
        <v>14</v>
      </c>
      <c r="U294" s="62">
        <v>0</v>
      </c>
      <c r="V294" s="62">
        <v>14</v>
      </c>
      <c r="W294" s="62">
        <v>8</v>
      </c>
      <c r="X294" s="62">
        <v>0</v>
      </c>
      <c r="Y294" s="62"/>
      <c r="Z294" s="62"/>
      <c r="AA294" s="67">
        <f t="shared" si="269"/>
        <v>81</v>
      </c>
      <c r="AB294" s="64">
        <f t="shared" ref="AB294:AC294" si="300">SUMIF($E$14:$N$14,"CO1",E294:N294)+IF(O294&gt;=0,SUMPRODUCT(($O$14:$Z$14="CO1")*(O294:Z294)*MOD(COLUMN($O$14:$Z$14)-COLUMN($O$14)+1,2))+SUMPRODUCT(($P$14:$Z$14="CO1")*(P294:Z294)*MOD(COLUMN($P$14:$Z$14)-COLUMN($P$14)+1,2)))</f>
        <v>33</v>
      </c>
      <c r="AC294" s="64">
        <f t="shared" si="300"/>
        <v>34</v>
      </c>
      <c r="AD294" s="64">
        <f t="shared" si="271"/>
        <v>12</v>
      </c>
      <c r="AE294" s="64">
        <f t="shared" si="272"/>
        <v>0</v>
      </c>
      <c r="AF294" s="64">
        <f t="shared" si="286"/>
        <v>0</v>
      </c>
      <c r="AG294" s="64">
        <f t="shared" si="273"/>
        <v>0</v>
      </c>
      <c r="AH294" s="44">
        <f t="shared" si="274"/>
        <v>79</v>
      </c>
      <c r="AI294" s="65">
        <f t="shared" si="277"/>
        <v>82.5</v>
      </c>
      <c r="AJ294" s="65">
        <f t="shared" si="278"/>
        <v>85</v>
      </c>
      <c r="AK294" s="65">
        <f t="shared" si="275"/>
        <v>60</v>
      </c>
      <c r="AL294" s="65"/>
      <c r="AM294" s="65"/>
      <c r="AN294" s="65"/>
      <c r="AO294" s="40"/>
      <c r="AP294" s="40"/>
      <c r="AQ294" s="40"/>
      <c r="AR294" s="34"/>
      <c r="AS294" s="34"/>
      <c r="AT294" s="34"/>
      <c r="AU294" s="34"/>
      <c r="AV294" s="34"/>
      <c r="AW294" s="34"/>
      <c r="AX294" s="34"/>
      <c r="AY294" s="34"/>
      <c r="AZ294" s="34"/>
      <c r="BA294" s="34"/>
      <c r="BB294" s="34"/>
      <c r="BC294" s="34"/>
      <c r="BD294" s="34"/>
      <c r="BE294" s="34"/>
    </row>
    <row r="295" spans="1:57" ht="30" customHeight="1" x14ac:dyDescent="0.2">
      <c r="A295" s="59">
        <v>289</v>
      </c>
      <c r="B295" s="60">
        <f>'STUDENT NAMELIST'!B283</f>
        <v>211423243363</v>
      </c>
      <c r="C295" s="60" t="str">
        <f>'STUDENT NAMELIST'!C283</f>
        <v>2023PEC AI 379</v>
      </c>
      <c r="D295" s="61" t="str">
        <f>'STUDENT NAMELIST'!D283</f>
        <v>ROACH SAJU R</v>
      </c>
      <c r="E295" s="62">
        <v>2</v>
      </c>
      <c r="F295" s="62">
        <v>0</v>
      </c>
      <c r="G295" s="62">
        <v>1</v>
      </c>
      <c r="H295" s="62">
        <v>2</v>
      </c>
      <c r="I295" s="62">
        <v>1</v>
      </c>
      <c r="J295" s="62">
        <v>1</v>
      </c>
      <c r="K295" s="62">
        <v>0</v>
      </c>
      <c r="L295" s="62">
        <v>0</v>
      </c>
      <c r="M295" s="62">
        <v>0</v>
      </c>
      <c r="N295" s="62">
        <v>2</v>
      </c>
      <c r="O295" s="68">
        <v>15</v>
      </c>
      <c r="P295" s="62">
        <v>0</v>
      </c>
      <c r="Q295" s="62">
        <v>0</v>
      </c>
      <c r="R295" s="62">
        <v>16</v>
      </c>
      <c r="S295" s="62">
        <v>14</v>
      </c>
      <c r="T295" s="62">
        <v>0</v>
      </c>
      <c r="U295" s="62">
        <v>13</v>
      </c>
      <c r="V295" s="62">
        <v>0</v>
      </c>
      <c r="W295" s="62">
        <v>16</v>
      </c>
      <c r="X295" s="62">
        <v>0</v>
      </c>
      <c r="Y295" s="62"/>
      <c r="Z295" s="62"/>
      <c r="AA295" s="67">
        <f t="shared" si="269"/>
        <v>83</v>
      </c>
      <c r="AB295" s="64">
        <f t="shared" ref="AB295:AC295" si="301">SUMIF($E$14:$N$14,"CO1",E295:N295)+IF(O295&gt;=0,SUMPRODUCT(($O$14:$Z$14="CO1")*(O295:Z295)*MOD(COLUMN($O$14:$Z$14)-COLUMN($O$14)+1,2))+SUMPRODUCT(($P$14:$Z$14="CO1")*(P295:Z295)*MOD(COLUMN($P$14:$Z$14)-COLUMN($P$14)+1,2)))</f>
        <v>36</v>
      </c>
      <c r="AC295" s="64">
        <f t="shared" si="301"/>
        <v>34</v>
      </c>
      <c r="AD295" s="64">
        <f t="shared" si="271"/>
        <v>18</v>
      </c>
      <c r="AE295" s="64">
        <f t="shared" si="272"/>
        <v>0</v>
      </c>
      <c r="AF295" s="64">
        <f t="shared" si="286"/>
        <v>0</v>
      </c>
      <c r="AG295" s="64">
        <f t="shared" si="273"/>
        <v>0</v>
      </c>
      <c r="AH295" s="44">
        <f t="shared" si="274"/>
        <v>88</v>
      </c>
      <c r="AI295" s="65">
        <f t="shared" si="277"/>
        <v>90</v>
      </c>
      <c r="AJ295" s="65">
        <f t="shared" si="278"/>
        <v>85</v>
      </c>
      <c r="AK295" s="65">
        <f t="shared" si="275"/>
        <v>90</v>
      </c>
      <c r="AL295" s="65"/>
      <c r="AM295" s="65"/>
      <c r="AN295" s="65"/>
      <c r="AO295" s="40"/>
      <c r="AP295" s="40"/>
      <c r="AQ295" s="40"/>
      <c r="AR295" s="34"/>
      <c r="AS295" s="34"/>
      <c r="AT295" s="34"/>
      <c r="AU295" s="34"/>
      <c r="AV295" s="34"/>
      <c r="AW295" s="34"/>
      <c r="AX295" s="34"/>
      <c r="AY295" s="34"/>
      <c r="AZ295" s="34"/>
      <c r="BA295" s="34"/>
      <c r="BB295" s="34"/>
      <c r="BC295" s="34"/>
      <c r="BD295" s="34"/>
      <c r="BE295" s="34"/>
    </row>
    <row r="296" spans="1:57" ht="30" customHeight="1" x14ac:dyDescent="0.2">
      <c r="A296" s="59">
        <v>280</v>
      </c>
      <c r="B296" s="60">
        <f>'STUDENT NAMELIST'!B284</f>
        <v>211423243364</v>
      </c>
      <c r="C296" s="60" t="str">
        <f>'STUDENT NAMELIST'!C284</f>
        <v>2023PEC AI 380</v>
      </c>
      <c r="D296" s="61" t="str">
        <f>'STUDENT NAMELIST'!D284</f>
        <v>ROHINATH P</v>
      </c>
      <c r="E296" s="62">
        <v>0</v>
      </c>
      <c r="F296" s="62">
        <v>0</v>
      </c>
      <c r="G296" s="62">
        <v>1</v>
      </c>
      <c r="H296" s="62">
        <v>2</v>
      </c>
      <c r="I296" s="62">
        <v>1</v>
      </c>
      <c r="J296" s="62">
        <v>0</v>
      </c>
      <c r="K296" s="62">
        <v>1</v>
      </c>
      <c r="L296" s="62">
        <v>0</v>
      </c>
      <c r="M296" s="62">
        <v>0</v>
      </c>
      <c r="N296" s="62">
        <v>2</v>
      </c>
      <c r="O296" s="68">
        <v>0</v>
      </c>
      <c r="P296" s="62">
        <v>16</v>
      </c>
      <c r="Q296" s="62">
        <v>14</v>
      </c>
      <c r="R296" s="62">
        <v>0</v>
      </c>
      <c r="S296" s="62">
        <v>0</v>
      </c>
      <c r="T296" s="62">
        <v>14</v>
      </c>
      <c r="U296" s="62">
        <v>0</v>
      </c>
      <c r="V296" s="62">
        <v>9</v>
      </c>
      <c r="W296" s="62">
        <v>15</v>
      </c>
      <c r="X296" s="62">
        <v>0</v>
      </c>
      <c r="Y296" s="62"/>
      <c r="Z296" s="62"/>
      <c r="AA296" s="67">
        <f t="shared" si="269"/>
        <v>75</v>
      </c>
      <c r="AB296" s="64">
        <f t="shared" ref="AB296:AC296" si="302">SUMIF($E$14:$N$14,"CO1",E296:N296)+IF(O296&gt;=0,SUMPRODUCT(($O$14:$Z$14="CO1")*(O296:Z296)*MOD(COLUMN($O$14:$Z$14)-COLUMN($O$14)+1,2))+SUMPRODUCT(($P$14:$Z$14="CO1")*(P296:Z296)*MOD(COLUMN($P$14:$Z$14)-COLUMN($P$14)+1,2)))</f>
        <v>33</v>
      </c>
      <c r="AC296" s="64">
        <f t="shared" si="302"/>
        <v>34</v>
      </c>
      <c r="AD296" s="64">
        <f t="shared" si="271"/>
        <v>17</v>
      </c>
      <c r="AE296" s="64">
        <f t="shared" si="272"/>
        <v>0</v>
      </c>
      <c r="AF296" s="64">
        <f t="shared" si="286"/>
        <v>0</v>
      </c>
      <c r="AG296" s="64">
        <f t="shared" si="273"/>
        <v>0</v>
      </c>
      <c r="AH296" s="44">
        <f t="shared" si="274"/>
        <v>84</v>
      </c>
      <c r="AI296" s="65">
        <f t="shared" si="277"/>
        <v>82.5</v>
      </c>
      <c r="AJ296" s="65">
        <f t="shared" si="278"/>
        <v>85</v>
      </c>
      <c r="AK296" s="65">
        <f t="shared" si="275"/>
        <v>85</v>
      </c>
      <c r="AL296" s="65"/>
      <c r="AM296" s="65"/>
      <c r="AN296" s="65"/>
      <c r="AO296" s="40"/>
      <c r="AP296" s="40"/>
      <c r="AQ296" s="40"/>
      <c r="AR296" s="34"/>
      <c r="AS296" s="34"/>
      <c r="AT296" s="34"/>
      <c r="AU296" s="34"/>
      <c r="AV296" s="34"/>
      <c r="AW296" s="34"/>
      <c r="AX296" s="34"/>
      <c r="AY296" s="34"/>
      <c r="AZ296" s="34"/>
      <c r="BA296" s="34"/>
      <c r="BB296" s="34"/>
      <c r="BC296" s="34"/>
      <c r="BD296" s="34"/>
      <c r="BE296" s="34"/>
    </row>
    <row r="297" spans="1:57" ht="30" customHeight="1" x14ac:dyDescent="0.2">
      <c r="A297" s="59">
        <v>281</v>
      </c>
      <c r="B297" s="60">
        <f>'STUDENT NAMELIST'!B285</f>
        <v>211423243365</v>
      </c>
      <c r="C297" s="60" t="str">
        <f>'STUDENT NAMELIST'!C285</f>
        <v>2023PEC AI 381</v>
      </c>
      <c r="D297" s="61" t="str">
        <f>'STUDENT NAMELIST'!D285</f>
        <v>ROSAN AKTHAR H</v>
      </c>
      <c r="E297" s="62">
        <v>2</v>
      </c>
      <c r="F297" s="62">
        <v>0</v>
      </c>
      <c r="G297" s="62">
        <v>0</v>
      </c>
      <c r="H297" s="62">
        <v>1</v>
      </c>
      <c r="I297" s="62">
        <v>2</v>
      </c>
      <c r="J297" s="62">
        <v>0</v>
      </c>
      <c r="K297" s="62">
        <v>1</v>
      </c>
      <c r="L297" s="62">
        <v>2</v>
      </c>
      <c r="M297" s="62">
        <v>1</v>
      </c>
      <c r="N297" s="62">
        <v>0</v>
      </c>
      <c r="O297" s="68">
        <v>0</v>
      </c>
      <c r="P297" s="62">
        <v>13</v>
      </c>
      <c r="Q297" s="62">
        <v>16</v>
      </c>
      <c r="R297" s="62">
        <v>0</v>
      </c>
      <c r="S297" s="62">
        <v>0</v>
      </c>
      <c r="T297" s="62">
        <v>16</v>
      </c>
      <c r="U297" s="62">
        <v>0</v>
      </c>
      <c r="V297" s="62">
        <v>14</v>
      </c>
      <c r="W297" s="62">
        <v>5</v>
      </c>
      <c r="X297" s="62">
        <v>0</v>
      </c>
      <c r="Y297" s="62"/>
      <c r="Z297" s="62"/>
      <c r="AA297" s="67">
        <f t="shared" si="269"/>
        <v>73</v>
      </c>
      <c r="AB297" s="64">
        <f t="shared" ref="AB297:AC297" si="303">SUMIF($E$14:$N$14,"CO1",E297:N297)+IF(O297&gt;=0,SUMPRODUCT(($O$14:$Z$14="CO1")*(O297:Z297)*MOD(COLUMN($O$14:$Z$14)-COLUMN($O$14)+1,2))+SUMPRODUCT(($P$14:$Z$14="CO1")*(P297:Z297)*MOD(COLUMN($P$14:$Z$14)-COLUMN($P$14)+1,2)))</f>
        <v>32</v>
      </c>
      <c r="AC297" s="64">
        <f t="shared" si="303"/>
        <v>32</v>
      </c>
      <c r="AD297" s="64">
        <f t="shared" si="271"/>
        <v>6</v>
      </c>
      <c r="AE297" s="64">
        <f t="shared" si="272"/>
        <v>0</v>
      </c>
      <c r="AF297" s="64">
        <f t="shared" si="286"/>
        <v>0</v>
      </c>
      <c r="AG297" s="64">
        <f t="shared" si="273"/>
        <v>0</v>
      </c>
      <c r="AH297" s="44">
        <f t="shared" si="274"/>
        <v>70</v>
      </c>
      <c r="AI297" s="65">
        <f t="shared" si="277"/>
        <v>80</v>
      </c>
      <c r="AJ297" s="65">
        <f t="shared" si="278"/>
        <v>80</v>
      </c>
      <c r="AK297" s="65">
        <f t="shared" si="275"/>
        <v>30</v>
      </c>
      <c r="AL297" s="65"/>
      <c r="AM297" s="65"/>
      <c r="AN297" s="65"/>
      <c r="AO297" s="40"/>
      <c r="AP297" s="40"/>
      <c r="AQ297" s="40"/>
      <c r="AR297" s="34"/>
      <c r="AS297" s="34"/>
      <c r="AT297" s="34"/>
      <c r="AU297" s="34"/>
      <c r="AV297" s="34"/>
      <c r="AW297" s="34"/>
      <c r="AX297" s="34"/>
      <c r="AY297" s="34"/>
      <c r="AZ297" s="34"/>
      <c r="BA297" s="34"/>
      <c r="BB297" s="34"/>
      <c r="BC297" s="34"/>
      <c r="BD297" s="34"/>
      <c r="BE297" s="34"/>
    </row>
    <row r="298" spans="1:57" ht="30" customHeight="1" x14ac:dyDescent="0.2">
      <c r="A298" s="59">
        <v>282</v>
      </c>
      <c r="B298" s="60">
        <f>'STUDENT NAMELIST'!B286</f>
        <v>211423243367</v>
      </c>
      <c r="C298" s="60" t="str">
        <f>'STUDENT NAMELIST'!C286</f>
        <v>2023PEC AI 382</v>
      </c>
      <c r="D298" s="61" t="str">
        <f>'STUDENT NAMELIST'!D286</f>
        <v>RUBESH ADITHYA SELVARATHNAM</v>
      </c>
      <c r="E298" s="62">
        <v>0</v>
      </c>
      <c r="F298" s="62">
        <v>2</v>
      </c>
      <c r="G298" s="62">
        <v>2</v>
      </c>
      <c r="H298" s="62">
        <v>1</v>
      </c>
      <c r="I298" s="62">
        <v>2</v>
      </c>
      <c r="J298" s="62">
        <v>2</v>
      </c>
      <c r="K298" s="62">
        <v>1</v>
      </c>
      <c r="L298" s="62">
        <v>0</v>
      </c>
      <c r="M298" s="62">
        <v>1</v>
      </c>
      <c r="N298" s="62">
        <v>0</v>
      </c>
      <c r="O298" s="68">
        <v>13</v>
      </c>
      <c r="P298" s="62">
        <v>0</v>
      </c>
      <c r="Q298" s="62">
        <v>0</v>
      </c>
      <c r="R298" s="62">
        <v>13</v>
      </c>
      <c r="S298" s="62">
        <v>16</v>
      </c>
      <c r="T298" s="62">
        <v>0</v>
      </c>
      <c r="U298" s="62">
        <v>13</v>
      </c>
      <c r="V298" s="62">
        <v>0</v>
      </c>
      <c r="W298" s="62">
        <v>0</v>
      </c>
      <c r="X298" s="62">
        <v>16</v>
      </c>
      <c r="Y298" s="62"/>
      <c r="Z298" s="62"/>
      <c r="AA298" s="67">
        <f t="shared" si="269"/>
        <v>82</v>
      </c>
      <c r="AB298" s="64">
        <f t="shared" ref="AB298:AC298" si="304">SUMIF($E$14:$N$14,"CO1",E298:N298)+IF(O298&gt;=0,SUMPRODUCT(($O$14:$Z$14="CO1")*(O298:Z298)*MOD(COLUMN($O$14:$Z$14)-COLUMN($O$14)+1,2))+SUMPRODUCT(($P$14:$Z$14="CO1")*(P298:Z298)*MOD(COLUMN($P$14:$Z$14)-COLUMN($P$14)+1,2)))</f>
        <v>31</v>
      </c>
      <c r="AC298" s="64">
        <f t="shared" si="304"/>
        <v>36</v>
      </c>
      <c r="AD298" s="64">
        <f t="shared" si="271"/>
        <v>17</v>
      </c>
      <c r="AE298" s="64">
        <f t="shared" si="272"/>
        <v>0</v>
      </c>
      <c r="AF298" s="64">
        <f t="shared" si="286"/>
        <v>0</v>
      </c>
      <c r="AG298" s="64">
        <f t="shared" si="273"/>
        <v>0</v>
      </c>
      <c r="AH298" s="44">
        <f t="shared" si="274"/>
        <v>84</v>
      </c>
      <c r="AI298" s="65">
        <f t="shared" si="277"/>
        <v>77.5</v>
      </c>
      <c r="AJ298" s="65">
        <f t="shared" si="278"/>
        <v>90</v>
      </c>
      <c r="AK298" s="65">
        <f t="shared" si="275"/>
        <v>85</v>
      </c>
      <c r="AL298" s="65"/>
      <c r="AM298" s="65"/>
      <c r="AN298" s="65"/>
      <c r="AO298" s="40"/>
      <c r="AP298" s="40"/>
      <c r="AQ298" s="40"/>
      <c r="AR298" s="34"/>
      <c r="AS298" s="34"/>
      <c r="AT298" s="34"/>
      <c r="AU298" s="34"/>
      <c r="AV298" s="34"/>
      <c r="AW298" s="34"/>
      <c r="AX298" s="34"/>
      <c r="AY298" s="34"/>
      <c r="AZ298" s="34"/>
      <c r="BA298" s="34"/>
      <c r="BB298" s="34"/>
      <c r="BC298" s="34"/>
      <c r="BD298" s="34"/>
      <c r="BE298" s="34"/>
    </row>
    <row r="299" spans="1:57" ht="30" customHeight="1" x14ac:dyDescent="0.2">
      <c r="A299" s="59">
        <v>283</v>
      </c>
      <c r="B299" s="60">
        <f>'STUDENT NAMELIST'!B287</f>
        <v>211423243368</v>
      </c>
      <c r="C299" s="60" t="str">
        <f>'STUDENT NAMELIST'!C287</f>
        <v>2023PEC AI 383</v>
      </c>
      <c r="D299" s="61" t="str">
        <f>'STUDENT NAMELIST'!D287</f>
        <v>RUBESH B</v>
      </c>
      <c r="E299" s="62">
        <v>1</v>
      </c>
      <c r="F299" s="62">
        <v>1</v>
      </c>
      <c r="G299" s="62">
        <v>0</v>
      </c>
      <c r="H299" s="62">
        <v>2</v>
      </c>
      <c r="I299" s="62">
        <v>0</v>
      </c>
      <c r="J299" s="62">
        <v>1</v>
      </c>
      <c r="K299" s="62">
        <v>1</v>
      </c>
      <c r="L299" s="62">
        <v>2</v>
      </c>
      <c r="M299" s="62">
        <v>0</v>
      </c>
      <c r="N299" s="62">
        <v>0</v>
      </c>
      <c r="O299" s="68">
        <v>0</v>
      </c>
      <c r="P299" s="62">
        <v>16</v>
      </c>
      <c r="Q299" s="62">
        <v>10</v>
      </c>
      <c r="R299" s="62">
        <v>0</v>
      </c>
      <c r="S299" s="62">
        <v>0</v>
      </c>
      <c r="T299" s="62">
        <v>15</v>
      </c>
      <c r="U299" s="62">
        <v>0</v>
      </c>
      <c r="V299" s="62">
        <v>10</v>
      </c>
      <c r="W299" s="62">
        <v>15</v>
      </c>
      <c r="X299" s="62">
        <v>0</v>
      </c>
      <c r="Y299" s="62"/>
      <c r="Z299" s="62"/>
      <c r="AA299" s="67">
        <f t="shared" si="269"/>
        <v>74</v>
      </c>
      <c r="AB299" s="64">
        <f t="shared" ref="AB299:AC299" si="305">SUMIF($E$14:$N$14,"CO1",E299:N299)+IF(O299&gt;=0,SUMPRODUCT(($O$14:$Z$14="CO1")*(O299:Z299)*MOD(COLUMN($O$14:$Z$14)-COLUMN($O$14)+1,2))+SUMPRODUCT(($P$14:$Z$14="CO1")*(P299:Z299)*MOD(COLUMN($P$14:$Z$14)-COLUMN($P$14)+1,2)))</f>
        <v>30</v>
      </c>
      <c r="AC299" s="64">
        <f t="shared" si="305"/>
        <v>29</v>
      </c>
      <c r="AD299" s="64">
        <f t="shared" si="271"/>
        <v>15</v>
      </c>
      <c r="AE299" s="64">
        <f t="shared" si="272"/>
        <v>0</v>
      </c>
      <c r="AF299" s="64">
        <f t="shared" si="286"/>
        <v>0</v>
      </c>
      <c r="AG299" s="64">
        <f t="shared" si="273"/>
        <v>0</v>
      </c>
      <c r="AH299" s="44">
        <f t="shared" si="274"/>
        <v>74</v>
      </c>
      <c r="AI299" s="65">
        <f t="shared" si="277"/>
        <v>75</v>
      </c>
      <c r="AJ299" s="65">
        <f t="shared" si="278"/>
        <v>72.5</v>
      </c>
      <c r="AK299" s="65">
        <f t="shared" si="275"/>
        <v>75</v>
      </c>
      <c r="AL299" s="65"/>
      <c r="AM299" s="65"/>
      <c r="AN299" s="65"/>
      <c r="AO299" s="40"/>
      <c r="AP299" s="40"/>
      <c r="AQ299" s="40"/>
      <c r="AR299" s="34"/>
      <c r="AS299" s="34"/>
      <c r="AT299" s="34"/>
      <c r="AU299" s="34"/>
      <c r="AV299" s="34"/>
      <c r="AW299" s="34"/>
      <c r="AX299" s="34"/>
      <c r="AY299" s="34"/>
      <c r="AZ299" s="34"/>
      <c r="BA299" s="34"/>
      <c r="BB299" s="34"/>
      <c r="BC299" s="34"/>
      <c r="BD299" s="34"/>
      <c r="BE299" s="34"/>
    </row>
    <row r="300" spans="1:57" ht="30" customHeight="1" x14ac:dyDescent="0.2">
      <c r="A300" s="59">
        <v>284</v>
      </c>
      <c r="B300" s="60">
        <f>'STUDENT NAMELIST'!B288</f>
        <v>211423243369</v>
      </c>
      <c r="C300" s="60" t="str">
        <f>'STUDENT NAMELIST'!C288</f>
        <v>2023PEC AI 384</v>
      </c>
      <c r="D300" s="61" t="str">
        <f>'STUDENT NAMELIST'!D288</f>
        <v>RUDHRAN V</v>
      </c>
      <c r="E300" s="62">
        <v>0</v>
      </c>
      <c r="F300" s="62">
        <v>1</v>
      </c>
      <c r="G300" s="62">
        <v>2</v>
      </c>
      <c r="H300" s="62">
        <v>0</v>
      </c>
      <c r="I300" s="62">
        <v>2</v>
      </c>
      <c r="J300" s="62">
        <v>1</v>
      </c>
      <c r="K300" s="62">
        <v>0</v>
      </c>
      <c r="L300" s="62">
        <v>1</v>
      </c>
      <c r="M300" s="62">
        <v>1</v>
      </c>
      <c r="N300" s="62">
        <v>2</v>
      </c>
      <c r="O300" s="68">
        <v>10</v>
      </c>
      <c r="P300" s="62">
        <v>0</v>
      </c>
      <c r="Q300" s="62">
        <v>0</v>
      </c>
      <c r="R300" s="62">
        <v>10</v>
      </c>
      <c r="S300" s="62">
        <v>16</v>
      </c>
      <c r="T300" s="62">
        <v>0</v>
      </c>
      <c r="U300" s="62">
        <v>10</v>
      </c>
      <c r="V300" s="62">
        <v>0</v>
      </c>
      <c r="W300" s="62">
        <v>0</v>
      </c>
      <c r="X300" s="62">
        <v>16</v>
      </c>
      <c r="Y300" s="62"/>
      <c r="Z300" s="62"/>
      <c r="AA300" s="67">
        <f t="shared" si="269"/>
        <v>72</v>
      </c>
      <c r="AB300" s="64">
        <f t="shared" ref="AB300:AC300" si="306">SUMIF($E$14:$N$14,"CO1",E300:N300)+IF(O300&gt;=0,SUMPRODUCT(($O$14:$Z$14="CO1")*(O300:Z300)*MOD(COLUMN($O$14:$Z$14)-COLUMN($O$14)+1,2))+SUMPRODUCT(($P$14:$Z$14="CO1")*(P300:Z300)*MOD(COLUMN($P$14:$Z$14)-COLUMN($P$14)+1,2)))</f>
        <v>23</v>
      </c>
      <c r="AC300" s="64">
        <f t="shared" si="306"/>
        <v>31</v>
      </c>
      <c r="AD300" s="64">
        <f t="shared" si="271"/>
        <v>19</v>
      </c>
      <c r="AE300" s="64">
        <f t="shared" si="272"/>
        <v>0</v>
      </c>
      <c r="AF300" s="64">
        <f t="shared" si="286"/>
        <v>0</v>
      </c>
      <c r="AG300" s="64">
        <f t="shared" si="273"/>
        <v>0</v>
      </c>
      <c r="AH300" s="44">
        <f t="shared" si="274"/>
        <v>73</v>
      </c>
      <c r="AI300" s="65">
        <f t="shared" si="277"/>
        <v>57.499999999999993</v>
      </c>
      <c r="AJ300" s="65">
        <f t="shared" si="278"/>
        <v>77.5</v>
      </c>
      <c r="AK300" s="65">
        <f t="shared" si="275"/>
        <v>95</v>
      </c>
      <c r="AL300" s="65"/>
      <c r="AM300" s="65"/>
      <c r="AN300" s="65"/>
      <c r="AO300" s="40"/>
      <c r="AP300" s="40"/>
      <c r="AQ300" s="40"/>
      <c r="AR300" s="34"/>
      <c r="AS300" s="34"/>
      <c r="AT300" s="34"/>
      <c r="AU300" s="34"/>
      <c r="AV300" s="34"/>
      <c r="AW300" s="34"/>
      <c r="AX300" s="34"/>
      <c r="AY300" s="34"/>
      <c r="AZ300" s="34"/>
      <c r="BA300" s="34"/>
      <c r="BB300" s="34"/>
      <c r="BC300" s="34"/>
      <c r="BD300" s="34"/>
      <c r="BE300" s="34"/>
    </row>
    <row r="301" spans="1:57" ht="30" customHeight="1" x14ac:dyDescent="0.2">
      <c r="A301" s="59">
        <v>285</v>
      </c>
      <c r="B301" s="60">
        <f>'STUDENT NAMELIST'!B289</f>
        <v>211423243370</v>
      </c>
      <c r="C301" s="60" t="str">
        <f>'STUDENT NAMELIST'!C289</f>
        <v>2023PEC AI 385</v>
      </c>
      <c r="D301" s="61" t="str">
        <f>'STUDENT NAMELIST'!D289</f>
        <v>SAARUKESHWARAN S</v>
      </c>
      <c r="E301" s="62">
        <v>0</v>
      </c>
      <c r="F301" s="62">
        <v>1</v>
      </c>
      <c r="G301" s="62">
        <v>1</v>
      </c>
      <c r="H301" s="62">
        <v>0</v>
      </c>
      <c r="I301" s="62">
        <v>0</v>
      </c>
      <c r="J301" s="62">
        <v>1</v>
      </c>
      <c r="K301" s="62">
        <v>1</v>
      </c>
      <c r="L301" s="62">
        <v>1</v>
      </c>
      <c r="M301" s="62">
        <v>1</v>
      </c>
      <c r="N301" s="62">
        <v>2</v>
      </c>
      <c r="O301" s="68">
        <v>0</v>
      </c>
      <c r="P301" s="62">
        <v>14</v>
      </c>
      <c r="Q301" s="62">
        <v>14</v>
      </c>
      <c r="R301" s="62">
        <v>0</v>
      </c>
      <c r="S301" s="62">
        <v>0</v>
      </c>
      <c r="T301" s="62">
        <v>15</v>
      </c>
      <c r="U301" s="62">
        <v>0</v>
      </c>
      <c r="V301" s="62">
        <v>15</v>
      </c>
      <c r="W301" s="62">
        <v>16</v>
      </c>
      <c r="X301" s="62">
        <v>0</v>
      </c>
      <c r="Y301" s="62"/>
      <c r="Z301" s="62"/>
      <c r="AA301" s="67">
        <f t="shared" si="269"/>
        <v>82</v>
      </c>
      <c r="AB301" s="64">
        <f t="shared" ref="AB301:AC301" si="307">SUMIF($E$14:$N$14,"CO1",E301:N301)+IF(O301&gt;=0,SUMPRODUCT(($O$14:$Z$14="CO1")*(O301:Z301)*MOD(COLUMN($O$14:$Z$14)-COLUMN($O$14)+1,2))+SUMPRODUCT(($P$14:$Z$14="CO1")*(P301:Z301)*MOD(COLUMN($P$14:$Z$14)-COLUMN($P$14)+1,2)))</f>
        <v>30</v>
      </c>
      <c r="AC301" s="64">
        <f t="shared" si="307"/>
        <v>30</v>
      </c>
      <c r="AD301" s="64">
        <f t="shared" si="271"/>
        <v>19</v>
      </c>
      <c r="AE301" s="64">
        <f t="shared" si="272"/>
        <v>0</v>
      </c>
      <c r="AF301" s="64">
        <f t="shared" si="286"/>
        <v>0</v>
      </c>
      <c r="AG301" s="64">
        <f t="shared" si="273"/>
        <v>0</v>
      </c>
      <c r="AH301" s="44">
        <f t="shared" si="274"/>
        <v>79</v>
      </c>
      <c r="AI301" s="65">
        <f t="shared" si="277"/>
        <v>75</v>
      </c>
      <c r="AJ301" s="65">
        <f t="shared" si="278"/>
        <v>75</v>
      </c>
      <c r="AK301" s="65">
        <f t="shared" si="275"/>
        <v>95</v>
      </c>
      <c r="AL301" s="65"/>
      <c r="AM301" s="65"/>
      <c r="AN301" s="65"/>
      <c r="AO301" s="40"/>
      <c r="AP301" s="40"/>
      <c r="AQ301" s="40"/>
      <c r="AR301" s="34"/>
      <c r="AS301" s="34"/>
      <c r="AT301" s="34"/>
      <c r="AU301" s="34"/>
      <c r="AV301" s="34"/>
      <c r="AW301" s="34"/>
      <c r="AX301" s="34"/>
      <c r="AY301" s="34"/>
      <c r="AZ301" s="34"/>
      <c r="BA301" s="34"/>
      <c r="BB301" s="34"/>
      <c r="BC301" s="34"/>
      <c r="BD301" s="34"/>
      <c r="BE301" s="34"/>
    </row>
    <row r="302" spans="1:57" ht="30" customHeight="1" x14ac:dyDescent="0.2">
      <c r="A302" s="59">
        <v>286</v>
      </c>
      <c r="B302" s="60">
        <f>'STUDENT NAMELIST'!B290</f>
        <v>211423243371</v>
      </c>
      <c r="C302" s="60" t="str">
        <f>'STUDENT NAMELIST'!C290</f>
        <v>2023PEC AI 386</v>
      </c>
      <c r="D302" s="61" t="str">
        <f>'STUDENT NAMELIST'!D290</f>
        <v>SACHIN C J</v>
      </c>
      <c r="E302" s="62">
        <v>2</v>
      </c>
      <c r="F302" s="62">
        <v>0</v>
      </c>
      <c r="G302" s="62">
        <v>1</v>
      </c>
      <c r="H302" s="62">
        <v>1</v>
      </c>
      <c r="I302" s="62">
        <v>0</v>
      </c>
      <c r="J302" s="62">
        <v>2</v>
      </c>
      <c r="K302" s="62">
        <v>2</v>
      </c>
      <c r="L302" s="62">
        <v>2</v>
      </c>
      <c r="M302" s="62">
        <v>1</v>
      </c>
      <c r="N302" s="62">
        <v>0</v>
      </c>
      <c r="O302" s="68">
        <v>8</v>
      </c>
      <c r="P302" s="62">
        <v>0</v>
      </c>
      <c r="Q302" s="62">
        <v>0</v>
      </c>
      <c r="R302" s="62">
        <v>15</v>
      </c>
      <c r="S302" s="62">
        <v>16</v>
      </c>
      <c r="T302" s="62">
        <v>0</v>
      </c>
      <c r="U302" s="62">
        <v>16</v>
      </c>
      <c r="V302" s="62">
        <v>0</v>
      </c>
      <c r="W302" s="62">
        <v>0</v>
      </c>
      <c r="X302" s="62">
        <v>16</v>
      </c>
      <c r="Y302" s="62"/>
      <c r="Z302" s="62"/>
      <c r="AA302" s="67">
        <f t="shared" si="269"/>
        <v>82</v>
      </c>
      <c r="AB302" s="64">
        <f t="shared" ref="AB302:AC302" si="308">SUMIF($E$14:$N$14,"CO1",E302:N302)+IF(O302&gt;=0,SUMPRODUCT(($O$14:$Z$14="CO1")*(O302:Z302)*MOD(COLUMN($O$14:$Z$14)-COLUMN($O$14)+1,2))+SUMPRODUCT(($P$14:$Z$14="CO1")*(P302:Z302)*MOD(COLUMN($P$14:$Z$14)-COLUMN($P$14)+1,2)))</f>
        <v>27</v>
      </c>
      <c r="AC302" s="64">
        <f t="shared" si="308"/>
        <v>33</v>
      </c>
      <c r="AD302" s="64">
        <f t="shared" si="271"/>
        <v>17</v>
      </c>
      <c r="AE302" s="64">
        <f t="shared" si="272"/>
        <v>0</v>
      </c>
      <c r="AF302" s="64">
        <f t="shared" si="286"/>
        <v>0</v>
      </c>
      <c r="AG302" s="64">
        <f t="shared" si="273"/>
        <v>0</v>
      </c>
      <c r="AH302" s="44">
        <f t="shared" si="274"/>
        <v>77</v>
      </c>
      <c r="AI302" s="65">
        <f t="shared" si="277"/>
        <v>67.5</v>
      </c>
      <c r="AJ302" s="65">
        <f t="shared" si="278"/>
        <v>82.5</v>
      </c>
      <c r="AK302" s="65">
        <f t="shared" si="275"/>
        <v>85</v>
      </c>
      <c r="AL302" s="65"/>
      <c r="AM302" s="65"/>
      <c r="AN302" s="65"/>
      <c r="AO302" s="40"/>
      <c r="AP302" s="40"/>
      <c r="AQ302" s="40"/>
      <c r="AR302" s="34"/>
      <c r="AS302" s="34"/>
      <c r="AT302" s="34"/>
      <c r="AU302" s="34"/>
      <c r="AV302" s="34"/>
      <c r="AW302" s="34"/>
      <c r="AX302" s="34"/>
      <c r="AY302" s="34"/>
      <c r="AZ302" s="34"/>
      <c r="BA302" s="34"/>
      <c r="BB302" s="34"/>
      <c r="BC302" s="34"/>
      <c r="BD302" s="34"/>
      <c r="BE302" s="34"/>
    </row>
    <row r="303" spans="1:57" ht="30" customHeight="1" x14ac:dyDescent="0.2">
      <c r="A303" s="59">
        <v>288</v>
      </c>
      <c r="B303" s="60">
        <f>'STUDENT NAMELIST'!B291</f>
        <v>211423243373</v>
      </c>
      <c r="C303" s="60" t="str">
        <f>'STUDENT NAMELIST'!C291</f>
        <v>2023PEC AI 387</v>
      </c>
      <c r="D303" s="61" t="str">
        <f>'STUDENT NAMELIST'!D291</f>
        <v>SAI KRISHNA P</v>
      </c>
      <c r="E303" s="62">
        <v>1</v>
      </c>
      <c r="F303" s="62">
        <v>1</v>
      </c>
      <c r="G303" s="62">
        <v>0</v>
      </c>
      <c r="H303" s="62">
        <v>0</v>
      </c>
      <c r="I303" s="62">
        <v>1</v>
      </c>
      <c r="J303" s="62">
        <v>2</v>
      </c>
      <c r="K303" s="62">
        <v>0</v>
      </c>
      <c r="L303" s="62">
        <v>2</v>
      </c>
      <c r="M303" s="62">
        <v>2</v>
      </c>
      <c r="N303" s="62">
        <v>2</v>
      </c>
      <c r="O303" s="68">
        <v>0</v>
      </c>
      <c r="P303" s="62">
        <v>16</v>
      </c>
      <c r="Q303" s="62">
        <v>10</v>
      </c>
      <c r="R303" s="62">
        <v>0</v>
      </c>
      <c r="S303" s="62">
        <v>0</v>
      </c>
      <c r="T303" s="62">
        <v>15</v>
      </c>
      <c r="U303" s="62">
        <v>0</v>
      </c>
      <c r="V303" s="62">
        <v>10</v>
      </c>
      <c r="W303" s="62">
        <v>15</v>
      </c>
      <c r="X303" s="62">
        <v>0</v>
      </c>
      <c r="Y303" s="62"/>
      <c r="Z303" s="62"/>
      <c r="AA303" s="67">
        <f t="shared" si="269"/>
        <v>77</v>
      </c>
      <c r="AB303" s="64">
        <f t="shared" ref="AB303:AC303" si="309">SUMIF($E$14:$N$14,"CO1",E303:N303)+IF(O303&gt;=0,SUMPRODUCT(($O$14:$Z$14="CO1")*(O303:Z303)*MOD(COLUMN($O$14:$Z$14)-COLUMN($O$14)+1,2))+SUMPRODUCT(($P$14:$Z$14="CO1")*(P303:Z303)*MOD(COLUMN($P$14:$Z$14)-COLUMN($P$14)+1,2)))</f>
        <v>28</v>
      </c>
      <c r="AC303" s="64">
        <f t="shared" si="309"/>
        <v>28</v>
      </c>
      <c r="AD303" s="64">
        <f t="shared" si="271"/>
        <v>19</v>
      </c>
      <c r="AE303" s="64">
        <f t="shared" si="272"/>
        <v>0</v>
      </c>
      <c r="AF303" s="64">
        <f t="shared" si="286"/>
        <v>0</v>
      </c>
      <c r="AG303" s="64">
        <f t="shared" si="273"/>
        <v>0</v>
      </c>
      <c r="AH303" s="44">
        <f t="shared" si="274"/>
        <v>75</v>
      </c>
      <c r="AI303" s="65">
        <f t="shared" si="277"/>
        <v>70</v>
      </c>
      <c r="AJ303" s="65">
        <f t="shared" si="278"/>
        <v>70</v>
      </c>
      <c r="AK303" s="65">
        <f t="shared" si="275"/>
        <v>95</v>
      </c>
      <c r="AL303" s="65"/>
      <c r="AM303" s="65"/>
      <c r="AN303" s="65"/>
      <c r="AO303" s="40"/>
      <c r="AP303" s="40"/>
      <c r="AQ303" s="40"/>
      <c r="AR303" s="34"/>
      <c r="AS303" s="34"/>
      <c r="AT303" s="34"/>
      <c r="AU303" s="34"/>
      <c r="AV303" s="34"/>
      <c r="AW303" s="34"/>
      <c r="AX303" s="34"/>
      <c r="AY303" s="34"/>
      <c r="AZ303" s="34"/>
      <c r="BA303" s="34"/>
      <c r="BB303" s="34"/>
      <c r="BC303" s="34"/>
      <c r="BD303" s="34"/>
      <c r="BE303" s="34"/>
    </row>
    <row r="304" spans="1:57" ht="30" customHeight="1" x14ac:dyDescent="0.2">
      <c r="A304" s="59">
        <v>288</v>
      </c>
      <c r="B304" s="60">
        <f>'STUDENT NAMELIST'!B292</f>
        <v>211423243375</v>
      </c>
      <c r="C304" s="60" t="str">
        <f>'STUDENT NAMELIST'!C292</f>
        <v>2023PEC AI 388</v>
      </c>
      <c r="D304" s="61" t="str">
        <f>'STUDENT NAMELIST'!D292</f>
        <v>SAKTHINARAYANAN V</v>
      </c>
      <c r="E304" s="62">
        <v>0</v>
      </c>
      <c r="F304" s="62">
        <v>1</v>
      </c>
      <c r="G304" s="62">
        <v>1</v>
      </c>
      <c r="H304" s="62">
        <v>2</v>
      </c>
      <c r="I304" s="62">
        <v>1</v>
      </c>
      <c r="J304" s="62">
        <v>0</v>
      </c>
      <c r="K304" s="62">
        <v>2</v>
      </c>
      <c r="L304" s="62">
        <v>0</v>
      </c>
      <c r="M304" s="62">
        <v>2</v>
      </c>
      <c r="N304" s="62">
        <v>0</v>
      </c>
      <c r="O304" s="68">
        <v>10</v>
      </c>
      <c r="P304" s="62">
        <v>0</v>
      </c>
      <c r="Q304" s="62">
        <v>0</v>
      </c>
      <c r="R304" s="62">
        <v>10</v>
      </c>
      <c r="S304" s="62">
        <v>16</v>
      </c>
      <c r="T304" s="62">
        <v>0</v>
      </c>
      <c r="U304" s="62">
        <v>10</v>
      </c>
      <c r="V304" s="62">
        <v>0</v>
      </c>
      <c r="W304" s="62">
        <v>0</v>
      </c>
      <c r="X304" s="62">
        <v>16</v>
      </c>
      <c r="Y304" s="62"/>
      <c r="Z304" s="62"/>
      <c r="AA304" s="67">
        <f t="shared" si="269"/>
        <v>71</v>
      </c>
      <c r="AB304" s="64">
        <f t="shared" ref="AB304:AC304" si="310">SUMIF($E$14:$N$14,"CO1",E304:N304)+IF(O304&gt;=0,SUMPRODUCT(($O$14:$Z$14="CO1")*(O304:Z304)*MOD(COLUMN($O$14:$Z$14)-COLUMN($O$14)+1,2))+SUMPRODUCT(($P$14:$Z$14="CO1")*(P304:Z304)*MOD(COLUMN($P$14:$Z$14)-COLUMN($P$14)+1,2)))</f>
        <v>24</v>
      </c>
      <c r="AC304" s="64">
        <f t="shared" si="310"/>
        <v>31</v>
      </c>
      <c r="AD304" s="64">
        <f t="shared" si="271"/>
        <v>18</v>
      </c>
      <c r="AE304" s="64">
        <f t="shared" si="272"/>
        <v>0</v>
      </c>
      <c r="AF304" s="64">
        <f t="shared" si="286"/>
        <v>0</v>
      </c>
      <c r="AG304" s="64">
        <f t="shared" si="273"/>
        <v>0</v>
      </c>
      <c r="AH304" s="44">
        <f t="shared" si="274"/>
        <v>73</v>
      </c>
      <c r="AI304" s="65">
        <f t="shared" si="277"/>
        <v>60</v>
      </c>
      <c r="AJ304" s="65">
        <f t="shared" si="278"/>
        <v>77.5</v>
      </c>
      <c r="AK304" s="65">
        <f t="shared" si="275"/>
        <v>90</v>
      </c>
      <c r="AL304" s="65"/>
      <c r="AM304" s="65"/>
      <c r="AN304" s="65"/>
      <c r="AO304" s="40"/>
      <c r="AP304" s="40"/>
      <c r="AQ304" s="40"/>
      <c r="AR304" s="34"/>
      <c r="AS304" s="34"/>
      <c r="AT304" s="34"/>
      <c r="AU304" s="34"/>
      <c r="AV304" s="34"/>
      <c r="AW304" s="34"/>
      <c r="AX304" s="34"/>
      <c r="AY304" s="34"/>
      <c r="AZ304" s="34"/>
      <c r="BA304" s="34"/>
      <c r="BB304" s="34"/>
      <c r="BC304" s="34"/>
      <c r="BD304" s="34"/>
      <c r="BE304" s="34"/>
    </row>
    <row r="305" spans="1:57" ht="30" customHeight="1" x14ac:dyDescent="0.2">
      <c r="A305" s="59">
        <v>289</v>
      </c>
      <c r="B305" s="60">
        <f>'STUDENT NAMELIST'!B293</f>
        <v>211423243376</v>
      </c>
      <c r="C305" s="60" t="str">
        <f>'STUDENT NAMELIST'!C293</f>
        <v>2023PEC AI 389</v>
      </c>
      <c r="D305" s="61" t="str">
        <f>'STUDENT NAMELIST'!D293</f>
        <v>SALWIN M</v>
      </c>
      <c r="E305" s="62">
        <v>1</v>
      </c>
      <c r="F305" s="62">
        <v>0</v>
      </c>
      <c r="G305" s="62">
        <v>0</v>
      </c>
      <c r="H305" s="62">
        <v>1</v>
      </c>
      <c r="I305" s="62">
        <v>2</v>
      </c>
      <c r="J305" s="62">
        <v>2</v>
      </c>
      <c r="K305" s="62">
        <v>1</v>
      </c>
      <c r="L305" s="62">
        <v>0</v>
      </c>
      <c r="M305" s="62">
        <v>0</v>
      </c>
      <c r="N305" s="62">
        <v>2</v>
      </c>
      <c r="O305" s="68">
        <v>0</v>
      </c>
      <c r="P305" s="62">
        <v>15</v>
      </c>
      <c r="Q305" s="62">
        <v>15</v>
      </c>
      <c r="R305" s="62">
        <v>0</v>
      </c>
      <c r="S305" s="62">
        <v>0</v>
      </c>
      <c r="T305" s="62">
        <v>15</v>
      </c>
      <c r="U305" s="62">
        <v>0</v>
      </c>
      <c r="V305" s="62">
        <v>16</v>
      </c>
      <c r="W305" s="62">
        <v>13</v>
      </c>
      <c r="X305" s="62">
        <v>0</v>
      </c>
      <c r="Y305" s="62"/>
      <c r="Z305" s="62"/>
      <c r="AA305" s="67">
        <f t="shared" si="269"/>
        <v>83</v>
      </c>
      <c r="AB305" s="64">
        <f t="shared" ref="AB305:AC305" si="311">SUMIF($E$14:$N$14,"CO1",E305:N305)+IF(O305&gt;=0,SUMPRODUCT(($O$14:$Z$14="CO1")*(O305:Z305)*MOD(COLUMN($O$14:$Z$14)-COLUMN($O$14)+1,2))+SUMPRODUCT(($P$14:$Z$14="CO1")*(P305:Z305)*MOD(COLUMN($P$14:$Z$14)-COLUMN($P$14)+1,2)))</f>
        <v>32</v>
      </c>
      <c r="AC305" s="64">
        <f t="shared" si="311"/>
        <v>33</v>
      </c>
      <c r="AD305" s="64">
        <f t="shared" si="271"/>
        <v>15</v>
      </c>
      <c r="AE305" s="64">
        <f t="shared" si="272"/>
        <v>0</v>
      </c>
      <c r="AF305" s="64">
        <f t="shared" si="286"/>
        <v>0</v>
      </c>
      <c r="AG305" s="64">
        <f t="shared" si="273"/>
        <v>0</v>
      </c>
      <c r="AH305" s="44">
        <f t="shared" si="274"/>
        <v>80</v>
      </c>
      <c r="AI305" s="65">
        <f t="shared" si="277"/>
        <v>80</v>
      </c>
      <c r="AJ305" s="65">
        <f t="shared" si="278"/>
        <v>82.5</v>
      </c>
      <c r="AK305" s="65">
        <f t="shared" si="275"/>
        <v>75</v>
      </c>
      <c r="AL305" s="65"/>
      <c r="AM305" s="65"/>
      <c r="AN305" s="65"/>
      <c r="AO305" s="40"/>
      <c r="AP305" s="40"/>
      <c r="AQ305" s="40"/>
      <c r="AR305" s="34"/>
      <c r="AS305" s="34"/>
      <c r="AT305" s="34"/>
      <c r="AU305" s="34"/>
      <c r="AV305" s="34"/>
      <c r="AW305" s="34"/>
      <c r="AX305" s="34"/>
      <c r="AY305" s="34"/>
      <c r="AZ305" s="34"/>
      <c r="BA305" s="34"/>
      <c r="BB305" s="34"/>
      <c r="BC305" s="34"/>
      <c r="BD305" s="34"/>
      <c r="BE305" s="34"/>
    </row>
    <row r="306" spans="1:57" ht="30" customHeight="1" x14ac:dyDescent="0.2">
      <c r="A306" s="59">
        <v>290</v>
      </c>
      <c r="B306" s="60">
        <f>'STUDENT NAMELIST'!B294</f>
        <v>211423243383</v>
      </c>
      <c r="C306" s="60" t="str">
        <f>'STUDENT NAMELIST'!C294</f>
        <v>2023PEC AI 390</v>
      </c>
      <c r="D306" s="61" t="str">
        <f>'STUDENT NAMELIST'!D294</f>
        <v>SANJAI P</v>
      </c>
      <c r="E306" s="62">
        <v>0</v>
      </c>
      <c r="F306" s="62">
        <v>2</v>
      </c>
      <c r="G306" s="62">
        <v>1</v>
      </c>
      <c r="H306" s="62">
        <v>1</v>
      </c>
      <c r="I306" s="62">
        <v>1</v>
      </c>
      <c r="J306" s="62">
        <v>2</v>
      </c>
      <c r="K306" s="62">
        <v>1</v>
      </c>
      <c r="L306" s="62">
        <v>0</v>
      </c>
      <c r="M306" s="62">
        <v>0</v>
      </c>
      <c r="N306" s="62">
        <v>2</v>
      </c>
      <c r="O306" s="68">
        <v>0</v>
      </c>
      <c r="P306" s="62">
        <v>16</v>
      </c>
      <c r="Q306" s="62">
        <v>10</v>
      </c>
      <c r="R306" s="62">
        <v>0</v>
      </c>
      <c r="S306" s="62">
        <v>0</v>
      </c>
      <c r="T306" s="62">
        <v>15</v>
      </c>
      <c r="U306" s="62">
        <v>0</v>
      </c>
      <c r="V306" s="62">
        <v>10</v>
      </c>
      <c r="W306" s="62">
        <v>15</v>
      </c>
      <c r="X306" s="62">
        <v>0</v>
      </c>
      <c r="Y306" s="62"/>
      <c r="Z306" s="62"/>
      <c r="AA306" s="67">
        <f t="shared" si="269"/>
        <v>76</v>
      </c>
      <c r="AB306" s="64">
        <f t="shared" ref="AB306:AC306" si="312">SUMIF($E$14:$N$14,"CO1",E306:N306)+IF(O306&gt;=0,SUMPRODUCT(($O$14:$Z$14="CO1")*(O306:Z306)*MOD(COLUMN($O$14:$Z$14)-COLUMN($O$14)+1,2))+SUMPRODUCT(($P$14:$Z$14="CO1")*(P306:Z306)*MOD(COLUMN($P$14:$Z$14)-COLUMN($P$14)+1,2)))</f>
        <v>30</v>
      </c>
      <c r="AC306" s="64">
        <f t="shared" si="312"/>
        <v>31</v>
      </c>
      <c r="AD306" s="64">
        <f t="shared" si="271"/>
        <v>17</v>
      </c>
      <c r="AE306" s="64">
        <f t="shared" si="272"/>
        <v>0</v>
      </c>
      <c r="AF306" s="64">
        <f t="shared" si="286"/>
        <v>0</v>
      </c>
      <c r="AG306" s="64">
        <f t="shared" si="273"/>
        <v>0</v>
      </c>
      <c r="AH306" s="44">
        <f t="shared" si="274"/>
        <v>78</v>
      </c>
      <c r="AI306" s="65">
        <f t="shared" si="277"/>
        <v>75</v>
      </c>
      <c r="AJ306" s="65">
        <f t="shared" si="278"/>
        <v>77.5</v>
      </c>
      <c r="AK306" s="65">
        <f t="shared" si="275"/>
        <v>85</v>
      </c>
      <c r="AL306" s="65"/>
      <c r="AM306" s="65"/>
      <c r="AN306" s="65"/>
      <c r="AO306" s="40"/>
      <c r="AP306" s="40"/>
      <c r="AQ306" s="40"/>
      <c r="AR306" s="34"/>
      <c r="AS306" s="34"/>
      <c r="AT306" s="34"/>
      <c r="AU306" s="34"/>
      <c r="AV306" s="34"/>
      <c r="AW306" s="34"/>
      <c r="AX306" s="34"/>
      <c r="AY306" s="34"/>
      <c r="AZ306" s="34"/>
      <c r="BA306" s="34"/>
      <c r="BB306" s="34"/>
      <c r="BC306" s="34"/>
      <c r="BD306" s="34"/>
      <c r="BE306" s="34"/>
    </row>
    <row r="307" spans="1:57" ht="30" customHeight="1" x14ac:dyDescent="0.2">
      <c r="A307" s="59">
        <v>291</v>
      </c>
      <c r="B307" s="60">
        <f>'STUDENT NAMELIST'!B295</f>
        <v>211423243384</v>
      </c>
      <c r="C307" s="60" t="str">
        <f>'STUDENT NAMELIST'!C295</f>
        <v>2023PEC AI 391</v>
      </c>
      <c r="D307" s="61" t="str">
        <f>'STUDENT NAMELIST'!D295</f>
        <v>SANJAY KARTHI A</v>
      </c>
      <c r="E307" s="62">
        <v>1</v>
      </c>
      <c r="F307" s="62">
        <v>2</v>
      </c>
      <c r="G307" s="62">
        <v>0</v>
      </c>
      <c r="H307" s="62">
        <v>2</v>
      </c>
      <c r="I307" s="62">
        <v>1</v>
      </c>
      <c r="J307" s="62">
        <v>2</v>
      </c>
      <c r="K307" s="62">
        <v>2</v>
      </c>
      <c r="L307" s="62">
        <v>2</v>
      </c>
      <c r="M307" s="62">
        <v>1</v>
      </c>
      <c r="N307" s="62">
        <v>1</v>
      </c>
      <c r="O307" s="68">
        <v>10</v>
      </c>
      <c r="P307" s="62">
        <v>0</v>
      </c>
      <c r="Q307" s="62">
        <v>0</v>
      </c>
      <c r="R307" s="62">
        <v>10</v>
      </c>
      <c r="S307" s="62">
        <v>16</v>
      </c>
      <c r="T307" s="62">
        <v>0</v>
      </c>
      <c r="U307" s="62">
        <v>10</v>
      </c>
      <c r="V307" s="62">
        <v>0</v>
      </c>
      <c r="W307" s="62">
        <v>0</v>
      </c>
      <c r="X307" s="62">
        <v>16</v>
      </c>
      <c r="Y307" s="62"/>
      <c r="Z307" s="62"/>
      <c r="AA307" s="67">
        <f t="shared" si="269"/>
        <v>76</v>
      </c>
      <c r="AB307" s="64">
        <f t="shared" ref="AB307:AC307" si="313">SUMIF($E$14:$N$14,"CO1",E307:N307)+IF(O307&gt;=0,SUMPRODUCT(($O$14:$Z$14="CO1")*(O307:Z307)*MOD(COLUMN($O$14:$Z$14)-COLUMN($O$14)+1,2))+SUMPRODUCT(($P$14:$Z$14="CO1")*(P307:Z307)*MOD(COLUMN($P$14:$Z$14)-COLUMN($P$14)+1,2)))</f>
        <v>25</v>
      </c>
      <c r="AC307" s="64">
        <f t="shared" si="313"/>
        <v>31</v>
      </c>
      <c r="AD307" s="64">
        <f t="shared" si="271"/>
        <v>18</v>
      </c>
      <c r="AE307" s="64">
        <f t="shared" si="272"/>
        <v>0</v>
      </c>
      <c r="AF307" s="64">
        <f t="shared" si="286"/>
        <v>0</v>
      </c>
      <c r="AG307" s="64">
        <f t="shared" si="273"/>
        <v>0</v>
      </c>
      <c r="AH307" s="44">
        <f t="shared" si="274"/>
        <v>74</v>
      </c>
      <c r="AI307" s="65">
        <f t="shared" si="277"/>
        <v>62.5</v>
      </c>
      <c r="AJ307" s="65">
        <f t="shared" si="278"/>
        <v>77.5</v>
      </c>
      <c r="AK307" s="65">
        <f t="shared" si="275"/>
        <v>90</v>
      </c>
      <c r="AL307" s="65"/>
      <c r="AM307" s="65"/>
      <c r="AN307" s="65"/>
      <c r="AO307" s="40"/>
      <c r="AP307" s="40"/>
      <c r="AQ307" s="40"/>
      <c r="AR307" s="34"/>
      <c r="AS307" s="34"/>
      <c r="AT307" s="34"/>
      <c r="AU307" s="34"/>
      <c r="AV307" s="34"/>
      <c r="AW307" s="34"/>
      <c r="AX307" s="34"/>
      <c r="AY307" s="34"/>
      <c r="AZ307" s="34"/>
      <c r="BA307" s="34"/>
      <c r="BB307" s="34"/>
      <c r="BC307" s="34"/>
      <c r="BD307" s="34"/>
      <c r="BE307" s="34"/>
    </row>
    <row r="308" spans="1:57" ht="30" customHeight="1" x14ac:dyDescent="0.2">
      <c r="A308" s="59">
        <v>292</v>
      </c>
      <c r="B308" s="60">
        <f>'STUDENT NAMELIST'!B296</f>
        <v>211423243385</v>
      </c>
      <c r="C308" s="60" t="str">
        <f>'STUDENT NAMELIST'!C296</f>
        <v>2023PEC AI 392</v>
      </c>
      <c r="D308" s="61" t="str">
        <f>'STUDENT NAMELIST'!D296</f>
        <v>SANJAY M</v>
      </c>
      <c r="E308" s="62">
        <v>2</v>
      </c>
      <c r="F308" s="62">
        <v>1</v>
      </c>
      <c r="G308" s="62">
        <v>2</v>
      </c>
      <c r="H308" s="62">
        <v>0</v>
      </c>
      <c r="I308" s="62">
        <v>1</v>
      </c>
      <c r="J308" s="62">
        <v>0</v>
      </c>
      <c r="K308" s="62">
        <v>2</v>
      </c>
      <c r="L308" s="62">
        <v>0</v>
      </c>
      <c r="M308" s="62">
        <v>0</v>
      </c>
      <c r="N308" s="62">
        <v>2</v>
      </c>
      <c r="O308" s="68">
        <v>16</v>
      </c>
      <c r="P308" s="62">
        <v>0</v>
      </c>
      <c r="Q308" s="62">
        <v>0</v>
      </c>
      <c r="R308" s="62">
        <v>16</v>
      </c>
      <c r="S308" s="62">
        <v>16</v>
      </c>
      <c r="T308" s="62">
        <v>0</v>
      </c>
      <c r="U308" s="62">
        <v>15</v>
      </c>
      <c r="V308" s="62">
        <v>0</v>
      </c>
      <c r="W308" s="62">
        <v>0</v>
      </c>
      <c r="X308" s="62">
        <v>16</v>
      </c>
      <c r="Y308" s="62"/>
      <c r="Z308" s="62"/>
      <c r="AA308" s="67">
        <f t="shared" si="269"/>
        <v>89</v>
      </c>
      <c r="AB308" s="64">
        <f t="shared" ref="AB308:AC308" si="314">SUMIF($E$14:$N$14,"CO1",E308:N308)+IF(O308&gt;=0,SUMPRODUCT(($O$14:$Z$14="CO1")*(O308:Z308)*MOD(COLUMN($O$14:$Z$14)-COLUMN($O$14)+1,2))+SUMPRODUCT(($P$14:$Z$14="CO1")*(P308:Z308)*MOD(COLUMN($P$14:$Z$14)-COLUMN($P$14)+1,2)))</f>
        <v>37</v>
      </c>
      <c r="AC308" s="64">
        <f t="shared" si="314"/>
        <v>36</v>
      </c>
      <c r="AD308" s="64">
        <f t="shared" si="271"/>
        <v>18</v>
      </c>
      <c r="AE308" s="64">
        <f t="shared" si="272"/>
        <v>0</v>
      </c>
      <c r="AF308" s="64">
        <f t="shared" si="286"/>
        <v>0</v>
      </c>
      <c r="AG308" s="64">
        <f t="shared" si="273"/>
        <v>0</v>
      </c>
      <c r="AH308" s="44">
        <f t="shared" si="274"/>
        <v>91</v>
      </c>
      <c r="AI308" s="65">
        <f t="shared" si="277"/>
        <v>92.5</v>
      </c>
      <c r="AJ308" s="65">
        <f t="shared" si="278"/>
        <v>90</v>
      </c>
      <c r="AK308" s="65">
        <f t="shared" si="275"/>
        <v>90</v>
      </c>
      <c r="AL308" s="65"/>
      <c r="AM308" s="65"/>
      <c r="AN308" s="65"/>
      <c r="AO308" s="40"/>
      <c r="AP308" s="40"/>
      <c r="AQ308" s="40"/>
      <c r="AR308" s="34"/>
      <c r="AS308" s="34"/>
      <c r="AT308" s="34"/>
      <c r="AU308" s="34"/>
      <c r="AV308" s="34"/>
      <c r="AW308" s="34"/>
      <c r="AX308" s="34"/>
      <c r="AY308" s="34"/>
      <c r="AZ308" s="34"/>
      <c r="BA308" s="34"/>
      <c r="BB308" s="34"/>
      <c r="BC308" s="34"/>
      <c r="BD308" s="34"/>
      <c r="BE308" s="34"/>
    </row>
    <row r="309" spans="1:57" ht="30" customHeight="1" x14ac:dyDescent="0.2">
      <c r="A309" s="59">
        <v>293</v>
      </c>
      <c r="B309" s="60">
        <f>'STUDENT NAMELIST'!B297</f>
        <v>211423243386</v>
      </c>
      <c r="C309" s="60" t="str">
        <f>'STUDENT NAMELIST'!C297</f>
        <v>2023PEC AI 393</v>
      </c>
      <c r="D309" s="61" t="str">
        <f>'STUDENT NAMELIST'!D297</f>
        <v>SANJEEV S</v>
      </c>
      <c r="E309" s="62">
        <v>1</v>
      </c>
      <c r="F309" s="62">
        <v>1</v>
      </c>
      <c r="G309" s="62">
        <v>2</v>
      </c>
      <c r="H309" s="62">
        <v>0</v>
      </c>
      <c r="I309" s="62">
        <v>0</v>
      </c>
      <c r="J309" s="62">
        <v>2</v>
      </c>
      <c r="K309" s="62">
        <v>2</v>
      </c>
      <c r="L309" s="62">
        <v>1</v>
      </c>
      <c r="M309" s="62">
        <v>2</v>
      </c>
      <c r="N309" s="62">
        <v>2</v>
      </c>
      <c r="O309" s="68">
        <v>0</v>
      </c>
      <c r="P309" s="62">
        <v>16</v>
      </c>
      <c r="Q309" s="62">
        <v>16</v>
      </c>
      <c r="R309" s="62">
        <v>0</v>
      </c>
      <c r="S309" s="62">
        <v>0</v>
      </c>
      <c r="T309" s="62">
        <v>16</v>
      </c>
      <c r="U309" s="62">
        <v>0</v>
      </c>
      <c r="V309" s="62">
        <v>16</v>
      </c>
      <c r="W309" s="62">
        <v>9</v>
      </c>
      <c r="X309" s="62">
        <v>0</v>
      </c>
      <c r="Y309" s="62"/>
      <c r="Z309" s="62"/>
      <c r="AA309" s="67">
        <f t="shared" si="269"/>
        <v>86</v>
      </c>
      <c r="AB309" s="64">
        <f t="shared" ref="AB309:AC309" si="315">SUMIF($E$14:$N$14,"CO1",E309:N309)+IF(O309&gt;=0,SUMPRODUCT(($O$14:$Z$14="CO1")*(O309:Z309)*MOD(COLUMN($O$14:$Z$14)-COLUMN($O$14)+1,2))+SUMPRODUCT(($P$14:$Z$14="CO1")*(P309:Z309)*MOD(COLUMN($P$14:$Z$14)-COLUMN($P$14)+1,2)))</f>
        <v>36</v>
      </c>
      <c r="AC309" s="64">
        <f t="shared" si="315"/>
        <v>35</v>
      </c>
      <c r="AD309" s="64">
        <f t="shared" si="271"/>
        <v>13</v>
      </c>
      <c r="AE309" s="64">
        <f t="shared" si="272"/>
        <v>0</v>
      </c>
      <c r="AF309" s="64">
        <f t="shared" si="286"/>
        <v>0</v>
      </c>
      <c r="AG309" s="64">
        <f t="shared" si="273"/>
        <v>0</v>
      </c>
      <c r="AH309" s="44">
        <f t="shared" si="274"/>
        <v>84</v>
      </c>
      <c r="AI309" s="65">
        <f t="shared" si="277"/>
        <v>90</v>
      </c>
      <c r="AJ309" s="65">
        <f t="shared" si="278"/>
        <v>87.5</v>
      </c>
      <c r="AK309" s="65">
        <f t="shared" si="275"/>
        <v>65</v>
      </c>
      <c r="AL309" s="65"/>
      <c r="AM309" s="65"/>
      <c r="AN309" s="65"/>
      <c r="AO309" s="40"/>
      <c r="AP309" s="40"/>
      <c r="AQ309" s="40"/>
      <c r="AR309" s="34"/>
      <c r="AS309" s="34"/>
      <c r="AT309" s="34"/>
      <c r="AU309" s="34"/>
      <c r="AV309" s="34"/>
      <c r="AW309" s="34"/>
      <c r="AX309" s="34"/>
      <c r="AY309" s="34"/>
      <c r="AZ309" s="34"/>
      <c r="BA309" s="34"/>
      <c r="BB309" s="34"/>
      <c r="BC309" s="34"/>
      <c r="BD309" s="34"/>
      <c r="BE309" s="34"/>
    </row>
    <row r="310" spans="1:57" ht="30" customHeight="1" x14ac:dyDescent="0.2">
      <c r="A310" s="59">
        <v>294</v>
      </c>
      <c r="B310" s="60">
        <f>'STUDENT NAMELIST'!B298</f>
        <v>211423243388</v>
      </c>
      <c r="C310" s="60" t="str">
        <f>'STUDENT NAMELIST'!C298</f>
        <v>2023PEC AI 394</v>
      </c>
      <c r="D310" s="61" t="str">
        <f>'STUDENT NAMELIST'!D298</f>
        <v>SANTHOSH D</v>
      </c>
      <c r="E310" s="62">
        <v>0</v>
      </c>
      <c r="F310" s="62">
        <v>1</v>
      </c>
      <c r="G310" s="62">
        <v>0</v>
      </c>
      <c r="H310" s="62">
        <v>2</v>
      </c>
      <c r="I310" s="62">
        <v>2</v>
      </c>
      <c r="J310" s="62">
        <v>0</v>
      </c>
      <c r="K310" s="62">
        <v>0</v>
      </c>
      <c r="L310" s="62">
        <v>1</v>
      </c>
      <c r="M310" s="62">
        <v>1</v>
      </c>
      <c r="N310" s="62">
        <v>0</v>
      </c>
      <c r="O310" s="68">
        <v>16</v>
      </c>
      <c r="P310" s="62">
        <v>0</v>
      </c>
      <c r="Q310" s="62">
        <v>0</v>
      </c>
      <c r="R310" s="62">
        <v>16</v>
      </c>
      <c r="S310" s="62">
        <v>13</v>
      </c>
      <c r="T310" s="62">
        <v>0</v>
      </c>
      <c r="U310" s="62">
        <v>16</v>
      </c>
      <c r="V310" s="62">
        <v>0</v>
      </c>
      <c r="W310" s="62">
        <v>0</v>
      </c>
      <c r="X310" s="62">
        <v>9</v>
      </c>
      <c r="Y310" s="62"/>
      <c r="Z310" s="62"/>
      <c r="AA310" s="67">
        <f t="shared" si="269"/>
        <v>77</v>
      </c>
      <c r="AB310" s="64">
        <f t="shared" ref="AB310:AC310" si="316">SUMIF($E$14:$N$14,"CO1",E310:N310)+IF(O310&gt;=0,SUMPRODUCT(($O$14:$Z$14="CO1")*(O310:Z310)*MOD(COLUMN($O$14:$Z$14)-COLUMN($O$14)+1,2))+SUMPRODUCT(($P$14:$Z$14="CO1")*(P310:Z310)*MOD(COLUMN($P$14:$Z$14)-COLUMN($P$14)+1,2)))</f>
        <v>35</v>
      </c>
      <c r="AC310" s="64">
        <f t="shared" si="316"/>
        <v>34</v>
      </c>
      <c r="AD310" s="64">
        <f t="shared" si="271"/>
        <v>10</v>
      </c>
      <c r="AE310" s="64">
        <f t="shared" si="272"/>
        <v>0</v>
      </c>
      <c r="AF310" s="64">
        <f t="shared" si="286"/>
        <v>0</v>
      </c>
      <c r="AG310" s="64">
        <f t="shared" si="273"/>
        <v>0</v>
      </c>
      <c r="AH310" s="44">
        <f t="shared" si="274"/>
        <v>79</v>
      </c>
      <c r="AI310" s="65">
        <f t="shared" si="277"/>
        <v>87.5</v>
      </c>
      <c r="AJ310" s="65">
        <f t="shared" si="278"/>
        <v>85</v>
      </c>
      <c r="AK310" s="65">
        <f t="shared" si="275"/>
        <v>50</v>
      </c>
      <c r="AL310" s="65"/>
      <c r="AM310" s="65"/>
      <c r="AN310" s="65"/>
      <c r="AO310" s="40"/>
      <c r="AP310" s="40"/>
      <c r="AQ310" s="40"/>
      <c r="AR310" s="34"/>
      <c r="AS310" s="34"/>
      <c r="AT310" s="34"/>
      <c r="AU310" s="34"/>
      <c r="AV310" s="34"/>
      <c r="AW310" s="34"/>
      <c r="AX310" s="34"/>
      <c r="AY310" s="34"/>
      <c r="AZ310" s="34"/>
      <c r="BA310" s="34"/>
      <c r="BB310" s="34"/>
      <c r="BC310" s="34"/>
      <c r="BD310" s="34"/>
      <c r="BE310" s="34"/>
    </row>
    <row r="311" spans="1:57" ht="30" customHeight="1" x14ac:dyDescent="0.2">
      <c r="A311" s="59">
        <v>295</v>
      </c>
      <c r="B311" s="60">
        <f>'STUDENT NAMELIST'!B299</f>
        <v>211423243389</v>
      </c>
      <c r="C311" s="60" t="str">
        <f>'STUDENT NAMELIST'!C299</f>
        <v>2023PEC AI 395</v>
      </c>
      <c r="D311" s="61" t="str">
        <f>'STUDENT NAMELIST'!D299</f>
        <v>SANTHOSH KUMAR M</v>
      </c>
      <c r="E311" s="62">
        <v>1</v>
      </c>
      <c r="F311" s="62">
        <v>1</v>
      </c>
      <c r="G311" s="62">
        <v>2</v>
      </c>
      <c r="H311" s="62">
        <v>0</v>
      </c>
      <c r="I311" s="62">
        <v>2</v>
      </c>
      <c r="J311" s="62">
        <v>0</v>
      </c>
      <c r="K311" s="62">
        <v>0</v>
      </c>
      <c r="L311" s="62">
        <v>2</v>
      </c>
      <c r="M311" s="62">
        <v>0</v>
      </c>
      <c r="N311" s="62">
        <v>1</v>
      </c>
      <c r="O311" s="68">
        <v>16</v>
      </c>
      <c r="P311" s="62">
        <v>0</v>
      </c>
      <c r="Q311" s="62">
        <v>0</v>
      </c>
      <c r="R311" s="62">
        <v>16</v>
      </c>
      <c r="S311" s="62">
        <v>16</v>
      </c>
      <c r="T311" s="62">
        <v>0</v>
      </c>
      <c r="U311" s="62">
        <v>15</v>
      </c>
      <c r="V311" s="62">
        <v>0</v>
      </c>
      <c r="W311" s="62">
        <v>0</v>
      </c>
      <c r="X311" s="62">
        <v>16</v>
      </c>
      <c r="Y311" s="62"/>
      <c r="Z311" s="62"/>
      <c r="AA311" s="67">
        <f t="shared" si="269"/>
        <v>88</v>
      </c>
      <c r="AB311" s="64">
        <f t="shared" ref="AB311:AC311" si="317">SUMIF($E$14:$N$14,"CO1",E311:N311)+IF(O311&gt;=0,SUMPRODUCT(($O$14:$Z$14="CO1")*(O311:Z311)*MOD(COLUMN($O$14:$Z$14)-COLUMN($O$14)+1,2))+SUMPRODUCT(($P$14:$Z$14="CO1")*(P311:Z311)*MOD(COLUMN($P$14:$Z$14)-COLUMN($P$14)+1,2)))</f>
        <v>36</v>
      </c>
      <c r="AC311" s="64">
        <f t="shared" si="317"/>
        <v>37</v>
      </c>
      <c r="AD311" s="64">
        <f t="shared" si="271"/>
        <v>17</v>
      </c>
      <c r="AE311" s="64">
        <f t="shared" si="272"/>
        <v>0</v>
      </c>
      <c r="AF311" s="64">
        <f t="shared" si="286"/>
        <v>0</v>
      </c>
      <c r="AG311" s="64">
        <f t="shared" si="273"/>
        <v>0</v>
      </c>
      <c r="AH311" s="44">
        <f t="shared" si="274"/>
        <v>90</v>
      </c>
      <c r="AI311" s="65">
        <f t="shared" si="277"/>
        <v>90</v>
      </c>
      <c r="AJ311" s="65">
        <f t="shared" si="278"/>
        <v>92.5</v>
      </c>
      <c r="AK311" s="65">
        <f t="shared" si="275"/>
        <v>85</v>
      </c>
      <c r="AL311" s="65"/>
      <c r="AM311" s="65"/>
      <c r="AN311" s="65"/>
      <c r="AO311" s="40"/>
      <c r="AP311" s="40"/>
      <c r="AQ311" s="40"/>
      <c r="AR311" s="34"/>
      <c r="AS311" s="34"/>
      <c r="AT311" s="34"/>
      <c r="AU311" s="34"/>
      <c r="AV311" s="34"/>
      <c r="AW311" s="34"/>
      <c r="AX311" s="34"/>
      <c r="AY311" s="34"/>
      <c r="AZ311" s="34"/>
      <c r="BA311" s="34"/>
      <c r="BB311" s="34"/>
      <c r="BC311" s="34"/>
      <c r="BD311" s="34"/>
      <c r="BE311" s="34"/>
    </row>
    <row r="312" spans="1:57" ht="30" customHeight="1" x14ac:dyDescent="0.2">
      <c r="A312" s="59">
        <v>296</v>
      </c>
      <c r="B312" s="60">
        <f>'STUDENT NAMELIST'!B300</f>
        <v>211423243390</v>
      </c>
      <c r="C312" s="60" t="str">
        <f>'STUDENT NAMELIST'!C300</f>
        <v>2023PEC AI 396</v>
      </c>
      <c r="D312" s="61" t="str">
        <f>'STUDENT NAMELIST'!D300</f>
        <v>SANTHOSH M</v>
      </c>
      <c r="E312" s="62">
        <v>2</v>
      </c>
      <c r="F312" s="62">
        <v>0</v>
      </c>
      <c r="G312" s="62">
        <v>0</v>
      </c>
      <c r="H312" s="62">
        <v>2</v>
      </c>
      <c r="I312" s="62">
        <v>2</v>
      </c>
      <c r="J312" s="62">
        <v>2</v>
      </c>
      <c r="K312" s="62">
        <v>0</v>
      </c>
      <c r="L312" s="62">
        <v>2</v>
      </c>
      <c r="M312" s="62">
        <v>2</v>
      </c>
      <c r="N312" s="62">
        <v>0</v>
      </c>
      <c r="O312" s="68">
        <v>0</v>
      </c>
      <c r="P312" s="62">
        <v>16</v>
      </c>
      <c r="Q312" s="62">
        <v>16</v>
      </c>
      <c r="R312" s="62">
        <v>0</v>
      </c>
      <c r="S312" s="62">
        <v>0</v>
      </c>
      <c r="T312" s="62">
        <v>16</v>
      </c>
      <c r="U312" s="62">
        <v>0</v>
      </c>
      <c r="V312" s="62">
        <v>16</v>
      </c>
      <c r="W312" s="62">
        <v>9</v>
      </c>
      <c r="X312" s="62">
        <v>0</v>
      </c>
      <c r="Y312" s="62"/>
      <c r="Z312" s="62"/>
      <c r="AA312" s="67">
        <f t="shared" si="269"/>
        <v>85</v>
      </c>
      <c r="AB312" s="64">
        <f t="shared" ref="AB312:AC312" si="318">SUMIF($E$14:$N$14,"CO1",E312:N312)+IF(O312&gt;=0,SUMPRODUCT(($O$14:$Z$14="CO1")*(O312:Z312)*MOD(COLUMN($O$14:$Z$14)-COLUMN($O$14)+1,2))+SUMPRODUCT(($P$14:$Z$14="CO1")*(P312:Z312)*MOD(COLUMN($P$14:$Z$14)-COLUMN($P$14)+1,2)))</f>
        <v>36</v>
      </c>
      <c r="AC312" s="64">
        <f t="shared" si="318"/>
        <v>36</v>
      </c>
      <c r="AD312" s="64">
        <f t="shared" si="271"/>
        <v>11</v>
      </c>
      <c r="AE312" s="64">
        <f t="shared" si="272"/>
        <v>0</v>
      </c>
      <c r="AF312" s="64">
        <f t="shared" si="286"/>
        <v>0</v>
      </c>
      <c r="AG312" s="64">
        <f t="shared" si="273"/>
        <v>0</v>
      </c>
      <c r="AH312" s="44">
        <f t="shared" si="274"/>
        <v>83</v>
      </c>
      <c r="AI312" s="65">
        <f t="shared" si="277"/>
        <v>90</v>
      </c>
      <c r="AJ312" s="65">
        <f t="shared" si="278"/>
        <v>90</v>
      </c>
      <c r="AK312" s="65">
        <f t="shared" si="275"/>
        <v>55.000000000000007</v>
      </c>
      <c r="AL312" s="65"/>
      <c r="AM312" s="65"/>
      <c r="AN312" s="65"/>
      <c r="AO312" s="40"/>
      <c r="AP312" s="40"/>
      <c r="AQ312" s="40"/>
      <c r="AR312" s="34"/>
      <c r="AS312" s="34"/>
      <c r="AT312" s="34"/>
      <c r="AU312" s="34"/>
      <c r="AV312" s="34"/>
      <c r="AW312" s="34"/>
      <c r="AX312" s="34"/>
      <c r="AY312" s="34"/>
      <c r="AZ312" s="34"/>
      <c r="BA312" s="34"/>
      <c r="BB312" s="34"/>
      <c r="BC312" s="34"/>
      <c r="BD312" s="34"/>
      <c r="BE312" s="34"/>
    </row>
    <row r="313" spans="1:57" ht="30" customHeight="1" x14ac:dyDescent="0.2">
      <c r="A313" s="59">
        <v>298</v>
      </c>
      <c r="B313" s="60">
        <f>'STUDENT NAMELIST'!B301</f>
        <v>211423243391</v>
      </c>
      <c r="C313" s="60" t="str">
        <f>'STUDENT NAMELIST'!C301</f>
        <v>2023PEC AI 397</v>
      </c>
      <c r="D313" s="61" t="str">
        <f>'STUDENT NAMELIST'!D301</f>
        <v>SANTHOSH V</v>
      </c>
      <c r="E313" s="62">
        <v>1</v>
      </c>
      <c r="F313" s="62">
        <v>0</v>
      </c>
      <c r="G313" s="62">
        <v>0</v>
      </c>
      <c r="H313" s="62">
        <v>2</v>
      </c>
      <c r="I313" s="62">
        <v>0</v>
      </c>
      <c r="J313" s="62">
        <v>2</v>
      </c>
      <c r="K313" s="62">
        <v>1</v>
      </c>
      <c r="L313" s="62">
        <v>0</v>
      </c>
      <c r="M313" s="62">
        <v>1</v>
      </c>
      <c r="N313" s="62">
        <v>1</v>
      </c>
      <c r="O313" s="68">
        <v>0</v>
      </c>
      <c r="P313" s="62">
        <v>14</v>
      </c>
      <c r="Q313" s="62">
        <v>14</v>
      </c>
      <c r="R313" s="62">
        <v>0</v>
      </c>
      <c r="S313" s="62">
        <v>0</v>
      </c>
      <c r="T313" s="62">
        <v>16</v>
      </c>
      <c r="U313" s="62">
        <v>0</v>
      </c>
      <c r="V313" s="62">
        <v>9</v>
      </c>
      <c r="W313" s="62">
        <v>15</v>
      </c>
      <c r="X313" s="62">
        <v>0</v>
      </c>
      <c r="Y313" s="62"/>
      <c r="Z313" s="62"/>
      <c r="AA313" s="67">
        <f t="shared" si="269"/>
        <v>76</v>
      </c>
      <c r="AB313" s="64">
        <f t="shared" ref="AB313:AC313" si="319">SUMIF($E$14:$N$14,"CO1",E313:N313)+IF(O313&gt;=0,SUMPRODUCT(($O$14:$Z$14="CO1")*(O313:Z313)*MOD(COLUMN($O$14:$Z$14)-COLUMN($O$14)+1,2))+SUMPRODUCT(($P$14:$Z$14="CO1")*(P313:Z313)*MOD(COLUMN($P$14:$Z$14)-COLUMN($P$14)+1,2)))</f>
        <v>31</v>
      </c>
      <c r="AC313" s="64">
        <f t="shared" si="319"/>
        <v>30</v>
      </c>
      <c r="AD313" s="64">
        <f t="shared" si="271"/>
        <v>17</v>
      </c>
      <c r="AE313" s="64">
        <f t="shared" si="272"/>
        <v>0</v>
      </c>
      <c r="AF313" s="64">
        <f t="shared" si="286"/>
        <v>0</v>
      </c>
      <c r="AG313" s="64">
        <f t="shared" si="273"/>
        <v>0</v>
      </c>
      <c r="AH313" s="44">
        <f t="shared" si="274"/>
        <v>78</v>
      </c>
      <c r="AI313" s="65">
        <f t="shared" si="277"/>
        <v>77.5</v>
      </c>
      <c r="AJ313" s="65">
        <f t="shared" si="278"/>
        <v>75</v>
      </c>
      <c r="AK313" s="65">
        <f t="shared" si="275"/>
        <v>85</v>
      </c>
      <c r="AL313" s="65"/>
      <c r="AM313" s="65"/>
      <c r="AN313" s="65"/>
      <c r="AO313" s="40"/>
      <c r="AP313" s="40"/>
      <c r="AQ313" s="40"/>
      <c r="AR313" s="34"/>
      <c r="AS313" s="34"/>
      <c r="AT313" s="34"/>
      <c r="AU313" s="34"/>
      <c r="AV313" s="34"/>
      <c r="AW313" s="34"/>
      <c r="AX313" s="34"/>
      <c r="AY313" s="34"/>
      <c r="AZ313" s="34"/>
      <c r="BA313" s="34"/>
      <c r="BB313" s="34"/>
      <c r="BC313" s="34"/>
      <c r="BD313" s="34"/>
      <c r="BE313" s="34"/>
    </row>
    <row r="314" spans="1:57" ht="30" customHeight="1" x14ac:dyDescent="0.2">
      <c r="A314" s="59">
        <v>298</v>
      </c>
      <c r="B314" s="60">
        <f>'STUDENT NAMELIST'!B302</f>
        <v>211423243392</v>
      </c>
      <c r="C314" s="60" t="str">
        <f>'STUDENT NAMELIST'!C302</f>
        <v>2023PEC AI 398</v>
      </c>
      <c r="D314" s="61" t="str">
        <f>'STUDENT NAMELIST'!D302</f>
        <v>SANTHOSH V</v>
      </c>
      <c r="E314" s="62">
        <v>0</v>
      </c>
      <c r="F314" s="62">
        <v>1</v>
      </c>
      <c r="G314" s="62">
        <v>0</v>
      </c>
      <c r="H314" s="62">
        <v>2</v>
      </c>
      <c r="I314" s="62">
        <v>0</v>
      </c>
      <c r="J314" s="62">
        <v>1</v>
      </c>
      <c r="K314" s="62">
        <v>0</v>
      </c>
      <c r="L314" s="62">
        <v>1</v>
      </c>
      <c r="M314" s="62">
        <v>2</v>
      </c>
      <c r="N314" s="62">
        <v>1</v>
      </c>
      <c r="O314" s="68">
        <v>8</v>
      </c>
      <c r="P314" s="62">
        <v>0</v>
      </c>
      <c r="Q314" s="62">
        <v>0</v>
      </c>
      <c r="R314" s="62">
        <v>8</v>
      </c>
      <c r="S314" s="62">
        <v>8</v>
      </c>
      <c r="T314" s="62">
        <v>0</v>
      </c>
      <c r="U314" s="62">
        <v>8</v>
      </c>
      <c r="V314" s="62">
        <v>0</v>
      </c>
      <c r="W314" s="62">
        <v>0</v>
      </c>
      <c r="X314" s="62">
        <v>2</v>
      </c>
      <c r="Y314" s="62"/>
      <c r="Z314" s="62"/>
      <c r="AA314" s="67">
        <f t="shared" si="269"/>
        <v>42</v>
      </c>
      <c r="AB314" s="64">
        <f t="shared" ref="AB314:AC314" si="320">SUMIF($E$14:$N$14,"CO1",E314:N314)+IF(O314&gt;=0,SUMPRODUCT(($O$14:$Z$14="CO1")*(O314:Z314)*MOD(COLUMN($O$14:$Z$14)-COLUMN($O$14)+1,2))+SUMPRODUCT(($P$14:$Z$14="CO1")*(P314:Z314)*MOD(COLUMN($P$14:$Z$14)-COLUMN($P$14)+1,2)))</f>
        <v>19</v>
      </c>
      <c r="AC314" s="64">
        <f t="shared" si="320"/>
        <v>19</v>
      </c>
      <c r="AD314" s="64">
        <f t="shared" si="271"/>
        <v>5</v>
      </c>
      <c r="AE314" s="64">
        <f t="shared" si="272"/>
        <v>0</v>
      </c>
      <c r="AF314" s="64">
        <f t="shared" si="286"/>
        <v>0</v>
      </c>
      <c r="AG314" s="64">
        <f t="shared" si="273"/>
        <v>0</v>
      </c>
      <c r="AH314" s="44">
        <f t="shared" si="274"/>
        <v>43</v>
      </c>
      <c r="AI314" s="65">
        <f t="shared" si="277"/>
        <v>47.5</v>
      </c>
      <c r="AJ314" s="65">
        <f t="shared" si="278"/>
        <v>47.5</v>
      </c>
      <c r="AK314" s="65">
        <f t="shared" si="275"/>
        <v>25</v>
      </c>
      <c r="AL314" s="65"/>
      <c r="AM314" s="65"/>
      <c r="AN314" s="65"/>
      <c r="AO314" s="40"/>
      <c r="AP314" s="40"/>
      <c r="AQ314" s="40"/>
      <c r="AR314" s="34"/>
      <c r="AS314" s="34"/>
      <c r="AT314" s="34"/>
      <c r="AU314" s="34"/>
      <c r="AV314" s="34"/>
      <c r="AW314" s="34"/>
      <c r="AX314" s="34"/>
      <c r="AY314" s="34"/>
      <c r="AZ314" s="34"/>
      <c r="BA314" s="34"/>
      <c r="BB314" s="34"/>
      <c r="BC314" s="34"/>
      <c r="BD314" s="34"/>
      <c r="BE314" s="34"/>
    </row>
    <row r="315" spans="1:57" ht="30" customHeight="1" x14ac:dyDescent="0.2">
      <c r="A315" s="59">
        <v>299</v>
      </c>
      <c r="B315" s="60">
        <f>'STUDENT NAMELIST'!B303</f>
        <v>211423243394</v>
      </c>
      <c r="C315" s="60" t="str">
        <f>'STUDENT NAMELIST'!C303</f>
        <v>2023PEC AI 399</v>
      </c>
      <c r="D315" s="61" t="str">
        <f>'STUDENT NAMELIST'!D303</f>
        <v>SARAVANAN M</v>
      </c>
      <c r="E315" s="62">
        <v>2</v>
      </c>
      <c r="F315" s="62">
        <v>1</v>
      </c>
      <c r="G315" s="62">
        <v>2</v>
      </c>
      <c r="H315" s="62">
        <v>1</v>
      </c>
      <c r="I315" s="62">
        <v>2</v>
      </c>
      <c r="J315" s="62">
        <v>1</v>
      </c>
      <c r="K315" s="62">
        <v>2</v>
      </c>
      <c r="L315" s="62">
        <v>2</v>
      </c>
      <c r="M315" s="62">
        <v>0</v>
      </c>
      <c r="N315" s="62">
        <v>2</v>
      </c>
      <c r="O315" s="68">
        <v>8</v>
      </c>
      <c r="P315" s="62">
        <v>0</v>
      </c>
      <c r="Q315" s="62">
        <v>0</v>
      </c>
      <c r="R315" s="62">
        <v>15</v>
      </c>
      <c r="S315" s="62">
        <v>16</v>
      </c>
      <c r="T315" s="62">
        <v>0</v>
      </c>
      <c r="U315" s="62">
        <v>16</v>
      </c>
      <c r="V315" s="62">
        <v>0</v>
      </c>
      <c r="W315" s="62">
        <v>0</v>
      </c>
      <c r="X315" s="62">
        <v>16</v>
      </c>
      <c r="Y315" s="62"/>
      <c r="Z315" s="62"/>
      <c r="AA315" s="67">
        <f t="shared" si="269"/>
        <v>86</v>
      </c>
      <c r="AB315" s="64">
        <f t="shared" ref="AB315:AC315" si="321">SUMIF($E$14:$N$14,"CO1",E315:N315)+IF(O315&gt;=0,SUMPRODUCT(($O$14:$Z$14="CO1")*(O315:Z315)*MOD(COLUMN($O$14:$Z$14)-COLUMN($O$14)+1,2))+SUMPRODUCT(($P$14:$Z$14="CO1")*(P315:Z315)*MOD(COLUMN($P$14:$Z$14)-COLUMN($P$14)+1,2)))</f>
        <v>29</v>
      </c>
      <c r="AC315" s="64">
        <f t="shared" si="321"/>
        <v>37</v>
      </c>
      <c r="AD315" s="64">
        <f t="shared" si="271"/>
        <v>18</v>
      </c>
      <c r="AE315" s="64">
        <f t="shared" si="272"/>
        <v>0</v>
      </c>
      <c r="AF315" s="64">
        <f t="shared" si="286"/>
        <v>0</v>
      </c>
      <c r="AG315" s="64">
        <f t="shared" si="273"/>
        <v>0</v>
      </c>
      <c r="AH315" s="44">
        <f t="shared" si="274"/>
        <v>84</v>
      </c>
      <c r="AI315" s="65">
        <f t="shared" si="277"/>
        <v>72.5</v>
      </c>
      <c r="AJ315" s="65">
        <f t="shared" si="278"/>
        <v>92.5</v>
      </c>
      <c r="AK315" s="65">
        <f t="shared" si="275"/>
        <v>90</v>
      </c>
      <c r="AL315" s="65"/>
      <c r="AM315" s="65"/>
      <c r="AN315" s="65"/>
      <c r="AO315" s="40"/>
      <c r="AP315" s="40"/>
      <c r="AQ315" s="40"/>
      <c r="AR315" s="34"/>
      <c r="AS315" s="34"/>
      <c r="AT315" s="34"/>
      <c r="AU315" s="34"/>
      <c r="AV315" s="34"/>
      <c r="AW315" s="34"/>
      <c r="AX315" s="34"/>
      <c r="AY315" s="34"/>
      <c r="AZ315" s="34"/>
      <c r="BA315" s="34"/>
      <c r="BB315" s="34"/>
      <c r="BC315" s="34"/>
      <c r="BD315" s="34"/>
      <c r="BE315" s="34"/>
    </row>
    <row r="316" spans="1:57" ht="30" customHeight="1" x14ac:dyDescent="0.2">
      <c r="A316" s="59">
        <v>300</v>
      </c>
      <c r="B316" s="60">
        <f>'STUDENT NAMELIST'!B304</f>
        <v>211423243395</v>
      </c>
      <c r="C316" s="60" t="str">
        <f>'STUDENT NAMELIST'!C304</f>
        <v>2023PEC AI 400</v>
      </c>
      <c r="D316" s="61" t="str">
        <f>'STUDENT NAMELIST'!D304</f>
        <v>SARAVANAN N</v>
      </c>
      <c r="E316" s="62">
        <v>1</v>
      </c>
      <c r="F316" s="62">
        <v>1</v>
      </c>
      <c r="G316" s="62">
        <v>0</v>
      </c>
      <c r="H316" s="62">
        <v>1</v>
      </c>
      <c r="I316" s="62">
        <v>0</v>
      </c>
      <c r="J316" s="62">
        <v>0</v>
      </c>
      <c r="K316" s="62">
        <v>2</v>
      </c>
      <c r="L316" s="62">
        <v>0</v>
      </c>
      <c r="M316" s="62">
        <v>0</v>
      </c>
      <c r="N316" s="62">
        <v>1</v>
      </c>
      <c r="O316" s="68">
        <v>0</v>
      </c>
      <c r="P316" s="62">
        <v>16</v>
      </c>
      <c r="Q316" s="62">
        <v>10</v>
      </c>
      <c r="R316" s="62">
        <v>0</v>
      </c>
      <c r="S316" s="62">
        <v>0</v>
      </c>
      <c r="T316" s="62">
        <v>15</v>
      </c>
      <c r="U316" s="62">
        <v>0</v>
      </c>
      <c r="V316" s="62">
        <v>10</v>
      </c>
      <c r="W316" s="62">
        <v>15</v>
      </c>
      <c r="X316" s="62">
        <v>0</v>
      </c>
      <c r="Y316" s="62"/>
      <c r="Z316" s="62"/>
      <c r="AA316" s="67">
        <f t="shared" si="269"/>
        <v>72</v>
      </c>
      <c r="AB316" s="64">
        <f t="shared" ref="AB316:AC316" si="322">SUMIF($E$14:$N$14,"CO1",E316:N316)+IF(O316&gt;=0,SUMPRODUCT(($O$14:$Z$14="CO1")*(O316:Z316)*MOD(COLUMN($O$14:$Z$14)-COLUMN($O$14)+1,2))+SUMPRODUCT(($P$14:$Z$14="CO1")*(P316:Z316)*MOD(COLUMN($P$14:$Z$14)-COLUMN($P$14)+1,2)))</f>
        <v>29</v>
      </c>
      <c r="AC316" s="64">
        <f t="shared" si="322"/>
        <v>28</v>
      </c>
      <c r="AD316" s="64">
        <f t="shared" si="271"/>
        <v>16</v>
      </c>
      <c r="AE316" s="64">
        <f t="shared" si="272"/>
        <v>0</v>
      </c>
      <c r="AF316" s="64">
        <f t="shared" si="286"/>
        <v>0</v>
      </c>
      <c r="AG316" s="64">
        <f t="shared" si="273"/>
        <v>0</v>
      </c>
      <c r="AH316" s="44">
        <f t="shared" si="274"/>
        <v>73</v>
      </c>
      <c r="AI316" s="65">
        <f t="shared" si="277"/>
        <v>72.5</v>
      </c>
      <c r="AJ316" s="65">
        <f t="shared" si="278"/>
        <v>70</v>
      </c>
      <c r="AK316" s="65">
        <f t="shared" si="275"/>
        <v>80</v>
      </c>
      <c r="AL316" s="65"/>
      <c r="AM316" s="65"/>
      <c r="AN316" s="65"/>
      <c r="AO316" s="40"/>
      <c r="AP316" s="40"/>
      <c r="AQ316" s="40"/>
      <c r="AR316" s="34"/>
      <c r="AS316" s="34"/>
      <c r="AT316" s="34"/>
      <c r="AU316" s="34"/>
      <c r="AV316" s="34"/>
      <c r="AW316" s="34"/>
      <c r="AX316" s="34"/>
      <c r="AY316" s="34"/>
      <c r="AZ316" s="34"/>
      <c r="BA316" s="34"/>
      <c r="BB316" s="34"/>
      <c r="BC316" s="34"/>
      <c r="BD316" s="34"/>
      <c r="BE316" s="34"/>
    </row>
    <row r="317" spans="1:57" ht="30" customHeight="1" x14ac:dyDescent="0.2">
      <c r="A317" s="59">
        <v>301</v>
      </c>
      <c r="B317" s="60">
        <f>'STUDENT NAMELIST'!B305</f>
        <v>211423243396</v>
      </c>
      <c r="C317" s="60" t="str">
        <f>'STUDENT NAMELIST'!C305</f>
        <v>2023PEC AI 401</v>
      </c>
      <c r="D317" s="61" t="str">
        <f>'STUDENT NAMELIST'!D305</f>
        <v>SARAVANAN P</v>
      </c>
      <c r="E317" s="62">
        <v>1</v>
      </c>
      <c r="F317" s="62">
        <v>2</v>
      </c>
      <c r="G317" s="62">
        <v>0</v>
      </c>
      <c r="H317" s="62">
        <v>0</v>
      </c>
      <c r="I317" s="62">
        <v>1</v>
      </c>
      <c r="J317" s="62">
        <v>1</v>
      </c>
      <c r="K317" s="62">
        <v>1</v>
      </c>
      <c r="L317" s="62">
        <v>2</v>
      </c>
      <c r="M317" s="62">
        <v>1</v>
      </c>
      <c r="N317" s="62">
        <v>1</v>
      </c>
      <c r="O317" s="68">
        <v>10</v>
      </c>
      <c r="P317" s="62">
        <v>0</v>
      </c>
      <c r="Q317" s="62">
        <v>0</v>
      </c>
      <c r="R317" s="62">
        <v>10</v>
      </c>
      <c r="S317" s="62">
        <v>16</v>
      </c>
      <c r="T317" s="62">
        <v>0</v>
      </c>
      <c r="U317" s="62">
        <v>10</v>
      </c>
      <c r="V317" s="62">
        <v>0</v>
      </c>
      <c r="W317" s="62">
        <v>0</v>
      </c>
      <c r="X317" s="62">
        <v>16</v>
      </c>
      <c r="Y317" s="62"/>
      <c r="Z317" s="62"/>
      <c r="AA317" s="67">
        <f t="shared" si="269"/>
        <v>72</v>
      </c>
      <c r="AB317" s="64">
        <f t="shared" ref="AB317:AC317" si="323">SUMIF($E$14:$N$14,"CO1",E317:N317)+IF(O317&gt;=0,SUMPRODUCT(($O$14:$Z$14="CO1")*(O317:Z317)*MOD(COLUMN($O$14:$Z$14)-COLUMN($O$14)+1,2))+SUMPRODUCT(($P$14:$Z$14="CO1")*(P317:Z317)*MOD(COLUMN($P$14:$Z$14)-COLUMN($P$14)+1,2)))</f>
        <v>23</v>
      </c>
      <c r="AC317" s="64">
        <f t="shared" si="323"/>
        <v>29</v>
      </c>
      <c r="AD317" s="64">
        <f t="shared" si="271"/>
        <v>18</v>
      </c>
      <c r="AE317" s="64">
        <f t="shared" si="272"/>
        <v>0</v>
      </c>
      <c r="AF317" s="64">
        <f t="shared" si="286"/>
        <v>0</v>
      </c>
      <c r="AG317" s="64">
        <f t="shared" si="273"/>
        <v>0</v>
      </c>
      <c r="AH317" s="44">
        <f t="shared" si="274"/>
        <v>70</v>
      </c>
      <c r="AI317" s="65">
        <f t="shared" si="277"/>
        <v>57.499999999999993</v>
      </c>
      <c r="AJ317" s="65">
        <f t="shared" si="278"/>
        <v>72.5</v>
      </c>
      <c r="AK317" s="65">
        <f t="shared" si="275"/>
        <v>90</v>
      </c>
      <c r="AL317" s="65"/>
      <c r="AM317" s="65"/>
      <c r="AN317" s="65"/>
      <c r="AO317" s="40"/>
      <c r="AP317" s="40"/>
      <c r="AQ317" s="40"/>
      <c r="AR317" s="34"/>
      <c r="AS317" s="34"/>
      <c r="AT317" s="34"/>
      <c r="AU317" s="34"/>
      <c r="AV317" s="34"/>
      <c r="AW317" s="34"/>
      <c r="AX317" s="34"/>
      <c r="AY317" s="34"/>
      <c r="AZ317" s="34"/>
      <c r="BA317" s="34"/>
      <c r="BB317" s="34"/>
      <c r="BC317" s="34"/>
      <c r="BD317" s="34"/>
      <c r="BE317" s="34"/>
    </row>
    <row r="318" spans="1:57" ht="30" customHeight="1" x14ac:dyDescent="0.2">
      <c r="A318" s="59">
        <v>302</v>
      </c>
      <c r="B318" s="60">
        <f>'STUDENT NAMELIST'!B306</f>
        <v>211423243397</v>
      </c>
      <c r="C318" s="60" t="str">
        <f>'STUDENT NAMELIST'!C306</f>
        <v>2023PEC AI 402</v>
      </c>
      <c r="D318" s="61" t="str">
        <f>'STUDENT NAMELIST'!D306</f>
        <v>SARVESHWARAN C</v>
      </c>
      <c r="E318" s="62">
        <v>2</v>
      </c>
      <c r="F318" s="62">
        <v>1</v>
      </c>
      <c r="G318" s="62">
        <v>2</v>
      </c>
      <c r="H318" s="62">
        <v>0</v>
      </c>
      <c r="I318" s="62">
        <v>2</v>
      </c>
      <c r="J318" s="62">
        <v>2</v>
      </c>
      <c r="K318" s="62">
        <v>0</v>
      </c>
      <c r="L318" s="62">
        <v>0</v>
      </c>
      <c r="M318" s="62">
        <v>2</v>
      </c>
      <c r="N318" s="62">
        <v>1</v>
      </c>
      <c r="O318" s="68">
        <v>0</v>
      </c>
      <c r="P318" s="62">
        <v>15</v>
      </c>
      <c r="Q318" s="62">
        <v>15</v>
      </c>
      <c r="R318" s="62">
        <v>0</v>
      </c>
      <c r="S318" s="62">
        <v>0</v>
      </c>
      <c r="T318" s="62">
        <v>15</v>
      </c>
      <c r="U318" s="62">
        <v>0</v>
      </c>
      <c r="V318" s="62">
        <v>16</v>
      </c>
      <c r="W318" s="62">
        <v>13</v>
      </c>
      <c r="X318" s="62">
        <v>0</v>
      </c>
      <c r="Y318" s="62"/>
      <c r="Z318" s="62"/>
      <c r="AA318" s="67">
        <f t="shared" si="269"/>
        <v>86</v>
      </c>
      <c r="AB318" s="64">
        <f t="shared" ref="AB318:AC318" si="324">SUMIF($E$14:$N$14,"CO1",E318:N318)+IF(O318&gt;=0,SUMPRODUCT(($O$14:$Z$14="CO1")*(O318:Z318)*MOD(COLUMN($O$14:$Z$14)-COLUMN($O$14)+1,2))+SUMPRODUCT(($P$14:$Z$14="CO1")*(P318:Z318)*MOD(COLUMN($P$14:$Z$14)-COLUMN($P$14)+1,2)))</f>
        <v>35</v>
      </c>
      <c r="AC318" s="64">
        <f t="shared" si="324"/>
        <v>35</v>
      </c>
      <c r="AD318" s="64">
        <f t="shared" si="271"/>
        <v>16</v>
      </c>
      <c r="AE318" s="64">
        <f t="shared" si="272"/>
        <v>0</v>
      </c>
      <c r="AF318" s="64">
        <f t="shared" si="286"/>
        <v>0</v>
      </c>
      <c r="AG318" s="64">
        <f t="shared" si="273"/>
        <v>0</v>
      </c>
      <c r="AH318" s="44">
        <f t="shared" si="274"/>
        <v>86</v>
      </c>
      <c r="AI318" s="65">
        <f t="shared" si="277"/>
        <v>87.5</v>
      </c>
      <c r="AJ318" s="65">
        <f t="shared" si="278"/>
        <v>87.5</v>
      </c>
      <c r="AK318" s="65">
        <f t="shared" si="275"/>
        <v>80</v>
      </c>
      <c r="AL318" s="65"/>
      <c r="AM318" s="65"/>
      <c r="AN318" s="65"/>
      <c r="AO318" s="40"/>
      <c r="AP318" s="40"/>
      <c r="AQ318" s="40"/>
      <c r="AR318" s="34"/>
      <c r="AS318" s="34"/>
      <c r="AT318" s="34"/>
      <c r="AU318" s="34"/>
      <c r="AV318" s="34"/>
      <c r="AW318" s="34"/>
      <c r="AX318" s="34"/>
      <c r="AY318" s="34"/>
      <c r="AZ318" s="34"/>
      <c r="BA318" s="34"/>
      <c r="BB318" s="34"/>
      <c r="BC318" s="34"/>
      <c r="BD318" s="34"/>
      <c r="BE318" s="34"/>
    </row>
    <row r="319" spans="1:57" ht="30" customHeight="1" x14ac:dyDescent="0.2">
      <c r="A319" s="59">
        <v>303</v>
      </c>
      <c r="B319" s="60">
        <f>'STUDENT NAMELIST'!B307</f>
        <v>211423243399</v>
      </c>
      <c r="C319" s="60" t="str">
        <f>'STUDENT NAMELIST'!C307</f>
        <v>2023PEC AI 403</v>
      </c>
      <c r="D319" s="61" t="str">
        <f>'STUDENT NAMELIST'!D307</f>
        <v>SATHISH B</v>
      </c>
      <c r="E319" s="62">
        <v>0</v>
      </c>
      <c r="F319" s="62">
        <v>0</v>
      </c>
      <c r="G319" s="62">
        <v>1</v>
      </c>
      <c r="H319" s="62">
        <v>1</v>
      </c>
      <c r="I319" s="62">
        <v>0</v>
      </c>
      <c r="J319" s="62">
        <v>0</v>
      </c>
      <c r="K319" s="62">
        <v>2</v>
      </c>
      <c r="L319" s="62">
        <v>1</v>
      </c>
      <c r="M319" s="62">
        <v>2</v>
      </c>
      <c r="N319" s="62">
        <v>1</v>
      </c>
      <c r="O319" s="68">
        <v>0</v>
      </c>
      <c r="P319" s="62">
        <v>16</v>
      </c>
      <c r="Q319" s="62">
        <v>10</v>
      </c>
      <c r="R319" s="62">
        <v>0</v>
      </c>
      <c r="S319" s="62">
        <v>0</v>
      </c>
      <c r="T319" s="62">
        <v>15</v>
      </c>
      <c r="U319" s="62">
        <v>0</v>
      </c>
      <c r="V319" s="62">
        <v>10</v>
      </c>
      <c r="W319" s="62">
        <v>15</v>
      </c>
      <c r="X319" s="62">
        <v>0</v>
      </c>
      <c r="Y319" s="62"/>
      <c r="Z319" s="62"/>
      <c r="AA319" s="67">
        <f t="shared" si="269"/>
        <v>74</v>
      </c>
      <c r="AB319" s="64">
        <f t="shared" ref="AB319:AC319" si="325">SUMIF($E$14:$N$14,"CO1",E319:N319)+IF(O319&gt;=0,SUMPRODUCT(($O$14:$Z$14="CO1")*(O319:Z319)*MOD(COLUMN($O$14:$Z$14)-COLUMN($O$14)+1,2))+SUMPRODUCT(($P$14:$Z$14="CO1")*(P319:Z319)*MOD(COLUMN($P$14:$Z$14)-COLUMN($P$14)+1,2)))</f>
        <v>28</v>
      </c>
      <c r="AC319" s="64">
        <f t="shared" si="325"/>
        <v>28</v>
      </c>
      <c r="AD319" s="64">
        <f t="shared" si="271"/>
        <v>18</v>
      </c>
      <c r="AE319" s="64">
        <f t="shared" si="272"/>
        <v>0</v>
      </c>
      <c r="AF319" s="64">
        <f t="shared" si="286"/>
        <v>0</v>
      </c>
      <c r="AG319" s="64">
        <f t="shared" si="273"/>
        <v>0</v>
      </c>
      <c r="AH319" s="44">
        <f t="shared" si="274"/>
        <v>74</v>
      </c>
      <c r="AI319" s="65">
        <f t="shared" si="277"/>
        <v>70</v>
      </c>
      <c r="AJ319" s="65">
        <f t="shared" si="278"/>
        <v>70</v>
      </c>
      <c r="AK319" s="65">
        <f t="shared" si="275"/>
        <v>90</v>
      </c>
      <c r="AL319" s="65"/>
      <c r="AM319" s="65"/>
      <c r="AN319" s="65"/>
      <c r="AO319" s="40"/>
      <c r="AP319" s="40"/>
      <c r="AQ319" s="40"/>
      <c r="AR319" s="34"/>
      <c r="AS319" s="34"/>
      <c r="AT319" s="34"/>
      <c r="AU319" s="34"/>
      <c r="AV319" s="34"/>
      <c r="AW319" s="34"/>
      <c r="AX319" s="34"/>
      <c r="AY319" s="34"/>
      <c r="AZ319" s="34"/>
      <c r="BA319" s="34"/>
      <c r="BB319" s="34"/>
      <c r="BC319" s="34"/>
      <c r="BD319" s="34"/>
      <c r="BE319" s="34"/>
    </row>
    <row r="320" spans="1:57" ht="30" customHeight="1" x14ac:dyDescent="0.2">
      <c r="A320" s="59">
        <v>304</v>
      </c>
      <c r="B320" s="60">
        <f>'STUDENT NAMELIST'!B308</f>
        <v>211423243400</v>
      </c>
      <c r="C320" s="60" t="str">
        <f>'STUDENT NAMELIST'!C308</f>
        <v>2023PEC AI 404</v>
      </c>
      <c r="D320" s="61" t="str">
        <f>'STUDENT NAMELIST'!D308</f>
        <v>SATHRIYAN M</v>
      </c>
      <c r="E320" s="62">
        <v>1</v>
      </c>
      <c r="F320" s="62">
        <v>1</v>
      </c>
      <c r="G320" s="62">
        <v>0</v>
      </c>
      <c r="H320" s="62">
        <v>0</v>
      </c>
      <c r="I320" s="62">
        <v>2</v>
      </c>
      <c r="J320" s="62">
        <v>1</v>
      </c>
      <c r="K320" s="62">
        <v>0</v>
      </c>
      <c r="L320" s="62">
        <v>0</v>
      </c>
      <c r="M320" s="62">
        <v>2</v>
      </c>
      <c r="N320" s="62">
        <v>2</v>
      </c>
      <c r="O320" s="68">
        <v>10</v>
      </c>
      <c r="P320" s="62">
        <v>0</v>
      </c>
      <c r="Q320" s="62">
        <v>0</v>
      </c>
      <c r="R320" s="62">
        <v>10</v>
      </c>
      <c r="S320" s="62">
        <v>16</v>
      </c>
      <c r="T320" s="62">
        <v>0</v>
      </c>
      <c r="U320" s="62">
        <v>10</v>
      </c>
      <c r="V320" s="62">
        <v>0</v>
      </c>
      <c r="W320" s="62">
        <v>0</v>
      </c>
      <c r="X320" s="62">
        <v>16</v>
      </c>
      <c r="Y320" s="62"/>
      <c r="Z320" s="62"/>
      <c r="AA320" s="67">
        <f t="shared" si="269"/>
        <v>71</v>
      </c>
      <c r="AB320" s="64">
        <f t="shared" ref="AB320:AC320" si="326">SUMIF($E$14:$N$14,"CO1",E320:N320)+IF(O320&gt;=0,SUMPRODUCT(($O$14:$Z$14="CO1")*(O320:Z320)*MOD(COLUMN($O$14:$Z$14)-COLUMN($O$14)+1,2))+SUMPRODUCT(($P$14:$Z$14="CO1")*(P320:Z320)*MOD(COLUMN($P$14:$Z$14)-COLUMN($P$14)+1,2)))</f>
        <v>22</v>
      </c>
      <c r="AC320" s="64">
        <f t="shared" si="326"/>
        <v>29</v>
      </c>
      <c r="AD320" s="64">
        <f t="shared" si="271"/>
        <v>20</v>
      </c>
      <c r="AE320" s="64">
        <f t="shared" si="272"/>
        <v>0</v>
      </c>
      <c r="AF320" s="64">
        <f t="shared" si="286"/>
        <v>0</v>
      </c>
      <c r="AG320" s="64">
        <f t="shared" si="273"/>
        <v>0</v>
      </c>
      <c r="AH320" s="44">
        <f t="shared" si="274"/>
        <v>71</v>
      </c>
      <c r="AI320" s="65">
        <f t="shared" si="277"/>
        <v>55.000000000000007</v>
      </c>
      <c r="AJ320" s="65">
        <f t="shared" si="278"/>
        <v>72.5</v>
      </c>
      <c r="AK320" s="65">
        <f t="shared" si="275"/>
        <v>100</v>
      </c>
      <c r="AL320" s="65"/>
      <c r="AM320" s="65"/>
      <c r="AN320" s="65"/>
      <c r="AO320" s="40"/>
      <c r="AP320" s="40"/>
      <c r="AQ320" s="40"/>
      <c r="AR320" s="34"/>
      <c r="AS320" s="34"/>
      <c r="AT320" s="34"/>
      <c r="AU320" s="34"/>
      <c r="AV320" s="34"/>
      <c r="AW320" s="34"/>
      <c r="AX320" s="34"/>
      <c r="AY320" s="34"/>
      <c r="AZ320" s="34"/>
      <c r="BA320" s="34"/>
      <c r="BB320" s="34"/>
      <c r="BC320" s="34"/>
      <c r="BD320" s="34"/>
      <c r="BE320" s="34"/>
    </row>
    <row r="321" spans="1:57" ht="30" customHeight="1" x14ac:dyDescent="0.2">
      <c r="A321" s="59">
        <v>305</v>
      </c>
      <c r="B321" s="60">
        <f>'STUDENT NAMELIST'!B309</f>
        <v>211423243402</v>
      </c>
      <c r="C321" s="60" t="str">
        <f>'STUDENT NAMELIST'!C309</f>
        <v>2023PEC AI 405</v>
      </c>
      <c r="D321" s="61" t="str">
        <f>'STUDENT NAMELIST'!D309</f>
        <v>SHACHIN J</v>
      </c>
      <c r="E321" s="62">
        <v>0</v>
      </c>
      <c r="F321" s="62">
        <v>0</v>
      </c>
      <c r="G321" s="62">
        <v>2</v>
      </c>
      <c r="H321" s="62">
        <v>2</v>
      </c>
      <c r="I321" s="62">
        <v>1</v>
      </c>
      <c r="J321" s="62">
        <v>2</v>
      </c>
      <c r="K321" s="62">
        <v>0</v>
      </c>
      <c r="L321" s="62">
        <v>2</v>
      </c>
      <c r="M321" s="62">
        <v>0</v>
      </c>
      <c r="N321" s="62">
        <v>2</v>
      </c>
      <c r="O321" s="68">
        <v>16</v>
      </c>
      <c r="P321" s="62">
        <v>0</v>
      </c>
      <c r="Q321" s="62">
        <v>0</v>
      </c>
      <c r="R321" s="62">
        <v>16</v>
      </c>
      <c r="S321" s="62">
        <v>16</v>
      </c>
      <c r="T321" s="62">
        <v>0</v>
      </c>
      <c r="U321" s="62">
        <v>15</v>
      </c>
      <c r="V321" s="62">
        <v>0</v>
      </c>
      <c r="W321" s="62">
        <v>0</v>
      </c>
      <c r="X321" s="62">
        <v>16</v>
      </c>
      <c r="Y321" s="62"/>
      <c r="Z321" s="62"/>
      <c r="AA321" s="67">
        <f t="shared" si="269"/>
        <v>90</v>
      </c>
      <c r="AB321" s="64">
        <f t="shared" ref="AB321:AC321" si="327">SUMIF($E$14:$N$14,"CO1",E321:N321)+IF(O321&gt;=0,SUMPRODUCT(($O$14:$Z$14="CO1")*(O321:Z321)*MOD(COLUMN($O$14:$Z$14)-COLUMN($O$14)+1,2))+SUMPRODUCT(($P$14:$Z$14="CO1")*(P321:Z321)*MOD(COLUMN($P$14:$Z$14)-COLUMN($P$14)+1,2)))</f>
        <v>36</v>
      </c>
      <c r="AC321" s="64">
        <f t="shared" si="327"/>
        <v>37</v>
      </c>
      <c r="AD321" s="64">
        <f t="shared" si="271"/>
        <v>18</v>
      </c>
      <c r="AE321" s="64">
        <f t="shared" si="272"/>
        <v>0</v>
      </c>
      <c r="AF321" s="64">
        <f t="shared" si="286"/>
        <v>0</v>
      </c>
      <c r="AG321" s="64">
        <f t="shared" si="273"/>
        <v>0</v>
      </c>
      <c r="AH321" s="44">
        <f t="shared" si="274"/>
        <v>91</v>
      </c>
      <c r="AI321" s="65">
        <f t="shared" si="277"/>
        <v>90</v>
      </c>
      <c r="AJ321" s="65">
        <f t="shared" si="278"/>
        <v>92.5</v>
      </c>
      <c r="AK321" s="65">
        <f t="shared" si="275"/>
        <v>90</v>
      </c>
      <c r="AL321" s="65"/>
      <c r="AM321" s="65"/>
      <c r="AN321" s="65"/>
      <c r="AO321" s="40"/>
      <c r="AP321" s="40"/>
      <c r="AQ321" s="40"/>
      <c r="AR321" s="34"/>
      <c r="AS321" s="34"/>
      <c r="AT321" s="34"/>
      <c r="AU321" s="34"/>
      <c r="AV321" s="34"/>
      <c r="AW321" s="34"/>
      <c r="AX321" s="34"/>
      <c r="AY321" s="34"/>
      <c r="AZ321" s="34"/>
      <c r="BA321" s="34"/>
      <c r="BB321" s="34"/>
      <c r="BC321" s="34"/>
      <c r="BD321" s="34"/>
      <c r="BE321" s="34"/>
    </row>
    <row r="322" spans="1:57" ht="30" customHeight="1" x14ac:dyDescent="0.2">
      <c r="A322" s="59">
        <v>306</v>
      </c>
      <c r="B322" s="60">
        <f>'STUDENT NAMELIST'!B310</f>
        <v>211423243403</v>
      </c>
      <c r="C322" s="60" t="str">
        <f>'STUDENT NAMELIST'!C310</f>
        <v>2023PEC AI 406</v>
      </c>
      <c r="D322" s="61" t="str">
        <f>'STUDENT NAMELIST'!D310</f>
        <v>SHAILESH S</v>
      </c>
      <c r="E322" s="62">
        <v>1</v>
      </c>
      <c r="F322" s="62">
        <v>2</v>
      </c>
      <c r="G322" s="62">
        <v>1</v>
      </c>
      <c r="H322" s="62">
        <v>2</v>
      </c>
      <c r="I322" s="62">
        <v>1</v>
      </c>
      <c r="J322" s="62">
        <v>1</v>
      </c>
      <c r="K322" s="62">
        <v>1</v>
      </c>
      <c r="L322" s="62">
        <v>0</v>
      </c>
      <c r="M322" s="62">
        <v>1</v>
      </c>
      <c r="N322" s="62">
        <v>0</v>
      </c>
      <c r="O322" s="68">
        <v>0</v>
      </c>
      <c r="P322" s="62">
        <v>16</v>
      </c>
      <c r="Q322" s="62">
        <v>16</v>
      </c>
      <c r="R322" s="62">
        <v>0</v>
      </c>
      <c r="S322" s="62">
        <v>0</v>
      </c>
      <c r="T322" s="62">
        <v>16</v>
      </c>
      <c r="U322" s="62">
        <v>0</v>
      </c>
      <c r="V322" s="62">
        <v>16</v>
      </c>
      <c r="W322" s="62">
        <v>9</v>
      </c>
      <c r="X322" s="62">
        <v>0</v>
      </c>
      <c r="Y322" s="62"/>
      <c r="Z322" s="62"/>
      <c r="AA322" s="67">
        <f t="shared" si="269"/>
        <v>83</v>
      </c>
      <c r="AB322" s="64">
        <f t="shared" ref="AB322:AC322" si="328">SUMIF($E$14:$N$14,"CO1",E322:N322)+IF(O322&gt;=0,SUMPRODUCT(($O$14:$Z$14="CO1")*(O322:Z322)*MOD(COLUMN($O$14:$Z$14)-COLUMN($O$14)+1,2))+SUMPRODUCT(($P$14:$Z$14="CO1")*(P322:Z322)*MOD(COLUMN($P$14:$Z$14)-COLUMN($P$14)+1,2)))</f>
        <v>38</v>
      </c>
      <c r="AC322" s="64">
        <f t="shared" si="328"/>
        <v>38</v>
      </c>
      <c r="AD322" s="64">
        <f t="shared" si="271"/>
        <v>10</v>
      </c>
      <c r="AE322" s="64">
        <f t="shared" si="272"/>
        <v>0</v>
      </c>
      <c r="AF322" s="64">
        <f t="shared" si="286"/>
        <v>0</v>
      </c>
      <c r="AG322" s="64">
        <f t="shared" si="273"/>
        <v>0</v>
      </c>
      <c r="AH322" s="44">
        <f t="shared" si="274"/>
        <v>86</v>
      </c>
      <c r="AI322" s="65">
        <f t="shared" si="277"/>
        <v>95</v>
      </c>
      <c r="AJ322" s="65">
        <f t="shared" si="278"/>
        <v>95</v>
      </c>
      <c r="AK322" s="65">
        <f t="shared" si="275"/>
        <v>50</v>
      </c>
      <c r="AL322" s="65"/>
      <c r="AM322" s="65"/>
      <c r="AN322" s="65"/>
      <c r="AO322" s="40"/>
      <c r="AP322" s="40"/>
      <c r="AQ322" s="40"/>
      <c r="AR322" s="34"/>
      <c r="AS322" s="34"/>
      <c r="AT322" s="34"/>
      <c r="AU322" s="34"/>
      <c r="AV322" s="34"/>
      <c r="AW322" s="34"/>
      <c r="AX322" s="34"/>
      <c r="AY322" s="34"/>
      <c r="AZ322" s="34"/>
      <c r="BA322" s="34"/>
      <c r="BB322" s="34"/>
      <c r="BC322" s="34"/>
      <c r="BD322" s="34"/>
      <c r="BE322" s="34"/>
    </row>
    <row r="323" spans="1:57" ht="30" customHeight="1" x14ac:dyDescent="0.2">
      <c r="A323" s="59">
        <v>308</v>
      </c>
      <c r="B323" s="60">
        <f>'STUDENT NAMELIST'!B311</f>
        <v>211423243404</v>
      </c>
      <c r="C323" s="60" t="str">
        <f>'STUDENT NAMELIST'!C311</f>
        <v>2023PEC AI 407</v>
      </c>
      <c r="D323" s="61" t="str">
        <f>'STUDENT NAMELIST'!D311</f>
        <v>SHANMUGAPRIYAN J</v>
      </c>
      <c r="E323" s="62">
        <v>1</v>
      </c>
      <c r="F323" s="62">
        <v>2</v>
      </c>
      <c r="G323" s="62">
        <v>2</v>
      </c>
      <c r="H323" s="62">
        <v>0</v>
      </c>
      <c r="I323" s="62">
        <v>0</v>
      </c>
      <c r="J323" s="62">
        <v>1</v>
      </c>
      <c r="K323" s="62">
        <v>1</v>
      </c>
      <c r="L323" s="62">
        <v>1</v>
      </c>
      <c r="M323" s="62">
        <v>0</v>
      </c>
      <c r="N323" s="62">
        <v>2</v>
      </c>
      <c r="O323" s="68">
        <v>16</v>
      </c>
      <c r="P323" s="62">
        <v>0</v>
      </c>
      <c r="Q323" s="62">
        <v>0</v>
      </c>
      <c r="R323" s="62">
        <v>16</v>
      </c>
      <c r="S323" s="62">
        <v>13</v>
      </c>
      <c r="T323" s="62">
        <v>0</v>
      </c>
      <c r="U323" s="62">
        <v>16</v>
      </c>
      <c r="V323" s="62">
        <v>0</v>
      </c>
      <c r="W323" s="62">
        <v>0</v>
      </c>
      <c r="X323" s="62">
        <v>9</v>
      </c>
      <c r="Y323" s="62"/>
      <c r="Z323" s="62"/>
      <c r="AA323" s="67">
        <f t="shared" si="269"/>
        <v>80</v>
      </c>
      <c r="AB323" s="64">
        <f t="shared" ref="AB323:AC323" si="329">SUMIF($E$14:$N$14,"CO1",E323:N323)+IF(O323&gt;=0,SUMPRODUCT(($O$14:$Z$14="CO1")*(O323:Z323)*MOD(COLUMN($O$14:$Z$14)-COLUMN($O$14)+1,2))+SUMPRODUCT(($P$14:$Z$14="CO1")*(P323:Z323)*MOD(COLUMN($P$14:$Z$14)-COLUMN($P$14)+1,2)))</f>
        <v>37</v>
      </c>
      <c r="AC323" s="64">
        <f t="shared" si="329"/>
        <v>33</v>
      </c>
      <c r="AD323" s="64">
        <f t="shared" si="271"/>
        <v>11</v>
      </c>
      <c r="AE323" s="64">
        <f t="shared" si="272"/>
        <v>0</v>
      </c>
      <c r="AF323" s="64">
        <f t="shared" si="286"/>
        <v>0</v>
      </c>
      <c r="AG323" s="64">
        <f t="shared" si="273"/>
        <v>0</v>
      </c>
      <c r="AH323" s="44">
        <f t="shared" si="274"/>
        <v>81</v>
      </c>
      <c r="AI323" s="65">
        <f t="shared" si="277"/>
        <v>92.5</v>
      </c>
      <c r="AJ323" s="65">
        <f t="shared" si="278"/>
        <v>82.5</v>
      </c>
      <c r="AK323" s="65">
        <f t="shared" si="275"/>
        <v>55.000000000000007</v>
      </c>
      <c r="AL323" s="65"/>
      <c r="AM323" s="65"/>
      <c r="AN323" s="65"/>
      <c r="AO323" s="40"/>
      <c r="AP323" s="40"/>
      <c r="AQ323" s="40"/>
      <c r="AR323" s="34"/>
      <c r="AS323" s="34"/>
      <c r="AT323" s="34"/>
      <c r="AU323" s="34"/>
      <c r="AV323" s="34"/>
      <c r="AW323" s="34"/>
      <c r="AX323" s="34"/>
      <c r="AY323" s="34"/>
      <c r="AZ323" s="34"/>
      <c r="BA323" s="34"/>
      <c r="BB323" s="34"/>
      <c r="BC323" s="34"/>
      <c r="BD323" s="34"/>
      <c r="BE323" s="34"/>
    </row>
    <row r="324" spans="1:57" ht="30" customHeight="1" x14ac:dyDescent="0.2">
      <c r="A324" s="59">
        <v>308</v>
      </c>
      <c r="B324" s="60">
        <f>'STUDENT NAMELIST'!B312</f>
        <v>211423243405</v>
      </c>
      <c r="C324" s="60" t="str">
        <f>'STUDENT NAMELIST'!C312</f>
        <v>2023PEC AI 408</v>
      </c>
      <c r="D324" s="61" t="str">
        <f>'STUDENT NAMELIST'!D312</f>
        <v>SHARAN RAJ P</v>
      </c>
      <c r="E324" s="62">
        <v>1</v>
      </c>
      <c r="F324" s="62">
        <v>1</v>
      </c>
      <c r="G324" s="62">
        <v>1</v>
      </c>
      <c r="H324" s="62">
        <v>1</v>
      </c>
      <c r="I324" s="62">
        <v>1</v>
      </c>
      <c r="J324" s="62">
        <v>1</v>
      </c>
      <c r="K324" s="62">
        <v>2</v>
      </c>
      <c r="L324" s="62">
        <v>0</v>
      </c>
      <c r="M324" s="62">
        <v>2</v>
      </c>
      <c r="N324" s="62">
        <v>2</v>
      </c>
      <c r="O324" s="68">
        <v>16</v>
      </c>
      <c r="P324" s="62">
        <v>0</v>
      </c>
      <c r="Q324" s="62">
        <v>0</v>
      </c>
      <c r="R324" s="62">
        <v>16</v>
      </c>
      <c r="S324" s="62">
        <v>16</v>
      </c>
      <c r="T324" s="62">
        <v>0</v>
      </c>
      <c r="U324" s="62">
        <v>15</v>
      </c>
      <c r="V324" s="62">
        <v>0</v>
      </c>
      <c r="W324" s="62">
        <v>0</v>
      </c>
      <c r="X324" s="62">
        <v>16</v>
      </c>
      <c r="Y324" s="62"/>
      <c r="Z324" s="62"/>
      <c r="AA324" s="67">
        <f t="shared" si="269"/>
        <v>91</v>
      </c>
      <c r="AB324" s="64">
        <f t="shared" ref="AB324:AC324" si="330">SUMIF($E$14:$N$14,"CO1",E324:N324)+IF(O324&gt;=0,SUMPRODUCT(($O$14:$Z$14="CO1")*(O324:Z324)*MOD(COLUMN($O$14:$Z$14)-COLUMN($O$14)+1,2))+SUMPRODUCT(($P$14:$Z$14="CO1")*(P324:Z324)*MOD(COLUMN($P$14:$Z$14)-COLUMN($P$14)+1,2)))</f>
        <v>36</v>
      </c>
      <c r="AC324" s="64">
        <f t="shared" si="330"/>
        <v>36</v>
      </c>
      <c r="AD324" s="64">
        <f t="shared" si="271"/>
        <v>20</v>
      </c>
      <c r="AE324" s="64">
        <f t="shared" si="272"/>
        <v>0</v>
      </c>
      <c r="AF324" s="64">
        <f t="shared" si="286"/>
        <v>0</v>
      </c>
      <c r="AG324" s="64">
        <f t="shared" si="273"/>
        <v>0</v>
      </c>
      <c r="AH324" s="44">
        <f t="shared" si="274"/>
        <v>92</v>
      </c>
      <c r="AI324" s="65">
        <f t="shared" si="277"/>
        <v>90</v>
      </c>
      <c r="AJ324" s="65">
        <f t="shared" si="278"/>
        <v>90</v>
      </c>
      <c r="AK324" s="65">
        <f t="shared" si="275"/>
        <v>100</v>
      </c>
      <c r="AL324" s="65"/>
      <c r="AM324" s="65"/>
      <c r="AN324" s="65"/>
      <c r="AO324" s="40"/>
      <c r="AP324" s="40"/>
      <c r="AQ324" s="40"/>
      <c r="AR324" s="34"/>
      <c r="AS324" s="34"/>
      <c r="AT324" s="34"/>
      <c r="AU324" s="34"/>
      <c r="AV324" s="34"/>
      <c r="AW324" s="34"/>
      <c r="AX324" s="34"/>
      <c r="AY324" s="34"/>
      <c r="AZ324" s="34"/>
      <c r="BA324" s="34"/>
      <c r="BB324" s="34"/>
      <c r="BC324" s="34"/>
      <c r="BD324" s="34"/>
      <c r="BE324" s="34"/>
    </row>
    <row r="325" spans="1:57" ht="30" customHeight="1" x14ac:dyDescent="0.2">
      <c r="A325" s="59">
        <v>309</v>
      </c>
      <c r="B325" s="60">
        <f>'STUDENT NAMELIST'!B313</f>
        <v>211423243406</v>
      </c>
      <c r="C325" s="60" t="str">
        <f>'STUDENT NAMELIST'!C313</f>
        <v>2023PEC AI 409</v>
      </c>
      <c r="D325" s="61" t="str">
        <f>'STUDENT NAMELIST'!D313</f>
        <v>SHARANRAJ T</v>
      </c>
      <c r="E325" s="62">
        <v>1</v>
      </c>
      <c r="F325" s="62">
        <v>0</v>
      </c>
      <c r="G325" s="62">
        <v>0</v>
      </c>
      <c r="H325" s="62">
        <v>0</v>
      </c>
      <c r="I325" s="62">
        <v>1</v>
      </c>
      <c r="J325" s="62">
        <v>2</v>
      </c>
      <c r="K325" s="62">
        <v>0</v>
      </c>
      <c r="L325" s="62">
        <v>2</v>
      </c>
      <c r="M325" s="62">
        <v>1</v>
      </c>
      <c r="N325" s="62">
        <v>1</v>
      </c>
      <c r="O325" s="68">
        <v>0</v>
      </c>
      <c r="P325" s="62">
        <v>16</v>
      </c>
      <c r="Q325" s="62">
        <v>16</v>
      </c>
      <c r="R325" s="62">
        <v>0</v>
      </c>
      <c r="S325" s="62">
        <v>0</v>
      </c>
      <c r="T325" s="62">
        <v>16</v>
      </c>
      <c r="U325" s="62">
        <v>0</v>
      </c>
      <c r="V325" s="62">
        <v>16</v>
      </c>
      <c r="W325" s="62">
        <v>9</v>
      </c>
      <c r="X325" s="62">
        <v>0</v>
      </c>
      <c r="Y325" s="62"/>
      <c r="Z325" s="62"/>
      <c r="AA325" s="67">
        <f t="shared" si="269"/>
        <v>81</v>
      </c>
      <c r="AB325" s="64">
        <f t="shared" ref="AB325:AC325" si="331">SUMIF($E$14:$N$14,"CO1",E325:N325)+IF(O325&gt;=0,SUMPRODUCT(($O$14:$Z$14="CO1")*(O325:Z325)*MOD(COLUMN($O$14:$Z$14)-COLUMN($O$14)+1,2))+SUMPRODUCT(($P$14:$Z$14="CO1")*(P325:Z325)*MOD(COLUMN($P$14:$Z$14)-COLUMN($P$14)+1,2)))</f>
        <v>33</v>
      </c>
      <c r="AC325" s="64">
        <f t="shared" si="331"/>
        <v>33</v>
      </c>
      <c r="AD325" s="64">
        <f t="shared" si="271"/>
        <v>11</v>
      </c>
      <c r="AE325" s="64">
        <f t="shared" si="272"/>
        <v>0</v>
      </c>
      <c r="AF325" s="64">
        <f t="shared" si="286"/>
        <v>0</v>
      </c>
      <c r="AG325" s="64">
        <f t="shared" si="273"/>
        <v>0</v>
      </c>
      <c r="AH325" s="44">
        <f t="shared" si="274"/>
        <v>77</v>
      </c>
      <c r="AI325" s="65">
        <f t="shared" si="277"/>
        <v>82.5</v>
      </c>
      <c r="AJ325" s="65">
        <f t="shared" si="278"/>
        <v>82.5</v>
      </c>
      <c r="AK325" s="65">
        <f t="shared" si="275"/>
        <v>55.000000000000007</v>
      </c>
      <c r="AL325" s="65"/>
      <c r="AM325" s="65"/>
      <c r="AN325" s="65"/>
      <c r="AO325" s="40"/>
      <c r="AP325" s="40"/>
      <c r="AQ325" s="40"/>
      <c r="AR325" s="34"/>
      <c r="AS325" s="34"/>
      <c r="AT325" s="34"/>
      <c r="AU325" s="34"/>
      <c r="AV325" s="34"/>
      <c r="AW325" s="34"/>
      <c r="AX325" s="34"/>
      <c r="AY325" s="34"/>
      <c r="AZ325" s="34"/>
      <c r="BA325" s="34"/>
      <c r="BB325" s="34"/>
      <c r="BC325" s="34"/>
      <c r="BD325" s="34"/>
      <c r="BE325" s="34"/>
    </row>
    <row r="326" spans="1:57" ht="30" customHeight="1" x14ac:dyDescent="0.2">
      <c r="A326" s="59">
        <v>310</v>
      </c>
      <c r="B326" s="60">
        <f>'STUDENT NAMELIST'!B314</f>
        <v>211423243407</v>
      </c>
      <c r="C326" s="60" t="str">
        <f>'STUDENT NAMELIST'!C314</f>
        <v>2023PEC AI 410</v>
      </c>
      <c r="D326" s="61" t="str">
        <f>'STUDENT NAMELIST'!D314</f>
        <v>SHARATH A</v>
      </c>
      <c r="E326" s="62">
        <v>1</v>
      </c>
      <c r="F326" s="62">
        <v>1</v>
      </c>
      <c r="G326" s="62">
        <v>0</v>
      </c>
      <c r="H326" s="62">
        <v>2</v>
      </c>
      <c r="I326" s="62">
        <v>2</v>
      </c>
      <c r="J326" s="62">
        <v>0</v>
      </c>
      <c r="K326" s="62">
        <v>0</v>
      </c>
      <c r="L326" s="62">
        <v>2</v>
      </c>
      <c r="M326" s="62">
        <v>0</v>
      </c>
      <c r="N326" s="62">
        <v>1</v>
      </c>
      <c r="O326" s="68">
        <v>0</v>
      </c>
      <c r="P326" s="62">
        <v>14</v>
      </c>
      <c r="Q326" s="62">
        <v>14</v>
      </c>
      <c r="R326" s="62">
        <v>0</v>
      </c>
      <c r="S326" s="62">
        <v>0</v>
      </c>
      <c r="T326" s="62">
        <v>16</v>
      </c>
      <c r="U326" s="62">
        <v>0</v>
      </c>
      <c r="V326" s="62">
        <v>9</v>
      </c>
      <c r="W326" s="62">
        <v>15</v>
      </c>
      <c r="X326" s="62">
        <v>0</v>
      </c>
      <c r="Y326" s="62"/>
      <c r="Z326" s="62"/>
      <c r="AA326" s="67">
        <f t="shared" si="269"/>
        <v>77</v>
      </c>
      <c r="AB326" s="64">
        <f t="shared" ref="AB326:AC326" si="332">SUMIF($E$14:$N$14,"CO1",E326:N326)+IF(O326&gt;=0,SUMPRODUCT(($O$14:$Z$14="CO1")*(O326:Z326)*MOD(COLUMN($O$14:$Z$14)-COLUMN($O$14)+1,2))+SUMPRODUCT(($P$14:$Z$14="CO1")*(P326:Z326)*MOD(COLUMN($P$14:$Z$14)-COLUMN($P$14)+1,2)))</f>
        <v>32</v>
      </c>
      <c r="AC326" s="64">
        <f t="shared" si="332"/>
        <v>33</v>
      </c>
      <c r="AD326" s="64">
        <f t="shared" si="271"/>
        <v>16</v>
      </c>
      <c r="AE326" s="64">
        <f t="shared" si="272"/>
        <v>0</v>
      </c>
      <c r="AF326" s="64">
        <f t="shared" si="286"/>
        <v>0</v>
      </c>
      <c r="AG326" s="64">
        <f t="shared" si="273"/>
        <v>0</v>
      </c>
      <c r="AH326" s="44">
        <f t="shared" si="274"/>
        <v>81</v>
      </c>
      <c r="AI326" s="65">
        <f t="shared" si="277"/>
        <v>80</v>
      </c>
      <c r="AJ326" s="65">
        <f t="shared" si="278"/>
        <v>82.5</v>
      </c>
      <c r="AK326" s="65">
        <f t="shared" si="275"/>
        <v>80</v>
      </c>
      <c r="AL326" s="65"/>
      <c r="AM326" s="65"/>
      <c r="AN326" s="65"/>
      <c r="AO326" s="40"/>
      <c r="AP326" s="40"/>
      <c r="AQ326" s="40"/>
      <c r="AR326" s="34"/>
      <c r="AS326" s="34"/>
      <c r="AT326" s="34"/>
      <c r="AU326" s="34"/>
      <c r="AV326" s="34"/>
      <c r="AW326" s="34"/>
      <c r="AX326" s="34"/>
      <c r="AY326" s="34"/>
      <c r="AZ326" s="34"/>
      <c r="BA326" s="34"/>
      <c r="BB326" s="34"/>
      <c r="BC326" s="34"/>
      <c r="BD326" s="34"/>
      <c r="BE326" s="34"/>
    </row>
    <row r="327" spans="1:57" ht="30" customHeight="1" x14ac:dyDescent="0.2">
      <c r="A327" s="59">
        <v>313</v>
      </c>
      <c r="B327" s="60">
        <f>'STUDENT NAMELIST'!B315</f>
        <v>211423243408</v>
      </c>
      <c r="C327" s="60" t="str">
        <f>'STUDENT NAMELIST'!C315</f>
        <v>2023PEC AI 411</v>
      </c>
      <c r="D327" s="61" t="str">
        <f>'STUDENT NAMELIST'!D315</f>
        <v>SHARATH G V S</v>
      </c>
      <c r="E327" s="62">
        <v>2</v>
      </c>
      <c r="F327" s="62">
        <v>2</v>
      </c>
      <c r="G327" s="62">
        <v>2</v>
      </c>
      <c r="H327" s="62">
        <v>2</v>
      </c>
      <c r="I327" s="62">
        <v>2</v>
      </c>
      <c r="J327" s="62">
        <v>2</v>
      </c>
      <c r="K327" s="62">
        <v>0</v>
      </c>
      <c r="L327" s="62">
        <v>2</v>
      </c>
      <c r="M327" s="62">
        <v>1</v>
      </c>
      <c r="N327" s="62">
        <v>0</v>
      </c>
      <c r="O327" s="68">
        <v>0</v>
      </c>
      <c r="P327" s="62">
        <v>13</v>
      </c>
      <c r="Q327" s="62">
        <v>14</v>
      </c>
      <c r="R327" s="62">
        <v>0</v>
      </c>
      <c r="S327" s="62">
        <v>0</v>
      </c>
      <c r="T327" s="62">
        <v>14</v>
      </c>
      <c r="U327" s="62">
        <v>0</v>
      </c>
      <c r="V327" s="62">
        <v>14</v>
      </c>
      <c r="W327" s="62">
        <v>5</v>
      </c>
      <c r="X327" s="62">
        <v>0</v>
      </c>
      <c r="Y327" s="62"/>
      <c r="Z327" s="62"/>
      <c r="AA327" s="67">
        <f t="shared" si="269"/>
        <v>75</v>
      </c>
      <c r="AB327" s="64">
        <f t="shared" ref="AB327:AC327" si="333">SUMIF($E$14:$N$14,"CO1",E327:N327)+IF(O327&gt;=0,SUMPRODUCT(($O$14:$Z$14="CO1")*(O327:Z327)*MOD(COLUMN($O$14:$Z$14)-COLUMN($O$14)+1,2))+SUMPRODUCT(($P$14:$Z$14="CO1")*(P327:Z327)*MOD(COLUMN($P$14:$Z$14)-COLUMN($P$14)+1,2)))</f>
        <v>35</v>
      </c>
      <c r="AC327" s="64">
        <f t="shared" si="333"/>
        <v>35</v>
      </c>
      <c r="AD327" s="64">
        <f t="shared" si="271"/>
        <v>6</v>
      </c>
      <c r="AE327" s="64">
        <f t="shared" si="272"/>
        <v>0</v>
      </c>
      <c r="AF327" s="64">
        <f t="shared" si="286"/>
        <v>0</v>
      </c>
      <c r="AG327" s="64">
        <f t="shared" si="273"/>
        <v>0</v>
      </c>
      <c r="AH327" s="44">
        <f t="shared" si="274"/>
        <v>76</v>
      </c>
      <c r="AI327" s="65">
        <f t="shared" si="277"/>
        <v>87.5</v>
      </c>
      <c r="AJ327" s="65">
        <f t="shared" si="278"/>
        <v>87.5</v>
      </c>
      <c r="AK327" s="65">
        <f t="shared" si="275"/>
        <v>30</v>
      </c>
      <c r="AL327" s="65"/>
      <c r="AM327" s="65"/>
      <c r="AN327" s="65"/>
      <c r="AO327" s="40"/>
      <c r="AP327" s="40"/>
      <c r="AQ327" s="40"/>
      <c r="AR327" s="34"/>
      <c r="AS327" s="34"/>
      <c r="AT327" s="34"/>
      <c r="AU327" s="34"/>
      <c r="AV327" s="34"/>
      <c r="AW327" s="34"/>
      <c r="AX327" s="34"/>
      <c r="AY327" s="34"/>
      <c r="AZ327" s="34"/>
      <c r="BA327" s="34"/>
      <c r="BB327" s="34"/>
      <c r="BC327" s="34"/>
      <c r="BD327" s="34"/>
      <c r="BE327" s="34"/>
    </row>
    <row r="328" spans="1:57" ht="30" customHeight="1" x14ac:dyDescent="0.2">
      <c r="A328" s="59">
        <v>314</v>
      </c>
      <c r="B328" s="60">
        <f>'STUDENT NAMELIST'!B316</f>
        <v>211423243413</v>
      </c>
      <c r="C328" s="60" t="str">
        <f>'STUDENT NAMELIST'!C316</f>
        <v>2023PEC AI 412</v>
      </c>
      <c r="D328" s="61" t="str">
        <f>'STUDENT NAMELIST'!D316</f>
        <v>SHAUNJAY ROSHAN T</v>
      </c>
      <c r="E328" s="62">
        <v>0</v>
      </c>
      <c r="F328" s="62">
        <v>2</v>
      </c>
      <c r="G328" s="62">
        <v>0</v>
      </c>
      <c r="H328" s="62">
        <v>1</v>
      </c>
      <c r="I328" s="62">
        <v>0</v>
      </c>
      <c r="J328" s="62">
        <v>1</v>
      </c>
      <c r="K328" s="62">
        <v>0</v>
      </c>
      <c r="L328" s="62">
        <v>1</v>
      </c>
      <c r="M328" s="62">
        <v>1</v>
      </c>
      <c r="N328" s="62">
        <v>1</v>
      </c>
      <c r="O328" s="68">
        <v>8</v>
      </c>
      <c r="P328" s="62">
        <v>0</v>
      </c>
      <c r="Q328" s="62">
        <v>0</v>
      </c>
      <c r="R328" s="62">
        <v>15</v>
      </c>
      <c r="S328" s="62">
        <v>16</v>
      </c>
      <c r="T328" s="62">
        <v>0</v>
      </c>
      <c r="U328" s="62">
        <v>16</v>
      </c>
      <c r="V328" s="62">
        <v>0</v>
      </c>
      <c r="W328" s="62">
        <v>0</v>
      </c>
      <c r="X328" s="62">
        <v>16</v>
      </c>
      <c r="Y328" s="62"/>
      <c r="Z328" s="62"/>
      <c r="AA328" s="67">
        <f t="shared" si="269"/>
        <v>78</v>
      </c>
      <c r="AB328" s="64">
        <f t="shared" ref="AB328:AC328" si="334">SUMIF($E$14:$N$14,"CO1",E328:N328)+IF(O328&gt;=0,SUMPRODUCT(($O$14:$Z$14="CO1")*(O328:Z328)*MOD(COLUMN($O$14:$Z$14)-COLUMN($O$14)+1,2))+SUMPRODUCT(($P$14:$Z$14="CO1")*(P328:Z328)*MOD(COLUMN($P$14:$Z$14)-COLUMN($P$14)+1,2)))</f>
        <v>26</v>
      </c>
      <c r="AC328" s="64">
        <f t="shared" si="334"/>
        <v>34</v>
      </c>
      <c r="AD328" s="64">
        <f t="shared" si="271"/>
        <v>18</v>
      </c>
      <c r="AE328" s="64">
        <f t="shared" si="272"/>
        <v>0</v>
      </c>
      <c r="AF328" s="64">
        <f t="shared" si="286"/>
        <v>0</v>
      </c>
      <c r="AG328" s="64">
        <f t="shared" si="273"/>
        <v>0</v>
      </c>
      <c r="AH328" s="44">
        <f t="shared" si="274"/>
        <v>78</v>
      </c>
      <c r="AI328" s="65">
        <f t="shared" si="277"/>
        <v>65</v>
      </c>
      <c r="AJ328" s="65">
        <f t="shared" si="278"/>
        <v>85</v>
      </c>
      <c r="AK328" s="65">
        <f t="shared" si="275"/>
        <v>90</v>
      </c>
      <c r="AL328" s="65"/>
      <c r="AM328" s="65"/>
      <c r="AN328" s="65"/>
      <c r="AO328" s="40"/>
      <c r="AP328" s="40"/>
      <c r="AQ328" s="40"/>
      <c r="AR328" s="34"/>
      <c r="AS328" s="34"/>
      <c r="AT328" s="34"/>
      <c r="AU328" s="34"/>
      <c r="AV328" s="34"/>
      <c r="AW328" s="34"/>
      <c r="AX328" s="34"/>
      <c r="AY328" s="34"/>
      <c r="AZ328" s="34"/>
      <c r="BA328" s="34"/>
      <c r="BB328" s="34"/>
      <c r="BC328" s="34"/>
      <c r="BD328" s="34"/>
      <c r="BE328" s="34"/>
    </row>
    <row r="329" spans="1:57" ht="30" customHeight="1" x14ac:dyDescent="0.2">
      <c r="A329" s="59">
        <v>316</v>
      </c>
      <c r="B329" s="60">
        <f>'STUDENT NAMELIST'!B317</f>
        <v>211423243416</v>
      </c>
      <c r="C329" s="60" t="str">
        <f>'STUDENT NAMELIST'!C317</f>
        <v>2023PEC AI 413</v>
      </c>
      <c r="D329" s="61" t="str">
        <f>'STUDENT NAMELIST'!D317</f>
        <v>SHYAAM SUNDAR P</v>
      </c>
      <c r="E329" s="62">
        <v>0</v>
      </c>
      <c r="F329" s="62">
        <v>1</v>
      </c>
      <c r="G329" s="62">
        <v>0</v>
      </c>
      <c r="H329" s="62">
        <v>2</v>
      </c>
      <c r="I329" s="62">
        <v>1</v>
      </c>
      <c r="J329" s="62">
        <v>1</v>
      </c>
      <c r="K329" s="62">
        <v>1</v>
      </c>
      <c r="L329" s="62">
        <v>2</v>
      </c>
      <c r="M329" s="62">
        <v>0</v>
      </c>
      <c r="N329" s="62">
        <v>2</v>
      </c>
      <c r="O329" s="68">
        <v>0</v>
      </c>
      <c r="P329" s="62">
        <v>16</v>
      </c>
      <c r="Q329" s="62">
        <v>10</v>
      </c>
      <c r="R329" s="62">
        <v>0</v>
      </c>
      <c r="S329" s="62">
        <v>0</v>
      </c>
      <c r="T329" s="62">
        <v>15</v>
      </c>
      <c r="U329" s="62">
        <v>0</v>
      </c>
      <c r="V329" s="62">
        <v>10</v>
      </c>
      <c r="W329" s="62">
        <v>15</v>
      </c>
      <c r="X329" s="62">
        <v>0</v>
      </c>
      <c r="Y329" s="62"/>
      <c r="Z329" s="62"/>
      <c r="AA329" s="67">
        <f t="shared" si="269"/>
        <v>76</v>
      </c>
      <c r="AB329" s="64">
        <f t="shared" ref="AB329:AC329" si="335">SUMIF($E$14:$N$14,"CO1",E329:N329)+IF(O329&gt;=0,SUMPRODUCT(($O$14:$Z$14="CO1")*(O329:Z329)*MOD(COLUMN($O$14:$Z$14)-COLUMN($O$14)+1,2))+SUMPRODUCT(($P$14:$Z$14="CO1")*(P329:Z329)*MOD(COLUMN($P$14:$Z$14)-COLUMN($P$14)+1,2)))</f>
        <v>29</v>
      </c>
      <c r="AC329" s="64">
        <f t="shared" si="335"/>
        <v>30</v>
      </c>
      <c r="AD329" s="64">
        <f t="shared" si="271"/>
        <v>17</v>
      </c>
      <c r="AE329" s="64">
        <f t="shared" si="272"/>
        <v>0</v>
      </c>
      <c r="AF329" s="64">
        <f t="shared" si="286"/>
        <v>0</v>
      </c>
      <c r="AG329" s="64">
        <f t="shared" si="273"/>
        <v>0</v>
      </c>
      <c r="AH329" s="44">
        <f t="shared" si="274"/>
        <v>76</v>
      </c>
      <c r="AI329" s="65">
        <f t="shared" si="277"/>
        <v>72.5</v>
      </c>
      <c r="AJ329" s="65">
        <f t="shared" si="278"/>
        <v>75</v>
      </c>
      <c r="AK329" s="65">
        <f t="shared" si="275"/>
        <v>85</v>
      </c>
      <c r="AL329" s="65"/>
      <c r="AM329" s="65"/>
      <c r="AN329" s="65"/>
      <c r="AO329" s="40"/>
      <c r="AP329" s="40"/>
      <c r="AQ329" s="40"/>
      <c r="AR329" s="34"/>
      <c r="AS329" s="34"/>
      <c r="AT329" s="34"/>
      <c r="AU329" s="34"/>
      <c r="AV329" s="34"/>
      <c r="AW329" s="34"/>
      <c r="AX329" s="34"/>
      <c r="AY329" s="34"/>
      <c r="AZ329" s="34"/>
      <c r="BA329" s="34"/>
      <c r="BB329" s="34"/>
      <c r="BC329" s="34"/>
      <c r="BD329" s="34"/>
      <c r="BE329" s="34"/>
    </row>
    <row r="330" spans="1:57" ht="30" customHeight="1" x14ac:dyDescent="0.2">
      <c r="A330" s="59">
        <v>314</v>
      </c>
      <c r="B330" s="60">
        <f>'STUDENT NAMELIST'!B318</f>
        <v>211423243226</v>
      </c>
      <c r="C330" s="60" t="str">
        <f>'STUDENT NAMELIST'!C318</f>
        <v>2023PEC AI 414</v>
      </c>
      <c r="D330" s="61" t="str">
        <f>'STUDENT NAMELIST'!D318</f>
        <v>KESHORE D</v>
      </c>
      <c r="E330" s="62">
        <v>2</v>
      </c>
      <c r="F330" s="62">
        <v>2</v>
      </c>
      <c r="G330" s="62">
        <v>2</v>
      </c>
      <c r="H330" s="62">
        <v>2</v>
      </c>
      <c r="I330" s="62">
        <v>2</v>
      </c>
      <c r="J330" s="62">
        <v>1</v>
      </c>
      <c r="K330" s="62">
        <v>2</v>
      </c>
      <c r="L330" s="62">
        <v>1</v>
      </c>
      <c r="M330" s="62">
        <v>0</v>
      </c>
      <c r="N330" s="62">
        <v>2</v>
      </c>
      <c r="O330" s="68">
        <v>10</v>
      </c>
      <c r="P330" s="62">
        <v>0</v>
      </c>
      <c r="Q330" s="62">
        <v>0</v>
      </c>
      <c r="R330" s="62">
        <v>10</v>
      </c>
      <c r="S330" s="62">
        <v>16</v>
      </c>
      <c r="T330" s="62">
        <v>0</v>
      </c>
      <c r="U330" s="62">
        <v>10</v>
      </c>
      <c r="V330" s="62">
        <v>0</v>
      </c>
      <c r="W330" s="62">
        <v>0</v>
      </c>
      <c r="X330" s="62">
        <v>16</v>
      </c>
      <c r="Y330" s="62"/>
      <c r="Z330" s="62"/>
      <c r="AA330" s="67">
        <f t="shared" si="269"/>
        <v>78</v>
      </c>
      <c r="AB330" s="64">
        <f t="shared" ref="AB330:AC330" si="336">SUMIF($E$14:$N$14,"CO1",E330:N330)+IF(O330&gt;=0,SUMPRODUCT(($O$14:$Z$14="CO1")*(O330:Z330)*MOD(COLUMN($O$14:$Z$14)-COLUMN($O$14)+1,2))+SUMPRODUCT(($P$14:$Z$14="CO1")*(P330:Z330)*MOD(COLUMN($P$14:$Z$14)-COLUMN($P$14)+1,2)))</f>
        <v>28</v>
      </c>
      <c r="AC330" s="64">
        <f t="shared" si="336"/>
        <v>34</v>
      </c>
      <c r="AD330" s="64">
        <f t="shared" si="271"/>
        <v>18</v>
      </c>
      <c r="AE330" s="64">
        <f t="shared" si="272"/>
        <v>0</v>
      </c>
      <c r="AF330" s="64">
        <f t="shared" si="286"/>
        <v>0</v>
      </c>
      <c r="AG330" s="64">
        <f t="shared" si="273"/>
        <v>0</v>
      </c>
      <c r="AH330" s="44">
        <f t="shared" si="274"/>
        <v>80</v>
      </c>
      <c r="AI330" s="65">
        <f t="shared" si="277"/>
        <v>70</v>
      </c>
      <c r="AJ330" s="65">
        <f t="shared" si="278"/>
        <v>85</v>
      </c>
      <c r="AK330" s="65">
        <f t="shared" si="275"/>
        <v>90</v>
      </c>
      <c r="AL330" s="65"/>
      <c r="AM330" s="65"/>
      <c r="AN330" s="65"/>
      <c r="AO330" s="40"/>
      <c r="AP330" s="40"/>
      <c r="AQ330" s="40"/>
      <c r="AR330" s="34"/>
      <c r="AS330" s="34"/>
      <c r="AT330" s="34"/>
      <c r="AU330" s="34"/>
      <c r="AV330" s="34"/>
      <c r="AW330" s="34"/>
      <c r="AX330" s="34"/>
      <c r="AY330" s="34"/>
      <c r="AZ330" s="34"/>
      <c r="BA330" s="34"/>
      <c r="BB330" s="34"/>
      <c r="BC330" s="34"/>
      <c r="BD330" s="34"/>
      <c r="BE330" s="34"/>
    </row>
    <row r="331" spans="1:57" ht="30" customHeight="1" x14ac:dyDescent="0.2">
      <c r="A331" s="59">
        <v>315</v>
      </c>
      <c r="B331" s="60">
        <f>'STUDENT NAMELIST'!B319</f>
        <v>211423243228</v>
      </c>
      <c r="C331" s="60" t="str">
        <f>'STUDENT NAMELIST'!C319</f>
        <v>2023PEC AI 415</v>
      </c>
      <c r="D331" s="61" t="str">
        <f>'STUDENT NAMELIST'!D319</f>
        <v>KIRAN L</v>
      </c>
      <c r="E331" s="62">
        <v>0</v>
      </c>
      <c r="F331" s="62">
        <v>1</v>
      </c>
      <c r="G331" s="62">
        <v>0</v>
      </c>
      <c r="H331" s="62">
        <v>1</v>
      </c>
      <c r="I331" s="62">
        <v>2</v>
      </c>
      <c r="J331" s="62">
        <v>2</v>
      </c>
      <c r="K331" s="62">
        <v>0</v>
      </c>
      <c r="L331" s="62">
        <v>2</v>
      </c>
      <c r="M331" s="62">
        <v>1</v>
      </c>
      <c r="N331" s="62">
        <v>2</v>
      </c>
      <c r="O331" s="68">
        <v>0</v>
      </c>
      <c r="P331" s="62">
        <v>15</v>
      </c>
      <c r="Q331" s="62">
        <v>15</v>
      </c>
      <c r="R331" s="62">
        <v>0</v>
      </c>
      <c r="S331" s="62">
        <v>0</v>
      </c>
      <c r="T331" s="62">
        <v>15</v>
      </c>
      <c r="U331" s="62">
        <v>0</v>
      </c>
      <c r="V331" s="62">
        <v>16</v>
      </c>
      <c r="W331" s="62">
        <v>13</v>
      </c>
      <c r="X331" s="62">
        <v>0</v>
      </c>
      <c r="Y331" s="62"/>
      <c r="Z331" s="62"/>
      <c r="AA331" s="67">
        <f t="shared" si="269"/>
        <v>85</v>
      </c>
      <c r="AB331" s="64">
        <f t="shared" ref="AB331:AC331" si="337">SUMIF($E$14:$N$14,"CO1",E331:N331)+IF(O331&gt;=0,SUMPRODUCT(($O$14:$Z$14="CO1")*(O331:Z331)*MOD(COLUMN($O$14:$Z$14)-COLUMN($O$14)+1,2))+SUMPRODUCT(($P$14:$Z$14="CO1")*(P331:Z331)*MOD(COLUMN($P$14:$Z$14)-COLUMN($P$14)+1,2)))</f>
        <v>32</v>
      </c>
      <c r="AC331" s="64">
        <f t="shared" si="337"/>
        <v>34</v>
      </c>
      <c r="AD331" s="64">
        <f t="shared" si="271"/>
        <v>16</v>
      </c>
      <c r="AE331" s="64">
        <f t="shared" si="272"/>
        <v>0</v>
      </c>
      <c r="AF331" s="64">
        <f t="shared" si="286"/>
        <v>0</v>
      </c>
      <c r="AG331" s="64">
        <f t="shared" si="273"/>
        <v>0</v>
      </c>
      <c r="AH331" s="44">
        <f t="shared" si="274"/>
        <v>82</v>
      </c>
      <c r="AI331" s="65">
        <f t="shared" si="277"/>
        <v>80</v>
      </c>
      <c r="AJ331" s="65">
        <f t="shared" si="278"/>
        <v>85</v>
      </c>
      <c r="AK331" s="65">
        <f t="shared" si="275"/>
        <v>80</v>
      </c>
      <c r="AL331" s="65"/>
      <c r="AM331" s="65"/>
      <c r="AN331" s="65"/>
      <c r="AO331" s="40"/>
      <c r="AP331" s="40"/>
      <c r="AQ331" s="40"/>
      <c r="AR331" s="34"/>
      <c r="AS331" s="34"/>
      <c r="AT331" s="34"/>
      <c r="AU331" s="34"/>
      <c r="AV331" s="34"/>
      <c r="AW331" s="34"/>
      <c r="AX331" s="34"/>
      <c r="AY331" s="34"/>
      <c r="AZ331" s="34"/>
      <c r="BA331" s="34"/>
      <c r="BB331" s="34"/>
      <c r="BC331" s="34"/>
      <c r="BD331" s="34"/>
      <c r="BE331" s="34"/>
    </row>
    <row r="332" spans="1:57" ht="30" customHeight="1" x14ac:dyDescent="0.2">
      <c r="A332" s="59">
        <v>316</v>
      </c>
      <c r="B332" s="60">
        <f>'STUDENT NAMELIST'!B320</f>
        <v>211423243229</v>
      </c>
      <c r="C332" s="60" t="str">
        <f>'STUDENT NAMELIST'!C320</f>
        <v>2023PEC AI 416</v>
      </c>
      <c r="D332" s="61" t="str">
        <f>'STUDENT NAMELIST'!D320</f>
        <v>KIRAN SAI S</v>
      </c>
      <c r="E332" s="62">
        <v>1</v>
      </c>
      <c r="F332" s="62">
        <v>2</v>
      </c>
      <c r="G332" s="62">
        <v>1</v>
      </c>
      <c r="H332" s="62">
        <v>2</v>
      </c>
      <c r="I332" s="62">
        <v>2</v>
      </c>
      <c r="J332" s="62">
        <v>2</v>
      </c>
      <c r="K332" s="62">
        <v>1</v>
      </c>
      <c r="L332" s="62">
        <v>0</v>
      </c>
      <c r="M332" s="62">
        <v>1</v>
      </c>
      <c r="N332" s="62">
        <v>2</v>
      </c>
      <c r="O332" s="68">
        <v>0</v>
      </c>
      <c r="P332" s="62">
        <v>16</v>
      </c>
      <c r="Q332" s="62">
        <v>10</v>
      </c>
      <c r="R332" s="62">
        <v>0</v>
      </c>
      <c r="S332" s="62">
        <v>0</v>
      </c>
      <c r="T332" s="62">
        <v>15</v>
      </c>
      <c r="U332" s="62">
        <v>0</v>
      </c>
      <c r="V332" s="62">
        <v>10</v>
      </c>
      <c r="W332" s="62">
        <v>15</v>
      </c>
      <c r="X332" s="62">
        <v>0</v>
      </c>
      <c r="Y332" s="62"/>
      <c r="Z332" s="62"/>
      <c r="AA332" s="67">
        <f t="shared" si="269"/>
        <v>80</v>
      </c>
      <c r="AB332" s="64">
        <f t="shared" ref="AB332:AC332" si="338">SUMIF($E$14:$N$14,"CO1",E332:N332)+IF(O332&gt;=0,SUMPRODUCT(($O$14:$Z$14="CO1")*(O332:Z332)*MOD(COLUMN($O$14:$Z$14)-COLUMN($O$14)+1,2))+SUMPRODUCT(($P$14:$Z$14="CO1")*(P332:Z332)*MOD(COLUMN($P$14:$Z$14)-COLUMN($P$14)+1,2)))</f>
        <v>32</v>
      </c>
      <c r="AC332" s="64">
        <f t="shared" si="338"/>
        <v>33</v>
      </c>
      <c r="AD332" s="64">
        <f t="shared" si="271"/>
        <v>18</v>
      </c>
      <c r="AE332" s="64">
        <f t="shared" si="272"/>
        <v>0</v>
      </c>
      <c r="AF332" s="64">
        <f t="shared" si="286"/>
        <v>0</v>
      </c>
      <c r="AG332" s="64">
        <f t="shared" si="273"/>
        <v>0</v>
      </c>
      <c r="AH332" s="44">
        <f t="shared" si="274"/>
        <v>83</v>
      </c>
      <c r="AI332" s="65">
        <f t="shared" si="277"/>
        <v>80</v>
      </c>
      <c r="AJ332" s="65">
        <f t="shared" si="278"/>
        <v>82.5</v>
      </c>
      <c r="AK332" s="65">
        <f t="shared" si="275"/>
        <v>90</v>
      </c>
      <c r="AL332" s="65"/>
      <c r="AM332" s="65"/>
      <c r="AN332" s="65"/>
      <c r="AO332" s="40"/>
      <c r="AP332" s="40"/>
      <c r="AQ332" s="40"/>
      <c r="AR332" s="34"/>
      <c r="AS332" s="34"/>
      <c r="AT332" s="34"/>
      <c r="AU332" s="34"/>
      <c r="AV332" s="34"/>
      <c r="AW332" s="34"/>
      <c r="AX332" s="34"/>
      <c r="AY332" s="34"/>
      <c r="AZ332" s="34"/>
      <c r="BA332" s="34"/>
      <c r="BB332" s="34"/>
      <c r="BC332" s="34"/>
      <c r="BD332" s="34"/>
      <c r="BE332" s="34"/>
    </row>
    <row r="333" spans="1:57" ht="30" customHeight="1" x14ac:dyDescent="0.2">
      <c r="A333" s="59">
        <v>318</v>
      </c>
      <c r="B333" s="60">
        <f>'STUDENT NAMELIST'!B321</f>
        <v>211423243233</v>
      </c>
      <c r="C333" s="60" t="str">
        <f>'STUDENT NAMELIST'!C321</f>
        <v>2023PEC AI 417</v>
      </c>
      <c r="D333" s="61" t="str">
        <f>'STUDENT NAMELIST'!D321</f>
        <v>KISHOREKUMAR B</v>
      </c>
      <c r="E333" s="62">
        <v>1</v>
      </c>
      <c r="F333" s="62">
        <v>2</v>
      </c>
      <c r="G333" s="62">
        <v>1</v>
      </c>
      <c r="H333" s="62">
        <v>1</v>
      </c>
      <c r="I333" s="62">
        <v>1</v>
      </c>
      <c r="J333" s="62">
        <v>1</v>
      </c>
      <c r="K333" s="62">
        <v>1</v>
      </c>
      <c r="L333" s="62">
        <v>0</v>
      </c>
      <c r="M333" s="62">
        <v>1</v>
      </c>
      <c r="N333" s="62">
        <v>1</v>
      </c>
      <c r="O333" s="68">
        <v>10</v>
      </c>
      <c r="P333" s="62">
        <v>0</v>
      </c>
      <c r="Q333" s="62">
        <v>0</v>
      </c>
      <c r="R333" s="62">
        <v>10</v>
      </c>
      <c r="S333" s="62">
        <v>16</v>
      </c>
      <c r="T333" s="62">
        <v>0</v>
      </c>
      <c r="U333" s="62">
        <v>10</v>
      </c>
      <c r="V333" s="62">
        <v>0</v>
      </c>
      <c r="W333" s="62">
        <v>0</v>
      </c>
      <c r="X333" s="62">
        <v>16</v>
      </c>
      <c r="Y333" s="62"/>
      <c r="Z333" s="62"/>
      <c r="AA333" s="67">
        <f t="shared" si="269"/>
        <v>72</v>
      </c>
      <c r="AB333" s="64">
        <f t="shared" ref="AB333:AC333" si="339">SUMIF($E$14:$N$14,"CO1",E333:N333)+IF(O333&gt;=0,SUMPRODUCT(($O$14:$Z$14="CO1")*(O333:Z333)*MOD(COLUMN($O$14:$Z$14)-COLUMN($O$14)+1,2))+SUMPRODUCT(($P$14:$Z$14="CO1")*(P333:Z333)*MOD(COLUMN($P$14:$Z$14)-COLUMN($P$14)+1,2)))</f>
        <v>25</v>
      </c>
      <c r="AC333" s="64">
        <f t="shared" si="339"/>
        <v>31</v>
      </c>
      <c r="AD333" s="64">
        <f t="shared" si="271"/>
        <v>18</v>
      </c>
      <c r="AE333" s="64">
        <f t="shared" si="272"/>
        <v>0</v>
      </c>
      <c r="AF333" s="64">
        <f t="shared" si="286"/>
        <v>0</v>
      </c>
      <c r="AG333" s="64">
        <f t="shared" si="273"/>
        <v>0</v>
      </c>
      <c r="AH333" s="44">
        <f t="shared" si="274"/>
        <v>74</v>
      </c>
      <c r="AI333" s="65">
        <f t="shared" si="277"/>
        <v>62.5</v>
      </c>
      <c r="AJ333" s="65">
        <f t="shared" si="278"/>
        <v>77.5</v>
      </c>
      <c r="AK333" s="65">
        <f t="shared" si="275"/>
        <v>90</v>
      </c>
      <c r="AL333" s="65"/>
      <c r="AM333" s="65"/>
      <c r="AN333" s="65"/>
      <c r="AO333" s="40"/>
      <c r="AP333" s="40"/>
      <c r="AQ333" s="40"/>
      <c r="AR333" s="34"/>
      <c r="AS333" s="34"/>
      <c r="AT333" s="34"/>
      <c r="AU333" s="34"/>
      <c r="AV333" s="34"/>
      <c r="AW333" s="34"/>
      <c r="AX333" s="34"/>
      <c r="AY333" s="34"/>
      <c r="AZ333" s="34"/>
      <c r="BA333" s="34"/>
      <c r="BB333" s="34"/>
      <c r="BC333" s="34"/>
      <c r="BD333" s="34"/>
      <c r="BE333" s="34"/>
    </row>
    <row r="334" spans="1:57" ht="30" customHeight="1" x14ac:dyDescent="0.2">
      <c r="A334" s="59">
        <v>318</v>
      </c>
      <c r="B334" s="60">
        <f>'STUDENT NAMELIST'!B322</f>
        <v>211423243231</v>
      </c>
      <c r="C334" s="60" t="str">
        <f>'STUDENT NAMELIST'!C322</f>
        <v>2023PEC AI 418</v>
      </c>
      <c r="D334" s="61" t="str">
        <f>'STUDENT NAMELIST'!D322</f>
        <v>KISHORE KUMAR K</v>
      </c>
      <c r="E334" s="62">
        <v>1</v>
      </c>
      <c r="F334" s="62">
        <v>1</v>
      </c>
      <c r="G334" s="62">
        <v>1</v>
      </c>
      <c r="H334" s="62">
        <v>1</v>
      </c>
      <c r="I334" s="62">
        <v>2</v>
      </c>
      <c r="J334" s="62">
        <v>1</v>
      </c>
      <c r="K334" s="62">
        <v>2</v>
      </c>
      <c r="L334" s="62">
        <v>1</v>
      </c>
      <c r="M334" s="62">
        <v>1</v>
      </c>
      <c r="N334" s="62">
        <v>1</v>
      </c>
      <c r="O334" s="68">
        <v>16</v>
      </c>
      <c r="P334" s="62">
        <v>0</v>
      </c>
      <c r="Q334" s="62">
        <v>0</v>
      </c>
      <c r="R334" s="62">
        <v>16</v>
      </c>
      <c r="S334" s="62">
        <v>16</v>
      </c>
      <c r="T334" s="62">
        <v>0</v>
      </c>
      <c r="U334" s="62">
        <v>15</v>
      </c>
      <c r="V334" s="62">
        <v>0</v>
      </c>
      <c r="W334" s="62">
        <v>0</v>
      </c>
      <c r="X334" s="62">
        <v>16</v>
      </c>
      <c r="Y334" s="62"/>
      <c r="Z334" s="62"/>
      <c r="AA334" s="67">
        <f t="shared" si="269"/>
        <v>91</v>
      </c>
      <c r="AB334" s="64">
        <f t="shared" ref="AB334:AC334" si="340">SUMIF($E$14:$N$14,"CO1",E334:N334)+IF(O334&gt;=0,SUMPRODUCT(($O$14:$Z$14="CO1")*(O334:Z334)*MOD(COLUMN($O$14:$Z$14)-COLUMN($O$14)+1,2))+SUMPRODUCT(($P$14:$Z$14="CO1")*(P334:Z334)*MOD(COLUMN($P$14:$Z$14)-COLUMN($P$14)+1,2)))</f>
        <v>36</v>
      </c>
      <c r="AC334" s="64">
        <f t="shared" si="340"/>
        <v>37</v>
      </c>
      <c r="AD334" s="64">
        <f t="shared" si="271"/>
        <v>18</v>
      </c>
      <c r="AE334" s="64">
        <f t="shared" si="272"/>
        <v>0</v>
      </c>
      <c r="AF334" s="64">
        <f t="shared" si="286"/>
        <v>0</v>
      </c>
      <c r="AG334" s="64">
        <f t="shared" si="273"/>
        <v>0</v>
      </c>
      <c r="AH334" s="44">
        <f t="shared" si="274"/>
        <v>91</v>
      </c>
      <c r="AI334" s="65">
        <f t="shared" si="277"/>
        <v>90</v>
      </c>
      <c r="AJ334" s="65">
        <f t="shared" si="278"/>
        <v>92.5</v>
      </c>
      <c r="AK334" s="65">
        <f t="shared" si="275"/>
        <v>90</v>
      </c>
      <c r="AL334" s="65"/>
      <c r="AM334" s="65"/>
      <c r="AN334" s="65"/>
      <c r="AO334" s="40"/>
      <c r="AP334" s="40"/>
      <c r="AQ334" s="40"/>
      <c r="AR334" s="34"/>
      <c r="AS334" s="34"/>
      <c r="AT334" s="34"/>
      <c r="AU334" s="34"/>
      <c r="AV334" s="34"/>
      <c r="AW334" s="34"/>
      <c r="AX334" s="34"/>
      <c r="AY334" s="34"/>
      <c r="AZ334" s="34"/>
      <c r="BA334" s="34"/>
      <c r="BB334" s="34"/>
      <c r="BC334" s="34"/>
      <c r="BD334" s="34"/>
      <c r="BE334" s="34"/>
    </row>
    <row r="335" spans="1:57" ht="30" customHeight="1" x14ac:dyDescent="0.2">
      <c r="A335" s="59">
        <v>319</v>
      </c>
      <c r="B335" s="60">
        <f>'STUDENT NAMELIST'!B323</f>
        <v>211423243232</v>
      </c>
      <c r="C335" s="60" t="str">
        <f>'STUDENT NAMELIST'!C323</f>
        <v>2023PEC AI 419</v>
      </c>
      <c r="D335" s="61" t="str">
        <f>'STUDENT NAMELIST'!D323</f>
        <v>KISHORE N</v>
      </c>
      <c r="E335" s="62">
        <v>0</v>
      </c>
      <c r="F335" s="62">
        <v>1</v>
      </c>
      <c r="G335" s="62">
        <v>0</v>
      </c>
      <c r="H335" s="62">
        <v>0</v>
      </c>
      <c r="I335" s="62">
        <v>1</v>
      </c>
      <c r="J335" s="62">
        <v>0</v>
      </c>
      <c r="K335" s="62">
        <v>1</v>
      </c>
      <c r="L335" s="62">
        <v>2</v>
      </c>
      <c r="M335" s="62">
        <v>0</v>
      </c>
      <c r="N335" s="62">
        <v>1</v>
      </c>
      <c r="O335" s="68">
        <v>0</v>
      </c>
      <c r="P335" s="62">
        <v>16</v>
      </c>
      <c r="Q335" s="62">
        <v>16</v>
      </c>
      <c r="R335" s="62">
        <v>0</v>
      </c>
      <c r="S335" s="62">
        <v>0</v>
      </c>
      <c r="T335" s="62">
        <v>16</v>
      </c>
      <c r="U335" s="62">
        <v>0</v>
      </c>
      <c r="V335" s="62">
        <v>16</v>
      </c>
      <c r="W335" s="62">
        <v>9</v>
      </c>
      <c r="X335" s="62">
        <v>0</v>
      </c>
      <c r="Y335" s="62"/>
      <c r="Z335" s="62"/>
      <c r="AA335" s="67">
        <f t="shared" si="269"/>
        <v>79</v>
      </c>
      <c r="AB335" s="64">
        <f t="shared" ref="AB335:AC335" si="341">SUMIF($E$14:$N$14,"CO1",E335:N335)+IF(O335&gt;=0,SUMPRODUCT(($O$14:$Z$14="CO1")*(O335:Z335)*MOD(COLUMN($O$14:$Z$14)-COLUMN($O$14)+1,2))+SUMPRODUCT(($P$14:$Z$14="CO1")*(P335:Z335)*MOD(COLUMN($P$14:$Z$14)-COLUMN($P$14)+1,2)))</f>
        <v>33</v>
      </c>
      <c r="AC335" s="64">
        <f t="shared" si="341"/>
        <v>34</v>
      </c>
      <c r="AD335" s="64">
        <f t="shared" si="271"/>
        <v>10</v>
      </c>
      <c r="AE335" s="64">
        <f t="shared" si="272"/>
        <v>0</v>
      </c>
      <c r="AF335" s="64">
        <f t="shared" si="286"/>
        <v>0</v>
      </c>
      <c r="AG335" s="64">
        <f t="shared" si="273"/>
        <v>0</v>
      </c>
      <c r="AH335" s="44">
        <f t="shared" si="274"/>
        <v>77</v>
      </c>
      <c r="AI335" s="65">
        <f t="shared" si="277"/>
        <v>82.5</v>
      </c>
      <c r="AJ335" s="65">
        <f t="shared" si="278"/>
        <v>85</v>
      </c>
      <c r="AK335" s="65">
        <f t="shared" si="275"/>
        <v>50</v>
      </c>
      <c r="AL335" s="65"/>
      <c r="AM335" s="65"/>
      <c r="AN335" s="65"/>
      <c r="AO335" s="40"/>
      <c r="AP335" s="40"/>
      <c r="AQ335" s="40"/>
      <c r="AR335" s="34"/>
      <c r="AS335" s="34"/>
      <c r="AT335" s="34"/>
      <c r="AU335" s="34"/>
      <c r="AV335" s="34"/>
      <c r="AW335" s="34"/>
      <c r="AX335" s="34"/>
      <c r="AY335" s="34"/>
      <c r="AZ335" s="34"/>
      <c r="BA335" s="34"/>
      <c r="BB335" s="34"/>
      <c r="BC335" s="34"/>
      <c r="BD335" s="34"/>
      <c r="BE335" s="34"/>
    </row>
    <row r="336" spans="1:57" ht="30" customHeight="1" x14ac:dyDescent="0.2">
      <c r="A336" s="59">
        <v>320</v>
      </c>
      <c r="B336" s="60">
        <f>'STUDENT NAMELIST'!B324</f>
        <v>211423243236</v>
      </c>
      <c r="C336" s="60" t="str">
        <f>'STUDENT NAMELIST'!C324</f>
        <v>2023PEC AI 420</v>
      </c>
      <c r="D336" s="61" t="str">
        <f>'STUDENT NAMELIST'!D324</f>
        <v>KUMARA GURU S</v>
      </c>
      <c r="E336" s="62">
        <v>0</v>
      </c>
      <c r="F336" s="62">
        <v>1</v>
      </c>
      <c r="G336" s="62">
        <v>2</v>
      </c>
      <c r="H336" s="62">
        <v>1</v>
      </c>
      <c r="I336" s="62">
        <v>0</v>
      </c>
      <c r="J336" s="62">
        <v>1</v>
      </c>
      <c r="K336" s="62">
        <v>2</v>
      </c>
      <c r="L336" s="62">
        <v>0</v>
      </c>
      <c r="M336" s="62">
        <v>1</v>
      </c>
      <c r="N336" s="62">
        <v>1</v>
      </c>
      <c r="O336" s="68">
        <v>16</v>
      </c>
      <c r="P336" s="62">
        <v>0</v>
      </c>
      <c r="Q336" s="62">
        <v>0</v>
      </c>
      <c r="R336" s="62">
        <v>16</v>
      </c>
      <c r="S336" s="62">
        <v>13</v>
      </c>
      <c r="T336" s="62">
        <v>0</v>
      </c>
      <c r="U336" s="62">
        <v>16</v>
      </c>
      <c r="V336" s="62">
        <v>0</v>
      </c>
      <c r="W336" s="62">
        <v>0</v>
      </c>
      <c r="X336" s="62">
        <v>9</v>
      </c>
      <c r="Y336" s="62"/>
      <c r="Z336" s="62"/>
      <c r="AA336" s="67">
        <f t="shared" si="269"/>
        <v>79</v>
      </c>
      <c r="AB336" s="64">
        <f t="shared" ref="AB336:AC336" si="342">SUMIF($E$14:$N$14,"CO1",E336:N336)+IF(O336&gt;=0,SUMPRODUCT(($O$14:$Z$14="CO1")*(O336:Z336)*MOD(COLUMN($O$14:$Z$14)-COLUMN($O$14)+1,2))+SUMPRODUCT(($P$14:$Z$14="CO1")*(P336:Z336)*MOD(COLUMN($P$14:$Z$14)-COLUMN($P$14)+1,2)))</f>
        <v>36</v>
      </c>
      <c r="AC336" s="64">
        <f t="shared" si="342"/>
        <v>33</v>
      </c>
      <c r="AD336" s="64">
        <f t="shared" si="271"/>
        <v>11</v>
      </c>
      <c r="AE336" s="64">
        <f t="shared" si="272"/>
        <v>0</v>
      </c>
      <c r="AF336" s="64">
        <f t="shared" si="286"/>
        <v>0</v>
      </c>
      <c r="AG336" s="64">
        <f t="shared" si="273"/>
        <v>0</v>
      </c>
      <c r="AH336" s="44">
        <f t="shared" si="274"/>
        <v>80</v>
      </c>
      <c r="AI336" s="65">
        <f t="shared" si="277"/>
        <v>90</v>
      </c>
      <c r="AJ336" s="65">
        <f t="shared" si="278"/>
        <v>82.5</v>
      </c>
      <c r="AK336" s="65">
        <f t="shared" si="275"/>
        <v>55.000000000000007</v>
      </c>
      <c r="AL336" s="65"/>
      <c r="AM336" s="65"/>
      <c r="AN336" s="65"/>
      <c r="AO336" s="40"/>
      <c r="AP336" s="40"/>
      <c r="AQ336" s="40"/>
      <c r="AR336" s="34"/>
      <c r="AS336" s="34"/>
      <c r="AT336" s="34"/>
      <c r="AU336" s="34"/>
      <c r="AV336" s="34"/>
      <c r="AW336" s="34"/>
      <c r="AX336" s="34"/>
      <c r="AY336" s="34"/>
      <c r="AZ336" s="34"/>
      <c r="BA336" s="34"/>
      <c r="BB336" s="34"/>
      <c r="BC336" s="34"/>
      <c r="BD336" s="34"/>
      <c r="BE336" s="34"/>
    </row>
    <row r="337" spans="1:57" ht="30" customHeight="1" x14ac:dyDescent="0.2">
      <c r="A337" s="59">
        <v>321</v>
      </c>
      <c r="B337" s="60">
        <f>'STUDENT NAMELIST'!B325</f>
        <v>211423243237</v>
      </c>
      <c r="C337" s="60" t="str">
        <f>'STUDENT NAMELIST'!C325</f>
        <v>2023PEC AI 421</v>
      </c>
      <c r="D337" s="61" t="str">
        <f>'STUDENT NAMELIST'!D325</f>
        <v>KUMARESAN M</v>
      </c>
      <c r="E337" s="62">
        <v>0</v>
      </c>
      <c r="F337" s="62">
        <v>0</v>
      </c>
      <c r="G337" s="62">
        <v>1</v>
      </c>
      <c r="H337" s="62">
        <v>1</v>
      </c>
      <c r="I337" s="62">
        <v>2</v>
      </c>
      <c r="J337" s="62">
        <v>2</v>
      </c>
      <c r="K337" s="62">
        <v>0</v>
      </c>
      <c r="L337" s="62">
        <v>2</v>
      </c>
      <c r="M337" s="62">
        <v>2</v>
      </c>
      <c r="N337" s="62">
        <v>1</v>
      </c>
      <c r="O337" s="68">
        <v>16</v>
      </c>
      <c r="P337" s="62">
        <v>0</v>
      </c>
      <c r="Q337" s="62">
        <v>0</v>
      </c>
      <c r="R337" s="62">
        <v>16</v>
      </c>
      <c r="S337" s="62">
        <v>16</v>
      </c>
      <c r="T337" s="62">
        <v>0</v>
      </c>
      <c r="U337" s="62">
        <v>15</v>
      </c>
      <c r="V337" s="62">
        <v>0</v>
      </c>
      <c r="W337" s="62">
        <v>0</v>
      </c>
      <c r="X337" s="62">
        <v>16</v>
      </c>
      <c r="Y337" s="62"/>
      <c r="Z337" s="62"/>
      <c r="AA337" s="67">
        <f t="shared" si="269"/>
        <v>90</v>
      </c>
      <c r="AB337" s="64">
        <f t="shared" ref="AB337:AC337" si="343">SUMIF($E$14:$N$14,"CO1",E337:N337)+IF(O337&gt;=0,SUMPRODUCT(($O$14:$Z$14="CO1")*(O337:Z337)*MOD(COLUMN($O$14:$Z$14)-COLUMN($O$14)+1,2))+SUMPRODUCT(($P$14:$Z$14="CO1")*(P337:Z337)*MOD(COLUMN($P$14:$Z$14)-COLUMN($P$14)+1,2)))</f>
        <v>34</v>
      </c>
      <c r="AC337" s="64">
        <f t="shared" si="343"/>
        <v>36</v>
      </c>
      <c r="AD337" s="64">
        <f t="shared" si="271"/>
        <v>19</v>
      </c>
      <c r="AE337" s="64">
        <f t="shared" si="272"/>
        <v>0</v>
      </c>
      <c r="AF337" s="64">
        <f t="shared" si="286"/>
        <v>0</v>
      </c>
      <c r="AG337" s="64">
        <f t="shared" si="273"/>
        <v>0</v>
      </c>
      <c r="AH337" s="44">
        <f t="shared" si="274"/>
        <v>89</v>
      </c>
      <c r="AI337" s="65">
        <f t="shared" si="277"/>
        <v>85</v>
      </c>
      <c r="AJ337" s="65">
        <f t="shared" si="278"/>
        <v>90</v>
      </c>
      <c r="AK337" s="65">
        <f t="shared" si="275"/>
        <v>95</v>
      </c>
      <c r="AL337" s="65"/>
      <c r="AM337" s="65"/>
      <c r="AN337" s="65"/>
      <c r="AO337" s="40"/>
      <c r="AP337" s="40"/>
      <c r="AQ337" s="40"/>
      <c r="AR337" s="34"/>
      <c r="AS337" s="34"/>
      <c r="AT337" s="34"/>
      <c r="AU337" s="34"/>
      <c r="AV337" s="34"/>
      <c r="AW337" s="34"/>
      <c r="AX337" s="34"/>
      <c r="AY337" s="34"/>
      <c r="AZ337" s="34"/>
      <c r="BA337" s="34"/>
      <c r="BB337" s="34"/>
      <c r="BC337" s="34"/>
      <c r="BD337" s="34"/>
      <c r="BE337" s="34"/>
    </row>
    <row r="338" spans="1:57" ht="30" customHeight="1" x14ac:dyDescent="0.2">
      <c r="A338" s="59">
        <v>322</v>
      </c>
      <c r="B338" s="60">
        <f>'STUDENT NAMELIST'!B326</f>
        <v>211423243239</v>
      </c>
      <c r="C338" s="60" t="str">
        <f>'STUDENT NAMELIST'!C326</f>
        <v>2023PEC AI 422</v>
      </c>
      <c r="D338" s="61" t="str">
        <f>'STUDENT NAMELIST'!D326</f>
        <v>LAKSHMANAN S</v>
      </c>
      <c r="E338" s="62">
        <v>0</v>
      </c>
      <c r="F338" s="62">
        <v>0</v>
      </c>
      <c r="G338" s="62">
        <v>1</v>
      </c>
      <c r="H338" s="62">
        <v>2</v>
      </c>
      <c r="I338" s="62">
        <v>0</v>
      </c>
      <c r="J338" s="62">
        <v>2</v>
      </c>
      <c r="K338" s="62">
        <v>1</v>
      </c>
      <c r="L338" s="62">
        <v>1</v>
      </c>
      <c r="M338" s="62">
        <v>2</v>
      </c>
      <c r="N338" s="62">
        <v>1</v>
      </c>
      <c r="O338" s="68">
        <v>0</v>
      </c>
      <c r="P338" s="62">
        <v>16</v>
      </c>
      <c r="Q338" s="62">
        <v>16</v>
      </c>
      <c r="R338" s="62">
        <v>0</v>
      </c>
      <c r="S338" s="62">
        <v>0</v>
      </c>
      <c r="T338" s="62">
        <v>16</v>
      </c>
      <c r="U338" s="62">
        <v>0</v>
      </c>
      <c r="V338" s="62">
        <v>16</v>
      </c>
      <c r="W338" s="62">
        <v>9</v>
      </c>
      <c r="X338" s="62">
        <v>0</v>
      </c>
      <c r="Y338" s="62"/>
      <c r="Z338" s="62"/>
      <c r="AA338" s="67">
        <f t="shared" si="269"/>
        <v>83</v>
      </c>
      <c r="AB338" s="64">
        <f t="shared" ref="AB338:AC338" si="344">SUMIF($E$14:$N$14,"CO1",E338:N338)+IF(O338&gt;=0,SUMPRODUCT(($O$14:$Z$14="CO1")*(O338:Z338)*MOD(COLUMN($O$14:$Z$14)-COLUMN($O$14)+1,2))+SUMPRODUCT(($P$14:$Z$14="CO1")*(P338:Z338)*MOD(COLUMN($P$14:$Z$14)-COLUMN($P$14)+1,2)))</f>
        <v>35</v>
      </c>
      <c r="AC338" s="64">
        <f t="shared" si="344"/>
        <v>35</v>
      </c>
      <c r="AD338" s="64">
        <f t="shared" si="271"/>
        <v>12</v>
      </c>
      <c r="AE338" s="64">
        <f t="shared" si="272"/>
        <v>0</v>
      </c>
      <c r="AF338" s="64">
        <f t="shared" si="286"/>
        <v>0</v>
      </c>
      <c r="AG338" s="64">
        <f t="shared" si="273"/>
        <v>0</v>
      </c>
      <c r="AH338" s="44">
        <f t="shared" si="274"/>
        <v>82</v>
      </c>
      <c r="AI338" s="65">
        <f t="shared" si="277"/>
        <v>87.5</v>
      </c>
      <c r="AJ338" s="65">
        <f t="shared" si="278"/>
        <v>87.5</v>
      </c>
      <c r="AK338" s="65">
        <f t="shared" si="275"/>
        <v>60</v>
      </c>
      <c r="AL338" s="65"/>
      <c r="AM338" s="65"/>
      <c r="AN338" s="65"/>
      <c r="AO338" s="40"/>
      <c r="AP338" s="40"/>
      <c r="AQ338" s="40"/>
      <c r="AR338" s="34"/>
      <c r="AS338" s="34"/>
      <c r="AT338" s="34"/>
      <c r="AU338" s="34"/>
      <c r="AV338" s="34"/>
      <c r="AW338" s="34"/>
      <c r="AX338" s="34"/>
      <c r="AY338" s="34"/>
      <c r="AZ338" s="34"/>
      <c r="BA338" s="34"/>
      <c r="BB338" s="34"/>
      <c r="BC338" s="34"/>
      <c r="BD338" s="34"/>
      <c r="BE338" s="34"/>
    </row>
    <row r="339" spans="1:57" ht="30" customHeight="1" x14ac:dyDescent="0.2">
      <c r="A339" s="59">
        <v>323</v>
      </c>
      <c r="B339" s="60">
        <f>'STUDENT NAMELIST'!B327</f>
        <v>211423243240</v>
      </c>
      <c r="C339" s="60" t="str">
        <f>'STUDENT NAMELIST'!C327</f>
        <v>2023PEC AI 423</v>
      </c>
      <c r="D339" s="61" t="str">
        <f>'STUDENT NAMELIST'!D327</f>
        <v>LALITHKANNAN P</v>
      </c>
      <c r="E339" s="62">
        <v>2</v>
      </c>
      <c r="F339" s="62">
        <v>1</v>
      </c>
      <c r="G339" s="62">
        <v>0</v>
      </c>
      <c r="H339" s="62">
        <v>2</v>
      </c>
      <c r="I339" s="62">
        <v>2</v>
      </c>
      <c r="J339" s="62">
        <v>0</v>
      </c>
      <c r="K339" s="62">
        <v>2</v>
      </c>
      <c r="L339" s="62">
        <v>2</v>
      </c>
      <c r="M339" s="62">
        <v>1</v>
      </c>
      <c r="N339" s="62">
        <v>1</v>
      </c>
      <c r="O339" s="68">
        <v>0</v>
      </c>
      <c r="P339" s="62">
        <v>14</v>
      </c>
      <c r="Q339" s="62">
        <v>14</v>
      </c>
      <c r="R339" s="62">
        <v>0</v>
      </c>
      <c r="S339" s="62">
        <v>0</v>
      </c>
      <c r="T339" s="62">
        <v>16</v>
      </c>
      <c r="U339" s="62">
        <v>0</v>
      </c>
      <c r="V339" s="62">
        <v>9</v>
      </c>
      <c r="W339" s="62">
        <v>15</v>
      </c>
      <c r="X339" s="62">
        <v>0</v>
      </c>
      <c r="Y339" s="62"/>
      <c r="Z339" s="62"/>
      <c r="AA339" s="67">
        <f t="shared" si="269"/>
        <v>81</v>
      </c>
      <c r="AB339" s="64">
        <f t="shared" ref="AB339:AC339" si="345">SUMIF($E$14:$N$14,"CO1",E339:N339)+IF(O339&gt;=0,SUMPRODUCT(($O$14:$Z$14="CO1")*(O339:Z339)*MOD(COLUMN($O$14:$Z$14)-COLUMN($O$14)+1,2))+SUMPRODUCT(($P$14:$Z$14="CO1")*(P339:Z339)*MOD(COLUMN($P$14:$Z$14)-COLUMN($P$14)+1,2)))</f>
        <v>33</v>
      </c>
      <c r="AC339" s="64">
        <f t="shared" si="345"/>
        <v>33</v>
      </c>
      <c r="AD339" s="64">
        <f t="shared" si="271"/>
        <v>17</v>
      </c>
      <c r="AE339" s="64">
        <f t="shared" si="272"/>
        <v>0</v>
      </c>
      <c r="AF339" s="64">
        <f t="shared" si="286"/>
        <v>0</v>
      </c>
      <c r="AG339" s="64">
        <f t="shared" si="273"/>
        <v>0</v>
      </c>
      <c r="AH339" s="44">
        <f t="shared" si="274"/>
        <v>83</v>
      </c>
      <c r="AI339" s="65">
        <f t="shared" si="277"/>
        <v>82.5</v>
      </c>
      <c r="AJ339" s="65">
        <f t="shared" si="278"/>
        <v>82.5</v>
      </c>
      <c r="AK339" s="65">
        <f t="shared" si="275"/>
        <v>85</v>
      </c>
      <c r="AL339" s="65"/>
      <c r="AM339" s="65"/>
      <c r="AN339" s="65"/>
      <c r="AO339" s="40"/>
      <c r="AP339" s="40"/>
      <c r="AQ339" s="40"/>
      <c r="AR339" s="34"/>
      <c r="AS339" s="34"/>
      <c r="AT339" s="34"/>
      <c r="AU339" s="34"/>
      <c r="AV339" s="34"/>
      <c r="AW339" s="34"/>
      <c r="AX339" s="34"/>
      <c r="AY339" s="34"/>
      <c r="AZ339" s="34"/>
      <c r="BA339" s="34"/>
      <c r="BB339" s="34"/>
      <c r="BC339" s="34"/>
      <c r="BD339" s="34"/>
      <c r="BE339" s="34"/>
    </row>
    <row r="340" spans="1:57" ht="30" customHeight="1" x14ac:dyDescent="0.2">
      <c r="A340" s="59">
        <v>324</v>
      </c>
      <c r="B340" s="60">
        <f>'STUDENT NAMELIST'!B328</f>
        <v>211423243243</v>
      </c>
      <c r="C340" s="60" t="str">
        <f>'STUDENT NAMELIST'!C328</f>
        <v>2023PEC AI 424</v>
      </c>
      <c r="D340" s="61" t="str">
        <f>'STUDENT NAMELIST'!D328</f>
        <v>LEKASVARR S</v>
      </c>
      <c r="E340" s="62">
        <v>1</v>
      </c>
      <c r="F340" s="62">
        <v>0</v>
      </c>
      <c r="G340" s="62">
        <v>2</v>
      </c>
      <c r="H340" s="62">
        <v>2</v>
      </c>
      <c r="I340" s="62">
        <v>0</v>
      </c>
      <c r="J340" s="62">
        <v>1</v>
      </c>
      <c r="K340" s="62">
        <v>1</v>
      </c>
      <c r="L340" s="62">
        <v>1</v>
      </c>
      <c r="M340" s="62">
        <v>2</v>
      </c>
      <c r="N340" s="62">
        <v>1</v>
      </c>
      <c r="O340" s="68">
        <v>0</v>
      </c>
      <c r="P340" s="62">
        <v>9</v>
      </c>
      <c r="Q340" s="62">
        <v>9</v>
      </c>
      <c r="R340" s="62">
        <v>0</v>
      </c>
      <c r="S340" s="62">
        <v>0</v>
      </c>
      <c r="T340" s="62">
        <v>9</v>
      </c>
      <c r="U340" s="62">
        <v>0</v>
      </c>
      <c r="V340" s="62">
        <v>9</v>
      </c>
      <c r="W340" s="62">
        <v>5</v>
      </c>
      <c r="X340" s="62">
        <v>0</v>
      </c>
      <c r="Y340" s="62"/>
      <c r="Z340" s="62"/>
      <c r="AA340" s="67">
        <f t="shared" si="269"/>
        <v>52</v>
      </c>
      <c r="AB340" s="64">
        <f t="shared" ref="AB340:AC340" si="346">SUMIF($E$14:$N$14,"CO1",E340:N340)+IF(O340&gt;=0,SUMPRODUCT(($O$14:$Z$14="CO1")*(O340:Z340)*MOD(COLUMN($O$14:$Z$14)-COLUMN($O$14)+1,2))+SUMPRODUCT(($P$14:$Z$14="CO1")*(P340:Z340)*MOD(COLUMN($P$14:$Z$14)-COLUMN($P$14)+1,2)))</f>
        <v>23</v>
      </c>
      <c r="AC340" s="64">
        <f t="shared" si="346"/>
        <v>22</v>
      </c>
      <c r="AD340" s="64">
        <f t="shared" si="271"/>
        <v>8</v>
      </c>
      <c r="AE340" s="64">
        <f t="shared" si="272"/>
        <v>0</v>
      </c>
      <c r="AF340" s="64">
        <f t="shared" si="286"/>
        <v>0</v>
      </c>
      <c r="AG340" s="64">
        <f t="shared" si="273"/>
        <v>0</v>
      </c>
      <c r="AH340" s="44">
        <f t="shared" si="274"/>
        <v>53</v>
      </c>
      <c r="AI340" s="65">
        <f t="shared" si="277"/>
        <v>57.499999999999993</v>
      </c>
      <c r="AJ340" s="65">
        <f t="shared" si="278"/>
        <v>55.000000000000007</v>
      </c>
      <c r="AK340" s="65">
        <f t="shared" si="275"/>
        <v>40</v>
      </c>
      <c r="AL340" s="65"/>
      <c r="AM340" s="65"/>
      <c r="AN340" s="65"/>
      <c r="AO340" s="40"/>
      <c r="AP340" s="40"/>
      <c r="AQ340" s="40"/>
      <c r="AR340" s="34"/>
      <c r="AS340" s="34"/>
      <c r="AT340" s="34"/>
      <c r="AU340" s="34"/>
      <c r="AV340" s="34"/>
      <c r="AW340" s="34"/>
      <c r="AX340" s="34"/>
      <c r="AY340" s="34"/>
      <c r="AZ340" s="34"/>
      <c r="BA340" s="34"/>
      <c r="BB340" s="34"/>
      <c r="BC340" s="34"/>
      <c r="BD340" s="34"/>
      <c r="BE340" s="34"/>
    </row>
    <row r="341" spans="1:57" ht="30" customHeight="1" x14ac:dyDescent="0.2">
      <c r="A341" s="59">
        <v>325</v>
      </c>
      <c r="B341" s="60">
        <f>'STUDENT NAMELIST'!B329</f>
        <v>211423243244</v>
      </c>
      <c r="C341" s="60" t="str">
        <f>'STUDENT NAMELIST'!C329</f>
        <v>2023PEC AI 425</v>
      </c>
      <c r="D341" s="61" t="str">
        <f>'STUDENT NAMELIST'!D329</f>
        <v>LINGESH B R</v>
      </c>
      <c r="E341" s="62">
        <v>0</v>
      </c>
      <c r="F341" s="62">
        <v>2</v>
      </c>
      <c r="G341" s="62">
        <v>1</v>
      </c>
      <c r="H341" s="62">
        <v>2</v>
      </c>
      <c r="I341" s="62">
        <v>1</v>
      </c>
      <c r="J341" s="62">
        <v>2</v>
      </c>
      <c r="K341" s="62">
        <v>2</v>
      </c>
      <c r="L341" s="62">
        <v>0</v>
      </c>
      <c r="M341" s="62">
        <v>1</v>
      </c>
      <c r="N341" s="62">
        <v>0</v>
      </c>
      <c r="O341" s="68">
        <v>8</v>
      </c>
      <c r="P341" s="62">
        <v>0</v>
      </c>
      <c r="Q341" s="62">
        <v>0</v>
      </c>
      <c r="R341" s="62">
        <v>8</v>
      </c>
      <c r="S341" s="62">
        <v>6</v>
      </c>
      <c r="T341" s="62">
        <v>0</v>
      </c>
      <c r="U341" s="62">
        <v>8</v>
      </c>
      <c r="V341" s="62">
        <v>0</v>
      </c>
      <c r="W341" s="62">
        <v>0</v>
      </c>
      <c r="X341" s="62">
        <v>5</v>
      </c>
      <c r="Y341" s="62"/>
      <c r="Z341" s="62"/>
      <c r="AA341" s="67">
        <f t="shared" si="269"/>
        <v>46</v>
      </c>
      <c r="AB341" s="64">
        <f t="shared" ref="AB341:AC341" si="347">SUMIF($E$14:$N$14,"CO1",E341:N341)+IF(O341&gt;=0,SUMPRODUCT(($O$14:$Z$14="CO1")*(O341:Z341)*MOD(COLUMN($O$14:$Z$14)-COLUMN($O$14)+1,2))+SUMPRODUCT(($P$14:$Z$14="CO1")*(P341:Z341)*MOD(COLUMN($P$14:$Z$14)-COLUMN($P$14)+1,2)))</f>
        <v>21</v>
      </c>
      <c r="AC341" s="64">
        <f t="shared" si="347"/>
        <v>20</v>
      </c>
      <c r="AD341" s="64">
        <f t="shared" si="271"/>
        <v>6</v>
      </c>
      <c r="AE341" s="64">
        <f t="shared" si="272"/>
        <v>0</v>
      </c>
      <c r="AF341" s="64">
        <f t="shared" si="286"/>
        <v>0</v>
      </c>
      <c r="AG341" s="64">
        <f t="shared" si="273"/>
        <v>0</v>
      </c>
      <c r="AH341" s="44">
        <f t="shared" si="274"/>
        <v>47</v>
      </c>
      <c r="AI341" s="65">
        <f t="shared" si="277"/>
        <v>52.5</v>
      </c>
      <c r="AJ341" s="65">
        <f t="shared" si="278"/>
        <v>50</v>
      </c>
      <c r="AK341" s="65">
        <f t="shared" si="275"/>
        <v>30</v>
      </c>
      <c r="AL341" s="65"/>
      <c r="AM341" s="65"/>
      <c r="AN341" s="65"/>
      <c r="AO341" s="40"/>
      <c r="AP341" s="40"/>
      <c r="AQ341" s="40"/>
      <c r="AR341" s="34"/>
      <c r="AS341" s="34"/>
      <c r="AT341" s="34"/>
      <c r="AU341" s="34"/>
      <c r="AV341" s="34"/>
      <c r="AW341" s="34"/>
      <c r="AX341" s="34"/>
      <c r="AY341" s="34"/>
      <c r="AZ341" s="34"/>
      <c r="BA341" s="34"/>
      <c r="BB341" s="34"/>
      <c r="BC341" s="34"/>
      <c r="BD341" s="34"/>
      <c r="BE341" s="34"/>
    </row>
    <row r="342" spans="1:57" ht="30" customHeight="1" x14ac:dyDescent="0.2">
      <c r="A342" s="59">
        <v>326</v>
      </c>
      <c r="B342" s="60">
        <f>'STUDENT NAMELIST'!B330</f>
        <v>211423243245</v>
      </c>
      <c r="C342" s="60" t="str">
        <f>'STUDENT NAMELIST'!C330</f>
        <v>2023PEC AI 426</v>
      </c>
      <c r="D342" s="61" t="str">
        <f>'STUDENT NAMELIST'!D330</f>
        <v>LISHAL R</v>
      </c>
      <c r="E342" s="62">
        <v>0</v>
      </c>
      <c r="F342" s="62">
        <v>2</v>
      </c>
      <c r="G342" s="62">
        <v>2</v>
      </c>
      <c r="H342" s="62">
        <v>2</v>
      </c>
      <c r="I342" s="62">
        <v>1</v>
      </c>
      <c r="J342" s="62">
        <v>0</v>
      </c>
      <c r="K342" s="62">
        <v>1</v>
      </c>
      <c r="L342" s="62">
        <v>1</v>
      </c>
      <c r="M342" s="62">
        <v>0</v>
      </c>
      <c r="N342" s="62">
        <v>2</v>
      </c>
      <c r="O342" s="68">
        <v>0</v>
      </c>
      <c r="P342" s="62">
        <v>6</v>
      </c>
      <c r="Q342" s="62">
        <v>6</v>
      </c>
      <c r="R342" s="62">
        <v>0</v>
      </c>
      <c r="S342" s="62">
        <v>0</v>
      </c>
      <c r="T342" s="62">
        <v>6</v>
      </c>
      <c r="U342" s="62">
        <v>0</v>
      </c>
      <c r="V342" s="62">
        <v>6</v>
      </c>
      <c r="W342" s="62">
        <v>2</v>
      </c>
      <c r="X342" s="62">
        <v>0</v>
      </c>
      <c r="Y342" s="62"/>
      <c r="Z342" s="62"/>
      <c r="AA342" s="67">
        <f t="shared" si="269"/>
        <v>37</v>
      </c>
      <c r="AB342" s="64">
        <f t="shared" ref="AB342:AC342" si="348">SUMIF($E$14:$N$14,"CO1",E342:N342)+IF(O342&gt;=0,SUMPRODUCT(($O$14:$Z$14="CO1")*(O342:Z342)*MOD(COLUMN($O$14:$Z$14)-COLUMN($O$14)+1,2))+SUMPRODUCT(($P$14:$Z$14="CO1")*(P342:Z342)*MOD(COLUMN($P$14:$Z$14)-COLUMN($P$14)+1,2)))</f>
        <v>18</v>
      </c>
      <c r="AC342" s="64">
        <f t="shared" si="348"/>
        <v>19</v>
      </c>
      <c r="AD342" s="64">
        <f t="shared" si="271"/>
        <v>4</v>
      </c>
      <c r="AE342" s="64">
        <f t="shared" si="272"/>
        <v>0</v>
      </c>
      <c r="AF342" s="64">
        <f t="shared" si="286"/>
        <v>0</v>
      </c>
      <c r="AG342" s="64">
        <f t="shared" si="273"/>
        <v>0</v>
      </c>
      <c r="AH342" s="44">
        <f t="shared" si="274"/>
        <v>41</v>
      </c>
      <c r="AI342" s="65">
        <f t="shared" si="277"/>
        <v>45</v>
      </c>
      <c r="AJ342" s="65">
        <f t="shared" si="278"/>
        <v>47.5</v>
      </c>
      <c r="AK342" s="65">
        <f t="shared" si="275"/>
        <v>20</v>
      </c>
      <c r="AL342" s="65"/>
      <c r="AM342" s="65"/>
      <c r="AN342" s="65"/>
      <c r="AO342" s="40"/>
      <c r="AP342" s="40"/>
      <c r="AQ342" s="40"/>
      <c r="AR342" s="34"/>
      <c r="AS342" s="34"/>
      <c r="AT342" s="34"/>
      <c r="AU342" s="34"/>
      <c r="AV342" s="34"/>
      <c r="AW342" s="34"/>
      <c r="AX342" s="34"/>
      <c r="AY342" s="34"/>
      <c r="AZ342" s="34"/>
      <c r="BA342" s="34"/>
      <c r="BB342" s="34"/>
      <c r="BC342" s="34"/>
      <c r="BD342" s="34"/>
      <c r="BE342" s="34"/>
    </row>
    <row r="343" spans="1:57" ht="30" customHeight="1" x14ac:dyDescent="0.2">
      <c r="A343" s="59">
        <v>328</v>
      </c>
      <c r="B343" s="60">
        <f>'STUDENT NAMELIST'!B331</f>
        <v>211423243246</v>
      </c>
      <c r="C343" s="60" t="str">
        <f>'STUDENT NAMELIST'!C331</f>
        <v>2023PEC AI 427</v>
      </c>
      <c r="D343" s="61" t="str">
        <f>'STUDENT NAMELIST'!D331</f>
        <v>LOGA ARAVINDAN S</v>
      </c>
      <c r="E343" s="62">
        <v>2</v>
      </c>
      <c r="F343" s="62">
        <v>1</v>
      </c>
      <c r="G343" s="62">
        <v>0</v>
      </c>
      <c r="H343" s="62">
        <v>0</v>
      </c>
      <c r="I343" s="62">
        <v>0</v>
      </c>
      <c r="J343" s="62">
        <v>2</v>
      </c>
      <c r="K343" s="62">
        <v>1</v>
      </c>
      <c r="L343" s="62">
        <v>2</v>
      </c>
      <c r="M343" s="62">
        <v>1</v>
      </c>
      <c r="N343" s="62">
        <v>1</v>
      </c>
      <c r="O343" s="68">
        <v>13</v>
      </c>
      <c r="P343" s="62">
        <v>0</v>
      </c>
      <c r="Q343" s="62">
        <v>0</v>
      </c>
      <c r="R343" s="62">
        <v>13</v>
      </c>
      <c r="S343" s="62">
        <v>9</v>
      </c>
      <c r="T343" s="62">
        <v>0</v>
      </c>
      <c r="U343" s="62">
        <v>13</v>
      </c>
      <c r="V343" s="62">
        <v>0</v>
      </c>
      <c r="W343" s="62">
        <v>0</v>
      </c>
      <c r="X343" s="62">
        <v>8</v>
      </c>
      <c r="Y343" s="62"/>
      <c r="Z343" s="62"/>
      <c r="AA343" s="67">
        <f t="shared" si="269"/>
        <v>66</v>
      </c>
      <c r="AB343" s="64">
        <f t="shared" ref="AB343:AC343" si="349">SUMIF($E$14:$N$14,"CO1",E343:N343)+IF(O343&gt;=0,SUMPRODUCT(($O$14:$Z$14="CO1")*(O343:Z343)*MOD(COLUMN($O$14:$Z$14)-COLUMN($O$14)+1,2))+SUMPRODUCT(($P$14:$Z$14="CO1")*(P343:Z343)*MOD(COLUMN($P$14:$Z$14)-COLUMN($P$14)+1,2)))</f>
        <v>29</v>
      </c>
      <c r="AC343" s="64">
        <f t="shared" si="349"/>
        <v>23</v>
      </c>
      <c r="AD343" s="64">
        <f t="shared" si="271"/>
        <v>10</v>
      </c>
      <c r="AE343" s="64">
        <f t="shared" si="272"/>
        <v>0</v>
      </c>
      <c r="AF343" s="64">
        <f t="shared" si="286"/>
        <v>0</v>
      </c>
      <c r="AG343" s="64">
        <f t="shared" si="273"/>
        <v>0</v>
      </c>
      <c r="AH343" s="44">
        <f t="shared" si="274"/>
        <v>62</v>
      </c>
      <c r="AI343" s="65">
        <f t="shared" si="277"/>
        <v>72.5</v>
      </c>
      <c r="AJ343" s="65">
        <f t="shared" si="278"/>
        <v>57.499999999999993</v>
      </c>
      <c r="AK343" s="65">
        <f t="shared" si="275"/>
        <v>50</v>
      </c>
      <c r="AL343" s="65"/>
      <c r="AM343" s="65"/>
      <c r="AN343" s="65"/>
      <c r="AO343" s="40"/>
      <c r="AP343" s="40"/>
      <c r="AQ343" s="40"/>
      <c r="AR343" s="34"/>
      <c r="AS343" s="34"/>
      <c r="AT343" s="34"/>
      <c r="AU343" s="34"/>
      <c r="AV343" s="34"/>
      <c r="AW343" s="34"/>
      <c r="AX343" s="34"/>
      <c r="AY343" s="34"/>
      <c r="AZ343" s="34"/>
      <c r="BA343" s="34"/>
      <c r="BB343" s="34"/>
      <c r="BC343" s="34"/>
      <c r="BD343" s="34"/>
      <c r="BE343" s="34"/>
    </row>
    <row r="344" spans="1:57" ht="30" customHeight="1" x14ac:dyDescent="0.2">
      <c r="A344" s="59">
        <v>328</v>
      </c>
      <c r="B344" s="60">
        <f>'STUDENT NAMELIST'!B332</f>
        <v>211423243247</v>
      </c>
      <c r="C344" s="60" t="str">
        <f>'STUDENT NAMELIST'!C332</f>
        <v>2023PEC AI 428</v>
      </c>
      <c r="D344" s="61" t="str">
        <f>'STUDENT NAMELIST'!D332</f>
        <v>LOGAPRADEEP T</v>
      </c>
      <c r="E344" s="62">
        <v>0</v>
      </c>
      <c r="F344" s="62">
        <v>2</v>
      </c>
      <c r="G344" s="62">
        <v>1</v>
      </c>
      <c r="H344" s="62">
        <v>2</v>
      </c>
      <c r="I344" s="62">
        <v>1</v>
      </c>
      <c r="J344" s="62">
        <v>1</v>
      </c>
      <c r="K344" s="62">
        <v>2</v>
      </c>
      <c r="L344" s="62">
        <v>2</v>
      </c>
      <c r="M344" s="62">
        <v>2</v>
      </c>
      <c r="N344" s="62">
        <v>2</v>
      </c>
      <c r="O344" s="68">
        <v>0</v>
      </c>
      <c r="P344" s="62">
        <v>13</v>
      </c>
      <c r="Q344" s="62">
        <v>14</v>
      </c>
      <c r="R344" s="62">
        <v>0</v>
      </c>
      <c r="S344" s="62">
        <v>0</v>
      </c>
      <c r="T344" s="62">
        <v>14</v>
      </c>
      <c r="U344" s="62">
        <v>0</v>
      </c>
      <c r="V344" s="62">
        <v>14</v>
      </c>
      <c r="W344" s="62">
        <v>8</v>
      </c>
      <c r="X344" s="62">
        <v>0</v>
      </c>
      <c r="Y344" s="62"/>
      <c r="Z344" s="62"/>
      <c r="AA344" s="67">
        <f t="shared" si="269"/>
        <v>78</v>
      </c>
      <c r="AB344" s="64">
        <f t="shared" ref="AB344:AC344" si="350">SUMIF($E$14:$N$14,"CO1",E344:N344)+IF(O344&gt;=0,SUMPRODUCT(($O$14:$Z$14="CO1")*(O344:Z344)*MOD(COLUMN($O$14:$Z$14)-COLUMN($O$14)+1,2))+SUMPRODUCT(($P$14:$Z$14="CO1")*(P344:Z344)*MOD(COLUMN($P$14:$Z$14)-COLUMN($P$14)+1,2)))</f>
        <v>32</v>
      </c>
      <c r="AC344" s="64">
        <f t="shared" si="350"/>
        <v>33</v>
      </c>
      <c r="AD344" s="64">
        <f t="shared" si="271"/>
        <v>12</v>
      </c>
      <c r="AE344" s="64">
        <f t="shared" si="272"/>
        <v>0</v>
      </c>
      <c r="AF344" s="64">
        <f t="shared" si="286"/>
        <v>0</v>
      </c>
      <c r="AG344" s="64">
        <f t="shared" si="273"/>
        <v>0</v>
      </c>
      <c r="AH344" s="44">
        <f t="shared" si="274"/>
        <v>77</v>
      </c>
      <c r="AI344" s="65">
        <f t="shared" si="277"/>
        <v>80</v>
      </c>
      <c r="AJ344" s="65">
        <f t="shared" si="278"/>
        <v>82.5</v>
      </c>
      <c r="AK344" s="65">
        <f t="shared" si="275"/>
        <v>60</v>
      </c>
      <c r="AL344" s="65"/>
      <c r="AM344" s="65"/>
      <c r="AN344" s="65"/>
      <c r="AO344" s="40"/>
      <c r="AP344" s="40"/>
      <c r="AQ344" s="40"/>
      <c r="AR344" s="34"/>
      <c r="AS344" s="34"/>
      <c r="AT344" s="34"/>
      <c r="AU344" s="34"/>
      <c r="AV344" s="34"/>
      <c r="AW344" s="34"/>
      <c r="AX344" s="34"/>
      <c r="AY344" s="34"/>
      <c r="AZ344" s="34"/>
      <c r="BA344" s="34"/>
      <c r="BB344" s="34"/>
      <c r="BC344" s="34"/>
      <c r="BD344" s="34"/>
      <c r="BE344" s="34"/>
    </row>
    <row r="345" spans="1:57" ht="30" customHeight="1" x14ac:dyDescent="0.2">
      <c r="A345" s="59">
        <v>329</v>
      </c>
      <c r="B345" s="60">
        <f>'STUDENT NAMELIST'!B333</f>
        <v>211423243248</v>
      </c>
      <c r="C345" s="60" t="str">
        <f>'STUDENT NAMELIST'!C333</f>
        <v>2023PEC AI 429</v>
      </c>
      <c r="D345" s="61" t="str">
        <f>'STUDENT NAMELIST'!D333</f>
        <v>LOGESH KUMAR S</v>
      </c>
      <c r="E345" s="62">
        <v>2</v>
      </c>
      <c r="F345" s="62">
        <v>1</v>
      </c>
      <c r="G345" s="62">
        <v>0</v>
      </c>
      <c r="H345" s="62">
        <v>0</v>
      </c>
      <c r="I345" s="62">
        <v>0</v>
      </c>
      <c r="J345" s="62">
        <v>0</v>
      </c>
      <c r="K345" s="62">
        <v>1</v>
      </c>
      <c r="L345" s="62">
        <v>1</v>
      </c>
      <c r="M345" s="62">
        <v>0</v>
      </c>
      <c r="N345" s="62">
        <v>2</v>
      </c>
      <c r="O345" s="68">
        <v>8</v>
      </c>
      <c r="P345" s="62">
        <v>0</v>
      </c>
      <c r="Q345" s="62">
        <v>0</v>
      </c>
      <c r="R345" s="62">
        <v>15</v>
      </c>
      <c r="S345" s="62">
        <v>16</v>
      </c>
      <c r="T345" s="62">
        <v>0</v>
      </c>
      <c r="U345" s="62">
        <v>16</v>
      </c>
      <c r="V345" s="62">
        <v>0</v>
      </c>
      <c r="W345" s="62">
        <v>0</v>
      </c>
      <c r="X345" s="62">
        <v>16</v>
      </c>
      <c r="Y345" s="62"/>
      <c r="Z345" s="62"/>
      <c r="AA345" s="67">
        <f t="shared" si="269"/>
        <v>78</v>
      </c>
      <c r="AB345" s="64">
        <f t="shared" ref="AB345:AC345" si="351">SUMIF($E$14:$N$14,"CO1",E345:N345)+IF(O345&gt;=0,SUMPRODUCT(($O$14:$Z$14="CO1")*(O345:Z345)*MOD(COLUMN($O$14:$Z$14)-COLUMN($O$14)+1,2))+SUMPRODUCT(($P$14:$Z$14="CO1")*(P345:Z345)*MOD(COLUMN($P$14:$Z$14)-COLUMN($P$14)+1,2)))</f>
        <v>26</v>
      </c>
      <c r="AC345" s="64">
        <f t="shared" si="351"/>
        <v>32</v>
      </c>
      <c r="AD345" s="64">
        <f t="shared" si="271"/>
        <v>18</v>
      </c>
      <c r="AE345" s="64">
        <f t="shared" si="272"/>
        <v>0</v>
      </c>
      <c r="AF345" s="64">
        <f t="shared" si="286"/>
        <v>0</v>
      </c>
      <c r="AG345" s="64">
        <f t="shared" si="273"/>
        <v>0</v>
      </c>
      <c r="AH345" s="44">
        <f t="shared" si="274"/>
        <v>76</v>
      </c>
      <c r="AI345" s="65">
        <f t="shared" si="277"/>
        <v>65</v>
      </c>
      <c r="AJ345" s="65">
        <f t="shared" si="278"/>
        <v>80</v>
      </c>
      <c r="AK345" s="65">
        <f t="shared" si="275"/>
        <v>90</v>
      </c>
      <c r="AL345" s="65"/>
      <c r="AM345" s="65"/>
      <c r="AN345" s="65"/>
      <c r="AO345" s="40"/>
      <c r="AP345" s="40"/>
      <c r="AQ345" s="40"/>
      <c r="AR345" s="34"/>
      <c r="AS345" s="34"/>
      <c r="AT345" s="34"/>
      <c r="AU345" s="34"/>
      <c r="AV345" s="34"/>
      <c r="AW345" s="34"/>
      <c r="AX345" s="34"/>
      <c r="AY345" s="34"/>
      <c r="AZ345" s="34"/>
      <c r="BA345" s="34"/>
      <c r="BB345" s="34"/>
      <c r="BC345" s="34"/>
      <c r="BD345" s="34"/>
      <c r="BE345" s="34"/>
    </row>
    <row r="346" spans="1:57" ht="30" customHeight="1" x14ac:dyDescent="0.2">
      <c r="A346" s="59">
        <v>330</v>
      </c>
      <c r="B346" s="60">
        <f>'STUDENT NAMELIST'!B334</f>
        <v>211423243251</v>
      </c>
      <c r="C346" s="60" t="str">
        <f>'STUDENT NAMELIST'!C334</f>
        <v>2023PEC AI 430</v>
      </c>
      <c r="D346" s="61" t="str">
        <f>'STUDENT NAMELIST'!D334</f>
        <v>LOHIT S</v>
      </c>
      <c r="E346" s="62">
        <v>0</v>
      </c>
      <c r="F346" s="62">
        <v>2</v>
      </c>
      <c r="G346" s="62">
        <v>2</v>
      </c>
      <c r="H346" s="62">
        <v>1</v>
      </c>
      <c r="I346" s="62">
        <v>0</v>
      </c>
      <c r="J346" s="62">
        <v>0</v>
      </c>
      <c r="K346" s="62">
        <v>2</v>
      </c>
      <c r="L346" s="62">
        <v>1</v>
      </c>
      <c r="M346" s="62">
        <v>2</v>
      </c>
      <c r="N346" s="62">
        <v>0</v>
      </c>
      <c r="O346" s="68">
        <v>0</v>
      </c>
      <c r="P346" s="62">
        <v>16</v>
      </c>
      <c r="Q346" s="62">
        <v>10</v>
      </c>
      <c r="R346" s="62">
        <v>0</v>
      </c>
      <c r="S346" s="62">
        <v>0</v>
      </c>
      <c r="T346" s="62">
        <v>15</v>
      </c>
      <c r="U346" s="62">
        <v>0</v>
      </c>
      <c r="V346" s="62">
        <v>10</v>
      </c>
      <c r="W346" s="62">
        <v>15</v>
      </c>
      <c r="X346" s="62">
        <v>0</v>
      </c>
      <c r="Y346" s="62"/>
      <c r="Z346" s="62"/>
      <c r="AA346" s="67">
        <f t="shared" si="269"/>
        <v>76</v>
      </c>
      <c r="AB346" s="64">
        <f t="shared" ref="AB346:AC346" si="352">SUMIF($E$14:$N$14,"CO1",E346:N346)+IF(O346&gt;=0,SUMPRODUCT(($O$14:$Z$14="CO1")*(O346:Z346)*MOD(COLUMN($O$14:$Z$14)-COLUMN($O$14)+1,2))+SUMPRODUCT(($P$14:$Z$14="CO1")*(P346:Z346)*MOD(COLUMN($P$14:$Z$14)-COLUMN($P$14)+1,2)))</f>
        <v>31</v>
      </c>
      <c r="AC346" s="64">
        <f t="shared" si="352"/>
        <v>31</v>
      </c>
      <c r="AD346" s="64">
        <f t="shared" si="271"/>
        <v>17</v>
      </c>
      <c r="AE346" s="64">
        <f t="shared" si="272"/>
        <v>0</v>
      </c>
      <c r="AF346" s="64">
        <f t="shared" si="286"/>
        <v>0</v>
      </c>
      <c r="AG346" s="64">
        <f t="shared" si="273"/>
        <v>0</v>
      </c>
      <c r="AH346" s="44">
        <f t="shared" si="274"/>
        <v>79</v>
      </c>
      <c r="AI346" s="65">
        <f t="shared" si="277"/>
        <v>77.5</v>
      </c>
      <c r="AJ346" s="65">
        <f t="shared" si="278"/>
        <v>77.5</v>
      </c>
      <c r="AK346" s="65">
        <f t="shared" si="275"/>
        <v>85</v>
      </c>
      <c r="AL346" s="65"/>
      <c r="AM346" s="65"/>
      <c r="AN346" s="65"/>
      <c r="AO346" s="40"/>
      <c r="AP346" s="40"/>
      <c r="AQ346" s="40"/>
      <c r="AR346" s="34"/>
      <c r="AS346" s="34"/>
      <c r="AT346" s="34"/>
      <c r="AU346" s="34"/>
      <c r="AV346" s="34"/>
      <c r="AW346" s="34"/>
      <c r="AX346" s="34"/>
      <c r="AY346" s="34"/>
      <c r="AZ346" s="34"/>
      <c r="BA346" s="34"/>
      <c r="BB346" s="34"/>
      <c r="BC346" s="34"/>
      <c r="BD346" s="34"/>
      <c r="BE346" s="34"/>
    </row>
    <row r="347" spans="1:57" ht="30" customHeight="1" x14ac:dyDescent="0.2">
      <c r="A347" s="59">
        <v>331</v>
      </c>
      <c r="B347" s="60">
        <f>'STUDENT NAMELIST'!B335</f>
        <v>211423243252</v>
      </c>
      <c r="C347" s="60" t="str">
        <f>'STUDENT NAMELIST'!C335</f>
        <v>2023PEC AI 431</v>
      </c>
      <c r="D347" s="61" t="str">
        <f>'STUDENT NAMELIST'!D335</f>
        <v>LOKESHWARAN B</v>
      </c>
      <c r="E347" s="62">
        <v>2</v>
      </c>
      <c r="F347" s="62">
        <v>0</v>
      </c>
      <c r="G347" s="62">
        <v>0</v>
      </c>
      <c r="H347" s="62">
        <v>0</v>
      </c>
      <c r="I347" s="62">
        <v>0</v>
      </c>
      <c r="J347" s="62">
        <v>1</v>
      </c>
      <c r="K347" s="62">
        <v>0</v>
      </c>
      <c r="L347" s="62">
        <v>0</v>
      </c>
      <c r="M347" s="62">
        <v>1</v>
      </c>
      <c r="N347" s="62">
        <v>2</v>
      </c>
      <c r="O347" s="68">
        <v>10</v>
      </c>
      <c r="P347" s="62">
        <v>0</v>
      </c>
      <c r="Q347" s="62">
        <v>0</v>
      </c>
      <c r="R347" s="62">
        <v>10</v>
      </c>
      <c r="S347" s="62">
        <v>16</v>
      </c>
      <c r="T347" s="62">
        <v>0</v>
      </c>
      <c r="U347" s="62">
        <v>10</v>
      </c>
      <c r="V347" s="62">
        <v>0</v>
      </c>
      <c r="W347" s="62">
        <v>0</v>
      </c>
      <c r="X347" s="62">
        <v>16</v>
      </c>
      <c r="Y347" s="62"/>
      <c r="Z347" s="62"/>
      <c r="AA347" s="67">
        <f t="shared" si="269"/>
        <v>68</v>
      </c>
      <c r="AB347" s="64">
        <f t="shared" ref="AB347:AC347" si="353">SUMIF($E$14:$N$14,"CO1",E347:N347)+IF(O347&gt;=0,SUMPRODUCT(($O$14:$Z$14="CO1")*(O347:Z347)*MOD(COLUMN($O$14:$Z$14)-COLUMN($O$14)+1,2))+SUMPRODUCT(($P$14:$Z$14="CO1")*(P347:Z347)*MOD(COLUMN($P$14:$Z$14)-COLUMN($P$14)+1,2)))</f>
        <v>22</v>
      </c>
      <c r="AC347" s="64">
        <f t="shared" si="353"/>
        <v>26</v>
      </c>
      <c r="AD347" s="64">
        <f t="shared" si="271"/>
        <v>19</v>
      </c>
      <c r="AE347" s="64">
        <f t="shared" si="272"/>
        <v>0</v>
      </c>
      <c r="AF347" s="64">
        <f t="shared" si="286"/>
        <v>0</v>
      </c>
      <c r="AG347" s="64">
        <f t="shared" si="273"/>
        <v>0</v>
      </c>
      <c r="AH347" s="44">
        <f t="shared" si="274"/>
        <v>67</v>
      </c>
      <c r="AI347" s="65">
        <f t="shared" si="277"/>
        <v>55.000000000000007</v>
      </c>
      <c r="AJ347" s="65">
        <f t="shared" si="278"/>
        <v>65</v>
      </c>
      <c r="AK347" s="65">
        <f t="shared" si="275"/>
        <v>95</v>
      </c>
      <c r="AL347" s="65"/>
      <c r="AM347" s="65"/>
      <c r="AN347" s="65"/>
      <c r="AO347" s="40"/>
      <c r="AP347" s="40"/>
      <c r="AQ347" s="40"/>
      <c r="AR347" s="34"/>
      <c r="AS347" s="34"/>
      <c r="AT347" s="34"/>
      <c r="AU347" s="34"/>
      <c r="AV347" s="34"/>
      <c r="AW347" s="34"/>
      <c r="AX347" s="34"/>
      <c r="AY347" s="34"/>
      <c r="AZ347" s="34"/>
      <c r="BA347" s="34"/>
      <c r="BB347" s="34"/>
      <c r="BC347" s="34"/>
      <c r="BD347" s="34"/>
      <c r="BE347" s="34"/>
    </row>
    <row r="348" spans="1:57" ht="30" customHeight="1" x14ac:dyDescent="0.2">
      <c r="A348" s="59">
        <v>332</v>
      </c>
      <c r="B348" s="60">
        <f>'STUDENT NAMELIST'!B336</f>
        <v>211423243253</v>
      </c>
      <c r="C348" s="60" t="str">
        <f>'STUDENT NAMELIST'!C336</f>
        <v>2023PEC AI 432</v>
      </c>
      <c r="D348" s="61" t="str">
        <f>'STUDENT NAMELIST'!D336</f>
        <v>MADESHWARAN M</v>
      </c>
      <c r="E348" s="62">
        <v>2</v>
      </c>
      <c r="F348" s="62">
        <v>0</v>
      </c>
      <c r="G348" s="62">
        <v>1</v>
      </c>
      <c r="H348" s="62">
        <v>1</v>
      </c>
      <c r="I348" s="62">
        <v>1</v>
      </c>
      <c r="J348" s="62">
        <v>2</v>
      </c>
      <c r="K348" s="62">
        <v>2</v>
      </c>
      <c r="L348" s="62">
        <v>1</v>
      </c>
      <c r="M348" s="62">
        <v>1</v>
      </c>
      <c r="N348" s="62">
        <v>2</v>
      </c>
      <c r="O348" s="68">
        <v>0</v>
      </c>
      <c r="P348" s="62">
        <v>15</v>
      </c>
      <c r="Q348" s="62">
        <v>15</v>
      </c>
      <c r="R348" s="62">
        <v>0</v>
      </c>
      <c r="S348" s="62">
        <v>0</v>
      </c>
      <c r="T348" s="62">
        <v>15</v>
      </c>
      <c r="U348" s="62">
        <v>0</v>
      </c>
      <c r="V348" s="62">
        <v>16</v>
      </c>
      <c r="W348" s="62">
        <v>13</v>
      </c>
      <c r="X348" s="62">
        <v>0</v>
      </c>
      <c r="Y348" s="62"/>
      <c r="Z348" s="62"/>
      <c r="AA348" s="67">
        <f t="shared" si="269"/>
        <v>87</v>
      </c>
      <c r="AB348" s="64">
        <f t="shared" ref="AB348:AC348" si="354">SUMIF($E$14:$N$14,"CO1",E348:N348)+IF(O348&gt;=0,SUMPRODUCT(($O$14:$Z$14="CO1")*(O348:Z348)*MOD(COLUMN($O$14:$Z$14)-COLUMN($O$14)+1,2))+SUMPRODUCT(($P$14:$Z$14="CO1")*(P348:Z348)*MOD(COLUMN($P$14:$Z$14)-COLUMN($P$14)+1,2)))</f>
        <v>34</v>
      </c>
      <c r="AC348" s="64">
        <f t="shared" si="354"/>
        <v>33</v>
      </c>
      <c r="AD348" s="64">
        <f t="shared" si="271"/>
        <v>16</v>
      </c>
      <c r="AE348" s="64">
        <f t="shared" si="272"/>
        <v>0</v>
      </c>
      <c r="AF348" s="64">
        <f t="shared" si="286"/>
        <v>0</v>
      </c>
      <c r="AG348" s="64">
        <f t="shared" si="273"/>
        <v>0</v>
      </c>
      <c r="AH348" s="44">
        <f t="shared" si="274"/>
        <v>83</v>
      </c>
      <c r="AI348" s="65">
        <f t="shared" si="277"/>
        <v>85</v>
      </c>
      <c r="AJ348" s="65">
        <f t="shared" si="278"/>
        <v>82.5</v>
      </c>
      <c r="AK348" s="65">
        <f t="shared" si="275"/>
        <v>80</v>
      </c>
      <c r="AL348" s="65"/>
      <c r="AM348" s="65"/>
      <c r="AN348" s="65"/>
      <c r="AO348" s="40"/>
      <c r="AP348" s="40"/>
      <c r="AQ348" s="40"/>
      <c r="AR348" s="34"/>
      <c r="AS348" s="34"/>
      <c r="AT348" s="34"/>
      <c r="AU348" s="34"/>
      <c r="AV348" s="34"/>
      <c r="AW348" s="34"/>
      <c r="AX348" s="34"/>
      <c r="AY348" s="34"/>
      <c r="AZ348" s="34"/>
      <c r="BA348" s="34"/>
      <c r="BB348" s="34"/>
      <c r="BC348" s="34"/>
      <c r="BD348" s="34"/>
      <c r="BE348" s="34"/>
    </row>
    <row r="349" spans="1:57" ht="30" customHeight="1" x14ac:dyDescent="0.2">
      <c r="A349" s="59">
        <v>333</v>
      </c>
      <c r="B349" s="60">
        <f>'STUDENT NAMELIST'!B337</f>
        <v>211423243255</v>
      </c>
      <c r="C349" s="60" t="str">
        <f>'STUDENT NAMELIST'!C337</f>
        <v>2023PEC AI 433</v>
      </c>
      <c r="D349" s="61" t="str">
        <f>'STUDENT NAMELIST'!D337</f>
        <v>MADHAN KUMAR V</v>
      </c>
      <c r="E349" s="62">
        <v>1</v>
      </c>
      <c r="F349" s="62">
        <v>2</v>
      </c>
      <c r="G349" s="62">
        <v>1</v>
      </c>
      <c r="H349" s="62">
        <v>0</v>
      </c>
      <c r="I349" s="62">
        <v>0</v>
      </c>
      <c r="J349" s="62">
        <v>1</v>
      </c>
      <c r="K349" s="62">
        <v>1</v>
      </c>
      <c r="L349" s="62">
        <v>0</v>
      </c>
      <c r="M349" s="62">
        <v>0</v>
      </c>
      <c r="N349" s="62">
        <v>1</v>
      </c>
      <c r="O349" s="68">
        <v>0</v>
      </c>
      <c r="P349" s="62">
        <v>16</v>
      </c>
      <c r="Q349" s="62">
        <v>10</v>
      </c>
      <c r="R349" s="62">
        <v>0</v>
      </c>
      <c r="S349" s="62">
        <v>0</v>
      </c>
      <c r="T349" s="62">
        <v>15</v>
      </c>
      <c r="U349" s="62">
        <v>0</v>
      </c>
      <c r="V349" s="62">
        <v>10</v>
      </c>
      <c r="W349" s="62">
        <v>15</v>
      </c>
      <c r="X349" s="62">
        <v>0</v>
      </c>
      <c r="Y349" s="62"/>
      <c r="Z349" s="62"/>
      <c r="AA349" s="67">
        <f t="shared" si="269"/>
        <v>73</v>
      </c>
      <c r="AB349" s="64">
        <f t="shared" ref="AB349:AC349" si="355">SUMIF($E$14:$N$14,"CO1",E349:N349)+IF(O349&gt;=0,SUMPRODUCT(($O$14:$Z$14="CO1")*(O349:Z349)*MOD(COLUMN($O$14:$Z$14)-COLUMN($O$14)+1,2))+SUMPRODUCT(($P$14:$Z$14="CO1")*(P349:Z349)*MOD(COLUMN($P$14:$Z$14)-COLUMN($P$14)+1,2)))</f>
        <v>30</v>
      </c>
      <c r="AC349" s="64">
        <f t="shared" si="355"/>
        <v>29</v>
      </c>
      <c r="AD349" s="64">
        <f t="shared" si="271"/>
        <v>16</v>
      </c>
      <c r="AE349" s="64">
        <f t="shared" si="272"/>
        <v>0</v>
      </c>
      <c r="AF349" s="64">
        <f t="shared" si="286"/>
        <v>0</v>
      </c>
      <c r="AG349" s="64">
        <f t="shared" si="273"/>
        <v>0</v>
      </c>
      <c r="AH349" s="44">
        <f t="shared" si="274"/>
        <v>75</v>
      </c>
      <c r="AI349" s="65">
        <f t="shared" si="277"/>
        <v>75</v>
      </c>
      <c r="AJ349" s="65">
        <f t="shared" si="278"/>
        <v>72.5</v>
      </c>
      <c r="AK349" s="65">
        <f t="shared" si="275"/>
        <v>80</v>
      </c>
      <c r="AL349" s="65"/>
      <c r="AM349" s="65"/>
      <c r="AN349" s="65"/>
      <c r="AO349" s="40"/>
      <c r="AP349" s="40"/>
      <c r="AQ349" s="40"/>
      <c r="AR349" s="34"/>
      <c r="AS349" s="34"/>
      <c r="AT349" s="34"/>
      <c r="AU349" s="34"/>
      <c r="AV349" s="34"/>
      <c r="AW349" s="34"/>
      <c r="AX349" s="34"/>
      <c r="AY349" s="34"/>
      <c r="AZ349" s="34"/>
      <c r="BA349" s="34"/>
      <c r="BB349" s="34"/>
      <c r="BC349" s="34"/>
      <c r="BD349" s="34"/>
      <c r="BE349" s="34"/>
    </row>
    <row r="350" spans="1:57" ht="30" customHeight="1" x14ac:dyDescent="0.2">
      <c r="A350" s="59">
        <v>334</v>
      </c>
      <c r="B350" s="60">
        <f>'STUDENT NAMELIST'!B338</f>
        <v>211423243256</v>
      </c>
      <c r="C350" s="60" t="str">
        <f>'STUDENT NAMELIST'!C338</f>
        <v>2023PEC AI 434</v>
      </c>
      <c r="D350" s="61" t="str">
        <f>'STUDENT NAMELIST'!D338</f>
        <v>MADHAN RAJ V</v>
      </c>
      <c r="E350" s="62">
        <v>2</v>
      </c>
      <c r="F350" s="62">
        <v>0</v>
      </c>
      <c r="G350" s="62">
        <v>1</v>
      </c>
      <c r="H350" s="62">
        <v>1</v>
      </c>
      <c r="I350" s="62">
        <v>0</v>
      </c>
      <c r="J350" s="62">
        <v>2</v>
      </c>
      <c r="K350" s="62">
        <v>1</v>
      </c>
      <c r="L350" s="62">
        <v>2</v>
      </c>
      <c r="M350" s="62">
        <v>0</v>
      </c>
      <c r="N350" s="62">
        <v>1</v>
      </c>
      <c r="O350" s="68">
        <v>10</v>
      </c>
      <c r="P350" s="62">
        <v>0</v>
      </c>
      <c r="Q350" s="62">
        <v>0</v>
      </c>
      <c r="R350" s="62">
        <v>10</v>
      </c>
      <c r="S350" s="62">
        <v>16</v>
      </c>
      <c r="T350" s="62">
        <v>0</v>
      </c>
      <c r="U350" s="62">
        <v>10</v>
      </c>
      <c r="V350" s="62">
        <v>0</v>
      </c>
      <c r="W350" s="62">
        <v>0</v>
      </c>
      <c r="X350" s="62">
        <v>16</v>
      </c>
      <c r="Y350" s="62"/>
      <c r="Z350" s="62"/>
      <c r="AA350" s="67">
        <f t="shared" si="269"/>
        <v>72</v>
      </c>
      <c r="AB350" s="64">
        <f t="shared" ref="AB350:AC350" si="356">SUMIF($E$14:$N$14,"CO1",E350:N350)+IF(O350&gt;=0,SUMPRODUCT(($O$14:$Z$14="CO1")*(O350:Z350)*MOD(COLUMN($O$14:$Z$14)-COLUMN($O$14)+1,2))+SUMPRODUCT(($P$14:$Z$14="CO1")*(P350:Z350)*MOD(COLUMN($P$14:$Z$14)-COLUMN($P$14)+1,2)))</f>
        <v>24</v>
      </c>
      <c r="AC350" s="64">
        <f t="shared" si="356"/>
        <v>28</v>
      </c>
      <c r="AD350" s="64">
        <f t="shared" si="271"/>
        <v>17</v>
      </c>
      <c r="AE350" s="64">
        <f t="shared" si="272"/>
        <v>0</v>
      </c>
      <c r="AF350" s="64">
        <f t="shared" si="286"/>
        <v>0</v>
      </c>
      <c r="AG350" s="64">
        <f t="shared" si="273"/>
        <v>0</v>
      </c>
      <c r="AH350" s="44">
        <f t="shared" si="274"/>
        <v>69</v>
      </c>
      <c r="AI350" s="65">
        <f t="shared" si="277"/>
        <v>60</v>
      </c>
      <c r="AJ350" s="65">
        <f t="shared" si="278"/>
        <v>70</v>
      </c>
      <c r="AK350" s="65">
        <f t="shared" si="275"/>
        <v>85</v>
      </c>
      <c r="AL350" s="65"/>
      <c r="AM350" s="65"/>
      <c r="AN350" s="65"/>
      <c r="AO350" s="40"/>
      <c r="AP350" s="40"/>
      <c r="AQ350" s="40"/>
      <c r="AR350" s="34"/>
      <c r="AS350" s="34"/>
      <c r="AT350" s="34"/>
      <c r="AU350" s="34"/>
      <c r="AV350" s="34"/>
      <c r="AW350" s="34"/>
      <c r="AX350" s="34"/>
      <c r="AY350" s="34"/>
      <c r="AZ350" s="34"/>
      <c r="BA350" s="34"/>
      <c r="BB350" s="34"/>
      <c r="BC350" s="34"/>
      <c r="BD350" s="34"/>
      <c r="BE350" s="34"/>
    </row>
    <row r="351" spans="1:57" ht="30" customHeight="1" x14ac:dyDescent="0.2">
      <c r="A351" s="59">
        <v>335</v>
      </c>
      <c r="B351" s="60">
        <f>'STUDENT NAMELIST'!B339</f>
        <v>211423243258</v>
      </c>
      <c r="C351" s="60" t="str">
        <f>'STUDENT NAMELIST'!C339</f>
        <v>2023PEC AI 435</v>
      </c>
      <c r="D351" s="61" t="str">
        <f>'STUDENT NAMELIST'!D339</f>
        <v>MADHESH E</v>
      </c>
      <c r="E351" s="62">
        <v>1</v>
      </c>
      <c r="F351" s="62">
        <v>2</v>
      </c>
      <c r="G351" s="62">
        <v>2</v>
      </c>
      <c r="H351" s="62">
        <v>2</v>
      </c>
      <c r="I351" s="62">
        <v>2</v>
      </c>
      <c r="J351" s="62">
        <v>2</v>
      </c>
      <c r="K351" s="62">
        <v>0</v>
      </c>
      <c r="L351" s="62">
        <v>2</v>
      </c>
      <c r="M351" s="62">
        <v>2</v>
      </c>
      <c r="N351" s="62">
        <v>2</v>
      </c>
      <c r="O351" s="68">
        <v>16</v>
      </c>
      <c r="P351" s="62">
        <v>0</v>
      </c>
      <c r="Q351" s="62">
        <v>0</v>
      </c>
      <c r="R351" s="62">
        <v>16</v>
      </c>
      <c r="S351" s="62">
        <v>16</v>
      </c>
      <c r="T351" s="62">
        <v>0</v>
      </c>
      <c r="U351" s="62">
        <v>15</v>
      </c>
      <c r="V351" s="62">
        <v>0</v>
      </c>
      <c r="W351" s="62">
        <v>0</v>
      </c>
      <c r="X351" s="62">
        <v>16</v>
      </c>
      <c r="Y351" s="62"/>
      <c r="Z351" s="62"/>
      <c r="AA351" s="67">
        <f t="shared" si="269"/>
        <v>96</v>
      </c>
      <c r="AB351" s="64">
        <f t="shared" ref="AB351:AC351" si="357">SUMIF($E$14:$N$14,"CO1",E351:N351)+IF(O351&gt;=0,SUMPRODUCT(($O$14:$Z$14="CO1")*(O351:Z351)*MOD(COLUMN($O$14:$Z$14)-COLUMN($O$14)+1,2))+SUMPRODUCT(($P$14:$Z$14="CO1")*(P351:Z351)*MOD(COLUMN($P$14:$Z$14)-COLUMN($P$14)+1,2)))</f>
        <v>39</v>
      </c>
      <c r="AC351" s="64">
        <f t="shared" si="357"/>
        <v>40</v>
      </c>
      <c r="AD351" s="64">
        <f t="shared" si="271"/>
        <v>20</v>
      </c>
      <c r="AE351" s="64">
        <f t="shared" si="272"/>
        <v>0</v>
      </c>
      <c r="AF351" s="64">
        <f t="shared" si="286"/>
        <v>0</v>
      </c>
      <c r="AG351" s="64">
        <f t="shared" si="273"/>
        <v>0</v>
      </c>
      <c r="AH351" s="44">
        <f t="shared" si="274"/>
        <v>99</v>
      </c>
      <c r="AI351" s="65">
        <f t="shared" si="277"/>
        <v>97.5</v>
      </c>
      <c r="AJ351" s="65">
        <f t="shared" si="278"/>
        <v>100</v>
      </c>
      <c r="AK351" s="65">
        <f t="shared" si="275"/>
        <v>100</v>
      </c>
      <c r="AL351" s="65"/>
      <c r="AM351" s="65"/>
      <c r="AN351" s="65"/>
      <c r="AO351" s="40"/>
      <c r="AP351" s="40"/>
      <c r="AQ351" s="40"/>
      <c r="AR351" s="34"/>
      <c r="AS351" s="34"/>
      <c r="AT351" s="34"/>
      <c r="AU351" s="34"/>
      <c r="AV351" s="34"/>
      <c r="AW351" s="34"/>
      <c r="AX351" s="34"/>
      <c r="AY351" s="34"/>
      <c r="AZ351" s="34"/>
      <c r="BA351" s="34"/>
      <c r="BB351" s="34"/>
      <c r="BC351" s="34"/>
      <c r="BD351" s="34"/>
      <c r="BE351" s="34"/>
    </row>
    <row r="352" spans="1:57" ht="30" customHeight="1" x14ac:dyDescent="0.2">
      <c r="A352" s="59">
        <v>336</v>
      </c>
      <c r="B352" s="60">
        <f>'STUDENT NAMELIST'!B340</f>
        <v>211423243262</v>
      </c>
      <c r="C352" s="60" t="str">
        <f>'STUDENT NAMELIST'!C340</f>
        <v>2023PEC AI 436</v>
      </c>
      <c r="D352" s="61" t="str">
        <f>'STUDENT NAMELIST'!D340</f>
        <v>MAGESH B</v>
      </c>
      <c r="E352" s="62">
        <v>2</v>
      </c>
      <c r="F352" s="62">
        <v>1</v>
      </c>
      <c r="G352" s="62">
        <v>2</v>
      </c>
      <c r="H352" s="62">
        <v>1</v>
      </c>
      <c r="I352" s="62">
        <v>1</v>
      </c>
      <c r="J352" s="62">
        <v>0</v>
      </c>
      <c r="K352" s="62">
        <v>2</v>
      </c>
      <c r="L352" s="62">
        <v>0</v>
      </c>
      <c r="M352" s="62">
        <v>0</v>
      </c>
      <c r="N352" s="62">
        <v>2</v>
      </c>
      <c r="O352" s="68">
        <v>0</v>
      </c>
      <c r="P352" s="62">
        <v>16</v>
      </c>
      <c r="Q352" s="62">
        <v>16</v>
      </c>
      <c r="R352" s="62">
        <v>0</v>
      </c>
      <c r="S352" s="62">
        <v>0</v>
      </c>
      <c r="T352" s="62">
        <v>16</v>
      </c>
      <c r="U352" s="62">
        <v>0</v>
      </c>
      <c r="V352" s="62">
        <v>16</v>
      </c>
      <c r="W352" s="62">
        <v>9</v>
      </c>
      <c r="X352" s="62">
        <v>0</v>
      </c>
      <c r="Y352" s="62"/>
      <c r="Z352" s="62"/>
      <c r="AA352" s="67">
        <f t="shared" si="269"/>
        <v>84</v>
      </c>
      <c r="AB352" s="64">
        <f t="shared" ref="AB352:AC352" si="358">SUMIF($E$14:$N$14,"CO1",E352:N352)+IF(O352&gt;=0,SUMPRODUCT(($O$14:$Z$14="CO1")*(O352:Z352)*MOD(COLUMN($O$14:$Z$14)-COLUMN($O$14)+1,2))+SUMPRODUCT(($P$14:$Z$14="CO1")*(P352:Z352)*MOD(COLUMN($P$14:$Z$14)-COLUMN($P$14)+1,2)))</f>
        <v>38</v>
      </c>
      <c r="AC352" s="64">
        <f t="shared" si="358"/>
        <v>37</v>
      </c>
      <c r="AD352" s="64">
        <f t="shared" si="271"/>
        <v>11</v>
      </c>
      <c r="AE352" s="64">
        <f t="shared" si="272"/>
        <v>0</v>
      </c>
      <c r="AF352" s="64">
        <f t="shared" si="286"/>
        <v>0</v>
      </c>
      <c r="AG352" s="64">
        <f t="shared" si="273"/>
        <v>0</v>
      </c>
      <c r="AH352" s="44">
        <f t="shared" si="274"/>
        <v>86</v>
      </c>
      <c r="AI352" s="65">
        <f t="shared" si="277"/>
        <v>95</v>
      </c>
      <c r="AJ352" s="65">
        <f t="shared" si="278"/>
        <v>92.5</v>
      </c>
      <c r="AK352" s="65">
        <f t="shared" si="275"/>
        <v>55.000000000000007</v>
      </c>
      <c r="AL352" s="65"/>
      <c r="AM352" s="65"/>
      <c r="AN352" s="65"/>
      <c r="AO352" s="40"/>
      <c r="AP352" s="40"/>
      <c r="AQ352" s="40"/>
      <c r="AR352" s="34"/>
      <c r="AS352" s="34"/>
      <c r="AT352" s="34"/>
      <c r="AU352" s="34"/>
      <c r="AV352" s="34"/>
      <c r="AW352" s="34"/>
      <c r="AX352" s="34"/>
      <c r="AY352" s="34"/>
      <c r="AZ352" s="34"/>
      <c r="BA352" s="34"/>
      <c r="BB352" s="34"/>
      <c r="BC352" s="34"/>
      <c r="BD352" s="34"/>
      <c r="BE352" s="34"/>
    </row>
    <row r="353" spans="1:57" ht="30" customHeight="1" x14ac:dyDescent="0.2">
      <c r="A353" s="59">
        <v>338</v>
      </c>
      <c r="B353" s="60">
        <f>'STUDENT NAMELIST'!B341</f>
        <v>211423243263</v>
      </c>
      <c r="C353" s="60" t="str">
        <f>'STUDENT NAMELIST'!C341</f>
        <v>2023PEC AI 437</v>
      </c>
      <c r="D353" s="61" t="str">
        <f>'STUDENT NAMELIST'!D341</f>
        <v>MAHAKAILASH M</v>
      </c>
      <c r="E353" s="62">
        <v>2</v>
      </c>
      <c r="F353" s="62">
        <v>2</v>
      </c>
      <c r="G353" s="62">
        <v>1</v>
      </c>
      <c r="H353" s="62">
        <v>1</v>
      </c>
      <c r="I353" s="62">
        <v>2</v>
      </c>
      <c r="J353" s="62">
        <v>2</v>
      </c>
      <c r="K353" s="62">
        <v>0</v>
      </c>
      <c r="L353" s="62">
        <v>1</v>
      </c>
      <c r="M353" s="62">
        <v>1</v>
      </c>
      <c r="N353" s="62">
        <v>2</v>
      </c>
      <c r="O353" s="68">
        <v>16</v>
      </c>
      <c r="P353" s="62">
        <v>0</v>
      </c>
      <c r="Q353" s="62">
        <v>0</v>
      </c>
      <c r="R353" s="62">
        <v>16</v>
      </c>
      <c r="S353" s="62">
        <v>13</v>
      </c>
      <c r="T353" s="62">
        <v>0</v>
      </c>
      <c r="U353" s="62">
        <v>16</v>
      </c>
      <c r="V353" s="62">
        <v>0</v>
      </c>
      <c r="W353" s="62">
        <v>0</v>
      </c>
      <c r="X353" s="62">
        <v>9</v>
      </c>
      <c r="Y353" s="62"/>
      <c r="Z353" s="62"/>
      <c r="AA353" s="67">
        <f t="shared" si="269"/>
        <v>84</v>
      </c>
      <c r="AB353" s="64">
        <f t="shared" ref="AB353:AC353" si="359">SUMIF($E$14:$N$14,"CO1",E353:N353)+IF(O353&gt;=0,SUMPRODUCT(($O$14:$Z$14="CO1")*(O353:Z353)*MOD(COLUMN($O$14:$Z$14)-COLUMN($O$14)+1,2))+SUMPRODUCT(($P$14:$Z$14="CO1")*(P353:Z353)*MOD(COLUMN($P$14:$Z$14)-COLUMN($P$14)+1,2)))</f>
        <v>38</v>
      </c>
      <c r="AC353" s="64">
        <f t="shared" si="359"/>
        <v>35</v>
      </c>
      <c r="AD353" s="64">
        <f t="shared" si="271"/>
        <v>12</v>
      </c>
      <c r="AE353" s="64">
        <f t="shared" si="272"/>
        <v>0</v>
      </c>
      <c r="AF353" s="64">
        <f t="shared" si="286"/>
        <v>0</v>
      </c>
      <c r="AG353" s="64">
        <f t="shared" si="273"/>
        <v>0</v>
      </c>
      <c r="AH353" s="44">
        <f t="shared" si="274"/>
        <v>85</v>
      </c>
      <c r="AI353" s="65">
        <f t="shared" si="277"/>
        <v>95</v>
      </c>
      <c r="AJ353" s="65">
        <f t="shared" si="278"/>
        <v>87.5</v>
      </c>
      <c r="AK353" s="65">
        <f t="shared" si="275"/>
        <v>60</v>
      </c>
      <c r="AL353" s="65"/>
      <c r="AM353" s="65"/>
      <c r="AN353" s="65"/>
      <c r="AO353" s="40"/>
      <c r="AP353" s="40"/>
      <c r="AQ353" s="40"/>
      <c r="AR353" s="34"/>
      <c r="AS353" s="34"/>
      <c r="AT353" s="34"/>
      <c r="AU353" s="34"/>
      <c r="AV353" s="34"/>
      <c r="AW353" s="34"/>
      <c r="AX353" s="34"/>
      <c r="AY353" s="34"/>
      <c r="AZ353" s="34"/>
      <c r="BA353" s="34"/>
      <c r="BB353" s="34"/>
      <c r="BC353" s="34"/>
      <c r="BD353" s="34"/>
      <c r="BE353" s="34"/>
    </row>
    <row r="354" spans="1:57" ht="30" customHeight="1" x14ac:dyDescent="0.2">
      <c r="A354" s="59">
        <v>338</v>
      </c>
      <c r="B354" s="60">
        <f>'STUDENT NAMELIST'!B342</f>
        <v>211423243267</v>
      </c>
      <c r="C354" s="60" t="str">
        <f>'STUDENT NAMELIST'!C342</f>
        <v>2023PEC AI 438</v>
      </c>
      <c r="D354" s="61" t="str">
        <f>'STUDENT NAMELIST'!D342</f>
        <v>MAHAVISHNU G</v>
      </c>
      <c r="E354" s="62">
        <v>1</v>
      </c>
      <c r="F354" s="62">
        <v>2</v>
      </c>
      <c r="G354" s="62">
        <v>1</v>
      </c>
      <c r="H354" s="62">
        <v>2</v>
      </c>
      <c r="I354" s="62">
        <v>1</v>
      </c>
      <c r="J354" s="62">
        <v>2</v>
      </c>
      <c r="K354" s="62">
        <v>1</v>
      </c>
      <c r="L354" s="62">
        <v>0</v>
      </c>
      <c r="M354" s="62">
        <v>0</v>
      </c>
      <c r="N354" s="62">
        <v>1</v>
      </c>
      <c r="O354" s="68">
        <v>16</v>
      </c>
      <c r="P354" s="62">
        <v>0</v>
      </c>
      <c r="Q354" s="62">
        <v>0</v>
      </c>
      <c r="R354" s="62">
        <v>16</v>
      </c>
      <c r="S354" s="62">
        <v>16</v>
      </c>
      <c r="T354" s="62">
        <v>0</v>
      </c>
      <c r="U354" s="62">
        <v>15</v>
      </c>
      <c r="V354" s="62">
        <v>0</v>
      </c>
      <c r="W354" s="62">
        <v>0</v>
      </c>
      <c r="X354" s="62">
        <v>16</v>
      </c>
      <c r="Y354" s="62"/>
      <c r="Z354" s="62"/>
      <c r="AA354" s="67">
        <f t="shared" si="269"/>
        <v>90</v>
      </c>
      <c r="AB354" s="64">
        <f t="shared" ref="AB354:AC354" si="360">SUMIF($E$14:$N$14,"CO1",E354:N354)+IF(O354&gt;=0,SUMPRODUCT(($O$14:$Z$14="CO1")*(O354:Z354)*MOD(COLUMN($O$14:$Z$14)-COLUMN($O$14)+1,2))+SUMPRODUCT(($P$14:$Z$14="CO1")*(P354:Z354)*MOD(COLUMN($P$14:$Z$14)-COLUMN($P$14)+1,2)))</f>
        <v>38</v>
      </c>
      <c r="AC354" s="64">
        <f t="shared" si="360"/>
        <v>38</v>
      </c>
      <c r="AD354" s="64">
        <f t="shared" si="271"/>
        <v>17</v>
      </c>
      <c r="AE354" s="64">
        <f t="shared" si="272"/>
        <v>0</v>
      </c>
      <c r="AF354" s="64">
        <f t="shared" si="286"/>
        <v>0</v>
      </c>
      <c r="AG354" s="64">
        <f t="shared" si="273"/>
        <v>0</v>
      </c>
      <c r="AH354" s="44">
        <f t="shared" si="274"/>
        <v>93</v>
      </c>
      <c r="AI354" s="65">
        <f t="shared" si="277"/>
        <v>95</v>
      </c>
      <c r="AJ354" s="65">
        <f t="shared" si="278"/>
        <v>95</v>
      </c>
      <c r="AK354" s="65">
        <f t="shared" si="275"/>
        <v>85</v>
      </c>
      <c r="AL354" s="65"/>
      <c r="AM354" s="65"/>
      <c r="AN354" s="65"/>
      <c r="AO354" s="40"/>
      <c r="AP354" s="40"/>
      <c r="AQ354" s="40"/>
      <c r="AR354" s="34"/>
      <c r="AS354" s="34"/>
      <c r="AT354" s="34"/>
      <c r="AU354" s="34"/>
      <c r="AV354" s="34"/>
      <c r="AW354" s="34"/>
      <c r="AX354" s="34"/>
      <c r="AY354" s="34"/>
      <c r="AZ354" s="34"/>
      <c r="BA354" s="34"/>
      <c r="BB354" s="34"/>
      <c r="BC354" s="34"/>
      <c r="BD354" s="34"/>
      <c r="BE354" s="34"/>
    </row>
    <row r="355" spans="1:57" ht="30" customHeight="1" x14ac:dyDescent="0.2">
      <c r="A355" s="59">
        <v>339</v>
      </c>
      <c r="B355" s="60">
        <f>'STUDENT NAMELIST'!B343</f>
        <v>211423243254</v>
      </c>
      <c r="C355" s="60" t="str">
        <f>'STUDENT NAMELIST'!C343</f>
        <v>2023PEC AI 439</v>
      </c>
      <c r="D355" s="61" t="str">
        <f>'STUDENT NAMELIST'!D343</f>
        <v>MADHAN E</v>
      </c>
      <c r="E355" s="62">
        <v>0</v>
      </c>
      <c r="F355" s="62">
        <v>1</v>
      </c>
      <c r="G355" s="62">
        <v>2</v>
      </c>
      <c r="H355" s="62">
        <v>2</v>
      </c>
      <c r="I355" s="62">
        <v>2</v>
      </c>
      <c r="J355" s="62">
        <v>0</v>
      </c>
      <c r="K355" s="62">
        <v>2</v>
      </c>
      <c r="L355" s="62">
        <v>0</v>
      </c>
      <c r="M355" s="62">
        <v>2</v>
      </c>
      <c r="N355" s="62">
        <v>2</v>
      </c>
      <c r="O355" s="68">
        <v>0</v>
      </c>
      <c r="P355" s="62">
        <v>16</v>
      </c>
      <c r="Q355" s="62">
        <v>16</v>
      </c>
      <c r="R355" s="62">
        <v>0</v>
      </c>
      <c r="S355" s="62">
        <v>0</v>
      </c>
      <c r="T355" s="62">
        <v>16</v>
      </c>
      <c r="U355" s="62">
        <v>0</v>
      </c>
      <c r="V355" s="62">
        <v>16</v>
      </c>
      <c r="W355" s="62">
        <v>9</v>
      </c>
      <c r="X355" s="62">
        <v>0</v>
      </c>
      <c r="Y355" s="62"/>
      <c r="Z355" s="62"/>
      <c r="AA355" s="67">
        <f t="shared" si="269"/>
        <v>86</v>
      </c>
      <c r="AB355" s="64">
        <f t="shared" ref="AB355:AC355" si="361">SUMIF($E$14:$N$14,"CO1",E355:N355)+IF(O355&gt;=0,SUMPRODUCT(($O$14:$Z$14="CO1")*(O355:Z355)*MOD(COLUMN($O$14:$Z$14)-COLUMN($O$14)+1,2))+SUMPRODUCT(($P$14:$Z$14="CO1")*(P355:Z355)*MOD(COLUMN($P$14:$Z$14)-COLUMN($P$14)+1,2)))</f>
        <v>37</v>
      </c>
      <c r="AC355" s="64">
        <f t="shared" si="361"/>
        <v>39</v>
      </c>
      <c r="AD355" s="64">
        <f t="shared" si="271"/>
        <v>13</v>
      </c>
      <c r="AE355" s="64">
        <f t="shared" si="272"/>
        <v>0</v>
      </c>
      <c r="AF355" s="64">
        <f t="shared" si="286"/>
        <v>0</v>
      </c>
      <c r="AG355" s="64">
        <f t="shared" si="273"/>
        <v>0</v>
      </c>
      <c r="AH355" s="44">
        <f t="shared" si="274"/>
        <v>89</v>
      </c>
      <c r="AI355" s="65">
        <f t="shared" si="277"/>
        <v>92.5</v>
      </c>
      <c r="AJ355" s="65">
        <f t="shared" si="278"/>
        <v>97.5</v>
      </c>
      <c r="AK355" s="65">
        <f t="shared" si="275"/>
        <v>65</v>
      </c>
      <c r="AL355" s="65"/>
      <c r="AM355" s="65"/>
      <c r="AN355" s="65"/>
      <c r="AO355" s="40"/>
      <c r="AP355" s="40"/>
      <c r="AQ355" s="40"/>
      <c r="AR355" s="34"/>
      <c r="AS355" s="34"/>
      <c r="AT355" s="34"/>
      <c r="AU355" s="34"/>
      <c r="AV355" s="34"/>
      <c r="AW355" s="34"/>
      <c r="AX355" s="34"/>
      <c r="AY355" s="34"/>
      <c r="AZ355" s="34"/>
      <c r="BA355" s="34"/>
      <c r="BB355" s="34"/>
      <c r="BC355" s="34"/>
      <c r="BD355" s="34"/>
      <c r="BE355" s="34"/>
    </row>
    <row r="356" spans="1:57" ht="30" customHeight="1" x14ac:dyDescent="0.2">
      <c r="A356" s="59">
        <v>340</v>
      </c>
      <c r="B356" s="60">
        <f>'STUDENT NAMELIST'!B344</f>
        <v>211423243268</v>
      </c>
      <c r="C356" s="60" t="str">
        <f>'STUDENT NAMELIST'!C344</f>
        <v>2023PEC AI 440</v>
      </c>
      <c r="D356" s="61" t="str">
        <f>'STUDENT NAMELIST'!D344</f>
        <v>MANI BHARATHI J</v>
      </c>
      <c r="E356" s="62">
        <v>0</v>
      </c>
      <c r="F356" s="62">
        <v>1</v>
      </c>
      <c r="G356" s="62">
        <v>1</v>
      </c>
      <c r="H356" s="62">
        <v>0</v>
      </c>
      <c r="I356" s="62">
        <v>1</v>
      </c>
      <c r="J356" s="62">
        <v>1</v>
      </c>
      <c r="K356" s="62">
        <v>0</v>
      </c>
      <c r="L356" s="62">
        <v>1</v>
      </c>
      <c r="M356" s="62">
        <v>2</v>
      </c>
      <c r="N356" s="62">
        <v>1</v>
      </c>
      <c r="O356" s="68">
        <v>0</v>
      </c>
      <c r="P356" s="62">
        <v>14</v>
      </c>
      <c r="Q356" s="62">
        <v>14</v>
      </c>
      <c r="R356" s="62">
        <v>0</v>
      </c>
      <c r="S356" s="62">
        <v>0</v>
      </c>
      <c r="T356" s="62">
        <v>16</v>
      </c>
      <c r="U356" s="62">
        <v>0</v>
      </c>
      <c r="V356" s="62">
        <v>9</v>
      </c>
      <c r="W356" s="62">
        <v>15</v>
      </c>
      <c r="X356" s="62">
        <v>0</v>
      </c>
      <c r="Y356" s="62"/>
      <c r="Z356" s="62"/>
      <c r="AA356" s="67">
        <f t="shared" si="269"/>
        <v>76</v>
      </c>
      <c r="AB356" s="64">
        <f t="shared" ref="AB356:AC356" si="362">SUMIF($E$14:$N$14,"CO1",E356:N356)+IF(O356&gt;=0,SUMPRODUCT(($O$14:$Z$14="CO1")*(O356:Z356)*MOD(COLUMN($O$14:$Z$14)-COLUMN($O$14)+1,2))+SUMPRODUCT(($P$14:$Z$14="CO1")*(P356:Z356)*MOD(COLUMN($P$14:$Z$14)-COLUMN($P$14)+1,2)))</f>
        <v>30</v>
      </c>
      <c r="AC356" s="64">
        <f t="shared" si="362"/>
        <v>31</v>
      </c>
      <c r="AD356" s="64">
        <f t="shared" si="271"/>
        <v>18</v>
      </c>
      <c r="AE356" s="64">
        <f t="shared" si="272"/>
        <v>0</v>
      </c>
      <c r="AF356" s="64">
        <f t="shared" si="286"/>
        <v>0</v>
      </c>
      <c r="AG356" s="64">
        <f t="shared" si="273"/>
        <v>0</v>
      </c>
      <c r="AH356" s="44">
        <f t="shared" si="274"/>
        <v>79</v>
      </c>
      <c r="AI356" s="65">
        <f t="shared" si="277"/>
        <v>75</v>
      </c>
      <c r="AJ356" s="65">
        <f t="shared" si="278"/>
        <v>77.5</v>
      </c>
      <c r="AK356" s="65">
        <f t="shared" si="275"/>
        <v>90</v>
      </c>
      <c r="AL356" s="65"/>
      <c r="AM356" s="65"/>
      <c r="AN356" s="65"/>
      <c r="AO356" s="40"/>
      <c r="AP356" s="40"/>
      <c r="AQ356" s="40"/>
      <c r="AR356" s="34"/>
      <c r="AS356" s="34"/>
      <c r="AT356" s="34"/>
      <c r="AU356" s="34"/>
      <c r="AV356" s="34"/>
      <c r="AW356" s="34"/>
      <c r="AX356" s="34"/>
      <c r="AY356" s="34"/>
      <c r="AZ356" s="34"/>
      <c r="BA356" s="34"/>
      <c r="BB356" s="34"/>
      <c r="BC356" s="34"/>
      <c r="BD356" s="34"/>
      <c r="BE356" s="34"/>
    </row>
    <row r="357" spans="1:57" ht="30" customHeight="1" x14ac:dyDescent="0.2">
      <c r="A357" s="59">
        <v>341</v>
      </c>
      <c r="B357" s="60">
        <f>'STUDENT NAMELIST'!B345</f>
        <v>211423243269</v>
      </c>
      <c r="C357" s="60" t="str">
        <f>'STUDENT NAMELIST'!C345</f>
        <v>2023PEC AI 441</v>
      </c>
      <c r="D357" s="61" t="str">
        <f>'STUDENT NAMELIST'!D345</f>
        <v>MANIKANDAN C V</v>
      </c>
      <c r="E357" s="62">
        <v>0</v>
      </c>
      <c r="F357" s="62">
        <v>0</v>
      </c>
      <c r="G357" s="62">
        <v>1</v>
      </c>
      <c r="H357" s="62">
        <v>2</v>
      </c>
      <c r="I357" s="62">
        <v>0</v>
      </c>
      <c r="J357" s="62">
        <v>0</v>
      </c>
      <c r="K357" s="62">
        <v>1</v>
      </c>
      <c r="L357" s="62">
        <v>1</v>
      </c>
      <c r="M357" s="62">
        <v>2</v>
      </c>
      <c r="N357" s="62">
        <v>0</v>
      </c>
      <c r="O357" s="68">
        <v>0</v>
      </c>
      <c r="P357" s="62">
        <v>13</v>
      </c>
      <c r="Q357" s="62">
        <v>14</v>
      </c>
      <c r="R357" s="62">
        <v>0</v>
      </c>
      <c r="S357" s="62">
        <v>0</v>
      </c>
      <c r="T357" s="62">
        <v>14</v>
      </c>
      <c r="U357" s="62">
        <v>0</v>
      </c>
      <c r="V357" s="62">
        <v>14</v>
      </c>
      <c r="W357" s="62">
        <v>8</v>
      </c>
      <c r="X357" s="62">
        <v>0</v>
      </c>
      <c r="Y357" s="62"/>
      <c r="Z357" s="62"/>
      <c r="AA357" s="67">
        <f t="shared" si="269"/>
        <v>70</v>
      </c>
      <c r="AB357" s="64">
        <f t="shared" ref="AB357:AC357" si="363">SUMIF($E$14:$N$14,"CO1",E357:N357)+IF(O357&gt;=0,SUMPRODUCT(($O$14:$Z$14="CO1")*(O357:Z357)*MOD(COLUMN($O$14:$Z$14)-COLUMN($O$14)+1,2))+SUMPRODUCT(($P$14:$Z$14="CO1")*(P357:Z357)*MOD(COLUMN($P$14:$Z$14)-COLUMN($P$14)+1,2)))</f>
        <v>30</v>
      </c>
      <c r="AC357" s="64">
        <f t="shared" si="363"/>
        <v>30</v>
      </c>
      <c r="AD357" s="64">
        <f t="shared" si="271"/>
        <v>10</v>
      </c>
      <c r="AE357" s="64">
        <f t="shared" si="272"/>
        <v>0</v>
      </c>
      <c r="AF357" s="64">
        <f t="shared" si="286"/>
        <v>0</v>
      </c>
      <c r="AG357" s="64">
        <f t="shared" si="273"/>
        <v>0</v>
      </c>
      <c r="AH357" s="44">
        <f t="shared" si="274"/>
        <v>70</v>
      </c>
      <c r="AI357" s="65">
        <f t="shared" si="277"/>
        <v>75</v>
      </c>
      <c r="AJ357" s="65">
        <f t="shared" si="278"/>
        <v>75</v>
      </c>
      <c r="AK357" s="65">
        <f t="shared" si="275"/>
        <v>50</v>
      </c>
      <c r="AL357" s="65"/>
      <c r="AM357" s="65"/>
      <c r="AN357" s="65"/>
      <c r="AO357" s="40"/>
      <c r="AP357" s="40"/>
      <c r="AQ357" s="40"/>
      <c r="AR357" s="34"/>
      <c r="AS357" s="34"/>
      <c r="AT357" s="34"/>
      <c r="AU357" s="34"/>
      <c r="AV357" s="34"/>
      <c r="AW357" s="34"/>
      <c r="AX357" s="34"/>
      <c r="AY357" s="34"/>
      <c r="AZ357" s="34"/>
      <c r="BA357" s="34"/>
      <c r="BB357" s="34"/>
      <c r="BC357" s="34"/>
      <c r="BD357" s="34"/>
      <c r="BE357" s="34"/>
    </row>
    <row r="358" spans="1:57" ht="30" customHeight="1" x14ac:dyDescent="0.2">
      <c r="A358" s="59">
        <v>342</v>
      </c>
      <c r="B358" s="60">
        <f>'STUDENT NAMELIST'!B346</f>
        <v>211423243270</v>
      </c>
      <c r="C358" s="60" t="str">
        <f>'STUDENT NAMELIST'!C346</f>
        <v>2023PEC AI 442</v>
      </c>
      <c r="D358" s="61" t="str">
        <f>'STUDENT NAMELIST'!D346</f>
        <v>MANIKANDAN S</v>
      </c>
      <c r="E358" s="62">
        <v>0</v>
      </c>
      <c r="F358" s="62">
        <v>1</v>
      </c>
      <c r="G358" s="62">
        <v>0</v>
      </c>
      <c r="H358" s="62">
        <v>2</v>
      </c>
      <c r="I358" s="62">
        <v>1</v>
      </c>
      <c r="J358" s="62">
        <v>2</v>
      </c>
      <c r="K358" s="62">
        <v>2</v>
      </c>
      <c r="L358" s="62">
        <v>0</v>
      </c>
      <c r="M358" s="62">
        <v>2</v>
      </c>
      <c r="N358" s="62">
        <v>1</v>
      </c>
      <c r="O358" s="68">
        <v>14</v>
      </c>
      <c r="P358" s="62">
        <v>0</v>
      </c>
      <c r="Q358" s="62">
        <v>0</v>
      </c>
      <c r="R358" s="62">
        <v>14</v>
      </c>
      <c r="S358" s="62">
        <v>13</v>
      </c>
      <c r="T358" s="62">
        <v>0</v>
      </c>
      <c r="U358" s="62">
        <v>14</v>
      </c>
      <c r="V358" s="62">
        <v>0</v>
      </c>
      <c r="W358" s="62">
        <v>0</v>
      </c>
      <c r="X358" s="62">
        <v>8</v>
      </c>
      <c r="Y358" s="62"/>
      <c r="Z358" s="62"/>
      <c r="AA358" s="67">
        <f t="shared" si="269"/>
        <v>74</v>
      </c>
      <c r="AB358" s="64">
        <f t="shared" ref="AB358:AC358" si="364">SUMIF($E$14:$N$14,"CO1",E358:N358)+IF(O358&gt;=0,SUMPRODUCT(($O$14:$Z$14="CO1")*(O358:Z358)*MOD(COLUMN($O$14:$Z$14)-COLUMN($O$14)+1,2))+SUMPRODUCT(($P$14:$Z$14="CO1")*(P358:Z358)*MOD(COLUMN($P$14:$Z$14)-COLUMN($P$14)+1,2)))</f>
        <v>31</v>
      </c>
      <c r="AC358" s="64">
        <f t="shared" si="364"/>
        <v>31</v>
      </c>
      <c r="AD358" s="64">
        <f t="shared" si="271"/>
        <v>11</v>
      </c>
      <c r="AE358" s="64">
        <f t="shared" si="272"/>
        <v>0</v>
      </c>
      <c r="AF358" s="64">
        <f t="shared" si="286"/>
        <v>0</v>
      </c>
      <c r="AG358" s="64">
        <f t="shared" si="273"/>
        <v>0</v>
      </c>
      <c r="AH358" s="44">
        <f t="shared" si="274"/>
        <v>73</v>
      </c>
      <c r="AI358" s="65">
        <f t="shared" si="277"/>
        <v>77.5</v>
      </c>
      <c r="AJ358" s="65">
        <f t="shared" si="278"/>
        <v>77.5</v>
      </c>
      <c r="AK358" s="65">
        <f t="shared" si="275"/>
        <v>55.000000000000007</v>
      </c>
      <c r="AL358" s="65"/>
      <c r="AM358" s="65"/>
      <c r="AN358" s="65"/>
      <c r="AO358" s="40"/>
      <c r="AP358" s="40"/>
      <c r="AQ358" s="40"/>
      <c r="AR358" s="34"/>
      <c r="AS358" s="34"/>
      <c r="AT358" s="34"/>
      <c r="AU358" s="34"/>
      <c r="AV358" s="34"/>
      <c r="AW358" s="34"/>
      <c r="AX358" s="34"/>
      <c r="AY358" s="34"/>
      <c r="AZ358" s="34"/>
      <c r="BA358" s="34"/>
      <c r="BB358" s="34"/>
      <c r="BC358" s="34"/>
      <c r="BD358" s="34"/>
      <c r="BE358" s="34"/>
    </row>
    <row r="359" spans="1:57" ht="30" customHeight="1" x14ac:dyDescent="0.2">
      <c r="A359" s="59">
        <v>343</v>
      </c>
      <c r="B359" s="60">
        <f>'STUDENT NAMELIST'!B347</f>
        <v>211423243271</v>
      </c>
      <c r="C359" s="60" t="str">
        <f>'STUDENT NAMELIST'!C347</f>
        <v>2023PEC AI 443</v>
      </c>
      <c r="D359" s="61" t="str">
        <f>'STUDENT NAMELIST'!D347</f>
        <v>MANNAN VIGNESH K</v>
      </c>
      <c r="E359" s="62">
        <v>2</v>
      </c>
      <c r="F359" s="62">
        <v>1</v>
      </c>
      <c r="G359" s="62">
        <v>2</v>
      </c>
      <c r="H359" s="62">
        <v>2</v>
      </c>
      <c r="I359" s="62">
        <v>2</v>
      </c>
      <c r="J359" s="62">
        <v>0</v>
      </c>
      <c r="K359" s="62">
        <v>1</v>
      </c>
      <c r="L359" s="62">
        <v>0</v>
      </c>
      <c r="M359" s="62">
        <v>1</v>
      </c>
      <c r="N359" s="62">
        <v>0</v>
      </c>
      <c r="O359" s="68">
        <v>0</v>
      </c>
      <c r="P359" s="62">
        <v>14</v>
      </c>
      <c r="Q359" s="62">
        <v>16</v>
      </c>
      <c r="R359" s="62">
        <v>0</v>
      </c>
      <c r="S359" s="62">
        <v>0</v>
      </c>
      <c r="T359" s="62">
        <v>16</v>
      </c>
      <c r="U359" s="62">
        <v>0</v>
      </c>
      <c r="V359" s="62">
        <v>16</v>
      </c>
      <c r="W359" s="62">
        <v>8</v>
      </c>
      <c r="X359" s="62">
        <v>0</v>
      </c>
      <c r="Y359" s="62"/>
      <c r="Z359" s="62"/>
      <c r="AA359" s="67">
        <f t="shared" si="269"/>
        <v>81</v>
      </c>
      <c r="AB359" s="64">
        <f t="shared" ref="AB359:AC359" si="365">SUMIF($E$14:$N$14,"CO1",E359:N359)+IF(O359&gt;=0,SUMPRODUCT(($O$14:$Z$14="CO1")*(O359:Z359)*MOD(COLUMN($O$14:$Z$14)-COLUMN($O$14)+1,2))+SUMPRODUCT(($P$14:$Z$14="CO1")*(P359:Z359)*MOD(COLUMN($P$14:$Z$14)-COLUMN($P$14)+1,2)))</f>
        <v>37</v>
      </c>
      <c r="AC359" s="64">
        <f t="shared" si="365"/>
        <v>37</v>
      </c>
      <c r="AD359" s="64">
        <f t="shared" si="271"/>
        <v>9</v>
      </c>
      <c r="AE359" s="64">
        <f t="shared" si="272"/>
        <v>0</v>
      </c>
      <c r="AF359" s="64">
        <f t="shared" si="286"/>
        <v>0</v>
      </c>
      <c r="AG359" s="64">
        <f t="shared" si="273"/>
        <v>0</v>
      </c>
      <c r="AH359" s="44">
        <f t="shared" si="274"/>
        <v>83</v>
      </c>
      <c r="AI359" s="65">
        <f t="shared" si="277"/>
        <v>92.5</v>
      </c>
      <c r="AJ359" s="65">
        <f t="shared" si="278"/>
        <v>92.5</v>
      </c>
      <c r="AK359" s="65">
        <f t="shared" si="275"/>
        <v>45</v>
      </c>
      <c r="AL359" s="65"/>
      <c r="AM359" s="65"/>
      <c r="AN359" s="65"/>
      <c r="AO359" s="40"/>
      <c r="AP359" s="40"/>
      <c r="AQ359" s="40"/>
      <c r="AR359" s="34"/>
      <c r="AS359" s="34"/>
      <c r="AT359" s="34"/>
      <c r="AU359" s="34"/>
      <c r="AV359" s="34"/>
      <c r="AW359" s="34"/>
      <c r="AX359" s="34"/>
      <c r="AY359" s="34"/>
      <c r="AZ359" s="34"/>
      <c r="BA359" s="34"/>
      <c r="BB359" s="34"/>
      <c r="BC359" s="34"/>
      <c r="BD359" s="34"/>
      <c r="BE359" s="34"/>
    </row>
    <row r="360" spans="1:57" ht="30" customHeight="1" x14ac:dyDescent="0.2">
      <c r="A360" s="59">
        <v>344</v>
      </c>
      <c r="B360" s="60">
        <f>'STUDENT NAMELIST'!B348</f>
        <v>211423243274</v>
      </c>
      <c r="C360" s="60" t="str">
        <f>'STUDENT NAMELIST'!C348</f>
        <v>2023PEC AI 444</v>
      </c>
      <c r="D360" s="61" t="str">
        <f>'STUDENT NAMELIST'!D348</f>
        <v>MITHUN S</v>
      </c>
      <c r="E360" s="62">
        <v>1</v>
      </c>
      <c r="F360" s="62">
        <v>2</v>
      </c>
      <c r="G360" s="62">
        <v>1</v>
      </c>
      <c r="H360" s="62">
        <v>2</v>
      </c>
      <c r="I360" s="62">
        <v>0</v>
      </c>
      <c r="J360" s="62">
        <v>2</v>
      </c>
      <c r="K360" s="62">
        <v>1</v>
      </c>
      <c r="L360" s="62">
        <v>0</v>
      </c>
      <c r="M360" s="62">
        <v>2</v>
      </c>
      <c r="N360" s="62">
        <v>0</v>
      </c>
      <c r="O360" s="68">
        <v>14</v>
      </c>
      <c r="P360" s="62">
        <v>0</v>
      </c>
      <c r="Q360" s="62">
        <v>0</v>
      </c>
      <c r="R360" s="62">
        <v>14</v>
      </c>
      <c r="S360" s="62">
        <v>10</v>
      </c>
      <c r="T360" s="62">
        <v>0</v>
      </c>
      <c r="U360" s="62">
        <v>14</v>
      </c>
      <c r="V360" s="62">
        <v>0</v>
      </c>
      <c r="W360" s="62">
        <v>0</v>
      </c>
      <c r="X360" s="62">
        <v>8</v>
      </c>
      <c r="Y360" s="62"/>
      <c r="Z360" s="62"/>
      <c r="AA360" s="67">
        <f t="shared" si="269"/>
        <v>71</v>
      </c>
      <c r="AB360" s="64">
        <f t="shared" ref="AB360:AC360" si="366">SUMIF($E$14:$N$14,"CO1",E360:N360)+IF(O360&gt;=0,SUMPRODUCT(($O$14:$Z$14="CO1")*(O360:Z360)*MOD(COLUMN($O$14:$Z$14)-COLUMN($O$14)+1,2))+SUMPRODUCT(($P$14:$Z$14="CO1")*(P360:Z360)*MOD(COLUMN($P$14:$Z$14)-COLUMN($P$14)+1,2)))</f>
        <v>34</v>
      </c>
      <c r="AC360" s="64">
        <f t="shared" si="366"/>
        <v>29</v>
      </c>
      <c r="AD360" s="64">
        <f t="shared" si="271"/>
        <v>10</v>
      </c>
      <c r="AE360" s="64">
        <f t="shared" si="272"/>
        <v>0</v>
      </c>
      <c r="AF360" s="64">
        <f t="shared" si="286"/>
        <v>0</v>
      </c>
      <c r="AG360" s="64">
        <f t="shared" si="273"/>
        <v>0</v>
      </c>
      <c r="AH360" s="44">
        <f t="shared" si="274"/>
        <v>73</v>
      </c>
      <c r="AI360" s="65">
        <f t="shared" si="277"/>
        <v>85</v>
      </c>
      <c r="AJ360" s="65">
        <f t="shared" si="278"/>
        <v>72.5</v>
      </c>
      <c r="AK360" s="65">
        <f t="shared" si="275"/>
        <v>50</v>
      </c>
      <c r="AL360" s="65"/>
      <c r="AM360" s="65"/>
      <c r="AN360" s="65"/>
      <c r="AO360" s="40"/>
      <c r="AP360" s="40"/>
      <c r="AQ360" s="40"/>
      <c r="AR360" s="34"/>
      <c r="AS360" s="34"/>
      <c r="AT360" s="34"/>
      <c r="AU360" s="34"/>
      <c r="AV360" s="34"/>
      <c r="AW360" s="34"/>
      <c r="AX360" s="34"/>
      <c r="AY360" s="34"/>
      <c r="AZ360" s="34"/>
      <c r="BA360" s="34"/>
      <c r="BB360" s="34"/>
      <c r="BC360" s="34"/>
      <c r="BD360" s="34"/>
      <c r="BE360" s="34"/>
    </row>
    <row r="361" spans="1:57" ht="30" customHeight="1" x14ac:dyDescent="0.2">
      <c r="A361" s="59">
        <v>345</v>
      </c>
      <c r="B361" s="60">
        <f>'STUDENT NAMELIST'!B349</f>
        <v>211423243275</v>
      </c>
      <c r="C361" s="60" t="str">
        <f>'STUDENT NAMELIST'!C349</f>
        <v>2023PEC AI 445</v>
      </c>
      <c r="D361" s="61" t="str">
        <f>'STUDENT NAMELIST'!D349</f>
        <v>DH MITHUN SAI</v>
      </c>
      <c r="E361" s="62">
        <v>0</v>
      </c>
      <c r="F361" s="62">
        <v>2</v>
      </c>
      <c r="G361" s="62">
        <v>1</v>
      </c>
      <c r="H361" s="62">
        <v>1</v>
      </c>
      <c r="I361" s="62">
        <v>1</v>
      </c>
      <c r="J361" s="62">
        <v>2</v>
      </c>
      <c r="K361" s="62">
        <v>0</v>
      </c>
      <c r="L361" s="62">
        <v>0</v>
      </c>
      <c r="M361" s="62">
        <v>0</v>
      </c>
      <c r="N361" s="62">
        <v>1</v>
      </c>
      <c r="O361" s="68">
        <v>0</v>
      </c>
      <c r="P361" s="62">
        <v>13</v>
      </c>
      <c r="Q361" s="62">
        <v>14</v>
      </c>
      <c r="R361" s="62">
        <v>0</v>
      </c>
      <c r="S361" s="62">
        <v>0</v>
      </c>
      <c r="T361" s="62">
        <v>14</v>
      </c>
      <c r="U361" s="62">
        <v>0</v>
      </c>
      <c r="V361" s="62">
        <v>14</v>
      </c>
      <c r="W361" s="62">
        <v>4</v>
      </c>
      <c r="X361" s="62">
        <v>0</v>
      </c>
      <c r="Y361" s="62"/>
      <c r="Z361" s="62"/>
      <c r="AA361" s="67">
        <f t="shared" si="269"/>
        <v>67</v>
      </c>
      <c r="AB361" s="64">
        <f t="shared" ref="AB361:AC361" si="367">SUMIF($E$14:$N$14,"CO1",E361:N361)+IF(O361&gt;=0,SUMPRODUCT(($O$14:$Z$14="CO1")*(O361:Z361)*MOD(COLUMN($O$14:$Z$14)-COLUMN($O$14)+1,2))+SUMPRODUCT(($P$14:$Z$14="CO1")*(P361:Z361)*MOD(COLUMN($P$14:$Z$14)-COLUMN($P$14)+1,2)))</f>
        <v>31</v>
      </c>
      <c r="AC361" s="64">
        <f t="shared" si="367"/>
        <v>32</v>
      </c>
      <c r="AD361" s="64">
        <f t="shared" si="271"/>
        <v>5</v>
      </c>
      <c r="AE361" s="64">
        <f t="shared" si="272"/>
        <v>0</v>
      </c>
      <c r="AF361" s="64">
        <f t="shared" si="286"/>
        <v>0</v>
      </c>
      <c r="AG361" s="64">
        <f t="shared" si="273"/>
        <v>0</v>
      </c>
      <c r="AH361" s="44">
        <f t="shared" si="274"/>
        <v>68</v>
      </c>
      <c r="AI361" s="65">
        <f t="shared" si="277"/>
        <v>77.5</v>
      </c>
      <c r="AJ361" s="65">
        <f t="shared" si="278"/>
        <v>80</v>
      </c>
      <c r="AK361" s="65">
        <f t="shared" si="275"/>
        <v>25</v>
      </c>
      <c r="AL361" s="65"/>
      <c r="AM361" s="65"/>
      <c r="AN361" s="65"/>
      <c r="AO361" s="40"/>
      <c r="AP361" s="40"/>
      <c r="AQ361" s="40"/>
      <c r="AR361" s="34"/>
      <c r="AS361" s="34"/>
      <c r="AT361" s="34"/>
      <c r="AU361" s="34"/>
      <c r="AV361" s="34"/>
      <c r="AW361" s="34"/>
      <c r="AX361" s="34"/>
      <c r="AY361" s="34"/>
      <c r="AZ361" s="34"/>
      <c r="BA361" s="34"/>
      <c r="BB361" s="34"/>
      <c r="BC361" s="34"/>
      <c r="BD361" s="34"/>
      <c r="BE361" s="34"/>
    </row>
    <row r="362" spans="1:57" ht="30" customHeight="1" x14ac:dyDescent="0.2">
      <c r="A362" s="59">
        <v>346</v>
      </c>
      <c r="B362" s="60">
        <f>'STUDENT NAMELIST'!B350</f>
        <v>211423243276</v>
      </c>
      <c r="C362" s="60" t="str">
        <f>'STUDENT NAMELIST'!C350</f>
        <v>2023PEC AI 446</v>
      </c>
      <c r="D362" s="61" t="str">
        <f>'STUDENT NAMELIST'!D350</f>
        <v>MOHAMED ARSHAD M</v>
      </c>
      <c r="E362" s="62">
        <v>2</v>
      </c>
      <c r="F362" s="62">
        <v>0</v>
      </c>
      <c r="G362" s="62">
        <v>1</v>
      </c>
      <c r="H362" s="62">
        <v>0</v>
      </c>
      <c r="I362" s="62">
        <v>2</v>
      </c>
      <c r="J362" s="62">
        <v>1</v>
      </c>
      <c r="K362" s="62">
        <v>0</v>
      </c>
      <c r="L362" s="62">
        <v>0</v>
      </c>
      <c r="M362" s="62">
        <v>2</v>
      </c>
      <c r="N362" s="62">
        <v>2</v>
      </c>
      <c r="O362" s="68">
        <v>16</v>
      </c>
      <c r="P362" s="62">
        <v>0</v>
      </c>
      <c r="Q362" s="62">
        <v>0</v>
      </c>
      <c r="R362" s="62">
        <v>16</v>
      </c>
      <c r="S362" s="62">
        <v>13</v>
      </c>
      <c r="T362" s="62">
        <v>0</v>
      </c>
      <c r="U362" s="62">
        <v>16</v>
      </c>
      <c r="V362" s="62">
        <v>0</v>
      </c>
      <c r="W362" s="62">
        <v>0</v>
      </c>
      <c r="X362" s="62">
        <v>9</v>
      </c>
      <c r="Y362" s="62"/>
      <c r="Z362" s="62"/>
      <c r="AA362" s="67">
        <f t="shared" si="269"/>
        <v>80</v>
      </c>
      <c r="AB362" s="64">
        <f t="shared" ref="AB362:AC362" si="368">SUMIF($E$14:$N$14,"CO1",E362:N362)+IF(O362&gt;=0,SUMPRODUCT(($O$14:$Z$14="CO1")*(O362:Z362)*MOD(COLUMN($O$14:$Z$14)-COLUMN($O$14)+1,2))+SUMPRODUCT(($P$14:$Z$14="CO1")*(P362:Z362)*MOD(COLUMN($P$14:$Z$14)-COLUMN($P$14)+1,2)))</f>
        <v>35</v>
      </c>
      <c r="AC362" s="64">
        <f t="shared" si="368"/>
        <v>32</v>
      </c>
      <c r="AD362" s="64">
        <f t="shared" si="271"/>
        <v>13</v>
      </c>
      <c r="AE362" s="64">
        <f t="shared" si="272"/>
        <v>0</v>
      </c>
      <c r="AF362" s="64">
        <f t="shared" si="286"/>
        <v>0</v>
      </c>
      <c r="AG362" s="64">
        <f t="shared" si="273"/>
        <v>0</v>
      </c>
      <c r="AH362" s="44">
        <f t="shared" si="274"/>
        <v>80</v>
      </c>
      <c r="AI362" s="65">
        <f t="shared" si="277"/>
        <v>87.5</v>
      </c>
      <c r="AJ362" s="65">
        <f t="shared" si="278"/>
        <v>80</v>
      </c>
      <c r="AK362" s="65">
        <f t="shared" si="275"/>
        <v>65</v>
      </c>
      <c r="AL362" s="65"/>
      <c r="AM362" s="65"/>
      <c r="AN362" s="65"/>
      <c r="AO362" s="40"/>
      <c r="AP362" s="40"/>
      <c r="AQ362" s="40"/>
      <c r="AR362" s="34"/>
      <c r="AS362" s="34"/>
      <c r="AT362" s="34"/>
      <c r="AU362" s="34"/>
      <c r="AV362" s="34"/>
      <c r="AW362" s="34"/>
      <c r="AX362" s="34"/>
      <c r="AY362" s="34"/>
      <c r="AZ362" s="34"/>
      <c r="BA362" s="34"/>
      <c r="BB362" s="34"/>
      <c r="BC362" s="34"/>
      <c r="BD362" s="34"/>
      <c r="BE362" s="34"/>
    </row>
    <row r="363" spans="1:57" ht="30" customHeight="1" x14ac:dyDescent="0.2">
      <c r="A363" s="59">
        <v>348</v>
      </c>
      <c r="B363" s="60">
        <f>'STUDENT NAMELIST'!B351</f>
        <v>211423243277</v>
      </c>
      <c r="C363" s="60" t="str">
        <f>'STUDENT NAMELIST'!C351</f>
        <v>2023PEC AI 447</v>
      </c>
      <c r="D363" s="61" t="str">
        <f>'STUDENT NAMELIST'!D351</f>
        <v>MOHAMED BASITH</v>
      </c>
      <c r="E363" s="62">
        <v>2</v>
      </c>
      <c r="F363" s="62">
        <v>2</v>
      </c>
      <c r="G363" s="62">
        <v>1</v>
      </c>
      <c r="H363" s="62">
        <v>1</v>
      </c>
      <c r="I363" s="62">
        <v>0</v>
      </c>
      <c r="J363" s="62">
        <v>1</v>
      </c>
      <c r="K363" s="62">
        <v>1</v>
      </c>
      <c r="L363" s="62">
        <v>2</v>
      </c>
      <c r="M363" s="62">
        <v>1</v>
      </c>
      <c r="N363" s="62">
        <v>2</v>
      </c>
      <c r="O363" s="68">
        <v>0</v>
      </c>
      <c r="P363" s="62">
        <v>14</v>
      </c>
      <c r="Q363" s="62">
        <v>16</v>
      </c>
      <c r="R363" s="62">
        <v>0</v>
      </c>
      <c r="S363" s="62">
        <v>0</v>
      </c>
      <c r="T363" s="62">
        <v>16</v>
      </c>
      <c r="U363" s="62">
        <v>0</v>
      </c>
      <c r="V363" s="62">
        <v>16</v>
      </c>
      <c r="W363" s="62">
        <v>8</v>
      </c>
      <c r="X363" s="62">
        <v>0</v>
      </c>
      <c r="Y363" s="62"/>
      <c r="Z363" s="62"/>
      <c r="AA363" s="67">
        <f t="shared" si="269"/>
        <v>83</v>
      </c>
      <c r="AB363" s="64">
        <f t="shared" ref="AB363:AC363" si="369">SUMIF($E$14:$N$14,"CO1",E363:N363)+IF(O363&gt;=0,SUMPRODUCT(($O$14:$Z$14="CO1")*(O363:Z363)*MOD(COLUMN($O$14:$Z$14)-COLUMN($O$14)+1,2))+SUMPRODUCT(($P$14:$Z$14="CO1")*(P363:Z363)*MOD(COLUMN($P$14:$Z$14)-COLUMN($P$14)+1,2)))</f>
        <v>36</v>
      </c>
      <c r="AC363" s="64">
        <f t="shared" si="369"/>
        <v>34</v>
      </c>
      <c r="AD363" s="64">
        <f t="shared" si="271"/>
        <v>11</v>
      </c>
      <c r="AE363" s="64">
        <f t="shared" si="272"/>
        <v>0</v>
      </c>
      <c r="AF363" s="64">
        <f t="shared" si="286"/>
        <v>0</v>
      </c>
      <c r="AG363" s="64">
        <f t="shared" si="273"/>
        <v>0</v>
      </c>
      <c r="AH363" s="44">
        <f t="shared" si="274"/>
        <v>81</v>
      </c>
      <c r="AI363" s="65">
        <f t="shared" si="277"/>
        <v>90</v>
      </c>
      <c r="AJ363" s="65">
        <f t="shared" si="278"/>
        <v>85</v>
      </c>
      <c r="AK363" s="65">
        <f t="shared" si="275"/>
        <v>55.000000000000007</v>
      </c>
      <c r="AL363" s="65"/>
      <c r="AM363" s="65"/>
      <c r="AN363" s="65"/>
      <c r="AO363" s="40"/>
      <c r="AP363" s="40"/>
      <c r="AQ363" s="40"/>
      <c r="AR363" s="34"/>
      <c r="AS363" s="34"/>
      <c r="AT363" s="34"/>
      <c r="AU363" s="34"/>
      <c r="AV363" s="34"/>
      <c r="AW363" s="34"/>
      <c r="AX363" s="34"/>
      <c r="AY363" s="34"/>
      <c r="AZ363" s="34"/>
      <c r="BA363" s="34"/>
      <c r="BB363" s="34"/>
      <c r="BC363" s="34"/>
      <c r="BD363" s="34"/>
      <c r="BE363" s="34"/>
    </row>
    <row r="364" spans="1:57" ht="30" customHeight="1" x14ac:dyDescent="0.2">
      <c r="A364" s="59">
        <v>348</v>
      </c>
      <c r="B364" s="60">
        <f>'STUDENT NAMELIST'!B352</f>
        <v>211423243278</v>
      </c>
      <c r="C364" s="60" t="str">
        <f>'STUDENT NAMELIST'!C352</f>
        <v>2023PEC AI 448</v>
      </c>
      <c r="D364" s="61" t="str">
        <f>'STUDENT NAMELIST'!D352</f>
        <v>MOHAMED JABBAR SHAHID</v>
      </c>
      <c r="E364" s="62">
        <v>1</v>
      </c>
      <c r="F364" s="62">
        <v>0</v>
      </c>
      <c r="G364" s="62">
        <v>0</v>
      </c>
      <c r="H364" s="62">
        <v>1</v>
      </c>
      <c r="I364" s="62">
        <v>2</v>
      </c>
      <c r="J364" s="62">
        <v>2</v>
      </c>
      <c r="K364" s="62">
        <v>1</v>
      </c>
      <c r="L364" s="62">
        <v>1</v>
      </c>
      <c r="M364" s="62">
        <v>0</v>
      </c>
      <c r="N364" s="62">
        <v>2</v>
      </c>
      <c r="O364" s="68">
        <v>9</v>
      </c>
      <c r="P364" s="62">
        <v>0</v>
      </c>
      <c r="Q364" s="62">
        <v>0</v>
      </c>
      <c r="R364" s="62">
        <v>9</v>
      </c>
      <c r="S364" s="62">
        <v>8</v>
      </c>
      <c r="T364" s="62">
        <v>0</v>
      </c>
      <c r="U364" s="62">
        <v>9</v>
      </c>
      <c r="V364" s="62">
        <v>0</v>
      </c>
      <c r="W364" s="62">
        <v>0</v>
      </c>
      <c r="X364" s="62">
        <v>3</v>
      </c>
      <c r="Y364" s="62"/>
      <c r="Z364" s="62"/>
      <c r="AA364" s="67">
        <f t="shared" si="269"/>
        <v>48</v>
      </c>
      <c r="AB364" s="64">
        <f t="shared" ref="AB364:AC364" si="370">SUMIF($E$14:$N$14,"CO1",E364:N364)+IF(O364&gt;=0,SUMPRODUCT(($O$14:$Z$14="CO1")*(O364:Z364)*MOD(COLUMN($O$14:$Z$14)-COLUMN($O$14)+1,2))+SUMPRODUCT(($P$14:$Z$14="CO1")*(P364:Z364)*MOD(COLUMN($P$14:$Z$14)-COLUMN($P$14)+1,2)))</f>
        <v>20</v>
      </c>
      <c r="AC364" s="64">
        <f t="shared" si="370"/>
        <v>20</v>
      </c>
      <c r="AD364" s="64">
        <f t="shared" si="271"/>
        <v>5</v>
      </c>
      <c r="AE364" s="64">
        <f t="shared" si="272"/>
        <v>0</v>
      </c>
      <c r="AF364" s="64">
        <f t="shared" si="286"/>
        <v>0</v>
      </c>
      <c r="AG364" s="64">
        <f t="shared" si="273"/>
        <v>0</v>
      </c>
      <c r="AH364" s="44">
        <f t="shared" si="274"/>
        <v>45</v>
      </c>
      <c r="AI364" s="65">
        <f t="shared" si="277"/>
        <v>50</v>
      </c>
      <c r="AJ364" s="65">
        <f t="shared" si="278"/>
        <v>50</v>
      </c>
      <c r="AK364" s="65">
        <f t="shared" si="275"/>
        <v>25</v>
      </c>
      <c r="AL364" s="65"/>
      <c r="AM364" s="65"/>
      <c r="AN364" s="65"/>
      <c r="AO364" s="40"/>
      <c r="AP364" s="40"/>
      <c r="AQ364" s="40"/>
      <c r="AR364" s="34"/>
      <c r="AS364" s="34"/>
      <c r="AT364" s="34"/>
      <c r="AU364" s="34"/>
      <c r="AV364" s="34"/>
      <c r="AW364" s="34"/>
      <c r="AX364" s="34"/>
      <c r="AY364" s="34"/>
      <c r="AZ364" s="34"/>
      <c r="BA364" s="34"/>
      <c r="BB364" s="34"/>
      <c r="BC364" s="34"/>
      <c r="BD364" s="34"/>
      <c r="BE364" s="34"/>
    </row>
    <row r="365" spans="1:57" ht="30" customHeight="1" x14ac:dyDescent="0.2">
      <c r="A365" s="59">
        <v>349</v>
      </c>
      <c r="B365" s="60">
        <f>'STUDENT NAMELIST'!B353</f>
        <v>211423243279</v>
      </c>
      <c r="C365" s="60" t="str">
        <f>'STUDENT NAMELIST'!C353</f>
        <v>2023PEC AI 449</v>
      </c>
      <c r="D365" s="61" t="str">
        <f>'STUDENT NAMELIST'!D353</f>
        <v>MOHAMED SUHAIL N</v>
      </c>
      <c r="E365" s="62">
        <v>2</v>
      </c>
      <c r="F365" s="62">
        <v>0</v>
      </c>
      <c r="G365" s="62">
        <v>1</v>
      </c>
      <c r="H365" s="62">
        <v>0</v>
      </c>
      <c r="I365" s="62">
        <v>2</v>
      </c>
      <c r="J365" s="62">
        <v>2</v>
      </c>
      <c r="K365" s="62">
        <v>1</v>
      </c>
      <c r="L365" s="62">
        <v>2</v>
      </c>
      <c r="M365" s="62">
        <v>1</v>
      </c>
      <c r="N365" s="62">
        <v>2</v>
      </c>
      <c r="O365" s="68">
        <v>0</v>
      </c>
      <c r="P365" s="62">
        <v>16</v>
      </c>
      <c r="Q365" s="62">
        <v>16</v>
      </c>
      <c r="R365" s="62">
        <v>0</v>
      </c>
      <c r="S365" s="62">
        <v>0</v>
      </c>
      <c r="T365" s="62">
        <v>16</v>
      </c>
      <c r="U365" s="62">
        <v>0</v>
      </c>
      <c r="V365" s="62">
        <v>16</v>
      </c>
      <c r="W365" s="62">
        <v>9</v>
      </c>
      <c r="X365" s="62">
        <v>0</v>
      </c>
      <c r="Y365" s="62"/>
      <c r="Z365" s="62"/>
      <c r="AA365" s="67">
        <f t="shared" si="269"/>
        <v>86</v>
      </c>
      <c r="AB365" s="64">
        <f t="shared" ref="AB365:AC365" si="371">SUMIF($E$14:$N$14,"CO1",E365:N365)+IF(O365&gt;=0,SUMPRODUCT(($O$14:$Z$14="CO1")*(O365:Z365)*MOD(COLUMN($O$14:$Z$14)-COLUMN($O$14)+1,2))+SUMPRODUCT(($P$14:$Z$14="CO1")*(P365:Z365)*MOD(COLUMN($P$14:$Z$14)-COLUMN($P$14)+1,2)))</f>
        <v>35</v>
      </c>
      <c r="AC365" s="64">
        <f t="shared" si="371"/>
        <v>35</v>
      </c>
      <c r="AD365" s="64">
        <f t="shared" si="271"/>
        <v>12</v>
      </c>
      <c r="AE365" s="64">
        <f t="shared" si="272"/>
        <v>0</v>
      </c>
      <c r="AF365" s="64">
        <f t="shared" si="286"/>
        <v>0</v>
      </c>
      <c r="AG365" s="64">
        <f t="shared" si="273"/>
        <v>0</v>
      </c>
      <c r="AH365" s="44">
        <f t="shared" si="274"/>
        <v>82</v>
      </c>
      <c r="AI365" s="65">
        <f t="shared" si="277"/>
        <v>87.5</v>
      </c>
      <c r="AJ365" s="65">
        <f t="shared" si="278"/>
        <v>87.5</v>
      </c>
      <c r="AK365" s="65">
        <f t="shared" si="275"/>
        <v>60</v>
      </c>
      <c r="AL365" s="65"/>
      <c r="AM365" s="65"/>
      <c r="AN365" s="65"/>
      <c r="AO365" s="40"/>
      <c r="AP365" s="40"/>
      <c r="AQ365" s="40"/>
      <c r="AR365" s="34"/>
      <c r="AS365" s="34"/>
      <c r="AT365" s="34"/>
      <c r="AU365" s="34"/>
      <c r="AV365" s="34"/>
      <c r="AW365" s="34"/>
      <c r="AX365" s="34"/>
      <c r="AY365" s="34"/>
      <c r="AZ365" s="34"/>
      <c r="BA365" s="34"/>
      <c r="BB365" s="34"/>
      <c r="BC365" s="34"/>
      <c r="BD365" s="34"/>
      <c r="BE365" s="34"/>
    </row>
    <row r="366" spans="1:57" ht="30" customHeight="1" x14ac:dyDescent="0.2">
      <c r="A366" s="59">
        <v>350</v>
      </c>
      <c r="B366" s="60">
        <f>'STUDENT NAMELIST'!B354</f>
        <v>211423243280</v>
      </c>
      <c r="C366" s="60" t="str">
        <f>'STUDENT NAMELIST'!C354</f>
        <v>2023PEC AI 450</v>
      </c>
      <c r="D366" s="61" t="str">
        <f>'STUDENT NAMELIST'!D354</f>
        <v>MOHAMMED AATHIF KHAN A</v>
      </c>
      <c r="E366" s="62">
        <v>0</v>
      </c>
      <c r="F366" s="62">
        <v>1</v>
      </c>
      <c r="G366" s="62">
        <v>0</v>
      </c>
      <c r="H366" s="62">
        <v>0</v>
      </c>
      <c r="I366" s="62">
        <v>1</v>
      </c>
      <c r="J366" s="62">
        <v>0</v>
      </c>
      <c r="K366" s="62">
        <v>2</v>
      </c>
      <c r="L366" s="62">
        <v>2</v>
      </c>
      <c r="M366" s="62">
        <v>2</v>
      </c>
      <c r="N366" s="62">
        <v>1</v>
      </c>
      <c r="O366" s="68">
        <v>16</v>
      </c>
      <c r="P366" s="62">
        <v>0</v>
      </c>
      <c r="Q366" s="62">
        <v>0</v>
      </c>
      <c r="R366" s="62">
        <v>16</v>
      </c>
      <c r="S366" s="62">
        <v>13</v>
      </c>
      <c r="T366" s="62">
        <v>0</v>
      </c>
      <c r="U366" s="62">
        <v>16</v>
      </c>
      <c r="V366" s="62">
        <v>0</v>
      </c>
      <c r="W366" s="62">
        <v>0</v>
      </c>
      <c r="X366" s="62">
        <v>8</v>
      </c>
      <c r="Y366" s="62"/>
      <c r="Z366" s="62"/>
      <c r="AA366" s="67">
        <f t="shared" si="269"/>
        <v>78</v>
      </c>
      <c r="AB366" s="64">
        <f t="shared" ref="AB366:AC366" si="372">SUMIF($E$14:$N$14,"CO1",E366:N366)+IF(O366&gt;=0,SUMPRODUCT(($O$14:$Z$14="CO1")*(O366:Z366)*MOD(COLUMN($O$14:$Z$14)-COLUMN($O$14)+1,2))+SUMPRODUCT(($P$14:$Z$14="CO1")*(P366:Z366)*MOD(COLUMN($P$14:$Z$14)-COLUMN($P$14)+1,2)))</f>
        <v>33</v>
      </c>
      <c r="AC366" s="64">
        <f t="shared" si="372"/>
        <v>31</v>
      </c>
      <c r="AD366" s="64">
        <f t="shared" si="271"/>
        <v>11</v>
      </c>
      <c r="AE366" s="64">
        <f t="shared" si="272"/>
        <v>0</v>
      </c>
      <c r="AF366" s="64">
        <f t="shared" si="286"/>
        <v>0</v>
      </c>
      <c r="AG366" s="64">
        <f t="shared" si="273"/>
        <v>0</v>
      </c>
      <c r="AH366" s="44">
        <f t="shared" si="274"/>
        <v>75</v>
      </c>
      <c r="AI366" s="65">
        <f t="shared" si="277"/>
        <v>82.5</v>
      </c>
      <c r="AJ366" s="65">
        <f t="shared" si="278"/>
        <v>77.5</v>
      </c>
      <c r="AK366" s="65">
        <f t="shared" si="275"/>
        <v>55.000000000000007</v>
      </c>
      <c r="AL366" s="65"/>
      <c r="AM366" s="65"/>
      <c r="AN366" s="65"/>
      <c r="AO366" s="40"/>
      <c r="AP366" s="40"/>
      <c r="AQ366" s="40"/>
      <c r="AR366" s="34"/>
      <c r="AS366" s="34"/>
      <c r="AT366" s="34"/>
      <c r="AU366" s="34"/>
      <c r="AV366" s="34"/>
      <c r="AW366" s="34"/>
      <c r="AX366" s="34"/>
      <c r="AY366" s="34"/>
      <c r="AZ366" s="34"/>
      <c r="BA366" s="34"/>
      <c r="BB366" s="34"/>
      <c r="BC366" s="34"/>
      <c r="BD366" s="34"/>
      <c r="BE366" s="34"/>
    </row>
    <row r="367" spans="1:57" ht="30" customHeight="1" x14ac:dyDescent="0.2">
      <c r="A367" s="59">
        <v>351</v>
      </c>
      <c r="B367" s="60">
        <f>'STUDENT NAMELIST'!B355</f>
        <v>211423243281</v>
      </c>
      <c r="C367" s="60" t="str">
        <f>'STUDENT NAMELIST'!C355</f>
        <v>2023PEC AI 451</v>
      </c>
      <c r="D367" s="61" t="str">
        <f>'STUDENT NAMELIST'!D355</f>
        <v>MOHAMMED FAYAZ F</v>
      </c>
      <c r="E367" s="62">
        <v>0</v>
      </c>
      <c r="F367" s="62">
        <v>0</v>
      </c>
      <c r="G367" s="62">
        <v>0</v>
      </c>
      <c r="H367" s="62">
        <v>2</v>
      </c>
      <c r="I367" s="62">
        <v>2</v>
      </c>
      <c r="J367" s="62">
        <v>1</v>
      </c>
      <c r="K367" s="62">
        <v>0</v>
      </c>
      <c r="L367" s="62">
        <v>1</v>
      </c>
      <c r="M367" s="62">
        <v>2</v>
      </c>
      <c r="N367" s="62">
        <v>1</v>
      </c>
      <c r="O367" s="68">
        <v>8</v>
      </c>
      <c r="P367" s="62">
        <v>0</v>
      </c>
      <c r="Q367" s="62">
        <v>0</v>
      </c>
      <c r="R367" s="62">
        <v>15</v>
      </c>
      <c r="S367" s="62">
        <v>16</v>
      </c>
      <c r="T367" s="62">
        <v>0</v>
      </c>
      <c r="U367" s="62">
        <v>16</v>
      </c>
      <c r="V367" s="62">
        <v>0</v>
      </c>
      <c r="W367" s="62">
        <v>0</v>
      </c>
      <c r="X367" s="62">
        <v>16</v>
      </c>
      <c r="Y367" s="62"/>
      <c r="Z367" s="62"/>
      <c r="AA367" s="67">
        <f t="shared" si="269"/>
        <v>80</v>
      </c>
      <c r="AB367" s="64">
        <f t="shared" ref="AB367:AC367" si="373">SUMIF($E$14:$N$14,"CO1",E367:N367)+IF(O367&gt;=0,SUMPRODUCT(($O$14:$Z$14="CO1")*(O367:Z367)*MOD(COLUMN($O$14:$Z$14)-COLUMN($O$14)+1,2))+SUMPRODUCT(($P$14:$Z$14="CO1")*(P367:Z367)*MOD(COLUMN($P$14:$Z$14)-COLUMN($P$14)+1,2)))</f>
        <v>25</v>
      </c>
      <c r="AC367" s="64">
        <f t="shared" si="373"/>
        <v>35</v>
      </c>
      <c r="AD367" s="64">
        <f t="shared" si="271"/>
        <v>19</v>
      </c>
      <c r="AE367" s="64">
        <f t="shared" si="272"/>
        <v>0</v>
      </c>
      <c r="AF367" s="64">
        <f t="shared" si="286"/>
        <v>0</v>
      </c>
      <c r="AG367" s="64">
        <f t="shared" si="273"/>
        <v>0</v>
      </c>
      <c r="AH367" s="44">
        <f t="shared" si="274"/>
        <v>79</v>
      </c>
      <c r="AI367" s="65">
        <f t="shared" si="277"/>
        <v>62.5</v>
      </c>
      <c r="AJ367" s="65">
        <f t="shared" si="278"/>
        <v>87.5</v>
      </c>
      <c r="AK367" s="65">
        <f t="shared" si="275"/>
        <v>95</v>
      </c>
      <c r="AL367" s="65"/>
      <c r="AM367" s="65"/>
      <c r="AN367" s="65"/>
      <c r="AO367" s="40"/>
      <c r="AP367" s="40"/>
      <c r="AQ367" s="40"/>
      <c r="AR367" s="34"/>
      <c r="AS367" s="34"/>
      <c r="AT367" s="34"/>
      <c r="AU367" s="34"/>
      <c r="AV367" s="34"/>
      <c r="AW367" s="34"/>
      <c r="AX367" s="34"/>
      <c r="AY367" s="34"/>
      <c r="AZ367" s="34"/>
      <c r="BA367" s="34"/>
      <c r="BB367" s="34"/>
      <c r="BC367" s="34"/>
      <c r="BD367" s="34"/>
      <c r="BE367" s="34"/>
    </row>
    <row r="368" spans="1:57" ht="30" customHeight="1" x14ac:dyDescent="0.2">
      <c r="A368" s="59">
        <v>352</v>
      </c>
      <c r="B368" s="60">
        <f>'STUDENT NAMELIST'!B356</f>
        <v>211423243282</v>
      </c>
      <c r="C368" s="60" t="str">
        <f>'STUDENT NAMELIST'!C356</f>
        <v>2023PEC AI 452</v>
      </c>
      <c r="D368" s="61" t="str">
        <f>'STUDENT NAMELIST'!D356</f>
        <v>MOHAMMED THOUFEEQ S</v>
      </c>
      <c r="E368" s="62">
        <v>2</v>
      </c>
      <c r="F368" s="62">
        <v>0</v>
      </c>
      <c r="G368" s="62">
        <v>0</v>
      </c>
      <c r="H368" s="62">
        <v>2</v>
      </c>
      <c r="I368" s="62">
        <v>1</v>
      </c>
      <c r="J368" s="62">
        <v>2</v>
      </c>
      <c r="K368" s="62">
        <v>1</v>
      </c>
      <c r="L368" s="62">
        <v>2</v>
      </c>
      <c r="M368" s="62">
        <v>0</v>
      </c>
      <c r="N368" s="62">
        <v>0</v>
      </c>
      <c r="O368" s="68">
        <v>0</v>
      </c>
      <c r="P368" s="62">
        <v>16</v>
      </c>
      <c r="Q368" s="62">
        <v>10</v>
      </c>
      <c r="R368" s="62">
        <v>0</v>
      </c>
      <c r="S368" s="62">
        <v>0</v>
      </c>
      <c r="T368" s="62">
        <v>15</v>
      </c>
      <c r="U368" s="62">
        <v>0</v>
      </c>
      <c r="V368" s="62">
        <v>10</v>
      </c>
      <c r="W368" s="62">
        <v>15</v>
      </c>
      <c r="X368" s="62">
        <v>0</v>
      </c>
      <c r="Y368" s="62"/>
      <c r="Z368" s="62"/>
      <c r="AA368" s="67">
        <f t="shared" si="269"/>
        <v>76</v>
      </c>
      <c r="AB368" s="64">
        <f t="shared" ref="AB368:AC368" si="374">SUMIF($E$14:$N$14,"CO1",E368:N368)+IF(O368&gt;=0,SUMPRODUCT(($O$14:$Z$14="CO1")*(O368:Z368)*MOD(COLUMN($O$14:$Z$14)-COLUMN($O$14)+1,2))+SUMPRODUCT(($P$14:$Z$14="CO1")*(P368:Z368)*MOD(COLUMN($P$14:$Z$14)-COLUMN($P$14)+1,2)))</f>
        <v>30</v>
      </c>
      <c r="AC368" s="64">
        <f t="shared" si="374"/>
        <v>29</v>
      </c>
      <c r="AD368" s="64">
        <f t="shared" si="271"/>
        <v>15</v>
      </c>
      <c r="AE368" s="64">
        <f t="shared" si="272"/>
        <v>0</v>
      </c>
      <c r="AF368" s="64">
        <f t="shared" si="286"/>
        <v>0</v>
      </c>
      <c r="AG368" s="64">
        <f t="shared" si="273"/>
        <v>0</v>
      </c>
      <c r="AH368" s="44">
        <f t="shared" si="274"/>
        <v>74</v>
      </c>
      <c r="AI368" s="65">
        <f t="shared" si="277"/>
        <v>75</v>
      </c>
      <c r="AJ368" s="65">
        <f t="shared" si="278"/>
        <v>72.5</v>
      </c>
      <c r="AK368" s="65">
        <f t="shared" si="275"/>
        <v>75</v>
      </c>
      <c r="AL368" s="65"/>
      <c r="AM368" s="65"/>
      <c r="AN368" s="65"/>
      <c r="AO368" s="40"/>
      <c r="AP368" s="40"/>
      <c r="AQ368" s="40"/>
      <c r="AR368" s="34"/>
      <c r="AS368" s="34"/>
      <c r="AT368" s="34"/>
      <c r="AU368" s="34"/>
      <c r="AV368" s="34"/>
      <c r="AW368" s="34"/>
      <c r="AX368" s="34"/>
      <c r="AY368" s="34"/>
      <c r="AZ368" s="34"/>
      <c r="BA368" s="34"/>
      <c r="BB368" s="34"/>
      <c r="BC368" s="34"/>
      <c r="BD368" s="34"/>
      <c r="BE368" s="34"/>
    </row>
    <row r="369" spans="1:57" ht="30" customHeight="1" x14ac:dyDescent="0.2">
      <c r="A369" s="59">
        <v>353</v>
      </c>
      <c r="B369" s="60">
        <f>'STUDENT NAMELIST'!B357</f>
        <v>211423243283</v>
      </c>
      <c r="C369" s="60" t="str">
        <f>'STUDENT NAMELIST'!C357</f>
        <v>2023PEC AI 453</v>
      </c>
      <c r="D369" s="61" t="str">
        <f>'STUDENT NAMELIST'!D357</f>
        <v>MOHAN RAJ R</v>
      </c>
      <c r="E369" s="62">
        <v>1</v>
      </c>
      <c r="F369" s="62">
        <v>0</v>
      </c>
      <c r="G369" s="62">
        <v>1</v>
      </c>
      <c r="H369" s="62">
        <v>0</v>
      </c>
      <c r="I369" s="62">
        <v>0</v>
      </c>
      <c r="J369" s="62">
        <v>2</v>
      </c>
      <c r="K369" s="62">
        <v>1</v>
      </c>
      <c r="L369" s="62">
        <v>2</v>
      </c>
      <c r="M369" s="62">
        <v>1</v>
      </c>
      <c r="N369" s="62">
        <v>0</v>
      </c>
      <c r="O369" s="68">
        <v>10</v>
      </c>
      <c r="P369" s="62">
        <v>0</v>
      </c>
      <c r="Q369" s="62">
        <v>0</v>
      </c>
      <c r="R369" s="62">
        <v>10</v>
      </c>
      <c r="S369" s="62">
        <v>16</v>
      </c>
      <c r="T369" s="62">
        <v>0</v>
      </c>
      <c r="U369" s="62">
        <v>10</v>
      </c>
      <c r="V369" s="62">
        <v>0</v>
      </c>
      <c r="W369" s="62">
        <v>0</v>
      </c>
      <c r="X369" s="62">
        <v>16</v>
      </c>
      <c r="Y369" s="62"/>
      <c r="Z369" s="62"/>
      <c r="AA369" s="67">
        <f t="shared" si="269"/>
        <v>70</v>
      </c>
      <c r="AB369" s="64">
        <f t="shared" ref="AB369:AC369" si="375">SUMIF($E$14:$N$14,"CO1",E369:N369)+IF(O369&gt;=0,SUMPRODUCT(($O$14:$Z$14="CO1")*(O369:Z369)*MOD(COLUMN($O$14:$Z$14)-COLUMN($O$14)+1,2))+SUMPRODUCT(($P$14:$Z$14="CO1")*(P369:Z369)*MOD(COLUMN($P$14:$Z$14)-COLUMN($P$14)+1,2)))</f>
        <v>22</v>
      </c>
      <c r="AC369" s="64">
        <f t="shared" si="375"/>
        <v>27</v>
      </c>
      <c r="AD369" s="64">
        <f t="shared" si="271"/>
        <v>17</v>
      </c>
      <c r="AE369" s="64">
        <f t="shared" si="272"/>
        <v>0</v>
      </c>
      <c r="AF369" s="64">
        <f t="shared" si="286"/>
        <v>0</v>
      </c>
      <c r="AG369" s="64">
        <f t="shared" si="273"/>
        <v>0</v>
      </c>
      <c r="AH369" s="44">
        <f t="shared" si="274"/>
        <v>66</v>
      </c>
      <c r="AI369" s="65">
        <f t="shared" si="277"/>
        <v>55.000000000000007</v>
      </c>
      <c r="AJ369" s="65">
        <f t="shared" si="278"/>
        <v>67.5</v>
      </c>
      <c r="AK369" s="65">
        <f t="shared" si="275"/>
        <v>85</v>
      </c>
      <c r="AL369" s="65"/>
      <c r="AM369" s="65"/>
      <c r="AN369" s="65"/>
      <c r="AO369" s="40"/>
      <c r="AP369" s="40"/>
      <c r="AQ369" s="40"/>
      <c r="AR369" s="34"/>
      <c r="AS369" s="34"/>
      <c r="AT369" s="34"/>
      <c r="AU369" s="34"/>
      <c r="AV369" s="34"/>
      <c r="AW369" s="34"/>
      <c r="AX369" s="34"/>
      <c r="AY369" s="34"/>
      <c r="AZ369" s="34"/>
      <c r="BA369" s="34"/>
      <c r="BB369" s="34"/>
      <c r="BC369" s="34"/>
      <c r="BD369" s="34"/>
      <c r="BE369" s="34"/>
    </row>
    <row r="370" spans="1:57" ht="30" customHeight="1" x14ac:dyDescent="0.2">
      <c r="A370" s="59">
        <v>354</v>
      </c>
      <c r="B370" s="60">
        <f>'STUDENT NAMELIST'!B358</f>
        <v>211423243285</v>
      </c>
      <c r="C370" s="60" t="str">
        <f>'STUDENT NAMELIST'!C358</f>
        <v>2023PEC AI 454</v>
      </c>
      <c r="D370" s="61" t="str">
        <f>'STUDENT NAMELIST'!D358</f>
        <v>MOHANA PRIYAN N</v>
      </c>
      <c r="E370" s="62">
        <v>2</v>
      </c>
      <c r="F370" s="62">
        <v>0</v>
      </c>
      <c r="G370" s="62">
        <v>0</v>
      </c>
      <c r="H370" s="62">
        <v>2</v>
      </c>
      <c r="I370" s="62">
        <v>1</v>
      </c>
      <c r="J370" s="62">
        <v>0</v>
      </c>
      <c r="K370" s="62">
        <v>1</v>
      </c>
      <c r="L370" s="62">
        <v>0</v>
      </c>
      <c r="M370" s="62">
        <v>0</v>
      </c>
      <c r="N370" s="62">
        <v>1</v>
      </c>
      <c r="O370" s="68">
        <v>0</v>
      </c>
      <c r="P370" s="62">
        <v>15</v>
      </c>
      <c r="Q370" s="62">
        <v>15</v>
      </c>
      <c r="R370" s="62">
        <v>0</v>
      </c>
      <c r="S370" s="62">
        <v>0</v>
      </c>
      <c r="T370" s="62">
        <v>15</v>
      </c>
      <c r="U370" s="62">
        <v>0</v>
      </c>
      <c r="V370" s="62">
        <v>16</v>
      </c>
      <c r="W370" s="62">
        <v>13</v>
      </c>
      <c r="X370" s="62">
        <v>0</v>
      </c>
      <c r="Y370" s="62"/>
      <c r="Z370" s="62"/>
      <c r="AA370" s="67">
        <f t="shared" si="269"/>
        <v>81</v>
      </c>
      <c r="AB370" s="64">
        <f t="shared" ref="AB370:AC370" si="376">SUMIF($E$14:$N$14,"CO1",E370:N370)+IF(O370&gt;=0,SUMPRODUCT(($O$14:$Z$14="CO1")*(O370:Z370)*MOD(COLUMN($O$14:$Z$14)-COLUMN($O$14)+1,2))+SUMPRODUCT(($P$14:$Z$14="CO1")*(P370:Z370)*MOD(COLUMN($P$14:$Z$14)-COLUMN($P$14)+1,2)))</f>
        <v>34</v>
      </c>
      <c r="AC370" s="64">
        <f t="shared" si="376"/>
        <v>33</v>
      </c>
      <c r="AD370" s="64">
        <f t="shared" si="271"/>
        <v>14</v>
      </c>
      <c r="AE370" s="64">
        <f t="shared" si="272"/>
        <v>0</v>
      </c>
      <c r="AF370" s="64">
        <f t="shared" si="286"/>
        <v>0</v>
      </c>
      <c r="AG370" s="64">
        <f t="shared" si="273"/>
        <v>0</v>
      </c>
      <c r="AH370" s="44">
        <f t="shared" si="274"/>
        <v>81</v>
      </c>
      <c r="AI370" s="65">
        <f t="shared" si="277"/>
        <v>85</v>
      </c>
      <c r="AJ370" s="65">
        <f t="shared" si="278"/>
        <v>82.5</v>
      </c>
      <c r="AK370" s="65">
        <f t="shared" si="275"/>
        <v>70</v>
      </c>
      <c r="AL370" s="65"/>
      <c r="AM370" s="65"/>
      <c r="AN370" s="65"/>
      <c r="AO370" s="40"/>
      <c r="AP370" s="40"/>
      <c r="AQ370" s="40"/>
      <c r="AR370" s="34"/>
      <c r="AS370" s="34"/>
      <c r="AT370" s="34"/>
      <c r="AU370" s="34"/>
      <c r="AV370" s="34"/>
      <c r="AW370" s="34"/>
      <c r="AX370" s="34"/>
      <c r="AY370" s="34"/>
      <c r="AZ370" s="34"/>
      <c r="BA370" s="34"/>
      <c r="BB370" s="34"/>
      <c r="BC370" s="34"/>
      <c r="BD370" s="34"/>
      <c r="BE370" s="34"/>
    </row>
    <row r="371" spans="1:57" ht="30" customHeight="1" x14ac:dyDescent="0.2">
      <c r="A371" s="59">
        <v>355</v>
      </c>
      <c r="B371" s="60">
        <f>'STUDENT NAMELIST'!B359</f>
        <v>211423243286</v>
      </c>
      <c r="C371" s="60" t="str">
        <f>'STUDENT NAMELIST'!C359</f>
        <v>2023PEC AI 455</v>
      </c>
      <c r="D371" s="61" t="str">
        <f>'STUDENT NAMELIST'!D359</f>
        <v>MOHANAKRISHNAN H</v>
      </c>
      <c r="E371" s="62">
        <v>2</v>
      </c>
      <c r="F371" s="62">
        <v>0</v>
      </c>
      <c r="G371" s="62">
        <v>2</v>
      </c>
      <c r="H371" s="62">
        <v>1</v>
      </c>
      <c r="I371" s="62">
        <v>2</v>
      </c>
      <c r="J371" s="62">
        <v>2</v>
      </c>
      <c r="K371" s="62">
        <v>1</v>
      </c>
      <c r="L371" s="62">
        <v>1</v>
      </c>
      <c r="M371" s="62">
        <v>0</v>
      </c>
      <c r="N371" s="62">
        <v>2</v>
      </c>
      <c r="O371" s="68">
        <v>0</v>
      </c>
      <c r="P371" s="62">
        <v>16</v>
      </c>
      <c r="Q371" s="62">
        <v>10</v>
      </c>
      <c r="R371" s="62">
        <v>0</v>
      </c>
      <c r="S371" s="62">
        <v>0</v>
      </c>
      <c r="T371" s="62">
        <v>15</v>
      </c>
      <c r="U371" s="62">
        <v>0</v>
      </c>
      <c r="V371" s="62">
        <v>10</v>
      </c>
      <c r="W371" s="62">
        <v>15</v>
      </c>
      <c r="X371" s="62">
        <v>0</v>
      </c>
      <c r="Y371" s="62"/>
      <c r="Z371" s="62"/>
      <c r="AA371" s="67">
        <f t="shared" si="269"/>
        <v>79</v>
      </c>
      <c r="AB371" s="64">
        <f t="shared" ref="AB371:AC371" si="377">SUMIF($E$14:$N$14,"CO1",E371:N371)+IF(O371&gt;=0,SUMPRODUCT(($O$14:$Z$14="CO1")*(O371:Z371)*MOD(COLUMN($O$14:$Z$14)-COLUMN($O$14)+1,2))+SUMPRODUCT(($P$14:$Z$14="CO1")*(P371:Z371)*MOD(COLUMN($P$14:$Z$14)-COLUMN($P$14)+1,2)))</f>
        <v>31</v>
      </c>
      <c r="AC371" s="64">
        <f t="shared" si="377"/>
        <v>31</v>
      </c>
      <c r="AD371" s="64">
        <f t="shared" si="271"/>
        <v>17</v>
      </c>
      <c r="AE371" s="64">
        <f t="shared" si="272"/>
        <v>0</v>
      </c>
      <c r="AF371" s="64">
        <f t="shared" si="286"/>
        <v>0</v>
      </c>
      <c r="AG371" s="64">
        <f t="shared" si="273"/>
        <v>0</v>
      </c>
      <c r="AH371" s="44">
        <f t="shared" si="274"/>
        <v>79</v>
      </c>
      <c r="AI371" s="65">
        <f t="shared" si="277"/>
        <v>77.5</v>
      </c>
      <c r="AJ371" s="65">
        <f t="shared" si="278"/>
        <v>77.5</v>
      </c>
      <c r="AK371" s="65">
        <f t="shared" si="275"/>
        <v>85</v>
      </c>
      <c r="AL371" s="65"/>
      <c r="AM371" s="65"/>
      <c r="AN371" s="65"/>
      <c r="AO371" s="40"/>
      <c r="AP371" s="40"/>
      <c r="AQ371" s="40"/>
      <c r="AR371" s="34"/>
      <c r="AS371" s="34"/>
      <c r="AT371" s="34"/>
      <c r="AU371" s="34"/>
      <c r="AV371" s="34"/>
      <c r="AW371" s="34"/>
      <c r="AX371" s="34"/>
      <c r="AY371" s="34"/>
      <c r="AZ371" s="34"/>
      <c r="BA371" s="34"/>
      <c r="BB371" s="34"/>
      <c r="BC371" s="34"/>
      <c r="BD371" s="34"/>
      <c r="BE371" s="34"/>
    </row>
    <row r="372" spans="1:57" ht="30" customHeight="1" x14ac:dyDescent="0.2">
      <c r="A372" s="59">
        <v>356</v>
      </c>
      <c r="B372" s="60">
        <f>'STUDENT NAMELIST'!B360</f>
        <v>211423243287</v>
      </c>
      <c r="C372" s="60" t="str">
        <f>'STUDENT NAMELIST'!C360</f>
        <v>2023PEC AI 456</v>
      </c>
      <c r="D372" s="61" t="str">
        <f>'STUDENT NAMELIST'!D360</f>
        <v>MOHANAKUMARAN K</v>
      </c>
      <c r="E372" s="62">
        <v>1</v>
      </c>
      <c r="F372" s="62">
        <v>0</v>
      </c>
      <c r="G372" s="62">
        <v>2</v>
      </c>
      <c r="H372" s="62">
        <v>1</v>
      </c>
      <c r="I372" s="62">
        <v>2</v>
      </c>
      <c r="J372" s="62">
        <v>1</v>
      </c>
      <c r="K372" s="62">
        <v>2</v>
      </c>
      <c r="L372" s="62">
        <v>2</v>
      </c>
      <c r="M372" s="62">
        <v>0</v>
      </c>
      <c r="N372" s="62">
        <v>1</v>
      </c>
      <c r="O372" s="68">
        <v>10</v>
      </c>
      <c r="P372" s="62">
        <v>0</v>
      </c>
      <c r="Q372" s="62">
        <v>0</v>
      </c>
      <c r="R372" s="62">
        <v>10</v>
      </c>
      <c r="S372" s="62">
        <v>16</v>
      </c>
      <c r="T372" s="62">
        <v>0</v>
      </c>
      <c r="U372" s="62">
        <v>10</v>
      </c>
      <c r="V372" s="62">
        <v>0</v>
      </c>
      <c r="W372" s="62">
        <v>0</v>
      </c>
      <c r="X372" s="62">
        <v>16</v>
      </c>
      <c r="Y372" s="62"/>
      <c r="Z372" s="62"/>
      <c r="AA372" s="67">
        <f t="shared" si="269"/>
        <v>74</v>
      </c>
      <c r="AB372" s="64">
        <f t="shared" ref="AB372:AC372" si="378">SUMIF($E$14:$N$14,"CO1",E372:N372)+IF(O372&gt;=0,SUMPRODUCT(($O$14:$Z$14="CO1")*(O372:Z372)*MOD(COLUMN($O$14:$Z$14)-COLUMN($O$14)+1,2))+SUMPRODUCT(($P$14:$Z$14="CO1")*(P372:Z372)*MOD(COLUMN($P$14:$Z$14)-COLUMN($P$14)+1,2)))</f>
        <v>24</v>
      </c>
      <c r="AC372" s="64">
        <f t="shared" si="378"/>
        <v>31</v>
      </c>
      <c r="AD372" s="64">
        <f t="shared" si="271"/>
        <v>17</v>
      </c>
      <c r="AE372" s="64">
        <f t="shared" si="272"/>
        <v>0</v>
      </c>
      <c r="AF372" s="64">
        <f t="shared" si="286"/>
        <v>0</v>
      </c>
      <c r="AG372" s="64">
        <f t="shared" si="273"/>
        <v>0</v>
      </c>
      <c r="AH372" s="44">
        <f t="shared" si="274"/>
        <v>72</v>
      </c>
      <c r="AI372" s="65">
        <f t="shared" si="277"/>
        <v>60</v>
      </c>
      <c r="AJ372" s="65">
        <f t="shared" si="278"/>
        <v>77.5</v>
      </c>
      <c r="AK372" s="65">
        <f t="shared" si="275"/>
        <v>85</v>
      </c>
      <c r="AL372" s="65"/>
      <c r="AM372" s="65"/>
      <c r="AN372" s="65"/>
      <c r="AO372" s="40"/>
      <c r="AP372" s="40"/>
      <c r="AQ372" s="40"/>
      <c r="AR372" s="34"/>
      <c r="AS372" s="34"/>
      <c r="AT372" s="34"/>
      <c r="AU372" s="34"/>
      <c r="AV372" s="34"/>
      <c r="AW372" s="34"/>
      <c r="AX372" s="34"/>
      <c r="AY372" s="34"/>
      <c r="AZ372" s="34"/>
      <c r="BA372" s="34"/>
      <c r="BB372" s="34"/>
      <c r="BC372" s="34"/>
      <c r="BD372" s="34"/>
      <c r="BE372" s="34"/>
    </row>
    <row r="373" spans="1:57" ht="30" customHeight="1" x14ac:dyDescent="0.2">
      <c r="A373" s="59">
        <v>358</v>
      </c>
      <c r="B373" s="60">
        <f>'STUDENT NAMELIST'!B361</f>
        <v>211423243289</v>
      </c>
      <c r="C373" s="60" t="str">
        <f>'STUDENT NAMELIST'!C361</f>
        <v>2023PEC AI 457</v>
      </c>
      <c r="D373" s="61" t="str">
        <f>'STUDENT NAMELIST'!D361</f>
        <v>MONISH MEGHANATHAN</v>
      </c>
      <c r="E373" s="62">
        <v>1</v>
      </c>
      <c r="F373" s="62">
        <v>1</v>
      </c>
      <c r="G373" s="62">
        <v>2</v>
      </c>
      <c r="H373" s="62">
        <v>0</v>
      </c>
      <c r="I373" s="62">
        <v>2</v>
      </c>
      <c r="J373" s="62">
        <v>0</v>
      </c>
      <c r="K373" s="62">
        <v>0</v>
      </c>
      <c r="L373" s="62">
        <v>1</v>
      </c>
      <c r="M373" s="62">
        <v>2</v>
      </c>
      <c r="N373" s="62">
        <v>0</v>
      </c>
      <c r="O373" s="68">
        <v>16</v>
      </c>
      <c r="P373" s="62">
        <v>0</v>
      </c>
      <c r="Q373" s="62">
        <v>0</v>
      </c>
      <c r="R373" s="62">
        <v>16</v>
      </c>
      <c r="S373" s="62">
        <v>16</v>
      </c>
      <c r="T373" s="62">
        <v>0</v>
      </c>
      <c r="U373" s="62">
        <v>15</v>
      </c>
      <c r="V373" s="62">
        <v>0</v>
      </c>
      <c r="W373" s="62">
        <v>0</v>
      </c>
      <c r="X373" s="62">
        <v>16</v>
      </c>
      <c r="Y373" s="62"/>
      <c r="Z373" s="62"/>
      <c r="AA373" s="67">
        <f t="shared" si="269"/>
        <v>88</v>
      </c>
      <c r="AB373" s="64">
        <f t="shared" ref="AB373:AC373" si="379">SUMIF($E$14:$N$14,"CO1",E373:N373)+IF(O373&gt;=0,SUMPRODUCT(($O$14:$Z$14="CO1")*(O373:Z373)*MOD(COLUMN($O$14:$Z$14)-COLUMN($O$14)+1,2))+SUMPRODUCT(($P$14:$Z$14="CO1")*(P373:Z373)*MOD(COLUMN($P$14:$Z$14)-COLUMN($P$14)+1,2)))</f>
        <v>36</v>
      </c>
      <c r="AC373" s="64">
        <f t="shared" si="379"/>
        <v>37</v>
      </c>
      <c r="AD373" s="64">
        <f t="shared" si="271"/>
        <v>18</v>
      </c>
      <c r="AE373" s="64">
        <f t="shared" si="272"/>
        <v>0</v>
      </c>
      <c r="AF373" s="64">
        <f t="shared" si="286"/>
        <v>0</v>
      </c>
      <c r="AG373" s="64">
        <f t="shared" si="273"/>
        <v>0</v>
      </c>
      <c r="AH373" s="44">
        <f t="shared" si="274"/>
        <v>91</v>
      </c>
      <c r="AI373" s="65">
        <f t="shared" si="277"/>
        <v>90</v>
      </c>
      <c r="AJ373" s="65">
        <f t="shared" si="278"/>
        <v>92.5</v>
      </c>
      <c r="AK373" s="65">
        <f t="shared" si="275"/>
        <v>90</v>
      </c>
      <c r="AL373" s="65"/>
      <c r="AM373" s="65"/>
      <c r="AN373" s="65"/>
      <c r="AO373" s="40"/>
      <c r="AP373" s="40"/>
      <c r="AQ373" s="40"/>
      <c r="AR373" s="34"/>
      <c r="AS373" s="34"/>
      <c r="AT373" s="34"/>
      <c r="AU373" s="34"/>
      <c r="AV373" s="34"/>
      <c r="AW373" s="34"/>
      <c r="AX373" s="34"/>
      <c r="AY373" s="34"/>
      <c r="AZ373" s="34"/>
      <c r="BA373" s="34"/>
      <c r="BB373" s="34"/>
      <c r="BC373" s="34"/>
      <c r="BD373" s="34"/>
      <c r="BE373" s="34"/>
    </row>
    <row r="374" spans="1:57" ht="30" customHeight="1" x14ac:dyDescent="0.2">
      <c r="A374" s="59">
        <v>358</v>
      </c>
      <c r="B374" s="60">
        <f>'STUDENT NAMELIST'!B362</f>
        <v>211423243288</v>
      </c>
      <c r="C374" s="60" t="str">
        <f>'STUDENT NAMELIST'!C362</f>
        <v>2023PEC AI 458</v>
      </c>
      <c r="D374" s="61" t="str">
        <f>'STUDENT NAMELIST'!D362</f>
        <v>MONISH K V</v>
      </c>
      <c r="E374" s="62">
        <v>0</v>
      </c>
      <c r="F374" s="62">
        <v>2</v>
      </c>
      <c r="G374" s="62">
        <v>0</v>
      </c>
      <c r="H374" s="62">
        <v>1</v>
      </c>
      <c r="I374" s="62">
        <v>2</v>
      </c>
      <c r="J374" s="62">
        <v>2</v>
      </c>
      <c r="K374" s="62">
        <v>0</v>
      </c>
      <c r="L374" s="62">
        <v>2</v>
      </c>
      <c r="M374" s="62">
        <v>1</v>
      </c>
      <c r="N374" s="62">
        <v>1</v>
      </c>
      <c r="O374" s="68">
        <v>0</v>
      </c>
      <c r="P374" s="62">
        <v>16</v>
      </c>
      <c r="Q374" s="62">
        <v>16</v>
      </c>
      <c r="R374" s="62">
        <v>0</v>
      </c>
      <c r="S374" s="62">
        <v>0</v>
      </c>
      <c r="T374" s="62">
        <v>16</v>
      </c>
      <c r="U374" s="62">
        <v>0</v>
      </c>
      <c r="V374" s="62">
        <v>16</v>
      </c>
      <c r="W374" s="62">
        <v>9</v>
      </c>
      <c r="X374" s="62">
        <v>0</v>
      </c>
      <c r="Y374" s="62"/>
      <c r="Z374" s="62"/>
      <c r="AA374" s="67">
        <f t="shared" si="269"/>
        <v>84</v>
      </c>
      <c r="AB374" s="64">
        <f t="shared" ref="AB374:AC374" si="380">SUMIF($E$14:$N$14,"CO1",E374:N374)+IF(O374&gt;=0,SUMPRODUCT(($O$14:$Z$14="CO1")*(O374:Z374)*MOD(COLUMN($O$14:$Z$14)-COLUMN($O$14)+1,2))+SUMPRODUCT(($P$14:$Z$14="CO1")*(P374:Z374)*MOD(COLUMN($P$14:$Z$14)-COLUMN($P$14)+1,2)))</f>
        <v>35</v>
      </c>
      <c r="AC374" s="64">
        <f t="shared" si="380"/>
        <v>37</v>
      </c>
      <c r="AD374" s="64">
        <f t="shared" si="271"/>
        <v>11</v>
      </c>
      <c r="AE374" s="64">
        <f t="shared" si="272"/>
        <v>0</v>
      </c>
      <c r="AF374" s="64">
        <f t="shared" si="286"/>
        <v>0</v>
      </c>
      <c r="AG374" s="64">
        <f t="shared" si="273"/>
        <v>0</v>
      </c>
      <c r="AH374" s="44">
        <f t="shared" si="274"/>
        <v>83</v>
      </c>
      <c r="AI374" s="65">
        <f t="shared" si="277"/>
        <v>87.5</v>
      </c>
      <c r="AJ374" s="65">
        <f t="shared" si="278"/>
        <v>92.5</v>
      </c>
      <c r="AK374" s="65">
        <f t="shared" si="275"/>
        <v>55.000000000000007</v>
      </c>
      <c r="AL374" s="65"/>
      <c r="AM374" s="65"/>
      <c r="AN374" s="65"/>
      <c r="AO374" s="40"/>
      <c r="AP374" s="40"/>
      <c r="AQ374" s="40"/>
      <c r="AR374" s="34"/>
      <c r="AS374" s="34"/>
      <c r="AT374" s="34"/>
      <c r="AU374" s="34"/>
      <c r="AV374" s="34"/>
      <c r="AW374" s="34"/>
      <c r="AX374" s="34"/>
      <c r="AY374" s="34"/>
      <c r="AZ374" s="34"/>
      <c r="BA374" s="34"/>
      <c r="BB374" s="34"/>
      <c r="BC374" s="34"/>
      <c r="BD374" s="34"/>
      <c r="BE374" s="34"/>
    </row>
    <row r="375" spans="1:57" ht="30" customHeight="1" x14ac:dyDescent="0.2">
      <c r="A375" s="59">
        <v>359</v>
      </c>
      <c r="B375" s="60">
        <f>'STUDENT NAMELIST'!B363</f>
        <v>211423243292</v>
      </c>
      <c r="C375" s="60" t="str">
        <f>'STUDENT NAMELIST'!C363</f>
        <v>2023PEC AI 459</v>
      </c>
      <c r="D375" s="61" t="str">
        <f>'STUDENT NAMELIST'!D363</f>
        <v>MOTHILAL V</v>
      </c>
      <c r="E375" s="62">
        <v>0</v>
      </c>
      <c r="F375" s="62">
        <v>2</v>
      </c>
      <c r="G375" s="62">
        <v>0</v>
      </c>
      <c r="H375" s="62">
        <v>2</v>
      </c>
      <c r="I375" s="62">
        <v>0</v>
      </c>
      <c r="J375" s="62">
        <v>2</v>
      </c>
      <c r="K375" s="62">
        <v>2</v>
      </c>
      <c r="L375" s="62">
        <v>0</v>
      </c>
      <c r="M375" s="62">
        <v>2</v>
      </c>
      <c r="N375" s="62">
        <v>1</v>
      </c>
      <c r="O375" s="68">
        <v>16</v>
      </c>
      <c r="P375" s="62">
        <v>0</v>
      </c>
      <c r="Q375" s="62">
        <v>0</v>
      </c>
      <c r="R375" s="62">
        <v>16</v>
      </c>
      <c r="S375" s="62">
        <v>13</v>
      </c>
      <c r="T375" s="62">
        <v>0</v>
      </c>
      <c r="U375" s="62">
        <v>16</v>
      </c>
      <c r="V375" s="62">
        <v>0</v>
      </c>
      <c r="W375" s="62">
        <v>0</v>
      </c>
      <c r="X375" s="62">
        <v>9</v>
      </c>
      <c r="Y375" s="62"/>
      <c r="Z375" s="62"/>
      <c r="AA375" s="67">
        <f t="shared" si="269"/>
        <v>81</v>
      </c>
      <c r="AB375" s="64">
        <f t="shared" ref="AB375:AC375" si="381">SUMIF($E$14:$N$14,"CO1",E375:N375)+IF(O375&gt;=0,SUMPRODUCT(($O$14:$Z$14="CO1")*(O375:Z375)*MOD(COLUMN($O$14:$Z$14)-COLUMN($O$14)+1,2))+SUMPRODUCT(($P$14:$Z$14="CO1")*(P375:Z375)*MOD(COLUMN($P$14:$Z$14)-COLUMN($P$14)+1,2)))</f>
        <v>36</v>
      </c>
      <c r="AC375" s="64">
        <f t="shared" si="381"/>
        <v>33</v>
      </c>
      <c r="AD375" s="64">
        <f t="shared" si="271"/>
        <v>12</v>
      </c>
      <c r="AE375" s="64">
        <f t="shared" si="272"/>
        <v>0</v>
      </c>
      <c r="AF375" s="64">
        <f t="shared" si="286"/>
        <v>0</v>
      </c>
      <c r="AG375" s="64">
        <f t="shared" si="273"/>
        <v>0</v>
      </c>
      <c r="AH375" s="44">
        <f t="shared" si="274"/>
        <v>81</v>
      </c>
      <c r="AI375" s="65">
        <f t="shared" si="277"/>
        <v>90</v>
      </c>
      <c r="AJ375" s="65">
        <f t="shared" si="278"/>
        <v>82.5</v>
      </c>
      <c r="AK375" s="65">
        <f t="shared" si="275"/>
        <v>60</v>
      </c>
      <c r="AL375" s="65"/>
      <c r="AM375" s="65"/>
      <c r="AN375" s="65"/>
      <c r="AO375" s="40"/>
      <c r="AP375" s="40"/>
      <c r="AQ375" s="40"/>
      <c r="AR375" s="34"/>
      <c r="AS375" s="34"/>
      <c r="AT375" s="34"/>
      <c r="AU375" s="34"/>
      <c r="AV375" s="34"/>
      <c r="AW375" s="34"/>
      <c r="AX375" s="34"/>
      <c r="AY375" s="34"/>
      <c r="AZ375" s="34"/>
      <c r="BA375" s="34"/>
      <c r="BB375" s="34"/>
      <c r="BC375" s="34"/>
      <c r="BD375" s="34"/>
      <c r="BE375" s="34"/>
    </row>
    <row r="376" spans="1:57" ht="30" customHeight="1" x14ac:dyDescent="0.2">
      <c r="A376" s="59">
        <v>360</v>
      </c>
      <c r="B376" s="60">
        <f>'STUDENT NAMELIST'!B364</f>
        <v>211423243294</v>
      </c>
      <c r="C376" s="60" t="str">
        <f>'STUDENT NAMELIST'!C364</f>
        <v>2023PEC AI 460</v>
      </c>
      <c r="D376" s="61" t="str">
        <f>'STUDENT NAMELIST'!D364</f>
        <v>MUKTESWAR NAYAK G</v>
      </c>
      <c r="E376" s="62">
        <v>1</v>
      </c>
      <c r="F376" s="62">
        <v>0</v>
      </c>
      <c r="G376" s="62">
        <v>2</v>
      </c>
      <c r="H376" s="62">
        <v>2</v>
      </c>
      <c r="I376" s="62">
        <v>2</v>
      </c>
      <c r="J376" s="62">
        <v>2</v>
      </c>
      <c r="K376" s="62">
        <v>0</v>
      </c>
      <c r="L376" s="62">
        <v>1</v>
      </c>
      <c r="M376" s="62">
        <v>1</v>
      </c>
      <c r="N376" s="62">
        <v>2</v>
      </c>
      <c r="O376" s="68">
        <v>16</v>
      </c>
      <c r="P376" s="62">
        <v>0</v>
      </c>
      <c r="Q376" s="62">
        <v>0</v>
      </c>
      <c r="R376" s="62">
        <v>16</v>
      </c>
      <c r="S376" s="62">
        <v>16</v>
      </c>
      <c r="T376" s="62">
        <v>0</v>
      </c>
      <c r="U376" s="62">
        <v>15</v>
      </c>
      <c r="V376" s="62">
        <v>0</v>
      </c>
      <c r="W376" s="62">
        <v>0</v>
      </c>
      <c r="X376" s="62">
        <v>16</v>
      </c>
      <c r="Y376" s="62"/>
      <c r="Z376" s="62"/>
      <c r="AA376" s="67">
        <f t="shared" si="269"/>
        <v>92</v>
      </c>
      <c r="AB376" s="64">
        <f t="shared" ref="AB376:AC376" si="382">SUMIF($E$14:$N$14,"CO1",E376:N376)+IF(O376&gt;=0,SUMPRODUCT(($O$14:$Z$14="CO1")*(O376:Z376)*MOD(COLUMN($O$14:$Z$14)-COLUMN($O$14)+1,2))+SUMPRODUCT(($P$14:$Z$14="CO1")*(P376:Z376)*MOD(COLUMN($P$14:$Z$14)-COLUMN($P$14)+1,2)))</f>
        <v>37</v>
      </c>
      <c r="AC376" s="64">
        <f t="shared" si="382"/>
        <v>38</v>
      </c>
      <c r="AD376" s="64">
        <f t="shared" si="271"/>
        <v>19</v>
      </c>
      <c r="AE376" s="64">
        <f t="shared" si="272"/>
        <v>0</v>
      </c>
      <c r="AF376" s="64">
        <f t="shared" si="286"/>
        <v>0</v>
      </c>
      <c r="AG376" s="64">
        <f t="shared" si="273"/>
        <v>0</v>
      </c>
      <c r="AH376" s="44">
        <f t="shared" si="274"/>
        <v>94</v>
      </c>
      <c r="AI376" s="65">
        <f t="shared" si="277"/>
        <v>92.5</v>
      </c>
      <c r="AJ376" s="65">
        <f t="shared" si="278"/>
        <v>95</v>
      </c>
      <c r="AK376" s="65">
        <f t="shared" si="275"/>
        <v>95</v>
      </c>
      <c r="AL376" s="65"/>
      <c r="AM376" s="65"/>
      <c r="AN376" s="65"/>
      <c r="AO376" s="40"/>
      <c r="AP376" s="40"/>
      <c r="AQ376" s="40"/>
      <c r="AR376" s="34"/>
      <c r="AS376" s="34"/>
      <c r="AT376" s="34"/>
      <c r="AU376" s="34"/>
      <c r="AV376" s="34"/>
      <c r="AW376" s="34"/>
      <c r="AX376" s="34"/>
      <c r="AY376" s="34"/>
      <c r="AZ376" s="34"/>
      <c r="BA376" s="34"/>
      <c r="BB376" s="34"/>
      <c r="BC376" s="34"/>
      <c r="BD376" s="34"/>
      <c r="BE376" s="34"/>
    </row>
    <row r="377" spans="1:57" ht="30" customHeight="1" x14ac:dyDescent="0.2">
      <c r="A377" s="59">
        <v>361</v>
      </c>
      <c r="B377" s="60">
        <f>'STUDENT NAMELIST'!B365</f>
        <v>211423243295</v>
      </c>
      <c r="C377" s="60" t="str">
        <f>'STUDENT NAMELIST'!C365</f>
        <v>2023PEC AI 461</v>
      </c>
      <c r="D377" s="61" t="str">
        <f>'STUDENT NAMELIST'!D365</f>
        <v>MUTHUKUMAR N</v>
      </c>
      <c r="E377" s="62">
        <v>0</v>
      </c>
      <c r="F377" s="62">
        <v>2</v>
      </c>
      <c r="G377" s="62">
        <v>1</v>
      </c>
      <c r="H377" s="62">
        <v>0</v>
      </c>
      <c r="I377" s="62">
        <v>0</v>
      </c>
      <c r="J377" s="62">
        <v>1</v>
      </c>
      <c r="K377" s="62">
        <v>1</v>
      </c>
      <c r="L377" s="62">
        <v>1</v>
      </c>
      <c r="M377" s="62">
        <v>2</v>
      </c>
      <c r="N377" s="62">
        <v>0</v>
      </c>
      <c r="O377" s="68">
        <v>0</v>
      </c>
      <c r="P377" s="62">
        <v>16</v>
      </c>
      <c r="Q377" s="62">
        <v>16</v>
      </c>
      <c r="R377" s="62">
        <v>0</v>
      </c>
      <c r="S377" s="62">
        <v>0</v>
      </c>
      <c r="T377" s="62">
        <v>16</v>
      </c>
      <c r="U377" s="62">
        <v>0</v>
      </c>
      <c r="V377" s="62">
        <v>16</v>
      </c>
      <c r="W377" s="62">
        <v>9</v>
      </c>
      <c r="X377" s="62">
        <v>0</v>
      </c>
      <c r="Y377" s="62"/>
      <c r="Z377" s="62"/>
      <c r="AA377" s="67">
        <f t="shared" si="269"/>
        <v>81</v>
      </c>
      <c r="AB377" s="64">
        <f t="shared" ref="AB377:AC377" si="383">SUMIF($E$14:$N$14,"CO1",E377:N377)+IF(O377&gt;=0,SUMPRODUCT(($O$14:$Z$14="CO1")*(O377:Z377)*MOD(COLUMN($O$14:$Z$14)-COLUMN($O$14)+1,2))+SUMPRODUCT(($P$14:$Z$14="CO1")*(P377:Z377)*MOD(COLUMN($P$14:$Z$14)-COLUMN($P$14)+1,2)))</f>
        <v>35</v>
      </c>
      <c r="AC377" s="64">
        <f t="shared" si="383"/>
        <v>35</v>
      </c>
      <c r="AD377" s="64">
        <f t="shared" si="271"/>
        <v>11</v>
      </c>
      <c r="AE377" s="64">
        <f t="shared" si="272"/>
        <v>0</v>
      </c>
      <c r="AF377" s="64">
        <f t="shared" si="286"/>
        <v>0</v>
      </c>
      <c r="AG377" s="64">
        <f t="shared" si="273"/>
        <v>0</v>
      </c>
      <c r="AH377" s="44">
        <f t="shared" si="274"/>
        <v>81</v>
      </c>
      <c r="AI377" s="65">
        <f t="shared" si="277"/>
        <v>87.5</v>
      </c>
      <c r="AJ377" s="65">
        <f t="shared" si="278"/>
        <v>87.5</v>
      </c>
      <c r="AK377" s="65">
        <f t="shared" si="275"/>
        <v>55.000000000000007</v>
      </c>
      <c r="AL377" s="65"/>
      <c r="AM377" s="65"/>
      <c r="AN377" s="65"/>
      <c r="AO377" s="40"/>
      <c r="AP377" s="40"/>
      <c r="AQ377" s="40"/>
      <c r="AR377" s="34"/>
      <c r="AS377" s="34"/>
      <c r="AT377" s="34"/>
      <c r="AU377" s="34"/>
      <c r="AV377" s="34"/>
      <c r="AW377" s="34"/>
      <c r="AX377" s="34"/>
      <c r="AY377" s="34"/>
      <c r="AZ377" s="34"/>
      <c r="BA377" s="34"/>
      <c r="BB377" s="34"/>
      <c r="BC377" s="34"/>
      <c r="BD377" s="34"/>
      <c r="BE377" s="34"/>
    </row>
    <row r="378" spans="1:57" ht="30" customHeight="1" x14ac:dyDescent="0.2">
      <c r="A378" s="59">
        <v>362</v>
      </c>
      <c r="B378" s="60">
        <f>'STUDENT NAMELIST'!B366</f>
        <v>211423243298</v>
      </c>
      <c r="C378" s="60" t="str">
        <f>'STUDENT NAMELIST'!C366</f>
        <v>2023PEC AI 462</v>
      </c>
      <c r="D378" s="61" t="str">
        <f>'STUDENT NAMELIST'!D366</f>
        <v>NANDHA KUMAR M</v>
      </c>
      <c r="E378" s="62">
        <v>1</v>
      </c>
      <c r="F378" s="62">
        <v>0</v>
      </c>
      <c r="G378" s="62">
        <v>0</v>
      </c>
      <c r="H378" s="62">
        <v>1</v>
      </c>
      <c r="I378" s="62">
        <v>2</v>
      </c>
      <c r="J378" s="62">
        <v>1</v>
      </c>
      <c r="K378" s="62">
        <v>2</v>
      </c>
      <c r="L378" s="62">
        <v>1</v>
      </c>
      <c r="M378" s="62">
        <v>1</v>
      </c>
      <c r="N378" s="62">
        <v>1</v>
      </c>
      <c r="O378" s="68">
        <v>0</v>
      </c>
      <c r="P378" s="62">
        <v>14</v>
      </c>
      <c r="Q378" s="62">
        <v>14</v>
      </c>
      <c r="R378" s="62">
        <v>0</v>
      </c>
      <c r="S378" s="62">
        <v>0</v>
      </c>
      <c r="T378" s="62">
        <v>16</v>
      </c>
      <c r="U378" s="62">
        <v>0</v>
      </c>
      <c r="V378" s="62">
        <v>9</v>
      </c>
      <c r="W378" s="62">
        <v>15</v>
      </c>
      <c r="X378" s="62">
        <v>0</v>
      </c>
      <c r="Y378" s="62"/>
      <c r="Z378" s="62"/>
      <c r="AA378" s="67">
        <f t="shared" si="269"/>
        <v>78</v>
      </c>
      <c r="AB378" s="64">
        <f t="shared" ref="AB378:AC378" si="384">SUMIF($E$14:$N$14,"CO1",E378:N378)+IF(O378&gt;=0,SUMPRODUCT(($O$14:$Z$14="CO1")*(O378:Z378)*MOD(COLUMN($O$14:$Z$14)-COLUMN($O$14)+1,2))+SUMPRODUCT(($P$14:$Z$14="CO1")*(P378:Z378)*MOD(COLUMN($P$14:$Z$14)-COLUMN($P$14)+1,2)))</f>
        <v>30</v>
      </c>
      <c r="AC378" s="64">
        <f t="shared" si="384"/>
        <v>31</v>
      </c>
      <c r="AD378" s="64">
        <f t="shared" si="271"/>
        <v>17</v>
      </c>
      <c r="AE378" s="64">
        <f t="shared" si="272"/>
        <v>0</v>
      </c>
      <c r="AF378" s="64">
        <f t="shared" si="286"/>
        <v>0</v>
      </c>
      <c r="AG378" s="64">
        <f t="shared" si="273"/>
        <v>0</v>
      </c>
      <c r="AH378" s="44">
        <f t="shared" si="274"/>
        <v>78</v>
      </c>
      <c r="AI378" s="65">
        <f t="shared" si="277"/>
        <v>75</v>
      </c>
      <c r="AJ378" s="65">
        <f t="shared" si="278"/>
        <v>77.5</v>
      </c>
      <c r="AK378" s="65">
        <f t="shared" si="275"/>
        <v>85</v>
      </c>
      <c r="AL378" s="65"/>
      <c r="AM378" s="65"/>
      <c r="AN378" s="65"/>
      <c r="AO378" s="40"/>
      <c r="AP378" s="40"/>
      <c r="AQ378" s="40"/>
      <c r="AR378" s="34"/>
      <c r="AS378" s="34"/>
      <c r="AT378" s="34"/>
      <c r="AU378" s="34"/>
      <c r="AV378" s="34"/>
      <c r="AW378" s="34"/>
      <c r="AX378" s="34"/>
      <c r="AY378" s="34"/>
      <c r="AZ378" s="34"/>
      <c r="BA378" s="34"/>
      <c r="BB378" s="34"/>
      <c r="BC378" s="34"/>
      <c r="BD378" s="34"/>
      <c r="BE378" s="34"/>
    </row>
    <row r="379" spans="1:57" ht="30" customHeight="1" x14ac:dyDescent="0.2">
      <c r="A379" s="59">
        <v>363</v>
      </c>
      <c r="B379" s="60">
        <f>'STUDENT NAMELIST'!B367</f>
        <v>211423243299</v>
      </c>
      <c r="C379" s="60" t="str">
        <f>'STUDENT NAMELIST'!C367</f>
        <v>2023PEC AI 463</v>
      </c>
      <c r="D379" s="61" t="str">
        <f>'STUDENT NAMELIST'!D367</f>
        <v>NANTHA KUMAR D</v>
      </c>
      <c r="E379" s="62">
        <v>0</v>
      </c>
      <c r="F379" s="62">
        <v>1</v>
      </c>
      <c r="G379" s="62">
        <v>0</v>
      </c>
      <c r="H379" s="62">
        <v>0</v>
      </c>
      <c r="I379" s="62">
        <v>1</v>
      </c>
      <c r="J379" s="62">
        <v>0</v>
      </c>
      <c r="K379" s="62">
        <v>2</v>
      </c>
      <c r="L379" s="62">
        <v>2</v>
      </c>
      <c r="M379" s="62">
        <v>2</v>
      </c>
      <c r="N379" s="62">
        <v>2</v>
      </c>
      <c r="O379" s="68">
        <v>0</v>
      </c>
      <c r="P379" s="62">
        <v>16</v>
      </c>
      <c r="Q379" s="62">
        <v>16</v>
      </c>
      <c r="R379" s="62">
        <v>0</v>
      </c>
      <c r="S379" s="62">
        <v>0</v>
      </c>
      <c r="T379" s="62">
        <v>14</v>
      </c>
      <c r="U379" s="62">
        <v>0</v>
      </c>
      <c r="V379" s="62">
        <v>15</v>
      </c>
      <c r="W379" s="62">
        <v>16</v>
      </c>
      <c r="X379" s="62">
        <v>0</v>
      </c>
      <c r="Y379" s="62"/>
      <c r="Z379" s="62"/>
      <c r="AA379" s="67">
        <f t="shared" si="269"/>
        <v>87</v>
      </c>
      <c r="AB379" s="64">
        <f t="shared" ref="AB379:AC379" si="385">SUMIF($E$14:$N$14,"CO1",E379:N379)+IF(O379&gt;=0,SUMPRODUCT(($O$14:$Z$14="CO1")*(O379:Z379)*MOD(COLUMN($O$14:$Z$14)-COLUMN($O$14)+1,2))+SUMPRODUCT(($P$14:$Z$14="CO1")*(P379:Z379)*MOD(COLUMN($P$14:$Z$14)-COLUMN($P$14)+1,2)))</f>
        <v>33</v>
      </c>
      <c r="AC379" s="64">
        <f t="shared" si="385"/>
        <v>34</v>
      </c>
      <c r="AD379" s="64">
        <f t="shared" si="271"/>
        <v>20</v>
      </c>
      <c r="AE379" s="64">
        <f t="shared" si="272"/>
        <v>0</v>
      </c>
      <c r="AF379" s="64">
        <f t="shared" si="286"/>
        <v>0</v>
      </c>
      <c r="AG379" s="64">
        <f t="shared" si="273"/>
        <v>0</v>
      </c>
      <c r="AH379" s="44">
        <f t="shared" si="274"/>
        <v>87</v>
      </c>
      <c r="AI379" s="65">
        <f t="shared" si="277"/>
        <v>82.5</v>
      </c>
      <c r="AJ379" s="65">
        <f t="shared" si="278"/>
        <v>85</v>
      </c>
      <c r="AK379" s="65">
        <f t="shared" si="275"/>
        <v>100</v>
      </c>
      <c r="AL379" s="65"/>
      <c r="AM379" s="65"/>
      <c r="AN379" s="65"/>
      <c r="AO379" s="40"/>
      <c r="AP379" s="40"/>
      <c r="AQ379" s="40"/>
      <c r="AR379" s="34"/>
      <c r="AS379" s="34"/>
      <c r="AT379" s="34"/>
      <c r="AU379" s="34"/>
      <c r="AV379" s="34"/>
      <c r="AW379" s="34"/>
      <c r="AX379" s="34"/>
      <c r="AY379" s="34"/>
      <c r="AZ379" s="34"/>
      <c r="BA379" s="34"/>
      <c r="BB379" s="34"/>
      <c r="BC379" s="34"/>
      <c r="BD379" s="34"/>
      <c r="BE379" s="34"/>
    </row>
    <row r="380" spans="1:57" ht="30" customHeight="1" x14ac:dyDescent="0.2">
      <c r="A380" s="59">
        <v>364</v>
      </c>
      <c r="B380" s="60">
        <f>'STUDENT NAMELIST'!B368</f>
        <v>211423243300</v>
      </c>
      <c r="C380" s="60" t="str">
        <f>'STUDENT NAMELIST'!C368</f>
        <v>2023PEC AI 464</v>
      </c>
      <c r="D380" s="61" t="str">
        <f>'STUDENT NAMELIST'!D368</f>
        <v>NARESH KARTHI M R</v>
      </c>
      <c r="E380" s="62">
        <v>0</v>
      </c>
      <c r="F380" s="62">
        <v>0</v>
      </c>
      <c r="G380" s="62">
        <v>1</v>
      </c>
      <c r="H380" s="62">
        <v>0</v>
      </c>
      <c r="I380" s="62">
        <v>1</v>
      </c>
      <c r="J380" s="62">
        <v>2</v>
      </c>
      <c r="K380" s="62">
        <v>1</v>
      </c>
      <c r="L380" s="62">
        <v>1</v>
      </c>
      <c r="M380" s="62">
        <v>2</v>
      </c>
      <c r="N380" s="62">
        <v>1</v>
      </c>
      <c r="O380" s="68">
        <v>16</v>
      </c>
      <c r="P380" s="62">
        <v>0</v>
      </c>
      <c r="Q380" s="62">
        <v>0</v>
      </c>
      <c r="R380" s="62">
        <v>16</v>
      </c>
      <c r="S380" s="62">
        <v>14</v>
      </c>
      <c r="T380" s="62">
        <v>0</v>
      </c>
      <c r="U380" s="62">
        <v>16</v>
      </c>
      <c r="V380" s="62">
        <v>0</v>
      </c>
      <c r="W380" s="62">
        <v>0</v>
      </c>
      <c r="X380" s="62">
        <v>14</v>
      </c>
      <c r="Y380" s="62"/>
      <c r="Z380" s="62"/>
      <c r="AA380" s="67">
        <f t="shared" si="269"/>
        <v>85</v>
      </c>
      <c r="AB380" s="64">
        <f t="shared" ref="AB380:AC380" si="386">SUMIF($E$14:$N$14,"CO1",E380:N380)+IF(O380&gt;=0,SUMPRODUCT(($O$14:$Z$14="CO1")*(O380:Z380)*MOD(COLUMN($O$14:$Z$14)-COLUMN($O$14)+1,2))+SUMPRODUCT(($P$14:$Z$14="CO1")*(P380:Z380)*MOD(COLUMN($P$14:$Z$14)-COLUMN($P$14)+1,2)))</f>
        <v>33</v>
      </c>
      <c r="AC380" s="64">
        <f t="shared" si="386"/>
        <v>32</v>
      </c>
      <c r="AD380" s="64">
        <f t="shared" si="271"/>
        <v>17</v>
      </c>
      <c r="AE380" s="64">
        <f t="shared" si="272"/>
        <v>0</v>
      </c>
      <c r="AF380" s="64">
        <f t="shared" si="286"/>
        <v>0</v>
      </c>
      <c r="AG380" s="64">
        <f t="shared" si="273"/>
        <v>0</v>
      </c>
      <c r="AH380" s="44">
        <f t="shared" si="274"/>
        <v>82</v>
      </c>
      <c r="AI380" s="65">
        <f t="shared" si="277"/>
        <v>82.5</v>
      </c>
      <c r="AJ380" s="65">
        <f t="shared" si="278"/>
        <v>80</v>
      </c>
      <c r="AK380" s="65">
        <f t="shared" si="275"/>
        <v>85</v>
      </c>
      <c r="AL380" s="65"/>
      <c r="AM380" s="65"/>
      <c r="AN380" s="65"/>
      <c r="AO380" s="40"/>
      <c r="AP380" s="40"/>
      <c r="AQ380" s="40"/>
      <c r="AR380" s="34"/>
      <c r="AS380" s="34"/>
      <c r="AT380" s="34"/>
      <c r="AU380" s="34"/>
      <c r="AV380" s="34"/>
      <c r="AW380" s="34"/>
      <c r="AX380" s="34"/>
      <c r="AY380" s="34"/>
      <c r="AZ380" s="34"/>
      <c r="BA380" s="34"/>
      <c r="BB380" s="34"/>
      <c r="BC380" s="34"/>
      <c r="BD380" s="34"/>
      <c r="BE380" s="34"/>
    </row>
    <row r="381" spans="1:57" ht="30" customHeight="1" x14ac:dyDescent="0.2">
      <c r="A381" s="59">
        <v>365</v>
      </c>
      <c r="B381" s="60">
        <f>'STUDENT NAMELIST'!B369</f>
        <v>211423243301</v>
      </c>
      <c r="C381" s="60" t="str">
        <f>'STUDENT NAMELIST'!C369</f>
        <v>2023PEC AI 465</v>
      </c>
      <c r="D381" s="61" t="str">
        <f>'STUDENT NAMELIST'!D369</f>
        <v>NARESH R</v>
      </c>
      <c r="E381" s="62">
        <v>0</v>
      </c>
      <c r="F381" s="62">
        <v>0</v>
      </c>
      <c r="G381" s="62">
        <v>2</v>
      </c>
      <c r="H381" s="62">
        <v>2</v>
      </c>
      <c r="I381" s="62">
        <v>0</v>
      </c>
      <c r="J381" s="62">
        <v>0</v>
      </c>
      <c r="K381" s="62">
        <v>2</v>
      </c>
      <c r="L381" s="62">
        <v>0</v>
      </c>
      <c r="M381" s="62">
        <v>1</v>
      </c>
      <c r="N381" s="62">
        <v>2</v>
      </c>
      <c r="O381" s="66">
        <v>16</v>
      </c>
      <c r="P381" s="66">
        <v>0</v>
      </c>
      <c r="Q381" s="66">
        <v>0</v>
      </c>
      <c r="R381" s="66">
        <v>16</v>
      </c>
      <c r="S381" s="66">
        <v>14</v>
      </c>
      <c r="T381" s="66">
        <v>0</v>
      </c>
      <c r="U381" s="66">
        <v>16</v>
      </c>
      <c r="V381" s="66">
        <v>0</v>
      </c>
      <c r="W381" s="66">
        <v>0</v>
      </c>
      <c r="X381" s="66">
        <v>13</v>
      </c>
      <c r="Y381" s="62"/>
      <c r="Z381" s="62"/>
      <c r="AA381" s="67">
        <f t="shared" si="269"/>
        <v>84</v>
      </c>
      <c r="AB381" s="64">
        <f t="shared" ref="AB381:AC381" si="387">SUMIF($E$14:$N$14,"CO1",E381:N381)+IF(O381&gt;=0,SUMPRODUCT(($O$14:$Z$14="CO1")*(O381:Z381)*MOD(COLUMN($O$14:$Z$14)-COLUMN($O$14)+1,2))+SUMPRODUCT(($P$14:$Z$14="CO1")*(P381:Z381)*MOD(COLUMN($P$14:$Z$14)-COLUMN($P$14)+1,2)))</f>
        <v>36</v>
      </c>
      <c r="AC381" s="64">
        <f t="shared" si="387"/>
        <v>34</v>
      </c>
      <c r="AD381" s="64">
        <f t="shared" si="271"/>
        <v>16</v>
      </c>
      <c r="AE381" s="64">
        <f t="shared" si="272"/>
        <v>0</v>
      </c>
      <c r="AF381" s="64">
        <f t="shared" si="286"/>
        <v>0</v>
      </c>
      <c r="AG381" s="64">
        <f t="shared" si="273"/>
        <v>0</v>
      </c>
      <c r="AH381" s="44">
        <f t="shared" si="274"/>
        <v>86</v>
      </c>
      <c r="AI381" s="65">
        <f t="shared" si="277"/>
        <v>90</v>
      </c>
      <c r="AJ381" s="65">
        <f t="shared" si="278"/>
        <v>85</v>
      </c>
      <c r="AK381" s="65">
        <f t="shared" si="275"/>
        <v>80</v>
      </c>
      <c r="AL381" s="65"/>
      <c r="AM381" s="65"/>
      <c r="AN381" s="65"/>
      <c r="AO381" s="40"/>
      <c r="AP381" s="40"/>
      <c r="AQ381" s="40"/>
      <c r="AR381" s="34"/>
      <c r="AS381" s="34"/>
      <c r="AT381" s="34"/>
      <c r="AU381" s="34"/>
      <c r="AV381" s="34"/>
      <c r="AW381" s="34"/>
      <c r="AX381" s="34"/>
      <c r="AY381" s="34"/>
      <c r="AZ381" s="34"/>
      <c r="BA381" s="34"/>
      <c r="BB381" s="34"/>
      <c r="BC381" s="34"/>
      <c r="BD381" s="34"/>
      <c r="BE381" s="34"/>
    </row>
    <row r="382" spans="1:57" ht="30" customHeight="1" x14ac:dyDescent="0.2">
      <c r="A382" s="59">
        <v>366</v>
      </c>
      <c r="B382" s="60">
        <f>'STUDENT NAMELIST'!B370</f>
        <v>211423243302</v>
      </c>
      <c r="C382" s="60" t="str">
        <f>'STUDENT NAMELIST'!C370</f>
        <v>2023PEC AI 466</v>
      </c>
      <c r="D382" s="61" t="str">
        <f>'STUDENT NAMELIST'!D370</f>
        <v>NAVEEN C</v>
      </c>
      <c r="E382" s="62">
        <v>2</v>
      </c>
      <c r="F382" s="62">
        <v>2</v>
      </c>
      <c r="G382" s="62">
        <v>0</v>
      </c>
      <c r="H382" s="62">
        <v>2</v>
      </c>
      <c r="I382" s="62">
        <v>1</v>
      </c>
      <c r="J382" s="62">
        <v>2</v>
      </c>
      <c r="K382" s="62">
        <v>0</v>
      </c>
      <c r="L382" s="62">
        <v>1</v>
      </c>
      <c r="M382" s="62">
        <v>1</v>
      </c>
      <c r="N382" s="62">
        <v>1</v>
      </c>
      <c r="O382" s="68"/>
      <c r="P382" s="62">
        <v>11</v>
      </c>
      <c r="Q382" s="62"/>
      <c r="R382" s="62">
        <v>14</v>
      </c>
      <c r="S382" s="62"/>
      <c r="T382" s="62">
        <v>14</v>
      </c>
      <c r="U382" s="62"/>
      <c r="V382" s="62">
        <v>16</v>
      </c>
      <c r="W382" s="62">
        <v>14</v>
      </c>
      <c r="X382" s="62"/>
      <c r="Y382" s="62"/>
      <c r="Z382" s="62"/>
      <c r="AA382" s="67">
        <f t="shared" si="269"/>
        <v>81</v>
      </c>
      <c r="AB382" s="64">
        <f t="shared" ref="AB382:AC382" si="388">SUMIF($E$14:$N$14,"CO1",E382:N382)+IF(O382&gt;=0,SUMPRODUCT(($O$14:$Z$14="CO1")*(O382:Z382)*MOD(COLUMN($O$14:$Z$14)-COLUMN($O$14)+1,2))+SUMPRODUCT(($P$14:$Z$14="CO1")*(P382:Z382)*MOD(COLUMN($P$14:$Z$14)-COLUMN($P$14)+1,2)))</f>
        <v>31</v>
      </c>
      <c r="AC382" s="64">
        <f t="shared" si="388"/>
        <v>30</v>
      </c>
      <c r="AD382" s="64">
        <f t="shared" si="271"/>
        <v>16</v>
      </c>
      <c r="AE382" s="64">
        <f t="shared" si="272"/>
        <v>0</v>
      </c>
      <c r="AF382" s="64">
        <f t="shared" si="286"/>
        <v>0</v>
      </c>
      <c r="AG382" s="64">
        <f t="shared" si="273"/>
        <v>0</v>
      </c>
      <c r="AH382" s="44">
        <f t="shared" si="274"/>
        <v>77</v>
      </c>
      <c r="AI382" s="65">
        <f t="shared" si="277"/>
        <v>77.5</v>
      </c>
      <c r="AJ382" s="65">
        <f t="shared" si="278"/>
        <v>75</v>
      </c>
      <c r="AK382" s="65">
        <f t="shared" si="275"/>
        <v>80</v>
      </c>
      <c r="AL382" s="65"/>
      <c r="AM382" s="65"/>
      <c r="AN382" s="65"/>
      <c r="AO382" s="40"/>
      <c r="AP382" s="40"/>
      <c r="AQ382" s="40"/>
      <c r="AR382" s="34"/>
      <c r="AS382" s="34"/>
      <c r="AT382" s="34"/>
      <c r="AU382" s="34"/>
      <c r="AV382" s="34"/>
      <c r="AW382" s="34"/>
      <c r="AX382" s="34"/>
      <c r="AY382" s="34"/>
      <c r="AZ382" s="34"/>
      <c r="BA382" s="34"/>
      <c r="BB382" s="34"/>
      <c r="BC382" s="34"/>
      <c r="BD382" s="34"/>
      <c r="BE382" s="34"/>
    </row>
    <row r="383" spans="1:57" ht="30" customHeight="1" x14ac:dyDescent="0.2">
      <c r="A383" s="59">
        <v>368</v>
      </c>
      <c r="B383" s="60">
        <f>'STUDENT NAMELIST'!B371</f>
        <v>211423243303</v>
      </c>
      <c r="C383" s="60" t="str">
        <f>'STUDENT NAMELIST'!C371</f>
        <v>2023PEC AI 467</v>
      </c>
      <c r="D383" s="61" t="str">
        <f>'STUDENT NAMELIST'!D371</f>
        <v>NAVEEN S S</v>
      </c>
      <c r="E383" s="62">
        <v>0</v>
      </c>
      <c r="F383" s="62">
        <v>1</v>
      </c>
      <c r="G383" s="62">
        <v>2</v>
      </c>
      <c r="H383" s="62">
        <v>2</v>
      </c>
      <c r="I383" s="62">
        <v>0</v>
      </c>
      <c r="J383" s="62">
        <v>2</v>
      </c>
      <c r="K383" s="62">
        <v>2</v>
      </c>
      <c r="L383" s="62">
        <v>1</v>
      </c>
      <c r="M383" s="62">
        <v>0</v>
      </c>
      <c r="N383" s="62">
        <v>0</v>
      </c>
      <c r="O383" s="68">
        <v>15</v>
      </c>
      <c r="P383" s="62"/>
      <c r="Q383" s="62">
        <v>14</v>
      </c>
      <c r="R383" s="62"/>
      <c r="S383" s="62"/>
      <c r="T383" s="62">
        <v>16</v>
      </c>
      <c r="U383" s="62"/>
      <c r="V383" s="62">
        <v>16</v>
      </c>
      <c r="W383" s="62"/>
      <c r="X383" s="62">
        <v>16</v>
      </c>
      <c r="Y383" s="62"/>
      <c r="Z383" s="62"/>
      <c r="AA383" s="67">
        <f t="shared" si="269"/>
        <v>87</v>
      </c>
      <c r="AB383" s="64">
        <f t="shared" ref="AB383:AC383" si="389">SUMIF($E$14:$N$14,"CO1",E383:N383)+IF(O383&gt;=0,SUMPRODUCT(($O$14:$Z$14="CO1")*(O383:Z383)*MOD(COLUMN($O$14:$Z$14)-COLUMN($O$14)+1,2))+SUMPRODUCT(($P$14:$Z$14="CO1")*(P383:Z383)*MOD(COLUMN($P$14:$Z$14)-COLUMN($P$14)+1,2)))</f>
        <v>34</v>
      </c>
      <c r="AC383" s="64">
        <f t="shared" si="389"/>
        <v>19</v>
      </c>
      <c r="AD383" s="64">
        <f t="shared" si="271"/>
        <v>16</v>
      </c>
      <c r="AE383" s="64">
        <f t="shared" si="272"/>
        <v>0</v>
      </c>
      <c r="AF383" s="64">
        <f t="shared" si="286"/>
        <v>0</v>
      </c>
      <c r="AG383" s="64">
        <f t="shared" si="273"/>
        <v>0</v>
      </c>
      <c r="AH383" s="44">
        <f t="shared" si="274"/>
        <v>69</v>
      </c>
      <c r="AI383" s="65">
        <f t="shared" si="277"/>
        <v>85</v>
      </c>
      <c r="AJ383" s="65">
        <f t="shared" si="278"/>
        <v>47.5</v>
      </c>
      <c r="AK383" s="65">
        <f t="shared" si="275"/>
        <v>80</v>
      </c>
      <c r="AL383" s="65"/>
      <c r="AM383" s="65"/>
      <c r="AN383" s="65"/>
      <c r="AO383" s="40"/>
      <c r="AP383" s="40"/>
      <c r="AQ383" s="40"/>
      <c r="AR383" s="34"/>
      <c r="AS383" s="34"/>
      <c r="AT383" s="34"/>
      <c r="AU383" s="34"/>
      <c r="AV383" s="34"/>
      <c r="AW383" s="34"/>
      <c r="AX383" s="34"/>
      <c r="AY383" s="34"/>
      <c r="AZ383" s="34"/>
      <c r="BA383" s="34"/>
      <c r="BB383" s="34"/>
      <c r="BC383" s="34"/>
      <c r="BD383" s="34"/>
      <c r="BE383" s="34"/>
    </row>
    <row r="384" spans="1:57" ht="30" customHeight="1" x14ac:dyDescent="0.2">
      <c r="A384" s="59">
        <v>368</v>
      </c>
      <c r="B384" s="60">
        <f>'STUDENT NAMELIST'!B372</f>
        <v>211423243304</v>
      </c>
      <c r="C384" s="60" t="str">
        <f>'STUDENT NAMELIST'!C372</f>
        <v>2023PEC AI 468</v>
      </c>
      <c r="D384" s="61" t="str">
        <f>'STUDENT NAMELIST'!D372</f>
        <v>NAVIN BALAJI V T</v>
      </c>
      <c r="E384" s="62">
        <v>0</v>
      </c>
      <c r="F384" s="62">
        <v>0</v>
      </c>
      <c r="G384" s="62">
        <v>0</v>
      </c>
      <c r="H384" s="62">
        <v>2</v>
      </c>
      <c r="I384" s="62">
        <v>1</v>
      </c>
      <c r="J384" s="62">
        <v>0</v>
      </c>
      <c r="K384" s="62">
        <v>2</v>
      </c>
      <c r="L384" s="62">
        <v>2</v>
      </c>
      <c r="M384" s="62">
        <v>2</v>
      </c>
      <c r="N384" s="62">
        <v>2</v>
      </c>
      <c r="O384" s="68"/>
      <c r="P384" s="62">
        <v>15</v>
      </c>
      <c r="Q384" s="62"/>
      <c r="R384" s="62">
        <v>16</v>
      </c>
      <c r="S384" s="62"/>
      <c r="T384" s="62">
        <v>12</v>
      </c>
      <c r="U384" s="62">
        <v>16</v>
      </c>
      <c r="V384" s="62"/>
      <c r="W384" s="62">
        <v>16</v>
      </c>
      <c r="X384" s="62"/>
      <c r="Y384" s="62"/>
      <c r="Z384" s="62"/>
      <c r="AA384" s="67">
        <f t="shared" si="269"/>
        <v>86</v>
      </c>
      <c r="AB384" s="64">
        <f t="shared" ref="AB384:AC384" si="390">SUMIF($E$14:$N$14,"CO1",E384:N384)+IF(O384&gt;=0,SUMPRODUCT(($O$14:$Z$14="CO1")*(O384:Z384)*MOD(COLUMN($O$14:$Z$14)-COLUMN($O$14)+1,2))+SUMPRODUCT(($P$14:$Z$14="CO1")*(P384:Z384)*MOD(COLUMN($P$14:$Z$14)-COLUMN($P$14)+1,2)))</f>
        <v>33</v>
      </c>
      <c r="AC384" s="64">
        <f t="shared" si="390"/>
        <v>34</v>
      </c>
      <c r="AD384" s="64">
        <f t="shared" si="271"/>
        <v>20</v>
      </c>
      <c r="AE384" s="64">
        <f t="shared" si="272"/>
        <v>0</v>
      </c>
      <c r="AF384" s="64">
        <f t="shared" si="286"/>
        <v>0</v>
      </c>
      <c r="AG384" s="64">
        <f t="shared" si="273"/>
        <v>0</v>
      </c>
      <c r="AH384" s="44">
        <f t="shared" si="274"/>
        <v>87</v>
      </c>
      <c r="AI384" s="65">
        <f t="shared" si="277"/>
        <v>82.5</v>
      </c>
      <c r="AJ384" s="65">
        <f t="shared" si="278"/>
        <v>85</v>
      </c>
      <c r="AK384" s="65">
        <f t="shared" si="275"/>
        <v>100</v>
      </c>
      <c r="AL384" s="65"/>
      <c r="AM384" s="65"/>
      <c r="AN384" s="65"/>
      <c r="AO384" s="40"/>
      <c r="AP384" s="40"/>
      <c r="AQ384" s="40"/>
      <c r="AR384" s="34"/>
      <c r="AS384" s="34"/>
      <c r="AT384" s="34"/>
      <c r="AU384" s="34"/>
      <c r="AV384" s="34"/>
      <c r="AW384" s="34"/>
      <c r="AX384" s="34"/>
      <c r="AY384" s="34"/>
      <c r="AZ384" s="34"/>
      <c r="BA384" s="34"/>
      <c r="BB384" s="34"/>
      <c r="BC384" s="34"/>
      <c r="BD384" s="34"/>
      <c r="BE384" s="34"/>
    </row>
    <row r="385" spans="1:57" ht="30" customHeight="1" x14ac:dyDescent="0.2">
      <c r="A385" s="59">
        <v>369</v>
      </c>
      <c r="B385" s="60">
        <f>'STUDENT NAMELIST'!B373</f>
        <v>211423243305</v>
      </c>
      <c r="C385" s="60" t="str">
        <f>'STUDENT NAMELIST'!C373</f>
        <v>2023PEC AI 469</v>
      </c>
      <c r="D385" s="61" t="str">
        <f>'STUDENT NAMELIST'!D373</f>
        <v>NAWIN KUMAR US</v>
      </c>
      <c r="E385" s="62">
        <v>2</v>
      </c>
      <c r="F385" s="62">
        <v>2</v>
      </c>
      <c r="G385" s="62">
        <v>2</v>
      </c>
      <c r="H385" s="62">
        <v>2</v>
      </c>
      <c r="I385" s="62">
        <v>2</v>
      </c>
      <c r="J385" s="62">
        <v>0</v>
      </c>
      <c r="K385" s="62">
        <v>1</v>
      </c>
      <c r="L385" s="62">
        <v>0</v>
      </c>
      <c r="M385" s="62">
        <v>0</v>
      </c>
      <c r="N385" s="62">
        <v>1</v>
      </c>
      <c r="O385" s="66">
        <v>16</v>
      </c>
      <c r="P385" s="66">
        <v>0</v>
      </c>
      <c r="Q385" s="66">
        <v>0</v>
      </c>
      <c r="R385" s="66">
        <v>16</v>
      </c>
      <c r="S385" s="66">
        <v>14</v>
      </c>
      <c r="T385" s="66">
        <v>0</v>
      </c>
      <c r="U385" s="66">
        <v>16</v>
      </c>
      <c r="V385" s="66">
        <v>0</v>
      </c>
      <c r="W385" s="66">
        <v>0</v>
      </c>
      <c r="X385" s="66">
        <v>13</v>
      </c>
      <c r="Y385" s="62"/>
      <c r="Z385" s="62"/>
      <c r="AA385" s="67">
        <f t="shared" si="269"/>
        <v>87</v>
      </c>
      <c r="AB385" s="64">
        <f t="shared" ref="AB385:AC385" si="391">SUMIF($E$14:$N$14,"CO1",E385:N385)+IF(O385&gt;=0,SUMPRODUCT(($O$14:$Z$14="CO1")*(O385:Z385)*MOD(COLUMN($O$14:$Z$14)-COLUMN($O$14)+1,2))+SUMPRODUCT(($P$14:$Z$14="CO1")*(P385:Z385)*MOD(COLUMN($P$14:$Z$14)-COLUMN($P$14)+1,2)))</f>
        <v>40</v>
      </c>
      <c r="AC385" s="64">
        <f t="shared" si="391"/>
        <v>38</v>
      </c>
      <c r="AD385" s="64">
        <f t="shared" si="271"/>
        <v>14</v>
      </c>
      <c r="AE385" s="64">
        <f t="shared" si="272"/>
        <v>0</v>
      </c>
      <c r="AF385" s="64">
        <f t="shared" si="286"/>
        <v>0</v>
      </c>
      <c r="AG385" s="64">
        <f t="shared" si="273"/>
        <v>0</v>
      </c>
      <c r="AH385" s="44">
        <f t="shared" si="274"/>
        <v>92</v>
      </c>
      <c r="AI385" s="65">
        <f t="shared" si="277"/>
        <v>100</v>
      </c>
      <c r="AJ385" s="65">
        <f t="shared" si="278"/>
        <v>95</v>
      </c>
      <c r="AK385" s="65">
        <f t="shared" si="275"/>
        <v>70</v>
      </c>
      <c r="AL385" s="65"/>
      <c r="AM385" s="65"/>
      <c r="AN385" s="65"/>
      <c r="AO385" s="40"/>
      <c r="AP385" s="40"/>
      <c r="AQ385" s="40"/>
      <c r="AR385" s="34"/>
      <c r="AS385" s="34"/>
      <c r="AT385" s="34"/>
      <c r="AU385" s="34"/>
      <c r="AV385" s="34"/>
      <c r="AW385" s="34"/>
      <c r="AX385" s="34"/>
      <c r="AY385" s="34"/>
      <c r="AZ385" s="34"/>
      <c r="BA385" s="34"/>
      <c r="BB385" s="34"/>
      <c r="BC385" s="34"/>
      <c r="BD385" s="34"/>
      <c r="BE385" s="34"/>
    </row>
    <row r="386" spans="1:57" ht="30" customHeight="1" x14ac:dyDescent="0.2">
      <c r="A386" s="59">
        <v>380</v>
      </c>
      <c r="B386" s="60">
        <f>'STUDENT NAMELIST'!B374</f>
        <v>211423243306</v>
      </c>
      <c r="C386" s="60" t="str">
        <f>'STUDENT NAMELIST'!C374</f>
        <v>2023PEC AI 470</v>
      </c>
      <c r="D386" s="61" t="str">
        <f>'STUDENT NAMELIST'!D374</f>
        <v>NAWINKAANT K P</v>
      </c>
      <c r="E386" s="62">
        <v>2</v>
      </c>
      <c r="F386" s="62">
        <v>2</v>
      </c>
      <c r="G386" s="62">
        <v>0</v>
      </c>
      <c r="H386" s="62">
        <v>1</v>
      </c>
      <c r="I386" s="62">
        <v>1</v>
      </c>
      <c r="J386" s="62">
        <v>2</v>
      </c>
      <c r="K386" s="62">
        <v>1</v>
      </c>
      <c r="L386" s="62">
        <v>0</v>
      </c>
      <c r="M386" s="62">
        <v>1</v>
      </c>
      <c r="N386" s="62">
        <v>2</v>
      </c>
      <c r="O386" s="66">
        <v>16</v>
      </c>
      <c r="P386" s="66">
        <v>0</v>
      </c>
      <c r="Q386" s="66">
        <v>0</v>
      </c>
      <c r="R386" s="66">
        <v>16</v>
      </c>
      <c r="S386" s="66">
        <v>14</v>
      </c>
      <c r="T386" s="66">
        <v>0</v>
      </c>
      <c r="U386" s="66">
        <v>16</v>
      </c>
      <c r="V386" s="66">
        <v>0</v>
      </c>
      <c r="W386" s="66">
        <v>0</v>
      </c>
      <c r="X386" s="66">
        <v>13</v>
      </c>
      <c r="Y386" s="62"/>
      <c r="Z386" s="62"/>
      <c r="AA386" s="67">
        <f t="shared" si="269"/>
        <v>87</v>
      </c>
      <c r="AB386" s="64">
        <f t="shared" ref="AB386:AC386" si="392">SUMIF($E$14:$N$14,"CO1",E386:N386)+IF(O386&gt;=0,SUMPRODUCT(($O$14:$Z$14="CO1")*(O386:Z386)*MOD(COLUMN($O$14:$Z$14)-COLUMN($O$14)+1,2))+SUMPRODUCT(($P$14:$Z$14="CO1")*(P386:Z386)*MOD(COLUMN($P$14:$Z$14)-COLUMN($P$14)+1,2)))</f>
        <v>37</v>
      </c>
      <c r="AC386" s="64">
        <f t="shared" si="392"/>
        <v>34</v>
      </c>
      <c r="AD386" s="64">
        <f t="shared" si="271"/>
        <v>16</v>
      </c>
      <c r="AE386" s="64">
        <f t="shared" si="272"/>
        <v>0</v>
      </c>
      <c r="AF386" s="64">
        <f t="shared" si="286"/>
        <v>0</v>
      </c>
      <c r="AG386" s="64">
        <f t="shared" si="273"/>
        <v>0</v>
      </c>
      <c r="AH386" s="44">
        <f t="shared" si="274"/>
        <v>87</v>
      </c>
      <c r="AI386" s="65">
        <f t="shared" si="277"/>
        <v>92.5</v>
      </c>
      <c r="AJ386" s="65">
        <f t="shared" si="278"/>
        <v>85</v>
      </c>
      <c r="AK386" s="65">
        <f t="shared" si="275"/>
        <v>80</v>
      </c>
      <c r="AL386" s="65"/>
      <c r="AM386" s="65"/>
      <c r="AN386" s="65"/>
      <c r="AO386" s="40"/>
      <c r="AP386" s="40"/>
      <c r="AQ386" s="40"/>
      <c r="AR386" s="34"/>
      <c r="AS386" s="34"/>
      <c r="AT386" s="34"/>
      <c r="AU386" s="34"/>
      <c r="AV386" s="34"/>
      <c r="AW386" s="34"/>
      <c r="AX386" s="34"/>
      <c r="AY386" s="34"/>
      <c r="AZ386" s="34"/>
      <c r="BA386" s="34"/>
      <c r="BB386" s="34"/>
      <c r="BC386" s="34"/>
      <c r="BD386" s="34"/>
      <c r="BE386" s="34"/>
    </row>
    <row r="387" spans="1:57" ht="30" customHeight="1" x14ac:dyDescent="0.2">
      <c r="A387" s="59">
        <v>381</v>
      </c>
      <c r="B387" s="60">
        <f>'STUDENT NAMELIST'!B375</f>
        <v>211423243307</v>
      </c>
      <c r="C387" s="60" t="str">
        <f>'STUDENT NAMELIST'!C375</f>
        <v>2023PEC AI 471</v>
      </c>
      <c r="D387" s="61" t="str">
        <f>'STUDENT NAMELIST'!D375</f>
        <v>NIELAN C</v>
      </c>
      <c r="E387" s="62">
        <v>1</v>
      </c>
      <c r="F387" s="62">
        <v>1</v>
      </c>
      <c r="G387" s="62">
        <v>0</v>
      </c>
      <c r="H387" s="62">
        <v>2</v>
      </c>
      <c r="I387" s="62">
        <v>0</v>
      </c>
      <c r="J387" s="62">
        <v>1</v>
      </c>
      <c r="K387" s="62">
        <v>1</v>
      </c>
      <c r="L387" s="62">
        <v>2</v>
      </c>
      <c r="M387" s="62">
        <v>1</v>
      </c>
      <c r="N387" s="62">
        <v>1</v>
      </c>
      <c r="O387" s="68">
        <v>14</v>
      </c>
      <c r="P387" s="62"/>
      <c r="Q387" s="62">
        <v>14</v>
      </c>
      <c r="R387" s="62"/>
      <c r="S387" s="62">
        <v>14</v>
      </c>
      <c r="T387" s="62"/>
      <c r="U387" s="62">
        <v>14</v>
      </c>
      <c r="V387" s="62"/>
      <c r="W387" s="62">
        <v>14</v>
      </c>
      <c r="X387" s="62"/>
      <c r="Y387" s="62"/>
      <c r="Z387" s="62"/>
      <c r="AA387" s="67">
        <f t="shared" si="269"/>
        <v>80</v>
      </c>
      <c r="AB387" s="64">
        <f t="shared" ref="AB387:AC387" si="393">SUMIF($E$14:$N$14,"CO1",E387:N387)+IF(O387&gt;=0,SUMPRODUCT(($O$14:$Z$14="CO1")*(O387:Z387)*MOD(COLUMN($O$14:$Z$14)-COLUMN($O$14)+1,2))+SUMPRODUCT(($P$14:$Z$14="CO1")*(P387:Z387)*MOD(COLUMN($P$14:$Z$14)-COLUMN($P$14)+1,2)))</f>
        <v>32</v>
      </c>
      <c r="AC387" s="64">
        <f t="shared" si="393"/>
        <v>31</v>
      </c>
      <c r="AD387" s="64">
        <f t="shared" si="271"/>
        <v>16</v>
      </c>
      <c r="AE387" s="64">
        <f t="shared" si="272"/>
        <v>0</v>
      </c>
      <c r="AF387" s="64">
        <f t="shared" si="286"/>
        <v>0</v>
      </c>
      <c r="AG387" s="64">
        <f t="shared" si="273"/>
        <v>0</v>
      </c>
      <c r="AH387" s="44">
        <f t="shared" si="274"/>
        <v>79</v>
      </c>
      <c r="AI387" s="65">
        <f t="shared" si="277"/>
        <v>80</v>
      </c>
      <c r="AJ387" s="65">
        <f t="shared" si="278"/>
        <v>77.5</v>
      </c>
      <c r="AK387" s="65">
        <f t="shared" si="275"/>
        <v>80</v>
      </c>
      <c r="AL387" s="65"/>
      <c r="AM387" s="65"/>
      <c r="AN387" s="65"/>
      <c r="AO387" s="40"/>
      <c r="AP387" s="40"/>
      <c r="AQ387" s="40"/>
      <c r="AR387" s="34"/>
      <c r="AS387" s="34"/>
      <c r="AT387" s="34"/>
      <c r="AU387" s="34"/>
      <c r="AV387" s="34"/>
      <c r="AW387" s="34"/>
      <c r="AX387" s="34"/>
      <c r="AY387" s="34"/>
      <c r="AZ387" s="34"/>
      <c r="BA387" s="34"/>
      <c r="BB387" s="34"/>
      <c r="BC387" s="34"/>
      <c r="BD387" s="34"/>
      <c r="BE387" s="34"/>
    </row>
    <row r="388" spans="1:57" ht="30" customHeight="1" x14ac:dyDescent="0.2">
      <c r="A388" s="59">
        <v>382</v>
      </c>
      <c r="B388" s="60">
        <f>'STUDENT NAMELIST'!B376</f>
        <v>211423243310</v>
      </c>
      <c r="C388" s="60" t="str">
        <f>'STUDENT NAMELIST'!C376</f>
        <v>2023PEC AI 472</v>
      </c>
      <c r="D388" s="61" t="str">
        <f>'STUDENT NAMELIST'!D376</f>
        <v>NIRANJAN R</v>
      </c>
      <c r="E388" s="62">
        <v>1</v>
      </c>
      <c r="F388" s="62">
        <v>1</v>
      </c>
      <c r="G388" s="62">
        <v>2</v>
      </c>
      <c r="H388" s="62">
        <v>0</v>
      </c>
      <c r="I388" s="62">
        <v>2</v>
      </c>
      <c r="J388" s="62">
        <v>0</v>
      </c>
      <c r="K388" s="62">
        <v>0</v>
      </c>
      <c r="L388" s="62">
        <v>0</v>
      </c>
      <c r="M388" s="62">
        <v>2</v>
      </c>
      <c r="N388" s="62">
        <v>1</v>
      </c>
      <c r="O388" s="66">
        <v>16</v>
      </c>
      <c r="P388" s="66">
        <v>0</v>
      </c>
      <c r="Q388" s="66">
        <v>0</v>
      </c>
      <c r="R388" s="66">
        <v>16</v>
      </c>
      <c r="S388" s="66">
        <v>14</v>
      </c>
      <c r="T388" s="66">
        <v>0</v>
      </c>
      <c r="U388" s="66">
        <v>16</v>
      </c>
      <c r="V388" s="66">
        <v>0</v>
      </c>
      <c r="W388" s="66">
        <v>0</v>
      </c>
      <c r="X388" s="66">
        <v>13</v>
      </c>
      <c r="Y388" s="62"/>
      <c r="Z388" s="62"/>
      <c r="AA388" s="67">
        <f t="shared" si="269"/>
        <v>84</v>
      </c>
      <c r="AB388" s="64">
        <f t="shared" ref="AB388:AC388" si="394">SUMIF($E$14:$N$14,"CO1",E388:N388)+IF(O388&gt;=0,SUMPRODUCT(($O$14:$Z$14="CO1")*(O388:Z388)*MOD(COLUMN($O$14:$Z$14)-COLUMN($O$14)+1,2))+SUMPRODUCT(($P$14:$Z$14="CO1")*(P388:Z388)*MOD(COLUMN($P$14:$Z$14)-COLUMN($P$14)+1,2)))</f>
        <v>36</v>
      </c>
      <c r="AC388" s="64">
        <f t="shared" si="394"/>
        <v>35</v>
      </c>
      <c r="AD388" s="64">
        <f t="shared" si="271"/>
        <v>16</v>
      </c>
      <c r="AE388" s="64">
        <f t="shared" si="272"/>
        <v>0</v>
      </c>
      <c r="AF388" s="64">
        <f t="shared" si="286"/>
        <v>0</v>
      </c>
      <c r="AG388" s="64">
        <f t="shared" si="273"/>
        <v>0</v>
      </c>
      <c r="AH388" s="44">
        <f t="shared" si="274"/>
        <v>87</v>
      </c>
      <c r="AI388" s="65">
        <f t="shared" si="277"/>
        <v>90</v>
      </c>
      <c r="AJ388" s="65">
        <f t="shared" si="278"/>
        <v>87.5</v>
      </c>
      <c r="AK388" s="65">
        <f t="shared" si="275"/>
        <v>80</v>
      </c>
      <c r="AL388" s="65"/>
      <c r="AM388" s="65"/>
      <c r="AN388" s="65"/>
      <c r="AO388" s="40"/>
      <c r="AP388" s="40"/>
      <c r="AQ388" s="40"/>
      <c r="AR388" s="34"/>
      <c r="AS388" s="34"/>
      <c r="AT388" s="34"/>
      <c r="AU388" s="34"/>
      <c r="AV388" s="34"/>
      <c r="AW388" s="34"/>
      <c r="AX388" s="34"/>
      <c r="AY388" s="34"/>
      <c r="AZ388" s="34"/>
      <c r="BA388" s="34"/>
      <c r="BB388" s="34"/>
      <c r="BC388" s="34"/>
      <c r="BD388" s="34"/>
      <c r="BE388" s="34"/>
    </row>
    <row r="389" spans="1:57" ht="30" customHeight="1" x14ac:dyDescent="0.2">
      <c r="A389" s="59">
        <v>383</v>
      </c>
      <c r="B389" s="60">
        <f>'STUDENT NAMELIST'!B377</f>
        <v>211423243311</v>
      </c>
      <c r="C389" s="60" t="str">
        <f>'STUDENT NAMELIST'!C377</f>
        <v>2023PEC AI 473</v>
      </c>
      <c r="D389" s="61" t="str">
        <f>'STUDENT NAMELIST'!D377</f>
        <v>NISHITH S K P</v>
      </c>
      <c r="E389" s="62">
        <v>1</v>
      </c>
      <c r="F389" s="62">
        <v>0</v>
      </c>
      <c r="G389" s="62">
        <v>2</v>
      </c>
      <c r="H389" s="62">
        <v>0</v>
      </c>
      <c r="I389" s="62">
        <v>1</v>
      </c>
      <c r="J389" s="62">
        <v>0</v>
      </c>
      <c r="K389" s="62">
        <v>2</v>
      </c>
      <c r="L389" s="62">
        <v>2</v>
      </c>
      <c r="M389" s="62">
        <v>0</v>
      </c>
      <c r="N389" s="62">
        <v>1</v>
      </c>
      <c r="O389" s="66">
        <v>16</v>
      </c>
      <c r="P389" s="66">
        <v>0</v>
      </c>
      <c r="Q389" s="66">
        <v>0</v>
      </c>
      <c r="R389" s="66">
        <v>16</v>
      </c>
      <c r="S389" s="66">
        <v>14</v>
      </c>
      <c r="T389" s="66">
        <v>0</v>
      </c>
      <c r="U389" s="66">
        <v>16</v>
      </c>
      <c r="V389" s="66">
        <v>0</v>
      </c>
      <c r="W389" s="66">
        <v>0</v>
      </c>
      <c r="X389" s="66">
        <v>13</v>
      </c>
      <c r="Y389" s="62"/>
      <c r="Z389" s="62"/>
      <c r="AA389" s="67">
        <f t="shared" si="269"/>
        <v>84</v>
      </c>
      <c r="AB389" s="64">
        <f t="shared" ref="AB389:AC389" si="395">SUMIF($E$14:$N$14,"CO1",E389:N389)+IF(O389&gt;=0,SUMPRODUCT(($O$14:$Z$14="CO1")*(O389:Z389)*MOD(COLUMN($O$14:$Z$14)-COLUMN($O$14)+1,2))+SUMPRODUCT(($P$14:$Z$14="CO1")*(P389:Z389)*MOD(COLUMN($P$14:$Z$14)-COLUMN($P$14)+1,2)))</f>
        <v>35</v>
      </c>
      <c r="AC389" s="64">
        <f t="shared" si="395"/>
        <v>33</v>
      </c>
      <c r="AD389" s="64">
        <f t="shared" si="271"/>
        <v>14</v>
      </c>
      <c r="AE389" s="64">
        <f t="shared" si="272"/>
        <v>0</v>
      </c>
      <c r="AF389" s="64">
        <f t="shared" si="286"/>
        <v>0</v>
      </c>
      <c r="AG389" s="64">
        <f t="shared" si="273"/>
        <v>0</v>
      </c>
      <c r="AH389" s="44">
        <f t="shared" si="274"/>
        <v>82</v>
      </c>
      <c r="AI389" s="65">
        <f t="shared" si="277"/>
        <v>87.5</v>
      </c>
      <c r="AJ389" s="65">
        <f t="shared" si="278"/>
        <v>82.5</v>
      </c>
      <c r="AK389" s="65">
        <f t="shared" si="275"/>
        <v>70</v>
      </c>
      <c r="AL389" s="65"/>
      <c r="AM389" s="65"/>
      <c r="AN389" s="65"/>
      <c r="AO389" s="40"/>
      <c r="AP389" s="40"/>
      <c r="AQ389" s="40"/>
      <c r="AR389" s="34"/>
      <c r="AS389" s="34"/>
      <c r="AT389" s="34"/>
      <c r="AU389" s="34"/>
      <c r="AV389" s="34"/>
      <c r="AW389" s="34"/>
      <c r="AX389" s="34"/>
      <c r="AY389" s="34"/>
      <c r="AZ389" s="34"/>
      <c r="BA389" s="34"/>
      <c r="BB389" s="34"/>
      <c r="BC389" s="34"/>
      <c r="BD389" s="34"/>
      <c r="BE389" s="34"/>
    </row>
    <row r="390" spans="1:57" ht="30" customHeight="1" x14ac:dyDescent="0.2">
      <c r="A390" s="59">
        <v>384</v>
      </c>
      <c r="B390" s="60">
        <f>'STUDENT NAMELIST'!B378</f>
        <v>211423243312</v>
      </c>
      <c r="C390" s="60" t="str">
        <f>'STUDENT NAMELIST'!C378</f>
        <v>2023PEC AI 474</v>
      </c>
      <c r="D390" s="61" t="str">
        <f>'STUDENT NAMELIST'!D378</f>
        <v>NITHISH KUMAR S</v>
      </c>
      <c r="E390" s="62">
        <v>0</v>
      </c>
      <c r="F390" s="62">
        <v>2</v>
      </c>
      <c r="G390" s="62">
        <v>0</v>
      </c>
      <c r="H390" s="62">
        <v>1</v>
      </c>
      <c r="I390" s="62">
        <v>0</v>
      </c>
      <c r="J390" s="62">
        <v>2</v>
      </c>
      <c r="K390" s="62">
        <v>2</v>
      </c>
      <c r="L390" s="62">
        <v>2</v>
      </c>
      <c r="M390" s="62">
        <v>2</v>
      </c>
      <c r="N390" s="62">
        <v>2</v>
      </c>
      <c r="O390" s="68">
        <v>14</v>
      </c>
      <c r="P390" s="62"/>
      <c r="Q390" s="62">
        <v>14</v>
      </c>
      <c r="R390" s="62"/>
      <c r="S390" s="62">
        <v>14</v>
      </c>
      <c r="T390" s="62"/>
      <c r="U390" s="62">
        <v>14</v>
      </c>
      <c r="V390" s="62"/>
      <c r="W390" s="62">
        <v>14</v>
      </c>
      <c r="X390" s="62"/>
      <c r="Y390" s="62"/>
      <c r="Z390" s="62"/>
      <c r="AA390" s="67">
        <f t="shared" si="269"/>
        <v>83</v>
      </c>
      <c r="AB390" s="64">
        <f t="shared" ref="AB390:AC390" si="396">SUMIF($E$14:$N$14,"CO1",E390:N390)+IF(O390&gt;=0,SUMPRODUCT(($O$14:$Z$14="CO1")*(O390:Z390)*MOD(COLUMN($O$14:$Z$14)-COLUMN($O$14)+1,2))+SUMPRODUCT(($P$14:$Z$14="CO1")*(P390:Z390)*MOD(COLUMN($P$14:$Z$14)-COLUMN($P$14)+1,2)))</f>
        <v>31</v>
      </c>
      <c r="AC390" s="64">
        <f t="shared" si="396"/>
        <v>31</v>
      </c>
      <c r="AD390" s="64">
        <f t="shared" si="271"/>
        <v>18</v>
      </c>
      <c r="AE390" s="64">
        <f t="shared" si="272"/>
        <v>0</v>
      </c>
      <c r="AF390" s="64">
        <f t="shared" si="286"/>
        <v>0</v>
      </c>
      <c r="AG390" s="64">
        <f t="shared" si="273"/>
        <v>0</v>
      </c>
      <c r="AH390" s="44">
        <f t="shared" si="274"/>
        <v>80</v>
      </c>
      <c r="AI390" s="65">
        <f t="shared" si="277"/>
        <v>77.5</v>
      </c>
      <c r="AJ390" s="65">
        <f t="shared" si="278"/>
        <v>77.5</v>
      </c>
      <c r="AK390" s="65">
        <f t="shared" si="275"/>
        <v>90</v>
      </c>
      <c r="AL390" s="65"/>
      <c r="AM390" s="65"/>
      <c r="AN390" s="65"/>
      <c r="AO390" s="40"/>
      <c r="AP390" s="40"/>
      <c r="AQ390" s="40"/>
      <c r="AR390" s="34"/>
      <c r="AS390" s="34"/>
      <c r="AT390" s="34"/>
      <c r="AU390" s="34"/>
      <c r="AV390" s="34"/>
      <c r="AW390" s="34"/>
      <c r="AX390" s="34"/>
      <c r="AY390" s="34"/>
      <c r="AZ390" s="34"/>
      <c r="BA390" s="34"/>
      <c r="BB390" s="34"/>
      <c r="BC390" s="34"/>
      <c r="BD390" s="34"/>
      <c r="BE390" s="34"/>
    </row>
    <row r="391" spans="1:57" ht="30" customHeight="1" x14ac:dyDescent="0.2">
      <c r="A391" s="59">
        <v>385</v>
      </c>
      <c r="B391" s="60">
        <f>'STUDENT NAMELIST'!B379</f>
        <v>211423243313</v>
      </c>
      <c r="C391" s="60" t="str">
        <f>'STUDENT NAMELIST'!C379</f>
        <v>2023PEC AI 475</v>
      </c>
      <c r="D391" s="61" t="str">
        <f>'STUDENT NAMELIST'!D379</f>
        <v>NITHISH M</v>
      </c>
      <c r="E391" s="62">
        <v>2</v>
      </c>
      <c r="F391" s="62">
        <v>1</v>
      </c>
      <c r="G391" s="62">
        <v>0</v>
      </c>
      <c r="H391" s="62">
        <v>1</v>
      </c>
      <c r="I391" s="62">
        <v>1</v>
      </c>
      <c r="J391" s="62">
        <v>1</v>
      </c>
      <c r="K391" s="62">
        <v>0</v>
      </c>
      <c r="L391" s="62">
        <v>2</v>
      </c>
      <c r="M391" s="62">
        <v>0</v>
      </c>
      <c r="N391" s="62">
        <v>2</v>
      </c>
      <c r="O391" s="66">
        <v>16</v>
      </c>
      <c r="P391" s="66">
        <v>0</v>
      </c>
      <c r="Q391" s="66">
        <v>0</v>
      </c>
      <c r="R391" s="66">
        <v>16</v>
      </c>
      <c r="S391" s="66">
        <v>14</v>
      </c>
      <c r="T391" s="66">
        <v>0</v>
      </c>
      <c r="U391" s="66">
        <v>16</v>
      </c>
      <c r="V391" s="66">
        <v>0</v>
      </c>
      <c r="W391" s="66">
        <v>0</v>
      </c>
      <c r="X391" s="66">
        <v>13</v>
      </c>
      <c r="Y391" s="62"/>
      <c r="Z391" s="62"/>
      <c r="AA391" s="67">
        <f t="shared" si="269"/>
        <v>85</v>
      </c>
      <c r="AB391" s="64">
        <f t="shared" ref="AB391:AC391" si="397">SUMIF($E$14:$N$14,"CO1",E391:N391)+IF(O391&gt;=0,SUMPRODUCT(($O$14:$Z$14="CO1")*(O391:Z391)*MOD(COLUMN($O$14:$Z$14)-COLUMN($O$14)+1,2))+SUMPRODUCT(($P$14:$Z$14="CO1")*(P391:Z391)*MOD(COLUMN($P$14:$Z$14)-COLUMN($P$14)+1,2)))</f>
        <v>36</v>
      </c>
      <c r="AC391" s="64">
        <f t="shared" si="397"/>
        <v>33</v>
      </c>
      <c r="AD391" s="64">
        <f t="shared" si="271"/>
        <v>15</v>
      </c>
      <c r="AE391" s="64">
        <f t="shared" si="272"/>
        <v>0</v>
      </c>
      <c r="AF391" s="64">
        <f t="shared" si="286"/>
        <v>0</v>
      </c>
      <c r="AG391" s="64">
        <f t="shared" si="273"/>
        <v>0</v>
      </c>
      <c r="AH391" s="44">
        <f t="shared" si="274"/>
        <v>84</v>
      </c>
      <c r="AI391" s="65">
        <f t="shared" si="277"/>
        <v>90</v>
      </c>
      <c r="AJ391" s="65">
        <f t="shared" si="278"/>
        <v>82.5</v>
      </c>
      <c r="AK391" s="65">
        <f t="shared" si="275"/>
        <v>75</v>
      </c>
      <c r="AL391" s="65"/>
      <c r="AM391" s="65"/>
      <c r="AN391" s="65"/>
      <c r="AO391" s="40"/>
      <c r="AP391" s="40"/>
      <c r="AQ391" s="40"/>
      <c r="AR391" s="34"/>
      <c r="AS391" s="34"/>
      <c r="AT391" s="34"/>
      <c r="AU391" s="34"/>
      <c r="AV391" s="34"/>
      <c r="AW391" s="34"/>
      <c r="AX391" s="34"/>
      <c r="AY391" s="34"/>
      <c r="AZ391" s="34"/>
      <c r="BA391" s="34"/>
      <c r="BB391" s="34"/>
      <c r="BC391" s="34"/>
      <c r="BD391" s="34"/>
      <c r="BE391" s="34"/>
    </row>
    <row r="392" spans="1:57" ht="30" customHeight="1" x14ac:dyDescent="0.2">
      <c r="A392" s="59">
        <v>386</v>
      </c>
      <c r="B392" s="60">
        <f>'STUDENT NAMELIST'!B380</f>
        <v>211423243314</v>
      </c>
      <c r="C392" s="60" t="str">
        <f>'STUDENT NAMELIST'!C380</f>
        <v>2023PEC AI 476</v>
      </c>
      <c r="D392" s="61" t="str">
        <f>'STUDENT NAMELIST'!D380</f>
        <v>NITHISH V</v>
      </c>
      <c r="E392" s="62">
        <v>1</v>
      </c>
      <c r="F392" s="62">
        <v>2</v>
      </c>
      <c r="G392" s="62">
        <v>0</v>
      </c>
      <c r="H392" s="62">
        <v>0</v>
      </c>
      <c r="I392" s="62">
        <v>0</v>
      </c>
      <c r="J392" s="62">
        <v>1</v>
      </c>
      <c r="K392" s="62">
        <v>0</v>
      </c>
      <c r="L392" s="62">
        <v>0</v>
      </c>
      <c r="M392" s="62">
        <v>1</v>
      </c>
      <c r="N392" s="62">
        <v>1</v>
      </c>
      <c r="O392" s="68">
        <v>14</v>
      </c>
      <c r="P392" s="62"/>
      <c r="Q392" s="62">
        <v>14</v>
      </c>
      <c r="R392" s="62"/>
      <c r="S392" s="62">
        <v>14</v>
      </c>
      <c r="T392" s="62"/>
      <c r="U392" s="62">
        <v>14</v>
      </c>
      <c r="V392" s="62"/>
      <c r="W392" s="62">
        <v>14</v>
      </c>
      <c r="X392" s="62"/>
      <c r="Y392" s="62"/>
      <c r="Z392" s="62"/>
      <c r="AA392" s="67">
        <f t="shared" si="269"/>
        <v>76</v>
      </c>
      <c r="AB392" s="64">
        <f t="shared" ref="AB392:AC392" si="398">SUMIF($E$14:$N$14,"CO1",E392:N392)+IF(O392&gt;=0,SUMPRODUCT(($O$14:$Z$14="CO1")*(O392:Z392)*MOD(COLUMN($O$14:$Z$14)-COLUMN($O$14)+1,2))+SUMPRODUCT(($P$14:$Z$14="CO1")*(P392:Z392)*MOD(COLUMN($P$14:$Z$14)-COLUMN($P$14)+1,2)))</f>
        <v>31</v>
      </c>
      <c r="AC392" s="64">
        <f t="shared" si="398"/>
        <v>30</v>
      </c>
      <c r="AD392" s="64">
        <f t="shared" si="271"/>
        <v>16</v>
      </c>
      <c r="AE392" s="64">
        <f t="shared" si="272"/>
        <v>0</v>
      </c>
      <c r="AF392" s="64">
        <f t="shared" si="286"/>
        <v>0</v>
      </c>
      <c r="AG392" s="64">
        <f t="shared" si="273"/>
        <v>0</v>
      </c>
      <c r="AH392" s="44">
        <f t="shared" si="274"/>
        <v>77</v>
      </c>
      <c r="AI392" s="65">
        <f t="shared" si="277"/>
        <v>77.5</v>
      </c>
      <c r="AJ392" s="65">
        <f t="shared" si="278"/>
        <v>75</v>
      </c>
      <c r="AK392" s="65">
        <f t="shared" si="275"/>
        <v>80</v>
      </c>
      <c r="AL392" s="65"/>
      <c r="AM392" s="65"/>
      <c r="AN392" s="65"/>
      <c r="AO392" s="40"/>
      <c r="AP392" s="40"/>
      <c r="AQ392" s="40"/>
      <c r="AR392" s="34"/>
      <c r="AS392" s="34"/>
      <c r="AT392" s="34"/>
      <c r="AU392" s="34"/>
      <c r="AV392" s="34"/>
      <c r="AW392" s="34"/>
      <c r="AX392" s="34"/>
      <c r="AY392" s="34"/>
      <c r="AZ392" s="34"/>
      <c r="BA392" s="34"/>
      <c r="BB392" s="34"/>
      <c r="BC392" s="34"/>
      <c r="BD392" s="34"/>
      <c r="BE392" s="34"/>
    </row>
    <row r="393" spans="1:57" ht="30" customHeight="1" x14ac:dyDescent="0.2">
      <c r="A393" s="59">
        <v>388</v>
      </c>
      <c r="B393" s="60">
        <f>'STUDENT NAMELIST'!B381</f>
        <v>211423243116</v>
      </c>
      <c r="C393" s="60" t="str">
        <f>'STUDENT NAMELIST'!C381</f>
        <v>2023PEC AI 477</v>
      </c>
      <c r="D393" s="61" t="str">
        <f>'STUDENT NAMELIST'!D381</f>
        <v>ERWIN NICHOLAS M</v>
      </c>
      <c r="E393" s="62">
        <v>0</v>
      </c>
      <c r="F393" s="62">
        <v>2</v>
      </c>
      <c r="G393" s="62">
        <v>0</v>
      </c>
      <c r="H393" s="62">
        <v>1</v>
      </c>
      <c r="I393" s="62">
        <v>1</v>
      </c>
      <c r="J393" s="62">
        <v>1</v>
      </c>
      <c r="K393" s="62">
        <v>0</v>
      </c>
      <c r="L393" s="62">
        <v>1</v>
      </c>
      <c r="M393" s="62">
        <v>0</v>
      </c>
      <c r="N393" s="62">
        <v>0</v>
      </c>
      <c r="O393" s="66">
        <v>16</v>
      </c>
      <c r="P393" s="66">
        <v>0</v>
      </c>
      <c r="Q393" s="66">
        <v>0</v>
      </c>
      <c r="R393" s="66">
        <v>16</v>
      </c>
      <c r="S393" s="66">
        <v>14</v>
      </c>
      <c r="T393" s="66">
        <v>0</v>
      </c>
      <c r="U393" s="66">
        <v>16</v>
      </c>
      <c r="V393" s="66">
        <v>0</v>
      </c>
      <c r="W393" s="66">
        <v>0</v>
      </c>
      <c r="X393" s="66">
        <v>13</v>
      </c>
      <c r="Y393" s="62"/>
      <c r="Z393" s="62"/>
      <c r="AA393" s="67">
        <f t="shared" si="269"/>
        <v>81</v>
      </c>
      <c r="AB393" s="64">
        <f t="shared" ref="AB393:AC393" si="399">SUMIF($E$14:$N$14,"CO1",E393:N393)+IF(O393&gt;=0,SUMPRODUCT(($O$14:$Z$14="CO1")*(O393:Z393)*MOD(COLUMN($O$14:$Z$14)-COLUMN($O$14)+1,2))+SUMPRODUCT(($P$14:$Z$14="CO1")*(P393:Z393)*MOD(COLUMN($P$14:$Z$14)-COLUMN($P$14)+1,2)))</f>
        <v>35</v>
      </c>
      <c r="AC393" s="64">
        <f t="shared" si="399"/>
        <v>34</v>
      </c>
      <c r="AD393" s="64">
        <f t="shared" si="271"/>
        <v>13</v>
      </c>
      <c r="AE393" s="64">
        <f t="shared" si="272"/>
        <v>0</v>
      </c>
      <c r="AF393" s="64">
        <f t="shared" si="286"/>
        <v>0</v>
      </c>
      <c r="AG393" s="64">
        <f t="shared" si="273"/>
        <v>0</v>
      </c>
      <c r="AH393" s="44">
        <f t="shared" si="274"/>
        <v>82</v>
      </c>
      <c r="AI393" s="65">
        <f t="shared" si="277"/>
        <v>87.5</v>
      </c>
      <c r="AJ393" s="65">
        <f t="shared" si="278"/>
        <v>85</v>
      </c>
      <c r="AK393" s="65">
        <f t="shared" si="275"/>
        <v>65</v>
      </c>
      <c r="AL393" s="65"/>
      <c r="AM393" s="65"/>
      <c r="AN393" s="65"/>
      <c r="AO393" s="40"/>
      <c r="AP393" s="40"/>
      <c r="AQ393" s="40"/>
      <c r="AR393" s="34"/>
      <c r="AS393" s="34"/>
      <c r="AT393" s="34"/>
      <c r="AU393" s="34"/>
      <c r="AV393" s="34"/>
      <c r="AW393" s="34"/>
      <c r="AX393" s="34"/>
      <c r="AY393" s="34"/>
      <c r="AZ393" s="34"/>
      <c r="BA393" s="34"/>
      <c r="BB393" s="34"/>
      <c r="BC393" s="34"/>
      <c r="BD393" s="34"/>
      <c r="BE393" s="34"/>
    </row>
    <row r="394" spans="1:57" ht="30" customHeight="1" x14ac:dyDescent="0.2">
      <c r="A394" s="59">
        <v>388</v>
      </c>
      <c r="B394" s="60">
        <f>'STUDENT NAMELIST'!B382</f>
        <v>211423243118</v>
      </c>
      <c r="C394" s="60" t="str">
        <f>'STUDENT NAMELIST'!C382</f>
        <v>2023PEC AI 478</v>
      </c>
      <c r="D394" s="61" t="str">
        <f>'STUDENT NAMELIST'!D382</f>
        <v>ESWAR ADHITHAN J V</v>
      </c>
      <c r="E394" s="62">
        <v>0</v>
      </c>
      <c r="F394" s="62">
        <v>0</v>
      </c>
      <c r="G394" s="62">
        <v>2</v>
      </c>
      <c r="H394" s="62">
        <v>0</v>
      </c>
      <c r="I394" s="62">
        <v>2</v>
      </c>
      <c r="J394" s="62">
        <v>0</v>
      </c>
      <c r="K394" s="62">
        <v>2</v>
      </c>
      <c r="L394" s="62">
        <v>0</v>
      </c>
      <c r="M394" s="62">
        <v>1</v>
      </c>
      <c r="N394" s="62">
        <v>1</v>
      </c>
      <c r="O394" s="68">
        <v>14</v>
      </c>
      <c r="P394" s="62"/>
      <c r="Q394" s="62">
        <v>14</v>
      </c>
      <c r="R394" s="62"/>
      <c r="S394" s="62">
        <v>14</v>
      </c>
      <c r="T394" s="62"/>
      <c r="U394" s="62">
        <v>14</v>
      </c>
      <c r="V394" s="62"/>
      <c r="W394" s="62">
        <v>14</v>
      </c>
      <c r="X394" s="62"/>
      <c r="Y394" s="62"/>
      <c r="Z394" s="62"/>
      <c r="AA394" s="67">
        <f t="shared" si="269"/>
        <v>78</v>
      </c>
      <c r="AB394" s="64">
        <f t="shared" ref="AB394:AC394" si="400">SUMIF($E$14:$N$14,"CO1",E394:N394)+IF(O394&gt;=0,SUMPRODUCT(($O$14:$Z$14="CO1")*(O394:Z394)*MOD(COLUMN($O$14:$Z$14)-COLUMN($O$14)+1,2))+SUMPRODUCT(($P$14:$Z$14="CO1")*(P394:Z394)*MOD(COLUMN($P$14:$Z$14)-COLUMN($P$14)+1,2)))</f>
        <v>30</v>
      </c>
      <c r="AC394" s="64">
        <f t="shared" si="400"/>
        <v>32</v>
      </c>
      <c r="AD394" s="64">
        <f t="shared" si="271"/>
        <v>16</v>
      </c>
      <c r="AE394" s="64">
        <f t="shared" si="272"/>
        <v>0</v>
      </c>
      <c r="AF394" s="64">
        <f t="shared" si="286"/>
        <v>0</v>
      </c>
      <c r="AG394" s="64">
        <f t="shared" si="273"/>
        <v>0</v>
      </c>
      <c r="AH394" s="44">
        <f t="shared" si="274"/>
        <v>78</v>
      </c>
      <c r="AI394" s="65">
        <f t="shared" si="277"/>
        <v>75</v>
      </c>
      <c r="AJ394" s="65">
        <f t="shared" si="278"/>
        <v>80</v>
      </c>
      <c r="AK394" s="65">
        <f t="shared" si="275"/>
        <v>80</v>
      </c>
      <c r="AL394" s="65"/>
      <c r="AM394" s="65"/>
      <c r="AN394" s="65"/>
      <c r="AO394" s="40"/>
      <c r="AP394" s="40"/>
      <c r="AQ394" s="40"/>
      <c r="AR394" s="34"/>
      <c r="AS394" s="34"/>
      <c r="AT394" s="34"/>
      <c r="AU394" s="34"/>
      <c r="AV394" s="34"/>
      <c r="AW394" s="34"/>
      <c r="AX394" s="34"/>
      <c r="AY394" s="34"/>
      <c r="AZ394" s="34"/>
      <c r="BA394" s="34"/>
      <c r="BB394" s="34"/>
      <c r="BC394" s="34"/>
      <c r="BD394" s="34"/>
      <c r="BE394" s="34"/>
    </row>
    <row r="395" spans="1:57" ht="30" customHeight="1" x14ac:dyDescent="0.2">
      <c r="A395" s="59">
        <v>389</v>
      </c>
      <c r="B395" s="60">
        <f>'STUDENT NAMELIST'!B383</f>
        <v>211423243119</v>
      </c>
      <c r="C395" s="60" t="str">
        <f>'STUDENT NAMELIST'!C383</f>
        <v>2023PEC AI 479</v>
      </c>
      <c r="D395" s="61" t="str">
        <f>'STUDENT NAMELIST'!D383</f>
        <v>ESWAR R</v>
      </c>
      <c r="E395" s="62">
        <v>2</v>
      </c>
      <c r="F395" s="62">
        <v>1</v>
      </c>
      <c r="G395" s="62">
        <v>0</v>
      </c>
      <c r="H395" s="62">
        <v>2</v>
      </c>
      <c r="I395" s="62">
        <v>1</v>
      </c>
      <c r="J395" s="62">
        <v>1</v>
      </c>
      <c r="K395" s="62">
        <v>2</v>
      </c>
      <c r="L395" s="62">
        <v>1</v>
      </c>
      <c r="M395" s="62">
        <v>1</v>
      </c>
      <c r="N395" s="62">
        <v>0</v>
      </c>
      <c r="O395" s="68">
        <v>12</v>
      </c>
      <c r="P395" s="62"/>
      <c r="Q395" s="62">
        <v>12</v>
      </c>
      <c r="R395" s="62"/>
      <c r="S395" s="62">
        <v>14</v>
      </c>
      <c r="T395" s="62"/>
      <c r="U395" s="62">
        <v>15</v>
      </c>
      <c r="V395" s="62"/>
      <c r="W395" s="62">
        <v>16</v>
      </c>
      <c r="X395" s="62"/>
      <c r="Y395" s="62"/>
      <c r="Z395" s="62"/>
      <c r="AA395" s="67">
        <f t="shared" si="269"/>
        <v>80</v>
      </c>
      <c r="AB395" s="64">
        <f t="shared" ref="AB395:AC395" si="401">SUMIF($E$14:$N$14,"CO1",E395:N395)+IF(O395&gt;=0,SUMPRODUCT(($O$14:$Z$14="CO1")*(O395:Z395)*MOD(COLUMN($O$14:$Z$14)-COLUMN($O$14)+1,2))+SUMPRODUCT(($P$14:$Z$14="CO1")*(P395:Z395)*MOD(COLUMN($P$14:$Z$14)-COLUMN($P$14)+1,2)))</f>
        <v>29</v>
      </c>
      <c r="AC395" s="64">
        <f t="shared" si="401"/>
        <v>30</v>
      </c>
      <c r="AD395" s="64">
        <f t="shared" si="271"/>
        <v>17</v>
      </c>
      <c r="AE395" s="64">
        <f t="shared" si="272"/>
        <v>0</v>
      </c>
      <c r="AF395" s="64">
        <f t="shared" si="286"/>
        <v>0</v>
      </c>
      <c r="AG395" s="64">
        <f t="shared" si="273"/>
        <v>0</v>
      </c>
      <c r="AH395" s="44">
        <f t="shared" si="274"/>
        <v>76</v>
      </c>
      <c r="AI395" s="65">
        <f t="shared" si="277"/>
        <v>72.5</v>
      </c>
      <c r="AJ395" s="65">
        <f t="shared" si="278"/>
        <v>75</v>
      </c>
      <c r="AK395" s="65">
        <f t="shared" si="275"/>
        <v>85</v>
      </c>
      <c r="AL395" s="65"/>
      <c r="AM395" s="65"/>
      <c r="AN395" s="65"/>
      <c r="AO395" s="40"/>
      <c r="AP395" s="40"/>
      <c r="AQ395" s="40"/>
      <c r="AR395" s="34"/>
      <c r="AS395" s="34"/>
      <c r="AT395" s="34"/>
      <c r="AU395" s="34"/>
      <c r="AV395" s="34"/>
      <c r="AW395" s="34"/>
      <c r="AX395" s="34"/>
      <c r="AY395" s="34"/>
      <c r="AZ395" s="34"/>
      <c r="BA395" s="34"/>
      <c r="BB395" s="34"/>
      <c r="BC395" s="34"/>
      <c r="BD395" s="34"/>
      <c r="BE395" s="34"/>
    </row>
    <row r="396" spans="1:57" ht="30" customHeight="1" x14ac:dyDescent="0.2">
      <c r="A396" s="59">
        <v>380</v>
      </c>
      <c r="B396" s="60">
        <f>'STUDENT NAMELIST'!B384</f>
        <v>211423243120</v>
      </c>
      <c r="C396" s="60" t="str">
        <f>'STUDENT NAMELIST'!C384</f>
        <v>2023PEC AI 480</v>
      </c>
      <c r="D396" s="61" t="str">
        <f>'STUDENT NAMELIST'!D384</f>
        <v>FARIH M D</v>
      </c>
      <c r="E396" s="62">
        <v>1</v>
      </c>
      <c r="F396" s="62">
        <v>0</v>
      </c>
      <c r="G396" s="62">
        <v>1</v>
      </c>
      <c r="H396" s="62">
        <v>0</v>
      </c>
      <c r="I396" s="62">
        <v>1</v>
      </c>
      <c r="J396" s="62">
        <v>2</v>
      </c>
      <c r="K396" s="62">
        <v>0</v>
      </c>
      <c r="L396" s="62">
        <v>1</v>
      </c>
      <c r="M396" s="62">
        <v>2</v>
      </c>
      <c r="N396" s="62">
        <v>0</v>
      </c>
      <c r="O396" s="66">
        <v>16</v>
      </c>
      <c r="P396" s="66">
        <v>0</v>
      </c>
      <c r="Q396" s="66">
        <v>0</v>
      </c>
      <c r="R396" s="66">
        <v>16</v>
      </c>
      <c r="S396" s="66">
        <v>14</v>
      </c>
      <c r="T396" s="66">
        <v>0</v>
      </c>
      <c r="U396" s="66">
        <v>16</v>
      </c>
      <c r="V396" s="66">
        <v>0</v>
      </c>
      <c r="W396" s="66">
        <v>0</v>
      </c>
      <c r="X396" s="66">
        <v>13</v>
      </c>
      <c r="Y396" s="62"/>
      <c r="Z396" s="62"/>
      <c r="AA396" s="67">
        <f t="shared" si="269"/>
        <v>83</v>
      </c>
      <c r="AB396" s="64">
        <f t="shared" ref="AB396:AC396" si="402">SUMIF($E$14:$N$14,"CO1",E396:N396)+IF(O396&gt;=0,SUMPRODUCT(($O$14:$Z$14="CO1")*(O396:Z396)*MOD(COLUMN($O$14:$Z$14)-COLUMN($O$14)+1,2))+SUMPRODUCT(($P$14:$Z$14="CO1")*(P396:Z396)*MOD(COLUMN($P$14:$Z$14)-COLUMN($P$14)+1,2)))</f>
        <v>34</v>
      </c>
      <c r="AC396" s="64">
        <f t="shared" si="402"/>
        <v>32</v>
      </c>
      <c r="AD396" s="64">
        <f t="shared" si="271"/>
        <v>15</v>
      </c>
      <c r="AE396" s="64">
        <f t="shared" si="272"/>
        <v>0</v>
      </c>
      <c r="AF396" s="64">
        <f t="shared" si="286"/>
        <v>0</v>
      </c>
      <c r="AG396" s="64">
        <f t="shared" si="273"/>
        <v>0</v>
      </c>
      <c r="AH396" s="44">
        <f t="shared" si="274"/>
        <v>81</v>
      </c>
      <c r="AI396" s="65">
        <f t="shared" si="277"/>
        <v>85</v>
      </c>
      <c r="AJ396" s="65">
        <f t="shared" si="278"/>
        <v>80</v>
      </c>
      <c r="AK396" s="65">
        <f t="shared" si="275"/>
        <v>75</v>
      </c>
      <c r="AL396" s="65"/>
      <c r="AM396" s="65"/>
      <c r="AN396" s="65"/>
      <c r="AO396" s="40"/>
      <c r="AP396" s="40"/>
      <c r="AQ396" s="40"/>
      <c r="AR396" s="34"/>
      <c r="AS396" s="34"/>
      <c r="AT396" s="34"/>
      <c r="AU396" s="34"/>
      <c r="AV396" s="34"/>
      <c r="AW396" s="34"/>
      <c r="AX396" s="34"/>
      <c r="AY396" s="34"/>
      <c r="AZ396" s="34"/>
      <c r="BA396" s="34"/>
      <c r="BB396" s="34"/>
      <c r="BC396" s="34"/>
      <c r="BD396" s="34"/>
      <c r="BE396" s="34"/>
    </row>
    <row r="397" spans="1:57" ht="30" customHeight="1" x14ac:dyDescent="0.2">
      <c r="A397" s="59">
        <v>381</v>
      </c>
      <c r="B397" s="60">
        <f>'STUDENT NAMELIST'!B385</f>
        <v>211423243123</v>
      </c>
      <c r="C397" s="60" t="str">
        <f>'STUDENT NAMELIST'!C385</f>
        <v>2023PEC AI 481</v>
      </c>
      <c r="D397" s="61" t="str">
        <f>'STUDENT NAMELIST'!D385</f>
        <v>GAJAPATHY R</v>
      </c>
      <c r="E397" s="62">
        <v>2</v>
      </c>
      <c r="F397" s="62">
        <v>1</v>
      </c>
      <c r="G397" s="62">
        <v>0</v>
      </c>
      <c r="H397" s="62">
        <v>1</v>
      </c>
      <c r="I397" s="62">
        <v>0</v>
      </c>
      <c r="J397" s="62">
        <v>0</v>
      </c>
      <c r="K397" s="62">
        <v>0</v>
      </c>
      <c r="L397" s="62">
        <v>1</v>
      </c>
      <c r="M397" s="62">
        <v>2</v>
      </c>
      <c r="N397" s="62">
        <v>0</v>
      </c>
      <c r="O397" s="68"/>
      <c r="P397" s="62">
        <v>11</v>
      </c>
      <c r="Q397" s="62"/>
      <c r="R397" s="62">
        <v>14</v>
      </c>
      <c r="S397" s="62"/>
      <c r="T397" s="62">
        <v>14</v>
      </c>
      <c r="U397" s="62"/>
      <c r="V397" s="62">
        <v>16</v>
      </c>
      <c r="W397" s="62">
        <v>14</v>
      </c>
      <c r="X397" s="62"/>
      <c r="Y397" s="62"/>
      <c r="Z397" s="62"/>
      <c r="AA397" s="67">
        <f t="shared" si="269"/>
        <v>76</v>
      </c>
      <c r="AB397" s="64">
        <f t="shared" ref="AB397:AC397" si="403">SUMIF($E$14:$N$14,"CO1",E397:N397)+IF(O397&gt;=0,SUMPRODUCT(($O$14:$Z$14="CO1")*(O397:Z397)*MOD(COLUMN($O$14:$Z$14)-COLUMN($O$14)+1,2))+SUMPRODUCT(($P$14:$Z$14="CO1")*(P397:Z397)*MOD(COLUMN($P$14:$Z$14)-COLUMN($P$14)+1,2)))</f>
        <v>29</v>
      </c>
      <c r="AC397" s="64">
        <f t="shared" si="403"/>
        <v>27</v>
      </c>
      <c r="AD397" s="64">
        <f t="shared" si="271"/>
        <v>16</v>
      </c>
      <c r="AE397" s="64">
        <f t="shared" si="272"/>
        <v>0</v>
      </c>
      <c r="AF397" s="64">
        <f t="shared" si="286"/>
        <v>0</v>
      </c>
      <c r="AG397" s="64">
        <f t="shared" si="273"/>
        <v>0</v>
      </c>
      <c r="AH397" s="44">
        <f t="shared" si="274"/>
        <v>72</v>
      </c>
      <c r="AI397" s="65">
        <f t="shared" si="277"/>
        <v>72.5</v>
      </c>
      <c r="AJ397" s="65">
        <f t="shared" si="278"/>
        <v>67.5</v>
      </c>
      <c r="AK397" s="65">
        <f t="shared" si="275"/>
        <v>80</v>
      </c>
      <c r="AL397" s="65"/>
      <c r="AM397" s="65"/>
      <c r="AN397" s="65"/>
      <c r="AO397" s="40"/>
      <c r="AP397" s="40"/>
      <c r="AQ397" s="40"/>
      <c r="AR397" s="34"/>
      <c r="AS397" s="34"/>
      <c r="AT397" s="34"/>
      <c r="AU397" s="34"/>
      <c r="AV397" s="34"/>
      <c r="AW397" s="34"/>
      <c r="AX397" s="34"/>
      <c r="AY397" s="34"/>
      <c r="AZ397" s="34"/>
      <c r="BA397" s="34"/>
      <c r="BB397" s="34"/>
      <c r="BC397" s="34"/>
      <c r="BD397" s="34"/>
      <c r="BE397" s="34"/>
    </row>
    <row r="398" spans="1:57" ht="30" customHeight="1" x14ac:dyDescent="0.2">
      <c r="A398" s="59">
        <v>382</v>
      </c>
      <c r="B398" s="60">
        <f>'STUDENT NAMELIST'!B386</f>
        <v>211423243124</v>
      </c>
      <c r="C398" s="60" t="str">
        <f>'STUDENT NAMELIST'!C386</f>
        <v>2023PEC AI 482</v>
      </c>
      <c r="D398" s="61" t="str">
        <f>'STUDENT NAMELIST'!D386</f>
        <v>GANESH M</v>
      </c>
      <c r="E398" s="62">
        <v>1</v>
      </c>
      <c r="F398" s="62">
        <v>1</v>
      </c>
      <c r="G398" s="62">
        <v>1</v>
      </c>
      <c r="H398" s="62">
        <v>1</v>
      </c>
      <c r="I398" s="62">
        <v>0</v>
      </c>
      <c r="J398" s="62">
        <v>0</v>
      </c>
      <c r="K398" s="62">
        <v>1</v>
      </c>
      <c r="L398" s="62">
        <v>2</v>
      </c>
      <c r="M398" s="62">
        <v>0</v>
      </c>
      <c r="N398" s="62">
        <v>1</v>
      </c>
      <c r="O398" s="68">
        <v>15</v>
      </c>
      <c r="P398" s="62"/>
      <c r="Q398" s="62">
        <v>14</v>
      </c>
      <c r="R398" s="62"/>
      <c r="S398" s="62"/>
      <c r="T398" s="62">
        <v>16</v>
      </c>
      <c r="U398" s="62"/>
      <c r="V398" s="62">
        <v>16</v>
      </c>
      <c r="W398" s="62"/>
      <c r="X398" s="62">
        <v>16</v>
      </c>
      <c r="Y398" s="62"/>
      <c r="Z398" s="62"/>
      <c r="AA398" s="67">
        <f t="shared" si="269"/>
        <v>85</v>
      </c>
      <c r="AB398" s="64">
        <f t="shared" ref="AB398:AC398" si="404">SUMIF($E$14:$N$14,"CO1",E398:N398)+IF(O398&gt;=0,SUMPRODUCT(($O$14:$Z$14="CO1")*(O398:Z398)*MOD(COLUMN($O$14:$Z$14)-COLUMN($O$14)+1,2))+SUMPRODUCT(($P$14:$Z$14="CO1")*(P398:Z398)*MOD(COLUMN($P$14:$Z$14)-COLUMN($P$14)+1,2)))</f>
        <v>33</v>
      </c>
      <c r="AC398" s="64">
        <f t="shared" si="404"/>
        <v>17</v>
      </c>
      <c r="AD398" s="64">
        <f t="shared" si="271"/>
        <v>17</v>
      </c>
      <c r="AE398" s="64">
        <f t="shared" si="272"/>
        <v>0</v>
      </c>
      <c r="AF398" s="64">
        <f t="shared" si="286"/>
        <v>0</v>
      </c>
      <c r="AG398" s="64">
        <f t="shared" si="273"/>
        <v>0</v>
      </c>
      <c r="AH398" s="44">
        <f t="shared" si="274"/>
        <v>67</v>
      </c>
      <c r="AI398" s="65">
        <f t="shared" si="277"/>
        <v>82.5</v>
      </c>
      <c r="AJ398" s="65">
        <f t="shared" si="278"/>
        <v>42.5</v>
      </c>
      <c r="AK398" s="65">
        <f t="shared" si="275"/>
        <v>85</v>
      </c>
      <c r="AL398" s="65"/>
      <c r="AM398" s="65"/>
      <c r="AN398" s="65"/>
      <c r="AO398" s="40"/>
      <c r="AP398" s="40"/>
      <c r="AQ398" s="40"/>
      <c r="AR398" s="34"/>
      <c r="AS398" s="34"/>
      <c r="AT398" s="34"/>
      <c r="AU398" s="34"/>
      <c r="AV398" s="34"/>
      <c r="AW398" s="34"/>
      <c r="AX398" s="34"/>
      <c r="AY398" s="34"/>
      <c r="AZ398" s="34"/>
      <c r="BA398" s="34"/>
      <c r="BB398" s="34"/>
      <c r="BC398" s="34"/>
      <c r="BD398" s="34"/>
      <c r="BE398" s="34"/>
    </row>
    <row r="399" spans="1:57" ht="30" customHeight="1" x14ac:dyDescent="0.2">
      <c r="A399" s="59">
        <v>383</v>
      </c>
      <c r="B399" s="60">
        <f>'STUDENT NAMELIST'!B387</f>
        <v>211423243125</v>
      </c>
      <c r="C399" s="60" t="str">
        <f>'STUDENT NAMELIST'!C387</f>
        <v>2023PEC AI 483</v>
      </c>
      <c r="D399" s="61" t="str">
        <f>'STUDENT NAMELIST'!D387</f>
        <v>GAUTHAM P</v>
      </c>
      <c r="E399" s="62">
        <v>2</v>
      </c>
      <c r="F399" s="62">
        <v>2</v>
      </c>
      <c r="G399" s="62">
        <v>1</v>
      </c>
      <c r="H399" s="62">
        <v>0</v>
      </c>
      <c r="I399" s="62">
        <v>1</v>
      </c>
      <c r="J399" s="62">
        <v>2</v>
      </c>
      <c r="K399" s="62">
        <v>2</v>
      </c>
      <c r="L399" s="62">
        <v>0</v>
      </c>
      <c r="M399" s="62">
        <v>0</v>
      </c>
      <c r="N399" s="62">
        <v>2</v>
      </c>
      <c r="O399" s="68"/>
      <c r="P399" s="62">
        <v>15</v>
      </c>
      <c r="Q399" s="62"/>
      <c r="R399" s="62">
        <v>16</v>
      </c>
      <c r="S399" s="62"/>
      <c r="T399" s="62">
        <v>12</v>
      </c>
      <c r="U399" s="62">
        <v>16</v>
      </c>
      <c r="V399" s="62"/>
      <c r="W399" s="62">
        <v>16</v>
      </c>
      <c r="X399" s="62"/>
      <c r="Y399" s="62"/>
      <c r="Z399" s="62"/>
      <c r="AA399" s="67">
        <f t="shared" si="269"/>
        <v>87</v>
      </c>
      <c r="AB399" s="64">
        <f t="shared" ref="AB399:AC399" si="405">SUMIF($E$14:$N$14,"CO1",E399:N399)+IF(O399&gt;=0,SUMPRODUCT(($O$14:$Z$14="CO1")*(O399:Z399)*MOD(COLUMN($O$14:$Z$14)-COLUMN($O$14)+1,2))+SUMPRODUCT(($P$14:$Z$14="CO1")*(P399:Z399)*MOD(COLUMN($P$14:$Z$14)-COLUMN($P$14)+1,2)))</f>
        <v>36</v>
      </c>
      <c r="AC399" s="64">
        <f t="shared" si="405"/>
        <v>35</v>
      </c>
      <c r="AD399" s="64">
        <f t="shared" si="271"/>
        <v>18</v>
      </c>
      <c r="AE399" s="64">
        <f t="shared" si="272"/>
        <v>0</v>
      </c>
      <c r="AF399" s="64">
        <f t="shared" si="286"/>
        <v>0</v>
      </c>
      <c r="AG399" s="64">
        <f t="shared" si="273"/>
        <v>0</v>
      </c>
      <c r="AH399" s="44">
        <f t="shared" si="274"/>
        <v>89</v>
      </c>
      <c r="AI399" s="65">
        <f t="shared" si="277"/>
        <v>90</v>
      </c>
      <c r="AJ399" s="65">
        <f t="shared" si="278"/>
        <v>87.5</v>
      </c>
      <c r="AK399" s="65">
        <f t="shared" si="275"/>
        <v>90</v>
      </c>
      <c r="AL399" s="65"/>
      <c r="AM399" s="65"/>
      <c r="AN399" s="65"/>
      <c r="AO399" s="40"/>
      <c r="AP399" s="40"/>
      <c r="AQ399" s="40"/>
      <c r="AR399" s="34"/>
      <c r="AS399" s="34"/>
      <c r="AT399" s="34"/>
      <c r="AU399" s="34"/>
      <c r="AV399" s="34"/>
      <c r="AW399" s="34"/>
      <c r="AX399" s="34"/>
      <c r="AY399" s="34"/>
      <c r="AZ399" s="34"/>
      <c r="BA399" s="34"/>
      <c r="BB399" s="34"/>
      <c r="BC399" s="34"/>
      <c r="BD399" s="34"/>
      <c r="BE399" s="34"/>
    </row>
    <row r="400" spans="1:57" ht="30" customHeight="1" x14ac:dyDescent="0.2">
      <c r="A400" s="59">
        <v>384</v>
      </c>
      <c r="B400" s="60">
        <f>'STUDENT NAMELIST'!B388</f>
        <v>211423243127</v>
      </c>
      <c r="C400" s="60" t="str">
        <f>'STUDENT NAMELIST'!C388</f>
        <v>2023PEC AI 484</v>
      </c>
      <c r="D400" s="61" t="str">
        <f>'STUDENT NAMELIST'!D388</f>
        <v>GOKUL N</v>
      </c>
      <c r="E400" s="62">
        <v>2</v>
      </c>
      <c r="F400" s="62">
        <v>2</v>
      </c>
      <c r="G400" s="62">
        <v>1</v>
      </c>
      <c r="H400" s="62">
        <v>1</v>
      </c>
      <c r="I400" s="62">
        <v>0</v>
      </c>
      <c r="J400" s="62">
        <v>2</v>
      </c>
      <c r="K400" s="62">
        <v>1</v>
      </c>
      <c r="L400" s="62">
        <v>1</v>
      </c>
      <c r="M400" s="62">
        <v>1</v>
      </c>
      <c r="N400" s="62">
        <v>1</v>
      </c>
      <c r="O400" s="66">
        <v>16</v>
      </c>
      <c r="P400" s="66">
        <v>0</v>
      </c>
      <c r="Q400" s="66">
        <v>0</v>
      </c>
      <c r="R400" s="66">
        <v>16</v>
      </c>
      <c r="S400" s="66">
        <v>14</v>
      </c>
      <c r="T400" s="66">
        <v>0</v>
      </c>
      <c r="U400" s="66">
        <v>16</v>
      </c>
      <c r="V400" s="66">
        <v>0</v>
      </c>
      <c r="W400" s="66">
        <v>0</v>
      </c>
      <c r="X400" s="66">
        <v>13</v>
      </c>
      <c r="Y400" s="62"/>
      <c r="Z400" s="62"/>
      <c r="AA400" s="67">
        <f t="shared" si="269"/>
        <v>87</v>
      </c>
      <c r="AB400" s="64">
        <f t="shared" ref="AB400:AC400" si="406">SUMIF($E$14:$N$14,"CO1",E400:N400)+IF(O400&gt;=0,SUMPRODUCT(($O$14:$Z$14="CO1")*(O400:Z400)*MOD(COLUMN($O$14:$Z$14)-COLUMN($O$14)+1,2))+SUMPRODUCT(($P$14:$Z$14="CO1")*(P400:Z400)*MOD(COLUMN($P$14:$Z$14)-COLUMN($P$14)+1,2)))</f>
        <v>38</v>
      </c>
      <c r="AC400" s="64">
        <f t="shared" si="406"/>
        <v>34</v>
      </c>
      <c r="AD400" s="64">
        <f t="shared" si="271"/>
        <v>15</v>
      </c>
      <c r="AE400" s="64">
        <f t="shared" si="272"/>
        <v>0</v>
      </c>
      <c r="AF400" s="64">
        <f t="shared" si="286"/>
        <v>0</v>
      </c>
      <c r="AG400" s="64">
        <f t="shared" si="273"/>
        <v>0</v>
      </c>
      <c r="AH400" s="44">
        <f t="shared" si="274"/>
        <v>87</v>
      </c>
      <c r="AI400" s="65">
        <f t="shared" si="277"/>
        <v>95</v>
      </c>
      <c r="AJ400" s="65">
        <f t="shared" si="278"/>
        <v>85</v>
      </c>
      <c r="AK400" s="65">
        <f t="shared" si="275"/>
        <v>75</v>
      </c>
      <c r="AL400" s="65"/>
      <c r="AM400" s="65"/>
      <c r="AN400" s="65"/>
      <c r="AO400" s="40"/>
      <c r="AP400" s="40"/>
      <c r="AQ400" s="40"/>
      <c r="AR400" s="34"/>
      <c r="AS400" s="34"/>
      <c r="AT400" s="34"/>
      <c r="AU400" s="34"/>
      <c r="AV400" s="34"/>
      <c r="AW400" s="34"/>
      <c r="AX400" s="34"/>
      <c r="AY400" s="34"/>
      <c r="AZ400" s="34"/>
      <c r="BA400" s="34"/>
      <c r="BB400" s="34"/>
      <c r="BC400" s="34"/>
      <c r="BD400" s="34"/>
      <c r="BE400" s="34"/>
    </row>
    <row r="401" spans="1:57" ht="30" customHeight="1" x14ac:dyDescent="0.2">
      <c r="A401" s="59">
        <v>385</v>
      </c>
      <c r="B401" s="60">
        <f>'STUDENT NAMELIST'!B389</f>
        <v>211423243130</v>
      </c>
      <c r="C401" s="60" t="str">
        <f>'STUDENT NAMELIST'!C389</f>
        <v>2023PEC AI 485</v>
      </c>
      <c r="D401" s="61" t="str">
        <f>'STUDENT NAMELIST'!D389</f>
        <v>GOWTHAM R</v>
      </c>
      <c r="E401" s="62">
        <v>0</v>
      </c>
      <c r="F401" s="62">
        <v>1</v>
      </c>
      <c r="G401" s="62">
        <v>1</v>
      </c>
      <c r="H401" s="62">
        <v>1</v>
      </c>
      <c r="I401" s="62">
        <v>0</v>
      </c>
      <c r="J401" s="62">
        <v>0</v>
      </c>
      <c r="K401" s="62">
        <v>1</v>
      </c>
      <c r="L401" s="62">
        <v>0</v>
      </c>
      <c r="M401" s="62">
        <v>1</v>
      </c>
      <c r="N401" s="62">
        <v>0</v>
      </c>
      <c r="O401" s="66">
        <v>16</v>
      </c>
      <c r="P401" s="66">
        <v>0</v>
      </c>
      <c r="Q401" s="66">
        <v>0</v>
      </c>
      <c r="R401" s="66">
        <v>16</v>
      </c>
      <c r="S401" s="66">
        <v>14</v>
      </c>
      <c r="T401" s="66">
        <v>0</v>
      </c>
      <c r="U401" s="66">
        <v>16</v>
      </c>
      <c r="V401" s="66">
        <v>0</v>
      </c>
      <c r="W401" s="66">
        <v>0</v>
      </c>
      <c r="X401" s="66">
        <v>13</v>
      </c>
      <c r="Y401" s="62"/>
      <c r="Z401" s="62"/>
      <c r="AA401" s="67">
        <f t="shared" si="269"/>
        <v>80</v>
      </c>
      <c r="AB401" s="64">
        <f t="shared" ref="AB401:AC401" si="407">SUMIF($E$14:$N$14,"CO1",E401:N401)+IF(O401&gt;=0,SUMPRODUCT(($O$14:$Z$14="CO1")*(O401:Z401)*MOD(COLUMN($O$14:$Z$14)-COLUMN($O$14)+1,2))+SUMPRODUCT(($P$14:$Z$14="CO1")*(P401:Z401)*MOD(COLUMN($P$14:$Z$14)-COLUMN($P$14)+1,2)))</f>
        <v>35</v>
      </c>
      <c r="AC401" s="64">
        <f t="shared" si="407"/>
        <v>33</v>
      </c>
      <c r="AD401" s="64">
        <f t="shared" si="271"/>
        <v>14</v>
      </c>
      <c r="AE401" s="64">
        <f t="shared" si="272"/>
        <v>0</v>
      </c>
      <c r="AF401" s="64">
        <f t="shared" si="286"/>
        <v>0</v>
      </c>
      <c r="AG401" s="64">
        <f t="shared" si="273"/>
        <v>0</v>
      </c>
      <c r="AH401" s="44">
        <f t="shared" si="274"/>
        <v>82</v>
      </c>
      <c r="AI401" s="65">
        <f t="shared" si="277"/>
        <v>87.5</v>
      </c>
      <c r="AJ401" s="65">
        <f t="shared" si="278"/>
        <v>82.5</v>
      </c>
      <c r="AK401" s="65">
        <f t="shared" si="275"/>
        <v>70</v>
      </c>
      <c r="AL401" s="65"/>
      <c r="AM401" s="65"/>
      <c r="AN401" s="65"/>
      <c r="AO401" s="40"/>
      <c r="AP401" s="40"/>
      <c r="AQ401" s="40"/>
      <c r="AR401" s="34"/>
      <c r="AS401" s="34"/>
      <c r="AT401" s="34"/>
      <c r="AU401" s="34"/>
      <c r="AV401" s="34"/>
      <c r="AW401" s="34"/>
      <c r="AX401" s="34"/>
      <c r="AY401" s="34"/>
      <c r="AZ401" s="34"/>
      <c r="BA401" s="34"/>
      <c r="BB401" s="34"/>
      <c r="BC401" s="34"/>
      <c r="BD401" s="34"/>
      <c r="BE401" s="34"/>
    </row>
    <row r="402" spans="1:57" ht="30" customHeight="1" x14ac:dyDescent="0.2">
      <c r="A402" s="59">
        <v>386</v>
      </c>
      <c r="B402" s="60">
        <f>'STUDENT NAMELIST'!B390</f>
        <v>211423243132</v>
      </c>
      <c r="C402" s="60" t="str">
        <f>'STUDENT NAMELIST'!C390</f>
        <v>2023PEC AI 486</v>
      </c>
      <c r="D402" s="61" t="str">
        <f>'STUDENT NAMELIST'!D390</f>
        <v>GURU VISHAL M</v>
      </c>
      <c r="E402" s="62">
        <v>0</v>
      </c>
      <c r="F402" s="62">
        <v>2</v>
      </c>
      <c r="G402" s="62">
        <v>1</v>
      </c>
      <c r="H402" s="62">
        <v>2</v>
      </c>
      <c r="I402" s="62">
        <v>0</v>
      </c>
      <c r="J402" s="62">
        <v>1</v>
      </c>
      <c r="K402" s="62">
        <v>0</v>
      </c>
      <c r="L402" s="62">
        <v>2</v>
      </c>
      <c r="M402" s="62">
        <v>1</v>
      </c>
      <c r="N402" s="62">
        <v>1</v>
      </c>
      <c r="O402" s="68">
        <v>14</v>
      </c>
      <c r="P402" s="62"/>
      <c r="Q402" s="62">
        <v>14</v>
      </c>
      <c r="R402" s="62"/>
      <c r="S402" s="62">
        <v>14</v>
      </c>
      <c r="T402" s="62"/>
      <c r="U402" s="62">
        <v>14</v>
      </c>
      <c r="V402" s="62"/>
      <c r="W402" s="62">
        <v>14</v>
      </c>
      <c r="X402" s="62"/>
      <c r="Y402" s="62"/>
      <c r="Z402" s="62"/>
      <c r="AA402" s="67">
        <f t="shared" si="269"/>
        <v>80</v>
      </c>
      <c r="AB402" s="64">
        <f t="shared" ref="AB402:AC402" si="408">SUMIF($E$14:$N$14,"CO1",E402:N402)+IF(O402&gt;=0,SUMPRODUCT(($O$14:$Z$14="CO1")*(O402:Z402)*MOD(COLUMN($O$14:$Z$14)-COLUMN($O$14)+1,2))+SUMPRODUCT(($P$14:$Z$14="CO1")*(P402:Z402)*MOD(COLUMN($P$14:$Z$14)-COLUMN($P$14)+1,2)))</f>
        <v>33</v>
      </c>
      <c r="AC402" s="64">
        <f t="shared" si="408"/>
        <v>33</v>
      </c>
      <c r="AD402" s="64">
        <f t="shared" si="271"/>
        <v>16</v>
      </c>
      <c r="AE402" s="64">
        <f t="shared" si="272"/>
        <v>0</v>
      </c>
      <c r="AF402" s="64">
        <f t="shared" si="286"/>
        <v>0</v>
      </c>
      <c r="AG402" s="64">
        <f t="shared" si="273"/>
        <v>0</v>
      </c>
      <c r="AH402" s="44">
        <f t="shared" si="274"/>
        <v>82</v>
      </c>
      <c r="AI402" s="65">
        <f t="shared" si="277"/>
        <v>82.5</v>
      </c>
      <c r="AJ402" s="65">
        <f t="shared" si="278"/>
        <v>82.5</v>
      </c>
      <c r="AK402" s="65">
        <f t="shared" si="275"/>
        <v>80</v>
      </c>
      <c r="AL402" s="65"/>
      <c r="AM402" s="65"/>
      <c r="AN402" s="65"/>
      <c r="AO402" s="40"/>
      <c r="AP402" s="40"/>
      <c r="AQ402" s="40"/>
      <c r="AR402" s="34"/>
      <c r="AS402" s="34"/>
      <c r="AT402" s="34"/>
      <c r="AU402" s="34"/>
      <c r="AV402" s="34"/>
      <c r="AW402" s="34"/>
      <c r="AX402" s="34"/>
      <c r="AY402" s="34"/>
      <c r="AZ402" s="34"/>
      <c r="BA402" s="34"/>
      <c r="BB402" s="34"/>
      <c r="BC402" s="34"/>
      <c r="BD402" s="34"/>
      <c r="BE402" s="34"/>
    </row>
    <row r="403" spans="1:57" ht="30" customHeight="1" x14ac:dyDescent="0.2">
      <c r="A403" s="59">
        <v>388</v>
      </c>
      <c r="B403" s="60">
        <f>'STUDENT NAMELIST'!B391</f>
        <v>211423243133</v>
      </c>
      <c r="C403" s="60" t="str">
        <f>'STUDENT NAMELIST'!C391</f>
        <v>2023PEC AI 487</v>
      </c>
      <c r="D403" s="61" t="str">
        <f>'STUDENT NAMELIST'!D391</f>
        <v>GURUCHARAN G</v>
      </c>
      <c r="E403" s="62">
        <v>2</v>
      </c>
      <c r="F403" s="62">
        <v>2</v>
      </c>
      <c r="G403" s="62">
        <v>0</v>
      </c>
      <c r="H403" s="62">
        <v>1</v>
      </c>
      <c r="I403" s="62">
        <v>1</v>
      </c>
      <c r="J403" s="62">
        <v>1</v>
      </c>
      <c r="K403" s="62">
        <v>1</v>
      </c>
      <c r="L403" s="62">
        <v>0</v>
      </c>
      <c r="M403" s="62">
        <v>1</v>
      </c>
      <c r="N403" s="62">
        <v>1</v>
      </c>
      <c r="O403" s="66">
        <v>16</v>
      </c>
      <c r="P403" s="66">
        <v>0</v>
      </c>
      <c r="Q403" s="66">
        <v>0</v>
      </c>
      <c r="R403" s="66">
        <v>16</v>
      </c>
      <c r="S403" s="66">
        <v>14</v>
      </c>
      <c r="T403" s="66">
        <v>0</v>
      </c>
      <c r="U403" s="66">
        <v>16</v>
      </c>
      <c r="V403" s="66">
        <v>0</v>
      </c>
      <c r="W403" s="66">
        <v>0</v>
      </c>
      <c r="X403" s="66">
        <v>13</v>
      </c>
      <c r="Y403" s="62"/>
      <c r="Z403" s="62"/>
      <c r="AA403" s="67">
        <f t="shared" si="269"/>
        <v>85</v>
      </c>
      <c r="AB403" s="64">
        <f t="shared" ref="AB403:AC403" si="409">SUMIF($E$14:$N$14,"CO1",E403:N403)+IF(O403&gt;=0,SUMPRODUCT(($O$14:$Z$14="CO1")*(O403:Z403)*MOD(COLUMN($O$14:$Z$14)-COLUMN($O$14)+1,2))+SUMPRODUCT(($P$14:$Z$14="CO1")*(P403:Z403)*MOD(COLUMN($P$14:$Z$14)-COLUMN($P$14)+1,2)))</f>
        <v>37</v>
      </c>
      <c r="AC403" s="64">
        <f t="shared" si="409"/>
        <v>34</v>
      </c>
      <c r="AD403" s="64">
        <f t="shared" si="271"/>
        <v>15</v>
      </c>
      <c r="AE403" s="64">
        <f t="shared" si="272"/>
        <v>0</v>
      </c>
      <c r="AF403" s="64">
        <f t="shared" si="286"/>
        <v>0</v>
      </c>
      <c r="AG403" s="64">
        <f t="shared" si="273"/>
        <v>0</v>
      </c>
      <c r="AH403" s="44">
        <f t="shared" si="274"/>
        <v>86</v>
      </c>
      <c r="AI403" s="65">
        <f t="shared" si="277"/>
        <v>92.5</v>
      </c>
      <c r="AJ403" s="65">
        <f t="shared" si="278"/>
        <v>85</v>
      </c>
      <c r="AK403" s="65">
        <f t="shared" si="275"/>
        <v>75</v>
      </c>
      <c r="AL403" s="65"/>
      <c r="AM403" s="65"/>
      <c r="AN403" s="65"/>
      <c r="AO403" s="40"/>
      <c r="AP403" s="40"/>
      <c r="AQ403" s="40"/>
      <c r="AR403" s="34"/>
      <c r="AS403" s="34"/>
      <c r="AT403" s="34"/>
      <c r="AU403" s="34"/>
      <c r="AV403" s="34"/>
      <c r="AW403" s="34"/>
      <c r="AX403" s="34"/>
      <c r="AY403" s="34"/>
      <c r="AZ403" s="34"/>
      <c r="BA403" s="34"/>
      <c r="BB403" s="34"/>
      <c r="BC403" s="34"/>
      <c r="BD403" s="34"/>
      <c r="BE403" s="34"/>
    </row>
    <row r="404" spans="1:57" ht="30" customHeight="1" x14ac:dyDescent="0.2">
      <c r="A404" s="59">
        <v>388</v>
      </c>
      <c r="B404" s="60">
        <f>'STUDENT NAMELIST'!B392</f>
        <v>211423243134</v>
      </c>
      <c r="C404" s="60" t="str">
        <f>'STUDENT NAMELIST'!C392</f>
        <v>2023PEC AI 488</v>
      </c>
      <c r="D404" s="61" t="str">
        <f>'STUDENT NAMELIST'!D392</f>
        <v>GURUSURIYA B</v>
      </c>
      <c r="E404" s="62">
        <v>2</v>
      </c>
      <c r="F404" s="62">
        <v>2</v>
      </c>
      <c r="G404" s="62">
        <v>1</v>
      </c>
      <c r="H404" s="62">
        <v>2</v>
      </c>
      <c r="I404" s="62">
        <v>0</v>
      </c>
      <c r="J404" s="62">
        <v>1</v>
      </c>
      <c r="K404" s="62">
        <v>1</v>
      </c>
      <c r="L404" s="62">
        <v>2</v>
      </c>
      <c r="M404" s="62">
        <v>0</v>
      </c>
      <c r="N404" s="62">
        <v>1</v>
      </c>
      <c r="O404" s="68">
        <v>14</v>
      </c>
      <c r="P404" s="62"/>
      <c r="Q404" s="62">
        <v>14</v>
      </c>
      <c r="R404" s="62"/>
      <c r="S404" s="62">
        <v>14</v>
      </c>
      <c r="T404" s="62"/>
      <c r="U404" s="62">
        <v>14</v>
      </c>
      <c r="V404" s="62"/>
      <c r="W404" s="62">
        <v>14</v>
      </c>
      <c r="X404" s="62"/>
      <c r="Y404" s="62"/>
      <c r="Z404" s="62"/>
      <c r="AA404" s="67">
        <f t="shared" si="269"/>
        <v>82</v>
      </c>
      <c r="AB404" s="64">
        <f t="shared" ref="AB404:AC404" si="410">SUMIF($E$14:$N$14,"CO1",E404:N404)+IF(O404&gt;=0,SUMPRODUCT(($O$14:$Z$14="CO1")*(O404:Z404)*MOD(COLUMN($O$14:$Z$14)-COLUMN($O$14)+1,2))+SUMPRODUCT(($P$14:$Z$14="CO1")*(P404:Z404)*MOD(COLUMN($P$14:$Z$14)-COLUMN($P$14)+1,2)))</f>
        <v>35</v>
      </c>
      <c r="AC404" s="64">
        <f t="shared" si="410"/>
        <v>33</v>
      </c>
      <c r="AD404" s="64">
        <f t="shared" si="271"/>
        <v>15</v>
      </c>
      <c r="AE404" s="64">
        <f t="shared" si="272"/>
        <v>0</v>
      </c>
      <c r="AF404" s="64">
        <f t="shared" si="286"/>
        <v>0</v>
      </c>
      <c r="AG404" s="64">
        <f t="shared" si="273"/>
        <v>0</v>
      </c>
      <c r="AH404" s="44">
        <f t="shared" si="274"/>
        <v>83</v>
      </c>
      <c r="AI404" s="65">
        <f t="shared" si="277"/>
        <v>87.5</v>
      </c>
      <c r="AJ404" s="65">
        <f t="shared" si="278"/>
        <v>82.5</v>
      </c>
      <c r="AK404" s="65">
        <f t="shared" si="275"/>
        <v>75</v>
      </c>
      <c r="AL404" s="65"/>
      <c r="AM404" s="65"/>
      <c r="AN404" s="65"/>
      <c r="AO404" s="40"/>
      <c r="AP404" s="40"/>
      <c r="AQ404" s="40"/>
      <c r="AR404" s="34"/>
      <c r="AS404" s="34"/>
      <c r="AT404" s="34"/>
      <c r="AU404" s="34"/>
      <c r="AV404" s="34"/>
      <c r="AW404" s="34"/>
      <c r="AX404" s="34"/>
      <c r="AY404" s="34"/>
      <c r="AZ404" s="34"/>
      <c r="BA404" s="34"/>
      <c r="BB404" s="34"/>
      <c r="BC404" s="34"/>
      <c r="BD404" s="34"/>
      <c r="BE404" s="34"/>
    </row>
    <row r="405" spans="1:57" ht="30" customHeight="1" x14ac:dyDescent="0.2">
      <c r="A405" s="59">
        <v>389</v>
      </c>
      <c r="B405" s="60">
        <f>'STUDENT NAMELIST'!B393</f>
        <v>211423243135</v>
      </c>
      <c r="C405" s="60" t="str">
        <f>'STUDENT NAMELIST'!C393</f>
        <v>2023PEC AI 489</v>
      </c>
      <c r="D405" s="61" t="str">
        <f>'STUDENT NAMELIST'!D393</f>
        <v>HARI P</v>
      </c>
      <c r="E405" s="62">
        <v>2</v>
      </c>
      <c r="F405" s="62">
        <v>2</v>
      </c>
      <c r="G405" s="62">
        <v>0</v>
      </c>
      <c r="H405" s="62">
        <v>2</v>
      </c>
      <c r="I405" s="62">
        <v>1</v>
      </c>
      <c r="J405" s="62">
        <v>2</v>
      </c>
      <c r="K405" s="62">
        <v>2</v>
      </c>
      <c r="L405" s="62">
        <v>0</v>
      </c>
      <c r="M405" s="62">
        <v>2</v>
      </c>
      <c r="N405" s="62">
        <v>1</v>
      </c>
      <c r="O405" s="68">
        <v>14</v>
      </c>
      <c r="P405" s="62"/>
      <c r="Q405" s="62">
        <v>14</v>
      </c>
      <c r="R405" s="62"/>
      <c r="S405" s="62">
        <v>14</v>
      </c>
      <c r="T405" s="62"/>
      <c r="U405" s="62">
        <v>14</v>
      </c>
      <c r="V405" s="62"/>
      <c r="W405" s="62">
        <v>14</v>
      </c>
      <c r="X405" s="62"/>
      <c r="Y405" s="62"/>
      <c r="Z405" s="62"/>
      <c r="AA405" s="67">
        <f t="shared" si="269"/>
        <v>84</v>
      </c>
      <c r="AB405" s="64">
        <f t="shared" ref="AB405:AC405" si="411">SUMIF($E$14:$N$14,"CO1",E405:N405)+IF(O405&gt;=0,SUMPRODUCT(($O$14:$Z$14="CO1")*(O405:Z405)*MOD(COLUMN($O$14:$Z$14)-COLUMN($O$14)+1,2))+SUMPRODUCT(($P$14:$Z$14="CO1")*(P405:Z405)*MOD(COLUMN($P$14:$Z$14)-COLUMN($P$14)+1,2)))</f>
        <v>34</v>
      </c>
      <c r="AC405" s="64">
        <f t="shared" si="411"/>
        <v>33</v>
      </c>
      <c r="AD405" s="64">
        <f t="shared" si="271"/>
        <v>17</v>
      </c>
      <c r="AE405" s="64">
        <f t="shared" si="272"/>
        <v>0</v>
      </c>
      <c r="AF405" s="64">
        <f t="shared" si="286"/>
        <v>0</v>
      </c>
      <c r="AG405" s="64">
        <f t="shared" si="273"/>
        <v>0</v>
      </c>
      <c r="AH405" s="44">
        <f t="shared" si="274"/>
        <v>84</v>
      </c>
      <c r="AI405" s="65">
        <f t="shared" si="277"/>
        <v>85</v>
      </c>
      <c r="AJ405" s="65">
        <f t="shared" si="278"/>
        <v>82.5</v>
      </c>
      <c r="AK405" s="65">
        <f t="shared" si="275"/>
        <v>85</v>
      </c>
      <c r="AL405" s="65"/>
      <c r="AM405" s="65"/>
      <c r="AN405" s="65"/>
      <c r="AO405" s="40"/>
      <c r="AP405" s="40"/>
      <c r="AQ405" s="40"/>
      <c r="AR405" s="34"/>
      <c r="AS405" s="34"/>
      <c r="AT405" s="34"/>
      <c r="AU405" s="34"/>
      <c r="AV405" s="34"/>
      <c r="AW405" s="34"/>
      <c r="AX405" s="34"/>
      <c r="AY405" s="34"/>
      <c r="AZ405" s="34"/>
      <c r="BA405" s="34"/>
      <c r="BB405" s="34"/>
      <c r="BC405" s="34"/>
      <c r="BD405" s="34"/>
      <c r="BE405" s="34"/>
    </row>
    <row r="406" spans="1:57" ht="30" customHeight="1" x14ac:dyDescent="0.2">
      <c r="A406" s="59">
        <v>390</v>
      </c>
      <c r="B406" s="60">
        <f>'STUDENT NAMELIST'!B394</f>
        <v>211423243136</v>
      </c>
      <c r="C406" s="60" t="str">
        <f>'STUDENT NAMELIST'!C394</f>
        <v>2023PEC AI 490</v>
      </c>
      <c r="D406" s="61" t="str">
        <f>'STUDENT NAMELIST'!D394</f>
        <v>HARI PRAKASH M</v>
      </c>
      <c r="E406" s="62">
        <v>0</v>
      </c>
      <c r="F406" s="62">
        <v>2</v>
      </c>
      <c r="G406" s="62">
        <v>2</v>
      </c>
      <c r="H406" s="62">
        <v>1</v>
      </c>
      <c r="I406" s="62">
        <v>0</v>
      </c>
      <c r="J406" s="62">
        <v>0</v>
      </c>
      <c r="K406" s="62">
        <v>0</v>
      </c>
      <c r="L406" s="62">
        <v>0</v>
      </c>
      <c r="M406" s="62">
        <v>1</v>
      </c>
      <c r="N406" s="62">
        <v>2</v>
      </c>
      <c r="O406" s="68">
        <v>14</v>
      </c>
      <c r="P406" s="62"/>
      <c r="Q406" s="62">
        <v>14</v>
      </c>
      <c r="R406" s="62"/>
      <c r="S406" s="62">
        <v>14</v>
      </c>
      <c r="T406" s="62"/>
      <c r="U406" s="62">
        <v>14</v>
      </c>
      <c r="V406" s="62"/>
      <c r="W406" s="62">
        <v>14</v>
      </c>
      <c r="X406" s="62"/>
      <c r="Y406" s="62"/>
      <c r="Z406" s="62"/>
      <c r="AA406" s="67">
        <f t="shared" si="269"/>
        <v>78</v>
      </c>
      <c r="AB406" s="64">
        <f t="shared" ref="AB406:AC406" si="412">SUMIF($E$14:$N$14,"CO1",E406:N406)+IF(O406&gt;=0,SUMPRODUCT(($O$14:$Z$14="CO1")*(O406:Z406)*MOD(COLUMN($O$14:$Z$14)-COLUMN($O$14)+1,2))+SUMPRODUCT(($P$14:$Z$14="CO1")*(P406:Z406)*MOD(COLUMN($P$14:$Z$14)-COLUMN($P$14)+1,2)))</f>
        <v>33</v>
      </c>
      <c r="AC406" s="64">
        <f t="shared" si="412"/>
        <v>33</v>
      </c>
      <c r="AD406" s="64">
        <f t="shared" si="271"/>
        <v>17</v>
      </c>
      <c r="AE406" s="64">
        <f t="shared" si="272"/>
        <v>0</v>
      </c>
      <c r="AF406" s="64">
        <f t="shared" si="286"/>
        <v>0</v>
      </c>
      <c r="AG406" s="64">
        <f t="shared" si="273"/>
        <v>0</v>
      </c>
      <c r="AH406" s="44">
        <f t="shared" si="274"/>
        <v>83</v>
      </c>
      <c r="AI406" s="65">
        <f t="shared" si="277"/>
        <v>82.5</v>
      </c>
      <c r="AJ406" s="65">
        <f t="shared" si="278"/>
        <v>82.5</v>
      </c>
      <c r="AK406" s="65">
        <f t="shared" si="275"/>
        <v>85</v>
      </c>
      <c r="AL406" s="65"/>
      <c r="AM406" s="65"/>
      <c r="AN406" s="65"/>
      <c r="AO406" s="40"/>
      <c r="AP406" s="40"/>
      <c r="AQ406" s="40"/>
      <c r="AR406" s="34"/>
      <c r="AS406" s="34"/>
      <c r="AT406" s="34"/>
      <c r="AU406" s="34"/>
      <c r="AV406" s="34"/>
      <c r="AW406" s="34"/>
      <c r="AX406" s="34"/>
      <c r="AY406" s="34"/>
      <c r="AZ406" s="34"/>
      <c r="BA406" s="34"/>
      <c r="BB406" s="34"/>
      <c r="BC406" s="34"/>
      <c r="BD406" s="34"/>
      <c r="BE406" s="34"/>
    </row>
    <row r="407" spans="1:57" ht="30" customHeight="1" x14ac:dyDescent="0.2">
      <c r="A407" s="59">
        <v>391</v>
      </c>
      <c r="B407" s="60">
        <f>'STUDENT NAMELIST'!B395</f>
        <v>211423243140</v>
      </c>
      <c r="C407" s="60" t="str">
        <f>'STUDENT NAMELIST'!C395</f>
        <v>2023PEC AI 491</v>
      </c>
      <c r="D407" s="61" t="str">
        <f>'STUDENT NAMELIST'!D395</f>
        <v>HARIPRASAANTH K</v>
      </c>
      <c r="E407" s="62">
        <v>1</v>
      </c>
      <c r="F407" s="62">
        <v>1</v>
      </c>
      <c r="G407" s="62">
        <v>1</v>
      </c>
      <c r="H407" s="62">
        <v>2</v>
      </c>
      <c r="I407" s="62">
        <v>1</v>
      </c>
      <c r="J407" s="62">
        <v>1</v>
      </c>
      <c r="K407" s="62">
        <v>1</v>
      </c>
      <c r="L407" s="62">
        <v>1</v>
      </c>
      <c r="M407" s="62">
        <v>0</v>
      </c>
      <c r="N407" s="62">
        <v>0</v>
      </c>
      <c r="O407" s="68">
        <v>12</v>
      </c>
      <c r="P407" s="62"/>
      <c r="Q407" s="62">
        <v>12</v>
      </c>
      <c r="R407" s="62"/>
      <c r="S407" s="62">
        <v>14</v>
      </c>
      <c r="T407" s="62"/>
      <c r="U407" s="62">
        <v>15</v>
      </c>
      <c r="V407" s="62"/>
      <c r="W407" s="62">
        <v>16</v>
      </c>
      <c r="X407" s="62"/>
      <c r="Y407" s="62"/>
      <c r="Z407" s="62"/>
      <c r="AA407" s="67">
        <f t="shared" si="269"/>
        <v>78</v>
      </c>
      <c r="AB407" s="64">
        <f t="shared" ref="AB407:AC407" si="413">SUMIF($E$14:$N$14,"CO1",E407:N407)+IF(O407&gt;=0,SUMPRODUCT(($O$14:$Z$14="CO1")*(O407:Z407)*MOD(COLUMN($O$14:$Z$14)-COLUMN($O$14)+1,2))+SUMPRODUCT(($P$14:$Z$14="CO1")*(P407:Z407)*MOD(COLUMN($P$14:$Z$14)-COLUMN($P$14)+1,2)))</f>
        <v>29</v>
      </c>
      <c r="AC407" s="64">
        <f t="shared" si="413"/>
        <v>31</v>
      </c>
      <c r="AD407" s="64">
        <f t="shared" si="271"/>
        <v>16</v>
      </c>
      <c r="AE407" s="64">
        <f t="shared" si="272"/>
        <v>0</v>
      </c>
      <c r="AF407" s="64">
        <f t="shared" si="286"/>
        <v>0</v>
      </c>
      <c r="AG407" s="64">
        <f t="shared" si="273"/>
        <v>0</v>
      </c>
      <c r="AH407" s="44">
        <f t="shared" si="274"/>
        <v>76</v>
      </c>
      <c r="AI407" s="65">
        <f t="shared" si="277"/>
        <v>72.5</v>
      </c>
      <c r="AJ407" s="65">
        <f t="shared" si="278"/>
        <v>77.5</v>
      </c>
      <c r="AK407" s="65">
        <f t="shared" si="275"/>
        <v>80</v>
      </c>
      <c r="AL407" s="65"/>
      <c r="AM407" s="65"/>
      <c r="AN407" s="65"/>
      <c r="AO407" s="40"/>
      <c r="AP407" s="40"/>
      <c r="AQ407" s="40"/>
      <c r="AR407" s="34"/>
      <c r="AS407" s="34"/>
      <c r="AT407" s="34"/>
      <c r="AU407" s="34"/>
      <c r="AV407" s="34"/>
      <c r="AW407" s="34"/>
      <c r="AX407" s="34"/>
      <c r="AY407" s="34"/>
      <c r="AZ407" s="34"/>
      <c r="BA407" s="34"/>
      <c r="BB407" s="34"/>
      <c r="BC407" s="34"/>
      <c r="BD407" s="34"/>
      <c r="BE407" s="34"/>
    </row>
    <row r="408" spans="1:57" ht="30" customHeight="1" x14ac:dyDescent="0.2">
      <c r="A408" s="59">
        <v>392</v>
      </c>
      <c r="B408" s="60">
        <f>'STUDENT NAMELIST'!B396</f>
        <v>211423243141</v>
      </c>
      <c r="C408" s="60" t="str">
        <f>'STUDENT NAMELIST'!C396</f>
        <v>2023PEC AI 492</v>
      </c>
      <c r="D408" s="61" t="str">
        <f>'STUDENT NAMELIST'!D396</f>
        <v>HARISH J</v>
      </c>
      <c r="E408" s="62">
        <v>1</v>
      </c>
      <c r="F408" s="62">
        <v>1</v>
      </c>
      <c r="G408" s="62">
        <v>0</v>
      </c>
      <c r="H408" s="62">
        <v>0</v>
      </c>
      <c r="I408" s="62">
        <v>2</v>
      </c>
      <c r="J408" s="62">
        <v>1</v>
      </c>
      <c r="K408" s="62">
        <v>0</v>
      </c>
      <c r="L408" s="62">
        <v>0</v>
      </c>
      <c r="M408" s="62">
        <v>1</v>
      </c>
      <c r="N408" s="62">
        <v>2</v>
      </c>
      <c r="O408" s="66">
        <v>16</v>
      </c>
      <c r="P408" s="66">
        <v>0</v>
      </c>
      <c r="Q408" s="66">
        <v>0</v>
      </c>
      <c r="R408" s="66">
        <v>16</v>
      </c>
      <c r="S408" s="66">
        <v>14</v>
      </c>
      <c r="T408" s="66">
        <v>0</v>
      </c>
      <c r="U408" s="66">
        <v>16</v>
      </c>
      <c r="V408" s="66">
        <v>0</v>
      </c>
      <c r="W408" s="66">
        <v>0</v>
      </c>
      <c r="X408" s="66">
        <v>13</v>
      </c>
      <c r="Y408" s="62"/>
      <c r="Z408" s="62"/>
      <c r="AA408" s="67">
        <f t="shared" si="269"/>
        <v>83</v>
      </c>
      <c r="AB408" s="64">
        <f t="shared" ref="AB408:AC408" si="414">SUMIF($E$14:$N$14,"CO1",E408:N408)+IF(O408&gt;=0,SUMPRODUCT(($O$14:$Z$14="CO1")*(O408:Z408)*MOD(COLUMN($O$14:$Z$14)-COLUMN($O$14)+1,2))+SUMPRODUCT(($P$14:$Z$14="CO1")*(P408:Z408)*MOD(COLUMN($P$14:$Z$14)-COLUMN($P$14)+1,2)))</f>
        <v>34</v>
      </c>
      <c r="AC408" s="64">
        <f t="shared" si="414"/>
        <v>33</v>
      </c>
      <c r="AD408" s="64">
        <f t="shared" si="271"/>
        <v>16</v>
      </c>
      <c r="AE408" s="64">
        <f t="shared" si="272"/>
        <v>0</v>
      </c>
      <c r="AF408" s="64">
        <f t="shared" si="286"/>
        <v>0</v>
      </c>
      <c r="AG408" s="64">
        <f t="shared" si="273"/>
        <v>0</v>
      </c>
      <c r="AH408" s="44">
        <f t="shared" si="274"/>
        <v>83</v>
      </c>
      <c r="AI408" s="65">
        <f t="shared" si="277"/>
        <v>85</v>
      </c>
      <c r="AJ408" s="65">
        <f t="shared" si="278"/>
        <v>82.5</v>
      </c>
      <c r="AK408" s="65">
        <f t="shared" si="275"/>
        <v>80</v>
      </c>
      <c r="AL408" s="65"/>
      <c r="AM408" s="65"/>
      <c r="AN408" s="65"/>
      <c r="AO408" s="40"/>
      <c r="AP408" s="40"/>
      <c r="AQ408" s="40"/>
      <c r="AR408" s="34"/>
      <c r="AS408" s="34"/>
      <c r="AT408" s="34"/>
      <c r="AU408" s="34"/>
      <c r="AV408" s="34"/>
      <c r="AW408" s="34"/>
      <c r="AX408" s="34"/>
      <c r="AY408" s="34"/>
      <c r="AZ408" s="34"/>
      <c r="BA408" s="34"/>
      <c r="BB408" s="34"/>
      <c r="BC408" s="34"/>
      <c r="BD408" s="34"/>
      <c r="BE408" s="34"/>
    </row>
    <row r="409" spans="1:57" ht="30" customHeight="1" x14ac:dyDescent="0.2">
      <c r="A409" s="59">
        <v>393</v>
      </c>
      <c r="B409" s="60">
        <f>'STUDENT NAMELIST'!B397</f>
        <v>211423243142</v>
      </c>
      <c r="C409" s="60" t="str">
        <f>'STUDENT NAMELIST'!C397</f>
        <v>2023PEC AI 493</v>
      </c>
      <c r="D409" s="61" t="str">
        <f>'STUDENT NAMELIST'!D397</f>
        <v>HARISH P</v>
      </c>
      <c r="E409" s="62">
        <v>1</v>
      </c>
      <c r="F409" s="62">
        <v>1</v>
      </c>
      <c r="G409" s="62">
        <v>2</v>
      </c>
      <c r="H409" s="62">
        <v>1</v>
      </c>
      <c r="I409" s="62">
        <v>0</v>
      </c>
      <c r="J409" s="62">
        <v>0</v>
      </c>
      <c r="K409" s="62">
        <v>1</v>
      </c>
      <c r="L409" s="62">
        <v>2</v>
      </c>
      <c r="M409" s="62">
        <v>2</v>
      </c>
      <c r="N409" s="62">
        <v>0</v>
      </c>
      <c r="O409" s="68"/>
      <c r="P409" s="62">
        <v>11</v>
      </c>
      <c r="Q409" s="62"/>
      <c r="R409" s="62">
        <v>14</v>
      </c>
      <c r="S409" s="62"/>
      <c r="T409" s="62">
        <v>14</v>
      </c>
      <c r="U409" s="62"/>
      <c r="V409" s="62">
        <v>16</v>
      </c>
      <c r="W409" s="62">
        <v>14</v>
      </c>
      <c r="X409" s="62"/>
      <c r="Y409" s="62"/>
      <c r="Z409" s="62"/>
      <c r="AA409" s="67">
        <f t="shared" si="269"/>
        <v>79</v>
      </c>
      <c r="AB409" s="64">
        <f t="shared" ref="AB409:AC409" si="415">SUMIF($E$14:$N$14,"CO1",E409:N409)+IF(O409&gt;=0,SUMPRODUCT(($O$14:$Z$14="CO1")*(O409:Z409)*MOD(COLUMN($O$14:$Z$14)-COLUMN($O$14)+1,2))+SUMPRODUCT(($P$14:$Z$14="CO1")*(P409:Z409)*MOD(COLUMN($P$14:$Z$14)-COLUMN($P$14)+1,2)))</f>
        <v>30</v>
      </c>
      <c r="AC409" s="64">
        <f t="shared" si="415"/>
        <v>29</v>
      </c>
      <c r="AD409" s="64">
        <f t="shared" si="271"/>
        <v>16</v>
      </c>
      <c r="AE409" s="64">
        <f t="shared" si="272"/>
        <v>0</v>
      </c>
      <c r="AF409" s="64">
        <f t="shared" si="286"/>
        <v>0</v>
      </c>
      <c r="AG409" s="64">
        <f t="shared" si="273"/>
        <v>0</v>
      </c>
      <c r="AH409" s="44">
        <f t="shared" si="274"/>
        <v>75</v>
      </c>
      <c r="AI409" s="65">
        <f t="shared" si="277"/>
        <v>75</v>
      </c>
      <c r="AJ409" s="65">
        <f t="shared" si="278"/>
        <v>72.5</v>
      </c>
      <c r="AK409" s="65">
        <f t="shared" si="275"/>
        <v>80</v>
      </c>
      <c r="AL409" s="65"/>
      <c r="AM409" s="65"/>
      <c r="AN409" s="65"/>
      <c r="AO409" s="40"/>
      <c r="AP409" s="40"/>
      <c r="AQ409" s="40"/>
      <c r="AR409" s="34"/>
      <c r="AS409" s="34"/>
      <c r="AT409" s="34"/>
      <c r="AU409" s="34"/>
      <c r="AV409" s="34"/>
      <c r="AW409" s="34"/>
      <c r="AX409" s="34"/>
      <c r="AY409" s="34"/>
      <c r="AZ409" s="34"/>
      <c r="BA409" s="34"/>
      <c r="BB409" s="34"/>
      <c r="BC409" s="34"/>
      <c r="BD409" s="34"/>
      <c r="BE409" s="34"/>
    </row>
    <row r="410" spans="1:57" ht="30" customHeight="1" x14ac:dyDescent="0.2">
      <c r="A410" s="59">
        <v>394</v>
      </c>
      <c r="B410" s="60">
        <f>'STUDENT NAMELIST'!B398</f>
        <v>211423243152</v>
      </c>
      <c r="C410" s="60" t="str">
        <f>'STUDENT NAMELIST'!C398</f>
        <v>2023PEC AI 494</v>
      </c>
      <c r="D410" s="61" t="str">
        <f>'STUDENT NAMELIST'!D398</f>
        <v>HARSIH RAJ B</v>
      </c>
      <c r="E410" s="62">
        <v>2</v>
      </c>
      <c r="F410" s="62">
        <v>0</v>
      </c>
      <c r="G410" s="62">
        <v>2</v>
      </c>
      <c r="H410" s="62">
        <v>1</v>
      </c>
      <c r="I410" s="62">
        <v>2</v>
      </c>
      <c r="J410" s="62">
        <v>1</v>
      </c>
      <c r="K410" s="62">
        <v>2</v>
      </c>
      <c r="L410" s="62">
        <v>0</v>
      </c>
      <c r="M410" s="62">
        <v>1</v>
      </c>
      <c r="N410" s="62">
        <v>1</v>
      </c>
      <c r="O410" s="68">
        <v>15</v>
      </c>
      <c r="P410" s="62"/>
      <c r="Q410" s="62">
        <v>14</v>
      </c>
      <c r="R410" s="62"/>
      <c r="S410" s="62"/>
      <c r="T410" s="62">
        <v>16</v>
      </c>
      <c r="U410" s="62"/>
      <c r="V410" s="62">
        <v>16</v>
      </c>
      <c r="W410" s="62"/>
      <c r="X410" s="62">
        <v>16</v>
      </c>
      <c r="Y410" s="62"/>
      <c r="Z410" s="62"/>
      <c r="AA410" s="67">
        <f t="shared" si="269"/>
        <v>89</v>
      </c>
      <c r="AB410" s="64">
        <f t="shared" ref="AB410:AC410" si="416">SUMIF($E$14:$N$14,"CO1",E410:N410)+IF(O410&gt;=0,SUMPRODUCT(($O$14:$Z$14="CO1")*(O410:Z410)*MOD(COLUMN($O$14:$Z$14)-COLUMN($O$14)+1,2))+SUMPRODUCT(($P$14:$Z$14="CO1")*(P410:Z410)*MOD(COLUMN($P$14:$Z$14)-COLUMN($P$14)+1,2)))</f>
        <v>34</v>
      </c>
      <c r="AC410" s="64">
        <f t="shared" si="416"/>
        <v>19</v>
      </c>
      <c r="AD410" s="64">
        <f t="shared" si="271"/>
        <v>18</v>
      </c>
      <c r="AE410" s="64">
        <f t="shared" si="272"/>
        <v>0</v>
      </c>
      <c r="AF410" s="64">
        <f t="shared" si="286"/>
        <v>0</v>
      </c>
      <c r="AG410" s="64">
        <f t="shared" si="273"/>
        <v>0</v>
      </c>
      <c r="AH410" s="44">
        <f t="shared" si="274"/>
        <v>71</v>
      </c>
      <c r="AI410" s="65">
        <f t="shared" si="277"/>
        <v>85</v>
      </c>
      <c r="AJ410" s="65">
        <f t="shared" si="278"/>
        <v>47.5</v>
      </c>
      <c r="AK410" s="65">
        <f t="shared" si="275"/>
        <v>90</v>
      </c>
      <c r="AL410" s="65"/>
      <c r="AM410" s="65"/>
      <c r="AN410" s="65"/>
      <c r="AO410" s="40"/>
      <c r="AP410" s="40"/>
      <c r="AQ410" s="40"/>
      <c r="AR410" s="34"/>
      <c r="AS410" s="34"/>
      <c r="AT410" s="34"/>
      <c r="AU410" s="34"/>
      <c r="AV410" s="34"/>
      <c r="AW410" s="34"/>
      <c r="AX410" s="34"/>
      <c r="AY410" s="34"/>
      <c r="AZ410" s="34"/>
      <c r="BA410" s="34"/>
      <c r="BB410" s="34"/>
      <c r="BC410" s="34"/>
      <c r="BD410" s="34"/>
      <c r="BE410" s="34"/>
    </row>
    <row r="411" spans="1:57" ht="30" customHeight="1" x14ac:dyDescent="0.2">
      <c r="A411" s="59">
        <v>395</v>
      </c>
      <c r="B411" s="60">
        <f>'STUDENT NAMELIST'!B399</f>
        <v>211423243143</v>
      </c>
      <c r="C411" s="60" t="str">
        <f>'STUDENT NAMELIST'!C399</f>
        <v>2023PEC AI 495</v>
      </c>
      <c r="D411" s="61" t="str">
        <f>'STUDENT NAMELIST'!D399</f>
        <v>HARISH RAMNAATH E</v>
      </c>
      <c r="E411" s="62">
        <v>2</v>
      </c>
      <c r="F411" s="62">
        <v>0</v>
      </c>
      <c r="G411" s="62">
        <v>1</v>
      </c>
      <c r="H411" s="62">
        <v>1</v>
      </c>
      <c r="I411" s="62">
        <v>2</v>
      </c>
      <c r="J411" s="62">
        <v>1</v>
      </c>
      <c r="K411" s="62">
        <v>0</v>
      </c>
      <c r="L411" s="62">
        <v>1</v>
      </c>
      <c r="M411" s="62">
        <v>0</v>
      </c>
      <c r="N411" s="62">
        <v>2</v>
      </c>
      <c r="O411" s="68"/>
      <c r="P411" s="62">
        <v>15</v>
      </c>
      <c r="Q411" s="62"/>
      <c r="R411" s="62">
        <v>16</v>
      </c>
      <c r="S411" s="62"/>
      <c r="T411" s="62">
        <v>12</v>
      </c>
      <c r="U411" s="62">
        <v>16</v>
      </c>
      <c r="V411" s="62"/>
      <c r="W411" s="62">
        <v>16</v>
      </c>
      <c r="X411" s="62"/>
      <c r="Y411" s="62"/>
      <c r="Z411" s="62"/>
      <c r="AA411" s="67">
        <f t="shared" si="269"/>
        <v>85</v>
      </c>
      <c r="AB411" s="64">
        <f t="shared" ref="AB411:AC411" si="417">SUMIF($E$14:$N$14,"CO1",E411:N411)+IF(O411&gt;=0,SUMPRODUCT(($O$14:$Z$14="CO1")*(O411:Z411)*MOD(COLUMN($O$14:$Z$14)-COLUMN($O$14)+1,2))+SUMPRODUCT(($P$14:$Z$14="CO1")*(P411:Z411)*MOD(COLUMN($P$14:$Z$14)-COLUMN($P$14)+1,2)))</f>
        <v>35</v>
      </c>
      <c r="AC411" s="64">
        <f t="shared" si="417"/>
        <v>35</v>
      </c>
      <c r="AD411" s="64">
        <f t="shared" si="271"/>
        <v>18</v>
      </c>
      <c r="AE411" s="64">
        <f t="shared" si="272"/>
        <v>0</v>
      </c>
      <c r="AF411" s="64">
        <f t="shared" si="286"/>
        <v>0</v>
      </c>
      <c r="AG411" s="64">
        <f t="shared" si="273"/>
        <v>0</v>
      </c>
      <c r="AH411" s="44">
        <f t="shared" si="274"/>
        <v>88</v>
      </c>
      <c r="AI411" s="65">
        <f t="shared" si="277"/>
        <v>87.5</v>
      </c>
      <c r="AJ411" s="65">
        <f t="shared" si="278"/>
        <v>87.5</v>
      </c>
      <c r="AK411" s="65">
        <f t="shared" si="275"/>
        <v>90</v>
      </c>
      <c r="AL411" s="65"/>
      <c r="AM411" s="65"/>
      <c r="AN411" s="65"/>
      <c r="AO411" s="40"/>
      <c r="AP411" s="40"/>
      <c r="AQ411" s="40"/>
      <c r="AR411" s="34"/>
      <c r="AS411" s="34"/>
      <c r="AT411" s="34"/>
      <c r="AU411" s="34"/>
      <c r="AV411" s="34"/>
      <c r="AW411" s="34"/>
      <c r="AX411" s="34"/>
      <c r="AY411" s="34"/>
      <c r="AZ411" s="34"/>
      <c r="BA411" s="34"/>
      <c r="BB411" s="34"/>
      <c r="BC411" s="34"/>
      <c r="BD411" s="34"/>
      <c r="BE411" s="34"/>
    </row>
    <row r="412" spans="1:57" ht="30" customHeight="1" x14ac:dyDescent="0.2">
      <c r="A412" s="59">
        <v>396</v>
      </c>
      <c r="B412" s="60">
        <f>'STUDENT NAMELIST'!B400</f>
        <v>211423243144</v>
      </c>
      <c r="C412" s="60" t="str">
        <f>'STUDENT NAMELIST'!C400</f>
        <v>2023PEC AI 496</v>
      </c>
      <c r="D412" s="61" t="str">
        <f>'STUDENT NAMELIST'!D400</f>
        <v>HARISH V J</v>
      </c>
      <c r="E412" s="62">
        <v>2</v>
      </c>
      <c r="F412" s="62">
        <v>1</v>
      </c>
      <c r="G412" s="62">
        <v>1</v>
      </c>
      <c r="H412" s="62">
        <v>2</v>
      </c>
      <c r="I412" s="62">
        <v>1</v>
      </c>
      <c r="J412" s="62">
        <v>2</v>
      </c>
      <c r="K412" s="62">
        <v>0</v>
      </c>
      <c r="L412" s="62">
        <v>1</v>
      </c>
      <c r="M412" s="62">
        <v>1</v>
      </c>
      <c r="N412" s="62">
        <v>1</v>
      </c>
      <c r="O412" s="66">
        <v>16</v>
      </c>
      <c r="P412" s="66">
        <v>0</v>
      </c>
      <c r="Q412" s="66">
        <v>0</v>
      </c>
      <c r="R412" s="66">
        <v>16</v>
      </c>
      <c r="S412" s="66">
        <v>14</v>
      </c>
      <c r="T412" s="66">
        <v>0</v>
      </c>
      <c r="U412" s="66">
        <v>16</v>
      </c>
      <c r="V412" s="66">
        <v>0</v>
      </c>
      <c r="W412" s="66">
        <v>0</v>
      </c>
      <c r="X412" s="66">
        <v>13</v>
      </c>
      <c r="Y412" s="62"/>
      <c r="Z412" s="62"/>
      <c r="AA412" s="67">
        <f t="shared" si="269"/>
        <v>87</v>
      </c>
      <c r="AB412" s="64">
        <f t="shared" ref="AB412:AC412" si="418">SUMIF($E$14:$N$14,"CO1",E412:N412)+IF(O412&gt;=0,SUMPRODUCT(($O$14:$Z$14="CO1")*(O412:Z412)*MOD(COLUMN($O$14:$Z$14)-COLUMN($O$14)+1,2))+SUMPRODUCT(($P$14:$Z$14="CO1")*(P412:Z412)*MOD(COLUMN($P$14:$Z$14)-COLUMN($P$14)+1,2)))</f>
        <v>38</v>
      </c>
      <c r="AC412" s="64">
        <f t="shared" si="418"/>
        <v>35</v>
      </c>
      <c r="AD412" s="64">
        <f t="shared" si="271"/>
        <v>15</v>
      </c>
      <c r="AE412" s="64">
        <f t="shared" si="272"/>
        <v>0</v>
      </c>
      <c r="AF412" s="64">
        <f t="shared" si="286"/>
        <v>0</v>
      </c>
      <c r="AG412" s="64">
        <f t="shared" si="273"/>
        <v>0</v>
      </c>
      <c r="AH412" s="44">
        <f t="shared" si="274"/>
        <v>88</v>
      </c>
      <c r="AI412" s="65">
        <f t="shared" si="277"/>
        <v>95</v>
      </c>
      <c r="AJ412" s="65">
        <f t="shared" si="278"/>
        <v>87.5</v>
      </c>
      <c r="AK412" s="65">
        <f t="shared" si="275"/>
        <v>75</v>
      </c>
      <c r="AL412" s="65"/>
      <c r="AM412" s="65"/>
      <c r="AN412" s="65"/>
      <c r="AO412" s="40"/>
      <c r="AP412" s="40"/>
      <c r="AQ412" s="40"/>
      <c r="AR412" s="34"/>
      <c r="AS412" s="34"/>
      <c r="AT412" s="34"/>
      <c r="AU412" s="34"/>
      <c r="AV412" s="34"/>
      <c r="AW412" s="34"/>
      <c r="AX412" s="34"/>
      <c r="AY412" s="34"/>
      <c r="AZ412" s="34"/>
      <c r="BA412" s="34"/>
      <c r="BB412" s="34"/>
      <c r="BC412" s="34"/>
      <c r="BD412" s="34"/>
      <c r="BE412" s="34"/>
    </row>
    <row r="413" spans="1:57" ht="30" customHeight="1" x14ac:dyDescent="0.2">
      <c r="A413" s="59">
        <v>398</v>
      </c>
      <c r="B413" s="60">
        <f>'STUDENT NAMELIST'!B401</f>
        <v>211423243145</v>
      </c>
      <c r="C413" s="60" t="str">
        <f>'STUDENT NAMELIST'!C401</f>
        <v>2023PEC AI 497</v>
      </c>
      <c r="D413" s="61" t="str">
        <f>'STUDENT NAMELIST'!D401</f>
        <v>HARIVISHNU K C</v>
      </c>
      <c r="E413" s="62">
        <v>1</v>
      </c>
      <c r="F413" s="62">
        <v>0</v>
      </c>
      <c r="G413" s="62">
        <v>2</v>
      </c>
      <c r="H413" s="62">
        <v>0</v>
      </c>
      <c r="I413" s="62">
        <v>0</v>
      </c>
      <c r="J413" s="62">
        <v>2</v>
      </c>
      <c r="K413" s="62">
        <v>1</v>
      </c>
      <c r="L413" s="62">
        <v>2</v>
      </c>
      <c r="M413" s="62">
        <v>2</v>
      </c>
      <c r="N413" s="62">
        <v>1</v>
      </c>
      <c r="O413" s="66">
        <v>16</v>
      </c>
      <c r="P413" s="66">
        <v>0</v>
      </c>
      <c r="Q413" s="66">
        <v>0</v>
      </c>
      <c r="R413" s="66">
        <v>16</v>
      </c>
      <c r="S413" s="66">
        <v>14</v>
      </c>
      <c r="T413" s="66">
        <v>0</v>
      </c>
      <c r="U413" s="66">
        <v>16</v>
      </c>
      <c r="V413" s="66">
        <v>0</v>
      </c>
      <c r="W413" s="66">
        <v>0</v>
      </c>
      <c r="X413" s="66">
        <v>13</v>
      </c>
      <c r="Y413" s="62"/>
      <c r="Z413" s="62"/>
      <c r="AA413" s="67">
        <f t="shared" si="269"/>
        <v>86</v>
      </c>
      <c r="AB413" s="64">
        <f t="shared" ref="AB413:AC413" si="419">SUMIF($E$14:$N$14,"CO1",E413:N413)+IF(O413&gt;=0,SUMPRODUCT(($O$14:$Z$14="CO1")*(O413:Z413)*MOD(COLUMN($O$14:$Z$14)-COLUMN($O$14)+1,2))+SUMPRODUCT(($P$14:$Z$14="CO1")*(P413:Z413)*MOD(COLUMN($P$14:$Z$14)-COLUMN($P$14)+1,2)))</f>
        <v>35</v>
      </c>
      <c r="AC413" s="64">
        <f t="shared" si="419"/>
        <v>32</v>
      </c>
      <c r="AD413" s="64">
        <f t="shared" si="271"/>
        <v>16</v>
      </c>
      <c r="AE413" s="64">
        <f t="shared" si="272"/>
        <v>0</v>
      </c>
      <c r="AF413" s="64">
        <f t="shared" si="286"/>
        <v>0</v>
      </c>
      <c r="AG413" s="64">
        <f t="shared" si="273"/>
        <v>0</v>
      </c>
      <c r="AH413" s="44">
        <f t="shared" si="274"/>
        <v>83</v>
      </c>
      <c r="AI413" s="65">
        <f t="shared" si="277"/>
        <v>87.5</v>
      </c>
      <c r="AJ413" s="65">
        <f t="shared" si="278"/>
        <v>80</v>
      </c>
      <c r="AK413" s="65">
        <f t="shared" si="275"/>
        <v>80</v>
      </c>
      <c r="AL413" s="65"/>
      <c r="AM413" s="65"/>
      <c r="AN413" s="65"/>
      <c r="AO413" s="40"/>
      <c r="AP413" s="40"/>
      <c r="AQ413" s="40"/>
      <c r="AR413" s="34"/>
      <c r="AS413" s="34"/>
      <c r="AT413" s="34"/>
      <c r="AU413" s="34"/>
      <c r="AV413" s="34"/>
      <c r="AW413" s="34"/>
      <c r="AX413" s="34"/>
      <c r="AY413" s="34"/>
      <c r="AZ413" s="34"/>
      <c r="BA413" s="34"/>
      <c r="BB413" s="34"/>
      <c r="BC413" s="34"/>
      <c r="BD413" s="34"/>
      <c r="BE413" s="34"/>
    </row>
    <row r="414" spans="1:57" ht="30" customHeight="1" x14ac:dyDescent="0.2">
      <c r="A414" s="59">
        <v>398</v>
      </c>
      <c r="B414" s="60">
        <f>'STUDENT NAMELIST'!B402</f>
        <v>211423243156</v>
      </c>
      <c r="C414" s="60" t="str">
        <f>'STUDENT NAMELIST'!C402</f>
        <v>2023PEC AI 498</v>
      </c>
      <c r="D414" s="61" t="str">
        <f>'STUDENT NAMELIST'!D402</f>
        <v>HEMKUMAR A</v>
      </c>
      <c r="E414" s="62">
        <v>2</v>
      </c>
      <c r="F414" s="62">
        <v>0</v>
      </c>
      <c r="G414" s="62">
        <v>1</v>
      </c>
      <c r="H414" s="62">
        <v>1</v>
      </c>
      <c r="I414" s="62">
        <v>0</v>
      </c>
      <c r="J414" s="62">
        <v>0</v>
      </c>
      <c r="K414" s="62">
        <v>2</v>
      </c>
      <c r="L414" s="62">
        <v>0</v>
      </c>
      <c r="M414" s="62">
        <v>2</v>
      </c>
      <c r="N414" s="62">
        <v>1</v>
      </c>
      <c r="O414" s="68">
        <v>14</v>
      </c>
      <c r="P414" s="62"/>
      <c r="Q414" s="62">
        <v>14</v>
      </c>
      <c r="R414" s="62"/>
      <c r="S414" s="62">
        <v>14</v>
      </c>
      <c r="T414" s="62"/>
      <c r="U414" s="62">
        <v>14</v>
      </c>
      <c r="V414" s="62"/>
      <c r="W414" s="62">
        <v>14</v>
      </c>
      <c r="X414" s="62"/>
      <c r="Y414" s="62"/>
      <c r="Z414" s="62"/>
      <c r="AA414" s="67">
        <f t="shared" si="269"/>
        <v>79</v>
      </c>
      <c r="AB414" s="64">
        <f t="shared" ref="AB414:AC414" si="420">SUMIF($E$14:$N$14,"CO1",E414:N414)+IF(O414&gt;=0,SUMPRODUCT(($O$14:$Z$14="CO1")*(O414:Z414)*MOD(COLUMN($O$14:$Z$14)-COLUMN($O$14)+1,2))+SUMPRODUCT(($P$14:$Z$14="CO1")*(P414:Z414)*MOD(COLUMN($P$14:$Z$14)-COLUMN($P$14)+1,2)))</f>
        <v>32</v>
      </c>
      <c r="AC414" s="64">
        <f t="shared" si="420"/>
        <v>30</v>
      </c>
      <c r="AD414" s="64">
        <f t="shared" si="271"/>
        <v>17</v>
      </c>
      <c r="AE414" s="64">
        <f t="shared" si="272"/>
        <v>0</v>
      </c>
      <c r="AF414" s="64">
        <f t="shared" si="286"/>
        <v>0</v>
      </c>
      <c r="AG414" s="64">
        <f t="shared" si="273"/>
        <v>0</v>
      </c>
      <c r="AH414" s="44">
        <f t="shared" si="274"/>
        <v>79</v>
      </c>
      <c r="AI414" s="65">
        <f t="shared" si="277"/>
        <v>80</v>
      </c>
      <c r="AJ414" s="65">
        <f t="shared" si="278"/>
        <v>75</v>
      </c>
      <c r="AK414" s="65">
        <f t="shared" si="275"/>
        <v>85</v>
      </c>
      <c r="AL414" s="65"/>
      <c r="AM414" s="65"/>
      <c r="AN414" s="65"/>
      <c r="AO414" s="40"/>
      <c r="AP414" s="40"/>
      <c r="AQ414" s="40"/>
      <c r="AR414" s="34"/>
      <c r="AS414" s="34"/>
      <c r="AT414" s="34"/>
      <c r="AU414" s="34"/>
      <c r="AV414" s="34"/>
      <c r="AW414" s="34"/>
      <c r="AX414" s="34"/>
      <c r="AY414" s="34"/>
      <c r="AZ414" s="34"/>
      <c r="BA414" s="34"/>
      <c r="BB414" s="34"/>
      <c r="BC414" s="34"/>
      <c r="BD414" s="34"/>
      <c r="BE414" s="34"/>
    </row>
    <row r="415" spans="1:57" ht="30" customHeight="1" x14ac:dyDescent="0.2">
      <c r="A415" s="59">
        <v>399</v>
      </c>
      <c r="B415" s="60">
        <f>'STUDENT NAMELIST'!B403</f>
        <v>211423243153</v>
      </c>
      <c r="C415" s="60" t="str">
        <f>'STUDENT NAMELIST'!C403</f>
        <v>2023PEC AI 499</v>
      </c>
      <c r="D415" s="61" t="str">
        <f>'STUDENT NAMELIST'!D403</f>
        <v>HEMAND KUMAR V</v>
      </c>
      <c r="E415" s="62">
        <v>1</v>
      </c>
      <c r="F415" s="62">
        <v>0</v>
      </c>
      <c r="G415" s="62">
        <v>0</v>
      </c>
      <c r="H415" s="62">
        <v>2</v>
      </c>
      <c r="I415" s="62">
        <v>1</v>
      </c>
      <c r="J415" s="62">
        <v>2</v>
      </c>
      <c r="K415" s="62">
        <v>0</v>
      </c>
      <c r="L415" s="62">
        <v>2</v>
      </c>
      <c r="M415" s="62">
        <v>2</v>
      </c>
      <c r="N415" s="62">
        <v>2</v>
      </c>
      <c r="O415" s="66">
        <v>16</v>
      </c>
      <c r="P415" s="66">
        <v>0</v>
      </c>
      <c r="Q415" s="66">
        <v>0</v>
      </c>
      <c r="R415" s="66">
        <v>16</v>
      </c>
      <c r="S415" s="66">
        <v>14</v>
      </c>
      <c r="T415" s="66">
        <v>0</v>
      </c>
      <c r="U415" s="66">
        <v>16</v>
      </c>
      <c r="V415" s="66">
        <v>0</v>
      </c>
      <c r="W415" s="66">
        <v>0</v>
      </c>
      <c r="X415" s="66">
        <v>13</v>
      </c>
      <c r="Y415" s="62"/>
      <c r="Z415" s="62"/>
      <c r="AA415" s="67">
        <f t="shared" si="269"/>
        <v>87</v>
      </c>
      <c r="AB415" s="64">
        <f t="shared" ref="AB415:AC415" si="421">SUMIF($E$14:$N$14,"CO1",E415:N415)+IF(O415&gt;=0,SUMPRODUCT(($O$14:$Z$14="CO1")*(O415:Z415)*MOD(COLUMN($O$14:$Z$14)-COLUMN($O$14)+1,2))+SUMPRODUCT(($P$14:$Z$14="CO1")*(P415:Z415)*MOD(COLUMN($P$14:$Z$14)-COLUMN($P$14)+1,2)))</f>
        <v>35</v>
      </c>
      <c r="AC415" s="64">
        <f t="shared" si="421"/>
        <v>33</v>
      </c>
      <c r="AD415" s="64">
        <f t="shared" si="271"/>
        <v>17</v>
      </c>
      <c r="AE415" s="64">
        <f t="shared" si="272"/>
        <v>0</v>
      </c>
      <c r="AF415" s="64">
        <f t="shared" si="286"/>
        <v>0</v>
      </c>
      <c r="AG415" s="64">
        <f t="shared" si="273"/>
        <v>0</v>
      </c>
      <c r="AH415" s="44">
        <f t="shared" si="274"/>
        <v>85</v>
      </c>
      <c r="AI415" s="65">
        <f t="shared" si="277"/>
        <v>87.5</v>
      </c>
      <c r="AJ415" s="65">
        <f t="shared" si="278"/>
        <v>82.5</v>
      </c>
      <c r="AK415" s="65">
        <f t="shared" si="275"/>
        <v>85</v>
      </c>
      <c r="AL415" s="65"/>
      <c r="AM415" s="65"/>
      <c r="AN415" s="65"/>
      <c r="AO415" s="40"/>
      <c r="AP415" s="40"/>
      <c r="AQ415" s="40"/>
      <c r="AR415" s="34"/>
      <c r="AS415" s="34"/>
      <c r="AT415" s="34"/>
      <c r="AU415" s="34"/>
      <c r="AV415" s="34"/>
      <c r="AW415" s="34"/>
      <c r="AX415" s="34"/>
      <c r="AY415" s="34"/>
      <c r="AZ415" s="34"/>
      <c r="BA415" s="34"/>
      <c r="BB415" s="34"/>
      <c r="BC415" s="34"/>
      <c r="BD415" s="34"/>
      <c r="BE415" s="34"/>
    </row>
    <row r="416" spans="1:57" ht="30" customHeight="1" x14ac:dyDescent="0.2">
      <c r="A416" s="59">
        <v>400</v>
      </c>
      <c r="B416" s="60">
        <f>'STUDENT NAMELIST'!B404</f>
        <v>211423243154</v>
      </c>
      <c r="C416" s="60" t="str">
        <f>'STUDENT NAMELIST'!C404</f>
        <v>2023PEC AI 500</v>
      </c>
      <c r="D416" s="61" t="str">
        <f>'STUDENT NAMELIST'!D404</f>
        <v>HEMANTH S</v>
      </c>
      <c r="E416" s="62">
        <v>2</v>
      </c>
      <c r="F416" s="62">
        <v>1</v>
      </c>
      <c r="G416" s="62">
        <v>1</v>
      </c>
      <c r="H416" s="62">
        <v>0</v>
      </c>
      <c r="I416" s="62">
        <v>2</v>
      </c>
      <c r="J416" s="62">
        <v>1</v>
      </c>
      <c r="K416" s="62">
        <v>1</v>
      </c>
      <c r="L416" s="62">
        <v>2</v>
      </c>
      <c r="M416" s="62">
        <v>1</v>
      </c>
      <c r="N416" s="62">
        <v>0</v>
      </c>
      <c r="O416" s="68">
        <v>14</v>
      </c>
      <c r="P416" s="62"/>
      <c r="Q416" s="62">
        <v>14</v>
      </c>
      <c r="R416" s="62"/>
      <c r="S416" s="62">
        <v>14</v>
      </c>
      <c r="T416" s="62"/>
      <c r="U416" s="62">
        <v>14</v>
      </c>
      <c r="V416" s="62"/>
      <c r="W416" s="62">
        <v>14</v>
      </c>
      <c r="X416" s="62"/>
      <c r="Y416" s="62"/>
      <c r="Z416" s="62"/>
      <c r="AA416" s="67">
        <f t="shared" si="269"/>
        <v>81</v>
      </c>
      <c r="AB416" s="64">
        <f t="shared" ref="AB416:AC416" si="422">SUMIF($E$14:$N$14,"CO1",E416:N416)+IF(O416&gt;=0,SUMPRODUCT(($O$14:$Z$14="CO1")*(O416:Z416)*MOD(COLUMN($O$14:$Z$14)-COLUMN($O$14)+1,2))+SUMPRODUCT(($P$14:$Z$14="CO1")*(P416:Z416)*MOD(COLUMN($P$14:$Z$14)-COLUMN($P$14)+1,2)))</f>
        <v>32</v>
      </c>
      <c r="AC416" s="64">
        <f t="shared" si="422"/>
        <v>32</v>
      </c>
      <c r="AD416" s="64">
        <f t="shared" si="271"/>
        <v>15</v>
      </c>
      <c r="AE416" s="64">
        <f t="shared" si="272"/>
        <v>0</v>
      </c>
      <c r="AF416" s="64">
        <f t="shared" si="286"/>
        <v>0</v>
      </c>
      <c r="AG416" s="64">
        <f t="shared" si="273"/>
        <v>0</v>
      </c>
      <c r="AH416" s="44">
        <f t="shared" si="274"/>
        <v>79</v>
      </c>
      <c r="AI416" s="65">
        <f t="shared" si="277"/>
        <v>80</v>
      </c>
      <c r="AJ416" s="65">
        <f t="shared" si="278"/>
        <v>80</v>
      </c>
      <c r="AK416" s="65">
        <f t="shared" si="275"/>
        <v>75</v>
      </c>
      <c r="AL416" s="65"/>
      <c r="AM416" s="65"/>
      <c r="AN416" s="65"/>
      <c r="AO416" s="40"/>
      <c r="AP416" s="40"/>
      <c r="AQ416" s="40"/>
      <c r="AR416" s="34"/>
      <c r="AS416" s="34"/>
      <c r="AT416" s="34"/>
      <c r="AU416" s="34"/>
      <c r="AV416" s="34"/>
      <c r="AW416" s="34"/>
      <c r="AX416" s="34"/>
      <c r="AY416" s="34"/>
      <c r="AZ416" s="34"/>
      <c r="BA416" s="34"/>
      <c r="BB416" s="34"/>
      <c r="BC416" s="34"/>
      <c r="BD416" s="34"/>
      <c r="BE416" s="34"/>
    </row>
    <row r="417" spans="1:57" ht="30" customHeight="1" x14ac:dyDescent="0.2">
      <c r="A417" s="59">
        <v>401</v>
      </c>
      <c r="B417" s="60">
        <f>'STUDENT NAMELIST'!B405</f>
        <v>211423243158</v>
      </c>
      <c r="C417" s="60" t="str">
        <f>'STUDENT NAMELIST'!C405</f>
        <v>2023PEC AI 501</v>
      </c>
      <c r="D417" s="61" t="str">
        <f>'STUDENT NAMELIST'!D405</f>
        <v>HIBBAN RASHID</v>
      </c>
      <c r="E417" s="62">
        <v>0</v>
      </c>
      <c r="F417" s="62">
        <v>0</v>
      </c>
      <c r="G417" s="62">
        <v>2</v>
      </c>
      <c r="H417" s="62">
        <v>1</v>
      </c>
      <c r="I417" s="62">
        <v>2</v>
      </c>
      <c r="J417" s="62">
        <v>0</v>
      </c>
      <c r="K417" s="62">
        <v>1</v>
      </c>
      <c r="L417" s="62">
        <v>0</v>
      </c>
      <c r="M417" s="62">
        <v>1</v>
      </c>
      <c r="N417" s="62">
        <v>0</v>
      </c>
      <c r="O417" s="66">
        <v>16</v>
      </c>
      <c r="P417" s="66">
        <v>0</v>
      </c>
      <c r="Q417" s="66">
        <v>0</v>
      </c>
      <c r="R417" s="66">
        <v>16</v>
      </c>
      <c r="S417" s="66">
        <v>14</v>
      </c>
      <c r="T417" s="66">
        <v>0</v>
      </c>
      <c r="U417" s="66">
        <v>16</v>
      </c>
      <c r="V417" s="66">
        <v>0</v>
      </c>
      <c r="W417" s="66">
        <v>0</v>
      </c>
      <c r="X417" s="66">
        <v>13</v>
      </c>
      <c r="Y417" s="62"/>
      <c r="Z417" s="62"/>
      <c r="AA417" s="67">
        <f t="shared" si="269"/>
        <v>82</v>
      </c>
      <c r="AB417" s="64">
        <f t="shared" ref="AB417:AC417" si="423">SUMIF($E$14:$N$14,"CO1",E417:N417)+IF(O417&gt;=0,SUMPRODUCT(($O$14:$Z$14="CO1")*(O417:Z417)*MOD(COLUMN($O$14:$Z$14)-COLUMN($O$14)+1,2))+SUMPRODUCT(($P$14:$Z$14="CO1")*(P417:Z417)*MOD(COLUMN($P$14:$Z$14)-COLUMN($P$14)+1,2)))</f>
        <v>35</v>
      </c>
      <c r="AC417" s="64">
        <f t="shared" si="423"/>
        <v>35</v>
      </c>
      <c r="AD417" s="64">
        <f t="shared" si="271"/>
        <v>14</v>
      </c>
      <c r="AE417" s="64">
        <f t="shared" si="272"/>
        <v>0</v>
      </c>
      <c r="AF417" s="64">
        <f t="shared" si="286"/>
        <v>0</v>
      </c>
      <c r="AG417" s="64">
        <f t="shared" si="273"/>
        <v>0</v>
      </c>
      <c r="AH417" s="44">
        <f t="shared" si="274"/>
        <v>84</v>
      </c>
      <c r="AI417" s="65">
        <f t="shared" si="277"/>
        <v>87.5</v>
      </c>
      <c r="AJ417" s="65">
        <f t="shared" si="278"/>
        <v>87.5</v>
      </c>
      <c r="AK417" s="65">
        <f t="shared" si="275"/>
        <v>70</v>
      </c>
      <c r="AL417" s="65"/>
      <c r="AM417" s="65"/>
      <c r="AN417" s="65"/>
      <c r="AO417" s="40"/>
      <c r="AP417" s="40"/>
      <c r="AQ417" s="40"/>
      <c r="AR417" s="34"/>
      <c r="AS417" s="34"/>
      <c r="AT417" s="34"/>
      <c r="AU417" s="34"/>
      <c r="AV417" s="34"/>
      <c r="AW417" s="34"/>
      <c r="AX417" s="34"/>
      <c r="AY417" s="34"/>
      <c r="AZ417" s="34"/>
      <c r="BA417" s="34"/>
      <c r="BB417" s="34"/>
      <c r="BC417" s="34"/>
      <c r="BD417" s="34"/>
      <c r="BE417" s="34"/>
    </row>
    <row r="418" spans="1:57" ht="30" customHeight="1" x14ac:dyDescent="0.2">
      <c r="A418" s="59">
        <v>402</v>
      </c>
      <c r="B418" s="60">
        <f>'STUDENT NAMELIST'!B406</f>
        <v>211423243159</v>
      </c>
      <c r="C418" s="60" t="str">
        <f>'STUDENT NAMELIST'!C406</f>
        <v>2023PEC AI 502</v>
      </c>
      <c r="D418" s="61" t="str">
        <f>'STUDENT NAMELIST'!D406</f>
        <v>HIRTHIK KANNAN S</v>
      </c>
      <c r="E418" s="62">
        <v>2</v>
      </c>
      <c r="F418" s="62">
        <v>2</v>
      </c>
      <c r="G418" s="62">
        <v>2</v>
      </c>
      <c r="H418" s="62">
        <v>2</v>
      </c>
      <c r="I418" s="62">
        <v>1</v>
      </c>
      <c r="J418" s="62">
        <v>1</v>
      </c>
      <c r="K418" s="62">
        <v>0</v>
      </c>
      <c r="L418" s="62">
        <v>0</v>
      </c>
      <c r="M418" s="62">
        <v>0</v>
      </c>
      <c r="N418" s="62">
        <v>0</v>
      </c>
      <c r="O418" s="68">
        <v>14</v>
      </c>
      <c r="P418" s="62"/>
      <c r="Q418" s="62">
        <v>14</v>
      </c>
      <c r="R418" s="62"/>
      <c r="S418" s="62">
        <v>14</v>
      </c>
      <c r="T418" s="62"/>
      <c r="U418" s="62">
        <v>14</v>
      </c>
      <c r="V418" s="62"/>
      <c r="W418" s="62">
        <v>14</v>
      </c>
      <c r="X418" s="62"/>
      <c r="Y418" s="62"/>
      <c r="Z418" s="62"/>
      <c r="AA418" s="67">
        <f t="shared" si="269"/>
        <v>80</v>
      </c>
      <c r="AB418" s="64">
        <f t="shared" ref="AB418:AC418" si="424">SUMIF($E$14:$N$14,"CO1",E418:N418)+IF(O418&gt;=0,SUMPRODUCT(($O$14:$Z$14="CO1")*(O418:Z418)*MOD(COLUMN($O$14:$Z$14)-COLUMN($O$14)+1,2))+SUMPRODUCT(($P$14:$Z$14="CO1")*(P418:Z418)*MOD(COLUMN($P$14:$Z$14)-COLUMN($P$14)+1,2)))</f>
        <v>36</v>
      </c>
      <c r="AC418" s="64">
        <f t="shared" si="424"/>
        <v>35</v>
      </c>
      <c r="AD418" s="64">
        <f t="shared" si="271"/>
        <v>14</v>
      </c>
      <c r="AE418" s="64">
        <f t="shared" si="272"/>
        <v>0</v>
      </c>
      <c r="AF418" s="64">
        <f t="shared" si="286"/>
        <v>0</v>
      </c>
      <c r="AG418" s="64">
        <f t="shared" si="273"/>
        <v>0</v>
      </c>
      <c r="AH418" s="44">
        <f t="shared" si="274"/>
        <v>85</v>
      </c>
      <c r="AI418" s="65">
        <f t="shared" si="277"/>
        <v>90</v>
      </c>
      <c r="AJ418" s="65">
        <f t="shared" si="278"/>
        <v>87.5</v>
      </c>
      <c r="AK418" s="65">
        <f t="shared" si="275"/>
        <v>70</v>
      </c>
      <c r="AL418" s="65"/>
      <c r="AM418" s="65"/>
      <c r="AN418" s="65"/>
      <c r="AO418" s="40"/>
      <c r="AP418" s="40"/>
      <c r="AQ418" s="40"/>
      <c r="AR418" s="34"/>
      <c r="AS418" s="34"/>
      <c r="AT418" s="34"/>
      <c r="AU418" s="34"/>
      <c r="AV418" s="34"/>
      <c r="AW418" s="34"/>
      <c r="AX418" s="34"/>
      <c r="AY418" s="34"/>
      <c r="AZ418" s="34"/>
      <c r="BA418" s="34"/>
      <c r="BB418" s="34"/>
      <c r="BC418" s="34"/>
      <c r="BD418" s="34"/>
      <c r="BE418" s="34"/>
    </row>
    <row r="419" spans="1:57" ht="30" customHeight="1" x14ac:dyDescent="0.2">
      <c r="A419" s="59">
        <v>403</v>
      </c>
      <c r="B419" s="60">
        <f>'STUDENT NAMELIST'!B407</f>
        <v>211423243160</v>
      </c>
      <c r="C419" s="60" t="str">
        <f>'STUDENT NAMELIST'!C407</f>
        <v>2023PEC AI 503</v>
      </c>
      <c r="D419" s="61" t="str">
        <f>'STUDENT NAMELIST'!D407</f>
        <v>HITESHWAR K</v>
      </c>
      <c r="E419" s="62">
        <v>2</v>
      </c>
      <c r="F419" s="62">
        <v>1</v>
      </c>
      <c r="G419" s="62">
        <v>2</v>
      </c>
      <c r="H419" s="62">
        <v>1</v>
      </c>
      <c r="I419" s="62">
        <v>1</v>
      </c>
      <c r="J419" s="62">
        <v>0</v>
      </c>
      <c r="K419" s="62">
        <v>0</v>
      </c>
      <c r="L419" s="62">
        <v>2</v>
      </c>
      <c r="M419" s="62">
        <v>0</v>
      </c>
      <c r="N419" s="62">
        <v>2</v>
      </c>
      <c r="O419" s="68">
        <v>14</v>
      </c>
      <c r="P419" s="62"/>
      <c r="Q419" s="62">
        <v>14</v>
      </c>
      <c r="R419" s="62"/>
      <c r="S419" s="62">
        <v>14</v>
      </c>
      <c r="T419" s="62"/>
      <c r="U419" s="62">
        <v>14</v>
      </c>
      <c r="V419" s="62"/>
      <c r="W419" s="62">
        <v>14</v>
      </c>
      <c r="X419" s="62"/>
      <c r="Y419" s="62"/>
      <c r="Z419" s="62"/>
      <c r="AA419" s="67">
        <f t="shared" si="269"/>
        <v>81</v>
      </c>
      <c r="AB419" s="64">
        <f t="shared" ref="AB419:AC419" si="425">SUMIF($E$14:$N$14,"CO1",E419:N419)+IF(O419&gt;=0,SUMPRODUCT(($O$14:$Z$14="CO1")*(O419:Z419)*MOD(COLUMN($O$14:$Z$14)-COLUMN($O$14)+1,2))+SUMPRODUCT(($P$14:$Z$14="CO1")*(P419:Z419)*MOD(COLUMN($P$14:$Z$14)-COLUMN($P$14)+1,2)))</f>
        <v>34</v>
      </c>
      <c r="AC419" s="64">
        <f t="shared" si="425"/>
        <v>33</v>
      </c>
      <c r="AD419" s="64">
        <f t="shared" si="271"/>
        <v>16</v>
      </c>
      <c r="AE419" s="64">
        <f t="shared" si="272"/>
        <v>0</v>
      </c>
      <c r="AF419" s="64">
        <f t="shared" si="286"/>
        <v>0</v>
      </c>
      <c r="AG419" s="64">
        <f t="shared" si="273"/>
        <v>0</v>
      </c>
      <c r="AH419" s="44">
        <f t="shared" si="274"/>
        <v>83</v>
      </c>
      <c r="AI419" s="65">
        <f t="shared" si="277"/>
        <v>85</v>
      </c>
      <c r="AJ419" s="65">
        <f t="shared" si="278"/>
        <v>82.5</v>
      </c>
      <c r="AK419" s="65">
        <f t="shared" si="275"/>
        <v>80</v>
      </c>
      <c r="AL419" s="65"/>
      <c r="AM419" s="65"/>
      <c r="AN419" s="65"/>
      <c r="AO419" s="40"/>
      <c r="AP419" s="40"/>
      <c r="AQ419" s="40"/>
      <c r="AR419" s="34"/>
      <c r="AS419" s="34"/>
      <c r="AT419" s="34"/>
      <c r="AU419" s="34"/>
      <c r="AV419" s="34"/>
      <c r="AW419" s="34"/>
      <c r="AX419" s="34"/>
      <c r="AY419" s="34"/>
      <c r="AZ419" s="34"/>
      <c r="BA419" s="34"/>
      <c r="BB419" s="34"/>
      <c r="BC419" s="34"/>
      <c r="BD419" s="34"/>
      <c r="BE419" s="34"/>
    </row>
    <row r="420" spans="1:57" ht="30" customHeight="1" x14ac:dyDescent="0.2">
      <c r="A420" s="59">
        <v>404</v>
      </c>
      <c r="B420" s="60">
        <f>'STUDENT NAMELIST'!B408</f>
        <v>211423243162</v>
      </c>
      <c r="C420" s="60" t="str">
        <f>'STUDENT NAMELIST'!C408</f>
        <v>2023PEC AI 504</v>
      </c>
      <c r="D420" s="61" t="str">
        <f>'STUDENT NAMELIST'!D408</f>
        <v>INBA R</v>
      </c>
      <c r="E420" s="62">
        <v>2</v>
      </c>
      <c r="F420" s="62">
        <v>1</v>
      </c>
      <c r="G420" s="62">
        <v>0</v>
      </c>
      <c r="H420" s="62">
        <v>1</v>
      </c>
      <c r="I420" s="62">
        <v>0</v>
      </c>
      <c r="J420" s="62">
        <v>2</v>
      </c>
      <c r="K420" s="62">
        <v>0</v>
      </c>
      <c r="L420" s="62">
        <v>1</v>
      </c>
      <c r="M420" s="62">
        <v>2</v>
      </c>
      <c r="N420" s="62">
        <v>2</v>
      </c>
      <c r="O420" s="68">
        <v>12</v>
      </c>
      <c r="P420" s="62"/>
      <c r="Q420" s="62">
        <v>12</v>
      </c>
      <c r="R420" s="62"/>
      <c r="S420" s="62">
        <v>14</v>
      </c>
      <c r="T420" s="62"/>
      <c r="U420" s="62">
        <v>15</v>
      </c>
      <c r="V420" s="62"/>
      <c r="W420" s="62">
        <v>16</v>
      </c>
      <c r="X420" s="62"/>
      <c r="Y420" s="62"/>
      <c r="Z420" s="62"/>
      <c r="AA420" s="67">
        <f t="shared" si="269"/>
        <v>80</v>
      </c>
      <c r="AB420" s="64">
        <f t="shared" ref="AB420:AC420" si="426">SUMIF($E$14:$N$14,"CO1",E420:N420)+IF(O420&gt;=0,SUMPRODUCT(($O$14:$Z$14="CO1")*(O420:Z420)*MOD(COLUMN($O$14:$Z$14)-COLUMN($O$14)+1,2))+SUMPRODUCT(($P$14:$Z$14="CO1")*(P420:Z420)*MOD(COLUMN($P$14:$Z$14)-COLUMN($P$14)+1,2)))</f>
        <v>28</v>
      </c>
      <c r="AC420" s="64">
        <f t="shared" si="426"/>
        <v>28</v>
      </c>
      <c r="AD420" s="64">
        <f t="shared" si="271"/>
        <v>20</v>
      </c>
      <c r="AE420" s="64">
        <f t="shared" si="272"/>
        <v>0</v>
      </c>
      <c r="AF420" s="64">
        <f t="shared" si="286"/>
        <v>0</v>
      </c>
      <c r="AG420" s="64">
        <f t="shared" si="273"/>
        <v>0</v>
      </c>
      <c r="AH420" s="44">
        <f t="shared" si="274"/>
        <v>76</v>
      </c>
      <c r="AI420" s="65">
        <f t="shared" si="277"/>
        <v>70</v>
      </c>
      <c r="AJ420" s="65">
        <f t="shared" si="278"/>
        <v>70</v>
      </c>
      <c r="AK420" s="65">
        <f t="shared" si="275"/>
        <v>100</v>
      </c>
      <c r="AL420" s="65"/>
      <c r="AM420" s="65"/>
      <c r="AN420" s="65"/>
      <c r="AO420" s="40"/>
      <c r="AP420" s="40"/>
      <c r="AQ420" s="40"/>
      <c r="AR420" s="34"/>
      <c r="AS420" s="34"/>
      <c r="AT420" s="34"/>
      <c r="AU420" s="34"/>
      <c r="AV420" s="34"/>
      <c r="AW420" s="34"/>
      <c r="AX420" s="34"/>
      <c r="AY420" s="34"/>
      <c r="AZ420" s="34"/>
      <c r="BA420" s="34"/>
      <c r="BB420" s="34"/>
      <c r="BC420" s="34"/>
      <c r="BD420" s="34"/>
      <c r="BE420" s="34"/>
    </row>
    <row r="421" spans="1:57" ht="30" customHeight="1" x14ac:dyDescent="0.2">
      <c r="A421" s="59">
        <v>405</v>
      </c>
      <c r="B421" s="60">
        <f>'STUDENT NAMELIST'!B409</f>
        <v>211423243163</v>
      </c>
      <c r="C421" s="60" t="str">
        <f>'STUDENT NAMELIST'!C409</f>
        <v>2023PEC AI 505</v>
      </c>
      <c r="D421" s="61" t="str">
        <f>'STUDENT NAMELIST'!D409</f>
        <v>INFANT JASON G A</v>
      </c>
      <c r="E421" s="62">
        <v>1</v>
      </c>
      <c r="F421" s="62">
        <v>2</v>
      </c>
      <c r="G421" s="62">
        <v>2</v>
      </c>
      <c r="H421" s="62">
        <v>0</v>
      </c>
      <c r="I421" s="62">
        <v>1</v>
      </c>
      <c r="J421" s="62">
        <v>2</v>
      </c>
      <c r="K421" s="62">
        <v>0</v>
      </c>
      <c r="L421" s="62">
        <v>0</v>
      </c>
      <c r="M421" s="62">
        <v>1</v>
      </c>
      <c r="N421" s="62">
        <v>1</v>
      </c>
      <c r="O421" s="66">
        <v>16</v>
      </c>
      <c r="P421" s="66">
        <v>0</v>
      </c>
      <c r="Q421" s="66">
        <v>0</v>
      </c>
      <c r="R421" s="66">
        <v>16</v>
      </c>
      <c r="S421" s="66">
        <v>14</v>
      </c>
      <c r="T421" s="66">
        <v>0</v>
      </c>
      <c r="U421" s="66">
        <v>16</v>
      </c>
      <c r="V421" s="66">
        <v>0</v>
      </c>
      <c r="W421" s="66">
        <v>0</v>
      </c>
      <c r="X421" s="66">
        <v>13</v>
      </c>
      <c r="Y421" s="62"/>
      <c r="Z421" s="62"/>
      <c r="AA421" s="67">
        <f t="shared" si="269"/>
        <v>85</v>
      </c>
      <c r="AB421" s="64">
        <f t="shared" ref="AB421:AC421" si="427">SUMIF($E$14:$N$14,"CO1",E421:N421)+IF(O421&gt;=0,SUMPRODUCT(($O$14:$Z$14="CO1")*(O421:Z421)*MOD(COLUMN($O$14:$Z$14)-COLUMN($O$14)+1,2))+SUMPRODUCT(($P$14:$Z$14="CO1")*(P421:Z421)*MOD(COLUMN($P$14:$Z$14)-COLUMN($P$14)+1,2)))</f>
        <v>37</v>
      </c>
      <c r="AC421" s="64">
        <f t="shared" si="427"/>
        <v>35</v>
      </c>
      <c r="AD421" s="64">
        <f t="shared" si="271"/>
        <v>15</v>
      </c>
      <c r="AE421" s="64">
        <f t="shared" si="272"/>
        <v>0</v>
      </c>
      <c r="AF421" s="64">
        <f t="shared" si="286"/>
        <v>0</v>
      </c>
      <c r="AG421" s="64">
        <f t="shared" si="273"/>
        <v>0</v>
      </c>
      <c r="AH421" s="44">
        <f t="shared" si="274"/>
        <v>87</v>
      </c>
      <c r="AI421" s="65">
        <f t="shared" si="277"/>
        <v>92.5</v>
      </c>
      <c r="AJ421" s="65">
        <f t="shared" si="278"/>
        <v>87.5</v>
      </c>
      <c r="AK421" s="65">
        <f t="shared" si="275"/>
        <v>75</v>
      </c>
      <c r="AL421" s="65"/>
      <c r="AM421" s="65"/>
      <c r="AN421" s="65"/>
      <c r="AO421" s="40"/>
      <c r="AP421" s="40"/>
      <c r="AQ421" s="40"/>
      <c r="AR421" s="34"/>
      <c r="AS421" s="34"/>
      <c r="AT421" s="34"/>
      <c r="AU421" s="34"/>
      <c r="AV421" s="34"/>
      <c r="AW421" s="34"/>
      <c r="AX421" s="34"/>
      <c r="AY421" s="34"/>
      <c r="AZ421" s="34"/>
      <c r="BA421" s="34"/>
      <c r="BB421" s="34"/>
      <c r="BC421" s="34"/>
      <c r="BD421" s="34"/>
      <c r="BE421" s="34"/>
    </row>
    <row r="422" spans="1:57" ht="30" customHeight="1" x14ac:dyDescent="0.2">
      <c r="A422" s="59">
        <v>406</v>
      </c>
      <c r="B422" s="60">
        <f>'STUDENT NAMELIST'!B410</f>
        <v>211423243166</v>
      </c>
      <c r="C422" s="60" t="str">
        <f>'STUDENT NAMELIST'!C410</f>
        <v>2023PEC AI 506</v>
      </c>
      <c r="D422" s="61" t="str">
        <f>'STUDENT NAMELIST'!D410</f>
        <v>IRFAN MARICHAMY</v>
      </c>
      <c r="E422" s="62">
        <v>2</v>
      </c>
      <c r="F422" s="62">
        <v>2</v>
      </c>
      <c r="G422" s="62">
        <v>2</v>
      </c>
      <c r="H422" s="62">
        <v>1</v>
      </c>
      <c r="I422" s="62">
        <v>0</v>
      </c>
      <c r="J422" s="62">
        <v>0</v>
      </c>
      <c r="K422" s="62">
        <v>1</v>
      </c>
      <c r="L422" s="62">
        <v>2</v>
      </c>
      <c r="M422" s="62">
        <v>0</v>
      </c>
      <c r="N422" s="62">
        <v>0</v>
      </c>
      <c r="O422" s="68"/>
      <c r="P422" s="62">
        <v>11</v>
      </c>
      <c r="Q422" s="62"/>
      <c r="R422" s="62">
        <v>14</v>
      </c>
      <c r="S422" s="62"/>
      <c r="T422" s="62">
        <v>14</v>
      </c>
      <c r="U422" s="62"/>
      <c r="V422" s="62">
        <v>16</v>
      </c>
      <c r="W422" s="62">
        <v>14</v>
      </c>
      <c r="X422" s="62"/>
      <c r="Y422" s="62"/>
      <c r="Z422" s="62"/>
      <c r="AA422" s="67">
        <f t="shared" si="269"/>
        <v>79</v>
      </c>
      <c r="AB422" s="64">
        <f t="shared" ref="AB422:AC422" si="428">SUMIF($E$14:$N$14,"CO1",E422:N422)+IF(O422&gt;=0,SUMPRODUCT(($O$14:$Z$14="CO1")*(O422:Z422)*MOD(COLUMN($O$14:$Z$14)-COLUMN($O$14)+1,2))+SUMPRODUCT(($P$14:$Z$14="CO1")*(P422:Z422)*MOD(COLUMN($P$14:$Z$14)-COLUMN($P$14)+1,2)))</f>
        <v>32</v>
      </c>
      <c r="AC422" s="64">
        <f t="shared" si="428"/>
        <v>30</v>
      </c>
      <c r="AD422" s="64">
        <f t="shared" si="271"/>
        <v>14</v>
      </c>
      <c r="AE422" s="64">
        <f t="shared" si="272"/>
        <v>0</v>
      </c>
      <c r="AF422" s="64">
        <f t="shared" si="286"/>
        <v>0</v>
      </c>
      <c r="AG422" s="64">
        <f t="shared" si="273"/>
        <v>0</v>
      </c>
      <c r="AH422" s="44">
        <f t="shared" si="274"/>
        <v>76</v>
      </c>
      <c r="AI422" s="65">
        <f t="shared" si="277"/>
        <v>80</v>
      </c>
      <c r="AJ422" s="65">
        <f t="shared" si="278"/>
        <v>75</v>
      </c>
      <c r="AK422" s="65">
        <f t="shared" si="275"/>
        <v>70</v>
      </c>
      <c r="AL422" s="65"/>
      <c r="AM422" s="65"/>
      <c r="AN422" s="65"/>
      <c r="AO422" s="40"/>
      <c r="AP422" s="40"/>
      <c r="AQ422" s="40"/>
      <c r="AR422" s="34"/>
      <c r="AS422" s="34"/>
      <c r="AT422" s="34"/>
      <c r="AU422" s="34"/>
      <c r="AV422" s="34"/>
      <c r="AW422" s="34"/>
      <c r="AX422" s="34"/>
      <c r="AY422" s="34"/>
      <c r="AZ422" s="34"/>
      <c r="BA422" s="34"/>
      <c r="BB422" s="34"/>
      <c r="BC422" s="34"/>
      <c r="BD422" s="34"/>
      <c r="BE422" s="34"/>
    </row>
    <row r="423" spans="1:57" ht="30" customHeight="1" x14ac:dyDescent="0.2">
      <c r="A423" s="59">
        <v>408</v>
      </c>
      <c r="B423" s="60">
        <f>'STUDENT NAMELIST'!B411</f>
        <v>211423243169</v>
      </c>
      <c r="C423" s="60" t="str">
        <f>'STUDENT NAMELIST'!C411</f>
        <v>2023PEC AI 507</v>
      </c>
      <c r="D423" s="61" t="str">
        <f>'STUDENT NAMELIST'!D411</f>
        <v>JAGADHEESWARAN R</v>
      </c>
      <c r="E423" s="62">
        <v>0</v>
      </c>
      <c r="F423" s="62">
        <v>0</v>
      </c>
      <c r="G423" s="62">
        <v>1</v>
      </c>
      <c r="H423" s="62">
        <v>0</v>
      </c>
      <c r="I423" s="62">
        <v>1</v>
      </c>
      <c r="J423" s="62">
        <v>2</v>
      </c>
      <c r="K423" s="62">
        <v>1</v>
      </c>
      <c r="L423" s="62">
        <v>0</v>
      </c>
      <c r="M423" s="62">
        <v>2</v>
      </c>
      <c r="N423" s="62">
        <v>2</v>
      </c>
      <c r="O423" s="68">
        <v>15</v>
      </c>
      <c r="P423" s="62"/>
      <c r="Q423" s="62">
        <v>14</v>
      </c>
      <c r="R423" s="62"/>
      <c r="S423" s="62"/>
      <c r="T423" s="62">
        <v>16</v>
      </c>
      <c r="U423" s="62"/>
      <c r="V423" s="62">
        <v>16</v>
      </c>
      <c r="W423" s="62"/>
      <c r="X423" s="62">
        <v>16</v>
      </c>
      <c r="Y423" s="62"/>
      <c r="Z423" s="62"/>
      <c r="AA423" s="67">
        <f t="shared" si="269"/>
        <v>86</v>
      </c>
      <c r="AB423" s="64">
        <f t="shared" ref="AB423:AC423" si="429">SUMIF($E$14:$N$14,"CO1",E423:N423)+IF(O423&gt;=0,SUMPRODUCT(($O$14:$Z$14="CO1")*(O423:Z423)*MOD(COLUMN($O$14:$Z$14)-COLUMN($O$14)+1,2))+SUMPRODUCT(($P$14:$Z$14="CO1")*(P423:Z423)*MOD(COLUMN($P$14:$Z$14)-COLUMN($P$14)+1,2)))</f>
        <v>30</v>
      </c>
      <c r="AC423" s="64">
        <f t="shared" si="429"/>
        <v>16</v>
      </c>
      <c r="AD423" s="64">
        <f t="shared" si="271"/>
        <v>20</v>
      </c>
      <c r="AE423" s="64">
        <f t="shared" si="272"/>
        <v>0</v>
      </c>
      <c r="AF423" s="64">
        <f t="shared" si="286"/>
        <v>0</v>
      </c>
      <c r="AG423" s="64">
        <f t="shared" si="273"/>
        <v>0</v>
      </c>
      <c r="AH423" s="44">
        <f t="shared" si="274"/>
        <v>66</v>
      </c>
      <c r="AI423" s="65">
        <f t="shared" si="277"/>
        <v>75</v>
      </c>
      <c r="AJ423" s="65">
        <f t="shared" si="278"/>
        <v>40</v>
      </c>
      <c r="AK423" s="65">
        <f t="shared" si="275"/>
        <v>100</v>
      </c>
      <c r="AL423" s="65"/>
      <c r="AM423" s="65"/>
      <c r="AN423" s="65"/>
      <c r="AO423" s="40"/>
      <c r="AP423" s="40"/>
      <c r="AQ423" s="40"/>
      <c r="AR423" s="34"/>
      <c r="AS423" s="34"/>
      <c r="AT423" s="34"/>
      <c r="AU423" s="34"/>
      <c r="AV423" s="34"/>
      <c r="AW423" s="34"/>
      <c r="AX423" s="34"/>
      <c r="AY423" s="34"/>
      <c r="AZ423" s="34"/>
      <c r="BA423" s="34"/>
      <c r="BB423" s="34"/>
      <c r="BC423" s="34"/>
      <c r="BD423" s="34"/>
      <c r="BE423" s="34"/>
    </row>
    <row r="424" spans="1:57" ht="30" customHeight="1" x14ac:dyDescent="0.2">
      <c r="A424" s="59">
        <v>408</v>
      </c>
      <c r="B424" s="60">
        <f>'STUDENT NAMELIST'!B412</f>
        <v>211423243170</v>
      </c>
      <c r="C424" s="60" t="str">
        <f>'STUDENT NAMELIST'!C412</f>
        <v>2023PEC AI 508</v>
      </c>
      <c r="D424" s="61" t="str">
        <f>'STUDENT NAMELIST'!D412</f>
        <v>JAGAN S</v>
      </c>
      <c r="E424" s="62">
        <v>0</v>
      </c>
      <c r="F424" s="62">
        <v>2</v>
      </c>
      <c r="G424" s="62">
        <v>0</v>
      </c>
      <c r="H424" s="62">
        <v>2</v>
      </c>
      <c r="I424" s="62">
        <v>1</v>
      </c>
      <c r="J424" s="62">
        <v>1</v>
      </c>
      <c r="K424" s="62">
        <v>0</v>
      </c>
      <c r="L424" s="62">
        <v>1</v>
      </c>
      <c r="M424" s="62">
        <v>0</v>
      </c>
      <c r="N424" s="62">
        <v>1</v>
      </c>
      <c r="O424" s="68"/>
      <c r="P424" s="62">
        <v>15</v>
      </c>
      <c r="Q424" s="62"/>
      <c r="R424" s="62">
        <v>16</v>
      </c>
      <c r="S424" s="62"/>
      <c r="T424" s="62">
        <v>12</v>
      </c>
      <c r="U424" s="62">
        <v>16</v>
      </c>
      <c r="V424" s="62"/>
      <c r="W424" s="62">
        <v>16</v>
      </c>
      <c r="X424" s="62"/>
      <c r="Y424" s="62"/>
      <c r="Z424" s="62"/>
      <c r="AA424" s="67">
        <f t="shared" si="269"/>
        <v>83</v>
      </c>
      <c r="AB424" s="64">
        <f t="shared" ref="AB424:AC424" si="430">SUMIF($E$14:$N$14,"CO1",E424:N424)+IF(O424&gt;=0,SUMPRODUCT(($O$14:$Z$14="CO1")*(O424:Z424)*MOD(COLUMN($O$14:$Z$14)-COLUMN($O$14)+1,2))+SUMPRODUCT(($P$14:$Z$14="CO1")*(P424:Z424)*MOD(COLUMN($P$14:$Z$14)-COLUMN($P$14)+1,2)))</f>
        <v>35</v>
      </c>
      <c r="AC424" s="64">
        <f t="shared" si="430"/>
        <v>36</v>
      </c>
      <c r="AD424" s="64">
        <f t="shared" si="271"/>
        <v>17</v>
      </c>
      <c r="AE424" s="64">
        <f t="shared" si="272"/>
        <v>0</v>
      </c>
      <c r="AF424" s="64">
        <f t="shared" si="286"/>
        <v>0</v>
      </c>
      <c r="AG424" s="64">
        <f t="shared" si="273"/>
        <v>0</v>
      </c>
      <c r="AH424" s="44">
        <f t="shared" si="274"/>
        <v>88</v>
      </c>
      <c r="AI424" s="65">
        <f t="shared" si="277"/>
        <v>87.5</v>
      </c>
      <c r="AJ424" s="65">
        <f t="shared" si="278"/>
        <v>90</v>
      </c>
      <c r="AK424" s="65">
        <f t="shared" si="275"/>
        <v>85</v>
      </c>
      <c r="AL424" s="65"/>
      <c r="AM424" s="65"/>
      <c r="AN424" s="65"/>
      <c r="AO424" s="40"/>
      <c r="AP424" s="40"/>
      <c r="AQ424" s="40"/>
      <c r="AR424" s="34"/>
      <c r="AS424" s="34"/>
      <c r="AT424" s="34"/>
      <c r="AU424" s="34"/>
      <c r="AV424" s="34"/>
      <c r="AW424" s="34"/>
      <c r="AX424" s="34"/>
      <c r="AY424" s="34"/>
      <c r="AZ424" s="34"/>
      <c r="BA424" s="34"/>
      <c r="BB424" s="34"/>
      <c r="BC424" s="34"/>
      <c r="BD424" s="34"/>
      <c r="BE424" s="34"/>
    </row>
    <row r="425" spans="1:57" ht="30" customHeight="1" x14ac:dyDescent="0.2">
      <c r="A425" s="59">
        <v>409</v>
      </c>
      <c r="B425" s="60">
        <f>'STUDENT NAMELIST'!B413</f>
        <v>211423243171</v>
      </c>
      <c r="C425" s="60" t="str">
        <f>'STUDENT NAMELIST'!C413</f>
        <v>2023PEC AI 509</v>
      </c>
      <c r="D425" s="61" t="str">
        <f>'STUDENT NAMELIST'!D413</f>
        <v>JAI AKASH R S</v>
      </c>
      <c r="E425" s="62">
        <v>2</v>
      </c>
      <c r="F425" s="62">
        <v>2</v>
      </c>
      <c r="G425" s="62">
        <v>0</v>
      </c>
      <c r="H425" s="62">
        <v>0</v>
      </c>
      <c r="I425" s="62">
        <v>0</v>
      </c>
      <c r="J425" s="62">
        <v>0</v>
      </c>
      <c r="K425" s="62">
        <v>2</v>
      </c>
      <c r="L425" s="62">
        <v>0</v>
      </c>
      <c r="M425" s="62">
        <v>0</v>
      </c>
      <c r="N425" s="62">
        <v>2</v>
      </c>
      <c r="O425" s="66">
        <v>16</v>
      </c>
      <c r="P425" s="66">
        <v>0</v>
      </c>
      <c r="Q425" s="66">
        <v>0</v>
      </c>
      <c r="R425" s="66">
        <v>16</v>
      </c>
      <c r="S425" s="66">
        <v>14</v>
      </c>
      <c r="T425" s="66">
        <v>0</v>
      </c>
      <c r="U425" s="66">
        <v>16</v>
      </c>
      <c r="V425" s="66">
        <v>0</v>
      </c>
      <c r="W425" s="66">
        <v>0</v>
      </c>
      <c r="X425" s="66">
        <v>13</v>
      </c>
      <c r="Y425" s="62"/>
      <c r="Z425" s="62"/>
      <c r="AA425" s="67">
        <f t="shared" si="269"/>
        <v>83</v>
      </c>
      <c r="AB425" s="64">
        <f t="shared" ref="AB425:AC425" si="431">SUMIF($E$14:$N$14,"CO1",E425:N425)+IF(O425&gt;=0,SUMPRODUCT(($O$14:$Z$14="CO1")*(O425:Z425)*MOD(COLUMN($O$14:$Z$14)-COLUMN($O$14)+1,2))+SUMPRODUCT(($P$14:$Z$14="CO1")*(P425:Z425)*MOD(COLUMN($P$14:$Z$14)-COLUMN($P$14)+1,2)))</f>
        <v>36</v>
      </c>
      <c r="AC425" s="64">
        <f t="shared" si="431"/>
        <v>32</v>
      </c>
      <c r="AD425" s="64">
        <f t="shared" si="271"/>
        <v>15</v>
      </c>
      <c r="AE425" s="64">
        <f t="shared" si="272"/>
        <v>0</v>
      </c>
      <c r="AF425" s="64">
        <f t="shared" si="286"/>
        <v>0</v>
      </c>
      <c r="AG425" s="64">
        <f t="shared" si="273"/>
        <v>0</v>
      </c>
      <c r="AH425" s="44">
        <f t="shared" si="274"/>
        <v>83</v>
      </c>
      <c r="AI425" s="65">
        <f t="shared" si="277"/>
        <v>90</v>
      </c>
      <c r="AJ425" s="65">
        <f t="shared" si="278"/>
        <v>80</v>
      </c>
      <c r="AK425" s="65">
        <f t="shared" si="275"/>
        <v>75</v>
      </c>
      <c r="AL425" s="65"/>
      <c r="AM425" s="65"/>
      <c r="AN425" s="65"/>
      <c r="AO425" s="40"/>
      <c r="AP425" s="40"/>
      <c r="AQ425" s="40"/>
      <c r="AR425" s="34"/>
      <c r="AS425" s="34"/>
      <c r="AT425" s="34"/>
      <c r="AU425" s="34"/>
      <c r="AV425" s="34"/>
      <c r="AW425" s="34"/>
      <c r="AX425" s="34"/>
      <c r="AY425" s="34"/>
      <c r="AZ425" s="34"/>
      <c r="BA425" s="34"/>
      <c r="BB425" s="34"/>
      <c r="BC425" s="34"/>
      <c r="BD425" s="34"/>
      <c r="BE425" s="34"/>
    </row>
    <row r="426" spans="1:57" ht="30" customHeight="1" x14ac:dyDescent="0.2">
      <c r="A426" s="59">
        <v>410</v>
      </c>
      <c r="B426" s="60">
        <f>'STUDENT NAMELIST'!B414</f>
        <v>211423243172</v>
      </c>
      <c r="C426" s="60" t="str">
        <f>'STUDENT NAMELIST'!C414</f>
        <v>2023PEC AI 510</v>
      </c>
      <c r="D426" s="61" t="str">
        <f>'STUDENT NAMELIST'!D414</f>
        <v>JAI HARSHAN H</v>
      </c>
      <c r="E426" s="62">
        <v>1</v>
      </c>
      <c r="F426" s="62">
        <v>1</v>
      </c>
      <c r="G426" s="62">
        <v>1</v>
      </c>
      <c r="H426" s="62">
        <v>0</v>
      </c>
      <c r="I426" s="62">
        <v>1</v>
      </c>
      <c r="J426" s="62">
        <v>0</v>
      </c>
      <c r="K426" s="62">
        <v>2</v>
      </c>
      <c r="L426" s="62">
        <v>0</v>
      </c>
      <c r="M426" s="62">
        <v>2</v>
      </c>
      <c r="N426" s="62">
        <v>2</v>
      </c>
      <c r="O426" s="66">
        <v>16</v>
      </c>
      <c r="P426" s="66">
        <v>0</v>
      </c>
      <c r="Q426" s="66">
        <v>0</v>
      </c>
      <c r="R426" s="66">
        <v>16</v>
      </c>
      <c r="S426" s="66">
        <v>14</v>
      </c>
      <c r="T426" s="66">
        <v>0</v>
      </c>
      <c r="U426" s="66">
        <v>16</v>
      </c>
      <c r="V426" s="66">
        <v>0</v>
      </c>
      <c r="W426" s="66">
        <v>0</v>
      </c>
      <c r="X426" s="66">
        <v>13</v>
      </c>
      <c r="Y426" s="62"/>
      <c r="Z426" s="62"/>
      <c r="AA426" s="67">
        <f t="shared" si="269"/>
        <v>85</v>
      </c>
      <c r="AB426" s="64">
        <f t="shared" ref="AB426:AC426" si="432">SUMIF($E$14:$N$14,"CO1",E426:N426)+IF(O426&gt;=0,SUMPRODUCT(($O$14:$Z$14="CO1")*(O426:Z426)*MOD(COLUMN($O$14:$Z$14)-COLUMN($O$14)+1,2))+SUMPRODUCT(($P$14:$Z$14="CO1")*(P426:Z426)*MOD(COLUMN($P$14:$Z$14)-COLUMN($P$14)+1,2)))</f>
        <v>35</v>
      </c>
      <c r="AC426" s="64">
        <f t="shared" si="432"/>
        <v>33</v>
      </c>
      <c r="AD426" s="64">
        <f t="shared" si="271"/>
        <v>17</v>
      </c>
      <c r="AE426" s="64">
        <f t="shared" si="272"/>
        <v>0</v>
      </c>
      <c r="AF426" s="64">
        <f t="shared" si="286"/>
        <v>0</v>
      </c>
      <c r="AG426" s="64">
        <f t="shared" si="273"/>
        <v>0</v>
      </c>
      <c r="AH426" s="44">
        <f t="shared" si="274"/>
        <v>85</v>
      </c>
      <c r="AI426" s="65">
        <f t="shared" si="277"/>
        <v>87.5</v>
      </c>
      <c r="AJ426" s="65">
        <f t="shared" si="278"/>
        <v>82.5</v>
      </c>
      <c r="AK426" s="65">
        <f t="shared" si="275"/>
        <v>85</v>
      </c>
      <c r="AL426" s="65"/>
      <c r="AM426" s="65"/>
      <c r="AN426" s="65"/>
      <c r="AO426" s="40"/>
      <c r="AP426" s="40"/>
      <c r="AQ426" s="40"/>
      <c r="AR426" s="34"/>
      <c r="AS426" s="34"/>
      <c r="AT426" s="34"/>
      <c r="AU426" s="34"/>
      <c r="AV426" s="34"/>
      <c r="AW426" s="34"/>
      <c r="AX426" s="34"/>
      <c r="AY426" s="34"/>
      <c r="AZ426" s="34"/>
      <c r="BA426" s="34"/>
      <c r="BB426" s="34"/>
      <c r="BC426" s="34"/>
      <c r="BD426" s="34"/>
      <c r="BE426" s="34"/>
    </row>
    <row r="427" spans="1:57" ht="30" customHeight="1" x14ac:dyDescent="0.2">
      <c r="A427" s="59">
        <v>413</v>
      </c>
      <c r="B427" s="60">
        <f>'STUDENT NAMELIST'!B415</f>
        <v>211423243173</v>
      </c>
      <c r="C427" s="60" t="str">
        <f>'STUDENT NAMELIST'!C415</f>
        <v>2023PEC AI 511</v>
      </c>
      <c r="D427" s="61" t="str">
        <f>'STUDENT NAMELIST'!D415</f>
        <v>JAMAL MOHAMMED R</v>
      </c>
      <c r="E427" s="62">
        <v>0</v>
      </c>
      <c r="F427" s="62">
        <v>2</v>
      </c>
      <c r="G427" s="62">
        <v>1</v>
      </c>
      <c r="H427" s="62">
        <v>0</v>
      </c>
      <c r="I427" s="62">
        <v>1</v>
      </c>
      <c r="J427" s="62">
        <v>0</v>
      </c>
      <c r="K427" s="62">
        <v>0</v>
      </c>
      <c r="L427" s="62">
        <v>1</v>
      </c>
      <c r="M427" s="62">
        <v>2</v>
      </c>
      <c r="N427" s="62">
        <v>2</v>
      </c>
      <c r="O427" s="68">
        <v>14</v>
      </c>
      <c r="P427" s="62"/>
      <c r="Q427" s="62">
        <v>14</v>
      </c>
      <c r="R427" s="62"/>
      <c r="S427" s="62">
        <v>14</v>
      </c>
      <c r="T427" s="62"/>
      <c r="U427" s="62">
        <v>14</v>
      </c>
      <c r="V427" s="62"/>
      <c r="W427" s="62">
        <v>14</v>
      </c>
      <c r="X427" s="62"/>
      <c r="Y427" s="62"/>
      <c r="Z427" s="62"/>
      <c r="AA427" s="67">
        <f t="shared" si="269"/>
        <v>79</v>
      </c>
      <c r="AB427" s="64">
        <f t="shared" ref="AB427:AC427" si="433">SUMIF($E$14:$N$14,"CO1",E427:N427)+IF(O427&gt;=0,SUMPRODUCT(($O$14:$Z$14="CO1")*(O427:Z427)*MOD(COLUMN($O$14:$Z$14)-COLUMN($O$14)+1,2))+SUMPRODUCT(($P$14:$Z$14="CO1")*(P427:Z427)*MOD(COLUMN($P$14:$Z$14)-COLUMN($P$14)+1,2)))</f>
        <v>31</v>
      </c>
      <c r="AC427" s="64">
        <f t="shared" si="433"/>
        <v>32</v>
      </c>
      <c r="AD427" s="64">
        <f t="shared" si="271"/>
        <v>18</v>
      </c>
      <c r="AE427" s="64">
        <f t="shared" si="272"/>
        <v>0</v>
      </c>
      <c r="AF427" s="64">
        <f t="shared" si="286"/>
        <v>0</v>
      </c>
      <c r="AG427" s="64">
        <f t="shared" si="273"/>
        <v>0</v>
      </c>
      <c r="AH427" s="44">
        <f t="shared" si="274"/>
        <v>81</v>
      </c>
      <c r="AI427" s="65">
        <f t="shared" si="277"/>
        <v>77.5</v>
      </c>
      <c r="AJ427" s="65">
        <f t="shared" si="278"/>
        <v>80</v>
      </c>
      <c r="AK427" s="65">
        <f t="shared" si="275"/>
        <v>90</v>
      </c>
      <c r="AL427" s="65"/>
      <c r="AM427" s="65"/>
      <c r="AN427" s="65"/>
      <c r="AO427" s="40"/>
      <c r="AP427" s="40"/>
      <c r="AQ427" s="40"/>
      <c r="AR427" s="34"/>
      <c r="AS427" s="34"/>
      <c r="AT427" s="34"/>
      <c r="AU427" s="34"/>
      <c r="AV427" s="34"/>
      <c r="AW427" s="34"/>
      <c r="AX427" s="34"/>
      <c r="AY427" s="34"/>
      <c r="AZ427" s="34"/>
      <c r="BA427" s="34"/>
      <c r="BB427" s="34"/>
      <c r="BC427" s="34"/>
      <c r="BD427" s="34"/>
      <c r="BE427" s="34"/>
    </row>
    <row r="428" spans="1:57" ht="30" customHeight="1" x14ac:dyDescent="0.2">
      <c r="A428" s="59">
        <v>414</v>
      </c>
      <c r="B428" s="60">
        <f>'STUDENT NAMELIST'!B416</f>
        <v>211423243176</v>
      </c>
      <c r="C428" s="60" t="str">
        <f>'STUDENT NAMELIST'!C416</f>
        <v>2023PEC AI 512</v>
      </c>
      <c r="D428" s="61" t="str">
        <f>'STUDENT NAMELIST'!D416</f>
        <v>JASON JONES C</v>
      </c>
      <c r="E428" s="62">
        <v>1</v>
      </c>
      <c r="F428" s="62">
        <v>0</v>
      </c>
      <c r="G428" s="62">
        <v>1</v>
      </c>
      <c r="H428" s="62">
        <v>0</v>
      </c>
      <c r="I428" s="62">
        <v>1</v>
      </c>
      <c r="J428" s="62">
        <v>2</v>
      </c>
      <c r="K428" s="62">
        <v>0</v>
      </c>
      <c r="L428" s="62">
        <v>0</v>
      </c>
      <c r="M428" s="62">
        <v>1</v>
      </c>
      <c r="N428" s="62">
        <v>0</v>
      </c>
      <c r="O428" s="66">
        <v>16</v>
      </c>
      <c r="P428" s="66">
        <v>0</v>
      </c>
      <c r="Q428" s="66">
        <v>0</v>
      </c>
      <c r="R428" s="66">
        <v>16</v>
      </c>
      <c r="S428" s="66">
        <v>14</v>
      </c>
      <c r="T428" s="66">
        <v>0</v>
      </c>
      <c r="U428" s="66">
        <v>16</v>
      </c>
      <c r="V428" s="66">
        <v>0</v>
      </c>
      <c r="W428" s="66">
        <v>0</v>
      </c>
      <c r="X428" s="66">
        <v>13</v>
      </c>
      <c r="Y428" s="62"/>
      <c r="Z428" s="62"/>
      <c r="AA428" s="67">
        <f t="shared" si="269"/>
        <v>81</v>
      </c>
      <c r="AB428" s="64">
        <f t="shared" ref="AB428:AC428" si="434">SUMIF($E$14:$N$14,"CO1",E428:N428)+IF(O428&gt;=0,SUMPRODUCT(($O$14:$Z$14="CO1")*(O428:Z428)*MOD(COLUMN($O$14:$Z$14)-COLUMN($O$14)+1,2))+SUMPRODUCT(($P$14:$Z$14="CO1")*(P428:Z428)*MOD(COLUMN($P$14:$Z$14)-COLUMN($P$14)+1,2)))</f>
        <v>34</v>
      </c>
      <c r="AC428" s="64">
        <f t="shared" si="434"/>
        <v>32</v>
      </c>
      <c r="AD428" s="64">
        <f t="shared" si="271"/>
        <v>14</v>
      </c>
      <c r="AE428" s="64">
        <f t="shared" si="272"/>
        <v>0</v>
      </c>
      <c r="AF428" s="64">
        <f t="shared" si="286"/>
        <v>0</v>
      </c>
      <c r="AG428" s="64">
        <f t="shared" si="273"/>
        <v>0</v>
      </c>
      <c r="AH428" s="44">
        <f t="shared" si="274"/>
        <v>80</v>
      </c>
      <c r="AI428" s="65">
        <f t="shared" si="277"/>
        <v>85</v>
      </c>
      <c r="AJ428" s="65">
        <f t="shared" si="278"/>
        <v>80</v>
      </c>
      <c r="AK428" s="65">
        <f t="shared" si="275"/>
        <v>70</v>
      </c>
      <c r="AL428" s="65"/>
      <c r="AM428" s="65"/>
      <c r="AN428" s="65"/>
      <c r="AO428" s="40"/>
      <c r="AP428" s="40"/>
      <c r="AQ428" s="40"/>
      <c r="AR428" s="34"/>
      <c r="AS428" s="34"/>
      <c r="AT428" s="34"/>
      <c r="AU428" s="34"/>
      <c r="AV428" s="34"/>
      <c r="AW428" s="34"/>
      <c r="AX428" s="34"/>
      <c r="AY428" s="34"/>
      <c r="AZ428" s="34"/>
      <c r="BA428" s="34"/>
      <c r="BB428" s="34"/>
      <c r="BC428" s="34"/>
      <c r="BD428" s="34"/>
      <c r="BE428" s="34"/>
    </row>
    <row r="429" spans="1:57" ht="30" customHeight="1" x14ac:dyDescent="0.2">
      <c r="A429" s="59">
        <v>416</v>
      </c>
      <c r="B429" s="60">
        <f>'STUDENT NAMELIST'!B417</f>
        <v>211423243177</v>
      </c>
      <c r="C429" s="60" t="str">
        <f>'STUDENT NAMELIST'!C417</f>
        <v>2023PEC AI 513</v>
      </c>
      <c r="D429" s="61" t="str">
        <f>'STUDENT NAMELIST'!D417</f>
        <v>JAYA KRISHNA M</v>
      </c>
      <c r="E429" s="62">
        <v>0</v>
      </c>
      <c r="F429" s="62">
        <v>1</v>
      </c>
      <c r="G429" s="62">
        <v>2</v>
      </c>
      <c r="H429" s="62">
        <v>2</v>
      </c>
      <c r="I429" s="62">
        <v>1</v>
      </c>
      <c r="J429" s="62">
        <v>0</v>
      </c>
      <c r="K429" s="62">
        <v>2</v>
      </c>
      <c r="L429" s="62">
        <v>2</v>
      </c>
      <c r="M429" s="62">
        <v>1</v>
      </c>
      <c r="N429" s="62">
        <v>2</v>
      </c>
      <c r="O429" s="68">
        <v>14</v>
      </c>
      <c r="P429" s="62"/>
      <c r="Q429" s="62">
        <v>14</v>
      </c>
      <c r="R429" s="62"/>
      <c r="S429" s="62">
        <v>14</v>
      </c>
      <c r="T429" s="62"/>
      <c r="U429" s="62">
        <v>14</v>
      </c>
      <c r="V429" s="62"/>
      <c r="W429" s="62">
        <v>14</v>
      </c>
      <c r="X429" s="62"/>
      <c r="Y429" s="62"/>
      <c r="Z429" s="62"/>
      <c r="AA429" s="67">
        <f t="shared" si="269"/>
        <v>83</v>
      </c>
      <c r="AB429" s="64">
        <f t="shared" ref="AB429:AC429" si="435">SUMIF($E$14:$N$14,"CO1",E429:N429)+IF(O429&gt;=0,SUMPRODUCT(($O$14:$Z$14="CO1")*(O429:Z429)*MOD(COLUMN($O$14:$Z$14)-COLUMN($O$14)+1,2))+SUMPRODUCT(($P$14:$Z$14="CO1")*(P429:Z429)*MOD(COLUMN($P$14:$Z$14)-COLUMN($P$14)+1,2)))</f>
        <v>33</v>
      </c>
      <c r="AC429" s="64">
        <f t="shared" si="435"/>
        <v>34</v>
      </c>
      <c r="AD429" s="64">
        <f t="shared" si="271"/>
        <v>17</v>
      </c>
      <c r="AE429" s="64">
        <f t="shared" si="272"/>
        <v>0</v>
      </c>
      <c r="AF429" s="64">
        <f t="shared" si="286"/>
        <v>0</v>
      </c>
      <c r="AG429" s="64">
        <f t="shared" si="273"/>
        <v>0</v>
      </c>
      <c r="AH429" s="44">
        <f t="shared" si="274"/>
        <v>84</v>
      </c>
      <c r="AI429" s="65">
        <f t="shared" si="277"/>
        <v>82.5</v>
      </c>
      <c r="AJ429" s="65">
        <f t="shared" si="278"/>
        <v>85</v>
      </c>
      <c r="AK429" s="65">
        <f t="shared" si="275"/>
        <v>85</v>
      </c>
      <c r="AL429" s="65"/>
      <c r="AM429" s="65"/>
      <c r="AN429" s="65"/>
      <c r="AO429" s="40"/>
      <c r="AP429" s="40"/>
      <c r="AQ429" s="40"/>
      <c r="AR429" s="34"/>
      <c r="AS429" s="34"/>
      <c r="AT429" s="34"/>
      <c r="AU429" s="34"/>
      <c r="AV429" s="34"/>
      <c r="AW429" s="34"/>
      <c r="AX429" s="34"/>
      <c r="AY429" s="34"/>
      <c r="AZ429" s="34"/>
      <c r="BA429" s="34"/>
      <c r="BB429" s="34"/>
      <c r="BC429" s="34"/>
      <c r="BD429" s="34"/>
      <c r="BE429" s="34"/>
    </row>
    <row r="430" spans="1:57" ht="30" customHeight="1" x14ac:dyDescent="0.2">
      <c r="A430" s="59">
        <v>414</v>
      </c>
      <c r="B430" s="60">
        <f>'STUDENT NAMELIST'!B418</f>
        <v>211423243178</v>
      </c>
      <c r="C430" s="60" t="str">
        <f>'STUDENT NAMELIST'!C418</f>
        <v>2023PEC AI 514</v>
      </c>
      <c r="D430" s="61" t="str">
        <f>'STUDENT NAMELIST'!D418</f>
        <v>JAYA SURYA V</v>
      </c>
      <c r="E430" s="62">
        <v>1</v>
      </c>
      <c r="F430" s="62">
        <v>1</v>
      </c>
      <c r="G430" s="62">
        <v>0</v>
      </c>
      <c r="H430" s="62">
        <v>2</v>
      </c>
      <c r="I430" s="62">
        <v>0</v>
      </c>
      <c r="J430" s="62">
        <v>0</v>
      </c>
      <c r="K430" s="62">
        <v>2</v>
      </c>
      <c r="L430" s="62">
        <v>2</v>
      </c>
      <c r="M430" s="62">
        <v>0</v>
      </c>
      <c r="N430" s="62">
        <v>2</v>
      </c>
      <c r="O430" s="68">
        <v>14</v>
      </c>
      <c r="P430" s="62"/>
      <c r="Q430" s="62">
        <v>14</v>
      </c>
      <c r="R430" s="62"/>
      <c r="S430" s="62">
        <v>14</v>
      </c>
      <c r="T430" s="62"/>
      <c r="U430" s="62">
        <v>14</v>
      </c>
      <c r="V430" s="62"/>
      <c r="W430" s="62">
        <v>14</v>
      </c>
      <c r="X430" s="62"/>
      <c r="Y430" s="62"/>
      <c r="Z430" s="62"/>
      <c r="AA430" s="67">
        <f t="shared" si="269"/>
        <v>80</v>
      </c>
      <c r="AB430" s="64">
        <f t="shared" ref="AB430:AC430" si="436">SUMIF($E$14:$N$14,"CO1",E430:N430)+IF(O430&gt;=0,SUMPRODUCT(($O$14:$Z$14="CO1")*(O430:Z430)*MOD(COLUMN($O$14:$Z$14)-COLUMN($O$14)+1,2))+SUMPRODUCT(($P$14:$Z$14="CO1")*(P430:Z430)*MOD(COLUMN($P$14:$Z$14)-COLUMN($P$14)+1,2)))</f>
        <v>32</v>
      </c>
      <c r="AC430" s="64">
        <f t="shared" si="436"/>
        <v>31</v>
      </c>
      <c r="AD430" s="64">
        <f t="shared" si="271"/>
        <v>16</v>
      </c>
      <c r="AE430" s="64">
        <f t="shared" si="272"/>
        <v>0</v>
      </c>
      <c r="AF430" s="64">
        <f t="shared" si="286"/>
        <v>0</v>
      </c>
      <c r="AG430" s="64">
        <f t="shared" si="273"/>
        <v>0</v>
      </c>
      <c r="AH430" s="44">
        <f t="shared" si="274"/>
        <v>79</v>
      </c>
      <c r="AI430" s="65">
        <f t="shared" si="277"/>
        <v>80</v>
      </c>
      <c r="AJ430" s="65">
        <f t="shared" si="278"/>
        <v>77.5</v>
      </c>
      <c r="AK430" s="65">
        <f t="shared" si="275"/>
        <v>80</v>
      </c>
      <c r="AL430" s="65"/>
      <c r="AM430" s="65"/>
      <c r="AN430" s="65"/>
      <c r="AO430" s="40"/>
      <c r="AP430" s="40"/>
      <c r="AQ430" s="40"/>
      <c r="AR430" s="34"/>
      <c r="AS430" s="34"/>
      <c r="AT430" s="34"/>
      <c r="AU430" s="34"/>
      <c r="AV430" s="34"/>
      <c r="AW430" s="34"/>
      <c r="AX430" s="34"/>
      <c r="AY430" s="34"/>
      <c r="AZ430" s="34"/>
      <c r="BA430" s="34"/>
      <c r="BB430" s="34"/>
      <c r="BC430" s="34"/>
      <c r="BD430" s="34"/>
      <c r="BE430" s="34"/>
    </row>
    <row r="431" spans="1:57" ht="30" customHeight="1" x14ac:dyDescent="0.2">
      <c r="A431" s="59">
        <v>415</v>
      </c>
      <c r="B431" s="60">
        <f>'STUDENT NAMELIST'!B419</f>
        <v>211423243179</v>
      </c>
      <c r="C431" s="60" t="str">
        <f>'STUDENT NAMELIST'!C419</f>
        <v>2023PEC AI 515</v>
      </c>
      <c r="D431" s="61" t="str">
        <f>'STUDENT NAMELIST'!D419</f>
        <v>JAYANTH J</v>
      </c>
      <c r="E431" s="62">
        <v>0</v>
      </c>
      <c r="F431" s="62">
        <v>2</v>
      </c>
      <c r="G431" s="62">
        <v>2</v>
      </c>
      <c r="H431" s="62">
        <v>2</v>
      </c>
      <c r="I431" s="62">
        <v>0</v>
      </c>
      <c r="J431" s="62">
        <v>0</v>
      </c>
      <c r="K431" s="62">
        <v>0</v>
      </c>
      <c r="L431" s="62">
        <v>2</v>
      </c>
      <c r="M431" s="62">
        <v>2</v>
      </c>
      <c r="N431" s="62">
        <v>0</v>
      </c>
      <c r="O431" s="68">
        <v>12</v>
      </c>
      <c r="P431" s="62"/>
      <c r="Q431" s="62">
        <v>12</v>
      </c>
      <c r="R431" s="62"/>
      <c r="S431" s="62">
        <v>14</v>
      </c>
      <c r="T431" s="62"/>
      <c r="U431" s="62">
        <v>15</v>
      </c>
      <c r="V431" s="62"/>
      <c r="W431" s="62">
        <v>16</v>
      </c>
      <c r="X431" s="62"/>
      <c r="Y431" s="62"/>
      <c r="Z431" s="62"/>
      <c r="AA431" s="67">
        <f t="shared" si="269"/>
        <v>79</v>
      </c>
      <c r="AB431" s="64">
        <f t="shared" ref="AB431:AC431" si="437">SUMIF($E$14:$N$14,"CO1",E431:N431)+IF(O431&gt;=0,SUMPRODUCT(($O$14:$Z$14="CO1")*(O431:Z431)*MOD(COLUMN($O$14:$Z$14)-COLUMN($O$14)+1,2))+SUMPRODUCT(($P$14:$Z$14="CO1")*(P431:Z431)*MOD(COLUMN($P$14:$Z$14)-COLUMN($P$14)+1,2)))</f>
        <v>30</v>
      </c>
      <c r="AC431" s="64">
        <f t="shared" si="437"/>
        <v>32</v>
      </c>
      <c r="AD431" s="64">
        <f t="shared" si="271"/>
        <v>18</v>
      </c>
      <c r="AE431" s="64">
        <f t="shared" si="272"/>
        <v>0</v>
      </c>
      <c r="AF431" s="64">
        <f t="shared" si="286"/>
        <v>0</v>
      </c>
      <c r="AG431" s="64">
        <f t="shared" si="273"/>
        <v>0</v>
      </c>
      <c r="AH431" s="44">
        <f t="shared" si="274"/>
        <v>80</v>
      </c>
      <c r="AI431" s="65">
        <f t="shared" si="277"/>
        <v>75</v>
      </c>
      <c r="AJ431" s="65">
        <f t="shared" si="278"/>
        <v>80</v>
      </c>
      <c r="AK431" s="65">
        <f t="shared" si="275"/>
        <v>90</v>
      </c>
      <c r="AL431" s="65"/>
      <c r="AM431" s="65"/>
      <c r="AN431" s="65"/>
      <c r="AO431" s="40"/>
      <c r="AP431" s="40"/>
      <c r="AQ431" s="40"/>
      <c r="AR431" s="34"/>
      <c r="AS431" s="34"/>
      <c r="AT431" s="34"/>
      <c r="AU431" s="34"/>
      <c r="AV431" s="34"/>
      <c r="AW431" s="34"/>
      <c r="AX431" s="34"/>
      <c r="AY431" s="34"/>
      <c r="AZ431" s="34"/>
      <c r="BA431" s="34"/>
      <c r="BB431" s="34"/>
      <c r="BC431" s="34"/>
      <c r="BD431" s="34"/>
      <c r="BE431" s="34"/>
    </row>
    <row r="432" spans="1:57" ht="30" customHeight="1" x14ac:dyDescent="0.2">
      <c r="A432" s="59">
        <v>416</v>
      </c>
      <c r="B432" s="60">
        <f>'STUDENT NAMELIST'!B420</f>
        <v>211423243180</v>
      </c>
      <c r="C432" s="60" t="str">
        <f>'STUDENT NAMELIST'!C420</f>
        <v>2023PEC AI 516</v>
      </c>
      <c r="D432" s="61" t="str">
        <f>'STUDENT NAMELIST'!D420</f>
        <v>JAYARAM S J</v>
      </c>
      <c r="E432" s="62">
        <v>0</v>
      </c>
      <c r="F432" s="62">
        <v>2</v>
      </c>
      <c r="G432" s="62">
        <v>2</v>
      </c>
      <c r="H432" s="62">
        <v>1</v>
      </c>
      <c r="I432" s="62">
        <v>0</v>
      </c>
      <c r="J432" s="62">
        <v>1</v>
      </c>
      <c r="K432" s="62">
        <v>0</v>
      </c>
      <c r="L432" s="62">
        <v>0</v>
      </c>
      <c r="M432" s="62">
        <v>0</v>
      </c>
      <c r="N432" s="62">
        <v>1</v>
      </c>
      <c r="O432" s="66">
        <v>16</v>
      </c>
      <c r="P432" s="66">
        <v>0</v>
      </c>
      <c r="Q432" s="66">
        <v>0</v>
      </c>
      <c r="R432" s="66">
        <v>16</v>
      </c>
      <c r="S432" s="66">
        <v>14</v>
      </c>
      <c r="T432" s="66">
        <v>0</v>
      </c>
      <c r="U432" s="66">
        <v>16</v>
      </c>
      <c r="V432" s="66">
        <v>0</v>
      </c>
      <c r="W432" s="66">
        <v>0</v>
      </c>
      <c r="X432" s="66">
        <v>13</v>
      </c>
      <c r="Y432" s="62"/>
      <c r="Z432" s="62"/>
      <c r="AA432" s="67">
        <f t="shared" si="269"/>
        <v>82</v>
      </c>
      <c r="AB432" s="64">
        <f t="shared" ref="AB432:AC432" si="438">SUMIF($E$14:$N$14,"CO1",E432:N432)+IF(O432&gt;=0,SUMPRODUCT(($O$14:$Z$14="CO1")*(O432:Z432)*MOD(COLUMN($O$14:$Z$14)-COLUMN($O$14)+1,2))+SUMPRODUCT(($P$14:$Z$14="CO1")*(P432:Z432)*MOD(COLUMN($P$14:$Z$14)-COLUMN($P$14)+1,2)))</f>
        <v>37</v>
      </c>
      <c r="AC432" s="64">
        <f t="shared" si="438"/>
        <v>35</v>
      </c>
      <c r="AD432" s="64">
        <f t="shared" si="271"/>
        <v>14</v>
      </c>
      <c r="AE432" s="64">
        <f t="shared" si="272"/>
        <v>0</v>
      </c>
      <c r="AF432" s="64">
        <f t="shared" si="286"/>
        <v>0</v>
      </c>
      <c r="AG432" s="64">
        <f t="shared" si="273"/>
        <v>0</v>
      </c>
      <c r="AH432" s="44">
        <f t="shared" si="274"/>
        <v>86</v>
      </c>
      <c r="AI432" s="65">
        <f t="shared" si="277"/>
        <v>92.5</v>
      </c>
      <c r="AJ432" s="65">
        <f t="shared" si="278"/>
        <v>87.5</v>
      </c>
      <c r="AK432" s="65">
        <f t="shared" si="275"/>
        <v>70</v>
      </c>
      <c r="AL432" s="65"/>
      <c r="AM432" s="65"/>
      <c r="AN432" s="65"/>
      <c r="AO432" s="40"/>
      <c r="AP432" s="40"/>
      <c r="AQ432" s="40"/>
      <c r="AR432" s="34"/>
      <c r="AS432" s="34"/>
      <c r="AT432" s="34"/>
      <c r="AU432" s="34"/>
      <c r="AV432" s="34"/>
      <c r="AW432" s="34"/>
      <c r="AX432" s="34"/>
      <c r="AY432" s="34"/>
      <c r="AZ432" s="34"/>
      <c r="BA432" s="34"/>
      <c r="BB432" s="34"/>
      <c r="BC432" s="34"/>
      <c r="BD432" s="34"/>
      <c r="BE432" s="34"/>
    </row>
    <row r="433" spans="1:57" ht="30" customHeight="1" x14ac:dyDescent="0.2">
      <c r="A433" s="59">
        <v>418</v>
      </c>
      <c r="B433" s="60">
        <f>'STUDENT NAMELIST'!B421</f>
        <v>211423243184</v>
      </c>
      <c r="C433" s="60" t="str">
        <f>'STUDENT NAMELIST'!C421</f>
        <v>2023PEC AI 517</v>
      </c>
      <c r="D433" s="61" t="str">
        <f>'STUDENT NAMELIST'!D421</f>
        <v>JAYASURIYA K</v>
      </c>
      <c r="E433" s="62">
        <v>1</v>
      </c>
      <c r="F433" s="62">
        <v>1</v>
      </c>
      <c r="G433" s="62">
        <v>1</v>
      </c>
      <c r="H433" s="62">
        <v>0</v>
      </c>
      <c r="I433" s="62">
        <v>2</v>
      </c>
      <c r="J433" s="62">
        <v>1</v>
      </c>
      <c r="K433" s="62">
        <v>0</v>
      </c>
      <c r="L433" s="62">
        <v>1</v>
      </c>
      <c r="M433" s="62">
        <v>1</v>
      </c>
      <c r="N433" s="62">
        <v>0</v>
      </c>
      <c r="O433" s="68"/>
      <c r="P433" s="62">
        <v>11</v>
      </c>
      <c r="Q433" s="62"/>
      <c r="R433" s="62">
        <v>14</v>
      </c>
      <c r="S433" s="62"/>
      <c r="T433" s="62">
        <v>14</v>
      </c>
      <c r="U433" s="62"/>
      <c r="V433" s="62">
        <v>16</v>
      </c>
      <c r="W433" s="62">
        <v>14</v>
      </c>
      <c r="X433" s="62"/>
      <c r="Y433" s="62"/>
      <c r="Z433" s="62"/>
      <c r="AA433" s="67">
        <f t="shared" si="269"/>
        <v>77</v>
      </c>
      <c r="AB433" s="64">
        <f t="shared" ref="AB433:AC433" si="439">SUMIF($E$14:$N$14,"CO1",E433:N433)+IF(O433&gt;=0,SUMPRODUCT(($O$14:$Z$14="CO1")*(O433:Z433)*MOD(COLUMN($O$14:$Z$14)-COLUMN($O$14)+1,2))+SUMPRODUCT(($P$14:$Z$14="CO1")*(P433:Z433)*MOD(COLUMN($P$14:$Z$14)-COLUMN($P$14)+1,2)))</f>
        <v>28</v>
      </c>
      <c r="AC433" s="64">
        <f t="shared" si="439"/>
        <v>29</v>
      </c>
      <c r="AD433" s="64">
        <f t="shared" si="271"/>
        <v>15</v>
      </c>
      <c r="AE433" s="64">
        <f t="shared" si="272"/>
        <v>0</v>
      </c>
      <c r="AF433" s="64">
        <f t="shared" si="286"/>
        <v>0</v>
      </c>
      <c r="AG433" s="64">
        <f t="shared" si="273"/>
        <v>0</v>
      </c>
      <c r="AH433" s="44">
        <f t="shared" si="274"/>
        <v>72</v>
      </c>
      <c r="AI433" s="65">
        <f t="shared" si="277"/>
        <v>70</v>
      </c>
      <c r="AJ433" s="65">
        <f t="shared" si="278"/>
        <v>72.5</v>
      </c>
      <c r="AK433" s="65">
        <f t="shared" si="275"/>
        <v>75</v>
      </c>
      <c r="AL433" s="65"/>
      <c r="AM433" s="65"/>
      <c r="AN433" s="65"/>
      <c r="AO433" s="40"/>
      <c r="AP433" s="40"/>
      <c r="AQ433" s="40"/>
      <c r="AR433" s="34"/>
      <c r="AS433" s="34"/>
      <c r="AT433" s="34"/>
      <c r="AU433" s="34"/>
      <c r="AV433" s="34"/>
      <c r="AW433" s="34"/>
      <c r="AX433" s="34"/>
      <c r="AY433" s="34"/>
      <c r="AZ433" s="34"/>
      <c r="BA433" s="34"/>
      <c r="BB433" s="34"/>
      <c r="BC433" s="34"/>
      <c r="BD433" s="34"/>
      <c r="BE433" s="34"/>
    </row>
    <row r="434" spans="1:57" ht="30" customHeight="1" x14ac:dyDescent="0.2">
      <c r="A434" s="59">
        <v>418</v>
      </c>
      <c r="B434" s="60">
        <f>'STUDENT NAMELIST'!B422</f>
        <v>211423243185</v>
      </c>
      <c r="C434" s="60" t="str">
        <f>'STUDENT NAMELIST'!C422</f>
        <v>2023PEC AI 518</v>
      </c>
      <c r="D434" s="61" t="str">
        <f>'STUDENT NAMELIST'!D422</f>
        <v>JAYASURYA K</v>
      </c>
      <c r="E434" s="62">
        <v>0</v>
      </c>
      <c r="F434" s="62">
        <v>2</v>
      </c>
      <c r="G434" s="62">
        <v>0</v>
      </c>
      <c r="H434" s="62">
        <v>1</v>
      </c>
      <c r="I434" s="62">
        <v>0</v>
      </c>
      <c r="J434" s="62">
        <v>2</v>
      </c>
      <c r="K434" s="62">
        <v>1</v>
      </c>
      <c r="L434" s="62">
        <v>2</v>
      </c>
      <c r="M434" s="62">
        <v>0</v>
      </c>
      <c r="N434" s="62">
        <v>2</v>
      </c>
      <c r="O434" s="68">
        <v>15</v>
      </c>
      <c r="P434" s="62"/>
      <c r="Q434" s="62">
        <v>14</v>
      </c>
      <c r="R434" s="62"/>
      <c r="S434" s="62"/>
      <c r="T434" s="62">
        <v>16</v>
      </c>
      <c r="U434" s="62"/>
      <c r="V434" s="62">
        <v>16</v>
      </c>
      <c r="W434" s="62"/>
      <c r="X434" s="62">
        <v>16</v>
      </c>
      <c r="Y434" s="62"/>
      <c r="Z434" s="62"/>
      <c r="AA434" s="67">
        <f t="shared" si="269"/>
        <v>87</v>
      </c>
      <c r="AB434" s="64">
        <f t="shared" ref="AB434:AC434" si="440">SUMIF($E$14:$N$14,"CO1",E434:N434)+IF(O434&gt;=0,SUMPRODUCT(($O$14:$Z$14="CO1")*(O434:Z434)*MOD(COLUMN($O$14:$Z$14)-COLUMN($O$14)+1,2))+SUMPRODUCT(($P$14:$Z$14="CO1")*(P434:Z434)*MOD(COLUMN($P$14:$Z$14)-COLUMN($P$14)+1,2)))</f>
        <v>32</v>
      </c>
      <c r="AC434" s="64">
        <f t="shared" si="440"/>
        <v>17</v>
      </c>
      <c r="AD434" s="64">
        <f t="shared" si="271"/>
        <v>18</v>
      </c>
      <c r="AE434" s="64">
        <f t="shared" si="272"/>
        <v>0</v>
      </c>
      <c r="AF434" s="64">
        <f t="shared" si="286"/>
        <v>0</v>
      </c>
      <c r="AG434" s="64">
        <f t="shared" si="273"/>
        <v>0</v>
      </c>
      <c r="AH434" s="44">
        <f t="shared" si="274"/>
        <v>67</v>
      </c>
      <c r="AI434" s="65">
        <f t="shared" si="277"/>
        <v>80</v>
      </c>
      <c r="AJ434" s="65">
        <f t="shared" si="278"/>
        <v>42.5</v>
      </c>
      <c r="AK434" s="65">
        <f t="shared" si="275"/>
        <v>90</v>
      </c>
      <c r="AL434" s="65"/>
      <c r="AM434" s="65"/>
      <c r="AN434" s="65"/>
      <c r="AO434" s="40"/>
      <c r="AP434" s="40"/>
      <c r="AQ434" s="40"/>
      <c r="AR434" s="34"/>
      <c r="AS434" s="34"/>
      <c r="AT434" s="34"/>
      <c r="AU434" s="34"/>
      <c r="AV434" s="34"/>
      <c r="AW434" s="34"/>
      <c r="AX434" s="34"/>
      <c r="AY434" s="34"/>
      <c r="AZ434" s="34"/>
      <c r="BA434" s="34"/>
      <c r="BB434" s="34"/>
      <c r="BC434" s="34"/>
      <c r="BD434" s="34"/>
      <c r="BE434" s="34"/>
    </row>
    <row r="435" spans="1:57" ht="30" customHeight="1" x14ac:dyDescent="0.2">
      <c r="A435" s="59">
        <v>419</v>
      </c>
      <c r="B435" s="60">
        <f>'STUDENT NAMELIST'!B423</f>
        <v>211423243186</v>
      </c>
      <c r="C435" s="60" t="str">
        <f>'STUDENT NAMELIST'!C423</f>
        <v>2023PEC AI 519</v>
      </c>
      <c r="D435" s="61" t="str">
        <f>'STUDENT NAMELIST'!D423</f>
        <v>JEBISH PAULWIN S</v>
      </c>
      <c r="E435" s="62">
        <v>0</v>
      </c>
      <c r="F435" s="62">
        <v>0</v>
      </c>
      <c r="G435" s="62">
        <v>1</v>
      </c>
      <c r="H435" s="62">
        <v>2</v>
      </c>
      <c r="I435" s="62">
        <v>0</v>
      </c>
      <c r="J435" s="62">
        <v>0</v>
      </c>
      <c r="K435" s="62">
        <v>2</v>
      </c>
      <c r="L435" s="62">
        <v>1</v>
      </c>
      <c r="M435" s="62">
        <v>0</v>
      </c>
      <c r="N435" s="62">
        <v>2</v>
      </c>
      <c r="O435" s="68"/>
      <c r="P435" s="62">
        <v>15</v>
      </c>
      <c r="Q435" s="62"/>
      <c r="R435" s="62">
        <v>16</v>
      </c>
      <c r="S435" s="62"/>
      <c r="T435" s="62">
        <v>12</v>
      </c>
      <c r="U435" s="62">
        <v>16</v>
      </c>
      <c r="V435" s="62"/>
      <c r="W435" s="62">
        <v>16</v>
      </c>
      <c r="X435" s="62"/>
      <c r="Y435" s="62"/>
      <c r="Z435" s="62"/>
      <c r="AA435" s="67">
        <f t="shared" si="269"/>
        <v>83</v>
      </c>
      <c r="AB435" s="64">
        <f t="shared" ref="AB435:AC435" si="441">SUMIF($E$14:$N$14,"CO1",E435:N435)+IF(O435&gt;=0,SUMPRODUCT(($O$14:$Z$14="CO1")*(O435:Z435)*MOD(COLUMN($O$14:$Z$14)-COLUMN($O$14)+1,2))+SUMPRODUCT(($P$14:$Z$14="CO1")*(P435:Z435)*MOD(COLUMN($P$14:$Z$14)-COLUMN($P$14)+1,2)))</f>
        <v>34</v>
      </c>
      <c r="AC435" s="64">
        <f t="shared" si="441"/>
        <v>34</v>
      </c>
      <c r="AD435" s="64">
        <f t="shared" si="271"/>
        <v>18</v>
      </c>
      <c r="AE435" s="64">
        <f t="shared" si="272"/>
        <v>0</v>
      </c>
      <c r="AF435" s="64">
        <f t="shared" si="286"/>
        <v>0</v>
      </c>
      <c r="AG435" s="64">
        <f t="shared" si="273"/>
        <v>0</v>
      </c>
      <c r="AH435" s="44">
        <f t="shared" si="274"/>
        <v>86</v>
      </c>
      <c r="AI435" s="65">
        <f t="shared" si="277"/>
        <v>85</v>
      </c>
      <c r="AJ435" s="65">
        <f t="shared" si="278"/>
        <v>85</v>
      </c>
      <c r="AK435" s="65">
        <f t="shared" si="275"/>
        <v>90</v>
      </c>
      <c r="AL435" s="65"/>
      <c r="AM435" s="65"/>
      <c r="AN435" s="65"/>
      <c r="AO435" s="40"/>
      <c r="AP435" s="40"/>
      <c r="AQ435" s="40"/>
      <c r="AR435" s="34"/>
      <c r="AS435" s="34"/>
      <c r="AT435" s="34"/>
      <c r="AU435" s="34"/>
      <c r="AV435" s="34"/>
      <c r="AW435" s="34"/>
      <c r="AX435" s="34"/>
      <c r="AY435" s="34"/>
      <c r="AZ435" s="34"/>
      <c r="BA435" s="34"/>
      <c r="BB435" s="34"/>
      <c r="BC435" s="34"/>
      <c r="BD435" s="34"/>
      <c r="BE435" s="34"/>
    </row>
    <row r="436" spans="1:57" ht="30" customHeight="1" x14ac:dyDescent="0.2">
      <c r="A436" s="59">
        <v>420</v>
      </c>
      <c r="B436" s="60">
        <f>'STUDENT NAMELIST'!B424</f>
        <v>211423243187</v>
      </c>
      <c r="C436" s="60" t="str">
        <f>'STUDENT NAMELIST'!C424</f>
        <v>2023PEC AI 520</v>
      </c>
      <c r="D436" s="61" t="str">
        <f>'STUDENT NAMELIST'!D424</f>
        <v>JEEVA R</v>
      </c>
      <c r="E436" s="62">
        <v>1</v>
      </c>
      <c r="F436" s="62">
        <v>1</v>
      </c>
      <c r="G436" s="62">
        <v>0</v>
      </c>
      <c r="H436" s="62">
        <v>1</v>
      </c>
      <c r="I436" s="62">
        <v>2</v>
      </c>
      <c r="J436" s="62">
        <v>0</v>
      </c>
      <c r="K436" s="62">
        <v>0</v>
      </c>
      <c r="L436" s="62">
        <v>2</v>
      </c>
      <c r="M436" s="62">
        <v>0</v>
      </c>
      <c r="N436" s="62">
        <v>2</v>
      </c>
      <c r="O436" s="66">
        <v>16</v>
      </c>
      <c r="P436" s="66">
        <v>0</v>
      </c>
      <c r="Q436" s="66">
        <v>0</v>
      </c>
      <c r="R436" s="66">
        <v>16</v>
      </c>
      <c r="S436" s="66">
        <v>14</v>
      </c>
      <c r="T436" s="66">
        <v>0</v>
      </c>
      <c r="U436" s="66">
        <v>16</v>
      </c>
      <c r="V436" s="66">
        <v>0</v>
      </c>
      <c r="W436" s="66">
        <v>0</v>
      </c>
      <c r="X436" s="66">
        <v>13</v>
      </c>
      <c r="Y436" s="62"/>
      <c r="Z436" s="62"/>
      <c r="AA436" s="67">
        <f t="shared" si="269"/>
        <v>84</v>
      </c>
      <c r="AB436" s="64">
        <f t="shared" ref="AB436:AC436" si="442">SUMIF($E$14:$N$14,"CO1",E436:N436)+IF(O436&gt;=0,SUMPRODUCT(($O$14:$Z$14="CO1")*(O436:Z436)*MOD(COLUMN($O$14:$Z$14)-COLUMN($O$14)+1,2))+SUMPRODUCT(($P$14:$Z$14="CO1")*(P436:Z436)*MOD(COLUMN($P$14:$Z$14)-COLUMN($P$14)+1,2)))</f>
        <v>35</v>
      </c>
      <c r="AC436" s="64">
        <f t="shared" si="442"/>
        <v>34</v>
      </c>
      <c r="AD436" s="64">
        <f t="shared" si="271"/>
        <v>15</v>
      </c>
      <c r="AE436" s="64">
        <f t="shared" si="272"/>
        <v>0</v>
      </c>
      <c r="AF436" s="64">
        <f t="shared" si="286"/>
        <v>0</v>
      </c>
      <c r="AG436" s="64">
        <f t="shared" si="273"/>
        <v>0</v>
      </c>
      <c r="AH436" s="44">
        <f t="shared" si="274"/>
        <v>84</v>
      </c>
      <c r="AI436" s="65">
        <f t="shared" si="277"/>
        <v>87.5</v>
      </c>
      <c r="AJ436" s="65">
        <f t="shared" si="278"/>
        <v>85</v>
      </c>
      <c r="AK436" s="65">
        <f t="shared" si="275"/>
        <v>75</v>
      </c>
      <c r="AL436" s="65"/>
      <c r="AM436" s="65"/>
      <c r="AN436" s="65"/>
      <c r="AO436" s="40"/>
      <c r="AP436" s="40"/>
      <c r="AQ436" s="40"/>
      <c r="AR436" s="34"/>
      <c r="AS436" s="34"/>
      <c r="AT436" s="34"/>
      <c r="AU436" s="34"/>
      <c r="AV436" s="34"/>
      <c r="AW436" s="34"/>
      <c r="AX436" s="34"/>
      <c r="AY436" s="34"/>
      <c r="AZ436" s="34"/>
      <c r="BA436" s="34"/>
      <c r="BB436" s="34"/>
      <c r="BC436" s="34"/>
      <c r="BD436" s="34"/>
      <c r="BE436" s="34"/>
    </row>
    <row r="437" spans="1:57" ht="30" customHeight="1" x14ac:dyDescent="0.2">
      <c r="A437" s="59">
        <v>421</v>
      </c>
      <c r="B437" s="60">
        <f>'STUDENT NAMELIST'!B425</f>
        <v>211423243188</v>
      </c>
      <c r="C437" s="60" t="str">
        <f>'STUDENT NAMELIST'!C425</f>
        <v>2023PEC AI 521</v>
      </c>
      <c r="D437" s="61" t="str">
        <f>'STUDENT NAMELIST'!D425</f>
        <v>JEEVA S</v>
      </c>
      <c r="E437" s="62">
        <v>0</v>
      </c>
      <c r="F437" s="62">
        <v>1</v>
      </c>
      <c r="G437" s="62">
        <v>1</v>
      </c>
      <c r="H437" s="62">
        <v>1</v>
      </c>
      <c r="I437" s="62">
        <v>2</v>
      </c>
      <c r="J437" s="62">
        <v>0</v>
      </c>
      <c r="K437" s="62">
        <v>0</v>
      </c>
      <c r="L437" s="62">
        <v>2</v>
      </c>
      <c r="M437" s="62">
        <v>2</v>
      </c>
      <c r="N437" s="62">
        <v>0</v>
      </c>
      <c r="O437" s="68">
        <v>11</v>
      </c>
      <c r="P437" s="62"/>
      <c r="Q437" s="62">
        <v>16</v>
      </c>
      <c r="R437" s="62"/>
      <c r="S437" s="62">
        <v>15</v>
      </c>
      <c r="T437" s="62"/>
      <c r="U437" s="62">
        <v>15</v>
      </c>
      <c r="V437" s="62"/>
      <c r="W437" s="62">
        <v>16</v>
      </c>
      <c r="X437" s="62"/>
      <c r="Y437" s="62"/>
      <c r="Z437" s="62"/>
      <c r="AA437" s="67">
        <f t="shared" si="269"/>
        <v>82</v>
      </c>
      <c r="AB437" s="64">
        <f t="shared" ref="AB437:AC437" si="443">SUMIF($E$14:$N$14,"CO1",E437:N437)+IF(O437&gt;=0,SUMPRODUCT(($O$14:$Z$14="CO1")*(O437:Z437)*MOD(COLUMN($O$14:$Z$14)-COLUMN($O$14)+1,2))+SUMPRODUCT(($P$14:$Z$14="CO1")*(P437:Z437)*MOD(COLUMN($P$14:$Z$14)-COLUMN($P$14)+1,2)))</f>
        <v>30</v>
      </c>
      <c r="AC437" s="64">
        <f t="shared" si="443"/>
        <v>36</v>
      </c>
      <c r="AD437" s="64">
        <f t="shared" si="271"/>
        <v>18</v>
      </c>
      <c r="AE437" s="64">
        <f t="shared" si="272"/>
        <v>0</v>
      </c>
      <c r="AF437" s="64">
        <f t="shared" si="286"/>
        <v>0</v>
      </c>
      <c r="AG437" s="64">
        <f t="shared" si="273"/>
        <v>0</v>
      </c>
      <c r="AH437" s="44">
        <f t="shared" si="274"/>
        <v>84</v>
      </c>
      <c r="AI437" s="65">
        <f t="shared" si="277"/>
        <v>75</v>
      </c>
      <c r="AJ437" s="65">
        <f t="shared" si="278"/>
        <v>90</v>
      </c>
      <c r="AK437" s="65">
        <f t="shared" si="275"/>
        <v>90</v>
      </c>
      <c r="AL437" s="65"/>
      <c r="AM437" s="65"/>
      <c r="AN437" s="65"/>
      <c r="AO437" s="40"/>
      <c r="AP437" s="40"/>
      <c r="AQ437" s="40"/>
      <c r="AR437" s="34"/>
      <c r="AS437" s="34"/>
      <c r="AT437" s="34"/>
      <c r="AU437" s="34"/>
      <c r="AV437" s="34"/>
      <c r="AW437" s="34"/>
      <c r="AX437" s="34"/>
      <c r="AY437" s="34"/>
      <c r="AZ437" s="34"/>
      <c r="BA437" s="34"/>
      <c r="BB437" s="34"/>
      <c r="BC437" s="34"/>
      <c r="BD437" s="34"/>
      <c r="BE437" s="34"/>
    </row>
    <row r="438" spans="1:57" ht="30" customHeight="1" x14ac:dyDescent="0.2">
      <c r="A438" s="59">
        <v>422</v>
      </c>
      <c r="B438" s="60">
        <f>'STUDENT NAMELIST'!B426</f>
        <v>211423243189</v>
      </c>
      <c r="C438" s="60" t="str">
        <f>'STUDENT NAMELIST'!C426</f>
        <v>2023PEC AI 522</v>
      </c>
      <c r="D438" s="61" t="str">
        <f>'STUDENT NAMELIST'!D426</f>
        <v>JEEVA V</v>
      </c>
      <c r="E438" s="62">
        <v>2</v>
      </c>
      <c r="F438" s="62">
        <v>2</v>
      </c>
      <c r="G438" s="62">
        <v>1</v>
      </c>
      <c r="H438" s="62">
        <v>0</v>
      </c>
      <c r="I438" s="62">
        <v>2</v>
      </c>
      <c r="J438" s="62">
        <v>1</v>
      </c>
      <c r="K438" s="62">
        <v>0</v>
      </c>
      <c r="L438" s="62">
        <v>2</v>
      </c>
      <c r="M438" s="62">
        <v>2</v>
      </c>
      <c r="N438" s="62">
        <v>2</v>
      </c>
      <c r="O438" s="68">
        <v>16</v>
      </c>
      <c r="P438" s="62"/>
      <c r="Q438" s="62">
        <v>16</v>
      </c>
      <c r="R438" s="62"/>
      <c r="S438" s="62"/>
      <c r="T438" s="62">
        <v>15</v>
      </c>
      <c r="U438" s="62">
        <v>12</v>
      </c>
      <c r="V438" s="62"/>
      <c r="W438" s="62">
        <v>16</v>
      </c>
      <c r="X438" s="62"/>
      <c r="Y438" s="62"/>
      <c r="Z438" s="62"/>
      <c r="AA438" s="67">
        <f t="shared" si="269"/>
        <v>89</v>
      </c>
      <c r="AB438" s="64">
        <f t="shared" ref="AB438:AC438" si="444">SUMIF($E$14:$N$14,"CO1",E438:N438)+IF(O438&gt;=0,SUMPRODUCT(($O$14:$Z$14="CO1")*(O438:Z438)*MOD(COLUMN($O$14:$Z$14)-COLUMN($O$14)+1,2))+SUMPRODUCT(($P$14:$Z$14="CO1")*(P438:Z438)*MOD(COLUMN($P$14:$Z$14)-COLUMN($P$14)+1,2)))</f>
        <v>37</v>
      </c>
      <c r="AC438" s="64">
        <f t="shared" si="444"/>
        <v>21</v>
      </c>
      <c r="AD438" s="64">
        <f t="shared" si="271"/>
        <v>20</v>
      </c>
      <c r="AE438" s="64">
        <f t="shared" si="272"/>
        <v>0</v>
      </c>
      <c r="AF438" s="64">
        <f t="shared" si="286"/>
        <v>0</v>
      </c>
      <c r="AG438" s="64">
        <f t="shared" si="273"/>
        <v>0</v>
      </c>
      <c r="AH438" s="44">
        <f t="shared" si="274"/>
        <v>78</v>
      </c>
      <c r="AI438" s="65">
        <f t="shared" si="277"/>
        <v>92.5</v>
      </c>
      <c r="AJ438" s="65">
        <f t="shared" si="278"/>
        <v>52.5</v>
      </c>
      <c r="AK438" s="65">
        <f t="shared" si="275"/>
        <v>100</v>
      </c>
      <c r="AL438" s="65"/>
      <c r="AM438" s="65"/>
      <c r="AN438" s="65"/>
      <c r="AO438" s="40"/>
      <c r="AP438" s="40"/>
      <c r="AQ438" s="40"/>
      <c r="AR438" s="34"/>
      <c r="AS438" s="34"/>
      <c r="AT438" s="34"/>
      <c r="AU438" s="34"/>
      <c r="AV438" s="34"/>
      <c r="AW438" s="34"/>
      <c r="AX438" s="34"/>
      <c r="AY438" s="34"/>
      <c r="AZ438" s="34"/>
      <c r="BA438" s="34"/>
      <c r="BB438" s="34"/>
      <c r="BC438" s="34"/>
      <c r="BD438" s="34"/>
      <c r="BE438" s="34"/>
    </row>
    <row r="439" spans="1:57" ht="30" customHeight="1" x14ac:dyDescent="0.2">
      <c r="A439" s="59">
        <v>423</v>
      </c>
      <c r="B439" s="60">
        <f>'STUDENT NAMELIST'!B427</f>
        <v>211423243192</v>
      </c>
      <c r="C439" s="60" t="str">
        <f>'STUDENT NAMELIST'!C427</f>
        <v>2023PEC AI 523</v>
      </c>
      <c r="D439" s="61" t="str">
        <f>'STUDENT NAMELIST'!D427</f>
        <v>JEGATHEESWARAN A</v>
      </c>
      <c r="E439" s="62">
        <v>2</v>
      </c>
      <c r="F439" s="62">
        <v>2</v>
      </c>
      <c r="G439" s="62">
        <v>2</v>
      </c>
      <c r="H439" s="62">
        <v>0</v>
      </c>
      <c r="I439" s="62">
        <v>2</v>
      </c>
      <c r="J439" s="62">
        <v>1</v>
      </c>
      <c r="K439" s="62">
        <v>0</v>
      </c>
      <c r="L439" s="62">
        <v>1</v>
      </c>
      <c r="M439" s="62">
        <v>1</v>
      </c>
      <c r="N439" s="62">
        <v>1</v>
      </c>
      <c r="O439" s="66">
        <v>16</v>
      </c>
      <c r="P439" s="66">
        <v>0</v>
      </c>
      <c r="Q439" s="66">
        <v>0</v>
      </c>
      <c r="R439" s="66">
        <v>16</v>
      </c>
      <c r="S439" s="66">
        <v>14</v>
      </c>
      <c r="T439" s="66">
        <v>0</v>
      </c>
      <c r="U439" s="66">
        <v>16</v>
      </c>
      <c r="V439" s="66">
        <v>0</v>
      </c>
      <c r="W439" s="66">
        <v>0</v>
      </c>
      <c r="X439" s="66">
        <v>13</v>
      </c>
      <c r="Y439" s="62"/>
      <c r="Z439" s="62"/>
      <c r="AA439" s="67">
        <f t="shared" si="269"/>
        <v>87</v>
      </c>
      <c r="AB439" s="64">
        <f t="shared" ref="AB439:AC439" si="445">SUMIF($E$14:$N$14,"CO1",E439:N439)+IF(O439&gt;=0,SUMPRODUCT(($O$14:$Z$14="CO1")*(O439:Z439)*MOD(COLUMN($O$14:$Z$14)-COLUMN($O$14)+1,2))+SUMPRODUCT(($P$14:$Z$14="CO1")*(P439:Z439)*MOD(COLUMN($P$14:$Z$14)-COLUMN($P$14)+1,2)))</f>
        <v>38</v>
      </c>
      <c r="AC439" s="64">
        <f t="shared" si="445"/>
        <v>36</v>
      </c>
      <c r="AD439" s="64">
        <f t="shared" si="271"/>
        <v>15</v>
      </c>
      <c r="AE439" s="64">
        <f t="shared" si="272"/>
        <v>0</v>
      </c>
      <c r="AF439" s="64">
        <f t="shared" si="286"/>
        <v>0</v>
      </c>
      <c r="AG439" s="64">
        <f t="shared" si="273"/>
        <v>0</v>
      </c>
      <c r="AH439" s="44">
        <f t="shared" si="274"/>
        <v>89</v>
      </c>
      <c r="AI439" s="65">
        <f t="shared" si="277"/>
        <v>95</v>
      </c>
      <c r="AJ439" s="65">
        <f t="shared" si="278"/>
        <v>90</v>
      </c>
      <c r="AK439" s="65">
        <f t="shared" si="275"/>
        <v>75</v>
      </c>
      <c r="AL439" s="65"/>
      <c r="AM439" s="65"/>
      <c r="AN439" s="65"/>
      <c r="AO439" s="40"/>
      <c r="AP439" s="40"/>
      <c r="AQ439" s="40"/>
      <c r="AR439" s="34"/>
      <c r="AS439" s="34"/>
      <c r="AT439" s="34"/>
      <c r="AU439" s="34"/>
      <c r="AV439" s="34"/>
      <c r="AW439" s="34"/>
      <c r="AX439" s="34"/>
      <c r="AY439" s="34"/>
      <c r="AZ439" s="34"/>
      <c r="BA439" s="34"/>
      <c r="BB439" s="34"/>
      <c r="BC439" s="34"/>
      <c r="BD439" s="34"/>
      <c r="BE439" s="34"/>
    </row>
    <row r="440" spans="1:57" ht="30" customHeight="1" x14ac:dyDescent="0.2">
      <c r="A440" s="59">
        <v>424</v>
      </c>
      <c r="B440" s="60">
        <f>'STUDENT NAMELIST'!B428</f>
        <v>211423243193</v>
      </c>
      <c r="C440" s="60" t="str">
        <f>'STUDENT NAMELIST'!C428</f>
        <v>2023PEC AI 524</v>
      </c>
      <c r="D440" s="61" t="str">
        <f>'STUDENT NAMELIST'!D428</f>
        <v>JENISH J</v>
      </c>
      <c r="E440" s="62">
        <v>2</v>
      </c>
      <c r="F440" s="62">
        <v>0</v>
      </c>
      <c r="G440" s="62">
        <v>0</v>
      </c>
      <c r="H440" s="62">
        <v>2</v>
      </c>
      <c r="I440" s="62">
        <v>1</v>
      </c>
      <c r="J440" s="62">
        <v>1</v>
      </c>
      <c r="K440" s="62">
        <v>0</v>
      </c>
      <c r="L440" s="62">
        <v>0</v>
      </c>
      <c r="M440" s="62">
        <v>1</v>
      </c>
      <c r="N440" s="62">
        <v>1</v>
      </c>
      <c r="O440" s="68">
        <v>16</v>
      </c>
      <c r="P440" s="62"/>
      <c r="Q440" s="62">
        <v>16</v>
      </c>
      <c r="R440" s="62"/>
      <c r="S440" s="62"/>
      <c r="T440" s="62">
        <v>15</v>
      </c>
      <c r="U440" s="62"/>
      <c r="V440" s="62">
        <v>16</v>
      </c>
      <c r="W440" s="62"/>
      <c r="X440" s="62">
        <v>13</v>
      </c>
      <c r="Y440" s="62"/>
      <c r="Z440" s="62"/>
      <c r="AA440" s="67">
        <f t="shared" si="269"/>
        <v>84</v>
      </c>
      <c r="AB440" s="64">
        <f t="shared" ref="AB440:AC440" si="446">SUMIF($E$14:$N$14,"CO1",E440:N440)+IF(O440&gt;=0,SUMPRODUCT(($O$14:$Z$14="CO1")*(O440:Z440)*MOD(COLUMN($O$14:$Z$14)-COLUMN($O$14)+1,2))+SUMPRODUCT(($P$14:$Z$14="CO1")*(P440:Z440)*MOD(COLUMN($P$14:$Z$14)-COLUMN($P$14)+1,2)))</f>
        <v>36</v>
      </c>
      <c r="AC440" s="64">
        <f t="shared" si="446"/>
        <v>19</v>
      </c>
      <c r="AD440" s="64">
        <f t="shared" si="271"/>
        <v>15</v>
      </c>
      <c r="AE440" s="64">
        <f t="shared" si="272"/>
        <v>0</v>
      </c>
      <c r="AF440" s="64">
        <f t="shared" si="286"/>
        <v>0</v>
      </c>
      <c r="AG440" s="64">
        <f t="shared" si="273"/>
        <v>0</v>
      </c>
      <c r="AH440" s="44">
        <f t="shared" si="274"/>
        <v>70</v>
      </c>
      <c r="AI440" s="65">
        <f t="shared" si="277"/>
        <v>90</v>
      </c>
      <c r="AJ440" s="65">
        <f t="shared" si="278"/>
        <v>47.5</v>
      </c>
      <c r="AK440" s="65">
        <f t="shared" si="275"/>
        <v>75</v>
      </c>
      <c r="AL440" s="65"/>
      <c r="AM440" s="65"/>
      <c r="AN440" s="65"/>
      <c r="AO440" s="40"/>
      <c r="AP440" s="40"/>
      <c r="AQ440" s="40"/>
      <c r="AR440" s="34"/>
      <c r="AS440" s="34"/>
      <c r="AT440" s="34"/>
      <c r="AU440" s="34"/>
      <c r="AV440" s="34"/>
      <c r="AW440" s="34"/>
      <c r="AX440" s="34"/>
      <c r="AY440" s="34"/>
      <c r="AZ440" s="34"/>
      <c r="BA440" s="34"/>
      <c r="BB440" s="34"/>
      <c r="BC440" s="34"/>
      <c r="BD440" s="34"/>
      <c r="BE440" s="34"/>
    </row>
    <row r="441" spans="1:57" ht="30" customHeight="1" x14ac:dyDescent="0.2">
      <c r="A441" s="59">
        <v>425</v>
      </c>
      <c r="B441" s="60">
        <f>'STUDENT NAMELIST'!B429</f>
        <v>211423243197</v>
      </c>
      <c r="C441" s="60" t="str">
        <f>'STUDENT NAMELIST'!C429</f>
        <v>2023PEC AI 525</v>
      </c>
      <c r="D441" s="61" t="str">
        <f>'STUDENT NAMELIST'!D429</f>
        <v>JESHRUD SOLOMON TERIN J</v>
      </c>
      <c r="E441" s="62">
        <v>0</v>
      </c>
      <c r="F441" s="62">
        <v>2</v>
      </c>
      <c r="G441" s="62">
        <v>0</v>
      </c>
      <c r="H441" s="62">
        <v>2</v>
      </c>
      <c r="I441" s="62">
        <v>1</v>
      </c>
      <c r="J441" s="62">
        <v>0</v>
      </c>
      <c r="K441" s="62">
        <v>2</v>
      </c>
      <c r="L441" s="62">
        <v>1</v>
      </c>
      <c r="M441" s="62">
        <v>2</v>
      </c>
      <c r="N441" s="62">
        <v>1</v>
      </c>
      <c r="O441" s="68"/>
      <c r="P441" s="62">
        <v>15</v>
      </c>
      <c r="Q441" s="62"/>
      <c r="R441" s="62">
        <v>15</v>
      </c>
      <c r="S441" s="62"/>
      <c r="T441" s="62">
        <v>16</v>
      </c>
      <c r="U441" s="62">
        <v>14</v>
      </c>
      <c r="V441" s="62"/>
      <c r="W441" s="62"/>
      <c r="X441" s="62">
        <v>16</v>
      </c>
      <c r="Y441" s="62"/>
      <c r="Z441" s="62"/>
      <c r="AA441" s="67">
        <f t="shared" si="269"/>
        <v>87</v>
      </c>
      <c r="AB441" s="64">
        <f t="shared" ref="AB441:AC441" si="447">SUMIF($E$14:$N$14,"CO1",E441:N441)+IF(O441&gt;=0,SUMPRODUCT(($O$14:$Z$14="CO1")*(O441:Z441)*MOD(COLUMN($O$14:$Z$14)-COLUMN($O$14)+1,2))+SUMPRODUCT(($P$14:$Z$14="CO1")*(P441:Z441)*MOD(COLUMN($P$14:$Z$14)-COLUMN($P$14)+1,2)))</f>
        <v>34</v>
      </c>
      <c r="AC441" s="64">
        <f t="shared" si="447"/>
        <v>35</v>
      </c>
      <c r="AD441" s="64">
        <f t="shared" si="271"/>
        <v>19</v>
      </c>
      <c r="AE441" s="64">
        <f t="shared" si="272"/>
        <v>0</v>
      </c>
      <c r="AF441" s="64">
        <f t="shared" si="286"/>
        <v>0</v>
      </c>
      <c r="AG441" s="64">
        <f t="shared" si="273"/>
        <v>0</v>
      </c>
      <c r="AH441" s="44">
        <f t="shared" si="274"/>
        <v>88</v>
      </c>
      <c r="AI441" s="65">
        <f t="shared" si="277"/>
        <v>85</v>
      </c>
      <c r="AJ441" s="65">
        <f t="shared" si="278"/>
        <v>87.5</v>
      </c>
      <c r="AK441" s="65">
        <f t="shared" si="275"/>
        <v>95</v>
      </c>
      <c r="AL441" s="65"/>
      <c r="AM441" s="65"/>
      <c r="AN441" s="65"/>
      <c r="AO441" s="40"/>
      <c r="AP441" s="40"/>
      <c r="AQ441" s="40"/>
      <c r="AR441" s="34"/>
      <c r="AS441" s="34"/>
      <c r="AT441" s="34"/>
      <c r="AU441" s="34"/>
      <c r="AV441" s="34"/>
      <c r="AW441" s="34"/>
      <c r="AX441" s="34"/>
      <c r="AY441" s="34"/>
      <c r="AZ441" s="34"/>
      <c r="BA441" s="34"/>
      <c r="BB441" s="34"/>
      <c r="BC441" s="34"/>
      <c r="BD441" s="34"/>
      <c r="BE441" s="34"/>
    </row>
    <row r="442" spans="1:57" ht="30" customHeight="1" x14ac:dyDescent="0.2">
      <c r="A442" s="59">
        <v>426</v>
      </c>
      <c r="B442" s="60">
        <f>'STUDENT NAMELIST'!B430</f>
        <v>211423243198</v>
      </c>
      <c r="C442" s="60" t="str">
        <f>'STUDENT NAMELIST'!C430</f>
        <v>2023PEC AI 526</v>
      </c>
      <c r="D442" s="61" t="str">
        <f>'STUDENT NAMELIST'!D430</f>
        <v>JESWIN JABAS RAJKUMAR R</v>
      </c>
      <c r="E442" s="62">
        <v>2</v>
      </c>
      <c r="F442" s="62">
        <v>2</v>
      </c>
      <c r="G442" s="62">
        <v>2</v>
      </c>
      <c r="H442" s="62">
        <v>0</v>
      </c>
      <c r="I442" s="62">
        <v>0</v>
      </c>
      <c r="J442" s="62">
        <v>2</v>
      </c>
      <c r="K442" s="62">
        <v>0</v>
      </c>
      <c r="L442" s="62">
        <v>0</v>
      </c>
      <c r="M442" s="62">
        <v>0</v>
      </c>
      <c r="N442" s="62">
        <v>2</v>
      </c>
      <c r="O442" s="68">
        <v>14</v>
      </c>
      <c r="P442" s="62"/>
      <c r="Q442" s="62">
        <v>14</v>
      </c>
      <c r="R442" s="62"/>
      <c r="S442" s="62">
        <v>14</v>
      </c>
      <c r="T442" s="62"/>
      <c r="U442" s="62">
        <v>14</v>
      </c>
      <c r="V442" s="62"/>
      <c r="W442" s="62">
        <v>14</v>
      </c>
      <c r="X442" s="62"/>
      <c r="Y442" s="62"/>
      <c r="Z442" s="62"/>
      <c r="AA442" s="67">
        <f t="shared" si="269"/>
        <v>80</v>
      </c>
      <c r="AB442" s="64">
        <f t="shared" ref="AB442:AC442" si="448">SUMIF($E$14:$N$14,"CO1",E442:N442)+IF(O442&gt;=0,SUMPRODUCT(($O$14:$Z$14="CO1")*(O442:Z442)*MOD(COLUMN($O$14:$Z$14)-COLUMN($O$14)+1,2))+SUMPRODUCT(($P$14:$Z$14="CO1")*(P442:Z442)*MOD(COLUMN($P$14:$Z$14)-COLUMN($P$14)+1,2)))</f>
        <v>34</v>
      </c>
      <c r="AC442" s="64">
        <f t="shared" si="448"/>
        <v>32</v>
      </c>
      <c r="AD442" s="64">
        <f t="shared" si="271"/>
        <v>16</v>
      </c>
      <c r="AE442" s="64">
        <f t="shared" si="272"/>
        <v>0</v>
      </c>
      <c r="AF442" s="64">
        <f t="shared" si="286"/>
        <v>0</v>
      </c>
      <c r="AG442" s="64">
        <f t="shared" si="273"/>
        <v>0</v>
      </c>
      <c r="AH442" s="44">
        <f t="shared" si="274"/>
        <v>82</v>
      </c>
      <c r="AI442" s="65">
        <f t="shared" si="277"/>
        <v>85</v>
      </c>
      <c r="AJ442" s="65">
        <f t="shared" si="278"/>
        <v>80</v>
      </c>
      <c r="AK442" s="65">
        <f t="shared" si="275"/>
        <v>80</v>
      </c>
      <c r="AL442" s="65"/>
      <c r="AM442" s="65"/>
      <c r="AN442" s="65"/>
      <c r="AO442" s="40"/>
      <c r="AP442" s="40"/>
      <c r="AQ442" s="40"/>
      <c r="AR442" s="34"/>
      <c r="AS442" s="34"/>
      <c r="AT442" s="34"/>
      <c r="AU442" s="34"/>
      <c r="AV442" s="34"/>
      <c r="AW442" s="34"/>
      <c r="AX442" s="34"/>
      <c r="AY442" s="34"/>
      <c r="AZ442" s="34"/>
      <c r="BA442" s="34"/>
      <c r="BB442" s="34"/>
      <c r="BC442" s="34"/>
      <c r="BD442" s="34"/>
      <c r="BE442" s="34"/>
    </row>
    <row r="443" spans="1:57" ht="30" customHeight="1" x14ac:dyDescent="0.2">
      <c r="A443" s="59">
        <v>428</v>
      </c>
      <c r="B443" s="60">
        <f>'STUDENT NAMELIST'!B431</f>
        <v>211423243199</v>
      </c>
      <c r="C443" s="60" t="str">
        <f>'STUDENT NAMELIST'!C431</f>
        <v>2023PEC AI 527</v>
      </c>
      <c r="D443" s="61" t="str">
        <f>'STUDENT NAMELIST'!D431</f>
        <v>JISNUVARDHAN VISWA MOHAN</v>
      </c>
      <c r="E443" s="62">
        <v>2</v>
      </c>
      <c r="F443" s="62">
        <v>1</v>
      </c>
      <c r="G443" s="62">
        <v>1</v>
      </c>
      <c r="H443" s="62">
        <v>1</v>
      </c>
      <c r="I443" s="62">
        <v>0</v>
      </c>
      <c r="J443" s="62">
        <v>1</v>
      </c>
      <c r="K443" s="62">
        <v>1</v>
      </c>
      <c r="L443" s="62">
        <v>0</v>
      </c>
      <c r="M443" s="62">
        <v>1</v>
      </c>
      <c r="N443" s="62">
        <v>1</v>
      </c>
      <c r="O443" s="68">
        <v>12</v>
      </c>
      <c r="P443" s="62"/>
      <c r="Q443" s="62">
        <v>12</v>
      </c>
      <c r="R443" s="62"/>
      <c r="S443" s="62">
        <v>14</v>
      </c>
      <c r="T443" s="62"/>
      <c r="U443" s="62">
        <v>15</v>
      </c>
      <c r="V443" s="62"/>
      <c r="W443" s="62">
        <v>16</v>
      </c>
      <c r="X443" s="62"/>
      <c r="Y443" s="62"/>
      <c r="Z443" s="62"/>
      <c r="AA443" s="67">
        <f t="shared" si="269"/>
        <v>78</v>
      </c>
      <c r="AB443" s="64">
        <f t="shared" ref="AB443:AC443" si="449">SUMIF($E$14:$N$14,"CO1",E443:N443)+IF(O443&gt;=0,SUMPRODUCT(($O$14:$Z$14="CO1")*(O443:Z443)*MOD(COLUMN($O$14:$Z$14)-COLUMN($O$14)+1,2))+SUMPRODUCT(($P$14:$Z$14="CO1")*(P443:Z443)*MOD(COLUMN($P$14:$Z$14)-COLUMN($P$14)+1,2)))</f>
        <v>29</v>
      </c>
      <c r="AC443" s="64">
        <f t="shared" si="449"/>
        <v>29</v>
      </c>
      <c r="AD443" s="64">
        <f t="shared" si="271"/>
        <v>18</v>
      </c>
      <c r="AE443" s="64">
        <f t="shared" si="272"/>
        <v>0</v>
      </c>
      <c r="AF443" s="64">
        <f t="shared" si="286"/>
        <v>0</v>
      </c>
      <c r="AG443" s="64">
        <f t="shared" si="273"/>
        <v>0</v>
      </c>
      <c r="AH443" s="44">
        <f t="shared" si="274"/>
        <v>76</v>
      </c>
      <c r="AI443" s="65">
        <f t="shared" si="277"/>
        <v>72.5</v>
      </c>
      <c r="AJ443" s="65">
        <f t="shared" si="278"/>
        <v>72.5</v>
      </c>
      <c r="AK443" s="65">
        <f t="shared" si="275"/>
        <v>90</v>
      </c>
      <c r="AL443" s="65"/>
      <c r="AM443" s="65"/>
      <c r="AN443" s="65"/>
      <c r="AO443" s="40"/>
      <c r="AP443" s="40"/>
      <c r="AQ443" s="40"/>
      <c r="AR443" s="34"/>
      <c r="AS443" s="34"/>
      <c r="AT443" s="34"/>
      <c r="AU443" s="34"/>
      <c r="AV443" s="34"/>
      <c r="AW443" s="34"/>
      <c r="AX443" s="34"/>
      <c r="AY443" s="34"/>
      <c r="AZ443" s="34"/>
      <c r="BA443" s="34"/>
      <c r="BB443" s="34"/>
      <c r="BC443" s="34"/>
      <c r="BD443" s="34"/>
      <c r="BE443" s="34"/>
    </row>
    <row r="444" spans="1:57" ht="30" customHeight="1" x14ac:dyDescent="0.2">
      <c r="A444" s="59">
        <v>428</v>
      </c>
      <c r="B444" s="60">
        <f>'STUDENT NAMELIST'!B432</f>
        <v>211423243200</v>
      </c>
      <c r="C444" s="60" t="str">
        <f>'STUDENT NAMELIST'!C432</f>
        <v>2023PEC AI 528</v>
      </c>
      <c r="D444" s="61" t="str">
        <f>'STUDENT NAMELIST'!D432</f>
        <v>JOHN TYNDALE S</v>
      </c>
      <c r="E444" s="62">
        <v>2</v>
      </c>
      <c r="F444" s="62">
        <v>1</v>
      </c>
      <c r="G444" s="62">
        <v>0</v>
      </c>
      <c r="H444" s="62">
        <v>0</v>
      </c>
      <c r="I444" s="62">
        <v>2</v>
      </c>
      <c r="J444" s="62">
        <v>0</v>
      </c>
      <c r="K444" s="62">
        <v>2</v>
      </c>
      <c r="L444" s="62">
        <v>0</v>
      </c>
      <c r="M444" s="62">
        <v>1</v>
      </c>
      <c r="N444" s="62">
        <v>0</v>
      </c>
      <c r="O444" s="66">
        <v>16</v>
      </c>
      <c r="P444" s="66">
        <v>0</v>
      </c>
      <c r="Q444" s="66">
        <v>0</v>
      </c>
      <c r="R444" s="66">
        <v>16</v>
      </c>
      <c r="S444" s="66">
        <v>14</v>
      </c>
      <c r="T444" s="66">
        <v>0</v>
      </c>
      <c r="U444" s="66">
        <v>16</v>
      </c>
      <c r="V444" s="66">
        <v>0</v>
      </c>
      <c r="W444" s="66">
        <v>0</v>
      </c>
      <c r="X444" s="66">
        <v>13</v>
      </c>
      <c r="Y444" s="62"/>
      <c r="Z444" s="62"/>
      <c r="AA444" s="67">
        <f t="shared" si="269"/>
        <v>83</v>
      </c>
      <c r="AB444" s="64">
        <f t="shared" ref="AB444:AC444" si="450">SUMIF($E$14:$N$14,"CO1",E444:N444)+IF(O444&gt;=0,SUMPRODUCT(($O$14:$Z$14="CO1")*(O444:Z444)*MOD(COLUMN($O$14:$Z$14)-COLUMN($O$14)+1,2))+SUMPRODUCT(($P$14:$Z$14="CO1")*(P444:Z444)*MOD(COLUMN($P$14:$Z$14)-COLUMN($P$14)+1,2)))</f>
        <v>35</v>
      </c>
      <c r="AC444" s="64">
        <f t="shared" si="450"/>
        <v>33</v>
      </c>
      <c r="AD444" s="64">
        <f t="shared" si="271"/>
        <v>14</v>
      </c>
      <c r="AE444" s="64">
        <f t="shared" si="272"/>
        <v>0</v>
      </c>
      <c r="AF444" s="64">
        <f t="shared" si="286"/>
        <v>0</v>
      </c>
      <c r="AG444" s="64">
        <f t="shared" si="273"/>
        <v>0</v>
      </c>
      <c r="AH444" s="44">
        <f t="shared" si="274"/>
        <v>82</v>
      </c>
      <c r="AI444" s="65">
        <f t="shared" si="277"/>
        <v>87.5</v>
      </c>
      <c r="AJ444" s="65">
        <f t="shared" si="278"/>
        <v>82.5</v>
      </c>
      <c r="AK444" s="65">
        <f t="shared" si="275"/>
        <v>70</v>
      </c>
      <c r="AL444" s="65"/>
      <c r="AM444" s="65"/>
      <c r="AN444" s="65"/>
      <c r="AO444" s="40"/>
      <c r="AP444" s="40"/>
      <c r="AQ444" s="40"/>
      <c r="AR444" s="34"/>
      <c r="AS444" s="34"/>
      <c r="AT444" s="34"/>
      <c r="AU444" s="34"/>
      <c r="AV444" s="34"/>
      <c r="AW444" s="34"/>
      <c r="AX444" s="34"/>
      <c r="AY444" s="34"/>
      <c r="AZ444" s="34"/>
      <c r="BA444" s="34"/>
      <c r="BB444" s="34"/>
      <c r="BC444" s="34"/>
      <c r="BD444" s="34"/>
      <c r="BE444" s="34"/>
    </row>
    <row r="445" spans="1:57" ht="30" customHeight="1" x14ac:dyDescent="0.2">
      <c r="A445" s="59">
        <v>429</v>
      </c>
      <c r="B445" s="60">
        <f>'STUDENT NAMELIST'!B433</f>
        <v>211423243202</v>
      </c>
      <c r="C445" s="60" t="str">
        <f>'STUDENT NAMELIST'!C433</f>
        <v>2023PEC AI 529</v>
      </c>
      <c r="D445" s="61" t="str">
        <f>'STUDENT NAMELIST'!D433</f>
        <v>JOSEPHPRINCE V</v>
      </c>
      <c r="E445" s="62">
        <v>1</v>
      </c>
      <c r="F445" s="62">
        <v>0</v>
      </c>
      <c r="G445" s="62">
        <v>1</v>
      </c>
      <c r="H445" s="62">
        <v>0</v>
      </c>
      <c r="I445" s="62">
        <v>0</v>
      </c>
      <c r="J445" s="62">
        <v>0</v>
      </c>
      <c r="K445" s="62">
        <v>1</v>
      </c>
      <c r="L445" s="62">
        <v>0</v>
      </c>
      <c r="M445" s="62">
        <v>2</v>
      </c>
      <c r="N445" s="62">
        <v>0</v>
      </c>
      <c r="O445" s="68"/>
      <c r="P445" s="62">
        <v>11</v>
      </c>
      <c r="Q445" s="62"/>
      <c r="R445" s="62">
        <v>14</v>
      </c>
      <c r="S445" s="62"/>
      <c r="T445" s="62">
        <v>14</v>
      </c>
      <c r="U445" s="62"/>
      <c r="V445" s="62">
        <v>16</v>
      </c>
      <c r="W445" s="62">
        <v>14</v>
      </c>
      <c r="X445" s="62"/>
      <c r="Y445" s="62"/>
      <c r="Z445" s="62"/>
      <c r="AA445" s="67">
        <f t="shared" si="269"/>
        <v>74</v>
      </c>
      <c r="AB445" s="64">
        <f t="shared" ref="AB445:AC445" si="451">SUMIF($E$14:$N$14,"CO1",E445:N445)+IF(O445&gt;=0,SUMPRODUCT(($O$14:$Z$14="CO1")*(O445:Z445)*MOD(COLUMN($O$14:$Z$14)-COLUMN($O$14)+1,2))+SUMPRODUCT(($P$14:$Z$14="CO1")*(P445:Z445)*MOD(COLUMN($P$14:$Z$14)-COLUMN($P$14)+1,2)))</f>
        <v>27</v>
      </c>
      <c r="AC445" s="64">
        <f t="shared" si="451"/>
        <v>26</v>
      </c>
      <c r="AD445" s="64">
        <f t="shared" si="271"/>
        <v>16</v>
      </c>
      <c r="AE445" s="64">
        <f t="shared" si="272"/>
        <v>0</v>
      </c>
      <c r="AF445" s="64">
        <f t="shared" si="286"/>
        <v>0</v>
      </c>
      <c r="AG445" s="64">
        <f t="shared" si="273"/>
        <v>0</v>
      </c>
      <c r="AH445" s="44">
        <f t="shared" si="274"/>
        <v>69</v>
      </c>
      <c r="AI445" s="65">
        <f t="shared" si="277"/>
        <v>67.5</v>
      </c>
      <c r="AJ445" s="65">
        <f t="shared" si="278"/>
        <v>65</v>
      </c>
      <c r="AK445" s="65">
        <f t="shared" si="275"/>
        <v>80</v>
      </c>
      <c r="AL445" s="65"/>
      <c r="AM445" s="65"/>
      <c r="AN445" s="65"/>
      <c r="AO445" s="40"/>
      <c r="AP445" s="40"/>
      <c r="AQ445" s="40"/>
      <c r="AR445" s="34"/>
      <c r="AS445" s="34"/>
      <c r="AT445" s="34"/>
      <c r="AU445" s="34"/>
      <c r="AV445" s="34"/>
      <c r="AW445" s="34"/>
      <c r="AX445" s="34"/>
      <c r="AY445" s="34"/>
      <c r="AZ445" s="34"/>
      <c r="BA445" s="34"/>
      <c r="BB445" s="34"/>
      <c r="BC445" s="34"/>
      <c r="BD445" s="34"/>
      <c r="BE445" s="34"/>
    </row>
    <row r="446" spans="1:57" ht="30" customHeight="1" x14ac:dyDescent="0.2">
      <c r="A446" s="59">
        <v>430</v>
      </c>
      <c r="B446" s="60">
        <f>'STUDENT NAMELIST'!B434</f>
        <v>211423243205</v>
      </c>
      <c r="C446" s="60" t="str">
        <f>'STUDENT NAMELIST'!C434</f>
        <v>2023PEC AI 530</v>
      </c>
      <c r="D446" s="61" t="str">
        <f>'STUDENT NAMELIST'!D434</f>
        <v>JUSTIN DEVAKUMAR J</v>
      </c>
      <c r="E446" s="62">
        <v>0</v>
      </c>
      <c r="F446" s="62">
        <v>1</v>
      </c>
      <c r="G446" s="62">
        <v>0</v>
      </c>
      <c r="H446" s="62">
        <v>1</v>
      </c>
      <c r="I446" s="62">
        <v>0</v>
      </c>
      <c r="J446" s="62">
        <v>2</v>
      </c>
      <c r="K446" s="62">
        <v>1</v>
      </c>
      <c r="L446" s="62">
        <v>2</v>
      </c>
      <c r="M446" s="62">
        <v>2</v>
      </c>
      <c r="N446" s="62">
        <v>2</v>
      </c>
      <c r="O446" s="68">
        <v>15</v>
      </c>
      <c r="P446" s="62"/>
      <c r="Q446" s="62">
        <v>14</v>
      </c>
      <c r="R446" s="62"/>
      <c r="S446" s="62"/>
      <c r="T446" s="62">
        <v>16</v>
      </c>
      <c r="U446" s="62"/>
      <c r="V446" s="62">
        <v>16</v>
      </c>
      <c r="W446" s="62"/>
      <c r="X446" s="62">
        <v>16</v>
      </c>
      <c r="Y446" s="62"/>
      <c r="Z446" s="62"/>
      <c r="AA446" s="67">
        <f t="shared" si="269"/>
        <v>88</v>
      </c>
      <c r="AB446" s="64">
        <f t="shared" ref="AB446:AC446" si="452">SUMIF($E$14:$N$14,"CO1",E446:N446)+IF(O446&gt;=0,SUMPRODUCT(($O$14:$Z$14="CO1")*(O446:Z446)*MOD(COLUMN($O$14:$Z$14)-COLUMN($O$14)+1,2))+SUMPRODUCT(($P$14:$Z$14="CO1")*(P446:Z446)*MOD(COLUMN($P$14:$Z$14)-COLUMN($P$14)+1,2)))</f>
        <v>31</v>
      </c>
      <c r="AC446" s="64">
        <f t="shared" si="452"/>
        <v>16</v>
      </c>
      <c r="AD446" s="64">
        <f t="shared" si="271"/>
        <v>20</v>
      </c>
      <c r="AE446" s="64">
        <f t="shared" si="272"/>
        <v>0</v>
      </c>
      <c r="AF446" s="64">
        <f t="shared" si="286"/>
        <v>0</v>
      </c>
      <c r="AG446" s="64">
        <f t="shared" si="273"/>
        <v>0</v>
      </c>
      <c r="AH446" s="44">
        <f t="shared" si="274"/>
        <v>67</v>
      </c>
      <c r="AI446" s="65">
        <f t="shared" si="277"/>
        <v>77.5</v>
      </c>
      <c r="AJ446" s="65">
        <f t="shared" si="278"/>
        <v>40</v>
      </c>
      <c r="AK446" s="65">
        <f t="shared" si="275"/>
        <v>100</v>
      </c>
      <c r="AL446" s="65"/>
      <c r="AM446" s="65"/>
      <c r="AN446" s="65"/>
      <c r="AO446" s="40"/>
      <c r="AP446" s="40"/>
      <c r="AQ446" s="40"/>
      <c r="AR446" s="34"/>
      <c r="AS446" s="34"/>
      <c r="AT446" s="34"/>
      <c r="AU446" s="34"/>
      <c r="AV446" s="34"/>
      <c r="AW446" s="34"/>
      <c r="AX446" s="34"/>
      <c r="AY446" s="34"/>
      <c r="AZ446" s="34"/>
      <c r="BA446" s="34"/>
      <c r="BB446" s="34"/>
      <c r="BC446" s="34"/>
      <c r="BD446" s="34"/>
      <c r="BE446" s="34"/>
    </row>
    <row r="447" spans="1:57" ht="30" customHeight="1" x14ac:dyDescent="0.2">
      <c r="A447" s="59">
        <v>431</v>
      </c>
      <c r="B447" s="60">
        <f>'STUDENT NAMELIST'!B435</f>
        <v>211423243209</v>
      </c>
      <c r="C447" s="60" t="str">
        <f>'STUDENT NAMELIST'!C435</f>
        <v>2023PEC AI 531</v>
      </c>
      <c r="D447" s="61" t="str">
        <f>'STUDENT NAMELIST'!D435</f>
        <v>KALYANASUNDARAM M</v>
      </c>
      <c r="E447" s="62">
        <v>1</v>
      </c>
      <c r="F447" s="62">
        <v>0</v>
      </c>
      <c r="G447" s="62">
        <v>2</v>
      </c>
      <c r="H447" s="62">
        <v>0</v>
      </c>
      <c r="I447" s="62">
        <v>1</v>
      </c>
      <c r="J447" s="62">
        <v>2</v>
      </c>
      <c r="K447" s="62">
        <v>1</v>
      </c>
      <c r="L447" s="62">
        <v>2</v>
      </c>
      <c r="M447" s="62">
        <v>2</v>
      </c>
      <c r="N447" s="62">
        <v>1</v>
      </c>
      <c r="O447" s="68"/>
      <c r="P447" s="62">
        <v>15</v>
      </c>
      <c r="Q447" s="62"/>
      <c r="R447" s="62">
        <v>16</v>
      </c>
      <c r="S447" s="62"/>
      <c r="T447" s="62">
        <v>12</v>
      </c>
      <c r="U447" s="62">
        <v>16</v>
      </c>
      <c r="V447" s="62"/>
      <c r="W447" s="62">
        <v>16</v>
      </c>
      <c r="X447" s="62"/>
      <c r="Y447" s="62"/>
      <c r="Z447" s="62"/>
      <c r="AA447" s="67">
        <f t="shared" si="269"/>
        <v>87</v>
      </c>
      <c r="AB447" s="64">
        <f t="shared" ref="AB447:AC447" si="453">SUMIF($E$14:$N$14,"CO1",E447:N447)+IF(O447&gt;=0,SUMPRODUCT(($O$14:$Z$14="CO1")*(O447:Z447)*MOD(COLUMN($O$14:$Z$14)-COLUMN($O$14)+1,2))+SUMPRODUCT(($P$14:$Z$14="CO1")*(P447:Z447)*MOD(COLUMN($P$14:$Z$14)-COLUMN($P$14)+1,2)))</f>
        <v>34</v>
      </c>
      <c r="AC447" s="64">
        <f t="shared" si="453"/>
        <v>34</v>
      </c>
      <c r="AD447" s="64">
        <f t="shared" si="271"/>
        <v>19</v>
      </c>
      <c r="AE447" s="64">
        <f t="shared" si="272"/>
        <v>0</v>
      </c>
      <c r="AF447" s="64">
        <f t="shared" si="286"/>
        <v>0</v>
      </c>
      <c r="AG447" s="64">
        <f t="shared" si="273"/>
        <v>0</v>
      </c>
      <c r="AH447" s="44">
        <f t="shared" si="274"/>
        <v>87</v>
      </c>
      <c r="AI447" s="65">
        <f t="shared" si="277"/>
        <v>85</v>
      </c>
      <c r="AJ447" s="65">
        <f t="shared" si="278"/>
        <v>85</v>
      </c>
      <c r="AK447" s="65">
        <f t="shared" si="275"/>
        <v>95</v>
      </c>
      <c r="AL447" s="65"/>
      <c r="AM447" s="65"/>
      <c r="AN447" s="65"/>
      <c r="AO447" s="40"/>
      <c r="AP447" s="40"/>
      <c r="AQ447" s="40"/>
      <c r="AR447" s="34"/>
      <c r="AS447" s="34"/>
      <c r="AT447" s="34"/>
      <c r="AU447" s="34"/>
      <c r="AV447" s="34"/>
      <c r="AW447" s="34"/>
      <c r="AX447" s="34"/>
      <c r="AY447" s="34"/>
      <c r="AZ447" s="34"/>
      <c r="BA447" s="34"/>
      <c r="BB447" s="34"/>
      <c r="BC447" s="34"/>
      <c r="BD447" s="34"/>
      <c r="BE447" s="34"/>
    </row>
    <row r="448" spans="1:57" ht="30" customHeight="1" x14ac:dyDescent="0.2">
      <c r="A448" s="59">
        <v>432</v>
      </c>
      <c r="B448" s="60">
        <f>'STUDENT NAMELIST'!B436</f>
        <v>211423243210</v>
      </c>
      <c r="C448" s="60" t="str">
        <f>'STUDENT NAMELIST'!C436</f>
        <v>2023PEC AI 532</v>
      </c>
      <c r="D448" s="61" t="str">
        <f>'STUDENT NAMELIST'!D436</f>
        <v>KAMALESH P</v>
      </c>
      <c r="E448" s="62">
        <v>2</v>
      </c>
      <c r="F448" s="62">
        <v>2</v>
      </c>
      <c r="G448" s="62">
        <v>2</v>
      </c>
      <c r="H448" s="62">
        <v>1</v>
      </c>
      <c r="I448" s="62">
        <v>2</v>
      </c>
      <c r="J448" s="62">
        <v>1</v>
      </c>
      <c r="K448" s="62">
        <v>0</v>
      </c>
      <c r="L448" s="62">
        <v>1</v>
      </c>
      <c r="M448" s="62">
        <v>1</v>
      </c>
      <c r="N448" s="62">
        <v>2</v>
      </c>
      <c r="O448" s="66">
        <v>16</v>
      </c>
      <c r="P448" s="66">
        <v>0</v>
      </c>
      <c r="Q448" s="66">
        <v>0</v>
      </c>
      <c r="R448" s="66">
        <v>16</v>
      </c>
      <c r="S448" s="66">
        <v>14</v>
      </c>
      <c r="T448" s="66">
        <v>0</v>
      </c>
      <c r="U448" s="66">
        <v>16</v>
      </c>
      <c r="V448" s="66">
        <v>0</v>
      </c>
      <c r="W448" s="66">
        <v>0</v>
      </c>
      <c r="X448" s="66">
        <v>13</v>
      </c>
      <c r="Y448" s="62"/>
      <c r="Z448" s="62"/>
      <c r="AA448" s="67">
        <f t="shared" si="269"/>
        <v>89</v>
      </c>
      <c r="AB448" s="64">
        <f t="shared" ref="AB448:AC448" si="454">SUMIF($E$14:$N$14,"CO1",E448:N448)+IF(O448&gt;=0,SUMPRODUCT(($O$14:$Z$14="CO1")*(O448:Z448)*MOD(COLUMN($O$14:$Z$14)-COLUMN($O$14)+1,2))+SUMPRODUCT(($P$14:$Z$14="CO1")*(P448:Z448)*MOD(COLUMN($P$14:$Z$14)-COLUMN($P$14)+1,2)))</f>
        <v>39</v>
      </c>
      <c r="AC448" s="64">
        <f t="shared" si="454"/>
        <v>37</v>
      </c>
      <c r="AD448" s="64">
        <f t="shared" si="271"/>
        <v>16</v>
      </c>
      <c r="AE448" s="64">
        <f t="shared" si="272"/>
        <v>0</v>
      </c>
      <c r="AF448" s="64">
        <f t="shared" si="286"/>
        <v>0</v>
      </c>
      <c r="AG448" s="64">
        <f t="shared" si="273"/>
        <v>0</v>
      </c>
      <c r="AH448" s="44">
        <f t="shared" si="274"/>
        <v>92</v>
      </c>
      <c r="AI448" s="65">
        <f t="shared" si="277"/>
        <v>97.5</v>
      </c>
      <c r="AJ448" s="65">
        <f t="shared" si="278"/>
        <v>92.5</v>
      </c>
      <c r="AK448" s="65">
        <f t="shared" si="275"/>
        <v>80</v>
      </c>
      <c r="AL448" s="65"/>
      <c r="AM448" s="65"/>
      <c r="AN448" s="65"/>
      <c r="AO448" s="40"/>
      <c r="AP448" s="40"/>
      <c r="AQ448" s="40"/>
      <c r="AR448" s="34"/>
      <c r="AS448" s="34"/>
      <c r="AT448" s="34"/>
      <c r="AU448" s="34"/>
      <c r="AV448" s="34"/>
      <c r="AW448" s="34"/>
      <c r="AX448" s="34"/>
      <c r="AY448" s="34"/>
      <c r="AZ448" s="34"/>
      <c r="BA448" s="34"/>
      <c r="BB448" s="34"/>
      <c r="BC448" s="34"/>
      <c r="BD448" s="34"/>
      <c r="BE448" s="34"/>
    </row>
    <row r="449" spans="1:57" ht="30" customHeight="1" x14ac:dyDescent="0.2">
      <c r="A449" s="59">
        <v>433</v>
      </c>
      <c r="B449" s="60">
        <f>'STUDENT NAMELIST'!B437</f>
        <v>211423243213</v>
      </c>
      <c r="C449" s="60" t="str">
        <f>'STUDENT NAMELIST'!C437</f>
        <v>2023PEC AI 533</v>
      </c>
      <c r="D449" s="61" t="str">
        <f>'STUDENT NAMELIST'!D437</f>
        <v>KANISH V</v>
      </c>
      <c r="E449" s="62">
        <v>0</v>
      </c>
      <c r="F449" s="62">
        <v>0</v>
      </c>
      <c r="G449" s="62">
        <v>2</v>
      </c>
      <c r="H449" s="62">
        <v>2</v>
      </c>
      <c r="I449" s="62">
        <v>2</v>
      </c>
      <c r="J449" s="62">
        <v>1</v>
      </c>
      <c r="K449" s="62">
        <v>2</v>
      </c>
      <c r="L449" s="62">
        <v>1</v>
      </c>
      <c r="M449" s="62">
        <v>1</v>
      </c>
      <c r="N449" s="62">
        <v>2</v>
      </c>
      <c r="O449" s="68"/>
      <c r="P449" s="62">
        <v>10</v>
      </c>
      <c r="Q449" s="62"/>
      <c r="R449" s="62">
        <v>14</v>
      </c>
      <c r="S449" s="62"/>
      <c r="T449" s="62">
        <v>14</v>
      </c>
      <c r="U449" s="62"/>
      <c r="V449" s="62">
        <v>16</v>
      </c>
      <c r="W449" s="62">
        <v>14</v>
      </c>
      <c r="X449" s="62"/>
      <c r="Y449" s="62"/>
      <c r="Z449" s="62"/>
      <c r="AA449" s="67">
        <f t="shared" si="269"/>
        <v>81</v>
      </c>
      <c r="AB449" s="64">
        <f t="shared" ref="AB449:AC449" si="455">SUMIF($E$14:$N$14,"CO1",E449:N449)+IF(O449&gt;=0,SUMPRODUCT(($O$14:$Z$14="CO1")*(O449:Z449)*MOD(COLUMN($O$14:$Z$14)-COLUMN($O$14)+1,2))+SUMPRODUCT(($P$14:$Z$14="CO1")*(P449:Z449)*MOD(COLUMN($P$14:$Z$14)-COLUMN($P$14)+1,2)))</f>
        <v>28</v>
      </c>
      <c r="AC449" s="64">
        <f t="shared" si="455"/>
        <v>30</v>
      </c>
      <c r="AD449" s="64">
        <f t="shared" si="271"/>
        <v>17</v>
      </c>
      <c r="AE449" s="64">
        <f t="shared" si="272"/>
        <v>0</v>
      </c>
      <c r="AF449" s="64">
        <f t="shared" si="286"/>
        <v>0</v>
      </c>
      <c r="AG449" s="64">
        <f t="shared" si="273"/>
        <v>0</v>
      </c>
      <c r="AH449" s="44">
        <f t="shared" si="274"/>
        <v>75</v>
      </c>
      <c r="AI449" s="65">
        <f t="shared" si="277"/>
        <v>70</v>
      </c>
      <c r="AJ449" s="65">
        <f t="shared" si="278"/>
        <v>75</v>
      </c>
      <c r="AK449" s="65">
        <f t="shared" si="275"/>
        <v>85</v>
      </c>
      <c r="AL449" s="65"/>
      <c r="AM449" s="65"/>
      <c r="AN449" s="65"/>
      <c r="AO449" s="40"/>
      <c r="AP449" s="40"/>
      <c r="AQ449" s="40"/>
      <c r="AR449" s="34"/>
      <c r="AS449" s="34"/>
      <c r="AT449" s="34"/>
      <c r="AU449" s="34"/>
      <c r="AV449" s="34"/>
      <c r="AW449" s="34"/>
      <c r="AX449" s="34"/>
      <c r="AY449" s="34"/>
      <c r="AZ449" s="34"/>
      <c r="BA449" s="34"/>
      <c r="BB449" s="34"/>
      <c r="BC449" s="34"/>
      <c r="BD449" s="34"/>
      <c r="BE449" s="34"/>
    </row>
    <row r="450" spans="1:57" ht="30" customHeight="1" x14ac:dyDescent="0.2">
      <c r="A450" s="59">
        <v>434</v>
      </c>
      <c r="B450" s="60">
        <f>'STUDENT NAMELIST'!B438</f>
        <v>211423243215</v>
      </c>
      <c r="C450" s="60" t="str">
        <f>'STUDENT NAMELIST'!C438</f>
        <v>2023PEC AI 534</v>
      </c>
      <c r="D450" s="61" t="str">
        <f>'STUDENT NAMELIST'!D438</f>
        <v>KARTHI K</v>
      </c>
      <c r="E450" s="62">
        <v>2</v>
      </c>
      <c r="F450" s="62">
        <v>0</v>
      </c>
      <c r="G450" s="62">
        <v>2</v>
      </c>
      <c r="H450" s="62">
        <v>0</v>
      </c>
      <c r="I450" s="62">
        <v>2</v>
      </c>
      <c r="J450" s="62">
        <v>2</v>
      </c>
      <c r="K450" s="62">
        <v>2</v>
      </c>
      <c r="L450" s="62">
        <v>1</v>
      </c>
      <c r="M450" s="62">
        <v>0</v>
      </c>
      <c r="N450" s="62">
        <v>1</v>
      </c>
      <c r="O450" s="68">
        <v>12</v>
      </c>
      <c r="P450" s="62"/>
      <c r="Q450" s="62">
        <v>12</v>
      </c>
      <c r="R450" s="62"/>
      <c r="S450" s="62"/>
      <c r="T450" s="62">
        <v>12</v>
      </c>
      <c r="U450" s="62"/>
      <c r="V450" s="62">
        <v>16</v>
      </c>
      <c r="W450" s="62"/>
      <c r="X450" s="62">
        <v>16</v>
      </c>
      <c r="Y450" s="62"/>
      <c r="Z450" s="62"/>
      <c r="AA450" s="67">
        <f t="shared" si="269"/>
        <v>80</v>
      </c>
      <c r="AB450" s="64">
        <f t="shared" ref="AB450:AC450" si="456">SUMIF($E$14:$N$14,"CO1",E450:N450)+IF(O450&gt;=0,SUMPRODUCT(($O$14:$Z$14="CO1")*(O450:Z450)*MOD(COLUMN($O$14:$Z$14)-COLUMN($O$14)+1,2))+SUMPRODUCT(($P$14:$Z$14="CO1")*(P450:Z450)*MOD(COLUMN($P$14:$Z$14)-COLUMN($P$14)+1,2)))</f>
        <v>28</v>
      </c>
      <c r="AC450" s="64">
        <f t="shared" si="456"/>
        <v>16</v>
      </c>
      <c r="AD450" s="64">
        <f t="shared" si="271"/>
        <v>17</v>
      </c>
      <c r="AE450" s="64">
        <f t="shared" si="272"/>
        <v>0</v>
      </c>
      <c r="AF450" s="64">
        <f t="shared" si="286"/>
        <v>0</v>
      </c>
      <c r="AG450" s="64">
        <f t="shared" si="273"/>
        <v>0</v>
      </c>
      <c r="AH450" s="44">
        <f t="shared" si="274"/>
        <v>61</v>
      </c>
      <c r="AI450" s="65">
        <f t="shared" si="277"/>
        <v>70</v>
      </c>
      <c r="AJ450" s="65">
        <f t="shared" si="278"/>
        <v>40</v>
      </c>
      <c r="AK450" s="65">
        <f t="shared" si="275"/>
        <v>85</v>
      </c>
      <c r="AL450" s="65"/>
      <c r="AM450" s="65"/>
      <c r="AN450" s="65"/>
      <c r="AO450" s="40"/>
      <c r="AP450" s="40"/>
      <c r="AQ450" s="40"/>
      <c r="AR450" s="34"/>
      <c r="AS450" s="34"/>
      <c r="AT450" s="34"/>
      <c r="AU450" s="34"/>
      <c r="AV450" s="34"/>
      <c r="AW450" s="34"/>
      <c r="AX450" s="34"/>
      <c r="AY450" s="34"/>
      <c r="AZ450" s="34"/>
      <c r="BA450" s="34"/>
      <c r="BB450" s="34"/>
      <c r="BC450" s="34"/>
      <c r="BD450" s="34"/>
      <c r="BE450" s="34"/>
    </row>
    <row r="451" spans="1:57" ht="30" customHeight="1" x14ac:dyDescent="0.2">
      <c r="A451" s="59">
        <v>435</v>
      </c>
      <c r="B451" s="60">
        <f>'STUDENT NAMELIST'!B439</f>
        <v>211423243216</v>
      </c>
      <c r="C451" s="60" t="str">
        <f>'STUDENT NAMELIST'!C439</f>
        <v>2023PEC AI 535</v>
      </c>
      <c r="D451" s="61" t="str">
        <f>'STUDENT NAMELIST'!D439</f>
        <v>KAVIKARAN K</v>
      </c>
      <c r="E451" s="62">
        <v>0</v>
      </c>
      <c r="F451" s="62">
        <v>2</v>
      </c>
      <c r="G451" s="62">
        <v>0</v>
      </c>
      <c r="H451" s="62">
        <v>1</v>
      </c>
      <c r="I451" s="62">
        <v>0</v>
      </c>
      <c r="J451" s="62">
        <v>2</v>
      </c>
      <c r="K451" s="62">
        <v>0</v>
      </c>
      <c r="L451" s="62">
        <v>1</v>
      </c>
      <c r="M451" s="62">
        <v>1</v>
      </c>
      <c r="N451" s="62">
        <v>2</v>
      </c>
      <c r="O451" s="68"/>
      <c r="P451" s="62">
        <v>15</v>
      </c>
      <c r="Q451" s="62"/>
      <c r="R451" s="62">
        <v>16</v>
      </c>
      <c r="S451" s="62"/>
      <c r="T451" s="62">
        <v>15</v>
      </c>
      <c r="U451" s="62">
        <v>16</v>
      </c>
      <c r="V451" s="62"/>
      <c r="W451" s="62">
        <v>16</v>
      </c>
      <c r="X451" s="62"/>
      <c r="Y451" s="62"/>
      <c r="Z451" s="62"/>
      <c r="AA451" s="67">
        <f t="shared" si="269"/>
        <v>87</v>
      </c>
      <c r="AB451" s="64">
        <f t="shared" ref="AB451:AC451" si="457">SUMIF($E$14:$N$14,"CO1",E451:N451)+IF(O451&gt;=0,SUMPRODUCT(($O$14:$Z$14="CO1")*(O451:Z451)*MOD(COLUMN($O$14:$Z$14)-COLUMN($O$14)+1,2))+SUMPRODUCT(($P$14:$Z$14="CO1")*(P451:Z451)*MOD(COLUMN($P$14:$Z$14)-COLUMN($P$14)+1,2)))</f>
        <v>34</v>
      </c>
      <c r="AC451" s="64">
        <f t="shared" si="457"/>
        <v>34</v>
      </c>
      <c r="AD451" s="64">
        <f t="shared" si="271"/>
        <v>19</v>
      </c>
      <c r="AE451" s="64">
        <f t="shared" si="272"/>
        <v>0</v>
      </c>
      <c r="AF451" s="64">
        <f t="shared" si="286"/>
        <v>0</v>
      </c>
      <c r="AG451" s="64">
        <f t="shared" si="273"/>
        <v>0</v>
      </c>
      <c r="AH451" s="44">
        <f t="shared" si="274"/>
        <v>87</v>
      </c>
      <c r="AI451" s="65">
        <f t="shared" si="277"/>
        <v>85</v>
      </c>
      <c r="AJ451" s="65">
        <f t="shared" si="278"/>
        <v>85</v>
      </c>
      <c r="AK451" s="65">
        <f t="shared" si="275"/>
        <v>95</v>
      </c>
      <c r="AL451" s="65"/>
      <c r="AM451" s="65"/>
      <c r="AN451" s="65"/>
      <c r="AO451" s="40"/>
      <c r="AP451" s="40"/>
      <c r="AQ451" s="40"/>
      <c r="AR451" s="34"/>
      <c r="AS451" s="34"/>
      <c r="AT451" s="34"/>
      <c r="AU451" s="34"/>
      <c r="AV451" s="34"/>
      <c r="AW451" s="34"/>
      <c r="AX451" s="34"/>
      <c r="AY451" s="34"/>
      <c r="AZ451" s="34"/>
      <c r="BA451" s="34"/>
      <c r="BB451" s="34"/>
      <c r="BC451" s="34"/>
      <c r="BD451" s="34"/>
      <c r="BE451" s="34"/>
    </row>
    <row r="452" spans="1:57" ht="30" customHeight="1" x14ac:dyDescent="0.2">
      <c r="A452" s="59">
        <v>436</v>
      </c>
      <c r="B452" s="60">
        <f>'STUDENT NAMELIST'!B440</f>
        <v>211423243217</v>
      </c>
      <c r="C452" s="60" t="str">
        <f>'STUDENT NAMELIST'!C440</f>
        <v>2023PEC AI 536</v>
      </c>
      <c r="D452" s="61" t="str">
        <f>'STUDENT NAMELIST'!D440</f>
        <v>KAVIN KARTHICK A S</v>
      </c>
      <c r="E452" s="62">
        <v>1</v>
      </c>
      <c r="F452" s="62">
        <v>2</v>
      </c>
      <c r="G452" s="62">
        <v>2</v>
      </c>
      <c r="H452" s="62">
        <v>0</v>
      </c>
      <c r="I452" s="62">
        <v>0</v>
      </c>
      <c r="J452" s="62">
        <v>1</v>
      </c>
      <c r="K452" s="62">
        <v>0</v>
      </c>
      <c r="L452" s="62">
        <v>0</v>
      </c>
      <c r="M452" s="62">
        <v>2</v>
      </c>
      <c r="N452" s="62">
        <v>1</v>
      </c>
      <c r="O452" s="68">
        <v>15</v>
      </c>
      <c r="P452" s="62"/>
      <c r="Q452" s="62">
        <v>15</v>
      </c>
      <c r="R452" s="62"/>
      <c r="S452" s="62">
        <v>15</v>
      </c>
      <c r="T452" s="62"/>
      <c r="U452" s="62">
        <v>16</v>
      </c>
      <c r="V452" s="62"/>
      <c r="W452" s="62">
        <v>13</v>
      </c>
      <c r="X452" s="62"/>
      <c r="Y452" s="62"/>
      <c r="Z452" s="62"/>
      <c r="AA452" s="67">
        <f t="shared" si="269"/>
        <v>83</v>
      </c>
      <c r="AB452" s="64">
        <f t="shared" ref="AB452:AC452" si="458">SUMIF($E$14:$N$14,"CO1",E452:N452)+IF(O452&gt;=0,SUMPRODUCT(($O$14:$Z$14="CO1")*(O452:Z452)*MOD(COLUMN($O$14:$Z$14)-COLUMN($O$14)+1,2))+SUMPRODUCT(($P$14:$Z$14="CO1")*(P452:Z452)*MOD(COLUMN($P$14:$Z$14)-COLUMN($P$14)+1,2)))</f>
        <v>35</v>
      </c>
      <c r="AC452" s="64">
        <f t="shared" si="458"/>
        <v>34</v>
      </c>
      <c r="AD452" s="64">
        <f t="shared" si="271"/>
        <v>16</v>
      </c>
      <c r="AE452" s="64">
        <f t="shared" si="272"/>
        <v>0</v>
      </c>
      <c r="AF452" s="64">
        <f t="shared" si="286"/>
        <v>0</v>
      </c>
      <c r="AG452" s="64">
        <f t="shared" si="273"/>
        <v>0</v>
      </c>
      <c r="AH452" s="44">
        <f t="shared" si="274"/>
        <v>85</v>
      </c>
      <c r="AI452" s="65">
        <f t="shared" si="277"/>
        <v>87.5</v>
      </c>
      <c r="AJ452" s="65">
        <f t="shared" si="278"/>
        <v>85</v>
      </c>
      <c r="AK452" s="65">
        <f t="shared" si="275"/>
        <v>80</v>
      </c>
      <c r="AL452" s="65"/>
      <c r="AM452" s="65"/>
      <c r="AN452" s="65"/>
      <c r="AO452" s="40"/>
      <c r="AP452" s="40"/>
      <c r="AQ452" s="40"/>
      <c r="AR452" s="34"/>
      <c r="AS452" s="34"/>
      <c r="AT452" s="34"/>
      <c r="AU452" s="34"/>
      <c r="AV452" s="34"/>
      <c r="AW452" s="34"/>
      <c r="AX452" s="34"/>
      <c r="AY452" s="34"/>
      <c r="AZ452" s="34"/>
      <c r="BA452" s="34"/>
      <c r="BB452" s="34"/>
      <c r="BC452" s="34"/>
      <c r="BD452" s="34"/>
      <c r="BE452" s="34"/>
    </row>
    <row r="453" spans="1:57" ht="30" customHeight="1" x14ac:dyDescent="0.2">
      <c r="A453" s="59">
        <v>438</v>
      </c>
      <c r="B453" s="60">
        <f>'STUDENT NAMELIST'!B441</f>
        <v>211423243222</v>
      </c>
      <c r="C453" s="60" t="str">
        <f>'STUDENT NAMELIST'!C441</f>
        <v>2023PEC AI 537</v>
      </c>
      <c r="D453" s="61" t="str">
        <f>'STUDENT NAMELIST'!D441</f>
        <v>KAVIYARASU V</v>
      </c>
      <c r="E453" s="62">
        <v>2</v>
      </c>
      <c r="F453" s="62">
        <v>0</v>
      </c>
      <c r="G453" s="62">
        <v>0</v>
      </c>
      <c r="H453" s="62">
        <v>1</v>
      </c>
      <c r="I453" s="62">
        <v>2</v>
      </c>
      <c r="J453" s="62">
        <v>1</v>
      </c>
      <c r="K453" s="62">
        <v>0</v>
      </c>
      <c r="L453" s="62">
        <v>1</v>
      </c>
      <c r="M453" s="62">
        <v>0</v>
      </c>
      <c r="N453" s="62">
        <v>2</v>
      </c>
      <c r="O453" s="68"/>
      <c r="P453" s="62">
        <v>14</v>
      </c>
      <c r="Q453" s="62"/>
      <c r="R453" s="62">
        <v>16</v>
      </c>
      <c r="S453" s="62"/>
      <c r="T453" s="62">
        <v>15</v>
      </c>
      <c r="U453" s="62"/>
      <c r="V453" s="62">
        <v>15</v>
      </c>
      <c r="W453" s="62">
        <v>16</v>
      </c>
      <c r="X453" s="62"/>
      <c r="Y453" s="62"/>
      <c r="Z453" s="62"/>
      <c r="AA453" s="67">
        <f t="shared" si="269"/>
        <v>85</v>
      </c>
      <c r="AB453" s="64">
        <f t="shared" ref="AB453:AC453" si="459">SUMIF($E$14:$N$14,"CO1",E453:N453)+IF(O453&gt;=0,SUMPRODUCT(($O$14:$Z$14="CO1")*(O453:Z453)*MOD(COLUMN($O$14:$Z$14)-COLUMN($O$14)+1,2))+SUMPRODUCT(($P$14:$Z$14="CO1")*(P453:Z453)*MOD(COLUMN($P$14:$Z$14)-COLUMN($P$14)+1,2)))</f>
        <v>33</v>
      </c>
      <c r="AC453" s="64">
        <f t="shared" si="459"/>
        <v>33</v>
      </c>
      <c r="AD453" s="64">
        <f t="shared" si="271"/>
        <v>18</v>
      </c>
      <c r="AE453" s="64">
        <f t="shared" si="272"/>
        <v>0</v>
      </c>
      <c r="AF453" s="64">
        <f t="shared" si="286"/>
        <v>0</v>
      </c>
      <c r="AG453" s="64">
        <f t="shared" si="273"/>
        <v>0</v>
      </c>
      <c r="AH453" s="44">
        <f t="shared" si="274"/>
        <v>84</v>
      </c>
      <c r="AI453" s="65">
        <f t="shared" si="277"/>
        <v>82.5</v>
      </c>
      <c r="AJ453" s="65">
        <f t="shared" si="278"/>
        <v>82.5</v>
      </c>
      <c r="AK453" s="65">
        <f t="shared" si="275"/>
        <v>90</v>
      </c>
      <c r="AL453" s="65"/>
      <c r="AM453" s="65"/>
      <c r="AN453" s="65"/>
      <c r="AO453" s="40"/>
      <c r="AP453" s="40"/>
      <c r="AQ453" s="40"/>
      <c r="AR453" s="34"/>
      <c r="AS453" s="34"/>
      <c r="AT453" s="34"/>
      <c r="AU453" s="34"/>
      <c r="AV453" s="34"/>
      <c r="AW453" s="34"/>
      <c r="AX453" s="34"/>
      <c r="AY453" s="34"/>
      <c r="AZ453" s="34"/>
      <c r="BA453" s="34"/>
      <c r="BB453" s="34"/>
      <c r="BC453" s="34"/>
      <c r="BD453" s="34"/>
      <c r="BE453" s="34"/>
    </row>
    <row r="454" spans="1:57" ht="30" customHeight="1" x14ac:dyDescent="0.2">
      <c r="A454" s="59">
        <v>438</v>
      </c>
      <c r="B454" s="60">
        <f>'STUDENT NAMELIST'!B442</f>
        <v>211423243223</v>
      </c>
      <c r="C454" s="60" t="str">
        <f>'STUDENT NAMELIST'!C442</f>
        <v>2023PEC AI 538</v>
      </c>
      <c r="D454" s="61" t="str">
        <f>'STUDENT NAMELIST'!D442</f>
        <v>KEERTHIVASAN P</v>
      </c>
      <c r="E454" s="62">
        <v>2</v>
      </c>
      <c r="F454" s="62">
        <v>0</v>
      </c>
      <c r="G454" s="62">
        <v>1</v>
      </c>
      <c r="H454" s="62">
        <v>0</v>
      </c>
      <c r="I454" s="62">
        <v>0</v>
      </c>
      <c r="J454" s="62">
        <v>1</v>
      </c>
      <c r="K454" s="62">
        <v>1</v>
      </c>
      <c r="L454" s="62">
        <v>1</v>
      </c>
      <c r="M454" s="62">
        <v>2</v>
      </c>
      <c r="N454" s="62">
        <v>2</v>
      </c>
      <c r="O454" s="68">
        <v>14</v>
      </c>
      <c r="P454" s="62"/>
      <c r="Q454" s="62">
        <v>14</v>
      </c>
      <c r="R454" s="62"/>
      <c r="S454" s="62">
        <v>14</v>
      </c>
      <c r="T454" s="62"/>
      <c r="U454" s="62">
        <v>14</v>
      </c>
      <c r="V454" s="62"/>
      <c r="W454" s="62">
        <v>14</v>
      </c>
      <c r="X454" s="62"/>
      <c r="Y454" s="62"/>
      <c r="Z454" s="62"/>
      <c r="AA454" s="67">
        <f t="shared" si="269"/>
        <v>80</v>
      </c>
      <c r="AB454" s="64">
        <f t="shared" ref="AB454:AC454" si="460">SUMIF($E$14:$N$14,"CO1",E454:N454)+IF(O454&gt;=0,SUMPRODUCT(($O$14:$Z$14="CO1")*(O454:Z454)*MOD(COLUMN($O$14:$Z$14)-COLUMN($O$14)+1,2))+SUMPRODUCT(($P$14:$Z$14="CO1")*(P454:Z454)*MOD(COLUMN($P$14:$Z$14)-COLUMN($P$14)+1,2)))</f>
        <v>31</v>
      </c>
      <c r="AC454" s="64">
        <f t="shared" si="460"/>
        <v>29</v>
      </c>
      <c r="AD454" s="64">
        <f t="shared" si="271"/>
        <v>18</v>
      </c>
      <c r="AE454" s="64">
        <f t="shared" si="272"/>
        <v>0</v>
      </c>
      <c r="AF454" s="64">
        <f t="shared" si="286"/>
        <v>0</v>
      </c>
      <c r="AG454" s="64">
        <f t="shared" si="273"/>
        <v>0</v>
      </c>
      <c r="AH454" s="44">
        <f t="shared" si="274"/>
        <v>78</v>
      </c>
      <c r="AI454" s="65">
        <f t="shared" si="277"/>
        <v>77.5</v>
      </c>
      <c r="AJ454" s="65">
        <f t="shared" si="278"/>
        <v>72.5</v>
      </c>
      <c r="AK454" s="65">
        <f t="shared" si="275"/>
        <v>90</v>
      </c>
      <c r="AL454" s="65"/>
      <c r="AM454" s="65"/>
      <c r="AN454" s="65"/>
      <c r="AO454" s="40"/>
      <c r="AP454" s="40"/>
      <c r="AQ454" s="40"/>
      <c r="AR454" s="34"/>
      <c r="AS454" s="34"/>
      <c r="AT454" s="34"/>
      <c r="AU454" s="34"/>
      <c r="AV454" s="34"/>
      <c r="AW454" s="34"/>
      <c r="AX454" s="34"/>
      <c r="AY454" s="34"/>
      <c r="AZ454" s="34"/>
      <c r="BA454" s="34"/>
      <c r="BB454" s="34"/>
      <c r="BC454" s="34"/>
      <c r="BD454" s="34"/>
      <c r="BE454" s="34"/>
    </row>
    <row r="455" spans="1:57" ht="30" customHeight="1" x14ac:dyDescent="0.2">
      <c r="A455" s="59">
        <v>439</v>
      </c>
      <c r="B455" s="60">
        <f>'STUDENT NAMELIST'!B443</f>
        <v>211423243224</v>
      </c>
      <c r="C455" s="60" t="str">
        <f>'STUDENT NAMELIST'!C443</f>
        <v>2023PEC AI 539</v>
      </c>
      <c r="D455" s="61" t="str">
        <f>'STUDENT NAMELIST'!D443</f>
        <v>KEERTHIVASAN R</v>
      </c>
      <c r="E455" s="62">
        <v>0</v>
      </c>
      <c r="F455" s="62">
        <v>2</v>
      </c>
      <c r="G455" s="62">
        <v>1</v>
      </c>
      <c r="H455" s="62">
        <v>2</v>
      </c>
      <c r="I455" s="62">
        <v>2</v>
      </c>
      <c r="J455" s="62">
        <v>1</v>
      </c>
      <c r="K455" s="62">
        <v>0</v>
      </c>
      <c r="L455" s="62">
        <v>1</v>
      </c>
      <c r="M455" s="62">
        <v>2</v>
      </c>
      <c r="N455" s="62">
        <v>2</v>
      </c>
      <c r="O455" s="68">
        <v>12</v>
      </c>
      <c r="P455" s="62"/>
      <c r="Q455" s="62">
        <v>12</v>
      </c>
      <c r="R455" s="62"/>
      <c r="S455" s="62">
        <v>14</v>
      </c>
      <c r="T455" s="62"/>
      <c r="U455" s="62">
        <v>15</v>
      </c>
      <c r="V455" s="62"/>
      <c r="W455" s="62">
        <v>16</v>
      </c>
      <c r="X455" s="62"/>
      <c r="Y455" s="62"/>
      <c r="Z455" s="62"/>
      <c r="AA455" s="67">
        <f t="shared" si="269"/>
        <v>82</v>
      </c>
      <c r="AB455" s="64">
        <f t="shared" ref="AB455:AC455" si="461">SUMIF($E$14:$N$14,"CO1",E455:N455)+IF(O455&gt;=0,SUMPRODUCT(($O$14:$Z$14="CO1")*(O455:Z455)*MOD(COLUMN($O$14:$Z$14)-COLUMN($O$14)+1,2))+SUMPRODUCT(($P$14:$Z$14="CO1")*(P455:Z455)*MOD(COLUMN($P$14:$Z$14)-COLUMN($P$14)+1,2)))</f>
        <v>29</v>
      </c>
      <c r="AC455" s="64">
        <f t="shared" si="461"/>
        <v>33</v>
      </c>
      <c r="AD455" s="64">
        <f t="shared" si="271"/>
        <v>20</v>
      </c>
      <c r="AE455" s="64">
        <f t="shared" si="272"/>
        <v>0</v>
      </c>
      <c r="AF455" s="64">
        <f t="shared" si="286"/>
        <v>0</v>
      </c>
      <c r="AG455" s="64">
        <f t="shared" si="273"/>
        <v>0</v>
      </c>
      <c r="AH455" s="44">
        <f t="shared" si="274"/>
        <v>82</v>
      </c>
      <c r="AI455" s="65">
        <f t="shared" si="277"/>
        <v>72.5</v>
      </c>
      <c r="AJ455" s="65">
        <f t="shared" si="278"/>
        <v>82.5</v>
      </c>
      <c r="AK455" s="65">
        <f t="shared" si="275"/>
        <v>100</v>
      </c>
      <c r="AL455" s="65"/>
      <c r="AM455" s="65"/>
      <c r="AN455" s="65"/>
      <c r="AO455" s="40"/>
      <c r="AP455" s="40"/>
      <c r="AQ455" s="40"/>
      <c r="AR455" s="34"/>
      <c r="AS455" s="34"/>
      <c r="AT455" s="34"/>
      <c r="AU455" s="34"/>
      <c r="AV455" s="34"/>
      <c r="AW455" s="34"/>
      <c r="AX455" s="34"/>
      <c r="AY455" s="34"/>
      <c r="AZ455" s="34"/>
      <c r="BA455" s="34"/>
      <c r="BB455" s="34"/>
      <c r="BC455" s="34"/>
      <c r="BD455" s="34"/>
      <c r="BE455" s="34"/>
    </row>
    <row r="456" spans="1:57" ht="30" customHeight="1" x14ac:dyDescent="0.2">
      <c r="A456" s="59">
        <v>440</v>
      </c>
      <c r="B456" s="60">
        <f>'STUDENT NAMELIST'!B444</f>
        <v>211423243225</v>
      </c>
      <c r="C456" s="60" t="str">
        <f>'STUDENT NAMELIST'!C444</f>
        <v>2023PEC AI 540</v>
      </c>
      <c r="D456" s="61" t="str">
        <f>'STUDENT NAMELIST'!D444</f>
        <v>KESHAVVIPPIN S</v>
      </c>
      <c r="E456" s="62">
        <v>1</v>
      </c>
      <c r="F456" s="62">
        <v>1</v>
      </c>
      <c r="G456" s="62">
        <v>0</v>
      </c>
      <c r="H456" s="62">
        <v>2</v>
      </c>
      <c r="I456" s="62">
        <v>2</v>
      </c>
      <c r="J456" s="62">
        <v>0</v>
      </c>
      <c r="K456" s="62">
        <v>1</v>
      </c>
      <c r="L456" s="62">
        <v>1</v>
      </c>
      <c r="M456" s="62">
        <v>0</v>
      </c>
      <c r="N456" s="62">
        <v>0</v>
      </c>
      <c r="O456" s="66">
        <v>16</v>
      </c>
      <c r="P456" s="66">
        <v>0</v>
      </c>
      <c r="Q456" s="66">
        <v>0</v>
      </c>
      <c r="R456" s="66">
        <v>16</v>
      </c>
      <c r="S456" s="66">
        <v>14</v>
      </c>
      <c r="T456" s="66">
        <v>0</v>
      </c>
      <c r="U456" s="66">
        <v>16</v>
      </c>
      <c r="V456" s="66">
        <v>0</v>
      </c>
      <c r="W456" s="66">
        <v>0</v>
      </c>
      <c r="X456" s="66">
        <v>13</v>
      </c>
      <c r="Y456" s="62"/>
      <c r="Z456" s="62"/>
      <c r="AA456" s="67">
        <f t="shared" si="269"/>
        <v>83</v>
      </c>
      <c r="AB456" s="64">
        <f t="shared" ref="AB456:AC456" si="462">SUMIF($E$14:$N$14,"CO1",E456:N456)+IF(O456&gt;=0,SUMPRODUCT(($O$14:$Z$14="CO1")*(O456:Z456)*MOD(COLUMN($O$14:$Z$14)-COLUMN($O$14)+1,2))+SUMPRODUCT(($P$14:$Z$14="CO1")*(P456:Z456)*MOD(COLUMN($P$14:$Z$14)-COLUMN($P$14)+1,2)))</f>
        <v>36</v>
      </c>
      <c r="AC456" s="64">
        <f t="shared" si="462"/>
        <v>35</v>
      </c>
      <c r="AD456" s="64">
        <f t="shared" si="271"/>
        <v>13</v>
      </c>
      <c r="AE456" s="64">
        <f t="shared" si="272"/>
        <v>0</v>
      </c>
      <c r="AF456" s="64">
        <f t="shared" si="286"/>
        <v>0</v>
      </c>
      <c r="AG456" s="64">
        <f t="shared" si="273"/>
        <v>0</v>
      </c>
      <c r="AH456" s="44">
        <f t="shared" si="274"/>
        <v>84</v>
      </c>
      <c r="AI456" s="65">
        <f t="shared" si="277"/>
        <v>90</v>
      </c>
      <c r="AJ456" s="65">
        <f t="shared" si="278"/>
        <v>87.5</v>
      </c>
      <c r="AK456" s="65">
        <f t="shared" si="275"/>
        <v>65</v>
      </c>
      <c r="AL456" s="65"/>
      <c r="AM456" s="65"/>
      <c r="AN456" s="65"/>
      <c r="AO456" s="40"/>
      <c r="AP456" s="40"/>
      <c r="AQ456" s="40"/>
      <c r="AR456" s="34"/>
      <c r="AS456" s="34"/>
      <c r="AT456" s="34"/>
      <c r="AU456" s="34"/>
      <c r="AV456" s="34"/>
      <c r="AW456" s="34"/>
      <c r="AX456" s="34"/>
      <c r="AY456" s="34"/>
      <c r="AZ456" s="34"/>
      <c r="BA456" s="34"/>
      <c r="BB456" s="34"/>
      <c r="BC456" s="34"/>
      <c r="BD456" s="34"/>
      <c r="BE456" s="34"/>
    </row>
    <row r="457" spans="1:57" ht="30" customHeight="1" x14ac:dyDescent="0.2">
      <c r="A457" s="59">
        <v>441</v>
      </c>
      <c r="B457" s="60">
        <f>'STUDENT NAMELIST'!B445</f>
        <v>211423243001</v>
      </c>
      <c r="C457" s="60" t="str">
        <f>'STUDENT NAMELIST'!C445</f>
        <v>2023PEC AI 541</v>
      </c>
      <c r="D457" s="61" t="str">
        <f>'STUDENT NAMELIST'!D445</f>
        <v>AATHISUDHAN A</v>
      </c>
      <c r="E457" s="62">
        <v>1</v>
      </c>
      <c r="F457" s="62">
        <v>2</v>
      </c>
      <c r="G457" s="62">
        <v>1</v>
      </c>
      <c r="H457" s="62">
        <v>0</v>
      </c>
      <c r="I457" s="62">
        <v>2</v>
      </c>
      <c r="J457" s="62">
        <v>1</v>
      </c>
      <c r="K457" s="62">
        <v>2</v>
      </c>
      <c r="L457" s="62">
        <v>0</v>
      </c>
      <c r="M457" s="62">
        <v>1</v>
      </c>
      <c r="N457" s="62">
        <v>2</v>
      </c>
      <c r="O457" s="68"/>
      <c r="P457" s="62">
        <v>11</v>
      </c>
      <c r="Q457" s="62"/>
      <c r="R457" s="62">
        <v>14</v>
      </c>
      <c r="S457" s="62"/>
      <c r="T457" s="62">
        <v>14</v>
      </c>
      <c r="U457" s="62"/>
      <c r="V457" s="62">
        <v>16</v>
      </c>
      <c r="W457" s="62">
        <v>14</v>
      </c>
      <c r="X457" s="62"/>
      <c r="Y457" s="62"/>
      <c r="Z457" s="62"/>
      <c r="AA457" s="67">
        <f t="shared" si="269"/>
        <v>81</v>
      </c>
      <c r="AB457" s="64">
        <f t="shared" ref="AB457:AC457" si="463">SUMIF($E$14:$N$14,"CO1",E457:N457)+IF(O457&gt;=0,SUMPRODUCT(($O$14:$Z$14="CO1")*(O457:Z457)*MOD(COLUMN($O$14:$Z$14)-COLUMN($O$14)+1,2))+SUMPRODUCT(($P$14:$Z$14="CO1")*(P457:Z457)*MOD(COLUMN($P$14:$Z$14)-COLUMN($P$14)+1,2)))</f>
        <v>29</v>
      </c>
      <c r="AC457" s="64">
        <f t="shared" si="463"/>
        <v>30</v>
      </c>
      <c r="AD457" s="64">
        <f t="shared" si="271"/>
        <v>17</v>
      </c>
      <c r="AE457" s="64">
        <f t="shared" si="272"/>
        <v>0</v>
      </c>
      <c r="AF457" s="64">
        <f t="shared" si="286"/>
        <v>0</v>
      </c>
      <c r="AG457" s="64">
        <f t="shared" si="273"/>
        <v>0</v>
      </c>
      <c r="AH457" s="44">
        <f t="shared" si="274"/>
        <v>76</v>
      </c>
      <c r="AI457" s="65">
        <f t="shared" si="277"/>
        <v>72.5</v>
      </c>
      <c r="AJ457" s="65">
        <f t="shared" si="278"/>
        <v>75</v>
      </c>
      <c r="AK457" s="65">
        <f t="shared" si="275"/>
        <v>85</v>
      </c>
      <c r="AL457" s="65"/>
      <c r="AM457" s="65"/>
      <c r="AN457" s="65"/>
      <c r="AO457" s="40"/>
      <c r="AP457" s="40"/>
      <c r="AQ457" s="40"/>
      <c r="AR457" s="34"/>
      <c r="AS457" s="34"/>
      <c r="AT457" s="34"/>
      <c r="AU457" s="34"/>
      <c r="AV457" s="34"/>
      <c r="AW457" s="34"/>
      <c r="AX457" s="34"/>
      <c r="AY457" s="34"/>
      <c r="AZ457" s="34"/>
      <c r="BA457" s="34"/>
      <c r="BB457" s="34"/>
      <c r="BC457" s="34"/>
      <c r="BD457" s="34"/>
      <c r="BE457" s="34"/>
    </row>
    <row r="458" spans="1:57" ht="30" customHeight="1" x14ac:dyDescent="0.2">
      <c r="A458" s="59">
        <v>442</v>
      </c>
      <c r="B458" s="60">
        <f>'STUDENT NAMELIST'!B446</f>
        <v>211423243002</v>
      </c>
      <c r="C458" s="60" t="str">
        <f>'STUDENT NAMELIST'!C446</f>
        <v>2023PEC AI 542</v>
      </c>
      <c r="D458" s="61" t="str">
        <f>'STUDENT NAMELIST'!D446</f>
        <v>ABESHEK SRIRAMN</v>
      </c>
      <c r="E458" s="62">
        <v>0</v>
      </c>
      <c r="F458" s="62">
        <v>2</v>
      </c>
      <c r="G458" s="62">
        <v>0</v>
      </c>
      <c r="H458" s="62">
        <v>1</v>
      </c>
      <c r="I458" s="62">
        <v>1</v>
      </c>
      <c r="J458" s="62">
        <v>2</v>
      </c>
      <c r="K458" s="62">
        <v>2</v>
      </c>
      <c r="L458" s="62">
        <v>1</v>
      </c>
      <c r="M458" s="62">
        <v>0</v>
      </c>
      <c r="N458" s="62">
        <v>2</v>
      </c>
      <c r="O458" s="68">
        <v>15</v>
      </c>
      <c r="P458" s="62"/>
      <c r="Q458" s="62">
        <v>14</v>
      </c>
      <c r="R458" s="62"/>
      <c r="S458" s="62"/>
      <c r="T458" s="62">
        <v>16</v>
      </c>
      <c r="U458" s="62"/>
      <c r="V458" s="62">
        <v>16</v>
      </c>
      <c r="W458" s="62"/>
      <c r="X458" s="62">
        <v>16</v>
      </c>
      <c r="Y458" s="62"/>
      <c r="Z458" s="62"/>
      <c r="AA458" s="67">
        <f t="shared" si="269"/>
        <v>88</v>
      </c>
      <c r="AB458" s="64">
        <f t="shared" ref="AB458:AC458" si="464">SUMIF($E$14:$N$14,"CO1",E458:N458)+IF(O458&gt;=0,SUMPRODUCT(($O$14:$Z$14="CO1")*(O458:Z458)*MOD(COLUMN($O$14:$Z$14)-COLUMN($O$14)+1,2))+SUMPRODUCT(($P$14:$Z$14="CO1")*(P458:Z458)*MOD(COLUMN($P$14:$Z$14)-COLUMN($P$14)+1,2)))</f>
        <v>32</v>
      </c>
      <c r="AC458" s="64">
        <f t="shared" si="464"/>
        <v>18</v>
      </c>
      <c r="AD458" s="64">
        <f t="shared" si="271"/>
        <v>18</v>
      </c>
      <c r="AE458" s="64">
        <f t="shared" si="272"/>
        <v>0</v>
      </c>
      <c r="AF458" s="64">
        <f t="shared" si="286"/>
        <v>0</v>
      </c>
      <c r="AG458" s="64">
        <f t="shared" si="273"/>
        <v>0</v>
      </c>
      <c r="AH458" s="44">
        <f t="shared" si="274"/>
        <v>68</v>
      </c>
      <c r="AI458" s="65">
        <f t="shared" si="277"/>
        <v>80</v>
      </c>
      <c r="AJ458" s="65">
        <f t="shared" si="278"/>
        <v>45</v>
      </c>
      <c r="AK458" s="65">
        <f t="shared" si="275"/>
        <v>90</v>
      </c>
      <c r="AL458" s="65"/>
      <c r="AM458" s="65"/>
      <c r="AN458" s="65"/>
      <c r="AO458" s="40"/>
      <c r="AP458" s="40"/>
      <c r="AQ458" s="40"/>
      <c r="AR458" s="34"/>
      <c r="AS458" s="34"/>
      <c r="AT458" s="34"/>
      <c r="AU458" s="34"/>
      <c r="AV458" s="34"/>
      <c r="AW458" s="34"/>
      <c r="AX458" s="34"/>
      <c r="AY458" s="34"/>
      <c r="AZ458" s="34"/>
      <c r="BA458" s="34"/>
      <c r="BB458" s="34"/>
      <c r="BC458" s="34"/>
      <c r="BD458" s="34"/>
      <c r="BE458" s="34"/>
    </row>
    <row r="459" spans="1:57" ht="30" customHeight="1" x14ac:dyDescent="0.2">
      <c r="A459" s="59">
        <v>443</v>
      </c>
      <c r="B459" s="60">
        <f>'STUDENT NAMELIST'!B447</f>
        <v>211423243004</v>
      </c>
      <c r="C459" s="60" t="str">
        <f>'STUDENT NAMELIST'!C447</f>
        <v>2023PEC AI 543</v>
      </c>
      <c r="D459" s="61" t="str">
        <f>'STUDENT NAMELIST'!D447</f>
        <v>ABINESH KUMAR T</v>
      </c>
      <c r="E459" s="62">
        <v>0</v>
      </c>
      <c r="F459" s="62">
        <v>1</v>
      </c>
      <c r="G459" s="62">
        <v>2</v>
      </c>
      <c r="H459" s="62">
        <v>2</v>
      </c>
      <c r="I459" s="62">
        <v>1</v>
      </c>
      <c r="J459" s="62">
        <v>0</v>
      </c>
      <c r="K459" s="62">
        <v>2</v>
      </c>
      <c r="L459" s="62">
        <v>2</v>
      </c>
      <c r="M459" s="62">
        <v>2</v>
      </c>
      <c r="N459" s="62">
        <v>2</v>
      </c>
      <c r="O459" s="68"/>
      <c r="P459" s="62">
        <v>15</v>
      </c>
      <c r="Q459" s="62"/>
      <c r="R459" s="62">
        <v>16</v>
      </c>
      <c r="S459" s="62"/>
      <c r="T459" s="62">
        <v>12</v>
      </c>
      <c r="U459" s="62">
        <v>16</v>
      </c>
      <c r="V459" s="62"/>
      <c r="W459" s="62">
        <v>16</v>
      </c>
      <c r="X459" s="62"/>
      <c r="Y459" s="62"/>
      <c r="Z459" s="62"/>
      <c r="AA459" s="67">
        <f t="shared" si="269"/>
        <v>89</v>
      </c>
      <c r="AB459" s="64">
        <f t="shared" ref="AB459:AC459" si="465">SUMIF($E$14:$N$14,"CO1",E459:N459)+IF(O459&gt;=0,SUMPRODUCT(($O$14:$Z$14="CO1")*(O459:Z459)*MOD(COLUMN($O$14:$Z$14)-COLUMN($O$14)+1,2))+SUMPRODUCT(($P$14:$Z$14="CO1")*(P459:Z459)*MOD(COLUMN($P$14:$Z$14)-COLUMN($P$14)+1,2)))</f>
        <v>36</v>
      </c>
      <c r="AC459" s="64">
        <f t="shared" si="465"/>
        <v>37</v>
      </c>
      <c r="AD459" s="64">
        <f t="shared" si="271"/>
        <v>20</v>
      </c>
      <c r="AE459" s="64">
        <f t="shared" si="272"/>
        <v>0</v>
      </c>
      <c r="AF459" s="64">
        <f t="shared" si="286"/>
        <v>0</v>
      </c>
      <c r="AG459" s="64">
        <f t="shared" si="273"/>
        <v>0</v>
      </c>
      <c r="AH459" s="44">
        <f t="shared" si="274"/>
        <v>93</v>
      </c>
      <c r="AI459" s="65">
        <f t="shared" si="277"/>
        <v>90</v>
      </c>
      <c r="AJ459" s="65">
        <f t="shared" si="278"/>
        <v>92.5</v>
      </c>
      <c r="AK459" s="65">
        <f t="shared" si="275"/>
        <v>100</v>
      </c>
      <c r="AL459" s="65"/>
      <c r="AM459" s="65"/>
      <c r="AN459" s="65"/>
      <c r="AO459" s="40"/>
      <c r="AP459" s="40"/>
      <c r="AQ459" s="40"/>
      <c r="AR459" s="34"/>
      <c r="AS459" s="34"/>
      <c r="AT459" s="34"/>
      <c r="AU459" s="34"/>
      <c r="AV459" s="34"/>
      <c r="AW459" s="34"/>
      <c r="AX459" s="34"/>
      <c r="AY459" s="34"/>
      <c r="AZ459" s="34"/>
      <c r="BA459" s="34"/>
      <c r="BB459" s="34"/>
      <c r="BC459" s="34"/>
      <c r="BD459" s="34"/>
      <c r="BE459" s="34"/>
    </row>
    <row r="460" spans="1:57" ht="30" customHeight="1" x14ac:dyDescent="0.2">
      <c r="A460" s="59">
        <v>444</v>
      </c>
      <c r="B460" s="60">
        <f>'STUDENT NAMELIST'!B448</f>
        <v>211423243007</v>
      </c>
      <c r="C460" s="60" t="str">
        <f>'STUDENT NAMELIST'!C448</f>
        <v>2023PEC AI 544</v>
      </c>
      <c r="D460" s="61" t="str">
        <f>'STUDENT NAMELIST'!D448</f>
        <v>ABISHAI SINGH J</v>
      </c>
      <c r="E460" s="62">
        <v>2</v>
      </c>
      <c r="F460" s="62">
        <v>2</v>
      </c>
      <c r="G460" s="62">
        <v>1</v>
      </c>
      <c r="H460" s="62">
        <v>2</v>
      </c>
      <c r="I460" s="62">
        <v>2</v>
      </c>
      <c r="J460" s="62">
        <v>1</v>
      </c>
      <c r="K460" s="62">
        <v>2</v>
      </c>
      <c r="L460" s="62">
        <v>1</v>
      </c>
      <c r="M460" s="62">
        <v>1</v>
      </c>
      <c r="N460" s="62">
        <v>0</v>
      </c>
      <c r="O460" s="66">
        <v>16</v>
      </c>
      <c r="P460" s="66">
        <v>0</v>
      </c>
      <c r="Q460" s="66">
        <v>0</v>
      </c>
      <c r="R460" s="66">
        <v>16</v>
      </c>
      <c r="S460" s="66">
        <v>14</v>
      </c>
      <c r="T460" s="66">
        <v>0</v>
      </c>
      <c r="U460" s="66">
        <v>16</v>
      </c>
      <c r="V460" s="66">
        <v>0</v>
      </c>
      <c r="W460" s="66">
        <v>0</v>
      </c>
      <c r="X460" s="66">
        <v>13</v>
      </c>
      <c r="Y460" s="62"/>
      <c r="Z460" s="62"/>
      <c r="AA460" s="67">
        <f t="shared" si="269"/>
        <v>89</v>
      </c>
      <c r="AB460" s="64">
        <f t="shared" ref="AB460:AC460" si="466">SUMIF($E$14:$N$14,"CO1",E460:N460)+IF(O460&gt;=0,SUMPRODUCT(($O$14:$Z$14="CO1")*(O460:Z460)*MOD(COLUMN($O$14:$Z$14)-COLUMN($O$14)+1,2))+SUMPRODUCT(($P$14:$Z$14="CO1")*(P460:Z460)*MOD(COLUMN($P$14:$Z$14)-COLUMN($P$14)+1,2)))</f>
        <v>39</v>
      </c>
      <c r="AC460" s="64">
        <f t="shared" si="466"/>
        <v>37</v>
      </c>
      <c r="AD460" s="64">
        <f t="shared" si="271"/>
        <v>14</v>
      </c>
      <c r="AE460" s="64">
        <f t="shared" si="272"/>
        <v>0</v>
      </c>
      <c r="AF460" s="64">
        <f t="shared" si="286"/>
        <v>0</v>
      </c>
      <c r="AG460" s="64">
        <f t="shared" si="273"/>
        <v>0</v>
      </c>
      <c r="AH460" s="44">
        <f t="shared" si="274"/>
        <v>90</v>
      </c>
      <c r="AI460" s="65">
        <f t="shared" si="277"/>
        <v>97.5</v>
      </c>
      <c r="AJ460" s="65">
        <f t="shared" si="278"/>
        <v>92.5</v>
      </c>
      <c r="AK460" s="65">
        <f t="shared" si="275"/>
        <v>70</v>
      </c>
      <c r="AL460" s="65"/>
      <c r="AM460" s="65"/>
      <c r="AN460" s="65"/>
      <c r="AO460" s="40"/>
      <c r="AP460" s="40"/>
      <c r="AQ460" s="40"/>
      <c r="AR460" s="34"/>
      <c r="AS460" s="34"/>
      <c r="AT460" s="34"/>
      <c r="AU460" s="34"/>
      <c r="AV460" s="34"/>
      <c r="AW460" s="34"/>
      <c r="AX460" s="34"/>
      <c r="AY460" s="34"/>
      <c r="AZ460" s="34"/>
      <c r="BA460" s="34"/>
      <c r="BB460" s="34"/>
      <c r="BC460" s="34"/>
      <c r="BD460" s="34"/>
      <c r="BE460" s="34"/>
    </row>
    <row r="461" spans="1:57" ht="30" customHeight="1" x14ac:dyDescent="0.2">
      <c r="A461" s="59">
        <v>445</v>
      </c>
      <c r="B461" s="60">
        <f>'STUDENT NAMELIST'!B449</f>
        <v>211423243008</v>
      </c>
      <c r="C461" s="60" t="str">
        <f>'STUDENT NAMELIST'!C449</f>
        <v>2023PEC AI 545</v>
      </c>
      <c r="D461" s="61" t="str">
        <f>'STUDENT NAMELIST'!D449</f>
        <v>ABISHEK RANGARAJ M</v>
      </c>
      <c r="E461" s="62">
        <v>2</v>
      </c>
      <c r="F461" s="62">
        <v>0</v>
      </c>
      <c r="G461" s="62">
        <v>0</v>
      </c>
      <c r="H461" s="62">
        <v>2</v>
      </c>
      <c r="I461" s="62">
        <v>1</v>
      </c>
      <c r="J461" s="62">
        <v>1</v>
      </c>
      <c r="K461" s="62">
        <v>2</v>
      </c>
      <c r="L461" s="62">
        <v>0</v>
      </c>
      <c r="M461" s="62">
        <v>2</v>
      </c>
      <c r="N461" s="62">
        <v>0</v>
      </c>
      <c r="O461" s="68">
        <v>14</v>
      </c>
      <c r="P461" s="62"/>
      <c r="Q461" s="62">
        <v>14</v>
      </c>
      <c r="R461" s="62"/>
      <c r="S461" s="62">
        <v>12</v>
      </c>
      <c r="T461" s="62"/>
      <c r="U461" s="62">
        <v>14</v>
      </c>
      <c r="V461" s="62"/>
      <c r="W461" s="62">
        <v>11</v>
      </c>
      <c r="X461" s="62"/>
      <c r="Y461" s="62"/>
      <c r="Z461" s="62"/>
      <c r="AA461" s="67">
        <f t="shared" si="269"/>
        <v>75</v>
      </c>
      <c r="AB461" s="64">
        <f t="shared" ref="AB461:AC461" si="467">SUMIF($E$14:$N$14,"CO1",E461:N461)+IF(O461&gt;=0,SUMPRODUCT(($O$14:$Z$14="CO1")*(O461:Z461)*MOD(COLUMN($O$14:$Z$14)-COLUMN($O$14)+1,2))+SUMPRODUCT(($P$14:$Z$14="CO1")*(P461:Z461)*MOD(COLUMN($P$14:$Z$14)-COLUMN($P$14)+1,2)))</f>
        <v>32</v>
      </c>
      <c r="AC461" s="64">
        <f t="shared" si="467"/>
        <v>29</v>
      </c>
      <c r="AD461" s="64">
        <f t="shared" si="271"/>
        <v>13</v>
      </c>
      <c r="AE461" s="64">
        <f t="shared" si="272"/>
        <v>0</v>
      </c>
      <c r="AF461" s="64">
        <f t="shared" si="286"/>
        <v>0</v>
      </c>
      <c r="AG461" s="64">
        <f t="shared" si="273"/>
        <v>0</v>
      </c>
      <c r="AH461" s="44">
        <f t="shared" si="274"/>
        <v>74</v>
      </c>
      <c r="AI461" s="65">
        <f t="shared" si="277"/>
        <v>80</v>
      </c>
      <c r="AJ461" s="65">
        <f t="shared" si="278"/>
        <v>72.5</v>
      </c>
      <c r="AK461" s="65">
        <f t="shared" si="275"/>
        <v>65</v>
      </c>
      <c r="AL461" s="65"/>
      <c r="AM461" s="65"/>
      <c r="AN461" s="65"/>
      <c r="AO461" s="40"/>
      <c r="AP461" s="40"/>
      <c r="AQ461" s="40"/>
      <c r="AR461" s="34"/>
      <c r="AS461" s="34"/>
      <c r="AT461" s="34"/>
      <c r="AU461" s="34"/>
      <c r="AV461" s="34"/>
      <c r="AW461" s="34"/>
      <c r="AX461" s="34"/>
      <c r="AY461" s="34"/>
      <c r="AZ461" s="34"/>
      <c r="BA461" s="34"/>
      <c r="BB461" s="34"/>
      <c r="BC461" s="34"/>
      <c r="BD461" s="34"/>
      <c r="BE461" s="34"/>
    </row>
    <row r="462" spans="1:57" ht="30" customHeight="1" x14ac:dyDescent="0.2">
      <c r="A462" s="59">
        <v>446</v>
      </c>
      <c r="B462" s="60">
        <f>'STUDENT NAMELIST'!B450</f>
        <v>211423243010</v>
      </c>
      <c r="C462" s="60" t="str">
        <f>'STUDENT NAMELIST'!C450</f>
        <v>2023PEC AI 546</v>
      </c>
      <c r="D462" s="61" t="str">
        <f>'STUDENT NAMELIST'!D450</f>
        <v>ABRAHAM S J</v>
      </c>
      <c r="E462" s="62">
        <v>1</v>
      </c>
      <c r="F462" s="62">
        <v>2</v>
      </c>
      <c r="G462" s="62">
        <v>0</v>
      </c>
      <c r="H462" s="62">
        <v>0</v>
      </c>
      <c r="I462" s="62">
        <v>0</v>
      </c>
      <c r="J462" s="62">
        <v>1</v>
      </c>
      <c r="K462" s="62">
        <v>2</v>
      </c>
      <c r="L462" s="62">
        <v>1</v>
      </c>
      <c r="M462" s="62">
        <v>0</v>
      </c>
      <c r="N462" s="62">
        <v>2</v>
      </c>
      <c r="O462" s="68">
        <v>14</v>
      </c>
      <c r="P462" s="62"/>
      <c r="Q462" s="62">
        <v>14</v>
      </c>
      <c r="R462" s="62"/>
      <c r="S462" s="62">
        <v>14</v>
      </c>
      <c r="T462" s="62"/>
      <c r="U462" s="62">
        <v>14</v>
      </c>
      <c r="V462" s="62"/>
      <c r="W462" s="62">
        <v>14</v>
      </c>
      <c r="X462" s="62"/>
      <c r="Y462" s="62"/>
      <c r="Z462" s="62"/>
      <c r="AA462" s="67">
        <f t="shared" si="269"/>
        <v>79</v>
      </c>
      <c r="AB462" s="64">
        <f t="shared" ref="AB462:AC462" si="468">SUMIF($E$14:$N$14,"CO1",E462:N462)+IF(O462&gt;=0,SUMPRODUCT(($O$14:$Z$14="CO1")*(O462:Z462)*MOD(COLUMN($O$14:$Z$14)-COLUMN($O$14)+1,2))+SUMPRODUCT(($P$14:$Z$14="CO1")*(P462:Z462)*MOD(COLUMN($P$14:$Z$14)-COLUMN($P$14)+1,2)))</f>
        <v>31</v>
      </c>
      <c r="AC462" s="64">
        <f t="shared" si="468"/>
        <v>30</v>
      </c>
      <c r="AD462" s="64">
        <f t="shared" si="271"/>
        <v>16</v>
      </c>
      <c r="AE462" s="64">
        <f t="shared" si="272"/>
        <v>0</v>
      </c>
      <c r="AF462" s="64">
        <f t="shared" si="286"/>
        <v>0</v>
      </c>
      <c r="AG462" s="64">
        <f t="shared" si="273"/>
        <v>0</v>
      </c>
      <c r="AH462" s="44">
        <f t="shared" si="274"/>
        <v>77</v>
      </c>
      <c r="AI462" s="65">
        <f t="shared" si="277"/>
        <v>77.5</v>
      </c>
      <c r="AJ462" s="65">
        <f t="shared" si="278"/>
        <v>75</v>
      </c>
      <c r="AK462" s="65">
        <f t="shared" si="275"/>
        <v>80</v>
      </c>
      <c r="AL462" s="65"/>
      <c r="AM462" s="65"/>
      <c r="AN462" s="65"/>
      <c r="AO462" s="40"/>
      <c r="AP462" s="40"/>
      <c r="AQ462" s="40"/>
      <c r="AR462" s="34"/>
      <c r="AS462" s="34"/>
      <c r="AT462" s="34"/>
      <c r="AU462" s="34"/>
      <c r="AV462" s="34"/>
      <c r="AW462" s="34"/>
      <c r="AX462" s="34"/>
      <c r="AY462" s="34"/>
      <c r="AZ462" s="34"/>
      <c r="BA462" s="34"/>
      <c r="BB462" s="34"/>
      <c r="BC462" s="34"/>
      <c r="BD462" s="34"/>
      <c r="BE462" s="34"/>
    </row>
    <row r="463" spans="1:57" ht="30" customHeight="1" x14ac:dyDescent="0.2">
      <c r="A463" s="59">
        <v>448</v>
      </c>
      <c r="B463" s="60">
        <f>'STUDENT NAMELIST'!B451</f>
        <v>211423243012</v>
      </c>
      <c r="C463" s="60" t="str">
        <f>'STUDENT NAMELIST'!C451</f>
        <v>2023PEC AI 547</v>
      </c>
      <c r="D463" s="61" t="str">
        <f>'STUDENT NAMELIST'!D451</f>
        <v>ADHINARAYANAN A</v>
      </c>
      <c r="E463" s="62">
        <v>0</v>
      </c>
      <c r="F463" s="62">
        <v>1</v>
      </c>
      <c r="G463" s="62">
        <v>0</v>
      </c>
      <c r="H463" s="62">
        <v>2</v>
      </c>
      <c r="I463" s="62">
        <v>1</v>
      </c>
      <c r="J463" s="62">
        <v>0</v>
      </c>
      <c r="K463" s="62">
        <v>1</v>
      </c>
      <c r="L463" s="62">
        <v>1</v>
      </c>
      <c r="M463" s="62">
        <v>2</v>
      </c>
      <c r="N463" s="62">
        <v>1</v>
      </c>
      <c r="O463" s="68">
        <v>12</v>
      </c>
      <c r="P463" s="62"/>
      <c r="Q463" s="62">
        <v>12</v>
      </c>
      <c r="R463" s="62"/>
      <c r="S463" s="62">
        <v>14</v>
      </c>
      <c r="T463" s="62"/>
      <c r="U463" s="62">
        <v>15</v>
      </c>
      <c r="V463" s="62"/>
      <c r="W463" s="62">
        <v>16</v>
      </c>
      <c r="X463" s="62"/>
      <c r="Y463" s="62"/>
      <c r="Z463" s="62"/>
      <c r="AA463" s="67">
        <f t="shared" si="269"/>
        <v>78</v>
      </c>
      <c r="AB463" s="64">
        <f t="shared" ref="AB463:AC463" si="469">SUMIF($E$14:$N$14,"CO1",E463:N463)+IF(O463&gt;=0,SUMPRODUCT(($O$14:$Z$14="CO1")*(O463:Z463)*MOD(COLUMN($O$14:$Z$14)-COLUMN($O$14)+1,2))+SUMPRODUCT(($P$14:$Z$14="CO1")*(P463:Z463)*MOD(COLUMN($P$14:$Z$14)-COLUMN($P$14)+1,2)))</f>
        <v>27</v>
      </c>
      <c r="AC463" s="64">
        <f t="shared" si="469"/>
        <v>30</v>
      </c>
      <c r="AD463" s="64">
        <f t="shared" si="271"/>
        <v>19</v>
      </c>
      <c r="AE463" s="64">
        <f t="shared" si="272"/>
        <v>0</v>
      </c>
      <c r="AF463" s="64">
        <f t="shared" si="286"/>
        <v>0</v>
      </c>
      <c r="AG463" s="64">
        <f t="shared" si="273"/>
        <v>0</v>
      </c>
      <c r="AH463" s="44">
        <f t="shared" si="274"/>
        <v>76</v>
      </c>
      <c r="AI463" s="65">
        <f t="shared" si="277"/>
        <v>67.5</v>
      </c>
      <c r="AJ463" s="65">
        <f t="shared" si="278"/>
        <v>75</v>
      </c>
      <c r="AK463" s="65">
        <f t="shared" si="275"/>
        <v>95</v>
      </c>
      <c r="AL463" s="65"/>
      <c r="AM463" s="65"/>
      <c r="AN463" s="65"/>
      <c r="AO463" s="40"/>
      <c r="AP463" s="40"/>
      <c r="AQ463" s="40"/>
      <c r="AR463" s="34"/>
      <c r="AS463" s="34"/>
      <c r="AT463" s="34"/>
      <c r="AU463" s="34"/>
      <c r="AV463" s="34"/>
      <c r="AW463" s="34"/>
      <c r="AX463" s="34"/>
      <c r="AY463" s="34"/>
      <c r="AZ463" s="34"/>
      <c r="BA463" s="34"/>
      <c r="BB463" s="34"/>
      <c r="BC463" s="34"/>
      <c r="BD463" s="34"/>
      <c r="BE463" s="34"/>
    </row>
    <row r="464" spans="1:57" ht="30" customHeight="1" x14ac:dyDescent="0.2">
      <c r="A464" s="59">
        <v>448</v>
      </c>
      <c r="B464" s="60">
        <f>'STUDENT NAMELIST'!B452</f>
        <v>211423243013</v>
      </c>
      <c r="C464" s="60" t="str">
        <f>'STUDENT NAMELIST'!C452</f>
        <v>2023PEC AI 548</v>
      </c>
      <c r="D464" s="61" t="str">
        <f>'STUDENT NAMELIST'!D452</f>
        <v>ADHITYAN R</v>
      </c>
      <c r="E464" s="62">
        <v>1</v>
      </c>
      <c r="F464" s="62">
        <v>0</v>
      </c>
      <c r="G464" s="62">
        <v>2</v>
      </c>
      <c r="H464" s="62">
        <v>2</v>
      </c>
      <c r="I464" s="62">
        <v>1</v>
      </c>
      <c r="J464" s="62">
        <v>1</v>
      </c>
      <c r="K464" s="62">
        <v>2</v>
      </c>
      <c r="L464" s="62">
        <v>0</v>
      </c>
      <c r="M464" s="62">
        <v>0</v>
      </c>
      <c r="N464" s="62">
        <v>2</v>
      </c>
      <c r="O464" s="66">
        <v>16</v>
      </c>
      <c r="P464" s="66">
        <v>0</v>
      </c>
      <c r="Q464" s="66">
        <v>0</v>
      </c>
      <c r="R464" s="66">
        <v>16</v>
      </c>
      <c r="S464" s="66">
        <v>14</v>
      </c>
      <c r="T464" s="66">
        <v>0</v>
      </c>
      <c r="U464" s="66">
        <v>16</v>
      </c>
      <c r="V464" s="66">
        <v>0</v>
      </c>
      <c r="W464" s="66">
        <v>0</v>
      </c>
      <c r="X464" s="66">
        <v>13</v>
      </c>
      <c r="Y464" s="62"/>
      <c r="Z464" s="62"/>
      <c r="AA464" s="67">
        <f t="shared" si="269"/>
        <v>86</v>
      </c>
      <c r="AB464" s="64">
        <f t="shared" ref="AB464:AC464" si="470">SUMIF($E$14:$N$14,"CO1",E464:N464)+IF(O464&gt;=0,SUMPRODUCT(($O$14:$Z$14="CO1")*(O464:Z464)*MOD(COLUMN($O$14:$Z$14)-COLUMN($O$14)+1,2))+SUMPRODUCT(($P$14:$Z$14="CO1")*(P464:Z464)*MOD(COLUMN($P$14:$Z$14)-COLUMN($P$14)+1,2)))</f>
        <v>37</v>
      </c>
      <c r="AC464" s="64">
        <f t="shared" si="470"/>
        <v>35</v>
      </c>
      <c r="AD464" s="64">
        <f t="shared" si="271"/>
        <v>15</v>
      </c>
      <c r="AE464" s="64">
        <f t="shared" si="272"/>
        <v>0</v>
      </c>
      <c r="AF464" s="64">
        <f t="shared" si="286"/>
        <v>0</v>
      </c>
      <c r="AG464" s="64">
        <f t="shared" si="273"/>
        <v>0</v>
      </c>
      <c r="AH464" s="44">
        <f t="shared" si="274"/>
        <v>87</v>
      </c>
      <c r="AI464" s="65">
        <f t="shared" si="277"/>
        <v>92.5</v>
      </c>
      <c r="AJ464" s="65">
        <f t="shared" si="278"/>
        <v>87.5</v>
      </c>
      <c r="AK464" s="65">
        <f t="shared" si="275"/>
        <v>75</v>
      </c>
      <c r="AL464" s="65"/>
      <c r="AM464" s="65"/>
      <c r="AN464" s="65"/>
      <c r="AO464" s="40"/>
      <c r="AP464" s="40"/>
      <c r="AQ464" s="40"/>
      <c r="AR464" s="34"/>
      <c r="AS464" s="34"/>
      <c r="AT464" s="34"/>
      <c r="AU464" s="34"/>
      <c r="AV464" s="34"/>
      <c r="AW464" s="34"/>
      <c r="AX464" s="34"/>
      <c r="AY464" s="34"/>
      <c r="AZ464" s="34"/>
      <c r="BA464" s="34"/>
      <c r="BB464" s="34"/>
      <c r="BC464" s="34"/>
      <c r="BD464" s="34"/>
      <c r="BE464" s="34"/>
    </row>
    <row r="465" spans="1:57" ht="30" customHeight="1" x14ac:dyDescent="0.2">
      <c r="A465" s="59">
        <v>449</v>
      </c>
      <c r="B465" s="60">
        <f>'STUDENT NAMELIST'!B453</f>
        <v>211423243015</v>
      </c>
      <c r="C465" s="60" t="str">
        <f>'STUDENT NAMELIST'!C453</f>
        <v>2023PEC AI 549</v>
      </c>
      <c r="D465" s="61" t="str">
        <f>'STUDENT NAMELIST'!D453</f>
        <v>AFRIN W A</v>
      </c>
      <c r="E465" s="62">
        <v>2</v>
      </c>
      <c r="F465" s="62">
        <v>2</v>
      </c>
      <c r="G465" s="62">
        <v>2</v>
      </c>
      <c r="H465" s="62">
        <v>0</v>
      </c>
      <c r="I465" s="62">
        <v>2</v>
      </c>
      <c r="J465" s="62">
        <v>1</v>
      </c>
      <c r="K465" s="62">
        <v>0</v>
      </c>
      <c r="L465" s="62">
        <v>0</v>
      </c>
      <c r="M465" s="62">
        <v>0</v>
      </c>
      <c r="N465" s="62">
        <v>2</v>
      </c>
      <c r="O465" s="68"/>
      <c r="P465" s="62">
        <v>11</v>
      </c>
      <c r="Q465" s="62"/>
      <c r="R465" s="62">
        <v>14</v>
      </c>
      <c r="S465" s="62"/>
      <c r="T465" s="62">
        <v>14</v>
      </c>
      <c r="U465" s="62"/>
      <c r="V465" s="62">
        <v>16</v>
      </c>
      <c r="W465" s="62">
        <v>14</v>
      </c>
      <c r="X465" s="62"/>
      <c r="Y465" s="62"/>
      <c r="Z465" s="62"/>
      <c r="AA465" s="67">
        <f t="shared" si="269"/>
        <v>80</v>
      </c>
      <c r="AB465" s="64">
        <f t="shared" ref="AB465:AC465" si="471">SUMIF($E$14:$N$14,"CO1",E465:N465)+IF(O465&gt;=0,SUMPRODUCT(($O$14:$Z$14="CO1")*(O465:Z465)*MOD(COLUMN($O$14:$Z$14)-COLUMN($O$14)+1,2))+SUMPRODUCT(($P$14:$Z$14="CO1")*(P465:Z465)*MOD(COLUMN($P$14:$Z$14)-COLUMN($P$14)+1,2)))</f>
        <v>31</v>
      </c>
      <c r="AC465" s="64">
        <f t="shared" si="471"/>
        <v>31</v>
      </c>
      <c r="AD465" s="64">
        <f t="shared" si="271"/>
        <v>16</v>
      </c>
      <c r="AE465" s="64">
        <f t="shared" si="272"/>
        <v>0</v>
      </c>
      <c r="AF465" s="64">
        <f t="shared" si="286"/>
        <v>0</v>
      </c>
      <c r="AG465" s="64">
        <f t="shared" si="273"/>
        <v>0</v>
      </c>
      <c r="AH465" s="44">
        <f t="shared" si="274"/>
        <v>78</v>
      </c>
      <c r="AI465" s="65">
        <f t="shared" si="277"/>
        <v>77.5</v>
      </c>
      <c r="AJ465" s="65">
        <f t="shared" si="278"/>
        <v>77.5</v>
      </c>
      <c r="AK465" s="65">
        <f t="shared" si="275"/>
        <v>80</v>
      </c>
      <c r="AL465" s="65"/>
      <c r="AM465" s="65"/>
      <c r="AN465" s="65"/>
      <c r="AO465" s="40"/>
      <c r="AP465" s="40"/>
      <c r="AQ465" s="40"/>
      <c r="AR465" s="34"/>
      <c r="AS465" s="34"/>
      <c r="AT465" s="34"/>
      <c r="AU465" s="34"/>
      <c r="AV465" s="34"/>
      <c r="AW465" s="34"/>
      <c r="AX465" s="34"/>
      <c r="AY465" s="34"/>
      <c r="AZ465" s="34"/>
      <c r="BA465" s="34"/>
      <c r="BB465" s="34"/>
      <c r="BC465" s="34"/>
      <c r="BD465" s="34"/>
      <c r="BE465" s="34"/>
    </row>
    <row r="466" spans="1:57" ht="30" customHeight="1" x14ac:dyDescent="0.2">
      <c r="A466" s="59">
        <v>450</v>
      </c>
      <c r="B466" s="60">
        <f>'STUDENT NAMELIST'!B454</f>
        <v>211423243018</v>
      </c>
      <c r="C466" s="60" t="str">
        <f>'STUDENT NAMELIST'!C454</f>
        <v>2023PEC AI 550</v>
      </c>
      <c r="D466" s="61" t="str">
        <f>'STUDENT NAMELIST'!D454</f>
        <v>AKASH A</v>
      </c>
      <c r="E466" s="62">
        <v>2</v>
      </c>
      <c r="F466" s="62">
        <v>2</v>
      </c>
      <c r="G466" s="62">
        <v>0</v>
      </c>
      <c r="H466" s="62">
        <v>0</v>
      </c>
      <c r="I466" s="62">
        <v>2</v>
      </c>
      <c r="J466" s="62">
        <v>2</v>
      </c>
      <c r="K466" s="62">
        <v>0</v>
      </c>
      <c r="L466" s="62">
        <v>2</v>
      </c>
      <c r="M466" s="62">
        <v>2</v>
      </c>
      <c r="N466" s="62">
        <v>0</v>
      </c>
      <c r="O466" s="68">
        <v>15</v>
      </c>
      <c r="P466" s="62"/>
      <c r="Q466" s="62">
        <v>14</v>
      </c>
      <c r="R466" s="62"/>
      <c r="S466" s="62"/>
      <c r="T466" s="62">
        <v>16</v>
      </c>
      <c r="U466" s="62"/>
      <c r="V466" s="62">
        <v>16</v>
      </c>
      <c r="W466" s="62"/>
      <c r="X466" s="62">
        <v>16</v>
      </c>
      <c r="Y466" s="62"/>
      <c r="Z466" s="62"/>
      <c r="AA466" s="67">
        <f t="shared" si="269"/>
        <v>89</v>
      </c>
      <c r="AB466" s="64">
        <f t="shared" ref="AB466:AC466" si="472">SUMIF($E$14:$N$14,"CO1",E466:N466)+IF(O466&gt;=0,SUMPRODUCT(($O$14:$Z$14="CO1")*(O466:Z466)*MOD(COLUMN($O$14:$Z$14)-COLUMN($O$14)+1,2))+SUMPRODUCT(($P$14:$Z$14="CO1")*(P466:Z466)*MOD(COLUMN($P$14:$Z$14)-COLUMN($P$14)+1,2)))</f>
        <v>33</v>
      </c>
      <c r="AC466" s="64">
        <f t="shared" si="472"/>
        <v>18</v>
      </c>
      <c r="AD466" s="64">
        <f t="shared" si="271"/>
        <v>18</v>
      </c>
      <c r="AE466" s="64">
        <f t="shared" si="272"/>
        <v>0</v>
      </c>
      <c r="AF466" s="64">
        <f t="shared" si="286"/>
        <v>0</v>
      </c>
      <c r="AG466" s="64">
        <f t="shared" si="273"/>
        <v>0</v>
      </c>
      <c r="AH466" s="44">
        <f t="shared" si="274"/>
        <v>69</v>
      </c>
      <c r="AI466" s="65">
        <f t="shared" si="277"/>
        <v>82.5</v>
      </c>
      <c r="AJ466" s="65">
        <f t="shared" si="278"/>
        <v>45</v>
      </c>
      <c r="AK466" s="65">
        <f t="shared" si="275"/>
        <v>90</v>
      </c>
      <c r="AL466" s="65"/>
      <c r="AM466" s="65"/>
      <c r="AN466" s="65"/>
      <c r="AO466" s="40"/>
      <c r="AP466" s="40"/>
      <c r="AQ466" s="40"/>
      <c r="AR466" s="34"/>
      <c r="AS466" s="34"/>
      <c r="AT466" s="34"/>
      <c r="AU466" s="34"/>
      <c r="AV466" s="34"/>
      <c r="AW466" s="34"/>
      <c r="AX466" s="34"/>
      <c r="AY466" s="34"/>
      <c r="AZ466" s="34"/>
      <c r="BA466" s="34"/>
      <c r="BB466" s="34"/>
      <c r="BC466" s="34"/>
      <c r="BD466" s="34"/>
      <c r="BE466" s="34"/>
    </row>
    <row r="467" spans="1:57" ht="30" customHeight="1" x14ac:dyDescent="0.2">
      <c r="A467" s="59">
        <v>451</v>
      </c>
      <c r="B467" s="60">
        <f>'STUDENT NAMELIST'!B455</f>
        <v>211423243257</v>
      </c>
      <c r="C467" s="60" t="str">
        <f>'STUDENT NAMELIST'!C455</f>
        <v>2023PEC AI 551</v>
      </c>
      <c r="D467" s="61" t="str">
        <f>'STUDENT NAMELIST'!D455</f>
        <v>MADHAN S</v>
      </c>
      <c r="E467" s="62">
        <v>2</v>
      </c>
      <c r="F467" s="62">
        <v>2</v>
      </c>
      <c r="G467" s="62">
        <v>0</v>
      </c>
      <c r="H467" s="62">
        <v>0</v>
      </c>
      <c r="I467" s="62">
        <v>1</v>
      </c>
      <c r="J467" s="62">
        <v>2</v>
      </c>
      <c r="K467" s="62">
        <v>0</v>
      </c>
      <c r="L467" s="62">
        <v>1</v>
      </c>
      <c r="M467" s="62">
        <v>1</v>
      </c>
      <c r="N467" s="62">
        <v>1</v>
      </c>
      <c r="O467" s="68"/>
      <c r="P467" s="62">
        <v>15</v>
      </c>
      <c r="Q467" s="62"/>
      <c r="R467" s="62">
        <v>16</v>
      </c>
      <c r="S467" s="62"/>
      <c r="T467" s="62">
        <v>12</v>
      </c>
      <c r="U467" s="62">
        <v>16</v>
      </c>
      <c r="V467" s="62"/>
      <c r="W467" s="62">
        <v>16</v>
      </c>
      <c r="X467" s="62"/>
      <c r="Y467" s="62"/>
      <c r="Z467" s="62"/>
      <c r="AA467" s="67">
        <f t="shared" si="269"/>
        <v>85</v>
      </c>
      <c r="AB467" s="64">
        <f t="shared" ref="AB467:AC467" si="473">SUMIF($E$14:$N$14,"CO1",E467:N467)+IF(O467&gt;=0,SUMPRODUCT(($O$14:$Z$14="CO1")*(O467:Z467)*MOD(COLUMN($O$14:$Z$14)-COLUMN($O$14)+1,2))+SUMPRODUCT(($P$14:$Z$14="CO1")*(P467:Z467)*MOD(COLUMN($P$14:$Z$14)-COLUMN($P$14)+1,2)))</f>
        <v>35</v>
      </c>
      <c r="AC467" s="64">
        <f t="shared" si="473"/>
        <v>34</v>
      </c>
      <c r="AD467" s="64">
        <f t="shared" si="271"/>
        <v>18</v>
      </c>
      <c r="AE467" s="64">
        <f t="shared" si="272"/>
        <v>0</v>
      </c>
      <c r="AF467" s="64">
        <f t="shared" si="286"/>
        <v>0</v>
      </c>
      <c r="AG467" s="64">
        <f t="shared" si="273"/>
        <v>0</v>
      </c>
      <c r="AH467" s="44">
        <f t="shared" si="274"/>
        <v>87</v>
      </c>
      <c r="AI467" s="65">
        <f t="shared" si="277"/>
        <v>87.5</v>
      </c>
      <c r="AJ467" s="65">
        <f t="shared" si="278"/>
        <v>85</v>
      </c>
      <c r="AK467" s="65">
        <f t="shared" si="275"/>
        <v>90</v>
      </c>
      <c r="AL467" s="65"/>
      <c r="AM467" s="65"/>
      <c r="AN467" s="65"/>
      <c r="AO467" s="40"/>
      <c r="AP467" s="40"/>
      <c r="AQ467" s="40"/>
      <c r="AR467" s="34"/>
      <c r="AS467" s="34"/>
      <c r="AT467" s="34"/>
      <c r="AU467" s="34"/>
      <c r="AV467" s="34"/>
      <c r="AW467" s="34"/>
      <c r="AX467" s="34"/>
      <c r="AY467" s="34"/>
      <c r="AZ467" s="34"/>
      <c r="BA467" s="34"/>
      <c r="BB467" s="34"/>
      <c r="BC467" s="34"/>
      <c r="BD467" s="34"/>
      <c r="BE467" s="34"/>
    </row>
    <row r="468" spans="1:57" ht="30" customHeight="1" x14ac:dyDescent="0.2">
      <c r="A468" s="59">
        <v>452</v>
      </c>
      <c r="B468" s="60">
        <f>'STUDENT NAMELIST'!B456</f>
        <v>211423243019</v>
      </c>
      <c r="C468" s="60" t="str">
        <f>'STUDENT NAMELIST'!C456</f>
        <v>2023PEC AI 552</v>
      </c>
      <c r="D468" s="61" t="str">
        <f>'STUDENT NAMELIST'!D456</f>
        <v>AKASH R</v>
      </c>
      <c r="E468" s="62">
        <v>2</v>
      </c>
      <c r="F468" s="62">
        <v>0</v>
      </c>
      <c r="G468" s="62">
        <v>1</v>
      </c>
      <c r="H468" s="62">
        <v>2</v>
      </c>
      <c r="I468" s="62">
        <v>1</v>
      </c>
      <c r="J468" s="62">
        <v>2</v>
      </c>
      <c r="K468" s="62">
        <v>0</v>
      </c>
      <c r="L468" s="62">
        <v>2</v>
      </c>
      <c r="M468" s="62">
        <v>1</v>
      </c>
      <c r="N468" s="62">
        <v>0</v>
      </c>
      <c r="O468" s="68">
        <v>14</v>
      </c>
      <c r="P468" s="62">
        <v>0</v>
      </c>
      <c r="Q468" s="62">
        <v>0</v>
      </c>
      <c r="R468" s="62">
        <v>14</v>
      </c>
      <c r="S468" s="62">
        <v>10</v>
      </c>
      <c r="T468" s="62">
        <v>0</v>
      </c>
      <c r="U468" s="62">
        <v>14</v>
      </c>
      <c r="V468" s="62">
        <v>0</v>
      </c>
      <c r="W468" s="62">
        <v>0</v>
      </c>
      <c r="X468" s="62">
        <v>12</v>
      </c>
      <c r="Y468" s="62"/>
      <c r="Z468" s="62"/>
      <c r="AA468" s="67">
        <f t="shared" si="269"/>
        <v>75</v>
      </c>
      <c r="AB468" s="64">
        <f t="shared" ref="AB468:AC468" si="474">SUMIF($E$14:$N$14,"CO1",E468:N468)+IF(O468&gt;=0,SUMPRODUCT(($O$14:$Z$14="CO1")*(O468:Z468)*MOD(COLUMN($O$14:$Z$14)-COLUMN($O$14)+1,2))+SUMPRODUCT(($P$14:$Z$14="CO1")*(P468:Z468)*MOD(COLUMN($P$14:$Z$14)-COLUMN($P$14)+1,2)))</f>
        <v>33</v>
      </c>
      <c r="AC468" s="64">
        <f t="shared" si="474"/>
        <v>28</v>
      </c>
      <c r="AD468" s="64">
        <f t="shared" si="271"/>
        <v>13</v>
      </c>
      <c r="AE468" s="64">
        <f t="shared" si="272"/>
        <v>0</v>
      </c>
      <c r="AF468" s="64">
        <f t="shared" si="286"/>
        <v>0</v>
      </c>
      <c r="AG468" s="64">
        <f t="shared" si="273"/>
        <v>0</v>
      </c>
      <c r="AH468" s="44">
        <f t="shared" si="274"/>
        <v>74</v>
      </c>
      <c r="AI468" s="65">
        <f t="shared" si="277"/>
        <v>82.5</v>
      </c>
      <c r="AJ468" s="65">
        <f t="shared" si="278"/>
        <v>70</v>
      </c>
      <c r="AK468" s="65">
        <f t="shared" si="275"/>
        <v>65</v>
      </c>
      <c r="AL468" s="65"/>
      <c r="AM468" s="65"/>
      <c r="AN468" s="65"/>
      <c r="AO468" s="40"/>
      <c r="AP468" s="40"/>
      <c r="AQ468" s="40"/>
      <c r="AR468" s="34"/>
      <c r="AS468" s="34"/>
      <c r="AT468" s="34"/>
      <c r="AU468" s="34"/>
      <c r="AV468" s="34"/>
      <c r="AW468" s="34"/>
      <c r="AX468" s="34"/>
      <c r="AY468" s="34"/>
      <c r="AZ468" s="34"/>
      <c r="BA468" s="34"/>
      <c r="BB468" s="34"/>
      <c r="BC468" s="34"/>
      <c r="BD468" s="34"/>
      <c r="BE468" s="34"/>
    </row>
    <row r="469" spans="1:57" ht="30" customHeight="1" x14ac:dyDescent="0.2">
      <c r="A469" s="59">
        <v>453</v>
      </c>
      <c r="B469" s="60">
        <f>'STUDENT NAMELIST'!B457</f>
        <v>211423243020</v>
      </c>
      <c r="C469" s="60" t="str">
        <f>'STUDENT NAMELIST'!C457</f>
        <v>2023PEC AI 553</v>
      </c>
      <c r="D469" s="61" t="str">
        <f>'STUDENT NAMELIST'!D457</f>
        <v>AKASH RAJA M</v>
      </c>
      <c r="E469" s="62">
        <v>2</v>
      </c>
      <c r="F469" s="62">
        <v>1</v>
      </c>
      <c r="G469" s="62">
        <v>2</v>
      </c>
      <c r="H469" s="62">
        <v>0</v>
      </c>
      <c r="I469" s="62">
        <v>2</v>
      </c>
      <c r="J469" s="62">
        <v>2</v>
      </c>
      <c r="K469" s="62">
        <v>1</v>
      </c>
      <c r="L469" s="62">
        <v>2</v>
      </c>
      <c r="M469" s="62">
        <v>2</v>
      </c>
      <c r="N469" s="62">
        <v>2</v>
      </c>
      <c r="O469" s="68">
        <v>0</v>
      </c>
      <c r="P469" s="62">
        <v>15</v>
      </c>
      <c r="Q469" s="62">
        <v>14</v>
      </c>
      <c r="R469" s="62">
        <v>0</v>
      </c>
      <c r="S469" s="62">
        <v>0</v>
      </c>
      <c r="T469" s="62">
        <v>12</v>
      </c>
      <c r="U469" s="62">
        <v>0</v>
      </c>
      <c r="V469" s="62">
        <v>10</v>
      </c>
      <c r="W469" s="62">
        <v>15</v>
      </c>
      <c r="X469" s="62">
        <v>0</v>
      </c>
      <c r="Y469" s="62"/>
      <c r="Z469" s="62"/>
      <c r="AA469" s="67">
        <f t="shared" si="269"/>
        <v>82</v>
      </c>
      <c r="AB469" s="64">
        <f t="shared" ref="AB469:AC469" si="475">SUMIF($E$14:$N$14,"CO1",E469:N469)+IF(O469&gt;=0,SUMPRODUCT(($O$14:$Z$14="CO1")*(O469:Z469)*MOD(COLUMN($O$14:$Z$14)-COLUMN($O$14)+1,2))+SUMPRODUCT(($P$14:$Z$14="CO1")*(P469:Z469)*MOD(COLUMN($P$14:$Z$14)-COLUMN($P$14)+1,2)))</f>
        <v>34</v>
      </c>
      <c r="AC469" s="64">
        <f t="shared" si="475"/>
        <v>34</v>
      </c>
      <c r="AD469" s="64">
        <f t="shared" si="271"/>
        <v>19</v>
      </c>
      <c r="AE469" s="64">
        <f t="shared" si="272"/>
        <v>0</v>
      </c>
      <c r="AF469" s="64">
        <f t="shared" si="286"/>
        <v>0</v>
      </c>
      <c r="AG469" s="64">
        <f t="shared" si="273"/>
        <v>0</v>
      </c>
      <c r="AH469" s="44">
        <f t="shared" si="274"/>
        <v>87</v>
      </c>
      <c r="AI469" s="65">
        <f t="shared" si="277"/>
        <v>85</v>
      </c>
      <c r="AJ469" s="65">
        <f t="shared" si="278"/>
        <v>85</v>
      </c>
      <c r="AK469" s="65">
        <f t="shared" si="275"/>
        <v>95</v>
      </c>
      <c r="AL469" s="65"/>
      <c r="AM469" s="65"/>
      <c r="AN469" s="65"/>
      <c r="AO469" s="40"/>
      <c r="AP469" s="40"/>
      <c r="AQ469" s="40"/>
      <c r="AR469" s="34"/>
      <c r="AS469" s="34"/>
      <c r="AT469" s="34"/>
      <c r="AU469" s="34"/>
      <c r="AV469" s="34"/>
      <c r="AW469" s="34"/>
      <c r="AX469" s="34"/>
      <c r="AY469" s="34"/>
      <c r="AZ469" s="34"/>
      <c r="BA469" s="34"/>
      <c r="BB469" s="34"/>
      <c r="BC469" s="34"/>
      <c r="BD469" s="34"/>
      <c r="BE469" s="34"/>
    </row>
    <row r="470" spans="1:57" ht="30" customHeight="1" x14ac:dyDescent="0.2">
      <c r="A470" s="59">
        <v>454</v>
      </c>
      <c r="B470" s="60">
        <f>'STUDENT NAMELIST'!B458</f>
        <v>211423243021</v>
      </c>
      <c r="C470" s="60" t="str">
        <f>'STUDENT NAMELIST'!C458</f>
        <v>2023PEC AI 554</v>
      </c>
      <c r="D470" s="61" t="str">
        <f>'STUDENT NAMELIST'!D458</f>
        <v>AKSHAY KANNA G</v>
      </c>
      <c r="E470" s="62">
        <v>1</v>
      </c>
      <c r="F470" s="62">
        <v>1</v>
      </c>
      <c r="G470" s="62">
        <v>2</v>
      </c>
      <c r="H470" s="62">
        <v>1</v>
      </c>
      <c r="I470" s="62">
        <v>2</v>
      </c>
      <c r="J470" s="62">
        <v>2</v>
      </c>
      <c r="K470" s="62">
        <v>2</v>
      </c>
      <c r="L470" s="62">
        <v>2</v>
      </c>
      <c r="M470" s="62">
        <v>2</v>
      </c>
      <c r="N470" s="62">
        <v>2</v>
      </c>
      <c r="O470" s="68">
        <v>0</v>
      </c>
      <c r="P470" s="62">
        <v>16</v>
      </c>
      <c r="Q470" s="62">
        <v>10</v>
      </c>
      <c r="R470" s="62">
        <v>0</v>
      </c>
      <c r="S470" s="62">
        <v>0</v>
      </c>
      <c r="T470" s="62">
        <v>15</v>
      </c>
      <c r="U470" s="62">
        <v>0</v>
      </c>
      <c r="V470" s="62">
        <v>10</v>
      </c>
      <c r="W470" s="62">
        <v>15</v>
      </c>
      <c r="X470" s="62">
        <v>0</v>
      </c>
      <c r="Y470" s="62"/>
      <c r="Z470" s="62"/>
      <c r="AA470" s="67">
        <f t="shared" si="269"/>
        <v>83</v>
      </c>
      <c r="AB470" s="64">
        <f t="shared" ref="AB470:AC470" si="476">SUMIF($E$14:$N$14,"CO1",E470:N470)+IF(O470&gt;=0,SUMPRODUCT(($O$14:$Z$14="CO1")*(O470:Z470)*MOD(COLUMN($O$14:$Z$14)-COLUMN($O$14)+1,2))+SUMPRODUCT(($P$14:$Z$14="CO1")*(P470:Z470)*MOD(COLUMN($P$14:$Z$14)-COLUMN($P$14)+1,2)))</f>
        <v>31</v>
      </c>
      <c r="AC470" s="64">
        <f t="shared" si="476"/>
        <v>32</v>
      </c>
      <c r="AD470" s="64">
        <f t="shared" si="271"/>
        <v>19</v>
      </c>
      <c r="AE470" s="64">
        <f t="shared" si="272"/>
        <v>0</v>
      </c>
      <c r="AF470" s="64">
        <f t="shared" si="286"/>
        <v>0</v>
      </c>
      <c r="AG470" s="64">
        <f t="shared" si="273"/>
        <v>0</v>
      </c>
      <c r="AH470" s="44">
        <f t="shared" si="274"/>
        <v>82</v>
      </c>
      <c r="AI470" s="65">
        <f t="shared" si="277"/>
        <v>77.5</v>
      </c>
      <c r="AJ470" s="65">
        <f t="shared" si="278"/>
        <v>80</v>
      </c>
      <c r="AK470" s="65">
        <f t="shared" si="275"/>
        <v>95</v>
      </c>
      <c r="AL470" s="65"/>
      <c r="AM470" s="65"/>
      <c r="AN470" s="65"/>
      <c r="AO470" s="40"/>
      <c r="AP470" s="40"/>
      <c r="AQ470" s="40"/>
      <c r="AR470" s="34"/>
      <c r="AS470" s="34"/>
      <c r="AT470" s="34"/>
      <c r="AU470" s="34"/>
      <c r="AV470" s="34"/>
      <c r="AW470" s="34"/>
      <c r="AX470" s="34"/>
      <c r="AY470" s="34"/>
      <c r="AZ470" s="34"/>
      <c r="BA470" s="34"/>
      <c r="BB470" s="34"/>
      <c r="BC470" s="34"/>
      <c r="BD470" s="34"/>
      <c r="BE470" s="34"/>
    </row>
    <row r="471" spans="1:57" ht="30" customHeight="1" x14ac:dyDescent="0.2">
      <c r="A471" s="59">
        <v>455</v>
      </c>
      <c r="B471" s="60">
        <f>'STUDENT NAMELIST'!B459</f>
        <v>211423243023</v>
      </c>
      <c r="C471" s="60" t="str">
        <f>'STUDENT NAMELIST'!C459</f>
        <v>2023PEC AI 555</v>
      </c>
      <c r="D471" s="61" t="str">
        <f>'STUDENT NAMELIST'!D459</f>
        <v>AKSHITH KUMAR V</v>
      </c>
      <c r="E471" s="62">
        <v>2</v>
      </c>
      <c r="F471" s="62">
        <v>0</v>
      </c>
      <c r="G471" s="62">
        <v>2</v>
      </c>
      <c r="H471" s="62">
        <v>0</v>
      </c>
      <c r="I471" s="62">
        <v>0</v>
      </c>
      <c r="J471" s="62">
        <v>0</v>
      </c>
      <c r="K471" s="62">
        <v>2</v>
      </c>
      <c r="L471" s="62">
        <v>0</v>
      </c>
      <c r="M471" s="62">
        <v>1</v>
      </c>
      <c r="N471" s="62">
        <v>2</v>
      </c>
      <c r="O471" s="68">
        <v>10</v>
      </c>
      <c r="P471" s="62">
        <v>0</v>
      </c>
      <c r="Q471" s="62">
        <v>0</v>
      </c>
      <c r="R471" s="62">
        <v>10</v>
      </c>
      <c r="S471" s="62">
        <v>16</v>
      </c>
      <c r="T471" s="62">
        <v>0</v>
      </c>
      <c r="U471" s="62">
        <v>10</v>
      </c>
      <c r="V471" s="62">
        <v>0</v>
      </c>
      <c r="W471" s="62">
        <v>0</v>
      </c>
      <c r="X471" s="62">
        <v>16</v>
      </c>
      <c r="Y471" s="62"/>
      <c r="Z471" s="62"/>
      <c r="AA471" s="67">
        <f t="shared" si="269"/>
        <v>71</v>
      </c>
      <c r="AB471" s="64">
        <f t="shared" ref="AB471:AC471" si="477">SUMIF($E$14:$N$14,"CO1",E471:N471)+IF(O471&gt;=0,SUMPRODUCT(($O$14:$Z$14="CO1")*(O471:Z471)*MOD(COLUMN($O$14:$Z$14)-COLUMN($O$14)+1,2))+SUMPRODUCT(($P$14:$Z$14="CO1")*(P471:Z471)*MOD(COLUMN($P$14:$Z$14)-COLUMN($P$14)+1,2)))</f>
        <v>24</v>
      </c>
      <c r="AC471" s="64">
        <f t="shared" si="477"/>
        <v>28</v>
      </c>
      <c r="AD471" s="64">
        <f t="shared" si="271"/>
        <v>19</v>
      </c>
      <c r="AE471" s="64">
        <f t="shared" si="272"/>
        <v>0</v>
      </c>
      <c r="AF471" s="64">
        <f t="shared" si="286"/>
        <v>0</v>
      </c>
      <c r="AG471" s="64">
        <f t="shared" si="273"/>
        <v>0</v>
      </c>
      <c r="AH471" s="44">
        <f t="shared" si="274"/>
        <v>71</v>
      </c>
      <c r="AI471" s="65">
        <f t="shared" si="277"/>
        <v>60</v>
      </c>
      <c r="AJ471" s="65">
        <f t="shared" si="278"/>
        <v>70</v>
      </c>
      <c r="AK471" s="65">
        <f t="shared" si="275"/>
        <v>95</v>
      </c>
      <c r="AL471" s="65"/>
      <c r="AM471" s="65"/>
      <c r="AN471" s="65"/>
      <c r="AO471" s="40"/>
      <c r="AP471" s="40"/>
      <c r="AQ471" s="40"/>
      <c r="AR471" s="34"/>
      <c r="AS471" s="34"/>
      <c r="AT471" s="34"/>
      <c r="AU471" s="34"/>
      <c r="AV471" s="34"/>
      <c r="AW471" s="34"/>
      <c r="AX471" s="34"/>
      <c r="AY471" s="34"/>
      <c r="AZ471" s="34"/>
      <c r="BA471" s="34"/>
      <c r="BB471" s="34"/>
      <c r="BC471" s="34"/>
      <c r="BD471" s="34"/>
      <c r="BE471" s="34"/>
    </row>
    <row r="472" spans="1:57" ht="30" customHeight="1" x14ac:dyDescent="0.2">
      <c r="A472" s="59">
        <v>456</v>
      </c>
      <c r="B472" s="60">
        <f>'STUDENT NAMELIST'!B460</f>
        <v>211423243024</v>
      </c>
      <c r="C472" s="60" t="str">
        <f>'STUDENT NAMELIST'!C460</f>
        <v>2023PEC AI 556</v>
      </c>
      <c r="D472" s="61" t="str">
        <f>'STUDENT NAMELIST'!D460</f>
        <v>ALLEN PHILIP T E</v>
      </c>
      <c r="E472" s="62">
        <v>1</v>
      </c>
      <c r="F472" s="62">
        <v>2</v>
      </c>
      <c r="G472" s="62">
        <v>0</v>
      </c>
      <c r="H472" s="62">
        <v>2</v>
      </c>
      <c r="I472" s="62">
        <v>0</v>
      </c>
      <c r="J472" s="62">
        <v>2</v>
      </c>
      <c r="K472" s="62">
        <v>2</v>
      </c>
      <c r="L472" s="62">
        <v>2</v>
      </c>
      <c r="M472" s="62">
        <v>0</v>
      </c>
      <c r="N472" s="62">
        <v>2</v>
      </c>
      <c r="O472" s="68">
        <v>16</v>
      </c>
      <c r="P472" s="62">
        <v>0</v>
      </c>
      <c r="Q472" s="62">
        <v>0</v>
      </c>
      <c r="R472" s="62">
        <v>16</v>
      </c>
      <c r="S472" s="62">
        <v>13</v>
      </c>
      <c r="T472" s="62">
        <v>0</v>
      </c>
      <c r="U472" s="62">
        <v>16</v>
      </c>
      <c r="V472" s="62">
        <v>0</v>
      </c>
      <c r="W472" s="62">
        <v>0</v>
      </c>
      <c r="X472" s="62">
        <v>8</v>
      </c>
      <c r="Y472" s="62"/>
      <c r="Z472" s="62"/>
      <c r="AA472" s="67">
        <f t="shared" si="269"/>
        <v>82</v>
      </c>
      <c r="AB472" s="64">
        <f t="shared" ref="AB472:AC472" si="478">SUMIF($E$14:$N$14,"CO1",E472:N472)+IF(O472&gt;=0,SUMPRODUCT(($O$14:$Z$14="CO1")*(O472:Z472)*MOD(COLUMN($O$14:$Z$14)-COLUMN($O$14)+1,2))+SUMPRODUCT(($P$14:$Z$14="CO1")*(P472:Z472)*MOD(COLUMN($P$14:$Z$14)-COLUMN($P$14)+1,2)))</f>
        <v>37</v>
      </c>
      <c r="AC472" s="64">
        <f t="shared" si="478"/>
        <v>33</v>
      </c>
      <c r="AD472" s="64">
        <f t="shared" si="271"/>
        <v>10</v>
      </c>
      <c r="AE472" s="64">
        <f t="shared" si="272"/>
        <v>0</v>
      </c>
      <c r="AF472" s="64">
        <f t="shared" si="286"/>
        <v>0</v>
      </c>
      <c r="AG472" s="64">
        <f t="shared" si="273"/>
        <v>0</v>
      </c>
      <c r="AH472" s="44">
        <f t="shared" si="274"/>
        <v>80</v>
      </c>
      <c r="AI472" s="65">
        <f t="shared" si="277"/>
        <v>92.5</v>
      </c>
      <c r="AJ472" s="65">
        <f t="shared" si="278"/>
        <v>82.5</v>
      </c>
      <c r="AK472" s="65">
        <f t="shared" si="275"/>
        <v>50</v>
      </c>
      <c r="AL472" s="65"/>
      <c r="AM472" s="65"/>
      <c r="AN472" s="65"/>
      <c r="AO472" s="40"/>
      <c r="AP472" s="40"/>
      <c r="AQ472" s="40"/>
      <c r="AR472" s="34"/>
      <c r="AS472" s="34"/>
      <c r="AT472" s="34"/>
      <c r="AU472" s="34"/>
      <c r="AV472" s="34"/>
      <c r="AW472" s="34"/>
      <c r="AX472" s="34"/>
      <c r="AY472" s="34"/>
      <c r="AZ472" s="34"/>
      <c r="BA472" s="34"/>
      <c r="BB472" s="34"/>
      <c r="BC472" s="34"/>
      <c r="BD472" s="34"/>
      <c r="BE472" s="34"/>
    </row>
    <row r="473" spans="1:57" ht="30" customHeight="1" x14ac:dyDescent="0.2">
      <c r="A473" s="59">
        <v>458</v>
      </c>
      <c r="B473" s="60">
        <f>'STUDENT NAMELIST'!B461</f>
        <v>211423243026</v>
      </c>
      <c r="C473" s="60" t="str">
        <f>'STUDENT NAMELIST'!C461</f>
        <v>2023PEC AI 557</v>
      </c>
      <c r="D473" s="61" t="str">
        <f>'STUDENT NAMELIST'!D461</f>
        <v>AMRUTH CHANAKYA A</v>
      </c>
      <c r="E473" s="62">
        <v>1</v>
      </c>
      <c r="F473" s="62">
        <v>2</v>
      </c>
      <c r="G473" s="62">
        <v>1</v>
      </c>
      <c r="H473" s="62">
        <v>2</v>
      </c>
      <c r="I473" s="62">
        <v>0</v>
      </c>
      <c r="J473" s="62">
        <v>1</v>
      </c>
      <c r="K473" s="62">
        <v>0</v>
      </c>
      <c r="L473" s="62">
        <v>2</v>
      </c>
      <c r="M473" s="62">
        <v>1</v>
      </c>
      <c r="N473" s="62">
        <v>1</v>
      </c>
      <c r="O473" s="68">
        <v>0</v>
      </c>
      <c r="P473" s="62">
        <v>16</v>
      </c>
      <c r="Q473" s="62">
        <v>10</v>
      </c>
      <c r="R473" s="62">
        <v>0</v>
      </c>
      <c r="S473" s="62">
        <v>0</v>
      </c>
      <c r="T473" s="62">
        <v>15</v>
      </c>
      <c r="U473" s="62">
        <v>0</v>
      </c>
      <c r="V473" s="62">
        <v>10</v>
      </c>
      <c r="W473" s="62">
        <v>15</v>
      </c>
      <c r="X473" s="62">
        <v>0</v>
      </c>
      <c r="Y473" s="62"/>
      <c r="Z473" s="62"/>
      <c r="AA473" s="67">
        <f t="shared" si="269"/>
        <v>77</v>
      </c>
      <c r="AB473" s="64">
        <f t="shared" ref="AB473:AC473" si="479">SUMIF($E$14:$N$14,"CO1",E473:N473)+IF(O473&gt;=0,SUMPRODUCT(($O$14:$Z$14="CO1")*(O473:Z473)*MOD(COLUMN($O$14:$Z$14)-COLUMN($O$14)+1,2))+SUMPRODUCT(($P$14:$Z$14="CO1")*(P473:Z473)*MOD(COLUMN($P$14:$Z$14)-COLUMN($P$14)+1,2)))</f>
        <v>32</v>
      </c>
      <c r="AC473" s="64">
        <f t="shared" si="479"/>
        <v>31</v>
      </c>
      <c r="AD473" s="64">
        <f t="shared" si="271"/>
        <v>17</v>
      </c>
      <c r="AE473" s="64">
        <f t="shared" si="272"/>
        <v>0</v>
      </c>
      <c r="AF473" s="64">
        <f t="shared" si="286"/>
        <v>0</v>
      </c>
      <c r="AG473" s="64">
        <f t="shared" si="273"/>
        <v>0</v>
      </c>
      <c r="AH473" s="44">
        <f t="shared" si="274"/>
        <v>80</v>
      </c>
      <c r="AI473" s="65">
        <f t="shared" si="277"/>
        <v>80</v>
      </c>
      <c r="AJ473" s="65">
        <f t="shared" si="278"/>
        <v>77.5</v>
      </c>
      <c r="AK473" s="65">
        <f t="shared" si="275"/>
        <v>85</v>
      </c>
      <c r="AL473" s="65"/>
      <c r="AM473" s="65"/>
      <c r="AN473" s="65"/>
      <c r="AO473" s="40"/>
      <c r="AP473" s="40"/>
      <c r="AQ473" s="40"/>
      <c r="AR473" s="34"/>
      <c r="AS473" s="34"/>
      <c r="AT473" s="34"/>
      <c r="AU473" s="34"/>
      <c r="AV473" s="34"/>
      <c r="AW473" s="34"/>
      <c r="AX473" s="34"/>
      <c r="AY473" s="34"/>
      <c r="AZ473" s="34"/>
      <c r="BA473" s="34"/>
      <c r="BB473" s="34"/>
      <c r="BC473" s="34"/>
      <c r="BD473" s="34"/>
      <c r="BE473" s="34"/>
    </row>
    <row r="474" spans="1:57" ht="30" customHeight="1" x14ac:dyDescent="0.2">
      <c r="A474" s="59">
        <v>458</v>
      </c>
      <c r="B474" s="60">
        <f>'STUDENT NAMELIST'!B462</f>
        <v>211423243027</v>
      </c>
      <c r="C474" s="60" t="str">
        <f>'STUDENT NAMELIST'!C462</f>
        <v>2023PEC AI 558</v>
      </c>
      <c r="D474" s="61" t="str">
        <f>'STUDENT NAMELIST'!D462</f>
        <v>ANANDHA KUMAR R K</v>
      </c>
      <c r="E474" s="62">
        <v>2</v>
      </c>
      <c r="F474" s="62">
        <v>2</v>
      </c>
      <c r="G474" s="62">
        <v>1</v>
      </c>
      <c r="H474" s="62">
        <v>1</v>
      </c>
      <c r="I474" s="62">
        <v>2</v>
      </c>
      <c r="J474" s="62">
        <v>0</v>
      </c>
      <c r="K474" s="62">
        <v>1</v>
      </c>
      <c r="L474" s="62">
        <v>0</v>
      </c>
      <c r="M474" s="62">
        <v>2</v>
      </c>
      <c r="N474" s="62">
        <v>1</v>
      </c>
      <c r="O474" s="68">
        <v>10</v>
      </c>
      <c r="P474" s="62">
        <v>0</v>
      </c>
      <c r="Q474" s="62">
        <v>0</v>
      </c>
      <c r="R474" s="62">
        <v>10</v>
      </c>
      <c r="S474" s="62">
        <v>16</v>
      </c>
      <c r="T474" s="62">
        <v>0</v>
      </c>
      <c r="U474" s="62">
        <v>10</v>
      </c>
      <c r="V474" s="62">
        <v>0</v>
      </c>
      <c r="W474" s="62">
        <v>0</v>
      </c>
      <c r="X474" s="62">
        <v>16</v>
      </c>
      <c r="Y474" s="62"/>
      <c r="Z474" s="62"/>
      <c r="AA474" s="67">
        <f t="shared" si="269"/>
        <v>74</v>
      </c>
      <c r="AB474" s="64">
        <f t="shared" ref="AB474:AC474" si="480">SUMIF($E$14:$N$14,"CO1",E474:N474)+IF(O474&gt;=0,SUMPRODUCT(($O$14:$Z$14="CO1")*(O474:Z474)*MOD(COLUMN($O$14:$Z$14)-COLUMN($O$14)+1,2))+SUMPRODUCT(($P$14:$Z$14="CO1")*(P474:Z474)*MOD(COLUMN($P$14:$Z$14)-COLUMN($P$14)+1,2)))</f>
        <v>26</v>
      </c>
      <c r="AC474" s="64">
        <f t="shared" si="480"/>
        <v>32</v>
      </c>
      <c r="AD474" s="64">
        <f t="shared" si="271"/>
        <v>19</v>
      </c>
      <c r="AE474" s="64">
        <f t="shared" si="272"/>
        <v>0</v>
      </c>
      <c r="AF474" s="64">
        <f t="shared" si="286"/>
        <v>0</v>
      </c>
      <c r="AG474" s="64">
        <f t="shared" si="273"/>
        <v>0</v>
      </c>
      <c r="AH474" s="44">
        <f t="shared" si="274"/>
        <v>77</v>
      </c>
      <c r="AI474" s="65">
        <f t="shared" si="277"/>
        <v>65</v>
      </c>
      <c r="AJ474" s="65">
        <f t="shared" si="278"/>
        <v>80</v>
      </c>
      <c r="AK474" s="65">
        <f t="shared" si="275"/>
        <v>95</v>
      </c>
      <c r="AL474" s="65"/>
      <c r="AM474" s="65"/>
      <c r="AN474" s="65"/>
      <c r="AO474" s="40"/>
      <c r="AP474" s="40"/>
      <c r="AQ474" s="40"/>
      <c r="AR474" s="34"/>
      <c r="AS474" s="34"/>
      <c r="AT474" s="34"/>
      <c r="AU474" s="34"/>
      <c r="AV474" s="34"/>
      <c r="AW474" s="34"/>
      <c r="AX474" s="34"/>
      <c r="AY474" s="34"/>
      <c r="AZ474" s="34"/>
      <c r="BA474" s="34"/>
      <c r="BB474" s="34"/>
      <c r="BC474" s="34"/>
      <c r="BD474" s="34"/>
      <c r="BE474" s="34"/>
    </row>
    <row r="475" spans="1:57" ht="30" customHeight="1" x14ac:dyDescent="0.2">
      <c r="A475" s="59">
        <v>459</v>
      </c>
      <c r="B475" s="60">
        <f>'STUDENT NAMELIST'!B463</f>
        <v>211423243028</v>
      </c>
      <c r="C475" s="60" t="str">
        <f>'STUDENT NAMELIST'!C463</f>
        <v>2023PEC AI 559</v>
      </c>
      <c r="D475" s="61" t="str">
        <f>'STUDENT NAMELIST'!D463</f>
        <v>ANANDHAKRISHNAN K</v>
      </c>
      <c r="E475" s="62">
        <v>0</v>
      </c>
      <c r="F475" s="62">
        <v>2</v>
      </c>
      <c r="G475" s="62">
        <v>2</v>
      </c>
      <c r="H475" s="62">
        <v>0</v>
      </c>
      <c r="I475" s="62">
        <v>2</v>
      </c>
      <c r="J475" s="62">
        <v>2</v>
      </c>
      <c r="K475" s="62">
        <v>0</v>
      </c>
      <c r="L475" s="62">
        <v>2</v>
      </c>
      <c r="M475" s="62">
        <v>1</v>
      </c>
      <c r="N475" s="62">
        <v>0</v>
      </c>
      <c r="O475" s="68">
        <v>0</v>
      </c>
      <c r="P475" s="62">
        <v>14</v>
      </c>
      <c r="Q475" s="62">
        <v>16</v>
      </c>
      <c r="R475" s="62">
        <v>0</v>
      </c>
      <c r="S475" s="62">
        <v>0</v>
      </c>
      <c r="T475" s="62">
        <v>16</v>
      </c>
      <c r="U475" s="62">
        <v>0</v>
      </c>
      <c r="V475" s="62">
        <v>16</v>
      </c>
      <c r="W475" s="62">
        <v>5</v>
      </c>
      <c r="X475" s="62">
        <v>0</v>
      </c>
      <c r="Y475" s="62"/>
      <c r="Z475" s="62"/>
      <c r="AA475" s="67">
        <f t="shared" si="269"/>
        <v>78</v>
      </c>
      <c r="AB475" s="64">
        <f t="shared" ref="AB475:AC475" si="481">SUMIF($E$14:$N$14,"CO1",E475:N475)+IF(O475&gt;=0,SUMPRODUCT(($O$14:$Z$14="CO1")*(O475:Z475)*MOD(COLUMN($O$14:$Z$14)-COLUMN($O$14)+1,2))+SUMPRODUCT(($P$14:$Z$14="CO1")*(P475:Z475)*MOD(COLUMN($P$14:$Z$14)-COLUMN($P$14)+1,2)))</f>
        <v>34</v>
      </c>
      <c r="AC475" s="64">
        <f t="shared" si="481"/>
        <v>36</v>
      </c>
      <c r="AD475" s="64">
        <f t="shared" si="271"/>
        <v>6</v>
      </c>
      <c r="AE475" s="64">
        <f t="shared" si="272"/>
        <v>0</v>
      </c>
      <c r="AF475" s="64">
        <f t="shared" si="286"/>
        <v>0</v>
      </c>
      <c r="AG475" s="64">
        <f t="shared" si="273"/>
        <v>0</v>
      </c>
      <c r="AH475" s="44">
        <f t="shared" si="274"/>
        <v>76</v>
      </c>
      <c r="AI475" s="65">
        <f t="shared" si="277"/>
        <v>85</v>
      </c>
      <c r="AJ475" s="65">
        <f t="shared" si="278"/>
        <v>90</v>
      </c>
      <c r="AK475" s="65">
        <f t="shared" si="275"/>
        <v>30</v>
      </c>
      <c r="AL475" s="65"/>
      <c r="AM475" s="65"/>
      <c r="AN475" s="65"/>
      <c r="AO475" s="40"/>
      <c r="AP475" s="40"/>
      <c r="AQ475" s="40"/>
      <c r="AR475" s="34"/>
      <c r="AS475" s="34"/>
      <c r="AT475" s="34"/>
      <c r="AU475" s="34"/>
      <c r="AV475" s="34"/>
      <c r="AW475" s="34"/>
      <c r="AX475" s="34"/>
      <c r="AY475" s="34"/>
      <c r="AZ475" s="34"/>
      <c r="BA475" s="34"/>
      <c r="BB475" s="34"/>
      <c r="BC475" s="34"/>
      <c r="BD475" s="34"/>
      <c r="BE475" s="34"/>
    </row>
    <row r="476" spans="1:57" ht="30" customHeight="1" x14ac:dyDescent="0.2">
      <c r="A476" s="59">
        <v>460</v>
      </c>
      <c r="B476" s="60">
        <f>'STUDENT NAMELIST'!B464</f>
        <v>211423243029</v>
      </c>
      <c r="C476" s="60" t="str">
        <f>'STUDENT NAMELIST'!C464</f>
        <v>2023PEC AI 560</v>
      </c>
      <c r="D476" s="61" t="str">
        <f>'STUDENT NAMELIST'!D464</f>
        <v>ANDREW S J</v>
      </c>
      <c r="E476" s="62">
        <v>0</v>
      </c>
      <c r="F476" s="62">
        <v>0</v>
      </c>
      <c r="G476" s="62">
        <v>2</v>
      </c>
      <c r="H476" s="62">
        <v>1</v>
      </c>
      <c r="I476" s="62">
        <v>2</v>
      </c>
      <c r="J476" s="62">
        <v>1</v>
      </c>
      <c r="K476" s="62">
        <v>0</v>
      </c>
      <c r="L476" s="62">
        <v>0</v>
      </c>
      <c r="M476" s="62">
        <v>0</v>
      </c>
      <c r="N476" s="62">
        <v>1</v>
      </c>
      <c r="O476" s="68">
        <v>0</v>
      </c>
      <c r="P476" s="62">
        <v>16</v>
      </c>
      <c r="Q476" s="62">
        <v>10</v>
      </c>
      <c r="R476" s="62">
        <v>0</v>
      </c>
      <c r="S476" s="62">
        <v>0</v>
      </c>
      <c r="T476" s="62">
        <v>15</v>
      </c>
      <c r="U476" s="62">
        <v>0</v>
      </c>
      <c r="V476" s="62">
        <v>10</v>
      </c>
      <c r="W476" s="62">
        <v>15</v>
      </c>
      <c r="X476" s="62">
        <v>0</v>
      </c>
      <c r="Y476" s="62"/>
      <c r="Z476" s="62"/>
      <c r="AA476" s="67">
        <f t="shared" si="269"/>
        <v>73</v>
      </c>
      <c r="AB476" s="64">
        <f t="shared" ref="AB476:AC476" si="482">SUMIF($E$14:$N$14,"CO1",E476:N476)+IF(O476&gt;=0,SUMPRODUCT(($O$14:$Z$14="CO1")*(O476:Z476)*MOD(COLUMN($O$14:$Z$14)-COLUMN($O$14)+1,2))+SUMPRODUCT(($P$14:$Z$14="CO1")*(P476:Z476)*MOD(COLUMN($P$14:$Z$14)-COLUMN($P$14)+1,2)))</f>
        <v>29</v>
      </c>
      <c r="AC476" s="64">
        <f t="shared" si="482"/>
        <v>31</v>
      </c>
      <c r="AD476" s="64">
        <f t="shared" si="271"/>
        <v>16</v>
      </c>
      <c r="AE476" s="64">
        <f t="shared" si="272"/>
        <v>0</v>
      </c>
      <c r="AF476" s="64">
        <f t="shared" si="286"/>
        <v>0</v>
      </c>
      <c r="AG476" s="64">
        <f t="shared" si="273"/>
        <v>0</v>
      </c>
      <c r="AH476" s="44">
        <f t="shared" si="274"/>
        <v>76</v>
      </c>
      <c r="AI476" s="65">
        <f t="shared" si="277"/>
        <v>72.5</v>
      </c>
      <c r="AJ476" s="65">
        <f t="shared" si="278"/>
        <v>77.5</v>
      </c>
      <c r="AK476" s="65">
        <f t="shared" si="275"/>
        <v>80</v>
      </c>
      <c r="AL476" s="65"/>
      <c r="AM476" s="65"/>
      <c r="AN476" s="65"/>
      <c r="AO476" s="40"/>
      <c r="AP476" s="40"/>
      <c r="AQ476" s="40"/>
      <c r="AR476" s="34"/>
      <c r="AS476" s="34"/>
      <c r="AT476" s="34"/>
      <c r="AU476" s="34"/>
      <c r="AV476" s="34"/>
      <c r="AW476" s="34"/>
      <c r="AX476" s="34"/>
      <c r="AY476" s="34"/>
      <c r="AZ476" s="34"/>
      <c r="BA476" s="34"/>
      <c r="BB476" s="34"/>
      <c r="BC476" s="34"/>
      <c r="BD476" s="34"/>
      <c r="BE476" s="34"/>
    </row>
    <row r="477" spans="1:57" ht="30" customHeight="1" x14ac:dyDescent="0.2">
      <c r="A477" s="59">
        <v>461</v>
      </c>
      <c r="B477" s="60">
        <f>'STUDENT NAMELIST'!B465</f>
        <v>211423243030</v>
      </c>
      <c r="C477" s="60" t="str">
        <f>'STUDENT NAMELIST'!C465</f>
        <v>2023PEC AI 561</v>
      </c>
      <c r="D477" s="61" t="str">
        <f>'STUDENT NAMELIST'!D465</f>
        <v>ANEESHWAR S</v>
      </c>
      <c r="E477" s="62">
        <v>1</v>
      </c>
      <c r="F477" s="62">
        <v>0</v>
      </c>
      <c r="G477" s="62">
        <v>1</v>
      </c>
      <c r="H477" s="62">
        <v>1</v>
      </c>
      <c r="I477" s="62">
        <v>1</v>
      </c>
      <c r="J477" s="62">
        <v>1</v>
      </c>
      <c r="K477" s="62">
        <v>1</v>
      </c>
      <c r="L477" s="62">
        <v>2</v>
      </c>
      <c r="M477" s="62">
        <v>0</v>
      </c>
      <c r="N477" s="62">
        <v>2</v>
      </c>
      <c r="O477" s="68">
        <v>10</v>
      </c>
      <c r="P477" s="62">
        <v>0</v>
      </c>
      <c r="Q477" s="62">
        <v>0</v>
      </c>
      <c r="R477" s="62">
        <v>10</v>
      </c>
      <c r="S477" s="62">
        <v>16</v>
      </c>
      <c r="T477" s="62">
        <v>0</v>
      </c>
      <c r="U477" s="62">
        <v>10</v>
      </c>
      <c r="V477" s="62">
        <v>0</v>
      </c>
      <c r="W477" s="62">
        <v>0</v>
      </c>
      <c r="X477" s="62">
        <v>16</v>
      </c>
      <c r="Y477" s="62"/>
      <c r="Z477" s="62"/>
      <c r="AA477" s="67">
        <f t="shared" si="269"/>
        <v>72</v>
      </c>
      <c r="AB477" s="64">
        <f t="shared" ref="AB477:AC477" si="483">SUMIF($E$14:$N$14,"CO1",E477:N477)+IF(O477&gt;=0,SUMPRODUCT(($O$14:$Z$14="CO1")*(O477:Z477)*MOD(COLUMN($O$14:$Z$14)-COLUMN($O$14)+1,2))+SUMPRODUCT(($P$14:$Z$14="CO1")*(P477:Z477)*MOD(COLUMN($P$14:$Z$14)-COLUMN($P$14)+1,2)))</f>
        <v>23</v>
      </c>
      <c r="AC477" s="64">
        <f t="shared" si="483"/>
        <v>29</v>
      </c>
      <c r="AD477" s="64">
        <f t="shared" si="271"/>
        <v>18</v>
      </c>
      <c r="AE477" s="64">
        <f t="shared" si="272"/>
        <v>0</v>
      </c>
      <c r="AF477" s="64">
        <f t="shared" si="286"/>
        <v>0</v>
      </c>
      <c r="AG477" s="64">
        <f t="shared" si="273"/>
        <v>0</v>
      </c>
      <c r="AH477" s="44">
        <f t="shared" si="274"/>
        <v>70</v>
      </c>
      <c r="AI477" s="65">
        <f t="shared" si="277"/>
        <v>57.499999999999993</v>
      </c>
      <c r="AJ477" s="65">
        <f t="shared" si="278"/>
        <v>72.5</v>
      </c>
      <c r="AK477" s="65">
        <f t="shared" si="275"/>
        <v>90</v>
      </c>
      <c r="AL477" s="65"/>
      <c r="AM477" s="65"/>
      <c r="AN477" s="65"/>
      <c r="AO477" s="40"/>
      <c r="AP477" s="40"/>
      <c r="AQ477" s="40"/>
      <c r="AR477" s="34"/>
      <c r="AS477" s="34"/>
      <c r="AT477" s="34"/>
      <c r="AU477" s="34"/>
      <c r="AV477" s="34"/>
      <c r="AW477" s="34"/>
      <c r="AX477" s="34"/>
      <c r="AY477" s="34"/>
      <c r="AZ477" s="34"/>
      <c r="BA477" s="34"/>
      <c r="BB477" s="34"/>
      <c r="BC477" s="34"/>
      <c r="BD477" s="34"/>
      <c r="BE477" s="34"/>
    </row>
    <row r="478" spans="1:57" ht="30" customHeight="1" x14ac:dyDescent="0.2">
      <c r="A478" s="59">
        <v>462</v>
      </c>
      <c r="B478" s="60">
        <f>'STUDENT NAMELIST'!B466</f>
        <v>211423243031</v>
      </c>
      <c r="C478" s="60" t="str">
        <f>'STUDENT NAMELIST'!C466</f>
        <v>2023PEC AI 562</v>
      </c>
      <c r="D478" s="61" t="str">
        <f>'STUDENT NAMELIST'!D466</f>
        <v>ANIS VASANTH A</v>
      </c>
      <c r="E478" s="62">
        <v>0</v>
      </c>
      <c r="F478" s="62">
        <v>0</v>
      </c>
      <c r="G478" s="62">
        <v>1</v>
      </c>
      <c r="H478" s="62">
        <v>2</v>
      </c>
      <c r="I478" s="62">
        <v>2</v>
      </c>
      <c r="J478" s="62">
        <v>0</v>
      </c>
      <c r="K478" s="62">
        <v>0</v>
      </c>
      <c r="L478" s="62">
        <v>2</v>
      </c>
      <c r="M478" s="62">
        <v>2</v>
      </c>
      <c r="N478" s="62">
        <v>0</v>
      </c>
      <c r="O478" s="68">
        <v>16</v>
      </c>
      <c r="P478" s="62">
        <v>0</v>
      </c>
      <c r="Q478" s="62">
        <v>0</v>
      </c>
      <c r="R478" s="62">
        <v>16</v>
      </c>
      <c r="S478" s="62">
        <v>8</v>
      </c>
      <c r="T478" s="62">
        <v>0</v>
      </c>
      <c r="U478" s="62">
        <v>16</v>
      </c>
      <c r="V478" s="62">
        <v>0</v>
      </c>
      <c r="W478" s="62">
        <v>0</v>
      </c>
      <c r="X478" s="62">
        <v>14</v>
      </c>
      <c r="Y478" s="62"/>
      <c r="Z478" s="62"/>
      <c r="AA478" s="67">
        <f t="shared" si="269"/>
        <v>79</v>
      </c>
      <c r="AB478" s="64">
        <f t="shared" ref="AB478:AC478" si="484">SUMIF($E$14:$N$14,"CO1",E478:N478)+IF(O478&gt;=0,SUMPRODUCT(($O$14:$Z$14="CO1")*(O478:Z478)*MOD(COLUMN($O$14:$Z$14)-COLUMN($O$14)+1,2))+SUMPRODUCT(($P$14:$Z$14="CO1")*(P478:Z478)*MOD(COLUMN($P$14:$Z$14)-COLUMN($P$14)+1,2)))</f>
        <v>35</v>
      </c>
      <c r="AC478" s="64">
        <f t="shared" si="484"/>
        <v>29</v>
      </c>
      <c r="AD478" s="64">
        <f t="shared" si="271"/>
        <v>16</v>
      </c>
      <c r="AE478" s="64">
        <f t="shared" si="272"/>
        <v>0</v>
      </c>
      <c r="AF478" s="64">
        <f t="shared" si="286"/>
        <v>0</v>
      </c>
      <c r="AG478" s="64">
        <f t="shared" si="273"/>
        <v>0</v>
      </c>
      <c r="AH478" s="44">
        <f t="shared" si="274"/>
        <v>80</v>
      </c>
      <c r="AI478" s="65">
        <f t="shared" si="277"/>
        <v>87.5</v>
      </c>
      <c r="AJ478" s="65">
        <f t="shared" si="278"/>
        <v>72.5</v>
      </c>
      <c r="AK478" s="65">
        <f t="shared" si="275"/>
        <v>80</v>
      </c>
      <c r="AL478" s="65"/>
      <c r="AM478" s="65"/>
      <c r="AN478" s="65"/>
      <c r="AO478" s="40"/>
      <c r="AP478" s="40"/>
      <c r="AQ478" s="40"/>
      <c r="AR478" s="34"/>
      <c r="AS478" s="34"/>
      <c r="AT478" s="34"/>
      <c r="AU478" s="34"/>
      <c r="AV478" s="34"/>
      <c r="AW478" s="34"/>
      <c r="AX478" s="34"/>
      <c r="AY478" s="34"/>
      <c r="AZ478" s="34"/>
      <c r="BA478" s="34"/>
      <c r="BB478" s="34"/>
      <c r="BC478" s="34"/>
      <c r="BD478" s="34"/>
      <c r="BE478" s="34"/>
    </row>
    <row r="479" spans="1:57" ht="30" customHeight="1" x14ac:dyDescent="0.2">
      <c r="A479" s="59">
        <v>463</v>
      </c>
      <c r="B479" s="60">
        <f>'STUDENT NAMELIST'!B467</f>
        <v>211423243032</v>
      </c>
      <c r="C479" s="60" t="str">
        <f>'STUDENT NAMELIST'!C467</f>
        <v>2023PEC AI 563</v>
      </c>
      <c r="D479" s="61" t="str">
        <f>'STUDENT NAMELIST'!D467</f>
        <v>ANTLIN GNANA LAZARUS G</v>
      </c>
      <c r="E479" s="62">
        <v>0</v>
      </c>
      <c r="F479" s="62">
        <v>1</v>
      </c>
      <c r="G479" s="62">
        <v>0</v>
      </c>
      <c r="H479" s="62">
        <v>1</v>
      </c>
      <c r="I479" s="62">
        <v>0</v>
      </c>
      <c r="J479" s="62">
        <v>2</v>
      </c>
      <c r="K479" s="62">
        <v>1</v>
      </c>
      <c r="L479" s="62">
        <v>0</v>
      </c>
      <c r="M479" s="62">
        <v>1</v>
      </c>
      <c r="N479" s="62">
        <v>2</v>
      </c>
      <c r="O479" s="68">
        <v>0</v>
      </c>
      <c r="P479" s="62">
        <v>14</v>
      </c>
      <c r="Q479" s="62">
        <v>16</v>
      </c>
      <c r="R479" s="62">
        <v>0</v>
      </c>
      <c r="S479" s="62">
        <v>0</v>
      </c>
      <c r="T479" s="62">
        <v>16</v>
      </c>
      <c r="U479" s="62">
        <v>0</v>
      </c>
      <c r="V479" s="62">
        <v>16</v>
      </c>
      <c r="W479" s="62">
        <v>6</v>
      </c>
      <c r="X479" s="62">
        <v>0</v>
      </c>
      <c r="Y479" s="62"/>
      <c r="Z479" s="62"/>
      <c r="AA479" s="67">
        <f t="shared" si="269"/>
        <v>76</v>
      </c>
      <c r="AB479" s="64">
        <f t="shared" ref="AB479:AC479" si="485">SUMIF($E$14:$N$14,"CO1",E479:N479)+IF(O479&gt;=0,SUMPRODUCT(($O$14:$Z$14="CO1")*(O479:Z479)*MOD(COLUMN($O$14:$Z$14)-COLUMN($O$14)+1,2))+SUMPRODUCT(($P$14:$Z$14="CO1")*(P479:Z479)*MOD(COLUMN($P$14:$Z$14)-COLUMN($P$14)+1,2)))</f>
        <v>32</v>
      </c>
      <c r="AC479" s="64">
        <f t="shared" si="485"/>
        <v>32</v>
      </c>
      <c r="AD479" s="64">
        <f t="shared" si="271"/>
        <v>9</v>
      </c>
      <c r="AE479" s="64">
        <f t="shared" si="272"/>
        <v>0</v>
      </c>
      <c r="AF479" s="64">
        <f t="shared" si="286"/>
        <v>0</v>
      </c>
      <c r="AG479" s="64">
        <f t="shared" si="273"/>
        <v>0</v>
      </c>
      <c r="AH479" s="44">
        <f t="shared" si="274"/>
        <v>73</v>
      </c>
      <c r="AI479" s="65">
        <f t="shared" si="277"/>
        <v>80</v>
      </c>
      <c r="AJ479" s="65">
        <f t="shared" si="278"/>
        <v>80</v>
      </c>
      <c r="AK479" s="65">
        <f t="shared" si="275"/>
        <v>45</v>
      </c>
      <c r="AL479" s="65"/>
      <c r="AM479" s="65"/>
      <c r="AN479" s="65"/>
      <c r="AO479" s="40"/>
      <c r="AP479" s="40"/>
      <c r="AQ479" s="40"/>
      <c r="AR479" s="34"/>
      <c r="AS479" s="34"/>
      <c r="AT479" s="34"/>
      <c r="AU479" s="34"/>
      <c r="AV479" s="34"/>
      <c r="AW479" s="34"/>
      <c r="AX479" s="34"/>
      <c r="AY479" s="34"/>
      <c r="AZ479" s="34"/>
      <c r="BA479" s="34"/>
      <c r="BB479" s="34"/>
      <c r="BC479" s="34"/>
      <c r="BD479" s="34"/>
      <c r="BE479" s="34"/>
    </row>
    <row r="480" spans="1:57" ht="30" customHeight="1" x14ac:dyDescent="0.2">
      <c r="A480" s="59">
        <v>464</v>
      </c>
      <c r="B480" s="60">
        <f>'STUDENT NAMELIST'!B468</f>
        <v>211423243034</v>
      </c>
      <c r="C480" s="60" t="str">
        <f>'STUDENT NAMELIST'!C468</f>
        <v>2023PEC AI 564</v>
      </c>
      <c r="D480" s="61" t="str">
        <f>'STUDENT NAMELIST'!D468</f>
        <v>ARAVIND RAJASEKAR</v>
      </c>
      <c r="E480" s="62">
        <v>1</v>
      </c>
      <c r="F480" s="62">
        <v>1</v>
      </c>
      <c r="G480" s="62">
        <v>2</v>
      </c>
      <c r="H480" s="62">
        <v>2</v>
      </c>
      <c r="I480" s="62">
        <v>0</v>
      </c>
      <c r="J480" s="62">
        <v>0</v>
      </c>
      <c r="K480" s="62">
        <v>2</v>
      </c>
      <c r="L480" s="62">
        <v>0</v>
      </c>
      <c r="M480" s="62">
        <v>1</v>
      </c>
      <c r="N480" s="62">
        <v>1</v>
      </c>
      <c r="O480" s="68">
        <v>14</v>
      </c>
      <c r="P480" s="62">
        <v>0</v>
      </c>
      <c r="Q480" s="62">
        <v>0</v>
      </c>
      <c r="R480" s="62">
        <v>14</v>
      </c>
      <c r="S480" s="62">
        <v>13</v>
      </c>
      <c r="T480" s="62">
        <v>0</v>
      </c>
      <c r="U480" s="62">
        <v>14</v>
      </c>
      <c r="V480" s="62">
        <v>0</v>
      </c>
      <c r="W480" s="62">
        <v>0</v>
      </c>
      <c r="X480" s="62">
        <v>8</v>
      </c>
      <c r="Y480" s="62"/>
      <c r="Z480" s="62"/>
      <c r="AA480" s="67">
        <f t="shared" si="269"/>
        <v>73</v>
      </c>
      <c r="AB480" s="64">
        <f t="shared" ref="AB480:AC480" si="486">SUMIF($E$14:$N$14,"CO1",E480:N480)+IF(O480&gt;=0,SUMPRODUCT(($O$14:$Z$14="CO1")*(O480:Z480)*MOD(COLUMN($O$14:$Z$14)-COLUMN($O$14)+1,2))+SUMPRODUCT(($P$14:$Z$14="CO1")*(P480:Z480)*MOD(COLUMN($P$14:$Z$14)-COLUMN($P$14)+1,2)))</f>
        <v>34</v>
      </c>
      <c r="AC480" s="64">
        <f t="shared" si="486"/>
        <v>32</v>
      </c>
      <c r="AD480" s="64">
        <f t="shared" si="271"/>
        <v>10</v>
      </c>
      <c r="AE480" s="64">
        <f t="shared" si="272"/>
        <v>0</v>
      </c>
      <c r="AF480" s="64">
        <f t="shared" si="286"/>
        <v>0</v>
      </c>
      <c r="AG480" s="64">
        <f t="shared" si="273"/>
        <v>0</v>
      </c>
      <c r="AH480" s="44">
        <f t="shared" si="274"/>
        <v>76</v>
      </c>
      <c r="AI480" s="65">
        <f t="shared" si="277"/>
        <v>85</v>
      </c>
      <c r="AJ480" s="65">
        <f t="shared" si="278"/>
        <v>80</v>
      </c>
      <c r="AK480" s="65">
        <f t="shared" si="275"/>
        <v>50</v>
      </c>
      <c r="AL480" s="65"/>
      <c r="AM480" s="65"/>
      <c r="AN480" s="65"/>
      <c r="AO480" s="40"/>
      <c r="AP480" s="40"/>
      <c r="AQ480" s="40"/>
      <c r="AR480" s="34"/>
      <c r="AS480" s="34"/>
      <c r="AT480" s="34"/>
      <c r="AU480" s="34"/>
      <c r="AV480" s="34"/>
      <c r="AW480" s="34"/>
      <c r="AX480" s="34"/>
      <c r="AY480" s="34"/>
      <c r="AZ480" s="34"/>
      <c r="BA480" s="34"/>
      <c r="BB480" s="34"/>
      <c r="BC480" s="34"/>
      <c r="BD480" s="34"/>
      <c r="BE480" s="34"/>
    </row>
    <row r="481" spans="1:57" ht="30" customHeight="1" x14ac:dyDescent="0.2">
      <c r="A481" s="59">
        <v>465</v>
      </c>
      <c r="B481" s="60">
        <f>'STUDENT NAMELIST'!B469</f>
        <v>211423243035</v>
      </c>
      <c r="C481" s="60" t="str">
        <f>'STUDENT NAMELIST'!C469</f>
        <v>2023PEC AI 565</v>
      </c>
      <c r="D481" s="61" t="str">
        <f>'STUDENT NAMELIST'!D469</f>
        <v>ARAVIND T</v>
      </c>
      <c r="E481" s="62">
        <v>0</v>
      </c>
      <c r="F481" s="62">
        <v>1</v>
      </c>
      <c r="G481" s="62">
        <v>2</v>
      </c>
      <c r="H481" s="62">
        <v>0</v>
      </c>
      <c r="I481" s="62">
        <v>1</v>
      </c>
      <c r="J481" s="62">
        <v>1</v>
      </c>
      <c r="K481" s="62">
        <v>2</v>
      </c>
      <c r="L481" s="62">
        <v>1</v>
      </c>
      <c r="M481" s="62">
        <v>0</v>
      </c>
      <c r="N481" s="62">
        <v>2</v>
      </c>
      <c r="O481" s="68">
        <v>0</v>
      </c>
      <c r="P481" s="62">
        <v>16</v>
      </c>
      <c r="Q481" s="62">
        <v>16</v>
      </c>
      <c r="R481" s="62">
        <v>0</v>
      </c>
      <c r="S481" s="62">
        <v>0</v>
      </c>
      <c r="T481" s="62">
        <v>16</v>
      </c>
      <c r="U481" s="62">
        <v>0</v>
      </c>
      <c r="V481" s="62">
        <v>16</v>
      </c>
      <c r="W481" s="62">
        <v>9</v>
      </c>
      <c r="X481" s="62">
        <v>0</v>
      </c>
      <c r="Y481" s="62"/>
      <c r="Z481" s="62"/>
      <c r="AA481" s="67">
        <f t="shared" si="269"/>
        <v>83</v>
      </c>
      <c r="AB481" s="64">
        <f t="shared" ref="AB481:AC481" si="487">SUMIF($E$14:$N$14,"CO1",E481:N481)+IF(O481&gt;=0,SUMPRODUCT(($O$14:$Z$14="CO1")*(O481:Z481)*MOD(COLUMN($O$14:$Z$14)-COLUMN($O$14)+1,2))+SUMPRODUCT(($P$14:$Z$14="CO1")*(P481:Z481)*MOD(COLUMN($P$14:$Z$14)-COLUMN($P$14)+1,2)))</f>
        <v>35</v>
      </c>
      <c r="AC481" s="64">
        <f t="shared" si="487"/>
        <v>36</v>
      </c>
      <c r="AD481" s="64">
        <f t="shared" si="271"/>
        <v>11</v>
      </c>
      <c r="AE481" s="64">
        <f t="shared" si="272"/>
        <v>0</v>
      </c>
      <c r="AF481" s="64">
        <f t="shared" si="286"/>
        <v>0</v>
      </c>
      <c r="AG481" s="64">
        <f t="shared" si="273"/>
        <v>0</v>
      </c>
      <c r="AH481" s="44">
        <f t="shared" si="274"/>
        <v>82</v>
      </c>
      <c r="AI481" s="65">
        <f t="shared" si="277"/>
        <v>87.5</v>
      </c>
      <c r="AJ481" s="65">
        <f t="shared" si="278"/>
        <v>90</v>
      </c>
      <c r="AK481" s="65">
        <f t="shared" si="275"/>
        <v>55.000000000000007</v>
      </c>
      <c r="AL481" s="65"/>
      <c r="AM481" s="65"/>
      <c r="AN481" s="65"/>
      <c r="AO481" s="40"/>
      <c r="AP481" s="40"/>
      <c r="AQ481" s="40"/>
      <c r="AR481" s="34"/>
      <c r="AS481" s="34"/>
      <c r="AT481" s="34"/>
      <c r="AU481" s="34"/>
      <c r="AV481" s="34"/>
      <c r="AW481" s="34"/>
      <c r="AX481" s="34"/>
      <c r="AY481" s="34"/>
      <c r="AZ481" s="34"/>
      <c r="BA481" s="34"/>
      <c r="BB481" s="34"/>
      <c r="BC481" s="34"/>
      <c r="BD481" s="34"/>
      <c r="BE481" s="34"/>
    </row>
    <row r="482" spans="1:57" ht="30" customHeight="1" x14ac:dyDescent="0.2">
      <c r="A482" s="59">
        <v>466</v>
      </c>
      <c r="B482" s="60">
        <f>'STUDENT NAMELIST'!B470</f>
        <v>211423243036</v>
      </c>
      <c r="C482" s="60" t="str">
        <f>'STUDENT NAMELIST'!C470</f>
        <v>2023PEC AI 566</v>
      </c>
      <c r="D482" s="61" t="str">
        <f>'STUDENT NAMELIST'!D470</f>
        <v>ARIGONDA POORNA SAI</v>
      </c>
      <c r="E482" s="62">
        <v>2</v>
      </c>
      <c r="F482" s="62">
        <v>0</v>
      </c>
      <c r="G482" s="62">
        <v>2</v>
      </c>
      <c r="H482" s="62">
        <v>2</v>
      </c>
      <c r="I482" s="62">
        <v>2</v>
      </c>
      <c r="J482" s="62">
        <v>0</v>
      </c>
      <c r="K482" s="62">
        <v>0</v>
      </c>
      <c r="L482" s="62">
        <v>0</v>
      </c>
      <c r="M482" s="62">
        <v>1</v>
      </c>
      <c r="N482" s="62">
        <v>1</v>
      </c>
      <c r="O482" s="68">
        <v>15</v>
      </c>
      <c r="P482" s="62">
        <v>0</v>
      </c>
      <c r="Q482" s="62">
        <v>0</v>
      </c>
      <c r="R482" s="62">
        <v>5</v>
      </c>
      <c r="S482" s="62">
        <v>16</v>
      </c>
      <c r="T482" s="62">
        <v>0</v>
      </c>
      <c r="U482" s="62">
        <v>16</v>
      </c>
      <c r="V482" s="62">
        <v>0</v>
      </c>
      <c r="W482" s="62">
        <v>16</v>
      </c>
      <c r="X482" s="62">
        <v>0</v>
      </c>
      <c r="Y482" s="62"/>
      <c r="Z482" s="62"/>
      <c r="AA482" s="67">
        <f t="shared" si="269"/>
        <v>78</v>
      </c>
      <c r="AB482" s="64">
        <f t="shared" ref="AB482:AC482" si="488">SUMIF($E$14:$N$14,"CO1",E482:N482)+IF(O482&gt;=0,SUMPRODUCT(($O$14:$Z$14="CO1")*(O482:Z482)*MOD(COLUMN($O$14:$Z$14)-COLUMN($O$14)+1,2))+SUMPRODUCT(($P$14:$Z$14="CO1")*(P482:Z482)*MOD(COLUMN($P$14:$Z$14)-COLUMN($P$14)+1,2)))</f>
        <v>26</v>
      </c>
      <c r="AC482" s="64">
        <f t="shared" si="488"/>
        <v>27</v>
      </c>
      <c r="AD482" s="64">
        <f t="shared" si="271"/>
        <v>18</v>
      </c>
      <c r="AE482" s="64">
        <f t="shared" si="272"/>
        <v>0</v>
      </c>
      <c r="AF482" s="64">
        <f t="shared" si="286"/>
        <v>0</v>
      </c>
      <c r="AG482" s="64">
        <f t="shared" si="273"/>
        <v>0</v>
      </c>
      <c r="AH482" s="44">
        <f t="shared" si="274"/>
        <v>71</v>
      </c>
      <c r="AI482" s="65">
        <f t="shared" si="277"/>
        <v>65</v>
      </c>
      <c r="AJ482" s="65">
        <f t="shared" si="278"/>
        <v>67.5</v>
      </c>
      <c r="AK482" s="65">
        <f t="shared" si="275"/>
        <v>90</v>
      </c>
      <c r="AL482" s="65"/>
      <c r="AM482" s="65"/>
      <c r="AN482" s="65"/>
      <c r="AO482" s="40"/>
      <c r="AP482" s="40"/>
      <c r="AQ482" s="40"/>
      <c r="AR482" s="34"/>
      <c r="AS482" s="34"/>
      <c r="AT482" s="34"/>
      <c r="AU482" s="34"/>
      <c r="AV482" s="34"/>
      <c r="AW482" s="34"/>
      <c r="AX482" s="34"/>
      <c r="AY482" s="34"/>
      <c r="AZ482" s="34"/>
      <c r="BA482" s="34"/>
      <c r="BB482" s="34"/>
      <c r="BC482" s="34"/>
      <c r="BD482" s="34"/>
      <c r="BE482" s="34"/>
    </row>
    <row r="483" spans="1:57" ht="30" customHeight="1" x14ac:dyDescent="0.2">
      <c r="A483" s="59">
        <v>468</v>
      </c>
      <c r="B483" s="60">
        <f>'STUDENT NAMELIST'!B471</f>
        <v>211423243309</v>
      </c>
      <c r="C483" s="60" t="str">
        <f>'STUDENT NAMELIST'!C471</f>
        <v>2023PEC AI 567</v>
      </c>
      <c r="D483" s="61" t="str">
        <f>'STUDENT NAMELIST'!D471</f>
        <v>NIMMANOORU VIJAY KUMAR</v>
      </c>
      <c r="E483" s="62">
        <v>2</v>
      </c>
      <c r="F483" s="62">
        <v>0</v>
      </c>
      <c r="G483" s="62">
        <v>0</v>
      </c>
      <c r="H483" s="62">
        <v>0</v>
      </c>
      <c r="I483" s="62">
        <v>2</v>
      </c>
      <c r="J483" s="62">
        <v>2</v>
      </c>
      <c r="K483" s="62">
        <v>2</v>
      </c>
      <c r="L483" s="62">
        <v>1</v>
      </c>
      <c r="M483" s="62">
        <v>1</v>
      </c>
      <c r="N483" s="62">
        <v>1</v>
      </c>
      <c r="O483" s="68">
        <v>0</v>
      </c>
      <c r="P483" s="62">
        <v>14</v>
      </c>
      <c r="Q483" s="62">
        <v>16</v>
      </c>
      <c r="R483" s="62">
        <v>0</v>
      </c>
      <c r="S483" s="62">
        <v>0</v>
      </c>
      <c r="T483" s="62">
        <v>16</v>
      </c>
      <c r="U483" s="62">
        <v>0</v>
      </c>
      <c r="V483" s="62">
        <v>16</v>
      </c>
      <c r="W483" s="62">
        <v>9</v>
      </c>
      <c r="X483" s="62">
        <v>0</v>
      </c>
      <c r="Y483" s="62"/>
      <c r="Z483" s="62"/>
      <c r="AA483" s="67">
        <f t="shared" si="269"/>
        <v>82</v>
      </c>
      <c r="AB483" s="64">
        <f t="shared" ref="AB483:AC483" si="489">SUMIF($E$14:$N$14,"CO1",E483:N483)+IF(O483&gt;=0,SUMPRODUCT(($O$14:$Z$14="CO1")*(O483:Z483)*MOD(COLUMN($O$14:$Z$14)-COLUMN($O$14)+1,2))+SUMPRODUCT(($P$14:$Z$14="CO1")*(P483:Z483)*MOD(COLUMN($P$14:$Z$14)-COLUMN($P$14)+1,2)))</f>
        <v>32</v>
      </c>
      <c r="AC483" s="64">
        <f t="shared" si="489"/>
        <v>32</v>
      </c>
      <c r="AD483" s="64">
        <f t="shared" si="271"/>
        <v>11</v>
      </c>
      <c r="AE483" s="64">
        <f t="shared" si="272"/>
        <v>0</v>
      </c>
      <c r="AF483" s="64">
        <f t="shared" si="286"/>
        <v>0</v>
      </c>
      <c r="AG483" s="64">
        <f t="shared" si="273"/>
        <v>0</v>
      </c>
      <c r="AH483" s="44">
        <f t="shared" si="274"/>
        <v>75</v>
      </c>
      <c r="AI483" s="65">
        <f t="shared" si="277"/>
        <v>80</v>
      </c>
      <c r="AJ483" s="65">
        <f t="shared" si="278"/>
        <v>80</v>
      </c>
      <c r="AK483" s="65">
        <f t="shared" si="275"/>
        <v>55.000000000000007</v>
      </c>
      <c r="AL483" s="65"/>
      <c r="AM483" s="65"/>
      <c r="AN483" s="65"/>
      <c r="AO483" s="40"/>
      <c r="AP483" s="40"/>
      <c r="AQ483" s="40"/>
      <c r="AR483" s="34"/>
      <c r="AS483" s="34"/>
      <c r="AT483" s="34"/>
      <c r="AU483" s="34"/>
      <c r="AV483" s="34"/>
      <c r="AW483" s="34"/>
      <c r="AX483" s="34"/>
      <c r="AY483" s="34"/>
      <c r="AZ483" s="34"/>
      <c r="BA483" s="34"/>
      <c r="BB483" s="34"/>
      <c r="BC483" s="34"/>
      <c r="BD483" s="34"/>
      <c r="BE483" s="34"/>
    </row>
    <row r="484" spans="1:57" ht="30" customHeight="1" x14ac:dyDescent="0.2">
      <c r="A484" s="59">
        <v>468</v>
      </c>
      <c r="B484" s="60">
        <f>'STUDENT NAMELIST'!B472</f>
        <v>211423243037</v>
      </c>
      <c r="C484" s="60" t="str">
        <f>'STUDENT NAMELIST'!C472</f>
        <v>2023PEC AI 568</v>
      </c>
      <c r="D484" s="61" t="str">
        <f>'STUDENT NAMELIST'!D472</f>
        <v>ARIVU SELVAN M</v>
      </c>
      <c r="E484" s="62">
        <v>1</v>
      </c>
      <c r="F484" s="62">
        <v>0</v>
      </c>
      <c r="G484" s="62">
        <v>0</v>
      </c>
      <c r="H484" s="62">
        <v>0</v>
      </c>
      <c r="I484" s="62">
        <v>2</v>
      </c>
      <c r="J484" s="62">
        <v>2</v>
      </c>
      <c r="K484" s="62">
        <v>1</v>
      </c>
      <c r="L484" s="62">
        <v>0</v>
      </c>
      <c r="M484" s="62">
        <v>1</v>
      </c>
      <c r="N484" s="62">
        <v>0</v>
      </c>
      <c r="O484" s="68">
        <v>14</v>
      </c>
      <c r="P484" s="62">
        <v>0</v>
      </c>
      <c r="Q484" s="62">
        <v>0</v>
      </c>
      <c r="R484" s="62">
        <v>14</v>
      </c>
      <c r="S484" s="62">
        <v>10</v>
      </c>
      <c r="T484" s="62">
        <v>0</v>
      </c>
      <c r="U484" s="62">
        <v>14</v>
      </c>
      <c r="V484" s="62">
        <v>0</v>
      </c>
      <c r="W484" s="62">
        <v>0</v>
      </c>
      <c r="X484" s="62">
        <v>14</v>
      </c>
      <c r="Y484" s="62"/>
      <c r="Z484" s="62"/>
      <c r="AA484" s="67">
        <f t="shared" si="269"/>
        <v>73</v>
      </c>
      <c r="AB484" s="64">
        <f t="shared" ref="AB484:AC484" si="490">SUMIF($E$14:$N$14,"CO1",E484:N484)+IF(O484&gt;=0,SUMPRODUCT(($O$14:$Z$14="CO1")*(O484:Z484)*MOD(COLUMN($O$14:$Z$14)-COLUMN($O$14)+1,2))+SUMPRODUCT(($P$14:$Z$14="CO1")*(P484:Z484)*MOD(COLUMN($P$14:$Z$14)-COLUMN($P$14)+1,2)))</f>
        <v>29</v>
      </c>
      <c r="AC484" s="64">
        <f t="shared" si="490"/>
        <v>26</v>
      </c>
      <c r="AD484" s="64">
        <f t="shared" si="271"/>
        <v>15</v>
      </c>
      <c r="AE484" s="64">
        <f t="shared" si="272"/>
        <v>0</v>
      </c>
      <c r="AF484" s="64">
        <f t="shared" si="286"/>
        <v>0</v>
      </c>
      <c r="AG484" s="64">
        <f t="shared" si="273"/>
        <v>0</v>
      </c>
      <c r="AH484" s="44">
        <f t="shared" si="274"/>
        <v>70</v>
      </c>
      <c r="AI484" s="65">
        <f t="shared" si="277"/>
        <v>72.5</v>
      </c>
      <c r="AJ484" s="65">
        <f t="shared" si="278"/>
        <v>65</v>
      </c>
      <c r="AK484" s="65">
        <f t="shared" si="275"/>
        <v>75</v>
      </c>
      <c r="AL484" s="65"/>
      <c r="AM484" s="65"/>
      <c r="AN484" s="65"/>
      <c r="AO484" s="40"/>
      <c r="AP484" s="40"/>
      <c r="AQ484" s="40"/>
      <c r="AR484" s="34"/>
      <c r="AS484" s="34"/>
      <c r="AT484" s="34"/>
      <c r="AU484" s="34"/>
      <c r="AV484" s="34"/>
      <c r="AW484" s="34"/>
      <c r="AX484" s="34"/>
      <c r="AY484" s="34"/>
      <c r="AZ484" s="34"/>
      <c r="BA484" s="34"/>
      <c r="BB484" s="34"/>
      <c r="BC484" s="34"/>
      <c r="BD484" s="34"/>
      <c r="BE484" s="34"/>
    </row>
    <row r="485" spans="1:57" ht="30" customHeight="1" x14ac:dyDescent="0.2">
      <c r="A485" s="59">
        <v>469</v>
      </c>
      <c r="B485" s="60">
        <f>'STUDENT NAMELIST'!B473</f>
        <v>211423243038</v>
      </c>
      <c r="C485" s="60" t="str">
        <f>'STUDENT NAMELIST'!C473</f>
        <v>2023PEC AI 569</v>
      </c>
      <c r="D485" s="61" t="str">
        <f>'STUDENT NAMELIST'!D473</f>
        <v>ARIYA SRI V</v>
      </c>
      <c r="E485" s="62">
        <v>2</v>
      </c>
      <c r="F485" s="62">
        <v>1</v>
      </c>
      <c r="G485" s="62">
        <v>2</v>
      </c>
      <c r="H485" s="62">
        <v>1</v>
      </c>
      <c r="I485" s="62">
        <v>2</v>
      </c>
      <c r="J485" s="62">
        <v>2</v>
      </c>
      <c r="K485" s="62">
        <v>2</v>
      </c>
      <c r="L485" s="62">
        <v>2</v>
      </c>
      <c r="M485" s="62">
        <v>1</v>
      </c>
      <c r="N485" s="62">
        <v>1</v>
      </c>
      <c r="O485" s="68">
        <v>0</v>
      </c>
      <c r="P485" s="62">
        <v>14</v>
      </c>
      <c r="Q485" s="62">
        <v>16</v>
      </c>
      <c r="R485" s="62">
        <v>0</v>
      </c>
      <c r="S485" s="62">
        <v>0</v>
      </c>
      <c r="T485" s="62">
        <v>16</v>
      </c>
      <c r="U485" s="62">
        <v>0</v>
      </c>
      <c r="V485" s="62">
        <v>16</v>
      </c>
      <c r="W485" s="62">
        <v>8</v>
      </c>
      <c r="X485" s="62">
        <v>0</v>
      </c>
      <c r="Y485" s="62"/>
      <c r="Z485" s="62"/>
      <c r="AA485" s="67">
        <f t="shared" si="269"/>
        <v>86</v>
      </c>
      <c r="AB485" s="64">
        <f t="shared" ref="AB485:AC485" si="491">SUMIF($E$14:$N$14,"CO1",E485:N485)+IF(O485&gt;=0,SUMPRODUCT(($O$14:$Z$14="CO1")*(O485:Z485)*MOD(COLUMN($O$14:$Z$14)-COLUMN($O$14)+1,2))+SUMPRODUCT(($P$14:$Z$14="CO1")*(P485:Z485)*MOD(COLUMN($P$14:$Z$14)-COLUMN($P$14)+1,2)))</f>
        <v>36</v>
      </c>
      <c r="AC485" s="64">
        <f t="shared" si="491"/>
        <v>36</v>
      </c>
      <c r="AD485" s="64">
        <f t="shared" si="271"/>
        <v>10</v>
      </c>
      <c r="AE485" s="64">
        <f t="shared" si="272"/>
        <v>0</v>
      </c>
      <c r="AF485" s="64">
        <f t="shared" si="286"/>
        <v>0</v>
      </c>
      <c r="AG485" s="64">
        <f t="shared" si="273"/>
        <v>0</v>
      </c>
      <c r="AH485" s="44">
        <f t="shared" si="274"/>
        <v>82</v>
      </c>
      <c r="AI485" s="65">
        <f t="shared" si="277"/>
        <v>90</v>
      </c>
      <c r="AJ485" s="65">
        <f t="shared" si="278"/>
        <v>90</v>
      </c>
      <c r="AK485" s="65">
        <f t="shared" si="275"/>
        <v>50</v>
      </c>
      <c r="AL485" s="65"/>
      <c r="AM485" s="65"/>
      <c r="AN485" s="65"/>
      <c r="AO485" s="40"/>
      <c r="AP485" s="40"/>
      <c r="AQ485" s="40"/>
      <c r="AR485" s="34"/>
      <c r="AS485" s="34"/>
      <c r="AT485" s="34"/>
      <c r="AU485" s="34"/>
      <c r="AV485" s="34"/>
      <c r="AW485" s="34"/>
      <c r="AX485" s="34"/>
      <c r="AY485" s="34"/>
      <c r="AZ485" s="34"/>
      <c r="BA485" s="34"/>
      <c r="BB485" s="34"/>
      <c r="BC485" s="34"/>
      <c r="BD485" s="34"/>
      <c r="BE485" s="34"/>
    </row>
    <row r="486" spans="1:57" ht="30" customHeight="1" x14ac:dyDescent="0.2">
      <c r="A486" s="59">
        <v>480</v>
      </c>
      <c r="B486" s="60">
        <f>'STUDENT NAMELIST'!B474</f>
        <v>211423243039</v>
      </c>
      <c r="C486" s="60" t="str">
        <f>'STUDENT NAMELIST'!C474</f>
        <v>2023PEC AI 570</v>
      </c>
      <c r="D486" s="61" t="str">
        <f>'STUDENT NAMELIST'!D474</f>
        <v>ARJUN BALAJI R</v>
      </c>
      <c r="E486" s="62">
        <v>0</v>
      </c>
      <c r="F486" s="62">
        <v>2</v>
      </c>
      <c r="G486" s="62">
        <v>0</v>
      </c>
      <c r="H486" s="62">
        <v>0</v>
      </c>
      <c r="I486" s="62">
        <v>1</v>
      </c>
      <c r="J486" s="62">
        <v>2</v>
      </c>
      <c r="K486" s="62">
        <v>0</v>
      </c>
      <c r="L486" s="62">
        <v>0</v>
      </c>
      <c r="M486" s="62">
        <v>2</v>
      </c>
      <c r="N486" s="62">
        <v>2</v>
      </c>
      <c r="O486" s="68">
        <v>0</v>
      </c>
      <c r="P486" s="62">
        <v>16</v>
      </c>
      <c r="Q486" s="62">
        <v>10</v>
      </c>
      <c r="R486" s="62">
        <v>0</v>
      </c>
      <c r="S486" s="62">
        <v>0</v>
      </c>
      <c r="T486" s="62">
        <v>15</v>
      </c>
      <c r="U486" s="62">
        <v>0</v>
      </c>
      <c r="V486" s="62">
        <v>10</v>
      </c>
      <c r="W486" s="62">
        <v>15</v>
      </c>
      <c r="X486" s="62">
        <v>0</v>
      </c>
      <c r="Y486" s="62"/>
      <c r="Z486" s="62"/>
      <c r="AA486" s="67">
        <f t="shared" si="269"/>
        <v>75</v>
      </c>
      <c r="AB486" s="64">
        <f t="shared" ref="AB486:AC486" si="492">SUMIF($E$14:$N$14,"CO1",E486:N486)+IF(O486&gt;=0,SUMPRODUCT(($O$14:$Z$14="CO1")*(O486:Z486)*MOD(COLUMN($O$14:$Z$14)-COLUMN($O$14)+1,2))+SUMPRODUCT(($P$14:$Z$14="CO1")*(P486:Z486)*MOD(COLUMN($P$14:$Z$14)-COLUMN($P$14)+1,2)))</f>
        <v>28</v>
      </c>
      <c r="AC486" s="64">
        <f t="shared" si="492"/>
        <v>29</v>
      </c>
      <c r="AD486" s="64">
        <f t="shared" si="271"/>
        <v>19</v>
      </c>
      <c r="AE486" s="64">
        <f t="shared" si="272"/>
        <v>0</v>
      </c>
      <c r="AF486" s="64">
        <f t="shared" si="286"/>
        <v>0</v>
      </c>
      <c r="AG486" s="64">
        <f t="shared" si="273"/>
        <v>0</v>
      </c>
      <c r="AH486" s="44">
        <f t="shared" si="274"/>
        <v>76</v>
      </c>
      <c r="AI486" s="65">
        <f t="shared" si="277"/>
        <v>70</v>
      </c>
      <c r="AJ486" s="65">
        <f t="shared" si="278"/>
        <v>72.5</v>
      </c>
      <c r="AK486" s="65">
        <f t="shared" si="275"/>
        <v>95</v>
      </c>
      <c r="AL486" s="65"/>
      <c r="AM486" s="65"/>
      <c r="AN486" s="65"/>
      <c r="AO486" s="40"/>
      <c r="AP486" s="40"/>
      <c r="AQ486" s="40"/>
      <c r="AR486" s="40"/>
      <c r="AS486" s="40"/>
      <c r="AT486" s="40"/>
      <c r="AU486" s="40"/>
      <c r="AV486" s="40"/>
      <c r="AW486" s="40"/>
      <c r="AX486" s="40"/>
      <c r="AY486" s="40"/>
      <c r="AZ486" s="40"/>
      <c r="BA486" s="40"/>
      <c r="BB486" s="40"/>
      <c r="BC486" s="40"/>
      <c r="BD486" s="40"/>
      <c r="BE486" s="40"/>
    </row>
    <row r="487" spans="1:57" ht="30" customHeight="1" x14ac:dyDescent="0.2">
      <c r="A487" s="59">
        <v>481</v>
      </c>
      <c r="B487" s="60">
        <f>'STUDENT NAMELIST'!B475</f>
        <v>211423243040</v>
      </c>
      <c r="C487" s="60" t="str">
        <f>'STUDENT NAMELIST'!C475</f>
        <v>2023PEC AI 571</v>
      </c>
      <c r="D487" s="61" t="str">
        <f>'STUDENT NAMELIST'!D475</f>
        <v>ARPUTHAN R</v>
      </c>
      <c r="E487" s="62">
        <v>1</v>
      </c>
      <c r="F487" s="62">
        <v>0</v>
      </c>
      <c r="G487" s="62">
        <v>0</v>
      </c>
      <c r="H487" s="62">
        <v>2</v>
      </c>
      <c r="I487" s="62">
        <v>2</v>
      </c>
      <c r="J487" s="62">
        <v>1</v>
      </c>
      <c r="K487" s="62">
        <v>0</v>
      </c>
      <c r="L487" s="62">
        <v>0</v>
      </c>
      <c r="M487" s="62">
        <v>1</v>
      </c>
      <c r="N487" s="62">
        <v>0</v>
      </c>
      <c r="O487" s="68">
        <v>10</v>
      </c>
      <c r="P487" s="62">
        <v>0</v>
      </c>
      <c r="Q487" s="62">
        <v>0</v>
      </c>
      <c r="R487" s="62">
        <v>10</v>
      </c>
      <c r="S487" s="62">
        <v>16</v>
      </c>
      <c r="T487" s="62">
        <v>0</v>
      </c>
      <c r="U487" s="62">
        <v>10</v>
      </c>
      <c r="V487" s="62">
        <v>0</v>
      </c>
      <c r="W487" s="62">
        <v>0</v>
      </c>
      <c r="X487" s="62">
        <v>16</v>
      </c>
      <c r="Y487" s="62"/>
      <c r="Z487" s="62"/>
      <c r="AA487" s="67">
        <f t="shared" si="269"/>
        <v>69</v>
      </c>
      <c r="AB487" s="64">
        <f t="shared" ref="AB487:AC487" si="493">SUMIF($E$14:$N$14,"CO1",E487:N487)+IF(O487&gt;=0,SUMPRODUCT(($O$14:$Z$14="CO1")*(O487:Z487)*MOD(COLUMN($O$14:$Z$14)-COLUMN($O$14)+1,2))+SUMPRODUCT(($P$14:$Z$14="CO1")*(P487:Z487)*MOD(COLUMN($P$14:$Z$14)-COLUMN($P$14)+1,2)))</f>
        <v>23</v>
      </c>
      <c r="AC487" s="64">
        <f t="shared" si="493"/>
        <v>30</v>
      </c>
      <c r="AD487" s="64">
        <f t="shared" si="271"/>
        <v>17</v>
      </c>
      <c r="AE487" s="64">
        <f t="shared" si="272"/>
        <v>0</v>
      </c>
      <c r="AF487" s="64">
        <f t="shared" si="286"/>
        <v>0</v>
      </c>
      <c r="AG487" s="64">
        <f t="shared" si="273"/>
        <v>0</v>
      </c>
      <c r="AH487" s="44">
        <f t="shared" si="274"/>
        <v>70</v>
      </c>
      <c r="AI487" s="65">
        <f t="shared" si="277"/>
        <v>57.499999999999993</v>
      </c>
      <c r="AJ487" s="65">
        <f t="shared" si="278"/>
        <v>75</v>
      </c>
      <c r="AK487" s="65">
        <f t="shared" si="275"/>
        <v>85</v>
      </c>
      <c r="AL487" s="65"/>
      <c r="AM487" s="65"/>
      <c r="AN487" s="65"/>
      <c r="AO487" s="40"/>
      <c r="AP487" s="40"/>
      <c r="AQ487" s="40"/>
      <c r="AR487" s="40"/>
      <c r="AS487" s="40"/>
      <c r="AT487" s="40"/>
      <c r="AU487" s="40"/>
      <c r="AV487" s="40"/>
      <c r="AW487" s="40"/>
      <c r="AX487" s="40"/>
      <c r="AY487" s="40"/>
      <c r="AZ487" s="40"/>
      <c r="BA487" s="40"/>
      <c r="BB487" s="40"/>
      <c r="BC487" s="40"/>
      <c r="BD487" s="40"/>
      <c r="BE487" s="40"/>
    </row>
    <row r="488" spans="1:57" ht="30" customHeight="1" x14ac:dyDescent="0.2">
      <c r="A488" s="59">
        <v>482</v>
      </c>
      <c r="B488" s="60">
        <f>'STUDENT NAMELIST'!B476</f>
        <v>211423243043</v>
      </c>
      <c r="C488" s="60" t="str">
        <f>'STUDENT NAMELIST'!C476</f>
        <v>2023PEC AI 572</v>
      </c>
      <c r="D488" s="61" t="str">
        <f>'STUDENT NAMELIST'!D476</f>
        <v>ARUN E</v>
      </c>
      <c r="E488" s="62">
        <v>0</v>
      </c>
      <c r="F488" s="62">
        <v>2</v>
      </c>
      <c r="G488" s="62">
        <v>1</v>
      </c>
      <c r="H488" s="62">
        <v>2</v>
      </c>
      <c r="I488" s="62">
        <v>2</v>
      </c>
      <c r="J488" s="62">
        <v>2</v>
      </c>
      <c r="K488" s="62">
        <v>1</v>
      </c>
      <c r="L488" s="62">
        <v>1</v>
      </c>
      <c r="M488" s="62">
        <v>0</v>
      </c>
      <c r="N488" s="62">
        <v>0</v>
      </c>
      <c r="O488" s="68">
        <v>0</v>
      </c>
      <c r="P488" s="62">
        <v>16</v>
      </c>
      <c r="Q488" s="62">
        <v>10</v>
      </c>
      <c r="R488" s="62">
        <v>0</v>
      </c>
      <c r="S488" s="62">
        <v>0</v>
      </c>
      <c r="T488" s="62">
        <v>15</v>
      </c>
      <c r="U488" s="62">
        <v>0</v>
      </c>
      <c r="V488" s="62">
        <v>10</v>
      </c>
      <c r="W488" s="62">
        <v>15</v>
      </c>
      <c r="X488" s="62">
        <v>0</v>
      </c>
      <c r="Y488" s="62"/>
      <c r="Z488" s="62"/>
      <c r="AA488" s="67">
        <f t="shared" si="269"/>
        <v>77</v>
      </c>
      <c r="AB488" s="64">
        <f t="shared" ref="AB488:AC488" si="494">SUMIF($E$14:$N$14,"CO1",E488:N488)+IF(O488&gt;=0,SUMPRODUCT(($O$14:$Z$14="CO1")*(O488:Z488)*MOD(COLUMN($O$14:$Z$14)-COLUMN($O$14)+1,2))+SUMPRODUCT(($P$14:$Z$14="CO1")*(P488:Z488)*MOD(COLUMN($P$14:$Z$14)-COLUMN($P$14)+1,2)))</f>
        <v>31</v>
      </c>
      <c r="AC488" s="64">
        <f t="shared" si="494"/>
        <v>33</v>
      </c>
      <c r="AD488" s="64">
        <f t="shared" si="271"/>
        <v>15</v>
      </c>
      <c r="AE488" s="64">
        <f t="shared" si="272"/>
        <v>0</v>
      </c>
      <c r="AF488" s="64">
        <f t="shared" si="286"/>
        <v>0</v>
      </c>
      <c r="AG488" s="64">
        <f t="shared" si="273"/>
        <v>0</v>
      </c>
      <c r="AH488" s="44">
        <f t="shared" si="274"/>
        <v>79</v>
      </c>
      <c r="AI488" s="65">
        <f t="shared" si="277"/>
        <v>77.5</v>
      </c>
      <c r="AJ488" s="65">
        <f t="shared" si="278"/>
        <v>82.5</v>
      </c>
      <c r="AK488" s="65">
        <f t="shared" si="275"/>
        <v>75</v>
      </c>
      <c r="AL488" s="65"/>
      <c r="AM488" s="65"/>
      <c r="AN488" s="65"/>
      <c r="AO488" s="40"/>
      <c r="AP488" s="40"/>
      <c r="AQ488" s="40"/>
      <c r="AR488" s="40"/>
      <c r="AS488" s="40"/>
      <c r="AT488" s="40"/>
      <c r="AU488" s="40"/>
      <c r="AV488" s="40"/>
      <c r="AW488" s="40"/>
      <c r="AX488" s="40"/>
      <c r="AY488" s="40"/>
      <c r="AZ488" s="40"/>
      <c r="BA488" s="40"/>
      <c r="BB488" s="40"/>
      <c r="BC488" s="40"/>
      <c r="BD488" s="40"/>
      <c r="BE488" s="40"/>
    </row>
    <row r="489" spans="1:57" ht="30" customHeight="1" x14ac:dyDescent="0.2">
      <c r="A489" s="59">
        <v>483</v>
      </c>
      <c r="B489" s="60">
        <f>'STUDENT NAMELIST'!B477</f>
        <v>211423243045</v>
      </c>
      <c r="C489" s="60" t="str">
        <f>'STUDENT NAMELIST'!C477</f>
        <v>2023PEC AI 573</v>
      </c>
      <c r="D489" s="61" t="str">
        <f>'STUDENT NAMELIST'!D477</f>
        <v>ARYAN A SAJITH</v>
      </c>
      <c r="E489" s="62">
        <v>0</v>
      </c>
      <c r="F489" s="62">
        <v>0</v>
      </c>
      <c r="G489" s="62">
        <v>0</v>
      </c>
      <c r="H489" s="62">
        <v>1</v>
      </c>
      <c r="I489" s="62">
        <v>2</v>
      </c>
      <c r="J489" s="62">
        <v>2</v>
      </c>
      <c r="K489" s="62">
        <v>1</v>
      </c>
      <c r="L489" s="62">
        <v>1</v>
      </c>
      <c r="M489" s="62">
        <v>0</v>
      </c>
      <c r="N489" s="62">
        <v>2</v>
      </c>
      <c r="O489" s="68">
        <v>10</v>
      </c>
      <c r="P489" s="62">
        <v>0</v>
      </c>
      <c r="Q489" s="62">
        <v>0</v>
      </c>
      <c r="R489" s="62">
        <v>10</v>
      </c>
      <c r="S489" s="62">
        <v>16</v>
      </c>
      <c r="T489" s="62">
        <v>0</v>
      </c>
      <c r="U489" s="62">
        <v>10</v>
      </c>
      <c r="V489" s="62">
        <v>0</v>
      </c>
      <c r="W489" s="62">
        <v>0</v>
      </c>
      <c r="X489" s="62">
        <v>16</v>
      </c>
      <c r="Y489" s="62"/>
      <c r="Z489" s="62"/>
      <c r="AA489" s="67">
        <f t="shared" si="269"/>
        <v>71</v>
      </c>
      <c r="AB489" s="64">
        <f t="shared" ref="AB489:AC489" si="495">SUMIF($E$14:$N$14,"CO1",E489:N489)+IF(O489&gt;=0,SUMPRODUCT(($O$14:$Z$14="CO1")*(O489:Z489)*MOD(COLUMN($O$14:$Z$14)-COLUMN($O$14)+1,2))+SUMPRODUCT(($P$14:$Z$14="CO1")*(P489:Z489)*MOD(COLUMN($P$14:$Z$14)-COLUMN($P$14)+1,2)))</f>
        <v>21</v>
      </c>
      <c r="AC489" s="64">
        <f t="shared" si="495"/>
        <v>29</v>
      </c>
      <c r="AD489" s="64">
        <f t="shared" si="271"/>
        <v>18</v>
      </c>
      <c r="AE489" s="64">
        <f t="shared" si="272"/>
        <v>0</v>
      </c>
      <c r="AF489" s="64">
        <f t="shared" si="286"/>
        <v>0</v>
      </c>
      <c r="AG489" s="64">
        <f t="shared" si="273"/>
        <v>0</v>
      </c>
      <c r="AH489" s="44">
        <f t="shared" si="274"/>
        <v>68</v>
      </c>
      <c r="AI489" s="65">
        <f t="shared" si="277"/>
        <v>52.5</v>
      </c>
      <c r="AJ489" s="65">
        <f t="shared" si="278"/>
        <v>72.5</v>
      </c>
      <c r="AK489" s="65">
        <f t="shared" si="275"/>
        <v>90</v>
      </c>
      <c r="AL489" s="65"/>
      <c r="AM489" s="65"/>
      <c r="AN489" s="65"/>
      <c r="AO489" s="40"/>
      <c r="AP489" s="40"/>
      <c r="AQ489" s="40"/>
      <c r="AR489" s="40"/>
      <c r="AS489" s="40"/>
      <c r="AT489" s="40"/>
      <c r="AU489" s="40"/>
      <c r="AV489" s="40"/>
      <c r="AW489" s="40"/>
      <c r="AX489" s="40"/>
      <c r="AY489" s="40"/>
      <c r="AZ489" s="40"/>
      <c r="BA489" s="40"/>
      <c r="BB489" s="40"/>
      <c r="BC489" s="40"/>
      <c r="BD489" s="40"/>
      <c r="BE489" s="40"/>
    </row>
    <row r="490" spans="1:57" ht="30" customHeight="1" x14ac:dyDescent="0.2">
      <c r="A490" s="59">
        <v>484</v>
      </c>
      <c r="B490" s="60">
        <f>'STUDENT NAMELIST'!B478</f>
        <v>211423243046</v>
      </c>
      <c r="C490" s="60" t="str">
        <f>'STUDENT NAMELIST'!C478</f>
        <v>2023PEC AI 574</v>
      </c>
      <c r="D490" s="61" t="str">
        <f>'STUDENT NAMELIST'!D478</f>
        <v>ASHIK K P</v>
      </c>
      <c r="E490" s="62">
        <v>1</v>
      </c>
      <c r="F490" s="62">
        <v>0</v>
      </c>
      <c r="G490" s="62">
        <v>1</v>
      </c>
      <c r="H490" s="62">
        <v>2</v>
      </c>
      <c r="I490" s="62">
        <v>2</v>
      </c>
      <c r="J490" s="62">
        <v>0</v>
      </c>
      <c r="K490" s="62">
        <v>0</v>
      </c>
      <c r="L490" s="62">
        <v>2</v>
      </c>
      <c r="M490" s="62">
        <v>2</v>
      </c>
      <c r="N490" s="62">
        <v>0</v>
      </c>
      <c r="O490" s="68">
        <v>16</v>
      </c>
      <c r="P490" s="62">
        <v>0</v>
      </c>
      <c r="Q490" s="62">
        <v>0</v>
      </c>
      <c r="R490" s="62">
        <v>16</v>
      </c>
      <c r="S490" s="62">
        <v>14</v>
      </c>
      <c r="T490" s="62">
        <v>0</v>
      </c>
      <c r="U490" s="62">
        <v>16</v>
      </c>
      <c r="V490" s="62">
        <v>0</v>
      </c>
      <c r="W490" s="62">
        <v>0</v>
      </c>
      <c r="X490" s="62">
        <v>14</v>
      </c>
      <c r="Y490" s="62"/>
      <c r="Z490" s="62"/>
      <c r="AA490" s="67">
        <f t="shared" si="269"/>
        <v>86</v>
      </c>
      <c r="AB490" s="64">
        <f t="shared" ref="AB490:AC490" si="496">SUMIF($E$14:$N$14,"CO1",E490:N490)+IF(O490&gt;=0,SUMPRODUCT(($O$14:$Z$14="CO1")*(O490:Z490)*MOD(COLUMN($O$14:$Z$14)-COLUMN($O$14)+1,2))+SUMPRODUCT(($P$14:$Z$14="CO1")*(P490:Z490)*MOD(COLUMN($P$14:$Z$14)-COLUMN($P$14)+1,2)))</f>
        <v>36</v>
      </c>
      <c r="AC490" s="64">
        <f t="shared" si="496"/>
        <v>35</v>
      </c>
      <c r="AD490" s="64">
        <f t="shared" si="271"/>
        <v>16</v>
      </c>
      <c r="AE490" s="64">
        <f t="shared" si="272"/>
        <v>0</v>
      </c>
      <c r="AF490" s="64">
        <f t="shared" si="286"/>
        <v>0</v>
      </c>
      <c r="AG490" s="64">
        <f t="shared" si="273"/>
        <v>0</v>
      </c>
      <c r="AH490" s="44">
        <f t="shared" si="274"/>
        <v>87</v>
      </c>
      <c r="AI490" s="65">
        <f t="shared" si="277"/>
        <v>90</v>
      </c>
      <c r="AJ490" s="65">
        <f t="shared" si="278"/>
        <v>87.5</v>
      </c>
      <c r="AK490" s="65">
        <f t="shared" si="275"/>
        <v>80</v>
      </c>
      <c r="AL490" s="65"/>
      <c r="AM490" s="65"/>
      <c r="AN490" s="65"/>
      <c r="AO490" s="40"/>
      <c r="AP490" s="40"/>
      <c r="AQ490" s="40"/>
      <c r="AR490" s="40"/>
      <c r="AS490" s="40"/>
      <c r="AT490" s="40"/>
      <c r="AU490" s="40"/>
      <c r="AV490" s="40"/>
      <c r="AW490" s="40"/>
      <c r="AX490" s="40"/>
      <c r="AY490" s="40"/>
      <c r="AZ490" s="40"/>
      <c r="BA490" s="40"/>
      <c r="BB490" s="40"/>
      <c r="BC490" s="40"/>
      <c r="BD490" s="40"/>
      <c r="BE490" s="40"/>
    </row>
    <row r="491" spans="1:57" ht="30" customHeight="1" x14ac:dyDescent="0.2">
      <c r="A491" s="59">
        <v>485</v>
      </c>
      <c r="B491" s="60">
        <f>'STUDENT NAMELIST'!B479</f>
        <v>211423243051</v>
      </c>
      <c r="C491" s="60" t="str">
        <f>'STUDENT NAMELIST'!C479</f>
        <v>2023PEC AI 575</v>
      </c>
      <c r="D491" s="61" t="str">
        <f>'STUDENT NAMELIST'!D479</f>
        <v>ASHWANTHRAJ I</v>
      </c>
      <c r="E491" s="62">
        <v>1</v>
      </c>
      <c r="F491" s="62">
        <v>2</v>
      </c>
      <c r="G491" s="62">
        <v>2</v>
      </c>
      <c r="H491" s="62">
        <v>2</v>
      </c>
      <c r="I491" s="62">
        <v>2</v>
      </c>
      <c r="J491" s="62">
        <v>1</v>
      </c>
      <c r="K491" s="62">
        <v>1</v>
      </c>
      <c r="L491" s="62">
        <v>1</v>
      </c>
      <c r="M491" s="62">
        <v>2</v>
      </c>
      <c r="N491" s="62">
        <v>2</v>
      </c>
      <c r="O491" s="68">
        <v>0</v>
      </c>
      <c r="P491" s="62">
        <v>15</v>
      </c>
      <c r="Q491" s="62">
        <v>14</v>
      </c>
      <c r="R491" s="62">
        <v>0</v>
      </c>
      <c r="S491" s="62">
        <v>0</v>
      </c>
      <c r="T491" s="62">
        <v>16</v>
      </c>
      <c r="U491" s="62">
        <v>0</v>
      </c>
      <c r="V491" s="62">
        <v>8</v>
      </c>
      <c r="W491" s="62">
        <v>12</v>
      </c>
      <c r="X491" s="62">
        <v>0</v>
      </c>
      <c r="Y491" s="62"/>
      <c r="Z491" s="62"/>
      <c r="AA491" s="67">
        <f t="shared" si="269"/>
        <v>81</v>
      </c>
      <c r="AB491" s="64">
        <f t="shared" ref="AB491:AC491" si="497">SUMIF($E$14:$N$14,"CO1",E491:N491)+IF(O491&gt;=0,SUMPRODUCT(($O$14:$Z$14="CO1")*(O491:Z491)*MOD(COLUMN($O$14:$Z$14)-COLUMN($O$14)+1,2))+SUMPRODUCT(($P$14:$Z$14="CO1")*(P491:Z491)*MOD(COLUMN($P$14:$Z$14)-COLUMN($P$14)+1,2)))</f>
        <v>36</v>
      </c>
      <c r="AC491" s="64">
        <f t="shared" si="497"/>
        <v>37</v>
      </c>
      <c r="AD491" s="64">
        <f t="shared" si="271"/>
        <v>16</v>
      </c>
      <c r="AE491" s="64">
        <f t="shared" si="272"/>
        <v>0</v>
      </c>
      <c r="AF491" s="64">
        <f t="shared" si="286"/>
        <v>0</v>
      </c>
      <c r="AG491" s="64">
        <f t="shared" si="273"/>
        <v>0</v>
      </c>
      <c r="AH491" s="44">
        <f t="shared" si="274"/>
        <v>89</v>
      </c>
      <c r="AI491" s="65">
        <f t="shared" si="277"/>
        <v>90</v>
      </c>
      <c r="AJ491" s="65">
        <f t="shared" si="278"/>
        <v>92.5</v>
      </c>
      <c r="AK491" s="65">
        <f t="shared" si="275"/>
        <v>80</v>
      </c>
      <c r="AL491" s="65"/>
      <c r="AM491" s="65"/>
      <c r="AN491" s="65"/>
      <c r="AO491" s="40"/>
      <c r="AP491" s="40"/>
      <c r="AQ491" s="40"/>
      <c r="AR491" s="40"/>
      <c r="AS491" s="40"/>
      <c r="AT491" s="40"/>
      <c r="AU491" s="40"/>
      <c r="AV491" s="40"/>
      <c r="AW491" s="40"/>
      <c r="AX491" s="40"/>
      <c r="AY491" s="40"/>
      <c r="AZ491" s="40"/>
      <c r="BA491" s="40"/>
      <c r="BB491" s="40"/>
      <c r="BC491" s="40"/>
      <c r="BD491" s="40"/>
      <c r="BE491" s="40"/>
    </row>
    <row r="492" spans="1:57" ht="30" customHeight="1" x14ac:dyDescent="0.2">
      <c r="A492" s="59">
        <v>486</v>
      </c>
      <c r="B492" s="60">
        <f>'STUDENT NAMELIST'!B480</f>
        <v>211423243052</v>
      </c>
      <c r="C492" s="60" t="str">
        <f>'STUDENT NAMELIST'!C480</f>
        <v>2023PEC AI 576</v>
      </c>
      <c r="D492" s="61" t="str">
        <f>'STUDENT NAMELIST'!D480</f>
        <v>ASIZ GODWIN A</v>
      </c>
      <c r="E492" s="62">
        <v>0</v>
      </c>
      <c r="F492" s="62">
        <v>0</v>
      </c>
      <c r="G492" s="62">
        <v>2</v>
      </c>
      <c r="H492" s="62">
        <v>1</v>
      </c>
      <c r="I492" s="62">
        <v>1</v>
      </c>
      <c r="J492" s="62">
        <v>1</v>
      </c>
      <c r="K492" s="62">
        <v>1</v>
      </c>
      <c r="L492" s="62">
        <v>2</v>
      </c>
      <c r="M492" s="62">
        <v>2</v>
      </c>
      <c r="N492" s="62">
        <v>2</v>
      </c>
      <c r="O492" s="68">
        <v>16</v>
      </c>
      <c r="P492" s="62">
        <v>0</v>
      </c>
      <c r="Q492" s="62">
        <v>0</v>
      </c>
      <c r="R492" s="62">
        <v>16</v>
      </c>
      <c r="S492" s="62">
        <v>8</v>
      </c>
      <c r="T492" s="62">
        <v>0</v>
      </c>
      <c r="U492" s="62">
        <v>16</v>
      </c>
      <c r="V492" s="62">
        <v>0</v>
      </c>
      <c r="W492" s="62">
        <v>0</v>
      </c>
      <c r="X492" s="62">
        <v>14</v>
      </c>
      <c r="Y492" s="62"/>
      <c r="Z492" s="62"/>
      <c r="AA492" s="67">
        <f t="shared" si="269"/>
        <v>82</v>
      </c>
      <c r="AB492" s="64">
        <f t="shared" ref="AB492:AC492" si="498">SUMIF($E$14:$N$14,"CO1",E492:N492)+IF(O492&gt;=0,SUMPRODUCT(($O$14:$Z$14="CO1")*(O492:Z492)*MOD(COLUMN($O$14:$Z$14)-COLUMN($O$14)+1,2))+SUMPRODUCT(($P$14:$Z$14="CO1")*(P492:Z492)*MOD(COLUMN($P$14:$Z$14)-COLUMN($P$14)+1,2)))</f>
        <v>35</v>
      </c>
      <c r="AC492" s="64">
        <f t="shared" si="498"/>
        <v>28</v>
      </c>
      <c r="AD492" s="64">
        <f t="shared" si="271"/>
        <v>18</v>
      </c>
      <c r="AE492" s="64">
        <f t="shared" si="272"/>
        <v>0</v>
      </c>
      <c r="AF492" s="64">
        <f t="shared" si="286"/>
        <v>0</v>
      </c>
      <c r="AG492" s="64">
        <f t="shared" si="273"/>
        <v>0</v>
      </c>
      <c r="AH492" s="44">
        <f t="shared" si="274"/>
        <v>81</v>
      </c>
      <c r="AI492" s="65">
        <f t="shared" si="277"/>
        <v>87.5</v>
      </c>
      <c r="AJ492" s="65">
        <f t="shared" si="278"/>
        <v>70</v>
      </c>
      <c r="AK492" s="65">
        <f t="shared" si="275"/>
        <v>90</v>
      </c>
      <c r="AL492" s="65"/>
      <c r="AM492" s="65"/>
      <c r="AN492" s="65"/>
      <c r="AO492" s="40"/>
      <c r="AP492" s="40"/>
      <c r="AQ492" s="40"/>
      <c r="AR492" s="40"/>
      <c r="AS492" s="40"/>
      <c r="AT492" s="40"/>
      <c r="AU492" s="40"/>
      <c r="AV492" s="40"/>
      <c r="AW492" s="40"/>
      <c r="AX492" s="40"/>
      <c r="AY492" s="40"/>
      <c r="AZ492" s="40"/>
      <c r="BA492" s="40"/>
      <c r="BB492" s="40"/>
      <c r="BC492" s="40"/>
      <c r="BD492" s="40"/>
      <c r="BE492" s="40"/>
    </row>
    <row r="493" spans="1:57" ht="30" customHeight="1" x14ac:dyDescent="0.2">
      <c r="A493" s="59">
        <v>488</v>
      </c>
      <c r="B493" s="60">
        <f>'STUDENT NAMELIST'!B481</f>
        <v>211423243056</v>
      </c>
      <c r="C493" s="60" t="str">
        <f>'STUDENT NAMELIST'!C481</f>
        <v>2023PEC AI 577</v>
      </c>
      <c r="D493" s="61" t="str">
        <f>'STUDENT NAMELIST'!D481</f>
        <v>BACCHU GURU SAINATH REDDY</v>
      </c>
      <c r="E493" s="62">
        <v>2</v>
      </c>
      <c r="F493" s="62">
        <v>1</v>
      </c>
      <c r="G493" s="62">
        <v>0</v>
      </c>
      <c r="H493" s="62">
        <v>0</v>
      </c>
      <c r="I493" s="62">
        <v>0</v>
      </c>
      <c r="J493" s="62">
        <v>0</v>
      </c>
      <c r="K493" s="62">
        <v>1</v>
      </c>
      <c r="L493" s="62">
        <v>0</v>
      </c>
      <c r="M493" s="62">
        <v>2</v>
      </c>
      <c r="N493" s="62">
        <v>0</v>
      </c>
      <c r="O493" s="68">
        <v>0</v>
      </c>
      <c r="P493" s="62">
        <v>14</v>
      </c>
      <c r="Q493" s="62">
        <v>14</v>
      </c>
      <c r="R493" s="62">
        <v>0</v>
      </c>
      <c r="S493" s="62">
        <v>0</v>
      </c>
      <c r="T493" s="62">
        <v>14</v>
      </c>
      <c r="U493" s="62">
        <v>0</v>
      </c>
      <c r="V493" s="62">
        <v>14</v>
      </c>
      <c r="W493" s="62">
        <v>8</v>
      </c>
      <c r="X493" s="62">
        <v>0</v>
      </c>
      <c r="Y493" s="62"/>
      <c r="Z493" s="62"/>
      <c r="AA493" s="67">
        <f t="shared" si="269"/>
        <v>70</v>
      </c>
      <c r="AB493" s="64">
        <f t="shared" ref="AB493:AC493" si="499">SUMIF($E$14:$N$14,"CO1",E493:N493)+IF(O493&gt;=0,SUMPRODUCT(($O$14:$Z$14="CO1")*(O493:Z493)*MOD(COLUMN($O$14:$Z$14)-COLUMN($O$14)+1,2))+SUMPRODUCT(($P$14:$Z$14="CO1")*(P493:Z493)*MOD(COLUMN($P$14:$Z$14)-COLUMN($P$14)+1,2)))</f>
        <v>31</v>
      </c>
      <c r="AC493" s="64">
        <f t="shared" si="499"/>
        <v>29</v>
      </c>
      <c r="AD493" s="64">
        <f t="shared" si="271"/>
        <v>10</v>
      </c>
      <c r="AE493" s="64">
        <f t="shared" si="272"/>
        <v>0</v>
      </c>
      <c r="AF493" s="64">
        <f t="shared" si="286"/>
        <v>0</v>
      </c>
      <c r="AG493" s="64">
        <f t="shared" si="273"/>
        <v>0</v>
      </c>
      <c r="AH493" s="44">
        <f t="shared" si="274"/>
        <v>70</v>
      </c>
      <c r="AI493" s="65">
        <f t="shared" si="277"/>
        <v>77.5</v>
      </c>
      <c r="AJ493" s="65">
        <f t="shared" si="278"/>
        <v>72.5</v>
      </c>
      <c r="AK493" s="65">
        <f t="shared" si="275"/>
        <v>50</v>
      </c>
      <c r="AL493" s="65"/>
      <c r="AM493" s="65"/>
      <c r="AN493" s="65"/>
      <c r="AO493" s="40"/>
      <c r="AP493" s="40"/>
      <c r="AQ493" s="40"/>
      <c r="AR493" s="40"/>
      <c r="AS493" s="40"/>
      <c r="AT493" s="40"/>
      <c r="AU493" s="40"/>
      <c r="AV493" s="40"/>
      <c r="AW493" s="40"/>
      <c r="AX493" s="40"/>
      <c r="AY493" s="40"/>
      <c r="AZ493" s="40"/>
      <c r="BA493" s="40"/>
      <c r="BB493" s="40"/>
      <c r="BC493" s="40"/>
      <c r="BD493" s="40"/>
      <c r="BE493" s="40"/>
    </row>
    <row r="494" spans="1:57" ht="30" customHeight="1" x14ac:dyDescent="0.2">
      <c r="A494" s="59">
        <v>488</v>
      </c>
      <c r="B494" s="60">
        <f>'STUDENT NAMELIST'!B482</f>
        <v>211423243057</v>
      </c>
      <c r="C494" s="60" t="str">
        <f>'STUDENT NAMELIST'!C482</f>
        <v>2023PEC AI 578</v>
      </c>
      <c r="D494" s="61" t="str">
        <f>'STUDENT NAMELIST'!D482</f>
        <v>BALA MURUGAN T</v>
      </c>
      <c r="E494" s="62">
        <v>0</v>
      </c>
      <c r="F494" s="62">
        <v>0</v>
      </c>
      <c r="G494" s="62">
        <v>1</v>
      </c>
      <c r="H494" s="62">
        <v>1</v>
      </c>
      <c r="I494" s="62">
        <v>1</v>
      </c>
      <c r="J494" s="62">
        <v>0</v>
      </c>
      <c r="K494" s="62">
        <v>2</v>
      </c>
      <c r="L494" s="62">
        <v>1</v>
      </c>
      <c r="M494" s="62">
        <v>1</v>
      </c>
      <c r="N494" s="62">
        <v>0</v>
      </c>
      <c r="O494" s="68">
        <v>16</v>
      </c>
      <c r="P494" s="62">
        <v>0</v>
      </c>
      <c r="Q494" s="62">
        <v>0</v>
      </c>
      <c r="R494" s="62">
        <v>9</v>
      </c>
      <c r="S494" s="62">
        <v>12</v>
      </c>
      <c r="T494" s="62">
        <v>0</v>
      </c>
      <c r="U494" s="62">
        <v>9</v>
      </c>
      <c r="V494" s="62">
        <v>0</v>
      </c>
      <c r="W494" s="62">
        <v>16</v>
      </c>
      <c r="X494" s="62">
        <v>6</v>
      </c>
      <c r="Y494" s="62"/>
      <c r="Z494" s="62"/>
      <c r="AA494" s="67">
        <f t="shared" si="269"/>
        <v>75</v>
      </c>
      <c r="AB494" s="64">
        <f t="shared" ref="AB494:AC494" si="500">SUMIF($E$14:$N$14,"CO1",E494:N494)+IF(O494&gt;=0,SUMPRODUCT(($O$14:$Z$14="CO1")*(O494:Z494)*MOD(COLUMN($O$14:$Z$14)-COLUMN($O$14)+1,2))+SUMPRODUCT(($P$14:$Z$14="CO1")*(P494:Z494)*MOD(COLUMN($P$14:$Z$14)-COLUMN($P$14)+1,2)))</f>
        <v>27</v>
      </c>
      <c r="AC494" s="64">
        <f t="shared" si="500"/>
        <v>24</v>
      </c>
      <c r="AD494" s="64">
        <f t="shared" si="271"/>
        <v>23</v>
      </c>
      <c r="AE494" s="64">
        <f t="shared" si="272"/>
        <v>0</v>
      </c>
      <c r="AF494" s="64">
        <f t="shared" si="286"/>
        <v>0</v>
      </c>
      <c r="AG494" s="64">
        <f t="shared" si="273"/>
        <v>0</v>
      </c>
      <c r="AH494" s="44">
        <f t="shared" si="274"/>
        <v>74</v>
      </c>
      <c r="AI494" s="65">
        <f t="shared" si="277"/>
        <v>67.5</v>
      </c>
      <c r="AJ494" s="65">
        <f t="shared" si="278"/>
        <v>60</v>
      </c>
      <c r="AK494" s="65">
        <f t="shared" si="275"/>
        <v>63.888888888888886</v>
      </c>
      <c r="AL494" s="65"/>
      <c r="AM494" s="65"/>
      <c r="AN494" s="65"/>
      <c r="AO494" s="40"/>
      <c r="AP494" s="40"/>
      <c r="AQ494" s="40"/>
      <c r="AR494" s="40"/>
      <c r="AS494" s="40"/>
      <c r="AT494" s="40"/>
      <c r="AU494" s="40"/>
      <c r="AV494" s="40"/>
      <c r="AW494" s="40"/>
      <c r="AX494" s="40"/>
      <c r="AY494" s="40"/>
      <c r="AZ494" s="40"/>
      <c r="BA494" s="40"/>
      <c r="BB494" s="40"/>
      <c r="BC494" s="40"/>
      <c r="BD494" s="40"/>
      <c r="BE494" s="40"/>
    </row>
    <row r="495" spans="1:57" ht="30" customHeight="1" x14ac:dyDescent="0.2">
      <c r="A495" s="59">
        <v>489</v>
      </c>
      <c r="B495" s="60">
        <f>'STUDENT NAMELIST'!B483</f>
        <v>211423243058</v>
      </c>
      <c r="C495" s="60" t="str">
        <f>'STUDENT NAMELIST'!C483</f>
        <v>2023PEC AI 579</v>
      </c>
      <c r="D495" s="61" t="str">
        <f>'STUDENT NAMELIST'!D483</f>
        <v>BALAGANESH N</v>
      </c>
      <c r="E495" s="62">
        <v>2</v>
      </c>
      <c r="F495" s="62">
        <v>2</v>
      </c>
      <c r="G495" s="62">
        <v>1</v>
      </c>
      <c r="H495" s="62">
        <v>1</v>
      </c>
      <c r="I495" s="62">
        <v>2</v>
      </c>
      <c r="J495" s="62">
        <v>1</v>
      </c>
      <c r="K495" s="62">
        <v>1</v>
      </c>
      <c r="L495" s="62">
        <v>1</v>
      </c>
      <c r="M495" s="62">
        <v>1</v>
      </c>
      <c r="N495" s="62">
        <v>2</v>
      </c>
      <c r="O495" s="68">
        <v>0</v>
      </c>
      <c r="P495" s="62">
        <v>14</v>
      </c>
      <c r="Q495" s="62">
        <v>16</v>
      </c>
      <c r="R495" s="62">
        <v>0</v>
      </c>
      <c r="S495" s="62">
        <v>0</v>
      </c>
      <c r="T495" s="62">
        <v>16</v>
      </c>
      <c r="U495" s="62">
        <v>0</v>
      </c>
      <c r="V495" s="62">
        <v>16</v>
      </c>
      <c r="W495" s="62">
        <v>8</v>
      </c>
      <c r="X495" s="62">
        <v>0</v>
      </c>
      <c r="Y495" s="62"/>
      <c r="Z495" s="62"/>
      <c r="AA495" s="67">
        <f t="shared" si="269"/>
        <v>84</v>
      </c>
      <c r="AB495" s="64">
        <f t="shared" ref="AB495:AC495" si="501">SUMIF($E$14:$N$14,"CO1",E495:N495)+IF(O495&gt;=0,SUMPRODUCT(($O$14:$Z$14="CO1")*(O495:Z495)*MOD(COLUMN($O$14:$Z$14)-COLUMN($O$14)+1,2))+SUMPRODUCT(($P$14:$Z$14="CO1")*(P495:Z495)*MOD(COLUMN($P$14:$Z$14)-COLUMN($P$14)+1,2)))</f>
        <v>36</v>
      </c>
      <c r="AC495" s="64">
        <f t="shared" si="501"/>
        <v>36</v>
      </c>
      <c r="AD495" s="64">
        <f t="shared" si="271"/>
        <v>11</v>
      </c>
      <c r="AE495" s="64">
        <f t="shared" si="272"/>
        <v>0</v>
      </c>
      <c r="AF495" s="64">
        <f t="shared" si="286"/>
        <v>0</v>
      </c>
      <c r="AG495" s="64">
        <f t="shared" si="273"/>
        <v>0</v>
      </c>
      <c r="AH495" s="44">
        <f t="shared" si="274"/>
        <v>83</v>
      </c>
      <c r="AI495" s="65">
        <f t="shared" si="277"/>
        <v>90</v>
      </c>
      <c r="AJ495" s="65">
        <f t="shared" si="278"/>
        <v>90</v>
      </c>
      <c r="AK495" s="65">
        <f t="shared" si="275"/>
        <v>55.000000000000007</v>
      </c>
      <c r="AL495" s="65"/>
      <c r="AM495" s="65"/>
      <c r="AN495" s="65"/>
      <c r="AO495" s="40"/>
      <c r="AP495" s="40"/>
      <c r="AQ495" s="40"/>
      <c r="AR495" s="40"/>
      <c r="AS495" s="40"/>
      <c r="AT495" s="40"/>
      <c r="AU495" s="40"/>
      <c r="AV495" s="40"/>
      <c r="AW495" s="40"/>
      <c r="AX495" s="40"/>
      <c r="AY495" s="40"/>
      <c r="AZ495" s="40"/>
      <c r="BA495" s="40"/>
      <c r="BB495" s="40"/>
      <c r="BC495" s="40"/>
      <c r="BD495" s="40"/>
      <c r="BE495" s="40"/>
    </row>
    <row r="496" spans="1:57" ht="30" customHeight="1" x14ac:dyDescent="0.2">
      <c r="A496" s="59">
        <v>480</v>
      </c>
      <c r="B496" s="60">
        <f>'STUDENT NAMELIST'!B484</f>
        <v>211423243059</v>
      </c>
      <c r="C496" s="60" t="str">
        <f>'STUDENT NAMELIST'!C484</f>
        <v>2023PEC AI 580</v>
      </c>
      <c r="D496" s="61" t="str">
        <f>'STUDENT NAMELIST'!D484</f>
        <v>BALAJI M M</v>
      </c>
      <c r="E496" s="62">
        <v>2</v>
      </c>
      <c r="F496" s="62">
        <v>2</v>
      </c>
      <c r="G496" s="62">
        <v>2</v>
      </c>
      <c r="H496" s="62">
        <v>2</v>
      </c>
      <c r="I496" s="62">
        <v>0</v>
      </c>
      <c r="J496" s="62">
        <v>2</v>
      </c>
      <c r="K496" s="62">
        <v>2</v>
      </c>
      <c r="L496" s="62">
        <v>0</v>
      </c>
      <c r="M496" s="62">
        <v>2</v>
      </c>
      <c r="N496" s="62">
        <v>2</v>
      </c>
      <c r="O496" s="68">
        <v>16</v>
      </c>
      <c r="P496" s="62">
        <v>0</v>
      </c>
      <c r="Q496" s="62">
        <v>0</v>
      </c>
      <c r="R496" s="62">
        <v>16</v>
      </c>
      <c r="S496" s="62">
        <v>13</v>
      </c>
      <c r="T496" s="62">
        <v>0</v>
      </c>
      <c r="U496" s="62">
        <v>16</v>
      </c>
      <c r="V496" s="62">
        <v>0</v>
      </c>
      <c r="W496" s="62">
        <v>0</v>
      </c>
      <c r="X496" s="62">
        <v>8</v>
      </c>
      <c r="Y496" s="62"/>
      <c r="Z496" s="62"/>
      <c r="AA496" s="67">
        <f t="shared" si="269"/>
        <v>85</v>
      </c>
      <c r="AB496" s="64">
        <f t="shared" ref="AB496:AC496" si="502">SUMIF($E$14:$N$14,"CO1",E496:N496)+IF(O496&gt;=0,SUMPRODUCT(($O$14:$Z$14="CO1")*(O496:Z496)*MOD(COLUMN($O$14:$Z$14)-COLUMN($O$14)+1,2))+SUMPRODUCT(($P$14:$Z$14="CO1")*(P496:Z496)*MOD(COLUMN($P$14:$Z$14)-COLUMN($P$14)+1,2)))</f>
        <v>40</v>
      </c>
      <c r="AC496" s="64">
        <f t="shared" si="502"/>
        <v>35</v>
      </c>
      <c r="AD496" s="64">
        <f t="shared" si="271"/>
        <v>12</v>
      </c>
      <c r="AE496" s="64">
        <f t="shared" si="272"/>
        <v>0</v>
      </c>
      <c r="AF496" s="64">
        <f t="shared" si="286"/>
        <v>0</v>
      </c>
      <c r="AG496" s="64">
        <f t="shared" si="273"/>
        <v>0</v>
      </c>
      <c r="AH496" s="44">
        <f t="shared" si="274"/>
        <v>87</v>
      </c>
      <c r="AI496" s="65">
        <f t="shared" si="277"/>
        <v>100</v>
      </c>
      <c r="AJ496" s="65">
        <f t="shared" si="278"/>
        <v>87.5</v>
      </c>
      <c r="AK496" s="65">
        <f t="shared" si="275"/>
        <v>60</v>
      </c>
      <c r="AL496" s="65"/>
      <c r="AM496" s="65"/>
      <c r="AN496" s="65"/>
      <c r="AO496" s="40"/>
      <c r="AP496" s="40"/>
      <c r="AQ496" s="40"/>
      <c r="AR496" s="40"/>
      <c r="AS496" s="40"/>
      <c r="AT496" s="40"/>
      <c r="AU496" s="40"/>
      <c r="AV496" s="40"/>
      <c r="AW496" s="40"/>
      <c r="AX496" s="40"/>
      <c r="AY496" s="40"/>
      <c r="AZ496" s="40"/>
      <c r="BA496" s="40"/>
      <c r="BB496" s="40"/>
      <c r="BC496" s="40"/>
      <c r="BD496" s="40"/>
      <c r="BE496" s="40"/>
    </row>
    <row r="497" spans="1:57" ht="30" customHeight="1" x14ac:dyDescent="0.2">
      <c r="A497" s="59">
        <v>481</v>
      </c>
      <c r="B497" s="60">
        <f>'STUDENT NAMELIST'!B485</f>
        <v>211423243060</v>
      </c>
      <c r="C497" s="60" t="str">
        <f>'STUDENT NAMELIST'!C485</f>
        <v>2023PEC AI 581</v>
      </c>
      <c r="D497" s="61" t="str">
        <f>'STUDENT NAMELIST'!D485</f>
        <v>BALAJI V</v>
      </c>
      <c r="E497" s="62">
        <v>0</v>
      </c>
      <c r="F497" s="62">
        <v>1</v>
      </c>
      <c r="G497" s="62">
        <v>2</v>
      </c>
      <c r="H497" s="62">
        <v>0</v>
      </c>
      <c r="I497" s="62">
        <v>1</v>
      </c>
      <c r="J497" s="62">
        <v>0</v>
      </c>
      <c r="K497" s="62">
        <v>1</v>
      </c>
      <c r="L497" s="62">
        <v>0</v>
      </c>
      <c r="M497" s="62">
        <v>1</v>
      </c>
      <c r="N497" s="62">
        <v>2</v>
      </c>
      <c r="O497" s="68">
        <v>0</v>
      </c>
      <c r="P497" s="62">
        <v>16</v>
      </c>
      <c r="Q497" s="62">
        <v>16</v>
      </c>
      <c r="R497" s="62">
        <v>0</v>
      </c>
      <c r="S497" s="62">
        <v>0</v>
      </c>
      <c r="T497" s="62">
        <v>16</v>
      </c>
      <c r="U497" s="62">
        <v>0</v>
      </c>
      <c r="V497" s="62">
        <v>16</v>
      </c>
      <c r="W497" s="62">
        <v>9</v>
      </c>
      <c r="X497" s="62">
        <v>0</v>
      </c>
      <c r="Y497" s="62"/>
      <c r="Z497" s="62"/>
      <c r="AA497" s="67">
        <f t="shared" si="269"/>
        <v>81</v>
      </c>
      <c r="AB497" s="64">
        <f t="shared" ref="AB497:AC497" si="503">SUMIF($E$14:$N$14,"CO1",E497:N497)+IF(O497&gt;=0,SUMPRODUCT(($O$14:$Z$14="CO1")*(O497:Z497)*MOD(COLUMN($O$14:$Z$14)-COLUMN($O$14)+1,2))+SUMPRODUCT(($P$14:$Z$14="CO1")*(P497:Z497)*MOD(COLUMN($P$14:$Z$14)-COLUMN($P$14)+1,2)))</f>
        <v>35</v>
      </c>
      <c r="AC497" s="64">
        <f t="shared" si="503"/>
        <v>36</v>
      </c>
      <c r="AD497" s="64">
        <f t="shared" si="271"/>
        <v>12</v>
      </c>
      <c r="AE497" s="64">
        <f t="shared" si="272"/>
        <v>0</v>
      </c>
      <c r="AF497" s="64">
        <f t="shared" si="286"/>
        <v>0</v>
      </c>
      <c r="AG497" s="64">
        <f t="shared" si="273"/>
        <v>0</v>
      </c>
      <c r="AH497" s="44">
        <f t="shared" si="274"/>
        <v>83</v>
      </c>
      <c r="AI497" s="65">
        <f t="shared" si="277"/>
        <v>87.5</v>
      </c>
      <c r="AJ497" s="65">
        <f t="shared" si="278"/>
        <v>90</v>
      </c>
      <c r="AK497" s="65">
        <f t="shared" si="275"/>
        <v>60</v>
      </c>
      <c r="AL497" s="65"/>
      <c r="AM497" s="65"/>
      <c r="AN497" s="65"/>
      <c r="AO497" s="40"/>
      <c r="AP497" s="40"/>
      <c r="AQ497" s="40"/>
      <c r="AR497" s="40"/>
      <c r="AS497" s="40"/>
      <c r="AT497" s="40"/>
      <c r="AU497" s="40"/>
      <c r="AV497" s="40"/>
      <c r="AW497" s="40"/>
      <c r="AX497" s="40"/>
      <c r="AY497" s="40"/>
      <c r="AZ497" s="40"/>
      <c r="BA497" s="40"/>
      <c r="BB497" s="40"/>
      <c r="BC497" s="40"/>
      <c r="BD497" s="40"/>
      <c r="BE497" s="40"/>
    </row>
    <row r="498" spans="1:57" ht="30" customHeight="1" x14ac:dyDescent="0.2">
      <c r="A498" s="59">
        <v>482</v>
      </c>
      <c r="B498" s="60">
        <f>'STUDENT NAMELIST'!B486</f>
        <v>211423243061</v>
      </c>
      <c r="C498" s="60" t="str">
        <f>'STUDENT NAMELIST'!C486</f>
        <v>2023PEC AI 582</v>
      </c>
      <c r="D498" s="61" t="str">
        <f>'STUDENT NAMELIST'!D486</f>
        <v>BALASAKTHI B</v>
      </c>
      <c r="E498" s="62">
        <v>2</v>
      </c>
      <c r="F498" s="62">
        <v>2</v>
      </c>
      <c r="G498" s="62">
        <v>0</v>
      </c>
      <c r="H498" s="62">
        <v>2</v>
      </c>
      <c r="I498" s="62">
        <v>2</v>
      </c>
      <c r="J498" s="62">
        <v>0</v>
      </c>
      <c r="K498" s="62">
        <v>2</v>
      </c>
      <c r="L498" s="62">
        <v>2</v>
      </c>
      <c r="M498" s="62">
        <v>0</v>
      </c>
      <c r="N498" s="62">
        <v>1</v>
      </c>
      <c r="O498" s="68">
        <v>0</v>
      </c>
      <c r="P498" s="62">
        <v>16</v>
      </c>
      <c r="Q498" s="62">
        <v>10</v>
      </c>
      <c r="R498" s="62">
        <v>0</v>
      </c>
      <c r="S498" s="62">
        <v>0</v>
      </c>
      <c r="T498" s="62">
        <v>15</v>
      </c>
      <c r="U498" s="62">
        <v>0</v>
      </c>
      <c r="V498" s="62">
        <v>10</v>
      </c>
      <c r="W498" s="62">
        <v>15</v>
      </c>
      <c r="X498" s="62">
        <v>0</v>
      </c>
      <c r="Y498" s="62"/>
      <c r="Z498" s="62"/>
      <c r="AA498" s="67">
        <f t="shared" si="269"/>
        <v>79</v>
      </c>
      <c r="AB498" s="64">
        <f t="shared" ref="AB498:AC498" si="504">SUMIF($E$14:$N$14,"CO1",E498:N498)+IF(O498&gt;=0,SUMPRODUCT(($O$14:$Z$14="CO1")*(O498:Z498)*MOD(COLUMN($O$14:$Z$14)-COLUMN($O$14)+1,2))+SUMPRODUCT(($P$14:$Z$14="CO1")*(P498:Z498)*MOD(COLUMN($P$14:$Z$14)-COLUMN($P$14)+1,2)))</f>
        <v>32</v>
      </c>
      <c r="AC498" s="64">
        <f t="shared" si="504"/>
        <v>32</v>
      </c>
      <c r="AD498" s="64">
        <f t="shared" si="271"/>
        <v>16</v>
      </c>
      <c r="AE498" s="64">
        <f t="shared" si="272"/>
        <v>0</v>
      </c>
      <c r="AF498" s="64">
        <f t="shared" si="286"/>
        <v>0</v>
      </c>
      <c r="AG498" s="64">
        <f t="shared" si="273"/>
        <v>0</v>
      </c>
      <c r="AH498" s="44">
        <f t="shared" si="274"/>
        <v>80</v>
      </c>
      <c r="AI498" s="65">
        <f t="shared" si="277"/>
        <v>80</v>
      </c>
      <c r="AJ498" s="65">
        <f t="shared" si="278"/>
        <v>80</v>
      </c>
      <c r="AK498" s="65">
        <f t="shared" si="275"/>
        <v>80</v>
      </c>
      <c r="AL498" s="65"/>
      <c r="AM498" s="65"/>
      <c r="AN498" s="65"/>
      <c r="AO498" s="40"/>
      <c r="AP498" s="40"/>
      <c r="AQ498" s="40"/>
      <c r="AR498" s="40"/>
      <c r="AS498" s="40"/>
      <c r="AT498" s="40"/>
      <c r="AU498" s="40"/>
      <c r="AV498" s="40"/>
      <c r="AW498" s="40"/>
      <c r="AX498" s="40"/>
      <c r="AY498" s="40"/>
      <c r="AZ498" s="40"/>
      <c r="BA498" s="40"/>
      <c r="BB498" s="40"/>
      <c r="BC498" s="40"/>
      <c r="BD498" s="40"/>
      <c r="BE498" s="40"/>
    </row>
    <row r="499" spans="1:57" ht="30" customHeight="1" x14ac:dyDescent="0.2">
      <c r="A499" s="59">
        <v>483</v>
      </c>
      <c r="B499" s="60">
        <f>'STUDENT NAMELIST'!B487</f>
        <v>211423243062</v>
      </c>
      <c r="C499" s="60" t="str">
        <f>'STUDENT NAMELIST'!C487</f>
        <v>2023PEC AI 583</v>
      </c>
      <c r="D499" s="61" t="str">
        <f>'STUDENT NAMELIST'!D487</f>
        <v>BARATH S</v>
      </c>
      <c r="E499" s="62">
        <v>2</v>
      </c>
      <c r="F499" s="62">
        <v>0</v>
      </c>
      <c r="G499" s="62">
        <v>2</v>
      </c>
      <c r="H499" s="62">
        <v>0</v>
      </c>
      <c r="I499" s="62">
        <v>0</v>
      </c>
      <c r="J499" s="62">
        <v>1</v>
      </c>
      <c r="K499" s="62">
        <v>1</v>
      </c>
      <c r="L499" s="62">
        <v>2</v>
      </c>
      <c r="M499" s="62">
        <v>1</v>
      </c>
      <c r="N499" s="62">
        <v>0</v>
      </c>
      <c r="O499" s="68">
        <v>10</v>
      </c>
      <c r="P499" s="62">
        <v>0</v>
      </c>
      <c r="Q499" s="62">
        <v>0</v>
      </c>
      <c r="R499" s="62">
        <v>10</v>
      </c>
      <c r="S499" s="62">
        <v>16</v>
      </c>
      <c r="T499" s="62">
        <v>0</v>
      </c>
      <c r="U499" s="62">
        <v>10</v>
      </c>
      <c r="V499" s="62">
        <v>0</v>
      </c>
      <c r="W499" s="62">
        <v>0</v>
      </c>
      <c r="X499" s="62">
        <v>16</v>
      </c>
      <c r="Y499" s="62"/>
      <c r="Z499" s="62"/>
      <c r="AA499" s="67">
        <f t="shared" si="269"/>
        <v>71</v>
      </c>
      <c r="AB499" s="64">
        <f t="shared" ref="AB499:AC499" si="505">SUMIF($E$14:$N$14,"CO1",E499:N499)+IF(O499&gt;=0,SUMPRODUCT(($O$14:$Z$14="CO1")*(O499:Z499)*MOD(COLUMN($O$14:$Z$14)-COLUMN($O$14)+1,2))+SUMPRODUCT(($P$14:$Z$14="CO1")*(P499:Z499)*MOD(COLUMN($P$14:$Z$14)-COLUMN($P$14)+1,2)))</f>
        <v>24</v>
      </c>
      <c r="AC499" s="64">
        <f t="shared" si="505"/>
        <v>28</v>
      </c>
      <c r="AD499" s="64">
        <f t="shared" si="271"/>
        <v>17</v>
      </c>
      <c r="AE499" s="64">
        <f t="shared" si="272"/>
        <v>0</v>
      </c>
      <c r="AF499" s="64">
        <f t="shared" si="286"/>
        <v>0</v>
      </c>
      <c r="AG499" s="64">
        <f t="shared" si="273"/>
        <v>0</v>
      </c>
      <c r="AH499" s="44">
        <f t="shared" si="274"/>
        <v>69</v>
      </c>
      <c r="AI499" s="65">
        <f t="shared" si="277"/>
        <v>60</v>
      </c>
      <c r="AJ499" s="65">
        <f t="shared" si="278"/>
        <v>70</v>
      </c>
      <c r="AK499" s="65">
        <f t="shared" si="275"/>
        <v>85</v>
      </c>
      <c r="AL499" s="65"/>
      <c r="AM499" s="65"/>
      <c r="AN499" s="65"/>
      <c r="AO499" s="40"/>
      <c r="AP499" s="40"/>
      <c r="AQ499" s="40"/>
      <c r="AR499" s="40"/>
      <c r="AS499" s="40"/>
      <c r="AT499" s="40"/>
      <c r="AU499" s="40"/>
      <c r="AV499" s="40"/>
      <c r="AW499" s="40"/>
      <c r="AX499" s="40"/>
      <c r="AY499" s="40"/>
      <c r="AZ499" s="40"/>
      <c r="BA499" s="40"/>
      <c r="BB499" s="40"/>
      <c r="BC499" s="40"/>
      <c r="BD499" s="40"/>
      <c r="BE499" s="40"/>
    </row>
    <row r="500" spans="1:57" ht="30" customHeight="1" x14ac:dyDescent="0.2">
      <c r="A500" s="59">
        <v>484</v>
      </c>
      <c r="B500" s="60">
        <f>'STUDENT NAMELIST'!B488</f>
        <v>211423243063</v>
      </c>
      <c r="C500" s="60" t="str">
        <f>'STUDENT NAMELIST'!C488</f>
        <v>2023PEC AI 584</v>
      </c>
      <c r="D500" s="61" t="str">
        <f>'STUDENT NAMELIST'!D488</f>
        <v>BHARATH KUMAR L</v>
      </c>
      <c r="E500" s="62">
        <v>1</v>
      </c>
      <c r="F500" s="62">
        <v>1</v>
      </c>
      <c r="G500" s="62">
        <v>0</v>
      </c>
      <c r="H500" s="62">
        <v>0</v>
      </c>
      <c r="I500" s="62">
        <v>0</v>
      </c>
      <c r="J500" s="62">
        <v>1</v>
      </c>
      <c r="K500" s="62">
        <v>1</v>
      </c>
      <c r="L500" s="62">
        <v>1</v>
      </c>
      <c r="M500" s="62">
        <v>0</v>
      </c>
      <c r="N500" s="62">
        <v>1</v>
      </c>
      <c r="O500" s="68">
        <v>16</v>
      </c>
      <c r="P500" s="62">
        <v>0</v>
      </c>
      <c r="Q500" s="62">
        <v>0</v>
      </c>
      <c r="R500" s="62">
        <v>14</v>
      </c>
      <c r="S500" s="62">
        <v>8</v>
      </c>
      <c r="T500" s="62">
        <v>0</v>
      </c>
      <c r="U500" s="62">
        <v>9</v>
      </c>
      <c r="V500" s="62">
        <v>0</v>
      </c>
      <c r="W500" s="62">
        <v>0</v>
      </c>
      <c r="X500" s="62">
        <v>16</v>
      </c>
      <c r="Y500" s="62"/>
      <c r="Z500" s="62"/>
      <c r="AA500" s="67">
        <f t="shared" si="269"/>
        <v>69</v>
      </c>
      <c r="AB500" s="64">
        <f t="shared" ref="AB500:AC500" si="506">SUMIF($E$14:$N$14,"CO1",E500:N500)+IF(O500&gt;=0,SUMPRODUCT(($O$14:$Z$14="CO1")*(O500:Z500)*MOD(COLUMN($O$14:$Z$14)-COLUMN($O$14)+1,2))+SUMPRODUCT(($P$14:$Z$14="CO1")*(P500:Z500)*MOD(COLUMN($P$14:$Z$14)-COLUMN($P$14)+1,2)))</f>
        <v>32</v>
      </c>
      <c r="AC500" s="64">
        <f t="shared" si="506"/>
        <v>23</v>
      </c>
      <c r="AD500" s="64">
        <f t="shared" si="271"/>
        <v>17</v>
      </c>
      <c r="AE500" s="64">
        <f t="shared" si="272"/>
        <v>0</v>
      </c>
      <c r="AF500" s="64">
        <f t="shared" si="286"/>
        <v>0</v>
      </c>
      <c r="AG500" s="64">
        <f t="shared" si="273"/>
        <v>0</v>
      </c>
      <c r="AH500" s="44">
        <f t="shared" si="274"/>
        <v>72</v>
      </c>
      <c r="AI500" s="65">
        <f t="shared" si="277"/>
        <v>80</v>
      </c>
      <c r="AJ500" s="65">
        <f t="shared" si="278"/>
        <v>57.499999999999993</v>
      </c>
      <c r="AK500" s="65">
        <f t="shared" si="275"/>
        <v>85</v>
      </c>
      <c r="AL500" s="65"/>
      <c r="AM500" s="65"/>
      <c r="AN500" s="65"/>
      <c r="AO500" s="40"/>
      <c r="AP500" s="40"/>
      <c r="AQ500" s="40"/>
      <c r="AR500" s="40"/>
      <c r="AS500" s="40"/>
      <c r="AT500" s="40"/>
      <c r="AU500" s="40"/>
      <c r="AV500" s="40"/>
      <c r="AW500" s="40"/>
      <c r="AX500" s="40"/>
      <c r="AY500" s="40"/>
      <c r="AZ500" s="40"/>
      <c r="BA500" s="40"/>
      <c r="BB500" s="40"/>
      <c r="BC500" s="40"/>
      <c r="BD500" s="40"/>
      <c r="BE500" s="40"/>
    </row>
    <row r="501" spans="1:57" ht="30" customHeight="1" x14ac:dyDescent="0.2">
      <c r="A501" s="59">
        <v>485</v>
      </c>
      <c r="B501" s="60">
        <f>'STUDENT NAMELIST'!B489</f>
        <v>211423243064</v>
      </c>
      <c r="C501" s="60" t="str">
        <f>'STUDENT NAMELIST'!C489</f>
        <v>2023PEC AI 585</v>
      </c>
      <c r="D501" s="61" t="str">
        <f>'STUDENT NAMELIST'!D489</f>
        <v>BHAVIK KUMAR M</v>
      </c>
      <c r="E501" s="62">
        <v>1</v>
      </c>
      <c r="F501" s="62">
        <v>0</v>
      </c>
      <c r="G501" s="62">
        <v>0</v>
      </c>
      <c r="H501" s="62">
        <v>2</v>
      </c>
      <c r="I501" s="62">
        <v>0</v>
      </c>
      <c r="J501" s="62">
        <v>2</v>
      </c>
      <c r="K501" s="62">
        <v>0</v>
      </c>
      <c r="L501" s="62">
        <v>2</v>
      </c>
      <c r="M501" s="62">
        <v>2</v>
      </c>
      <c r="N501" s="62">
        <v>2</v>
      </c>
      <c r="O501" s="68">
        <v>0</v>
      </c>
      <c r="P501" s="62">
        <v>16</v>
      </c>
      <c r="Q501" s="62">
        <v>10</v>
      </c>
      <c r="R501" s="62">
        <v>0</v>
      </c>
      <c r="S501" s="62">
        <v>0</v>
      </c>
      <c r="T501" s="62">
        <v>15</v>
      </c>
      <c r="U501" s="62">
        <v>0</v>
      </c>
      <c r="V501" s="62">
        <v>10</v>
      </c>
      <c r="W501" s="62">
        <v>15</v>
      </c>
      <c r="X501" s="62">
        <v>0</v>
      </c>
      <c r="Y501" s="62"/>
      <c r="Z501" s="62"/>
      <c r="AA501" s="67">
        <f t="shared" si="269"/>
        <v>77</v>
      </c>
      <c r="AB501" s="64">
        <f t="shared" ref="AB501:AC501" si="507">SUMIF($E$14:$N$14,"CO1",E501:N501)+IF(O501&gt;=0,SUMPRODUCT(($O$14:$Z$14="CO1")*(O501:Z501)*MOD(COLUMN($O$14:$Z$14)-COLUMN($O$14)+1,2))+SUMPRODUCT(($P$14:$Z$14="CO1")*(P501:Z501)*MOD(COLUMN($P$14:$Z$14)-COLUMN($P$14)+1,2)))</f>
        <v>29</v>
      </c>
      <c r="AC501" s="64">
        <f t="shared" si="507"/>
        <v>28</v>
      </c>
      <c r="AD501" s="64">
        <f t="shared" si="271"/>
        <v>19</v>
      </c>
      <c r="AE501" s="64">
        <f t="shared" si="272"/>
        <v>0</v>
      </c>
      <c r="AF501" s="64">
        <f t="shared" si="286"/>
        <v>0</v>
      </c>
      <c r="AG501" s="64">
        <f t="shared" si="273"/>
        <v>0</v>
      </c>
      <c r="AH501" s="44">
        <f t="shared" si="274"/>
        <v>76</v>
      </c>
      <c r="AI501" s="65">
        <f t="shared" si="277"/>
        <v>72.5</v>
      </c>
      <c r="AJ501" s="65">
        <f t="shared" si="278"/>
        <v>70</v>
      </c>
      <c r="AK501" s="65">
        <f t="shared" si="275"/>
        <v>95</v>
      </c>
      <c r="AL501" s="65"/>
      <c r="AM501" s="65"/>
      <c r="AN501" s="65"/>
      <c r="AO501" s="40"/>
      <c r="AP501" s="40"/>
      <c r="AQ501" s="40"/>
      <c r="AR501" s="40"/>
      <c r="AS501" s="40"/>
      <c r="AT501" s="40"/>
      <c r="AU501" s="40"/>
      <c r="AV501" s="40"/>
      <c r="AW501" s="40"/>
      <c r="AX501" s="40"/>
      <c r="AY501" s="40"/>
      <c r="AZ501" s="40"/>
      <c r="BA501" s="40"/>
      <c r="BB501" s="40"/>
      <c r="BC501" s="40"/>
      <c r="BD501" s="40"/>
      <c r="BE501" s="40"/>
    </row>
    <row r="502" spans="1:57" ht="30" customHeight="1" x14ac:dyDescent="0.2">
      <c r="A502" s="59">
        <v>486</v>
      </c>
      <c r="B502" s="60">
        <f>'STUDENT NAMELIST'!B490</f>
        <v>211423243067</v>
      </c>
      <c r="C502" s="60" t="str">
        <f>'STUDENT NAMELIST'!C490</f>
        <v>2023PEC AI 586</v>
      </c>
      <c r="D502" s="61" t="str">
        <f>'STUDENT NAMELIST'!D490</f>
        <v>BOBIN DULLES</v>
      </c>
      <c r="E502" s="62">
        <v>0</v>
      </c>
      <c r="F502" s="62">
        <v>2</v>
      </c>
      <c r="G502" s="62">
        <v>2</v>
      </c>
      <c r="H502" s="62">
        <v>0</v>
      </c>
      <c r="I502" s="62">
        <v>0</v>
      </c>
      <c r="J502" s="62">
        <v>1</v>
      </c>
      <c r="K502" s="62">
        <v>1</v>
      </c>
      <c r="L502" s="62">
        <v>0</v>
      </c>
      <c r="M502" s="62">
        <v>1</v>
      </c>
      <c r="N502" s="62">
        <v>2</v>
      </c>
      <c r="O502" s="68">
        <v>10</v>
      </c>
      <c r="P502" s="62">
        <v>0</v>
      </c>
      <c r="Q502" s="62">
        <v>0</v>
      </c>
      <c r="R502" s="62">
        <v>10</v>
      </c>
      <c r="S502" s="62">
        <v>16</v>
      </c>
      <c r="T502" s="62">
        <v>0</v>
      </c>
      <c r="U502" s="62">
        <v>10</v>
      </c>
      <c r="V502" s="62">
        <v>0</v>
      </c>
      <c r="W502" s="62">
        <v>0</v>
      </c>
      <c r="X502" s="62">
        <v>16</v>
      </c>
      <c r="Y502" s="62"/>
      <c r="Z502" s="62"/>
      <c r="AA502" s="67">
        <f t="shared" si="269"/>
        <v>71</v>
      </c>
      <c r="AB502" s="64">
        <f t="shared" ref="AB502:AC502" si="508">SUMIF($E$14:$N$14,"CO1",E502:N502)+IF(O502&gt;=0,SUMPRODUCT(($O$14:$Z$14="CO1")*(O502:Z502)*MOD(COLUMN($O$14:$Z$14)-COLUMN($O$14)+1,2))+SUMPRODUCT(($P$14:$Z$14="CO1")*(P502:Z502)*MOD(COLUMN($P$14:$Z$14)-COLUMN($P$14)+1,2)))</f>
        <v>24</v>
      </c>
      <c r="AC502" s="64">
        <f t="shared" si="508"/>
        <v>30</v>
      </c>
      <c r="AD502" s="64">
        <f t="shared" si="271"/>
        <v>19</v>
      </c>
      <c r="AE502" s="64">
        <f t="shared" si="272"/>
        <v>0</v>
      </c>
      <c r="AF502" s="64">
        <f t="shared" si="286"/>
        <v>0</v>
      </c>
      <c r="AG502" s="64">
        <f t="shared" si="273"/>
        <v>0</v>
      </c>
      <c r="AH502" s="44">
        <f t="shared" si="274"/>
        <v>73</v>
      </c>
      <c r="AI502" s="65">
        <f t="shared" si="277"/>
        <v>60</v>
      </c>
      <c r="AJ502" s="65">
        <f t="shared" si="278"/>
        <v>75</v>
      </c>
      <c r="AK502" s="65">
        <f t="shared" si="275"/>
        <v>95</v>
      </c>
      <c r="AL502" s="65"/>
      <c r="AM502" s="65"/>
      <c r="AN502" s="65"/>
      <c r="AO502" s="40"/>
      <c r="AP502" s="40"/>
      <c r="AQ502" s="40"/>
      <c r="AR502" s="40"/>
      <c r="AS502" s="40"/>
      <c r="AT502" s="40"/>
      <c r="AU502" s="40"/>
      <c r="AV502" s="40"/>
      <c r="AW502" s="40"/>
      <c r="AX502" s="40"/>
      <c r="AY502" s="40"/>
      <c r="AZ502" s="40"/>
      <c r="BA502" s="40"/>
      <c r="BB502" s="40"/>
      <c r="BC502" s="40"/>
      <c r="BD502" s="40"/>
      <c r="BE502" s="40"/>
    </row>
    <row r="503" spans="1:57" ht="30" customHeight="1" x14ac:dyDescent="0.2">
      <c r="A503" s="59">
        <v>488</v>
      </c>
      <c r="B503" s="60">
        <f>'STUDENT NAMELIST'!B491</f>
        <v>211423243070</v>
      </c>
      <c r="C503" s="60" t="str">
        <f>'STUDENT NAMELIST'!C491</f>
        <v>2023PEC AI 587</v>
      </c>
      <c r="D503" s="61" t="str">
        <f>'STUDENT NAMELIST'!D491</f>
        <v>BOOPATHI RAGAVAN M</v>
      </c>
      <c r="E503" s="62">
        <v>1</v>
      </c>
      <c r="F503" s="62">
        <v>1</v>
      </c>
      <c r="G503" s="62">
        <v>2</v>
      </c>
      <c r="H503" s="62">
        <v>1</v>
      </c>
      <c r="I503" s="62">
        <v>2</v>
      </c>
      <c r="J503" s="62">
        <v>0</v>
      </c>
      <c r="K503" s="62">
        <v>0</v>
      </c>
      <c r="L503" s="62">
        <v>2</v>
      </c>
      <c r="M503" s="62">
        <v>1</v>
      </c>
      <c r="N503" s="62">
        <v>0</v>
      </c>
      <c r="O503" s="68">
        <v>2</v>
      </c>
      <c r="P503" s="62">
        <v>9</v>
      </c>
      <c r="Q503" s="62">
        <v>10</v>
      </c>
      <c r="R503" s="62">
        <v>0</v>
      </c>
      <c r="S503" s="62">
        <v>0</v>
      </c>
      <c r="T503" s="62">
        <v>16</v>
      </c>
      <c r="U503" s="62">
        <v>0</v>
      </c>
      <c r="V503" s="62">
        <v>10</v>
      </c>
      <c r="W503" s="62">
        <v>16</v>
      </c>
      <c r="X503" s="62">
        <v>0</v>
      </c>
      <c r="Y503" s="62"/>
      <c r="Z503" s="62"/>
      <c r="AA503" s="67">
        <f t="shared" si="269"/>
        <v>73</v>
      </c>
      <c r="AB503" s="64">
        <f t="shared" ref="AB503:AC503" si="509">SUMIF($E$14:$N$14,"CO1",E503:N503)+IF(O503&gt;=0,SUMPRODUCT(($O$14:$Z$14="CO1")*(O503:Z503)*MOD(COLUMN($O$14:$Z$14)-COLUMN($O$14)+1,2))+SUMPRODUCT(($P$14:$Z$14="CO1")*(P503:Z503)*MOD(COLUMN($P$14:$Z$14)-COLUMN($P$14)+1,2)))</f>
        <v>26</v>
      </c>
      <c r="AC503" s="64">
        <f t="shared" si="509"/>
        <v>25</v>
      </c>
      <c r="AD503" s="64">
        <f t="shared" si="271"/>
        <v>17</v>
      </c>
      <c r="AE503" s="64">
        <f t="shared" si="272"/>
        <v>0</v>
      </c>
      <c r="AF503" s="64">
        <f t="shared" si="286"/>
        <v>0</v>
      </c>
      <c r="AG503" s="64">
        <f t="shared" si="273"/>
        <v>0</v>
      </c>
      <c r="AH503" s="44">
        <f t="shared" si="274"/>
        <v>68</v>
      </c>
      <c r="AI503" s="65">
        <f t="shared" si="277"/>
        <v>46.428571428571431</v>
      </c>
      <c r="AJ503" s="65">
        <f t="shared" si="278"/>
        <v>62.5</v>
      </c>
      <c r="AK503" s="65">
        <f t="shared" si="275"/>
        <v>85</v>
      </c>
      <c r="AL503" s="65"/>
      <c r="AM503" s="65"/>
      <c r="AN503" s="65"/>
      <c r="AO503" s="40"/>
      <c r="AP503" s="40"/>
      <c r="AQ503" s="40"/>
      <c r="AR503" s="40"/>
      <c r="AS503" s="40"/>
      <c r="AT503" s="40"/>
      <c r="AU503" s="40"/>
      <c r="AV503" s="40"/>
      <c r="AW503" s="40"/>
      <c r="AX503" s="40"/>
      <c r="AY503" s="40"/>
      <c r="AZ503" s="40"/>
      <c r="BA503" s="40"/>
      <c r="BB503" s="40"/>
      <c r="BC503" s="40"/>
      <c r="BD503" s="40"/>
      <c r="BE503" s="40"/>
    </row>
    <row r="504" spans="1:57" ht="30" customHeight="1" x14ac:dyDescent="0.2">
      <c r="A504" s="59">
        <v>488</v>
      </c>
      <c r="B504" s="60">
        <f>'STUDENT NAMELIST'!B492</f>
        <v>211423243074</v>
      </c>
      <c r="C504" s="60" t="str">
        <f>'STUDENT NAMELIST'!C492</f>
        <v>2023PEC AI 588</v>
      </c>
      <c r="D504" s="61" t="str">
        <f>'STUDENT NAMELIST'!D492</f>
        <v>CHARAN S</v>
      </c>
      <c r="E504" s="62">
        <v>1</v>
      </c>
      <c r="F504" s="62">
        <v>1</v>
      </c>
      <c r="G504" s="62">
        <v>0</v>
      </c>
      <c r="H504" s="62">
        <v>0</v>
      </c>
      <c r="I504" s="62">
        <v>2</v>
      </c>
      <c r="J504" s="62">
        <v>2</v>
      </c>
      <c r="K504" s="62">
        <v>2</v>
      </c>
      <c r="L504" s="62">
        <v>0</v>
      </c>
      <c r="M504" s="62">
        <v>1</v>
      </c>
      <c r="N504" s="62">
        <v>2</v>
      </c>
      <c r="O504" s="68">
        <v>16</v>
      </c>
      <c r="P504" s="62">
        <v>0</v>
      </c>
      <c r="Q504" s="62">
        <v>0</v>
      </c>
      <c r="R504" s="62">
        <v>16</v>
      </c>
      <c r="S504" s="62">
        <v>13</v>
      </c>
      <c r="T504" s="62">
        <v>0</v>
      </c>
      <c r="U504" s="62">
        <v>16</v>
      </c>
      <c r="V504" s="62">
        <v>0</v>
      </c>
      <c r="W504" s="62">
        <v>0</v>
      </c>
      <c r="X504" s="62">
        <v>9</v>
      </c>
      <c r="Y504" s="62"/>
      <c r="Z504" s="62"/>
      <c r="AA504" s="67">
        <f t="shared" si="269"/>
        <v>81</v>
      </c>
      <c r="AB504" s="64">
        <f t="shared" ref="AB504:AC504" si="510">SUMIF($E$14:$N$14,"CO1",E504:N504)+IF(O504&gt;=0,SUMPRODUCT(($O$14:$Z$14="CO1")*(O504:Z504)*MOD(COLUMN($O$14:$Z$14)-COLUMN($O$14)+1,2))+SUMPRODUCT(($P$14:$Z$14="CO1")*(P504:Z504)*MOD(COLUMN($P$14:$Z$14)-COLUMN($P$14)+1,2)))</f>
        <v>34</v>
      </c>
      <c r="AC504" s="64">
        <f t="shared" si="510"/>
        <v>32</v>
      </c>
      <c r="AD504" s="64">
        <f t="shared" si="271"/>
        <v>12</v>
      </c>
      <c r="AE504" s="64">
        <f t="shared" si="272"/>
        <v>0</v>
      </c>
      <c r="AF504" s="64">
        <f t="shared" si="286"/>
        <v>0</v>
      </c>
      <c r="AG504" s="64">
        <f t="shared" si="273"/>
        <v>0</v>
      </c>
      <c r="AH504" s="44">
        <f t="shared" si="274"/>
        <v>78</v>
      </c>
      <c r="AI504" s="65">
        <f t="shared" si="277"/>
        <v>85</v>
      </c>
      <c r="AJ504" s="65">
        <f t="shared" si="278"/>
        <v>80</v>
      </c>
      <c r="AK504" s="65">
        <f t="shared" si="275"/>
        <v>60</v>
      </c>
      <c r="AL504" s="65"/>
      <c r="AM504" s="65"/>
      <c r="AN504" s="65"/>
      <c r="AO504" s="40"/>
      <c r="AP504" s="40"/>
      <c r="AQ504" s="40"/>
      <c r="AR504" s="40"/>
      <c r="AS504" s="40"/>
      <c r="AT504" s="40"/>
      <c r="AU504" s="40"/>
      <c r="AV504" s="40"/>
      <c r="AW504" s="40"/>
      <c r="AX504" s="40"/>
      <c r="AY504" s="40"/>
      <c r="AZ504" s="40"/>
      <c r="BA504" s="40"/>
      <c r="BB504" s="40"/>
      <c r="BC504" s="40"/>
      <c r="BD504" s="40"/>
      <c r="BE504" s="40"/>
    </row>
    <row r="505" spans="1:57" ht="30" customHeight="1" x14ac:dyDescent="0.2">
      <c r="A505" s="59">
        <v>489</v>
      </c>
      <c r="B505" s="60">
        <f>'STUDENT NAMELIST'!B493</f>
        <v>211423243081</v>
      </c>
      <c r="C505" s="60" t="str">
        <f>'STUDENT NAMELIST'!C493</f>
        <v>2023PEC AI 589</v>
      </c>
      <c r="D505" s="61" t="str">
        <f>'STUDENT NAMELIST'!D493</f>
        <v>DEEPAK R</v>
      </c>
      <c r="E505" s="62">
        <v>2</v>
      </c>
      <c r="F505" s="62">
        <v>2</v>
      </c>
      <c r="G505" s="62">
        <v>0</v>
      </c>
      <c r="H505" s="62">
        <v>2</v>
      </c>
      <c r="I505" s="62">
        <v>0</v>
      </c>
      <c r="J505" s="62">
        <v>0</v>
      </c>
      <c r="K505" s="62">
        <v>2</v>
      </c>
      <c r="L505" s="62">
        <v>1</v>
      </c>
      <c r="M505" s="62">
        <v>2</v>
      </c>
      <c r="N505" s="62">
        <v>0</v>
      </c>
      <c r="O505" s="68">
        <v>0</v>
      </c>
      <c r="P505" s="62">
        <v>11</v>
      </c>
      <c r="Q505" s="62">
        <v>16</v>
      </c>
      <c r="R505" s="62">
        <v>0</v>
      </c>
      <c r="S505" s="62">
        <v>0</v>
      </c>
      <c r="T505" s="62">
        <v>10</v>
      </c>
      <c r="U505" s="62">
        <v>0</v>
      </c>
      <c r="V505" s="62">
        <v>13</v>
      </c>
      <c r="W505" s="62">
        <v>13</v>
      </c>
      <c r="X505" s="62">
        <v>0</v>
      </c>
      <c r="Y505" s="62"/>
      <c r="Z505" s="62"/>
      <c r="AA505" s="67">
        <f t="shared" si="269"/>
        <v>74</v>
      </c>
      <c r="AB505" s="64">
        <f t="shared" ref="AB505:AC505" si="511">SUMIF($E$14:$N$14,"CO1",E505:N505)+IF(O505&gt;=0,SUMPRODUCT(($O$14:$Z$14="CO1")*(O505:Z505)*MOD(COLUMN($O$14:$Z$14)-COLUMN($O$14)+1,2))+SUMPRODUCT(($P$14:$Z$14="CO1")*(P505:Z505)*MOD(COLUMN($P$14:$Z$14)-COLUMN($P$14)+1,2)))</f>
        <v>33</v>
      </c>
      <c r="AC505" s="64">
        <f t="shared" si="511"/>
        <v>31</v>
      </c>
      <c r="AD505" s="64">
        <f t="shared" si="271"/>
        <v>15</v>
      </c>
      <c r="AE505" s="64">
        <f t="shared" si="272"/>
        <v>0</v>
      </c>
      <c r="AF505" s="64">
        <f t="shared" si="286"/>
        <v>0</v>
      </c>
      <c r="AG505" s="64">
        <f t="shared" si="273"/>
        <v>0</v>
      </c>
      <c r="AH505" s="44">
        <f t="shared" si="274"/>
        <v>79</v>
      </c>
      <c r="AI505" s="65">
        <f t="shared" si="277"/>
        <v>82.5</v>
      </c>
      <c r="AJ505" s="65">
        <f t="shared" si="278"/>
        <v>77.5</v>
      </c>
      <c r="AK505" s="65">
        <f t="shared" si="275"/>
        <v>75</v>
      </c>
      <c r="AL505" s="65"/>
      <c r="AM505" s="65"/>
      <c r="AN505" s="65"/>
      <c r="AO505" s="40"/>
      <c r="AP505" s="40"/>
      <c r="AQ505" s="40"/>
      <c r="AR505" s="40"/>
      <c r="AS505" s="40"/>
      <c r="AT505" s="40"/>
      <c r="AU505" s="40"/>
      <c r="AV505" s="40"/>
      <c r="AW505" s="40"/>
      <c r="AX505" s="40"/>
      <c r="AY505" s="40"/>
      <c r="AZ505" s="40"/>
      <c r="BA505" s="40"/>
      <c r="BB505" s="40"/>
      <c r="BC505" s="40"/>
      <c r="BD505" s="40"/>
      <c r="BE505" s="40"/>
    </row>
    <row r="506" spans="1:57" ht="30" customHeight="1" x14ac:dyDescent="0.2">
      <c r="A506" s="59">
        <v>490</v>
      </c>
      <c r="B506" s="60">
        <f>'STUDENT NAMELIST'!B494</f>
        <v>211423243082</v>
      </c>
      <c r="C506" s="60" t="str">
        <f>'STUDENT NAMELIST'!C494</f>
        <v>2023PEC AI 590</v>
      </c>
      <c r="D506" s="61" t="str">
        <f>'STUDENT NAMELIST'!D494</f>
        <v>DEEPAK R</v>
      </c>
      <c r="E506" s="62">
        <v>2</v>
      </c>
      <c r="F506" s="62">
        <v>0</v>
      </c>
      <c r="G506" s="62">
        <v>0</v>
      </c>
      <c r="H506" s="62">
        <v>0</v>
      </c>
      <c r="I506" s="62">
        <v>2</v>
      </c>
      <c r="J506" s="62">
        <v>0</v>
      </c>
      <c r="K506" s="62">
        <v>0</v>
      </c>
      <c r="L506" s="62">
        <v>0</v>
      </c>
      <c r="M506" s="62">
        <v>1</v>
      </c>
      <c r="N506" s="62">
        <v>2</v>
      </c>
      <c r="O506" s="68">
        <v>14</v>
      </c>
      <c r="P506" s="62">
        <v>0</v>
      </c>
      <c r="Q506" s="62">
        <v>0</v>
      </c>
      <c r="R506" s="62">
        <v>14</v>
      </c>
      <c r="S506" s="62">
        <v>13</v>
      </c>
      <c r="T506" s="62">
        <v>0</v>
      </c>
      <c r="U506" s="62">
        <v>14</v>
      </c>
      <c r="V506" s="62">
        <v>0</v>
      </c>
      <c r="W506" s="62">
        <v>0</v>
      </c>
      <c r="X506" s="62">
        <v>8</v>
      </c>
      <c r="Y506" s="62"/>
      <c r="Z506" s="62"/>
      <c r="AA506" s="67">
        <f t="shared" si="269"/>
        <v>70</v>
      </c>
      <c r="AB506" s="64">
        <f t="shared" ref="AB506:AC506" si="512">SUMIF($E$14:$N$14,"CO1",E506:N506)+IF(O506&gt;=0,SUMPRODUCT(($O$14:$Z$14="CO1")*(O506:Z506)*MOD(COLUMN($O$14:$Z$14)-COLUMN($O$14)+1,2))+SUMPRODUCT(($P$14:$Z$14="CO1")*(P506:Z506)*MOD(COLUMN($P$14:$Z$14)-COLUMN($P$14)+1,2)))</f>
        <v>30</v>
      </c>
      <c r="AC506" s="64">
        <f t="shared" si="512"/>
        <v>29</v>
      </c>
      <c r="AD506" s="64">
        <f t="shared" si="271"/>
        <v>11</v>
      </c>
      <c r="AE506" s="64">
        <f t="shared" si="272"/>
        <v>0</v>
      </c>
      <c r="AF506" s="64">
        <f t="shared" si="286"/>
        <v>0</v>
      </c>
      <c r="AG506" s="64">
        <f t="shared" si="273"/>
        <v>0</v>
      </c>
      <c r="AH506" s="44">
        <f t="shared" si="274"/>
        <v>70</v>
      </c>
      <c r="AI506" s="65">
        <f t="shared" si="277"/>
        <v>75</v>
      </c>
      <c r="AJ506" s="65">
        <f t="shared" si="278"/>
        <v>72.5</v>
      </c>
      <c r="AK506" s="65">
        <f t="shared" si="275"/>
        <v>55.000000000000007</v>
      </c>
      <c r="AL506" s="65"/>
      <c r="AM506" s="65"/>
      <c r="AN506" s="65"/>
      <c r="AO506" s="40"/>
      <c r="AP506" s="40"/>
      <c r="AQ506" s="40"/>
      <c r="AR506" s="40"/>
      <c r="AS506" s="40"/>
      <c r="AT506" s="40"/>
      <c r="AU506" s="40"/>
      <c r="AV506" s="40"/>
      <c r="AW506" s="40"/>
      <c r="AX506" s="40"/>
      <c r="AY506" s="40"/>
      <c r="AZ506" s="40"/>
      <c r="BA506" s="40"/>
      <c r="BB506" s="40"/>
      <c r="BC506" s="40"/>
      <c r="BD506" s="40"/>
      <c r="BE506" s="40"/>
    </row>
    <row r="507" spans="1:57" ht="30" customHeight="1" x14ac:dyDescent="0.2">
      <c r="A507" s="59">
        <v>491</v>
      </c>
      <c r="B507" s="60">
        <f>'STUDENT NAMELIST'!B495</f>
        <v>211423243084</v>
      </c>
      <c r="C507" s="60" t="str">
        <f>'STUDENT NAMELIST'!C495</f>
        <v>2023PEC AI 591</v>
      </c>
      <c r="D507" s="61" t="str">
        <f>'STUDENT NAMELIST'!D495</f>
        <v>DEEPANVIKRAM T R</v>
      </c>
      <c r="E507" s="62">
        <v>2</v>
      </c>
      <c r="F507" s="62">
        <v>1</v>
      </c>
      <c r="G507" s="62">
        <v>1</v>
      </c>
      <c r="H507" s="62">
        <v>2</v>
      </c>
      <c r="I507" s="62">
        <v>1</v>
      </c>
      <c r="J507" s="62">
        <v>1</v>
      </c>
      <c r="K507" s="62">
        <v>0</v>
      </c>
      <c r="L507" s="62">
        <v>1</v>
      </c>
      <c r="M507" s="62">
        <v>0</v>
      </c>
      <c r="N507" s="62">
        <v>2</v>
      </c>
      <c r="O507" s="68">
        <v>0</v>
      </c>
      <c r="P507" s="62">
        <v>16</v>
      </c>
      <c r="Q507" s="62">
        <v>0</v>
      </c>
      <c r="R507" s="62">
        <v>0</v>
      </c>
      <c r="S507" s="62">
        <v>0</v>
      </c>
      <c r="T507" s="62">
        <v>16</v>
      </c>
      <c r="U507" s="62">
        <v>0</v>
      </c>
      <c r="V507" s="62">
        <v>8</v>
      </c>
      <c r="W507" s="62">
        <v>14</v>
      </c>
      <c r="X507" s="62">
        <v>0</v>
      </c>
      <c r="Y507" s="62"/>
      <c r="Z507" s="62"/>
      <c r="AA507" s="67">
        <f t="shared" si="269"/>
        <v>65</v>
      </c>
      <c r="AB507" s="64">
        <f t="shared" ref="AB507:AC507" si="513">SUMIF($E$14:$N$14,"CO1",E507:N507)+IF(O507&gt;=0,SUMPRODUCT(($O$14:$Z$14="CO1")*(O507:Z507)*MOD(COLUMN($O$14:$Z$14)-COLUMN($O$14)+1,2))+SUMPRODUCT(($P$14:$Z$14="CO1")*(P507:Z507)*MOD(COLUMN($P$14:$Z$14)-COLUMN($P$14)+1,2)))</f>
        <v>22</v>
      </c>
      <c r="AC507" s="64">
        <f t="shared" si="513"/>
        <v>21</v>
      </c>
      <c r="AD507" s="64">
        <f t="shared" si="271"/>
        <v>16</v>
      </c>
      <c r="AE507" s="64">
        <f t="shared" si="272"/>
        <v>0</v>
      </c>
      <c r="AF507" s="64">
        <f t="shared" si="286"/>
        <v>0</v>
      </c>
      <c r="AG507" s="64">
        <f t="shared" si="273"/>
        <v>0</v>
      </c>
      <c r="AH507" s="44">
        <f t="shared" si="274"/>
        <v>59</v>
      </c>
      <c r="AI507" s="65">
        <f t="shared" si="277"/>
        <v>91.666666666666657</v>
      </c>
      <c r="AJ507" s="65">
        <f t="shared" si="278"/>
        <v>52.5</v>
      </c>
      <c r="AK507" s="65">
        <f t="shared" si="275"/>
        <v>80</v>
      </c>
      <c r="AL507" s="65"/>
      <c r="AM507" s="65"/>
      <c r="AN507" s="65"/>
      <c r="AO507" s="40"/>
      <c r="AP507" s="40"/>
      <c r="AQ507" s="40"/>
      <c r="AR507" s="40"/>
      <c r="AS507" s="40"/>
      <c r="AT507" s="40"/>
      <c r="AU507" s="40"/>
      <c r="AV507" s="40"/>
      <c r="AW507" s="40"/>
      <c r="AX507" s="40"/>
      <c r="AY507" s="40"/>
      <c r="AZ507" s="40"/>
      <c r="BA507" s="40"/>
      <c r="BB507" s="40"/>
      <c r="BC507" s="40"/>
      <c r="BD507" s="40"/>
      <c r="BE507" s="40"/>
    </row>
    <row r="508" spans="1:57" ht="30" customHeight="1" x14ac:dyDescent="0.2">
      <c r="A508" s="59">
        <v>492</v>
      </c>
      <c r="B508" s="60">
        <f>'STUDENT NAMELIST'!B496</f>
        <v>211423243092</v>
      </c>
      <c r="C508" s="60" t="str">
        <f>'STUDENT NAMELIST'!C496</f>
        <v>2023PEC AI 592</v>
      </c>
      <c r="D508" s="61" t="str">
        <f>'STUDENT NAMELIST'!D496</f>
        <v>DHANESHWARAN V</v>
      </c>
      <c r="E508" s="62">
        <v>2</v>
      </c>
      <c r="F508" s="62">
        <v>0</v>
      </c>
      <c r="G508" s="62">
        <v>2</v>
      </c>
      <c r="H508" s="62">
        <v>2</v>
      </c>
      <c r="I508" s="62">
        <v>2</v>
      </c>
      <c r="J508" s="62">
        <v>0</v>
      </c>
      <c r="K508" s="62">
        <v>2</v>
      </c>
      <c r="L508" s="62">
        <v>1</v>
      </c>
      <c r="M508" s="62">
        <v>1</v>
      </c>
      <c r="N508" s="62">
        <v>2</v>
      </c>
      <c r="O508" s="68">
        <v>16</v>
      </c>
      <c r="P508" s="62">
        <v>0</v>
      </c>
      <c r="Q508" s="62">
        <v>0</v>
      </c>
      <c r="R508" s="62">
        <v>11</v>
      </c>
      <c r="S508" s="62">
        <v>16</v>
      </c>
      <c r="T508" s="62">
        <v>0</v>
      </c>
      <c r="U508" s="62">
        <v>12</v>
      </c>
      <c r="V508" s="62">
        <v>0</v>
      </c>
      <c r="W508" s="62">
        <v>0</v>
      </c>
      <c r="X508" s="62">
        <v>11</v>
      </c>
      <c r="Y508" s="62"/>
      <c r="Z508" s="62"/>
      <c r="AA508" s="67">
        <f t="shared" si="269"/>
        <v>80</v>
      </c>
      <c r="AB508" s="64">
        <f t="shared" ref="AB508:AC508" si="514">SUMIF($E$14:$N$14,"CO1",E508:N508)+IF(O508&gt;=0,SUMPRODUCT(($O$14:$Z$14="CO1")*(O508:Z508)*MOD(COLUMN($O$14:$Z$14)-COLUMN($O$14)+1,2))+SUMPRODUCT(($P$14:$Z$14="CO1")*(P508:Z508)*MOD(COLUMN($P$14:$Z$14)-COLUMN($P$14)+1,2)))</f>
        <v>33</v>
      </c>
      <c r="AC508" s="64">
        <f t="shared" si="514"/>
        <v>33</v>
      </c>
      <c r="AD508" s="64">
        <f t="shared" si="271"/>
        <v>14</v>
      </c>
      <c r="AE508" s="64">
        <f t="shared" si="272"/>
        <v>0</v>
      </c>
      <c r="AF508" s="64">
        <f t="shared" si="286"/>
        <v>0</v>
      </c>
      <c r="AG508" s="64">
        <f t="shared" si="273"/>
        <v>0</v>
      </c>
      <c r="AH508" s="44">
        <f t="shared" si="274"/>
        <v>80</v>
      </c>
      <c r="AI508" s="65">
        <f t="shared" si="277"/>
        <v>82.5</v>
      </c>
      <c r="AJ508" s="65">
        <f t="shared" si="278"/>
        <v>82.5</v>
      </c>
      <c r="AK508" s="65">
        <f t="shared" si="275"/>
        <v>70</v>
      </c>
      <c r="AL508" s="65"/>
      <c r="AM508" s="65"/>
      <c r="AN508" s="65"/>
      <c r="AO508" s="40"/>
      <c r="AP508" s="40"/>
      <c r="AQ508" s="40"/>
      <c r="AR508" s="40"/>
      <c r="AS508" s="40"/>
      <c r="AT508" s="40"/>
      <c r="AU508" s="40"/>
      <c r="AV508" s="40"/>
      <c r="AW508" s="40"/>
      <c r="AX508" s="40"/>
      <c r="AY508" s="40"/>
      <c r="AZ508" s="40"/>
      <c r="BA508" s="40"/>
      <c r="BB508" s="40"/>
      <c r="BC508" s="40"/>
      <c r="BD508" s="40"/>
      <c r="BE508" s="40"/>
    </row>
    <row r="509" spans="1:57" ht="30" customHeight="1" x14ac:dyDescent="0.2">
      <c r="A509" s="59">
        <v>493</v>
      </c>
      <c r="B509" s="60">
        <f>'STUDENT NAMELIST'!B497</f>
        <v>211423243094</v>
      </c>
      <c r="C509" s="60" t="str">
        <f>'STUDENT NAMELIST'!C497</f>
        <v>2023PEC AI 593</v>
      </c>
      <c r="D509" s="61" t="str">
        <f>'STUDENT NAMELIST'!D497</f>
        <v>DHANUSH K</v>
      </c>
      <c r="E509" s="62">
        <v>1</v>
      </c>
      <c r="F509" s="62">
        <v>1</v>
      </c>
      <c r="G509" s="62">
        <v>0</v>
      </c>
      <c r="H509" s="62">
        <v>2</v>
      </c>
      <c r="I509" s="62">
        <v>2</v>
      </c>
      <c r="J509" s="62">
        <v>1</v>
      </c>
      <c r="K509" s="62">
        <v>1</v>
      </c>
      <c r="L509" s="62">
        <v>0</v>
      </c>
      <c r="M509" s="62">
        <v>2</v>
      </c>
      <c r="N509" s="62">
        <v>0</v>
      </c>
      <c r="O509" s="68">
        <v>0</v>
      </c>
      <c r="P509" s="62">
        <v>14</v>
      </c>
      <c r="Q509" s="62">
        <v>16</v>
      </c>
      <c r="R509" s="62">
        <v>0</v>
      </c>
      <c r="S509" s="62">
        <v>0</v>
      </c>
      <c r="T509" s="62">
        <v>16</v>
      </c>
      <c r="U509" s="62">
        <v>0</v>
      </c>
      <c r="V509" s="62">
        <v>16</v>
      </c>
      <c r="W509" s="62">
        <v>8</v>
      </c>
      <c r="X509" s="62">
        <v>0</v>
      </c>
      <c r="Y509" s="62"/>
      <c r="Z509" s="62"/>
      <c r="AA509" s="67">
        <f t="shared" si="269"/>
        <v>80</v>
      </c>
      <c r="AB509" s="64">
        <f t="shared" ref="AB509:AC509" si="515">SUMIF($E$14:$N$14,"CO1",E509:N509)+IF(O509&gt;=0,SUMPRODUCT(($O$14:$Z$14="CO1")*(O509:Z509)*MOD(COLUMN($O$14:$Z$14)-COLUMN($O$14)+1,2))+SUMPRODUCT(($P$14:$Z$14="CO1")*(P509:Z509)*MOD(COLUMN($P$14:$Z$14)-COLUMN($P$14)+1,2)))</f>
        <v>34</v>
      </c>
      <c r="AC509" s="64">
        <f t="shared" si="515"/>
        <v>35</v>
      </c>
      <c r="AD509" s="64">
        <f t="shared" si="271"/>
        <v>10</v>
      </c>
      <c r="AE509" s="64">
        <f t="shared" si="272"/>
        <v>0</v>
      </c>
      <c r="AF509" s="64">
        <f t="shared" si="286"/>
        <v>0</v>
      </c>
      <c r="AG509" s="64">
        <f t="shared" si="273"/>
        <v>0</v>
      </c>
      <c r="AH509" s="44">
        <f t="shared" si="274"/>
        <v>79</v>
      </c>
      <c r="AI509" s="65">
        <f t="shared" si="277"/>
        <v>85</v>
      </c>
      <c r="AJ509" s="65">
        <f t="shared" si="278"/>
        <v>87.5</v>
      </c>
      <c r="AK509" s="65">
        <f t="shared" si="275"/>
        <v>50</v>
      </c>
      <c r="AL509" s="65"/>
      <c r="AM509" s="65"/>
      <c r="AN509" s="65"/>
      <c r="AO509" s="40"/>
      <c r="AP509" s="40"/>
      <c r="AQ509" s="40"/>
      <c r="AR509" s="40"/>
      <c r="AS509" s="40"/>
      <c r="AT509" s="40"/>
      <c r="AU509" s="40"/>
      <c r="AV509" s="40"/>
      <c r="AW509" s="40"/>
      <c r="AX509" s="40"/>
      <c r="AY509" s="40"/>
      <c r="AZ509" s="40"/>
      <c r="BA509" s="40"/>
      <c r="BB509" s="40"/>
      <c r="BC509" s="40"/>
      <c r="BD509" s="40"/>
      <c r="BE509" s="40"/>
    </row>
    <row r="510" spans="1:57" ht="30" customHeight="1" x14ac:dyDescent="0.2">
      <c r="A510" s="59">
        <v>494</v>
      </c>
      <c r="B510" s="60">
        <f>'STUDENT NAMELIST'!B498</f>
        <v>211423243095</v>
      </c>
      <c r="C510" s="60" t="str">
        <f>'STUDENT NAMELIST'!C498</f>
        <v>2023PEC AI 594</v>
      </c>
      <c r="D510" s="61" t="str">
        <f>'STUDENT NAMELIST'!D498</f>
        <v>DHANUSH P</v>
      </c>
      <c r="E510" s="62">
        <v>2</v>
      </c>
      <c r="F510" s="62">
        <v>0</v>
      </c>
      <c r="G510" s="62">
        <v>0</v>
      </c>
      <c r="H510" s="62">
        <v>2</v>
      </c>
      <c r="I510" s="62">
        <v>1</v>
      </c>
      <c r="J510" s="62">
        <v>0</v>
      </c>
      <c r="K510" s="62">
        <v>1</v>
      </c>
      <c r="L510" s="62">
        <v>0</v>
      </c>
      <c r="M510" s="62">
        <v>0</v>
      </c>
      <c r="N510" s="62">
        <v>0</v>
      </c>
      <c r="O510" s="68">
        <v>16</v>
      </c>
      <c r="P510" s="62">
        <v>0</v>
      </c>
      <c r="Q510" s="62">
        <v>0</v>
      </c>
      <c r="R510" s="62">
        <v>16</v>
      </c>
      <c r="S510" s="62">
        <v>13</v>
      </c>
      <c r="T510" s="62">
        <v>0</v>
      </c>
      <c r="U510" s="62">
        <v>16</v>
      </c>
      <c r="V510" s="62">
        <v>0</v>
      </c>
      <c r="W510" s="62">
        <v>0</v>
      </c>
      <c r="X510" s="62">
        <v>8</v>
      </c>
      <c r="Y510" s="62"/>
      <c r="Z510" s="62"/>
      <c r="AA510" s="67">
        <f t="shared" si="269"/>
        <v>75</v>
      </c>
      <c r="AB510" s="64">
        <f t="shared" ref="AB510:AC510" si="516">SUMIF($E$14:$N$14,"CO1",E510:N510)+IF(O510&gt;=0,SUMPRODUCT(($O$14:$Z$14="CO1")*(O510:Z510)*MOD(COLUMN($O$14:$Z$14)-COLUMN($O$14)+1,2))+SUMPRODUCT(($P$14:$Z$14="CO1")*(P510:Z510)*MOD(COLUMN($P$14:$Z$14)-COLUMN($P$14)+1,2)))</f>
        <v>36</v>
      </c>
      <c r="AC510" s="64">
        <f t="shared" si="516"/>
        <v>32</v>
      </c>
      <c r="AD510" s="64">
        <f t="shared" si="271"/>
        <v>8</v>
      </c>
      <c r="AE510" s="64">
        <f t="shared" si="272"/>
        <v>0</v>
      </c>
      <c r="AF510" s="64">
        <f t="shared" si="286"/>
        <v>0</v>
      </c>
      <c r="AG510" s="64">
        <f t="shared" si="273"/>
        <v>0</v>
      </c>
      <c r="AH510" s="44">
        <f t="shared" si="274"/>
        <v>76</v>
      </c>
      <c r="AI510" s="65">
        <f t="shared" si="277"/>
        <v>90</v>
      </c>
      <c r="AJ510" s="65">
        <f t="shared" si="278"/>
        <v>80</v>
      </c>
      <c r="AK510" s="65">
        <f t="shared" si="275"/>
        <v>40</v>
      </c>
      <c r="AL510" s="65"/>
      <c r="AM510" s="65"/>
      <c r="AN510" s="65"/>
      <c r="AO510" s="40"/>
      <c r="AP510" s="40"/>
      <c r="AQ510" s="40"/>
      <c r="AR510" s="40"/>
      <c r="AS510" s="40"/>
      <c r="AT510" s="40"/>
      <c r="AU510" s="40"/>
      <c r="AV510" s="40"/>
      <c r="AW510" s="40"/>
      <c r="AX510" s="40"/>
      <c r="AY510" s="40"/>
      <c r="AZ510" s="40"/>
      <c r="BA510" s="40"/>
      <c r="BB510" s="40"/>
      <c r="BC510" s="40"/>
      <c r="BD510" s="40"/>
      <c r="BE510" s="40"/>
    </row>
    <row r="511" spans="1:57" ht="30" customHeight="1" x14ac:dyDescent="0.2">
      <c r="A511" s="59">
        <v>495</v>
      </c>
      <c r="B511" s="60">
        <f>'STUDENT NAMELIST'!B499</f>
        <v>211423243098</v>
      </c>
      <c r="C511" s="60" t="str">
        <f>'STUDENT NAMELIST'!C499</f>
        <v>2023PEC AI 595</v>
      </c>
      <c r="D511" s="61" t="str">
        <f>'STUDENT NAMELIST'!D499</f>
        <v>DHARANIDHARAN S</v>
      </c>
      <c r="E511" s="62">
        <v>1</v>
      </c>
      <c r="F511" s="62">
        <v>1</v>
      </c>
      <c r="G511" s="62">
        <v>0</v>
      </c>
      <c r="H511" s="62">
        <v>0</v>
      </c>
      <c r="I511" s="62">
        <v>2</v>
      </c>
      <c r="J511" s="62">
        <v>2</v>
      </c>
      <c r="K511" s="62">
        <v>0</v>
      </c>
      <c r="L511" s="62">
        <v>0</v>
      </c>
      <c r="M511" s="62">
        <v>0</v>
      </c>
      <c r="N511" s="62">
        <v>2</v>
      </c>
      <c r="O511" s="68">
        <v>0</v>
      </c>
      <c r="P511" s="62">
        <v>13</v>
      </c>
      <c r="Q511" s="62">
        <v>14</v>
      </c>
      <c r="R511" s="62">
        <v>0</v>
      </c>
      <c r="S511" s="62">
        <v>0</v>
      </c>
      <c r="T511" s="62">
        <v>14</v>
      </c>
      <c r="U511" s="62">
        <v>0</v>
      </c>
      <c r="V511" s="62">
        <v>14</v>
      </c>
      <c r="W511" s="62">
        <v>8</v>
      </c>
      <c r="X511" s="62">
        <v>0</v>
      </c>
      <c r="Y511" s="62"/>
      <c r="Z511" s="62"/>
      <c r="AA511" s="67">
        <f t="shared" si="269"/>
        <v>71</v>
      </c>
      <c r="AB511" s="64">
        <f t="shared" ref="AB511:AC511" si="517">SUMIF($E$14:$N$14,"CO1",E511:N511)+IF(O511&gt;=0,SUMPRODUCT(($O$14:$Z$14="CO1")*(O511:Z511)*MOD(COLUMN($O$14:$Z$14)-COLUMN($O$14)+1,2))+SUMPRODUCT(($P$14:$Z$14="CO1")*(P511:Z511)*MOD(COLUMN($P$14:$Z$14)-COLUMN($P$14)+1,2)))</f>
        <v>29</v>
      </c>
      <c r="AC511" s="64">
        <f t="shared" si="517"/>
        <v>30</v>
      </c>
      <c r="AD511" s="64">
        <f t="shared" si="271"/>
        <v>10</v>
      </c>
      <c r="AE511" s="64">
        <f t="shared" si="272"/>
        <v>0</v>
      </c>
      <c r="AF511" s="64">
        <f t="shared" si="286"/>
        <v>0</v>
      </c>
      <c r="AG511" s="64">
        <f t="shared" si="273"/>
        <v>0</v>
      </c>
      <c r="AH511" s="44">
        <f t="shared" si="274"/>
        <v>69</v>
      </c>
      <c r="AI511" s="65">
        <f t="shared" si="277"/>
        <v>72.5</v>
      </c>
      <c r="AJ511" s="65">
        <f t="shared" si="278"/>
        <v>75</v>
      </c>
      <c r="AK511" s="65">
        <f t="shared" si="275"/>
        <v>50</v>
      </c>
      <c r="AL511" s="65"/>
      <c r="AM511" s="65"/>
      <c r="AN511" s="65"/>
      <c r="AO511" s="40"/>
      <c r="AP511" s="40"/>
      <c r="AQ511" s="40"/>
      <c r="AR511" s="40"/>
      <c r="AS511" s="40"/>
      <c r="AT511" s="40"/>
      <c r="AU511" s="40"/>
      <c r="AV511" s="40"/>
      <c r="AW511" s="40"/>
      <c r="AX511" s="40"/>
      <c r="AY511" s="40"/>
      <c r="AZ511" s="40"/>
      <c r="BA511" s="40"/>
      <c r="BB511" s="40"/>
      <c r="BC511" s="40"/>
      <c r="BD511" s="40"/>
      <c r="BE511" s="40"/>
    </row>
    <row r="512" spans="1:57" ht="30" customHeight="1" x14ac:dyDescent="0.2">
      <c r="A512" s="59">
        <v>496</v>
      </c>
      <c r="B512" s="60">
        <f>'STUDENT NAMELIST'!B500</f>
        <v>211423243099</v>
      </c>
      <c r="C512" s="60" t="str">
        <f>'STUDENT NAMELIST'!C500</f>
        <v>2023PEC AI 596</v>
      </c>
      <c r="D512" s="61" t="str">
        <f>'STUDENT NAMELIST'!D500</f>
        <v>DHARSHAN S</v>
      </c>
      <c r="E512" s="62">
        <v>1</v>
      </c>
      <c r="F512" s="62">
        <v>2</v>
      </c>
      <c r="G512" s="62">
        <v>0</v>
      </c>
      <c r="H512" s="62">
        <v>0</v>
      </c>
      <c r="I512" s="62">
        <v>2</v>
      </c>
      <c r="J512" s="62">
        <v>1</v>
      </c>
      <c r="K512" s="62">
        <v>1</v>
      </c>
      <c r="L512" s="62">
        <v>0</v>
      </c>
      <c r="M512" s="62">
        <v>2</v>
      </c>
      <c r="N512" s="62">
        <v>1</v>
      </c>
      <c r="O512" s="68">
        <v>16</v>
      </c>
      <c r="P512" s="62">
        <v>0</v>
      </c>
      <c r="Q512" s="62">
        <v>0</v>
      </c>
      <c r="R512" s="62">
        <v>16</v>
      </c>
      <c r="S512" s="62">
        <v>3</v>
      </c>
      <c r="T512" s="62">
        <v>0</v>
      </c>
      <c r="U512" s="62">
        <v>16</v>
      </c>
      <c r="V512" s="62">
        <v>0</v>
      </c>
      <c r="W512" s="62">
        <v>0</v>
      </c>
      <c r="X512" s="62">
        <v>8</v>
      </c>
      <c r="Y512" s="62"/>
      <c r="Z512" s="62"/>
      <c r="AA512" s="67">
        <f t="shared" si="269"/>
        <v>69</v>
      </c>
      <c r="AB512" s="64">
        <f t="shared" ref="AB512:AC512" si="518">SUMIF($E$14:$N$14,"CO1",E512:N512)+IF(O512&gt;=0,SUMPRODUCT(($O$14:$Z$14="CO1")*(O512:Z512)*MOD(COLUMN($O$14:$Z$14)-COLUMN($O$14)+1,2))+SUMPRODUCT(($P$14:$Z$14="CO1")*(P512:Z512)*MOD(COLUMN($P$14:$Z$14)-COLUMN($P$14)+1,2)))</f>
        <v>35</v>
      </c>
      <c r="AC512" s="64">
        <f t="shared" si="518"/>
        <v>23</v>
      </c>
      <c r="AD512" s="64">
        <f t="shared" si="271"/>
        <v>11</v>
      </c>
      <c r="AE512" s="64">
        <f t="shared" si="272"/>
        <v>0</v>
      </c>
      <c r="AF512" s="64">
        <f t="shared" si="286"/>
        <v>0</v>
      </c>
      <c r="AG512" s="64">
        <f t="shared" si="273"/>
        <v>0</v>
      </c>
      <c r="AH512" s="44">
        <f t="shared" si="274"/>
        <v>69</v>
      </c>
      <c r="AI512" s="65">
        <f t="shared" si="277"/>
        <v>87.5</v>
      </c>
      <c r="AJ512" s="65">
        <f t="shared" si="278"/>
        <v>57.499999999999993</v>
      </c>
      <c r="AK512" s="65">
        <f t="shared" si="275"/>
        <v>55.000000000000007</v>
      </c>
      <c r="AL512" s="65"/>
      <c r="AM512" s="65"/>
      <c r="AN512" s="65"/>
      <c r="AO512" s="40"/>
      <c r="AP512" s="40"/>
      <c r="AQ512" s="40"/>
      <c r="AR512" s="40"/>
      <c r="AS512" s="40"/>
      <c r="AT512" s="40"/>
      <c r="AU512" s="40"/>
      <c r="AV512" s="40"/>
      <c r="AW512" s="40"/>
      <c r="AX512" s="40"/>
      <c r="AY512" s="40"/>
      <c r="AZ512" s="40"/>
      <c r="BA512" s="40"/>
      <c r="BB512" s="40"/>
      <c r="BC512" s="40"/>
      <c r="BD512" s="40"/>
      <c r="BE512" s="40"/>
    </row>
    <row r="513" spans="1:57" ht="30" customHeight="1" x14ac:dyDescent="0.2">
      <c r="A513" s="59">
        <v>498</v>
      </c>
      <c r="B513" s="60">
        <f>'STUDENT NAMELIST'!B501</f>
        <v>211423243103</v>
      </c>
      <c r="C513" s="60" t="str">
        <f>'STUDENT NAMELIST'!C501</f>
        <v>2023PEC AI 597</v>
      </c>
      <c r="D513" s="61" t="str">
        <f>'STUDENT NAMELIST'!D501</f>
        <v>DHAWAL SEERVI R</v>
      </c>
      <c r="E513" s="62">
        <v>1</v>
      </c>
      <c r="F513" s="62">
        <v>0</v>
      </c>
      <c r="G513" s="62">
        <v>2</v>
      </c>
      <c r="H513" s="62">
        <v>0</v>
      </c>
      <c r="I513" s="62">
        <v>2</v>
      </c>
      <c r="J513" s="62">
        <v>1</v>
      </c>
      <c r="K513" s="62">
        <v>1</v>
      </c>
      <c r="L513" s="62">
        <v>0</v>
      </c>
      <c r="M513" s="62">
        <v>1</v>
      </c>
      <c r="N513" s="62">
        <v>2</v>
      </c>
      <c r="O513" s="69">
        <v>16</v>
      </c>
      <c r="P513" s="59">
        <v>0</v>
      </c>
      <c r="Q513" s="59">
        <v>0</v>
      </c>
      <c r="R513" s="59">
        <v>16</v>
      </c>
      <c r="S513" s="59">
        <v>14</v>
      </c>
      <c r="T513" s="59">
        <v>0</v>
      </c>
      <c r="U513" s="59">
        <v>16</v>
      </c>
      <c r="V513" s="59">
        <v>0</v>
      </c>
      <c r="W513" s="59">
        <v>0</v>
      </c>
      <c r="X513" s="59">
        <v>9</v>
      </c>
      <c r="Y513" s="62"/>
      <c r="Z513" s="62"/>
      <c r="AA513" s="67">
        <f t="shared" si="269"/>
        <v>81</v>
      </c>
      <c r="AB513" s="64">
        <f t="shared" ref="AB513:AC513" si="519">SUMIF($E$14:$N$14,"CO1",E513:N513)+IF(O513&gt;=0,SUMPRODUCT(($O$14:$Z$14="CO1")*(O513:Z513)*MOD(COLUMN($O$14:$Z$14)-COLUMN($O$14)+1,2))+SUMPRODUCT(($P$14:$Z$14="CO1")*(P513:Z513)*MOD(COLUMN($P$14:$Z$14)-COLUMN($P$14)+1,2)))</f>
        <v>35</v>
      </c>
      <c r="AC513" s="64">
        <f t="shared" si="519"/>
        <v>34</v>
      </c>
      <c r="AD513" s="64">
        <f t="shared" si="271"/>
        <v>12</v>
      </c>
      <c r="AE513" s="64">
        <f t="shared" si="272"/>
        <v>0</v>
      </c>
      <c r="AF513" s="64">
        <f t="shared" si="286"/>
        <v>0</v>
      </c>
      <c r="AG513" s="64">
        <f t="shared" si="273"/>
        <v>0</v>
      </c>
      <c r="AH513" s="44">
        <f t="shared" si="274"/>
        <v>81</v>
      </c>
      <c r="AI513" s="65">
        <f t="shared" si="277"/>
        <v>87.5</v>
      </c>
      <c r="AJ513" s="65">
        <f t="shared" si="278"/>
        <v>85</v>
      </c>
      <c r="AK513" s="65">
        <f t="shared" si="275"/>
        <v>60</v>
      </c>
      <c r="AL513" s="65"/>
      <c r="AM513" s="65"/>
      <c r="AN513" s="65"/>
      <c r="AO513" s="40"/>
      <c r="AP513" s="40"/>
      <c r="AQ513" s="40"/>
      <c r="AR513" s="40"/>
      <c r="AS513" s="40"/>
      <c r="AT513" s="40"/>
      <c r="AU513" s="40"/>
      <c r="AV513" s="40"/>
      <c r="AW513" s="40"/>
      <c r="AX513" s="40"/>
      <c r="AY513" s="40"/>
      <c r="AZ513" s="40"/>
      <c r="BA513" s="40"/>
      <c r="BB513" s="40"/>
      <c r="BC513" s="40"/>
      <c r="BD513" s="40"/>
      <c r="BE513" s="40"/>
    </row>
    <row r="514" spans="1:57" ht="30" customHeight="1" x14ac:dyDescent="0.2">
      <c r="A514" s="59">
        <v>498</v>
      </c>
      <c r="B514" s="60">
        <f>'STUDENT NAMELIST'!B502</f>
        <v>211423243104</v>
      </c>
      <c r="C514" s="60" t="str">
        <f>'STUDENT NAMELIST'!C502</f>
        <v>2023PEC AI 598</v>
      </c>
      <c r="D514" s="61" t="str">
        <f>'STUDENT NAMELIST'!D502</f>
        <v>DHAYANITHI M</v>
      </c>
      <c r="E514" s="62">
        <v>0</v>
      </c>
      <c r="F514" s="62">
        <v>0</v>
      </c>
      <c r="G514" s="62">
        <v>1</v>
      </c>
      <c r="H514" s="62">
        <v>2</v>
      </c>
      <c r="I514" s="62">
        <v>2</v>
      </c>
      <c r="J514" s="62">
        <v>1</v>
      </c>
      <c r="K514" s="62">
        <v>1</v>
      </c>
      <c r="L514" s="62">
        <v>1</v>
      </c>
      <c r="M514" s="62">
        <v>1</v>
      </c>
      <c r="N514" s="62">
        <v>2</v>
      </c>
      <c r="O514" s="69">
        <v>0</v>
      </c>
      <c r="P514" s="59">
        <v>13</v>
      </c>
      <c r="Q514" s="59">
        <v>14</v>
      </c>
      <c r="R514" s="59">
        <v>0</v>
      </c>
      <c r="S514" s="59">
        <v>0</v>
      </c>
      <c r="T514" s="59">
        <v>14</v>
      </c>
      <c r="U514" s="59">
        <v>0</v>
      </c>
      <c r="V514" s="59">
        <v>14</v>
      </c>
      <c r="W514" s="59">
        <v>8</v>
      </c>
      <c r="X514" s="59">
        <v>0</v>
      </c>
      <c r="Y514" s="62"/>
      <c r="Z514" s="62"/>
      <c r="AA514" s="67">
        <f t="shared" si="269"/>
        <v>74</v>
      </c>
      <c r="AB514" s="64">
        <f t="shared" ref="AB514:AC514" si="520">SUMIF($E$14:$N$14,"CO1",E514:N514)+IF(O514&gt;=0,SUMPRODUCT(($O$14:$Z$14="CO1")*(O514:Z514)*MOD(COLUMN($O$14:$Z$14)-COLUMN($O$14)+1,2))+SUMPRODUCT(($P$14:$Z$14="CO1")*(P514:Z514)*MOD(COLUMN($P$14:$Z$14)-COLUMN($P$14)+1,2)))</f>
        <v>30</v>
      </c>
      <c r="AC514" s="64">
        <f t="shared" si="520"/>
        <v>32</v>
      </c>
      <c r="AD514" s="64">
        <f t="shared" si="271"/>
        <v>11</v>
      </c>
      <c r="AE514" s="64">
        <f t="shared" si="272"/>
        <v>0</v>
      </c>
      <c r="AF514" s="64">
        <f t="shared" si="286"/>
        <v>0</v>
      </c>
      <c r="AG514" s="64">
        <f t="shared" si="273"/>
        <v>0</v>
      </c>
      <c r="AH514" s="44">
        <f t="shared" si="274"/>
        <v>73</v>
      </c>
      <c r="AI514" s="65">
        <f t="shared" si="277"/>
        <v>75</v>
      </c>
      <c r="AJ514" s="65">
        <f t="shared" si="278"/>
        <v>80</v>
      </c>
      <c r="AK514" s="65">
        <f t="shared" si="275"/>
        <v>55.000000000000007</v>
      </c>
      <c r="AL514" s="65"/>
      <c r="AM514" s="65"/>
      <c r="AN514" s="65"/>
      <c r="AO514" s="40"/>
      <c r="AP514" s="40"/>
      <c r="AQ514" s="40"/>
      <c r="AR514" s="40"/>
      <c r="AS514" s="40"/>
      <c r="AT514" s="40"/>
      <c r="AU514" s="40"/>
      <c r="AV514" s="40"/>
      <c r="AW514" s="40"/>
      <c r="AX514" s="40"/>
      <c r="AY514" s="40"/>
      <c r="AZ514" s="40"/>
      <c r="BA514" s="40"/>
      <c r="BB514" s="40"/>
      <c r="BC514" s="40"/>
      <c r="BD514" s="40"/>
      <c r="BE514" s="40"/>
    </row>
    <row r="515" spans="1:57" ht="30" customHeight="1" x14ac:dyDescent="0.2">
      <c r="A515" s="59">
        <v>499</v>
      </c>
      <c r="B515" s="60">
        <f>'STUDENT NAMELIST'!B503</f>
        <v>211423243105</v>
      </c>
      <c r="C515" s="60" t="str">
        <f>'STUDENT NAMELIST'!C503</f>
        <v>2023PEC AI 599</v>
      </c>
      <c r="D515" s="61" t="str">
        <f>'STUDENT NAMELIST'!D503</f>
        <v>DHIVINDHARSHAN R</v>
      </c>
      <c r="E515" s="62">
        <v>1</v>
      </c>
      <c r="F515" s="62">
        <v>0</v>
      </c>
      <c r="G515" s="62">
        <v>0</v>
      </c>
      <c r="H515" s="62">
        <v>0</v>
      </c>
      <c r="I515" s="62">
        <v>2</v>
      </c>
      <c r="J515" s="62">
        <v>2</v>
      </c>
      <c r="K515" s="62">
        <v>2</v>
      </c>
      <c r="L515" s="62">
        <v>0</v>
      </c>
      <c r="M515" s="62">
        <v>0</v>
      </c>
      <c r="N515" s="62">
        <v>0</v>
      </c>
      <c r="O515" s="69">
        <v>0</v>
      </c>
      <c r="P515" s="59">
        <v>16</v>
      </c>
      <c r="Q515" s="59">
        <v>16</v>
      </c>
      <c r="R515" s="59">
        <v>0</v>
      </c>
      <c r="S515" s="59">
        <v>4</v>
      </c>
      <c r="T515" s="59">
        <v>0</v>
      </c>
      <c r="U515" s="59">
        <v>16</v>
      </c>
      <c r="V515" s="59">
        <v>0</v>
      </c>
      <c r="W515" s="59">
        <v>0</v>
      </c>
      <c r="X515" s="59">
        <v>16</v>
      </c>
      <c r="Y515" s="62"/>
      <c r="Z515" s="62"/>
      <c r="AA515" s="67">
        <f t="shared" si="269"/>
        <v>75</v>
      </c>
      <c r="AB515" s="64">
        <f t="shared" ref="AB515:AC515" si="521">SUMIF($E$14:$N$14,"CO1",E515:N515)+IF(O515&gt;=0,SUMPRODUCT(($O$14:$Z$14="CO1")*(O515:Z515)*MOD(COLUMN($O$14:$Z$14)-COLUMN($O$14)+1,2))+SUMPRODUCT(($P$14:$Z$14="CO1")*(P515:Z515)*MOD(COLUMN($P$14:$Z$14)-COLUMN($P$14)+1,2)))</f>
        <v>33</v>
      </c>
      <c r="AC515" s="64">
        <f t="shared" si="521"/>
        <v>38</v>
      </c>
      <c r="AD515" s="64">
        <f t="shared" si="271"/>
        <v>16</v>
      </c>
      <c r="AE515" s="64">
        <f t="shared" si="272"/>
        <v>0</v>
      </c>
      <c r="AF515" s="64">
        <f t="shared" si="286"/>
        <v>0</v>
      </c>
      <c r="AG515" s="64">
        <f t="shared" si="273"/>
        <v>0</v>
      </c>
      <c r="AH515" s="44">
        <f t="shared" si="274"/>
        <v>87</v>
      </c>
      <c r="AI515" s="65">
        <f t="shared" si="277"/>
        <v>82.5</v>
      </c>
      <c r="AJ515" s="65">
        <f t="shared" si="278"/>
        <v>95</v>
      </c>
      <c r="AK515" s="65">
        <f t="shared" si="275"/>
        <v>80</v>
      </c>
      <c r="AL515" s="65"/>
      <c r="AM515" s="65"/>
      <c r="AN515" s="65"/>
      <c r="AO515" s="40"/>
      <c r="AP515" s="40"/>
      <c r="AQ515" s="40"/>
      <c r="AR515" s="40"/>
      <c r="AS515" s="40"/>
      <c r="AT515" s="40"/>
      <c r="AU515" s="40"/>
      <c r="AV515" s="40"/>
      <c r="AW515" s="40"/>
      <c r="AX515" s="40"/>
      <c r="AY515" s="40"/>
      <c r="AZ515" s="40"/>
      <c r="BA515" s="40"/>
      <c r="BB515" s="40"/>
      <c r="BC515" s="40"/>
      <c r="BD515" s="40"/>
      <c r="BE515" s="40"/>
    </row>
    <row r="516" spans="1:57" ht="30" customHeight="1" x14ac:dyDescent="0.2">
      <c r="A516" s="59">
        <v>500</v>
      </c>
      <c r="B516" s="60">
        <f>'STUDENT NAMELIST'!B504</f>
        <v>211423243106</v>
      </c>
      <c r="C516" s="60" t="str">
        <f>'STUDENT NAMELIST'!C504</f>
        <v>2023PEC AI 600</v>
      </c>
      <c r="D516" s="61" t="str">
        <f>'STUDENT NAMELIST'!D504</f>
        <v>DINESH R</v>
      </c>
      <c r="E516" s="62">
        <v>1</v>
      </c>
      <c r="F516" s="62">
        <v>2</v>
      </c>
      <c r="G516" s="62">
        <v>2</v>
      </c>
      <c r="H516" s="62">
        <v>2</v>
      </c>
      <c r="I516" s="62">
        <v>2</v>
      </c>
      <c r="J516" s="62">
        <v>1</v>
      </c>
      <c r="K516" s="62">
        <v>0</v>
      </c>
      <c r="L516" s="62">
        <v>2</v>
      </c>
      <c r="M516" s="62">
        <v>2</v>
      </c>
      <c r="N516" s="62">
        <v>1</v>
      </c>
      <c r="O516" s="69">
        <v>0</v>
      </c>
      <c r="P516" s="59">
        <v>15</v>
      </c>
      <c r="Q516" s="59">
        <v>16</v>
      </c>
      <c r="R516" s="59">
        <v>0</v>
      </c>
      <c r="S516" s="59">
        <v>0</v>
      </c>
      <c r="T516" s="59">
        <v>12</v>
      </c>
      <c r="U516" s="59">
        <v>0</v>
      </c>
      <c r="V516" s="59">
        <v>10</v>
      </c>
      <c r="W516" s="59">
        <v>16</v>
      </c>
      <c r="X516" s="59">
        <v>0</v>
      </c>
      <c r="Y516" s="62"/>
      <c r="Z516" s="62"/>
      <c r="AA516" s="67">
        <f t="shared" si="269"/>
        <v>84</v>
      </c>
      <c r="AB516" s="64">
        <f t="shared" ref="AB516:AC516" si="522">SUMIF($E$14:$N$14,"CO1",E516:N516)+IF(O516&gt;=0,SUMPRODUCT(($O$14:$Z$14="CO1")*(O516:Z516)*MOD(COLUMN($O$14:$Z$14)-COLUMN($O$14)+1,2))+SUMPRODUCT(($P$14:$Z$14="CO1")*(P516:Z516)*MOD(COLUMN($P$14:$Z$14)-COLUMN($P$14)+1,2)))</f>
        <v>38</v>
      </c>
      <c r="AC516" s="64">
        <f t="shared" si="522"/>
        <v>39</v>
      </c>
      <c r="AD516" s="64">
        <f t="shared" si="271"/>
        <v>19</v>
      </c>
      <c r="AE516" s="64">
        <f t="shared" si="272"/>
        <v>0</v>
      </c>
      <c r="AF516" s="64">
        <f t="shared" si="286"/>
        <v>0</v>
      </c>
      <c r="AG516" s="64">
        <f t="shared" si="273"/>
        <v>0</v>
      </c>
      <c r="AH516" s="44">
        <f t="shared" si="274"/>
        <v>96</v>
      </c>
      <c r="AI516" s="65">
        <f t="shared" si="277"/>
        <v>95</v>
      </c>
      <c r="AJ516" s="65">
        <f t="shared" si="278"/>
        <v>97.5</v>
      </c>
      <c r="AK516" s="65">
        <f t="shared" si="275"/>
        <v>95</v>
      </c>
      <c r="AL516" s="65"/>
      <c r="AM516" s="65"/>
      <c r="AN516" s="65"/>
      <c r="AO516" s="40"/>
      <c r="AP516" s="40"/>
      <c r="AQ516" s="40"/>
      <c r="AR516" s="40"/>
      <c r="AS516" s="40"/>
      <c r="AT516" s="40"/>
      <c r="AU516" s="40"/>
      <c r="AV516" s="40"/>
      <c r="AW516" s="40"/>
      <c r="AX516" s="40"/>
      <c r="AY516" s="40"/>
      <c r="AZ516" s="40"/>
      <c r="BA516" s="40"/>
      <c r="BB516" s="40"/>
      <c r="BC516" s="40"/>
      <c r="BD516" s="40"/>
      <c r="BE516" s="40"/>
    </row>
    <row r="517" spans="1:57" ht="30" customHeight="1" x14ac:dyDescent="0.2">
      <c r="A517" s="59">
        <v>501</v>
      </c>
      <c r="B517" s="60">
        <f>'STUDENT NAMELIST'!B505</f>
        <v>211423243107</v>
      </c>
      <c r="C517" s="60" t="str">
        <f>'STUDENT NAMELIST'!C505</f>
        <v>2023PEC AI 601</v>
      </c>
      <c r="D517" s="61" t="str">
        <f>'STUDENT NAMELIST'!D505</f>
        <v>DIVITH S</v>
      </c>
      <c r="E517" s="62">
        <v>2</v>
      </c>
      <c r="F517" s="62">
        <v>0</v>
      </c>
      <c r="G517" s="62">
        <v>0</v>
      </c>
      <c r="H517" s="62">
        <v>1</v>
      </c>
      <c r="I517" s="62">
        <v>1</v>
      </c>
      <c r="J517" s="62">
        <v>0</v>
      </c>
      <c r="K517" s="62">
        <v>0</v>
      </c>
      <c r="L517" s="62">
        <v>1</v>
      </c>
      <c r="M517" s="62">
        <v>0</v>
      </c>
      <c r="N517" s="62">
        <v>0</v>
      </c>
      <c r="O517" s="69">
        <v>13</v>
      </c>
      <c r="P517" s="59">
        <v>0</v>
      </c>
      <c r="Q517" s="59">
        <v>0</v>
      </c>
      <c r="R517" s="59">
        <v>12</v>
      </c>
      <c r="S517" s="59">
        <v>12</v>
      </c>
      <c r="T517" s="59">
        <v>0</v>
      </c>
      <c r="U517" s="59">
        <v>16</v>
      </c>
      <c r="V517" s="59">
        <v>0</v>
      </c>
      <c r="W517" s="59">
        <v>0</v>
      </c>
      <c r="X517" s="59">
        <v>14</v>
      </c>
      <c r="Y517" s="62"/>
      <c r="Z517" s="62"/>
      <c r="AA517" s="67">
        <f t="shared" si="269"/>
        <v>72</v>
      </c>
      <c r="AB517" s="64">
        <f t="shared" ref="AB517:AC517" si="523">SUMIF($E$14:$N$14,"CO1",E517:N517)+IF(O517&gt;=0,SUMPRODUCT(($O$14:$Z$14="CO1")*(O517:Z517)*MOD(COLUMN($O$14:$Z$14)-COLUMN($O$14)+1,2))+SUMPRODUCT(($P$14:$Z$14="CO1")*(P517:Z517)*MOD(COLUMN($P$14:$Z$14)-COLUMN($P$14)+1,2)))</f>
        <v>28</v>
      </c>
      <c r="AC517" s="64">
        <f t="shared" si="523"/>
        <v>26</v>
      </c>
      <c r="AD517" s="64">
        <f t="shared" si="271"/>
        <v>14</v>
      </c>
      <c r="AE517" s="64">
        <f t="shared" si="272"/>
        <v>0</v>
      </c>
      <c r="AF517" s="64">
        <f t="shared" si="286"/>
        <v>0</v>
      </c>
      <c r="AG517" s="64">
        <f t="shared" si="273"/>
        <v>0</v>
      </c>
      <c r="AH517" s="44">
        <f t="shared" si="274"/>
        <v>68</v>
      </c>
      <c r="AI517" s="65">
        <f t="shared" si="277"/>
        <v>70</v>
      </c>
      <c r="AJ517" s="65">
        <f t="shared" si="278"/>
        <v>65</v>
      </c>
      <c r="AK517" s="65">
        <f t="shared" si="275"/>
        <v>70</v>
      </c>
      <c r="AL517" s="65"/>
      <c r="AM517" s="65"/>
      <c r="AN517" s="65"/>
      <c r="AO517" s="40"/>
      <c r="AP517" s="40"/>
      <c r="AQ517" s="40"/>
      <c r="AR517" s="40"/>
      <c r="AS517" s="40"/>
      <c r="AT517" s="40"/>
      <c r="AU517" s="40"/>
      <c r="AV517" s="40"/>
      <c r="AW517" s="40"/>
      <c r="AX517" s="40"/>
      <c r="AY517" s="40"/>
      <c r="AZ517" s="40"/>
      <c r="BA517" s="40"/>
      <c r="BB517" s="40"/>
      <c r="BC517" s="40"/>
      <c r="BD517" s="40"/>
      <c r="BE517" s="40"/>
    </row>
    <row r="518" spans="1:57" ht="30" customHeight="1" x14ac:dyDescent="0.2">
      <c r="A518" s="59">
        <v>502</v>
      </c>
      <c r="B518" s="60">
        <f>'STUDENT NAMELIST'!B506</f>
        <v>211423243112</v>
      </c>
      <c r="C518" s="60" t="str">
        <f>'STUDENT NAMELIST'!C506</f>
        <v>2023PEC AI 602</v>
      </c>
      <c r="D518" s="61" t="str">
        <f>'STUDENT NAMELIST'!D506</f>
        <v>DWARAKESH VENKATACHALAM KRISHNAN</v>
      </c>
      <c r="E518" s="62">
        <v>2</v>
      </c>
      <c r="F518" s="62">
        <v>0</v>
      </c>
      <c r="G518" s="62">
        <v>0</v>
      </c>
      <c r="H518" s="62">
        <v>0</v>
      </c>
      <c r="I518" s="62">
        <v>2</v>
      </c>
      <c r="J518" s="62">
        <v>2</v>
      </c>
      <c r="K518" s="62">
        <v>0</v>
      </c>
      <c r="L518" s="62">
        <v>0</v>
      </c>
      <c r="M518" s="62">
        <v>0</v>
      </c>
      <c r="N518" s="62">
        <v>2</v>
      </c>
      <c r="O518" s="69">
        <v>16</v>
      </c>
      <c r="P518" s="59">
        <v>0</v>
      </c>
      <c r="Q518" s="59">
        <v>0</v>
      </c>
      <c r="R518" s="59">
        <v>8</v>
      </c>
      <c r="S518" s="59">
        <v>14</v>
      </c>
      <c r="T518" s="59">
        <v>0</v>
      </c>
      <c r="U518" s="59">
        <v>16</v>
      </c>
      <c r="V518" s="59">
        <v>0</v>
      </c>
      <c r="W518" s="59">
        <v>0</v>
      </c>
      <c r="X518" s="59">
        <v>16</v>
      </c>
      <c r="Y518" s="62"/>
      <c r="Z518" s="62"/>
      <c r="AA518" s="67">
        <f t="shared" si="269"/>
        <v>78</v>
      </c>
      <c r="AB518" s="64">
        <f t="shared" ref="AB518:AC518" si="524">SUMIF($E$14:$N$14,"CO1",E518:N518)+IF(O518&gt;=0,SUMPRODUCT(($O$14:$Z$14="CO1")*(O518:Z518)*MOD(COLUMN($O$14:$Z$14)-COLUMN($O$14)+1,2))+SUMPRODUCT(($P$14:$Z$14="CO1")*(P518:Z518)*MOD(COLUMN($P$14:$Z$14)-COLUMN($P$14)+1,2)))</f>
        <v>26</v>
      </c>
      <c r="AC518" s="64">
        <f t="shared" si="524"/>
        <v>24</v>
      </c>
      <c r="AD518" s="64">
        <f t="shared" si="271"/>
        <v>18</v>
      </c>
      <c r="AE518" s="64">
        <f t="shared" si="272"/>
        <v>0</v>
      </c>
      <c r="AF518" s="64">
        <f t="shared" si="286"/>
        <v>0</v>
      </c>
      <c r="AG518" s="64">
        <f t="shared" si="273"/>
        <v>0</v>
      </c>
      <c r="AH518" s="44">
        <f t="shared" si="274"/>
        <v>68</v>
      </c>
      <c r="AI518" s="65">
        <f t="shared" si="277"/>
        <v>65</v>
      </c>
      <c r="AJ518" s="65">
        <f t="shared" si="278"/>
        <v>60</v>
      </c>
      <c r="AK518" s="65">
        <f t="shared" si="275"/>
        <v>90</v>
      </c>
      <c r="AL518" s="65"/>
      <c r="AM518" s="65"/>
      <c r="AN518" s="65"/>
      <c r="AO518" s="40"/>
      <c r="AP518" s="40"/>
      <c r="AQ518" s="40"/>
      <c r="AR518" s="40"/>
      <c r="AS518" s="40"/>
      <c r="AT518" s="40"/>
      <c r="AU518" s="40"/>
      <c r="AV518" s="40"/>
      <c r="AW518" s="40"/>
      <c r="AX518" s="40"/>
      <c r="AY518" s="40"/>
      <c r="AZ518" s="40"/>
      <c r="BA518" s="40"/>
      <c r="BB518" s="40"/>
      <c r="BC518" s="40"/>
      <c r="BD518" s="40"/>
      <c r="BE518" s="40"/>
    </row>
    <row r="519" spans="1:57" ht="30" customHeight="1" x14ac:dyDescent="0.2">
      <c r="A519" s="59">
        <v>503</v>
      </c>
      <c r="B519" s="60">
        <f>'STUDENT NAMELIST'!B507</f>
        <v>211423243113</v>
      </c>
      <c r="C519" s="60" t="str">
        <f>'STUDENT NAMELIST'!C507</f>
        <v>2023PEC AI 603</v>
      </c>
      <c r="D519" s="61" t="str">
        <f>'STUDENT NAMELIST'!D507</f>
        <v>EDWARD EUGHENE TIMOTHY</v>
      </c>
      <c r="E519" s="62">
        <v>0</v>
      </c>
      <c r="F519" s="62">
        <v>0</v>
      </c>
      <c r="G519" s="62">
        <v>1</v>
      </c>
      <c r="H519" s="62">
        <v>2</v>
      </c>
      <c r="I519" s="62">
        <v>2</v>
      </c>
      <c r="J519" s="62">
        <v>2</v>
      </c>
      <c r="K519" s="62">
        <v>1</v>
      </c>
      <c r="L519" s="62">
        <v>0</v>
      </c>
      <c r="M519" s="62">
        <v>0</v>
      </c>
      <c r="N519" s="62">
        <v>2</v>
      </c>
      <c r="O519" s="68">
        <v>0</v>
      </c>
      <c r="P519" s="62">
        <v>16</v>
      </c>
      <c r="Q519" s="62">
        <v>10</v>
      </c>
      <c r="R519" s="62">
        <v>0</v>
      </c>
      <c r="S519" s="62">
        <v>0</v>
      </c>
      <c r="T519" s="62">
        <v>13</v>
      </c>
      <c r="U519" s="62">
        <v>0</v>
      </c>
      <c r="V519" s="62">
        <v>12</v>
      </c>
      <c r="W519" s="62">
        <v>15</v>
      </c>
      <c r="X519" s="62">
        <v>0</v>
      </c>
      <c r="Y519" s="62"/>
      <c r="Z519" s="62"/>
      <c r="AA519" s="67">
        <f t="shared" si="269"/>
        <v>76</v>
      </c>
      <c r="AB519" s="64">
        <f t="shared" ref="AB519:AC519" si="525">SUMIF($E$14:$N$14,"CO1",E519:N519)+IF(O519&gt;=0,SUMPRODUCT(($O$14:$Z$14="CO1")*(O519:Z519)*MOD(COLUMN($O$14:$Z$14)-COLUMN($O$14)+1,2))+SUMPRODUCT(($P$14:$Z$14="CO1")*(P519:Z519)*MOD(COLUMN($P$14:$Z$14)-COLUMN($P$14)+1,2)))</f>
        <v>29</v>
      </c>
      <c r="AC519" s="64">
        <f t="shared" si="525"/>
        <v>31</v>
      </c>
      <c r="AD519" s="64">
        <f t="shared" si="271"/>
        <v>17</v>
      </c>
      <c r="AE519" s="64">
        <f t="shared" si="272"/>
        <v>0</v>
      </c>
      <c r="AF519" s="64">
        <f t="shared" si="286"/>
        <v>0</v>
      </c>
      <c r="AG519" s="64">
        <f t="shared" si="273"/>
        <v>0</v>
      </c>
      <c r="AH519" s="44">
        <f t="shared" si="274"/>
        <v>77</v>
      </c>
      <c r="AI519" s="65">
        <f t="shared" si="277"/>
        <v>72.5</v>
      </c>
      <c r="AJ519" s="65">
        <f t="shared" si="278"/>
        <v>77.5</v>
      </c>
      <c r="AK519" s="65">
        <f t="shared" si="275"/>
        <v>85</v>
      </c>
      <c r="AL519" s="65"/>
      <c r="AM519" s="65"/>
      <c r="AN519" s="65"/>
      <c r="AO519" s="40"/>
      <c r="AP519" s="40"/>
      <c r="AQ519" s="40"/>
      <c r="AR519" s="40"/>
      <c r="AS519" s="40"/>
      <c r="AT519" s="40"/>
      <c r="AU519" s="40"/>
      <c r="AV519" s="40"/>
      <c r="AW519" s="40"/>
      <c r="AX519" s="40"/>
      <c r="AY519" s="40"/>
      <c r="AZ519" s="40"/>
      <c r="BA519" s="40"/>
      <c r="BB519" s="40"/>
      <c r="BC519" s="40"/>
      <c r="BD519" s="40"/>
      <c r="BE519" s="40"/>
    </row>
    <row r="520" spans="1:57" ht="18.75" customHeight="1" x14ac:dyDescent="0.2">
      <c r="A520" s="70">
        <v>504</v>
      </c>
      <c r="B520" s="60">
        <v>211423243114</v>
      </c>
      <c r="C520" s="28" t="s">
        <v>1085</v>
      </c>
      <c r="D520" s="29" t="s">
        <v>1086</v>
      </c>
      <c r="E520" s="34">
        <v>2</v>
      </c>
      <c r="F520" s="34">
        <v>2</v>
      </c>
      <c r="G520" s="34">
        <v>2</v>
      </c>
      <c r="H520" s="34">
        <v>2</v>
      </c>
      <c r="I520" s="34">
        <v>2</v>
      </c>
      <c r="J520" s="34">
        <v>0</v>
      </c>
      <c r="K520" s="40">
        <v>0</v>
      </c>
      <c r="L520" s="40">
        <v>0</v>
      </c>
      <c r="M520" s="40">
        <v>1</v>
      </c>
      <c r="N520" s="40">
        <v>1</v>
      </c>
      <c r="O520" s="40"/>
      <c r="P520" s="40">
        <v>16</v>
      </c>
      <c r="Q520" s="40"/>
      <c r="R520" s="40">
        <v>14</v>
      </c>
      <c r="S520" s="40">
        <v>16</v>
      </c>
      <c r="T520" s="40"/>
      <c r="U520" s="40">
        <v>9</v>
      </c>
      <c r="V520" s="40"/>
      <c r="W520" s="40"/>
      <c r="X520" s="40">
        <v>14</v>
      </c>
      <c r="Y520" s="40"/>
      <c r="Z520" s="40"/>
      <c r="AA520" s="67">
        <f t="shared" si="269"/>
        <v>81</v>
      </c>
      <c r="AB520" s="64">
        <f t="shared" ref="AB520:AC520" si="526">SUMIF($E$14:$N$14,"CO1",E520:N520)+IF(O520&gt;=0,SUMPRODUCT(($O$14:$Z$14="CO1")*(O520:Z520)*MOD(COLUMN($O$14:$Z$14)-COLUMN($O$14)+1,2))+SUMPRODUCT(($P$14:$Z$14="CO1")*(P520:Z520)*MOD(COLUMN($P$14:$Z$14)-COLUMN($P$14)+1,2)))</f>
        <v>38</v>
      </c>
      <c r="AC520" s="64">
        <f t="shared" si="526"/>
        <v>54</v>
      </c>
      <c r="AD520" s="64">
        <f t="shared" si="271"/>
        <v>16</v>
      </c>
      <c r="AE520" s="64">
        <f t="shared" si="272"/>
        <v>0</v>
      </c>
      <c r="AF520" s="64">
        <f t="shared" si="286"/>
        <v>0</v>
      </c>
      <c r="AG520" s="64">
        <f t="shared" si="273"/>
        <v>0</v>
      </c>
      <c r="AH520" s="44">
        <f t="shared" si="274"/>
        <v>108</v>
      </c>
      <c r="AI520" s="65">
        <f t="shared" si="277"/>
        <v>95</v>
      </c>
      <c r="AJ520" s="65">
        <f t="shared" si="278"/>
        <v>135</v>
      </c>
      <c r="AK520" s="65">
        <f t="shared" si="275"/>
        <v>80</v>
      </c>
      <c r="AL520" s="40"/>
      <c r="AM520" s="40"/>
      <c r="AN520" s="40"/>
      <c r="AO520" s="40"/>
      <c r="AP520" s="40"/>
      <c r="AQ520" s="40"/>
      <c r="AR520" s="40"/>
      <c r="AS520" s="40"/>
      <c r="AT520" s="40"/>
      <c r="AU520" s="40"/>
      <c r="AV520" s="40"/>
      <c r="AW520" s="40"/>
      <c r="AX520" s="40"/>
      <c r="AY520" s="40"/>
      <c r="AZ520" s="40"/>
      <c r="BA520" s="40"/>
      <c r="BB520" s="40"/>
      <c r="BC520" s="40"/>
      <c r="BD520" s="40"/>
      <c r="BE520" s="40"/>
    </row>
    <row r="521" spans="1:57" ht="18.75" customHeight="1" x14ac:dyDescent="0.2">
      <c r="A521" s="71"/>
      <c r="B521" s="72"/>
      <c r="C521" s="73"/>
      <c r="D521" s="72"/>
      <c r="E521" s="72"/>
      <c r="F521" s="72"/>
      <c r="G521" s="72"/>
      <c r="H521" s="72"/>
      <c r="I521" s="72"/>
      <c r="J521" s="72"/>
      <c r="K521" s="74"/>
      <c r="L521" s="74"/>
      <c r="M521" s="74"/>
      <c r="N521" s="74"/>
      <c r="O521" s="74"/>
      <c r="P521" s="74"/>
      <c r="Q521" s="74"/>
      <c r="R521" s="74"/>
      <c r="S521" s="74"/>
      <c r="T521" s="74"/>
      <c r="U521" s="74"/>
      <c r="V521" s="74"/>
      <c r="W521" s="74"/>
      <c r="X521" s="74"/>
      <c r="Y521" s="74"/>
      <c r="Z521" s="74"/>
      <c r="AA521" s="74"/>
      <c r="AB521" s="75"/>
      <c r="AC521" s="75"/>
      <c r="AD521" s="75"/>
      <c r="AE521" s="75"/>
      <c r="AF521" s="75"/>
      <c r="AG521" s="75"/>
      <c r="AH521" s="40"/>
      <c r="AI521" s="40"/>
      <c r="AJ521" s="40"/>
      <c r="AK521" s="40"/>
      <c r="AL521" s="40"/>
      <c r="AM521" s="40"/>
      <c r="AN521" s="40"/>
      <c r="AO521" s="40"/>
      <c r="AP521" s="40"/>
      <c r="AQ521" s="40"/>
      <c r="AR521" s="40"/>
      <c r="AS521" s="40"/>
      <c r="AT521" s="40"/>
      <c r="AU521" s="40"/>
      <c r="AV521" s="40"/>
      <c r="AW521" s="40"/>
      <c r="AX521" s="40"/>
      <c r="AY521" s="40"/>
      <c r="AZ521" s="40"/>
      <c r="BA521" s="40"/>
      <c r="BB521" s="40"/>
      <c r="BC521" s="40"/>
      <c r="BD521" s="40"/>
      <c r="BE521" s="40"/>
    </row>
    <row r="522" spans="1:57" ht="18.75" customHeight="1" x14ac:dyDescent="0.2">
      <c r="A522" s="71"/>
      <c r="B522" s="72"/>
      <c r="C522" s="73"/>
      <c r="D522" s="72"/>
      <c r="E522" s="72"/>
      <c r="F522" s="72"/>
      <c r="G522" s="72"/>
      <c r="H522" s="72"/>
      <c r="I522" s="72"/>
      <c r="J522" s="72"/>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40"/>
      <c r="AH522" s="40"/>
      <c r="AI522" s="40"/>
      <c r="AJ522" s="40"/>
      <c r="AK522" s="40"/>
      <c r="AL522" s="40"/>
      <c r="AM522" s="40"/>
      <c r="AN522" s="40"/>
      <c r="AO522" s="40"/>
      <c r="AP522" s="40"/>
      <c r="AQ522" s="40"/>
      <c r="AR522" s="40"/>
      <c r="AS522" s="40"/>
      <c r="AT522" s="40"/>
      <c r="AU522" s="40"/>
      <c r="AV522" s="40"/>
      <c r="AW522" s="40"/>
      <c r="AX522" s="40"/>
      <c r="AY522" s="40"/>
      <c r="AZ522" s="40"/>
      <c r="BA522" s="40"/>
      <c r="BB522" s="40"/>
      <c r="BC522" s="40"/>
      <c r="BD522" s="40"/>
      <c r="BE522" s="40"/>
    </row>
    <row r="523" spans="1:57" ht="18.75" customHeight="1" x14ac:dyDescent="0.2">
      <c r="A523" s="71"/>
      <c r="B523" s="72"/>
      <c r="C523" s="73"/>
      <c r="D523" s="72"/>
      <c r="E523" s="72"/>
      <c r="F523" s="72"/>
      <c r="G523" s="72"/>
      <c r="H523" s="72"/>
      <c r="I523" s="72"/>
      <c r="J523" s="72"/>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40"/>
      <c r="AH523" s="40"/>
      <c r="AI523" s="40"/>
      <c r="AJ523" s="40"/>
      <c r="AK523" s="40"/>
      <c r="AL523" s="40"/>
      <c r="AM523" s="40"/>
      <c r="AN523" s="40"/>
      <c r="AO523" s="40"/>
      <c r="AP523" s="40"/>
      <c r="AQ523" s="40"/>
      <c r="AR523" s="40"/>
      <c r="AS523" s="40"/>
      <c r="AT523" s="40"/>
      <c r="AU523" s="40"/>
      <c r="AV523" s="40"/>
      <c r="AW523" s="40"/>
      <c r="AX523" s="40"/>
      <c r="AY523" s="40"/>
      <c r="AZ523" s="40"/>
      <c r="BA523" s="40"/>
      <c r="BB523" s="40"/>
      <c r="BC523" s="40"/>
      <c r="BD523" s="40"/>
      <c r="BE523" s="40"/>
    </row>
    <row r="524" spans="1:57" ht="18.75" customHeight="1" x14ac:dyDescent="0.2">
      <c r="A524" s="71"/>
      <c r="B524" s="72"/>
      <c r="C524" s="73"/>
      <c r="D524" s="72"/>
      <c r="E524" s="72"/>
      <c r="F524" s="72"/>
      <c r="G524" s="72"/>
      <c r="H524" s="72"/>
      <c r="I524" s="72"/>
      <c r="J524" s="72"/>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40"/>
      <c r="AH524" s="40"/>
      <c r="AI524" s="40"/>
      <c r="AJ524" s="40"/>
      <c r="AK524" s="40"/>
      <c r="AL524" s="40"/>
      <c r="AM524" s="40"/>
      <c r="AN524" s="40"/>
      <c r="AO524" s="40"/>
      <c r="AP524" s="40"/>
      <c r="AQ524" s="40"/>
      <c r="AR524" s="40"/>
      <c r="AS524" s="40"/>
      <c r="AT524" s="40"/>
      <c r="AU524" s="40"/>
      <c r="AV524" s="40"/>
      <c r="AW524" s="40"/>
      <c r="AX524" s="40"/>
      <c r="AY524" s="40"/>
      <c r="AZ524" s="40"/>
      <c r="BA524" s="40"/>
      <c r="BB524" s="40"/>
      <c r="BC524" s="40"/>
      <c r="BD524" s="40"/>
      <c r="BE524" s="40"/>
    </row>
    <row r="525" spans="1:57" ht="18.75" customHeight="1" x14ac:dyDescent="0.2">
      <c r="A525" s="71"/>
      <c r="B525" s="72"/>
      <c r="C525" s="73"/>
      <c r="D525" s="72"/>
      <c r="E525" s="72"/>
      <c r="F525" s="72"/>
      <c r="G525" s="72"/>
      <c r="H525" s="72"/>
      <c r="I525" s="72"/>
      <c r="J525" s="72"/>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40"/>
      <c r="AH525" s="40"/>
      <c r="AI525" s="40"/>
      <c r="AJ525" s="40"/>
      <c r="AK525" s="40"/>
      <c r="AL525" s="40"/>
      <c r="AM525" s="40"/>
      <c r="AN525" s="40"/>
      <c r="AO525" s="40"/>
      <c r="AP525" s="40"/>
      <c r="AQ525" s="40"/>
      <c r="AR525" s="40"/>
      <c r="AS525" s="40"/>
      <c r="AT525" s="40"/>
      <c r="AU525" s="40"/>
      <c r="AV525" s="40"/>
      <c r="AW525" s="40"/>
      <c r="AX525" s="40"/>
      <c r="AY525" s="40"/>
      <c r="AZ525" s="40"/>
      <c r="BA525" s="40"/>
      <c r="BB525" s="40"/>
      <c r="BC525" s="40"/>
      <c r="BD525" s="40"/>
      <c r="BE525" s="40"/>
    </row>
    <row r="526" spans="1:57" ht="18.75" customHeight="1" x14ac:dyDescent="0.2">
      <c r="A526" s="71"/>
      <c r="B526" s="72"/>
      <c r="C526" s="73"/>
      <c r="D526" s="72"/>
      <c r="E526" s="72"/>
      <c r="F526" s="72"/>
      <c r="G526" s="72"/>
      <c r="H526" s="72"/>
      <c r="I526" s="72"/>
      <c r="J526" s="72"/>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40"/>
      <c r="AH526" s="40"/>
      <c r="AI526" s="40"/>
      <c r="AJ526" s="40"/>
      <c r="AK526" s="40"/>
      <c r="AL526" s="40"/>
      <c r="AM526" s="40"/>
      <c r="AN526" s="40"/>
      <c r="AO526" s="40"/>
      <c r="AP526" s="40"/>
      <c r="AQ526" s="40"/>
      <c r="AR526" s="40"/>
      <c r="AS526" s="40"/>
      <c r="AT526" s="40"/>
      <c r="AU526" s="40"/>
      <c r="AV526" s="40"/>
      <c r="AW526" s="40"/>
      <c r="AX526" s="40"/>
      <c r="AY526" s="40"/>
      <c r="AZ526" s="40"/>
      <c r="BA526" s="40"/>
      <c r="BB526" s="40"/>
      <c r="BC526" s="40"/>
      <c r="BD526" s="40"/>
      <c r="BE526" s="40"/>
    </row>
    <row r="527" spans="1:57" ht="18.75" customHeight="1" x14ac:dyDescent="0.2">
      <c r="A527" s="71"/>
      <c r="B527" s="72"/>
      <c r="C527" s="73"/>
      <c r="D527" s="72"/>
      <c r="E527" s="72"/>
      <c r="F527" s="72"/>
      <c r="G527" s="72"/>
      <c r="H527" s="72"/>
      <c r="I527" s="72"/>
      <c r="J527" s="72"/>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40"/>
      <c r="AH527" s="40"/>
      <c r="AI527" s="40"/>
      <c r="AJ527" s="40"/>
      <c r="AK527" s="40"/>
      <c r="AL527" s="40"/>
      <c r="AM527" s="40"/>
      <c r="AN527" s="40"/>
      <c r="AO527" s="40"/>
      <c r="AP527" s="40"/>
      <c r="AQ527" s="40"/>
      <c r="AR527" s="40"/>
      <c r="AS527" s="40"/>
      <c r="AT527" s="40"/>
      <c r="AU527" s="40"/>
      <c r="AV527" s="40"/>
      <c r="AW527" s="40"/>
      <c r="AX527" s="40"/>
      <c r="AY527" s="40"/>
      <c r="AZ527" s="40"/>
      <c r="BA527" s="40"/>
      <c r="BB527" s="40"/>
      <c r="BC527" s="40"/>
      <c r="BD527" s="40"/>
      <c r="BE527" s="40"/>
    </row>
    <row r="528" spans="1:57" ht="18.75" customHeight="1" x14ac:dyDescent="0.2">
      <c r="A528" s="71"/>
      <c r="B528" s="72"/>
      <c r="C528" s="73"/>
      <c r="D528" s="72"/>
      <c r="E528" s="72"/>
      <c r="F528" s="72"/>
      <c r="G528" s="72"/>
      <c r="H528" s="72"/>
      <c r="I528" s="72"/>
      <c r="J528" s="72"/>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40"/>
      <c r="BE528" s="40"/>
    </row>
    <row r="529" spans="1:57" ht="18.75" customHeight="1" x14ac:dyDescent="0.2">
      <c r="A529" s="71"/>
      <c r="B529" s="72"/>
      <c r="C529" s="73"/>
      <c r="D529" s="72"/>
      <c r="E529" s="72"/>
      <c r="F529" s="72"/>
      <c r="G529" s="72"/>
      <c r="H529" s="72"/>
      <c r="I529" s="72"/>
      <c r="J529" s="72"/>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40"/>
      <c r="AH529" s="40"/>
      <c r="AI529" s="40"/>
      <c r="AJ529" s="40"/>
      <c r="AK529" s="40"/>
      <c r="AL529" s="40"/>
      <c r="AM529" s="40"/>
      <c r="AN529" s="40"/>
      <c r="AO529" s="40"/>
      <c r="AP529" s="40"/>
      <c r="AQ529" s="40"/>
      <c r="AR529" s="40"/>
      <c r="AS529" s="40"/>
      <c r="AT529" s="40"/>
      <c r="AU529" s="40"/>
      <c r="AV529" s="40"/>
      <c r="AW529" s="40"/>
      <c r="AX529" s="40"/>
      <c r="AY529" s="40"/>
      <c r="AZ529" s="40"/>
      <c r="BA529" s="40"/>
      <c r="BB529" s="40"/>
      <c r="BC529" s="40"/>
      <c r="BD529" s="40"/>
      <c r="BE529" s="40"/>
    </row>
    <row r="530" spans="1:57" ht="18.75" customHeight="1" x14ac:dyDescent="0.2">
      <c r="A530" s="71"/>
      <c r="B530" s="72"/>
      <c r="C530" s="73"/>
      <c r="D530" s="72"/>
      <c r="E530" s="72"/>
      <c r="F530" s="72"/>
      <c r="G530" s="72"/>
      <c r="H530" s="72"/>
      <c r="I530" s="72"/>
      <c r="J530" s="72"/>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40"/>
      <c r="AH530" s="40"/>
      <c r="AI530" s="40"/>
      <c r="AJ530" s="40"/>
      <c r="AK530" s="40"/>
      <c r="AL530" s="40"/>
      <c r="AM530" s="40"/>
      <c r="AN530" s="40"/>
      <c r="AO530" s="40"/>
      <c r="AP530" s="40"/>
      <c r="AQ530" s="40"/>
      <c r="AR530" s="40"/>
      <c r="AS530" s="40"/>
      <c r="AT530" s="40"/>
      <c r="AU530" s="40"/>
      <c r="AV530" s="40"/>
      <c r="AW530" s="40"/>
      <c r="AX530" s="40"/>
      <c r="AY530" s="40"/>
      <c r="AZ530" s="40"/>
      <c r="BA530" s="40"/>
      <c r="BB530" s="40"/>
      <c r="BC530" s="40"/>
      <c r="BD530" s="40"/>
      <c r="BE530" s="40"/>
    </row>
    <row r="531" spans="1:57" ht="18.75" customHeight="1" x14ac:dyDescent="0.2">
      <c r="A531" s="71"/>
      <c r="B531" s="72"/>
      <c r="C531" s="73"/>
      <c r="D531" s="72"/>
      <c r="E531" s="72"/>
      <c r="F531" s="72"/>
      <c r="G531" s="72"/>
      <c r="H531" s="72"/>
      <c r="I531" s="72"/>
      <c r="J531" s="72"/>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40"/>
      <c r="AH531" s="40"/>
      <c r="AI531" s="40"/>
      <c r="AJ531" s="40"/>
      <c r="AK531" s="40"/>
      <c r="AL531" s="40"/>
      <c r="AM531" s="40"/>
      <c r="AN531" s="40"/>
      <c r="AO531" s="40"/>
      <c r="AP531" s="40"/>
      <c r="AQ531" s="40"/>
      <c r="AR531" s="40"/>
      <c r="AS531" s="40"/>
      <c r="AT531" s="40"/>
      <c r="AU531" s="40"/>
      <c r="AV531" s="40"/>
      <c r="AW531" s="40"/>
      <c r="AX531" s="40"/>
      <c r="AY531" s="40"/>
      <c r="AZ531" s="40"/>
      <c r="BA531" s="40"/>
      <c r="BB531" s="40"/>
      <c r="BC531" s="40"/>
      <c r="BD531" s="40"/>
      <c r="BE531" s="40"/>
    </row>
    <row r="532" spans="1:57" ht="18.75" customHeight="1" x14ac:dyDescent="0.2">
      <c r="A532" s="71"/>
      <c r="B532" s="72"/>
      <c r="C532" s="73"/>
      <c r="D532" s="72"/>
      <c r="E532" s="72"/>
      <c r="F532" s="72"/>
      <c r="G532" s="72"/>
      <c r="H532" s="72"/>
      <c r="I532" s="72"/>
      <c r="J532" s="72"/>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40"/>
      <c r="AH532" s="40"/>
      <c r="AI532" s="40"/>
      <c r="AJ532" s="40"/>
      <c r="AK532" s="40"/>
      <c r="AL532" s="40"/>
      <c r="AM532" s="40"/>
      <c r="AN532" s="40"/>
      <c r="AO532" s="40"/>
      <c r="AP532" s="40"/>
      <c r="AQ532" s="40"/>
      <c r="AR532" s="40"/>
      <c r="AS532" s="40"/>
      <c r="AT532" s="40"/>
      <c r="AU532" s="40"/>
      <c r="AV532" s="40"/>
      <c r="AW532" s="40"/>
      <c r="AX532" s="40"/>
      <c r="AY532" s="40"/>
      <c r="AZ532" s="40"/>
      <c r="BA532" s="40"/>
      <c r="BB532" s="40"/>
      <c r="BC532" s="40"/>
      <c r="BD532" s="40"/>
      <c r="BE532" s="40"/>
    </row>
    <row r="533" spans="1:57" ht="18.75" customHeight="1" x14ac:dyDescent="0.2">
      <c r="A533" s="71"/>
      <c r="B533" s="72"/>
      <c r="C533" s="73"/>
      <c r="D533" s="72"/>
      <c r="E533" s="72"/>
      <c r="F533" s="72"/>
      <c r="G533" s="72"/>
      <c r="H533" s="72"/>
      <c r="I533" s="72"/>
      <c r="J533" s="72"/>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40"/>
      <c r="AH533" s="40"/>
      <c r="AI533" s="40"/>
      <c r="AJ533" s="40"/>
      <c r="AK533" s="40"/>
      <c r="AL533" s="40"/>
      <c r="AM533" s="40"/>
      <c r="AN533" s="40"/>
      <c r="AO533" s="40"/>
      <c r="AP533" s="40"/>
      <c r="AQ533" s="40"/>
      <c r="AR533" s="40"/>
      <c r="AS533" s="40"/>
      <c r="AT533" s="40"/>
      <c r="AU533" s="40"/>
      <c r="AV533" s="40"/>
      <c r="AW533" s="40"/>
      <c r="AX533" s="40"/>
      <c r="AY533" s="40"/>
      <c r="AZ533" s="40"/>
      <c r="BA533" s="40"/>
      <c r="BB533" s="40"/>
      <c r="BC533" s="40"/>
      <c r="BD533" s="40"/>
      <c r="BE533" s="40"/>
    </row>
    <row r="534" spans="1:57" ht="18.75" customHeight="1" x14ac:dyDescent="0.2">
      <c r="A534" s="71"/>
      <c r="B534" s="72"/>
      <c r="C534" s="73"/>
      <c r="D534" s="72"/>
      <c r="E534" s="72"/>
      <c r="F534" s="72"/>
      <c r="G534" s="72"/>
      <c r="H534" s="72"/>
      <c r="I534" s="72"/>
      <c r="J534" s="72"/>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40"/>
      <c r="AH534" s="40"/>
      <c r="AI534" s="40"/>
      <c r="AJ534" s="40"/>
      <c r="AK534" s="40"/>
      <c r="AL534" s="40"/>
      <c r="AM534" s="40"/>
      <c r="AN534" s="40"/>
      <c r="AO534" s="40"/>
      <c r="AP534" s="40"/>
      <c r="AQ534" s="40"/>
      <c r="AR534" s="40"/>
      <c r="AS534" s="40"/>
      <c r="AT534" s="40"/>
      <c r="AU534" s="40"/>
      <c r="AV534" s="40"/>
      <c r="AW534" s="40"/>
      <c r="AX534" s="40"/>
      <c r="AY534" s="40"/>
      <c r="AZ534" s="40"/>
      <c r="BA534" s="40"/>
      <c r="BB534" s="40"/>
      <c r="BC534" s="40"/>
      <c r="BD534" s="40"/>
      <c r="BE534" s="40"/>
    </row>
    <row r="535" spans="1:57" ht="18.75" customHeight="1" x14ac:dyDescent="0.2">
      <c r="A535" s="71"/>
      <c r="B535" s="72"/>
      <c r="C535" s="73"/>
      <c r="D535" s="72"/>
      <c r="E535" s="72"/>
      <c r="F535" s="72"/>
      <c r="G535" s="72"/>
      <c r="H535" s="72"/>
      <c r="I535" s="72"/>
      <c r="J535" s="72"/>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40"/>
      <c r="AH535" s="40"/>
      <c r="AI535" s="40"/>
      <c r="AJ535" s="40"/>
      <c r="AK535" s="40"/>
      <c r="AL535" s="40"/>
      <c r="AM535" s="40"/>
      <c r="AN535" s="40"/>
      <c r="AO535" s="40"/>
      <c r="AP535" s="40"/>
      <c r="AQ535" s="40"/>
      <c r="AR535" s="40"/>
      <c r="AS535" s="40"/>
      <c r="AT535" s="40"/>
      <c r="AU535" s="40"/>
      <c r="AV535" s="40"/>
      <c r="AW535" s="40"/>
      <c r="AX535" s="40"/>
      <c r="AY535" s="40"/>
      <c r="AZ535" s="40"/>
      <c r="BA535" s="40"/>
      <c r="BB535" s="40"/>
      <c r="BC535" s="40"/>
      <c r="BD535" s="40"/>
      <c r="BE535" s="40"/>
    </row>
    <row r="536" spans="1:57" ht="18.75" customHeight="1" x14ac:dyDescent="0.2">
      <c r="A536" s="71"/>
      <c r="B536" s="72"/>
      <c r="C536" s="73"/>
      <c r="D536" s="72"/>
      <c r="E536" s="72"/>
      <c r="F536" s="72"/>
      <c r="G536" s="72"/>
      <c r="H536" s="72"/>
      <c r="I536" s="72"/>
      <c r="J536" s="72"/>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40"/>
      <c r="AH536" s="40"/>
      <c r="AI536" s="40"/>
      <c r="AJ536" s="40"/>
      <c r="AK536" s="40"/>
      <c r="AL536" s="40"/>
      <c r="AM536" s="40"/>
      <c r="AN536" s="40"/>
      <c r="AO536" s="40"/>
      <c r="AP536" s="40"/>
      <c r="AQ536" s="40"/>
      <c r="AR536" s="40"/>
      <c r="AS536" s="40"/>
      <c r="AT536" s="40"/>
      <c r="AU536" s="40"/>
      <c r="AV536" s="40"/>
      <c r="AW536" s="40"/>
      <c r="AX536" s="40"/>
      <c r="AY536" s="40"/>
      <c r="AZ536" s="40"/>
      <c r="BA536" s="40"/>
      <c r="BB536" s="40"/>
      <c r="BC536" s="40"/>
      <c r="BD536" s="40"/>
      <c r="BE536" s="40"/>
    </row>
    <row r="537" spans="1:57" ht="18.75" customHeight="1" x14ac:dyDescent="0.2">
      <c r="A537" s="71"/>
      <c r="B537" s="72"/>
      <c r="C537" s="73"/>
      <c r="D537" s="72"/>
      <c r="E537" s="72"/>
      <c r="F537" s="72"/>
      <c r="G537" s="72"/>
      <c r="H537" s="72"/>
      <c r="I537" s="72"/>
      <c r="J537" s="72"/>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40"/>
      <c r="AH537" s="40"/>
      <c r="AI537" s="40"/>
      <c r="AJ537" s="40"/>
      <c r="AK537" s="40"/>
      <c r="AL537" s="40"/>
      <c r="AM537" s="40"/>
      <c r="AN537" s="40"/>
      <c r="AO537" s="40"/>
      <c r="AP537" s="40"/>
      <c r="AQ537" s="40"/>
      <c r="AR537" s="40"/>
      <c r="AS537" s="40"/>
      <c r="AT537" s="40"/>
      <c r="AU537" s="40"/>
      <c r="AV537" s="40"/>
      <c r="AW537" s="40"/>
      <c r="AX537" s="40"/>
      <c r="AY537" s="40"/>
      <c r="AZ537" s="40"/>
      <c r="BA537" s="40"/>
      <c r="BB537" s="40"/>
      <c r="BC537" s="40"/>
      <c r="BD537" s="40"/>
      <c r="BE537" s="40"/>
    </row>
    <row r="538" spans="1:57" ht="18.75" customHeight="1" x14ac:dyDescent="0.2">
      <c r="A538" s="71"/>
      <c r="B538" s="72"/>
      <c r="C538" s="73"/>
      <c r="D538" s="72"/>
      <c r="E538" s="72"/>
      <c r="F538" s="72"/>
      <c r="G538" s="72"/>
      <c r="H538" s="72"/>
      <c r="I538" s="72"/>
      <c r="J538" s="72"/>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40"/>
      <c r="AH538" s="40"/>
      <c r="AI538" s="40"/>
      <c r="AJ538" s="40"/>
      <c r="AK538" s="40"/>
      <c r="AL538" s="40"/>
      <c r="AM538" s="40"/>
      <c r="AN538" s="40"/>
      <c r="AO538" s="40"/>
      <c r="AP538" s="40"/>
      <c r="AQ538" s="40"/>
      <c r="AR538" s="40"/>
      <c r="AS538" s="40"/>
      <c r="AT538" s="40"/>
      <c r="AU538" s="40"/>
      <c r="AV538" s="40"/>
      <c r="AW538" s="40"/>
      <c r="AX538" s="40"/>
      <c r="AY538" s="40"/>
      <c r="AZ538" s="40"/>
      <c r="BA538" s="40"/>
      <c r="BB538" s="40"/>
      <c r="BC538" s="40"/>
      <c r="BD538" s="40"/>
      <c r="BE538" s="40"/>
    </row>
    <row r="539" spans="1:57" ht="18.75" customHeight="1" x14ac:dyDescent="0.2">
      <c r="A539" s="71"/>
      <c r="B539" s="72"/>
      <c r="C539" s="73"/>
      <c r="D539" s="72"/>
      <c r="E539" s="72"/>
      <c r="F539" s="72"/>
      <c r="G539" s="72"/>
      <c r="H539" s="72"/>
      <c r="I539" s="72"/>
      <c r="J539" s="72"/>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40"/>
      <c r="AH539" s="40"/>
      <c r="AI539" s="40"/>
      <c r="AJ539" s="40"/>
      <c r="AK539" s="40"/>
      <c r="AL539" s="40"/>
      <c r="AM539" s="40"/>
      <c r="AN539" s="40"/>
      <c r="AO539" s="40"/>
      <c r="AP539" s="40"/>
      <c r="AQ539" s="40"/>
      <c r="AR539" s="40"/>
      <c r="AS539" s="40"/>
      <c r="AT539" s="40"/>
      <c r="AU539" s="40"/>
      <c r="AV539" s="40"/>
      <c r="AW539" s="40"/>
      <c r="AX539" s="40"/>
      <c r="AY539" s="40"/>
      <c r="AZ539" s="40"/>
      <c r="BA539" s="40"/>
      <c r="BB539" s="40"/>
      <c r="BC539" s="40"/>
      <c r="BD539" s="40"/>
      <c r="BE539" s="40"/>
    </row>
    <row r="540" spans="1:57" ht="18.75" customHeight="1" x14ac:dyDescent="0.2">
      <c r="A540" s="71"/>
      <c r="B540" s="72"/>
      <c r="C540" s="73"/>
      <c r="D540" s="72"/>
      <c r="E540" s="72"/>
      <c r="F540" s="72"/>
      <c r="G540" s="72"/>
      <c r="H540" s="72"/>
      <c r="I540" s="72"/>
      <c r="J540" s="72"/>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40"/>
      <c r="AH540" s="40"/>
      <c r="AI540" s="40"/>
      <c r="AJ540" s="40"/>
      <c r="AK540" s="40"/>
      <c r="AL540" s="40"/>
      <c r="AM540" s="40"/>
      <c r="AN540" s="40"/>
      <c r="AO540" s="40"/>
      <c r="AP540" s="40"/>
      <c r="AQ540" s="40"/>
      <c r="AR540" s="40"/>
      <c r="AS540" s="40"/>
      <c r="AT540" s="40"/>
      <c r="AU540" s="40"/>
      <c r="AV540" s="40"/>
      <c r="AW540" s="40"/>
      <c r="AX540" s="40"/>
      <c r="AY540" s="40"/>
      <c r="AZ540" s="40"/>
      <c r="BA540" s="40"/>
      <c r="BB540" s="40"/>
      <c r="BC540" s="40"/>
      <c r="BD540" s="40"/>
      <c r="BE540" s="40"/>
    </row>
    <row r="541" spans="1:57" ht="18.75" customHeight="1" x14ac:dyDescent="0.2">
      <c r="A541" s="71"/>
      <c r="B541" s="72"/>
      <c r="C541" s="73"/>
      <c r="D541" s="72"/>
      <c r="E541" s="72"/>
      <c r="F541" s="72"/>
      <c r="G541" s="72"/>
      <c r="H541" s="72"/>
      <c r="I541" s="72"/>
      <c r="J541" s="72"/>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row>
    <row r="542" spans="1:57" ht="18.75" customHeight="1" x14ac:dyDescent="0.2">
      <c r="A542" s="71"/>
      <c r="B542" s="72"/>
      <c r="C542" s="73"/>
      <c r="D542" s="72"/>
      <c r="E542" s="72"/>
      <c r="F542" s="72"/>
      <c r="G542" s="72"/>
      <c r="H542" s="72"/>
      <c r="I542" s="72"/>
      <c r="J542" s="72"/>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40"/>
      <c r="AH542" s="40"/>
      <c r="AI542" s="40"/>
      <c r="AJ542" s="40"/>
      <c r="AK542" s="40"/>
      <c r="AL542" s="40"/>
      <c r="AM542" s="40"/>
      <c r="AN542" s="40"/>
      <c r="AO542" s="40"/>
      <c r="AP542" s="40"/>
      <c r="AQ542" s="40"/>
      <c r="AR542" s="40"/>
      <c r="AS542" s="40"/>
      <c r="AT542" s="40"/>
      <c r="AU542" s="40"/>
      <c r="AV542" s="40"/>
      <c r="AW542" s="40"/>
      <c r="AX542" s="40"/>
      <c r="AY542" s="40"/>
      <c r="AZ542" s="40"/>
      <c r="BA542" s="40"/>
      <c r="BB542" s="40"/>
      <c r="BC542" s="40"/>
      <c r="BD542" s="40"/>
      <c r="BE542" s="40"/>
    </row>
    <row r="543" spans="1:57" ht="18.75" customHeight="1" x14ac:dyDescent="0.2">
      <c r="A543" s="71"/>
      <c r="B543" s="72"/>
      <c r="C543" s="73"/>
      <c r="D543" s="72"/>
      <c r="E543" s="72"/>
      <c r="F543" s="72"/>
      <c r="G543" s="72"/>
      <c r="H543" s="72"/>
      <c r="I543" s="72"/>
      <c r="J543" s="72"/>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40"/>
      <c r="AH543" s="40"/>
      <c r="AI543" s="40"/>
      <c r="AJ543" s="40"/>
      <c r="AK543" s="40"/>
      <c r="AL543" s="40"/>
      <c r="AM543" s="40"/>
      <c r="AN543" s="40"/>
      <c r="AO543" s="40"/>
      <c r="AP543" s="40"/>
      <c r="AQ543" s="40"/>
      <c r="AR543" s="40"/>
      <c r="AS543" s="40"/>
      <c r="AT543" s="40"/>
      <c r="AU543" s="40"/>
      <c r="AV543" s="40"/>
      <c r="AW543" s="40"/>
      <c r="AX543" s="40"/>
      <c r="AY543" s="40"/>
      <c r="AZ543" s="40"/>
      <c r="BA543" s="40"/>
      <c r="BB543" s="40"/>
      <c r="BC543" s="40"/>
      <c r="BD543" s="40"/>
      <c r="BE543" s="40"/>
    </row>
    <row r="544" spans="1:57" ht="18.75" customHeight="1" x14ac:dyDescent="0.2">
      <c r="A544" s="71"/>
      <c r="B544" s="72"/>
      <c r="C544" s="73"/>
      <c r="D544" s="72"/>
      <c r="E544" s="72"/>
      <c r="F544" s="72"/>
      <c r="G544" s="72"/>
      <c r="H544" s="72"/>
      <c r="I544" s="72"/>
      <c r="J544" s="72"/>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40"/>
      <c r="AH544" s="40"/>
      <c r="AI544" s="40"/>
      <c r="AJ544" s="40"/>
      <c r="AK544" s="40"/>
      <c r="AL544" s="40"/>
      <c r="AM544" s="40"/>
      <c r="AN544" s="40"/>
      <c r="AO544" s="40"/>
      <c r="AP544" s="40"/>
      <c r="AQ544" s="40"/>
      <c r="AR544" s="40"/>
      <c r="AS544" s="40"/>
      <c r="AT544" s="40"/>
      <c r="AU544" s="40"/>
      <c r="AV544" s="40"/>
      <c r="AW544" s="40"/>
      <c r="AX544" s="40"/>
      <c r="AY544" s="40"/>
      <c r="AZ544" s="40"/>
      <c r="BA544" s="40"/>
      <c r="BB544" s="40"/>
      <c r="BC544" s="40"/>
      <c r="BD544" s="40"/>
      <c r="BE544" s="40"/>
    </row>
    <row r="545" spans="1:57" ht="18.75" customHeight="1" x14ac:dyDescent="0.2">
      <c r="A545" s="71"/>
      <c r="B545" s="72"/>
      <c r="C545" s="73"/>
      <c r="D545" s="72"/>
      <c r="E545" s="72"/>
      <c r="F545" s="72"/>
      <c r="G545" s="72"/>
      <c r="H545" s="72"/>
      <c r="I545" s="72"/>
      <c r="J545" s="72"/>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40"/>
      <c r="AH545" s="40"/>
      <c r="AI545" s="40"/>
      <c r="AJ545" s="40"/>
      <c r="AK545" s="40"/>
      <c r="AL545" s="40"/>
      <c r="AM545" s="40"/>
      <c r="AN545" s="40"/>
      <c r="AO545" s="40"/>
      <c r="AP545" s="40"/>
      <c r="AQ545" s="40"/>
      <c r="AR545" s="40"/>
      <c r="AS545" s="40"/>
      <c r="AT545" s="40"/>
      <c r="AU545" s="40"/>
      <c r="AV545" s="40"/>
      <c r="AW545" s="40"/>
      <c r="AX545" s="40"/>
      <c r="AY545" s="40"/>
      <c r="AZ545" s="40"/>
      <c r="BA545" s="40"/>
      <c r="BB545" s="40"/>
      <c r="BC545" s="40"/>
      <c r="BD545" s="40"/>
      <c r="BE545" s="40"/>
    </row>
    <row r="546" spans="1:57" ht="18.75" customHeight="1" x14ac:dyDescent="0.2">
      <c r="A546" s="71"/>
      <c r="B546" s="72"/>
      <c r="C546" s="73"/>
      <c r="D546" s="72"/>
      <c r="E546" s="72"/>
      <c r="F546" s="72"/>
      <c r="G546" s="72"/>
      <c r="H546" s="72"/>
      <c r="I546" s="72"/>
      <c r="J546" s="72"/>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40"/>
      <c r="AH546" s="40"/>
      <c r="AI546" s="40"/>
      <c r="AJ546" s="40"/>
      <c r="AK546" s="40"/>
      <c r="AL546" s="40"/>
      <c r="AM546" s="40"/>
      <c r="AN546" s="40"/>
      <c r="AO546" s="40"/>
      <c r="AP546" s="40"/>
      <c r="AQ546" s="40"/>
      <c r="AR546" s="40"/>
      <c r="AS546" s="40"/>
      <c r="AT546" s="40"/>
      <c r="AU546" s="40"/>
      <c r="AV546" s="40"/>
      <c r="AW546" s="40"/>
      <c r="AX546" s="40"/>
      <c r="AY546" s="40"/>
      <c r="AZ546" s="40"/>
      <c r="BA546" s="40"/>
      <c r="BB546" s="40"/>
      <c r="BC546" s="40"/>
      <c r="BD546" s="40"/>
      <c r="BE546" s="40"/>
    </row>
    <row r="547" spans="1:57" ht="18.75" customHeight="1" x14ac:dyDescent="0.2">
      <c r="A547" s="71"/>
      <c r="B547" s="72"/>
      <c r="C547" s="73"/>
      <c r="D547" s="72"/>
      <c r="E547" s="72"/>
      <c r="F547" s="72"/>
      <c r="G547" s="72"/>
      <c r="H547" s="72"/>
      <c r="I547" s="72"/>
      <c r="J547" s="72"/>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40"/>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40"/>
      <c r="BE547" s="40"/>
    </row>
    <row r="548" spans="1:57" ht="18.75" customHeight="1" x14ac:dyDescent="0.2">
      <c r="A548" s="71"/>
      <c r="B548" s="72"/>
      <c r="C548" s="73"/>
      <c r="D548" s="72"/>
      <c r="E548" s="72"/>
      <c r="F548" s="72"/>
      <c r="G548" s="72"/>
      <c r="H548" s="72"/>
      <c r="I548" s="72"/>
      <c r="J548" s="72"/>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40"/>
      <c r="AH548" s="40"/>
      <c r="AI548" s="40"/>
      <c r="AJ548" s="40"/>
      <c r="AK548" s="40"/>
      <c r="AL548" s="40"/>
      <c r="AM548" s="40"/>
      <c r="AN548" s="40"/>
      <c r="AO548" s="40"/>
      <c r="AP548" s="40"/>
      <c r="AQ548" s="40"/>
      <c r="AR548" s="40"/>
      <c r="AS548" s="40"/>
      <c r="AT548" s="40"/>
      <c r="AU548" s="40"/>
      <c r="AV548" s="40"/>
      <c r="AW548" s="40"/>
      <c r="AX548" s="40"/>
      <c r="AY548" s="40"/>
      <c r="AZ548" s="40"/>
      <c r="BA548" s="40"/>
      <c r="BB548" s="40"/>
      <c r="BC548" s="40"/>
      <c r="BD548" s="40"/>
      <c r="BE548" s="40"/>
    </row>
    <row r="549" spans="1:57" ht="18.75" customHeight="1" x14ac:dyDescent="0.2">
      <c r="A549" s="71"/>
      <c r="B549" s="72"/>
      <c r="C549" s="73"/>
      <c r="D549" s="72"/>
      <c r="E549" s="72"/>
      <c r="F549" s="72"/>
      <c r="G549" s="72"/>
      <c r="H549" s="72"/>
      <c r="I549" s="72"/>
      <c r="J549" s="72"/>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40"/>
      <c r="BE549" s="40"/>
    </row>
    <row r="550" spans="1:57" ht="18.75" customHeight="1" x14ac:dyDescent="0.2">
      <c r="A550" s="71"/>
      <c r="B550" s="72"/>
      <c r="C550" s="73"/>
      <c r="D550" s="72"/>
      <c r="E550" s="72"/>
      <c r="F550" s="72"/>
      <c r="G550" s="72"/>
      <c r="H550" s="72"/>
      <c r="I550" s="72"/>
      <c r="J550" s="72"/>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40"/>
      <c r="BE550" s="40"/>
    </row>
    <row r="551" spans="1:57" ht="18.75" customHeight="1" x14ac:dyDescent="0.2">
      <c r="A551" s="71"/>
      <c r="B551" s="72"/>
      <c r="C551" s="73"/>
      <c r="D551" s="72"/>
      <c r="E551" s="72"/>
      <c r="F551" s="72"/>
      <c r="G551" s="72"/>
      <c r="H551" s="72"/>
      <c r="I551" s="72"/>
      <c r="J551" s="72"/>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40"/>
      <c r="AH551" s="40"/>
      <c r="AI551" s="40"/>
      <c r="AJ551" s="40"/>
      <c r="AK551" s="40"/>
      <c r="AL551" s="40"/>
      <c r="AM551" s="40"/>
      <c r="AN551" s="40"/>
      <c r="AO551" s="40"/>
      <c r="AP551" s="40"/>
      <c r="AQ551" s="40"/>
      <c r="AR551" s="40"/>
      <c r="AS551" s="40"/>
      <c r="AT551" s="40"/>
      <c r="AU551" s="40"/>
      <c r="AV551" s="40"/>
      <c r="AW551" s="40"/>
      <c r="AX551" s="40"/>
      <c r="AY551" s="40"/>
      <c r="AZ551" s="40"/>
      <c r="BA551" s="40"/>
      <c r="BB551" s="40"/>
      <c r="BC551" s="40"/>
      <c r="BD551" s="40"/>
      <c r="BE551" s="40"/>
    </row>
    <row r="552" spans="1:57" ht="18.75" customHeight="1" x14ac:dyDescent="0.2">
      <c r="A552" s="71"/>
      <c r="B552" s="72"/>
      <c r="C552" s="73"/>
      <c r="D552" s="72"/>
      <c r="E552" s="72"/>
      <c r="F552" s="72"/>
      <c r="G552" s="72"/>
      <c r="H552" s="72"/>
      <c r="I552" s="72"/>
      <c r="J552" s="72"/>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40"/>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40"/>
      <c r="BE552" s="40"/>
    </row>
    <row r="553" spans="1:57" ht="18.75" customHeight="1" x14ac:dyDescent="0.2">
      <c r="A553" s="71"/>
      <c r="B553" s="72"/>
      <c r="C553" s="73"/>
      <c r="D553" s="72"/>
      <c r="E553" s="72"/>
      <c r="F553" s="72"/>
      <c r="G553" s="72"/>
      <c r="H553" s="72"/>
      <c r="I553" s="72"/>
      <c r="J553" s="72"/>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40"/>
      <c r="AH553" s="40"/>
      <c r="AI553" s="40"/>
      <c r="AJ553" s="40"/>
      <c r="AK553" s="40"/>
      <c r="AL553" s="40"/>
      <c r="AM553" s="40"/>
      <c r="AN553" s="40"/>
      <c r="AO553" s="40"/>
      <c r="AP553" s="40"/>
      <c r="AQ553" s="40"/>
      <c r="AR553" s="40"/>
      <c r="AS553" s="40"/>
      <c r="AT553" s="40"/>
      <c r="AU553" s="40"/>
      <c r="AV553" s="40"/>
      <c r="AW553" s="40"/>
      <c r="AX553" s="40"/>
      <c r="AY553" s="40"/>
      <c r="AZ553" s="40"/>
      <c r="BA553" s="40"/>
      <c r="BB553" s="40"/>
      <c r="BC553" s="40"/>
      <c r="BD553" s="40"/>
      <c r="BE553" s="40"/>
    </row>
    <row r="554" spans="1:57" ht="18.75" customHeight="1" x14ac:dyDescent="0.2">
      <c r="A554" s="71"/>
      <c r="B554" s="72"/>
      <c r="C554" s="73"/>
      <c r="D554" s="72"/>
      <c r="E554" s="72"/>
      <c r="F554" s="72"/>
      <c r="G554" s="72"/>
      <c r="H554" s="72"/>
      <c r="I554" s="72"/>
      <c r="J554" s="72"/>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row>
    <row r="555" spans="1:57" ht="18.75" customHeight="1" x14ac:dyDescent="0.2">
      <c r="A555" s="71"/>
      <c r="B555" s="72"/>
      <c r="C555" s="73"/>
      <c r="D555" s="72"/>
      <c r="E555" s="72"/>
      <c r="F555" s="72"/>
      <c r="G555" s="72"/>
      <c r="H555" s="72"/>
      <c r="I555" s="72"/>
      <c r="J555" s="72"/>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row>
    <row r="556" spans="1:57" ht="18.75" customHeight="1" x14ac:dyDescent="0.2">
      <c r="A556" s="71"/>
      <c r="B556" s="72"/>
      <c r="C556" s="73"/>
      <c r="D556" s="72"/>
      <c r="E556" s="72"/>
      <c r="F556" s="72"/>
      <c r="G556" s="72"/>
      <c r="H556" s="72"/>
      <c r="I556" s="72"/>
      <c r="J556" s="72"/>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row>
    <row r="557" spans="1:57" ht="18.75" customHeight="1" x14ac:dyDescent="0.2">
      <c r="A557" s="71"/>
      <c r="B557" s="72"/>
      <c r="C557" s="73"/>
      <c r="D557" s="72"/>
      <c r="E557" s="72"/>
      <c r="F557" s="72"/>
      <c r="G557" s="72"/>
      <c r="H557" s="72"/>
      <c r="I557" s="72"/>
      <c r="J557" s="72"/>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row>
    <row r="558" spans="1:57" ht="18.75" customHeight="1" x14ac:dyDescent="0.2">
      <c r="A558" s="71"/>
      <c r="B558" s="72"/>
      <c r="C558" s="73"/>
      <c r="D558" s="72"/>
      <c r="E558" s="72"/>
      <c r="F558" s="72"/>
      <c r="G558" s="72"/>
      <c r="H558" s="72"/>
      <c r="I558" s="72"/>
      <c r="J558" s="72"/>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row>
    <row r="559" spans="1:57" ht="18.75" customHeight="1" x14ac:dyDescent="0.2">
      <c r="A559" s="71"/>
      <c r="B559" s="72"/>
      <c r="C559" s="73"/>
      <c r="D559" s="72"/>
      <c r="E559" s="72"/>
      <c r="F559" s="72"/>
      <c r="G559" s="72"/>
      <c r="H559" s="72"/>
      <c r="I559" s="72"/>
      <c r="J559" s="72"/>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row>
    <row r="560" spans="1:57" ht="18.75" customHeight="1" x14ac:dyDescent="0.2">
      <c r="A560" s="71"/>
      <c r="B560" s="72"/>
      <c r="C560" s="73"/>
      <c r="D560" s="72"/>
      <c r="E560" s="72"/>
      <c r="F560" s="72"/>
      <c r="G560" s="72"/>
      <c r="H560" s="72"/>
      <c r="I560" s="72"/>
      <c r="J560" s="72"/>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row>
    <row r="561" spans="1:57" ht="18.75" customHeight="1" x14ac:dyDescent="0.2">
      <c r="A561" s="71"/>
      <c r="B561" s="72"/>
      <c r="C561" s="73"/>
      <c r="D561" s="72"/>
      <c r="E561" s="72"/>
      <c r="F561" s="72"/>
      <c r="G561" s="72"/>
      <c r="H561" s="72"/>
      <c r="I561" s="72"/>
      <c r="J561" s="72"/>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row>
    <row r="562" spans="1:57" ht="18.75" customHeight="1" x14ac:dyDescent="0.2">
      <c r="A562" s="71"/>
      <c r="B562" s="72"/>
      <c r="C562" s="73"/>
      <c r="D562" s="72"/>
      <c r="E562" s="72"/>
      <c r="F562" s="72"/>
      <c r="G562" s="72"/>
      <c r="H562" s="72"/>
      <c r="I562" s="72"/>
      <c r="J562" s="72"/>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row>
    <row r="563" spans="1:57" ht="18.75" customHeight="1" x14ac:dyDescent="0.2">
      <c r="A563" s="71"/>
      <c r="B563" s="72"/>
      <c r="C563" s="73"/>
      <c r="D563" s="72"/>
      <c r="E563" s="72"/>
      <c r="F563" s="72"/>
      <c r="G563" s="72"/>
      <c r="H563" s="72"/>
      <c r="I563" s="72"/>
      <c r="J563" s="72"/>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row>
    <row r="564" spans="1:57" ht="18.75" customHeight="1" x14ac:dyDescent="0.2">
      <c r="A564" s="71"/>
      <c r="B564" s="72"/>
      <c r="C564" s="73"/>
      <c r="D564" s="72"/>
      <c r="E564" s="72"/>
      <c r="F564" s="72"/>
      <c r="G564" s="72"/>
      <c r="H564" s="72"/>
      <c r="I564" s="72"/>
      <c r="J564" s="72"/>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row>
    <row r="565" spans="1:57" ht="18.75" customHeight="1" x14ac:dyDescent="0.2">
      <c r="A565" s="71"/>
      <c r="B565" s="72"/>
      <c r="C565" s="73"/>
      <c r="D565" s="72"/>
      <c r="E565" s="72"/>
      <c r="F565" s="72"/>
      <c r="G565" s="72"/>
      <c r="H565" s="72"/>
      <c r="I565" s="72"/>
      <c r="J565" s="72"/>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row>
    <row r="566" spans="1:57" ht="18.75" customHeight="1" x14ac:dyDescent="0.2">
      <c r="A566" s="71"/>
      <c r="B566" s="72"/>
      <c r="C566" s="73"/>
      <c r="D566" s="72"/>
      <c r="E566" s="72"/>
      <c r="F566" s="72"/>
      <c r="G566" s="72"/>
      <c r="H566" s="72"/>
      <c r="I566" s="72"/>
      <c r="J566" s="72"/>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row>
    <row r="567" spans="1:57" ht="18.75" customHeight="1" x14ac:dyDescent="0.2">
      <c r="A567" s="71"/>
      <c r="B567" s="72"/>
      <c r="C567" s="73"/>
      <c r="D567" s="72"/>
      <c r="E567" s="72"/>
      <c r="F567" s="72"/>
      <c r="G567" s="72"/>
      <c r="H567" s="72"/>
      <c r="I567" s="72"/>
      <c r="J567" s="72"/>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row>
    <row r="568" spans="1:57" ht="18.75" customHeight="1" x14ac:dyDescent="0.2">
      <c r="A568" s="71"/>
      <c r="B568" s="72"/>
      <c r="C568" s="73"/>
      <c r="D568" s="72"/>
      <c r="E568" s="72"/>
      <c r="F568" s="72"/>
      <c r="G568" s="72"/>
      <c r="H568" s="72"/>
      <c r="I568" s="72"/>
      <c r="J568" s="72"/>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row>
    <row r="569" spans="1:57" ht="18.75" customHeight="1" x14ac:dyDescent="0.2">
      <c r="A569" s="71"/>
      <c r="B569" s="72"/>
      <c r="C569" s="73"/>
      <c r="D569" s="72"/>
      <c r="E569" s="72"/>
      <c r="F569" s="72"/>
      <c r="G569" s="72"/>
      <c r="H569" s="72"/>
      <c r="I569" s="72"/>
      <c r="J569" s="72"/>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row>
    <row r="570" spans="1:57" ht="18.75" customHeight="1" x14ac:dyDescent="0.2">
      <c r="A570" s="71"/>
      <c r="B570" s="72"/>
      <c r="C570" s="73"/>
      <c r="D570" s="72"/>
      <c r="E570" s="72"/>
      <c r="F570" s="72"/>
      <c r="G570" s="72"/>
      <c r="H570" s="72"/>
      <c r="I570" s="72"/>
      <c r="J570" s="72"/>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40"/>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40"/>
      <c r="BE570" s="40"/>
    </row>
    <row r="571" spans="1:57" ht="18.75" customHeight="1" x14ac:dyDescent="0.2">
      <c r="A571" s="71"/>
      <c r="B571" s="72"/>
      <c r="C571" s="73"/>
      <c r="D571" s="72"/>
      <c r="E571" s="72"/>
      <c r="F571" s="72"/>
      <c r="G571" s="72"/>
      <c r="H571" s="72"/>
      <c r="I571" s="72"/>
      <c r="J571" s="72"/>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40"/>
      <c r="AH571" s="40"/>
      <c r="AI571" s="40"/>
      <c r="AJ571" s="40"/>
      <c r="AK571" s="40"/>
      <c r="AL571" s="40"/>
      <c r="AM571" s="40"/>
      <c r="AN571" s="40"/>
      <c r="AO571" s="40"/>
      <c r="AP571" s="40"/>
      <c r="AQ571" s="40"/>
      <c r="AR571" s="40"/>
      <c r="AS571" s="40"/>
      <c r="AT571" s="40"/>
      <c r="AU571" s="40"/>
      <c r="AV571" s="40"/>
      <c r="AW571" s="40"/>
      <c r="AX571" s="40"/>
      <c r="AY571" s="40"/>
      <c r="AZ571" s="40"/>
      <c r="BA571" s="40"/>
      <c r="BB571" s="40"/>
      <c r="BC571" s="40"/>
      <c r="BD571" s="40"/>
      <c r="BE571" s="40"/>
    </row>
    <row r="572" spans="1:57" ht="18.75" customHeight="1" x14ac:dyDescent="0.2">
      <c r="A572" s="71"/>
      <c r="B572" s="72"/>
      <c r="C572" s="73"/>
      <c r="D572" s="72"/>
      <c r="E572" s="72"/>
      <c r="F572" s="72"/>
      <c r="G572" s="72"/>
      <c r="H572" s="72"/>
      <c r="I572" s="72"/>
      <c r="J572" s="72"/>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40"/>
      <c r="AH572" s="40"/>
      <c r="AI572" s="40"/>
      <c r="AJ572" s="40"/>
      <c r="AK572" s="40"/>
      <c r="AL572" s="40"/>
      <c r="AM572" s="40"/>
      <c r="AN572" s="40"/>
      <c r="AO572" s="40"/>
      <c r="AP572" s="40"/>
      <c r="AQ572" s="40"/>
      <c r="AR572" s="40"/>
      <c r="AS572" s="40"/>
      <c r="AT572" s="40"/>
      <c r="AU572" s="40"/>
      <c r="AV572" s="40"/>
      <c r="AW572" s="40"/>
      <c r="AX572" s="40"/>
      <c r="AY572" s="40"/>
      <c r="AZ572" s="40"/>
      <c r="BA572" s="40"/>
      <c r="BB572" s="40"/>
      <c r="BC572" s="40"/>
      <c r="BD572" s="40"/>
      <c r="BE572" s="40"/>
    </row>
    <row r="573" spans="1:57" ht="18.75" customHeight="1" x14ac:dyDescent="0.2">
      <c r="A573" s="71"/>
      <c r="B573" s="72"/>
      <c r="C573" s="73"/>
      <c r="D573" s="72"/>
      <c r="E573" s="72"/>
      <c r="F573" s="72"/>
      <c r="G573" s="72"/>
      <c r="H573" s="72"/>
      <c r="I573" s="72"/>
      <c r="J573" s="72"/>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row>
    <row r="574" spans="1:57" ht="18.75" customHeight="1" x14ac:dyDescent="0.2">
      <c r="A574" s="71"/>
      <c r="B574" s="72"/>
      <c r="C574" s="73"/>
      <c r="D574" s="72"/>
      <c r="E574" s="72"/>
      <c r="F574" s="72"/>
      <c r="G574" s="72"/>
      <c r="H574" s="72"/>
      <c r="I574" s="72"/>
      <c r="J574" s="72"/>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row>
    <row r="575" spans="1:57" ht="18.75" customHeight="1" x14ac:dyDescent="0.2">
      <c r="A575" s="71"/>
      <c r="B575" s="72"/>
      <c r="C575" s="73"/>
      <c r="D575" s="72"/>
      <c r="E575" s="72"/>
      <c r="F575" s="72"/>
      <c r="G575" s="72"/>
      <c r="H575" s="72"/>
      <c r="I575" s="72"/>
      <c r="J575" s="72"/>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row>
    <row r="576" spans="1:57" ht="18.75" customHeight="1" x14ac:dyDescent="0.2">
      <c r="A576" s="71"/>
      <c r="B576" s="72"/>
      <c r="C576" s="73"/>
      <c r="D576" s="72"/>
      <c r="E576" s="72"/>
      <c r="F576" s="72"/>
      <c r="G576" s="72"/>
      <c r="H576" s="72"/>
      <c r="I576" s="72"/>
      <c r="J576" s="72"/>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row>
    <row r="577" spans="1:57" ht="18.75" customHeight="1" x14ac:dyDescent="0.2">
      <c r="A577" s="71"/>
      <c r="B577" s="72"/>
      <c r="C577" s="73"/>
      <c r="D577" s="72"/>
      <c r="E577" s="72"/>
      <c r="F577" s="72"/>
      <c r="G577" s="72"/>
      <c r="H577" s="72"/>
      <c r="I577" s="72"/>
      <c r="J577" s="72"/>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row>
    <row r="578" spans="1:57" ht="18.75" customHeight="1" x14ac:dyDescent="0.2">
      <c r="A578" s="71"/>
      <c r="B578" s="72"/>
      <c r="C578" s="73"/>
      <c r="D578" s="72"/>
      <c r="E578" s="72"/>
      <c r="F578" s="72"/>
      <c r="G578" s="72"/>
      <c r="H578" s="72"/>
      <c r="I578" s="72"/>
      <c r="J578" s="72"/>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row>
    <row r="579" spans="1:57" ht="18.75" customHeight="1" x14ac:dyDescent="0.2">
      <c r="A579" s="71"/>
      <c r="B579" s="72"/>
      <c r="C579" s="73"/>
      <c r="D579" s="72"/>
      <c r="E579" s="72"/>
      <c r="F579" s="72"/>
      <c r="G579" s="72"/>
      <c r="H579" s="72"/>
      <c r="I579" s="72"/>
      <c r="J579" s="72"/>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row>
    <row r="580" spans="1:57" ht="18.75" customHeight="1" x14ac:dyDescent="0.2">
      <c r="A580" s="71"/>
      <c r="B580" s="72"/>
      <c r="C580" s="73"/>
      <c r="D580" s="72"/>
      <c r="E580" s="72"/>
      <c r="F580" s="72"/>
      <c r="G580" s="72"/>
      <c r="H580" s="72"/>
      <c r="I580" s="72"/>
      <c r="J580" s="72"/>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40"/>
      <c r="AH580" s="40"/>
      <c r="AI580" s="40"/>
      <c r="AJ580" s="40"/>
      <c r="AK580" s="40"/>
      <c r="AL580" s="40"/>
      <c r="AM580" s="40"/>
      <c r="AN580" s="40"/>
      <c r="AO580" s="40"/>
      <c r="AP580" s="40"/>
      <c r="AQ580" s="40"/>
      <c r="AR580" s="40"/>
      <c r="AS580" s="40"/>
      <c r="AT580" s="40"/>
      <c r="AU580" s="40"/>
      <c r="AV580" s="40"/>
      <c r="AW580" s="40"/>
      <c r="AX580" s="40"/>
      <c r="AY580" s="40"/>
      <c r="AZ580" s="40"/>
      <c r="BA580" s="40"/>
      <c r="BB580" s="40"/>
      <c r="BC580" s="40"/>
      <c r="BD580" s="40"/>
      <c r="BE580" s="40"/>
    </row>
    <row r="581" spans="1:57" ht="18.75" customHeight="1" x14ac:dyDescent="0.2">
      <c r="A581" s="71"/>
      <c r="B581" s="72"/>
      <c r="C581" s="73"/>
      <c r="D581" s="72"/>
      <c r="E581" s="72"/>
      <c r="F581" s="72"/>
      <c r="G581" s="72"/>
      <c r="H581" s="72"/>
      <c r="I581" s="72"/>
      <c r="J581" s="72"/>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40"/>
      <c r="AH581" s="40"/>
      <c r="AI581" s="40"/>
      <c r="AJ581" s="40"/>
      <c r="AK581" s="40"/>
      <c r="AL581" s="40"/>
      <c r="AM581" s="40"/>
      <c r="AN581" s="40"/>
      <c r="AO581" s="40"/>
      <c r="AP581" s="40"/>
      <c r="AQ581" s="40"/>
      <c r="AR581" s="40"/>
      <c r="AS581" s="40"/>
      <c r="AT581" s="40"/>
      <c r="AU581" s="40"/>
      <c r="AV581" s="40"/>
      <c r="AW581" s="40"/>
      <c r="AX581" s="40"/>
      <c r="AY581" s="40"/>
      <c r="AZ581" s="40"/>
      <c r="BA581" s="40"/>
      <c r="BB581" s="40"/>
      <c r="BC581" s="40"/>
      <c r="BD581" s="40"/>
      <c r="BE581" s="40"/>
    </row>
    <row r="582" spans="1:57" ht="18.75" customHeight="1" x14ac:dyDescent="0.2">
      <c r="A582" s="71"/>
      <c r="B582" s="72"/>
      <c r="C582" s="73"/>
      <c r="D582" s="72"/>
      <c r="E582" s="72"/>
      <c r="F582" s="72"/>
      <c r="G582" s="72"/>
      <c r="H582" s="72"/>
      <c r="I582" s="72"/>
      <c r="J582" s="72"/>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40"/>
      <c r="AH582" s="40"/>
      <c r="AI582" s="40"/>
      <c r="AJ582" s="40"/>
      <c r="AK582" s="40"/>
      <c r="AL582" s="40"/>
      <c r="AM582" s="40"/>
      <c r="AN582" s="40"/>
      <c r="AO582" s="40"/>
      <c r="AP582" s="40"/>
      <c r="AQ582" s="40"/>
      <c r="AR582" s="40"/>
      <c r="AS582" s="40"/>
      <c r="AT582" s="40"/>
      <c r="AU582" s="40"/>
      <c r="AV582" s="40"/>
      <c r="AW582" s="40"/>
      <c r="AX582" s="40"/>
      <c r="AY582" s="40"/>
      <c r="AZ582" s="40"/>
      <c r="BA582" s="40"/>
      <c r="BB582" s="40"/>
      <c r="BC582" s="40"/>
      <c r="BD582" s="40"/>
      <c r="BE582" s="40"/>
    </row>
    <row r="583" spans="1:57" ht="18.75" customHeight="1" x14ac:dyDescent="0.2">
      <c r="A583" s="71"/>
      <c r="B583" s="72"/>
      <c r="C583" s="73"/>
      <c r="D583" s="72"/>
      <c r="E583" s="72"/>
      <c r="F583" s="72"/>
      <c r="G583" s="72"/>
      <c r="H583" s="72"/>
      <c r="I583" s="72"/>
      <c r="J583" s="72"/>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40"/>
      <c r="AH583" s="40"/>
      <c r="AI583" s="40"/>
      <c r="AJ583" s="40"/>
      <c r="AK583" s="40"/>
      <c r="AL583" s="40"/>
      <c r="AM583" s="40"/>
      <c r="AN583" s="40"/>
      <c r="AO583" s="40"/>
      <c r="AP583" s="40"/>
      <c r="AQ583" s="40"/>
      <c r="AR583" s="40"/>
      <c r="AS583" s="40"/>
      <c r="AT583" s="40"/>
      <c r="AU583" s="40"/>
      <c r="AV583" s="40"/>
      <c r="AW583" s="40"/>
      <c r="AX583" s="40"/>
      <c r="AY583" s="40"/>
      <c r="AZ583" s="40"/>
      <c r="BA583" s="40"/>
      <c r="BB583" s="40"/>
      <c r="BC583" s="40"/>
      <c r="BD583" s="40"/>
      <c r="BE583" s="40"/>
    </row>
    <row r="584" spans="1:57" ht="18.75" customHeight="1" x14ac:dyDescent="0.2">
      <c r="A584" s="71"/>
      <c r="B584" s="72"/>
      <c r="C584" s="73"/>
      <c r="D584" s="72"/>
      <c r="E584" s="72"/>
      <c r="F584" s="72"/>
      <c r="G584" s="72"/>
      <c r="H584" s="72"/>
      <c r="I584" s="72"/>
      <c r="J584" s="72"/>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row>
    <row r="585" spans="1:57" ht="18.75" customHeight="1" x14ac:dyDescent="0.2">
      <c r="A585" s="71"/>
      <c r="B585" s="72"/>
      <c r="C585" s="73"/>
      <c r="D585" s="72"/>
      <c r="E585" s="72"/>
      <c r="F585" s="72"/>
      <c r="G585" s="72"/>
      <c r="H585" s="72"/>
      <c r="I585" s="72"/>
      <c r="J585" s="72"/>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40"/>
      <c r="AH585" s="40"/>
      <c r="AI585" s="40"/>
      <c r="AJ585" s="40"/>
      <c r="AK585" s="40"/>
      <c r="AL585" s="40"/>
      <c r="AM585" s="40"/>
      <c r="AN585" s="40"/>
      <c r="AO585" s="40"/>
      <c r="AP585" s="40"/>
      <c r="AQ585" s="40"/>
      <c r="AR585" s="40"/>
      <c r="AS585" s="40"/>
      <c r="AT585" s="40"/>
      <c r="AU585" s="40"/>
      <c r="AV585" s="40"/>
      <c r="AW585" s="40"/>
      <c r="AX585" s="40"/>
      <c r="AY585" s="40"/>
      <c r="AZ585" s="40"/>
      <c r="BA585" s="40"/>
      <c r="BB585" s="40"/>
      <c r="BC585" s="40"/>
      <c r="BD585" s="40"/>
      <c r="BE585" s="40"/>
    </row>
    <row r="586" spans="1:57" ht="18.75" customHeight="1" x14ac:dyDescent="0.2">
      <c r="A586" s="71"/>
      <c r="B586" s="72"/>
      <c r="C586" s="73"/>
      <c r="D586" s="72"/>
      <c r="E586" s="72"/>
      <c r="F586" s="72"/>
      <c r="G586" s="72"/>
      <c r="H586" s="72"/>
      <c r="I586" s="72"/>
      <c r="J586" s="72"/>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40"/>
      <c r="AH586" s="40"/>
      <c r="AI586" s="40"/>
      <c r="AJ586" s="40"/>
      <c r="AK586" s="40"/>
      <c r="AL586" s="40"/>
      <c r="AM586" s="40"/>
      <c r="AN586" s="40"/>
      <c r="AO586" s="40"/>
      <c r="AP586" s="40"/>
      <c r="AQ586" s="40"/>
      <c r="AR586" s="40"/>
      <c r="AS586" s="40"/>
      <c r="AT586" s="40"/>
      <c r="AU586" s="40"/>
      <c r="AV586" s="40"/>
      <c r="AW586" s="40"/>
      <c r="AX586" s="40"/>
      <c r="AY586" s="40"/>
      <c r="AZ586" s="40"/>
      <c r="BA586" s="40"/>
      <c r="BB586" s="40"/>
      <c r="BC586" s="40"/>
      <c r="BD586" s="40"/>
      <c r="BE586" s="40"/>
    </row>
    <row r="587" spans="1:57" ht="18.75" customHeight="1" x14ac:dyDescent="0.2">
      <c r="A587" s="71"/>
      <c r="B587" s="72"/>
      <c r="C587" s="73"/>
      <c r="D587" s="72"/>
      <c r="E587" s="72"/>
      <c r="F587" s="72"/>
      <c r="G587" s="72"/>
      <c r="H587" s="72"/>
      <c r="I587" s="72"/>
      <c r="J587" s="72"/>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40"/>
      <c r="AH587" s="40"/>
      <c r="AI587" s="40"/>
      <c r="AJ587" s="40"/>
      <c r="AK587" s="40"/>
      <c r="AL587" s="40"/>
      <c r="AM587" s="40"/>
      <c r="AN587" s="40"/>
      <c r="AO587" s="40"/>
      <c r="AP587" s="40"/>
      <c r="AQ587" s="40"/>
      <c r="AR587" s="40"/>
      <c r="AS587" s="40"/>
      <c r="AT587" s="40"/>
      <c r="AU587" s="40"/>
      <c r="AV587" s="40"/>
      <c r="AW587" s="40"/>
      <c r="AX587" s="40"/>
      <c r="AY587" s="40"/>
      <c r="AZ587" s="40"/>
      <c r="BA587" s="40"/>
      <c r="BB587" s="40"/>
      <c r="BC587" s="40"/>
      <c r="BD587" s="40"/>
      <c r="BE587" s="40"/>
    </row>
    <row r="588" spans="1:57" ht="18.75" customHeight="1" x14ac:dyDescent="0.2">
      <c r="A588" s="71"/>
      <c r="B588" s="72"/>
      <c r="C588" s="73"/>
      <c r="D588" s="72"/>
      <c r="E588" s="72"/>
      <c r="F588" s="72"/>
      <c r="G588" s="72"/>
      <c r="H588" s="72"/>
      <c r="I588" s="72"/>
      <c r="J588" s="72"/>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40"/>
      <c r="AH588" s="40"/>
      <c r="AI588" s="40"/>
      <c r="AJ588" s="40"/>
      <c r="AK588" s="40"/>
      <c r="AL588" s="40"/>
      <c r="AM588" s="40"/>
      <c r="AN588" s="40"/>
      <c r="AO588" s="40"/>
      <c r="AP588" s="40"/>
      <c r="AQ588" s="40"/>
      <c r="AR588" s="40"/>
      <c r="AS588" s="40"/>
      <c r="AT588" s="40"/>
      <c r="AU588" s="40"/>
      <c r="AV588" s="40"/>
      <c r="AW588" s="40"/>
      <c r="AX588" s="40"/>
      <c r="AY588" s="40"/>
      <c r="AZ588" s="40"/>
      <c r="BA588" s="40"/>
      <c r="BB588" s="40"/>
      <c r="BC588" s="40"/>
      <c r="BD588" s="40"/>
      <c r="BE588" s="40"/>
    </row>
    <row r="589" spans="1:57" ht="18.75" customHeight="1" x14ac:dyDescent="0.2">
      <c r="A589" s="71"/>
      <c r="B589" s="72"/>
      <c r="C589" s="73"/>
      <c r="D589" s="72"/>
      <c r="E589" s="72"/>
      <c r="F589" s="72"/>
      <c r="G589" s="72"/>
      <c r="H589" s="72"/>
      <c r="I589" s="72"/>
      <c r="J589" s="72"/>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40"/>
      <c r="AH589" s="40"/>
      <c r="AI589" s="40"/>
      <c r="AJ589" s="40"/>
      <c r="AK589" s="40"/>
      <c r="AL589" s="40"/>
      <c r="AM589" s="40"/>
      <c r="AN589" s="40"/>
      <c r="AO589" s="40"/>
      <c r="AP589" s="40"/>
      <c r="AQ589" s="40"/>
      <c r="AR589" s="40"/>
      <c r="AS589" s="40"/>
      <c r="AT589" s="40"/>
      <c r="AU589" s="40"/>
      <c r="AV589" s="40"/>
      <c r="AW589" s="40"/>
      <c r="AX589" s="40"/>
      <c r="AY589" s="40"/>
      <c r="AZ589" s="40"/>
      <c r="BA589" s="40"/>
      <c r="BB589" s="40"/>
      <c r="BC589" s="40"/>
      <c r="BD589" s="40"/>
      <c r="BE589" s="40"/>
    </row>
    <row r="590" spans="1:57" ht="18.75" customHeight="1" x14ac:dyDescent="0.2">
      <c r="A590" s="71"/>
      <c r="B590" s="72"/>
      <c r="C590" s="73"/>
      <c r="D590" s="72"/>
      <c r="E590" s="72"/>
      <c r="F590" s="72"/>
      <c r="G590" s="72"/>
      <c r="H590" s="72"/>
      <c r="I590" s="72"/>
      <c r="J590" s="72"/>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40"/>
      <c r="AH590" s="40"/>
      <c r="AI590" s="40"/>
      <c r="AJ590" s="40"/>
      <c r="AK590" s="40"/>
      <c r="AL590" s="40"/>
      <c r="AM590" s="40"/>
      <c r="AN590" s="40"/>
      <c r="AO590" s="40"/>
      <c r="AP590" s="40"/>
      <c r="AQ590" s="40"/>
      <c r="AR590" s="40"/>
      <c r="AS590" s="40"/>
      <c r="AT590" s="40"/>
      <c r="AU590" s="40"/>
      <c r="AV590" s="40"/>
      <c r="AW590" s="40"/>
      <c r="AX590" s="40"/>
      <c r="AY590" s="40"/>
      <c r="AZ590" s="40"/>
      <c r="BA590" s="40"/>
      <c r="BB590" s="40"/>
      <c r="BC590" s="40"/>
      <c r="BD590" s="40"/>
      <c r="BE590" s="40"/>
    </row>
    <row r="591" spans="1:57" ht="18.75" customHeight="1" x14ac:dyDescent="0.2">
      <c r="A591" s="71"/>
      <c r="B591" s="72"/>
      <c r="C591" s="73"/>
      <c r="D591" s="72"/>
      <c r="E591" s="72"/>
      <c r="F591" s="72"/>
      <c r="G591" s="72"/>
      <c r="H591" s="72"/>
      <c r="I591" s="72"/>
      <c r="J591" s="72"/>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40"/>
      <c r="AH591" s="40"/>
      <c r="AI591" s="40"/>
      <c r="AJ591" s="40"/>
      <c r="AK591" s="40"/>
      <c r="AL591" s="40"/>
      <c r="AM591" s="40"/>
      <c r="AN591" s="40"/>
      <c r="AO591" s="40"/>
      <c r="AP591" s="40"/>
      <c r="AQ591" s="40"/>
      <c r="AR591" s="40"/>
      <c r="AS591" s="40"/>
      <c r="AT591" s="40"/>
      <c r="AU591" s="40"/>
      <c r="AV591" s="40"/>
      <c r="AW591" s="40"/>
      <c r="AX591" s="40"/>
      <c r="AY591" s="40"/>
      <c r="AZ591" s="40"/>
      <c r="BA591" s="40"/>
      <c r="BB591" s="40"/>
      <c r="BC591" s="40"/>
      <c r="BD591" s="40"/>
      <c r="BE591" s="40"/>
    </row>
    <row r="592" spans="1:57" ht="18.75" customHeight="1" x14ac:dyDescent="0.2">
      <c r="A592" s="71"/>
      <c r="B592" s="72"/>
      <c r="C592" s="73"/>
      <c r="D592" s="72"/>
      <c r="E592" s="72"/>
      <c r="F592" s="72"/>
      <c r="G592" s="72"/>
      <c r="H592" s="72"/>
      <c r="I592" s="72"/>
      <c r="J592" s="72"/>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row>
    <row r="593" spans="1:57" ht="18.75" customHeight="1" x14ac:dyDescent="0.2">
      <c r="A593" s="71"/>
      <c r="B593" s="72"/>
      <c r="C593" s="73"/>
      <c r="D593" s="72"/>
      <c r="E593" s="72"/>
      <c r="F593" s="72"/>
      <c r="G593" s="72"/>
      <c r="H593" s="72"/>
      <c r="I593" s="72"/>
      <c r="J593" s="72"/>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40"/>
      <c r="BE593" s="40"/>
    </row>
    <row r="594" spans="1:57" ht="18.75" customHeight="1" x14ac:dyDescent="0.2">
      <c r="A594" s="71"/>
      <c r="B594" s="72"/>
      <c r="C594" s="73"/>
      <c r="D594" s="72"/>
      <c r="E594" s="72"/>
      <c r="F594" s="72"/>
      <c r="G594" s="72"/>
      <c r="H594" s="72"/>
      <c r="I594" s="72"/>
      <c r="J594" s="72"/>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40"/>
      <c r="BE594" s="40"/>
    </row>
    <row r="595" spans="1:57" ht="18.75" customHeight="1" x14ac:dyDescent="0.2">
      <c r="A595" s="71"/>
      <c r="B595" s="72"/>
      <c r="C595" s="73"/>
      <c r="D595" s="72"/>
      <c r="E595" s="72"/>
      <c r="F595" s="72"/>
      <c r="G595" s="72"/>
      <c r="H595" s="72"/>
      <c r="I595" s="72"/>
      <c r="J595" s="72"/>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40"/>
      <c r="BE595" s="40"/>
    </row>
    <row r="596" spans="1:57" ht="18.75" customHeight="1" x14ac:dyDescent="0.2">
      <c r="A596" s="71"/>
      <c r="B596" s="72"/>
      <c r="C596" s="73"/>
      <c r="D596" s="72"/>
      <c r="E596" s="72"/>
      <c r="F596" s="72"/>
      <c r="G596" s="72"/>
      <c r="H596" s="72"/>
      <c r="I596" s="72"/>
      <c r="J596" s="72"/>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row>
    <row r="597" spans="1:57" ht="18.75" customHeight="1" x14ac:dyDescent="0.2">
      <c r="A597" s="71"/>
      <c r="B597" s="72"/>
      <c r="C597" s="73"/>
      <c r="D597" s="72"/>
      <c r="E597" s="72"/>
      <c r="F597" s="72"/>
      <c r="G597" s="72"/>
      <c r="H597" s="72"/>
      <c r="I597" s="72"/>
      <c r="J597" s="72"/>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row>
    <row r="598" spans="1:57" ht="18.75" customHeight="1" x14ac:dyDescent="0.2">
      <c r="A598" s="71"/>
      <c r="B598" s="72"/>
      <c r="C598" s="73"/>
      <c r="D598" s="72"/>
      <c r="E598" s="72"/>
      <c r="F598" s="72"/>
      <c r="G598" s="72"/>
      <c r="H598" s="72"/>
      <c r="I598" s="72"/>
      <c r="J598" s="72"/>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row>
    <row r="599" spans="1:57" ht="18.75" customHeight="1" x14ac:dyDescent="0.2">
      <c r="A599" s="71"/>
      <c r="B599" s="72"/>
      <c r="C599" s="73"/>
      <c r="D599" s="72"/>
      <c r="E599" s="72"/>
      <c r="F599" s="72"/>
      <c r="G599" s="72"/>
      <c r="H599" s="72"/>
      <c r="I599" s="72"/>
      <c r="J599" s="72"/>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row>
    <row r="600" spans="1:57" ht="18.75" customHeight="1" x14ac:dyDescent="0.2">
      <c r="A600" s="71"/>
      <c r="B600" s="72"/>
      <c r="C600" s="73"/>
      <c r="D600" s="72"/>
      <c r="E600" s="72"/>
      <c r="F600" s="72"/>
      <c r="G600" s="72"/>
      <c r="H600" s="72"/>
      <c r="I600" s="72"/>
      <c r="J600" s="72"/>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row>
    <row r="601" spans="1:57" ht="18.75" customHeight="1" x14ac:dyDescent="0.2">
      <c r="A601" s="71"/>
      <c r="B601" s="72"/>
      <c r="C601" s="73"/>
      <c r="D601" s="72"/>
      <c r="E601" s="72"/>
      <c r="F601" s="72"/>
      <c r="G601" s="72"/>
      <c r="H601" s="72"/>
      <c r="I601" s="72"/>
      <c r="J601" s="72"/>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row>
    <row r="602" spans="1:57" ht="18.75" customHeight="1" x14ac:dyDescent="0.2">
      <c r="A602" s="71"/>
      <c r="B602" s="72"/>
      <c r="C602" s="73"/>
      <c r="D602" s="72"/>
      <c r="E602" s="72"/>
      <c r="F602" s="72"/>
      <c r="G602" s="72"/>
      <c r="H602" s="72"/>
      <c r="I602" s="72"/>
      <c r="J602" s="72"/>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row>
    <row r="603" spans="1:57" ht="18.75" customHeight="1" x14ac:dyDescent="0.2">
      <c r="A603" s="71"/>
      <c r="B603" s="72"/>
      <c r="C603" s="73"/>
      <c r="D603" s="72"/>
      <c r="E603" s="72"/>
      <c r="F603" s="72"/>
      <c r="G603" s="72"/>
      <c r="H603" s="72"/>
      <c r="I603" s="72"/>
      <c r="J603" s="72"/>
      <c r="K603" s="74"/>
      <c r="L603" s="74"/>
      <c r="M603" s="74"/>
      <c r="N603" s="74"/>
      <c r="O603" s="74"/>
      <c r="P603" s="74"/>
      <c r="Q603" s="74"/>
      <c r="R603" s="74"/>
      <c r="S603" s="74"/>
      <c r="T603" s="74"/>
      <c r="U603" s="74"/>
      <c r="V603" s="74"/>
      <c r="W603" s="74"/>
      <c r="X603" s="74"/>
      <c r="Y603" s="74"/>
      <c r="Z603" s="74"/>
      <c r="AA603" s="74"/>
      <c r="AB603" s="74"/>
      <c r="AC603" s="74"/>
      <c r="AD603" s="74"/>
      <c r="AE603" s="74"/>
      <c r="AF603" s="74"/>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row>
    <row r="604" spans="1:57" ht="18.75" customHeight="1" x14ac:dyDescent="0.2">
      <c r="A604" s="71"/>
      <c r="B604" s="72"/>
      <c r="C604" s="73"/>
      <c r="D604" s="72"/>
      <c r="E604" s="72"/>
      <c r="F604" s="72"/>
      <c r="G604" s="72"/>
      <c r="H604" s="72"/>
      <c r="I604" s="72"/>
      <c r="J604" s="72"/>
      <c r="K604" s="74"/>
      <c r="L604" s="74"/>
      <c r="M604" s="74"/>
      <c r="N604" s="74"/>
      <c r="O604" s="74"/>
      <c r="P604" s="74"/>
      <c r="Q604" s="74"/>
      <c r="R604" s="74"/>
      <c r="S604" s="74"/>
      <c r="T604" s="74"/>
      <c r="U604" s="74"/>
      <c r="V604" s="74"/>
      <c r="W604" s="74"/>
      <c r="X604" s="74"/>
      <c r="Y604" s="74"/>
      <c r="Z604" s="74"/>
      <c r="AA604" s="74"/>
      <c r="AB604" s="74"/>
      <c r="AC604" s="74"/>
      <c r="AD604" s="74"/>
      <c r="AE604" s="74"/>
      <c r="AF604" s="74"/>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row>
    <row r="605" spans="1:57" ht="18.75" customHeight="1" x14ac:dyDescent="0.2">
      <c r="A605" s="71"/>
      <c r="B605" s="72"/>
      <c r="C605" s="73"/>
      <c r="D605" s="72"/>
      <c r="E605" s="72"/>
      <c r="F605" s="72"/>
      <c r="G605" s="72"/>
      <c r="H605" s="72"/>
      <c r="I605" s="72"/>
      <c r="J605" s="72"/>
      <c r="K605" s="74"/>
      <c r="L605" s="74"/>
      <c r="M605" s="74"/>
      <c r="N605" s="74"/>
      <c r="O605" s="74"/>
      <c r="P605" s="74"/>
      <c r="Q605" s="74"/>
      <c r="R605" s="74"/>
      <c r="S605" s="74"/>
      <c r="T605" s="74"/>
      <c r="U605" s="74"/>
      <c r="V605" s="74"/>
      <c r="W605" s="74"/>
      <c r="X605" s="74"/>
      <c r="Y605" s="74"/>
      <c r="Z605" s="74"/>
      <c r="AA605" s="74"/>
      <c r="AB605" s="74"/>
      <c r="AC605" s="74"/>
      <c r="AD605" s="74"/>
      <c r="AE605" s="74"/>
      <c r="AF605" s="74"/>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row>
    <row r="606" spans="1:57" ht="18.75" customHeight="1" x14ac:dyDescent="0.2">
      <c r="A606" s="71"/>
      <c r="B606" s="72"/>
      <c r="C606" s="73"/>
      <c r="D606" s="72"/>
      <c r="E606" s="72"/>
      <c r="F606" s="72"/>
      <c r="G606" s="72"/>
      <c r="H606" s="72"/>
      <c r="I606" s="72"/>
      <c r="J606" s="72"/>
      <c r="K606" s="74"/>
      <c r="L606" s="74"/>
      <c r="M606" s="74"/>
      <c r="N606" s="74"/>
      <c r="O606" s="74"/>
      <c r="P606" s="74"/>
      <c r="Q606" s="74"/>
      <c r="R606" s="74"/>
      <c r="S606" s="74"/>
      <c r="T606" s="74"/>
      <c r="U606" s="74"/>
      <c r="V606" s="74"/>
      <c r="W606" s="74"/>
      <c r="X606" s="74"/>
      <c r="Y606" s="74"/>
      <c r="Z606" s="74"/>
      <c r="AA606" s="74"/>
      <c r="AB606" s="74"/>
      <c r="AC606" s="74"/>
      <c r="AD606" s="74"/>
      <c r="AE606" s="74"/>
      <c r="AF606" s="74"/>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40"/>
      <c r="BE606" s="40"/>
    </row>
    <row r="607" spans="1:57" ht="18.75" customHeight="1" x14ac:dyDescent="0.2">
      <c r="A607" s="71"/>
      <c r="B607" s="72"/>
      <c r="C607" s="73"/>
      <c r="D607" s="72"/>
      <c r="E607" s="72"/>
      <c r="F607" s="72"/>
      <c r="G607" s="72"/>
      <c r="H607" s="72"/>
      <c r="I607" s="72"/>
      <c r="J607" s="72"/>
      <c r="K607" s="74"/>
      <c r="L607" s="74"/>
      <c r="M607" s="74"/>
      <c r="N607" s="74"/>
      <c r="O607" s="74"/>
      <c r="P607" s="74"/>
      <c r="Q607" s="74"/>
      <c r="R607" s="74"/>
      <c r="S607" s="74"/>
      <c r="T607" s="74"/>
      <c r="U607" s="74"/>
      <c r="V607" s="74"/>
      <c r="W607" s="74"/>
      <c r="X607" s="74"/>
      <c r="Y607" s="74"/>
      <c r="Z607" s="74"/>
      <c r="AA607" s="74"/>
      <c r="AB607" s="74"/>
      <c r="AC607" s="74"/>
      <c r="AD607" s="74"/>
      <c r="AE607" s="74"/>
      <c r="AF607" s="74"/>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row>
    <row r="608" spans="1:57" ht="18.75" customHeight="1" x14ac:dyDescent="0.2">
      <c r="A608" s="71"/>
      <c r="B608" s="72"/>
      <c r="C608" s="73"/>
      <c r="D608" s="72"/>
      <c r="E608" s="72"/>
      <c r="F608" s="72"/>
      <c r="G608" s="72"/>
      <c r="H608" s="72"/>
      <c r="I608" s="72"/>
      <c r="J608" s="72"/>
      <c r="K608" s="74"/>
      <c r="L608" s="74"/>
      <c r="M608" s="74"/>
      <c r="N608" s="74"/>
      <c r="O608" s="74"/>
      <c r="P608" s="74"/>
      <c r="Q608" s="74"/>
      <c r="R608" s="74"/>
      <c r="S608" s="74"/>
      <c r="T608" s="74"/>
      <c r="U608" s="74"/>
      <c r="V608" s="74"/>
      <c r="W608" s="74"/>
      <c r="X608" s="74"/>
      <c r="Y608" s="74"/>
      <c r="Z608" s="74"/>
      <c r="AA608" s="74"/>
      <c r="AB608" s="74"/>
      <c r="AC608" s="74"/>
      <c r="AD608" s="74"/>
      <c r="AE608" s="74"/>
      <c r="AF608" s="74"/>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40"/>
      <c r="BE608" s="40"/>
    </row>
    <row r="609" spans="1:57" ht="18.75" customHeight="1" x14ac:dyDescent="0.2">
      <c r="A609" s="71"/>
      <c r="B609" s="72"/>
      <c r="C609" s="73"/>
      <c r="D609" s="72"/>
      <c r="E609" s="72"/>
      <c r="F609" s="72"/>
      <c r="G609" s="72"/>
      <c r="H609" s="72"/>
      <c r="I609" s="72"/>
      <c r="J609" s="72"/>
      <c r="K609" s="74"/>
      <c r="L609" s="74"/>
      <c r="M609" s="74"/>
      <c r="N609" s="74"/>
      <c r="O609" s="74"/>
      <c r="P609" s="74"/>
      <c r="Q609" s="74"/>
      <c r="R609" s="74"/>
      <c r="S609" s="74"/>
      <c r="T609" s="74"/>
      <c r="U609" s="74"/>
      <c r="V609" s="74"/>
      <c r="W609" s="74"/>
      <c r="X609" s="74"/>
      <c r="Y609" s="74"/>
      <c r="Z609" s="74"/>
      <c r="AA609" s="74"/>
      <c r="AB609" s="74"/>
      <c r="AC609" s="74"/>
      <c r="AD609" s="74"/>
      <c r="AE609" s="74"/>
      <c r="AF609" s="74"/>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row>
    <row r="610" spans="1:57" ht="18.75" customHeight="1" x14ac:dyDescent="0.2">
      <c r="A610" s="71"/>
      <c r="B610" s="72"/>
      <c r="C610" s="73"/>
      <c r="D610" s="72"/>
      <c r="E610" s="72"/>
      <c r="F610" s="72"/>
      <c r="G610" s="72"/>
      <c r="H610" s="72"/>
      <c r="I610" s="72"/>
      <c r="J610" s="72"/>
      <c r="K610" s="74"/>
      <c r="L610" s="74"/>
      <c r="M610" s="74"/>
      <c r="N610" s="74"/>
      <c r="O610" s="74"/>
      <c r="P610" s="74"/>
      <c r="Q610" s="74"/>
      <c r="R610" s="74"/>
      <c r="S610" s="74"/>
      <c r="T610" s="74"/>
      <c r="U610" s="74"/>
      <c r="V610" s="74"/>
      <c r="W610" s="74"/>
      <c r="X610" s="74"/>
      <c r="Y610" s="74"/>
      <c r="Z610" s="74"/>
      <c r="AA610" s="74"/>
      <c r="AB610" s="74"/>
      <c r="AC610" s="74"/>
      <c r="AD610" s="74"/>
      <c r="AE610" s="74"/>
      <c r="AF610" s="74"/>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row>
    <row r="611" spans="1:57" ht="18.75" customHeight="1" x14ac:dyDescent="0.2">
      <c r="A611" s="71"/>
      <c r="B611" s="72"/>
      <c r="C611" s="73"/>
      <c r="D611" s="72"/>
      <c r="E611" s="72"/>
      <c r="F611" s="72"/>
      <c r="G611" s="72"/>
      <c r="H611" s="72"/>
      <c r="I611" s="72"/>
      <c r="J611" s="72"/>
      <c r="K611" s="74"/>
      <c r="L611" s="74"/>
      <c r="M611" s="74"/>
      <c r="N611" s="74"/>
      <c r="O611" s="74"/>
      <c r="P611" s="74"/>
      <c r="Q611" s="74"/>
      <c r="R611" s="74"/>
      <c r="S611" s="74"/>
      <c r="T611" s="74"/>
      <c r="U611" s="74"/>
      <c r="V611" s="74"/>
      <c r="W611" s="74"/>
      <c r="X611" s="74"/>
      <c r="Y611" s="74"/>
      <c r="Z611" s="74"/>
      <c r="AA611" s="74"/>
      <c r="AB611" s="74"/>
      <c r="AC611" s="74"/>
      <c r="AD611" s="74"/>
      <c r="AE611" s="74"/>
      <c r="AF611" s="74"/>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40"/>
      <c r="BE611" s="40"/>
    </row>
    <row r="612" spans="1:57" ht="18.75" customHeight="1" x14ac:dyDescent="0.2">
      <c r="A612" s="71"/>
      <c r="B612" s="72"/>
      <c r="C612" s="73"/>
      <c r="D612" s="72"/>
      <c r="E612" s="72"/>
      <c r="F612" s="72"/>
      <c r="G612" s="72"/>
      <c r="H612" s="72"/>
      <c r="I612" s="72"/>
      <c r="J612" s="72"/>
      <c r="K612" s="74"/>
      <c r="L612" s="74"/>
      <c r="M612" s="74"/>
      <c r="N612" s="74"/>
      <c r="O612" s="74"/>
      <c r="P612" s="74"/>
      <c r="Q612" s="74"/>
      <c r="R612" s="74"/>
      <c r="S612" s="74"/>
      <c r="T612" s="74"/>
      <c r="U612" s="74"/>
      <c r="V612" s="74"/>
      <c r="W612" s="74"/>
      <c r="X612" s="74"/>
      <c r="Y612" s="74"/>
      <c r="Z612" s="74"/>
      <c r="AA612" s="74"/>
      <c r="AB612" s="74"/>
      <c r="AC612" s="74"/>
      <c r="AD612" s="74"/>
      <c r="AE612" s="74"/>
      <c r="AF612" s="74"/>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40"/>
      <c r="BE612" s="40"/>
    </row>
    <row r="613" spans="1:57" ht="18.75" customHeight="1" x14ac:dyDescent="0.2">
      <c r="A613" s="71"/>
      <c r="B613" s="72"/>
      <c r="C613" s="73"/>
      <c r="D613" s="72"/>
      <c r="E613" s="72"/>
      <c r="F613" s="72"/>
      <c r="G613" s="72"/>
      <c r="H613" s="72"/>
      <c r="I613" s="72"/>
      <c r="J613" s="72"/>
      <c r="K613" s="74"/>
      <c r="L613" s="74"/>
      <c r="M613" s="74"/>
      <c r="N613" s="74"/>
      <c r="O613" s="74"/>
      <c r="P613" s="74"/>
      <c r="Q613" s="74"/>
      <c r="R613" s="74"/>
      <c r="S613" s="74"/>
      <c r="T613" s="74"/>
      <c r="U613" s="74"/>
      <c r="V613" s="74"/>
      <c r="W613" s="74"/>
      <c r="X613" s="74"/>
      <c r="Y613" s="74"/>
      <c r="Z613" s="74"/>
      <c r="AA613" s="74"/>
      <c r="AB613" s="74"/>
      <c r="AC613" s="74"/>
      <c r="AD613" s="74"/>
      <c r="AE613" s="74"/>
      <c r="AF613" s="74"/>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row>
    <row r="614" spans="1:57" ht="18.75" customHeight="1" x14ac:dyDescent="0.2">
      <c r="A614" s="71"/>
      <c r="B614" s="72"/>
      <c r="C614" s="73"/>
      <c r="D614" s="72"/>
      <c r="E614" s="72"/>
      <c r="F614" s="72"/>
      <c r="G614" s="72"/>
      <c r="H614" s="72"/>
      <c r="I614" s="72"/>
      <c r="J614" s="72"/>
      <c r="K614" s="74"/>
      <c r="L614" s="74"/>
      <c r="M614" s="74"/>
      <c r="N614" s="74"/>
      <c r="O614" s="74"/>
      <c r="P614" s="74"/>
      <c r="Q614" s="74"/>
      <c r="R614" s="74"/>
      <c r="S614" s="74"/>
      <c r="T614" s="74"/>
      <c r="U614" s="74"/>
      <c r="V614" s="74"/>
      <c r="W614" s="74"/>
      <c r="X614" s="74"/>
      <c r="Y614" s="74"/>
      <c r="Z614" s="74"/>
      <c r="AA614" s="74"/>
      <c r="AB614" s="74"/>
      <c r="AC614" s="74"/>
      <c r="AD614" s="74"/>
      <c r="AE614" s="74"/>
      <c r="AF614" s="74"/>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row>
    <row r="615" spans="1:57" ht="18.75" customHeight="1" x14ac:dyDescent="0.2">
      <c r="A615" s="71"/>
      <c r="B615" s="72"/>
      <c r="C615" s="73"/>
      <c r="D615" s="72"/>
      <c r="E615" s="72"/>
      <c r="F615" s="72"/>
      <c r="G615" s="72"/>
      <c r="H615" s="72"/>
      <c r="I615" s="72"/>
      <c r="J615" s="72"/>
      <c r="K615" s="74"/>
      <c r="L615" s="74"/>
      <c r="M615" s="74"/>
      <c r="N615" s="74"/>
      <c r="O615" s="74"/>
      <c r="P615" s="74"/>
      <c r="Q615" s="74"/>
      <c r="R615" s="74"/>
      <c r="S615" s="74"/>
      <c r="T615" s="74"/>
      <c r="U615" s="74"/>
      <c r="V615" s="74"/>
      <c r="W615" s="74"/>
      <c r="X615" s="74"/>
      <c r="Y615" s="74"/>
      <c r="Z615" s="74"/>
      <c r="AA615" s="74"/>
      <c r="AB615" s="74"/>
      <c r="AC615" s="74"/>
      <c r="AD615" s="74"/>
      <c r="AE615" s="74"/>
      <c r="AF615" s="74"/>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row>
    <row r="616" spans="1:57" ht="18.75" customHeight="1" x14ac:dyDescent="0.2">
      <c r="A616" s="71"/>
      <c r="B616" s="72"/>
      <c r="C616" s="73"/>
      <c r="D616" s="72"/>
      <c r="E616" s="72"/>
      <c r="F616" s="72"/>
      <c r="G616" s="72"/>
      <c r="H616" s="72"/>
      <c r="I616" s="72"/>
      <c r="J616" s="72"/>
      <c r="K616" s="74"/>
      <c r="L616" s="74"/>
      <c r="M616" s="74"/>
      <c r="N616" s="74"/>
      <c r="O616" s="74"/>
      <c r="P616" s="74"/>
      <c r="Q616" s="74"/>
      <c r="R616" s="74"/>
      <c r="S616" s="74"/>
      <c r="T616" s="74"/>
      <c r="U616" s="74"/>
      <c r="V616" s="74"/>
      <c r="W616" s="74"/>
      <c r="X616" s="74"/>
      <c r="Y616" s="74"/>
      <c r="Z616" s="74"/>
      <c r="AA616" s="74"/>
      <c r="AB616" s="74"/>
      <c r="AC616" s="74"/>
      <c r="AD616" s="74"/>
      <c r="AE616" s="74"/>
      <c r="AF616" s="74"/>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row>
    <row r="617" spans="1:57" ht="18.75" customHeight="1" x14ac:dyDescent="0.2">
      <c r="A617" s="71"/>
      <c r="B617" s="72"/>
      <c r="C617" s="73"/>
      <c r="D617" s="72"/>
      <c r="E617" s="72"/>
      <c r="F617" s="72"/>
      <c r="G617" s="72"/>
      <c r="H617" s="72"/>
      <c r="I617" s="72"/>
      <c r="J617" s="72"/>
      <c r="K617" s="74"/>
      <c r="L617" s="74"/>
      <c r="M617" s="74"/>
      <c r="N617" s="74"/>
      <c r="O617" s="74"/>
      <c r="P617" s="74"/>
      <c r="Q617" s="74"/>
      <c r="R617" s="74"/>
      <c r="S617" s="74"/>
      <c r="T617" s="74"/>
      <c r="U617" s="74"/>
      <c r="V617" s="74"/>
      <c r="W617" s="74"/>
      <c r="X617" s="74"/>
      <c r="Y617" s="74"/>
      <c r="Z617" s="74"/>
      <c r="AA617" s="74"/>
      <c r="AB617" s="74"/>
      <c r="AC617" s="74"/>
      <c r="AD617" s="74"/>
      <c r="AE617" s="74"/>
      <c r="AF617" s="74"/>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row>
    <row r="618" spans="1:57" ht="18.75" customHeight="1" x14ac:dyDescent="0.2">
      <c r="A618" s="71"/>
      <c r="B618" s="72"/>
      <c r="C618" s="73"/>
      <c r="D618" s="72"/>
      <c r="E618" s="72"/>
      <c r="F618" s="72"/>
      <c r="G618" s="72"/>
      <c r="H618" s="72"/>
      <c r="I618" s="72"/>
      <c r="J618" s="72"/>
      <c r="K618" s="74"/>
      <c r="L618" s="74"/>
      <c r="M618" s="74"/>
      <c r="N618" s="74"/>
      <c r="O618" s="74"/>
      <c r="P618" s="74"/>
      <c r="Q618" s="74"/>
      <c r="R618" s="74"/>
      <c r="S618" s="74"/>
      <c r="T618" s="74"/>
      <c r="U618" s="74"/>
      <c r="V618" s="74"/>
      <c r="W618" s="74"/>
      <c r="X618" s="74"/>
      <c r="Y618" s="74"/>
      <c r="Z618" s="74"/>
      <c r="AA618" s="74"/>
      <c r="AB618" s="74"/>
      <c r="AC618" s="74"/>
      <c r="AD618" s="74"/>
      <c r="AE618" s="74"/>
      <c r="AF618" s="74"/>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40"/>
      <c r="BE618" s="40"/>
    </row>
    <row r="619" spans="1:57" ht="18.75" customHeight="1" x14ac:dyDescent="0.2">
      <c r="A619" s="71"/>
      <c r="B619" s="72"/>
      <c r="C619" s="73"/>
      <c r="D619" s="72"/>
      <c r="E619" s="72"/>
      <c r="F619" s="72"/>
      <c r="G619" s="72"/>
      <c r="H619" s="72"/>
      <c r="I619" s="72"/>
      <c r="J619" s="72"/>
      <c r="K619" s="74"/>
      <c r="L619" s="74"/>
      <c r="M619" s="74"/>
      <c r="N619" s="74"/>
      <c r="O619" s="74"/>
      <c r="P619" s="74"/>
      <c r="Q619" s="74"/>
      <c r="R619" s="74"/>
      <c r="S619" s="74"/>
      <c r="T619" s="74"/>
      <c r="U619" s="74"/>
      <c r="V619" s="74"/>
      <c r="W619" s="74"/>
      <c r="X619" s="74"/>
      <c r="Y619" s="74"/>
      <c r="Z619" s="74"/>
      <c r="AA619" s="74"/>
      <c r="AB619" s="74"/>
      <c r="AC619" s="74"/>
      <c r="AD619" s="74"/>
      <c r="AE619" s="74"/>
      <c r="AF619" s="74"/>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row>
    <row r="620" spans="1:57" ht="18.75" customHeight="1" x14ac:dyDescent="0.2">
      <c r="A620" s="71"/>
      <c r="B620" s="72"/>
      <c r="C620" s="73"/>
      <c r="D620" s="72"/>
      <c r="E620" s="72"/>
      <c r="F620" s="72"/>
      <c r="G620" s="72"/>
      <c r="H620" s="72"/>
      <c r="I620" s="72"/>
      <c r="J620" s="72"/>
      <c r="K620" s="74"/>
      <c r="L620" s="74"/>
      <c r="M620" s="74"/>
      <c r="N620" s="74"/>
      <c r="O620" s="74"/>
      <c r="P620" s="74"/>
      <c r="Q620" s="74"/>
      <c r="R620" s="74"/>
      <c r="S620" s="74"/>
      <c r="T620" s="74"/>
      <c r="U620" s="74"/>
      <c r="V620" s="74"/>
      <c r="W620" s="74"/>
      <c r="X620" s="74"/>
      <c r="Y620" s="74"/>
      <c r="Z620" s="74"/>
      <c r="AA620" s="74"/>
      <c r="AB620" s="74"/>
      <c r="AC620" s="74"/>
      <c r="AD620" s="74"/>
      <c r="AE620" s="74"/>
      <c r="AF620" s="74"/>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row>
    <row r="621" spans="1:57" ht="18.75" customHeight="1" x14ac:dyDescent="0.2">
      <c r="A621" s="71"/>
      <c r="B621" s="72"/>
      <c r="C621" s="73"/>
      <c r="D621" s="72"/>
      <c r="E621" s="72"/>
      <c r="F621" s="72"/>
      <c r="G621" s="72"/>
      <c r="H621" s="72"/>
      <c r="I621" s="72"/>
      <c r="J621" s="72"/>
      <c r="K621" s="74"/>
      <c r="L621" s="74"/>
      <c r="M621" s="74"/>
      <c r="N621" s="74"/>
      <c r="O621" s="74"/>
      <c r="P621" s="74"/>
      <c r="Q621" s="74"/>
      <c r="R621" s="74"/>
      <c r="S621" s="74"/>
      <c r="T621" s="74"/>
      <c r="U621" s="74"/>
      <c r="V621" s="74"/>
      <c r="W621" s="74"/>
      <c r="X621" s="74"/>
      <c r="Y621" s="74"/>
      <c r="Z621" s="74"/>
      <c r="AA621" s="74"/>
      <c r="AB621" s="74"/>
      <c r="AC621" s="74"/>
      <c r="AD621" s="74"/>
      <c r="AE621" s="74"/>
      <c r="AF621" s="74"/>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row>
    <row r="622" spans="1:57" ht="18.75" customHeight="1" x14ac:dyDescent="0.2">
      <c r="A622" s="71"/>
      <c r="B622" s="72"/>
      <c r="C622" s="73"/>
      <c r="D622" s="72"/>
      <c r="E622" s="72"/>
      <c r="F622" s="72"/>
      <c r="G622" s="72"/>
      <c r="H622" s="72"/>
      <c r="I622" s="72"/>
      <c r="J622" s="72"/>
      <c r="K622" s="74"/>
      <c r="L622" s="74"/>
      <c r="M622" s="74"/>
      <c r="N622" s="74"/>
      <c r="O622" s="74"/>
      <c r="P622" s="74"/>
      <c r="Q622" s="74"/>
      <c r="R622" s="74"/>
      <c r="S622" s="74"/>
      <c r="T622" s="74"/>
      <c r="U622" s="74"/>
      <c r="V622" s="74"/>
      <c r="W622" s="74"/>
      <c r="X622" s="74"/>
      <c r="Y622" s="74"/>
      <c r="Z622" s="74"/>
      <c r="AA622" s="74"/>
      <c r="AB622" s="74"/>
      <c r="AC622" s="74"/>
      <c r="AD622" s="74"/>
      <c r="AE622" s="74"/>
      <c r="AF622" s="74"/>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row>
    <row r="623" spans="1:57" ht="18.75" customHeight="1" x14ac:dyDescent="0.2">
      <c r="A623" s="71"/>
      <c r="B623" s="72"/>
      <c r="C623" s="73"/>
      <c r="D623" s="72"/>
      <c r="E623" s="72"/>
      <c r="F623" s="72"/>
      <c r="G623" s="72"/>
      <c r="H623" s="72"/>
      <c r="I623" s="72"/>
      <c r="J623" s="72"/>
      <c r="K623" s="74"/>
      <c r="L623" s="74"/>
      <c r="M623" s="74"/>
      <c r="N623" s="74"/>
      <c r="O623" s="74"/>
      <c r="P623" s="74"/>
      <c r="Q623" s="74"/>
      <c r="R623" s="74"/>
      <c r="S623" s="74"/>
      <c r="T623" s="74"/>
      <c r="U623" s="74"/>
      <c r="V623" s="74"/>
      <c r="W623" s="74"/>
      <c r="X623" s="74"/>
      <c r="Y623" s="74"/>
      <c r="Z623" s="74"/>
      <c r="AA623" s="74"/>
      <c r="AB623" s="74"/>
      <c r="AC623" s="74"/>
      <c r="AD623" s="74"/>
      <c r="AE623" s="74"/>
      <c r="AF623" s="74"/>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row>
    <row r="624" spans="1:57" ht="18.75" customHeight="1" x14ac:dyDescent="0.2">
      <c r="A624" s="71"/>
      <c r="B624" s="72"/>
      <c r="C624" s="73"/>
      <c r="D624" s="72"/>
      <c r="E624" s="72"/>
      <c r="F624" s="72"/>
      <c r="G624" s="72"/>
      <c r="H624" s="72"/>
      <c r="I624" s="72"/>
      <c r="J624" s="72"/>
      <c r="K624" s="74"/>
      <c r="L624" s="74"/>
      <c r="M624" s="74"/>
      <c r="N624" s="74"/>
      <c r="O624" s="74"/>
      <c r="P624" s="74"/>
      <c r="Q624" s="74"/>
      <c r="R624" s="74"/>
      <c r="S624" s="74"/>
      <c r="T624" s="74"/>
      <c r="U624" s="74"/>
      <c r="V624" s="74"/>
      <c r="W624" s="74"/>
      <c r="X624" s="74"/>
      <c r="Y624" s="74"/>
      <c r="Z624" s="74"/>
      <c r="AA624" s="74"/>
      <c r="AB624" s="74"/>
      <c r="AC624" s="74"/>
      <c r="AD624" s="74"/>
      <c r="AE624" s="74"/>
      <c r="AF624" s="74"/>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row>
    <row r="625" spans="1:57" ht="18.75" customHeight="1" x14ac:dyDescent="0.2">
      <c r="A625" s="71"/>
      <c r="B625" s="72"/>
      <c r="C625" s="73"/>
      <c r="D625" s="72"/>
      <c r="E625" s="72"/>
      <c r="F625" s="72"/>
      <c r="G625" s="72"/>
      <c r="H625" s="72"/>
      <c r="I625" s="72"/>
      <c r="J625" s="72"/>
      <c r="K625" s="74"/>
      <c r="L625" s="74"/>
      <c r="M625" s="74"/>
      <c r="N625" s="74"/>
      <c r="O625" s="74"/>
      <c r="P625" s="74"/>
      <c r="Q625" s="74"/>
      <c r="R625" s="74"/>
      <c r="S625" s="74"/>
      <c r="T625" s="74"/>
      <c r="U625" s="74"/>
      <c r="V625" s="74"/>
      <c r="W625" s="74"/>
      <c r="X625" s="74"/>
      <c r="Y625" s="74"/>
      <c r="Z625" s="74"/>
      <c r="AA625" s="74"/>
      <c r="AB625" s="74"/>
      <c r="AC625" s="74"/>
      <c r="AD625" s="74"/>
      <c r="AE625" s="74"/>
      <c r="AF625" s="74"/>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row>
    <row r="626" spans="1:57" ht="18.75" customHeight="1" x14ac:dyDescent="0.2">
      <c r="A626" s="71"/>
      <c r="B626" s="72"/>
      <c r="C626" s="73"/>
      <c r="D626" s="72"/>
      <c r="E626" s="72"/>
      <c r="F626" s="72"/>
      <c r="G626" s="72"/>
      <c r="H626" s="72"/>
      <c r="I626" s="72"/>
      <c r="J626" s="72"/>
      <c r="K626" s="74"/>
      <c r="L626" s="74"/>
      <c r="M626" s="74"/>
      <c r="N626" s="74"/>
      <c r="O626" s="74"/>
      <c r="P626" s="74"/>
      <c r="Q626" s="74"/>
      <c r="R626" s="74"/>
      <c r="S626" s="74"/>
      <c r="T626" s="74"/>
      <c r="U626" s="74"/>
      <c r="V626" s="74"/>
      <c r="W626" s="74"/>
      <c r="X626" s="74"/>
      <c r="Y626" s="74"/>
      <c r="Z626" s="74"/>
      <c r="AA626" s="74"/>
      <c r="AB626" s="74"/>
      <c r="AC626" s="74"/>
      <c r="AD626" s="74"/>
      <c r="AE626" s="74"/>
      <c r="AF626" s="74"/>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row>
    <row r="627" spans="1:57" ht="18.75" customHeight="1" x14ac:dyDescent="0.2">
      <c r="A627" s="71"/>
      <c r="B627" s="72"/>
      <c r="C627" s="73"/>
      <c r="D627" s="72"/>
      <c r="E627" s="72"/>
      <c r="F627" s="72"/>
      <c r="G627" s="72"/>
      <c r="H627" s="72"/>
      <c r="I627" s="72"/>
      <c r="J627" s="72"/>
      <c r="K627" s="74"/>
      <c r="L627" s="74"/>
      <c r="M627" s="74"/>
      <c r="N627" s="74"/>
      <c r="O627" s="74"/>
      <c r="P627" s="74"/>
      <c r="Q627" s="74"/>
      <c r="R627" s="74"/>
      <c r="S627" s="74"/>
      <c r="T627" s="74"/>
      <c r="U627" s="74"/>
      <c r="V627" s="74"/>
      <c r="W627" s="74"/>
      <c r="X627" s="74"/>
      <c r="Y627" s="74"/>
      <c r="Z627" s="74"/>
      <c r="AA627" s="74"/>
      <c r="AB627" s="74"/>
      <c r="AC627" s="74"/>
      <c r="AD627" s="74"/>
      <c r="AE627" s="74"/>
      <c r="AF627" s="74"/>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row>
    <row r="628" spans="1:57" ht="18.75" customHeight="1" x14ac:dyDescent="0.2">
      <c r="A628" s="71"/>
      <c r="B628" s="72"/>
      <c r="C628" s="73"/>
      <c r="D628" s="72"/>
      <c r="E628" s="72"/>
      <c r="F628" s="72"/>
      <c r="G628" s="72"/>
      <c r="H628" s="72"/>
      <c r="I628" s="72"/>
      <c r="J628" s="72"/>
      <c r="K628" s="74"/>
      <c r="L628" s="74"/>
      <c r="M628" s="74"/>
      <c r="N628" s="74"/>
      <c r="O628" s="74"/>
      <c r="P628" s="74"/>
      <c r="Q628" s="74"/>
      <c r="R628" s="74"/>
      <c r="S628" s="74"/>
      <c r="T628" s="74"/>
      <c r="U628" s="74"/>
      <c r="V628" s="74"/>
      <c r="W628" s="74"/>
      <c r="X628" s="74"/>
      <c r="Y628" s="74"/>
      <c r="Z628" s="74"/>
      <c r="AA628" s="74"/>
      <c r="AB628" s="74"/>
      <c r="AC628" s="74"/>
      <c r="AD628" s="74"/>
      <c r="AE628" s="74"/>
      <c r="AF628" s="74"/>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row>
    <row r="629" spans="1:57" ht="18.75" customHeight="1" x14ac:dyDescent="0.2">
      <c r="A629" s="71"/>
      <c r="B629" s="72"/>
      <c r="C629" s="73"/>
      <c r="D629" s="72"/>
      <c r="E629" s="72"/>
      <c r="F629" s="72"/>
      <c r="G629" s="72"/>
      <c r="H629" s="72"/>
      <c r="I629" s="72"/>
      <c r="J629" s="72"/>
      <c r="K629" s="74"/>
      <c r="L629" s="74"/>
      <c r="M629" s="74"/>
      <c r="N629" s="74"/>
      <c r="O629" s="74"/>
      <c r="P629" s="74"/>
      <c r="Q629" s="74"/>
      <c r="R629" s="74"/>
      <c r="S629" s="74"/>
      <c r="T629" s="74"/>
      <c r="U629" s="74"/>
      <c r="V629" s="74"/>
      <c r="W629" s="74"/>
      <c r="X629" s="74"/>
      <c r="Y629" s="74"/>
      <c r="Z629" s="74"/>
      <c r="AA629" s="74"/>
      <c r="AB629" s="74"/>
      <c r="AC629" s="74"/>
      <c r="AD629" s="74"/>
      <c r="AE629" s="74"/>
      <c r="AF629" s="74"/>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row>
    <row r="630" spans="1:57" ht="18.75" customHeight="1" x14ac:dyDescent="0.2">
      <c r="A630" s="71"/>
      <c r="B630" s="72"/>
      <c r="C630" s="73"/>
      <c r="D630" s="72"/>
      <c r="E630" s="72"/>
      <c r="F630" s="72"/>
      <c r="G630" s="72"/>
      <c r="H630" s="72"/>
      <c r="I630" s="72"/>
      <c r="J630" s="72"/>
      <c r="K630" s="74"/>
      <c r="L630" s="74"/>
      <c r="M630" s="74"/>
      <c r="N630" s="74"/>
      <c r="O630" s="74"/>
      <c r="P630" s="74"/>
      <c r="Q630" s="74"/>
      <c r="R630" s="74"/>
      <c r="S630" s="74"/>
      <c r="T630" s="74"/>
      <c r="U630" s="74"/>
      <c r="V630" s="74"/>
      <c r="W630" s="74"/>
      <c r="X630" s="74"/>
      <c r="Y630" s="74"/>
      <c r="Z630" s="74"/>
      <c r="AA630" s="74"/>
      <c r="AB630" s="74"/>
      <c r="AC630" s="74"/>
      <c r="AD630" s="74"/>
      <c r="AE630" s="74"/>
      <c r="AF630" s="74"/>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row>
    <row r="631" spans="1:57" ht="18.75" customHeight="1" x14ac:dyDescent="0.2">
      <c r="A631" s="71"/>
      <c r="B631" s="72"/>
      <c r="C631" s="73"/>
      <c r="D631" s="72"/>
      <c r="E631" s="72"/>
      <c r="F631" s="72"/>
      <c r="G631" s="72"/>
      <c r="H631" s="72"/>
      <c r="I631" s="72"/>
      <c r="J631" s="72"/>
      <c r="K631" s="74"/>
      <c r="L631" s="74"/>
      <c r="M631" s="74"/>
      <c r="N631" s="74"/>
      <c r="O631" s="74"/>
      <c r="P631" s="74"/>
      <c r="Q631" s="74"/>
      <c r="R631" s="74"/>
      <c r="S631" s="74"/>
      <c r="T631" s="74"/>
      <c r="U631" s="74"/>
      <c r="V631" s="74"/>
      <c r="W631" s="74"/>
      <c r="X631" s="74"/>
      <c r="Y631" s="74"/>
      <c r="Z631" s="74"/>
      <c r="AA631" s="74"/>
      <c r="AB631" s="74"/>
      <c r="AC631" s="74"/>
      <c r="AD631" s="74"/>
      <c r="AE631" s="74"/>
      <c r="AF631" s="74"/>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row>
    <row r="632" spans="1:57" ht="18.75" customHeight="1" x14ac:dyDescent="0.2">
      <c r="A632" s="71"/>
      <c r="B632" s="72"/>
      <c r="C632" s="73"/>
      <c r="D632" s="72"/>
      <c r="E632" s="72"/>
      <c r="F632" s="72"/>
      <c r="G632" s="72"/>
      <c r="H632" s="72"/>
      <c r="I632" s="72"/>
      <c r="J632" s="72"/>
      <c r="K632" s="74"/>
      <c r="L632" s="74"/>
      <c r="M632" s="74"/>
      <c r="N632" s="74"/>
      <c r="O632" s="74"/>
      <c r="P632" s="74"/>
      <c r="Q632" s="74"/>
      <c r="R632" s="74"/>
      <c r="S632" s="74"/>
      <c r="T632" s="74"/>
      <c r="U632" s="74"/>
      <c r="V632" s="74"/>
      <c r="W632" s="74"/>
      <c r="X632" s="74"/>
      <c r="Y632" s="74"/>
      <c r="Z632" s="74"/>
      <c r="AA632" s="74"/>
      <c r="AB632" s="74"/>
      <c r="AC632" s="74"/>
      <c r="AD632" s="74"/>
      <c r="AE632" s="74"/>
      <c r="AF632" s="74"/>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row>
    <row r="633" spans="1:57" ht="18.75" customHeight="1" x14ac:dyDescent="0.2">
      <c r="A633" s="71"/>
      <c r="B633" s="72"/>
      <c r="C633" s="73"/>
      <c r="D633" s="72"/>
      <c r="E633" s="72"/>
      <c r="F633" s="72"/>
      <c r="G633" s="72"/>
      <c r="H633" s="72"/>
      <c r="I633" s="72"/>
      <c r="J633" s="72"/>
      <c r="K633" s="74"/>
      <c r="L633" s="74"/>
      <c r="M633" s="74"/>
      <c r="N633" s="74"/>
      <c r="O633" s="74"/>
      <c r="P633" s="74"/>
      <c r="Q633" s="74"/>
      <c r="R633" s="74"/>
      <c r="S633" s="74"/>
      <c r="T633" s="74"/>
      <c r="U633" s="74"/>
      <c r="V633" s="74"/>
      <c r="W633" s="74"/>
      <c r="X633" s="74"/>
      <c r="Y633" s="74"/>
      <c r="Z633" s="74"/>
      <c r="AA633" s="74"/>
      <c r="AB633" s="74"/>
      <c r="AC633" s="74"/>
      <c r="AD633" s="74"/>
      <c r="AE633" s="74"/>
      <c r="AF633" s="74"/>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row>
    <row r="634" spans="1:57" ht="18.75" customHeight="1" x14ac:dyDescent="0.2">
      <c r="A634" s="71"/>
      <c r="B634" s="72"/>
      <c r="C634" s="73"/>
      <c r="D634" s="72"/>
      <c r="E634" s="72"/>
      <c r="F634" s="72"/>
      <c r="G634" s="72"/>
      <c r="H634" s="72"/>
      <c r="I634" s="72"/>
      <c r="J634" s="72"/>
      <c r="K634" s="74"/>
      <c r="L634" s="74"/>
      <c r="M634" s="74"/>
      <c r="N634" s="74"/>
      <c r="O634" s="74"/>
      <c r="P634" s="74"/>
      <c r="Q634" s="74"/>
      <c r="R634" s="74"/>
      <c r="S634" s="74"/>
      <c r="T634" s="74"/>
      <c r="U634" s="74"/>
      <c r="V634" s="74"/>
      <c r="W634" s="74"/>
      <c r="X634" s="74"/>
      <c r="Y634" s="74"/>
      <c r="Z634" s="74"/>
      <c r="AA634" s="74"/>
      <c r="AB634" s="74"/>
      <c r="AC634" s="74"/>
      <c r="AD634" s="74"/>
      <c r="AE634" s="74"/>
      <c r="AF634" s="74"/>
      <c r="AG634" s="40"/>
      <c r="AH634" s="40"/>
      <c r="AI634" s="40"/>
      <c r="AJ634" s="40"/>
      <c r="AK634" s="40"/>
      <c r="AL634" s="40"/>
      <c r="AM634" s="40"/>
      <c r="AN634" s="40"/>
      <c r="AO634" s="40"/>
      <c r="AP634" s="40"/>
      <c r="AQ634" s="40"/>
      <c r="AR634" s="40"/>
      <c r="AS634" s="40"/>
      <c r="AT634" s="40"/>
      <c r="AU634" s="40"/>
      <c r="AV634" s="40"/>
      <c r="AW634" s="40"/>
      <c r="AX634" s="40"/>
      <c r="AY634" s="40"/>
      <c r="AZ634" s="40"/>
      <c r="BA634" s="40"/>
      <c r="BB634" s="40"/>
      <c r="BC634" s="40"/>
      <c r="BD634" s="40"/>
      <c r="BE634" s="40"/>
    </row>
    <row r="635" spans="1:57" ht="18.75" customHeight="1" x14ac:dyDescent="0.2">
      <c r="A635" s="71"/>
      <c r="B635" s="72"/>
      <c r="C635" s="73"/>
      <c r="D635" s="72"/>
      <c r="E635" s="72"/>
      <c r="F635" s="72"/>
      <c r="G635" s="72"/>
      <c r="H635" s="72"/>
      <c r="I635" s="72"/>
      <c r="J635" s="72"/>
      <c r="K635" s="74"/>
      <c r="L635" s="74"/>
      <c r="M635" s="74"/>
      <c r="N635" s="74"/>
      <c r="O635" s="74"/>
      <c r="P635" s="74"/>
      <c r="Q635" s="74"/>
      <c r="R635" s="74"/>
      <c r="S635" s="74"/>
      <c r="T635" s="74"/>
      <c r="U635" s="74"/>
      <c r="V635" s="74"/>
      <c r="W635" s="74"/>
      <c r="X635" s="74"/>
      <c r="Y635" s="74"/>
      <c r="Z635" s="74"/>
      <c r="AA635" s="74"/>
      <c r="AB635" s="74"/>
      <c r="AC635" s="74"/>
      <c r="AD635" s="74"/>
      <c r="AE635" s="74"/>
      <c r="AF635" s="74"/>
      <c r="AG635" s="40"/>
      <c r="AH635" s="40"/>
      <c r="AI635" s="40"/>
      <c r="AJ635" s="40"/>
      <c r="AK635" s="40"/>
      <c r="AL635" s="40"/>
      <c r="AM635" s="40"/>
      <c r="AN635" s="40"/>
      <c r="AO635" s="40"/>
      <c r="AP635" s="40"/>
      <c r="AQ635" s="40"/>
      <c r="AR635" s="40"/>
      <c r="AS635" s="40"/>
      <c r="AT635" s="40"/>
      <c r="AU635" s="40"/>
      <c r="AV635" s="40"/>
      <c r="AW635" s="40"/>
      <c r="AX635" s="40"/>
      <c r="AY635" s="40"/>
      <c r="AZ635" s="40"/>
      <c r="BA635" s="40"/>
      <c r="BB635" s="40"/>
      <c r="BC635" s="40"/>
      <c r="BD635" s="40"/>
      <c r="BE635" s="40"/>
    </row>
    <row r="636" spans="1:57" ht="18.75" customHeight="1" x14ac:dyDescent="0.2">
      <c r="A636" s="71"/>
      <c r="B636" s="72"/>
      <c r="C636" s="73"/>
      <c r="D636" s="72"/>
      <c r="E636" s="72"/>
      <c r="F636" s="72"/>
      <c r="G636" s="72"/>
      <c r="H636" s="72"/>
      <c r="I636" s="72"/>
      <c r="J636" s="72"/>
      <c r="K636" s="74"/>
      <c r="L636" s="74"/>
      <c r="M636" s="74"/>
      <c r="N636" s="74"/>
      <c r="O636" s="74"/>
      <c r="P636" s="74"/>
      <c r="Q636" s="74"/>
      <c r="R636" s="74"/>
      <c r="S636" s="74"/>
      <c r="T636" s="74"/>
      <c r="U636" s="74"/>
      <c r="V636" s="74"/>
      <c r="W636" s="74"/>
      <c r="X636" s="74"/>
      <c r="Y636" s="74"/>
      <c r="Z636" s="74"/>
      <c r="AA636" s="74"/>
      <c r="AB636" s="74"/>
      <c r="AC636" s="74"/>
      <c r="AD636" s="74"/>
      <c r="AE636" s="74"/>
      <c r="AF636" s="74"/>
      <c r="AG636" s="40"/>
      <c r="AH636" s="40"/>
      <c r="AI636" s="40"/>
      <c r="AJ636" s="40"/>
      <c r="AK636" s="40"/>
      <c r="AL636" s="40"/>
      <c r="AM636" s="40"/>
      <c r="AN636" s="40"/>
      <c r="AO636" s="40"/>
      <c r="AP636" s="40"/>
      <c r="AQ636" s="40"/>
      <c r="AR636" s="40"/>
      <c r="AS636" s="40"/>
      <c r="AT636" s="40"/>
      <c r="AU636" s="40"/>
      <c r="AV636" s="40"/>
      <c r="AW636" s="40"/>
      <c r="AX636" s="40"/>
      <c r="AY636" s="40"/>
      <c r="AZ636" s="40"/>
      <c r="BA636" s="40"/>
      <c r="BB636" s="40"/>
      <c r="BC636" s="40"/>
      <c r="BD636" s="40"/>
      <c r="BE636" s="40"/>
    </row>
    <row r="637" spans="1:57" ht="18.75" customHeight="1" x14ac:dyDescent="0.2">
      <c r="A637" s="71"/>
      <c r="B637" s="72"/>
      <c r="C637" s="73"/>
      <c r="D637" s="72"/>
      <c r="E637" s="72"/>
      <c r="F637" s="72"/>
      <c r="G637" s="72"/>
      <c r="H637" s="72"/>
      <c r="I637" s="72"/>
      <c r="J637" s="72"/>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40"/>
      <c r="AH637" s="40"/>
      <c r="AI637" s="40"/>
      <c r="AJ637" s="40"/>
      <c r="AK637" s="40"/>
      <c r="AL637" s="40"/>
      <c r="AM637" s="40"/>
      <c r="AN637" s="40"/>
      <c r="AO637" s="40"/>
      <c r="AP637" s="40"/>
      <c r="AQ637" s="40"/>
      <c r="AR637" s="40"/>
      <c r="AS637" s="40"/>
      <c r="AT637" s="40"/>
      <c r="AU637" s="40"/>
      <c r="AV637" s="40"/>
      <c r="AW637" s="40"/>
      <c r="AX637" s="40"/>
      <c r="AY637" s="40"/>
      <c r="AZ637" s="40"/>
      <c r="BA637" s="40"/>
      <c r="BB637" s="40"/>
      <c r="BC637" s="40"/>
      <c r="BD637" s="40"/>
      <c r="BE637" s="40"/>
    </row>
    <row r="638" spans="1:57" ht="18.75" customHeight="1" x14ac:dyDescent="0.2">
      <c r="A638" s="71"/>
      <c r="B638" s="72"/>
      <c r="C638" s="73"/>
      <c r="D638" s="72"/>
      <c r="E638" s="72"/>
      <c r="F638" s="72"/>
      <c r="G638" s="72"/>
      <c r="H638" s="72"/>
      <c r="I638" s="72"/>
      <c r="J638" s="72"/>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row>
    <row r="639" spans="1:57" ht="18.75" customHeight="1" x14ac:dyDescent="0.2">
      <c r="A639" s="71"/>
      <c r="B639" s="72"/>
      <c r="C639" s="73"/>
      <c r="D639" s="72"/>
      <c r="E639" s="72"/>
      <c r="F639" s="72"/>
      <c r="G639" s="72"/>
      <c r="H639" s="72"/>
      <c r="I639" s="72"/>
      <c r="J639" s="72"/>
      <c r="K639" s="74"/>
      <c r="L639" s="74"/>
      <c r="M639" s="74"/>
      <c r="N639" s="74"/>
      <c r="O639" s="74"/>
      <c r="P639" s="74"/>
      <c r="Q639" s="74"/>
      <c r="R639" s="74"/>
      <c r="S639" s="74"/>
      <c r="T639" s="74"/>
      <c r="U639" s="74"/>
      <c r="V639" s="74"/>
      <c r="W639" s="74"/>
      <c r="X639" s="74"/>
      <c r="Y639" s="74"/>
      <c r="Z639" s="74"/>
      <c r="AA639" s="74"/>
      <c r="AB639" s="74"/>
      <c r="AC639" s="74"/>
      <c r="AD639" s="74"/>
      <c r="AE639" s="74"/>
      <c r="AF639" s="74"/>
      <c r="AG639" s="40"/>
      <c r="AH639" s="40"/>
      <c r="AI639" s="40"/>
      <c r="AJ639" s="40"/>
      <c r="AK639" s="40"/>
      <c r="AL639" s="40"/>
      <c r="AM639" s="40"/>
      <c r="AN639" s="40"/>
      <c r="AO639" s="40"/>
      <c r="AP639" s="40"/>
      <c r="AQ639" s="40"/>
      <c r="AR639" s="40"/>
      <c r="AS639" s="40"/>
      <c r="AT639" s="40"/>
      <c r="AU639" s="40"/>
      <c r="AV639" s="40"/>
      <c r="AW639" s="40"/>
      <c r="AX639" s="40"/>
      <c r="AY639" s="40"/>
      <c r="AZ639" s="40"/>
      <c r="BA639" s="40"/>
      <c r="BB639" s="40"/>
      <c r="BC639" s="40"/>
      <c r="BD639" s="40"/>
      <c r="BE639" s="40"/>
    </row>
    <row r="640" spans="1:57" ht="18.75" customHeight="1" x14ac:dyDescent="0.2">
      <c r="A640" s="71"/>
      <c r="B640" s="72"/>
      <c r="C640" s="73"/>
      <c r="D640" s="72"/>
      <c r="E640" s="72"/>
      <c r="F640" s="72"/>
      <c r="G640" s="72"/>
      <c r="H640" s="72"/>
      <c r="I640" s="72"/>
      <c r="J640" s="72"/>
      <c r="K640" s="74"/>
      <c r="L640" s="74"/>
      <c r="M640" s="74"/>
      <c r="N640" s="74"/>
      <c r="O640" s="74"/>
      <c r="P640" s="74"/>
      <c r="Q640" s="74"/>
      <c r="R640" s="74"/>
      <c r="S640" s="74"/>
      <c r="T640" s="74"/>
      <c r="U640" s="74"/>
      <c r="V640" s="74"/>
      <c r="W640" s="74"/>
      <c r="X640" s="74"/>
      <c r="Y640" s="74"/>
      <c r="Z640" s="74"/>
      <c r="AA640" s="74"/>
      <c r="AB640" s="74"/>
      <c r="AC640" s="74"/>
      <c r="AD640" s="74"/>
      <c r="AE640" s="74"/>
      <c r="AF640" s="74"/>
      <c r="AG640" s="40"/>
      <c r="AH640" s="40"/>
      <c r="AI640" s="40"/>
      <c r="AJ640" s="40"/>
      <c r="AK640" s="40"/>
      <c r="AL640" s="40"/>
      <c r="AM640" s="40"/>
      <c r="AN640" s="40"/>
      <c r="AO640" s="40"/>
      <c r="AP640" s="40"/>
      <c r="AQ640" s="40"/>
      <c r="AR640" s="40"/>
      <c r="AS640" s="40"/>
      <c r="AT640" s="40"/>
      <c r="AU640" s="40"/>
      <c r="AV640" s="40"/>
      <c r="AW640" s="40"/>
      <c r="AX640" s="40"/>
      <c r="AY640" s="40"/>
      <c r="AZ640" s="40"/>
      <c r="BA640" s="40"/>
      <c r="BB640" s="40"/>
      <c r="BC640" s="40"/>
      <c r="BD640" s="40"/>
      <c r="BE640" s="40"/>
    </row>
    <row r="641" spans="1:57" ht="18.75" customHeight="1" x14ac:dyDescent="0.2">
      <c r="A641" s="71"/>
      <c r="B641" s="72"/>
      <c r="C641" s="73"/>
      <c r="D641" s="72"/>
      <c r="E641" s="72"/>
      <c r="F641" s="72"/>
      <c r="G641" s="72"/>
      <c r="H641" s="72"/>
      <c r="I641" s="72"/>
      <c r="J641" s="72"/>
      <c r="K641" s="74"/>
      <c r="L641" s="74"/>
      <c r="M641" s="74"/>
      <c r="N641" s="74"/>
      <c r="O641" s="74"/>
      <c r="P641" s="74"/>
      <c r="Q641" s="74"/>
      <c r="R641" s="74"/>
      <c r="S641" s="74"/>
      <c r="T641" s="74"/>
      <c r="U641" s="74"/>
      <c r="V641" s="74"/>
      <c r="W641" s="74"/>
      <c r="X641" s="74"/>
      <c r="Y641" s="74"/>
      <c r="Z641" s="74"/>
      <c r="AA641" s="74"/>
      <c r="AB641" s="74"/>
      <c r="AC641" s="74"/>
      <c r="AD641" s="74"/>
      <c r="AE641" s="74"/>
      <c r="AF641" s="74"/>
      <c r="AG641" s="40"/>
      <c r="AH641" s="40"/>
      <c r="AI641" s="40"/>
      <c r="AJ641" s="40"/>
      <c r="AK641" s="40"/>
      <c r="AL641" s="40"/>
      <c r="AM641" s="40"/>
      <c r="AN641" s="40"/>
      <c r="AO641" s="40"/>
      <c r="AP641" s="40"/>
      <c r="AQ641" s="40"/>
      <c r="AR641" s="40"/>
      <c r="AS641" s="40"/>
      <c r="AT641" s="40"/>
      <c r="AU641" s="40"/>
      <c r="AV641" s="40"/>
      <c r="AW641" s="40"/>
      <c r="AX641" s="40"/>
      <c r="AY641" s="40"/>
      <c r="AZ641" s="40"/>
      <c r="BA641" s="40"/>
      <c r="BB641" s="40"/>
      <c r="BC641" s="40"/>
      <c r="BD641" s="40"/>
      <c r="BE641" s="40"/>
    </row>
    <row r="642" spans="1:57" ht="18.75" customHeight="1" x14ac:dyDescent="0.2">
      <c r="A642" s="71"/>
      <c r="B642" s="72"/>
      <c r="C642" s="73"/>
      <c r="D642" s="72"/>
      <c r="E642" s="72"/>
      <c r="F642" s="72"/>
      <c r="G642" s="72"/>
      <c r="H642" s="72"/>
      <c r="I642" s="72"/>
      <c r="J642" s="72"/>
      <c r="K642" s="74"/>
      <c r="L642" s="74"/>
      <c r="M642" s="74"/>
      <c r="N642" s="74"/>
      <c r="O642" s="74"/>
      <c r="P642" s="74"/>
      <c r="Q642" s="74"/>
      <c r="R642" s="74"/>
      <c r="S642" s="74"/>
      <c r="T642" s="74"/>
      <c r="U642" s="74"/>
      <c r="V642" s="74"/>
      <c r="W642" s="74"/>
      <c r="X642" s="74"/>
      <c r="Y642" s="74"/>
      <c r="Z642" s="74"/>
      <c r="AA642" s="74"/>
      <c r="AB642" s="74"/>
      <c r="AC642" s="74"/>
      <c r="AD642" s="74"/>
      <c r="AE642" s="74"/>
      <c r="AF642" s="74"/>
      <c r="AG642" s="40"/>
      <c r="AH642" s="40"/>
      <c r="AI642" s="40"/>
      <c r="AJ642" s="40"/>
      <c r="AK642" s="40"/>
      <c r="AL642" s="40"/>
      <c r="AM642" s="40"/>
      <c r="AN642" s="40"/>
      <c r="AO642" s="40"/>
      <c r="AP642" s="40"/>
      <c r="AQ642" s="40"/>
      <c r="AR642" s="40"/>
      <c r="AS642" s="40"/>
      <c r="AT642" s="40"/>
      <c r="AU642" s="40"/>
      <c r="AV642" s="40"/>
      <c r="AW642" s="40"/>
      <c r="AX642" s="40"/>
      <c r="AY642" s="40"/>
      <c r="AZ642" s="40"/>
      <c r="BA642" s="40"/>
      <c r="BB642" s="40"/>
      <c r="BC642" s="40"/>
      <c r="BD642" s="40"/>
      <c r="BE642" s="40"/>
    </row>
    <row r="643" spans="1:57" ht="18.75" customHeight="1" x14ac:dyDescent="0.2">
      <c r="A643" s="71"/>
      <c r="B643" s="72"/>
      <c r="C643" s="73"/>
      <c r="D643" s="72"/>
      <c r="E643" s="72"/>
      <c r="F643" s="72"/>
      <c r="G643" s="72"/>
      <c r="H643" s="72"/>
      <c r="I643" s="72"/>
      <c r="J643" s="72"/>
      <c r="K643" s="74"/>
      <c r="L643" s="74"/>
      <c r="M643" s="74"/>
      <c r="N643" s="74"/>
      <c r="O643" s="74"/>
      <c r="P643" s="74"/>
      <c r="Q643" s="74"/>
      <c r="R643" s="74"/>
      <c r="S643" s="74"/>
      <c r="T643" s="74"/>
      <c r="U643" s="74"/>
      <c r="V643" s="74"/>
      <c r="W643" s="74"/>
      <c r="X643" s="74"/>
      <c r="Y643" s="74"/>
      <c r="Z643" s="74"/>
      <c r="AA643" s="74"/>
      <c r="AB643" s="74"/>
      <c r="AC643" s="74"/>
      <c r="AD643" s="74"/>
      <c r="AE643" s="74"/>
      <c r="AF643" s="74"/>
      <c r="AG643" s="40"/>
      <c r="AH643" s="40"/>
      <c r="AI643" s="40"/>
      <c r="AJ643" s="40"/>
      <c r="AK643" s="40"/>
      <c r="AL643" s="40"/>
      <c r="AM643" s="40"/>
      <c r="AN643" s="40"/>
      <c r="AO643" s="40"/>
      <c r="AP643" s="40"/>
      <c r="AQ643" s="40"/>
      <c r="AR643" s="40"/>
      <c r="AS643" s="40"/>
      <c r="AT643" s="40"/>
      <c r="AU643" s="40"/>
      <c r="AV643" s="40"/>
      <c r="AW643" s="40"/>
      <c r="AX643" s="40"/>
      <c r="AY643" s="40"/>
      <c r="AZ643" s="40"/>
      <c r="BA643" s="40"/>
      <c r="BB643" s="40"/>
      <c r="BC643" s="40"/>
      <c r="BD643" s="40"/>
      <c r="BE643" s="40"/>
    </row>
    <row r="644" spans="1:57" ht="18.75" customHeight="1" x14ac:dyDescent="0.2">
      <c r="A644" s="71"/>
      <c r="B644" s="72"/>
      <c r="C644" s="73"/>
      <c r="D644" s="72"/>
      <c r="E644" s="72"/>
      <c r="F644" s="72"/>
      <c r="G644" s="72"/>
      <c r="H644" s="72"/>
      <c r="I644" s="72"/>
      <c r="J644" s="72"/>
      <c r="K644" s="74"/>
      <c r="L644" s="74"/>
      <c r="M644" s="74"/>
      <c r="N644" s="74"/>
      <c r="O644" s="74"/>
      <c r="P644" s="74"/>
      <c r="Q644" s="74"/>
      <c r="R644" s="74"/>
      <c r="S644" s="74"/>
      <c r="T644" s="74"/>
      <c r="U644" s="74"/>
      <c r="V644" s="74"/>
      <c r="W644" s="74"/>
      <c r="X644" s="74"/>
      <c r="Y644" s="74"/>
      <c r="Z644" s="74"/>
      <c r="AA644" s="74"/>
      <c r="AB644" s="74"/>
      <c r="AC644" s="74"/>
      <c r="AD644" s="74"/>
      <c r="AE644" s="74"/>
      <c r="AF644" s="74"/>
      <c r="AG644" s="40"/>
      <c r="AH644" s="40"/>
      <c r="AI644" s="40"/>
      <c r="AJ644" s="40"/>
      <c r="AK644" s="40"/>
      <c r="AL644" s="40"/>
      <c r="AM644" s="40"/>
      <c r="AN644" s="40"/>
      <c r="AO644" s="40"/>
      <c r="AP644" s="40"/>
      <c r="AQ644" s="40"/>
      <c r="AR644" s="40"/>
      <c r="AS644" s="40"/>
      <c r="AT644" s="40"/>
      <c r="AU644" s="40"/>
      <c r="AV644" s="40"/>
      <c r="AW644" s="40"/>
      <c r="AX644" s="40"/>
      <c r="AY644" s="40"/>
      <c r="AZ644" s="40"/>
      <c r="BA644" s="40"/>
      <c r="BB644" s="40"/>
      <c r="BC644" s="40"/>
      <c r="BD644" s="40"/>
      <c r="BE644" s="40"/>
    </row>
    <row r="645" spans="1:57" ht="18.75" customHeight="1" x14ac:dyDescent="0.2">
      <c r="A645" s="71"/>
      <c r="B645" s="72"/>
      <c r="C645" s="73"/>
      <c r="D645" s="72"/>
      <c r="E645" s="72"/>
      <c r="F645" s="72"/>
      <c r="G645" s="72"/>
      <c r="H645" s="72"/>
      <c r="I645" s="72"/>
      <c r="J645" s="72"/>
      <c r="K645" s="74"/>
      <c r="L645" s="74"/>
      <c r="M645" s="74"/>
      <c r="N645" s="74"/>
      <c r="O645" s="74"/>
      <c r="P645" s="74"/>
      <c r="Q645" s="74"/>
      <c r="R645" s="74"/>
      <c r="S645" s="74"/>
      <c r="T645" s="74"/>
      <c r="U645" s="74"/>
      <c r="V645" s="74"/>
      <c r="W645" s="74"/>
      <c r="X645" s="74"/>
      <c r="Y645" s="74"/>
      <c r="Z645" s="74"/>
      <c r="AA645" s="74"/>
      <c r="AB645" s="74"/>
      <c r="AC645" s="74"/>
      <c r="AD645" s="74"/>
      <c r="AE645" s="74"/>
      <c r="AF645" s="74"/>
      <c r="AG645" s="40"/>
      <c r="AH645" s="40"/>
      <c r="AI645" s="40"/>
      <c r="AJ645" s="40"/>
      <c r="AK645" s="40"/>
      <c r="AL645" s="40"/>
      <c r="AM645" s="40"/>
      <c r="AN645" s="40"/>
      <c r="AO645" s="40"/>
      <c r="AP645" s="40"/>
      <c r="AQ645" s="40"/>
      <c r="AR645" s="40"/>
      <c r="AS645" s="40"/>
      <c r="AT645" s="40"/>
      <c r="AU645" s="40"/>
      <c r="AV645" s="40"/>
      <c r="AW645" s="40"/>
      <c r="AX645" s="40"/>
      <c r="AY645" s="40"/>
      <c r="AZ645" s="40"/>
      <c r="BA645" s="40"/>
      <c r="BB645" s="40"/>
      <c r="BC645" s="40"/>
      <c r="BD645" s="40"/>
      <c r="BE645" s="40"/>
    </row>
    <row r="646" spans="1:57" ht="18.75" customHeight="1" x14ac:dyDescent="0.2">
      <c r="A646" s="71"/>
      <c r="B646" s="72"/>
      <c r="C646" s="73"/>
      <c r="D646" s="72"/>
      <c r="E646" s="72"/>
      <c r="F646" s="72"/>
      <c r="G646" s="72"/>
      <c r="H646" s="72"/>
      <c r="I646" s="72"/>
      <c r="J646" s="72"/>
      <c r="K646" s="74"/>
      <c r="L646" s="74"/>
      <c r="M646" s="74"/>
      <c r="N646" s="74"/>
      <c r="O646" s="74"/>
      <c r="P646" s="74"/>
      <c r="Q646" s="74"/>
      <c r="R646" s="74"/>
      <c r="S646" s="74"/>
      <c r="T646" s="74"/>
      <c r="U646" s="74"/>
      <c r="V646" s="74"/>
      <c r="W646" s="74"/>
      <c r="X646" s="74"/>
      <c r="Y646" s="74"/>
      <c r="Z646" s="74"/>
      <c r="AA646" s="74"/>
      <c r="AB646" s="74"/>
      <c r="AC646" s="74"/>
      <c r="AD646" s="74"/>
      <c r="AE646" s="74"/>
      <c r="AF646" s="74"/>
      <c r="AG646" s="40"/>
      <c r="AH646" s="40"/>
      <c r="AI646" s="40"/>
      <c r="AJ646" s="40"/>
      <c r="AK646" s="40"/>
      <c r="AL646" s="40"/>
      <c r="AM646" s="40"/>
      <c r="AN646" s="40"/>
      <c r="AO646" s="40"/>
      <c r="AP646" s="40"/>
      <c r="AQ646" s="40"/>
      <c r="AR646" s="40"/>
      <c r="AS646" s="40"/>
      <c r="AT646" s="40"/>
      <c r="AU646" s="40"/>
      <c r="AV646" s="40"/>
      <c r="AW646" s="40"/>
      <c r="AX646" s="40"/>
      <c r="AY646" s="40"/>
      <c r="AZ646" s="40"/>
      <c r="BA646" s="40"/>
      <c r="BB646" s="40"/>
      <c r="BC646" s="40"/>
      <c r="BD646" s="40"/>
      <c r="BE646" s="40"/>
    </row>
    <row r="647" spans="1:57" ht="18.75" customHeight="1" x14ac:dyDescent="0.2">
      <c r="A647" s="71"/>
      <c r="B647" s="72"/>
      <c r="C647" s="73"/>
      <c r="D647" s="72"/>
      <c r="E647" s="72"/>
      <c r="F647" s="72"/>
      <c r="G647" s="72"/>
      <c r="H647" s="72"/>
      <c r="I647" s="72"/>
      <c r="J647" s="72"/>
      <c r="K647" s="74"/>
      <c r="L647" s="74"/>
      <c r="M647" s="74"/>
      <c r="N647" s="74"/>
      <c r="O647" s="74"/>
      <c r="P647" s="74"/>
      <c r="Q647" s="74"/>
      <c r="R647" s="74"/>
      <c r="S647" s="74"/>
      <c r="T647" s="74"/>
      <c r="U647" s="74"/>
      <c r="V647" s="74"/>
      <c r="W647" s="74"/>
      <c r="X647" s="74"/>
      <c r="Y647" s="74"/>
      <c r="Z647" s="74"/>
      <c r="AA647" s="74"/>
      <c r="AB647" s="74"/>
      <c r="AC647" s="74"/>
      <c r="AD647" s="74"/>
      <c r="AE647" s="74"/>
      <c r="AF647" s="74"/>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row>
    <row r="648" spans="1:57" ht="18.75" customHeight="1" x14ac:dyDescent="0.2">
      <c r="A648" s="71"/>
      <c r="B648" s="72"/>
      <c r="C648" s="73"/>
      <c r="D648" s="72"/>
      <c r="E648" s="72"/>
      <c r="F648" s="72"/>
      <c r="G648" s="72"/>
      <c r="H648" s="72"/>
      <c r="I648" s="72"/>
      <c r="J648" s="72"/>
      <c r="K648" s="74"/>
      <c r="L648" s="74"/>
      <c r="M648" s="74"/>
      <c r="N648" s="74"/>
      <c r="O648" s="74"/>
      <c r="P648" s="74"/>
      <c r="Q648" s="74"/>
      <c r="R648" s="74"/>
      <c r="S648" s="74"/>
      <c r="T648" s="74"/>
      <c r="U648" s="74"/>
      <c r="V648" s="74"/>
      <c r="W648" s="74"/>
      <c r="X648" s="74"/>
      <c r="Y648" s="74"/>
      <c r="Z648" s="74"/>
      <c r="AA648" s="74"/>
      <c r="AB648" s="74"/>
      <c r="AC648" s="74"/>
      <c r="AD648" s="74"/>
      <c r="AE648" s="74"/>
      <c r="AF648" s="74"/>
      <c r="AG648" s="40"/>
      <c r="AH648" s="40"/>
      <c r="AI648" s="40"/>
      <c r="AJ648" s="40"/>
      <c r="AK648" s="40"/>
      <c r="AL648" s="40"/>
      <c r="AM648" s="40"/>
      <c r="AN648" s="40"/>
      <c r="AO648" s="40"/>
      <c r="AP648" s="40"/>
      <c r="AQ648" s="40"/>
      <c r="AR648" s="40"/>
      <c r="AS648" s="40"/>
      <c r="AT648" s="40"/>
      <c r="AU648" s="40"/>
      <c r="AV648" s="40"/>
      <c r="AW648" s="40"/>
      <c r="AX648" s="40"/>
      <c r="AY648" s="40"/>
      <c r="AZ648" s="40"/>
      <c r="BA648" s="40"/>
      <c r="BB648" s="40"/>
      <c r="BC648" s="40"/>
      <c r="BD648" s="40"/>
      <c r="BE648" s="40"/>
    </row>
    <row r="649" spans="1:57" ht="18.75" customHeight="1" x14ac:dyDescent="0.2">
      <c r="A649" s="71"/>
      <c r="B649" s="72"/>
      <c r="C649" s="73"/>
      <c r="D649" s="72"/>
      <c r="E649" s="72"/>
      <c r="F649" s="72"/>
      <c r="G649" s="72"/>
      <c r="H649" s="72"/>
      <c r="I649" s="72"/>
      <c r="J649" s="72"/>
      <c r="K649" s="74"/>
      <c r="L649" s="74"/>
      <c r="M649" s="74"/>
      <c r="N649" s="74"/>
      <c r="O649" s="74"/>
      <c r="P649" s="74"/>
      <c r="Q649" s="74"/>
      <c r="R649" s="74"/>
      <c r="S649" s="74"/>
      <c r="T649" s="74"/>
      <c r="U649" s="74"/>
      <c r="V649" s="74"/>
      <c r="W649" s="74"/>
      <c r="X649" s="74"/>
      <c r="Y649" s="74"/>
      <c r="Z649" s="74"/>
      <c r="AA649" s="74"/>
      <c r="AB649" s="74"/>
      <c r="AC649" s="74"/>
      <c r="AD649" s="74"/>
      <c r="AE649" s="74"/>
      <c r="AF649" s="74"/>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row>
    <row r="650" spans="1:57" ht="18.75" customHeight="1" x14ac:dyDescent="0.2">
      <c r="A650" s="71"/>
      <c r="B650" s="72"/>
      <c r="C650" s="73"/>
      <c r="D650" s="72"/>
      <c r="E650" s="72"/>
      <c r="F650" s="72"/>
      <c r="G650" s="72"/>
      <c r="H650" s="72"/>
      <c r="I650" s="72"/>
      <c r="J650" s="72"/>
      <c r="K650" s="74"/>
      <c r="L650" s="74"/>
      <c r="M650" s="74"/>
      <c r="N650" s="74"/>
      <c r="O650" s="74"/>
      <c r="P650" s="74"/>
      <c r="Q650" s="74"/>
      <c r="R650" s="74"/>
      <c r="S650" s="74"/>
      <c r="T650" s="74"/>
      <c r="U650" s="74"/>
      <c r="V650" s="74"/>
      <c r="W650" s="74"/>
      <c r="X650" s="74"/>
      <c r="Y650" s="74"/>
      <c r="Z650" s="74"/>
      <c r="AA650" s="74"/>
      <c r="AB650" s="74"/>
      <c r="AC650" s="74"/>
      <c r="AD650" s="74"/>
      <c r="AE650" s="74"/>
      <c r="AF650" s="74"/>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row>
    <row r="651" spans="1:57" ht="18.75" customHeight="1" x14ac:dyDescent="0.2">
      <c r="A651" s="71"/>
      <c r="B651" s="72"/>
      <c r="C651" s="73"/>
      <c r="D651" s="72"/>
      <c r="E651" s="72"/>
      <c r="F651" s="72"/>
      <c r="G651" s="72"/>
      <c r="H651" s="72"/>
      <c r="I651" s="72"/>
      <c r="J651" s="72"/>
      <c r="K651" s="74"/>
      <c r="L651" s="74"/>
      <c r="M651" s="74"/>
      <c r="N651" s="74"/>
      <c r="O651" s="74"/>
      <c r="P651" s="74"/>
      <c r="Q651" s="74"/>
      <c r="R651" s="74"/>
      <c r="S651" s="74"/>
      <c r="T651" s="74"/>
      <c r="U651" s="74"/>
      <c r="V651" s="74"/>
      <c r="W651" s="74"/>
      <c r="X651" s="74"/>
      <c r="Y651" s="74"/>
      <c r="Z651" s="74"/>
      <c r="AA651" s="74"/>
      <c r="AB651" s="74"/>
      <c r="AC651" s="74"/>
      <c r="AD651" s="74"/>
      <c r="AE651" s="74"/>
      <c r="AF651" s="74"/>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row>
    <row r="652" spans="1:57" ht="18.75" customHeight="1" x14ac:dyDescent="0.2">
      <c r="A652" s="71"/>
      <c r="B652" s="72"/>
      <c r="C652" s="73"/>
      <c r="D652" s="72"/>
      <c r="E652" s="72"/>
      <c r="F652" s="72"/>
      <c r="G652" s="72"/>
      <c r="H652" s="72"/>
      <c r="I652" s="72"/>
      <c r="J652" s="72"/>
      <c r="K652" s="74"/>
      <c r="L652" s="74"/>
      <c r="M652" s="74"/>
      <c r="N652" s="74"/>
      <c r="O652" s="74"/>
      <c r="P652" s="74"/>
      <c r="Q652" s="74"/>
      <c r="R652" s="74"/>
      <c r="S652" s="74"/>
      <c r="T652" s="74"/>
      <c r="U652" s="74"/>
      <c r="V652" s="74"/>
      <c r="W652" s="74"/>
      <c r="X652" s="74"/>
      <c r="Y652" s="74"/>
      <c r="Z652" s="74"/>
      <c r="AA652" s="74"/>
      <c r="AB652" s="74"/>
      <c r="AC652" s="74"/>
      <c r="AD652" s="74"/>
      <c r="AE652" s="74"/>
      <c r="AF652" s="74"/>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row>
    <row r="653" spans="1:57" ht="18.75" customHeight="1" x14ac:dyDescent="0.2">
      <c r="A653" s="71"/>
      <c r="B653" s="72"/>
      <c r="C653" s="73"/>
      <c r="D653" s="72"/>
      <c r="E653" s="72"/>
      <c r="F653" s="72"/>
      <c r="G653" s="72"/>
      <c r="H653" s="72"/>
      <c r="I653" s="72"/>
      <c r="J653" s="72"/>
      <c r="K653" s="74"/>
      <c r="L653" s="74"/>
      <c r="M653" s="74"/>
      <c r="N653" s="74"/>
      <c r="O653" s="74"/>
      <c r="P653" s="74"/>
      <c r="Q653" s="74"/>
      <c r="R653" s="74"/>
      <c r="S653" s="74"/>
      <c r="T653" s="74"/>
      <c r="U653" s="74"/>
      <c r="V653" s="74"/>
      <c r="W653" s="74"/>
      <c r="X653" s="74"/>
      <c r="Y653" s="74"/>
      <c r="Z653" s="74"/>
      <c r="AA653" s="74"/>
      <c r="AB653" s="74"/>
      <c r="AC653" s="74"/>
      <c r="AD653" s="74"/>
      <c r="AE653" s="74"/>
      <c r="AF653" s="74"/>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row>
    <row r="654" spans="1:57" ht="18.75" customHeight="1" x14ac:dyDescent="0.2">
      <c r="A654" s="71"/>
      <c r="B654" s="72"/>
      <c r="C654" s="73"/>
      <c r="D654" s="72"/>
      <c r="E654" s="72"/>
      <c r="F654" s="72"/>
      <c r="G654" s="72"/>
      <c r="H654" s="72"/>
      <c r="I654" s="72"/>
      <c r="J654" s="72"/>
      <c r="K654" s="74"/>
      <c r="L654" s="74"/>
      <c r="M654" s="74"/>
      <c r="N654" s="74"/>
      <c r="O654" s="74"/>
      <c r="P654" s="74"/>
      <c r="Q654" s="74"/>
      <c r="R654" s="74"/>
      <c r="S654" s="74"/>
      <c r="T654" s="74"/>
      <c r="U654" s="74"/>
      <c r="V654" s="74"/>
      <c r="W654" s="74"/>
      <c r="X654" s="74"/>
      <c r="Y654" s="74"/>
      <c r="Z654" s="74"/>
      <c r="AA654" s="74"/>
      <c r="AB654" s="74"/>
      <c r="AC654" s="74"/>
      <c r="AD654" s="74"/>
      <c r="AE654" s="74"/>
      <c r="AF654" s="74"/>
      <c r="AG654" s="40"/>
      <c r="AH654" s="40"/>
      <c r="AI654" s="40"/>
      <c r="AJ654" s="40"/>
      <c r="AK654" s="40"/>
      <c r="AL654" s="40"/>
      <c r="AM654" s="40"/>
      <c r="AN654" s="40"/>
      <c r="AO654" s="40"/>
      <c r="AP654" s="40"/>
      <c r="AQ654" s="40"/>
      <c r="AR654" s="40"/>
      <c r="AS654" s="40"/>
      <c r="AT654" s="40"/>
      <c r="AU654" s="40"/>
      <c r="AV654" s="40"/>
      <c r="AW654" s="40"/>
      <c r="AX654" s="40"/>
      <c r="AY654" s="40"/>
      <c r="AZ654" s="40"/>
      <c r="BA654" s="40"/>
      <c r="BB654" s="40"/>
      <c r="BC654" s="40"/>
      <c r="BD654" s="40"/>
      <c r="BE654" s="40"/>
    </row>
    <row r="655" spans="1:57" ht="18.75" customHeight="1" x14ac:dyDescent="0.2">
      <c r="A655" s="71"/>
      <c r="B655" s="72"/>
      <c r="C655" s="73"/>
      <c r="D655" s="72"/>
      <c r="E655" s="72"/>
      <c r="F655" s="72"/>
      <c r="G655" s="72"/>
      <c r="H655" s="72"/>
      <c r="I655" s="72"/>
      <c r="J655" s="72"/>
      <c r="K655" s="74"/>
      <c r="L655" s="74"/>
      <c r="M655" s="74"/>
      <c r="N655" s="74"/>
      <c r="O655" s="74"/>
      <c r="P655" s="74"/>
      <c r="Q655" s="74"/>
      <c r="R655" s="74"/>
      <c r="S655" s="74"/>
      <c r="T655" s="74"/>
      <c r="U655" s="74"/>
      <c r="V655" s="74"/>
      <c r="W655" s="74"/>
      <c r="X655" s="74"/>
      <c r="Y655" s="74"/>
      <c r="Z655" s="74"/>
      <c r="AA655" s="74"/>
      <c r="AB655" s="74"/>
      <c r="AC655" s="74"/>
      <c r="AD655" s="74"/>
      <c r="AE655" s="74"/>
      <c r="AF655" s="74"/>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row>
    <row r="656" spans="1:57" ht="18.75" customHeight="1" x14ac:dyDescent="0.2">
      <c r="A656" s="71"/>
      <c r="B656" s="72"/>
      <c r="C656" s="73"/>
      <c r="D656" s="72"/>
      <c r="E656" s="72"/>
      <c r="F656" s="72"/>
      <c r="G656" s="72"/>
      <c r="H656" s="72"/>
      <c r="I656" s="72"/>
      <c r="J656" s="72"/>
      <c r="K656" s="74"/>
      <c r="L656" s="74"/>
      <c r="M656" s="74"/>
      <c r="N656" s="74"/>
      <c r="O656" s="74"/>
      <c r="P656" s="74"/>
      <c r="Q656" s="74"/>
      <c r="R656" s="74"/>
      <c r="S656" s="74"/>
      <c r="T656" s="74"/>
      <c r="U656" s="74"/>
      <c r="V656" s="74"/>
      <c r="W656" s="74"/>
      <c r="X656" s="74"/>
      <c r="Y656" s="74"/>
      <c r="Z656" s="74"/>
      <c r="AA656" s="74"/>
      <c r="AB656" s="74"/>
      <c r="AC656" s="74"/>
      <c r="AD656" s="74"/>
      <c r="AE656" s="74"/>
      <c r="AF656" s="74"/>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row>
    <row r="657" spans="1:57" ht="18.75" customHeight="1" x14ac:dyDescent="0.2">
      <c r="A657" s="71"/>
      <c r="B657" s="72"/>
      <c r="C657" s="73"/>
      <c r="D657" s="72"/>
      <c r="E657" s="72"/>
      <c r="F657" s="72"/>
      <c r="G657" s="72"/>
      <c r="H657" s="72"/>
      <c r="I657" s="72"/>
      <c r="J657" s="72"/>
      <c r="K657" s="74"/>
      <c r="L657" s="74"/>
      <c r="M657" s="74"/>
      <c r="N657" s="74"/>
      <c r="O657" s="74"/>
      <c r="P657" s="74"/>
      <c r="Q657" s="74"/>
      <c r="R657" s="74"/>
      <c r="S657" s="74"/>
      <c r="T657" s="74"/>
      <c r="U657" s="74"/>
      <c r="V657" s="74"/>
      <c r="W657" s="74"/>
      <c r="X657" s="74"/>
      <c r="Y657" s="74"/>
      <c r="Z657" s="74"/>
      <c r="AA657" s="74"/>
      <c r="AB657" s="74"/>
      <c r="AC657" s="74"/>
      <c r="AD657" s="74"/>
      <c r="AE657" s="74"/>
      <c r="AF657" s="74"/>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row>
    <row r="658" spans="1:57" ht="18.75" customHeight="1" x14ac:dyDescent="0.2">
      <c r="A658" s="71"/>
      <c r="B658" s="72"/>
      <c r="C658" s="73"/>
      <c r="D658" s="72"/>
      <c r="E658" s="72"/>
      <c r="F658" s="72"/>
      <c r="G658" s="72"/>
      <c r="H658" s="72"/>
      <c r="I658" s="72"/>
      <c r="J658" s="72"/>
      <c r="K658" s="74"/>
      <c r="L658" s="74"/>
      <c r="M658" s="74"/>
      <c r="N658" s="74"/>
      <c r="O658" s="74"/>
      <c r="P658" s="74"/>
      <c r="Q658" s="74"/>
      <c r="R658" s="74"/>
      <c r="S658" s="74"/>
      <c r="T658" s="74"/>
      <c r="U658" s="74"/>
      <c r="V658" s="74"/>
      <c r="W658" s="74"/>
      <c r="X658" s="74"/>
      <c r="Y658" s="74"/>
      <c r="Z658" s="74"/>
      <c r="AA658" s="74"/>
      <c r="AB658" s="74"/>
      <c r="AC658" s="74"/>
      <c r="AD658" s="74"/>
      <c r="AE658" s="74"/>
      <c r="AF658" s="74"/>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row>
    <row r="659" spans="1:57" ht="18.75" customHeight="1" x14ac:dyDescent="0.2">
      <c r="A659" s="71"/>
      <c r="B659" s="72"/>
      <c r="C659" s="73"/>
      <c r="D659" s="72"/>
      <c r="E659" s="72"/>
      <c r="F659" s="72"/>
      <c r="G659" s="72"/>
      <c r="H659" s="72"/>
      <c r="I659" s="72"/>
      <c r="J659" s="72"/>
      <c r="K659" s="74"/>
      <c r="L659" s="74"/>
      <c r="M659" s="74"/>
      <c r="N659" s="74"/>
      <c r="O659" s="74"/>
      <c r="P659" s="74"/>
      <c r="Q659" s="74"/>
      <c r="R659" s="74"/>
      <c r="S659" s="74"/>
      <c r="T659" s="74"/>
      <c r="U659" s="74"/>
      <c r="V659" s="74"/>
      <c r="W659" s="74"/>
      <c r="X659" s="74"/>
      <c r="Y659" s="74"/>
      <c r="Z659" s="74"/>
      <c r="AA659" s="74"/>
      <c r="AB659" s="74"/>
      <c r="AC659" s="74"/>
      <c r="AD659" s="74"/>
      <c r="AE659" s="74"/>
      <c r="AF659" s="74"/>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row>
    <row r="660" spans="1:57" ht="18.75" customHeight="1" x14ac:dyDescent="0.2">
      <c r="A660" s="71"/>
      <c r="B660" s="72"/>
      <c r="C660" s="73"/>
      <c r="D660" s="72"/>
      <c r="E660" s="72"/>
      <c r="F660" s="72"/>
      <c r="G660" s="72"/>
      <c r="H660" s="72"/>
      <c r="I660" s="72"/>
      <c r="J660" s="72"/>
      <c r="K660" s="74"/>
      <c r="L660" s="74"/>
      <c r="M660" s="74"/>
      <c r="N660" s="74"/>
      <c r="O660" s="74"/>
      <c r="P660" s="74"/>
      <c r="Q660" s="74"/>
      <c r="R660" s="74"/>
      <c r="S660" s="74"/>
      <c r="T660" s="74"/>
      <c r="U660" s="74"/>
      <c r="V660" s="74"/>
      <c r="W660" s="74"/>
      <c r="X660" s="74"/>
      <c r="Y660" s="74"/>
      <c r="Z660" s="74"/>
      <c r="AA660" s="74"/>
      <c r="AB660" s="74"/>
      <c r="AC660" s="74"/>
      <c r="AD660" s="74"/>
      <c r="AE660" s="74"/>
      <c r="AF660" s="74"/>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row>
    <row r="661" spans="1:57" ht="18.75" customHeight="1" x14ac:dyDescent="0.2">
      <c r="A661" s="71"/>
      <c r="B661" s="72"/>
      <c r="C661" s="73"/>
      <c r="D661" s="72"/>
      <c r="E661" s="72"/>
      <c r="F661" s="72"/>
      <c r="G661" s="72"/>
      <c r="H661" s="72"/>
      <c r="I661" s="72"/>
      <c r="J661" s="72"/>
      <c r="K661" s="74"/>
      <c r="L661" s="74"/>
      <c r="M661" s="74"/>
      <c r="N661" s="74"/>
      <c r="O661" s="74"/>
      <c r="P661" s="74"/>
      <c r="Q661" s="74"/>
      <c r="R661" s="74"/>
      <c r="S661" s="74"/>
      <c r="T661" s="74"/>
      <c r="U661" s="74"/>
      <c r="V661" s="74"/>
      <c r="W661" s="74"/>
      <c r="X661" s="74"/>
      <c r="Y661" s="74"/>
      <c r="Z661" s="74"/>
      <c r="AA661" s="74"/>
      <c r="AB661" s="74"/>
      <c r="AC661" s="74"/>
      <c r="AD661" s="74"/>
      <c r="AE661" s="74"/>
      <c r="AF661" s="74"/>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40"/>
      <c r="BE661" s="40"/>
    </row>
    <row r="662" spans="1:57" ht="18.75" customHeight="1" x14ac:dyDescent="0.2">
      <c r="A662" s="71"/>
      <c r="B662" s="72"/>
      <c r="C662" s="73"/>
      <c r="D662" s="72"/>
      <c r="E662" s="72"/>
      <c r="F662" s="72"/>
      <c r="G662" s="72"/>
      <c r="H662" s="72"/>
      <c r="I662" s="72"/>
      <c r="J662" s="72"/>
      <c r="K662" s="74"/>
      <c r="L662" s="74"/>
      <c r="M662" s="74"/>
      <c r="N662" s="74"/>
      <c r="O662" s="74"/>
      <c r="P662" s="74"/>
      <c r="Q662" s="74"/>
      <c r="R662" s="74"/>
      <c r="S662" s="74"/>
      <c r="T662" s="74"/>
      <c r="U662" s="74"/>
      <c r="V662" s="74"/>
      <c r="W662" s="74"/>
      <c r="X662" s="74"/>
      <c r="Y662" s="74"/>
      <c r="Z662" s="74"/>
      <c r="AA662" s="74"/>
      <c r="AB662" s="74"/>
      <c r="AC662" s="74"/>
      <c r="AD662" s="74"/>
      <c r="AE662" s="74"/>
      <c r="AF662" s="74"/>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40"/>
      <c r="BE662" s="40"/>
    </row>
    <row r="663" spans="1:57" ht="18.75" customHeight="1" x14ac:dyDescent="0.2">
      <c r="A663" s="71"/>
      <c r="B663" s="72"/>
      <c r="C663" s="73"/>
      <c r="D663" s="72"/>
      <c r="E663" s="72"/>
      <c r="F663" s="72"/>
      <c r="G663" s="72"/>
      <c r="H663" s="72"/>
      <c r="I663" s="72"/>
      <c r="J663" s="72"/>
      <c r="K663" s="74"/>
      <c r="L663" s="74"/>
      <c r="M663" s="74"/>
      <c r="N663" s="74"/>
      <c r="O663" s="74"/>
      <c r="P663" s="74"/>
      <c r="Q663" s="74"/>
      <c r="R663" s="74"/>
      <c r="S663" s="74"/>
      <c r="T663" s="74"/>
      <c r="U663" s="74"/>
      <c r="V663" s="74"/>
      <c r="W663" s="74"/>
      <c r="X663" s="74"/>
      <c r="Y663" s="74"/>
      <c r="Z663" s="74"/>
      <c r="AA663" s="74"/>
      <c r="AB663" s="74"/>
      <c r="AC663" s="74"/>
      <c r="AD663" s="74"/>
      <c r="AE663" s="74"/>
      <c r="AF663" s="74"/>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40"/>
      <c r="BE663" s="40"/>
    </row>
    <row r="664" spans="1:57" ht="18.75" customHeight="1" x14ac:dyDescent="0.2">
      <c r="A664" s="71"/>
      <c r="B664" s="72"/>
      <c r="C664" s="73"/>
      <c r="D664" s="72"/>
      <c r="E664" s="72"/>
      <c r="F664" s="72"/>
      <c r="G664" s="72"/>
      <c r="H664" s="72"/>
      <c r="I664" s="72"/>
      <c r="J664" s="72"/>
      <c r="K664" s="74"/>
      <c r="L664" s="74"/>
      <c r="M664" s="74"/>
      <c r="N664" s="74"/>
      <c r="O664" s="74"/>
      <c r="P664" s="74"/>
      <c r="Q664" s="74"/>
      <c r="R664" s="74"/>
      <c r="S664" s="74"/>
      <c r="T664" s="74"/>
      <c r="U664" s="74"/>
      <c r="V664" s="74"/>
      <c r="W664" s="74"/>
      <c r="X664" s="74"/>
      <c r="Y664" s="74"/>
      <c r="Z664" s="74"/>
      <c r="AA664" s="74"/>
      <c r="AB664" s="74"/>
      <c r="AC664" s="74"/>
      <c r="AD664" s="74"/>
      <c r="AE664" s="74"/>
      <c r="AF664" s="74"/>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40"/>
      <c r="BE664" s="40"/>
    </row>
    <row r="665" spans="1:57" ht="18.75" customHeight="1" x14ac:dyDescent="0.2">
      <c r="A665" s="71"/>
      <c r="B665" s="72"/>
      <c r="C665" s="73"/>
      <c r="D665" s="72"/>
      <c r="E665" s="72"/>
      <c r="F665" s="72"/>
      <c r="G665" s="72"/>
      <c r="H665" s="72"/>
      <c r="I665" s="72"/>
      <c r="J665" s="72"/>
      <c r="K665" s="74"/>
      <c r="L665" s="74"/>
      <c r="M665" s="74"/>
      <c r="N665" s="74"/>
      <c r="O665" s="74"/>
      <c r="P665" s="74"/>
      <c r="Q665" s="74"/>
      <c r="R665" s="74"/>
      <c r="S665" s="74"/>
      <c r="T665" s="74"/>
      <c r="U665" s="74"/>
      <c r="V665" s="74"/>
      <c r="W665" s="74"/>
      <c r="X665" s="74"/>
      <c r="Y665" s="74"/>
      <c r="Z665" s="74"/>
      <c r="AA665" s="74"/>
      <c r="AB665" s="74"/>
      <c r="AC665" s="74"/>
      <c r="AD665" s="74"/>
      <c r="AE665" s="74"/>
      <c r="AF665" s="74"/>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40"/>
      <c r="BE665" s="40"/>
    </row>
    <row r="666" spans="1:57" ht="18.75" customHeight="1" x14ac:dyDescent="0.2">
      <c r="A666" s="71"/>
      <c r="B666" s="72"/>
      <c r="C666" s="73"/>
      <c r="D666" s="72"/>
      <c r="E666" s="72"/>
      <c r="F666" s="72"/>
      <c r="G666" s="72"/>
      <c r="H666" s="72"/>
      <c r="I666" s="72"/>
      <c r="J666" s="72"/>
      <c r="K666" s="74"/>
      <c r="L666" s="74"/>
      <c r="M666" s="74"/>
      <c r="N666" s="74"/>
      <c r="O666" s="74"/>
      <c r="P666" s="74"/>
      <c r="Q666" s="74"/>
      <c r="R666" s="74"/>
      <c r="S666" s="74"/>
      <c r="T666" s="74"/>
      <c r="U666" s="74"/>
      <c r="V666" s="74"/>
      <c r="W666" s="74"/>
      <c r="X666" s="74"/>
      <c r="Y666" s="74"/>
      <c r="Z666" s="74"/>
      <c r="AA666" s="74"/>
      <c r="AB666" s="74"/>
      <c r="AC666" s="74"/>
      <c r="AD666" s="74"/>
      <c r="AE666" s="74"/>
      <c r="AF666" s="74"/>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row>
    <row r="667" spans="1:57" ht="18.75" customHeight="1" x14ac:dyDescent="0.2">
      <c r="A667" s="71"/>
      <c r="B667" s="72"/>
      <c r="C667" s="73"/>
      <c r="D667" s="72"/>
      <c r="E667" s="72"/>
      <c r="F667" s="72"/>
      <c r="G667" s="72"/>
      <c r="H667" s="72"/>
      <c r="I667" s="72"/>
      <c r="J667" s="72"/>
      <c r="K667" s="74"/>
      <c r="L667" s="74"/>
      <c r="M667" s="74"/>
      <c r="N667" s="74"/>
      <c r="O667" s="74"/>
      <c r="P667" s="74"/>
      <c r="Q667" s="74"/>
      <c r="R667" s="74"/>
      <c r="S667" s="74"/>
      <c r="T667" s="74"/>
      <c r="U667" s="74"/>
      <c r="V667" s="74"/>
      <c r="W667" s="74"/>
      <c r="X667" s="74"/>
      <c r="Y667" s="74"/>
      <c r="Z667" s="74"/>
      <c r="AA667" s="74"/>
      <c r="AB667" s="74"/>
      <c r="AC667" s="74"/>
      <c r="AD667" s="74"/>
      <c r="AE667" s="74"/>
      <c r="AF667" s="74"/>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40"/>
      <c r="BE667" s="40"/>
    </row>
    <row r="668" spans="1:57" ht="18.75" customHeight="1" x14ac:dyDescent="0.2">
      <c r="A668" s="71"/>
      <c r="B668" s="72"/>
      <c r="C668" s="73"/>
      <c r="D668" s="72"/>
      <c r="E668" s="72"/>
      <c r="F668" s="72"/>
      <c r="G668" s="72"/>
      <c r="H668" s="72"/>
      <c r="I668" s="72"/>
      <c r="J668" s="72"/>
      <c r="K668" s="74"/>
      <c r="L668" s="74"/>
      <c r="M668" s="74"/>
      <c r="N668" s="74"/>
      <c r="O668" s="74"/>
      <c r="P668" s="74"/>
      <c r="Q668" s="74"/>
      <c r="R668" s="74"/>
      <c r="S668" s="74"/>
      <c r="T668" s="74"/>
      <c r="U668" s="74"/>
      <c r="V668" s="74"/>
      <c r="W668" s="74"/>
      <c r="X668" s="74"/>
      <c r="Y668" s="74"/>
      <c r="Z668" s="74"/>
      <c r="AA668" s="74"/>
      <c r="AB668" s="74"/>
      <c r="AC668" s="74"/>
      <c r="AD668" s="74"/>
      <c r="AE668" s="74"/>
      <c r="AF668" s="74"/>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40"/>
      <c r="BE668" s="40"/>
    </row>
    <row r="669" spans="1:57" ht="18.75" customHeight="1" x14ac:dyDescent="0.2">
      <c r="A669" s="71"/>
      <c r="B669" s="72"/>
      <c r="C669" s="73"/>
      <c r="D669" s="72"/>
      <c r="E669" s="72"/>
      <c r="F669" s="72"/>
      <c r="G669" s="72"/>
      <c r="H669" s="72"/>
      <c r="I669" s="72"/>
      <c r="J669" s="72"/>
      <c r="K669" s="74"/>
      <c r="L669" s="74"/>
      <c r="M669" s="74"/>
      <c r="N669" s="74"/>
      <c r="O669" s="74"/>
      <c r="P669" s="74"/>
      <c r="Q669" s="74"/>
      <c r="R669" s="74"/>
      <c r="S669" s="74"/>
      <c r="T669" s="74"/>
      <c r="U669" s="74"/>
      <c r="V669" s="74"/>
      <c r="W669" s="74"/>
      <c r="X669" s="74"/>
      <c r="Y669" s="74"/>
      <c r="Z669" s="74"/>
      <c r="AA669" s="74"/>
      <c r="AB669" s="74"/>
      <c r="AC669" s="74"/>
      <c r="AD669" s="74"/>
      <c r="AE669" s="74"/>
      <c r="AF669" s="74"/>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40"/>
      <c r="BE669" s="40"/>
    </row>
    <row r="670" spans="1:57" ht="18.75" customHeight="1" x14ac:dyDescent="0.2">
      <c r="A670" s="71"/>
      <c r="B670" s="72"/>
      <c r="C670" s="73"/>
      <c r="D670" s="72"/>
      <c r="E670" s="72"/>
      <c r="F670" s="72"/>
      <c r="G670" s="72"/>
      <c r="H670" s="72"/>
      <c r="I670" s="72"/>
      <c r="J670" s="72"/>
      <c r="K670" s="74"/>
      <c r="L670" s="74"/>
      <c r="M670" s="74"/>
      <c r="N670" s="74"/>
      <c r="O670" s="74"/>
      <c r="P670" s="74"/>
      <c r="Q670" s="74"/>
      <c r="R670" s="74"/>
      <c r="S670" s="74"/>
      <c r="T670" s="74"/>
      <c r="U670" s="74"/>
      <c r="V670" s="74"/>
      <c r="W670" s="74"/>
      <c r="X670" s="74"/>
      <c r="Y670" s="74"/>
      <c r="Z670" s="74"/>
      <c r="AA670" s="74"/>
      <c r="AB670" s="74"/>
      <c r="AC670" s="74"/>
      <c r="AD670" s="74"/>
      <c r="AE670" s="74"/>
      <c r="AF670" s="74"/>
      <c r="AG670" s="40"/>
      <c r="AH670" s="40"/>
      <c r="AI670" s="40"/>
      <c r="AJ670" s="40"/>
      <c r="AK670" s="40"/>
      <c r="AL670" s="40"/>
      <c r="AM670" s="40"/>
      <c r="AN670" s="40"/>
      <c r="AO670" s="40"/>
      <c r="AP670" s="40"/>
      <c r="AQ670" s="40"/>
      <c r="AR670" s="40"/>
      <c r="AS670" s="40"/>
      <c r="AT670" s="40"/>
      <c r="AU670" s="40"/>
      <c r="AV670" s="40"/>
      <c r="AW670" s="40"/>
      <c r="AX670" s="40"/>
      <c r="AY670" s="40"/>
      <c r="AZ670" s="40"/>
      <c r="BA670" s="40"/>
      <c r="BB670" s="40"/>
      <c r="BC670" s="40"/>
      <c r="BD670" s="40"/>
      <c r="BE670" s="40"/>
    </row>
    <row r="671" spans="1:57" ht="18.75" customHeight="1" x14ac:dyDescent="0.2">
      <c r="A671" s="71"/>
      <c r="B671" s="72"/>
      <c r="C671" s="73"/>
      <c r="D671" s="72"/>
      <c r="E671" s="72"/>
      <c r="F671" s="72"/>
      <c r="G671" s="72"/>
      <c r="H671" s="72"/>
      <c r="I671" s="72"/>
      <c r="J671" s="72"/>
      <c r="K671" s="74"/>
      <c r="L671" s="74"/>
      <c r="M671" s="74"/>
      <c r="N671" s="74"/>
      <c r="O671" s="74"/>
      <c r="P671" s="74"/>
      <c r="Q671" s="74"/>
      <c r="R671" s="74"/>
      <c r="S671" s="74"/>
      <c r="T671" s="74"/>
      <c r="U671" s="74"/>
      <c r="V671" s="74"/>
      <c r="W671" s="74"/>
      <c r="X671" s="74"/>
      <c r="Y671" s="74"/>
      <c r="Z671" s="74"/>
      <c r="AA671" s="74"/>
      <c r="AB671" s="74"/>
      <c r="AC671" s="74"/>
      <c r="AD671" s="74"/>
      <c r="AE671" s="74"/>
      <c r="AF671" s="74"/>
      <c r="AG671" s="40"/>
      <c r="AH671" s="40"/>
      <c r="AI671" s="40"/>
      <c r="AJ671" s="40"/>
      <c r="AK671" s="40"/>
      <c r="AL671" s="40"/>
      <c r="AM671" s="40"/>
      <c r="AN671" s="40"/>
      <c r="AO671" s="40"/>
      <c r="AP671" s="40"/>
      <c r="AQ671" s="40"/>
      <c r="AR671" s="40"/>
      <c r="AS671" s="40"/>
      <c r="AT671" s="40"/>
      <c r="AU671" s="40"/>
      <c r="AV671" s="40"/>
      <c r="AW671" s="40"/>
      <c r="AX671" s="40"/>
      <c r="AY671" s="40"/>
      <c r="AZ671" s="40"/>
      <c r="BA671" s="40"/>
      <c r="BB671" s="40"/>
      <c r="BC671" s="40"/>
      <c r="BD671" s="40"/>
      <c r="BE671" s="40"/>
    </row>
    <row r="672" spans="1:57" ht="18.75" customHeight="1" x14ac:dyDescent="0.2">
      <c r="A672" s="71"/>
      <c r="B672" s="72"/>
      <c r="C672" s="73"/>
      <c r="D672" s="72"/>
      <c r="E672" s="72"/>
      <c r="F672" s="72"/>
      <c r="G672" s="72"/>
      <c r="H672" s="72"/>
      <c r="I672" s="72"/>
      <c r="J672" s="72"/>
      <c r="K672" s="74"/>
      <c r="L672" s="74"/>
      <c r="M672" s="74"/>
      <c r="N672" s="74"/>
      <c r="O672" s="74"/>
      <c r="P672" s="74"/>
      <c r="Q672" s="74"/>
      <c r="R672" s="74"/>
      <c r="S672" s="74"/>
      <c r="T672" s="74"/>
      <c r="U672" s="74"/>
      <c r="V672" s="74"/>
      <c r="W672" s="74"/>
      <c r="X672" s="74"/>
      <c r="Y672" s="74"/>
      <c r="Z672" s="74"/>
      <c r="AA672" s="74"/>
      <c r="AB672" s="74"/>
      <c r="AC672" s="74"/>
      <c r="AD672" s="74"/>
      <c r="AE672" s="74"/>
      <c r="AF672" s="74"/>
      <c r="AG672" s="40"/>
      <c r="AH672" s="40"/>
      <c r="AI672" s="40"/>
      <c r="AJ672" s="40"/>
      <c r="AK672" s="40"/>
      <c r="AL672" s="40"/>
      <c r="AM672" s="40"/>
      <c r="AN672" s="40"/>
      <c r="AO672" s="40"/>
      <c r="AP672" s="40"/>
      <c r="AQ672" s="40"/>
      <c r="AR672" s="40"/>
      <c r="AS672" s="40"/>
      <c r="AT672" s="40"/>
      <c r="AU672" s="40"/>
      <c r="AV672" s="40"/>
      <c r="AW672" s="40"/>
      <c r="AX672" s="40"/>
      <c r="AY672" s="40"/>
      <c r="AZ672" s="40"/>
      <c r="BA672" s="40"/>
      <c r="BB672" s="40"/>
      <c r="BC672" s="40"/>
      <c r="BD672" s="40"/>
      <c r="BE672" s="40"/>
    </row>
    <row r="673" spans="1:57" ht="18.75" customHeight="1" x14ac:dyDescent="0.2">
      <c r="A673" s="71"/>
      <c r="B673" s="72"/>
      <c r="C673" s="73"/>
      <c r="D673" s="72"/>
      <c r="E673" s="72"/>
      <c r="F673" s="72"/>
      <c r="G673" s="72"/>
      <c r="H673" s="72"/>
      <c r="I673" s="72"/>
      <c r="J673" s="72"/>
      <c r="K673" s="74"/>
      <c r="L673" s="74"/>
      <c r="M673" s="74"/>
      <c r="N673" s="74"/>
      <c r="O673" s="74"/>
      <c r="P673" s="74"/>
      <c r="Q673" s="74"/>
      <c r="R673" s="74"/>
      <c r="S673" s="74"/>
      <c r="T673" s="74"/>
      <c r="U673" s="74"/>
      <c r="V673" s="74"/>
      <c r="W673" s="74"/>
      <c r="X673" s="74"/>
      <c r="Y673" s="74"/>
      <c r="Z673" s="74"/>
      <c r="AA673" s="74"/>
      <c r="AB673" s="74"/>
      <c r="AC673" s="74"/>
      <c r="AD673" s="74"/>
      <c r="AE673" s="74"/>
      <c r="AF673" s="74"/>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40"/>
      <c r="BE673" s="40"/>
    </row>
    <row r="674" spans="1:57" ht="18.75" customHeight="1" x14ac:dyDescent="0.2">
      <c r="A674" s="71"/>
      <c r="B674" s="72"/>
      <c r="C674" s="73"/>
      <c r="D674" s="72"/>
      <c r="E674" s="72"/>
      <c r="F674" s="72"/>
      <c r="G674" s="72"/>
      <c r="H674" s="72"/>
      <c r="I674" s="72"/>
      <c r="J674" s="72"/>
      <c r="K674" s="74"/>
      <c r="L674" s="74"/>
      <c r="M674" s="74"/>
      <c r="N674" s="74"/>
      <c r="O674" s="74"/>
      <c r="P674" s="74"/>
      <c r="Q674" s="74"/>
      <c r="R674" s="74"/>
      <c r="S674" s="74"/>
      <c r="T674" s="74"/>
      <c r="U674" s="74"/>
      <c r="V674" s="74"/>
      <c r="W674" s="74"/>
      <c r="X674" s="74"/>
      <c r="Y674" s="74"/>
      <c r="Z674" s="74"/>
      <c r="AA674" s="74"/>
      <c r="AB674" s="74"/>
      <c r="AC674" s="74"/>
      <c r="AD674" s="74"/>
      <c r="AE674" s="74"/>
      <c r="AF674" s="74"/>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row>
    <row r="675" spans="1:57" ht="18.75" customHeight="1" x14ac:dyDescent="0.2">
      <c r="A675" s="71"/>
      <c r="B675" s="72"/>
      <c r="C675" s="73"/>
      <c r="D675" s="72"/>
      <c r="E675" s="72"/>
      <c r="F675" s="72"/>
      <c r="G675" s="72"/>
      <c r="H675" s="72"/>
      <c r="I675" s="72"/>
      <c r="J675" s="72"/>
      <c r="K675" s="74"/>
      <c r="L675" s="74"/>
      <c r="M675" s="74"/>
      <c r="N675" s="74"/>
      <c r="O675" s="74"/>
      <c r="P675" s="74"/>
      <c r="Q675" s="74"/>
      <c r="R675" s="74"/>
      <c r="S675" s="74"/>
      <c r="T675" s="74"/>
      <c r="U675" s="74"/>
      <c r="V675" s="74"/>
      <c r="W675" s="74"/>
      <c r="X675" s="74"/>
      <c r="Y675" s="74"/>
      <c r="Z675" s="74"/>
      <c r="AA675" s="74"/>
      <c r="AB675" s="74"/>
      <c r="AC675" s="74"/>
      <c r="AD675" s="74"/>
      <c r="AE675" s="74"/>
      <c r="AF675" s="74"/>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40"/>
      <c r="BE675" s="40"/>
    </row>
    <row r="676" spans="1:57" ht="18.75" customHeight="1" x14ac:dyDescent="0.2">
      <c r="A676" s="71"/>
      <c r="B676" s="72"/>
      <c r="C676" s="73"/>
      <c r="D676" s="72"/>
      <c r="E676" s="72"/>
      <c r="F676" s="72"/>
      <c r="G676" s="72"/>
      <c r="H676" s="72"/>
      <c r="I676" s="72"/>
      <c r="J676" s="72"/>
      <c r="K676" s="74"/>
      <c r="L676" s="74"/>
      <c r="M676" s="74"/>
      <c r="N676" s="74"/>
      <c r="O676" s="74"/>
      <c r="P676" s="74"/>
      <c r="Q676" s="74"/>
      <c r="R676" s="74"/>
      <c r="S676" s="74"/>
      <c r="T676" s="74"/>
      <c r="U676" s="74"/>
      <c r="V676" s="74"/>
      <c r="W676" s="74"/>
      <c r="X676" s="74"/>
      <c r="Y676" s="74"/>
      <c r="Z676" s="74"/>
      <c r="AA676" s="74"/>
      <c r="AB676" s="74"/>
      <c r="AC676" s="74"/>
      <c r="AD676" s="74"/>
      <c r="AE676" s="74"/>
      <c r="AF676" s="74"/>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row>
    <row r="677" spans="1:57" ht="18.75" customHeight="1" x14ac:dyDescent="0.2">
      <c r="A677" s="71"/>
      <c r="B677" s="72"/>
      <c r="C677" s="73"/>
      <c r="D677" s="72"/>
      <c r="E677" s="72"/>
      <c r="F677" s="72"/>
      <c r="G677" s="72"/>
      <c r="H677" s="72"/>
      <c r="I677" s="72"/>
      <c r="J677" s="72"/>
      <c r="K677" s="74"/>
      <c r="L677" s="74"/>
      <c r="M677" s="74"/>
      <c r="N677" s="74"/>
      <c r="O677" s="74"/>
      <c r="P677" s="74"/>
      <c r="Q677" s="74"/>
      <c r="R677" s="74"/>
      <c r="S677" s="74"/>
      <c r="T677" s="74"/>
      <c r="U677" s="74"/>
      <c r="V677" s="74"/>
      <c r="W677" s="74"/>
      <c r="X677" s="74"/>
      <c r="Y677" s="74"/>
      <c r="Z677" s="74"/>
      <c r="AA677" s="74"/>
      <c r="AB677" s="74"/>
      <c r="AC677" s="74"/>
      <c r="AD677" s="74"/>
      <c r="AE677" s="74"/>
      <c r="AF677" s="74"/>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row>
    <row r="678" spans="1:57" ht="18.75" customHeight="1" x14ac:dyDescent="0.2">
      <c r="A678" s="71"/>
      <c r="B678" s="72"/>
      <c r="C678" s="73"/>
      <c r="D678" s="72"/>
      <c r="E678" s="72"/>
      <c r="F678" s="72"/>
      <c r="G678" s="72"/>
      <c r="H678" s="72"/>
      <c r="I678" s="72"/>
      <c r="J678" s="72"/>
      <c r="K678" s="74"/>
      <c r="L678" s="74"/>
      <c r="M678" s="74"/>
      <c r="N678" s="74"/>
      <c r="O678" s="74"/>
      <c r="P678" s="74"/>
      <c r="Q678" s="74"/>
      <c r="R678" s="74"/>
      <c r="S678" s="74"/>
      <c r="T678" s="74"/>
      <c r="U678" s="74"/>
      <c r="V678" s="74"/>
      <c r="W678" s="74"/>
      <c r="X678" s="74"/>
      <c r="Y678" s="74"/>
      <c r="Z678" s="74"/>
      <c r="AA678" s="74"/>
      <c r="AB678" s="74"/>
      <c r="AC678" s="74"/>
      <c r="AD678" s="74"/>
      <c r="AE678" s="74"/>
      <c r="AF678" s="74"/>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row>
    <row r="679" spans="1:57" ht="18.75" customHeight="1" x14ac:dyDescent="0.2">
      <c r="A679" s="71"/>
      <c r="B679" s="72"/>
      <c r="C679" s="73"/>
      <c r="D679" s="72"/>
      <c r="E679" s="72"/>
      <c r="F679" s="72"/>
      <c r="G679" s="72"/>
      <c r="H679" s="72"/>
      <c r="I679" s="72"/>
      <c r="J679" s="72"/>
      <c r="K679" s="74"/>
      <c r="L679" s="74"/>
      <c r="M679" s="74"/>
      <c r="N679" s="74"/>
      <c r="O679" s="74"/>
      <c r="P679" s="74"/>
      <c r="Q679" s="74"/>
      <c r="R679" s="74"/>
      <c r="S679" s="74"/>
      <c r="T679" s="74"/>
      <c r="U679" s="74"/>
      <c r="V679" s="74"/>
      <c r="W679" s="74"/>
      <c r="X679" s="74"/>
      <c r="Y679" s="74"/>
      <c r="Z679" s="74"/>
      <c r="AA679" s="74"/>
      <c r="AB679" s="74"/>
      <c r="AC679" s="74"/>
      <c r="AD679" s="74"/>
      <c r="AE679" s="74"/>
      <c r="AF679" s="74"/>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row>
    <row r="680" spans="1:57" ht="18.75" customHeight="1" x14ac:dyDescent="0.2">
      <c r="A680" s="71"/>
      <c r="B680" s="72"/>
      <c r="C680" s="73"/>
      <c r="D680" s="72"/>
      <c r="E680" s="72"/>
      <c r="F680" s="72"/>
      <c r="G680" s="72"/>
      <c r="H680" s="72"/>
      <c r="I680" s="72"/>
      <c r="J680" s="72"/>
      <c r="K680" s="74"/>
      <c r="L680" s="74"/>
      <c r="M680" s="74"/>
      <c r="N680" s="74"/>
      <c r="O680" s="74"/>
      <c r="P680" s="74"/>
      <c r="Q680" s="74"/>
      <c r="R680" s="74"/>
      <c r="S680" s="74"/>
      <c r="T680" s="74"/>
      <c r="U680" s="74"/>
      <c r="V680" s="74"/>
      <c r="W680" s="74"/>
      <c r="X680" s="74"/>
      <c r="Y680" s="74"/>
      <c r="Z680" s="74"/>
      <c r="AA680" s="74"/>
      <c r="AB680" s="74"/>
      <c r="AC680" s="74"/>
      <c r="AD680" s="74"/>
      <c r="AE680" s="74"/>
      <c r="AF680" s="74"/>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row>
    <row r="681" spans="1:57" ht="18.75" customHeight="1" x14ac:dyDescent="0.2">
      <c r="A681" s="71"/>
      <c r="B681" s="72"/>
      <c r="C681" s="73"/>
      <c r="D681" s="72"/>
      <c r="E681" s="72"/>
      <c r="F681" s="72"/>
      <c r="G681" s="72"/>
      <c r="H681" s="72"/>
      <c r="I681" s="72"/>
      <c r="J681" s="72"/>
      <c r="K681" s="74"/>
      <c r="L681" s="74"/>
      <c r="M681" s="74"/>
      <c r="N681" s="74"/>
      <c r="O681" s="74"/>
      <c r="P681" s="74"/>
      <c r="Q681" s="74"/>
      <c r="R681" s="74"/>
      <c r="S681" s="74"/>
      <c r="T681" s="74"/>
      <c r="U681" s="74"/>
      <c r="V681" s="74"/>
      <c r="W681" s="74"/>
      <c r="X681" s="74"/>
      <c r="Y681" s="74"/>
      <c r="Z681" s="74"/>
      <c r="AA681" s="74"/>
      <c r="AB681" s="74"/>
      <c r="AC681" s="74"/>
      <c r="AD681" s="74"/>
      <c r="AE681" s="74"/>
      <c r="AF681" s="74"/>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row>
    <row r="682" spans="1:57" ht="18.75" customHeight="1" x14ac:dyDescent="0.2">
      <c r="A682" s="71"/>
      <c r="B682" s="72"/>
      <c r="C682" s="73"/>
      <c r="D682" s="72"/>
      <c r="E682" s="72"/>
      <c r="F682" s="72"/>
      <c r="G682" s="72"/>
      <c r="H682" s="72"/>
      <c r="I682" s="72"/>
      <c r="J682" s="72"/>
      <c r="K682" s="74"/>
      <c r="L682" s="74"/>
      <c r="M682" s="74"/>
      <c r="N682" s="74"/>
      <c r="O682" s="74"/>
      <c r="P682" s="74"/>
      <c r="Q682" s="74"/>
      <c r="R682" s="74"/>
      <c r="S682" s="74"/>
      <c r="T682" s="74"/>
      <c r="U682" s="74"/>
      <c r="V682" s="74"/>
      <c r="W682" s="74"/>
      <c r="X682" s="74"/>
      <c r="Y682" s="74"/>
      <c r="Z682" s="74"/>
      <c r="AA682" s="74"/>
      <c r="AB682" s="74"/>
      <c r="AC682" s="74"/>
      <c r="AD682" s="74"/>
      <c r="AE682" s="74"/>
      <c r="AF682" s="74"/>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row>
    <row r="683" spans="1:57" ht="18.75" customHeight="1" x14ac:dyDescent="0.2">
      <c r="A683" s="71"/>
      <c r="B683" s="72"/>
      <c r="C683" s="73"/>
      <c r="D683" s="72"/>
      <c r="E683" s="72"/>
      <c r="F683" s="72"/>
      <c r="G683" s="72"/>
      <c r="H683" s="72"/>
      <c r="I683" s="72"/>
      <c r="J683" s="72"/>
      <c r="K683" s="74"/>
      <c r="L683" s="74"/>
      <c r="M683" s="74"/>
      <c r="N683" s="74"/>
      <c r="O683" s="74"/>
      <c r="P683" s="74"/>
      <c r="Q683" s="74"/>
      <c r="R683" s="74"/>
      <c r="S683" s="74"/>
      <c r="T683" s="74"/>
      <c r="U683" s="74"/>
      <c r="V683" s="74"/>
      <c r="W683" s="74"/>
      <c r="X683" s="74"/>
      <c r="Y683" s="74"/>
      <c r="Z683" s="74"/>
      <c r="AA683" s="74"/>
      <c r="AB683" s="74"/>
      <c r="AC683" s="74"/>
      <c r="AD683" s="74"/>
      <c r="AE683" s="74"/>
      <c r="AF683" s="74"/>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row>
    <row r="684" spans="1:57" ht="18.75" customHeight="1" x14ac:dyDescent="0.2">
      <c r="A684" s="71"/>
      <c r="B684" s="72"/>
      <c r="C684" s="73"/>
      <c r="D684" s="72"/>
      <c r="E684" s="72"/>
      <c r="F684" s="72"/>
      <c r="G684" s="72"/>
      <c r="H684" s="72"/>
      <c r="I684" s="72"/>
      <c r="J684" s="72"/>
      <c r="K684" s="74"/>
      <c r="L684" s="74"/>
      <c r="M684" s="74"/>
      <c r="N684" s="74"/>
      <c r="O684" s="74"/>
      <c r="P684" s="74"/>
      <c r="Q684" s="74"/>
      <c r="R684" s="74"/>
      <c r="S684" s="74"/>
      <c r="T684" s="74"/>
      <c r="U684" s="74"/>
      <c r="V684" s="74"/>
      <c r="W684" s="74"/>
      <c r="X684" s="74"/>
      <c r="Y684" s="74"/>
      <c r="Z684" s="74"/>
      <c r="AA684" s="74"/>
      <c r="AB684" s="74"/>
      <c r="AC684" s="74"/>
      <c r="AD684" s="74"/>
      <c r="AE684" s="74"/>
      <c r="AF684" s="74"/>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row>
    <row r="685" spans="1:57" ht="18.75" customHeight="1" x14ac:dyDescent="0.2">
      <c r="A685" s="71"/>
      <c r="B685" s="72"/>
      <c r="C685" s="73"/>
      <c r="D685" s="72"/>
      <c r="E685" s="72"/>
      <c r="F685" s="72"/>
      <c r="G685" s="72"/>
      <c r="H685" s="72"/>
      <c r="I685" s="72"/>
      <c r="J685" s="72"/>
      <c r="K685" s="74"/>
      <c r="L685" s="74"/>
      <c r="M685" s="74"/>
      <c r="N685" s="74"/>
      <c r="O685" s="74"/>
      <c r="P685" s="74"/>
      <c r="Q685" s="74"/>
      <c r="R685" s="74"/>
      <c r="S685" s="74"/>
      <c r="T685" s="74"/>
      <c r="U685" s="74"/>
      <c r="V685" s="74"/>
      <c r="W685" s="74"/>
      <c r="X685" s="74"/>
      <c r="Y685" s="74"/>
      <c r="Z685" s="74"/>
      <c r="AA685" s="74"/>
      <c r="AB685" s="74"/>
      <c r="AC685" s="74"/>
      <c r="AD685" s="74"/>
      <c r="AE685" s="74"/>
      <c r="AF685" s="74"/>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row>
    <row r="686" spans="1:57" ht="18.75" customHeight="1" x14ac:dyDescent="0.2">
      <c r="A686" s="71"/>
      <c r="B686" s="72"/>
      <c r="C686" s="73"/>
      <c r="D686" s="72"/>
      <c r="E686" s="72"/>
      <c r="F686" s="72"/>
      <c r="G686" s="72"/>
      <c r="H686" s="72"/>
      <c r="I686" s="72"/>
      <c r="J686" s="72"/>
      <c r="K686" s="74"/>
      <c r="L686" s="74"/>
      <c r="M686" s="74"/>
      <c r="N686" s="74"/>
      <c r="O686" s="74"/>
      <c r="P686" s="74"/>
      <c r="Q686" s="74"/>
      <c r="R686" s="74"/>
      <c r="S686" s="74"/>
      <c r="T686" s="74"/>
      <c r="U686" s="74"/>
      <c r="V686" s="74"/>
      <c r="W686" s="74"/>
      <c r="X686" s="74"/>
      <c r="Y686" s="74"/>
      <c r="Z686" s="74"/>
      <c r="AA686" s="74"/>
      <c r="AB686" s="74"/>
      <c r="AC686" s="74"/>
      <c r="AD686" s="74"/>
      <c r="AE686" s="74"/>
      <c r="AF686" s="74"/>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row>
    <row r="687" spans="1:57" ht="18.75" customHeight="1" x14ac:dyDescent="0.2">
      <c r="A687" s="71"/>
      <c r="B687" s="72"/>
      <c r="C687" s="73"/>
      <c r="D687" s="72"/>
      <c r="E687" s="72"/>
      <c r="F687" s="72"/>
      <c r="G687" s="72"/>
      <c r="H687" s="72"/>
      <c r="I687" s="72"/>
      <c r="J687" s="72"/>
      <c r="K687" s="74"/>
      <c r="L687" s="74"/>
      <c r="M687" s="74"/>
      <c r="N687" s="74"/>
      <c r="O687" s="74"/>
      <c r="P687" s="74"/>
      <c r="Q687" s="74"/>
      <c r="R687" s="74"/>
      <c r="S687" s="74"/>
      <c r="T687" s="74"/>
      <c r="U687" s="74"/>
      <c r="V687" s="74"/>
      <c r="W687" s="74"/>
      <c r="X687" s="74"/>
      <c r="Y687" s="74"/>
      <c r="Z687" s="74"/>
      <c r="AA687" s="74"/>
      <c r="AB687" s="74"/>
      <c r="AC687" s="74"/>
      <c r="AD687" s="74"/>
      <c r="AE687" s="74"/>
      <c r="AF687" s="74"/>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40"/>
      <c r="BE687" s="40"/>
    </row>
    <row r="688" spans="1:57" ht="18.75" customHeight="1" x14ac:dyDescent="0.2">
      <c r="A688" s="71"/>
      <c r="B688" s="72"/>
      <c r="C688" s="73"/>
      <c r="D688" s="72"/>
      <c r="E688" s="72"/>
      <c r="F688" s="72"/>
      <c r="G688" s="72"/>
      <c r="H688" s="72"/>
      <c r="I688" s="72"/>
      <c r="J688" s="72"/>
      <c r="K688" s="74"/>
      <c r="L688" s="74"/>
      <c r="M688" s="74"/>
      <c r="N688" s="74"/>
      <c r="O688" s="74"/>
      <c r="P688" s="74"/>
      <c r="Q688" s="74"/>
      <c r="R688" s="74"/>
      <c r="S688" s="74"/>
      <c r="T688" s="74"/>
      <c r="U688" s="74"/>
      <c r="V688" s="74"/>
      <c r="W688" s="74"/>
      <c r="X688" s="74"/>
      <c r="Y688" s="74"/>
      <c r="Z688" s="74"/>
      <c r="AA688" s="74"/>
      <c r="AB688" s="74"/>
      <c r="AC688" s="74"/>
      <c r="AD688" s="74"/>
      <c r="AE688" s="74"/>
      <c r="AF688" s="74"/>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40"/>
      <c r="BE688" s="40"/>
    </row>
    <row r="689" spans="1:57" ht="18.75" customHeight="1" x14ac:dyDescent="0.2">
      <c r="A689" s="71"/>
      <c r="B689" s="72"/>
      <c r="C689" s="73"/>
      <c r="D689" s="72"/>
      <c r="E689" s="72"/>
      <c r="F689" s="72"/>
      <c r="G689" s="72"/>
      <c r="H689" s="72"/>
      <c r="I689" s="72"/>
      <c r="J689" s="72"/>
      <c r="K689" s="74"/>
      <c r="L689" s="74"/>
      <c r="M689" s="74"/>
      <c r="N689" s="74"/>
      <c r="O689" s="74"/>
      <c r="P689" s="74"/>
      <c r="Q689" s="74"/>
      <c r="R689" s="74"/>
      <c r="S689" s="74"/>
      <c r="T689" s="74"/>
      <c r="U689" s="74"/>
      <c r="V689" s="74"/>
      <c r="W689" s="74"/>
      <c r="X689" s="74"/>
      <c r="Y689" s="74"/>
      <c r="Z689" s="74"/>
      <c r="AA689" s="74"/>
      <c r="AB689" s="74"/>
      <c r="AC689" s="74"/>
      <c r="AD689" s="74"/>
      <c r="AE689" s="74"/>
      <c r="AF689" s="74"/>
      <c r="AG689" s="40"/>
      <c r="AH689" s="40"/>
      <c r="AI689" s="40"/>
      <c r="AJ689" s="40"/>
      <c r="AK689" s="40"/>
      <c r="AL689" s="40"/>
      <c r="AM689" s="40"/>
      <c r="AN689" s="40"/>
      <c r="AO689" s="40"/>
      <c r="AP689" s="40"/>
      <c r="AQ689" s="40"/>
      <c r="AR689" s="40"/>
      <c r="AS689" s="40"/>
      <c r="AT689" s="40"/>
      <c r="AU689" s="40"/>
      <c r="AV689" s="40"/>
      <c r="AW689" s="40"/>
      <c r="AX689" s="40"/>
      <c r="AY689" s="40"/>
      <c r="AZ689" s="40"/>
      <c r="BA689" s="40"/>
      <c r="BB689" s="40"/>
      <c r="BC689" s="40"/>
      <c r="BD689" s="40"/>
      <c r="BE689" s="40"/>
    </row>
    <row r="690" spans="1:57" ht="18.75" customHeight="1" x14ac:dyDescent="0.2">
      <c r="A690" s="71"/>
      <c r="B690" s="72"/>
      <c r="C690" s="73"/>
      <c r="D690" s="72"/>
      <c r="E690" s="72"/>
      <c r="F690" s="72"/>
      <c r="G690" s="72"/>
      <c r="H690" s="72"/>
      <c r="I690" s="72"/>
      <c r="J690" s="72"/>
      <c r="K690" s="74"/>
      <c r="L690" s="74"/>
      <c r="M690" s="74"/>
      <c r="N690" s="74"/>
      <c r="O690" s="74"/>
      <c r="P690" s="74"/>
      <c r="Q690" s="74"/>
      <c r="R690" s="74"/>
      <c r="S690" s="74"/>
      <c r="T690" s="74"/>
      <c r="U690" s="74"/>
      <c r="V690" s="74"/>
      <c r="W690" s="74"/>
      <c r="X690" s="74"/>
      <c r="Y690" s="74"/>
      <c r="Z690" s="74"/>
      <c r="AA690" s="74"/>
      <c r="AB690" s="74"/>
      <c r="AC690" s="74"/>
      <c r="AD690" s="74"/>
      <c r="AE690" s="74"/>
      <c r="AF690" s="74"/>
      <c r="AG690" s="40"/>
      <c r="AH690" s="40"/>
      <c r="AI690" s="40"/>
      <c r="AJ690" s="40"/>
      <c r="AK690" s="40"/>
      <c r="AL690" s="40"/>
      <c r="AM690" s="40"/>
      <c r="AN690" s="40"/>
      <c r="AO690" s="40"/>
      <c r="AP690" s="40"/>
      <c r="AQ690" s="40"/>
      <c r="AR690" s="40"/>
      <c r="AS690" s="40"/>
      <c r="AT690" s="40"/>
      <c r="AU690" s="40"/>
      <c r="AV690" s="40"/>
      <c r="AW690" s="40"/>
      <c r="AX690" s="40"/>
      <c r="AY690" s="40"/>
      <c r="AZ690" s="40"/>
      <c r="BA690" s="40"/>
      <c r="BB690" s="40"/>
      <c r="BC690" s="40"/>
      <c r="BD690" s="40"/>
      <c r="BE690" s="40"/>
    </row>
    <row r="691" spans="1:57" ht="18.75" customHeight="1" x14ac:dyDescent="0.2">
      <c r="A691" s="71"/>
      <c r="B691" s="72"/>
      <c r="C691" s="73"/>
      <c r="D691" s="72"/>
      <c r="E691" s="72"/>
      <c r="F691" s="72"/>
      <c r="G691" s="72"/>
      <c r="H691" s="72"/>
      <c r="I691" s="72"/>
      <c r="J691" s="72"/>
      <c r="K691" s="74"/>
      <c r="L691" s="74"/>
      <c r="M691" s="74"/>
      <c r="N691" s="74"/>
      <c r="O691" s="74"/>
      <c r="P691" s="74"/>
      <c r="Q691" s="74"/>
      <c r="R691" s="74"/>
      <c r="S691" s="74"/>
      <c r="T691" s="74"/>
      <c r="U691" s="74"/>
      <c r="V691" s="74"/>
      <c r="W691" s="74"/>
      <c r="X691" s="74"/>
      <c r="Y691" s="74"/>
      <c r="Z691" s="74"/>
      <c r="AA691" s="74"/>
      <c r="AB691" s="74"/>
      <c r="AC691" s="74"/>
      <c r="AD691" s="74"/>
      <c r="AE691" s="74"/>
      <c r="AF691" s="74"/>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row>
    <row r="692" spans="1:57" ht="18.75" customHeight="1" x14ac:dyDescent="0.2">
      <c r="A692" s="71"/>
      <c r="B692" s="72"/>
      <c r="C692" s="73"/>
      <c r="D692" s="72"/>
      <c r="E692" s="72"/>
      <c r="F692" s="72"/>
      <c r="G692" s="72"/>
      <c r="H692" s="72"/>
      <c r="I692" s="72"/>
      <c r="J692" s="72"/>
      <c r="K692" s="74"/>
      <c r="L692" s="74"/>
      <c r="M692" s="74"/>
      <c r="N692" s="74"/>
      <c r="O692" s="74"/>
      <c r="P692" s="74"/>
      <c r="Q692" s="74"/>
      <c r="R692" s="74"/>
      <c r="S692" s="74"/>
      <c r="T692" s="74"/>
      <c r="U692" s="74"/>
      <c r="V692" s="74"/>
      <c r="W692" s="74"/>
      <c r="X692" s="74"/>
      <c r="Y692" s="74"/>
      <c r="Z692" s="74"/>
      <c r="AA692" s="74"/>
      <c r="AB692" s="74"/>
      <c r="AC692" s="74"/>
      <c r="AD692" s="74"/>
      <c r="AE692" s="74"/>
      <c r="AF692" s="74"/>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40"/>
      <c r="BE692" s="40"/>
    </row>
    <row r="693" spans="1:57" ht="18.75" customHeight="1" x14ac:dyDescent="0.2">
      <c r="A693" s="71"/>
      <c r="B693" s="72"/>
      <c r="C693" s="73"/>
      <c r="D693" s="72"/>
      <c r="E693" s="72"/>
      <c r="F693" s="72"/>
      <c r="G693" s="72"/>
      <c r="H693" s="72"/>
      <c r="I693" s="72"/>
      <c r="J693" s="72"/>
      <c r="K693" s="74"/>
      <c r="L693" s="74"/>
      <c r="M693" s="74"/>
      <c r="N693" s="74"/>
      <c r="O693" s="74"/>
      <c r="P693" s="74"/>
      <c r="Q693" s="74"/>
      <c r="R693" s="74"/>
      <c r="S693" s="74"/>
      <c r="T693" s="74"/>
      <c r="U693" s="74"/>
      <c r="V693" s="74"/>
      <c r="W693" s="74"/>
      <c r="X693" s="74"/>
      <c r="Y693" s="74"/>
      <c r="Z693" s="74"/>
      <c r="AA693" s="74"/>
      <c r="AB693" s="74"/>
      <c r="AC693" s="74"/>
      <c r="AD693" s="74"/>
      <c r="AE693" s="74"/>
      <c r="AF693" s="74"/>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40"/>
      <c r="BD693" s="40"/>
      <c r="BE693" s="40"/>
    </row>
    <row r="694" spans="1:57" ht="18.75" customHeight="1" x14ac:dyDescent="0.2">
      <c r="A694" s="71"/>
      <c r="B694" s="72"/>
      <c r="C694" s="73"/>
      <c r="D694" s="72"/>
      <c r="E694" s="72"/>
      <c r="F694" s="72"/>
      <c r="G694" s="72"/>
      <c r="H694" s="72"/>
      <c r="I694" s="72"/>
      <c r="J694" s="72"/>
      <c r="K694" s="74"/>
      <c r="L694" s="74"/>
      <c r="M694" s="74"/>
      <c r="N694" s="74"/>
      <c r="O694" s="74"/>
      <c r="P694" s="74"/>
      <c r="Q694" s="74"/>
      <c r="R694" s="74"/>
      <c r="S694" s="74"/>
      <c r="T694" s="74"/>
      <c r="U694" s="74"/>
      <c r="V694" s="74"/>
      <c r="W694" s="74"/>
      <c r="X694" s="74"/>
      <c r="Y694" s="74"/>
      <c r="Z694" s="74"/>
      <c r="AA694" s="74"/>
      <c r="AB694" s="74"/>
      <c r="AC694" s="74"/>
      <c r="AD694" s="74"/>
      <c r="AE694" s="74"/>
      <c r="AF694" s="74"/>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40"/>
      <c r="BD694" s="40"/>
      <c r="BE694" s="40"/>
    </row>
    <row r="695" spans="1:57" ht="18.75" customHeight="1" x14ac:dyDescent="0.2">
      <c r="A695" s="71"/>
      <c r="B695" s="72"/>
      <c r="C695" s="73"/>
      <c r="D695" s="72"/>
      <c r="E695" s="72"/>
      <c r="F695" s="72"/>
      <c r="G695" s="72"/>
      <c r="H695" s="72"/>
      <c r="I695" s="72"/>
      <c r="J695" s="72"/>
      <c r="K695" s="74"/>
      <c r="L695" s="74"/>
      <c r="M695" s="74"/>
      <c r="N695" s="74"/>
      <c r="O695" s="74"/>
      <c r="P695" s="74"/>
      <c r="Q695" s="74"/>
      <c r="R695" s="74"/>
      <c r="S695" s="74"/>
      <c r="T695" s="74"/>
      <c r="U695" s="74"/>
      <c r="V695" s="74"/>
      <c r="W695" s="74"/>
      <c r="X695" s="74"/>
      <c r="Y695" s="74"/>
      <c r="Z695" s="74"/>
      <c r="AA695" s="74"/>
      <c r="AB695" s="74"/>
      <c r="AC695" s="74"/>
      <c r="AD695" s="74"/>
      <c r="AE695" s="74"/>
      <c r="AF695" s="74"/>
      <c r="AG695" s="40"/>
      <c r="AH695" s="40"/>
      <c r="AI695" s="40"/>
      <c r="AJ695" s="40"/>
      <c r="AK695" s="40"/>
      <c r="AL695" s="40"/>
      <c r="AM695" s="40"/>
      <c r="AN695" s="40"/>
      <c r="AO695" s="40"/>
      <c r="AP695" s="40"/>
      <c r="AQ695" s="40"/>
      <c r="AR695" s="40"/>
      <c r="AS695" s="40"/>
      <c r="AT695" s="40"/>
      <c r="AU695" s="40"/>
      <c r="AV695" s="40"/>
      <c r="AW695" s="40"/>
      <c r="AX695" s="40"/>
      <c r="AY695" s="40"/>
      <c r="AZ695" s="40"/>
      <c r="BA695" s="40"/>
      <c r="BB695" s="40"/>
      <c r="BC695" s="40"/>
      <c r="BD695" s="40"/>
      <c r="BE695" s="40"/>
    </row>
    <row r="696" spans="1:57" ht="18.75" customHeight="1" x14ac:dyDescent="0.2">
      <c r="A696" s="71"/>
      <c r="B696" s="72"/>
      <c r="C696" s="73"/>
      <c r="D696" s="72"/>
      <c r="E696" s="72"/>
      <c r="F696" s="72"/>
      <c r="G696" s="72"/>
      <c r="H696" s="72"/>
      <c r="I696" s="72"/>
      <c r="J696" s="72"/>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40"/>
      <c r="BE696" s="40"/>
    </row>
    <row r="697" spans="1:57" ht="18.75" customHeight="1" x14ac:dyDescent="0.2">
      <c r="A697" s="71"/>
      <c r="B697" s="72"/>
      <c r="C697" s="73"/>
      <c r="D697" s="72"/>
      <c r="E697" s="72"/>
      <c r="F697" s="72"/>
      <c r="G697" s="72"/>
      <c r="H697" s="72"/>
      <c r="I697" s="72"/>
      <c r="J697" s="72"/>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40"/>
      <c r="BE697" s="40"/>
    </row>
    <row r="698" spans="1:57" ht="18.75" customHeight="1" x14ac:dyDescent="0.2">
      <c r="A698" s="71"/>
      <c r="B698" s="72"/>
      <c r="C698" s="73"/>
      <c r="D698" s="72"/>
      <c r="E698" s="72"/>
      <c r="F698" s="72"/>
      <c r="G698" s="72"/>
      <c r="H698" s="72"/>
      <c r="I698" s="72"/>
      <c r="J698" s="72"/>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40"/>
      <c r="BD698" s="40"/>
      <c r="BE698" s="40"/>
    </row>
    <row r="699" spans="1:57" ht="18.75" customHeight="1" x14ac:dyDescent="0.2">
      <c r="A699" s="71"/>
      <c r="B699" s="72"/>
      <c r="C699" s="73"/>
      <c r="D699" s="72"/>
      <c r="E699" s="72"/>
      <c r="F699" s="72"/>
      <c r="G699" s="72"/>
      <c r="H699" s="72"/>
      <c r="I699" s="72"/>
      <c r="J699" s="72"/>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40"/>
      <c r="BD699" s="40"/>
      <c r="BE699" s="40"/>
    </row>
    <row r="700" spans="1:57" ht="18.75" customHeight="1" x14ac:dyDescent="0.2">
      <c r="A700" s="71"/>
      <c r="B700" s="72"/>
      <c r="C700" s="73"/>
      <c r="D700" s="72"/>
      <c r="E700" s="72"/>
      <c r="F700" s="72"/>
      <c r="G700" s="72"/>
      <c r="H700" s="72"/>
      <c r="I700" s="72"/>
      <c r="J700" s="72"/>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40"/>
      <c r="BD700" s="40"/>
      <c r="BE700" s="40"/>
    </row>
    <row r="701" spans="1:57" ht="18.75" customHeight="1" x14ac:dyDescent="0.2">
      <c r="A701" s="71"/>
      <c r="B701" s="72"/>
      <c r="C701" s="73"/>
      <c r="D701" s="72"/>
      <c r="E701" s="72"/>
      <c r="F701" s="72"/>
      <c r="G701" s="72"/>
      <c r="H701" s="72"/>
      <c r="I701" s="72"/>
      <c r="J701" s="72"/>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row>
    <row r="702" spans="1:57" ht="18.75" customHeight="1" x14ac:dyDescent="0.2">
      <c r="A702" s="71"/>
      <c r="B702" s="72"/>
      <c r="C702" s="73"/>
      <c r="D702" s="72"/>
      <c r="E702" s="72"/>
      <c r="F702" s="72"/>
      <c r="G702" s="72"/>
      <c r="H702" s="72"/>
      <c r="I702" s="72"/>
      <c r="J702" s="72"/>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40"/>
      <c r="BD702" s="40"/>
      <c r="BE702" s="40"/>
    </row>
    <row r="703" spans="1:57" ht="18.75" customHeight="1" x14ac:dyDescent="0.2">
      <c r="A703" s="71"/>
      <c r="B703" s="72"/>
      <c r="C703" s="73"/>
      <c r="D703" s="72"/>
      <c r="E703" s="72"/>
      <c r="F703" s="72"/>
      <c r="G703" s="72"/>
      <c r="H703" s="72"/>
      <c r="I703" s="72"/>
      <c r="J703" s="72"/>
      <c r="K703" s="74"/>
      <c r="L703" s="74"/>
      <c r="M703" s="74"/>
      <c r="N703" s="74"/>
      <c r="O703" s="74"/>
      <c r="P703" s="74"/>
      <c r="Q703" s="74"/>
      <c r="R703" s="74"/>
      <c r="S703" s="74"/>
      <c r="T703" s="74"/>
      <c r="U703" s="74"/>
      <c r="V703" s="74"/>
      <c r="W703" s="74"/>
      <c r="X703" s="74"/>
      <c r="Y703" s="74"/>
      <c r="Z703" s="74"/>
      <c r="AA703" s="74"/>
      <c r="AB703" s="74"/>
      <c r="AC703" s="74"/>
      <c r="AD703" s="74"/>
      <c r="AE703" s="74"/>
      <c r="AF703" s="74"/>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40"/>
      <c r="BD703" s="40"/>
      <c r="BE703" s="40"/>
    </row>
    <row r="704" spans="1:57" ht="18.75" customHeight="1" x14ac:dyDescent="0.2">
      <c r="A704" s="71"/>
      <c r="B704" s="72"/>
      <c r="C704" s="73"/>
      <c r="D704" s="72"/>
      <c r="E704" s="72"/>
      <c r="F704" s="72"/>
      <c r="G704" s="72"/>
      <c r="H704" s="72"/>
      <c r="I704" s="72"/>
      <c r="J704" s="72"/>
      <c r="K704" s="74"/>
      <c r="L704" s="74"/>
      <c r="M704" s="74"/>
      <c r="N704" s="74"/>
      <c r="O704" s="74"/>
      <c r="P704" s="74"/>
      <c r="Q704" s="74"/>
      <c r="R704" s="74"/>
      <c r="S704" s="74"/>
      <c r="T704" s="74"/>
      <c r="U704" s="74"/>
      <c r="V704" s="74"/>
      <c r="W704" s="74"/>
      <c r="X704" s="74"/>
      <c r="Y704" s="74"/>
      <c r="Z704" s="74"/>
      <c r="AA704" s="74"/>
      <c r="AB704" s="74"/>
      <c r="AC704" s="74"/>
      <c r="AD704" s="74"/>
      <c r="AE704" s="74"/>
      <c r="AF704" s="74"/>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40"/>
      <c r="BD704" s="40"/>
      <c r="BE704" s="40"/>
    </row>
    <row r="705" spans="1:57" ht="18.75" customHeight="1" x14ac:dyDescent="0.2">
      <c r="A705" s="71"/>
      <c r="B705" s="72"/>
      <c r="C705" s="73"/>
      <c r="D705" s="72"/>
      <c r="E705" s="72"/>
      <c r="F705" s="72"/>
      <c r="G705" s="72"/>
      <c r="H705" s="72"/>
      <c r="I705" s="72"/>
      <c r="J705" s="72"/>
      <c r="K705" s="74"/>
      <c r="L705" s="74"/>
      <c r="M705" s="74"/>
      <c r="N705" s="74"/>
      <c r="O705" s="74"/>
      <c r="P705" s="74"/>
      <c r="Q705" s="74"/>
      <c r="R705" s="74"/>
      <c r="S705" s="74"/>
      <c r="T705" s="74"/>
      <c r="U705" s="74"/>
      <c r="V705" s="74"/>
      <c r="W705" s="74"/>
      <c r="X705" s="74"/>
      <c r="Y705" s="74"/>
      <c r="Z705" s="74"/>
      <c r="AA705" s="74"/>
      <c r="AB705" s="74"/>
      <c r="AC705" s="74"/>
      <c r="AD705" s="74"/>
      <c r="AE705" s="74"/>
      <c r="AF705" s="74"/>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40"/>
      <c r="BD705" s="40"/>
      <c r="BE705" s="40"/>
    </row>
    <row r="706" spans="1:57" ht="18.75" customHeight="1" x14ac:dyDescent="0.2">
      <c r="A706" s="71"/>
      <c r="B706" s="72"/>
      <c r="C706" s="73"/>
      <c r="D706" s="72"/>
      <c r="E706" s="72"/>
      <c r="F706" s="72"/>
      <c r="G706" s="72"/>
      <c r="H706" s="72"/>
      <c r="I706" s="72"/>
      <c r="J706" s="72"/>
      <c r="K706" s="74"/>
      <c r="L706" s="74"/>
      <c r="M706" s="74"/>
      <c r="N706" s="74"/>
      <c r="O706" s="74"/>
      <c r="P706" s="74"/>
      <c r="Q706" s="74"/>
      <c r="R706" s="74"/>
      <c r="S706" s="74"/>
      <c r="T706" s="74"/>
      <c r="U706" s="74"/>
      <c r="V706" s="74"/>
      <c r="W706" s="74"/>
      <c r="X706" s="74"/>
      <c r="Y706" s="74"/>
      <c r="Z706" s="74"/>
      <c r="AA706" s="74"/>
      <c r="AB706" s="74"/>
      <c r="AC706" s="74"/>
      <c r="AD706" s="74"/>
      <c r="AE706" s="74"/>
      <c r="AF706" s="74"/>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40"/>
      <c r="BD706" s="40"/>
      <c r="BE706" s="40"/>
    </row>
    <row r="707" spans="1:57" ht="18.75" customHeight="1" x14ac:dyDescent="0.2">
      <c r="A707" s="71"/>
      <c r="B707" s="72"/>
      <c r="C707" s="73"/>
      <c r="D707" s="72"/>
      <c r="E707" s="72"/>
      <c r="F707" s="72"/>
      <c r="G707" s="72"/>
      <c r="H707" s="72"/>
      <c r="I707" s="72"/>
      <c r="J707" s="72"/>
      <c r="K707" s="74"/>
      <c r="L707" s="74"/>
      <c r="M707" s="74"/>
      <c r="N707" s="74"/>
      <c r="O707" s="74"/>
      <c r="P707" s="74"/>
      <c r="Q707" s="74"/>
      <c r="R707" s="74"/>
      <c r="S707" s="74"/>
      <c r="T707" s="74"/>
      <c r="U707" s="74"/>
      <c r="V707" s="74"/>
      <c r="W707" s="74"/>
      <c r="X707" s="74"/>
      <c r="Y707" s="74"/>
      <c r="Z707" s="74"/>
      <c r="AA707" s="74"/>
      <c r="AB707" s="74"/>
      <c r="AC707" s="74"/>
      <c r="AD707" s="74"/>
      <c r="AE707" s="74"/>
      <c r="AF707" s="74"/>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40"/>
      <c r="BD707" s="40"/>
      <c r="BE707" s="40"/>
    </row>
    <row r="708" spans="1:57" ht="18.75" customHeight="1" x14ac:dyDescent="0.2">
      <c r="A708" s="71"/>
      <c r="B708" s="72"/>
      <c r="C708" s="73"/>
      <c r="D708" s="72"/>
      <c r="E708" s="72"/>
      <c r="F708" s="72"/>
      <c r="G708" s="72"/>
      <c r="H708" s="72"/>
      <c r="I708" s="72"/>
      <c r="J708" s="72"/>
      <c r="K708" s="74"/>
      <c r="L708" s="74"/>
      <c r="M708" s="74"/>
      <c r="N708" s="74"/>
      <c r="O708" s="74"/>
      <c r="P708" s="74"/>
      <c r="Q708" s="74"/>
      <c r="R708" s="74"/>
      <c r="S708" s="74"/>
      <c r="T708" s="74"/>
      <c r="U708" s="74"/>
      <c r="V708" s="74"/>
      <c r="W708" s="74"/>
      <c r="X708" s="74"/>
      <c r="Y708" s="74"/>
      <c r="Z708" s="74"/>
      <c r="AA708" s="74"/>
      <c r="AB708" s="74"/>
      <c r="AC708" s="74"/>
      <c r="AD708" s="74"/>
      <c r="AE708" s="74"/>
      <c r="AF708" s="74"/>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40"/>
      <c r="BD708" s="40"/>
      <c r="BE708" s="40"/>
    </row>
    <row r="709" spans="1:57" ht="18.75" customHeight="1" x14ac:dyDescent="0.2">
      <c r="A709" s="71"/>
      <c r="B709" s="72"/>
      <c r="C709" s="73"/>
      <c r="D709" s="72"/>
      <c r="E709" s="72"/>
      <c r="F709" s="72"/>
      <c r="G709" s="72"/>
      <c r="H709" s="72"/>
      <c r="I709" s="72"/>
      <c r="J709" s="72"/>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40"/>
      <c r="BD709" s="40"/>
      <c r="BE709" s="40"/>
    </row>
    <row r="710" spans="1:57" ht="18.75" customHeight="1" x14ac:dyDescent="0.2">
      <c r="A710" s="71"/>
      <c r="B710" s="72"/>
      <c r="C710" s="73"/>
      <c r="D710" s="72"/>
      <c r="E710" s="72"/>
      <c r="F710" s="72"/>
      <c r="G710" s="72"/>
      <c r="H710" s="72"/>
      <c r="I710" s="72"/>
      <c r="J710" s="72"/>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c r="BD710" s="40"/>
      <c r="BE710" s="40"/>
    </row>
    <row r="711" spans="1:57" ht="18.75" customHeight="1" x14ac:dyDescent="0.2">
      <c r="A711" s="71"/>
      <c r="B711" s="72"/>
      <c r="C711" s="73"/>
      <c r="D711" s="72"/>
      <c r="E711" s="72"/>
      <c r="F711" s="72"/>
      <c r="G711" s="72"/>
      <c r="H711" s="72"/>
      <c r="I711" s="72"/>
      <c r="J711" s="72"/>
      <c r="K711" s="74"/>
      <c r="L711" s="74"/>
      <c r="M711" s="74"/>
      <c r="N711" s="74"/>
      <c r="O711" s="74"/>
      <c r="P711" s="74"/>
      <c r="Q711" s="74"/>
      <c r="R711" s="74"/>
      <c r="S711" s="74"/>
      <c r="T711" s="74"/>
      <c r="U711" s="74"/>
      <c r="V711" s="74"/>
      <c r="W711" s="74"/>
      <c r="X711" s="74"/>
      <c r="Y711" s="74"/>
      <c r="Z711" s="74"/>
      <c r="AA711" s="74"/>
      <c r="AB711" s="74"/>
      <c r="AC711" s="74"/>
      <c r="AD711" s="74"/>
      <c r="AE711" s="74"/>
      <c r="AF711" s="74"/>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40"/>
      <c r="BD711" s="40"/>
      <c r="BE711" s="40"/>
    </row>
    <row r="712" spans="1:57" ht="18.75" customHeight="1" x14ac:dyDescent="0.2">
      <c r="A712" s="71"/>
      <c r="B712" s="72"/>
      <c r="C712" s="73"/>
      <c r="D712" s="72"/>
      <c r="E712" s="72"/>
      <c r="F712" s="72"/>
      <c r="G712" s="72"/>
      <c r="H712" s="72"/>
      <c r="I712" s="72"/>
      <c r="J712" s="72"/>
      <c r="K712" s="74"/>
      <c r="L712" s="74"/>
      <c r="M712" s="74"/>
      <c r="N712" s="74"/>
      <c r="O712" s="74"/>
      <c r="P712" s="74"/>
      <c r="Q712" s="74"/>
      <c r="R712" s="74"/>
      <c r="S712" s="74"/>
      <c r="T712" s="74"/>
      <c r="U712" s="74"/>
      <c r="V712" s="74"/>
      <c r="W712" s="74"/>
      <c r="X712" s="74"/>
      <c r="Y712" s="74"/>
      <c r="Z712" s="74"/>
      <c r="AA712" s="74"/>
      <c r="AB712" s="74"/>
      <c r="AC712" s="74"/>
      <c r="AD712" s="74"/>
      <c r="AE712" s="74"/>
      <c r="AF712" s="74"/>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40"/>
      <c r="BD712" s="40"/>
      <c r="BE712" s="40"/>
    </row>
    <row r="713" spans="1:57" ht="18.75" customHeight="1" x14ac:dyDescent="0.2">
      <c r="A713" s="71"/>
      <c r="B713" s="72"/>
      <c r="C713" s="73"/>
      <c r="D713" s="72"/>
      <c r="E713" s="72"/>
      <c r="F713" s="72"/>
      <c r="G713" s="72"/>
      <c r="H713" s="72"/>
      <c r="I713" s="72"/>
      <c r="J713" s="72"/>
      <c r="K713" s="74"/>
      <c r="L713" s="74"/>
      <c r="M713" s="74"/>
      <c r="N713" s="74"/>
      <c r="O713" s="74"/>
      <c r="P713" s="74"/>
      <c r="Q713" s="74"/>
      <c r="R713" s="74"/>
      <c r="S713" s="74"/>
      <c r="T713" s="74"/>
      <c r="U713" s="74"/>
      <c r="V713" s="74"/>
      <c r="W713" s="74"/>
      <c r="X713" s="74"/>
      <c r="Y713" s="74"/>
      <c r="Z713" s="74"/>
      <c r="AA713" s="74"/>
      <c r="AB713" s="74"/>
      <c r="AC713" s="74"/>
      <c r="AD713" s="74"/>
      <c r="AE713" s="74"/>
      <c r="AF713" s="74"/>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row>
    <row r="714" spans="1:57" ht="18.75" customHeight="1" x14ac:dyDescent="0.2">
      <c r="A714" s="71"/>
      <c r="B714" s="72"/>
      <c r="C714" s="73"/>
      <c r="D714" s="72"/>
      <c r="E714" s="72"/>
      <c r="F714" s="72"/>
      <c r="G714" s="72"/>
      <c r="H714" s="72"/>
      <c r="I714" s="72"/>
      <c r="J714" s="72"/>
      <c r="K714" s="74"/>
      <c r="L714" s="74"/>
      <c r="M714" s="74"/>
      <c r="N714" s="74"/>
      <c r="O714" s="74"/>
      <c r="P714" s="74"/>
      <c r="Q714" s="74"/>
      <c r="R714" s="74"/>
      <c r="S714" s="74"/>
      <c r="T714" s="74"/>
      <c r="U714" s="74"/>
      <c r="V714" s="74"/>
      <c r="W714" s="74"/>
      <c r="X714" s="74"/>
      <c r="Y714" s="74"/>
      <c r="Z714" s="74"/>
      <c r="AA714" s="74"/>
      <c r="AB714" s="74"/>
      <c r="AC714" s="74"/>
      <c r="AD714" s="74"/>
      <c r="AE714" s="74"/>
      <c r="AF714" s="74"/>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40"/>
      <c r="BE714" s="40"/>
    </row>
    <row r="715" spans="1:57" ht="18.75" customHeight="1" x14ac:dyDescent="0.2">
      <c r="A715" s="71"/>
      <c r="B715" s="72"/>
      <c r="C715" s="73"/>
      <c r="D715" s="72"/>
      <c r="E715" s="72"/>
      <c r="F715" s="72"/>
      <c r="G715" s="72"/>
      <c r="H715" s="72"/>
      <c r="I715" s="72"/>
      <c r="J715" s="72"/>
      <c r="K715" s="74"/>
      <c r="L715" s="74"/>
      <c r="M715" s="74"/>
      <c r="N715" s="74"/>
      <c r="O715" s="74"/>
      <c r="P715" s="74"/>
      <c r="Q715" s="74"/>
      <c r="R715" s="74"/>
      <c r="S715" s="74"/>
      <c r="T715" s="74"/>
      <c r="U715" s="74"/>
      <c r="V715" s="74"/>
      <c r="W715" s="74"/>
      <c r="X715" s="74"/>
      <c r="Y715" s="74"/>
      <c r="Z715" s="74"/>
      <c r="AA715" s="74"/>
      <c r="AB715" s="74"/>
      <c r="AC715" s="74"/>
      <c r="AD715" s="74"/>
      <c r="AE715" s="74"/>
      <c r="AF715" s="74"/>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40"/>
      <c r="BE715" s="40"/>
    </row>
    <row r="716" spans="1:57" ht="18.75" customHeight="1" x14ac:dyDescent="0.2">
      <c r="A716" s="71"/>
      <c r="B716" s="72"/>
      <c r="C716" s="73"/>
      <c r="D716" s="72"/>
      <c r="E716" s="72"/>
      <c r="F716" s="72"/>
      <c r="G716" s="72"/>
      <c r="H716" s="72"/>
      <c r="I716" s="72"/>
      <c r="J716" s="72"/>
      <c r="K716" s="74"/>
      <c r="L716" s="74"/>
      <c r="M716" s="74"/>
      <c r="N716" s="74"/>
      <c r="O716" s="74"/>
      <c r="P716" s="74"/>
      <c r="Q716" s="74"/>
      <c r="R716" s="74"/>
      <c r="S716" s="74"/>
      <c r="T716" s="74"/>
      <c r="U716" s="74"/>
      <c r="V716" s="74"/>
      <c r="W716" s="74"/>
      <c r="X716" s="74"/>
      <c r="Y716" s="74"/>
      <c r="Z716" s="74"/>
      <c r="AA716" s="74"/>
      <c r="AB716" s="74"/>
      <c r="AC716" s="74"/>
      <c r="AD716" s="74"/>
      <c r="AE716" s="74"/>
      <c r="AF716" s="74"/>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row>
    <row r="717" spans="1:57" ht="18.75" customHeight="1" x14ac:dyDescent="0.2">
      <c r="A717" s="71"/>
      <c r="B717" s="72"/>
      <c r="C717" s="73"/>
      <c r="D717" s="72"/>
      <c r="E717" s="72"/>
      <c r="F717" s="72"/>
      <c r="G717" s="72"/>
      <c r="H717" s="72"/>
      <c r="I717" s="72"/>
      <c r="J717" s="72"/>
      <c r="K717" s="74"/>
      <c r="L717" s="74"/>
      <c r="M717" s="74"/>
      <c r="N717" s="74"/>
      <c r="O717" s="74"/>
      <c r="P717" s="74"/>
      <c r="Q717" s="74"/>
      <c r="R717" s="74"/>
      <c r="S717" s="74"/>
      <c r="T717" s="74"/>
      <c r="U717" s="74"/>
      <c r="V717" s="74"/>
      <c r="W717" s="74"/>
      <c r="X717" s="74"/>
      <c r="Y717" s="74"/>
      <c r="Z717" s="74"/>
      <c r="AA717" s="74"/>
      <c r="AB717" s="74"/>
      <c r="AC717" s="74"/>
      <c r="AD717" s="74"/>
      <c r="AE717" s="74"/>
      <c r="AF717" s="74"/>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40"/>
      <c r="BE717" s="40"/>
    </row>
    <row r="718" spans="1:57" ht="18.75" customHeight="1" x14ac:dyDescent="0.2">
      <c r="A718" s="71"/>
      <c r="B718" s="72"/>
      <c r="C718" s="73"/>
      <c r="D718" s="72"/>
      <c r="E718" s="72"/>
      <c r="F718" s="72"/>
      <c r="G718" s="72"/>
      <c r="H718" s="72"/>
      <c r="I718" s="72"/>
      <c r="J718" s="72"/>
      <c r="K718" s="74"/>
      <c r="L718" s="74"/>
      <c r="M718" s="74"/>
      <c r="N718" s="74"/>
      <c r="O718" s="74"/>
      <c r="P718" s="74"/>
      <c r="Q718" s="74"/>
      <c r="R718" s="74"/>
      <c r="S718" s="74"/>
      <c r="T718" s="74"/>
      <c r="U718" s="74"/>
      <c r="V718" s="74"/>
      <c r="W718" s="74"/>
      <c r="X718" s="74"/>
      <c r="Y718" s="74"/>
      <c r="Z718" s="74"/>
      <c r="AA718" s="74"/>
      <c r="AB718" s="74"/>
      <c r="AC718" s="74"/>
      <c r="AD718" s="74"/>
      <c r="AE718" s="74"/>
      <c r="AF718" s="74"/>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row>
    <row r="719" spans="1:57" ht="18.75" customHeight="1" x14ac:dyDescent="0.2">
      <c r="A719" s="71"/>
      <c r="B719" s="72"/>
      <c r="C719" s="73"/>
      <c r="D719" s="72"/>
      <c r="E719" s="72"/>
      <c r="F719" s="72"/>
      <c r="G719" s="72"/>
      <c r="H719" s="72"/>
      <c r="I719" s="72"/>
      <c r="J719" s="72"/>
      <c r="K719" s="74"/>
      <c r="L719" s="74"/>
      <c r="M719" s="74"/>
      <c r="N719" s="74"/>
      <c r="O719" s="74"/>
      <c r="P719" s="74"/>
      <c r="Q719" s="74"/>
      <c r="R719" s="74"/>
      <c r="S719" s="74"/>
      <c r="T719" s="74"/>
      <c r="U719" s="74"/>
      <c r="V719" s="74"/>
      <c r="W719" s="74"/>
      <c r="X719" s="74"/>
      <c r="Y719" s="74"/>
      <c r="Z719" s="74"/>
      <c r="AA719" s="74"/>
      <c r="AB719" s="74"/>
      <c r="AC719" s="74"/>
      <c r="AD719" s="74"/>
      <c r="AE719" s="74"/>
      <c r="AF719" s="74"/>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row>
  </sheetData>
  <mergeCells count="42">
    <mergeCell ref="O10:P11"/>
    <mergeCell ref="Q10:R11"/>
    <mergeCell ref="S10:T11"/>
    <mergeCell ref="J10:J12"/>
    <mergeCell ref="K10:K12"/>
    <mergeCell ref="L10:L12"/>
    <mergeCell ref="M10:M12"/>
    <mergeCell ref="N10:N12"/>
    <mergeCell ref="E10:E12"/>
    <mergeCell ref="F10:F12"/>
    <mergeCell ref="G10:G12"/>
    <mergeCell ref="H10:H12"/>
    <mergeCell ref="I10:I12"/>
    <mergeCell ref="AJ14:AJ16"/>
    <mergeCell ref="AK14:AK16"/>
    <mergeCell ref="AL14:AL16"/>
    <mergeCell ref="AM14:AM16"/>
    <mergeCell ref="AN14:AN16"/>
    <mergeCell ref="AI14:AI16"/>
    <mergeCell ref="AB15:AB16"/>
    <mergeCell ref="AC15:AC16"/>
    <mergeCell ref="AD15:AD16"/>
    <mergeCell ref="AE15:AE16"/>
    <mergeCell ref="AF15:AF16"/>
    <mergeCell ref="AG15:AG16"/>
    <mergeCell ref="AH13:AH16"/>
    <mergeCell ref="E9:N9"/>
    <mergeCell ref="O9:X9"/>
    <mergeCell ref="U10:V11"/>
    <mergeCell ref="W10:X11"/>
    <mergeCell ref="E6:P6"/>
    <mergeCell ref="A7:AA7"/>
    <mergeCell ref="A8:D8"/>
    <mergeCell ref="H8:Z8"/>
    <mergeCell ref="A9:A16"/>
    <mergeCell ref="B9:B16"/>
    <mergeCell ref="Y9:Z9"/>
    <mergeCell ref="D15:D16"/>
    <mergeCell ref="Y10:Z11"/>
    <mergeCell ref="C9:C16"/>
    <mergeCell ref="D9:D12"/>
    <mergeCell ref="E8:G8"/>
  </mergeCells>
  <dataValidations count="1">
    <dataValidation type="list" allowBlank="1" showInputMessage="1" showErrorMessage="1" prompt="ERROR - Enter only valid CO's or NA" sqref="E14:R14 W14:X14" xr:uid="{00000000-0002-0000-0200-000000000000}">
      <formula1>$F$11:$L$11</formula1>
    </dataValidation>
  </dataValidation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719"/>
  <sheetViews>
    <sheetView workbookViewId="0">
      <pane ySplit="10" topLeftCell="A11" activePane="bottomLeft" state="frozen"/>
      <selection pane="bottomLeft" activeCell="B9" sqref="B9:B16"/>
    </sheetView>
  </sheetViews>
  <sheetFormatPr baseColWidth="10" defaultColWidth="14.5" defaultRowHeight="15" customHeight="1" x14ac:dyDescent="0.2"/>
  <cols>
    <col min="1" max="1" width="6" customWidth="1"/>
    <col min="2" max="2" width="18.33203125" customWidth="1"/>
    <col min="3" max="3" width="20" customWidth="1"/>
    <col min="4" max="4" width="40.5" customWidth="1"/>
    <col min="5" max="5" width="6.33203125" customWidth="1"/>
    <col min="6" max="6" width="5.1640625" customWidth="1"/>
    <col min="7" max="7" width="6" customWidth="1"/>
    <col min="8" max="9" width="5.5" customWidth="1"/>
    <col min="10" max="10" width="5.6640625" customWidth="1"/>
    <col min="11" max="11" width="7.83203125" customWidth="1"/>
    <col min="12" max="12" width="7.5" customWidth="1"/>
    <col min="13" max="13" width="7.6640625" customWidth="1"/>
    <col min="14" max="14" width="8" customWidth="1"/>
    <col min="15" max="15" width="6.5" customWidth="1"/>
    <col min="16" max="16" width="6.83203125" customWidth="1"/>
    <col min="17" max="17" width="7.1640625" customWidth="1"/>
    <col min="18" max="18" width="6.6640625" customWidth="1"/>
    <col min="19" max="19" width="6.5" customWidth="1"/>
    <col min="20" max="20" width="7" customWidth="1"/>
    <col min="21" max="21" width="6.5" customWidth="1"/>
    <col min="22" max="22" width="6.6640625" customWidth="1"/>
    <col min="23" max="23" width="6.5" customWidth="1"/>
    <col min="24" max="24" width="7.1640625" customWidth="1"/>
    <col min="25" max="25" width="14.83203125" hidden="1" customWidth="1"/>
    <col min="26" max="26" width="14.5" hidden="1" customWidth="1"/>
    <col min="27" max="27" width="10.1640625" customWidth="1"/>
    <col min="28" max="28" width="11.5" customWidth="1"/>
    <col min="29" max="29" width="13.5" customWidth="1"/>
    <col min="30" max="30" width="10.1640625" customWidth="1"/>
    <col min="31" max="31" width="12.83203125" customWidth="1"/>
    <col min="32" max="32" width="11.5" customWidth="1"/>
    <col min="33" max="33" width="13.83203125" customWidth="1"/>
  </cols>
  <sheetData>
    <row r="1" spans="1:40" ht="25.5" hidden="1" customHeight="1" x14ac:dyDescent="0.2">
      <c r="A1" s="30" t="s">
        <v>3</v>
      </c>
      <c r="B1" s="31"/>
      <c r="C1" s="31" t="s">
        <v>1087</v>
      </c>
      <c r="D1" s="31"/>
      <c r="E1" s="31">
        <f t="shared" ref="E1:H1" si="0">IF(E14="NA",1,0)</f>
        <v>0</v>
      </c>
      <c r="F1" s="31">
        <f t="shared" si="0"/>
        <v>0</v>
      </c>
      <c r="G1" s="31">
        <f t="shared" si="0"/>
        <v>0</v>
      </c>
      <c r="H1" s="31">
        <f t="shared" si="0"/>
        <v>0</v>
      </c>
      <c r="I1" s="31"/>
      <c r="J1" s="31">
        <f t="shared" ref="J1:M1" si="1">IF(J14="NA",1,0)</f>
        <v>0</v>
      </c>
      <c r="K1" s="31">
        <f t="shared" si="1"/>
        <v>0</v>
      </c>
      <c r="L1" s="31">
        <f t="shared" si="1"/>
        <v>0</v>
      </c>
      <c r="M1" s="31">
        <f t="shared" si="1"/>
        <v>0</v>
      </c>
      <c r="N1" s="31"/>
      <c r="O1" s="40">
        <f t="shared" ref="O1:Z1" si="2">IF(O14="NA",1,0)</f>
        <v>0</v>
      </c>
      <c r="P1" s="40">
        <f t="shared" si="2"/>
        <v>0</v>
      </c>
      <c r="Q1" s="31">
        <f t="shared" si="2"/>
        <v>0</v>
      </c>
      <c r="R1" s="40">
        <f t="shared" si="2"/>
        <v>0</v>
      </c>
      <c r="S1" s="31">
        <f t="shared" si="2"/>
        <v>0</v>
      </c>
      <c r="T1" s="31">
        <f t="shared" si="2"/>
        <v>0</v>
      </c>
      <c r="U1" s="31">
        <f t="shared" si="2"/>
        <v>0</v>
      </c>
      <c r="V1" s="31">
        <f t="shared" si="2"/>
        <v>0</v>
      </c>
      <c r="W1" s="40">
        <f t="shared" si="2"/>
        <v>0</v>
      </c>
      <c r="X1" s="30">
        <f t="shared" si="2"/>
        <v>0</v>
      </c>
      <c r="Y1" s="30">
        <f t="shared" si="2"/>
        <v>0</v>
      </c>
      <c r="Z1" s="40">
        <f t="shared" si="2"/>
        <v>0</v>
      </c>
      <c r="AA1" s="34"/>
      <c r="AB1" s="34"/>
      <c r="AC1" s="35"/>
      <c r="AD1" s="76"/>
      <c r="AE1" s="35"/>
      <c r="AF1" s="35"/>
      <c r="AG1" s="35"/>
      <c r="AH1" s="34"/>
      <c r="AI1" s="34"/>
      <c r="AJ1" s="34"/>
      <c r="AK1" s="34"/>
      <c r="AL1" s="34"/>
      <c r="AM1" s="34"/>
      <c r="AN1" s="34"/>
    </row>
    <row r="2" spans="1:40" ht="33.75" hidden="1" customHeight="1" x14ac:dyDescent="0.2">
      <c r="A2" s="30" t="s">
        <v>8</v>
      </c>
      <c r="B2" s="31"/>
      <c r="C2" s="31" t="s">
        <v>1088</v>
      </c>
      <c r="D2" s="31" t="s">
        <v>1089</v>
      </c>
      <c r="E2" s="31">
        <v>0</v>
      </c>
      <c r="F2" s="31"/>
      <c r="G2" s="31"/>
      <c r="H2" s="31"/>
      <c r="I2" s="31"/>
      <c r="J2" s="31"/>
      <c r="K2" s="31"/>
      <c r="L2" s="31"/>
      <c r="M2" s="31"/>
      <c r="N2" s="31"/>
      <c r="O2" s="40"/>
      <c r="P2" s="40"/>
      <c r="Q2" s="31"/>
      <c r="R2" s="40"/>
      <c r="S2" s="31"/>
      <c r="T2" s="31"/>
      <c r="U2" s="31"/>
      <c r="V2" s="31"/>
      <c r="W2" s="40"/>
      <c r="X2" s="30"/>
      <c r="Y2" s="30"/>
      <c r="Z2" s="40"/>
      <c r="AA2" s="34"/>
      <c r="AB2" s="34"/>
      <c r="AC2" s="35"/>
      <c r="AD2" s="76"/>
      <c r="AE2" s="35"/>
      <c r="AF2" s="35"/>
      <c r="AG2" s="35"/>
      <c r="AH2" s="34"/>
      <c r="AI2" s="34"/>
      <c r="AJ2" s="34"/>
      <c r="AK2" s="34"/>
      <c r="AL2" s="34"/>
      <c r="AM2" s="34"/>
      <c r="AN2" s="34"/>
    </row>
    <row r="3" spans="1:40" ht="24.75" hidden="1" customHeight="1" x14ac:dyDescent="0.2">
      <c r="A3" s="30" t="s">
        <v>16</v>
      </c>
      <c r="B3" s="31"/>
      <c r="C3" s="31" t="s">
        <v>1090</v>
      </c>
      <c r="D3" s="31" t="s">
        <v>1091</v>
      </c>
      <c r="E3" s="31" t="s">
        <v>1092</v>
      </c>
      <c r="F3" s="31"/>
      <c r="G3" s="31"/>
      <c r="H3" s="31"/>
      <c r="I3" s="31"/>
      <c r="J3" s="31"/>
      <c r="K3" s="31"/>
      <c r="L3" s="31"/>
      <c r="M3" s="31"/>
      <c r="N3" s="31"/>
      <c r="O3" s="40"/>
      <c r="P3" s="40"/>
      <c r="Q3" s="31"/>
      <c r="R3" s="40"/>
      <c r="S3" s="31"/>
      <c r="T3" s="31"/>
      <c r="U3" s="31"/>
      <c r="V3" s="31"/>
      <c r="W3" s="40"/>
      <c r="X3" s="30"/>
      <c r="Y3" s="30"/>
      <c r="Z3" s="40"/>
      <c r="AA3" s="34"/>
      <c r="AB3" s="34"/>
      <c r="AC3" s="35"/>
      <c r="AD3" s="76"/>
      <c r="AE3" s="35"/>
      <c r="AF3" s="35"/>
      <c r="AG3" s="35"/>
      <c r="AH3" s="34"/>
      <c r="AI3" s="34"/>
      <c r="AJ3" s="34"/>
      <c r="AK3" s="34"/>
      <c r="AL3" s="34"/>
      <c r="AM3" s="34"/>
      <c r="AN3" s="34"/>
    </row>
    <row r="4" spans="1:40" ht="24.75" hidden="1" customHeight="1" x14ac:dyDescent="0.2">
      <c r="A4" s="30" t="s">
        <v>20</v>
      </c>
      <c r="B4" s="31"/>
      <c r="C4" s="31" t="s">
        <v>1093</v>
      </c>
      <c r="D4" s="31"/>
      <c r="E4" s="31"/>
      <c r="F4" s="31"/>
      <c r="G4" s="31"/>
      <c r="H4" s="31"/>
      <c r="I4" s="31"/>
      <c r="J4" s="31"/>
      <c r="K4" s="31"/>
      <c r="L4" s="31"/>
      <c r="M4" s="31"/>
      <c r="N4" s="31"/>
      <c r="O4" s="40"/>
      <c r="P4" s="40"/>
      <c r="Q4" s="31"/>
      <c r="R4" s="40"/>
      <c r="S4" s="31"/>
      <c r="T4" s="31"/>
      <c r="U4" s="31"/>
      <c r="V4" s="31"/>
      <c r="W4" s="40"/>
      <c r="X4" s="30"/>
      <c r="Y4" s="30"/>
      <c r="Z4" s="40"/>
      <c r="AA4" s="34"/>
      <c r="AB4" s="34"/>
      <c r="AC4" s="35"/>
      <c r="AD4" s="76"/>
      <c r="AE4" s="35"/>
      <c r="AF4" s="35"/>
      <c r="AG4" s="35"/>
      <c r="AH4" s="34"/>
      <c r="AI4" s="34"/>
      <c r="AJ4" s="34"/>
      <c r="AK4" s="34"/>
      <c r="AL4" s="34"/>
      <c r="AM4" s="34"/>
      <c r="AN4" s="34"/>
    </row>
    <row r="5" spans="1:40" ht="27" hidden="1" customHeight="1" x14ac:dyDescent="0.2">
      <c r="A5" s="30" t="s">
        <v>1094</v>
      </c>
      <c r="B5" s="31"/>
      <c r="C5" s="31" t="s">
        <v>1095</v>
      </c>
      <c r="D5" s="31"/>
      <c r="E5" s="31"/>
      <c r="F5" s="31"/>
      <c r="G5" s="31"/>
      <c r="H5" s="31"/>
      <c r="I5" s="31"/>
      <c r="J5" s="31"/>
      <c r="K5" s="31"/>
      <c r="L5" s="31"/>
      <c r="M5" s="31"/>
      <c r="N5" s="31"/>
      <c r="O5" s="40"/>
      <c r="P5" s="40"/>
      <c r="Q5" s="31"/>
      <c r="R5" s="40"/>
      <c r="S5" s="31"/>
      <c r="T5" s="31"/>
      <c r="U5" s="31"/>
      <c r="V5" s="31"/>
      <c r="W5" s="40"/>
      <c r="X5" s="30"/>
      <c r="Y5" s="30"/>
      <c r="Z5" s="40"/>
      <c r="AA5" s="34"/>
      <c r="AB5" s="34"/>
      <c r="AC5" s="35"/>
      <c r="AD5" s="76"/>
      <c r="AE5" s="35"/>
      <c r="AF5" s="35"/>
      <c r="AG5" s="35"/>
      <c r="AH5" s="34"/>
      <c r="AI5" s="34"/>
      <c r="AJ5" s="34"/>
      <c r="AK5" s="34"/>
      <c r="AL5" s="34"/>
      <c r="AM5" s="34"/>
      <c r="AN5" s="34"/>
    </row>
    <row r="6" spans="1:40" ht="28.5" hidden="1" customHeight="1" x14ac:dyDescent="0.2">
      <c r="A6" s="36" t="s">
        <v>1096</v>
      </c>
      <c r="B6" s="37"/>
      <c r="C6" s="37">
        <v>0</v>
      </c>
      <c r="D6" s="37"/>
      <c r="E6" s="333" t="s">
        <v>1097</v>
      </c>
      <c r="F6" s="334"/>
      <c r="G6" s="334"/>
      <c r="H6" s="334"/>
      <c r="I6" s="334"/>
      <c r="J6" s="334"/>
      <c r="K6" s="334"/>
      <c r="L6" s="334"/>
      <c r="M6" s="334"/>
      <c r="N6" s="334"/>
      <c r="O6" s="334"/>
      <c r="P6" s="335"/>
      <c r="Q6" s="37"/>
      <c r="R6" s="77"/>
      <c r="S6" s="37"/>
      <c r="T6" s="37"/>
      <c r="U6" s="37"/>
      <c r="V6" s="37"/>
      <c r="W6" s="77"/>
      <c r="X6" s="36"/>
      <c r="Y6" s="36"/>
      <c r="Z6" s="77"/>
      <c r="AA6" s="78"/>
      <c r="AB6" s="34"/>
      <c r="AC6" s="35"/>
      <c r="AD6" s="76"/>
      <c r="AE6" s="35"/>
      <c r="AF6" s="35"/>
      <c r="AG6" s="35"/>
      <c r="AH6" s="34"/>
      <c r="AI6" s="34"/>
      <c r="AJ6" s="34"/>
      <c r="AK6" s="34"/>
      <c r="AL6" s="34"/>
      <c r="AM6" s="34"/>
      <c r="AN6" s="34"/>
    </row>
    <row r="7" spans="1:40" ht="91.5" customHeight="1" x14ac:dyDescent="0.2">
      <c r="A7" s="350" t="s">
        <v>1098</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51"/>
      <c r="AB7" s="40"/>
      <c r="AC7" s="41"/>
      <c r="AD7" s="79"/>
      <c r="AE7" s="41"/>
      <c r="AF7" s="41"/>
      <c r="AG7" s="41"/>
      <c r="AH7" s="40"/>
      <c r="AI7" s="40"/>
      <c r="AJ7" s="40"/>
      <c r="AK7" s="40"/>
      <c r="AL7" s="40"/>
      <c r="AM7" s="40"/>
      <c r="AN7" s="40"/>
    </row>
    <row r="8" spans="1:40" ht="27.75" customHeight="1" x14ac:dyDescent="0.2">
      <c r="A8" s="352" t="s">
        <v>1099</v>
      </c>
      <c r="B8" s="327"/>
      <c r="C8" s="327"/>
      <c r="D8" s="80"/>
      <c r="E8" s="346" t="str">
        <f>'COURSE ASSESSMENT'!$B$6</f>
        <v>MATRICES AND CALCULUS</v>
      </c>
      <c r="F8" s="302"/>
      <c r="G8" s="303"/>
      <c r="H8" s="353" t="s">
        <v>1139</v>
      </c>
      <c r="I8" s="302"/>
      <c r="J8" s="302"/>
      <c r="K8" s="302"/>
      <c r="L8" s="302"/>
      <c r="M8" s="302"/>
      <c r="N8" s="302"/>
      <c r="O8" s="302"/>
      <c r="P8" s="302"/>
      <c r="Q8" s="302"/>
      <c r="R8" s="302"/>
      <c r="S8" s="302"/>
      <c r="T8" s="302"/>
      <c r="U8" s="302"/>
      <c r="V8" s="302"/>
      <c r="W8" s="302"/>
      <c r="X8" s="302"/>
      <c r="Y8" s="302"/>
      <c r="Z8" s="303"/>
      <c r="AA8" s="42" t="s">
        <v>1101</v>
      </c>
      <c r="AB8" s="34"/>
      <c r="AC8" s="34"/>
      <c r="AD8" s="34"/>
      <c r="AE8" s="34"/>
      <c r="AF8" s="34"/>
      <c r="AG8" s="34"/>
      <c r="AH8" s="34"/>
      <c r="AI8" s="34"/>
      <c r="AJ8" s="34"/>
      <c r="AK8" s="34"/>
      <c r="AL8" s="34"/>
      <c r="AM8" s="34"/>
      <c r="AN8" s="34"/>
    </row>
    <row r="9" spans="1:40" ht="21.75" customHeight="1" x14ac:dyDescent="0.2">
      <c r="A9" s="339" t="s">
        <v>1102</v>
      </c>
      <c r="B9" s="339" t="s">
        <v>1140</v>
      </c>
      <c r="C9" s="355" t="s">
        <v>1104</v>
      </c>
      <c r="D9" s="344" t="s">
        <v>1105</v>
      </c>
      <c r="E9" s="323" t="s">
        <v>1106</v>
      </c>
      <c r="F9" s="324"/>
      <c r="G9" s="324"/>
      <c r="H9" s="324"/>
      <c r="I9" s="324"/>
      <c r="J9" s="324"/>
      <c r="K9" s="324"/>
      <c r="L9" s="324"/>
      <c r="M9" s="324"/>
      <c r="N9" s="325"/>
      <c r="O9" s="323" t="s">
        <v>1141</v>
      </c>
      <c r="P9" s="324"/>
      <c r="Q9" s="324"/>
      <c r="R9" s="324"/>
      <c r="S9" s="324"/>
      <c r="T9" s="324"/>
      <c r="U9" s="324"/>
      <c r="V9" s="324"/>
      <c r="W9" s="324"/>
      <c r="X9" s="325"/>
      <c r="Y9" s="323"/>
      <c r="Z9" s="325"/>
      <c r="AA9" s="43"/>
      <c r="AB9" s="34"/>
      <c r="AC9" s="34"/>
      <c r="AD9" s="34"/>
      <c r="AE9" s="34"/>
      <c r="AF9" s="34"/>
      <c r="AG9" s="34"/>
      <c r="AH9" s="34"/>
      <c r="AI9" s="34"/>
      <c r="AJ9" s="34"/>
      <c r="AK9" s="34"/>
      <c r="AL9" s="34"/>
      <c r="AM9" s="34"/>
      <c r="AN9" s="34"/>
    </row>
    <row r="10" spans="1:40" ht="24.75" customHeight="1" x14ac:dyDescent="0.2">
      <c r="A10" s="340"/>
      <c r="B10" s="340"/>
      <c r="C10" s="340"/>
      <c r="D10" s="340"/>
      <c r="E10" s="344" t="s">
        <v>1107</v>
      </c>
      <c r="F10" s="344" t="s">
        <v>1108</v>
      </c>
      <c r="G10" s="344" t="s">
        <v>1109</v>
      </c>
      <c r="H10" s="344" t="s">
        <v>1110</v>
      </c>
      <c r="I10" s="344" t="s">
        <v>1111</v>
      </c>
      <c r="J10" s="344" t="s">
        <v>1112</v>
      </c>
      <c r="K10" s="344" t="s">
        <v>1113</v>
      </c>
      <c r="L10" s="344" t="s">
        <v>1113</v>
      </c>
      <c r="M10" s="344" t="s">
        <v>1114</v>
      </c>
      <c r="N10" s="344" t="s">
        <v>1115</v>
      </c>
      <c r="O10" s="356" t="s">
        <v>1142</v>
      </c>
      <c r="P10" s="330"/>
      <c r="Q10" s="329" t="s">
        <v>1117</v>
      </c>
      <c r="R10" s="330"/>
      <c r="S10" s="329" t="s">
        <v>1118</v>
      </c>
      <c r="T10" s="330"/>
      <c r="U10" s="329" t="s">
        <v>1117</v>
      </c>
      <c r="V10" s="330"/>
      <c r="W10" s="329" t="s">
        <v>1119</v>
      </c>
      <c r="X10" s="330"/>
      <c r="Y10" s="354"/>
      <c r="Z10" s="330"/>
      <c r="AA10" s="81"/>
      <c r="AB10" s="44">
        <f>SUMIF($E$14:$N$14,"CO1",$E$13:$N$13)</f>
        <v>0</v>
      </c>
      <c r="AC10" s="44">
        <f>SUMIF($E$14:$N$14,"CO2",$E$13:$N$13)</f>
        <v>0</v>
      </c>
      <c r="AD10" s="44">
        <f>SUMIF($E$14:$N$14,"CO3",$E$13:$N$13)</f>
        <v>4</v>
      </c>
      <c r="AE10" s="44">
        <f>SUMIF($E$14:$N$14,"CO4",$E$13:$N$13)</f>
        <v>8</v>
      </c>
      <c r="AF10" s="44">
        <f>SUMIF($E$14:$N$14,"CO5",$E$13:$N$13)</f>
        <v>8</v>
      </c>
      <c r="AG10" s="44">
        <f>SUMIF($E$14:$N$14,"CO6",$E$13:$N$13)</f>
        <v>0</v>
      </c>
      <c r="AH10" s="34"/>
      <c r="AI10" s="34"/>
      <c r="AJ10" s="34"/>
      <c r="AK10" s="34"/>
      <c r="AL10" s="34"/>
      <c r="AM10" s="34"/>
      <c r="AN10" s="34"/>
    </row>
    <row r="11" spans="1:40" ht="24.75" customHeight="1" x14ac:dyDescent="0.2">
      <c r="A11" s="340"/>
      <c r="B11" s="340"/>
      <c r="C11" s="340"/>
      <c r="D11" s="340"/>
      <c r="E11" s="340"/>
      <c r="F11" s="340"/>
      <c r="G11" s="340"/>
      <c r="H11" s="340"/>
      <c r="I11" s="340"/>
      <c r="J11" s="340"/>
      <c r="K11" s="340"/>
      <c r="L11" s="340"/>
      <c r="M11" s="340"/>
      <c r="N11" s="340"/>
      <c r="O11" s="331"/>
      <c r="P11" s="332"/>
      <c r="Q11" s="331"/>
      <c r="R11" s="332"/>
      <c r="S11" s="331"/>
      <c r="T11" s="332"/>
      <c r="U11" s="331"/>
      <c r="V11" s="332"/>
      <c r="W11" s="331"/>
      <c r="X11" s="332"/>
      <c r="Y11" s="331"/>
      <c r="Z11" s="332"/>
      <c r="AA11" s="82"/>
      <c r="AB11" s="44">
        <f>SUMPRODUCT(($O$14:$Z$14="CO1")*($O$13:$Z$13)*MOD(COLUMN($O$14:$Z$14)-COLUMN($O$14)+1,2))</f>
        <v>0</v>
      </c>
      <c r="AC11" s="44">
        <f>SUMPRODUCT(($O$14:$Z$14="CO2")*($O$13:$Z$13)*MOD(COLUMN($O$14:$Z$14)-COLUMN($O$14)+1,2))</f>
        <v>0</v>
      </c>
      <c r="AD11" s="44">
        <f>SUMPRODUCT(($O$14:$Z$14="CO3")*($O$13:$Z$13)*MOD(COLUMN($O$14:$Z$14)-COLUMN($O$14)+1,2))</f>
        <v>16</v>
      </c>
      <c r="AE11" s="44">
        <f>SUMPRODUCT(($O$14:$Z$14="CO4")*($O$13:$Z$13)*MOD(COLUMN($O$14:$Z$14)-COLUMN($O$14)+1,2))</f>
        <v>32</v>
      </c>
      <c r="AF11" s="44">
        <f>SUMPRODUCT(($O$14:$Z$14="CO5")*($O$13:$Z$13)*MOD(COLUMN($O$14:$Z$14)-COLUMN($O$14)+1,2))</f>
        <v>32</v>
      </c>
      <c r="AG11" s="44">
        <f>SUMPRODUCT(($O$14:$Z$14="CO6")*($O$13:$Z$13)*MOD(COLUMN($O$14:$Z$14)-COLUMN($O$14)+1,2))</f>
        <v>0</v>
      </c>
      <c r="AH11" s="34"/>
      <c r="AI11" s="34"/>
      <c r="AJ11" s="34"/>
      <c r="AK11" s="34"/>
      <c r="AL11" s="34"/>
      <c r="AM11" s="34"/>
      <c r="AN11" s="34"/>
    </row>
    <row r="12" spans="1:40" ht="24.75" customHeight="1" x14ac:dyDescent="0.2">
      <c r="A12" s="340"/>
      <c r="B12" s="340"/>
      <c r="C12" s="340"/>
      <c r="D12" s="345"/>
      <c r="E12" s="345"/>
      <c r="F12" s="345"/>
      <c r="G12" s="345"/>
      <c r="H12" s="345"/>
      <c r="I12" s="345"/>
      <c r="J12" s="345"/>
      <c r="K12" s="345"/>
      <c r="L12" s="345"/>
      <c r="M12" s="345"/>
      <c r="N12" s="345"/>
      <c r="O12" s="46" t="s">
        <v>1143</v>
      </c>
      <c r="P12" s="46" t="s">
        <v>1121</v>
      </c>
      <c r="Q12" s="46" t="s">
        <v>1122</v>
      </c>
      <c r="R12" s="46" t="s">
        <v>1123</v>
      </c>
      <c r="S12" s="46" t="s">
        <v>1124</v>
      </c>
      <c r="T12" s="46" t="s">
        <v>1125</v>
      </c>
      <c r="U12" s="46" t="s">
        <v>1122</v>
      </c>
      <c r="V12" s="46" t="s">
        <v>1123</v>
      </c>
      <c r="W12" s="46" t="s">
        <v>1144</v>
      </c>
      <c r="X12" s="46" t="s">
        <v>1145</v>
      </c>
      <c r="Y12" s="46" t="s">
        <v>1124</v>
      </c>
      <c r="Z12" s="47" t="s">
        <v>1146</v>
      </c>
      <c r="AA12" s="83"/>
      <c r="AB12" s="3">
        <f>SUMPRODUCT(($P$14:$Z$14="CO1")*($P$13:$Z$13)*MOD(COLUMN($P$14:$Z$14)-COLUMN($P$14)+1,2))</f>
        <v>0</v>
      </c>
      <c r="AC12" s="3">
        <f>SUMPRODUCT(($P$14:$Z$14="CO2")*($P$13:$Z$13)*MOD(COLUMN($P$14:$Z$14)-COLUMN($P$14)+1,2))</f>
        <v>0</v>
      </c>
      <c r="AD12" s="3">
        <f>SUMPRODUCT(($P$14:$Z$14="CO3")*($P$13:$Z$13)*MOD(COLUMN($P$14:$Z$14)-COLUMN($P$14)+1,2))</f>
        <v>16</v>
      </c>
      <c r="AE12" s="3">
        <f>SUMPRODUCT(($P$14:$Z$14="CO4")*($P$13:$Z$13)*MOD(COLUMN($P$14:$Z$14)-COLUMN($P$14)+1,2))</f>
        <v>32</v>
      </c>
      <c r="AF12" s="3">
        <f>SUMPRODUCT(($P$14:$Z$14="CO5")*($P$13:$Z$13)*MOD(COLUMN($P$14:$Z$14)-COLUMN($P$14)+1,2))</f>
        <v>32</v>
      </c>
      <c r="AG12" s="3">
        <f>SUMPRODUCT(($P$14:$Z$14="CO6")*($P$13:$Z$13)*MOD(COLUMN($P$14:$Z$14)-COLUMN($P$14)+1,2))</f>
        <v>0</v>
      </c>
      <c r="AH12" s="34"/>
      <c r="AI12" s="34"/>
      <c r="AJ12" s="34"/>
      <c r="AK12" s="34"/>
      <c r="AL12" s="34"/>
      <c r="AM12" s="34"/>
      <c r="AN12" s="34"/>
    </row>
    <row r="13" spans="1:40" ht="24.75" customHeight="1" x14ac:dyDescent="0.2">
      <c r="A13" s="340"/>
      <c r="B13" s="340"/>
      <c r="C13" s="340"/>
      <c r="D13" s="49" t="s">
        <v>1147</v>
      </c>
      <c r="E13" s="50">
        <v>2</v>
      </c>
      <c r="F13" s="50">
        <v>2</v>
      </c>
      <c r="G13" s="50">
        <v>2</v>
      </c>
      <c r="H13" s="50">
        <v>2</v>
      </c>
      <c r="I13" s="50">
        <v>2</v>
      </c>
      <c r="J13" s="50">
        <v>2</v>
      </c>
      <c r="K13" s="50">
        <v>2</v>
      </c>
      <c r="L13" s="50">
        <v>2</v>
      </c>
      <c r="M13" s="50">
        <v>2</v>
      </c>
      <c r="N13" s="50">
        <v>2</v>
      </c>
      <c r="O13" s="84">
        <v>16</v>
      </c>
      <c r="P13" s="84">
        <v>16</v>
      </c>
      <c r="Q13" s="84">
        <v>16</v>
      </c>
      <c r="R13" s="84">
        <v>16</v>
      </c>
      <c r="S13" s="84">
        <v>16</v>
      </c>
      <c r="T13" s="84">
        <v>16</v>
      </c>
      <c r="U13" s="84">
        <v>16</v>
      </c>
      <c r="V13" s="84">
        <v>16</v>
      </c>
      <c r="W13" s="84">
        <v>16</v>
      </c>
      <c r="X13" s="84">
        <v>16</v>
      </c>
      <c r="Y13" s="84">
        <v>0</v>
      </c>
      <c r="Z13" s="84">
        <v>0</v>
      </c>
      <c r="AA13" s="85">
        <v>100</v>
      </c>
      <c r="AB13" s="3"/>
      <c r="AC13" s="3"/>
      <c r="AD13" s="3"/>
      <c r="AE13" s="3"/>
      <c r="AF13" s="3"/>
      <c r="AG13" s="3"/>
      <c r="AH13" s="34"/>
      <c r="AI13" s="34"/>
      <c r="AJ13" s="34"/>
      <c r="AK13" s="34"/>
      <c r="AL13" s="34"/>
      <c r="AM13" s="34"/>
      <c r="AN13" s="34"/>
    </row>
    <row r="14" spans="1:40" ht="52.5" customHeight="1" x14ac:dyDescent="0.2">
      <c r="A14" s="340"/>
      <c r="B14" s="340"/>
      <c r="C14" s="340"/>
      <c r="D14" s="52" t="s">
        <v>1148</v>
      </c>
      <c r="E14" s="53" t="s">
        <v>28</v>
      </c>
      <c r="F14" s="53" t="s">
        <v>28</v>
      </c>
      <c r="G14" s="53" t="s">
        <v>30</v>
      </c>
      <c r="H14" s="53" t="s">
        <v>30</v>
      </c>
      <c r="I14" s="53" t="s">
        <v>30</v>
      </c>
      <c r="J14" s="53" t="s">
        <v>30</v>
      </c>
      <c r="K14" s="53" t="s">
        <v>32</v>
      </c>
      <c r="L14" s="53" t="s">
        <v>32</v>
      </c>
      <c r="M14" s="53" t="s">
        <v>32</v>
      </c>
      <c r="N14" s="53" t="s">
        <v>32</v>
      </c>
      <c r="O14" s="86" t="s">
        <v>28</v>
      </c>
      <c r="P14" s="86" t="s">
        <v>28</v>
      </c>
      <c r="Q14" s="53" t="s">
        <v>30</v>
      </c>
      <c r="R14" s="53" t="s">
        <v>30</v>
      </c>
      <c r="S14" s="53" t="s">
        <v>30</v>
      </c>
      <c r="T14" s="53" t="s">
        <v>30</v>
      </c>
      <c r="U14" s="53" t="s">
        <v>32</v>
      </c>
      <c r="V14" s="53" t="s">
        <v>32</v>
      </c>
      <c r="W14" s="53" t="s">
        <v>32</v>
      </c>
      <c r="X14" s="53" t="s">
        <v>32</v>
      </c>
      <c r="Y14" s="53"/>
      <c r="Z14" s="53"/>
      <c r="AA14" s="55"/>
      <c r="AB14" s="3" t="s">
        <v>24</v>
      </c>
      <c r="AC14" s="3" t="s">
        <v>26</v>
      </c>
      <c r="AD14" s="3" t="s">
        <v>28</v>
      </c>
      <c r="AE14" s="3" t="s">
        <v>30</v>
      </c>
      <c r="AF14" s="3" t="s">
        <v>32</v>
      </c>
      <c r="AG14" s="3" t="s">
        <v>1131</v>
      </c>
      <c r="AH14" s="347" t="s">
        <v>1149</v>
      </c>
      <c r="AI14" s="347" t="s">
        <v>1132</v>
      </c>
      <c r="AJ14" s="347" t="s">
        <v>1133</v>
      </c>
      <c r="AK14" s="347" t="s">
        <v>1134</v>
      </c>
      <c r="AL14" s="347" t="s">
        <v>1135</v>
      </c>
      <c r="AM14" s="347" t="s">
        <v>1136</v>
      </c>
      <c r="AN14" s="347" t="s">
        <v>1137</v>
      </c>
    </row>
    <row r="15" spans="1:40" ht="21.75" customHeight="1" x14ac:dyDescent="0.2">
      <c r="A15" s="340"/>
      <c r="B15" s="340"/>
      <c r="C15" s="340"/>
      <c r="D15" s="342" t="s">
        <v>1150</v>
      </c>
      <c r="E15" s="87"/>
      <c r="F15" s="87"/>
      <c r="G15" s="87"/>
      <c r="H15" s="87"/>
      <c r="I15" s="87"/>
      <c r="J15" s="87"/>
      <c r="K15" s="87"/>
      <c r="L15" s="87"/>
      <c r="M15" s="87"/>
      <c r="N15" s="87"/>
      <c r="O15" s="87"/>
      <c r="P15" s="87"/>
      <c r="Q15" s="87"/>
      <c r="R15" s="87"/>
      <c r="S15" s="87"/>
      <c r="T15" s="87"/>
      <c r="U15" s="87"/>
      <c r="V15" s="87"/>
      <c r="W15" s="87"/>
      <c r="X15" s="54"/>
      <c r="Y15" s="54"/>
      <c r="Z15" s="87"/>
      <c r="AA15" s="55"/>
      <c r="AB15" s="347">
        <f>SUMIF($E$14:$Z$14,"CO1",$E$13:$Z$13)</f>
        <v>0</v>
      </c>
      <c r="AC15" s="347">
        <f>SUMIF($E$14:$Z$14,"CO2",$E$13:$Z$13)</f>
        <v>0</v>
      </c>
      <c r="AD15" s="347">
        <f>SUMIF($E$14:$Z$14,"CO3",$E$13:$Z$13)</f>
        <v>36</v>
      </c>
      <c r="AE15" s="347">
        <f>SUMIF($E$14:$Z$14,"CO4",$E$13:$Z$13)</f>
        <v>72</v>
      </c>
      <c r="AF15" s="347">
        <f>SUMIF($E$14:$Z$14,"CO5",$E$13:$Z$13)</f>
        <v>72</v>
      </c>
      <c r="AG15" s="347">
        <f>SUMIF($E$14:$Z$14,"CO6",$E$13:$Z$13)</f>
        <v>0</v>
      </c>
      <c r="AH15" s="348"/>
      <c r="AI15" s="348"/>
      <c r="AJ15" s="348"/>
      <c r="AK15" s="348"/>
      <c r="AL15" s="348"/>
      <c r="AM15" s="348"/>
      <c r="AN15" s="348"/>
    </row>
    <row r="16" spans="1:40" ht="24" customHeight="1" x14ac:dyDescent="0.2">
      <c r="A16" s="340"/>
      <c r="B16" s="340"/>
      <c r="C16" s="340"/>
      <c r="D16" s="340"/>
      <c r="E16" s="88"/>
      <c r="F16" s="88"/>
      <c r="G16" s="88"/>
      <c r="H16" s="88"/>
      <c r="I16" s="88"/>
      <c r="J16" s="88"/>
      <c r="K16" s="88"/>
      <c r="L16" s="88"/>
      <c r="M16" s="88"/>
      <c r="N16" s="88"/>
      <c r="O16" s="88"/>
      <c r="P16" s="88"/>
      <c r="Q16" s="88"/>
      <c r="R16" s="88"/>
      <c r="S16" s="88"/>
      <c r="T16" s="88"/>
      <c r="U16" s="88"/>
      <c r="V16" s="88"/>
      <c r="W16" s="88"/>
      <c r="X16" s="57"/>
      <c r="Y16" s="57"/>
      <c r="Z16" s="88"/>
      <c r="AA16" s="58"/>
      <c r="AB16" s="313"/>
      <c r="AC16" s="313"/>
      <c r="AD16" s="313"/>
      <c r="AE16" s="313"/>
      <c r="AF16" s="313"/>
      <c r="AG16" s="313"/>
      <c r="AH16" s="313"/>
      <c r="AI16" s="313"/>
      <c r="AJ16" s="313"/>
      <c r="AK16" s="313"/>
      <c r="AL16" s="313"/>
      <c r="AM16" s="313"/>
      <c r="AN16" s="313"/>
    </row>
    <row r="17" spans="1:40" ht="30" customHeight="1" x14ac:dyDescent="0.2">
      <c r="A17" s="59">
        <v>1</v>
      </c>
      <c r="B17" s="60">
        <f>'STUDENT NAMELIST'!B5</f>
        <v>211423243003</v>
      </c>
      <c r="C17" s="60" t="str">
        <f>'STUDENT NAMELIST'!C5</f>
        <v>2023PEC AI 101</v>
      </c>
      <c r="D17" s="61" t="str">
        <f>'STUDENT NAMELIST'!D5</f>
        <v>ABINAYA M</v>
      </c>
      <c r="E17" s="68">
        <v>1</v>
      </c>
      <c r="F17" s="68">
        <v>0</v>
      </c>
      <c r="G17" s="68">
        <v>1</v>
      </c>
      <c r="H17" s="68">
        <v>1</v>
      </c>
      <c r="I17" s="68">
        <v>2</v>
      </c>
      <c r="J17" s="68">
        <v>1</v>
      </c>
      <c r="K17" s="68">
        <v>2</v>
      </c>
      <c r="L17" s="68">
        <v>2</v>
      </c>
      <c r="M17" s="68">
        <v>0</v>
      </c>
      <c r="N17" s="68">
        <v>2</v>
      </c>
      <c r="O17" s="69">
        <v>16</v>
      </c>
      <c r="P17" s="59">
        <v>0</v>
      </c>
      <c r="Q17" s="59">
        <v>0</v>
      </c>
      <c r="R17" s="59">
        <v>16</v>
      </c>
      <c r="S17" s="59">
        <v>14</v>
      </c>
      <c r="T17" s="59">
        <v>0</v>
      </c>
      <c r="U17" s="59">
        <v>16</v>
      </c>
      <c r="V17" s="59">
        <v>0</v>
      </c>
      <c r="W17" s="59">
        <v>0</v>
      </c>
      <c r="X17" s="59">
        <v>9</v>
      </c>
      <c r="Y17" s="59"/>
      <c r="Z17" s="59"/>
      <c r="AA17" s="67">
        <f t="shared" ref="AA17:AA271" si="3">SUM(E17,F17,G17,H17,I17,J17,K17,L17,M17,N17,O17,P17,Q17,R17,S17,T17,U17,V17,W17,X17,Y17,Z17)</f>
        <v>83</v>
      </c>
      <c r="AB17" s="64">
        <f t="shared" ref="AB17:AB271" si="4">SUMIF($E$14:$N$14,"CO1",E17:N17)+IF(O17&gt;=0,SUMPRODUCT(($O$14:$Z$14="CO1")*(O17:Z17)*MOD(COLUMN($O$14:$Z$14)-COLUMN($O$14)+1,2))+SUMPRODUCT(($P$14:$Z$14="CO1")*(P17:Z17)*MOD(COLUMN($P$14:$Z$14)-COLUMN($P$14)+1,2)))</f>
        <v>0</v>
      </c>
      <c r="AC17" s="64">
        <f t="shared" ref="AC17:AC271" si="5">SUMIF($E$14:$N$14,"CO2",E17:N17)+IF(O17&gt;=0,SUMPRODUCT(($O$14:$Z$14="CO2")*(O17:Z17)*MOD(COLUMN($O$14:$Z$14)-COLUMN($O$14)+1,2))+SUMPRODUCT(($P$14:$Z$14="CO2")*(Q17:AA17)*MOD(COLUMN($P$14:$Z$14)-COLUMN($P$14)+1,2)))</f>
        <v>0</v>
      </c>
      <c r="AD17" s="64">
        <f t="shared" ref="AD17:AD271" si="6">SUMIF($E$14:$N$14,"CO3",E17:N17)+IF(O17&gt;=0,    SUMPRODUCT(($O$14:$Z$14="CO3")*(O17:Z17)*MOD(COLUMN($O$14:$Z$14)-COLUMN($O$14)+1,2))+    SUMPRODUCT(($P$14:$Z$14="CO3")*(P17:Z17)*MOD(COLUMN($P$14:$Z$14)-COLUMN($P$14)+1,2)))</f>
        <v>17</v>
      </c>
      <c r="AE17" s="64">
        <f t="shared" ref="AE17:AE271" si="7">SUMIF($E$14:$N$14,"CO4",$E$17:$N$17) + IF(O17&gt;=0,    SUMPRODUCT(($O$14:$Z$14="CO4")*(O17:Z17)*MOD(COLUMN($O$14:$Z$14)-COLUMN($O$14)+1,2))+    SUMPRODUCT(($P$14:$Z$14="CO4")*(P17:Z17)*MOD(COLUMN($P$14:$Z$14)-COLUMN($P$14)+1,2)))</f>
        <v>35</v>
      </c>
      <c r="AF17" s="64">
        <f t="shared" ref="AF17:AF271" si="8">SUMIF($E$14:$N$14,"CO5",$E$17:$N$17) + IF(O17&gt;=0,  SUMPRODUCT(($O$14:$Z$14="CO5")*(O17:Z17)*MOD(COLUMN($O$14:$Z$14)-COLUMN($O$14)+1,2))+ SUMPRODUCT(($P$14:$Z$14="CO5")*(P17:Z17)*MOD(COLUMN($P$14:$Z$14)-COLUMN($P$14)+1,2)))</f>
        <v>31</v>
      </c>
      <c r="AG17" s="64">
        <f>SUMIF($E$14:$N$14,"CO6",$E$17:$N$17) + IF(O17&gt;=0,    SUMPRODUCT(($O$14:$Z$14="CO6")*($O$17:$Z$17)*MOD(COLUMN($O$14:$Z$14)-COLUMN($O$14)+1,2))+    SUMPRODUCT(($P$14:$Z$14="CO6")*($P$17:$Z$17)*MOD(COLUMN($P$14:$Z$14)-COLUMN($P$14)+1,2)) )</f>
        <v>0</v>
      </c>
      <c r="AH17" s="89">
        <f t="shared" ref="AH17:AH271" si="9">SUM(E17:Z17)</f>
        <v>83</v>
      </c>
      <c r="AI17" s="90"/>
      <c r="AJ17" s="90"/>
      <c r="AK17" s="90">
        <f t="shared" ref="AK17:AK271" si="10">AD17/(SUMIF($E$14:$N$14,"CO3",$E$13:$N$13)+SUMPRODUCT(($O$14:$Z$14="CO3")*($O17:$Z17&gt;0)*($O$13:$Z$13)))*100</f>
        <v>85</v>
      </c>
      <c r="AL17" s="90">
        <f t="shared" ref="AL17:AL271" si="11">AE17/(SUMIF($E$14:$N$14,"CO4",$E$13:$N$13)+SUMPRODUCT(($O$14:$Z$14="CO4")*($O17:$Z17&gt;0)*($O$13:$Z$13)))*100</f>
        <v>87.5</v>
      </c>
      <c r="AM17" s="90">
        <f t="shared" ref="AM17:AN17" si="12">AF17/(SUMIF($E$14:$N$14,"CO5",$E$13:$N$13)+SUMPRODUCT(($O$14:$Z$14="CO5")*($O17:$Z17&gt;0)*($O$13:$Z$13)))*100</f>
        <v>77.5</v>
      </c>
      <c r="AN17" s="90">
        <f t="shared" si="12"/>
        <v>0</v>
      </c>
    </row>
    <row r="18" spans="1:40" ht="30" customHeight="1" x14ac:dyDescent="0.2">
      <c r="A18" s="59">
        <v>2</v>
      </c>
      <c r="B18" s="60">
        <f>'STUDENT NAMELIST'!B6</f>
        <v>211423243005</v>
      </c>
      <c r="C18" s="60" t="str">
        <f>'STUDENT NAMELIST'!C6</f>
        <v>2023PEC AI 102</v>
      </c>
      <c r="D18" s="61" t="str">
        <f>'STUDENT NAMELIST'!D6</f>
        <v>ABIRAMI A</v>
      </c>
      <c r="E18" s="68">
        <v>1</v>
      </c>
      <c r="F18" s="68">
        <v>0</v>
      </c>
      <c r="G18" s="68">
        <v>2</v>
      </c>
      <c r="H18" s="68">
        <v>1</v>
      </c>
      <c r="I18" s="68">
        <v>1</v>
      </c>
      <c r="J18" s="68">
        <v>2</v>
      </c>
      <c r="K18" s="68">
        <v>1</v>
      </c>
      <c r="L18" s="68">
        <v>2</v>
      </c>
      <c r="M18" s="68">
        <v>1</v>
      </c>
      <c r="N18" s="68">
        <v>2</v>
      </c>
      <c r="O18" s="69">
        <v>0</v>
      </c>
      <c r="P18" s="59">
        <v>13</v>
      </c>
      <c r="Q18" s="59">
        <v>14</v>
      </c>
      <c r="R18" s="59">
        <v>0</v>
      </c>
      <c r="S18" s="59">
        <v>0</v>
      </c>
      <c r="T18" s="59">
        <v>14</v>
      </c>
      <c r="U18" s="59">
        <v>0</v>
      </c>
      <c r="V18" s="59">
        <v>14</v>
      </c>
      <c r="W18" s="59">
        <v>8</v>
      </c>
      <c r="X18" s="59">
        <v>0</v>
      </c>
      <c r="Y18" s="59"/>
      <c r="Z18" s="59"/>
      <c r="AA18" s="67">
        <f t="shared" si="3"/>
        <v>76</v>
      </c>
      <c r="AB18" s="64">
        <f t="shared" si="4"/>
        <v>0</v>
      </c>
      <c r="AC18" s="64">
        <f t="shared" si="5"/>
        <v>0</v>
      </c>
      <c r="AD18" s="64">
        <f t="shared" si="6"/>
        <v>14</v>
      </c>
      <c r="AE18" s="64">
        <f t="shared" si="7"/>
        <v>33</v>
      </c>
      <c r="AF18" s="64">
        <f t="shared" si="8"/>
        <v>28</v>
      </c>
      <c r="AG18" s="64">
        <f t="shared" ref="AG18:AG19" si="13">SUMIF($E$14:$N$14,"CO6",$E$17:$N$17) + IF(O18&gt;0,    SUMPRODUCT(($O$14:$Z$14="CO6")*($O$17:$Z$17)*MOD(COLUMN($O$14:$Z$14)-COLUMN($O$14)+1,2))+    SUMPRODUCT(($P$14:$Z$14="CO6")*($P$17:$Z$17)*MOD(COLUMN($P$14:$Z$14)-COLUMN($P$14)+1,2)) )</f>
        <v>0</v>
      </c>
      <c r="AH18" s="89">
        <f t="shared" si="9"/>
        <v>76</v>
      </c>
      <c r="AI18" s="90"/>
      <c r="AJ18" s="90"/>
      <c r="AK18" s="90">
        <f t="shared" si="10"/>
        <v>70</v>
      </c>
      <c r="AL18" s="90">
        <f t="shared" si="11"/>
        <v>82.5</v>
      </c>
      <c r="AM18" s="90">
        <f t="shared" ref="AM18:AN18" si="14">AF18/(SUMIF($E$14:$N$14,"CO5",$E$13:$N$13)+SUMPRODUCT(($O$14:$Z$14="CO5")*($O18:$Z18&gt;0)*($O$13:$Z$13)))*100</f>
        <v>70</v>
      </c>
      <c r="AN18" s="90">
        <f t="shared" si="14"/>
        <v>0</v>
      </c>
    </row>
    <row r="19" spans="1:40" ht="30" customHeight="1" x14ac:dyDescent="0.2">
      <c r="A19" s="59">
        <v>3</v>
      </c>
      <c r="B19" s="60">
        <f>'STUDENT NAMELIST'!B7</f>
        <v>211423243006</v>
      </c>
      <c r="C19" s="60" t="str">
        <f>'STUDENT NAMELIST'!C7</f>
        <v>2023PEC AI 103</v>
      </c>
      <c r="D19" s="61" t="str">
        <f>'STUDENT NAMELIST'!D7</f>
        <v>ABIRAMI G</v>
      </c>
      <c r="E19" s="68">
        <v>0</v>
      </c>
      <c r="F19" s="68">
        <v>2</v>
      </c>
      <c r="G19" s="68">
        <v>2</v>
      </c>
      <c r="H19" s="68">
        <v>2</v>
      </c>
      <c r="I19" s="68">
        <v>2</v>
      </c>
      <c r="J19" s="68">
        <v>2</v>
      </c>
      <c r="K19" s="68">
        <v>0</v>
      </c>
      <c r="L19" s="68">
        <v>1</v>
      </c>
      <c r="M19" s="68">
        <v>2</v>
      </c>
      <c r="N19" s="68">
        <v>0</v>
      </c>
      <c r="O19" s="69">
        <v>0</v>
      </c>
      <c r="P19" s="59">
        <v>16</v>
      </c>
      <c r="Q19" s="59">
        <v>16</v>
      </c>
      <c r="R19" s="59">
        <v>0</v>
      </c>
      <c r="S19" s="59">
        <v>4</v>
      </c>
      <c r="T19" s="59">
        <v>0</v>
      </c>
      <c r="U19" s="59">
        <v>16</v>
      </c>
      <c r="V19" s="59">
        <v>0</v>
      </c>
      <c r="W19" s="59">
        <v>0</v>
      </c>
      <c r="X19" s="59">
        <v>16</v>
      </c>
      <c r="Y19" s="59"/>
      <c r="Z19" s="59"/>
      <c r="AA19" s="67">
        <f t="shared" si="3"/>
        <v>81</v>
      </c>
      <c r="AB19" s="64">
        <f t="shared" si="4"/>
        <v>0</v>
      </c>
      <c r="AC19" s="64">
        <f t="shared" si="5"/>
        <v>0</v>
      </c>
      <c r="AD19" s="64">
        <f t="shared" si="6"/>
        <v>18</v>
      </c>
      <c r="AE19" s="64">
        <f t="shared" si="7"/>
        <v>25</v>
      </c>
      <c r="AF19" s="64">
        <f t="shared" si="8"/>
        <v>38</v>
      </c>
      <c r="AG19" s="64">
        <f t="shared" si="13"/>
        <v>0</v>
      </c>
      <c r="AH19" s="89">
        <f t="shared" si="9"/>
        <v>81</v>
      </c>
      <c r="AI19" s="90"/>
      <c r="AJ19" s="90"/>
      <c r="AK19" s="90">
        <f t="shared" si="10"/>
        <v>90</v>
      </c>
      <c r="AL19" s="90">
        <f t="shared" si="11"/>
        <v>62.5</v>
      </c>
      <c r="AM19" s="90">
        <f t="shared" ref="AM19:AN19" si="15">AF19/(SUMIF($E$14:$N$14,"CO5",$E$13:$N$13)+SUMPRODUCT(($O$14:$Z$14="CO5")*($O19:$Z19&gt;0)*($O$13:$Z$13)))*100</f>
        <v>95</v>
      </c>
      <c r="AN19" s="90">
        <f t="shared" si="15"/>
        <v>0</v>
      </c>
    </row>
    <row r="20" spans="1:40" ht="30" customHeight="1" x14ac:dyDescent="0.2">
      <c r="A20" s="59">
        <v>4</v>
      </c>
      <c r="B20" s="60">
        <f>'STUDENT NAMELIST'!B8</f>
        <v>211423243009</v>
      </c>
      <c r="C20" s="60" t="str">
        <f>'STUDENT NAMELIST'!C8</f>
        <v>2023PEC AI 104</v>
      </c>
      <c r="D20" s="61" t="str">
        <f>'STUDENT NAMELIST'!D8</f>
        <v>ABITHA R D</v>
      </c>
      <c r="E20" s="68">
        <v>2</v>
      </c>
      <c r="F20" s="68">
        <v>2</v>
      </c>
      <c r="G20" s="68">
        <v>1</v>
      </c>
      <c r="H20" s="68">
        <v>0</v>
      </c>
      <c r="I20" s="68">
        <v>1</v>
      </c>
      <c r="J20" s="68">
        <v>2</v>
      </c>
      <c r="K20" s="68">
        <v>2</v>
      </c>
      <c r="L20" s="68">
        <v>1</v>
      </c>
      <c r="M20" s="68">
        <v>1</v>
      </c>
      <c r="N20" s="68">
        <v>2</v>
      </c>
      <c r="O20" s="69">
        <v>0</v>
      </c>
      <c r="P20" s="59">
        <v>15</v>
      </c>
      <c r="Q20" s="59">
        <v>16</v>
      </c>
      <c r="R20" s="59">
        <v>0</v>
      </c>
      <c r="S20" s="59">
        <v>0</v>
      </c>
      <c r="T20" s="59">
        <v>12</v>
      </c>
      <c r="U20" s="59">
        <v>0</v>
      </c>
      <c r="V20" s="59">
        <v>10</v>
      </c>
      <c r="W20" s="59">
        <v>16</v>
      </c>
      <c r="X20" s="59">
        <v>0</v>
      </c>
      <c r="Y20" s="59"/>
      <c r="Z20" s="59"/>
      <c r="AA20" s="67">
        <f t="shared" si="3"/>
        <v>83</v>
      </c>
      <c r="AB20" s="64">
        <f t="shared" si="4"/>
        <v>0</v>
      </c>
      <c r="AC20" s="64">
        <f t="shared" si="5"/>
        <v>0</v>
      </c>
      <c r="AD20" s="64">
        <f t="shared" si="6"/>
        <v>19</v>
      </c>
      <c r="AE20" s="64">
        <f t="shared" si="7"/>
        <v>33</v>
      </c>
      <c r="AF20" s="64">
        <f t="shared" si="8"/>
        <v>32</v>
      </c>
      <c r="AG20" s="64">
        <f t="shared" ref="AG20:AG274" si="16">SUMIF($E$14:$N$14,"CO6",$E$17:$N$17) + IF(O20&gt;=0,    SUMPRODUCT(($O$14:$Z$14="CO6")*($O$17:$Z$17)*MOD(COLUMN($O$14:$Z$14)-COLUMN($O$14)+1,2))+    SUMPRODUCT(($P$14:$Z$14="CO6")*($P$17:$Z$17)*MOD(COLUMN($P$14:$Z$14)-COLUMN($P$14)+1,2)) )</f>
        <v>0</v>
      </c>
      <c r="AH20" s="89">
        <f t="shared" si="9"/>
        <v>83</v>
      </c>
      <c r="AI20" s="90"/>
      <c r="AJ20" s="90"/>
      <c r="AK20" s="90">
        <f t="shared" si="10"/>
        <v>95</v>
      </c>
      <c r="AL20" s="90">
        <f t="shared" si="11"/>
        <v>82.5</v>
      </c>
      <c r="AM20" s="90">
        <f t="shared" ref="AM20:AN20" si="17">AF20/(SUMIF($E$14:$N$14,"CO5",$E$13:$N$13)+SUMPRODUCT(($O$14:$Z$14="CO5")*($O20:$Z20&gt;0)*($O$13:$Z$13)))*100</f>
        <v>80</v>
      </c>
      <c r="AN20" s="90">
        <f t="shared" si="17"/>
        <v>0</v>
      </c>
    </row>
    <row r="21" spans="1:40" ht="30" customHeight="1" x14ac:dyDescent="0.2">
      <c r="A21" s="59">
        <v>5</v>
      </c>
      <c r="B21" s="60">
        <f>'STUDENT NAMELIST'!B9</f>
        <v>211423243011</v>
      </c>
      <c r="C21" s="60" t="str">
        <f>'STUDENT NAMELIST'!C9</f>
        <v>2023PEC AI 105</v>
      </c>
      <c r="D21" s="61" t="str">
        <f>'STUDENT NAMELIST'!D9</f>
        <v>ADELINE JERUSHA AUGUSTINE</v>
      </c>
      <c r="E21" s="68">
        <v>1</v>
      </c>
      <c r="F21" s="68">
        <v>2</v>
      </c>
      <c r="G21" s="68">
        <v>1</v>
      </c>
      <c r="H21" s="68">
        <v>2</v>
      </c>
      <c r="I21" s="68">
        <v>2</v>
      </c>
      <c r="J21" s="68">
        <v>1</v>
      </c>
      <c r="K21" s="68">
        <v>2</v>
      </c>
      <c r="L21" s="68">
        <v>1</v>
      </c>
      <c r="M21" s="68">
        <v>1</v>
      </c>
      <c r="N21" s="68">
        <v>0</v>
      </c>
      <c r="O21" s="69">
        <v>13</v>
      </c>
      <c r="P21" s="59">
        <v>0</v>
      </c>
      <c r="Q21" s="59">
        <v>0</v>
      </c>
      <c r="R21" s="59">
        <v>12</v>
      </c>
      <c r="S21" s="59">
        <v>12</v>
      </c>
      <c r="T21" s="59">
        <v>0</v>
      </c>
      <c r="U21" s="59">
        <v>16</v>
      </c>
      <c r="V21" s="59">
        <v>0</v>
      </c>
      <c r="W21" s="59">
        <v>0</v>
      </c>
      <c r="X21" s="59">
        <v>14</v>
      </c>
      <c r="Y21" s="59"/>
      <c r="Z21" s="59"/>
      <c r="AA21" s="67">
        <f t="shared" si="3"/>
        <v>80</v>
      </c>
      <c r="AB21" s="64">
        <f t="shared" si="4"/>
        <v>0</v>
      </c>
      <c r="AC21" s="64">
        <f t="shared" si="5"/>
        <v>0</v>
      </c>
      <c r="AD21" s="64">
        <f t="shared" si="6"/>
        <v>16</v>
      </c>
      <c r="AE21" s="64">
        <f t="shared" si="7"/>
        <v>29</v>
      </c>
      <c r="AF21" s="64">
        <f t="shared" si="8"/>
        <v>36</v>
      </c>
      <c r="AG21" s="64">
        <f t="shared" si="16"/>
        <v>0</v>
      </c>
      <c r="AH21" s="89">
        <f t="shared" si="9"/>
        <v>80</v>
      </c>
      <c r="AI21" s="90"/>
      <c r="AJ21" s="90"/>
      <c r="AK21" s="90">
        <f t="shared" si="10"/>
        <v>80</v>
      </c>
      <c r="AL21" s="90">
        <f t="shared" si="11"/>
        <v>72.5</v>
      </c>
      <c r="AM21" s="90">
        <f t="shared" ref="AM21:AN21" si="18">AF21/(SUMIF($E$14:$N$14,"CO5",$E$13:$N$13)+SUMPRODUCT(($O$14:$Z$14="CO5")*($O21:$Z21&gt;0)*($O$13:$Z$13)))*100</f>
        <v>90</v>
      </c>
      <c r="AN21" s="90">
        <f t="shared" si="18"/>
        <v>0</v>
      </c>
    </row>
    <row r="22" spans="1:40" ht="30" customHeight="1" x14ac:dyDescent="0.2">
      <c r="A22" s="59">
        <v>6</v>
      </c>
      <c r="B22" s="60">
        <f>'STUDENT NAMELIST'!B10</f>
        <v>211423243014</v>
      </c>
      <c r="C22" s="60" t="str">
        <f>'STUDENT NAMELIST'!C10</f>
        <v>2023PEC AI 106</v>
      </c>
      <c r="D22" s="61" t="str">
        <f>'STUDENT NAMELIST'!D10</f>
        <v>AFIFA FATHIMA S</v>
      </c>
      <c r="E22" s="68">
        <v>0</v>
      </c>
      <c r="F22" s="68">
        <v>2</v>
      </c>
      <c r="G22" s="68">
        <v>0</v>
      </c>
      <c r="H22" s="68">
        <v>1</v>
      </c>
      <c r="I22" s="68">
        <v>0</v>
      </c>
      <c r="J22" s="68">
        <v>0</v>
      </c>
      <c r="K22" s="68">
        <v>0</v>
      </c>
      <c r="L22" s="68">
        <v>1</v>
      </c>
      <c r="M22" s="68">
        <v>2</v>
      </c>
      <c r="N22" s="68">
        <v>2</v>
      </c>
      <c r="O22" s="69">
        <v>16</v>
      </c>
      <c r="P22" s="59">
        <v>0</v>
      </c>
      <c r="Q22" s="59">
        <v>0</v>
      </c>
      <c r="R22" s="59">
        <v>8</v>
      </c>
      <c r="S22" s="59">
        <v>14</v>
      </c>
      <c r="T22" s="59">
        <v>0</v>
      </c>
      <c r="U22" s="59">
        <v>16</v>
      </c>
      <c r="V22" s="59">
        <v>0</v>
      </c>
      <c r="W22" s="59">
        <v>0</v>
      </c>
      <c r="X22" s="59">
        <v>16</v>
      </c>
      <c r="Y22" s="59"/>
      <c r="Z22" s="59"/>
      <c r="AA22" s="67">
        <f t="shared" si="3"/>
        <v>78</v>
      </c>
      <c r="AB22" s="64">
        <f t="shared" si="4"/>
        <v>0</v>
      </c>
      <c r="AC22" s="64">
        <f t="shared" si="5"/>
        <v>0</v>
      </c>
      <c r="AD22" s="64">
        <f t="shared" si="6"/>
        <v>18</v>
      </c>
      <c r="AE22" s="64">
        <f t="shared" si="7"/>
        <v>27</v>
      </c>
      <c r="AF22" s="64">
        <f t="shared" si="8"/>
        <v>38</v>
      </c>
      <c r="AG22" s="64">
        <f t="shared" si="16"/>
        <v>0</v>
      </c>
      <c r="AH22" s="89">
        <f t="shared" si="9"/>
        <v>78</v>
      </c>
      <c r="AI22" s="90"/>
      <c r="AJ22" s="90"/>
      <c r="AK22" s="90">
        <f t="shared" si="10"/>
        <v>90</v>
      </c>
      <c r="AL22" s="90">
        <f t="shared" si="11"/>
        <v>67.5</v>
      </c>
      <c r="AM22" s="90">
        <f t="shared" ref="AM22:AN22" si="19">AF22/(SUMIF($E$14:$N$14,"CO5",$E$13:$N$13)+SUMPRODUCT(($O$14:$Z$14="CO5")*($O22:$Z22&gt;0)*($O$13:$Z$13)))*100</f>
        <v>95</v>
      </c>
      <c r="AN22" s="90">
        <f t="shared" si="19"/>
        <v>0</v>
      </c>
    </row>
    <row r="23" spans="1:40" ht="30" customHeight="1" x14ac:dyDescent="0.2">
      <c r="A23" s="59">
        <v>8</v>
      </c>
      <c r="B23" s="60">
        <f>'STUDENT NAMELIST'!B11</f>
        <v>211423243016</v>
      </c>
      <c r="C23" s="60" t="str">
        <f>'STUDENT NAMELIST'!C11</f>
        <v>2023PEC AI 107</v>
      </c>
      <c r="D23" s="61" t="str">
        <f>'STUDENT NAMELIST'!D11</f>
        <v>AFSHAN TAJ F</v>
      </c>
      <c r="E23" s="68">
        <v>2</v>
      </c>
      <c r="F23" s="68">
        <v>2</v>
      </c>
      <c r="G23" s="68">
        <v>0</v>
      </c>
      <c r="H23" s="68">
        <v>0</v>
      </c>
      <c r="I23" s="68">
        <v>1</v>
      </c>
      <c r="J23" s="68">
        <v>2</v>
      </c>
      <c r="K23" s="68">
        <v>1</v>
      </c>
      <c r="L23" s="68">
        <v>1</v>
      </c>
      <c r="M23" s="68">
        <v>0</v>
      </c>
      <c r="N23" s="68">
        <v>2</v>
      </c>
      <c r="O23" s="69">
        <v>16</v>
      </c>
      <c r="P23" s="59">
        <v>0</v>
      </c>
      <c r="Q23" s="59">
        <v>0</v>
      </c>
      <c r="R23" s="59">
        <v>16</v>
      </c>
      <c r="S23" s="59">
        <v>14</v>
      </c>
      <c r="T23" s="59">
        <v>0</v>
      </c>
      <c r="U23" s="59">
        <v>16</v>
      </c>
      <c r="V23" s="59">
        <v>0</v>
      </c>
      <c r="W23" s="59">
        <v>0</v>
      </c>
      <c r="X23" s="59">
        <v>9</v>
      </c>
      <c r="Y23" s="59"/>
      <c r="Z23" s="59"/>
      <c r="AA23" s="67">
        <f t="shared" si="3"/>
        <v>82</v>
      </c>
      <c r="AB23" s="64">
        <f t="shared" si="4"/>
        <v>0</v>
      </c>
      <c r="AC23" s="64">
        <f t="shared" si="5"/>
        <v>0</v>
      </c>
      <c r="AD23" s="64">
        <f t="shared" si="6"/>
        <v>20</v>
      </c>
      <c r="AE23" s="64">
        <f t="shared" si="7"/>
        <v>35</v>
      </c>
      <c r="AF23" s="64">
        <f t="shared" si="8"/>
        <v>31</v>
      </c>
      <c r="AG23" s="64">
        <f t="shared" si="16"/>
        <v>0</v>
      </c>
      <c r="AH23" s="89">
        <f t="shared" si="9"/>
        <v>82</v>
      </c>
      <c r="AI23" s="90"/>
      <c r="AJ23" s="90"/>
      <c r="AK23" s="90">
        <f t="shared" si="10"/>
        <v>100</v>
      </c>
      <c r="AL23" s="90">
        <f t="shared" si="11"/>
        <v>87.5</v>
      </c>
      <c r="AM23" s="90">
        <f t="shared" ref="AM23:AN23" si="20">AF23/(SUMIF($E$14:$N$14,"CO5",$E$13:$N$13)+SUMPRODUCT(($O$14:$Z$14="CO5")*($O23:$Z23&gt;0)*($O$13:$Z$13)))*100</f>
        <v>77.5</v>
      </c>
      <c r="AN23" s="90">
        <f t="shared" si="20"/>
        <v>0</v>
      </c>
    </row>
    <row r="24" spans="1:40" ht="30" customHeight="1" x14ac:dyDescent="0.2">
      <c r="A24" s="59">
        <v>8</v>
      </c>
      <c r="B24" s="60">
        <f>'STUDENT NAMELIST'!B12</f>
        <v>211423243017</v>
      </c>
      <c r="C24" s="60" t="str">
        <f>'STUDENT NAMELIST'!C12</f>
        <v>2023PEC AI 108</v>
      </c>
      <c r="D24" s="61" t="str">
        <f>'STUDENT NAMELIST'!D12</f>
        <v>AISHWARYA P</v>
      </c>
      <c r="E24" s="68">
        <v>1</v>
      </c>
      <c r="F24" s="68">
        <v>1</v>
      </c>
      <c r="G24" s="68">
        <v>1</v>
      </c>
      <c r="H24" s="68">
        <v>2</v>
      </c>
      <c r="I24" s="68">
        <v>1</v>
      </c>
      <c r="J24" s="68">
        <v>2</v>
      </c>
      <c r="K24" s="68">
        <v>0</v>
      </c>
      <c r="L24" s="68">
        <v>0</v>
      </c>
      <c r="M24" s="68">
        <v>1</v>
      </c>
      <c r="N24" s="68">
        <v>2</v>
      </c>
      <c r="O24" s="69">
        <v>0</v>
      </c>
      <c r="P24" s="59">
        <v>13</v>
      </c>
      <c r="Q24" s="59">
        <v>14</v>
      </c>
      <c r="R24" s="59">
        <v>0</v>
      </c>
      <c r="S24" s="59">
        <v>0</v>
      </c>
      <c r="T24" s="59">
        <v>14</v>
      </c>
      <c r="U24" s="59">
        <v>0</v>
      </c>
      <c r="V24" s="59">
        <v>14</v>
      </c>
      <c r="W24" s="59">
        <v>8</v>
      </c>
      <c r="X24" s="59">
        <v>0</v>
      </c>
      <c r="Y24" s="59"/>
      <c r="Z24" s="59"/>
      <c r="AA24" s="67">
        <f t="shared" si="3"/>
        <v>74</v>
      </c>
      <c r="AB24" s="64">
        <f t="shared" si="4"/>
        <v>0</v>
      </c>
      <c r="AC24" s="64">
        <f t="shared" si="5"/>
        <v>0</v>
      </c>
      <c r="AD24" s="64">
        <f t="shared" si="6"/>
        <v>15</v>
      </c>
      <c r="AE24" s="64">
        <f t="shared" si="7"/>
        <v>33</v>
      </c>
      <c r="AF24" s="64">
        <f t="shared" si="8"/>
        <v>28</v>
      </c>
      <c r="AG24" s="64">
        <f t="shared" si="16"/>
        <v>0</v>
      </c>
      <c r="AH24" s="89">
        <f t="shared" si="9"/>
        <v>74</v>
      </c>
      <c r="AI24" s="90"/>
      <c r="AJ24" s="90"/>
      <c r="AK24" s="90">
        <f t="shared" si="10"/>
        <v>75</v>
      </c>
      <c r="AL24" s="90">
        <f t="shared" si="11"/>
        <v>82.5</v>
      </c>
      <c r="AM24" s="90">
        <f t="shared" ref="AM24:AN24" si="21">AF24/(SUMIF($E$14:$N$14,"CO5",$E$13:$N$13)+SUMPRODUCT(($O$14:$Z$14="CO5")*($O24:$Z24&gt;0)*($O$13:$Z$13)))*100</f>
        <v>70</v>
      </c>
      <c r="AN24" s="90">
        <f t="shared" si="21"/>
        <v>0</v>
      </c>
    </row>
    <row r="25" spans="1:40" ht="30" customHeight="1" x14ac:dyDescent="0.2">
      <c r="A25" s="59">
        <v>9</v>
      </c>
      <c r="B25" s="60">
        <f>'STUDENT NAMELIST'!B13</f>
        <v>211423243022</v>
      </c>
      <c r="C25" s="60" t="str">
        <f>'STUDENT NAMELIST'!C13</f>
        <v>2023PEC AI 109</v>
      </c>
      <c r="D25" s="61" t="str">
        <f>'STUDENT NAMELIST'!D13</f>
        <v>AKSHAYA SAKTHI G</v>
      </c>
      <c r="E25" s="68">
        <v>2</v>
      </c>
      <c r="F25" s="68">
        <v>2</v>
      </c>
      <c r="G25" s="68">
        <v>0</v>
      </c>
      <c r="H25" s="68">
        <v>0</v>
      </c>
      <c r="I25" s="68">
        <v>1</v>
      </c>
      <c r="J25" s="68">
        <v>2</v>
      </c>
      <c r="K25" s="68">
        <v>2</v>
      </c>
      <c r="L25" s="68">
        <v>0</v>
      </c>
      <c r="M25" s="68">
        <v>2</v>
      </c>
      <c r="N25" s="68">
        <v>1</v>
      </c>
      <c r="O25" s="69">
        <v>0</v>
      </c>
      <c r="P25" s="59">
        <v>16</v>
      </c>
      <c r="Q25" s="59">
        <v>16</v>
      </c>
      <c r="R25" s="59">
        <v>0</v>
      </c>
      <c r="S25" s="59">
        <v>4</v>
      </c>
      <c r="T25" s="59">
        <v>0</v>
      </c>
      <c r="U25" s="59">
        <v>16</v>
      </c>
      <c r="V25" s="59">
        <v>0</v>
      </c>
      <c r="W25" s="59">
        <v>0</v>
      </c>
      <c r="X25" s="59">
        <v>16</v>
      </c>
      <c r="Y25" s="59"/>
      <c r="Z25" s="59"/>
      <c r="AA25" s="67">
        <f t="shared" si="3"/>
        <v>80</v>
      </c>
      <c r="AB25" s="64">
        <f t="shared" si="4"/>
        <v>0</v>
      </c>
      <c r="AC25" s="64">
        <f t="shared" si="5"/>
        <v>0</v>
      </c>
      <c r="AD25" s="64">
        <f t="shared" si="6"/>
        <v>20</v>
      </c>
      <c r="AE25" s="64">
        <f t="shared" si="7"/>
        <v>25</v>
      </c>
      <c r="AF25" s="64">
        <f t="shared" si="8"/>
        <v>38</v>
      </c>
      <c r="AG25" s="64">
        <f t="shared" si="16"/>
        <v>0</v>
      </c>
      <c r="AH25" s="89">
        <f t="shared" si="9"/>
        <v>80</v>
      </c>
      <c r="AI25" s="90"/>
      <c r="AJ25" s="90"/>
      <c r="AK25" s="90">
        <f t="shared" si="10"/>
        <v>100</v>
      </c>
      <c r="AL25" s="90">
        <f t="shared" si="11"/>
        <v>62.5</v>
      </c>
      <c r="AM25" s="90">
        <f t="shared" ref="AM25:AN25" si="22">AF25/(SUMIF($E$14:$N$14,"CO5",$E$13:$N$13)+SUMPRODUCT(($O$14:$Z$14="CO5")*($O25:$Z25&gt;0)*($O$13:$Z$13)))*100</f>
        <v>95</v>
      </c>
      <c r="AN25" s="90">
        <f t="shared" si="22"/>
        <v>0</v>
      </c>
    </row>
    <row r="26" spans="1:40" ht="30" customHeight="1" x14ac:dyDescent="0.2">
      <c r="A26" s="59">
        <v>10</v>
      </c>
      <c r="B26" s="60">
        <f>'STUDENT NAMELIST'!B14</f>
        <v>211423243025</v>
      </c>
      <c r="C26" s="60" t="str">
        <f>'STUDENT NAMELIST'!C14</f>
        <v>2023PEC AI 110</v>
      </c>
      <c r="D26" s="61" t="str">
        <f>'STUDENT NAMELIST'!D14</f>
        <v>AMIRTHA A</v>
      </c>
      <c r="E26" s="68">
        <v>2</v>
      </c>
      <c r="F26" s="68">
        <v>0</v>
      </c>
      <c r="G26" s="68">
        <v>2</v>
      </c>
      <c r="H26" s="68">
        <v>1</v>
      </c>
      <c r="I26" s="68">
        <v>0</v>
      </c>
      <c r="J26" s="68">
        <v>1</v>
      </c>
      <c r="K26" s="68">
        <v>1</v>
      </c>
      <c r="L26" s="68">
        <v>1</v>
      </c>
      <c r="M26" s="68">
        <v>0</v>
      </c>
      <c r="N26" s="68">
        <v>1</v>
      </c>
      <c r="O26" s="69">
        <v>0</v>
      </c>
      <c r="P26" s="59">
        <v>15</v>
      </c>
      <c r="Q26" s="59">
        <v>16</v>
      </c>
      <c r="R26" s="59">
        <v>0</v>
      </c>
      <c r="S26" s="59">
        <v>0</v>
      </c>
      <c r="T26" s="59">
        <v>12</v>
      </c>
      <c r="U26" s="59">
        <v>0</v>
      </c>
      <c r="V26" s="59">
        <v>10</v>
      </c>
      <c r="W26" s="59">
        <v>16</v>
      </c>
      <c r="X26" s="59">
        <v>0</v>
      </c>
      <c r="Y26" s="59"/>
      <c r="Z26" s="59"/>
      <c r="AA26" s="67">
        <f t="shared" si="3"/>
        <v>78</v>
      </c>
      <c r="AB26" s="64">
        <f t="shared" si="4"/>
        <v>0</v>
      </c>
      <c r="AC26" s="64">
        <f t="shared" si="5"/>
        <v>0</v>
      </c>
      <c r="AD26" s="64">
        <f t="shared" si="6"/>
        <v>17</v>
      </c>
      <c r="AE26" s="64">
        <f t="shared" si="7"/>
        <v>33</v>
      </c>
      <c r="AF26" s="64">
        <f t="shared" si="8"/>
        <v>32</v>
      </c>
      <c r="AG26" s="64">
        <f t="shared" si="16"/>
        <v>0</v>
      </c>
      <c r="AH26" s="89">
        <f t="shared" si="9"/>
        <v>78</v>
      </c>
      <c r="AI26" s="90"/>
      <c r="AJ26" s="90"/>
      <c r="AK26" s="90">
        <f t="shared" si="10"/>
        <v>85</v>
      </c>
      <c r="AL26" s="90">
        <f t="shared" si="11"/>
        <v>82.5</v>
      </c>
      <c r="AM26" s="90">
        <f t="shared" ref="AM26:AN26" si="23">AF26/(SUMIF($E$14:$N$14,"CO5",$E$13:$N$13)+SUMPRODUCT(($O$14:$Z$14="CO5")*($O26:$Z26&gt;0)*($O$13:$Z$13)))*100</f>
        <v>80</v>
      </c>
      <c r="AN26" s="90">
        <f t="shared" si="23"/>
        <v>0</v>
      </c>
    </row>
    <row r="27" spans="1:40" ht="30" customHeight="1" x14ac:dyDescent="0.2">
      <c r="A27" s="59">
        <v>13</v>
      </c>
      <c r="B27" s="60">
        <f>'STUDENT NAMELIST'!B15</f>
        <v>211423243033</v>
      </c>
      <c r="C27" s="60" t="str">
        <f>'STUDENT NAMELIST'!C15</f>
        <v>2023PEC AI 111</v>
      </c>
      <c r="D27" s="61" t="str">
        <f>'STUDENT NAMELIST'!D15</f>
        <v>ANTONY AMALA TRINITA J</v>
      </c>
      <c r="E27" s="68">
        <v>1</v>
      </c>
      <c r="F27" s="68">
        <v>1</v>
      </c>
      <c r="G27" s="68">
        <v>1</v>
      </c>
      <c r="H27" s="68">
        <v>2</v>
      </c>
      <c r="I27" s="68">
        <v>2</v>
      </c>
      <c r="J27" s="68">
        <v>1</v>
      </c>
      <c r="K27" s="68">
        <v>0</v>
      </c>
      <c r="L27" s="68">
        <v>1</v>
      </c>
      <c r="M27" s="68">
        <v>1</v>
      </c>
      <c r="N27" s="68">
        <v>0</v>
      </c>
      <c r="O27" s="69">
        <v>13</v>
      </c>
      <c r="P27" s="59">
        <v>0</v>
      </c>
      <c r="Q27" s="59">
        <v>0</v>
      </c>
      <c r="R27" s="59">
        <v>12</v>
      </c>
      <c r="S27" s="59">
        <v>12</v>
      </c>
      <c r="T27" s="59">
        <v>0</v>
      </c>
      <c r="U27" s="59">
        <v>16</v>
      </c>
      <c r="V27" s="59">
        <v>0</v>
      </c>
      <c r="W27" s="59">
        <v>0</v>
      </c>
      <c r="X27" s="59">
        <v>14</v>
      </c>
      <c r="Y27" s="59"/>
      <c r="Z27" s="59"/>
      <c r="AA27" s="67">
        <f t="shared" si="3"/>
        <v>77</v>
      </c>
      <c r="AB27" s="64">
        <f t="shared" si="4"/>
        <v>0</v>
      </c>
      <c r="AC27" s="64">
        <f t="shared" si="5"/>
        <v>0</v>
      </c>
      <c r="AD27" s="64">
        <f t="shared" si="6"/>
        <v>15</v>
      </c>
      <c r="AE27" s="64">
        <f t="shared" si="7"/>
        <v>29</v>
      </c>
      <c r="AF27" s="64">
        <f t="shared" si="8"/>
        <v>36</v>
      </c>
      <c r="AG27" s="64">
        <f t="shared" si="16"/>
        <v>0</v>
      </c>
      <c r="AH27" s="89">
        <f t="shared" si="9"/>
        <v>77</v>
      </c>
      <c r="AI27" s="90"/>
      <c r="AJ27" s="90"/>
      <c r="AK27" s="90">
        <f t="shared" si="10"/>
        <v>75</v>
      </c>
      <c r="AL27" s="90">
        <f t="shared" si="11"/>
        <v>72.5</v>
      </c>
      <c r="AM27" s="90">
        <f t="shared" ref="AM27:AN27" si="24">AF27/(SUMIF($E$14:$N$14,"CO5",$E$13:$N$13)+SUMPRODUCT(($O$14:$Z$14="CO5")*($O27:$Z27&gt;0)*($O$13:$Z$13)))*100</f>
        <v>90</v>
      </c>
      <c r="AN27" s="90">
        <f t="shared" si="24"/>
        <v>0</v>
      </c>
    </row>
    <row r="28" spans="1:40" ht="30" customHeight="1" x14ac:dyDescent="0.2">
      <c r="A28" s="59">
        <v>14</v>
      </c>
      <c r="B28" s="60">
        <f>'STUDENT NAMELIST'!B16</f>
        <v>211423243041</v>
      </c>
      <c r="C28" s="60" t="str">
        <f>'STUDENT NAMELIST'!C16</f>
        <v>2023PEC AI 112</v>
      </c>
      <c r="D28" s="61" t="str">
        <f>'STUDENT NAMELIST'!D16</f>
        <v>ARSHIYA ROSELINE P</v>
      </c>
      <c r="E28" s="68">
        <v>1</v>
      </c>
      <c r="F28" s="68">
        <v>2</v>
      </c>
      <c r="G28" s="68">
        <v>2</v>
      </c>
      <c r="H28" s="68">
        <v>1</v>
      </c>
      <c r="I28" s="68">
        <v>0</v>
      </c>
      <c r="J28" s="68">
        <v>1</v>
      </c>
      <c r="K28" s="68">
        <v>1</v>
      </c>
      <c r="L28" s="68">
        <v>2</v>
      </c>
      <c r="M28" s="68">
        <v>1</v>
      </c>
      <c r="N28" s="68">
        <v>0</v>
      </c>
      <c r="O28" s="69">
        <v>16</v>
      </c>
      <c r="P28" s="59">
        <v>0</v>
      </c>
      <c r="Q28" s="59">
        <v>0</v>
      </c>
      <c r="R28" s="59">
        <v>8</v>
      </c>
      <c r="S28" s="59">
        <v>14</v>
      </c>
      <c r="T28" s="59">
        <v>0</v>
      </c>
      <c r="U28" s="59">
        <v>16</v>
      </c>
      <c r="V28" s="59">
        <v>0</v>
      </c>
      <c r="W28" s="59">
        <v>0</v>
      </c>
      <c r="X28" s="59">
        <v>16</v>
      </c>
      <c r="Y28" s="59"/>
      <c r="Z28" s="59"/>
      <c r="AA28" s="67">
        <f t="shared" si="3"/>
        <v>81</v>
      </c>
      <c r="AB28" s="64">
        <f t="shared" si="4"/>
        <v>0</v>
      </c>
      <c r="AC28" s="64">
        <f t="shared" si="5"/>
        <v>0</v>
      </c>
      <c r="AD28" s="64">
        <f t="shared" si="6"/>
        <v>19</v>
      </c>
      <c r="AE28" s="64">
        <f t="shared" si="7"/>
        <v>27</v>
      </c>
      <c r="AF28" s="64">
        <f t="shared" si="8"/>
        <v>38</v>
      </c>
      <c r="AG28" s="64">
        <f t="shared" si="16"/>
        <v>0</v>
      </c>
      <c r="AH28" s="89">
        <f t="shared" si="9"/>
        <v>81</v>
      </c>
      <c r="AI28" s="90"/>
      <c r="AJ28" s="90"/>
      <c r="AK28" s="90">
        <f t="shared" si="10"/>
        <v>95</v>
      </c>
      <c r="AL28" s="90">
        <f t="shared" si="11"/>
        <v>67.5</v>
      </c>
      <c r="AM28" s="90">
        <f t="shared" ref="AM28:AN28" si="25">AF28/(SUMIF($E$14:$N$14,"CO5",$E$13:$N$13)+SUMPRODUCT(($O$14:$Z$14="CO5")*($O28:$Z28&gt;0)*($O$13:$Z$13)))*100</f>
        <v>95</v>
      </c>
      <c r="AN28" s="90">
        <f t="shared" si="25"/>
        <v>0</v>
      </c>
    </row>
    <row r="29" spans="1:40" ht="30" customHeight="1" x14ac:dyDescent="0.2">
      <c r="A29" s="59">
        <v>16</v>
      </c>
      <c r="B29" s="60">
        <f>'STUDENT NAMELIST'!B17</f>
        <v>211423243042</v>
      </c>
      <c r="C29" s="60" t="str">
        <f>'STUDENT NAMELIST'!C17</f>
        <v>2023PEC AI 113</v>
      </c>
      <c r="D29" s="61" t="str">
        <f>'STUDENT NAMELIST'!D17</f>
        <v>ARTHI B</v>
      </c>
      <c r="E29" s="68">
        <v>1</v>
      </c>
      <c r="F29" s="68">
        <v>1</v>
      </c>
      <c r="G29" s="68">
        <v>1</v>
      </c>
      <c r="H29" s="68">
        <v>0</v>
      </c>
      <c r="I29" s="68">
        <v>2</v>
      </c>
      <c r="J29" s="68">
        <v>2</v>
      </c>
      <c r="K29" s="68">
        <v>0</v>
      </c>
      <c r="L29" s="68">
        <v>2</v>
      </c>
      <c r="M29" s="68">
        <v>0</v>
      </c>
      <c r="N29" s="68">
        <v>2</v>
      </c>
      <c r="O29" s="69">
        <v>16</v>
      </c>
      <c r="P29" s="59">
        <v>0</v>
      </c>
      <c r="Q29" s="59">
        <v>0</v>
      </c>
      <c r="R29" s="59">
        <v>16</v>
      </c>
      <c r="S29" s="59">
        <v>14</v>
      </c>
      <c r="T29" s="59">
        <v>0</v>
      </c>
      <c r="U29" s="59">
        <v>16</v>
      </c>
      <c r="V29" s="59">
        <v>0</v>
      </c>
      <c r="W29" s="59">
        <v>0</v>
      </c>
      <c r="X29" s="59">
        <v>9</v>
      </c>
      <c r="Y29" s="59"/>
      <c r="Z29" s="59"/>
      <c r="AA29" s="67">
        <f t="shared" si="3"/>
        <v>82</v>
      </c>
      <c r="AB29" s="64">
        <f t="shared" si="4"/>
        <v>0</v>
      </c>
      <c r="AC29" s="64">
        <f t="shared" si="5"/>
        <v>0</v>
      </c>
      <c r="AD29" s="64">
        <f t="shared" si="6"/>
        <v>18</v>
      </c>
      <c r="AE29" s="64">
        <f t="shared" si="7"/>
        <v>35</v>
      </c>
      <c r="AF29" s="64">
        <f t="shared" si="8"/>
        <v>31</v>
      </c>
      <c r="AG29" s="64">
        <f t="shared" si="16"/>
        <v>0</v>
      </c>
      <c r="AH29" s="89">
        <f t="shared" si="9"/>
        <v>82</v>
      </c>
      <c r="AI29" s="90"/>
      <c r="AJ29" s="90"/>
      <c r="AK29" s="90">
        <f t="shared" si="10"/>
        <v>90</v>
      </c>
      <c r="AL29" s="90">
        <f t="shared" si="11"/>
        <v>87.5</v>
      </c>
      <c r="AM29" s="90">
        <f t="shared" ref="AM29:AN29" si="26">AF29/(SUMIF($E$14:$N$14,"CO5",$E$13:$N$13)+SUMPRODUCT(($O$14:$Z$14="CO5")*($O29:$Z29&gt;0)*($O$13:$Z$13)))*100</f>
        <v>77.5</v>
      </c>
      <c r="AN29" s="90">
        <f t="shared" si="26"/>
        <v>0</v>
      </c>
    </row>
    <row r="30" spans="1:40" ht="30" customHeight="1" x14ac:dyDescent="0.2">
      <c r="A30" s="59">
        <v>14</v>
      </c>
      <c r="B30" s="60">
        <f>'STUDENT NAMELIST'!B18</f>
        <v>211423243044</v>
      </c>
      <c r="C30" s="60" t="str">
        <f>'STUDENT NAMELIST'!C18</f>
        <v>2023PEC AI 114</v>
      </c>
      <c r="D30" s="61" t="str">
        <f>'STUDENT NAMELIST'!D18</f>
        <v>ARUNA S</v>
      </c>
      <c r="E30" s="68">
        <v>0</v>
      </c>
      <c r="F30" s="68">
        <v>1</v>
      </c>
      <c r="G30" s="68">
        <v>1</v>
      </c>
      <c r="H30" s="68">
        <v>2</v>
      </c>
      <c r="I30" s="68">
        <v>0</v>
      </c>
      <c r="J30" s="68">
        <v>2</v>
      </c>
      <c r="K30" s="68">
        <v>1</v>
      </c>
      <c r="L30" s="68">
        <v>0</v>
      </c>
      <c r="M30" s="68">
        <v>1</v>
      </c>
      <c r="N30" s="68">
        <v>2</v>
      </c>
      <c r="O30" s="69">
        <v>0</v>
      </c>
      <c r="P30" s="59">
        <v>13</v>
      </c>
      <c r="Q30" s="59">
        <v>14</v>
      </c>
      <c r="R30" s="59">
        <v>0</v>
      </c>
      <c r="S30" s="59">
        <v>0</v>
      </c>
      <c r="T30" s="59">
        <v>14</v>
      </c>
      <c r="U30" s="59">
        <v>0</v>
      </c>
      <c r="V30" s="59">
        <v>14</v>
      </c>
      <c r="W30" s="59">
        <v>8</v>
      </c>
      <c r="X30" s="59">
        <v>0</v>
      </c>
      <c r="Y30" s="59"/>
      <c r="Z30" s="59"/>
      <c r="AA30" s="67">
        <f t="shared" si="3"/>
        <v>73</v>
      </c>
      <c r="AB30" s="64">
        <f t="shared" si="4"/>
        <v>0</v>
      </c>
      <c r="AC30" s="64">
        <f t="shared" si="5"/>
        <v>0</v>
      </c>
      <c r="AD30" s="64">
        <f t="shared" si="6"/>
        <v>14</v>
      </c>
      <c r="AE30" s="64">
        <f t="shared" si="7"/>
        <v>33</v>
      </c>
      <c r="AF30" s="64">
        <f t="shared" si="8"/>
        <v>28</v>
      </c>
      <c r="AG30" s="64">
        <f t="shared" si="16"/>
        <v>0</v>
      </c>
      <c r="AH30" s="89">
        <f t="shared" si="9"/>
        <v>73</v>
      </c>
      <c r="AI30" s="90"/>
      <c r="AJ30" s="90"/>
      <c r="AK30" s="90">
        <f t="shared" si="10"/>
        <v>70</v>
      </c>
      <c r="AL30" s="90">
        <f t="shared" si="11"/>
        <v>82.5</v>
      </c>
      <c r="AM30" s="90">
        <f t="shared" ref="AM30:AN30" si="27">AF30/(SUMIF($E$14:$N$14,"CO5",$E$13:$N$13)+SUMPRODUCT(($O$14:$Z$14="CO5")*($O30:$Z30&gt;0)*($O$13:$Z$13)))*100</f>
        <v>70</v>
      </c>
      <c r="AN30" s="90">
        <f t="shared" si="27"/>
        <v>0</v>
      </c>
    </row>
    <row r="31" spans="1:40" ht="30" customHeight="1" x14ac:dyDescent="0.2">
      <c r="A31" s="59">
        <v>15</v>
      </c>
      <c r="B31" s="60">
        <f>'STUDENT NAMELIST'!B19</f>
        <v>211423243047</v>
      </c>
      <c r="C31" s="60" t="str">
        <f>'STUDENT NAMELIST'!C19</f>
        <v>2023PEC AI 115</v>
      </c>
      <c r="D31" s="61" t="str">
        <f>'STUDENT NAMELIST'!D19</f>
        <v>ASHIKA D</v>
      </c>
      <c r="E31" s="68">
        <v>0</v>
      </c>
      <c r="F31" s="68">
        <v>0</v>
      </c>
      <c r="G31" s="68">
        <v>0</v>
      </c>
      <c r="H31" s="68">
        <v>1</v>
      </c>
      <c r="I31" s="68">
        <v>1</v>
      </c>
      <c r="J31" s="68">
        <v>0</v>
      </c>
      <c r="K31" s="68">
        <v>0</v>
      </c>
      <c r="L31" s="68">
        <v>0</v>
      </c>
      <c r="M31" s="68">
        <v>1</v>
      </c>
      <c r="N31" s="68">
        <v>1</v>
      </c>
      <c r="O31" s="69">
        <v>0</v>
      </c>
      <c r="P31" s="59">
        <v>16</v>
      </c>
      <c r="Q31" s="59">
        <v>16</v>
      </c>
      <c r="R31" s="59">
        <v>0</v>
      </c>
      <c r="S31" s="59">
        <v>4</v>
      </c>
      <c r="T31" s="59">
        <v>0</v>
      </c>
      <c r="U31" s="59">
        <v>16</v>
      </c>
      <c r="V31" s="59">
        <v>0</v>
      </c>
      <c r="W31" s="59">
        <v>0</v>
      </c>
      <c r="X31" s="59">
        <v>16</v>
      </c>
      <c r="Y31" s="59"/>
      <c r="Z31" s="59"/>
      <c r="AA31" s="67">
        <f t="shared" si="3"/>
        <v>72</v>
      </c>
      <c r="AB31" s="64">
        <f t="shared" si="4"/>
        <v>0</v>
      </c>
      <c r="AC31" s="64">
        <f t="shared" si="5"/>
        <v>0</v>
      </c>
      <c r="AD31" s="64">
        <f t="shared" si="6"/>
        <v>16</v>
      </c>
      <c r="AE31" s="64">
        <f t="shared" si="7"/>
        <v>25</v>
      </c>
      <c r="AF31" s="64">
        <f t="shared" si="8"/>
        <v>38</v>
      </c>
      <c r="AG31" s="64">
        <f t="shared" si="16"/>
        <v>0</v>
      </c>
      <c r="AH31" s="89">
        <f t="shared" si="9"/>
        <v>72</v>
      </c>
      <c r="AI31" s="90"/>
      <c r="AJ31" s="90"/>
      <c r="AK31" s="90">
        <f t="shared" si="10"/>
        <v>80</v>
      </c>
      <c r="AL31" s="90">
        <f t="shared" si="11"/>
        <v>62.5</v>
      </c>
      <c r="AM31" s="90">
        <f t="shared" ref="AM31:AN31" si="28">AF31/(SUMIF($E$14:$N$14,"CO5",$E$13:$N$13)+SUMPRODUCT(($O$14:$Z$14="CO5")*($O31:$Z31&gt;0)*($O$13:$Z$13)))*100</f>
        <v>95</v>
      </c>
      <c r="AN31" s="90">
        <f t="shared" si="28"/>
        <v>0</v>
      </c>
    </row>
    <row r="32" spans="1:40" ht="30" customHeight="1" x14ac:dyDescent="0.2">
      <c r="A32" s="59">
        <v>16</v>
      </c>
      <c r="B32" s="60">
        <f>'STUDENT NAMELIST'!B20</f>
        <v>211423243048</v>
      </c>
      <c r="C32" s="60" t="str">
        <f>'STUDENT NAMELIST'!C20</f>
        <v>2023PEC AI 116</v>
      </c>
      <c r="D32" s="61" t="str">
        <f>'STUDENT NAMELIST'!D20</f>
        <v>ASHIKHA P</v>
      </c>
      <c r="E32" s="68">
        <v>1</v>
      </c>
      <c r="F32" s="68">
        <v>1</v>
      </c>
      <c r="G32" s="68">
        <v>2</v>
      </c>
      <c r="H32" s="68">
        <v>0</v>
      </c>
      <c r="I32" s="68">
        <v>1</v>
      </c>
      <c r="J32" s="68">
        <v>2</v>
      </c>
      <c r="K32" s="68">
        <v>2</v>
      </c>
      <c r="L32" s="68">
        <v>1</v>
      </c>
      <c r="M32" s="68">
        <v>0</v>
      </c>
      <c r="N32" s="68">
        <v>1</v>
      </c>
      <c r="O32" s="69">
        <v>0</v>
      </c>
      <c r="P32" s="59">
        <v>15</v>
      </c>
      <c r="Q32" s="59">
        <v>16</v>
      </c>
      <c r="R32" s="59">
        <v>0</v>
      </c>
      <c r="S32" s="59">
        <v>0</v>
      </c>
      <c r="T32" s="59">
        <v>12</v>
      </c>
      <c r="U32" s="59">
        <v>0</v>
      </c>
      <c r="V32" s="59">
        <v>10</v>
      </c>
      <c r="W32" s="59">
        <v>16</v>
      </c>
      <c r="X32" s="59">
        <v>0</v>
      </c>
      <c r="Y32" s="59"/>
      <c r="Z32" s="59"/>
      <c r="AA32" s="67">
        <f t="shared" si="3"/>
        <v>80</v>
      </c>
      <c r="AB32" s="64">
        <f t="shared" si="4"/>
        <v>0</v>
      </c>
      <c r="AC32" s="64">
        <f t="shared" si="5"/>
        <v>0</v>
      </c>
      <c r="AD32" s="64">
        <f t="shared" si="6"/>
        <v>17</v>
      </c>
      <c r="AE32" s="64">
        <f t="shared" si="7"/>
        <v>33</v>
      </c>
      <c r="AF32" s="64">
        <f t="shared" si="8"/>
        <v>32</v>
      </c>
      <c r="AG32" s="64">
        <f t="shared" si="16"/>
        <v>0</v>
      </c>
      <c r="AH32" s="89">
        <f t="shared" si="9"/>
        <v>80</v>
      </c>
      <c r="AI32" s="90"/>
      <c r="AJ32" s="90"/>
      <c r="AK32" s="90">
        <f t="shared" si="10"/>
        <v>85</v>
      </c>
      <c r="AL32" s="90">
        <f t="shared" si="11"/>
        <v>82.5</v>
      </c>
      <c r="AM32" s="90">
        <f t="shared" ref="AM32:AN32" si="29">AF32/(SUMIF($E$14:$N$14,"CO5",$E$13:$N$13)+SUMPRODUCT(($O$14:$Z$14="CO5")*($O32:$Z32&gt;0)*($O$13:$Z$13)))*100</f>
        <v>80</v>
      </c>
      <c r="AN32" s="90">
        <f t="shared" si="29"/>
        <v>0</v>
      </c>
    </row>
    <row r="33" spans="1:40" ht="30" customHeight="1" x14ac:dyDescent="0.2">
      <c r="A33" s="59">
        <v>18</v>
      </c>
      <c r="B33" s="60">
        <f>'STUDENT NAMELIST'!B21</f>
        <v>211423243049</v>
      </c>
      <c r="C33" s="60" t="str">
        <f>'STUDENT NAMELIST'!C21</f>
        <v>2023PEC AI 117</v>
      </c>
      <c r="D33" s="61" t="str">
        <f>'STUDENT NAMELIST'!D21</f>
        <v>ASHIN LATHIKA E J</v>
      </c>
      <c r="E33" s="68">
        <v>1</v>
      </c>
      <c r="F33" s="68">
        <v>0</v>
      </c>
      <c r="G33" s="68">
        <v>2</v>
      </c>
      <c r="H33" s="68">
        <v>0</v>
      </c>
      <c r="I33" s="68">
        <v>2</v>
      </c>
      <c r="J33" s="68">
        <v>2</v>
      </c>
      <c r="K33" s="68">
        <v>2</v>
      </c>
      <c r="L33" s="68">
        <v>1</v>
      </c>
      <c r="M33" s="68">
        <v>0</v>
      </c>
      <c r="N33" s="68">
        <v>0</v>
      </c>
      <c r="O33" s="69">
        <v>13</v>
      </c>
      <c r="P33" s="59">
        <v>0</v>
      </c>
      <c r="Q33" s="59">
        <v>0</v>
      </c>
      <c r="R33" s="59">
        <v>12</v>
      </c>
      <c r="S33" s="59">
        <v>12</v>
      </c>
      <c r="T33" s="59">
        <v>0</v>
      </c>
      <c r="U33" s="59">
        <v>16</v>
      </c>
      <c r="V33" s="59">
        <v>0</v>
      </c>
      <c r="W33" s="59">
        <v>0</v>
      </c>
      <c r="X33" s="59">
        <v>14</v>
      </c>
      <c r="Y33" s="59"/>
      <c r="Z33" s="59"/>
      <c r="AA33" s="67">
        <f t="shared" si="3"/>
        <v>77</v>
      </c>
      <c r="AB33" s="64">
        <f t="shared" si="4"/>
        <v>0</v>
      </c>
      <c r="AC33" s="64">
        <f t="shared" si="5"/>
        <v>0</v>
      </c>
      <c r="AD33" s="64">
        <f t="shared" si="6"/>
        <v>14</v>
      </c>
      <c r="AE33" s="64">
        <f t="shared" si="7"/>
        <v>29</v>
      </c>
      <c r="AF33" s="64">
        <f t="shared" si="8"/>
        <v>36</v>
      </c>
      <c r="AG33" s="64">
        <f t="shared" si="16"/>
        <v>0</v>
      </c>
      <c r="AH33" s="89">
        <f t="shared" si="9"/>
        <v>77</v>
      </c>
      <c r="AI33" s="90"/>
      <c r="AJ33" s="90"/>
      <c r="AK33" s="90">
        <f t="shared" si="10"/>
        <v>70</v>
      </c>
      <c r="AL33" s="90">
        <f t="shared" si="11"/>
        <v>72.5</v>
      </c>
      <c r="AM33" s="90">
        <f t="shared" ref="AM33:AN33" si="30">AF33/(SUMIF($E$14:$N$14,"CO5",$E$13:$N$13)+SUMPRODUCT(($O$14:$Z$14="CO5")*($O33:$Z33&gt;0)*($O$13:$Z$13)))*100</f>
        <v>90</v>
      </c>
      <c r="AN33" s="90">
        <f t="shared" si="30"/>
        <v>0</v>
      </c>
    </row>
    <row r="34" spans="1:40" ht="30" customHeight="1" x14ac:dyDescent="0.2">
      <c r="A34" s="59">
        <v>18</v>
      </c>
      <c r="B34" s="60">
        <f>'STUDENT NAMELIST'!B22</f>
        <v>211423243050</v>
      </c>
      <c r="C34" s="60" t="str">
        <f>'STUDENT NAMELIST'!C22</f>
        <v>2023PEC AI 118</v>
      </c>
      <c r="D34" s="61" t="str">
        <f>'STUDENT NAMELIST'!D22</f>
        <v>ASHVITHA R</v>
      </c>
      <c r="E34" s="68">
        <v>1</v>
      </c>
      <c r="F34" s="68">
        <v>2</v>
      </c>
      <c r="G34" s="68">
        <v>0</v>
      </c>
      <c r="H34" s="68">
        <v>2</v>
      </c>
      <c r="I34" s="68">
        <v>2</v>
      </c>
      <c r="J34" s="68">
        <v>0</v>
      </c>
      <c r="K34" s="68">
        <v>1</v>
      </c>
      <c r="L34" s="68">
        <v>0</v>
      </c>
      <c r="M34" s="68">
        <v>1</v>
      </c>
      <c r="N34" s="68">
        <v>2</v>
      </c>
      <c r="O34" s="69">
        <v>16</v>
      </c>
      <c r="P34" s="59">
        <v>0</v>
      </c>
      <c r="Q34" s="59">
        <v>0</v>
      </c>
      <c r="R34" s="59">
        <v>8</v>
      </c>
      <c r="S34" s="59">
        <v>14</v>
      </c>
      <c r="T34" s="59">
        <v>0</v>
      </c>
      <c r="U34" s="59">
        <v>16</v>
      </c>
      <c r="V34" s="59">
        <v>0</v>
      </c>
      <c r="W34" s="59">
        <v>0</v>
      </c>
      <c r="X34" s="59">
        <v>16</v>
      </c>
      <c r="Y34" s="59"/>
      <c r="Z34" s="59"/>
      <c r="AA34" s="67">
        <f t="shared" si="3"/>
        <v>81</v>
      </c>
      <c r="AB34" s="64">
        <f t="shared" si="4"/>
        <v>0</v>
      </c>
      <c r="AC34" s="64">
        <f t="shared" si="5"/>
        <v>0</v>
      </c>
      <c r="AD34" s="64">
        <f t="shared" si="6"/>
        <v>19</v>
      </c>
      <c r="AE34" s="64">
        <f t="shared" si="7"/>
        <v>27</v>
      </c>
      <c r="AF34" s="64">
        <f t="shared" si="8"/>
        <v>38</v>
      </c>
      <c r="AG34" s="64">
        <f t="shared" si="16"/>
        <v>0</v>
      </c>
      <c r="AH34" s="89">
        <f t="shared" si="9"/>
        <v>81</v>
      </c>
      <c r="AI34" s="90"/>
      <c r="AJ34" s="90"/>
      <c r="AK34" s="90">
        <f t="shared" si="10"/>
        <v>95</v>
      </c>
      <c r="AL34" s="90">
        <f t="shared" si="11"/>
        <v>67.5</v>
      </c>
      <c r="AM34" s="90">
        <f t="shared" ref="AM34:AN34" si="31">AF34/(SUMIF($E$14:$N$14,"CO5",$E$13:$N$13)+SUMPRODUCT(($O$14:$Z$14="CO5")*($O34:$Z34&gt;0)*($O$13:$Z$13)))*100</f>
        <v>95</v>
      </c>
      <c r="AN34" s="90">
        <f t="shared" si="31"/>
        <v>0</v>
      </c>
    </row>
    <row r="35" spans="1:40" ht="30" customHeight="1" x14ac:dyDescent="0.2">
      <c r="A35" s="59">
        <v>19</v>
      </c>
      <c r="B35" s="60">
        <f>'STUDENT NAMELIST'!B23</f>
        <v>211423243053</v>
      </c>
      <c r="C35" s="60" t="str">
        <f>'STUDENT NAMELIST'!C23</f>
        <v>2023PEC AI 119</v>
      </c>
      <c r="D35" s="61" t="str">
        <f>'STUDENT NAMELIST'!D23</f>
        <v>ATSHAYA S</v>
      </c>
      <c r="E35" s="68">
        <v>2</v>
      </c>
      <c r="F35" s="68">
        <v>0</v>
      </c>
      <c r="G35" s="68">
        <v>0</v>
      </c>
      <c r="H35" s="68">
        <v>1</v>
      </c>
      <c r="I35" s="68">
        <v>2</v>
      </c>
      <c r="J35" s="68">
        <v>1</v>
      </c>
      <c r="K35" s="68">
        <v>2</v>
      </c>
      <c r="L35" s="68">
        <v>2</v>
      </c>
      <c r="M35" s="68">
        <v>1</v>
      </c>
      <c r="N35" s="68">
        <v>0</v>
      </c>
      <c r="O35" s="69">
        <v>12</v>
      </c>
      <c r="P35" s="59">
        <v>0</v>
      </c>
      <c r="Q35" s="59">
        <v>0</v>
      </c>
      <c r="R35" s="59">
        <v>8</v>
      </c>
      <c r="S35" s="59">
        <v>14</v>
      </c>
      <c r="T35" s="59">
        <v>0</v>
      </c>
      <c r="U35" s="59">
        <v>16</v>
      </c>
      <c r="V35" s="59">
        <v>0</v>
      </c>
      <c r="W35" s="59">
        <v>0</v>
      </c>
      <c r="X35" s="59">
        <v>16</v>
      </c>
      <c r="Y35" s="59"/>
      <c r="Z35" s="59"/>
      <c r="AA35" s="67">
        <f t="shared" si="3"/>
        <v>77</v>
      </c>
      <c r="AB35" s="64">
        <f t="shared" si="4"/>
        <v>0</v>
      </c>
      <c r="AC35" s="64">
        <f t="shared" si="5"/>
        <v>0</v>
      </c>
      <c r="AD35" s="64">
        <f t="shared" si="6"/>
        <v>14</v>
      </c>
      <c r="AE35" s="64">
        <f t="shared" si="7"/>
        <v>27</v>
      </c>
      <c r="AF35" s="64">
        <f t="shared" si="8"/>
        <v>38</v>
      </c>
      <c r="AG35" s="64">
        <f t="shared" si="16"/>
        <v>0</v>
      </c>
      <c r="AH35" s="89">
        <f t="shared" si="9"/>
        <v>77</v>
      </c>
      <c r="AI35" s="90"/>
      <c r="AJ35" s="90"/>
      <c r="AK35" s="90">
        <f t="shared" si="10"/>
        <v>70</v>
      </c>
      <c r="AL35" s="90">
        <f t="shared" si="11"/>
        <v>67.5</v>
      </c>
      <c r="AM35" s="90">
        <f t="shared" ref="AM35:AN35" si="32">AF35/(SUMIF($E$14:$N$14,"CO5",$E$13:$N$13)+SUMPRODUCT(($O$14:$Z$14="CO5")*($O35:$Z35&gt;0)*($O$13:$Z$13)))*100</f>
        <v>95</v>
      </c>
      <c r="AN35" s="90">
        <f t="shared" si="32"/>
        <v>0</v>
      </c>
    </row>
    <row r="36" spans="1:40" ht="30" customHeight="1" x14ac:dyDescent="0.2">
      <c r="A36" s="59">
        <v>20</v>
      </c>
      <c r="B36" s="60">
        <f>'STUDENT NAMELIST'!B24</f>
        <v>211423243054</v>
      </c>
      <c r="C36" s="60" t="str">
        <f>'STUDENT NAMELIST'!C24</f>
        <v>2023PEC AI 120</v>
      </c>
      <c r="D36" s="61" t="str">
        <f>'STUDENT NAMELIST'!D24</f>
        <v>AYSHA KETHAR FATHIMA A S</v>
      </c>
      <c r="E36" s="68">
        <v>2</v>
      </c>
      <c r="F36" s="68">
        <v>2</v>
      </c>
      <c r="G36" s="68">
        <v>2</v>
      </c>
      <c r="H36" s="68">
        <v>0</v>
      </c>
      <c r="I36" s="68">
        <v>1</v>
      </c>
      <c r="J36" s="68">
        <v>2</v>
      </c>
      <c r="K36" s="68">
        <v>2</v>
      </c>
      <c r="L36" s="68">
        <v>1</v>
      </c>
      <c r="M36" s="68">
        <v>0</v>
      </c>
      <c r="N36" s="68">
        <v>2</v>
      </c>
      <c r="O36" s="69">
        <v>16</v>
      </c>
      <c r="P36" s="59">
        <v>0</v>
      </c>
      <c r="Q36" s="59">
        <v>0</v>
      </c>
      <c r="R36" s="59">
        <v>16</v>
      </c>
      <c r="S36" s="59">
        <v>14</v>
      </c>
      <c r="T36" s="59">
        <v>0</v>
      </c>
      <c r="U36" s="59">
        <v>16</v>
      </c>
      <c r="V36" s="59">
        <v>0</v>
      </c>
      <c r="W36" s="59">
        <v>0</v>
      </c>
      <c r="X36" s="59">
        <v>9</v>
      </c>
      <c r="Y36" s="59"/>
      <c r="Z36" s="59"/>
      <c r="AA36" s="67">
        <f t="shared" si="3"/>
        <v>85</v>
      </c>
      <c r="AB36" s="64">
        <f t="shared" si="4"/>
        <v>0</v>
      </c>
      <c r="AC36" s="64">
        <f t="shared" si="5"/>
        <v>0</v>
      </c>
      <c r="AD36" s="64">
        <f t="shared" si="6"/>
        <v>20</v>
      </c>
      <c r="AE36" s="64">
        <f t="shared" si="7"/>
        <v>35</v>
      </c>
      <c r="AF36" s="64">
        <f t="shared" si="8"/>
        <v>31</v>
      </c>
      <c r="AG36" s="64">
        <f t="shared" si="16"/>
        <v>0</v>
      </c>
      <c r="AH36" s="89">
        <f t="shared" si="9"/>
        <v>85</v>
      </c>
      <c r="AI36" s="90"/>
      <c r="AJ36" s="90"/>
      <c r="AK36" s="90">
        <f t="shared" si="10"/>
        <v>100</v>
      </c>
      <c r="AL36" s="90">
        <f t="shared" si="11"/>
        <v>87.5</v>
      </c>
      <c r="AM36" s="90">
        <f t="shared" ref="AM36:AN36" si="33">AF36/(SUMIF($E$14:$N$14,"CO5",$E$13:$N$13)+SUMPRODUCT(($O$14:$Z$14="CO5")*($O36:$Z36&gt;0)*($O$13:$Z$13)))*100</f>
        <v>77.5</v>
      </c>
      <c r="AN36" s="90">
        <f t="shared" si="33"/>
        <v>0</v>
      </c>
    </row>
    <row r="37" spans="1:40" ht="30" customHeight="1" x14ac:dyDescent="0.2">
      <c r="A37" s="59">
        <v>21</v>
      </c>
      <c r="B37" s="60">
        <f>'STUDENT NAMELIST'!B25</f>
        <v>211423243055</v>
      </c>
      <c r="C37" s="60" t="str">
        <f>'STUDENT NAMELIST'!C25</f>
        <v>2023PEC AI 121</v>
      </c>
      <c r="D37" s="61" t="str">
        <f>'STUDENT NAMELIST'!D25</f>
        <v>AYSHVARYA P</v>
      </c>
      <c r="E37" s="68">
        <v>1</v>
      </c>
      <c r="F37" s="68">
        <v>0</v>
      </c>
      <c r="G37" s="68">
        <v>0</v>
      </c>
      <c r="H37" s="68">
        <v>0</v>
      </c>
      <c r="I37" s="68">
        <v>2</v>
      </c>
      <c r="J37" s="68">
        <v>1</v>
      </c>
      <c r="K37" s="68">
        <v>2</v>
      </c>
      <c r="L37" s="68">
        <v>0</v>
      </c>
      <c r="M37" s="68">
        <v>2</v>
      </c>
      <c r="N37" s="68">
        <v>2</v>
      </c>
      <c r="O37" s="69">
        <v>14</v>
      </c>
      <c r="P37" s="59">
        <v>0</v>
      </c>
      <c r="Q37" s="59">
        <v>0</v>
      </c>
      <c r="R37" s="59">
        <v>14</v>
      </c>
      <c r="S37" s="59">
        <v>10</v>
      </c>
      <c r="T37" s="59">
        <v>0</v>
      </c>
      <c r="U37" s="59">
        <v>14</v>
      </c>
      <c r="V37" s="59">
        <v>0</v>
      </c>
      <c r="W37" s="59">
        <v>0</v>
      </c>
      <c r="X37" s="59">
        <v>16</v>
      </c>
      <c r="Y37" s="59"/>
      <c r="Z37" s="59"/>
      <c r="AA37" s="67">
        <f t="shared" si="3"/>
        <v>78</v>
      </c>
      <c r="AB37" s="64">
        <f t="shared" si="4"/>
        <v>0</v>
      </c>
      <c r="AC37" s="64">
        <f t="shared" si="5"/>
        <v>0</v>
      </c>
      <c r="AD37" s="64">
        <f t="shared" si="6"/>
        <v>15</v>
      </c>
      <c r="AE37" s="64">
        <f t="shared" si="7"/>
        <v>29</v>
      </c>
      <c r="AF37" s="64">
        <f t="shared" si="8"/>
        <v>36</v>
      </c>
      <c r="AG37" s="64">
        <f t="shared" si="16"/>
        <v>0</v>
      </c>
      <c r="AH37" s="89">
        <f t="shared" si="9"/>
        <v>78</v>
      </c>
      <c r="AI37" s="90"/>
      <c r="AJ37" s="90"/>
      <c r="AK37" s="90">
        <f t="shared" si="10"/>
        <v>75</v>
      </c>
      <c r="AL37" s="90">
        <f t="shared" si="11"/>
        <v>72.5</v>
      </c>
      <c r="AM37" s="90">
        <f t="shared" ref="AM37:AN37" si="34">AF37/(SUMIF($E$14:$N$14,"CO5",$E$13:$N$13)+SUMPRODUCT(($O$14:$Z$14="CO5")*($O37:$Z37&gt;0)*($O$13:$Z$13)))*100</f>
        <v>90</v>
      </c>
      <c r="AN37" s="90">
        <f t="shared" si="34"/>
        <v>0</v>
      </c>
    </row>
    <row r="38" spans="1:40" ht="30" customHeight="1" x14ac:dyDescent="0.2">
      <c r="A38" s="59">
        <v>22</v>
      </c>
      <c r="B38" s="60">
        <f>'STUDENT NAMELIST'!B26</f>
        <v>211423243065</v>
      </c>
      <c r="C38" s="60" t="str">
        <f>'STUDENT NAMELIST'!C26</f>
        <v>2023PEC AI 122</v>
      </c>
      <c r="D38" s="61" t="str">
        <f>'STUDENT NAMELIST'!D26</f>
        <v>BINDU SAI A</v>
      </c>
      <c r="E38" s="68">
        <v>0</v>
      </c>
      <c r="F38" s="68">
        <v>2</v>
      </c>
      <c r="G38" s="68">
        <v>1</v>
      </c>
      <c r="H38" s="68">
        <v>2</v>
      </c>
      <c r="I38" s="68">
        <v>2</v>
      </c>
      <c r="J38" s="68">
        <v>0</v>
      </c>
      <c r="K38" s="68">
        <v>0</v>
      </c>
      <c r="L38" s="68">
        <v>1</v>
      </c>
      <c r="M38" s="68">
        <v>0</v>
      </c>
      <c r="N38" s="68">
        <v>2</v>
      </c>
      <c r="O38" s="91">
        <v>16</v>
      </c>
      <c r="P38" s="92">
        <v>0</v>
      </c>
      <c r="Q38" s="92">
        <v>16</v>
      </c>
      <c r="R38" s="92">
        <v>0</v>
      </c>
      <c r="S38" s="92">
        <v>0</v>
      </c>
      <c r="T38" s="92">
        <v>10</v>
      </c>
      <c r="U38" s="92">
        <v>0</v>
      </c>
      <c r="V38" s="92">
        <v>14</v>
      </c>
      <c r="W38" s="92">
        <v>0</v>
      </c>
      <c r="X38" s="92">
        <v>16</v>
      </c>
      <c r="Y38" s="92"/>
      <c r="Z38" s="92"/>
      <c r="AA38" s="93">
        <f t="shared" si="3"/>
        <v>82</v>
      </c>
      <c r="AB38" s="94">
        <f t="shared" si="4"/>
        <v>0</v>
      </c>
      <c r="AC38" s="94">
        <f t="shared" si="5"/>
        <v>0</v>
      </c>
      <c r="AD38" s="94">
        <f t="shared" si="6"/>
        <v>18</v>
      </c>
      <c r="AE38" s="94">
        <f t="shared" si="7"/>
        <v>31</v>
      </c>
      <c r="AF38" s="94">
        <f t="shared" si="8"/>
        <v>36</v>
      </c>
      <c r="AG38" s="94">
        <f t="shared" si="16"/>
        <v>0</v>
      </c>
      <c r="AH38" s="94">
        <f t="shared" si="9"/>
        <v>82</v>
      </c>
      <c r="AI38" s="95"/>
      <c r="AJ38" s="95"/>
      <c r="AK38" s="95">
        <f t="shared" si="10"/>
        <v>90</v>
      </c>
      <c r="AL38" s="95">
        <f t="shared" si="11"/>
        <v>77.5</v>
      </c>
      <c r="AM38" s="95">
        <f t="shared" ref="AM38:AN38" si="35">AF38/(SUMIF($E$14:$N$14,"CO5",$E$13:$N$13)+SUMPRODUCT(($O$14:$Z$14="CO5")*($O38:$Z38&gt;0)*($O$13:$Z$13)))*100</f>
        <v>90</v>
      </c>
      <c r="AN38" s="95">
        <f t="shared" si="35"/>
        <v>0</v>
      </c>
    </row>
    <row r="39" spans="1:40" ht="30" customHeight="1" x14ac:dyDescent="0.2">
      <c r="A39" s="59">
        <v>23</v>
      </c>
      <c r="B39" s="60">
        <f>'STUDENT NAMELIST'!B27</f>
        <v>211423243066</v>
      </c>
      <c r="C39" s="60" t="str">
        <f>'STUDENT NAMELIST'!C27</f>
        <v>2023PEC AI 123</v>
      </c>
      <c r="D39" s="61" t="str">
        <f>'STUDENT NAMELIST'!D27</f>
        <v>BLESSY JOYCE MATHEW</v>
      </c>
      <c r="E39" s="68">
        <v>0</v>
      </c>
      <c r="F39" s="68">
        <v>0</v>
      </c>
      <c r="G39" s="68">
        <v>0</v>
      </c>
      <c r="H39" s="68">
        <v>1</v>
      </c>
      <c r="I39" s="68">
        <v>2</v>
      </c>
      <c r="J39" s="68">
        <v>1</v>
      </c>
      <c r="K39" s="68">
        <v>0</v>
      </c>
      <c r="L39" s="68">
        <v>1</v>
      </c>
      <c r="M39" s="68">
        <v>1</v>
      </c>
      <c r="N39" s="68">
        <v>0</v>
      </c>
      <c r="O39" s="69">
        <v>16</v>
      </c>
      <c r="P39" s="59">
        <v>0</v>
      </c>
      <c r="Q39" s="59">
        <v>0</v>
      </c>
      <c r="R39" s="59">
        <v>16</v>
      </c>
      <c r="S39" s="59">
        <v>14</v>
      </c>
      <c r="T39" s="59">
        <v>0</v>
      </c>
      <c r="U39" s="59">
        <v>16</v>
      </c>
      <c r="V39" s="59">
        <v>0</v>
      </c>
      <c r="W39" s="59">
        <v>0</v>
      </c>
      <c r="X39" s="59">
        <v>9</v>
      </c>
      <c r="Y39" s="59"/>
      <c r="Z39" s="59"/>
      <c r="AA39" s="67">
        <f t="shared" si="3"/>
        <v>77</v>
      </c>
      <c r="AB39" s="64">
        <f t="shared" si="4"/>
        <v>0</v>
      </c>
      <c r="AC39" s="64">
        <f t="shared" si="5"/>
        <v>0</v>
      </c>
      <c r="AD39" s="64">
        <f t="shared" si="6"/>
        <v>16</v>
      </c>
      <c r="AE39" s="64">
        <f t="shared" si="7"/>
        <v>35</v>
      </c>
      <c r="AF39" s="64">
        <f t="shared" si="8"/>
        <v>31</v>
      </c>
      <c r="AG39" s="64">
        <f t="shared" si="16"/>
        <v>0</v>
      </c>
      <c r="AH39" s="89">
        <f t="shared" si="9"/>
        <v>77</v>
      </c>
      <c r="AI39" s="90"/>
      <c r="AJ39" s="90"/>
      <c r="AK39" s="90">
        <f t="shared" si="10"/>
        <v>80</v>
      </c>
      <c r="AL39" s="90">
        <f t="shared" si="11"/>
        <v>87.5</v>
      </c>
      <c r="AM39" s="90">
        <f t="shared" ref="AM39:AN39" si="36">AF39/(SUMIF($E$14:$N$14,"CO5",$E$13:$N$13)+SUMPRODUCT(($O$14:$Z$14="CO5")*($O39:$Z39&gt;0)*($O$13:$Z$13)))*100</f>
        <v>77.5</v>
      </c>
      <c r="AN39" s="90">
        <f t="shared" si="36"/>
        <v>0</v>
      </c>
    </row>
    <row r="40" spans="1:40" ht="30" customHeight="1" x14ac:dyDescent="0.2">
      <c r="A40" s="59">
        <v>24</v>
      </c>
      <c r="B40" s="60">
        <f>'STUDENT NAMELIST'!B28</f>
        <v>211423243068</v>
      </c>
      <c r="C40" s="60" t="str">
        <f>'STUDENT NAMELIST'!C28</f>
        <v>2023PEC AI 124</v>
      </c>
      <c r="D40" s="61" t="str">
        <f>'STUDENT NAMELIST'!D28</f>
        <v>BOOMIGA V</v>
      </c>
      <c r="E40" s="68">
        <v>0</v>
      </c>
      <c r="F40" s="68">
        <v>2</v>
      </c>
      <c r="G40" s="68">
        <v>0</v>
      </c>
      <c r="H40" s="68">
        <v>2</v>
      </c>
      <c r="I40" s="68">
        <v>0</v>
      </c>
      <c r="J40" s="68">
        <v>2</v>
      </c>
      <c r="K40" s="68">
        <v>1</v>
      </c>
      <c r="L40" s="68">
        <v>1</v>
      </c>
      <c r="M40" s="68">
        <v>0</v>
      </c>
      <c r="N40" s="68">
        <v>0</v>
      </c>
      <c r="O40" s="69">
        <v>0</v>
      </c>
      <c r="P40" s="59">
        <v>10</v>
      </c>
      <c r="Q40" s="59">
        <v>13</v>
      </c>
      <c r="R40" s="59">
        <v>0</v>
      </c>
      <c r="S40" s="59">
        <v>0</v>
      </c>
      <c r="T40" s="59">
        <v>13</v>
      </c>
      <c r="U40" s="59">
        <v>0</v>
      </c>
      <c r="V40" s="59">
        <v>13</v>
      </c>
      <c r="W40" s="59">
        <v>4</v>
      </c>
      <c r="X40" s="59">
        <v>0</v>
      </c>
      <c r="Y40" s="59"/>
      <c r="Z40" s="59"/>
      <c r="AA40" s="67">
        <f t="shared" si="3"/>
        <v>61</v>
      </c>
      <c r="AB40" s="64">
        <f t="shared" si="4"/>
        <v>0</v>
      </c>
      <c r="AC40" s="64">
        <f t="shared" si="5"/>
        <v>0</v>
      </c>
      <c r="AD40" s="64">
        <f t="shared" si="6"/>
        <v>12</v>
      </c>
      <c r="AE40" s="64">
        <f t="shared" si="7"/>
        <v>31</v>
      </c>
      <c r="AF40" s="64">
        <f t="shared" si="8"/>
        <v>23</v>
      </c>
      <c r="AG40" s="64">
        <f t="shared" si="16"/>
        <v>0</v>
      </c>
      <c r="AH40" s="89">
        <f t="shared" si="9"/>
        <v>61</v>
      </c>
      <c r="AI40" s="90"/>
      <c r="AJ40" s="90"/>
      <c r="AK40" s="90">
        <f t="shared" si="10"/>
        <v>60</v>
      </c>
      <c r="AL40" s="90">
        <f t="shared" si="11"/>
        <v>77.5</v>
      </c>
      <c r="AM40" s="90">
        <f t="shared" ref="AM40:AN40" si="37">AF40/(SUMIF($E$14:$N$14,"CO5",$E$13:$N$13)+SUMPRODUCT(($O$14:$Z$14="CO5")*($O40:$Z40&gt;0)*($O$13:$Z$13)))*100</f>
        <v>57.499999999999993</v>
      </c>
      <c r="AN40" s="90">
        <f t="shared" si="37"/>
        <v>0</v>
      </c>
    </row>
    <row r="41" spans="1:40" ht="30" customHeight="1" x14ac:dyDescent="0.2">
      <c r="A41" s="59">
        <v>25</v>
      </c>
      <c r="B41" s="60">
        <f>'STUDENT NAMELIST'!B29</f>
        <v>211423243069</v>
      </c>
      <c r="C41" s="60" t="str">
        <f>'STUDENT NAMELIST'!C29</f>
        <v>2023PEC AI 125</v>
      </c>
      <c r="D41" s="61" t="str">
        <f>'STUDENT NAMELIST'!D29</f>
        <v>BOOMIKA S</v>
      </c>
      <c r="E41" s="68">
        <v>0</v>
      </c>
      <c r="F41" s="68">
        <v>1</v>
      </c>
      <c r="G41" s="68">
        <v>0</v>
      </c>
      <c r="H41" s="68">
        <v>2</v>
      </c>
      <c r="I41" s="68">
        <v>2</v>
      </c>
      <c r="J41" s="68">
        <v>1</v>
      </c>
      <c r="K41" s="68">
        <v>0</v>
      </c>
      <c r="L41" s="68">
        <v>2</v>
      </c>
      <c r="M41" s="68">
        <v>0</v>
      </c>
      <c r="N41" s="68">
        <v>1</v>
      </c>
      <c r="O41" s="69">
        <v>0</v>
      </c>
      <c r="P41" s="59">
        <v>16</v>
      </c>
      <c r="Q41" s="59">
        <v>0</v>
      </c>
      <c r="R41" s="59">
        <v>16</v>
      </c>
      <c r="S41" s="59">
        <v>16</v>
      </c>
      <c r="T41" s="59">
        <v>0</v>
      </c>
      <c r="U41" s="59">
        <v>16</v>
      </c>
      <c r="V41" s="59">
        <v>0</v>
      </c>
      <c r="W41" s="59">
        <v>0</v>
      </c>
      <c r="X41" s="59">
        <v>16</v>
      </c>
      <c r="Y41" s="59"/>
      <c r="Z41" s="59"/>
      <c r="AA41" s="67">
        <f t="shared" si="3"/>
        <v>89</v>
      </c>
      <c r="AB41" s="64">
        <f t="shared" si="4"/>
        <v>0</v>
      </c>
      <c r="AC41" s="64">
        <f t="shared" si="5"/>
        <v>0</v>
      </c>
      <c r="AD41" s="64">
        <f t="shared" si="6"/>
        <v>17</v>
      </c>
      <c r="AE41" s="64">
        <f t="shared" si="7"/>
        <v>37</v>
      </c>
      <c r="AF41" s="64">
        <f t="shared" si="8"/>
        <v>38</v>
      </c>
      <c r="AG41" s="64">
        <f t="shared" si="16"/>
        <v>0</v>
      </c>
      <c r="AH41" s="89">
        <f t="shared" si="9"/>
        <v>89</v>
      </c>
      <c r="AI41" s="90"/>
      <c r="AJ41" s="90"/>
      <c r="AK41" s="90">
        <f t="shared" si="10"/>
        <v>85</v>
      </c>
      <c r="AL41" s="90">
        <f t="shared" si="11"/>
        <v>92.5</v>
      </c>
      <c r="AM41" s="90">
        <f t="shared" ref="AM41:AN41" si="38">AF41/(SUMIF($E$14:$N$14,"CO5",$E$13:$N$13)+SUMPRODUCT(($O$14:$Z$14="CO5")*($O41:$Z41&gt;0)*($O$13:$Z$13)))*100</f>
        <v>95</v>
      </c>
      <c r="AN41" s="90">
        <f t="shared" si="38"/>
        <v>0</v>
      </c>
    </row>
    <row r="42" spans="1:40" ht="30" customHeight="1" x14ac:dyDescent="0.2">
      <c r="A42" s="59">
        <v>26</v>
      </c>
      <c r="B42" s="60">
        <f>'STUDENT NAMELIST'!B30</f>
        <v>211423243071</v>
      </c>
      <c r="C42" s="60" t="str">
        <f>'STUDENT NAMELIST'!C30</f>
        <v>2023PEC AI 126</v>
      </c>
      <c r="D42" s="61" t="str">
        <f>'STUDENT NAMELIST'!D30</f>
        <v>CAROLIN P</v>
      </c>
      <c r="E42" s="68">
        <v>2</v>
      </c>
      <c r="F42" s="68">
        <v>1</v>
      </c>
      <c r="G42" s="68">
        <v>1</v>
      </c>
      <c r="H42" s="68">
        <v>2</v>
      </c>
      <c r="I42" s="68">
        <v>0</v>
      </c>
      <c r="J42" s="68">
        <v>1</v>
      </c>
      <c r="K42" s="68">
        <v>0</v>
      </c>
      <c r="L42" s="68">
        <v>1</v>
      </c>
      <c r="M42" s="68">
        <v>1</v>
      </c>
      <c r="N42" s="68">
        <v>0</v>
      </c>
      <c r="O42" s="69">
        <v>0</v>
      </c>
      <c r="P42" s="59">
        <v>8</v>
      </c>
      <c r="Q42" s="59">
        <v>9</v>
      </c>
      <c r="R42" s="59">
        <v>0</v>
      </c>
      <c r="S42" s="59">
        <v>0</v>
      </c>
      <c r="T42" s="59">
        <v>9</v>
      </c>
      <c r="U42" s="59">
        <v>0</v>
      </c>
      <c r="V42" s="59">
        <v>9</v>
      </c>
      <c r="W42" s="59">
        <v>14</v>
      </c>
      <c r="X42" s="59">
        <v>0</v>
      </c>
      <c r="Y42" s="59"/>
      <c r="Z42" s="59"/>
      <c r="AA42" s="67">
        <f t="shared" si="3"/>
        <v>58</v>
      </c>
      <c r="AB42" s="64">
        <f t="shared" si="4"/>
        <v>0</v>
      </c>
      <c r="AC42" s="64">
        <f t="shared" si="5"/>
        <v>0</v>
      </c>
      <c r="AD42" s="64">
        <f t="shared" si="6"/>
        <v>11</v>
      </c>
      <c r="AE42" s="64">
        <f t="shared" si="7"/>
        <v>23</v>
      </c>
      <c r="AF42" s="64">
        <f t="shared" si="8"/>
        <v>29</v>
      </c>
      <c r="AG42" s="64">
        <f t="shared" si="16"/>
        <v>0</v>
      </c>
      <c r="AH42" s="89">
        <f t="shared" si="9"/>
        <v>58</v>
      </c>
      <c r="AI42" s="90"/>
      <c r="AJ42" s="90"/>
      <c r="AK42" s="90">
        <f t="shared" si="10"/>
        <v>55.000000000000007</v>
      </c>
      <c r="AL42" s="90">
        <f t="shared" si="11"/>
        <v>57.499999999999993</v>
      </c>
      <c r="AM42" s="90">
        <f t="shared" ref="AM42:AN42" si="39">AF42/(SUMIF($E$14:$N$14,"CO5",$E$13:$N$13)+SUMPRODUCT(($O$14:$Z$14="CO5")*($O42:$Z42&gt;0)*($O$13:$Z$13)))*100</f>
        <v>72.5</v>
      </c>
      <c r="AN42" s="90">
        <f t="shared" si="39"/>
        <v>0</v>
      </c>
    </row>
    <row r="43" spans="1:40" ht="30" customHeight="1" x14ac:dyDescent="0.2">
      <c r="A43" s="59">
        <v>28</v>
      </c>
      <c r="B43" s="60">
        <f>'STUDENT NAMELIST'!B31</f>
        <v>211423243072</v>
      </c>
      <c r="C43" s="60" t="str">
        <f>'STUDENT NAMELIST'!C31</f>
        <v>2023PEC AI 127</v>
      </c>
      <c r="D43" s="61" t="str">
        <f>'STUDENT NAMELIST'!D31</f>
        <v>CAROLINE SATHYA G</v>
      </c>
      <c r="E43" s="68">
        <v>2</v>
      </c>
      <c r="F43" s="68">
        <v>1</v>
      </c>
      <c r="G43" s="68">
        <v>0</v>
      </c>
      <c r="H43" s="68">
        <v>2</v>
      </c>
      <c r="I43" s="68">
        <v>2</v>
      </c>
      <c r="J43" s="68">
        <v>0</v>
      </c>
      <c r="K43" s="68">
        <v>2</v>
      </c>
      <c r="L43" s="68">
        <v>1</v>
      </c>
      <c r="M43" s="68">
        <v>0</v>
      </c>
      <c r="N43" s="68">
        <v>2</v>
      </c>
      <c r="O43" s="69">
        <v>13</v>
      </c>
      <c r="P43" s="59">
        <v>0</v>
      </c>
      <c r="Q43" s="59">
        <v>0</v>
      </c>
      <c r="R43" s="59">
        <v>13</v>
      </c>
      <c r="S43" s="59">
        <v>9</v>
      </c>
      <c r="T43" s="59">
        <v>0</v>
      </c>
      <c r="U43" s="59">
        <v>13</v>
      </c>
      <c r="V43" s="59">
        <v>0</v>
      </c>
      <c r="W43" s="59">
        <v>0</v>
      </c>
      <c r="X43" s="59">
        <v>5</v>
      </c>
      <c r="Y43" s="59"/>
      <c r="Z43" s="59"/>
      <c r="AA43" s="67">
        <f t="shared" si="3"/>
        <v>65</v>
      </c>
      <c r="AB43" s="64">
        <f t="shared" si="4"/>
        <v>0</v>
      </c>
      <c r="AC43" s="64">
        <f t="shared" si="5"/>
        <v>0</v>
      </c>
      <c r="AD43" s="64">
        <f t="shared" si="6"/>
        <v>16</v>
      </c>
      <c r="AE43" s="64">
        <f t="shared" si="7"/>
        <v>27</v>
      </c>
      <c r="AF43" s="64">
        <f t="shared" si="8"/>
        <v>24</v>
      </c>
      <c r="AG43" s="64">
        <f t="shared" si="16"/>
        <v>0</v>
      </c>
      <c r="AH43" s="89">
        <f t="shared" si="9"/>
        <v>65</v>
      </c>
      <c r="AI43" s="90"/>
      <c r="AJ43" s="90"/>
      <c r="AK43" s="90">
        <f t="shared" si="10"/>
        <v>80</v>
      </c>
      <c r="AL43" s="90">
        <f t="shared" si="11"/>
        <v>67.5</v>
      </c>
      <c r="AM43" s="90">
        <f t="shared" ref="AM43:AN43" si="40">AF43/(SUMIF($E$14:$N$14,"CO5",$E$13:$N$13)+SUMPRODUCT(($O$14:$Z$14="CO5")*($O43:$Z43&gt;0)*($O$13:$Z$13)))*100</f>
        <v>60</v>
      </c>
      <c r="AN43" s="90">
        <f t="shared" si="40"/>
        <v>0</v>
      </c>
    </row>
    <row r="44" spans="1:40" ht="30" customHeight="1" x14ac:dyDescent="0.2">
      <c r="A44" s="59">
        <v>28</v>
      </c>
      <c r="B44" s="60">
        <f>'STUDENT NAMELIST'!B32</f>
        <v>211423243073</v>
      </c>
      <c r="C44" s="60" t="str">
        <f>'STUDENT NAMELIST'!C32</f>
        <v>2023PEC AI 128</v>
      </c>
      <c r="D44" s="61" t="str">
        <f>'STUDENT NAMELIST'!D32</f>
        <v>CHAITRA V</v>
      </c>
      <c r="E44" s="68">
        <v>0</v>
      </c>
      <c r="F44" s="68">
        <v>1</v>
      </c>
      <c r="G44" s="68">
        <v>0</v>
      </c>
      <c r="H44" s="68">
        <v>1</v>
      </c>
      <c r="I44" s="68">
        <v>1</v>
      </c>
      <c r="J44" s="68">
        <v>2</v>
      </c>
      <c r="K44" s="68">
        <v>2</v>
      </c>
      <c r="L44" s="68">
        <v>1</v>
      </c>
      <c r="M44" s="68">
        <v>0</v>
      </c>
      <c r="N44" s="68">
        <v>2</v>
      </c>
      <c r="O44" s="69">
        <v>0</v>
      </c>
      <c r="P44" s="59">
        <v>5</v>
      </c>
      <c r="Q44" s="59">
        <v>5</v>
      </c>
      <c r="R44" s="59">
        <v>0</v>
      </c>
      <c r="S44" s="59">
        <v>0</v>
      </c>
      <c r="T44" s="59">
        <v>5</v>
      </c>
      <c r="U44" s="59">
        <v>0</v>
      </c>
      <c r="V44" s="59">
        <v>12</v>
      </c>
      <c r="W44" s="59">
        <v>0</v>
      </c>
      <c r="X44" s="59">
        <v>0</v>
      </c>
      <c r="Y44" s="59"/>
      <c r="Z44" s="59"/>
      <c r="AA44" s="67">
        <f t="shared" si="3"/>
        <v>37</v>
      </c>
      <c r="AB44" s="64">
        <f t="shared" si="4"/>
        <v>0</v>
      </c>
      <c r="AC44" s="64">
        <f t="shared" si="5"/>
        <v>0</v>
      </c>
      <c r="AD44" s="64">
        <f t="shared" si="6"/>
        <v>6</v>
      </c>
      <c r="AE44" s="64">
        <f t="shared" si="7"/>
        <v>15</v>
      </c>
      <c r="AF44" s="64">
        <f t="shared" si="8"/>
        <v>18</v>
      </c>
      <c r="AG44" s="64">
        <f t="shared" si="16"/>
        <v>0</v>
      </c>
      <c r="AH44" s="89">
        <f t="shared" si="9"/>
        <v>37</v>
      </c>
      <c r="AI44" s="90"/>
      <c r="AJ44" s="90"/>
      <c r="AK44" s="90">
        <f t="shared" si="10"/>
        <v>30</v>
      </c>
      <c r="AL44" s="90">
        <f t="shared" si="11"/>
        <v>37.5</v>
      </c>
      <c r="AM44" s="90">
        <f t="shared" ref="AM44:AN44" si="41">AF44/(SUMIF($E$14:$N$14,"CO5",$E$13:$N$13)+SUMPRODUCT(($O$14:$Z$14="CO5")*($O44:$Z44&gt;0)*($O$13:$Z$13)))*100</f>
        <v>75</v>
      </c>
      <c r="AN44" s="90">
        <f t="shared" si="41"/>
        <v>0</v>
      </c>
    </row>
    <row r="45" spans="1:40" ht="30" customHeight="1" x14ac:dyDescent="0.2">
      <c r="A45" s="59">
        <v>29</v>
      </c>
      <c r="B45" s="60">
        <f>'STUDENT NAMELIST'!B33</f>
        <v>211423243075</v>
      </c>
      <c r="C45" s="60" t="str">
        <f>'STUDENT NAMELIST'!C33</f>
        <v>2023PEC AI 129</v>
      </c>
      <c r="D45" s="61" t="str">
        <f>'STUDENT NAMELIST'!D33</f>
        <v>CHAVA SAHITHI</v>
      </c>
      <c r="E45" s="68">
        <v>2</v>
      </c>
      <c r="F45" s="68">
        <v>2</v>
      </c>
      <c r="G45" s="68">
        <v>0</v>
      </c>
      <c r="H45" s="68">
        <v>2</v>
      </c>
      <c r="I45" s="68">
        <v>0</v>
      </c>
      <c r="J45" s="68">
        <v>0</v>
      </c>
      <c r="K45" s="68">
        <v>1</v>
      </c>
      <c r="L45" s="68">
        <v>2</v>
      </c>
      <c r="M45" s="68">
        <v>0</v>
      </c>
      <c r="N45" s="68">
        <v>1</v>
      </c>
      <c r="O45" s="69">
        <v>8</v>
      </c>
      <c r="P45" s="59">
        <v>0</v>
      </c>
      <c r="Q45" s="59">
        <v>0</v>
      </c>
      <c r="R45" s="59">
        <v>8</v>
      </c>
      <c r="S45" s="59">
        <v>8</v>
      </c>
      <c r="T45" s="59">
        <v>0</v>
      </c>
      <c r="U45" s="59">
        <v>1</v>
      </c>
      <c r="V45" s="59">
        <v>0</v>
      </c>
      <c r="W45" s="59">
        <v>0</v>
      </c>
      <c r="X45" s="59">
        <v>12</v>
      </c>
      <c r="Y45" s="59"/>
      <c r="Z45" s="59"/>
      <c r="AA45" s="67">
        <f t="shared" si="3"/>
        <v>47</v>
      </c>
      <c r="AB45" s="64">
        <f t="shared" si="4"/>
        <v>0</v>
      </c>
      <c r="AC45" s="64">
        <f t="shared" si="5"/>
        <v>0</v>
      </c>
      <c r="AD45" s="64">
        <f t="shared" si="6"/>
        <v>12</v>
      </c>
      <c r="AE45" s="64">
        <f t="shared" si="7"/>
        <v>21</v>
      </c>
      <c r="AF45" s="64">
        <f t="shared" si="8"/>
        <v>19</v>
      </c>
      <c r="AG45" s="64">
        <f t="shared" si="16"/>
        <v>0</v>
      </c>
      <c r="AH45" s="89">
        <f t="shared" si="9"/>
        <v>47</v>
      </c>
      <c r="AI45" s="90"/>
      <c r="AJ45" s="90"/>
      <c r="AK45" s="90">
        <f t="shared" si="10"/>
        <v>60</v>
      </c>
      <c r="AL45" s="90">
        <f t="shared" si="11"/>
        <v>52.5</v>
      </c>
      <c r="AM45" s="90">
        <f t="shared" ref="AM45:AN45" si="42">AF45/(SUMIF($E$14:$N$14,"CO5",$E$13:$N$13)+SUMPRODUCT(($O$14:$Z$14="CO5")*($O45:$Z45&gt;0)*($O$13:$Z$13)))*100</f>
        <v>47.5</v>
      </c>
      <c r="AN45" s="90">
        <f t="shared" si="42"/>
        <v>0</v>
      </c>
    </row>
    <row r="46" spans="1:40" ht="30" customHeight="1" x14ac:dyDescent="0.2">
      <c r="A46" s="59">
        <v>30</v>
      </c>
      <c r="B46" s="60">
        <f>'STUDENT NAMELIST'!B34</f>
        <v>211423243076</v>
      </c>
      <c r="C46" s="60" t="str">
        <f>'STUDENT NAMELIST'!C34</f>
        <v>2023PEC AI 130</v>
      </c>
      <c r="D46" s="61" t="str">
        <f>'STUDENT NAMELIST'!D34</f>
        <v>CHINTAMANENI UMA SUMASWI</v>
      </c>
      <c r="E46" s="68">
        <v>1</v>
      </c>
      <c r="F46" s="68">
        <v>0</v>
      </c>
      <c r="G46" s="68">
        <v>1</v>
      </c>
      <c r="H46" s="68">
        <v>1</v>
      </c>
      <c r="I46" s="68">
        <v>2</v>
      </c>
      <c r="J46" s="68">
        <v>2</v>
      </c>
      <c r="K46" s="68">
        <v>2</v>
      </c>
      <c r="L46" s="68">
        <v>1</v>
      </c>
      <c r="M46" s="68">
        <v>1</v>
      </c>
      <c r="N46" s="68">
        <v>0</v>
      </c>
      <c r="O46" s="69">
        <v>0</v>
      </c>
      <c r="P46" s="59">
        <v>8</v>
      </c>
      <c r="Q46" s="59">
        <v>8</v>
      </c>
      <c r="R46" s="59">
        <v>0</v>
      </c>
      <c r="S46" s="59">
        <v>0</v>
      </c>
      <c r="T46" s="59">
        <v>8</v>
      </c>
      <c r="U46" s="59">
        <v>0</v>
      </c>
      <c r="V46" s="59">
        <v>8</v>
      </c>
      <c r="W46" s="59">
        <v>11</v>
      </c>
      <c r="X46" s="59">
        <v>0</v>
      </c>
      <c r="Y46" s="59"/>
      <c r="Z46" s="59"/>
      <c r="AA46" s="67">
        <f t="shared" si="3"/>
        <v>54</v>
      </c>
      <c r="AB46" s="64">
        <f t="shared" si="4"/>
        <v>0</v>
      </c>
      <c r="AC46" s="64">
        <f t="shared" si="5"/>
        <v>0</v>
      </c>
      <c r="AD46" s="64">
        <f t="shared" si="6"/>
        <v>9</v>
      </c>
      <c r="AE46" s="64">
        <f t="shared" si="7"/>
        <v>21</v>
      </c>
      <c r="AF46" s="64">
        <f t="shared" si="8"/>
        <v>25</v>
      </c>
      <c r="AG46" s="64">
        <f t="shared" si="16"/>
        <v>0</v>
      </c>
      <c r="AH46" s="89">
        <f t="shared" si="9"/>
        <v>54</v>
      </c>
      <c r="AI46" s="90"/>
      <c r="AJ46" s="90"/>
      <c r="AK46" s="90">
        <f t="shared" si="10"/>
        <v>45</v>
      </c>
      <c r="AL46" s="90">
        <f t="shared" si="11"/>
        <v>52.5</v>
      </c>
      <c r="AM46" s="90">
        <f t="shared" ref="AM46:AN46" si="43">AF46/(SUMIF($E$14:$N$14,"CO5",$E$13:$N$13)+SUMPRODUCT(($O$14:$Z$14="CO5")*($O46:$Z46&gt;0)*($O$13:$Z$13)))*100</f>
        <v>62.5</v>
      </c>
      <c r="AN46" s="90">
        <f t="shared" si="43"/>
        <v>0</v>
      </c>
    </row>
    <row r="47" spans="1:40" ht="30" customHeight="1" x14ac:dyDescent="0.2">
      <c r="A47" s="59">
        <v>31</v>
      </c>
      <c r="B47" s="60">
        <f>'STUDENT NAMELIST'!B35</f>
        <v>211423243078</v>
      </c>
      <c r="C47" s="60" t="str">
        <f>'STUDENT NAMELIST'!C35</f>
        <v>2023PEC AI 131</v>
      </c>
      <c r="D47" s="61" t="str">
        <f>'STUDENT NAMELIST'!D35</f>
        <v>DARSHANA K P</v>
      </c>
      <c r="E47" s="68">
        <v>0</v>
      </c>
      <c r="F47" s="68">
        <v>0</v>
      </c>
      <c r="G47" s="68">
        <v>0</v>
      </c>
      <c r="H47" s="68">
        <v>0</v>
      </c>
      <c r="I47" s="68">
        <v>0</v>
      </c>
      <c r="J47" s="68">
        <v>2</v>
      </c>
      <c r="K47" s="68">
        <v>2</v>
      </c>
      <c r="L47" s="68">
        <v>2</v>
      </c>
      <c r="M47" s="68">
        <v>2</v>
      </c>
      <c r="N47" s="68">
        <v>1</v>
      </c>
      <c r="O47" s="69">
        <v>10</v>
      </c>
      <c r="P47" s="59">
        <v>0</v>
      </c>
      <c r="Q47" s="59">
        <v>0</v>
      </c>
      <c r="R47" s="59">
        <v>10</v>
      </c>
      <c r="S47" s="59">
        <v>9</v>
      </c>
      <c r="T47" s="59">
        <v>0</v>
      </c>
      <c r="U47" s="59">
        <v>10</v>
      </c>
      <c r="V47" s="59">
        <v>0</v>
      </c>
      <c r="W47" s="59">
        <v>0</v>
      </c>
      <c r="X47" s="59">
        <v>8</v>
      </c>
      <c r="Y47" s="59"/>
      <c r="Z47" s="59"/>
      <c r="AA47" s="67">
        <f t="shared" si="3"/>
        <v>56</v>
      </c>
      <c r="AB47" s="64">
        <f t="shared" si="4"/>
        <v>0</v>
      </c>
      <c r="AC47" s="64">
        <f t="shared" si="5"/>
        <v>0</v>
      </c>
      <c r="AD47" s="64">
        <f t="shared" si="6"/>
        <v>10</v>
      </c>
      <c r="AE47" s="64">
        <f t="shared" si="7"/>
        <v>24</v>
      </c>
      <c r="AF47" s="64">
        <f t="shared" si="8"/>
        <v>24</v>
      </c>
      <c r="AG47" s="64">
        <f t="shared" si="16"/>
        <v>0</v>
      </c>
      <c r="AH47" s="89">
        <f t="shared" si="9"/>
        <v>56</v>
      </c>
      <c r="AI47" s="90"/>
      <c r="AJ47" s="90"/>
      <c r="AK47" s="90">
        <f t="shared" si="10"/>
        <v>50</v>
      </c>
      <c r="AL47" s="90">
        <f t="shared" si="11"/>
        <v>60</v>
      </c>
      <c r="AM47" s="90">
        <f t="shared" ref="AM47:AN47" si="44">AF47/(SUMIF($E$14:$N$14,"CO5",$E$13:$N$13)+SUMPRODUCT(($O$14:$Z$14="CO5")*($O47:$Z47&gt;0)*($O$13:$Z$13)))*100</f>
        <v>60</v>
      </c>
      <c r="AN47" s="90">
        <f t="shared" si="44"/>
        <v>0</v>
      </c>
    </row>
    <row r="48" spans="1:40" ht="30" customHeight="1" x14ac:dyDescent="0.2">
      <c r="A48" s="59">
        <v>32</v>
      </c>
      <c r="B48" s="60">
        <f>'STUDENT NAMELIST'!B36</f>
        <v>211423243079</v>
      </c>
      <c r="C48" s="60" t="str">
        <f>'STUDENT NAMELIST'!C36</f>
        <v>2023PEC AI 132</v>
      </c>
      <c r="D48" s="61" t="str">
        <f>'STUDENT NAMELIST'!D36</f>
        <v>DARSHINI SIVA SRI M S</v>
      </c>
      <c r="E48" s="68">
        <v>1</v>
      </c>
      <c r="F48" s="68">
        <v>1</v>
      </c>
      <c r="G48" s="68">
        <v>1</v>
      </c>
      <c r="H48" s="68">
        <v>2</v>
      </c>
      <c r="I48" s="68">
        <v>2</v>
      </c>
      <c r="J48" s="68">
        <v>0</v>
      </c>
      <c r="K48" s="68">
        <v>1</v>
      </c>
      <c r="L48" s="68">
        <v>0</v>
      </c>
      <c r="M48" s="68">
        <v>2</v>
      </c>
      <c r="N48" s="68">
        <v>1</v>
      </c>
      <c r="O48" s="69">
        <v>0</v>
      </c>
      <c r="P48" s="59">
        <v>8</v>
      </c>
      <c r="Q48" s="59">
        <v>8</v>
      </c>
      <c r="R48" s="59">
        <v>0</v>
      </c>
      <c r="S48" s="59">
        <v>0</v>
      </c>
      <c r="T48" s="59">
        <v>8</v>
      </c>
      <c r="U48" s="59">
        <v>0</v>
      </c>
      <c r="V48" s="59">
        <v>8</v>
      </c>
      <c r="W48" s="59">
        <v>13</v>
      </c>
      <c r="X48" s="59">
        <v>0</v>
      </c>
      <c r="Y48" s="59"/>
      <c r="Z48" s="59"/>
      <c r="AA48" s="67">
        <f t="shared" si="3"/>
        <v>56</v>
      </c>
      <c r="AB48" s="64">
        <f t="shared" si="4"/>
        <v>0</v>
      </c>
      <c r="AC48" s="64">
        <f t="shared" si="5"/>
        <v>0</v>
      </c>
      <c r="AD48" s="64">
        <f t="shared" si="6"/>
        <v>10</v>
      </c>
      <c r="AE48" s="64">
        <f t="shared" si="7"/>
        <v>21</v>
      </c>
      <c r="AF48" s="64">
        <f t="shared" si="8"/>
        <v>27</v>
      </c>
      <c r="AG48" s="64">
        <f t="shared" si="16"/>
        <v>0</v>
      </c>
      <c r="AH48" s="89">
        <f t="shared" si="9"/>
        <v>56</v>
      </c>
      <c r="AI48" s="90"/>
      <c r="AJ48" s="90"/>
      <c r="AK48" s="90">
        <f t="shared" si="10"/>
        <v>50</v>
      </c>
      <c r="AL48" s="90">
        <f t="shared" si="11"/>
        <v>52.5</v>
      </c>
      <c r="AM48" s="90">
        <f t="shared" ref="AM48:AN48" si="45">AF48/(SUMIF($E$14:$N$14,"CO5",$E$13:$N$13)+SUMPRODUCT(($O$14:$Z$14="CO5")*($O48:$Z48&gt;0)*($O$13:$Z$13)))*100</f>
        <v>67.5</v>
      </c>
      <c r="AN48" s="90">
        <f t="shared" si="45"/>
        <v>0</v>
      </c>
    </row>
    <row r="49" spans="1:40" ht="30" customHeight="1" x14ac:dyDescent="0.2">
      <c r="A49" s="59">
        <v>33</v>
      </c>
      <c r="B49" s="60">
        <f>'STUDENT NAMELIST'!B37</f>
        <v>211423243080</v>
      </c>
      <c r="C49" s="60" t="str">
        <f>'STUDENT NAMELIST'!C37</f>
        <v>2023PEC AI 133</v>
      </c>
      <c r="D49" s="61" t="str">
        <f>'STUDENT NAMELIST'!D37</f>
        <v>DEEKSHITHA SELVAM</v>
      </c>
      <c r="E49" s="68">
        <v>0</v>
      </c>
      <c r="F49" s="68">
        <v>0</v>
      </c>
      <c r="G49" s="68">
        <v>0</v>
      </c>
      <c r="H49" s="68">
        <v>0</v>
      </c>
      <c r="I49" s="68">
        <v>1</v>
      </c>
      <c r="J49" s="68">
        <v>2</v>
      </c>
      <c r="K49" s="68">
        <v>2</v>
      </c>
      <c r="L49" s="68">
        <v>2</v>
      </c>
      <c r="M49" s="68">
        <v>2</v>
      </c>
      <c r="N49" s="68">
        <v>1</v>
      </c>
      <c r="O49" s="69">
        <v>16</v>
      </c>
      <c r="P49" s="59">
        <v>0</v>
      </c>
      <c r="Q49" s="59">
        <v>0</v>
      </c>
      <c r="R49" s="59">
        <v>16</v>
      </c>
      <c r="S49" s="59">
        <v>16</v>
      </c>
      <c r="T49" s="59">
        <v>0</v>
      </c>
      <c r="U49" s="59">
        <v>16</v>
      </c>
      <c r="V49" s="59">
        <v>0</v>
      </c>
      <c r="W49" s="59">
        <v>16</v>
      </c>
      <c r="X49" s="59">
        <v>0</v>
      </c>
      <c r="Y49" s="59"/>
      <c r="Z49" s="59"/>
      <c r="AA49" s="67">
        <f t="shared" si="3"/>
        <v>90</v>
      </c>
      <c r="AB49" s="64">
        <f t="shared" si="4"/>
        <v>0</v>
      </c>
      <c r="AC49" s="64">
        <f t="shared" si="5"/>
        <v>0</v>
      </c>
      <c r="AD49" s="64">
        <f t="shared" si="6"/>
        <v>16</v>
      </c>
      <c r="AE49" s="64">
        <f t="shared" si="7"/>
        <v>37</v>
      </c>
      <c r="AF49" s="64">
        <f t="shared" si="8"/>
        <v>38</v>
      </c>
      <c r="AG49" s="64">
        <f t="shared" si="16"/>
        <v>0</v>
      </c>
      <c r="AH49" s="89">
        <f t="shared" si="9"/>
        <v>90</v>
      </c>
      <c r="AI49" s="90"/>
      <c r="AJ49" s="90"/>
      <c r="AK49" s="90">
        <f t="shared" si="10"/>
        <v>80</v>
      </c>
      <c r="AL49" s="90">
        <f t="shared" si="11"/>
        <v>92.5</v>
      </c>
      <c r="AM49" s="90">
        <f t="shared" ref="AM49:AN49" si="46">AF49/(SUMIF($E$14:$N$14,"CO5",$E$13:$N$13)+SUMPRODUCT(($O$14:$Z$14="CO5")*($O49:$Z49&gt;0)*($O$13:$Z$13)))*100</f>
        <v>95</v>
      </c>
      <c r="AN49" s="90">
        <f t="shared" si="46"/>
        <v>0</v>
      </c>
    </row>
    <row r="50" spans="1:40" ht="30" customHeight="1" x14ac:dyDescent="0.2">
      <c r="A50" s="59">
        <v>34</v>
      </c>
      <c r="B50" s="60">
        <f>'STUDENT NAMELIST'!B38</f>
        <v>211423243083</v>
      </c>
      <c r="C50" s="60" t="str">
        <f>'STUDENT NAMELIST'!C38</f>
        <v>2023PEC AI 134</v>
      </c>
      <c r="D50" s="61" t="str">
        <f>'STUDENT NAMELIST'!D38</f>
        <v>DEEPAMANASHA M</v>
      </c>
      <c r="E50" s="68">
        <v>2</v>
      </c>
      <c r="F50" s="68">
        <v>1</v>
      </c>
      <c r="G50" s="68">
        <v>2</v>
      </c>
      <c r="H50" s="68">
        <v>2</v>
      </c>
      <c r="I50" s="68">
        <v>1</v>
      </c>
      <c r="J50" s="68">
        <v>0</v>
      </c>
      <c r="K50" s="68">
        <v>1</v>
      </c>
      <c r="L50" s="68">
        <v>2</v>
      </c>
      <c r="M50" s="68">
        <v>1</v>
      </c>
      <c r="N50" s="68">
        <v>0</v>
      </c>
      <c r="O50" s="69">
        <v>0</v>
      </c>
      <c r="P50" s="59">
        <v>8</v>
      </c>
      <c r="Q50" s="59">
        <v>8</v>
      </c>
      <c r="R50" s="59">
        <v>0</v>
      </c>
      <c r="S50" s="59">
        <v>0</v>
      </c>
      <c r="T50" s="59">
        <v>8</v>
      </c>
      <c r="U50" s="59">
        <v>0</v>
      </c>
      <c r="V50" s="59">
        <v>8</v>
      </c>
      <c r="W50" s="59">
        <v>12</v>
      </c>
      <c r="X50" s="59">
        <v>0</v>
      </c>
      <c r="Y50" s="59"/>
      <c r="Z50" s="59"/>
      <c r="AA50" s="67">
        <f t="shared" si="3"/>
        <v>56</v>
      </c>
      <c r="AB50" s="64">
        <f t="shared" si="4"/>
        <v>0</v>
      </c>
      <c r="AC50" s="64">
        <f t="shared" si="5"/>
        <v>0</v>
      </c>
      <c r="AD50" s="64">
        <f t="shared" si="6"/>
        <v>11</v>
      </c>
      <c r="AE50" s="64">
        <f t="shared" si="7"/>
        <v>21</v>
      </c>
      <c r="AF50" s="64">
        <f t="shared" si="8"/>
        <v>26</v>
      </c>
      <c r="AG50" s="64">
        <f t="shared" si="16"/>
        <v>0</v>
      </c>
      <c r="AH50" s="89">
        <f t="shared" si="9"/>
        <v>56</v>
      </c>
      <c r="AI50" s="90"/>
      <c r="AJ50" s="90"/>
      <c r="AK50" s="90">
        <f t="shared" si="10"/>
        <v>55.000000000000007</v>
      </c>
      <c r="AL50" s="90">
        <f t="shared" si="11"/>
        <v>52.5</v>
      </c>
      <c r="AM50" s="90">
        <f t="shared" ref="AM50:AN50" si="47">AF50/(SUMIF($E$14:$N$14,"CO5",$E$13:$N$13)+SUMPRODUCT(($O$14:$Z$14="CO5")*($O50:$Z50&gt;0)*($O$13:$Z$13)))*100</f>
        <v>65</v>
      </c>
      <c r="AN50" s="90">
        <f t="shared" si="47"/>
        <v>0</v>
      </c>
    </row>
    <row r="51" spans="1:40" ht="30" customHeight="1" x14ac:dyDescent="0.2">
      <c r="A51" s="59">
        <v>35</v>
      </c>
      <c r="B51" s="60">
        <f>'STUDENT NAMELIST'!B39</f>
        <v>211423243085</v>
      </c>
      <c r="C51" s="60" t="str">
        <f>'STUDENT NAMELIST'!C39</f>
        <v>2023PEC AI 135</v>
      </c>
      <c r="D51" s="61" t="str">
        <f>'STUDENT NAMELIST'!D39</f>
        <v>DEEPTHIKA S</v>
      </c>
      <c r="E51" s="68">
        <v>0</v>
      </c>
      <c r="F51" s="68">
        <v>2</v>
      </c>
      <c r="G51" s="68">
        <v>0</v>
      </c>
      <c r="H51" s="68">
        <v>1</v>
      </c>
      <c r="I51" s="68">
        <v>1</v>
      </c>
      <c r="J51" s="68">
        <v>1</v>
      </c>
      <c r="K51" s="68">
        <v>2</v>
      </c>
      <c r="L51" s="68">
        <v>2</v>
      </c>
      <c r="M51" s="68">
        <v>2</v>
      </c>
      <c r="N51" s="68">
        <v>2</v>
      </c>
      <c r="O51" s="69">
        <v>5</v>
      </c>
      <c r="P51" s="59">
        <v>0</v>
      </c>
      <c r="Q51" s="59">
        <v>0</v>
      </c>
      <c r="R51" s="59">
        <v>5</v>
      </c>
      <c r="S51" s="59">
        <v>4</v>
      </c>
      <c r="T51" s="59">
        <v>0</v>
      </c>
      <c r="U51" s="59">
        <v>5</v>
      </c>
      <c r="V51" s="59">
        <v>0</v>
      </c>
      <c r="W51" s="59">
        <v>0</v>
      </c>
      <c r="X51" s="59">
        <v>0</v>
      </c>
      <c r="Y51" s="59"/>
      <c r="Z51" s="59"/>
      <c r="AA51" s="67">
        <f t="shared" si="3"/>
        <v>32</v>
      </c>
      <c r="AB51" s="64">
        <f t="shared" si="4"/>
        <v>0</v>
      </c>
      <c r="AC51" s="64">
        <f t="shared" si="5"/>
        <v>0</v>
      </c>
      <c r="AD51" s="64">
        <f t="shared" si="6"/>
        <v>7</v>
      </c>
      <c r="AE51" s="64">
        <f t="shared" si="7"/>
        <v>14</v>
      </c>
      <c r="AF51" s="64">
        <f t="shared" si="8"/>
        <v>11</v>
      </c>
      <c r="AG51" s="64">
        <f t="shared" si="16"/>
        <v>0</v>
      </c>
      <c r="AH51" s="89">
        <f t="shared" si="9"/>
        <v>32</v>
      </c>
      <c r="AI51" s="90"/>
      <c r="AJ51" s="90"/>
      <c r="AK51" s="90">
        <f t="shared" si="10"/>
        <v>35</v>
      </c>
      <c r="AL51" s="90">
        <f t="shared" si="11"/>
        <v>35</v>
      </c>
      <c r="AM51" s="90">
        <f t="shared" ref="AM51:AN51" si="48">AF51/(SUMIF($E$14:$N$14,"CO5",$E$13:$N$13)+SUMPRODUCT(($O$14:$Z$14="CO5")*($O51:$Z51&gt;0)*($O$13:$Z$13)))*100</f>
        <v>45.833333333333329</v>
      </c>
      <c r="AN51" s="90">
        <f t="shared" si="48"/>
        <v>0</v>
      </c>
    </row>
    <row r="52" spans="1:40" ht="30" customHeight="1" x14ac:dyDescent="0.2">
      <c r="A52" s="59">
        <v>36</v>
      </c>
      <c r="B52" s="60">
        <f>'STUDENT NAMELIST'!B40</f>
        <v>211423243086</v>
      </c>
      <c r="C52" s="60" t="str">
        <f>'STUDENT NAMELIST'!C40</f>
        <v>2023PEC AI 136</v>
      </c>
      <c r="D52" s="61" t="str">
        <f>'STUDENT NAMELIST'!D40</f>
        <v>DENISHA S</v>
      </c>
      <c r="E52" s="68">
        <v>1</v>
      </c>
      <c r="F52" s="68">
        <v>0</v>
      </c>
      <c r="G52" s="68">
        <v>0</v>
      </c>
      <c r="H52" s="68">
        <v>0</v>
      </c>
      <c r="I52" s="68">
        <v>0</v>
      </c>
      <c r="J52" s="68">
        <v>2</v>
      </c>
      <c r="K52" s="68">
        <v>2</v>
      </c>
      <c r="L52" s="68">
        <v>1</v>
      </c>
      <c r="M52" s="68">
        <v>1</v>
      </c>
      <c r="N52" s="68">
        <v>1</v>
      </c>
      <c r="O52" s="69">
        <v>0</v>
      </c>
      <c r="P52" s="59">
        <v>8</v>
      </c>
      <c r="Q52" s="59">
        <v>8</v>
      </c>
      <c r="R52" s="59">
        <v>0</v>
      </c>
      <c r="S52" s="59">
        <v>0</v>
      </c>
      <c r="T52" s="59">
        <v>8</v>
      </c>
      <c r="U52" s="59">
        <v>0</v>
      </c>
      <c r="V52" s="59">
        <v>8</v>
      </c>
      <c r="W52" s="59">
        <v>13</v>
      </c>
      <c r="X52" s="59">
        <v>0</v>
      </c>
      <c r="Y52" s="59"/>
      <c r="Z52" s="59"/>
      <c r="AA52" s="67">
        <f t="shared" si="3"/>
        <v>53</v>
      </c>
      <c r="AB52" s="64">
        <f t="shared" si="4"/>
        <v>0</v>
      </c>
      <c r="AC52" s="64">
        <f t="shared" si="5"/>
        <v>0</v>
      </c>
      <c r="AD52" s="64">
        <f t="shared" si="6"/>
        <v>9</v>
      </c>
      <c r="AE52" s="64">
        <f t="shared" si="7"/>
        <v>21</v>
      </c>
      <c r="AF52" s="64">
        <f t="shared" si="8"/>
        <v>27</v>
      </c>
      <c r="AG52" s="64">
        <f t="shared" si="16"/>
        <v>0</v>
      </c>
      <c r="AH52" s="89">
        <f t="shared" si="9"/>
        <v>53</v>
      </c>
      <c r="AI52" s="90"/>
      <c r="AJ52" s="90"/>
      <c r="AK52" s="90">
        <f t="shared" si="10"/>
        <v>45</v>
      </c>
      <c r="AL52" s="90">
        <f t="shared" si="11"/>
        <v>52.5</v>
      </c>
      <c r="AM52" s="90">
        <f t="shared" ref="AM52:AN52" si="49">AF52/(SUMIF($E$14:$N$14,"CO5",$E$13:$N$13)+SUMPRODUCT(($O$14:$Z$14="CO5")*($O52:$Z52&gt;0)*($O$13:$Z$13)))*100</f>
        <v>67.5</v>
      </c>
      <c r="AN52" s="90">
        <f t="shared" si="49"/>
        <v>0</v>
      </c>
    </row>
    <row r="53" spans="1:40" ht="30" customHeight="1" x14ac:dyDescent="0.2">
      <c r="A53" s="59">
        <v>38</v>
      </c>
      <c r="B53" s="60">
        <f>'STUDENT NAMELIST'!B41</f>
        <v>211423243087</v>
      </c>
      <c r="C53" s="60" t="str">
        <f>'STUDENT NAMELIST'!C41</f>
        <v>2023PEC AI 137</v>
      </c>
      <c r="D53" s="61" t="str">
        <f>'STUDENT NAMELIST'!D41</f>
        <v>DEVADHARSHINI G</v>
      </c>
      <c r="E53" s="68">
        <v>2</v>
      </c>
      <c r="F53" s="68">
        <v>2</v>
      </c>
      <c r="G53" s="68">
        <v>0</v>
      </c>
      <c r="H53" s="68">
        <v>0</v>
      </c>
      <c r="I53" s="68">
        <v>1</v>
      </c>
      <c r="J53" s="68">
        <v>1</v>
      </c>
      <c r="K53" s="68">
        <v>2</v>
      </c>
      <c r="L53" s="68">
        <v>2</v>
      </c>
      <c r="M53" s="68">
        <v>0</v>
      </c>
      <c r="N53" s="68">
        <v>0</v>
      </c>
      <c r="O53" s="69">
        <v>16</v>
      </c>
      <c r="P53" s="59">
        <v>0</v>
      </c>
      <c r="Q53" s="59">
        <v>0</v>
      </c>
      <c r="R53" s="59">
        <v>16</v>
      </c>
      <c r="S53" s="59">
        <v>13</v>
      </c>
      <c r="T53" s="59">
        <v>0</v>
      </c>
      <c r="U53" s="59">
        <v>16</v>
      </c>
      <c r="V53" s="59">
        <v>0</v>
      </c>
      <c r="W53" s="59">
        <v>0</v>
      </c>
      <c r="X53" s="59">
        <v>8</v>
      </c>
      <c r="Y53" s="59"/>
      <c r="Z53" s="59"/>
      <c r="AA53" s="67">
        <f t="shared" si="3"/>
        <v>79</v>
      </c>
      <c r="AB53" s="64">
        <f t="shared" si="4"/>
        <v>0</v>
      </c>
      <c r="AC53" s="64">
        <f t="shared" si="5"/>
        <v>0</v>
      </c>
      <c r="AD53" s="64">
        <f t="shared" si="6"/>
        <v>20</v>
      </c>
      <c r="AE53" s="64">
        <f t="shared" si="7"/>
        <v>34</v>
      </c>
      <c r="AF53" s="64">
        <f t="shared" si="8"/>
        <v>30</v>
      </c>
      <c r="AG53" s="64">
        <f t="shared" si="16"/>
        <v>0</v>
      </c>
      <c r="AH53" s="89">
        <f t="shared" si="9"/>
        <v>79</v>
      </c>
      <c r="AI53" s="90"/>
      <c r="AJ53" s="90"/>
      <c r="AK53" s="90">
        <f t="shared" si="10"/>
        <v>100</v>
      </c>
      <c r="AL53" s="90">
        <f t="shared" si="11"/>
        <v>85</v>
      </c>
      <c r="AM53" s="90">
        <f t="shared" ref="AM53:AN53" si="50">AF53/(SUMIF($E$14:$N$14,"CO5",$E$13:$N$13)+SUMPRODUCT(($O$14:$Z$14="CO5")*($O53:$Z53&gt;0)*($O$13:$Z$13)))*100</f>
        <v>75</v>
      </c>
      <c r="AN53" s="90">
        <f t="shared" si="50"/>
        <v>0</v>
      </c>
    </row>
    <row r="54" spans="1:40" ht="30" customHeight="1" x14ac:dyDescent="0.2">
      <c r="A54" s="59">
        <v>38</v>
      </c>
      <c r="B54" s="60">
        <f>'STUDENT NAMELIST'!B42</f>
        <v>211423243088</v>
      </c>
      <c r="C54" s="60" t="str">
        <f>'STUDENT NAMELIST'!C42</f>
        <v>2023PEC AI 138</v>
      </c>
      <c r="D54" s="61" t="str">
        <f>'STUDENT NAMELIST'!D42</f>
        <v>DEVADHARSHINI M A</v>
      </c>
      <c r="E54" s="68">
        <v>0</v>
      </c>
      <c r="F54" s="68">
        <v>0</v>
      </c>
      <c r="G54" s="68">
        <v>1</v>
      </c>
      <c r="H54" s="68">
        <v>2</v>
      </c>
      <c r="I54" s="68">
        <v>0</v>
      </c>
      <c r="J54" s="68">
        <v>2</v>
      </c>
      <c r="K54" s="68">
        <v>1</v>
      </c>
      <c r="L54" s="68">
        <v>1</v>
      </c>
      <c r="M54" s="68">
        <v>0</v>
      </c>
      <c r="N54" s="68">
        <v>2</v>
      </c>
      <c r="O54" s="69">
        <v>0</v>
      </c>
      <c r="P54" s="59">
        <v>8</v>
      </c>
      <c r="Q54" s="59">
        <v>8</v>
      </c>
      <c r="R54" s="59">
        <v>0</v>
      </c>
      <c r="S54" s="59">
        <v>0</v>
      </c>
      <c r="T54" s="59">
        <v>8</v>
      </c>
      <c r="U54" s="59">
        <v>0</v>
      </c>
      <c r="V54" s="59">
        <v>8</v>
      </c>
      <c r="W54" s="59">
        <v>14</v>
      </c>
      <c r="X54" s="59">
        <v>0</v>
      </c>
      <c r="Y54" s="59"/>
      <c r="Z54" s="59"/>
      <c r="AA54" s="67">
        <f t="shared" si="3"/>
        <v>55</v>
      </c>
      <c r="AB54" s="64">
        <f t="shared" si="4"/>
        <v>0</v>
      </c>
      <c r="AC54" s="64">
        <f t="shared" si="5"/>
        <v>0</v>
      </c>
      <c r="AD54" s="64">
        <f t="shared" si="6"/>
        <v>8</v>
      </c>
      <c r="AE54" s="64">
        <f t="shared" si="7"/>
        <v>21</v>
      </c>
      <c r="AF54" s="64">
        <f t="shared" si="8"/>
        <v>28</v>
      </c>
      <c r="AG54" s="64">
        <f t="shared" si="16"/>
        <v>0</v>
      </c>
      <c r="AH54" s="89">
        <f t="shared" si="9"/>
        <v>55</v>
      </c>
      <c r="AI54" s="90"/>
      <c r="AJ54" s="90"/>
      <c r="AK54" s="90">
        <f t="shared" si="10"/>
        <v>40</v>
      </c>
      <c r="AL54" s="90">
        <f t="shared" si="11"/>
        <v>52.5</v>
      </c>
      <c r="AM54" s="90">
        <f t="shared" ref="AM54:AN54" si="51">AF54/(SUMIF($E$14:$N$14,"CO5",$E$13:$N$13)+SUMPRODUCT(($O$14:$Z$14="CO5")*($O54:$Z54&gt;0)*($O$13:$Z$13)))*100</f>
        <v>70</v>
      </c>
      <c r="AN54" s="90">
        <f t="shared" si="51"/>
        <v>0</v>
      </c>
    </row>
    <row r="55" spans="1:40" ht="30" customHeight="1" x14ac:dyDescent="0.2">
      <c r="A55" s="59">
        <v>39</v>
      </c>
      <c r="B55" s="60">
        <f>'STUDENT NAMELIST'!B43</f>
        <v>211423243089</v>
      </c>
      <c r="C55" s="60" t="str">
        <f>'STUDENT NAMELIST'!C43</f>
        <v>2023PEC AI 139</v>
      </c>
      <c r="D55" s="61" t="str">
        <f>'STUDENT NAMELIST'!D43</f>
        <v>DEVIPRIYA M S</v>
      </c>
      <c r="E55" s="68">
        <v>0</v>
      </c>
      <c r="F55" s="68">
        <v>1</v>
      </c>
      <c r="G55" s="68">
        <v>0</v>
      </c>
      <c r="H55" s="68">
        <v>1</v>
      </c>
      <c r="I55" s="68">
        <v>1</v>
      </c>
      <c r="J55" s="68">
        <v>1</v>
      </c>
      <c r="K55" s="68">
        <v>0</v>
      </c>
      <c r="L55" s="68">
        <v>2</v>
      </c>
      <c r="M55" s="68">
        <v>1</v>
      </c>
      <c r="N55" s="68">
        <v>2</v>
      </c>
      <c r="O55" s="69">
        <v>8</v>
      </c>
      <c r="P55" s="59">
        <v>0</v>
      </c>
      <c r="Q55" s="59">
        <v>0</v>
      </c>
      <c r="R55" s="59">
        <v>8</v>
      </c>
      <c r="S55" s="59">
        <v>6</v>
      </c>
      <c r="T55" s="59">
        <v>0</v>
      </c>
      <c r="U55" s="59">
        <v>8</v>
      </c>
      <c r="V55" s="59">
        <v>0</v>
      </c>
      <c r="W55" s="59">
        <v>0</v>
      </c>
      <c r="X55" s="59">
        <v>15</v>
      </c>
      <c r="Y55" s="59"/>
      <c r="Z55" s="59"/>
      <c r="AA55" s="67">
        <f t="shared" si="3"/>
        <v>54</v>
      </c>
      <c r="AB55" s="64">
        <f t="shared" si="4"/>
        <v>0</v>
      </c>
      <c r="AC55" s="64">
        <f t="shared" si="5"/>
        <v>0</v>
      </c>
      <c r="AD55" s="64">
        <f t="shared" si="6"/>
        <v>9</v>
      </c>
      <c r="AE55" s="64">
        <f t="shared" si="7"/>
        <v>19</v>
      </c>
      <c r="AF55" s="64">
        <f t="shared" si="8"/>
        <v>29</v>
      </c>
      <c r="AG55" s="64">
        <f t="shared" si="16"/>
        <v>0</v>
      </c>
      <c r="AH55" s="89">
        <f t="shared" si="9"/>
        <v>54</v>
      </c>
      <c r="AI55" s="90"/>
      <c r="AJ55" s="90"/>
      <c r="AK55" s="90">
        <f t="shared" si="10"/>
        <v>45</v>
      </c>
      <c r="AL55" s="90">
        <f t="shared" si="11"/>
        <v>47.5</v>
      </c>
      <c r="AM55" s="90">
        <f t="shared" ref="AM55:AN55" si="52">AF55/(SUMIF($E$14:$N$14,"CO5",$E$13:$N$13)+SUMPRODUCT(($O$14:$Z$14="CO5")*($O55:$Z55&gt;0)*($O$13:$Z$13)))*100</f>
        <v>72.5</v>
      </c>
      <c r="AN55" s="90">
        <f t="shared" si="52"/>
        <v>0</v>
      </c>
    </row>
    <row r="56" spans="1:40" ht="30" customHeight="1" x14ac:dyDescent="0.2">
      <c r="A56" s="59">
        <v>40</v>
      </c>
      <c r="B56" s="60">
        <f>'STUDENT NAMELIST'!B44</f>
        <v>211423243090</v>
      </c>
      <c r="C56" s="60" t="str">
        <f>'STUDENT NAMELIST'!C44</f>
        <v>2023PEC AI 140</v>
      </c>
      <c r="D56" s="61" t="str">
        <f>'STUDENT NAMELIST'!D44</f>
        <v>DEVSRI R</v>
      </c>
      <c r="E56" s="68">
        <v>1</v>
      </c>
      <c r="F56" s="68">
        <v>1</v>
      </c>
      <c r="G56" s="68">
        <v>2</v>
      </c>
      <c r="H56" s="68">
        <v>1</v>
      </c>
      <c r="I56" s="68">
        <v>0</v>
      </c>
      <c r="J56" s="68">
        <v>0</v>
      </c>
      <c r="K56" s="68">
        <v>2</v>
      </c>
      <c r="L56" s="68">
        <v>1</v>
      </c>
      <c r="M56" s="68">
        <v>0</v>
      </c>
      <c r="N56" s="68">
        <v>1</v>
      </c>
      <c r="O56" s="69">
        <v>0</v>
      </c>
      <c r="P56" s="59">
        <v>6</v>
      </c>
      <c r="Q56" s="59">
        <v>6</v>
      </c>
      <c r="R56" s="59">
        <v>0</v>
      </c>
      <c r="S56" s="59">
        <v>0</v>
      </c>
      <c r="T56" s="59">
        <v>11</v>
      </c>
      <c r="U56" s="59">
        <v>0</v>
      </c>
      <c r="V56" s="59">
        <v>6</v>
      </c>
      <c r="W56" s="59">
        <v>2</v>
      </c>
      <c r="X56" s="59">
        <v>0</v>
      </c>
      <c r="Y56" s="59"/>
      <c r="Z56" s="59"/>
      <c r="AA56" s="67">
        <f t="shared" si="3"/>
        <v>40</v>
      </c>
      <c r="AB56" s="64">
        <f t="shared" si="4"/>
        <v>0</v>
      </c>
      <c r="AC56" s="64">
        <f t="shared" si="5"/>
        <v>0</v>
      </c>
      <c r="AD56" s="64">
        <f t="shared" si="6"/>
        <v>8</v>
      </c>
      <c r="AE56" s="64">
        <f t="shared" si="7"/>
        <v>22</v>
      </c>
      <c r="AF56" s="64">
        <f t="shared" si="8"/>
        <v>14</v>
      </c>
      <c r="AG56" s="64">
        <f t="shared" si="16"/>
        <v>0</v>
      </c>
      <c r="AH56" s="89">
        <f t="shared" si="9"/>
        <v>40</v>
      </c>
      <c r="AI56" s="90"/>
      <c r="AJ56" s="90"/>
      <c r="AK56" s="90">
        <f t="shared" si="10"/>
        <v>40</v>
      </c>
      <c r="AL56" s="90">
        <f t="shared" si="11"/>
        <v>55.000000000000007</v>
      </c>
      <c r="AM56" s="90">
        <f t="shared" ref="AM56:AN56" si="53">AF56/(SUMIF($E$14:$N$14,"CO5",$E$13:$N$13)+SUMPRODUCT(($O$14:$Z$14="CO5")*($O56:$Z56&gt;0)*($O$13:$Z$13)))*100</f>
        <v>35</v>
      </c>
      <c r="AN56" s="90">
        <f t="shared" si="53"/>
        <v>0</v>
      </c>
    </row>
    <row r="57" spans="1:40" ht="30" customHeight="1" x14ac:dyDescent="0.2">
      <c r="A57" s="59">
        <v>41</v>
      </c>
      <c r="B57" s="60">
        <f>'STUDENT NAMELIST'!B45</f>
        <v>211423243091</v>
      </c>
      <c r="C57" s="60" t="str">
        <f>'STUDENT NAMELIST'!C45</f>
        <v>2023PEC AI 141</v>
      </c>
      <c r="D57" s="61" t="str">
        <f>'STUDENT NAMELIST'!D45</f>
        <v>DHANALAKSHMI P</v>
      </c>
      <c r="E57" s="68">
        <v>1</v>
      </c>
      <c r="F57" s="68">
        <v>2</v>
      </c>
      <c r="G57" s="68">
        <v>0</v>
      </c>
      <c r="H57" s="68">
        <v>1</v>
      </c>
      <c r="I57" s="68">
        <v>0</v>
      </c>
      <c r="J57" s="68">
        <v>1</v>
      </c>
      <c r="K57" s="68">
        <v>0</v>
      </c>
      <c r="L57" s="68">
        <v>2</v>
      </c>
      <c r="M57" s="68">
        <v>1</v>
      </c>
      <c r="N57" s="68">
        <v>1</v>
      </c>
      <c r="O57" s="69">
        <v>0</v>
      </c>
      <c r="P57" s="59">
        <v>16</v>
      </c>
      <c r="Q57" s="59">
        <v>0</v>
      </c>
      <c r="R57" s="59">
        <v>16</v>
      </c>
      <c r="S57" s="59">
        <v>16</v>
      </c>
      <c r="T57" s="59">
        <v>0</v>
      </c>
      <c r="U57" s="59">
        <v>16</v>
      </c>
      <c r="V57" s="59">
        <v>0</v>
      </c>
      <c r="W57" s="59">
        <v>0</v>
      </c>
      <c r="X57" s="59">
        <v>16</v>
      </c>
      <c r="Y57" s="59"/>
      <c r="Z57" s="59"/>
      <c r="AA57" s="67">
        <f t="shared" si="3"/>
        <v>89</v>
      </c>
      <c r="AB57" s="64">
        <f t="shared" si="4"/>
        <v>0</v>
      </c>
      <c r="AC57" s="64">
        <f t="shared" si="5"/>
        <v>0</v>
      </c>
      <c r="AD57" s="64">
        <f t="shared" si="6"/>
        <v>19</v>
      </c>
      <c r="AE57" s="64">
        <f t="shared" si="7"/>
        <v>37</v>
      </c>
      <c r="AF57" s="64">
        <f t="shared" si="8"/>
        <v>38</v>
      </c>
      <c r="AG57" s="64">
        <f t="shared" si="16"/>
        <v>0</v>
      </c>
      <c r="AH57" s="89">
        <f t="shared" si="9"/>
        <v>89</v>
      </c>
      <c r="AI57" s="90"/>
      <c r="AJ57" s="90"/>
      <c r="AK57" s="90">
        <f t="shared" si="10"/>
        <v>95</v>
      </c>
      <c r="AL57" s="90">
        <f t="shared" si="11"/>
        <v>92.5</v>
      </c>
      <c r="AM57" s="90">
        <f t="shared" ref="AM57:AN57" si="54">AF57/(SUMIF($E$14:$N$14,"CO5",$E$13:$N$13)+SUMPRODUCT(($O$14:$Z$14="CO5")*($O57:$Z57&gt;0)*($O$13:$Z$13)))*100</f>
        <v>95</v>
      </c>
      <c r="AN57" s="90">
        <f t="shared" si="54"/>
        <v>0</v>
      </c>
    </row>
    <row r="58" spans="1:40" ht="30" customHeight="1" x14ac:dyDescent="0.2">
      <c r="A58" s="59">
        <v>42</v>
      </c>
      <c r="B58" s="60">
        <f>'STUDENT NAMELIST'!B46</f>
        <v>211423243093</v>
      </c>
      <c r="C58" s="60" t="str">
        <f>'STUDENT NAMELIST'!C46</f>
        <v>2023PEC AI 142</v>
      </c>
      <c r="D58" s="61" t="str">
        <f>'STUDENT NAMELIST'!D46</f>
        <v>DHANU SREE V</v>
      </c>
      <c r="E58" s="68">
        <v>1</v>
      </c>
      <c r="F58" s="68">
        <v>0</v>
      </c>
      <c r="G58" s="68">
        <v>1</v>
      </c>
      <c r="H58" s="68">
        <v>1</v>
      </c>
      <c r="I58" s="68">
        <v>0</v>
      </c>
      <c r="J58" s="68">
        <v>1</v>
      </c>
      <c r="K58" s="68">
        <v>1</v>
      </c>
      <c r="L58" s="68">
        <v>1</v>
      </c>
      <c r="M58" s="68">
        <v>1</v>
      </c>
      <c r="N58" s="68">
        <v>0</v>
      </c>
      <c r="O58" s="69">
        <v>16</v>
      </c>
      <c r="P58" s="59">
        <v>0</v>
      </c>
      <c r="Q58" s="59">
        <v>0</v>
      </c>
      <c r="R58" s="59">
        <v>16</v>
      </c>
      <c r="S58" s="59">
        <v>16</v>
      </c>
      <c r="T58" s="59">
        <v>0</v>
      </c>
      <c r="U58" s="59">
        <v>16</v>
      </c>
      <c r="V58" s="59">
        <v>0</v>
      </c>
      <c r="W58" s="59">
        <v>0</v>
      </c>
      <c r="X58" s="59">
        <v>16</v>
      </c>
      <c r="Y58" s="59"/>
      <c r="Z58" s="59"/>
      <c r="AA58" s="67">
        <f t="shared" si="3"/>
        <v>87</v>
      </c>
      <c r="AB58" s="64">
        <f t="shared" si="4"/>
        <v>0</v>
      </c>
      <c r="AC58" s="64">
        <f t="shared" si="5"/>
        <v>0</v>
      </c>
      <c r="AD58" s="64">
        <f t="shared" si="6"/>
        <v>17</v>
      </c>
      <c r="AE58" s="64">
        <f t="shared" si="7"/>
        <v>37</v>
      </c>
      <c r="AF58" s="64">
        <f t="shared" si="8"/>
        <v>38</v>
      </c>
      <c r="AG58" s="64">
        <f t="shared" si="16"/>
        <v>0</v>
      </c>
      <c r="AH58" s="89">
        <f t="shared" si="9"/>
        <v>87</v>
      </c>
      <c r="AI58" s="90"/>
      <c r="AJ58" s="90"/>
      <c r="AK58" s="90">
        <f t="shared" si="10"/>
        <v>85</v>
      </c>
      <c r="AL58" s="90">
        <f t="shared" si="11"/>
        <v>92.5</v>
      </c>
      <c r="AM58" s="90">
        <f t="shared" ref="AM58:AN58" si="55">AF58/(SUMIF($E$14:$N$14,"CO5",$E$13:$N$13)+SUMPRODUCT(($O$14:$Z$14="CO5")*($O58:$Z58&gt;0)*($O$13:$Z$13)))*100</f>
        <v>95</v>
      </c>
      <c r="AN58" s="90">
        <f t="shared" si="55"/>
        <v>0</v>
      </c>
    </row>
    <row r="59" spans="1:40" ht="30" customHeight="1" x14ac:dyDescent="0.2">
      <c r="A59" s="59">
        <v>43</v>
      </c>
      <c r="B59" s="60">
        <f>'STUDENT NAMELIST'!B47</f>
        <v>211423243097</v>
      </c>
      <c r="C59" s="60" t="str">
        <f>'STUDENT NAMELIST'!C47</f>
        <v>2023PEC AI 143</v>
      </c>
      <c r="D59" s="61" t="str">
        <f>'STUDENT NAMELIST'!D47</f>
        <v>DHARANI S H</v>
      </c>
      <c r="E59" s="68">
        <v>0</v>
      </c>
      <c r="F59" s="68">
        <v>2</v>
      </c>
      <c r="G59" s="68">
        <v>1</v>
      </c>
      <c r="H59" s="68">
        <v>1</v>
      </c>
      <c r="I59" s="68">
        <v>2</v>
      </c>
      <c r="J59" s="68">
        <v>1</v>
      </c>
      <c r="K59" s="68">
        <v>2</v>
      </c>
      <c r="L59" s="68">
        <v>0</v>
      </c>
      <c r="M59" s="68">
        <v>0</v>
      </c>
      <c r="N59" s="68">
        <v>1</v>
      </c>
      <c r="O59" s="69">
        <v>16</v>
      </c>
      <c r="P59" s="59">
        <v>0</v>
      </c>
      <c r="Q59" s="59">
        <v>0</v>
      </c>
      <c r="R59" s="59">
        <v>14</v>
      </c>
      <c r="S59" s="59">
        <v>15</v>
      </c>
      <c r="T59" s="59">
        <v>0</v>
      </c>
      <c r="U59" s="59">
        <v>6</v>
      </c>
      <c r="V59" s="59">
        <v>0</v>
      </c>
      <c r="W59" s="59">
        <v>0</v>
      </c>
      <c r="X59" s="59">
        <v>3</v>
      </c>
      <c r="Y59" s="59"/>
      <c r="Z59" s="59"/>
      <c r="AA59" s="67">
        <f t="shared" si="3"/>
        <v>64</v>
      </c>
      <c r="AB59" s="64">
        <f t="shared" si="4"/>
        <v>0</v>
      </c>
      <c r="AC59" s="64">
        <f t="shared" si="5"/>
        <v>0</v>
      </c>
      <c r="AD59" s="64">
        <f t="shared" si="6"/>
        <v>18</v>
      </c>
      <c r="AE59" s="64">
        <f t="shared" si="7"/>
        <v>34</v>
      </c>
      <c r="AF59" s="64">
        <f t="shared" si="8"/>
        <v>15</v>
      </c>
      <c r="AG59" s="64">
        <f t="shared" si="16"/>
        <v>0</v>
      </c>
      <c r="AH59" s="89">
        <f t="shared" si="9"/>
        <v>64</v>
      </c>
      <c r="AI59" s="90"/>
      <c r="AJ59" s="90"/>
      <c r="AK59" s="90">
        <f t="shared" si="10"/>
        <v>90</v>
      </c>
      <c r="AL59" s="90">
        <f t="shared" si="11"/>
        <v>85</v>
      </c>
      <c r="AM59" s="90">
        <f t="shared" ref="AM59:AN59" si="56">AF59/(SUMIF($E$14:$N$14,"CO5",$E$13:$N$13)+SUMPRODUCT(($O$14:$Z$14="CO5")*($O59:$Z59&gt;0)*($O$13:$Z$13)))*100</f>
        <v>37.5</v>
      </c>
      <c r="AN59" s="90">
        <f t="shared" si="56"/>
        <v>0</v>
      </c>
    </row>
    <row r="60" spans="1:40" ht="30" customHeight="1" x14ac:dyDescent="0.2">
      <c r="A60" s="59">
        <v>44</v>
      </c>
      <c r="B60" s="60">
        <f>'STUDENT NAMELIST'!B48</f>
        <v>211423243100</v>
      </c>
      <c r="C60" s="60" t="str">
        <f>'STUDENT NAMELIST'!C48</f>
        <v>2023PEC AI 144</v>
      </c>
      <c r="D60" s="61" t="str">
        <f>'STUDENT NAMELIST'!D48</f>
        <v>DHARSHINI K</v>
      </c>
      <c r="E60" s="68">
        <v>1</v>
      </c>
      <c r="F60" s="68">
        <v>2</v>
      </c>
      <c r="G60" s="68">
        <v>2</v>
      </c>
      <c r="H60" s="68">
        <v>2</v>
      </c>
      <c r="I60" s="68">
        <v>0</v>
      </c>
      <c r="J60" s="68">
        <v>1</v>
      </c>
      <c r="K60" s="68">
        <v>2</v>
      </c>
      <c r="L60" s="68">
        <v>1</v>
      </c>
      <c r="M60" s="68">
        <v>1</v>
      </c>
      <c r="N60" s="68">
        <v>2</v>
      </c>
      <c r="O60" s="69">
        <v>0</v>
      </c>
      <c r="P60" s="59">
        <v>10</v>
      </c>
      <c r="Q60" s="59">
        <v>0</v>
      </c>
      <c r="R60" s="59">
        <v>16</v>
      </c>
      <c r="S60" s="59">
        <v>16</v>
      </c>
      <c r="T60" s="59">
        <v>0</v>
      </c>
      <c r="U60" s="59">
        <v>16</v>
      </c>
      <c r="V60" s="59">
        <v>0</v>
      </c>
      <c r="W60" s="59">
        <v>0</v>
      </c>
      <c r="X60" s="59">
        <v>16</v>
      </c>
      <c r="Y60" s="59"/>
      <c r="Z60" s="59"/>
      <c r="AA60" s="67">
        <f t="shared" si="3"/>
        <v>88</v>
      </c>
      <c r="AB60" s="64">
        <f t="shared" si="4"/>
        <v>0</v>
      </c>
      <c r="AC60" s="64">
        <f t="shared" si="5"/>
        <v>0</v>
      </c>
      <c r="AD60" s="64">
        <f t="shared" si="6"/>
        <v>13</v>
      </c>
      <c r="AE60" s="64">
        <f t="shared" si="7"/>
        <v>37</v>
      </c>
      <c r="AF60" s="64">
        <f t="shared" si="8"/>
        <v>38</v>
      </c>
      <c r="AG60" s="64">
        <f t="shared" si="16"/>
        <v>0</v>
      </c>
      <c r="AH60" s="89">
        <f t="shared" si="9"/>
        <v>88</v>
      </c>
      <c r="AI60" s="90"/>
      <c r="AJ60" s="90"/>
      <c r="AK60" s="90">
        <f t="shared" si="10"/>
        <v>65</v>
      </c>
      <c r="AL60" s="90">
        <f t="shared" si="11"/>
        <v>92.5</v>
      </c>
      <c r="AM60" s="90">
        <f t="shared" ref="AM60:AN60" si="57">AF60/(SUMIF($E$14:$N$14,"CO5",$E$13:$N$13)+SUMPRODUCT(($O$14:$Z$14="CO5")*($O60:$Z60&gt;0)*($O$13:$Z$13)))*100</f>
        <v>95</v>
      </c>
      <c r="AN60" s="90">
        <f t="shared" si="57"/>
        <v>0</v>
      </c>
    </row>
    <row r="61" spans="1:40" ht="30" customHeight="1" x14ac:dyDescent="0.2">
      <c r="A61" s="59">
        <v>45</v>
      </c>
      <c r="B61" s="60">
        <f>'STUDENT NAMELIST'!B49</f>
        <v>211423243101</v>
      </c>
      <c r="C61" s="60" t="str">
        <f>'STUDENT NAMELIST'!C49</f>
        <v>2023PEC AI 145</v>
      </c>
      <c r="D61" s="61" t="str">
        <f>'STUDENT NAMELIST'!D49</f>
        <v>DHARSHINI S</v>
      </c>
      <c r="E61" s="68">
        <v>1</v>
      </c>
      <c r="F61" s="68">
        <v>0</v>
      </c>
      <c r="G61" s="68">
        <v>2</v>
      </c>
      <c r="H61" s="68">
        <v>0</v>
      </c>
      <c r="I61" s="68">
        <v>1</v>
      </c>
      <c r="J61" s="68">
        <v>2</v>
      </c>
      <c r="K61" s="68">
        <v>2</v>
      </c>
      <c r="L61" s="68">
        <v>0</v>
      </c>
      <c r="M61" s="68">
        <v>1</v>
      </c>
      <c r="N61" s="68">
        <v>1</v>
      </c>
      <c r="O61" s="69">
        <v>9</v>
      </c>
      <c r="P61" s="59">
        <v>0</v>
      </c>
      <c r="Q61" s="59">
        <v>0</v>
      </c>
      <c r="R61" s="59">
        <v>9</v>
      </c>
      <c r="S61" s="59">
        <v>8</v>
      </c>
      <c r="T61" s="59">
        <v>0</v>
      </c>
      <c r="U61" s="59">
        <v>9</v>
      </c>
      <c r="V61" s="59">
        <v>0</v>
      </c>
      <c r="W61" s="59">
        <v>0</v>
      </c>
      <c r="X61" s="59">
        <v>3</v>
      </c>
      <c r="Y61" s="59"/>
      <c r="Z61" s="59"/>
      <c r="AA61" s="67">
        <f t="shared" si="3"/>
        <v>48</v>
      </c>
      <c r="AB61" s="64">
        <f t="shared" si="4"/>
        <v>0</v>
      </c>
      <c r="AC61" s="64">
        <f t="shared" si="5"/>
        <v>0</v>
      </c>
      <c r="AD61" s="64">
        <f t="shared" si="6"/>
        <v>10</v>
      </c>
      <c r="AE61" s="64">
        <f t="shared" si="7"/>
        <v>22</v>
      </c>
      <c r="AF61" s="64">
        <f t="shared" si="8"/>
        <v>18</v>
      </c>
      <c r="AG61" s="64">
        <f t="shared" si="16"/>
        <v>0</v>
      </c>
      <c r="AH61" s="89">
        <f t="shared" si="9"/>
        <v>48</v>
      </c>
      <c r="AI61" s="90"/>
      <c r="AJ61" s="90"/>
      <c r="AK61" s="90">
        <f t="shared" si="10"/>
        <v>50</v>
      </c>
      <c r="AL61" s="90">
        <f t="shared" si="11"/>
        <v>55.000000000000007</v>
      </c>
      <c r="AM61" s="90">
        <f t="shared" ref="AM61:AN61" si="58">AF61/(SUMIF($E$14:$N$14,"CO5",$E$13:$N$13)+SUMPRODUCT(($O$14:$Z$14="CO5")*($O61:$Z61&gt;0)*($O$13:$Z$13)))*100</f>
        <v>45</v>
      </c>
      <c r="AN61" s="90">
        <f t="shared" si="58"/>
        <v>0</v>
      </c>
    </row>
    <row r="62" spans="1:40" ht="30" customHeight="1" x14ac:dyDescent="0.2">
      <c r="A62" s="59">
        <v>46</v>
      </c>
      <c r="B62" s="60">
        <f>'STUDENT NAMELIST'!B50</f>
        <v>211423243102</v>
      </c>
      <c r="C62" s="60" t="str">
        <f>'STUDENT NAMELIST'!C50</f>
        <v>2023PEC AI 146</v>
      </c>
      <c r="D62" s="61" t="str">
        <f>'STUDENT NAMELIST'!D50</f>
        <v>DHARSHINI S</v>
      </c>
      <c r="E62" s="68">
        <v>1</v>
      </c>
      <c r="F62" s="68">
        <v>2</v>
      </c>
      <c r="G62" s="68">
        <v>2</v>
      </c>
      <c r="H62" s="68">
        <v>1</v>
      </c>
      <c r="I62" s="68">
        <v>2</v>
      </c>
      <c r="J62" s="68">
        <v>0</v>
      </c>
      <c r="K62" s="68">
        <v>1</v>
      </c>
      <c r="L62" s="68">
        <v>2</v>
      </c>
      <c r="M62" s="68">
        <v>0</v>
      </c>
      <c r="N62" s="68">
        <v>0</v>
      </c>
      <c r="O62" s="69">
        <v>0</v>
      </c>
      <c r="P62" s="59">
        <v>10</v>
      </c>
      <c r="Q62" s="59">
        <v>10</v>
      </c>
      <c r="R62" s="59">
        <v>0</v>
      </c>
      <c r="S62" s="59">
        <v>0</v>
      </c>
      <c r="T62" s="59">
        <v>10</v>
      </c>
      <c r="U62" s="59">
        <v>0</v>
      </c>
      <c r="V62" s="59">
        <v>10</v>
      </c>
      <c r="W62" s="59">
        <v>6</v>
      </c>
      <c r="X62" s="59">
        <v>0</v>
      </c>
      <c r="Y62" s="59"/>
      <c r="Z62" s="59"/>
      <c r="AA62" s="67">
        <f t="shared" si="3"/>
        <v>57</v>
      </c>
      <c r="AB62" s="64">
        <f t="shared" si="4"/>
        <v>0</v>
      </c>
      <c r="AC62" s="64">
        <f t="shared" si="5"/>
        <v>0</v>
      </c>
      <c r="AD62" s="64">
        <f t="shared" si="6"/>
        <v>13</v>
      </c>
      <c r="AE62" s="64">
        <f t="shared" si="7"/>
        <v>25</v>
      </c>
      <c r="AF62" s="64">
        <f t="shared" si="8"/>
        <v>22</v>
      </c>
      <c r="AG62" s="64">
        <f t="shared" si="16"/>
        <v>0</v>
      </c>
      <c r="AH62" s="89">
        <f t="shared" si="9"/>
        <v>57</v>
      </c>
      <c r="AI62" s="90"/>
      <c r="AJ62" s="90"/>
      <c r="AK62" s="90">
        <f t="shared" si="10"/>
        <v>65</v>
      </c>
      <c r="AL62" s="90">
        <f t="shared" si="11"/>
        <v>62.5</v>
      </c>
      <c r="AM62" s="90">
        <f t="shared" ref="AM62:AN62" si="59">AF62/(SUMIF($E$14:$N$14,"CO5",$E$13:$N$13)+SUMPRODUCT(($O$14:$Z$14="CO5")*($O62:$Z62&gt;0)*($O$13:$Z$13)))*100</f>
        <v>55.000000000000007</v>
      </c>
      <c r="AN62" s="90">
        <f t="shared" si="59"/>
        <v>0</v>
      </c>
    </row>
    <row r="63" spans="1:40" ht="30" customHeight="1" x14ac:dyDescent="0.2">
      <c r="A63" s="59">
        <v>48</v>
      </c>
      <c r="B63" s="60">
        <f>'STUDENT NAMELIST'!B51</f>
        <v>211423243111</v>
      </c>
      <c r="C63" s="60" t="str">
        <f>'STUDENT NAMELIST'!C51</f>
        <v>2023PEC AI 147</v>
      </c>
      <c r="D63" s="61" t="str">
        <f>'STUDENT NAMELIST'!D51</f>
        <v>DIVYADHARSHINI A</v>
      </c>
      <c r="E63" s="68">
        <v>2</v>
      </c>
      <c r="F63" s="68">
        <v>2</v>
      </c>
      <c r="G63" s="68">
        <v>1</v>
      </c>
      <c r="H63" s="68">
        <v>0</v>
      </c>
      <c r="I63" s="68">
        <v>0</v>
      </c>
      <c r="J63" s="68">
        <v>0</v>
      </c>
      <c r="K63" s="68">
        <v>2</v>
      </c>
      <c r="L63" s="68">
        <v>2</v>
      </c>
      <c r="M63" s="68">
        <v>1</v>
      </c>
      <c r="N63" s="68">
        <v>2</v>
      </c>
      <c r="O63" s="69">
        <v>16</v>
      </c>
      <c r="P63" s="59">
        <v>0</v>
      </c>
      <c r="Q63" s="59">
        <v>16</v>
      </c>
      <c r="R63" s="59">
        <v>0</v>
      </c>
      <c r="S63" s="59">
        <v>6</v>
      </c>
      <c r="T63" s="59">
        <v>0</v>
      </c>
      <c r="U63" s="59">
        <v>8</v>
      </c>
      <c r="V63" s="59">
        <v>0</v>
      </c>
      <c r="W63" s="59">
        <v>8</v>
      </c>
      <c r="X63" s="59">
        <v>0</v>
      </c>
      <c r="Y63" s="59"/>
      <c r="Z63" s="59"/>
      <c r="AA63" s="67">
        <f t="shared" si="3"/>
        <v>66</v>
      </c>
      <c r="AB63" s="64">
        <f t="shared" si="4"/>
        <v>0</v>
      </c>
      <c r="AC63" s="64">
        <f t="shared" si="5"/>
        <v>0</v>
      </c>
      <c r="AD63" s="64">
        <f t="shared" si="6"/>
        <v>20</v>
      </c>
      <c r="AE63" s="64">
        <f t="shared" si="7"/>
        <v>27</v>
      </c>
      <c r="AF63" s="64">
        <f t="shared" si="8"/>
        <v>22</v>
      </c>
      <c r="AG63" s="64">
        <f t="shared" si="16"/>
        <v>0</v>
      </c>
      <c r="AH63" s="89">
        <f t="shared" si="9"/>
        <v>66</v>
      </c>
      <c r="AI63" s="90"/>
      <c r="AJ63" s="90"/>
      <c r="AK63" s="90">
        <f t="shared" si="10"/>
        <v>100</v>
      </c>
      <c r="AL63" s="90">
        <f t="shared" si="11"/>
        <v>67.5</v>
      </c>
      <c r="AM63" s="90">
        <f t="shared" ref="AM63:AN63" si="60">AF63/(SUMIF($E$14:$N$14,"CO5",$E$13:$N$13)+SUMPRODUCT(($O$14:$Z$14="CO5")*($O63:$Z63&gt;0)*($O$13:$Z$13)))*100</f>
        <v>55.000000000000007</v>
      </c>
      <c r="AN63" s="90">
        <f t="shared" si="60"/>
        <v>0</v>
      </c>
    </row>
    <row r="64" spans="1:40" ht="30" customHeight="1" x14ac:dyDescent="0.2">
      <c r="A64" s="59">
        <v>48</v>
      </c>
      <c r="B64" s="60">
        <f>'STUDENT NAMELIST'!B52</f>
        <v>211423243108</v>
      </c>
      <c r="C64" s="60" t="str">
        <f>'STUDENT NAMELIST'!C52</f>
        <v>2023PEC AI 148</v>
      </c>
      <c r="D64" s="61" t="str">
        <f>'STUDENT NAMELIST'!D52</f>
        <v>DIVYA LAKSHMI S</v>
      </c>
      <c r="E64" s="68">
        <v>0</v>
      </c>
      <c r="F64" s="68">
        <v>2</v>
      </c>
      <c r="G64" s="68">
        <v>0</v>
      </c>
      <c r="H64" s="68">
        <v>0</v>
      </c>
      <c r="I64" s="68">
        <v>0</v>
      </c>
      <c r="J64" s="68">
        <v>2</v>
      </c>
      <c r="K64" s="68">
        <v>2</v>
      </c>
      <c r="L64" s="68">
        <v>2</v>
      </c>
      <c r="M64" s="68">
        <v>1</v>
      </c>
      <c r="N64" s="68">
        <v>2</v>
      </c>
      <c r="O64" s="69">
        <v>16</v>
      </c>
      <c r="P64" s="59">
        <v>0</v>
      </c>
      <c r="Q64" s="59">
        <v>0</v>
      </c>
      <c r="R64" s="59">
        <v>16</v>
      </c>
      <c r="S64" s="59">
        <v>16</v>
      </c>
      <c r="T64" s="59">
        <v>0</v>
      </c>
      <c r="U64" s="59">
        <v>16</v>
      </c>
      <c r="V64" s="59">
        <v>0</v>
      </c>
      <c r="W64" s="59">
        <v>0</v>
      </c>
      <c r="X64" s="59">
        <v>16</v>
      </c>
      <c r="Y64" s="59"/>
      <c r="Z64" s="59"/>
      <c r="AA64" s="67">
        <f t="shared" si="3"/>
        <v>91</v>
      </c>
      <c r="AB64" s="64">
        <f t="shared" si="4"/>
        <v>0</v>
      </c>
      <c r="AC64" s="64">
        <f t="shared" si="5"/>
        <v>0</v>
      </c>
      <c r="AD64" s="64">
        <f t="shared" si="6"/>
        <v>18</v>
      </c>
      <c r="AE64" s="64">
        <f t="shared" si="7"/>
        <v>37</v>
      </c>
      <c r="AF64" s="64">
        <f t="shared" si="8"/>
        <v>38</v>
      </c>
      <c r="AG64" s="64">
        <f t="shared" si="16"/>
        <v>0</v>
      </c>
      <c r="AH64" s="89">
        <f t="shared" si="9"/>
        <v>91</v>
      </c>
      <c r="AI64" s="90"/>
      <c r="AJ64" s="90"/>
      <c r="AK64" s="90">
        <f t="shared" si="10"/>
        <v>90</v>
      </c>
      <c r="AL64" s="90">
        <f t="shared" si="11"/>
        <v>92.5</v>
      </c>
      <c r="AM64" s="90">
        <f t="shared" ref="AM64:AN64" si="61">AF64/(SUMIF($E$14:$N$14,"CO5",$E$13:$N$13)+SUMPRODUCT(($O$14:$Z$14="CO5")*($O64:$Z64&gt;0)*($O$13:$Z$13)))*100</f>
        <v>95</v>
      </c>
      <c r="AN64" s="90">
        <f t="shared" si="61"/>
        <v>0</v>
      </c>
    </row>
    <row r="65" spans="1:40" ht="30" customHeight="1" x14ac:dyDescent="0.2">
      <c r="A65" s="59">
        <v>49</v>
      </c>
      <c r="B65" s="60">
        <f>'STUDENT NAMELIST'!B53</f>
        <v>211423243109</v>
      </c>
      <c r="C65" s="60" t="str">
        <f>'STUDENT NAMELIST'!C53</f>
        <v>2023PEC AI 149</v>
      </c>
      <c r="D65" s="61" t="str">
        <f>'STUDENT NAMELIST'!D53</f>
        <v>DIVYA S</v>
      </c>
      <c r="E65" s="68">
        <v>2</v>
      </c>
      <c r="F65" s="68">
        <v>2</v>
      </c>
      <c r="G65" s="68">
        <v>0</v>
      </c>
      <c r="H65" s="68">
        <v>1</v>
      </c>
      <c r="I65" s="68">
        <v>0</v>
      </c>
      <c r="J65" s="68">
        <v>2</v>
      </c>
      <c r="K65" s="68">
        <v>1</v>
      </c>
      <c r="L65" s="68">
        <v>0</v>
      </c>
      <c r="M65" s="68">
        <v>1</v>
      </c>
      <c r="N65" s="68">
        <v>1</v>
      </c>
      <c r="O65" s="69">
        <v>16</v>
      </c>
      <c r="P65" s="59">
        <v>0</v>
      </c>
      <c r="Q65" s="59">
        <v>0</v>
      </c>
      <c r="R65" s="59">
        <v>12</v>
      </c>
      <c r="S65" s="59">
        <v>6</v>
      </c>
      <c r="T65" s="59">
        <v>0</v>
      </c>
      <c r="U65" s="59">
        <v>16</v>
      </c>
      <c r="V65" s="59">
        <v>0</v>
      </c>
      <c r="W65" s="59">
        <v>0</v>
      </c>
      <c r="X65" s="59">
        <v>16</v>
      </c>
      <c r="Y65" s="59"/>
      <c r="Z65" s="59"/>
      <c r="AA65" s="67">
        <f t="shared" si="3"/>
        <v>76</v>
      </c>
      <c r="AB65" s="64">
        <f t="shared" si="4"/>
        <v>0</v>
      </c>
      <c r="AC65" s="64">
        <f t="shared" si="5"/>
        <v>0</v>
      </c>
      <c r="AD65" s="64">
        <f t="shared" si="6"/>
        <v>20</v>
      </c>
      <c r="AE65" s="64">
        <f t="shared" si="7"/>
        <v>23</v>
      </c>
      <c r="AF65" s="64">
        <f t="shared" si="8"/>
        <v>38</v>
      </c>
      <c r="AG65" s="64">
        <f t="shared" si="16"/>
        <v>0</v>
      </c>
      <c r="AH65" s="89">
        <f t="shared" si="9"/>
        <v>76</v>
      </c>
      <c r="AI65" s="90"/>
      <c r="AJ65" s="90"/>
      <c r="AK65" s="90">
        <f t="shared" si="10"/>
        <v>100</v>
      </c>
      <c r="AL65" s="90">
        <f t="shared" si="11"/>
        <v>57.499999999999993</v>
      </c>
      <c r="AM65" s="90">
        <f t="shared" ref="AM65:AN65" si="62">AF65/(SUMIF($E$14:$N$14,"CO5",$E$13:$N$13)+SUMPRODUCT(($O$14:$Z$14="CO5")*($O65:$Z65&gt;0)*($O$13:$Z$13)))*100</f>
        <v>95</v>
      </c>
      <c r="AN65" s="90">
        <f t="shared" si="62"/>
        <v>0</v>
      </c>
    </row>
    <row r="66" spans="1:40" ht="30" customHeight="1" x14ac:dyDescent="0.2">
      <c r="A66" s="59">
        <v>50</v>
      </c>
      <c r="B66" s="60">
        <f>'STUDENT NAMELIST'!B54</f>
        <v>211423243110</v>
      </c>
      <c r="C66" s="60" t="str">
        <f>'STUDENT NAMELIST'!C54</f>
        <v>2023PEC AI 150</v>
      </c>
      <c r="D66" s="61" t="str">
        <f>'STUDENT NAMELIST'!D54</f>
        <v>DIVYA SHREE V</v>
      </c>
      <c r="E66" s="68">
        <v>0</v>
      </c>
      <c r="F66" s="68">
        <v>0</v>
      </c>
      <c r="G66" s="68">
        <v>1</v>
      </c>
      <c r="H66" s="68">
        <v>2</v>
      </c>
      <c r="I66" s="68">
        <v>1</v>
      </c>
      <c r="J66" s="68">
        <v>1</v>
      </c>
      <c r="K66" s="68">
        <v>1</v>
      </c>
      <c r="L66" s="68">
        <v>2</v>
      </c>
      <c r="M66" s="68">
        <v>2</v>
      </c>
      <c r="N66" s="68">
        <v>1</v>
      </c>
      <c r="O66" s="69">
        <v>10</v>
      </c>
      <c r="P66" s="59">
        <v>0</v>
      </c>
      <c r="Q66" s="59">
        <v>16</v>
      </c>
      <c r="R66" s="59">
        <v>0</v>
      </c>
      <c r="S66" s="59">
        <v>14</v>
      </c>
      <c r="T66" s="59">
        <v>0</v>
      </c>
      <c r="U66" s="59">
        <v>10</v>
      </c>
      <c r="V66" s="59">
        <v>0</v>
      </c>
      <c r="W66" s="59">
        <v>0</v>
      </c>
      <c r="X66" s="59">
        <v>16</v>
      </c>
      <c r="Y66" s="59"/>
      <c r="Z66" s="59"/>
      <c r="AA66" s="67">
        <f t="shared" si="3"/>
        <v>77</v>
      </c>
      <c r="AB66" s="64">
        <f t="shared" si="4"/>
        <v>0</v>
      </c>
      <c r="AC66" s="64">
        <f t="shared" si="5"/>
        <v>0</v>
      </c>
      <c r="AD66" s="64">
        <f t="shared" si="6"/>
        <v>10</v>
      </c>
      <c r="AE66" s="64">
        <f t="shared" si="7"/>
        <v>35</v>
      </c>
      <c r="AF66" s="64">
        <f t="shared" si="8"/>
        <v>32</v>
      </c>
      <c r="AG66" s="64">
        <f t="shared" si="16"/>
        <v>0</v>
      </c>
      <c r="AH66" s="89">
        <f t="shared" si="9"/>
        <v>77</v>
      </c>
      <c r="AI66" s="90"/>
      <c r="AJ66" s="90"/>
      <c r="AK66" s="90">
        <f t="shared" si="10"/>
        <v>50</v>
      </c>
      <c r="AL66" s="90">
        <f t="shared" si="11"/>
        <v>87.5</v>
      </c>
      <c r="AM66" s="90">
        <f t="shared" ref="AM66:AN66" si="63">AF66/(SUMIF($E$14:$N$14,"CO5",$E$13:$N$13)+SUMPRODUCT(($O$14:$Z$14="CO5")*($O66:$Z66&gt;0)*($O$13:$Z$13)))*100</f>
        <v>80</v>
      </c>
      <c r="AN66" s="90">
        <f t="shared" si="63"/>
        <v>0</v>
      </c>
    </row>
    <row r="67" spans="1:40" ht="30" customHeight="1" x14ac:dyDescent="0.2">
      <c r="A67" s="59">
        <v>51</v>
      </c>
      <c r="B67" s="60">
        <f>'STUDENT NAMELIST'!B55</f>
        <v>211423243115</v>
      </c>
      <c r="C67" s="60" t="str">
        <f>'STUDENT NAMELIST'!C55</f>
        <v>2023PEC AI 151</v>
      </c>
      <c r="D67" s="61" t="str">
        <f>'STUDENT NAMELIST'!D55</f>
        <v>ELIZA ADELINE S</v>
      </c>
      <c r="E67" s="68">
        <v>1</v>
      </c>
      <c r="F67" s="68">
        <v>0</v>
      </c>
      <c r="G67" s="68">
        <v>2</v>
      </c>
      <c r="H67" s="68">
        <v>0</v>
      </c>
      <c r="I67" s="68">
        <v>2</v>
      </c>
      <c r="J67" s="68">
        <v>0</v>
      </c>
      <c r="K67" s="68">
        <v>0</v>
      </c>
      <c r="L67" s="68">
        <v>1</v>
      </c>
      <c r="M67" s="68">
        <v>1</v>
      </c>
      <c r="N67" s="68">
        <v>0</v>
      </c>
      <c r="O67" s="69">
        <v>8</v>
      </c>
      <c r="P67" s="59">
        <v>0</v>
      </c>
      <c r="Q67" s="59">
        <v>0</v>
      </c>
      <c r="R67" s="59">
        <v>8</v>
      </c>
      <c r="S67" s="59">
        <v>6</v>
      </c>
      <c r="T67" s="59">
        <v>0</v>
      </c>
      <c r="U67" s="59">
        <v>8</v>
      </c>
      <c r="V67" s="59">
        <v>0</v>
      </c>
      <c r="W67" s="59">
        <v>0</v>
      </c>
      <c r="X67" s="59">
        <v>5</v>
      </c>
      <c r="Y67" s="59"/>
      <c r="Z67" s="59"/>
      <c r="AA67" s="67">
        <f t="shared" si="3"/>
        <v>42</v>
      </c>
      <c r="AB67" s="64">
        <f t="shared" si="4"/>
        <v>0</v>
      </c>
      <c r="AC67" s="64">
        <f t="shared" si="5"/>
        <v>0</v>
      </c>
      <c r="AD67" s="64">
        <f t="shared" si="6"/>
        <v>9</v>
      </c>
      <c r="AE67" s="64">
        <f t="shared" si="7"/>
        <v>19</v>
      </c>
      <c r="AF67" s="64">
        <f t="shared" si="8"/>
        <v>19</v>
      </c>
      <c r="AG67" s="64">
        <f t="shared" si="16"/>
        <v>0</v>
      </c>
      <c r="AH67" s="89">
        <f t="shared" si="9"/>
        <v>42</v>
      </c>
      <c r="AI67" s="90"/>
      <c r="AJ67" s="90"/>
      <c r="AK67" s="90">
        <f t="shared" si="10"/>
        <v>45</v>
      </c>
      <c r="AL67" s="90">
        <f t="shared" si="11"/>
        <v>47.5</v>
      </c>
      <c r="AM67" s="90">
        <f t="shared" ref="AM67:AN67" si="64">AF67/(SUMIF($E$14:$N$14,"CO5",$E$13:$N$13)+SUMPRODUCT(($O$14:$Z$14="CO5")*($O67:$Z67&gt;0)*($O$13:$Z$13)))*100</f>
        <v>47.5</v>
      </c>
      <c r="AN67" s="90">
        <f t="shared" si="64"/>
        <v>0</v>
      </c>
    </row>
    <row r="68" spans="1:40" ht="30" customHeight="1" x14ac:dyDescent="0.2">
      <c r="A68" s="59">
        <v>52</v>
      </c>
      <c r="B68" s="60">
        <f>'STUDENT NAMELIST'!B56</f>
        <v>211423243117</v>
      </c>
      <c r="C68" s="60" t="str">
        <f>'STUDENT NAMELIST'!C56</f>
        <v>2023PEC AI 152</v>
      </c>
      <c r="D68" s="61" t="str">
        <f>'STUDENT NAMELIST'!D56</f>
        <v>ESAKKI SANDHYA M</v>
      </c>
      <c r="E68" s="68">
        <v>1</v>
      </c>
      <c r="F68" s="68">
        <v>0</v>
      </c>
      <c r="G68" s="68">
        <v>0</v>
      </c>
      <c r="H68" s="68">
        <v>2</v>
      </c>
      <c r="I68" s="68">
        <v>2</v>
      </c>
      <c r="J68" s="68">
        <v>2</v>
      </c>
      <c r="K68" s="68">
        <v>0</v>
      </c>
      <c r="L68" s="68">
        <v>1</v>
      </c>
      <c r="M68" s="68">
        <v>2</v>
      </c>
      <c r="N68" s="68">
        <v>1</v>
      </c>
      <c r="O68" s="69">
        <v>0</v>
      </c>
      <c r="P68" s="59">
        <v>8</v>
      </c>
      <c r="Q68" s="59">
        <v>8</v>
      </c>
      <c r="R68" s="59">
        <v>0</v>
      </c>
      <c r="S68" s="59">
        <v>0</v>
      </c>
      <c r="T68" s="59">
        <v>8</v>
      </c>
      <c r="U68" s="59">
        <v>0</v>
      </c>
      <c r="V68" s="59">
        <v>8</v>
      </c>
      <c r="W68" s="59">
        <v>4</v>
      </c>
      <c r="X68" s="59">
        <v>0</v>
      </c>
      <c r="Y68" s="59"/>
      <c r="Z68" s="59"/>
      <c r="AA68" s="67">
        <f t="shared" si="3"/>
        <v>47</v>
      </c>
      <c r="AB68" s="64">
        <f t="shared" si="4"/>
        <v>0</v>
      </c>
      <c r="AC68" s="64">
        <f t="shared" si="5"/>
        <v>0</v>
      </c>
      <c r="AD68" s="64">
        <f t="shared" si="6"/>
        <v>9</v>
      </c>
      <c r="AE68" s="64">
        <f t="shared" si="7"/>
        <v>21</v>
      </c>
      <c r="AF68" s="64">
        <f t="shared" si="8"/>
        <v>18</v>
      </c>
      <c r="AG68" s="64">
        <f t="shared" si="16"/>
        <v>0</v>
      </c>
      <c r="AH68" s="89">
        <f t="shared" si="9"/>
        <v>47</v>
      </c>
      <c r="AI68" s="90"/>
      <c r="AJ68" s="90"/>
      <c r="AK68" s="90">
        <f t="shared" si="10"/>
        <v>45</v>
      </c>
      <c r="AL68" s="90">
        <f t="shared" si="11"/>
        <v>52.5</v>
      </c>
      <c r="AM68" s="90">
        <f t="shared" ref="AM68:AN68" si="65">AF68/(SUMIF($E$14:$N$14,"CO5",$E$13:$N$13)+SUMPRODUCT(($O$14:$Z$14="CO5")*($O68:$Z68&gt;0)*($O$13:$Z$13)))*100</f>
        <v>45</v>
      </c>
      <c r="AN68" s="90">
        <f t="shared" si="65"/>
        <v>0</v>
      </c>
    </row>
    <row r="69" spans="1:40" ht="30" customHeight="1" x14ac:dyDescent="0.2">
      <c r="A69" s="59">
        <v>53</v>
      </c>
      <c r="B69" s="60">
        <f>'STUDENT NAMELIST'!B57</f>
        <v>211423243121</v>
      </c>
      <c r="C69" s="60" t="str">
        <f>'STUDENT NAMELIST'!C57</f>
        <v>2023PEC AI 153</v>
      </c>
      <c r="D69" s="61" t="str">
        <f>'STUDENT NAMELIST'!D57</f>
        <v>FATHIMA SAFANA A</v>
      </c>
      <c r="E69" s="68">
        <v>2</v>
      </c>
      <c r="F69" s="68">
        <v>1</v>
      </c>
      <c r="G69" s="68">
        <v>0</v>
      </c>
      <c r="H69" s="68">
        <v>2</v>
      </c>
      <c r="I69" s="68">
        <v>0</v>
      </c>
      <c r="J69" s="68">
        <v>2</v>
      </c>
      <c r="K69" s="68">
        <v>2</v>
      </c>
      <c r="L69" s="68">
        <v>1</v>
      </c>
      <c r="M69" s="68">
        <v>1</v>
      </c>
      <c r="N69" s="68">
        <v>0</v>
      </c>
      <c r="O69" s="69">
        <v>16</v>
      </c>
      <c r="P69" s="59">
        <v>0</v>
      </c>
      <c r="Q69" s="59">
        <v>0</v>
      </c>
      <c r="R69" s="59">
        <v>16</v>
      </c>
      <c r="S69" s="59">
        <v>16</v>
      </c>
      <c r="T69" s="59">
        <v>0</v>
      </c>
      <c r="U69" s="59">
        <v>0</v>
      </c>
      <c r="V69" s="59">
        <v>10</v>
      </c>
      <c r="W69" s="59">
        <v>0</v>
      </c>
      <c r="X69" s="59">
        <v>10</v>
      </c>
      <c r="Y69" s="59"/>
      <c r="Z69" s="59"/>
      <c r="AA69" s="67">
        <f t="shared" si="3"/>
        <v>79</v>
      </c>
      <c r="AB69" s="64">
        <f t="shared" si="4"/>
        <v>0</v>
      </c>
      <c r="AC69" s="64">
        <f t="shared" si="5"/>
        <v>0</v>
      </c>
      <c r="AD69" s="64">
        <f t="shared" si="6"/>
        <v>19</v>
      </c>
      <c r="AE69" s="64">
        <f t="shared" si="7"/>
        <v>37</v>
      </c>
      <c r="AF69" s="64">
        <f t="shared" si="8"/>
        <v>26</v>
      </c>
      <c r="AG69" s="64">
        <f t="shared" si="16"/>
        <v>0</v>
      </c>
      <c r="AH69" s="89">
        <f t="shared" si="9"/>
        <v>79</v>
      </c>
      <c r="AI69" s="90"/>
      <c r="AJ69" s="90"/>
      <c r="AK69" s="90">
        <f t="shared" si="10"/>
        <v>95</v>
      </c>
      <c r="AL69" s="90">
        <f t="shared" si="11"/>
        <v>92.5</v>
      </c>
      <c r="AM69" s="90">
        <f t="shared" ref="AM69:AN69" si="66">AF69/(SUMIF($E$14:$N$14,"CO5",$E$13:$N$13)+SUMPRODUCT(($O$14:$Z$14="CO5")*($O69:$Z69&gt;0)*($O$13:$Z$13)))*100</f>
        <v>65</v>
      </c>
      <c r="AN69" s="90">
        <f t="shared" si="66"/>
        <v>0</v>
      </c>
    </row>
    <row r="70" spans="1:40" ht="30" customHeight="1" x14ac:dyDescent="0.2">
      <c r="A70" s="59">
        <v>54</v>
      </c>
      <c r="B70" s="60">
        <f>'STUDENT NAMELIST'!B58</f>
        <v>211423243122</v>
      </c>
      <c r="C70" s="60" t="str">
        <f>'STUDENT NAMELIST'!C58</f>
        <v>2023PEC AI 154</v>
      </c>
      <c r="D70" s="61" t="str">
        <f>'STUDENT NAMELIST'!D58</f>
        <v>GADDAM SUPRIYA</v>
      </c>
      <c r="E70" s="68">
        <v>1</v>
      </c>
      <c r="F70" s="68">
        <v>2</v>
      </c>
      <c r="G70" s="68">
        <v>2</v>
      </c>
      <c r="H70" s="68">
        <v>2</v>
      </c>
      <c r="I70" s="68">
        <v>0</v>
      </c>
      <c r="J70" s="68">
        <v>1</v>
      </c>
      <c r="K70" s="68">
        <v>0</v>
      </c>
      <c r="L70" s="68">
        <v>2</v>
      </c>
      <c r="M70" s="68">
        <v>0</v>
      </c>
      <c r="N70" s="68">
        <v>0</v>
      </c>
      <c r="O70" s="69">
        <v>0</v>
      </c>
      <c r="P70" s="59">
        <v>16</v>
      </c>
      <c r="Q70" s="59">
        <v>0</v>
      </c>
      <c r="R70" s="59">
        <v>16</v>
      </c>
      <c r="S70" s="59">
        <v>16</v>
      </c>
      <c r="T70" s="59">
        <v>0</v>
      </c>
      <c r="U70" s="59">
        <v>16</v>
      </c>
      <c r="V70" s="59">
        <v>0</v>
      </c>
      <c r="W70" s="59">
        <v>0</v>
      </c>
      <c r="X70" s="59">
        <v>16</v>
      </c>
      <c r="Y70" s="59"/>
      <c r="Z70" s="59"/>
      <c r="AA70" s="67">
        <f t="shared" si="3"/>
        <v>90</v>
      </c>
      <c r="AB70" s="64">
        <f t="shared" si="4"/>
        <v>0</v>
      </c>
      <c r="AC70" s="64">
        <f t="shared" si="5"/>
        <v>0</v>
      </c>
      <c r="AD70" s="64">
        <f t="shared" si="6"/>
        <v>19</v>
      </c>
      <c r="AE70" s="64">
        <f t="shared" si="7"/>
        <v>37</v>
      </c>
      <c r="AF70" s="64">
        <f t="shared" si="8"/>
        <v>38</v>
      </c>
      <c r="AG70" s="64">
        <f t="shared" si="16"/>
        <v>0</v>
      </c>
      <c r="AH70" s="89">
        <f t="shared" si="9"/>
        <v>90</v>
      </c>
      <c r="AI70" s="90"/>
      <c r="AJ70" s="90"/>
      <c r="AK70" s="90">
        <f t="shared" si="10"/>
        <v>95</v>
      </c>
      <c r="AL70" s="90">
        <f t="shared" si="11"/>
        <v>92.5</v>
      </c>
      <c r="AM70" s="90">
        <f t="shared" ref="AM70:AN70" si="67">AF70/(SUMIF($E$14:$N$14,"CO5",$E$13:$N$13)+SUMPRODUCT(($O$14:$Z$14="CO5")*($O70:$Z70&gt;0)*($O$13:$Z$13)))*100</f>
        <v>95</v>
      </c>
      <c r="AN70" s="90">
        <f t="shared" si="67"/>
        <v>0</v>
      </c>
    </row>
    <row r="71" spans="1:40" ht="30" customHeight="1" x14ac:dyDescent="0.2">
      <c r="A71" s="59">
        <v>55</v>
      </c>
      <c r="B71" s="60">
        <f>'STUDENT NAMELIST'!B59</f>
        <v>211423243126</v>
      </c>
      <c r="C71" s="60" t="str">
        <f>'STUDENT NAMELIST'!C59</f>
        <v>2023PEC AI 155</v>
      </c>
      <c r="D71" s="61" t="str">
        <f>'STUDENT NAMELIST'!D59</f>
        <v>GETHU SHIVANI T S S</v>
      </c>
      <c r="E71" s="68">
        <v>0</v>
      </c>
      <c r="F71" s="68">
        <v>0</v>
      </c>
      <c r="G71" s="68">
        <v>2</v>
      </c>
      <c r="H71" s="68">
        <v>1</v>
      </c>
      <c r="I71" s="68">
        <v>0</v>
      </c>
      <c r="J71" s="68">
        <v>0</v>
      </c>
      <c r="K71" s="68">
        <v>2</v>
      </c>
      <c r="L71" s="68">
        <v>1</v>
      </c>
      <c r="M71" s="68">
        <v>2</v>
      </c>
      <c r="N71" s="68">
        <v>0</v>
      </c>
      <c r="O71" s="69">
        <v>16</v>
      </c>
      <c r="P71" s="59">
        <v>0</v>
      </c>
      <c r="Q71" s="59">
        <v>16</v>
      </c>
      <c r="R71" s="59">
        <v>0</v>
      </c>
      <c r="S71" s="59">
        <v>14</v>
      </c>
      <c r="T71" s="59">
        <v>0</v>
      </c>
      <c r="U71" s="59">
        <v>16</v>
      </c>
      <c r="V71" s="59">
        <v>0</v>
      </c>
      <c r="W71" s="59">
        <v>0</v>
      </c>
      <c r="X71" s="59">
        <v>16</v>
      </c>
      <c r="Y71" s="59"/>
      <c r="Z71" s="59"/>
      <c r="AA71" s="67">
        <f t="shared" si="3"/>
        <v>86</v>
      </c>
      <c r="AB71" s="64">
        <f t="shared" si="4"/>
        <v>0</v>
      </c>
      <c r="AC71" s="64">
        <f t="shared" si="5"/>
        <v>0</v>
      </c>
      <c r="AD71" s="64">
        <f t="shared" si="6"/>
        <v>16</v>
      </c>
      <c r="AE71" s="64">
        <f t="shared" si="7"/>
        <v>35</v>
      </c>
      <c r="AF71" s="64">
        <f t="shared" si="8"/>
        <v>38</v>
      </c>
      <c r="AG71" s="64">
        <f t="shared" si="16"/>
        <v>0</v>
      </c>
      <c r="AH71" s="89">
        <f t="shared" si="9"/>
        <v>86</v>
      </c>
      <c r="AI71" s="90"/>
      <c r="AJ71" s="90"/>
      <c r="AK71" s="90">
        <f t="shared" si="10"/>
        <v>80</v>
      </c>
      <c r="AL71" s="90">
        <f t="shared" si="11"/>
        <v>87.5</v>
      </c>
      <c r="AM71" s="90">
        <f t="shared" ref="AM71:AN71" si="68">AF71/(SUMIF($E$14:$N$14,"CO5",$E$13:$N$13)+SUMPRODUCT(($O$14:$Z$14="CO5")*($O71:$Z71&gt;0)*($O$13:$Z$13)))*100</f>
        <v>95</v>
      </c>
      <c r="AN71" s="90">
        <f t="shared" si="68"/>
        <v>0</v>
      </c>
    </row>
    <row r="72" spans="1:40" ht="30" customHeight="1" x14ac:dyDescent="0.2">
      <c r="A72" s="59">
        <v>56</v>
      </c>
      <c r="B72" s="60">
        <f>'STUDENT NAMELIST'!B60</f>
        <v>211423243128</v>
      </c>
      <c r="C72" s="60" t="str">
        <f>'STUDENT NAMELIST'!C60</f>
        <v>2023PEC AI 156</v>
      </c>
      <c r="D72" s="61" t="str">
        <f>'STUDENT NAMELIST'!D60</f>
        <v>GOPIKA S</v>
      </c>
      <c r="E72" s="68">
        <v>1</v>
      </c>
      <c r="F72" s="68">
        <v>1</v>
      </c>
      <c r="G72" s="68">
        <v>0</v>
      </c>
      <c r="H72" s="68">
        <v>1</v>
      </c>
      <c r="I72" s="68">
        <v>2</v>
      </c>
      <c r="J72" s="68">
        <v>1</v>
      </c>
      <c r="K72" s="68">
        <v>2</v>
      </c>
      <c r="L72" s="68">
        <v>2</v>
      </c>
      <c r="M72" s="68">
        <v>0</v>
      </c>
      <c r="N72" s="68">
        <v>1</v>
      </c>
      <c r="O72" s="69">
        <v>0</v>
      </c>
      <c r="P72" s="59">
        <v>8</v>
      </c>
      <c r="Q72" s="59">
        <v>9</v>
      </c>
      <c r="R72" s="59">
        <v>0</v>
      </c>
      <c r="S72" s="59">
        <v>0</v>
      </c>
      <c r="T72" s="59">
        <v>9</v>
      </c>
      <c r="U72" s="59">
        <v>0</v>
      </c>
      <c r="V72" s="59">
        <v>9</v>
      </c>
      <c r="W72" s="59">
        <v>2</v>
      </c>
      <c r="X72" s="59">
        <v>0</v>
      </c>
      <c r="Y72" s="59"/>
      <c r="Z72" s="59"/>
      <c r="AA72" s="67">
        <f t="shared" si="3"/>
        <v>48</v>
      </c>
      <c r="AB72" s="64">
        <f t="shared" si="4"/>
        <v>0</v>
      </c>
      <c r="AC72" s="64">
        <f t="shared" si="5"/>
        <v>0</v>
      </c>
      <c r="AD72" s="64">
        <f t="shared" si="6"/>
        <v>10</v>
      </c>
      <c r="AE72" s="64">
        <f t="shared" si="7"/>
        <v>23</v>
      </c>
      <c r="AF72" s="64">
        <f t="shared" si="8"/>
        <v>17</v>
      </c>
      <c r="AG72" s="64">
        <f t="shared" si="16"/>
        <v>0</v>
      </c>
      <c r="AH72" s="89">
        <f t="shared" si="9"/>
        <v>48</v>
      </c>
      <c r="AI72" s="90"/>
      <c r="AJ72" s="90"/>
      <c r="AK72" s="90">
        <f t="shared" si="10"/>
        <v>50</v>
      </c>
      <c r="AL72" s="90">
        <f t="shared" si="11"/>
        <v>57.499999999999993</v>
      </c>
      <c r="AM72" s="90">
        <f t="shared" ref="AM72:AN72" si="69">AF72/(SUMIF($E$14:$N$14,"CO5",$E$13:$N$13)+SUMPRODUCT(($O$14:$Z$14="CO5")*($O72:$Z72&gt;0)*($O$13:$Z$13)))*100</f>
        <v>42.5</v>
      </c>
      <c r="AN72" s="90">
        <f t="shared" si="69"/>
        <v>0</v>
      </c>
    </row>
    <row r="73" spans="1:40" ht="30" customHeight="1" x14ac:dyDescent="0.2">
      <c r="A73" s="59">
        <v>58</v>
      </c>
      <c r="B73" s="60">
        <f>'STUDENT NAMELIST'!B61</f>
        <v>211423243129</v>
      </c>
      <c r="C73" s="60" t="str">
        <f>'STUDENT NAMELIST'!C61</f>
        <v>2023PEC AI 157</v>
      </c>
      <c r="D73" s="61" t="str">
        <f>'STUDENT NAMELIST'!D61</f>
        <v>GOPIKASHREE A S</v>
      </c>
      <c r="E73" s="68">
        <v>1</v>
      </c>
      <c r="F73" s="68">
        <v>1</v>
      </c>
      <c r="G73" s="68">
        <v>2</v>
      </c>
      <c r="H73" s="68">
        <v>0</v>
      </c>
      <c r="I73" s="68">
        <v>2</v>
      </c>
      <c r="J73" s="68">
        <v>1</v>
      </c>
      <c r="K73" s="68">
        <v>1</v>
      </c>
      <c r="L73" s="68">
        <v>0</v>
      </c>
      <c r="M73" s="68">
        <v>2</v>
      </c>
      <c r="N73" s="68">
        <v>1</v>
      </c>
      <c r="O73" s="69">
        <v>6</v>
      </c>
      <c r="P73" s="59">
        <v>0</v>
      </c>
      <c r="Q73" s="59">
        <v>0</v>
      </c>
      <c r="R73" s="59">
        <v>6</v>
      </c>
      <c r="S73" s="59">
        <v>5</v>
      </c>
      <c r="T73" s="59">
        <v>0</v>
      </c>
      <c r="U73" s="59">
        <v>16</v>
      </c>
      <c r="V73" s="59">
        <v>0</v>
      </c>
      <c r="W73" s="59">
        <v>0</v>
      </c>
      <c r="X73" s="59">
        <v>4</v>
      </c>
      <c r="Y73" s="59"/>
      <c r="Z73" s="59"/>
      <c r="AA73" s="67">
        <f t="shared" si="3"/>
        <v>48</v>
      </c>
      <c r="AB73" s="64">
        <f t="shared" si="4"/>
        <v>0</v>
      </c>
      <c r="AC73" s="64">
        <f t="shared" si="5"/>
        <v>0</v>
      </c>
      <c r="AD73" s="64">
        <f t="shared" si="6"/>
        <v>8</v>
      </c>
      <c r="AE73" s="64">
        <f t="shared" si="7"/>
        <v>16</v>
      </c>
      <c r="AF73" s="64">
        <f t="shared" si="8"/>
        <v>26</v>
      </c>
      <c r="AG73" s="64">
        <f t="shared" si="16"/>
        <v>0</v>
      </c>
      <c r="AH73" s="89">
        <f t="shared" si="9"/>
        <v>48</v>
      </c>
      <c r="AI73" s="90"/>
      <c r="AJ73" s="90"/>
      <c r="AK73" s="90">
        <f t="shared" si="10"/>
        <v>40</v>
      </c>
      <c r="AL73" s="90">
        <f t="shared" si="11"/>
        <v>40</v>
      </c>
      <c r="AM73" s="90">
        <f t="shared" ref="AM73:AN73" si="70">AF73/(SUMIF($E$14:$N$14,"CO5",$E$13:$N$13)+SUMPRODUCT(($O$14:$Z$14="CO5")*($O73:$Z73&gt;0)*($O$13:$Z$13)))*100</f>
        <v>65</v>
      </c>
      <c r="AN73" s="90">
        <f t="shared" si="70"/>
        <v>0</v>
      </c>
    </row>
    <row r="74" spans="1:40" ht="30" customHeight="1" x14ac:dyDescent="0.2">
      <c r="A74" s="59">
        <v>58</v>
      </c>
      <c r="B74" s="60">
        <f>'STUDENT NAMELIST'!B62</f>
        <v>211423243131</v>
      </c>
      <c r="C74" s="60" t="str">
        <f>'STUDENT NAMELIST'!C62</f>
        <v>2023PEC AI 158</v>
      </c>
      <c r="D74" s="61" t="str">
        <f>'STUDENT NAMELIST'!D62</f>
        <v>GOWTHAMEE G</v>
      </c>
      <c r="E74" s="68">
        <v>0</v>
      </c>
      <c r="F74" s="68">
        <v>2</v>
      </c>
      <c r="G74" s="68">
        <v>2</v>
      </c>
      <c r="H74" s="68">
        <v>1</v>
      </c>
      <c r="I74" s="68">
        <v>1</v>
      </c>
      <c r="J74" s="68">
        <v>2</v>
      </c>
      <c r="K74" s="68">
        <v>2</v>
      </c>
      <c r="L74" s="68">
        <v>0</v>
      </c>
      <c r="M74" s="68">
        <v>1</v>
      </c>
      <c r="N74" s="68">
        <v>0</v>
      </c>
      <c r="O74" s="69">
        <v>0</v>
      </c>
      <c r="P74" s="59">
        <v>9</v>
      </c>
      <c r="Q74" s="59">
        <v>10</v>
      </c>
      <c r="R74" s="59">
        <v>0</v>
      </c>
      <c r="S74" s="59">
        <v>0</v>
      </c>
      <c r="T74" s="59">
        <v>10</v>
      </c>
      <c r="U74" s="59">
        <v>0</v>
      </c>
      <c r="V74" s="59">
        <v>10</v>
      </c>
      <c r="W74" s="59">
        <v>3</v>
      </c>
      <c r="X74" s="59">
        <v>0</v>
      </c>
      <c r="Y74" s="59"/>
      <c r="Z74" s="59"/>
      <c r="AA74" s="67">
        <f t="shared" si="3"/>
        <v>53</v>
      </c>
      <c r="AB74" s="64">
        <f t="shared" si="4"/>
        <v>0</v>
      </c>
      <c r="AC74" s="64">
        <f t="shared" si="5"/>
        <v>0</v>
      </c>
      <c r="AD74" s="64">
        <f t="shared" si="6"/>
        <v>11</v>
      </c>
      <c r="AE74" s="64">
        <f t="shared" si="7"/>
        <v>25</v>
      </c>
      <c r="AF74" s="64">
        <f t="shared" si="8"/>
        <v>19</v>
      </c>
      <c r="AG74" s="64">
        <f t="shared" si="16"/>
        <v>0</v>
      </c>
      <c r="AH74" s="89">
        <f t="shared" si="9"/>
        <v>53</v>
      </c>
      <c r="AI74" s="90"/>
      <c r="AJ74" s="90"/>
      <c r="AK74" s="90">
        <f t="shared" si="10"/>
        <v>55.000000000000007</v>
      </c>
      <c r="AL74" s="90">
        <f t="shared" si="11"/>
        <v>62.5</v>
      </c>
      <c r="AM74" s="90">
        <f t="shared" ref="AM74:AN74" si="71">AF74/(SUMIF($E$14:$N$14,"CO5",$E$13:$N$13)+SUMPRODUCT(($O$14:$Z$14="CO5")*($O74:$Z74&gt;0)*($O$13:$Z$13)))*100</f>
        <v>47.5</v>
      </c>
      <c r="AN74" s="90">
        <f t="shared" si="71"/>
        <v>0</v>
      </c>
    </row>
    <row r="75" spans="1:40" ht="30" customHeight="1" x14ac:dyDescent="0.2">
      <c r="A75" s="59">
        <v>59</v>
      </c>
      <c r="B75" s="60">
        <f>'STUDENT NAMELIST'!B63</f>
        <v>211423243096</v>
      </c>
      <c r="C75" s="60" t="str">
        <f>'STUDENT NAMELIST'!C63</f>
        <v>2023PEC AI 159</v>
      </c>
      <c r="D75" s="61" t="str">
        <f>'STUDENT NAMELIST'!D63</f>
        <v>DHARANI C</v>
      </c>
      <c r="E75" s="68">
        <v>0</v>
      </c>
      <c r="F75" s="68">
        <v>2</v>
      </c>
      <c r="G75" s="68">
        <v>1</v>
      </c>
      <c r="H75" s="68">
        <v>2</v>
      </c>
      <c r="I75" s="68">
        <v>0</v>
      </c>
      <c r="J75" s="68">
        <v>1</v>
      </c>
      <c r="K75" s="68">
        <v>0</v>
      </c>
      <c r="L75" s="68">
        <v>0</v>
      </c>
      <c r="M75" s="68">
        <v>2</v>
      </c>
      <c r="N75" s="68">
        <v>0</v>
      </c>
      <c r="O75" s="69">
        <v>6</v>
      </c>
      <c r="P75" s="59">
        <v>0</v>
      </c>
      <c r="Q75" s="59">
        <v>0</v>
      </c>
      <c r="R75" s="59">
        <v>16</v>
      </c>
      <c r="S75" s="59">
        <v>15</v>
      </c>
      <c r="T75" s="59">
        <v>0</v>
      </c>
      <c r="U75" s="59">
        <v>6</v>
      </c>
      <c r="V75" s="59">
        <v>0</v>
      </c>
      <c r="W75" s="59">
        <v>0</v>
      </c>
      <c r="X75" s="59">
        <v>4</v>
      </c>
      <c r="Y75" s="59"/>
      <c r="Z75" s="59"/>
      <c r="AA75" s="67">
        <f t="shared" si="3"/>
        <v>55</v>
      </c>
      <c r="AB75" s="64">
        <f t="shared" si="4"/>
        <v>0</v>
      </c>
      <c r="AC75" s="64">
        <f t="shared" si="5"/>
        <v>0</v>
      </c>
      <c r="AD75" s="64">
        <f t="shared" si="6"/>
        <v>8</v>
      </c>
      <c r="AE75" s="64">
        <f t="shared" si="7"/>
        <v>36</v>
      </c>
      <c r="AF75" s="64">
        <f t="shared" si="8"/>
        <v>16</v>
      </c>
      <c r="AG75" s="64">
        <f t="shared" si="16"/>
        <v>0</v>
      </c>
      <c r="AH75" s="89">
        <f t="shared" si="9"/>
        <v>55</v>
      </c>
      <c r="AI75" s="90"/>
      <c r="AJ75" s="90"/>
      <c r="AK75" s="90">
        <f t="shared" si="10"/>
        <v>40</v>
      </c>
      <c r="AL75" s="90">
        <f t="shared" si="11"/>
        <v>90</v>
      </c>
      <c r="AM75" s="90">
        <f t="shared" ref="AM75:AN75" si="72">AF75/(SUMIF($E$14:$N$14,"CO5",$E$13:$N$13)+SUMPRODUCT(($O$14:$Z$14="CO5")*($O75:$Z75&gt;0)*($O$13:$Z$13)))*100</f>
        <v>40</v>
      </c>
      <c r="AN75" s="90">
        <f t="shared" si="72"/>
        <v>0</v>
      </c>
    </row>
    <row r="76" spans="1:40" ht="30" customHeight="1" x14ac:dyDescent="0.2">
      <c r="A76" s="59">
        <v>60</v>
      </c>
      <c r="B76" s="60">
        <f>'STUDENT NAMELIST'!B64</f>
        <v>211423243137</v>
      </c>
      <c r="C76" s="60" t="str">
        <f>'STUDENT NAMELIST'!C64</f>
        <v>2023PEC AI 160</v>
      </c>
      <c r="D76" s="61" t="str">
        <f>'STUDENT NAMELIST'!D64</f>
        <v>HARI PRIYA P</v>
      </c>
      <c r="E76" s="68">
        <v>0</v>
      </c>
      <c r="F76" s="68">
        <v>1</v>
      </c>
      <c r="G76" s="68">
        <v>0</v>
      </c>
      <c r="H76" s="68">
        <v>1</v>
      </c>
      <c r="I76" s="68">
        <v>1</v>
      </c>
      <c r="J76" s="68">
        <v>0</v>
      </c>
      <c r="K76" s="68">
        <v>2</v>
      </c>
      <c r="L76" s="68">
        <v>1</v>
      </c>
      <c r="M76" s="68">
        <v>1</v>
      </c>
      <c r="N76" s="68">
        <v>0</v>
      </c>
      <c r="O76" s="69">
        <v>0</v>
      </c>
      <c r="P76" s="59">
        <v>4</v>
      </c>
      <c r="Q76" s="59">
        <v>5</v>
      </c>
      <c r="R76" s="59">
        <v>0</v>
      </c>
      <c r="S76" s="59">
        <v>0</v>
      </c>
      <c r="T76" s="59">
        <v>15</v>
      </c>
      <c r="U76" s="59">
        <v>0</v>
      </c>
      <c r="V76" s="59">
        <v>15</v>
      </c>
      <c r="W76" s="59">
        <v>0</v>
      </c>
      <c r="X76" s="59">
        <v>0</v>
      </c>
      <c r="Y76" s="59"/>
      <c r="Z76" s="59"/>
      <c r="AA76" s="67">
        <f t="shared" si="3"/>
        <v>46</v>
      </c>
      <c r="AB76" s="64">
        <f t="shared" si="4"/>
        <v>0</v>
      </c>
      <c r="AC76" s="64">
        <f t="shared" si="5"/>
        <v>0</v>
      </c>
      <c r="AD76" s="64">
        <f t="shared" si="6"/>
        <v>5</v>
      </c>
      <c r="AE76" s="64">
        <f t="shared" si="7"/>
        <v>25</v>
      </c>
      <c r="AF76" s="64">
        <f t="shared" si="8"/>
        <v>21</v>
      </c>
      <c r="AG76" s="64">
        <f t="shared" si="16"/>
        <v>0</v>
      </c>
      <c r="AH76" s="89">
        <f t="shared" si="9"/>
        <v>46</v>
      </c>
      <c r="AI76" s="90"/>
      <c r="AJ76" s="90"/>
      <c r="AK76" s="90">
        <f t="shared" si="10"/>
        <v>25</v>
      </c>
      <c r="AL76" s="90">
        <f t="shared" si="11"/>
        <v>62.5</v>
      </c>
      <c r="AM76" s="90">
        <f t="shared" ref="AM76:AN76" si="73">AF76/(SUMIF($E$14:$N$14,"CO5",$E$13:$N$13)+SUMPRODUCT(($O$14:$Z$14="CO5")*($O76:$Z76&gt;0)*($O$13:$Z$13)))*100</f>
        <v>87.5</v>
      </c>
      <c r="AN76" s="90">
        <f t="shared" si="73"/>
        <v>0</v>
      </c>
    </row>
    <row r="77" spans="1:40" ht="30" customHeight="1" x14ac:dyDescent="0.2">
      <c r="A77" s="59">
        <v>61</v>
      </c>
      <c r="B77" s="60">
        <f>'STUDENT NAMELIST'!B65</f>
        <v>211423243138</v>
      </c>
      <c r="C77" s="60" t="str">
        <f>'STUDENT NAMELIST'!C65</f>
        <v>2023PEC AI 161</v>
      </c>
      <c r="D77" s="61" t="str">
        <f>'STUDENT NAMELIST'!D65</f>
        <v>HARINI K</v>
      </c>
      <c r="E77" s="68">
        <v>2</v>
      </c>
      <c r="F77" s="68">
        <v>0</v>
      </c>
      <c r="G77" s="68">
        <v>1</v>
      </c>
      <c r="H77" s="68">
        <v>1</v>
      </c>
      <c r="I77" s="68">
        <v>2</v>
      </c>
      <c r="J77" s="68">
        <v>1</v>
      </c>
      <c r="K77" s="68">
        <v>1</v>
      </c>
      <c r="L77" s="68">
        <v>2</v>
      </c>
      <c r="M77" s="68">
        <v>0</v>
      </c>
      <c r="N77" s="68">
        <v>1</v>
      </c>
      <c r="O77" s="69">
        <v>8</v>
      </c>
      <c r="P77" s="59">
        <v>0</v>
      </c>
      <c r="Q77" s="59">
        <v>0</v>
      </c>
      <c r="R77" s="59">
        <v>8</v>
      </c>
      <c r="S77" s="59">
        <v>14</v>
      </c>
      <c r="T77" s="59">
        <v>0</v>
      </c>
      <c r="U77" s="59">
        <v>16</v>
      </c>
      <c r="V77" s="59">
        <v>0</v>
      </c>
      <c r="W77" s="59">
        <v>0</v>
      </c>
      <c r="X77" s="59">
        <v>3</v>
      </c>
      <c r="Y77" s="59"/>
      <c r="Z77" s="59"/>
      <c r="AA77" s="67">
        <f t="shared" si="3"/>
        <v>60</v>
      </c>
      <c r="AB77" s="64">
        <f t="shared" si="4"/>
        <v>0</v>
      </c>
      <c r="AC77" s="64">
        <f t="shared" si="5"/>
        <v>0</v>
      </c>
      <c r="AD77" s="64">
        <f t="shared" si="6"/>
        <v>10</v>
      </c>
      <c r="AE77" s="64">
        <f t="shared" si="7"/>
        <v>27</v>
      </c>
      <c r="AF77" s="64">
        <f t="shared" si="8"/>
        <v>25</v>
      </c>
      <c r="AG77" s="64">
        <f t="shared" si="16"/>
        <v>0</v>
      </c>
      <c r="AH77" s="89">
        <f t="shared" si="9"/>
        <v>60</v>
      </c>
      <c r="AI77" s="90"/>
      <c r="AJ77" s="90"/>
      <c r="AK77" s="90">
        <f t="shared" si="10"/>
        <v>50</v>
      </c>
      <c r="AL77" s="90">
        <f t="shared" si="11"/>
        <v>67.5</v>
      </c>
      <c r="AM77" s="90">
        <f t="shared" ref="AM77:AN77" si="74">AF77/(SUMIF($E$14:$N$14,"CO5",$E$13:$N$13)+SUMPRODUCT(($O$14:$Z$14="CO5")*($O77:$Z77&gt;0)*($O$13:$Z$13)))*100</f>
        <v>62.5</v>
      </c>
      <c r="AN77" s="90">
        <f t="shared" si="74"/>
        <v>0</v>
      </c>
    </row>
    <row r="78" spans="1:40" ht="30" customHeight="1" x14ac:dyDescent="0.2">
      <c r="A78" s="59">
        <v>62</v>
      </c>
      <c r="B78" s="60">
        <f>'STUDENT NAMELIST'!B66</f>
        <v>211423243139</v>
      </c>
      <c r="C78" s="60" t="str">
        <f>'STUDENT NAMELIST'!C66</f>
        <v>2023PEC AI 162</v>
      </c>
      <c r="D78" s="61" t="str">
        <f>'STUDENT NAMELIST'!D66</f>
        <v>HARINISRI M</v>
      </c>
      <c r="E78" s="68">
        <v>0</v>
      </c>
      <c r="F78" s="68">
        <v>0</v>
      </c>
      <c r="G78" s="68">
        <v>1</v>
      </c>
      <c r="H78" s="68">
        <v>1</v>
      </c>
      <c r="I78" s="68">
        <v>2</v>
      </c>
      <c r="J78" s="68">
        <v>1</v>
      </c>
      <c r="K78" s="68">
        <v>2</v>
      </c>
      <c r="L78" s="68">
        <v>0</v>
      </c>
      <c r="M78" s="68">
        <v>1</v>
      </c>
      <c r="N78" s="68">
        <v>0</v>
      </c>
      <c r="O78" s="69">
        <v>0</v>
      </c>
      <c r="P78" s="59">
        <v>8</v>
      </c>
      <c r="Q78" s="59">
        <v>8</v>
      </c>
      <c r="R78" s="59">
        <v>0</v>
      </c>
      <c r="S78" s="59">
        <v>0</v>
      </c>
      <c r="T78" s="59">
        <v>12</v>
      </c>
      <c r="U78" s="59">
        <v>0</v>
      </c>
      <c r="V78" s="59">
        <v>8</v>
      </c>
      <c r="W78" s="59">
        <v>5</v>
      </c>
      <c r="X78" s="59">
        <v>0</v>
      </c>
      <c r="Y78" s="59"/>
      <c r="Z78" s="59"/>
      <c r="AA78" s="67">
        <f t="shared" si="3"/>
        <v>49</v>
      </c>
      <c r="AB78" s="64">
        <f t="shared" si="4"/>
        <v>0</v>
      </c>
      <c r="AC78" s="64">
        <f t="shared" si="5"/>
        <v>0</v>
      </c>
      <c r="AD78" s="64">
        <f t="shared" si="6"/>
        <v>8</v>
      </c>
      <c r="AE78" s="64">
        <f t="shared" si="7"/>
        <v>25</v>
      </c>
      <c r="AF78" s="64">
        <f t="shared" si="8"/>
        <v>19</v>
      </c>
      <c r="AG78" s="64">
        <f t="shared" si="16"/>
        <v>0</v>
      </c>
      <c r="AH78" s="89">
        <f t="shared" si="9"/>
        <v>49</v>
      </c>
      <c r="AI78" s="90"/>
      <c r="AJ78" s="90"/>
      <c r="AK78" s="90">
        <f t="shared" si="10"/>
        <v>40</v>
      </c>
      <c r="AL78" s="90">
        <f t="shared" si="11"/>
        <v>62.5</v>
      </c>
      <c r="AM78" s="90">
        <f t="shared" ref="AM78:AN78" si="75">AF78/(SUMIF($E$14:$N$14,"CO5",$E$13:$N$13)+SUMPRODUCT(($O$14:$Z$14="CO5")*($O78:$Z78&gt;0)*($O$13:$Z$13)))*100</f>
        <v>47.5</v>
      </c>
      <c r="AN78" s="90">
        <f t="shared" si="75"/>
        <v>0</v>
      </c>
    </row>
    <row r="79" spans="1:40" ht="30" customHeight="1" x14ac:dyDescent="0.2">
      <c r="A79" s="59">
        <v>63</v>
      </c>
      <c r="B79" s="60">
        <f>'STUDENT NAMELIST'!B67</f>
        <v>211423243146</v>
      </c>
      <c r="C79" s="60" t="str">
        <f>'STUDENT NAMELIST'!C67</f>
        <v>2023PEC AI 163</v>
      </c>
      <c r="D79" s="61" t="str">
        <f>'STUDENT NAMELIST'!D67</f>
        <v>HARSHAVARTHINI T</v>
      </c>
      <c r="E79" s="68">
        <v>0</v>
      </c>
      <c r="F79" s="68">
        <v>2</v>
      </c>
      <c r="G79" s="68">
        <v>0</v>
      </c>
      <c r="H79" s="68">
        <v>0</v>
      </c>
      <c r="I79" s="68">
        <v>2</v>
      </c>
      <c r="J79" s="68">
        <v>0</v>
      </c>
      <c r="K79" s="68">
        <v>1</v>
      </c>
      <c r="L79" s="68">
        <v>1</v>
      </c>
      <c r="M79" s="68">
        <v>2</v>
      </c>
      <c r="N79" s="68">
        <v>2</v>
      </c>
      <c r="O79" s="69">
        <v>8</v>
      </c>
      <c r="P79" s="59">
        <v>0</v>
      </c>
      <c r="Q79" s="59">
        <v>0</v>
      </c>
      <c r="R79" s="59">
        <v>8</v>
      </c>
      <c r="S79" s="59">
        <v>8</v>
      </c>
      <c r="T79" s="59">
        <v>0</v>
      </c>
      <c r="U79" s="59">
        <v>14</v>
      </c>
      <c r="V79" s="59">
        <v>0</v>
      </c>
      <c r="W79" s="59">
        <v>0</v>
      </c>
      <c r="X79" s="59">
        <v>6</v>
      </c>
      <c r="Y79" s="59"/>
      <c r="Z79" s="59"/>
      <c r="AA79" s="67">
        <f t="shared" si="3"/>
        <v>54</v>
      </c>
      <c r="AB79" s="64">
        <f t="shared" si="4"/>
        <v>0</v>
      </c>
      <c r="AC79" s="64">
        <f t="shared" si="5"/>
        <v>0</v>
      </c>
      <c r="AD79" s="64">
        <f t="shared" si="6"/>
        <v>10</v>
      </c>
      <c r="AE79" s="64">
        <f t="shared" si="7"/>
        <v>21</v>
      </c>
      <c r="AF79" s="64">
        <f t="shared" si="8"/>
        <v>26</v>
      </c>
      <c r="AG79" s="64">
        <f t="shared" si="16"/>
        <v>0</v>
      </c>
      <c r="AH79" s="89">
        <f t="shared" si="9"/>
        <v>54</v>
      </c>
      <c r="AI79" s="90"/>
      <c r="AJ79" s="90"/>
      <c r="AK79" s="90">
        <f t="shared" si="10"/>
        <v>50</v>
      </c>
      <c r="AL79" s="90">
        <f t="shared" si="11"/>
        <v>52.5</v>
      </c>
      <c r="AM79" s="90">
        <f t="shared" ref="AM79:AN79" si="76">AF79/(SUMIF($E$14:$N$14,"CO5",$E$13:$N$13)+SUMPRODUCT(($O$14:$Z$14="CO5")*($O79:$Z79&gt;0)*($O$13:$Z$13)))*100</f>
        <v>65</v>
      </c>
      <c r="AN79" s="90">
        <f t="shared" si="76"/>
        <v>0</v>
      </c>
    </row>
    <row r="80" spans="1:40" ht="30" customHeight="1" x14ac:dyDescent="0.2">
      <c r="A80" s="59">
        <v>64</v>
      </c>
      <c r="B80" s="60">
        <f>'STUDENT NAMELIST'!B68</f>
        <v>211423243148</v>
      </c>
      <c r="C80" s="60" t="str">
        <f>'STUDENT NAMELIST'!C68</f>
        <v>2023PEC AI 164</v>
      </c>
      <c r="D80" s="61" t="str">
        <f>'STUDENT NAMELIST'!D68</f>
        <v>HARSHINI R R</v>
      </c>
      <c r="E80" s="68">
        <v>2</v>
      </c>
      <c r="F80" s="68">
        <v>1</v>
      </c>
      <c r="G80" s="68">
        <v>2</v>
      </c>
      <c r="H80" s="68">
        <v>1</v>
      </c>
      <c r="I80" s="68">
        <v>0</v>
      </c>
      <c r="J80" s="68">
        <v>1</v>
      </c>
      <c r="K80" s="68">
        <v>1</v>
      </c>
      <c r="L80" s="68">
        <v>0</v>
      </c>
      <c r="M80" s="68">
        <v>2</v>
      </c>
      <c r="N80" s="68">
        <v>1</v>
      </c>
      <c r="O80" s="69">
        <v>0</v>
      </c>
      <c r="P80" s="59">
        <v>14</v>
      </c>
      <c r="Q80" s="59">
        <v>16</v>
      </c>
      <c r="R80" s="59">
        <v>0</v>
      </c>
      <c r="S80" s="59">
        <v>0</v>
      </c>
      <c r="T80" s="59">
        <v>16</v>
      </c>
      <c r="U80" s="59">
        <v>0</v>
      </c>
      <c r="V80" s="59">
        <v>16</v>
      </c>
      <c r="W80" s="59">
        <v>6</v>
      </c>
      <c r="X80" s="59">
        <v>0</v>
      </c>
      <c r="Y80" s="59"/>
      <c r="Z80" s="59"/>
      <c r="AA80" s="67">
        <f t="shared" si="3"/>
        <v>79</v>
      </c>
      <c r="AB80" s="64">
        <f t="shared" si="4"/>
        <v>0</v>
      </c>
      <c r="AC80" s="64">
        <f t="shared" si="5"/>
        <v>0</v>
      </c>
      <c r="AD80" s="64">
        <f t="shared" si="6"/>
        <v>17</v>
      </c>
      <c r="AE80" s="64">
        <f t="shared" si="7"/>
        <v>37</v>
      </c>
      <c r="AF80" s="64">
        <f t="shared" si="8"/>
        <v>28</v>
      </c>
      <c r="AG80" s="64">
        <f t="shared" si="16"/>
        <v>0</v>
      </c>
      <c r="AH80" s="89">
        <f t="shared" si="9"/>
        <v>79</v>
      </c>
      <c r="AI80" s="90"/>
      <c r="AJ80" s="90"/>
      <c r="AK80" s="90">
        <f t="shared" si="10"/>
        <v>85</v>
      </c>
      <c r="AL80" s="90">
        <f t="shared" si="11"/>
        <v>92.5</v>
      </c>
      <c r="AM80" s="90">
        <f t="shared" ref="AM80:AN80" si="77">AF80/(SUMIF($E$14:$N$14,"CO5",$E$13:$N$13)+SUMPRODUCT(($O$14:$Z$14="CO5")*($O80:$Z80&gt;0)*($O$13:$Z$13)))*100</f>
        <v>70</v>
      </c>
      <c r="AN80" s="90">
        <f t="shared" si="77"/>
        <v>0</v>
      </c>
    </row>
    <row r="81" spans="1:40" ht="30" customHeight="1" x14ac:dyDescent="0.2">
      <c r="A81" s="59">
        <v>65</v>
      </c>
      <c r="B81" s="60">
        <f>'STUDENT NAMELIST'!B69</f>
        <v>211423243149</v>
      </c>
      <c r="C81" s="60" t="str">
        <f>'STUDENT NAMELIST'!C69</f>
        <v>2023PEC AI 165</v>
      </c>
      <c r="D81" s="61" t="str">
        <f>'STUDENT NAMELIST'!D69</f>
        <v>HARSHINI T</v>
      </c>
      <c r="E81" s="68">
        <v>2</v>
      </c>
      <c r="F81" s="68">
        <v>0</v>
      </c>
      <c r="G81" s="68">
        <v>2</v>
      </c>
      <c r="H81" s="68">
        <v>1</v>
      </c>
      <c r="I81" s="68">
        <v>0</v>
      </c>
      <c r="J81" s="68">
        <v>2</v>
      </c>
      <c r="K81" s="68">
        <v>0</v>
      </c>
      <c r="L81" s="68">
        <v>1</v>
      </c>
      <c r="M81" s="68">
        <v>0</v>
      </c>
      <c r="N81" s="68">
        <v>0</v>
      </c>
      <c r="O81" s="59">
        <v>16</v>
      </c>
      <c r="P81" s="59">
        <v>0</v>
      </c>
      <c r="Q81" s="59">
        <v>16</v>
      </c>
      <c r="R81" s="59">
        <v>0</v>
      </c>
      <c r="S81" s="59">
        <v>16</v>
      </c>
      <c r="T81" s="59">
        <v>0</v>
      </c>
      <c r="U81" s="59">
        <v>16</v>
      </c>
      <c r="V81" s="59">
        <v>0</v>
      </c>
      <c r="W81" s="59">
        <v>0</v>
      </c>
      <c r="X81" s="59">
        <v>16</v>
      </c>
      <c r="Y81" s="59"/>
      <c r="Z81" s="59"/>
      <c r="AA81" s="67">
        <f t="shared" si="3"/>
        <v>88</v>
      </c>
      <c r="AB81" s="64">
        <f t="shared" si="4"/>
        <v>0</v>
      </c>
      <c r="AC81" s="64">
        <f t="shared" si="5"/>
        <v>0</v>
      </c>
      <c r="AD81" s="64">
        <f t="shared" si="6"/>
        <v>18</v>
      </c>
      <c r="AE81" s="64">
        <f t="shared" si="7"/>
        <v>37</v>
      </c>
      <c r="AF81" s="64">
        <f t="shared" si="8"/>
        <v>38</v>
      </c>
      <c r="AG81" s="64">
        <f t="shared" si="16"/>
        <v>0</v>
      </c>
      <c r="AH81" s="89">
        <f t="shared" si="9"/>
        <v>88</v>
      </c>
      <c r="AI81" s="90"/>
      <c r="AJ81" s="90"/>
      <c r="AK81" s="90">
        <f t="shared" si="10"/>
        <v>90</v>
      </c>
      <c r="AL81" s="90">
        <f t="shared" si="11"/>
        <v>92.5</v>
      </c>
      <c r="AM81" s="90">
        <f t="shared" ref="AM81:AN81" si="78">AF81/(SUMIF($E$14:$N$14,"CO5",$E$13:$N$13)+SUMPRODUCT(($O$14:$Z$14="CO5")*($O81:$Z81&gt;0)*($O$13:$Z$13)))*100</f>
        <v>95</v>
      </c>
      <c r="AN81" s="90">
        <f t="shared" si="78"/>
        <v>0</v>
      </c>
    </row>
    <row r="82" spans="1:40" ht="30" customHeight="1" x14ac:dyDescent="0.2">
      <c r="A82" s="59">
        <v>66</v>
      </c>
      <c r="B82" s="60">
        <f>'STUDENT NAMELIST'!B70</f>
        <v>211423243150</v>
      </c>
      <c r="C82" s="60" t="str">
        <f>'STUDENT NAMELIST'!C70</f>
        <v>2023PEC AI 166</v>
      </c>
      <c r="D82" s="61" t="str">
        <f>'STUDENT NAMELIST'!D70</f>
        <v>HARSHINI V M</v>
      </c>
      <c r="E82" s="68">
        <v>1</v>
      </c>
      <c r="F82" s="68">
        <v>0</v>
      </c>
      <c r="G82" s="68">
        <v>2</v>
      </c>
      <c r="H82" s="68">
        <v>0</v>
      </c>
      <c r="I82" s="68">
        <v>2</v>
      </c>
      <c r="J82" s="68">
        <v>1</v>
      </c>
      <c r="K82" s="68">
        <v>0</v>
      </c>
      <c r="L82" s="68">
        <v>1</v>
      </c>
      <c r="M82" s="68">
        <v>2</v>
      </c>
      <c r="N82" s="68">
        <v>0</v>
      </c>
      <c r="O82" s="59">
        <v>16</v>
      </c>
      <c r="P82" s="59">
        <v>0</v>
      </c>
      <c r="Q82" s="59">
        <v>0</v>
      </c>
      <c r="R82" s="59">
        <v>16</v>
      </c>
      <c r="S82" s="59">
        <v>16</v>
      </c>
      <c r="T82" s="59">
        <v>0</v>
      </c>
      <c r="U82" s="59">
        <v>10</v>
      </c>
      <c r="V82" s="59">
        <v>0</v>
      </c>
      <c r="W82" s="59">
        <v>0</v>
      </c>
      <c r="X82" s="59">
        <v>16</v>
      </c>
      <c r="Y82" s="59"/>
      <c r="Z82" s="59"/>
      <c r="AA82" s="67">
        <f t="shared" si="3"/>
        <v>83</v>
      </c>
      <c r="AB82" s="64">
        <f t="shared" si="4"/>
        <v>0</v>
      </c>
      <c r="AC82" s="64">
        <f t="shared" si="5"/>
        <v>0</v>
      </c>
      <c r="AD82" s="64">
        <f t="shared" si="6"/>
        <v>17</v>
      </c>
      <c r="AE82" s="64">
        <f t="shared" si="7"/>
        <v>37</v>
      </c>
      <c r="AF82" s="64">
        <f t="shared" si="8"/>
        <v>32</v>
      </c>
      <c r="AG82" s="64">
        <f t="shared" si="16"/>
        <v>0</v>
      </c>
      <c r="AH82" s="89">
        <f t="shared" si="9"/>
        <v>83</v>
      </c>
      <c r="AI82" s="90"/>
      <c r="AJ82" s="90"/>
      <c r="AK82" s="90">
        <f t="shared" si="10"/>
        <v>85</v>
      </c>
      <c r="AL82" s="90">
        <f t="shared" si="11"/>
        <v>92.5</v>
      </c>
      <c r="AM82" s="90">
        <f t="shared" ref="AM82:AN82" si="79">AF82/(SUMIF($E$14:$N$14,"CO5",$E$13:$N$13)+SUMPRODUCT(($O$14:$Z$14="CO5")*($O82:$Z82&gt;0)*($O$13:$Z$13)))*100</f>
        <v>80</v>
      </c>
      <c r="AN82" s="90">
        <f t="shared" si="79"/>
        <v>0</v>
      </c>
    </row>
    <row r="83" spans="1:40" ht="30" customHeight="1" x14ac:dyDescent="0.2">
      <c r="A83" s="59">
        <v>68</v>
      </c>
      <c r="B83" s="60">
        <f>'STUDENT NAMELIST'!B71</f>
        <v>211423243147</v>
      </c>
      <c r="C83" s="60" t="str">
        <f>'STUDENT NAMELIST'!C71</f>
        <v>2023PEC AI 167</v>
      </c>
      <c r="D83" s="61" t="str">
        <f>'STUDENT NAMELIST'!D71</f>
        <v>HARSHINI M</v>
      </c>
      <c r="E83" s="68">
        <v>2</v>
      </c>
      <c r="F83" s="68">
        <v>1</v>
      </c>
      <c r="G83" s="68">
        <v>1</v>
      </c>
      <c r="H83" s="68">
        <v>2</v>
      </c>
      <c r="I83" s="68">
        <v>0</v>
      </c>
      <c r="J83" s="68">
        <v>1</v>
      </c>
      <c r="K83" s="68">
        <v>2</v>
      </c>
      <c r="L83" s="68">
        <v>1</v>
      </c>
      <c r="M83" s="68">
        <v>1</v>
      </c>
      <c r="N83" s="68">
        <v>2</v>
      </c>
      <c r="O83" s="59">
        <v>9</v>
      </c>
      <c r="P83" s="59">
        <v>0</v>
      </c>
      <c r="Q83" s="59">
        <v>0</v>
      </c>
      <c r="R83" s="59">
        <v>9</v>
      </c>
      <c r="S83" s="59">
        <v>8</v>
      </c>
      <c r="T83" s="59">
        <v>0</v>
      </c>
      <c r="U83" s="59">
        <v>9</v>
      </c>
      <c r="V83" s="59">
        <v>0</v>
      </c>
      <c r="W83" s="59">
        <v>0</v>
      </c>
      <c r="X83" s="59">
        <v>4</v>
      </c>
      <c r="Y83" s="59"/>
      <c r="Z83" s="59"/>
      <c r="AA83" s="67">
        <f t="shared" si="3"/>
        <v>52</v>
      </c>
      <c r="AB83" s="64">
        <f t="shared" si="4"/>
        <v>0</v>
      </c>
      <c r="AC83" s="64">
        <f t="shared" si="5"/>
        <v>0</v>
      </c>
      <c r="AD83" s="64">
        <f t="shared" si="6"/>
        <v>12</v>
      </c>
      <c r="AE83" s="64">
        <f t="shared" si="7"/>
        <v>22</v>
      </c>
      <c r="AF83" s="64">
        <f t="shared" si="8"/>
        <v>19</v>
      </c>
      <c r="AG83" s="64">
        <f t="shared" si="16"/>
        <v>0</v>
      </c>
      <c r="AH83" s="89">
        <f t="shared" si="9"/>
        <v>52</v>
      </c>
      <c r="AI83" s="90"/>
      <c r="AJ83" s="90"/>
      <c r="AK83" s="90">
        <f t="shared" si="10"/>
        <v>60</v>
      </c>
      <c r="AL83" s="90">
        <f t="shared" si="11"/>
        <v>55.000000000000007</v>
      </c>
      <c r="AM83" s="90">
        <f t="shared" ref="AM83:AN83" si="80">AF83/(SUMIF($E$14:$N$14,"CO5",$E$13:$N$13)+SUMPRODUCT(($O$14:$Z$14="CO5")*($O83:$Z83&gt;0)*($O$13:$Z$13)))*100</f>
        <v>47.5</v>
      </c>
      <c r="AN83" s="90">
        <f t="shared" si="80"/>
        <v>0</v>
      </c>
    </row>
    <row r="84" spans="1:40" ht="30" customHeight="1" x14ac:dyDescent="0.2">
      <c r="A84" s="59">
        <v>68</v>
      </c>
      <c r="B84" s="60">
        <f>'STUDENT NAMELIST'!B72</f>
        <v>211423243157</v>
      </c>
      <c r="C84" s="60" t="str">
        <f>'STUDENT NAMELIST'!C72</f>
        <v>2023PEC AI 168</v>
      </c>
      <c r="D84" s="61" t="str">
        <f>'STUDENT NAMELIST'!D72</f>
        <v>HEPZHIBHA RACHEL S</v>
      </c>
      <c r="E84" s="68">
        <v>1</v>
      </c>
      <c r="F84" s="68">
        <v>1</v>
      </c>
      <c r="G84" s="68">
        <v>2</v>
      </c>
      <c r="H84" s="68">
        <v>2</v>
      </c>
      <c r="I84" s="68">
        <v>0</v>
      </c>
      <c r="J84" s="68">
        <v>2</v>
      </c>
      <c r="K84" s="68">
        <v>0</v>
      </c>
      <c r="L84" s="68">
        <v>1</v>
      </c>
      <c r="M84" s="68">
        <v>2</v>
      </c>
      <c r="N84" s="68">
        <v>0</v>
      </c>
      <c r="O84" s="59">
        <v>16</v>
      </c>
      <c r="P84" s="59">
        <v>0</v>
      </c>
      <c r="Q84" s="59">
        <v>0</v>
      </c>
      <c r="R84" s="59">
        <v>16</v>
      </c>
      <c r="S84" s="59">
        <v>16</v>
      </c>
      <c r="T84" s="59">
        <v>0</v>
      </c>
      <c r="U84" s="59">
        <v>16</v>
      </c>
      <c r="V84" s="59">
        <v>0</v>
      </c>
      <c r="W84" s="59">
        <v>0</v>
      </c>
      <c r="X84" s="59">
        <v>16</v>
      </c>
      <c r="Y84" s="59"/>
      <c r="Z84" s="59"/>
      <c r="AA84" s="67">
        <f t="shared" si="3"/>
        <v>91</v>
      </c>
      <c r="AB84" s="64">
        <f t="shared" si="4"/>
        <v>0</v>
      </c>
      <c r="AC84" s="64">
        <f t="shared" si="5"/>
        <v>0</v>
      </c>
      <c r="AD84" s="64">
        <f t="shared" si="6"/>
        <v>18</v>
      </c>
      <c r="AE84" s="64">
        <f t="shared" si="7"/>
        <v>37</v>
      </c>
      <c r="AF84" s="64">
        <f t="shared" si="8"/>
        <v>38</v>
      </c>
      <c r="AG84" s="64">
        <f t="shared" si="16"/>
        <v>0</v>
      </c>
      <c r="AH84" s="89">
        <f t="shared" si="9"/>
        <v>91</v>
      </c>
      <c r="AI84" s="90"/>
      <c r="AJ84" s="90"/>
      <c r="AK84" s="90">
        <f t="shared" si="10"/>
        <v>90</v>
      </c>
      <c r="AL84" s="90">
        <f t="shared" si="11"/>
        <v>92.5</v>
      </c>
      <c r="AM84" s="90">
        <f t="shared" ref="AM84:AN84" si="81">AF84/(SUMIF($E$14:$N$14,"CO5",$E$13:$N$13)+SUMPRODUCT(($O$14:$Z$14="CO5")*($O84:$Z84&gt;0)*($O$13:$Z$13)))*100</f>
        <v>95</v>
      </c>
      <c r="AN84" s="90">
        <f t="shared" si="81"/>
        <v>0</v>
      </c>
    </row>
    <row r="85" spans="1:40" ht="30" customHeight="1" x14ac:dyDescent="0.2">
      <c r="A85" s="59">
        <v>69</v>
      </c>
      <c r="B85" s="60">
        <f>'STUDENT NAMELIST'!B73</f>
        <v>211423243161</v>
      </c>
      <c r="C85" s="60" t="str">
        <f>'STUDENT NAMELIST'!C73</f>
        <v>2023PEC AI 169</v>
      </c>
      <c r="D85" s="61" t="str">
        <f>'STUDENT NAMELIST'!D73</f>
        <v>HUMAIRA S</v>
      </c>
      <c r="E85" s="68">
        <v>2</v>
      </c>
      <c r="F85" s="68">
        <v>0</v>
      </c>
      <c r="G85" s="68">
        <v>2</v>
      </c>
      <c r="H85" s="68">
        <v>0</v>
      </c>
      <c r="I85" s="68">
        <v>2</v>
      </c>
      <c r="J85" s="68">
        <v>1</v>
      </c>
      <c r="K85" s="68">
        <v>0</v>
      </c>
      <c r="L85" s="68">
        <v>0</v>
      </c>
      <c r="M85" s="68">
        <v>2</v>
      </c>
      <c r="N85" s="68">
        <v>0</v>
      </c>
      <c r="O85" s="59">
        <v>16</v>
      </c>
      <c r="P85" s="59">
        <v>0</v>
      </c>
      <c r="Q85" s="59">
        <v>0</v>
      </c>
      <c r="R85" s="59">
        <v>16</v>
      </c>
      <c r="S85" s="59">
        <v>16</v>
      </c>
      <c r="T85" s="59">
        <v>0</v>
      </c>
      <c r="U85" s="59">
        <v>16</v>
      </c>
      <c r="V85" s="59">
        <v>0</v>
      </c>
      <c r="W85" s="59">
        <v>0</v>
      </c>
      <c r="X85" s="59">
        <v>16</v>
      </c>
      <c r="Y85" s="59"/>
      <c r="Z85" s="59"/>
      <c r="AA85" s="67">
        <f t="shared" si="3"/>
        <v>89</v>
      </c>
      <c r="AB85" s="64">
        <f t="shared" si="4"/>
        <v>0</v>
      </c>
      <c r="AC85" s="64">
        <f t="shared" si="5"/>
        <v>0</v>
      </c>
      <c r="AD85" s="64">
        <f t="shared" si="6"/>
        <v>18</v>
      </c>
      <c r="AE85" s="64">
        <f t="shared" si="7"/>
        <v>37</v>
      </c>
      <c r="AF85" s="64">
        <f t="shared" si="8"/>
        <v>38</v>
      </c>
      <c r="AG85" s="64">
        <f t="shared" si="16"/>
        <v>0</v>
      </c>
      <c r="AH85" s="89">
        <f t="shared" si="9"/>
        <v>89</v>
      </c>
      <c r="AI85" s="90"/>
      <c r="AJ85" s="90"/>
      <c r="AK85" s="90">
        <f t="shared" si="10"/>
        <v>90</v>
      </c>
      <c r="AL85" s="90">
        <f t="shared" si="11"/>
        <v>92.5</v>
      </c>
      <c r="AM85" s="90">
        <f t="shared" ref="AM85:AN85" si="82">AF85/(SUMIF($E$14:$N$14,"CO5",$E$13:$N$13)+SUMPRODUCT(($O$14:$Z$14="CO5")*($O85:$Z85&gt;0)*($O$13:$Z$13)))*100</f>
        <v>95</v>
      </c>
      <c r="AN85" s="90">
        <f t="shared" si="82"/>
        <v>0</v>
      </c>
    </row>
    <row r="86" spans="1:40" ht="30" customHeight="1" x14ac:dyDescent="0.2">
      <c r="A86" s="59">
        <v>80</v>
      </c>
      <c r="B86" s="60">
        <f>'STUDENT NAMELIST'!B74</f>
        <v>211423243164</v>
      </c>
      <c r="C86" s="60" t="str">
        <f>'STUDENT NAMELIST'!C74</f>
        <v>2023PEC AI 170</v>
      </c>
      <c r="D86" s="61" t="str">
        <f>'STUDENT NAMELIST'!D74</f>
        <v>INIYA ARUMUGAM</v>
      </c>
      <c r="E86" s="68">
        <v>1</v>
      </c>
      <c r="F86" s="68">
        <v>1</v>
      </c>
      <c r="G86" s="68">
        <v>1</v>
      </c>
      <c r="H86" s="68">
        <v>1</v>
      </c>
      <c r="I86" s="68">
        <v>2</v>
      </c>
      <c r="J86" s="68">
        <v>1</v>
      </c>
      <c r="K86" s="68">
        <v>2</v>
      </c>
      <c r="L86" s="68">
        <v>2</v>
      </c>
      <c r="M86" s="68">
        <v>0</v>
      </c>
      <c r="N86" s="68">
        <v>1</v>
      </c>
      <c r="O86" s="69">
        <v>0</v>
      </c>
      <c r="P86" s="59">
        <v>13</v>
      </c>
      <c r="Q86" s="59">
        <v>14</v>
      </c>
      <c r="R86" s="59">
        <v>0</v>
      </c>
      <c r="S86" s="59">
        <v>0</v>
      </c>
      <c r="T86" s="59">
        <v>14</v>
      </c>
      <c r="U86" s="59">
        <v>0</v>
      </c>
      <c r="V86" s="59">
        <v>14</v>
      </c>
      <c r="W86" s="59">
        <v>8</v>
      </c>
      <c r="X86" s="59">
        <v>0</v>
      </c>
      <c r="Y86" s="59"/>
      <c r="Z86" s="59"/>
      <c r="AA86" s="67">
        <f t="shared" si="3"/>
        <v>75</v>
      </c>
      <c r="AB86" s="64">
        <f t="shared" si="4"/>
        <v>0</v>
      </c>
      <c r="AC86" s="64">
        <f t="shared" si="5"/>
        <v>0</v>
      </c>
      <c r="AD86" s="64">
        <f t="shared" si="6"/>
        <v>15</v>
      </c>
      <c r="AE86" s="64">
        <f t="shared" si="7"/>
        <v>33</v>
      </c>
      <c r="AF86" s="64">
        <f t="shared" si="8"/>
        <v>28</v>
      </c>
      <c r="AG86" s="64">
        <f t="shared" si="16"/>
        <v>0</v>
      </c>
      <c r="AH86" s="89">
        <f t="shared" si="9"/>
        <v>75</v>
      </c>
      <c r="AI86" s="90"/>
      <c r="AJ86" s="90"/>
      <c r="AK86" s="90">
        <f t="shared" si="10"/>
        <v>75</v>
      </c>
      <c r="AL86" s="90">
        <f t="shared" si="11"/>
        <v>82.5</v>
      </c>
      <c r="AM86" s="90">
        <f t="shared" ref="AM86:AN86" si="83">AF86/(SUMIF($E$14:$N$14,"CO5",$E$13:$N$13)+SUMPRODUCT(($O$14:$Z$14="CO5")*($O86:$Z86&gt;0)*($O$13:$Z$13)))*100</f>
        <v>70</v>
      </c>
      <c r="AN86" s="90">
        <f t="shared" si="83"/>
        <v>0</v>
      </c>
    </row>
    <row r="87" spans="1:40" ht="30" customHeight="1" x14ac:dyDescent="0.2">
      <c r="A87" s="59">
        <v>81</v>
      </c>
      <c r="B87" s="60">
        <f>'STUDENT NAMELIST'!B75</f>
        <v>211423243165</v>
      </c>
      <c r="C87" s="60" t="str">
        <f>'STUDENT NAMELIST'!C75</f>
        <v>2023PEC AI 171</v>
      </c>
      <c r="D87" s="61" t="str">
        <f>'STUDENT NAMELIST'!D75</f>
        <v>IRENE B</v>
      </c>
      <c r="E87" s="68">
        <v>2</v>
      </c>
      <c r="F87" s="68">
        <v>0</v>
      </c>
      <c r="G87" s="68">
        <v>0</v>
      </c>
      <c r="H87" s="68">
        <v>1</v>
      </c>
      <c r="I87" s="68">
        <v>2</v>
      </c>
      <c r="J87" s="68">
        <v>0</v>
      </c>
      <c r="K87" s="68">
        <v>2</v>
      </c>
      <c r="L87" s="68">
        <v>0</v>
      </c>
      <c r="M87" s="68">
        <v>1</v>
      </c>
      <c r="N87" s="68">
        <v>1</v>
      </c>
      <c r="O87" s="69">
        <v>0</v>
      </c>
      <c r="P87" s="59">
        <v>16</v>
      </c>
      <c r="Q87" s="59">
        <v>16</v>
      </c>
      <c r="R87" s="59">
        <v>0</v>
      </c>
      <c r="S87" s="59">
        <v>4</v>
      </c>
      <c r="T87" s="59">
        <v>0</v>
      </c>
      <c r="U87" s="59">
        <v>16</v>
      </c>
      <c r="V87" s="59">
        <v>0</v>
      </c>
      <c r="W87" s="59">
        <v>0</v>
      </c>
      <c r="X87" s="59">
        <v>16</v>
      </c>
      <c r="Y87" s="59"/>
      <c r="Z87" s="59"/>
      <c r="AA87" s="67">
        <f t="shared" si="3"/>
        <v>77</v>
      </c>
      <c r="AB87" s="64">
        <f t="shared" si="4"/>
        <v>0</v>
      </c>
      <c r="AC87" s="64">
        <f t="shared" si="5"/>
        <v>0</v>
      </c>
      <c r="AD87" s="64">
        <f t="shared" si="6"/>
        <v>18</v>
      </c>
      <c r="AE87" s="64">
        <f t="shared" si="7"/>
        <v>25</v>
      </c>
      <c r="AF87" s="64">
        <f t="shared" si="8"/>
        <v>38</v>
      </c>
      <c r="AG87" s="64">
        <f t="shared" si="16"/>
        <v>0</v>
      </c>
      <c r="AH87" s="89">
        <f t="shared" si="9"/>
        <v>77</v>
      </c>
      <c r="AI87" s="90"/>
      <c r="AJ87" s="90"/>
      <c r="AK87" s="90">
        <f t="shared" si="10"/>
        <v>90</v>
      </c>
      <c r="AL87" s="90">
        <f t="shared" si="11"/>
        <v>62.5</v>
      </c>
      <c r="AM87" s="90">
        <f t="shared" ref="AM87:AN87" si="84">AF87/(SUMIF($E$14:$N$14,"CO5",$E$13:$N$13)+SUMPRODUCT(($O$14:$Z$14="CO5")*($O87:$Z87&gt;0)*($O$13:$Z$13)))*100</f>
        <v>95</v>
      </c>
      <c r="AN87" s="90">
        <f t="shared" si="84"/>
        <v>0</v>
      </c>
    </row>
    <row r="88" spans="1:40" ht="30" customHeight="1" x14ac:dyDescent="0.2">
      <c r="A88" s="59">
        <v>82</v>
      </c>
      <c r="B88" s="60">
        <f>'STUDENT NAMELIST'!B76</f>
        <v>211423243167</v>
      </c>
      <c r="C88" s="60" t="str">
        <f>'STUDENT NAMELIST'!C76</f>
        <v>2023PEC AI 172</v>
      </c>
      <c r="D88" s="61" t="str">
        <f>'STUDENT NAMELIST'!D76</f>
        <v>ISHA KUMARI R</v>
      </c>
      <c r="E88" s="68">
        <v>2</v>
      </c>
      <c r="F88" s="68">
        <v>0</v>
      </c>
      <c r="G88" s="68">
        <v>1</v>
      </c>
      <c r="H88" s="68">
        <v>0</v>
      </c>
      <c r="I88" s="68">
        <v>2</v>
      </c>
      <c r="J88" s="68">
        <v>2</v>
      </c>
      <c r="K88" s="68">
        <v>0</v>
      </c>
      <c r="L88" s="68">
        <v>0</v>
      </c>
      <c r="M88" s="68">
        <v>1</v>
      </c>
      <c r="N88" s="68">
        <v>2</v>
      </c>
      <c r="O88" s="69">
        <v>0</v>
      </c>
      <c r="P88" s="59">
        <v>15</v>
      </c>
      <c r="Q88" s="59">
        <v>16</v>
      </c>
      <c r="R88" s="59">
        <v>0</v>
      </c>
      <c r="S88" s="59">
        <v>0</v>
      </c>
      <c r="T88" s="59">
        <v>12</v>
      </c>
      <c r="U88" s="59">
        <v>0</v>
      </c>
      <c r="V88" s="59">
        <v>10</v>
      </c>
      <c r="W88" s="59">
        <v>16</v>
      </c>
      <c r="X88" s="59">
        <v>0</v>
      </c>
      <c r="Y88" s="59"/>
      <c r="Z88" s="59"/>
      <c r="AA88" s="67">
        <f t="shared" si="3"/>
        <v>79</v>
      </c>
      <c r="AB88" s="64">
        <f t="shared" si="4"/>
        <v>0</v>
      </c>
      <c r="AC88" s="64">
        <f t="shared" si="5"/>
        <v>0</v>
      </c>
      <c r="AD88" s="64">
        <f t="shared" si="6"/>
        <v>17</v>
      </c>
      <c r="AE88" s="64">
        <f t="shared" si="7"/>
        <v>33</v>
      </c>
      <c r="AF88" s="64">
        <f t="shared" si="8"/>
        <v>32</v>
      </c>
      <c r="AG88" s="64">
        <f t="shared" si="16"/>
        <v>0</v>
      </c>
      <c r="AH88" s="89">
        <f t="shared" si="9"/>
        <v>79</v>
      </c>
      <c r="AI88" s="90"/>
      <c r="AJ88" s="90"/>
      <c r="AK88" s="90">
        <f t="shared" si="10"/>
        <v>85</v>
      </c>
      <c r="AL88" s="90">
        <f t="shared" si="11"/>
        <v>82.5</v>
      </c>
      <c r="AM88" s="90">
        <f t="shared" ref="AM88:AN88" si="85">AF88/(SUMIF($E$14:$N$14,"CO5",$E$13:$N$13)+SUMPRODUCT(($O$14:$Z$14="CO5")*($O88:$Z88&gt;0)*($O$13:$Z$13)))*100</f>
        <v>80</v>
      </c>
      <c r="AN88" s="90">
        <f t="shared" si="85"/>
        <v>0</v>
      </c>
    </row>
    <row r="89" spans="1:40" ht="30" customHeight="1" x14ac:dyDescent="0.2">
      <c r="A89" s="59">
        <v>83</v>
      </c>
      <c r="B89" s="60">
        <f>'STUDENT NAMELIST'!B77</f>
        <v>211423243168</v>
      </c>
      <c r="C89" s="60" t="str">
        <f>'STUDENT NAMELIST'!C77</f>
        <v>2023PEC AI 173</v>
      </c>
      <c r="D89" s="61" t="str">
        <f>'STUDENT NAMELIST'!D77</f>
        <v>ISHWARYA P</v>
      </c>
      <c r="E89" s="68">
        <v>2</v>
      </c>
      <c r="F89" s="68">
        <v>1</v>
      </c>
      <c r="G89" s="68">
        <v>1</v>
      </c>
      <c r="H89" s="68">
        <v>1</v>
      </c>
      <c r="I89" s="68">
        <v>2</v>
      </c>
      <c r="J89" s="68">
        <v>1</v>
      </c>
      <c r="K89" s="68">
        <v>1</v>
      </c>
      <c r="L89" s="68">
        <v>0</v>
      </c>
      <c r="M89" s="68">
        <v>1</v>
      </c>
      <c r="N89" s="68">
        <v>0</v>
      </c>
      <c r="O89" s="69">
        <v>13</v>
      </c>
      <c r="P89" s="59">
        <v>0</v>
      </c>
      <c r="Q89" s="59">
        <v>0</v>
      </c>
      <c r="R89" s="59">
        <v>12</v>
      </c>
      <c r="S89" s="59">
        <v>12</v>
      </c>
      <c r="T89" s="59">
        <v>0</v>
      </c>
      <c r="U89" s="59">
        <v>16</v>
      </c>
      <c r="V89" s="59">
        <v>0</v>
      </c>
      <c r="W89" s="59">
        <v>0</v>
      </c>
      <c r="X89" s="59">
        <v>14</v>
      </c>
      <c r="Y89" s="59"/>
      <c r="Z89" s="59"/>
      <c r="AA89" s="67">
        <f t="shared" si="3"/>
        <v>77</v>
      </c>
      <c r="AB89" s="64">
        <f t="shared" si="4"/>
        <v>0</v>
      </c>
      <c r="AC89" s="64">
        <f t="shared" si="5"/>
        <v>0</v>
      </c>
      <c r="AD89" s="64">
        <f t="shared" si="6"/>
        <v>16</v>
      </c>
      <c r="AE89" s="64">
        <f t="shared" si="7"/>
        <v>29</v>
      </c>
      <c r="AF89" s="64">
        <f t="shared" si="8"/>
        <v>36</v>
      </c>
      <c r="AG89" s="64">
        <f t="shared" si="16"/>
        <v>0</v>
      </c>
      <c r="AH89" s="89">
        <f t="shared" si="9"/>
        <v>77</v>
      </c>
      <c r="AI89" s="90"/>
      <c r="AJ89" s="90"/>
      <c r="AK89" s="90">
        <f t="shared" si="10"/>
        <v>80</v>
      </c>
      <c r="AL89" s="90">
        <f t="shared" si="11"/>
        <v>72.5</v>
      </c>
      <c r="AM89" s="90">
        <f t="shared" ref="AM89:AN89" si="86">AF89/(SUMIF($E$14:$N$14,"CO5",$E$13:$N$13)+SUMPRODUCT(($O$14:$Z$14="CO5")*($O89:$Z89&gt;0)*($O$13:$Z$13)))*100</f>
        <v>90</v>
      </c>
      <c r="AN89" s="90">
        <f t="shared" si="86"/>
        <v>0</v>
      </c>
    </row>
    <row r="90" spans="1:40" ht="30" customHeight="1" x14ac:dyDescent="0.2">
      <c r="A90" s="59">
        <v>84</v>
      </c>
      <c r="B90" s="60">
        <f>'STUDENT NAMELIST'!B78</f>
        <v>211423243174</v>
      </c>
      <c r="C90" s="60" t="str">
        <f>'STUDENT NAMELIST'!C78</f>
        <v>2023PEC AI 174</v>
      </c>
      <c r="D90" s="61" t="str">
        <f>'STUDENT NAMELIST'!D78</f>
        <v>JANANI G</v>
      </c>
      <c r="E90" s="68">
        <v>1</v>
      </c>
      <c r="F90" s="68">
        <v>0</v>
      </c>
      <c r="G90" s="68">
        <v>1</v>
      </c>
      <c r="H90" s="68">
        <v>2</v>
      </c>
      <c r="I90" s="68">
        <v>1</v>
      </c>
      <c r="J90" s="68">
        <v>0</v>
      </c>
      <c r="K90" s="68">
        <v>1</v>
      </c>
      <c r="L90" s="68">
        <v>0</v>
      </c>
      <c r="M90" s="68">
        <v>2</v>
      </c>
      <c r="N90" s="68">
        <v>0</v>
      </c>
      <c r="O90" s="69">
        <v>16</v>
      </c>
      <c r="P90" s="59">
        <v>0</v>
      </c>
      <c r="Q90" s="59">
        <v>0</v>
      </c>
      <c r="R90" s="59">
        <v>8</v>
      </c>
      <c r="S90" s="59">
        <v>14</v>
      </c>
      <c r="T90" s="59">
        <v>0</v>
      </c>
      <c r="U90" s="59">
        <v>16</v>
      </c>
      <c r="V90" s="59">
        <v>0</v>
      </c>
      <c r="W90" s="59">
        <v>0</v>
      </c>
      <c r="X90" s="59">
        <v>16</v>
      </c>
      <c r="Y90" s="59"/>
      <c r="Z90" s="59"/>
      <c r="AA90" s="67">
        <f t="shared" si="3"/>
        <v>78</v>
      </c>
      <c r="AB90" s="64">
        <f t="shared" si="4"/>
        <v>0</v>
      </c>
      <c r="AC90" s="64">
        <f t="shared" si="5"/>
        <v>0</v>
      </c>
      <c r="AD90" s="64">
        <f t="shared" si="6"/>
        <v>17</v>
      </c>
      <c r="AE90" s="64">
        <f t="shared" si="7"/>
        <v>27</v>
      </c>
      <c r="AF90" s="64">
        <f t="shared" si="8"/>
        <v>38</v>
      </c>
      <c r="AG90" s="64">
        <f t="shared" si="16"/>
        <v>0</v>
      </c>
      <c r="AH90" s="89">
        <f t="shared" si="9"/>
        <v>78</v>
      </c>
      <c r="AI90" s="90"/>
      <c r="AJ90" s="90"/>
      <c r="AK90" s="90">
        <f t="shared" si="10"/>
        <v>85</v>
      </c>
      <c r="AL90" s="90">
        <f t="shared" si="11"/>
        <v>67.5</v>
      </c>
      <c r="AM90" s="90">
        <f t="shared" ref="AM90:AN90" si="87">AF90/(SUMIF($E$14:$N$14,"CO5",$E$13:$N$13)+SUMPRODUCT(($O$14:$Z$14="CO5")*($O90:$Z90&gt;0)*($O$13:$Z$13)))*100</f>
        <v>95</v>
      </c>
      <c r="AN90" s="90">
        <f t="shared" si="87"/>
        <v>0</v>
      </c>
    </row>
    <row r="91" spans="1:40" ht="30" customHeight="1" x14ac:dyDescent="0.2">
      <c r="A91" s="59">
        <v>85</v>
      </c>
      <c r="B91" s="60">
        <f>'STUDENT NAMELIST'!B79</f>
        <v>211423243175</v>
      </c>
      <c r="C91" s="60" t="str">
        <f>'STUDENT NAMELIST'!C79</f>
        <v>2023PEC AI 175</v>
      </c>
      <c r="D91" s="61" t="str">
        <f>'STUDENT NAMELIST'!D79</f>
        <v>JANANI G</v>
      </c>
      <c r="E91" s="68">
        <v>2</v>
      </c>
      <c r="F91" s="68">
        <v>0</v>
      </c>
      <c r="G91" s="68">
        <v>1</v>
      </c>
      <c r="H91" s="68">
        <v>2</v>
      </c>
      <c r="I91" s="68">
        <v>2</v>
      </c>
      <c r="J91" s="68">
        <v>0</v>
      </c>
      <c r="K91" s="68">
        <v>1</v>
      </c>
      <c r="L91" s="68">
        <v>2</v>
      </c>
      <c r="M91" s="68">
        <v>1</v>
      </c>
      <c r="N91" s="68">
        <v>0</v>
      </c>
      <c r="O91" s="69">
        <v>16</v>
      </c>
      <c r="P91" s="59">
        <v>0</v>
      </c>
      <c r="Q91" s="59">
        <v>0</v>
      </c>
      <c r="R91" s="59">
        <v>16</v>
      </c>
      <c r="S91" s="59">
        <v>14</v>
      </c>
      <c r="T91" s="59">
        <v>0</v>
      </c>
      <c r="U91" s="59">
        <v>16</v>
      </c>
      <c r="V91" s="59">
        <v>0</v>
      </c>
      <c r="W91" s="59">
        <v>0</v>
      </c>
      <c r="X91" s="59">
        <v>9</v>
      </c>
      <c r="Y91" s="59"/>
      <c r="Z91" s="59"/>
      <c r="AA91" s="67">
        <f t="shared" si="3"/>
        <v>82</v>
      </c>
      <c r="AB91" s="64">
        <f t="shared" si="4"/>
        <v>0</v>
      </c>
      <c r="AC91" s="64">
        <f t="shared" si="5"/>
        <v>0</v>
      </c>
      <c r="AD91" s="64">
        <f t="shared" si="6"/>
        <v>18</v>
      </c>
      <c r="AE91" s="64">
        <f t="shared" si="7"/>
        <v>35</v>
      </c>
      <c r="AF91" s="64">
        <f t="shared" si="8"/>
        <v>31</v>
      </c>
      <c r="AG91" s="64">
        <f t="shared" si="16"/>
        <v>0</v>
      </c>
      <c r="AH91" s="89">
        <f t="shared" si="9"/>
        <v>82</v>
      </c>
      <c r="AI91" s="90"/>
      <c r="AJ91" s="90"/>
      <c r="AK91" s="90">
        <f t="shared" si="10"/>
        <v>90</v>
      </c>
      <c r="AL91" s="90">
        <f t="shared" si="11"/>
        <v>87.5</v>
      </c>
      <c r="AM91" s="90">
        <f t="shared" ref="AM91:AN91" si="88">AF91/(SUMIF($E$14:$N$14,"CO5",$E$13:$N$13)+SUMPRODUCT(($O$14:$Z$14="CO5")*($O91:$Z91&gt;0)*($O$13:$Z$13)))*100</f>
        <v>77.5</v>
      </c>
      <c r="AN91" s="90">
        <f t="shared" si="88"/>
        <v>0</v>
      </c>
    </row>
    <row r="92" spans="1:40" ht="30" customHeight="1" x14ac:dyDescent="0.2">
      <c r="A92" s="59">
        <v>86</v>
      </c>
      <c r="B92" s="60">
        <f>'STUDENT NAMELIST'!B80</f>
        <v>211423243183</v>
      </c>
      <c r="C92" s="60" t="str">
        <f>'STUDENT NAMELIST'!C80</f>
        <v>2023PEC AI 176</v>
      </c>
      <c r="D92" s="61" t="str">
        <f>'STUDENT NAMELIST'!D80</f>
        <v>M JAYASREE</v>
      </c>
      <c r="E92" s="68">
        <v>0</v>
      </c>
      <c r="F92" s="68">
        <v>2</v>
      </c>
      <c r="G92" s="68">
        <v>1</v>
      </c>
      <c r="H92" s="68">
        <v>2</v>
      </c>
      <c r="I92" s="68">
        <v>0</v>
      </c>
      <c r="J92" s="68">
        <v>0</v>
      </c>
      <c r="K92" s="68">
        <v>1</v>
      </c>
      <c r="L92" s="68">
        <v>1</v>
      </c>
      <c r="M92" s="68">
        <v>1</v>
      </c>
      <c r="N92" s="68">
        <v>2</v>
      </c>
      <c r="O92" s="69">
        <v>0</v>
      </c>
      <c r="P92" s="59">
        <v>13</v>
      </c>
      <c r="Q92" s="59">
        <v>14</v>
      </c>
      <c r="R92" s="59">
        <v>0</v>
      </c>
      <c r="S92" s="59">
        <v>0</v>
      </c>
      <c r="T92" s="59">
        <v>14</v>
      </c>
      <c r="U92" s="59">
        <v>0</v>
      </c>
      <c r="V92" s="59">
        <v>14</v>
      </c>
      <c r="W92" s="59">
        <v>8</v>
      </c>
      <c r="X92" s="59">
        <v>0</v>
      </c>
      <c r="Y92" s="59"/>
      <c r="Z92" s="59"/>
      <c r="AA92" s="67">
        <f t="shared" si="3"/>
        <v>73</v>
      </c>
      <c r="AB92" s="64">
        <f t="shared" si="4"/>
        <v>0</v>
      </c>
      <c r="AC92" s="64">
        <f t="shared" si="5"/>
        <v>0</v>
      </c>
      <c r="AD92" s="64">
        <f t="shared" si="6"/>
        <v>15</v>
      </c>
      <c r="AE92" s="64">
        <f t="shared" si="7"/>
        <v>33</v>
      </c>
      <c r="AF92" s="64">
        <f t="shared" si="8"/>
        <v>28</v>
      </c>
      <c r="AG92" s="64">
        <f t="shared" si="16"/>
        <v>0</v>
      </c>
      <c r="AH92" s="89">
        <f t="shared" si="9"/>
        <v>73</v>
      </c>
      <c r="AI92" s="90"/>
      <c r="AJ92" s="90"/>
      <c r="AK92" s="90">
        <f t="shared" si="10"/>
        <v>75</v>
      </c>
      <c r="AL92" s="90">
        <f t="shared" si="11"/>
        <v>82.5</v>
      </c>
      <c r="AM92" s="90">
        <f t="shared" ref="AM92:AN92" si="89">AF92/(SUMIF($E$14:$N$14,"CO5",$E$13:$N$13)+SUMPRODUCT(($O$14:$Z$14="CO5")*($O92:$Z92&gt;0)*($O$13:$Z$13)))*100</f>
        <v>70</v>
      </c>
      <c r="AN92" s="90">
        <f t="shared" si="89"/>
        <v>0</v>
      </c>
    </row>
    <row r="93" spans="1:40" ht="30" customHeight="1" x14ac:dyDescent="0.2">
      <c r="A93" s="59">
        <v>88</v>
      </c>
      <c r="B93" s="60">
        <f>'STUDENT NAMELIST'!B81</f>
        <v>211423243181</v>
      </c>
      <c r="C93" s="60" t="str">
        <f>'STUDENT NAMELIST'!C81</f>
        <v>2023PEC AI 177</v>
      </c>
      <c r="D93" s="61" t="str">
        <f>'STUDENT NAMELIST'!D81</f>
        <v>JAYASHREE V</v>
      </c>
      <c r="E93" s="68">
        <v>0</v>
      </c>
      <c r="F93" s="68">
        <v>1</v>
      </c>
      <c r="G93" s="68">
        <v>2</v>
      </c>
      <c r="H93" s="68">
        <v>1</v>
      </c>
      <c r="I93" s="68">
        <v>0</v>
      </c>
      <c r="J93" s="68">
        <v>2</v>
      </c>
      <c r="K93" s="68">
        <v>0</v>
      </c>
      <c r="L93" s="68">
        <v>2</v>
      </c>
      <c r="M93" s="68">
        <v>0</v>
      </c>
      <c r="N93" s="68">
        <v>1</v>
      </c>
      <c r="O93" s="69">
        <v>0</v>
      </c>
      <c r="P93" s="59">
        <v>16</v>
      </c>
      <c r="Q93" s="59">
        <v>16</v>
      </c>
      <c r="R93" s="59">
        <v>0</v>
      </c>
      <c r="S93" s="59">
        <v>4</v>
      </c>
      <c r="T93" s="59">
        <v>0</v>
      </c>
      <c r="U93" s="59">
        <v>16</v>
      </c>
      <c r="V93" s="59">
        <v>0</v>
      </c>
      <c r="W93" s="59">
        <v>0</v>
      </c>
      <c r="X93" s="59">
        <v>16</v>
      </c>
      <c r="Y93" s="59"/>
      <c r="Z93" s="59"/>
      <c r="AA93" s="67">
        <f t="shared" si="3"/>
        <v>77</v>
      </c>
      <c r="AB93" s="64">
        <f t="shared" si="4"/>
        <v>0</v>
      </c>
      <c r="AC93" s="64">
        <f t="shared" si="5"/>
        <v>0</v>
      </c>
      <c r="AD93" s="64">
        <f t="shared" si="6"/>
        <v>17</v>
      </c>
      <c r="AE93" s="64">
        <f t="shared" si="7"/>
        <v>25</v>
      </c>
      <c r="AF93" s="64">
        <f t="shared" si="8"/>
        <v>38</v>
      </c>
      <c r="AG93" s="64">
        <f t="shared" si="16"/>
        <v>0</v>
      </c>
      <c r="AH93" s="89">
        <f t="shared" si="9"/>
        <v>77</v>
      </c>
      <c r="AI93" s="90"/>
      <c r="AJ93" s="90"/>
      <c r="AK93" s="90">
        <f t="shared" si="10"/>
        <v>85</v>
      </c>
      <c r="AL93" s="90">
        <f t="shared" si="11"/>
        <v>62.5</v>
      </c>
      <c r="AM93" s="90">
        <f t="shared" ref="AM93:AN93" si="90">AF93/(SUMIF($E$14:$N$14,"CO5",$E$13:$N$13)+SUMPRODUCT(($O$14:$Z$14="CO5")*($O93:$Z93&gt;0)*($O$13:$Z$13)))*100</f>
        <v>95</v>
      </c>
      <c r="AN93" s="90">
        <f t="shared" si="90"/>
        <v>0</v>
      </c>
    </row>
    <row r="94" spans="1:40" ht="30" customHeight="1" x14ac:dyDescent="0.2">
      <c r="A94" s="59">
        <v>88</v>
      </c>
      <c r="B94" s="60">
        <f>'STUDENT NAMELIST'!B82</f>
        <v>211423243182</v>
      </c>
      <c r="C94" s="60" t="str">
        <f>'STUDENT NAMELIST'!C82</f>
        <v>2023PEC AI 178</v>
      </c>
      <c r="D94" s="61" t="str">
        <f>'STUDENT NAMELIST'!D82</f>
        <v>JAYASHREE V</v>
      </c>
      <c r="E94" s="68">
        <v>2</v>
      </c>
      <c r="F94" s="68">
        <v>1</v>
      </c>
      <c r="G94" s="68">
        <v>0</v>
      </c>
      <c r="H94" s="68">
        <v>2</v>
      </c>
      <c r="I94" s="68">
        <v>1</v>
      </c>
      <c r="J94" s="68">
        <v>1</v>
      </c>
      <c r="K94" s="68">
        <v>2</v>
      </c>
      <c r="L94" s="68">
        <v>1</v>
      </c>
      <c r="M94" s="68">
        <v>0</v>
      </c>
      <c r="N94" s="68">
        <v>2</v>
      </c>
      <c r="O94" s="69">
        <v>0</v>
      </c>
      <c r="P94" s="59">
        <v>15</v>
      </c>
      <c r="Q94" s="59">
        <v>16</v>
      </c>
      <c r="R94" s="59">
        <v>0</v>
      </c>
      <c r="S94" s="59">
        <v>0</v>
      </c>
      <c r="T94" s="59">
        <v>12</v>
      </c>
      <c r="U94" s="59">
        <v>0</v>
      </c>
      <c r="V94" s="59">
        <v>10</v>
      </c>
      <c r="W94" s="59">
        <v>16</v>
      </c>
      <c r="X94" s="59">
        <v>0</v>
      </c>
      <c r="Y94" s="92"/>
      <c r="Z94" s="92"/>
      <c r="AA94" s="93">
        <f t="shared" si="3"/>
        <v>81</v>
      </c>
      <c r="AB94" s="94">
        <f t="shared" si="4"/>
        <v>0</v>
      </c>
      <c r="AC94" s="94">
        <f t="shared" si="5"/>
        <v>0</v>
      </c>
      <c r="AD94" s="94">
        <f t="shared" si="6"/>
        <v>18</v>
      </c>
      <c r="AE94" s="94">
        <f t="shared" si="7"/>
        <v>33</v>
      </c>
      <c r="AF94" s="94">
        <f t="shared" si="8"/>
        <v>32</v>
      </c>
      <c r="AG94" s="94">
        <f t="shared" si="16"/>
        <v>0</v>
      </c>
      <c r="AH94" s="94">
        <f t="shared" si="9"/>
        <v>81</v>
      </c>
      <c r="AI94" s="95"/>
      <c r="AJ94" s="95"/>
      <c r="AK94" s="95">
        <f t="shared" si="10"/>
        <v>90</v>
      </c>
      <c r="AL94" s="95">
        <f t="shared" si="11"/>
        <v>82.5</v>
      </c>
      <c r="AM94" s="95">
        <f t="shared" ref="AM94:AN94" si="91">AF94/(SUMIF($E$14:$N$14,"CO5",$E$13:$N$13)+SUMPRODUCT(($O$14:$Z$14="CO5")*($O94:$Z94&gt;0)*($O$13:$Z$13)))*100</f>
        <v>80</v>
      </c>
      <c r="AN94" s="95">
        <f t="shared" si="91"/>
        <v>0</v>
      </c>
    </row>
    <row r="95" spans="1:40" ht="30" customHeight="1" x14ac:dyDescent="0.2">
      <c r="A95" s="59">
        <v>89</v>
      </c>
      <c r="B95" s="60">
        <f>'STUDENT NAMELIST'!B83</f>
        <v>211423243191</v>
      </c>
      <c r="C95" s="60" t="str">
        <f>'STUDENT NAMELIST'!C83</f>
        <v>2023PEC AI 179</v>
      </c>
      <c r="D95" s="61" t="str">
        <f>'STUDENT NAMELIST'!D83</f>
        <v>JEEVITHA M S</v>
      </c>
      <c r="E95" s="68">
        <v>1</v>
      </c>
      <c r="F95" s="68">
        <v>1</v>
      </c>
      <c r="G95" s="68">
        <v>1</v>
      </c>
      <c r="H95" s="68">
        <v>0</v>
      </c>
      <c r="I95" s="68">
        <v>2</v>
      </c>
      <c r="J95" s="68">
        <v>0</v>
      </c>
      <c r="K95" s="68">
        <v>1</v>
      </c>
      <c r="L95" s="68">
        <v>2</v>
      </c>
      <c r="M95" s="68">
        <v>2</v>
      </c>
      <c r="N95" s="68">
        <v>2</v>
      </c>
      <c r="O95" s="69">
        <v>13</v>
      </c>
      <c r="P95" s="59">
        <v>0</v>
      </c>
      <c r="Q95" s="59">
        <v>0</v>
      </c>
      <c r="R95" s="59">
        <v>12</v>
      </c>
      <c r="S95" s="59">
        <v>12</v>
      </c>
      <c r="T95" s="59">
        <v>0</v>
      </c>
      <c r="U95" s="59">
        <v>16</v>
      </c>
      <c r="V95" s="59">
        <v>0</v>
      </c>
      <c r="W95" s="59">
        <v>0</v>
      </c>
      <c r="X95" s="59">
        <v>14</v>
      </c>
      <c r="Y95" s="92"/>
      <c r="Z95" s="92"/>
      <c r="AA95" s="93">
        <f t="shared" si="3"/>
        <v>79</v>
      </c>
      <c r="AB95" s="94">
        <f t="shared" si="4"/>
        <v>0</v>
      </c>
      <c r="AC95" s="94">
        <f t="shared" si="5"/>
        <v>0</v>
      </c>
      <c r="AD95" s="94">
        <f t="shared" si="6"/>
        <v>15</v>
      </c>
      <c r="AE95" s="94">
        <f t="shared" si="7"/>
        <v>29</v>
      </c>
      <c r="AF95" s="94">
        <f t="shared" si="8"/>
        <v>36</v>
      </c>
      <c r="AG95" s="94">
        <f t="shared" si="16"/>
        <v>0</v>
      </c>
      <c r="AH95" s="94">
        <f t="shared" si="9"/>
        <v>79</v>
      </c>
      <c r="AI95" s="95"/>
      <c r="AJ95" s="95"/>
      <c r="AK95" s="95">
        <f t="shared" si="10"/>
        <v>75</v>
      </c>
      <c r="AL95" s="95">
        <f t="shared" si="11"/>
        <v>72.5</v>
      </c>
      <c r="AM95" s="95">
        <f t="shared" ref="AM95:AN95" si="92">AF95/(SUMIF($E$14:$N$14,"CO5",$E$13:$N$13)+SUMPRODUCT(($O$14:$Z$14="CO5")*($O95:$Z95&gt;0)*($O$13:$Z$13)))*100</f>
        <v>90</v>
      </c>
      <c r="AN95" s="95">
        <f t="shared" si="92"/>
        <v>0</v>
      </c>
    </row>
    <row r="96" spans="1:40" ht="30" customHeight="1" x14ac:dyDescent="0.2">
      <c r="A96" s="59">
        <v>80</v>
      </c>
      <c r="B96" s="60">
        <f>'STUDENT NAMELIST'!B84</f>
        <v>211423243195</v>
      </c>
      <c r="C96" s="60" t="str">
        <f>'STUDENT NAMELIST'!C84</f>
        <v>2023PEC AI 180</v>
      </c>
      <c r="D96" s="61" t="str">
        <f>'STUDENT NAMELIST'!D84</f>
        <v>JERALD JENI R</v>
      </c>
      <c r="E96" s="68">
        <v>1</v>
      </c>
      <c r="F96" s="68">
        <v>2</v>
      </c>
      <c r="G96" s="68">
        <v>1</v>
      </c>
      <c r="H96" s="68">
        <v>2</v>
      </c>
      <c r="I96" s="68">
        <v>2</v>
      </c>
      <c r="J96" s="68">
        <v>1</v>
      </c>
      <c r="K96" s="68">
        <v>0</v>
      </c>
      <c r="L96" s="68">
        <v>2</v>
      </c>
      <c r="M96" s="68">
        <v>1</v>
      </c>
      <c r="N96" s="68">
        <v>2</v>
      </c>
      <c r="O96" s="69">
        <v>16</v>
      </c>
      <c r="P96" s="59">
        <v>0</v>
      </c>
      <c r="Q96" s="59">
        <v>0</v>
      </c>
      <c r="R96" s="59">
        <v>8</v>
      </c>
      <c r="S96" s="59">
        <v>14</v>
      </c>
      <c r="T96" s="59">
        <v>0</v>
      </c>
      <c r="U96" s="59">
        <v>16</v>
      </c>
      <c r="V96" s="59">
        <v>0</v>
      </c>
      <c r="W96" s="59">
        <v>0</v>
      </c>
      <c r="X96" s="59">
        <v>16</v>
      </c>
      <c r="Y96" s="59"/>
      <c r="Z96" s="59"/>
      <c r="AA96" s="67">
        <f t="shared" si="3"/>
        <v>84</v>
      </c>
      <c r="AB96" s="64">
        <f t="shared" si="4"/>
        <v>0</v>
      </c>
      <c r="AC96" s="64">
        <f t="shared" si="5"/>
        <v>0</v>
      </c>
      <c r="AD96" s="64">
        <f t="shared" si="6"/>
        <v>19</v>
      </c>
      <c r="AE96" s="64">
        <f t="shared" si="7"/>
        <v>27</v>
      </c>
      <c r="AF96" s="64">
        <f t="shared" si="8"/>
        <v>38</v>
      </c>
      <c r="AG96" s="64">
        <f t="shared" si="16"/>
        <v>0</v>
      </c>
      <c r="AH96" s="89">
        <f t="shared" si="9"/>
        <v>84</v>
      </c>
      <c r="AI96" s="90"/>
      <c r="AJ96" s="90"/>
      <c r="AK96" s="90">
        <f t="shared" si="10"/>
        <v>95</v>
      </c>
      <c r="AL96" s="90">
        <f t="shared" si="11"/>
        <v>67.5</v>
      </c>
      <c r="AM96" s="90">
        <f t="shared" ref="AM96:AN96" si="93">AF96/(SUMIF($E$14:$N$14,"CO5",$E$13:$N$13)+SUMPRODUCT(($O$14:$Z$14="CO5")*($O96:$Z96&gt;0)*($O$13:$Z$13)))*100</f>
        <v>95</v>
      </c>
      <c r="AN96" s="90">
        <f t="shared" si="93"/>
        <v>0</v>
      </c>
    </row>
    <row r="97" spans="1:40" ht="30" customHeight="1" x14ac:dyDescent="0.2">
      <c r="A97" s="59">
        <v>81</v>
      </c>
      <c r="B97" s="60">
        <f>'STUDENT NAMELIST'!B85</f>
        <v>211423243196</v>
      </c>
      <c r="C97" s="60" t="str">
        <f>'STUDENT NAMELIST'!C85</f>
        <v>2023PEC AI 181</v>
      </c>
      <c r="D97" s="61" t="str">
        <f>'STUDENT NAMELIST'!D85</f>
        <v>JERLIN DOLCE T</v>
      </c>
      <c r="E97" s="68">
        <v>0</v>
      </c>
      <c r="F97" s="68">
        <v>2</v>
      </c>
      <c r="G97" s="68">
        <v>1</v>
      </c>
      <c r="H97" s="68">
        <v>2</v>
      </c>
      <c r="I97" s="68">
        <v>2</v>
      </c>
      <c r="J97" s="68">
        <v>2</v>
      </c>
      <c r="K97" s="68">
        <v>2</v>
      </c>
      <c r="L97" s="68">
        <v>2</v>
      </c>
      <c r="M97" s="68">
        <v>0</v>
      </c>
      <c r="N97" s="68">
        <v>2</v>
      </c>
      <c r="O97" s="69">
        <v>16</v>
      </c>
      <c r="P97" s="59">
        <v>0</v>
      </c>
      <c r="Q97" s="59">
        <v>0</v>
      </c>
      <c r="R97" s="59">
        <v>16</v>
      </c>
      <c r="S97" s="59">
        <v>14</v>
      </c>
      <c r="T97" s="59">
        <v>0</v>
      </c>
      <c r="U97" s="59">
        <v>16</v>
      </c>
      <c r="V97" s="59">
        <v>0</v>
      </c>
      <c r="W97" s="59">
        <v>0</v>
      </c>
      <c r="X97" s="59">
        <v>9</v>
      </c>
      <c r="Y97" s="59"/>
      <c r="Z97" s="59"/>
      <c r="AA97" s="67">
        <f t="shared" si="3"/>
        <v>86</v>
      </c>
      <c r="AB97" s="64">
        <f t="shared" si="4"/>
        <v>0</v>
      </c>
      <c r="AC97" s="64">
        <f t="shared" si="5"/>
        <v>0</v>
      </c>
      <c r="AD97" s="64">
        <f t="shared" si="6"/>
        <v>18</v>
      </c>
      <c r="AE97" s="64">
        <f t="shared" si="7"/>
        <v>35</v>
      </c>
      <c r="AF97" s="64">
        <f t="shared" si="8"/>
        <v>31</v>
      </c>
      <c r="AG97" s="64">
        <f t="shared" si="16"/>
        <v>0</v>
      </c>
      <c r="AH97" s="89">
        <f t="shared" si="9"/>
        <v>86</v>
      </c>
      <c r="AI97" s="90"/>
      <c r="AJ97" s="90"/>
      <c r="AK97" s="90">
        <f t="shared" si="10"/>
        <v>90</v>
      </c>
      <c r="AL97" s="90">
        <f t="shared" si="11"/>
        <v>87.5</v>
      </c>
      <c r="AM97" s="90">
        <f t="shared" ref="AM97:AN97" si="94">AF97/(SUMIF($E$14:$N$14,"CO5",$E$13:$N$13)+SUMPRODUCT(($O$14:$Z$14="CO5")*($O97:$Z97&gt;0)*($O$13:$Z$13)))*100</f>
        <v>77.5</v>
      </c>
      <c r="AN97" s="90">
        <f t="shared" si="94"/>
        <v>0</v>
      </c>
    </row>
    <row r="98" spans="1:40" ht="30" customHeight="1" x14ac:dyDescent="0.2">
      <c r="A98" s="59">
        <v>82</v>
      </c>
      <c r="B98" s="60">
        <f>'STUDENT NAMELIST'!B86</f>
        <v>211423243201</v>
      </c>
      <c r="C98" s="60" t="str">
        <f>'STUDENT NAMELIST'!C86</f>
        <v>2023PEC AI 182</v>
      </c>
      <c r="D98" s="61" t="str">
        <f>'STUDENT NAMELIST'!D86</f>
        <v>JONITA MARIA FERNANDES</v>
      </c>
      <c r="E98" s="68">
        <v>2</v>
      </c>
      <c r="F98" s="68">
        <v>2</v>
      </c>
      <c r="G98" s="68">
        <v>2</v>
      </c>
      <c r="H98" s="68">
        <v>1</v>
      </c>
      <c r="I98" s="68">
        <v>2</v>
      </c>
      <c r="J98" s="68">
        <v>0</v>
      </c>
      <c r="K98" s="68">
        <v>1</v>
      </c>
      <c r="L98" s="68">
        <v>2</v>
      </c>
      <c r="M98" s="68">
        <v>1</v>
      </c>
      <c r="N98" s="68">
        <v>2</v>
      </c>
      <c r="O98" s="69">
        <v>0</v>
      </c>
      <c r="P98" s="59">
        <v>13</v>
      </c>
      <c r="Q98" s="59">
        <v>14</v>
      </c>
      <c r="R98" s="59">
        <v>0</v>
      </c>
      <c r="S98" s="59">
        <v>0</v>
      </c>
      <c r="T98" s="59">
        <v>14</v>
      </c>
      <c r="U98" s="59">
        <v>0</v>
      </c>
      <c r="V98" s="59">
        <v>14</v>
      </c>
      <c r="W98" s="59">
        <v>8</v>
      </c>
      <c r="X98" s="59">
        <v>0</v>
      </c>
      <c r="Y98" s="59"/>
      <c r="Z98" s="59"/>
      <c r="AA98" s="67">
        <f t="shared" si="3"/>
        <v>78</v>
      </c>
      <c r="AB98" s="64">
        <f t="shared" si="4"/>
        <v>0</v>
      </c>
      <c r="AC98" s="64">
        <f t="shared" si="5"/>
        <v>0</v>
      </c>
      <c r="AD98" s="64">
        <f t="shared" si="6"/>
        <v>17</v>
      </c>
      <c r="AE98" s="64">
        <f t="shared" si="7"/>
        <v>33</v>
      </c>
      <c r="AF98" s="64">
        <f t="shared" si="8"/>
        <v>28</v>
      </c>
      <c r="AG98" s="64">
        <f t="shared" si="16"/>
        <v>0</v>
      </c>
      <c r="AH98" s="89">
        <f t="shared" si="9"/>
        <v>78</v>
      </c>
      <c r="AI98" s="90"/>
      <c r="AJ98" s="90"/>
      <c r="AK98" s="90">
        <f t="shared" si="10"/>
        <v>85</v>
      </c>
      <c r="AL98" s="90">
        <f t="shared" si="11"/>
        <v>82.5</v>
      </c>
      <c r="AM98" s="90">
        <f t="shared" ref="AM98:AN98" si="95">AF98/(SUMIF($E$14:$N$14,"CO5",$E$13:$N$13)+SUMPRODUCT(($O$14:$Z$14="CO5")*($O98:$Z98&gt;0)*($O$13:$Z$13)))*100</f>
        <v>70</v>
      </c>
      <c r="AN98" s="90">
        <f t="shared" si="95"/>
        <v>0</v>
      </c>
    </row>
    <row r="99" spans="1:40" ht="30" customHeight="1" x14ac:dyDescent="0.2">
      <c r="A99" s="59">
        <v>83</v>
      </c>
      <c r="B99" s="60">
        <f>'STUDENT NAMELIST'!B87</f>
        <v>211423243203</v>
      </c>
      <c r="C99" s="60" t="str">
        <f>'STUDENT NAMELIST'!C87</f>
        <v>2023PEC AI 183</v>
      </c>
      <c r="D99" s="61" t="str">
        <f>'STUDENT NAMELIST'!D87</f>
        <v>JOSHIKA RAO O R</v>
      </c>
      <c r="E99" s="68">
        <v>1</v>
      </c>
      <c r="F99" s="68">
        <v>2</v>
      </c>
      <c r="G99" s="68">
        <v>2</v>
      </c>
      <c r="H99" s="68">
        <v>1</v>
      </c>
      <c r="I99" s="68">
        <v>0</v>
      </c>
      <c r="J99" s="68">
        <v>1</v>
      </c>
      <c r="K99" s="68">
        <v>1</v>
      </c>
      <c r="L99" s="68">
        <v>1</v>
      </c>
      <c r="M99" s="68">
        <v>1</v>
      </c>
      <c r="N99" s="68">
        <v>2</v>
      </c>
      <c r="O99" s="69">
        <v>0</v>
      </c>
      <c r="P99" s="59">
        <v>16</v>
      </c>
      <c r="Q99" s="59">
        <v>16</v>
      </c>
      <c r="R99" s="59">
        <v>0</v>
      </c>
      <c r="S99" s="59">
        <v>4</v>
      </c>
      <c r="T99" s="59">
        <v>0</v>
      </c>
      <c r="U99" s="59">
        <v>16</v>
      </c>
      <c r="V99" s="59">
        <v>0</v>
      </c>
      <c r="W99" s="59">
        <v>0</v>
      </c>
      <c r="X99" s="59">
        <v>16</v>
      </c>
      <c r="Y99" s="59"/>
      <c r="Z99" s="59"/>
      <c r="AA99" s="67">
        <f t="shared" si="3"/>
        <v>80</v>
      </c>
      <c r="AB99" s="64">
        <f t="shared" si="4"/>
        <v>0</v>
      </c>
      <c r="AC99" s="64">
        <f t="shared" si="5"/>
        <v>0</v>
      </c>
      <c r="AD99" s="64">
        <f t="shared" si="6"/>
        <v>19</v>
      </c>
      <c r="AE99" s="64">
        <f t="shared" si="7"/>
        <v>25</v>
      </c>
      <c r="AF99" s="64">
        <f t="shared" si="8"/>
        <v>38</v>
      </c>
      <c r="AG99" s="64">
        <f t="shared" si="16"/>
        <v>0</v>
      </c>
      <c r="AH99" s="89">
        <f t="shared" si="9"/>
        <v>80</v>
      </c>
      <c r="AI99" s="90"/>
      <c r="AJ99" s="90"/>
      <c r="AK99" s="90">
        <f t="shared" si="10"/>
        <v>95</v>
      </c>
      <c r="AL99" s="90">
        <f t="shared" si="11"/>
        <v>62.5</v>
      </c>
      <c r="AM99" s="90">
        <f t="shared" ref="AM99:AN99" si="96">AF99/(SUMIF($E$14:$N$14,"CO5",$E$13:$N$13)+SUMPRODUCT(($O$14:$Z$14="CO5")*($O99:$Z99&gt;0)*($O$13:$Z$13)))*100</f>
        <v>95</v>
      </c>
      <c r="AN99" s="90">
        <f t="shared" si="96"/>
        <v>0</v>
      </c>
    </row>
    <row r="100" spans="1:40" ht="30" customHeight="1" x14ac:dyDescent="0.2">
      <c r="A100" s="59">
        <v>84</v>
      </c>
      <c r="B100" s="60">
        <f>'STUDENT NAMELIST'!B88</f>
        <v>211423243204</v>
      </c>
      <c r="C100" s="60" t="str">
        <f>'STUDENT NAMELIST'!C88</f>
        <v>2023PEC AI 184</v>
      </c>
      <c r="D100" s="61" t="str">
        <f>'STUDENT NAMELIST'!D88</f>
        <v>JOY PRAISY E</v>
      </c>
      <c r="E100" s="68">
        <v>2</v>
      </c>
      <c r="F100" s="68">
        <v>2</v>
      </c>
      <c r="G100" s="68">
        <v>0</v>
      </c>
      <c r="H100" s="68">
        <v>0</v>
      </c>
      <c r="I100" s="68">
        <v>0</v>
      </c>
      <c r="J100" s="68">
        <v>2</v>
      </c>
      <c r="K100" s="68">
        <v>0</v>
      </c>
      <c r="L100" s="68">
        <v>0</v>
      </c>
      <c r="M100" s="68">
        <v>2</v>
      </c>
      <c r="N100" s="68">
        <v>2</v>
      </c>
      <c r="O100" s="69">
        <v>0</v>
      </c>
      <c r="P100" s="59">
        <v>15</v>
      </c>
      <c r="Q100" s="59">
        <v>16</v>
      </c>
      <c r="R100" s="59">
        <v>0</v>
      </c>
      <c r="S100" s="59">
        <v>0</v>
      </c>
      <c r="T100" s="59">
        <v>12</v>
      </c>
      <c r="U100" s="59">
        <v>0</v>
      </c>
      <c r="V100" s="59">
        <v>10</v>
      </c>
      <c r="W100" s="59">
        <v>16</v>
      </c>
      <c r="X100" s="59">
        <v>0</v>
      </c>
      <c r="Y100" s="59"/>
      <c r="Z100" s="59"/>
      <c r="AA100" s="67">
        <f t="shared" si="3"/>
        <v>79</v>
      </c>
      <c r="AB100" s="64">
        <f t="shared" si="4"/>
        <v>0</v>
      </c>
      <c r="AC100" s="64">
        <f t="shared" si="5"/>
        <v>0</v>
      </c>
      <c r="AD100" s="64">
        <f t="shared" si="6"/>
        <v>19</v>
      </c>
      <c r="AE100" s="64">
        <f t="shared" si="7"/>
        <v>33</v>
      </c>
      <c r="AF100" s="64">
        <f t="shared" si="8"/>
        <v>32</v>
      </c>
      <c r="AG100" s="64">
        <f t="shared" si="16"/>
        <v>0</v>
      </c>
      <c r="AH100" s="89">
        <f t="shared" si="9"/>
        <v>79</v>
      </c>
      <c r="AI100" s="90"/>
      <c r="AJ100" s="90"/>
      <c r="AK100" s="90">
        <f t="shared" si="10"/>
        <v>95</v>
      </c>
      <c r="AL100" s="90">
        <f t="shared" si="11"/>
        <v>82.5</v>
      </c>
      <c r="AM100" s="90">
        <f t="shared" ref="AM100:AN100" si="97">AF100/(SUMIF($E$14:$N$14,"CO5",$E$13:$N$13)+SUMPRODUCT(($O$14:$Z$14="CO5")*($O100:$Z100&gt;0)*($O$13:$Z$13)))*100</f>
        <v>80</v>
      </c>
      <c r="AN100" s="90">
        <f t="shared" si="97"/>
        <v>0</v>
      </c>
    </row>
    <row r="101" spans="1:40" ht="30" customHeight="1" x14ac:dyDescent="0.2">
      <c r="A101" s="59">
        <v>85</v>
      </c>
      <c r="B101" s="60">
        <f>'STUDENT NAMELIST'!B89</f>
        <v>211423243206</v>
      </c>
      <c r="C101" s="60" t="str">
        <f>'STUDENT NAMELIST'!C89</f>
        <v>2023PEC AI 185</v>
      </c>
      <c r="D101" s="61" t="str">
        <f>'STUDENT NAMELIST'!D89</f>
        <v>KALAIMAGAL S</v>
      </c>
      <c r="E101" s="68">
        <v>1</v>
      </c>
      <c r="F101" s="68">
        <v>2</v>
      </c>
      <c r="G101" s="68">
        <v>2</v>
      </c>
      <c r="H101" s="68">
        <v>0</v>
      </c>
      <c r="I101" s="68">
        <v>0</v>
      </c>
      <c r="J101" s="68">
        <v>0</v>
      </c>
      <c r="K101" s="68">
        <v>1</v>
      </c>
      <c r="L101" s="68">
        <v>0</v>
      </c>
      <c r="M101" s="68">
        <v>2</v>
      </c>
      <c r="N101" s="68">
        <v>0</v>
      </c>
      <c r="O101" s="69">
        <v>13</v>
      </c>
      <c r="P101" s="59">
        <v>0</v>
      </c>
      <c r="Q101" s="59">
        <v>0</v>
      </c>
      <c r="R101" s="59">
        <v>12</v>
      </c>
      <c r="S101" s="59">
        <v>12</v>
      </c>
      <c r="T101" s="59">
        <v>0</v>
      </c>
      <c r="U101" s="59">
        <v>16</v>
      </c>
      <c r="V101" s="59">
        <v>0</v>
      </c>
      <c r="W101" s="59">
        <v>0</v>
      </c>
      <c r="X101" s="59">
        <v>14</v>
      </c>
      <c r="Y101" s="59"/>
      <c r="Z101" s="59"/>
      <c r="AA101" s="67">
        <f t="shared" si="3"/>
        <v>75</v>
      </c>
      <c r="AB101" s="64">
        <f t="shared" si="4"/>
        <v>0</v>
      </c>
      <c r="AC101" s="64">
        <f t="shared" si="5"/>
        <v>0</v>
      </c>
      <c r="AD101" s="64">
        <f t="shared" si="6"/>
        <v>16</v>
      </c>
      <c r="AE101" s="64">
        <f t="shared" si="7"/>
        <v>29</v>
      </c>
      <c r="AF101" s="64">
        <f t="shared" si="8"/>
        <v>36</v>
      </c>
      <c r="AG101" s="64">
        <f t="shared" si="16"/>
        <v>0</v>
      </c>
      <c r="AH101" s="89">
        <f t="shared" si="9"/>
        <v>75</v>
      </c>
      <c r="AI101" s="90"/>
      <c r="AJ101" s="90"/>
      <c r="AK101" s="90">
        <f t="shared" si="10"/>
        <v>80</v>
      </c>
      <c r="AL101" s="90">
        <f t="shared" si="11"/>
        <v>72.5</v>
      </c>
      <c r="AM101" s="90">
        <f t="shared" ref="AM101:AN101" si="98">AF101/(SUMIF($E$14:$N$14,"CO5",$E$13:$N$13)+SUMPRODUCT(($O$14:$Z$14="CO5")*($O101:$Z101&gt;0)*($O$13:$Z$13)))*100</f>
        <v>90</v>
      </c>
      <c r="AN101" s="90">
        <f t="shared" si="98"/>
        <v>0</v>
      </c>
    </row>
    <row r="102" spans="1:40" ht="30" customHeight="1" x14ac:dyDescent="0.2">
      <c r="A102" s="59">
        <v>86</v>
      </c>
      <c r="B102" s="60">
        <f>'STUDENT NAMELIST'!B90</f>
        <v>211423243207</v>
      </c>
      <c r="C102" s="60" t="str">
        <f>'STUDENT NAMELIST'!C90</f>
        <v>2023PEC AI 186</v>
      </c>
      <c r="D102" s="61" t="str">
        <f>'STUDENT NAMELIST'!D90</f>
        <v>KALPANA REDDY D</v>
      </c>
      <c r="E102" s="68">
        <v>2</v>
      </c>
      <c r="F102" s="68">
        <v>2</v>
      </c>
      <c r="G102" s="68">
        <v>1</v>
      </c>
      <c r="H102" s="68">
        <v>2</v>
      </c>
      <c r="I102" s="68">
        <v>2</v>
      </c>
      <c r="J102" s="68">
        <v>1</v>
      </c>
      <c r="K102" s="68">
        <v>2</v>
      </c>
      <c r="L102" s="68">
        <v>1</v>
      </c>
      <c r="M102" s="68">
        <v>1</v>
      </c>
      <c r="N102" s="68">
        <v>0</v>
      </c>
      <c r="O102" s="69">
        <v>16</v>
      </c>
      <c r="P102" s="59">
        <v>0</v>
      </c>
      <c r="Q102" s="59">
        <v>0</v>
      </c>
      <c r="R102" s="59">
        <v>8</v>
      </c>
      <c r="S102" s="59">
        <v>14</v>
      </c>
      <c r="T102" s="59">
        <v>0</v>
      </c>
      <c r="U102" s="59">
        <v>16</v>
      </c>
      <c r="V102" s="59">
        <v>0</v>
      </c>
      <c r="W102" s="59">
        <v>0</v>
      </c>
      <c r="X102" s="59">
        <v>16</v>
      </c>
      <c r="Y102" s="59"/>
      <c r="Z102" s="59"/>
      <c r="AA102" s="67">
        <f t="shared" si="3"/>
        <v>84</v>
      </c>
      <c r="AB102" s="64">
        <f t="shared" si="4"/>
        <v>0</v>
      </c>
      <c r="AC102" s="64">
        <f t="shared" si="5"/>
        <v>0</v>
      </c>
      <c r="AD102" s="64">
        <f t="shared" si="6"/>
        <v>20</v>
      </c>
      <c r="AE102" s="64">
        <f t="shared" si="7"/>
        <v>27</v>
      </c>
      <c r="AF102" s="64">
        <f t="shared" si="8"/>
        <v>38</v>
      </c>
      <c r="AG102" s="64">
        <f t="shared" si="16"/>
        <v>0</v>
      </c>
      <c r="AH102" s="89">
        <f t="shared" si="9"/>
        <v>84</v>
      </c>
      <c r="AI102" s="90"/>
      <c r="AJ102" s="90"/>
      <c r="AK102" s="90">
        <f t="shared" si="10"/>
        <v>100</v>
      </c>
      <c r="AL102" s="90">
        <f t="shared" si="11"/>
        <v>67.5</v>
      </c>
      <c r="AM102" s="90">
        <f t="shared" ref="AM102:AN102" si="99">AF102/(SUMIF($E$14:$N$14,"CO5",$E$13:$N$13)+SUMPRODUCT(($O$14:$Z$14="CO5")*($O102:$Z102&gt;0)*($O$13:$Z$13)))*100</f>
        <v>95</v>
      </c>
      <c r="AN102" s="90">
        <f t="shared" si="99"/>
        <v>0</v>
      </c>
    </row>
    <row r="103" spans="1:40" ht="30" customHeight="1" x14ac:dyDescent="0.2">
      <c r="A103" s="59">
        <v>88</v>
      </c>
      <c r="B103" s="60">
        <f>'STUDENT NAMELIST'!B91</f>
        <v>211423243208</v>
      </c>
      <c r="C103" s="60" t="str">
        <f>'STUDENT NAMELIST'!C91</f>
        <v>2023PEC AI 187</v>
      </c>
      <c r="D103" s="61" t="str">
        <f>'STUDENT NAMELIST'!D91</f>
        <v>KALPANA T</v>
      </c>
      <c r="E103" s="68">
        <v>2</v>
      </c>
      <c r="F103" s="68">
        <v>0</v>
      </c>
      <c r="G103" s="68">
        <v>1</v>
      </c>
      <c r="H103" s="68">
        <v>2</v>
      </c>
      <c r="I103" s="68">
        <v>0</v>
      </c>
      <c r="J103" s="68">
        <v>0</v>
      </c>
      <c r="K103" s="68">
        <v>2</v>
      </c>
      <c r="L103" s="68">
        <v>1</v>
      </c>
      <c r="M103" s="68">
        <v>0</v>
      </c>
      <c r="N103" s="68">
        <v>1</v>
      </c>
      <c r="O103" s="69">
        <v>12</v>
      </c>
      <c r="P103" s="59">
        <v>0</v>
      </c>
      <c r="Q103" s="59">
        <v>0</v>
      </c>
      <c r="R103" s="59">
        <v>8</v>
      </c>
      <c r="S103" s="59">
        <v>14</v>
      </c>
      <c r="T103" s="59">
        <v>0</v>
      </c>
      <c r="U103" s="59">
        <v>16</v>
      </c>
      <c r="V103" s="59">
        <v>0</v>
      </c>
      <c r="W103" s="59">
        <v>0</v>
      </c>
      <c r="X103" s="59">
        <v>16</v>
      </c>
      <c r="Y103" s="59"/>
      <c r="Z103" s="59"/>
      <c r="AA103" s="67">
        <f t="shared" si="3"/>
        <v>75</v>
      </c>
      <c r="AB103" s="64">
        <f t="shared" si="4"/>
        <v>0</v>
      </c>
      <c r="AC103" s="64">
        <f t="shared" si="5"/>
        <v>0</v>
      </c>
      <c r="AD103" s="64">
        <f t="shared" si="6"/>
        <v>14</v>
      </c>
      <c r="AE103" s="64">
        <f t="shared" si="7"/>
        <v>27</v>
      </c>
      <c r="AF103" s="64">
        <f t="shared" si="8"/>
        <v>38</v>
      </c>
      <c r="AG103" s="64">
        <f t="shared" si="16"/>
        <v>0</v>
      </c>
      <c r="AH103" s="89">
        <f t="shared" si="9"/>
        <v>75</v>
      </c>
      <c r="AI103" s="90"/>
      <c r="AJ103" s="90"/>
      <c r="AK103" s="90">
        <f t="shared" si="10"/>
        <v>70</v>
      </c>
      <c r="AL103" s="90">
        <f t="shared" si="11"/>
        <v>67.5</v>
      </c>
      <c r="AM103" s="90">
        <f t="shared" ref="AM103:AN103" si="100">AF103/(SUMIF($E$14:$N$14,"CO5",$E$13:$N$13)+SUMPRODUCT(($O$14:$Z$14="CO5")*($O103:$Z103&gt;0)*($O$13:$Z$13)))*100</f>
        <v>95</v>
      </c>
      <c r="AN103" s="90">
        <f t="shared" si="100"/>
        <v>0</v>
      </c>
    </row>
    <row r="104" spans="1:40" ht="30" customHeight="1" x14ac:dyDescent="0.2">
      <c r="A104" s="59">
        <v>88</v>
      </c>
      <c r="B104" s="60">
        <f>'STUDENT NAMELIST'!B92</f>
        <v>211423243211</v>
      </c>
      <c r="C104" s="60" t="str">
        <f>'STUDENT NAMELIST'!C92</f>
        <v>2023PEC AI 188</v>
      </c>
      <c r="D104" s="61" t="str">
        <f>'STUDENT NAMELIST'!D92</f>
        <v>KANAGAVALLI A</v>
      </c>
      <c r="E104" s="68">
        <v>0</v>
      </c>
      <c r="F104" s="68">
        <v>0</v>
      </c>
      <c r="G104" s="68">
        <v>2</v>
      </c>
      <c r="H104" s="68">
        <v>1</v>
      </c>
      <c r="I104" s="68">
        <v>2</v>
      </c>
      <c r="J104" s="68">
        <v>1</v>
      </c>
      <c r="K104" s="68">
        <v>2</v>
      </c>
      <c r="L104" s="68">
        <v>0</v>
      </c>
      <c r="M104" s="68">
        <v>1</v>
      </c>
      <c r="N104" s="68">
        <v>0</v>
      </c>
      <c r="O104" s="69">
        <v>16</v>
      </c>
      <c r="P104" s="59">
        <v>0</v>
      </c>
      <c r="Q104" s="59">
        <v>0</v>
      </c>
      <c r="R104" s="59">
        <v>16</v>
      </c>
      <c r="S104" s="59">
        <v>14</v>
      </c>
      <c r="T104" s="59">
        <v>0</v>
      </c>
      <c r="U104" s="59">
        <v>16</v>
      </c>
      <c r="V104" s="59">
        <v>0</v>
      </c>
      <c r="W104" s="59">
        <v>0</v>
      </c>
      <c r="X104" s="59">
        <v>9</v>
      </c>
      <c r="Y104" s="59"/>
      <c r="Z104" s="59"/>
      <c r="AA104" s="67">
        <f t="shared" si="3"/>
        <v>80</v>
      </c>
      <c r="AB104" s="64">
        <f t="shared" si="4"/>
        <v>0</v>
      </c>
      <c r="AC104" s="64">
        <f t="shared" si="5"/>
        <v>0</v>
      </c>
      <c r="AD104" s="64">
        <f t="shared" si="6"/>
        <v>16</v>
      </c>
      <c r="AE104" s="64">
        <f t="shared" si="7"/>
        <v>35</v>
      </c>
      <c r="AF104" s="64">
        <f t="shared" si="8"/>
        <v>31</v>
      </c>
      <c r="AG104" s="64">
        <f t="shared" si="16"/>
        <v>0</v>
      </c>
      <c r="AH104" s="89">
        <f t="shared" si="9"/>
        <v>80</v>
      </c>
      <c r="AI104" s="90"/>
      <c r="AJ104" s="90"/>
      <c r="AK104" s="90">
        <f t="shared" si="10"/>
        <v>80</v>
      </c>
      <c r="AL104" s="90">
        <f t="shared" si="11"/>
        <v>87.5</v>
      </c>
      <c r="AM104" s="90">
        <f t="shared" ref="AM104:AN104" si="101">AF104/(SUMIF($E$14:$N$14,"CO5",$E$13:$N$13)+SUMPRODUCT(($O$14:$Z$14="CO5")*($O104:$Z104&gt;0)*($O$13:$Z$13)))*100</f>
        <v>77.5</v>
      </c>
      <c r="AN104" s="90">
        <f t="shared" si="101"/>
        <v>0</v>
      </c>
    </row>
    <row r="105" spans="1:40" ht="30" customHeight="1" x14ac:dyDescent="0.2">
      <c r="A105" s="59">
        <v>89</v>
      </c>
      <c r="B105" s="60">
        <f>'STUDENT NAMELIST'!B93</f>
        <v>211423243212</v>
      </c>
      <c r="C105" s="60" t="str">
        <f>'STUDENT NAMELIST'!C93</f>
        <v>2023PEC AI 189</v>
      </c>
      <c r="D105" s="61" t="str">
        <f>'STUDENT NAMELIST'!D93</f>
        <v>KANGA SREE A</v>
      </c>
      <c r="E105" s="68">
        <v>1</v>
      </c>
      <c r="F105" s="68">
        <v>2</v>
      </c>
      <c r="G105" s="68">
        <v>2</v>
      </c>
      <c r="H105" s="68">
        <v>1</v>
      </c>
      <c r="I105" s="68">
        <v>2</v>
      </c>
      <c r="J105" s="68">
        <v>0</v>
      </c>
      <c r="K105" s="68">
        <v>2</v>
      </c>
      <c r="L105" s="68">
        <v>1</v>
      </c>
      <c r="M105" s="68">
        <v>2</v>
      </c>
      <c r="N105" s="68">
        <v>2</v>
      </c>
      <c r="O105" s="69">
        <v>14</v>
      </c>
      <c r="P105" s="59">
        <v>0</v>
      </c>
      <c r="Q105" s="59">
        <v>0</v>
      </c>
      <c r="R105" s="59">
        <v>14</v>
      </c>
      <c r="S105" s="59">
        <v>10</v>
      </c>
      <c r="T105" s="59">
        <v>0</v>
      </c>
      <c r="U105" s="59">
        <v>14</v>
      </c>
      <c r="V105" s="59">
        <v>0</v>
      </c>
      <c r="W105" s="59">
        <v>0</v>
      </c>
      <c r="X105" s="59">
        <v>16</v>
      </c>
      <c r="Y105" s="59"/>
      <c r="Z105" s="59"/>
      <c r="AA105" s="67">
        <f t="shared" si="3"/>
        <v>83</v>
      </c>
      <c r="AB105" s="64">
        <f t="shared" si="4"/>
        <v>0</v>
      </c>
      <c r="AC105" s="64">
        <f t="shared" si="5"/>
        <v>0</v>
      </c>
      <c r="AD105" s="64">
        <f t="shared" si="6"/>
        <v>17</v>
      </c>
      <c r="AE105" s="64">
        <f t="shared" si="7"/>
        <v>29</v>
      </c>
      <c r="AF105" s="64">
        <f t="shared" si="8"/>
        <v>36</v>
      </c>
      <c r="AG105" s="64">
        <f t="shared" si="16"/>
        <v>0</v>
      </c>
      <c r="AH105" s="89">
        <f t="shared" si="9"/>
        <v>83</v>
      </c>
      <c r="AI105" s="90"/>
      <c r="AJ105" s="90"/>
      <c r="AK105" s="90">
        <f t="shared" si="10"/>
        <v>85</v>
      </c>
      <c r="AL105" s="90">
        <f t="shared" si="11"/>
        <v>72.5</v>
      </c>
      <c r="AM105" s="90">
        <f t="shared" ref="AM105:AN105" si="102">AF105/(SUMIF($E$14:$N$14,"CO5",$E$13:$N$13)+SUMPRODUCT(($O$14:$Z$14="CO5")*($O105:$Z105&gt;0)*($O$13:$Z$13)))*100</f>
        <v>90</v>
      </c>
      <c r="AN105" s="90">
        <f t="shared" si="102"/>
        <v>0</v>
      </c>
    </row>
    <row r="106" spans="1:40" ht="30" customHeight="1" x14ac:dyDescent="0.2">
      <c r="A106" s="59">
        <v>90</v>
      </c>
      <c r="B106" s="60">
        <f>'STUDENT NAMELIST'!B94</f>
        <v>211423243214</v>
      </c>
      <c r="C106" s="60" t="str">
        <f>'STUDENT NAMELIST'!C94</f>
        <v>2023PEC AI 190</v>
      </c>
      <c r="D106" s="61" t="str">
        <f>'STUDENT NAMELIST'!D94</f>
        <v>KARISSHMA P</v>
      </c>
      <c r="E106" s="68">
        <v>0</v>
      </c>
      <c r="F106" s="68">
        <v>2</v>
      </c>
      <c r="G106" s="68">
        <v>0</v>
      </c>
      <c r="H106" s="68">
        <v>2</v>
      </c>
      <c r="I106" s="68">
        <v>2</v>
      </c>
      <c r="J106" s="68">
        <v>0</v>
      </c>
      <c r="K106" s="68">
        <v>2</v>
      </c>
      <c r="L106" s="68">
        <v>1</v>
      </c>
      <c r="M106" s="68">
        <v>1</v>
      </c>
      <c r="N106" s="68">
        <v>1</v>
      </c>
      <c r="O106" s="59">
        <v>0</v>
      </c>
      <c r="P106" s="59">
        <v>16</v>
      </c>
      <c r="Q106" s="59">
        <v>16</v>
      </c>
      <c r="R106" s="59">
        <v>0</v>
      </c>
      <c r="S106" s="59">
        <v>0</v>
      </c>
      <c r="T106" s="59">
        <v>16</v>
      </c>
      <c r="U106" s="59">
        <v>0</v>
      </c>
      <c r="V106" s="59">
        <v>16</v>
      </c>
      <c r="W106" s="59">
        <v>8</v>
      </c>
      <c r="X106" s="59">
        <v>0</v>
      </c>
      <c r="Y106" s="59"/>
      <c r="Z106" s="59"/>
      <c r="AA106" s="67">
        <f t="shared" si="3"/>
        <v>83</v>
      </c>
      <c r="AB106" s="64">
        <f t="shared" si="4"/>
        <v>0</v>
      </c>
      <c r="AC106" s="64">
        <f t="shared" si="5"/>
        <v>0</v>
      </c>
      <c r="AD106" s="64">
        <f t="shared" si="6"/>
        <v>18</v>
      </c>
      <c r="AE106" s="64">
        <f t="shared" si="7"/>
        <v>37</v>
      </c>
      <c r="AF106" s="64">
        <f t="shared" si="8"/>
        <v>30</v>
      </c>
      <c r="AG106" s="64">
        <f t="shared" si="16"/>
        <v>0</v>
      </c>
      <c r="AH106" s="89">
        <f t="shared" si="9"/>
        <v>83</v>
      </c>
      <c r="AI106" s="90"/>
      <c r="AJ106" s="90"/>
      <c r="AK106" s="90">
        <f t="shared" si="10"/>
        <v>90</v>
      </c>
      <c r="AL106" s="90">
        <f t="shared" si="11"/>
        <v>92.5</v>
      </c>
      <c r="AM106" s="90">
        <f t="shared" ref="AM106:AN106" si="103">AF106/(SUMIF($E$14:$N$14,"CO5",$E$13:$N$13)+SUMPRODUCT(($O$14:$Z$14="CO5")*($O106:$Z106&gt;0)*($O$13:$Z$13)))*100</f>
        <v>75</v>
      </c>
      <c r="AN106" s="90">
        <f t="shared" si="103"/>
        <v>0</v>
      </c>
    </row>
    <row r="107" spans="1:40" ht="30" customHeight="1" x14ac:dyDescent="0.2">
      <c r="A107" s="59">
        <v>91</v>
      </c>
      <c r="B107" s="60">
        <f>'STUDENT NAMELIST'!B95</f>
        <v>211423243151</v>
      </c>
      <c r="C107" s="60" t="str">
        <f>'STUDENT NAMELIST'!C95</f>
        <v>2023PEC AI 191</v>
      </c>
      <c r="D107" s="61" t="str">
        <f>'STUDENT NAMELIST'!D95</f>
        <v>HARSHITHAA SREE S</v>
      </c>
      <c r="E107" s="68">
        <v>0</v>
      </c>
      <c r="F107" s="68">
        <v>1</v>
      </c>
      <c r="G107" s="68">
        <v>1</v>
      </c>
      <c r="H107" s="68">
        <v>1</v>
      </c>
      <c r="I107" s="68">
        <v>2</v>
      </c>
      <c r="J107" s="68">
        <v>0</v>
      </c>
      <c r="K107" s="68">
        <v>2</v>
      </c>
      <c r="L107" s="68">
        <v>2</v>
      </c>
      <c r="M107" s="68">
        <v>1</v>
      </c>
      <c r="N107" s="68">
        <v>0</v>
      </c>
      <c r="O107" s="59">
        <v>16</v>
      </c>
      <c r="P107" s="59">
        <v>0</v>
      </c>
      <c r="Q107" s="59">
        <v>0</v>
      </c>
      <c r="R107" s="59">
        <v>16</v>
      </c>
      <c r="S107" s="59">
        <v>14</v>
      </c>
      <c r="T107" s="59">
        <v>0</v>
      </c>
      <c r="U107" s="59">
        <v>16</v>
      </c>
      <c r="V107" s="59">
        <v>0</v>
      </c>
      <c r="W107" s="59">
        <v>0</v>
      </c>
      <c r="X107" s="59">
        <v>14</v>
      </c>
      <c r="Y107" s="59"/>
      <c r="Z107" s="59"/>
      <c r="AA107" s="67">
        <f t="shared" si="3"/>
        <v>86</v>
      </c>
      <c r="AB107" s="64">
        <f t="shared" si="4"/>
        <v>0</v>
      </c>
      <c r="AC107" s="64">
        <f t="shared" si="5"/>
        <v>0</v>
      </c>
      <c r="AD107" s="64">
        <f t="shared" si="6"/>
        <v>17</v>
      </c>
      <c r="AE107" s="64">
        <f t="shared" si="7"/>
        <v>35</v>
      </c>
      <c r="AF107" s="64">
        <f t="shared" si="8"/>
        <v>36</v>
      </c>
      <c r="AG107" s="64">
        <f t="shared" si="16"/>
        <v>0</v>
      </c>
      <c r="AH107" s="89">
        <f t="shared" si="9"/>
        <v>86</v>
      </c>
      <c r="AI107" s="90"/>
      <c r="AJ107" s="90"/>
      <c r="AK107" s="90">
        <f t="shared" si="10"/>
        <v>85</v>
      </c>
      <c r="AL107" s="90">
        <f t="shared" si="11"/>
        <v>87.5</v>
      </c>
      <c r="AM107" s="90">
        <f t="shared" ref="AM107:AN107" si="104">AF107/(SUMIF($E$14:$N$14,"CO5",$E$13:$N$13)+SUMPRODUCT(($O$14:$Z$14="CO5")*($O107:$Z107&gt;0)*($O$13:$Z$13)))*100</f>
        <v>90</v>
      </c>
      <c r="AN107" s="90">
        <f t="shared" si="104"/>
        <v>0</v>
      </c>
    </row>
    <row r="108" spans="1:40" ht="30" customHeight="1" x14ac:dyDescent="0.2">
      <c r="A108" s="59">
        <v>92</v>
      </c>
      <c r="B108" s="60">
        <f>'STUDENT NAMELIST'!B96</f>
        <v>211423243218</v>
      </c>
      <c r="C108" s="60" t="str">
        <f>'STUDENT NAMELIST'!C96</f>
        <v>2023PEC AI 192</v>
      </c>
      <c r="D108" s="61" t="str">
        <f>'STUDENT NAMELIST'!D96</f>
        <v>KAVIPRIYA R</v>
      </c>
      <c r="E108" s="68">
        <v>0</v>
      </c>
      <c r="F108" s="68">
        <v>0</v>
      </c>
      <c r="G108" s="68">
        <v>0</v>
      </c>
      <c r="H108" s="68">
        <v>0</v>
      </c>
      <c r="I108" s="68">
        <v>2</v>
      </c>
      <c r="J108" s="68">
        <v>1</v>
      </c>
      <c r="K108" s="68">
        <v>1</v>
      </c>
      <c r="L108" s="68">
        <v>0</v>
      </c>
      <c r="M108" s="68">
        <v>1</v>
      </c>
      <c r="N108" s="68">
        <v>2</v>
      </c>
      <c r="O108" s="59">
        <v>0</v>
      </c>
      <c r="P108" s="59">
        <v>16</v>
      </c>
      <c r="Q108" s="59">
        <v>8</v>
      </c>
      <c r="R108" s="59">
        <v>0</v>
      </c>
      <c r="S108" s="59">
        <v>0</v>
      </c>
      <c r="T108" s="59">
        <v>14</v>
      </c>
      <c r="U108" s="59">
        <v>0</v>
      </c>
      <c r="V108" s="59">
        <v>10</v>
      </c>
      <c r="W108" s="59">
        <v>16</v>
      </c>
      <c r="X108" s="59">
        <v>0</v>
      </c>
      <c r="Y108" s="59"/>
      <c r="Z108" s="59"/>
      <c r="AA108" s="67">
        <f t="shared" si="3"/>
        <v>71</v>
      </c>
      <c r="AB108" s="64">
        <f t="shared" si="4"/>
        <v>0</v>
      </c>
      <c r="AC108" s="64">
        <f t="shared" si="5"/>
        <v>0</v>
      </c>
      <c r="AD108" s="64">
        <f t="shared" si="6"/>
        <v>16</v>
      </c>
      <c r="AE108" s="64">
        <f t="shared" si="7"/>
        <v>27</v>
      </c>
      <c r="AF108" s="64">
        <f t="shared" si="8"/>
        <v>32</v>
      </c>
      <c r="AG108" s="64">
        <f t="shared" si="16"/>
        <v>0</v>
      </c>
      <c r="AH108" s="89">
        <f t="shared" si="9"/>
        <v>71</v>
      </c>
      <c r="AI108" s="90"/>
      <c r="AJ108" s="90"/>
      <c r="AK108" s="90">
        <f t="shared" si="10"/>
        <v>80</v>
      </c>
      <c r="AL108" s="90">
        <f t="shared" si="11"/>
        <v>67.5</v>
      </c>
      <c r="AM108" s="90">
        <f t="shared" ref="AM108:AN108" si="105">AF108/(SUMIF($E$14:$N$14,"CO5",$E$13:$N$13)+SUMPRODUCT(($O$14:$Z$14="CO5")*($O108:$Z108&gt;0)*($O$13:$Z$13)))*100</f>
        <v>80</v>
      </c>
      <c r="AN108" s="90">
        <f t="shared" si="105"/>
        <v>0</v>
      </c>
    </row>
    <row r="109" spans="1:40" ht="30" customHeight="1" x14ac:dyDescent="0.2">
      <c r="A109" s="59">
        <v>93</v>
      </c>
      <c r="B109" s="60">
        <f>'STUDENT NAMELIST'!B97</f>
        <v>211423243219</v>
      </c>
      <c r="C109" s="60" t="str">
        <f>'STUDENT NAMELIST'!C97</f>
        <v>2023PEC AI 193</v>
      </c>
      <c r="D109" s="61" t="str">
        <f>'STUDENT NAMELIST'!D97</f>
        <v>KAVITHA G</v>
      </c>
      <c r="E109" s="68">
        <v>2</v>
      </c>
      <c r="F109" s="68">
        <v>0</v>
      </c>
      <c r="G109" s="68">
        <v>0</v>
      </c>
      <c r="H109" s="68">
        <v>2</v>
      </c>
      <c r="I109" s="68">
        <v>2</v>
      </c>
      <c r="J109" s="68">
        <v>2</v>
      </c>
      <c r="K109" s="68">
        <v>2</v>
      </c>
      <c r="L109" s="68">
        <v>2</v>
      </c>
      <c r="M109" s="68">
        <v>1</v>
      </c>
      <c r="N109" s="68">
        <v>0</v>
      </c>
      <c r="O109" s="59">
        <v>16</v>
      </c>
      <c r="P109" s="59">
        <v>0</v>
      </c>
      <c r="Q109" s="59">
        <v>0</v>
      </c>
      <c r="R109" s="59">
        <v>16</v>
      </c>
      <c r="S109" s="59">
        <v>14</v>
      </c>
      <c r="T109" s="59">
        <v>0</v>
      </c>
      <c r="U109" s="59">
        <v>16</v>
      </c>
      <c r="V109" s="59">
        <v>0</v>
      </c>
      <c r="W109" s="59">
        <v>0</v>
      </c>
      <c r="X109" s="59">
        <v>14</v>
      </c>
      <c r="Y109" s="59"/>
      <c r="Z109" s="59"/>
      <c r="AA109" s="67">
        <f t="shared" si="3"/>
        <v>89</v>
      </c>
      <c r="AB109" s="64">
        <f t="shared" si="4"/>
        <v>0</v>
      </c>
      <c r="AC109" s="64">
        <f t="shared" si="5"/>
        <v>0</v>
      </c>
      <c r="AD109" s="64">
        <f t="shared" si="6"/>
        <v>18</v>
      </c>
      <c r="AE109" s="64">
        <f t="shared" si="7"/>
        <v>35</v>
      </c>
      <c r="AF109" s="64">
        <f t="shared" si="8"/>
        <v>36</v>
      </c>
      <c r="AG109" s="64">
        <f t="shared" si="16"/>
        <v>0</v>
      </c>
      <c r="AH109" s="89">
        <f t="shared" si="9"/>
        <v>89</v>
      </c>
      <c r="AI109" s="90"/>
      <c r="AJ109" s="90"/>
      <c r="AK109" s="90">
        <f t="shared" si="10"/>
        <v>90</v>
      </c>
      <c r="AL109" s="90">
        <f t="shared" si="11"/>
        <v>87.5</v>
      </c>
      <c r="AM109" s="90">
        <f t="shared" ref="AM109:AN109" si="106">AF109/(SUMIF($E$14:$N$14,"CO5",$E$13:$N$13)+SUMPRODUCT(($O$14:$Z$14="CO5")*($O109:$Z109&gt;0)*($O$13:$Z$13)))*100</f>
        <v>90</v>
      </c>
      <c r="AN109" s="90">
        <f t="shared" si="106"/>
        <v>0</v>
      </c>
    </row>
    <row r="110" spans="1:40" ht="30" customHeight="1" x14ac:dyDescent="0.2">
      <c r="A110" s="59">
        <v>94</v>
      </c>
      <c r="B110" s="60">
        <f>'STUDENT NAMELIST'!B98</f>
        <v>211423243220</v>
      </c>
      <c r="C110" s="60" t="str">
        <f>'STUDENT NAMELIST'!C98</f>
        <v>2023PEC AI 194</v>
      </c>
      <c r="D110" s="61" t="str">
        <f>'STUDENT NAMELIST'!D98</f>
        <v>KAVIYA SHREE T</v>
      </c>
      <c r="E110" s="68">
        <v>0</v>
      </c>
      <c r="F110" s="68">
        <v>0</v>
      </c>
      <c r="G110" s="68">
        <v>0</v>
      </c>
      <c r="H110" s="68">
        <v>1</v>
      </c>
      <c r="I110" s="68">
        <v>0</v>
      </c>
      <c r="J110" s="68">
        <v>2</v>
      </c>
      <c r="K110" s="68">
        <v>2</v>
      </c>
      <c r="L110" s="68">
        <v>2</v>
      </c>
      <c r="M110" s="68">
        <v>2</v>
      </c>
      <c r="N110" s="68">
        <v>1</v>
      </c>
      <c r="O110" s="69">
        <v>0</v>
      </c>
      <c r="P110" s="59">
        <v>13</v>
      </c>
      <c r="Q110" s="59">
        <v>14</v>
      </c>
      <c r="R110" s="59">
        <v>0</v>
      </c>
      <c r="S110" s="59">
        <v>0</v>
      </c>
      <c r="T110" s="59">
        <v>14</v>
      </c>
      <c r="U110" s="59">
        <v>0</v>
      </c>
      <c r="V110" s="59">
        <v>14</v>
      </c>
      <c r="W110" s="59">
        <v>8</v>
      </c>
      <c r="X110" s="59">
        <v>0</v>
      </c>
      <c r="Y110" s="59"/>
      <c r="Z110" s="59"/>
      <c r="AA110" s="67">
        <f t="shared" si="3"/>
        <v>73</v>
      </c>
      <c r="AB110" s="64">
        <f t="shared" si="4"/>
        <v>0</v>
      </c>
      <c r="AC110" s="64">
        <f t="shared" si="5"/>
        <v>0</v>
      </c>
      <c r="AD110" s="64">
        <f t="shared" si="6"/>
        <v>13</v>
      </c>
      <c r="AE110" s="64">
        <f t="shared" si="7"/>
        <v>33</v>
      </c>
      <c r="AF110" s="64">
        <f t="shared" si="8"/>
        <v>28</v>
      </c>
      <c r="AG110" s="64">
        <f t="shared" si="16"/>
        <v>0</v>
      </c>
      <c r="AH110" s="89">
        <f t="shared" si="9"/>
        <v>73</v>
      </c>
      <c r="AI110" s="90"/>
      <c r="AJ110" s="90"/>
      <c r="AK110" s="90">
        <f t="shared" si="10"/>
        <v>65</v>
      </c>
      <c r="AL110" s="90">
        <f t="shared" si="11"/>
        <v>82.5</v>
      </c>
      <c r="AM110" s="90">
        <f t="shared" ref="AM110:AN110" si="107">AF110/(SUMIF($E$14:$N$14,"CO5",$E$13:$N$13)+SUMPRODUCT(($O$14:$Z$14="CO5")*($O110:$Z110&gt;0)*($O$13:$Z$13)))*100</f>
        <v>70</v>
      </c>
      <c r="AN110" s="90">
        <f t="shared" si="107"/>
        <v>0</v>
      </c>
    </row>
    <row r="111" spans="1:40" ht="30" customHeight="1" x14ac:dyDescent="0.2">
      <c r="A111" s="59">
        <v>95</v>
      </c>
      <c r="B111" s="60">
        <f>'STUDENT NAMELIST'!B99</f>
        <v>211423243221</v>
      </c>
      <c r="C111" s="60" t="str">
        <f>'STUDENT NAMELIST'!C99</f>
        <v>2023PEC AI 195</v>
      </c>
      <c r="D111" s="61" t="str">
        <f>'STUDENT NAMELIST'!D99</f>
        <v>KAVIYAPRIYA R</v>
      </c>
      <c r="E111" s="68">
        <v>2</v>
      </c>
      <c r="F111" s="68">
        <v>2</v>
      </c>
      <c r="G111" s="68">
        <v>0</v>
      </c>
      <c r="H111" s="68">
        <v>2</v>
      </c>
      <c r="I111" s="68">
        <v>2</v>
      </c>
      <c r="J111" s="68">
        <v>0</v>
      </c>
      <c r="K111" s="68">
        <v>1</v>
      </c>
      <c r="L111" s="68">
        <v>0</v>
      </c>
      <c r="M111" s="68">
        <v>2</v>
      </c>
      <c r="N111" s="68">
        <v>1</v>
      </c>
      <c r="O111" s="69">
        <v>0</v>
      </c>
      <c r="P111" s="59">
        <v>16</v>
      </c>
      <c r="Q111" s="59">
        <v>16</v>
      </c>
      <c r="R111" s="59">
        <v>0</v>
      </c>
      <c r="S111" s="59">
        <v>4</v>
      </c>
      <c r="T111" s="59">
        <v>0</v>
      </c>
      <c r="U111" s="59">
        <v>16</v>
      </c>
      <c r="V111" s="59">
        <v>0</v>
      </c>
      <c r="W111" s="59">
        <v>0</v>
      </c>
      <c r="X111" s="59">
        <v>16</v>
      </c>
      <c r="Y111" s="59"/>
      <c r="Z111" s="59"/>
      <c r="AA111" s="67">
        <f t="shared" si="3"/>
        <v>80</v>
      </c>
      <c r="AB111" s="64">
        <f t="shared" si="4"/>
        <v>0</v>
      </c>
      <c r="AC111" s="64">
        <f t="shared" si="5"/>
        <v>0</v>
      </c>
      <c r="AD111" s="64">
        <f t="shared" si="6"/>
        <v>20</v>
      </c>
      <c r="AE111" s="64">
        <f t="shared" si="7"/>
        <v>25</v>
      </c>
      <c r="AF111" s="64">
        <f t="shared" si="8"/>
        <v>38</v>
      </c>
      <c r="AG111" s="64">
        <f t="shared" si="16"/>
        <v>0</v>
      </c>
      <c r="AH111" s="89">
        <f t="shared" si="9"/>
        <v>80</v>
      </c>
      <c r="AI111" s="90"/>
      <c r="AJ111" s="90"/>
      <c r="AK111" s="90">
        <f t="shared" si="10"/>
        <v>100</v>
      </c>
      <c r="AL111" s="90">
        <f t="shared" si="11"/>
        <v>62.5</v>
      </c>
      <c r="AM111" s="90">
        <f t="shared" ref="AM111:AN111" si="108">AF111/(SUMIF($E$14:$N$14,"CO5",$E$13:$N$13)+SUMPRODUCT(($O$14:$Z$14="CO5")*($O111:$Z111&gt;0)*($O$13:$Z$13)))*100</f>
        <v>95</v>
      </c>
      <c r="AN111" s="90">
        <f t="shared" si="108"/>
        <v>0</v>
      </c>
    </row>
    <row r="112" spans="1:40" ht="30" customHeight="1" x14ac:dyDescent="0.2">
      <c r="A112" s="59">
        <v>96</v>
      </c>
      <c r="B112" s="60">
        <f>'STUDENT NAMELIST'!B100</f>
        <v>211423243230</v>
      </c>
      <c r="C112" s="60" t="str">
        <f>'STUDENT NAMELIST'!C100</f>
        <v>2023PEC AI 196</v>
      </c>
      <c r="D112" s="61" t="str">
        <f>'STUDENT NAMELIST'!D100</f>
        <v>KIRUTHIKA K</v>
      </c>
      <c r="E112" s="68">
        <v>0</v>
      </c>
      <c r="F112" s="68">
        <v>1</v>
      </c>
      <c r="G112" s="68">
        <v>0</v>
      </c>
      <c r="H112" s="68">
        <v>2</v>
      </c>
      <c r="I112" s="68">
        <v>0</v>
      </c>
      <c r="J112" s="68">
        <v>0</v>
      </c>
      <c r="K112" s="68">
        <v>0</v>
      </c>
      <c r="L112" s="68">
        <v>2</v>
      </c>
      <c r="M112" s="68">
        <v>2</v>
      </c>
      <c r="N112" s="68">
        <v>0</v>
      </c>
      <c r="O112" s="69">
        <v>0</v>
      </c>
      <c r="P112" s="59">
        <v>15</v>
      </c>
      <c r="Q112" s="59">
        <v>16</v>
      </c>
      <c r="R112" s="59">
        <v>0</v>
      </c>
      <c r="S112" s="59">
        <v>0</v>
      </c>
      <c r="T112" s="59">
        <v>12</v>
      </c>
      <c r="U112" s="59">
        <v>0</v>
      </c>
      <c r="V112" s="59">
        <v>10</v>
      </c>
      <c r="W112" s="59">
        <v>16</v>
      </c>
      <c r="X112" s="59">
        <v>0</v>
      </c>
      <c r="Y112" s="59"/>
      <c r="Z112" s="59"/>
      <c r="AA112" s="67">
        <f t="shared" si="3"/>
        <v>76</v>
      </c>
      <c r="AB112" s="64">
        <f t="shared" si="4"/>
        <v>0</v>
      </c>
      <c r="AC112" s="64">
        <f t="shared" si="5"/>
        <v>0</v>
      </c>
      <c r="AD112" s="64">
        <f t="shared" si="6"/>
        <v>16</v>
      </c>
      <c r="AE112" s="64">
        <f t="shared" si="7"/>
        <v>33</v>
      </c>
      <c r="AF112" s="64">
        <f t="shared" si="8"/>
        <v>32</v>
      </c>
      <c r="AG112" s="64">
        <f t="shared" si="16"/>
        <v>0</v>
      </c>
      <c r="AH112" s="89">
        <f t="shared" si="9"/>
        <v>76</v>
      </c>
      <c r="AI112" s="90"/>
      <c r="AJ112" s="90"/>
      <c r="AK112" s="90">
        <f t="shared" si="10"/>
        <v>80</v>
      </c>
      <c r="AL112" s="90">
        <f t="shared" si="11"/>
        <v>82.5</v>
      </c>
      <c r="AM112" s="90">
        <f t="shared" ref="AM112:AN112" si="109">AF112/(SUMIF($E$14:$N$14,"CO5",$E$13:$N$13)+SUMPRODUCT(($O$14:$Z$14="CO5")*($O112:$Z112&gt;0)*($O$13:$Z$13)))*100</f>
        <v>80</v>
      </c>
      <c r="AN112" s="90">
        <f t="shared" si="109"/>
        <v>0</v>
      </c>
    </row>
    <row r="113" spans="1:40" ht="30" customHeight="1" x14ac:dyDescent="0.2">
      <c r="A113" s="59">
        <v>98</v>
      </c>
      <c r="B113" s="60">
        <f>'STUDENT NAMELIST'!B101</f>
        <v>211423243234</v>
      </c>
      <c r="C113" s="60" t="str">
        <f>'STUDENT NAMELIST'!C101</f>
        <v>2023PEC AI 197</v>
      </c>
      <c r="D113" s="61" t="str">
        <f>'STUDENT NAMELIST'!D101</f>
        <v>KOUSIKA A</v>
      </c>
      <c r="E113" s="68">
        <v>0</v>
      </c>
      <c r="F113" s="68">
        <v>0</v>
      </c>
      <c r="G113" s="68">
        <v>0</v>
      </c>
      <c r="H113" s="68">
        <v>1</v>
      </c>
      <c r="I113" s="68">
        <v>1</v>
      </c>
      <c r="J113" s="68">
        <v>2</v>
      </c>
      <c r="K113" s="68">
        <v>2</v>
      </c>
      <c r="L113" s="68">
        <v>0</v>
      </c>
      <c r="M113" s="68">
        <v>1</v>
      </c>
      <c r="N113" s="68">
        <v>2</v>
      </c>
      <c r="O113" s="69">
        <v>13</v>
      </c>
      <c r="P113" s="59">
        <v>0</v>
      </c>
      <c r="Q113" s="59">
        <v>0</v>
      </c>
      <c r="R113" s="59">
        <v>12</v>
      </c>
      <c r="S113" s="59">
        <v>12</v>
      </c>
      <c r="T113" s="59">
        <v>0</v>
      </c>
      <c r="U113" s="59">
        <v>16</v>
      </c>
      <c r="V113" s="59">
        <v>0</v>
      </c>
      <c r="W113" s="59">
        <v>0</v>
      </c>
      <c r="X113" s="59">
        <v>14</v>
      </c>
      <c r="Y113" s="59"/>
      <c r="Z113" s="59"/>
      <c r="AA113" s="67">
        <f t="shared" si="3"/>
        <v>76</v>
      </c>
      <c r="AB113" s="64">
        <f t="shared" si="4"/>
        <v>0</v>
      </c>
      <c r="AC113" s="64">
        <f t="shared" si="5"/>
        <v>0</v>
      </c>
      <c r="AD113" s="64">
        <f t="shared" si="6"/>
        <v>13</v>
      </c>
      <c r="AE113" s="64">
        <f t="shared" si="7"/>
        <v>29</v>
      </c>
      <c r="AF113" s="64">
        <f t="shared" si="8"/>
        <v>36</v>
      </c>
      <c r="AG113" s="64">
        <f t="shared" si="16"/>
        <v>0</v>
      </c>
      <c r="AH113" s="89">
        <f t="shared" si="9"/>
        <v>76</v>
      </c>
      <c r="AI113" s="90"/>
      <c r="AJ113" s="90"/>
      <c r="AK113" s="90">
        <f t="shared" si="10"/>
        <v>65</v>
      </c>
      <c r="AL113" s="90">
        <f t="shared" si="11"/>
        <v>72.5</v>
      </c>
      <c r="AM113" s="90">
        <f t="shared" ref="AM113:AN113" si="110">AF113/(SUMIF($E$14:$N$14,"CO5",$E$13:$N$13)+SUMPRODUCT(($O$14:$Z$14="CO5")*($O113:$Z113&gt;0)*($O$13:$Z$13)))*100</f>
        <v>90</v>
      </c>
      <c r="AN113" s="90">
        <f t="shared" si="110"/>
        <v>0</v>
      </c>
    </row>
    <row r="114" spans="1:40" ht="30" customHeight="1" x14ac:dyDescent="0.2">
      <c r="A114" s="59">
        <v>98</v>
      </c>
      <c r="B114" s="60">
        <f>'STUDENT NAMELIST'!B102</f>
        <v>211423243235</v>
      </c>
      <c r="C114" s="60" t="str">
        <f>'STUDENT NAMELIST'!C102</f>
        <v>2023PEC AI 198</v>
      </c>
      <c r="D114" s="61" t="str">
        <f>'STUDENT NAMELIST'!D102</f>
        <v>KRISALYN DAPHNE S</v>
      </c>
      <c r="E114" s="68">
        <v>2</v>
      </c>
      <c r="F114" s="68">
        <v>0</v>
      </c>
      <c r="G114" s="68">
        <v>0</v>
      </c>
      <c r="H114" s="68">
        <v>2</v>
      </c>
      <c r="I114" s="68">
        <v>1</v>
      </c>
      <c r="J114" s="68">
        <v>1</v>
      </c>
      <c r="K114" s="68">
        <v>0</v>
      </c>
      <c r="L114" s="68">
        <v>2</v>
      </c>
      <c r="M114" s="68">
        <v>2</v>
      </c>
      <c r="N114" s="68">
        <v>1</v>
      </c>
      <c r="O114" s="69">
        <v>16</v>
      </c>
      <c r="P114" s="59">
        <v>0</v>
      </c>
      <c r="Q114" s="59">
        <v>0</v>
      </c>
      <c r="R114" s="59">
        <v>8</v>
      </c>
      <c r="S114" s="59">
        <v>14</v>
      </c>
      <c r="T114" s="59">
        <v>0</v>
      </c>
      <c r="U114" s="59">
        <v>16</v>
      </c>
      <c r="V114" s="59">
        <v>0</v>
      </c>
      <c r="W114" s="59">
        <v>0</v>
      </c>
      <c r="X114" s="59">
        <v>16</v>
      </c>
      <c r="Y114" s="59"/>
      <c r="Z114" s="59"/>
      <c r="AA114" s="67">
        <f t="shared" si="3"/>
        <v>81</v>
      </c>
      <c r="AB114" s="64">
        <f t="shared" si="4"/>
        <v>0</v>
      </c>
      <c r="AC114" s="64">
        <f t="shared" si="5"/>
        <v>0</v>
      </c>
      <c r="AD114" s="64">
        <f t="shared" si="6"/>
        <v>18</v>
      </c>
      <c r="AE114" s="64">
        <f t="shared" si="7"/>
        <v>27</v>
      </c>
      <c r="AF114" s="64">
        <f t="shared" si="8"/>
        <v>38</v>
      </c>
      <c r="AG114" s="64">
        <f t="shared" si="16"/>
        <v>0</v>
      </c>
      <c r="AH114" s="89">
        <f t="shared" si="9"/>
        <v>81</v>
      </c>
      <c r="AI114" s="90"/>
      <c r="AJ114" s="90"/>
      <c r="AK114" s="90">
        <f t="shared" si="10"/>
        <v>90</v>
      </c>
      <c r="AL114" s="90">
        <f t="shared" si="11"/>
        <v>67.5</v>
      </c>
      <c r="AM114" s="90">
        <f t="shared" ref="AM114:AN114" si="111">AF114/(SUMIF($E$14:$N$14,"CO5",$E$13:$N$13)+SUMPRODUCT(($O$14:$Z$14="CO5")*($O114:$Z114&gt;0)*($O$13:$Z$13)))*100</f>
        <v>95</v>
      </c>
      <c r="AN114" s="90">
        <f t="shared" si="111"/>
        <v>0</v>
      </c>
    </row>
    <row r="115" spans="1:40" ht="30" customHeight="1" x14ac:dyDescent="0.2">
      <c r="A115" s="59">
        <v>99</v>
      </c>
      <c r="B115" s="60">
        <f>'STUDENT NAMELIST'!B103</f>
        <v>211423243238</v>
      </c>
      <c r="C115" s="60" t="str">
        <f>'STUDENT NAMELIST'!C103</f>
        <v>2023PEC AI 199</v>
      </c>
      <c r="D115" s="61" t="str">
        <f>'STUDENT NAMELIST'!D103</f>
        <v>KUMARI CHANDINI B</v>
      </c>
      <c r="E115" s="68">
        <v>2</v>
      </c>
      <c r="F115" s="68">
        <v>1</v>
      </c>
      <c r="G115" s="68">
        <v>0</v>
      </c>
      <c r="H115" s="68">
        <v>0</v>
      </c>
      <c r="I115" s="68">
        <v>0</v>
      </c>
      <c r="J115" s="68">
        <v>2</v>
      </c>
      <c r="K115" s="68">
        <v>0</v>
      </c>
      <c r="L115" s="68">
        <v>1</v>
      </c>
      <c r="M115" s="68">
        <v>0</v>
      </c>
      <c r="N115" s="68">
        <v>2</v>
      </c>
      <c r="O115" s="69">
        <v>16</v>
      </c>
      <c r="P115" s="59">
        <v>0</v>
      </c>
      <c r="Q115" s="59">
        <v>0</v>
      </c>
      <c r="R115" s="59">
        <v>16</v>
      </c>
      <c r="S115" s="59">
        <v>14</v>
      </c>
      <c r="T115" s="59">
        <v>0</v>
      </c>
      <c r="U115" s="59">
        <v>16</v>
      </c>
      <c r="V115" s="59">
        <v>0</v>
      </c>
      <c r="W115" s="59">
        <v>0</v>
      </c>
      <c r="X115" s="59">
        <v>9</v>
      </c>
      <c r="Y115" s="59"/>
      <c r="Z115" s="59"/>
      <c r="AA115" s="67">
        <f t="shared" si="3"/>
        <v>79</v>
      </c>
      <c r="AB115" s="64">
        <f t="shared" si="4"/>
        <v>0</v>
      </c>
      <c r="AC115" s="64">
        <f t="shared" si="5"/>
        <v>0</v>
      </c>
      <c r="AD115" s="64">
        <f t="shared" si="6"/>
        <v>19</v>
      </c>
      <c r="AE115" s="64">
        <f t="shared" si="7"/>
        <v>35</v>
      </c>
      <c r="AF115" s="64">
        <f t="shared" si="8"/>
        <v>31</v>
      </c>
      <c r="AG115" s="64">
        <f t="shared" si="16"/>
        <v>0</v>
      </c>
      <c r="AH115" s="89">
        <f t="shared" si="9"/>
        <v>79</v>
      </c>
      <c r="AI115" s="90"/>
      <c r="AJ115" s="90"/>
      <c r="AK115" s="90">
        <f t="shared" si="10"/>
        <v>95</v>
      </c>
      <c r="AL115" s="90">
        <f t="shared" si="11"/>
        <v>87.5</v>
      </c>
      <c r="AM115" s="90">
        <f t="shared" ref="AM115:AN115" si="112">AF115/(SUMIF($E$14:$N$14,"CO5",$E$13:$N$13)+SUMPRODUCT(($O$14:$Z$14="CO5")*($O115:$Z115&gt;0)*($O$13:$Z$13)))*100</f>
        <v>77.5</v>
      </c>
      <c r="AN115" s="90">
        <f t="shared" si="112"/>
        <v>0</v>
      </c>
    </row>
    <row r="116" spans="1:40" ht="30" customHeight="1" x14ac:dyDescent="0.2">
      <c r="A116" s="59">
        <v>100</v>
      </c>
      <c r="B116" s="60">
        <f>'STUDENT NAMELIST'!B104</f>
        <v>211423243241</v>
      </c>
      <c r="C116" s="60" t="str">
        <f>'STUDENT NAMELIST'!C104</f>
        <v>2023PEC AI 200</v>
      </c>
      <c r="D116" s="61" t="str">
        <f>'STUDENT NAMELIST'!D104</f>
        <v>LATHIKA V</v>
      </c>
      <c r="E116" s="68">
        <v>2</v>
      </c>
      <c r="F116" s="68">
        <v>1</v>
      </c>
      <c r="G116" s="68">
        <v>0</v>
      </c>
      <c r="H116" s="68">
        <v>2</v>
      </c>
      <c r="I116" s="68">
        <v>1</v>
      </c>
      <c r="J116" s="68">
        <v>0</v>
      </c>
      <c r="K116" s="68">
        <v>1</v>
      </c>
      <c r="L116" s="68">
        <v>0</v>
      </c>
      <c r="M116" s="68">
        <v>1</v>
      </c>
      <c r="N116" s="68">
        <v>2</v>
      </c>
      <c r="O116" s="69">
        <v>0</v>
      </c>
      <c r="P116" s="59">
        <v>13</v>
      </c>
      <c r="Q116" s="59">
        <v>14</v>
      </c>
      <c r="R116" s="59">
        <v>0</v>
      </c>
      <c r="S116" s="59">
        <v>0</v>
      </c>
      <c r="T116" s="59">
        <v>14</v>
      </c>
      <c r="U116" s="59">
        <v>0</v>
      </c>
      <c r="V116" s="59">
        <v>14</v>
      </c>
      <c r="W116" s="59">
        <v>8</v>
      </c>
      <c r="X116" s="59">
        <v>0</v>
      </c>
      <c r="Y116" s="59"/>
      <c r="Z116" s="59"/>
      <c r="AA116" s="67">
        <f t="shared" si="3"/>
        <v>73</v>
      </c>
      <c r="AB116" s="64">
        <f t="shared" si="4"/>
        <v>0</v>
      </c>
      <c r="AC116" s="64">
        <f t="shared" si="5"/>
        <v>0</v>
      </c>
      <c r="AD116" s="64">
        <f t="shared" si="6"/>
        <v>16</v>
      </c>
      <c r="AE116" s="64">
        <f t="shared" si="7"/>
        <v>33</v>
      </c>
      <c r="AF116" s="64">
        <f t="shared" si="8"/>
        <v>28</v>
      </c>
      <c r="AG116" s="64">
        <f t="shared" si="16"/>
        <v>0</v>
      </c>
      <c r="AH116" s="89">
        <f t="shared" si="9"/>
        <v>73</v>
      </c>
      <c r="AI116" s="90"/>
      <c r="AJ116" s="90"/>
      <c r="AK116" s="90">
        <f t="shared" si="10"/>
        <v>80</v>
      </c>
      <c r="AL116" s="90">
        <f t="shared" si="11"/>
        <v>82.5</v>
      </c>
      <c r="AM116" s="90">
        <f t="shared" ref="AM116:AN116" si="113">AF116/(SUMIF($E$14:$N$14,"CO5",$E$13:$N$13)+SUMPRODUCT(($O$14:$Z$14="CO5")*($O116:$Z116&gt;0)*($O$13:$Z$13)))*100</f>
        <v>70</v>
      </c>
      <c r="AN116" s="90">
        <f t="shared" si="113"/>
        <v>0</v>
      </c>
    </row>
    <row r="117" spans="1:40" ht="30" customHeight="1" x14ac:dyDescent="0.2">
      <c r="A117" s="59">
        <v>101</v>
      </c>
      <c r="B117" s="60">
        <f>'STUDENT NAMELIST'!B105</f>
        <v>211423243242</v>
      </c>
      <c r="C117" s="60" t="str">
        <f>'STUDENT NAMELIST'!C105</f>
        <v>2023PEC AI 201</v>
      </c>
      <c r="D117" s="61" t="str">
        <f>'STUDENT NAMELIST'!D105</f>
        <v>LAVANYA N G</v>
      </c>
      <c r="E117" s="68">
        <v>2</v>
      </c>
      <c r="F117" s="68">
        <v>2</v>
      </c>
      <c r="G117" s="68">
        <v>0</v>
      </c>
      <c r="H117" s="68">
        <v>0</v>
      </c>
      <c r="I117" s="68">
        <v>1</v>
      </c>
      <c r="J117" s="68">
        <v>2</v>
      </c>
      <c r="K117" s="68">
        <v>2</v>
      </c>
      <c r="L117" s="68">
        <v>1</v>
      </c>
      <c r="M117" s="68">
        <v>2</v>
      </c>
      <c r="N117" s="68">
        <v>2</v>
      </c>
      <c r="O117" s="69">
        <v>0</v>
      </c>
      <c r="P117" s="59">
        <v>16</v>
      </c>
      <c r="Q117" s="59">
        <v>16</v>
      </c>
      <c r="R117" s="59">
        <v>0</v>
      </c>
      <c r="S117" s="59">
        <v>4</v>
      </c>
      <c r="T117" s="59">
        <v>0</v>
      </c>
      <c r="U117" s="59">
        <v>16</v>
      </c>
      <c r="V117" s="59">
        <v>0</v>
      </c>
      <c r="W117" s="59">
        <v>0</v>
      </c>
      <c r="X117" s="59">
        <v>16</v>
      </c>
      <c r="Y117" s="59"/>
      <c r="Z117" s="59"/>
      <c r="AA117" s="67">
        <f t="shared" si="3"/>
        <v>82</v>
      </c>
      <c r="AB117" s="64">
        <f t="shared" si="4"/>
        <v>0</v>
      </c>
      <c r="AC117" s="64">
        <f t="shared" si="5"/>
        <v>0</v>
      </c>
      <c r="AD117" s="64">
        <f t="shared" si="6"/>
        <v>20</v>
      </c>
      <c r="AE117" s="64">
        <f t="shared" si="7"/>
        <v>25</v>
      </c>
      <c r="AF117" s="64">
        <f t="shared" si="8"/>
        <v>38</v>
      </c>
      <c r="AG117" s="64">
        <f t="shared" si="16"/>
        <v>0</v>
      </c>
      <c r="AH117" s="89">
        <f t="shared" si="9"/>
        <v>82</v>
      </c>
      <c r="AI117" s="90"/>
      <c r="AJ117" s="90"/>
      <c r="AK117" s="90">
        <f t="shared" si="10"/>
        <v>100</v>
      </c>
      <c r="AL117" s="90">
        <f t="shared" si="11"/>
        <v>62.5</v>
      </c>
      <c r="AM117" s="90">
        <f t="shared" ref="AM117:AN117" si="114">AF117/(SUMIF($E$14:$N$14,"CO5",$E$13:$N$13)+SUMPRODUCT(($O$14:$Z$14="CO5")*($O117:$Z117&gt;0)*($O$13:$Z$13)))*100</f>
        <v>95</v>
      </c>
      <c r="AN117" s="90">
        <f t="shared" si="114"/>
        <v>0</v>
      </c>
    </row>
    <row r="118" spans="1:40" ht="30" customHeight="1" x14ac:dyDescent="0.2">
      <c r="A118" s="59">
        <v>102</v>
      </c>
      <c r="B118" s="60">
        <f>'STUDENT NAMELIST'!B106</f>
        <v>211423243249</v>
      </c>
      <c r="C118" s="60" t="str">
        <f>'STUDENT NAMELIST'!C106</f>
        <v>2023PEC AI 202</v>
      </c>
      <c r="D118" s="61" t="str">
        <f>'STUDENT NAMELIST'!D106</f>
        <v>LOGESWARI K</v>
      </c>
      <c r="E118" s="68">
        <v>0</v>
      </c>
      <c r="F118" s="68">
        <v>0</v>
      </c>
      <c r="G118" s="68">
        <v>1</v>
      </c>
      <c r="H118" s="68">
        <v>1</v>
      </c>
      <c r="I118" s="68">
        <v>0</v>
      </c>
      <c r="J118" s="68">
        <v>0</v>
      </c>
      <c r="K118" s="68">
        <v>2</v>
      </c>
      <c r="L118" s="68">
        <v>1</v>
      </c>
      <c r="M118" s="68">
        <v>1</v>
      </c>
      <c r="N118" s="68">
        <v>2</v>
      </c>
      <c r="O118" s="69">
        <v>0</v>
      </c>
      <c r="P118" s="59">
        <v>15</v>
      </c>
      <c r="Q118" s="59">
        <v>16</v>
      </c>
      <c r="R118" s="59">
        <v>0</v>
      </c>
      <c r="S118" s="59">
        <v>0</v>
      </c>
      <c r="T118" s="59">
        <v>12</v>
      </c>
      <c r="U118" s="59">
        <v>0</v>
      </c>
      <c r="V118" s="59">
        <v>10</v>
      </c>
      <c r="W118" s="59">
        <v>16</v>
      </c>
      <c r="X118" s="59">
        <v>0</v>
      </c>
      <c r="Y118" s="59"/>
      <c r="Z118" s="59"/>
      <c r="AA118" s="67">
        <f t="shared" si="3"/>
        <v>77</v>
      </c>
      <c r="AB118" s="64">
        <f t="shared" si="4"/>
        <v>0</v>
      </c>
      <c r="AC118" s="64">
        <f t="shared" si="5"/>
        <v>0</v>
      </c>
      <c r="AD118" s="64">
        <f t="shared" si="6"/>
        <v>15</v>
      </c>
      <c r="AE118" s="64">
        <f t="shared" si="7"/>
        <v>33</v>
      </c>
      <c r="AF118" s="64">
        <f t="shared" si="8"/>
        <v>32</v>
      </c>
      <c r="AG118" s="64">
        <f t="shared" si="16"/>
        <v>0</v>
      </c>
      <c r="AH118" s="89">
        <f t="shared" si="9"/>
        <v>77</v>
      </c>
      <c r="AI118" s="90"/>
      <c r="AJ118" s="90"/>
      <c r="AK118" s="90">
        <f t="shared" si="10"/>
        <v>75</v>
      </c>
      <c r="AL118" s="90">
        <f t="shared" si="11"/>
        <v>82.5</v>
      </c>
      <c r="AM118" s="90">
        <f t="shared" ref="AM118:AN118" si="115">AF118/(SUMIF($E$14:$N$14,"CO5",$E$13:$N$13)+SUMPRODUCT(($O$14:$Z$14="CO5")*($O118:$Z118&gt;0)*($O$13:$Z$13)))*100</f>
        <v>80</v>
      </c>
      <c r="AN118" s="90">
        <f t="shared" si="115"/>
        <v>0</v>
      </c>
    </row>
    <row r="119" spans="1:40" ht="30" customHeight="1" x14ac:dyDescent="0.2">
      <c r="A119" s="59">
        <v>103</v>
      </c>
      <c r="B119" s="60">
        <f>'STUDENT NAMELIST'!B107</f>
        <v>211423243250</v>
      </c>
      <c r="C119" s="60" t="str">
        <f>'STUDENT NAMELIST'!C107</f>
        <v>2023PEC AI 203</v>
      </c>
      <c r="D119" s="61" t="str">
        <f>'STUDENT NAMELIST'!D107</f>
        <v>LOGITHA P C</v>
      </c>
      <c r="E119" s="68">
        <v>2</v>
      </c>
      <c r="F119" s="68">
        <v>1</v>
      </c>
      <c r="G119" s="68">
        <v>1</v>
      </c>
      <c r="H119" s="68">
        <v>1</v>
      </c>
      <c r="I119" s="68">
        <v>0</v>
      </c>
      <c r="J119" s="68">
        <v>1</v>
      </c>
      <c r="K119" s="68">
        <v>1</v>
      </c>
      <c r="L119" s="68">
        <v>0</v>
      </c>
      <c r="M119" s="68">
        <v>1</v>
      </c>
      <c r="N119" s="68">
        <v>0</v>
      </c>
      <c r="O119" s="69">
        <v>13</v>
      </c>
      <c r="P119" s="59">
        <v>0</v>
      </c>
      <c r="Q119" s="59">
        <v>0</v>
      </c>
      <c r="R119" s="59">
        <v>12</v>
      </c>
      <c r="S119" s="59">
        <v>12</v>
      </c>
      <c r="T119" s="59">
        <v>0</v>
      </c>
      <c r="U119" s="59">
        <v>16</v>
      </c>
      <c r="V119" s="59">
        <v>0</v>
      </c>
      <c r="W119" s="59">
        <v>0</v>
      </c>
      <c r="X119" s="59">
        <v>14</v>
      </c>
      <c r="Y119" s="59"/>
      <c r="Z119" s="59"/>
      <c r="AA119" s="67">
        <f t="shared" si="3"/>
        <v>75</v>
      </c>
      <c r="AB119" s="64">
        <f t="shared" si="4"/>
        <v>0</v>
      </c>
      <c r="AC119" s="64">
        <f t="shared" si="5"/>
        <v>0</v>
      </c>
      <c r="AD119" s="64">
        <f t="shared" si="6"/>
        <v>16</v>
      </c>
      <c r="AE119" s="64">
        <f t="shared" si="7"/>
        <v>29</v>
      </c>
      <c r="AF119" s="64">
        <f t="shared" si="8"/>
        <v>36</v>
      </c>
      <c r="AG119" s="64">
        <f t="shared" si="16"/>
        <v>0</v>
      </c>
      <c r="AH119" s="89">
        <f t="shared" si="9"/>
        <v>75</v>
      </c>
      <c r="AI119" s="90"/>
      <c r="AJ119" s="90"/>
      <c r="AK119" s="90">
        <f t="shared" si="10"/>
        <v>80</v>
      </c>
      <c r="AL119" s="90">
        <f t="shared" si="11"/>
        <v>72.5</v>
      </c>
      <c r="AM119" s="90">
        <f t="shared" ref="AM119:AN119" si="116">AF119/(SUMIF($E$14:$N$14,"CO5",$E$13:$N$13)+SUMPRODUCT(($O$14:$Z$14="CO5")*($O119:$Z119&gt;0)*($O$13:$Z$13)))*100</f>
        <v>90</v>
      </c>
      <c r="AN119" s="90">
        <f t="shared" si="116"/>
        <v>0</v>
      </c>
    </row>
    <row r="120" spans="1:40" ht="30" customHeight="1" x14ac:dyDescent="0.2">
      <c r="A120" s="59">
        <v>104</v>
      </c>
      <c r="B120" s="60">
        <f>'STUDENT NAMELIST'!B108</f>
        <v>211423243259</v>
      </c>
      <c r="C120" s="60" t="str">
        <f>'STUDENT NAMELIST'!C108</f>
        <v>2023PEC AI 204</v>
      </c>
      <c r="D120" s="61" t="str">
        <f>'STUDENT NAMELIST'!D108</f>
        <v>MADHIVANI A</v>
      </c>
      <c r="E120" s="68">
        <v>2</v>
      </c>
      <c r="F120" s="68">
        <v>1</v>
      </c>
      <c r="G120" s="68">
        <v>2</v>
      </c>
      <c r="H120" s="68">
        <v>2</v>
      </c>
      <c r="I120" s="68">
        <v>2</v>
      </c>
      <c r="J120" s="68">
        <v>1</v>
      </c>
      <c r="K120" s="68">
        <v>2</v>
      </c>
      <c r="L120" s="68">
        <v>2</v>
      </c>
      <c r="M120" s="68">
        <v>2</v>
      </c>
      <c r="N120" s="68">
        <v>1</v>
      </c>
      <c r="O120" s="69">
        <v>16</v>
      </c>
      <c r="P120" s="59">
        <v>0</v>
      </c>
      <c r="Q120" s="59">
        <v>0</v>
      </c>
      <c r="R120" s="59">
        <v>8</v>
      </c>
      <c r="S120" s="59">
        <v>14</v>
      </c>
      <c r="T120" s="59">
        <v>0</v>
      </c>
      <c r="U120" s="59">
        <v>16</v>
      </c>
      <c r="V120" s="59">
        <v>0</v>
      </c>
      <c r="W120" s="59">
        <v>0</v>
      </c>
      <c r="X120" s="59">
        <v>16</v>
      </c>
      <c r="Y120" s="59"/>
      <c r="Z120" s="59"/>
      <c r="AA120" s="67">
        <f t="shared" si="3"/>
        <v>87</v>
      </c>
      <c r="AB120" s="64">
        <f t="shared" si="4"/>
        <v>0</v>
      </c>
      <c r="AC120" s="64">
        <f t="shared" si="5"/>
        <v>0</v>
      </c>
      <c r="AD120" s="64">
        <f t="shared" si="6"/>
        <v>19</v>
      </c>
      <c r="AE120" s="64">
        <f t="shared" si="7"/>
        <v>27</v>
      </c>
      <c r="AF120" s="64">
        <f t="shared" si="8"/>
        <v>38</v>
      </c>
      <c r="AG120" s="64">
        <f t="shared" si="16"/>
        <v>0</v>
      </c>
      <c r="AH120" s="89">
        <f t="shared" si="9"/>
        <v>87</v>
      </c>
      <c r="AI120" s="90"/>
      <c r="AJ120" s="90"/>
      <c r="AK120" s="90">
        <f t="shared" si="10"/>
        <v>95</v>
      </c>
      <c r="AL120" s="90">
        <f t="shared" si="11"/>
        <v>67.5</v>
      </c>
      <c r="AM120" s="90">
        <f t="shared" ref="AM120:AN120" si="117">AF120/(SUMIF($E$14:$N$14,"CO5",$E$13:$N$13)+SUMPRODUCT(($O$14:$Z$14="CO5")*($O120:$Z120&gt;0)*($O$13:$Z$13)))*100</f>
        <v>95</v>
      </c>
      <c r="AN120" s="90">
        <f t="shared" si="117"/>
        <v>0</v>
      </c>
    </row>
    <row r="121" spans="1:40" ht="30" customHeight="1" x14ac:dyDescent="0.2">
      <c r="A121" s="59">
        <v>105</v>
      </c>
      <c r="B121" s="60">
        <f>'STUDENT NAMELIST'!B109</f>
        <v>211423243260</v>
      </c>
      <c r="C121" s="60" t="str">
        <f>'STUDENT NAMELIST'!C109</f>
        <v>2023PEC AI 205</v>
      </c>
      <c r="D121" s="61" t="str">
        <f>'STUDENT NAMELIST'!D109</f>
        <v>MADHUMETHA M S</v>
      </c>
      <c r="E121" s="68">
        <v>0</v>
      </c>
      <c r="F121" s="68">
        <v>0</v>
      </c>
      <c r="G121" s="68">
        <v>2</v>
      </c>
      <c r="H121" s="68">
        <v>2</v>
      </c>
      <c r="I121" s="68">
        <v>0</v>
      </c>
      <c r="J121" s="68">
        <v>2</v>
      </c>
      <c r="K121" s="68">
        <v>1</v>
      </c>
      <c r="L121" s="68">
        <v>0</v>
      </c>
      <c r="M121" s="68">
        <v>0</v>
      </c>
      <c r="N121" s="68">
        <v>0</v>
      </c>
      <c r="O121" s="69">
        <v>16</v>
      </c>
      <c r="P121" s="59">
        <v>0</v>
      </c>
      <c r="Q121" s="59">
        <v>0</v>
      </c>
      <c r="R121" s="59">
        <v>16</v>
      </c>
      <c r="S121" s="59">
        <v>14</v>
      </c>
      <c r="T121" s="59">
        <v>0</v>
      </c>
      <c r="U121" s="59">
        <v>16</v>
      </c>
      <c r="V121" s="59">
        <v>0</v>
      </c>
      <c r="W121" s="59">
        <v>0</v>
      </c>
      <c r="X121" s="59">
        <v>9</v>
      </c>
      <c r="Y121" s="59"/>
      <c r="Z121" s="59"/>
      <c r="AA121" s="67">
        <f t="shared" si="3"/>
        <v>78</v>
      </c>
      <c r="AB121" s="64">
        <f t="shared" si="4"/>
        <v>0</v>
      </c>
      <c r="AC121" s="64">
        <f t="shared" si="5"/>
        <v>0</v>
      </c>
      <c r="AD121" s="64">
        <f t="shared" si="6"/>
        <v>16</v>
      </c>
      <c r="AE121" s="64">
        <f t="shared" si="7"/>
        <v>35</v>
      </c>
      <c r="AF121" s="64">
        <f t="shared" si="8"/>
        <v>31</v>
      </c>
      <c r="AG121" s="64">
        <f t="shared" si="16"/>
        <v>0</v>
      </c>
      <c r="AH121" s="89">
        <f t="shared" si="9"/>
        <v>78</v>
      </c>
      <c r="AI121" s="90"/>
      <c r="AJ121" s="90"/>
      <c r="AK121" s="90">
        <f t="shared" si="10"/>
        <v>80</v>
      </c>
      <c r="AL121" s="90">
        <f t="shared" si="11"/>
        <v>87.5</v>
      </c>
      <c r="AM121" s="90">
        <f t="shared" ref="AM121:AN121" si="118">AF121/(SUMIF($E$14:$N$14,"CO5",$E$13:$N$13)+SUMPRODUCT(($O$14:$Z$14="CO5")*($O121:$Z121&gt;0)*($O$13:$Z$13)))*100</f>
        <v>77.5</v>
      </c>
      <c r="AN121" s="90">
        <f t="shared" si="118"/>
        <v>0</v>
      </c>
    </row>
    <row r="122" spans="1:40" ht="30" customHeight="1" x14ac:dyDescent="0.2">
      <c r="A122" s="59">
        <v>106</v>
      </c>
      <c r="B122" s="60">
        <f>'STUDENT NAMELIST'!B110</f>
        <v>211423243261</v>
      </c>
      <c r="C122" s="60" t="str">
        <f>'STUDENT NAMELIST'!C110</f>
        <v>2023PEC AI 206</v>
      </c>
      <c r="D122" s="61" t="str">
        <f>'STUDENT NAMELIST'!D110</f>
        <v>MADHUMITHA M</v>
      </c>
      <c r="E122" s="68">
        <v>0</v>
      </c>
      <c r="F122" s="68">
        <v>2</v>
      </c>
      <c r="G122" s="68">
        <v>2</v>
      </c>
      <c r="H122" s="68">
        <v>1</v>
      </c>
      <c r="I122" s="68">
        <v>2</v>
      </c>
      <c r="J122" s="68">
        <v>2</v>
      </c>
      <c r="K122" s="68">
        <v>1</v>
      </c>
      <c r="L122" s="68">
        <v>2</v>
      </c>
      <c r="M122" s="68">
        <v>1</v>
      </c>
      <c r="N122" s="68">
        <v>2</v>
      </c>
      <c r="O122" s="69">
        <v>0</v>
      </c>
      <c r="P122" s="59">
        <v>13</v>
      </c>
      <c r="Q122" s="59">
        <v>14</v>
      </c>
      <c r="R122" s="59">
        <v>0</v>
      </c>
      <c r="S122" s="59">
        <v>0</v>
      </c>
      <c r="T122" s="59">
        <v>14</v>
      </c>
      <c r="U122" s="59">
        <v>0</v>
      </c>
      <c r="V122" s="59">
        <v>14</v>
      </c>
      <c r="W122" s="59">
        <v>8</v>
      </c>
      <c r="X122" s="59">
        <v>0</v>
      </c>
      <c r="Y122" s="59"/>
      <c r="Z122" s="59"/>
      <c r="AA122" s="67">
        <f t="shared" si="3"/>
        <v>78</v>
      </c>
      <c r="AB122" s="64">
        <f t="shared" si="4"/>
        <v>0</v>
      </c>
      <c r="AC122" s="64">
        <f t="shared" si="5"/>
        <v>0</v>
      </c>
      <c r="AD122" s="64">
        <f t="shared" si="6"/>
        <v>15</v>
      </c>
      <c r="AE122" s="64">
        <f t="shared" si="7"/>
        <v>33</v>
      </c>
      <c r="AF122" s="64">
        <f t="shared" si="8"/>
        <v>28</v>
      </c>
      <c r="AG122" s="64">
        <f t="shared" si="16"/>
        <v>0</v>
      </c>
      <c r="AH122" s="89">
        <f t="shared" si="9"/>
        <v>78</v>
      </c>
      <c r="AI122" s="90"/>
      <c r="AJ122" s="90"/>
      <c r="AK122" s="90">
        <f t="shared" si="10"/>
        <v>75</v>
      </c>
      <c r="AL122" s="90">
        <f t="shared" si="11"/>
        <v>82.5</v>
      </c>
      <c r="AM122" s="90">
        <f t="shared" ref="AM122:AN122" si="119">AF122/(SUMIF($E$14:$N$14,"CO5",$E$13:$N$13)+SUMPRODUCT(($O$14:$Z$14="CO5")*($O122:$Z122&gt;0)*($O$13:$Z$13)))*100</f>
        <v>70</v>
      </c>
      <c r="AN122" s="90">
        <f t="shared" si="119"/>
        <v>0</v>
      </c>
    </row>
    <row r="123" spans="1:40" ht="30" customHeight="1" x14ac:dyDescent="0.2">
      <c r="A123" s="59">
        <v>108</v>
      </c>
      <c r="B123" s="60">
        <f>'STUDENT NAMELIST'!B111</f>
        <v>211423243264</v>
      </c>
      <c r="C123" s="60" t="str">
        <f>'STUDENT NAMELIST'!C111</f>
        <v>2023PEC AI 207</v>
      </c>
      <c r="D123" s="61" t="str">
        <f>'STUDENT NAMELIST'!D111</f>
        <v>MAHALAKSHMI B</v>
      </c>
      <c r="E123" s="68">
        <v>0</v>
      </c>
      <c r="F123" s="68">
        <v>0</v>
      </c>
      <c r="G123" s="68">
        <v>2</v>
      </c>
      <c r="H123" s="68">
        <v>2</v>
      </c>
      <c r="I123" s="68">
        <v>2</v>
      </c>
      <c r="J123" s="68">
        <v>1</v>
      </c>
      <c r="K123" s="68">
        <v>2</v>
      </c>
      <c r="L123" s="68">
        <v>1</v>
      </c>
      <c r="M123" s="68">
        <v>0</v>
      </c>
      <c r="N123" s="68">
        <v>2</v>
      </c>
      <c r="O123" s="69">
        <v>0</v>
      </c>
      <c r="P123" s="59">
        <v>16</v>
      </c>
      <c r="Q123" s="59">
        <v>16</v>
      </c>
      <c r="R123" s="59">
        <v>0</v>
      </c>
      <c r="S123" s="59">
        <v>4</v>
      </c>
      <c r="T123" s="59">
        <v>0</v>
      </c>
      <c r="U123" s="59">
        <v>16</v>
      </c>
      <c r="V123" s="59">
        <v>0</v>
      </c>
      <c r="W123" s="59">
        <v>0</v>
      </c>
      <c r="X123" s="59">
        <v>16</v>
      </c>
      <c r="Y123" s="59"/>
      <c r="Z123" s="59"/>
      <c r="AA123" s="67">
        <f t="shared" si="3"/>
        <v>80</v>
      </c>
      <c r="AB123" s="64">
        <f t="shared" si="4"/>
        <v>0</v>
      </c>
      <c r="AC123" s="64">
        <f t="shared" si="5"/>
        <v>0</v>
      </c>
      <c r="AD123" s="64">
        <f t="shared" si="6"/>
        <v>16</v>
      </c>
      <c r="AE123" s="64">
        <f t="shared" si="7"/>
        <v>25</v>
      </c>
      <c r="AF123" s="64">
        <f t="shared" si="8"/>
        <v>38</v>
      </c>
      <c r="AG123" s="64">
        <f t="shared" si="16"/>
        <v>0</v>
      </c>
      <c r="AH123" s="89">
        <f t="shared" si="9"/>
        <v>80</v>
      </c>
      <c r="AI123" s="90"/>
      <c r="AJ123" s="90"/>
      <c r="AK123" s="90">
        <f t="shared" si="10"/>
        <v>80</v>
      </c>
      <c r="AL123" s="90">
        <f t="shared" si="11"/>
        <v>62.5</v>
      </c>
      <c r="AM123" s="90">
        <f t="shared" ref="AM123:AN123" si="120">AF123/(SUMIF($E$14:$N$14,"CO5",$E$13:$N$13)+SUMPRODUCT(($O$14:$Z$14="CO5")*($O123:$Z123&gt;0)*($O$13:$Z$13)))*100</f>
        <v>95</v>
      </c>
      <c r="AN123" s="90">
        <f t="shared" si="120"/>
        <v>0</v>
      </c>
    </row>
    <row r="124" spans="1:40" ht="30" customHeight="1" x14ac:dyDescent="0.2">
      <c r="A124" s="59">
        <v>108</v>
      </c>
      <c r="B124" s="60">
        <f>'STUDENT NAMELIST'!B112</f>
        <v>211423243265</v>
      </c>
      <c r="C124" s="60" t="str">
        <f>'STUDENT NAMELIST'!C112</f>
        <v>2023PEC AI 208</v>
      </c>
      <c r="D124" s="61" t="str">
        <f>'STUDENT NAMELIST'!D112</f>
        <v>MAHALAKSHMI E</v>
      </c>
      <c r="E124" s="68">
        <v>0</v>
      </c>
      <c r="F124" s="68">
        <v>2</v>
      </c>
      <c r="G124" s="68">
        <v>0</v>
      </c>
      <c r="H124" s="68">
        <v>0</v>
      </c>
      <c r="I124" s="68">
        <v>0</v>
      </c>
      <c r="J124" s="68">
        <v>1</v>
      </c>
      <c r="K124" s="68">
        <v>1</v>
      </c>
      <c r="L124" s="68">
        <v>1</v>
      </c>
      <c r="M124" s="68">
        <v>2</v>
      </c>
      <c r="N124" s="68">
        <v>1</v>
      </c>
      <c r="O124" s="69">
        <v>0</v>
      </c>
      <c r="P124" s="59">
        <v>15</v>
      </c>
      <c r="Q124" s="59">
        <v>16</v>
      </c>
      <c r="R124" s="59">
        <v>0</v>
      </c>
      <c r="S124" s="59">
        <v>0</v>
      </c>
      <c r="T124" s="59">
        <v>12</v>
      </c>
      <c r="U124" s="59">
        <v>0</v>
      </c>
      <c r="V124" s="59">
        <v>10</v>
      </c>
      <c r="W124" s="59">
        <v>16</v>
      </c>
      <c r="X124" s="59">
        <v>0</v>
      </c>
      <c r="Y124" s="59"/>
      <c r="Z124" s="59"/>
      <c r="AA124" s="67">
        <f t="shared" si="3"/>
        <v>77</v>
      </c>
      <c r="AB124" s="64">
        <f t="shared" si="4"/>
        <v>0</v>
      </c>
      <c r="AC124" s="64">
        <f t="shared" si="5"/>
        <v>0</v>
      </c>
      <c r="AD124" s="64">
        <f t="shared" si="6"/>
        <v>17</v>
      </c>
      <c r="AE124" s="64">
        <f t="shared" si="7"/>
        <v>33</v>
      </c>
      <c r="AF124" s="64">
        <f t="shared" si="8"/>
        <v>32</v>
      </c>
      <c r="AG124" s="64">
        <f t="shared" si="16"/>
        <v>0</v>
      </c>
      <c r="AH124" s="89">
        <f t="shared" si="9"/>
        <v>77</v>
      </c>
      <c r="AI124" s="90"/>
      <c r="AJ124" s="90"/>
      <c r="AK124" s="90">
        <f t="shared" si="10"/>
        <v>85</v>
      </c>
      <c r="AL124" s="90">
        <f t="shared" si="11"/>
        <v>82.5</v>
      </c>
      <c r="AM124" s="90">
        <f t="shared" ref="AM124:AN124" si="121">AF124/(SUMIF($E$14:$N$14,"CO5",$E$13:$N$13)+SUMPRODUCT(($O$14:$Z$14="CO5")*($O124:$Z124&gt;0)*($O$13:$Z$13)))*100</f>
        <v>80</v>
      </c>
      <c r="AN124" s="90">
        <f t="shared" si="121"/>
        <v>0</v>
      </c>
    </row>
    <row r="125" spans="1:40" ht="30" customHeight="1" x14ac:dyDescent="0.2">
      <c r="A125" s="59">
        <v>109</v>
      </c>
      <c r="B125" s="60">
        <f>'STUDENT NAMELIST'!B113</f>
        <v>211423243266</v>
      </c>
      <c r="C125" s="60" t="str">
        <f>'STUDENT NAMELIST'!C113</f>
        <v>2023PEC AI 209</v>
      </c>
      <c r="D125" s="61" t="str">
        <f>'STUDENT NAMELIST'!D113</f>
        <v>MAHALAKSHMI S</v>
      </c>
      <c r="E125" s="68">
        <v>1</v>
      </c>
      <c r="F125" s="68">
        <v>1</v>
      </c>
      <c r="G125" s="68">
        <v>2</v>
      </c>
      <c r="H125" s="68">
        <v>2</v>
      </c>
      <c r="I125" s="68">
        <v>1</v>
      </c>
      <c r="J125" s="68">
        <v>0</v>
      </c>
      <c r="K125" s="68">
        <v>0</v>
      </c>
      <c r="L125" s="68">
        <v>0</v>
      </c>
      <c r="M125" s="68">
        <v>0</v>
      </c>
      <c r="N125" s="68">
        <v>2</v>
      </c>
      <c r="O125" s="69">
        <v>13</v>
      </c>
      <c r="P125" s="59">
        <v>0</v>
      </c>
      <c r="Q125" s="59">
        <v>0</v>
      </c>
      <c r="R125" s="59">
        <v>12</v>
      </c>
      <c r="S125" s="59">
        <v>12</v>
      </c>
      <c r="T125" s="59">
        <v>0</v>
      </c>
      <c r="U125" s="59">
        <v>16</v>
      </c>
      <c r="V125" s="59">
        <v>0</v>
      </c>
      <c r="W125" s="59">
        <v>0</v>
      </c>
      <c r="X125" s="59">
        <v>14</v>
      </c>
      <c r="Y125" s="59"/>
      <c r="Z125" s="59"/>
      <c r="AA125" s="67">
        <f t="shared" si="3"/>
        <v>76</v>
      </c>
      <c r="AB125" s="64">
        <f t="shared" si="4"/>
        <v>0</v>
      </c>
      <c r="AC125" s="64">
        <f t="shared" si="5"/>
        <v>0</v>
      </c>
      <c r="AD125" s="64">
        <f t="shared" si="6"/>
        <v>15</v>
      </c>
      <c r="AE125" s="64">
        <f t="shared" si="7"/>
        <v>29</v>
      </c>
      <c r="AF125" s="64">
        <f t="shared" si="8"/>
        <v>36</v>
      </c>
      <c r="AG125" s="64">
        <f t="shared" si="16"/>
        <v>0</v>
      </c>
      <c r="AH125" s="89">
        <f t="shared" si="9"/>
        <v>76</v>
      </c>
      <c r="AI125" s="90"/>
      <c r="AJ125" s="90"/>
      <c r="AK125" s="90">
        <f t="shared" si="10"/>
        <v>75</v>
      </c>
      <c r="AL125" s="90">
        <f t="shared" si="11"/>
        <v>72.5</v>
      </c>
      <c r="AM125" s="90">
        <f t="shared" ref="AM125:AN125" si="122">AF125/(SUMIF($E$14:$N$14,"CO5",$E$13:$N$13)+SUMPRODUCT(($O$14:$Z$14="CO5")*($O125:$Z125&gt;0)*($O$13:$Z$13)))*100</f>
        <v>90</v>
      </c>
      <c r="AN125" s="90">
        <f t="shared" si="122"/>
        <v>0</v>
      </c>
    </row>
    <row r="126" spans="1:40" ht="30" customHeight="1" x14ac:dyDescent="0.2">
      <c r="A126" s="59">
        <v>130</v>
      </c>
      <c r="B126" s="60">
        <f>'STUDENT NAMELIST'!B114</f>
        <v>211423243272</v>
      </c>
      <c r="C126" s="60" t="str">
        <f>'STUDENT NAMELIST'!C114</f>
        <v>2023PEC AI 210</v>
      </c>
      <c r="D126" s="61" t="str">
        <f>'STUDENT NAMELIST'!D114</f>
        <v>MEENAKSHI A S</v>
      </c>
      <c r="E126" s="68">
        <v>0</v>
      </c>
      <c r="F126" s="68">
        <v>2</v>
      </c>
      <c r="G126" s="68">
        <v>1</v>
      </c>
      <c r="H126" s="68">
        <v>1</v>
      </c>
      <c r="I126" s="68">
        <v>0</v>
      </c>
      <c r="J126" s="68">
        <v>1</v>
      </c>
      <c r="K126" s="68">
        <v>1</v>
      </c>
      <c r="L126" s="68">
        <v>2</v>
      </c>
      <c r="M126" s="68">
        <v>1</v>
      </c>
      <c r="N126" s="68">
        <v>0</v>
      </c>
      <c r="O126" s="69">
        <v>16</v>
      </c>
      <c r="P126" s="59">
        <v>0</v>
      </c>
      <c r="Q126" s="59">
        <v>0</v>
      </c>
      <c r="R126" s="59">
        <v>8</v>
      </c>
      <c r="S126" s="59">
        <v>14</v>
      </c>
      <c r="T126" s="59">
        <v>0</v>
      </c>
      <c r="U126" s="59">
        <v>16</v>
      </c>
      <c r="V126" s="59">
        <v>0</v>
      </c>
      <c r="W126" s="59">
        <v>0</v>
      </c>
      <c r="X126" s="59">
        <v>16</v>
      </c>
      <c r="Y126" s="59"/>
      <c r="Z126" s="59"/>
      <c r="AA126" s="67">
        <f t="shared" si="3"/>
        <v>79</v>
      </c>
      <c r="AB126" s="64">
        <f t="shared" si="4"/>
        <v>0</v>
      </c>
      <c r="AC126" s="64">
        <f t="shared" si="5"/>
        <v>0</v>
      </c>
      <c r="AD126" s="64">
        <f t="shared" si="6"/>
        <v>18</v>
      </c>
      <c r="AE126" s="64">
        <f t="shared" si="7"/>
        <v>27</v>
      </c>
      <c r="AF126" s="64">
        <f t="shared" si="8"/>
        <v>38</v>
      </c>
      <c r="AG126" s="64">
        <f t="shared" si="16"/>
        <v>0</v>
      </c>
      <c r="AH126" s="89">
        <f t="shared" si="9"/>
        <v>79</v>
      </c>
      <c r="AI126" s="90"/>
      <c r="AJ126" s="90"/>
      <c r="AK126" s="90">
        <f t="shared" si="10"/>
        <v>90</v>
      </c>
      <c r="AL126" s="90">
        <f t="shared" si="11"/>
        <v>67.5</v>
      </c>
      <c r="AM126" s="90">
        <f t="shared" ref="AM126:AN126" si="123">AF126/(SUMIF($E$14:$N$14,"CO5",$E$13:$N$13)+SUMPRODUCT(($O$14:$Z$14="CO5")*($O126:$Z126&gt;0)*($O$13:$Z$13)))*100</f>
        <v>95</v>
      </c>
      <c r="AN126" s="90">
        <f t="shared" si="123"/>
        <v>0</v>
      </c>
    </row>
    <row r="127" spans="1:40" ht="30" customHeight="1" x14ac:dyDescent="0.2">
      <c r="A127" s="59">
        <v>131</v>
      </c>
      <c r="B127" s="60">
        <f>'STUDENT NAMELIST'!B115</f>
        <v>211423243273</v>
      </c>
      <c r="C127" s="60" t="str">
        <f>'STUDENT NAMELIST'!C115</f>
        <v>2023PEC AI 211</v>
      </c>
      <c r="D127" s="61" t="str">
        <f>'STUDENT NAMELIST'!D115</f>
        <v>MITHRA SHREE A</v>
      </c>
      <c r="E127" s="68">
        <v>2</v>
      </c>
      <c r="F127" s="68">
        <v>1</v>
      </c>
      <c r="G127" s="68">
        <v>2</v>
      </c>
      <c r="H127" s="68">
        <v>0</v>
      </c>
      <c r="I127" s="68">
        <v>1</v>
      </c>
      <c r="J127" s="68">
        <v>0</v>
      </c>
      <c r="K127" s="68">
        <v>0</v>
      </c>
      <c r="L127" s="68">
        <v>1</v>
      </c>
      <c r="M127" s="68">
        <v>2</v>
      </c>
      <c r="N127" s="68">
        <v>0</v>
      </c>
      <c r="O127" s="69">
        <v>12</v>
      </c>
      <c r="P127" s="59">
        <v>0</v>
      </c>
      <c r="Q127" s="59">
        <v>0</v>
      </c>
      <c r="R127" s="59">
        <v>8</v>
      </c>
      <c r="S127" s="59">
        <v>14</v>
      </c>
      <c r="T127" s="59">
        <v>0</v>
      </c>
      <c r="U127" s="59">
        <v>16</v>
      </c>
      <c r="V127" s="59">
        <v>0</v>
      </c>
      <c r="W127" s="59">
        <v>0</v>
      </c>
      <c r="X127" s="59">
        <v>16</v>
      </c>
      <c r="Y127" s="59"/>
      <c r="Z127" s="59"/>
      <c r="AA127" s="67">
        <f t="shared" si="3"/>
        <v>75</v>
      </c>
      <c r="AB127" s="64">
        <f t="shared" si="4"/>
        <v>0</v>
      </c>
      <c r="AC127" s="64">
        <f t="shared" si="5"/>
        <v>0</v>
      </c>
      <c r="AD127" s="64">
        <f t="shared" si="6"/>
        <v>15</v>
      </c>
      <c r="AE127" s="64">
        <f t="shared" si="7"/>
        <v>27</v>
      </c>
      <c r="AF127" s="64">
        <f t="shared" si="8"/>
        <v>38</v>
      </c>
      <c r="AG127" s="64">
        <f t="shared" si="16"/>
        <v>0</v>
      </c>
      <c r="AH127" s="89">
        <f t="shared" si="9"/>
        <v>75</v>
      </c>
      <c r="AI127" s="90"/>
      <c r="AJ127" s="90"/>
      <c r="AK127" s="90">
        <f t="shared" si="10"/>
        <v>75</v>
      </c>
      <c r="AL127" s="90">
        <f t="shared" si="11"/>
        <v>67.5</v>
      </c>
      <c r="AM127" s="90">
        <f t="shared" ref="AM127:AN127" si="124">AF127/(SUMIF($E$14:$N$14,"CO5",$E$13:$N$13)+SUMPRODUCT(($O$14:$Z$14="CO5")*($O127:$Z127&gt;0)*($O$13:$Z$13)))*100</f>
        <v>95</v>
      </c>
      <c r="AN127" s="90">
        <f t="shared" si="124"/>
        <v>0</v>
      </c>
    </row>
    <row r="128" spans="1:40" ht="30" customHeight="1" x14ac:dyDescent="0.2">
      <c r="A128" s="59">
        <v>134</v>
      </c>
      <c r="B128" s="60">
        <f>'STUDENT NAMELIST'!B116</f>
        <v>211423243284</v>
      </c>
      <c r="C128" s="60" t="str">
        <f>'STUDENT NAMELIST'!C116</f>
        <v>2023PEC AI 212</v>
      </c>
      <c r="D128" s="61" t="str">
        <f>'STUDENT NAMELIST'!D116</f>
        <v>MOHANA PRIYA V</v>
      </c>
      <c r="E128" s="68">
        <v>1</v>
      </c>
      <c r="F128" s="68">
        <v>1</v>
      </c>
      <c r="G128" s="68">
        <v>1</v>
      </c>
      <c r="H128" s="68">
        <v>2</v>
      </c>
      <c r="I128" s="68">
        <v>2</v>
      </c>
      <c r="J128" s="68">
        <v>0</v>
      </c>
      <c r="K128" s="68">
        <v>2</v>
      </c>
      <c r="L128" s="68">
        <v>2</v>
      </c>
      <c r="M128" s="68">
        <v>0</v>
      </c>
      <c r="N128" s="68">
        <v>2</v>
      </c>
      <c r="O128" s="69">
        <v>16</v>
      </c>
      <c r="P128" s="59">
        <v>0</v>
      </c>
      <c r="Q128" s="59">
        <v>0</v>
      </c>
      <c r="R128" s="59">
        <v>16</v>
      </c>
      <c r="S128" s="59">
        <v>14</v>
      </c>
      <c r="T128" s="59">
        <v>0</v>
      </c>
      <c r="U128" s="59">
        <v>16</v>
      </c>
      <c r="V128" s="59">
        <v>0</v>
      </c>
      <c r="W128" s="59">
        <v>0</v>
      </c>
      <c r="X128" s="59">
        <v>9</v>
      </c>
      <c r="Y128" s="59"/>
      <c r="Z128" s="59"/>
      <c r="AA128" s="67">
        <f t="shared" si="3"/>
        <v>84</v>
      </c>
      <c r="AB128" s="64">
        <f t="shared" si="4"/>
        <v>0</v>
      </c>
      <c r="AC128" s="64">
        <f t="shared" si="5"/>
        <v>0</v>
      </c>
      <c r="AD128" s="64">
        <f t="shared" si="6"/>
        <v>18</v>
      </c>
      <c r="AE128" s="64">
        <f t="shared" si="7"/>
        <v>35</v>
      </c>
      <c r="AF128" s="64">
        <f t="shared" si="8"/>
        <v>31</v>
      </c>
      <c r="AG128" s="64">
        <f t="shared" si="16"/>
        <v>0</v>
      </c>
      <c r="AH128" s="89">
        <f t="shared" si="9"/>
        <v>84</v>
      </c>
      <c r="AI128" s="90"/>
      <c r="AJ128" s="90"/>
      <c r="AK128" s="90">
        <f t="shared" si="10"/>
        <v>90</v>
      </c>
      <c r="AL128" s="90">
        <f t="shared" si="11"/>
        <v>87.5</v>
      </c>
      <c r="AM128" s="90">
        <f t="shared" ref="AM128:AN128" si="125">AF128/(SUMIF($E$14:$N$14,"CO5",$E$13:$N$13)+SUMPRODUCT(($O$14:$Z$14="CO5")*($O128:$Z128&gt;0)*($O$13:$Z$13)))*100</f>
        <v>77.5</v>
      </c>
      <c r="AN128" s="90">
        <f t="shared" si="125"/>
        <v>0</v>
      </c>
    </row>
    <row r="129" spans="1:40" ht="30" customHeight="1" x14ac:dyDescent="0.2">
      <c r="A129" s="59">
        <v>136</v>
      </c>
      <c r="B129" s="60">
        <f>'STUDENT NAMELIST'!B117</f>
        <v>211423243290</v>
      </c>
      <c r="C129" s="60" t="str">
        <f>'STUDENT NAMELIST'!C117</f>
        <v>2023PEC AI 213</v>
      </c>
      <c r="D129" s="61" t="str">
        <f>'STUDENT NAMELIST'!D117</f>
        <v>MONISHA K</v>
      </c>
      <c r="E129" s="68">
        <v>2</v>
      </c>
      <c r="F129" s="68">
        <v>1</v>
      </c>
      <c r="G129" s="68">
        <v>0</v>
      </c>
      <c r="H129" s="68">
        <v>1</v>
      </c>
      <c r="I129" s="68">
        <v>0</v>
      </c>
      <c r="J129" s="68">
        <v>1</v>
      </c>
      <c r="K129" s="68">
        <v>1</v>
      </c>
      <c r="L129" s="68">
        <v>1</v>
      </c>
      <c r="M129" s="68">
        <v>0</v>
      </c>
      <c r="N129" s="68">
        <v>0</v>
      </c>
      <c r="O129" s="69">
        <v>14</v>
      </c>
      <c r="P129" s="59">
        <v>0</v>
      </c>
      <c r="Q129" s="59">
        <v>0</v>
      </c>
      <c r="R129" s="59">
        <v>14</v>
      </c>
      <c r="S129" s="59">
        <v>10</v>
      </c>
      <c r="T129" s="59">
        <v>0</v>
      </c>
      <c r="U129" s="59">
        <v>14</v>
      </c>
      <c r="V129" s="59">
        <v>0</v>
      </c>
      <c r="W129" s="59">
        <v>0</v>
      </c>
      <c r="X129" s="59">
        <v>16</v>
      </c>
      <c r="Y129" s="59"/>
      <c r="Z129" s="59"/>
      <c r="AA129" s="67">
        <f t="shared" si="3"/>
        <v>75</v>
      </c>
      <c r="AB129" s="64">
        <f t="shared" si="4"/>
        <v>0</v>
      </c>
      <c r="AC129" s="64">
        <f t="shared" si="5"/>
        <v>0</v>
      </c>
      <c r="AD129" s="64">
        <f t="shared" si="6"/>
        <v>17</v>
      </c>
      <c r="AE129" s="64">
        <f t="shared" si="7"/>
        <v>29</v>
      </c>
      <c r="AF129" s="64">
        <f t="shared" si="8"/>
        <v>36</v>
      </c>
      <c r="AG129" s="64">
        <f t="shared" si="16"/>
        <v>0</v>
      </c>
      <c r="AH129" s="89">
        <f t="shared" si="9"/>
        <v>75</v>
      </c>
      <c r="AI129" s="90"/>
      <c r="AJ129" s="90"/>
      <c r="AK129" s="90">
        <f t="shared" si="10"/>
        <v>85</v>
      </c>
      <c r="AL129" s="90">
        <f t="shared" si="11"/>
        <v>72.5</v>
      </c>
      <c r="AM129" s="90">
        <f t="shared" ref="AM129:AN129" si="126">AF129/(SUMIF($E$14:$N$14,"CO5",$E$13:$N$13)+SUMPRODUCT(($O$14:$Z$14="CO5")*($O129:$Z129&gt;0)*($O$13:$Z$13)))*100</f>
        <v>90</v>
      </c>
      <c r="AN129" s="90">
        <f t="shared" si="126"/>
        <v>0</v>
      </c>
    </row>
    <row r="130" spans="1:40" ht="30" customHeight="1" x14ac:dyDescent="0.2">
      <c r="A130" s="59">
        <v>134</v>
      </c>
      <c r="B130" s="60">
        <f>'STUDENT NAMELIST'!B118</f>
        <v>211423243291</v>
      </c>
      <c r="C130" s="60" t="str">
        <f>'STUDENT NAMELIST'!C118</f>
        <v>2023PEC AI 214</v>
      </c>
      <c r="D130" s="61" t="str">
        <f>'STUDENT NAMELIST'!D118</f>
        <v>MONISHA P</v>
      </c>
      <c r="E130" s="68">
        <v>1</v>
      </c>
      <c r="F130" s="68">
        <v>1</v>
      </c>
      <c r="G130" s="68">
        <v>0</v>
      </c>
      <c r="H130" s="68">
        <v>1</v>
      </c>
      <c r="I130" s="68">
        <v>2</v>
      </c>
      <c r="J130" s="68">
        <v>0</v>
      </c>
      <c r="K130" s="68">
        <v>1</v>
      </c>
      <c r="L130" s="68">
        <v>2</v>
      </c>
      <c r="M130" s="68">
        <v>1</v>
      </c>
      <c r="N130" s="68">
        <v>1</v>
      </c>
      <c r="O130" s="59">
        <v>0</v>
      </c>
      <c r="P130" s="59">
        <v>16</v>
      </c>
      <c r="Q130" s="59">
        <v>14</v>
      </c>
      <c r="R130" s="59">
        <v>0</v>
      </c>
      <c r="S130" s="59">
        <v>0</v>
      </c>
      <c r="T130" s="59">
        <v>9</v>
      </c>
      <c r="U130" s="59">
        <v>0</v>
      </c>
      <c r="V130" s="59">
        <v>9</v>
      </c>
      <c r="W130" s="59">
        <v>14</v>
      </c>
      <c r="X130" s="59">
        <v>0</v>
      </c>
      <c r="Y130" s="59"/>
      <c r="Z130" s="59"/>
      <c r="AA130" s="67">
        <f t="shared" si="3"/>
        <v>72</v>
      </c>
      <c r="AB130" s="64">
        <f t="shared" si="4"/>
        <v>0</v>
      </c>
      <c r="AC130" s="64">
        <f t="shared" si="5"/>
        <v>0</v>
      </c>
      <c r="AD130" s="64">
        <f t="shared" si="6"/>
        <v>18</v>
      </c>
      <c r="AE130" s="64">
        <f t="shared" si="7"/>
        <v>28</v>
      </c>
      <c r="AF130" s="64">
        <f t="shared" si="8"/>
        <v>29</v>
      </c>
      <c r="AG130" s="64">
        <f t="shared" si="16"/>
        <v>0</v>
      </c>
      <c r="AH130" s="89">
        <f t="shared" si="9"/>
        <v>72</v>
      </c>
      <c r="AI130" s="90"/>
      <c r="AJ130" s="90"/>
      <c r="AK130" s="90">
        <f t="shared" si="10"/>
        <v>90</v>
      </c>
      <c r="AL130" s="90">
        <f t="shared" si="11"/>
        <v>70</v>
      </c>
      <c r="AM130" s="90">
        <f t="shared" ref="AM130:AN130" si="127">AF130/(SUMIF($E$14:$N$14,"CO5",$E$13:$N$13)+SUMPRODUCT(($O$14:$Z$14="CO5")*($O130:$Z130&gt;0)*($O$13:$Z$13)))*100</f>
        <v>72.5</v>
      </c>
      <c r="AN130" s="90">
        <f t="shared" si="127"/>
        <v>0</v>
      </c>
    </row>
    <row r="131" spans="1:40" ht="30" customHeight="1" x14ac:dyDescent="0.2">
      <c r="A131" s="59">
        <v>135</v>
      </c>
      <c r="B131" s="60">
        <f>'STUDENT NAMELIST'!B119</f>
        <v>211423243293</v>
      </c>
      <c r="C131" s="60" t="str">
        <f>'STUDENT NAMELIST'!C119</f>
        <v>2023PEC AI 215</v>
      </c>
      <c r="D131" s="61" t="str">
        <f>'STUDENT NAMELIST'!D119</f>
        <v>MOUNICA E</v>
      </c>
      <c r="E131" s="68">
        <v>2</v>
      </c>
      <c r="F131" s="68">
        <v>0</v>
      </c>
      <c r="G131" s="68">
        <v>1</v>
      </c>
      <c r="H131" s="68">
        <v>1</v>
      </c>
      <c r="I131" s="68">
        <v>1</v>
      </c>
      <c r="J131" s="68">
        <v>1</v>
      </c>
      <c r="K131" s="68">
        <v>2</v>
      </c>
      <c r="L131" s="68">
        <v>2</v>
      </c>
      <c r="M131" s="68">
        <v>2</v>
      </c>
      <c r="N131" s="68">
        <v>0</v>
      </c>
      <c r="O131" s="59">
        <v>13</v>
      </c>
      <c r="P131" s="59">
        <v>0</v>
      </c>
      <c r="Q131" s="59">
        <v>0</v>
      </c>
      <c r="R131" s="59">
        <v>13</v>
      </c>
      <c r="S131" s="59">
        <v>9</v>
      </c>
      <c r="T131" s="59">
        <v>0</v>
      </c>
      <c r="U131" s="59">
        <v>15</v>
      </c>
      <c r="V131" s="59">
        <v>0</v>
      </c>
      <c r="W131" s="59">
        <v>0</v>
      </c>
      <c r="X131" s="59">
        <v>16</v>
      </c>
      <c r="Y131" s="59"/>
      <c r="Z131" s="59"/>
      <c r="AA131" s="67">
        <f t="shared" si="3"/>
        <v>78</v>
      </c>
      <c r="AB131" s="64">
        <f t="shared" si="4"/>
        <v>0</v>
      </c>
      <c r="AC131" s="64">
        <f t="shared" si="5"/>
        <v>0</v>
      </c>
      <c r="AD131" s="64">
        <f t="shared" si="6"/>
        <v>15</v>
      </c>
      <c r="AE131" s="64">
        <f t="shared" si="7"/>
        <v>27</v>
      </c>
      <c r="AF131" s="64">
        <f t="shared" si="8"/>
        <v>37</v>
      </c>
      <c r="AG131" s="64">
        <f t="shared" si="16"/>
        <v>0</v>
      </c>
      <c r="AH131" s="89">
        <f t="shared" si="9"/>
        <v>78</v>
      </c>
      <c r="AI131" s="90"/>
      <c r="AJ131" s="90"/>
      <c r="AK131" s="90">
        <f t="shared" si="10"/>
        <v>75</v>
      </c>
      <c r="AL131" s="90">
        <f t="shared" si="11"/>
        <v>67.5</v>
      </c>
      <c r="AM131" s="90">
        <f t="shared" ref="AM131:AN131" si="128">AF131/(SUMIF($E$14:$N$14,"CO5",$E$13:$N$13)+SUMPRODUCT(($O$14:$Z$14="CO5")*($O131:$Z131&gt;0)*($O$13:$Z$13)))*100</f>
        <v>92.5</v>
      </c>
      <c r="AN131" s="90">
        <f t="shared" si="128"/>
        <v>0</v>
      </c>
    </row>
    <row r="132" spans="1:40" ht="30" customHeight="1" x14ac:dyDescent="0.2">
      <c r="A132" s="59">
        <v>136</v>
      </c>
      <c r="B132" s="60">
        <f>'STUDENT NAMELIST'!B120</f>
        <v>211423243296</v>
      </c>
      <c r="C132" s="60" t="str">
        <f>'STUDENT NAMELIST'!C120</f>
        <v>2023PEC AI 216</v>
      </c>
      <c r="D132" s="61" t="str">
        <f>'STUDENT NAMELIST'!D120</f>
        <v>MUTHULAKSHMI A</v>
      </c>
      <c r="E132" s="68">
        <v>0</v>
      </c>
      <c r="F132" s="68">
        <v>2</v>
      </c>
      <c r="G132" s="68">
        <v>0</v>
      </c>
      <c r="H132" s="68">
        <v>1</v>
      </c>
      <c r="I132" s="68">
        <v>1</v>
      </c>
      <c r="J132" s="68">
        <v>2</v>
      </c>
      <c r="K132" s="68">
        <v>0</v>
      </c>
      <c r="L132" s="68">
        <v>0</v>
      </c>
      <c r="M132" s="68">
        <v>0</v>
      </c>
      <c r="N132" s="68">
        <v>1</v>
      </c>
      <c r="O132" s="59">
        <v>0</v>
      </c>
      <c r="P132" s="59">
        <v>16</v>
      </c>
      <c r="Q132" s="59">
        <v>14</v>
      </c>
      <c r="R132" s="59">
        <v>0</v>
      </c>
      <c r="S132" s="59">
        <v>0</v>
      </c>
      <c r="T132" s="59">
        <v>15</v>
      </c>
      <c r="U132" s="59">
        <v>0</v>
      </c>
      <c r="V132" s="59">
        <v>13</v>
      </c>
      <c r="W132" s="59">
        <v>4</v>
      </c>
      <c r="X132" s="59">
        <v>0</v>
      </c>
      <c r="Y132" s="59"/>
      <c r="Z132" s="59"/>
      <c r="AA132" s="67">
        <f t="shared" si="3"/>
        <v>69</v>
      </c>
      <c r="AB132" s="64">
        <f t="shared" si="4"/>
        <v>0</v>
      </c>
      <c r="AC132" s="64">
        <f t="shared" si="5"/>
        <v>0</v>
      </c>
      <c r="AD132" s="64">
        <f t="shared" si="6"/>
        <v>18</v>
      </c>
      <c r="AE132" s="64">
        <f t="shared" si="7"/>
        <v>34</v>
      </c>
      <c r="AF132" s="64">
        <f t="shared" si="8"/>
        <v>23</v>
      </c>
      <c r="AG132" s="64">
        <f t="shared" si="16"/>
        <v>0</v>
      </c>
      <c r="AH132" s="89">
        <f t="shared" si="9"/>
        <v>69</v>
      </c>
      <c r="AI132" s="90"/>
      <c r="AJ132" s="90"/>
      <c r="AK132" s="90">
        <f t="shared" si="10"/>
        <v>90</v>
      </c>
      <c r="AL132" s="90">
        <f t="shared" si="11"/>
        <v>85</v>
      </c>
      <c r="AM132" s="90">
        <f t="shared" ref="AM132:AN132" si="129">AF132/(SUMIF($E$14:$N$14,"CO5",$E$13:$N$13)+SUMPRODUCT(($O$14:$Z$14="CO5")*($O132:$Z132&gt;0)*($O$13:$Z$13)))*100</f>
        <v>57.499999999999993</v>
      </c>
      <c r="AN132" s="90">
        <f t="shared" si="129"/>
        <v>0</v>
      </c>
    </row>
    <row r="133" spans="1:40" ht="30" customHeight="1" x14ac:dyDescent="0.2">
      <c r="A133" s="59">
        <v>138</v>
      </c>
      <c r="B133" s="60">
        <f>'STUDENT NAMELIST'!B121</f>
        <v>211423243297</v>
      </c>
      <c r="C133" s="60" t="str">
        <f>'STUDENT NAMELIST'!C121</f>
        <v>2023PEC AI 217</v>
      </c>
      <c r="D133" s="61" t="str">
        <f>'STUDENT NAMELIST'!D121</f>
        <v>NANCY ANGEL J</v>
      </c>
      <c r="E133" s="68">
        <v>2</v>
      </c>
      <c r="F133" s="68">
        <v>0</v>
      </c>
      <c r="G133" s="68">
        <v>1</v>
      </c>
      <c r="H133" s="68">
        <v>1</v>
      </c>
      <c r="I133" s="68">
        <v>2</v>
      </c>
      <c r="J133" s="68">
        <v>0</v>
      </c>
      <c r="K133" s="68">
        <v>0</v>
      </c>
      <c r="L133" s="68">
        <v>1</v>
      </c>
      <c r="M133" s="68">
        <v>0</v>
      </c>
      <c r="N133" s="68">
        <v>1</v>
      </c>
      <c r="O133" s="59">
        <v>16</v>
      </c>
      <c r="P133" s="59">
        <v>0</v>
      </c>
      <c r="Q133" s="59">
        <v>0</v>
      </c>
      <c r="R133" s="59">
        <v>16</v>
      </c>
      <c r="S133" s="59">
        <v>16</v>
      </c>
      <c r="T133" s="59">
        <v>0</v>
      </c>
      <c r="U133" s="59">
        <v>16</v>
      </c>
      <c r="V133" s="59">
        <v>0</v>
      </c>
      <c r="W133" s="59">
        <v>0</v>
      </c>
      <c r="X133" s="59">
        <v>16</v>
      </c>
      <c r="Y133" s="59"/>
      <c r="Z133" s="59"/>
      <c r="AA133" s="67">
        <f t="shared" si="3"/>
        <v>88</v>
      </c>
      <c r="AB133" s="64">
        <f t="shared" si="4"/>
        <v>0</v>
      </c>
      <c r="AC133" s="64">
        <f t="shared" si="5"/>
        <v>0</v>
      </c>
      <c r="AD133" s="64">
        <f t="shared" si="6"/>
        <v>18</v>
      </c>
      <c r="AE133" s="64">
        <f t="shared" si="7"/>
        <v>37</v>
      </c>
      <c r="AF133" s="64">
        <f t="shared" si="8"/>
        <v>38</v>
      </c>
      <c r="AG133" s="64">
        <f t="shared" si="16"/>
        <v>0</v>
      </c>
      <c r="AH133" s="89">
        <f t="shared" si="9"/>
        <v>88</v>
      </c>
      <c r="AI133" s="90"/>
      <c r="AJ133" s="90"/>
      <c r="AK133" s="90">
        <f t="shared" si="10"/>
        <v>90</v>
      </c>
      <c r="AL133" s="90">
        <f t="shared" si="11"/>
        <v>92.5</v>
      </c>
      <c r="AM133" s="90">
        <f t="shared" ref="AM133:AN133" si="130">AF133/(SUMIF($E$14:$N$14,"CO5",$E$13:$N$13)+SUMPRODUCT(($O$14:$Z$14="CO5")*($O133:$Z133&gt;0)*($O$13:$Z$13)))*100</f>
        <v>95</v>
      </c>
      <c r="AN133" s="90">
        <f t="shared" si="130"/>
        <v>0</v>
      </c>
    </row>
    <row r="134" spans="1:40" ht="30" customHeight="1" x14ac:dyDescent="0.2">
      <c r="A134" s="59">
        <v>138</v>
      </c>
      <c r="B134" s="60">
        <f>'STUDENT NAMELIST'!B122</f>
        <v>211423243308</v>
      </c>
      <c r="C134" s="60" t="str">
        <f>'STUDENT NAMELIST'!C122</f>
        <v>2023PEC AI 218</v>
      </c>
      <c r="D134" s="61" t="str">
        <f>'STUDENT NAMELIST'!D122</f>
        <v>NIKHITHA A</v>
      </c>
      <c r="E134" s="68">
        <v>2</v>
      </c>
      <c r="F134" s="68">
        <v>2</v>
      </c>
      <c r="G134" s="68">
        <v>0</v>
      </c>
      <c r="H134" s="68">
        <v>1</v>
      </c>
      <c r="I134" s="68">
        <v>0</v>
      </c>
      <c r="J134" s="68">
        <v>2</v>
      </c>
      <c r="K134" s="68">
        <v>2</v>
      </c>
      <c r="L134" s="68">
        <v>1</v>
      </c>
      <c r="M134" s="68">
        <v>2</v>
      </c>
      <c r="N134" s="68">
        <v>0</v>
      </c>
      <c r="O134" s="69">
        <v>0</v>
      </c>
      <c r="P134" s="59">
        <v>13</v>
      </c>
      <c r="Q134" s="59">
        <v>14</v>
      </c>
      <c r="R134" s="59">
        <v>0</v>
      </c>
      <c r="S134" s="59">
        <v>0</v>
      </c>
      <c r="T134" s="59">
        <v>14</v>
      </c>
      <c r="U134" s="59">
        <v>0</v>
      </c>
      <c r="V134" s="59">
        <v>14</v>
      </c>
      <c r="W134" s="59">
        <v>8</v>
      </c>
      <c r="X134" s="59">
        <v>0</v>
      </c>
      <c r="Y134" s="59"/>
      <c r="Z134" s="59"/>
      <c r="AA134" s="67">
        <f t="shared" si="3"/>
        <v>75</v>
      </c>
      <c r="AB134" s="64">
        <f t="shared" si="4"/>
        <v>0</v>
      </c>
      <c r="AC134" s="64">
        <f t="shared" si="5"/>
        <v>0</v>
      </c>
      <c r="AD134" s="64">
        <f t="shared" si="6"/>
        <v>17</v>
      </c>
      <c r="AE134" s="64">
        <f t="shared" si="7"/>
        <v>33</v>
      </c>
      <c r="AF134" s="64">
        <f t="shared" si="8"/>
        <v>28</v>
      </c>
      <c r="AG134" s="64">
        <f t="shared" si="16"/>
        <v>0</v>
      </c>
      <c r="AH134" s="89">
        <f t="shared" si="9"/>
        <v>75</v>
      </c>
      <c r="AI134" s="90"/>
      <c r="AJ134" s="90"/>
      <c r="AK134" s="90">
        <f t="shared" si="10"/>
        <v>85</v>
      </c>
      <c r="AL134" s="90">
        <f t="shared" si="11"/>
        <v>82.5</v>
      </c>
      <c r="AM134" s="90">
        <f t="shared" ref="AM134:AN134" si="131">AF134/(SUMIF($E$14:$N$14,"CO5",$E$13:$N$13)+SUMPRODUCT(($O$14:$Z$14="CO5")*($O134:$Z134&gt;0)*($O$13:$Z$13)))*100</f>
        <v>70</v>
      </c>
      <c r="AN134" s="90">
        <f t="shared" si="131"/>
        <v>0</v>
      </c>
    </row>
    <row r="135" spans="1:40" ht="30" customHeight="1" x14ac:dyDescent="0.2">
      <c r="A135" s="59">
        <v>139</v>
      </c>
      <c r="B135" s="60">
        <f>'STUDENT NAMELIST'!B123</f>
        <v>211423243315</v>
      </c>
      <c r="C135" s="60" t="str">
        <f>'STUDENT NAMELIST'!C123</f>
        <v>2023PEC AI 219</v>
      </c>
      <c r="D135" s="61" t="str">
        <f>'STUDENT NAMELIST'!D123</f>
        <v>NITHYA SREE V</v>
      </c>
      <c r="E135" s="68">
        <v>2</v>
      </c>
      <c r="F135" s="68">
        <v>0</v>
      </c>
      <c r="G135" s="68">
        <v>1</v>
      </c>
      <c r="H135" s="68">
        <v>2</v>
      </c>
      <c r="I135" s="68">
        <v>1</v>
      </c>
      <c r="J135" s="68">
        <v>0</v>
      </c>
      <c r="K135" s="68">
        <v>0</v>
      </c>
      <c r="L135" s="68">
        <v>0</v>
      </c>
      <c r="M135" s="68">
        <v>1</v>
      </c>
      <c r="N135" s="68">
        <v>2</v>
      </c>
      <c r="O135" s="69">
        <v>0</v>
      </c>
      <c r="P135" s="59">
        <v>16</v>
      </c>
      <c r="Q135" s="59">
        <v>16</v>
      </c>
      <c r="R135" s="59">
        <v>0</v>
      </c>
      <c r="S135" s="59">
        <v>4</v>
      </c>
      <c r="T135" s="59">
        <v>0</v>
      </c>
      <c r="U135" s="59">
        <v>16</v>
      </c>
      <c r="V135" s="59">
        <v>0</v>
      </c>
      <c r="W135" s="59">
        <v>0</v>
      </c>
      <c r="X135" s="59">
        <v>16</v>
      </c>
      <c r="Y135" s="59"/>
      <c r="Z135" s="59"/>
      <c r="AA135" s="67">
        <f t="shared" si="3"/>
        <v>77</v>
      </c>
      <c r="AB135" s="64">
        <f t="shared" si="4"/>
        <v>0</v>
      </c>
      <c r="AC135" s="64">
        <f t="shared" si="5"/>
        <v>0</v>
      </c>
      <c r="AD135" s="64">
        <f t="shared" si="6"/>
        <v>18</v>
      </c>
      <c r="AE135" s="64">
        <f t="shared" si="7"/>
        <v>25</v>
      </c>
      <c r="AF135" s="64">
        <f t="shared" si="8"/>
        <v>38</v>
      </c>
      <c r="AG135" s="64">
        <f t="shared" si="16"/>
        <v>0</v>
      </c>
      <c r="AH135" s="89">
        <f t="shared" si="9"/>
        <v>77</v>
      </c>
      <c r="AI135" s="90"/>
      <c r="AJ135" s="90"/>
      <c r="AK135" s="90">
        <f t="shared" si="10"/>
        <v>90</v>
      </c>
      <c r="AL135" s="90">
        <f t="shared" si="11"/>
        <v>62.5</v>
      </c>
      <c r="AM135" s="90">
        <f t="shared" ref="AM135:AN135" si="132">AF135/(SUMIF($E$14:$N$14,"CO5",$E$13:$N$13)+SUMPRODUCT(($O$14:$Z$14="CO5")*($O135:$Z135&gt;0)*($O$13:$Z$13)))*100</f>
        <v>95</v>
      </c>
      <c r="AN135" s="90">
        <f t="shared" si="132"/>
        <v>0</v>
      </c>
    </row>
    <row r="136" spans="1:40" ht="30" customHeight="1" x14ac:dyDescent="0.2">
      <c r="A136" s="59">
        <v>140</v>
      </c>
      <c r="B136" s="60">
        <f>'STUDENT NAMELIST'!B124</f>
        <v>211423243316</v>
      </c>
      <c r="C136" s="60" t="str">
        <f>'STUDENT NAMELIST'!C124</f>
        <v>2023PEC AI 220</v>
      </c>
      <c r="D136" s="61" t="str">
        <f>'STUDENT NAMELIST'!D124</f>
        <v>NIVETHA J</v>
      </c>
      <c r="E136" s="68">
        <v>1</v>
      </c>
      <c r="F136" s="68">
        <v>0</v>
      </c>
      <c r="G136" s="68">
        <v>1</v>
      </c>
      <c r="H136" s="68">
        <v>0</v>
      </c>
      <c r="I136" s="68">
        <v>1</v>
      </c>
      <c r="J136" s="68">
        <v>2</v>
      </c>
      <c r="K136" s="68">
        <v>1</v>
      </c>
      <c r="L136" s="68">
        <v>0</v>
      </c>
      <c r="M136" s="68">
        <v>2</v>
      </c>
      <c r="N136" s="68">
        <v>1</v>
      </c>
      <c r="O136" s="69">
        <v>0</v>
      </c>
      <c r="P136" s="59">
        <v>15</v>
      </c>
      <c r="Q136" s="59">
        <v>16</v>
      </c>
      <c r="R136" s="59">
        <v>0</v>
      </c>
      <c r="S136" s="59">
        <v>0</v>
      </c>
      <c r="T136" s="59">
        <v>12</v>
      </c>
      <c r="U136" s="59">
        <v>0</v>
      </c>
      <c r="V136" s="59">
        <v>10</v>
      </c>
      <c r="W136" s="59">
        <v>16</v>
      </c>
      <c r="X136" s="59">
        <v>0</v>
      </c>
      <c r="Y136" s="59"/>
      <c r="Z136" s="59"/>
      <c r="AA136" s="67">
        <f t="shared" si="3"/>
        <v>78</v>
      </c>
      <c r="AB136" s="64">
        <f t="shared" si="4"/>
        <v>0</v>
      </c>
      <c r="AC136" s="64">
        <f t="shared" si="5"/>
        <v>0</v>
      </c>
      <c r="AD136" s="64">
        <f t="shared" si="6"/>
        <v>16</v>
      </c>
      <c r="AE136" s="64">
        <f t="shared" si="7"/>
        <v>33</v>
      </c>
      <c r="AF136" s="64">
        <f t="shared" si="8"/>
        <v>32</v>
      </c>
      <c r="AG136" s="64">
        <f t="shared" si="16"/>
        <v>0</v>
      </c>
      <c r="AH136" s="89">
        <f t="shared" si="9"/>
        <v>78</v>
      </c>
      <c r="AI136" s="90"/>
      <c r="AJ136" s="90"/>
      <c r="AK136" s="90">
        <f t="shared" si="10"/>
        <v>80</v>
      </c>
      <c r="AL136" s="90">
        <f t="shared" si="11"/>
        <v>82.5</v>
      </c>
      <c r="AM136" s="90">
        <f t="shared" ref="AM136:AN136" si="133">AF136/(SUMIF($E$14:$N$14,"CO5",$E$13:$N$13)+SUMPRODUCT(($O$14:$Z$14="CO5")*($O136:$Z136&gt;0)*($O$13:$Z$13)))*100</f>
        <v>80</v>
      </c>
      <c r="AN136" s="90">
        <f t="shared" si="133"/>
        <v>0</v>
      </c>
    </row>
    <row r="137" spans="1:40" ht="30" customHeight="1" x14ac:dyDescent="0.2">
      <c r="A137" s="59">
        <v>141</v>
      </c>
      <c r="B137" s="60">
        <f>'STUDENT NAMELIST'!B125</f>
        <v>211423243317</v>
      </c>
      <c r="C137" s="60" t="str">
        <f>'STUDENT NAMELIST'!C125</f>
        <v>2023PEC AI 221</v>
      </c>
      <c r="D137" s="61" t="str">
        <f>'STUDENT NAMELIST'!D125</f>
        <v>NIVETHA R</v>
      </c>
      <c r="E137" s="68">
        <v>2</v>
      </c>
      <c r="F137" s="68">
        <v>0</v>
      </c>
      <c r="G137" s="68">
        <v>0</v>
      </c>
      <c r="H137" s="68">
        <v>0</v>
      </c>
      <c r="I137" s="68">
        <v>0</v>
      </c>
      <c r="J137" s="68">
        <v>1</v>
      </c>
      <c r="K137" s="68">
        <v>2</v>
      </c>
      <c r="L137" s="68">
        <v>1</v>
      </c>
      <c r="M137" s="68">
        <v>2</v>
      </c>
      <c r="N137" s="68">
        <v>1</v>
      </c>
      <c r="O137" s="69">
        <v>13</v>
      </c>
      <c r="P137" s="59">
        <v>0</v>
      </c>
      <c r="Q137" s="59">
        <v>0</v>
      </c>
      <c r="R137" s="59">
        <v>12</v>
      </c>
      <c r="S137" s="59">
        <v>12</v>
      </c>
      <c r="T137" s="59">
        <v>0</v>
      </c>
      <c r="U137" s="59">
        <v>16</v>
      </c>
      <c r="V137" s="59">
        <v>0</v>
      </c>
      <c r="W137" s="59">
        <v>0</v>
      </c>
      <c r="X137" s="59">
        <v>14</v>
      </c>
      <c r="Y137" s="59"/>
      <c r="Z137" s="59"/>
      <c r="AA137" s="67">
        <f t="shared" si="3"/>
        <v>76</v>
      </c>
      <c r="AB137" s="64">
        <f t="shared" si="4"/>
        <v>0</v>
      </c>
      <c r="AC137" s="64">
        <f t="shared" si="5"/>
        <v>0</v>
      </c>
      <c r="AD137" s="64">
        <f t="shared" si="6"/>
        <v>15</v>
      </c>
      <c r="AE137" s="64">
        <f t="shared" si="7"/>
        <v>29</v>
      </c>
      <c r="AF137" s="64">
        <f t="shared" si="8"/>
        <v>36</v>
      </c>
      <c r="AG137" s="64">
        <f t="shared" si="16"/>
        <v>0</v>
      </c>
      <c r="AH137" s="89">
        <f t="shared" si="9"/>
        <v>76</v>
      </c>
      <c r="AI137" s="90"/>
      <c r="AJ137" s="90"/>
      <c r="AK137" s="90">
        <f t="shared" si="10"/>
        <v>75</v>
      </c>
      <c r="AL137" s="90">
        <f t="shared" si="11"/>
        <v>72.5</v>
      </c>
      <c r="AM137" s="90">
        <f t="shared" ref="AM137:AN137" si="134">AF137/(SUMIF($E$14:$N$14,"CO5",$E$13:$N$13)+SUMPRODUCT(($O$14:$Z$14="CO5")*($O137:$Z137&gt;0)*($O$13:$Z$13)))*100</f>
        <v>90</v>
      </c>
      <c r="AN137" s="90">
        <f t="shared" si="134"/>
        <v>0</v>
      </c>
    </row>
    <row r="138" spans="1:40" ht="30" customHeight="1" x14ac:dyDescent="0.2">
      <c r="A138" s="59">
        <v>142</v>
      </c>
      <c r="B138" s="60">
        <f>'STUDENT NAMELIST'!B126</f>
        <v>211423243318</v>
      </c>
      <c r="C138" s="60" t="str">
        <f>'STUDENT NAMELIST'!C126</f>
        <v>2023PEC AI 222</v>
      </c>
      <c r="D138" s="61" t="str">
        <f>'STUDENT NAMELIST'!D126</f>
        <v>NIVETHA V</v>
      </c>
      <c r="E138" s="68">
        <v>0</v>
      </c>
      <c r="F138" s="68">
        <v>0</v>
      </c>
      <c r="G138" s="68">
        <v>0</v>
      </c>
      <c r="H138" s="68">
        <v>0</v>
      </c>
      <c r="I138" s="68">
        <v>2</v>
      </c>
      <c r="J138" s="68">
        <v>1</v>
      </c>
      <c r="K138" s="68">
        <v>1</v>
      </c>
      <c r="L138" s="68">
        <v>1</v>
      </c>
      <c r="M138" s="68">
        <v>1</v>
      </c>
      <c r="N138" s="68">
        <v>0</v>
      </c>
      <c r="O138" s="69">
        <v>16</v>
      </c>
      <c r="P138" s="59">
        <v>0</v>
      </c>
      <c r="Q138" s="59">
        <v>0</v>
      </c>
      <c r="R138" s="59">
        <v>8</v>
      </c>
      <c r="S138" s="59">
        <v>14</v>
      </c>
      <c r="T138" s="59">
        <v>0</v>
      </c>
      <c r="U138" s="59">
        <v>16</v>
      </c>
      <c r="V138" s="59">
        <v>0</v>
      </c>
      <c r="W138" s="59">
        <v>0</v>
      </c>
      <c r="X138" s="59">
        <v>16</v>
      </c>
      <c r="Y138" s="59"/>
      <c r="Z138" s="59"/>
      <c r="AA138" s="67">
        <f t="shared" si="3"/>
        <v>76</v>
      </c>
      <c r="AB138" s="64">
        <f t="shared" si="4"/>
        <v>0</v>
      </c>
      <c r="AC138" s="64">
        <f t="shared" si="5"/>
        <v>0</v>
      </c>
      <c r="AD138" s="64">
        <f t="shared" si="6"/>
        <v>16</v>
      </c>
      <c r="AE138" s="64">
        <f t="shared" si="7"/>
        <v>27</v>
      </c>
      <c r="AF138" s="64">
        <f t="shared" si="8"/>
        <v>38</v>
      </c>
      <c r="AG138" s="64">
        <f t="shared" si="16"/>
        <v>0</v>
      </c>
      <c r="AH138" s="89">
        <f t="shared" si="9"/>
        <v>76</v>
      </c>
      <c r="AI138" s="90"/>
      <c r="AJ138" s="90"/>
      <c r="AK138" s="90">
        <f t="shared" si="10"/>
        <v>80</v>
      </c>
      <c r="AL138" s="90">
        <f t="shared" si="11"/>
        <v>67.5</v>
      </c>
      <c r="AM138" s="90">
        <f t="shared" ref="AM138:AN138" si="135">AF138/(SUMIF($E$14:$N$14,"CO5",$E$13:$N$13)+SUMPRODUCT(($O$14:$Z$14="CO5")*($O138:$Z138&gt;0)*($O$13:$Z$13)))*100</f>
        <v>95</v>
      </c>
      <c r="AN138" s="90">
        <f t="shared" si="135"/>
        <v>0</v>
      </c>
    </row>
    <row r="139" spans="1:40" ht="30" customHeight="1" x14ac:dyDescent="0.2">
      <c r="A139" s="59">
        <v>143</v>
      </c>
      <c r="B139" s="60">
        <f>'STUDENT NAMELIST'!B127</f>
        <v>211423243321</v>
      </c>
      <c r="C139" s="60" t="str">
        <f>'STUDENT NAMELIST'!C127</f>
        <v>2023PEC AI 223</v>
      </c>
      <c r="D139" s="61" t="str">
        <f>'STUDENT NAMELIST'!D127</f>
        <v>POOJA K</v>
      </c>
      <c r="E139" s="68">
        <v>0</v>
      </c>
      <c r="F139" s="68">
        <v>1</v>
      </c>
      <c r="G139" s="68">
        <v>1</v>
      </c>
      <c r="H139" s="68">
        <v>1</v>
      </c>
      <c r="I139" s="68">
        <v>1</v>
      </c>
      <c r="J139" s="68">
        <v>0</v>
      </c>
      <c r="K139" s="68">
        <v>1</v>
      </c>
      <c r="L139" s="68">
        <v>1</v>
      </c>
      <c r="M139" s="68">
        <v>2</v>
      </c>
      <c r="N139" s="68">
        <v>2</v>
      </c>
      <c r="O139" s="69">
        <v>16</v>
      </c>
      <c r="P139" s="59">
        <v>0</v>
      </c>
      <c r="Q139" s="59">
        <v>0</v>
      </c>
      <c r="R139" s="59">
        <v>16</v>
      </c>
      <c r="S139" s="59">
        <v>14</v>
      </c>
      <c r="T139" s="59">
        <v>0</v>
      </c>
      <c r="U139" s="59">
        <v>16</v>
      </c>
      <c r="V139" s="59">
        <v>0</v>
      </c>
      <c r="W139" s="59">
        <v>0</v>
      </c>
      <c r="X139" s="59">
        <v>9</v>
      </c>
      <c r="Y139" s="59"/>
      <c r="Z139" s="59"/>
      <c r="AA139" s="67">
        <f t="shared" si="3"/>
        <v>81</v>
      </c>
      <c r="AB139" s="64">
        <f t="shared" si="4"/>
        <v>0</v>
      </c>
      <c r="AC139" s="64">
        <f t="shared" si="5"/>
        <v>0</v>
      </c>
      <c r="AD139" s="64">
        <f t="shared" si="6"/>
        <v>17</v>
      </c>
      <c r="AE139" s="64">
        <f t="shared" si="7"/>
        <v>35</v>
      </c>
      <c r="AF139" s="64">
        <f t="shared" si="8"/>
        <v>31</v>
      </c>
      <c r="AG139" s="64">
        <f t="shared" si="16"/>
        <v>0</v>
      </c>
      <c r="AH139" s="89">
        <f t="shared" si="9"/>
        <v>81</v>
      </c>
      <c r="AI139" s="90"/>
      <c r="AJ139" s="90"/>
      <c r="AK139" s="90">
        <f t="shared" si="10"/>
        <v>85</v>
      </c>
      <c r="AL139" s="90">
        <f t="shared" si="11"/>
        <v>87.5</v>
      </c>
      <c r="AM139" s="90">
        <f t="shared" ref="AM139:AN139" si="136">AF139/(SUMIF($E$14:$N$14,"CO5",$E$13:$N$13)+SUMPRODUCT(($O$14:$Z$14="CO5")*($O139:$Z139&gt;0)*($O$13:$Z$13)))*100</f>
        <v>77.5</v>
      </c>
      <c r="AN139" s="90">
        <f t="shared" si="136"/>
        <v>0</v>
      </c>
    </row>
    <row r="140" spans="1:40" ht="30" customHeight="1" x14ac:dyDescent="0.2">
      <c r="A140" s="59">
        <v>144</v>
      </c>
      <c r="B140" s="60">
        <f>'STUDENT NAMELIST'!B128</f>
        <v>211423243322</v>
      </c>
      <c r="C140" s="60" t="str">
        <f>'STUDENT NAMELIST'!C128</f>
        <v>2023PEC AI 224</v>
      </c>
      <c r="D140" s="61" t="str">
        <f>'STUDENT NAMELIST'!D128</f>
        <v>POOJA S</v>
      </c>
      <c r="E140" s="68">
        <v>0</v>
      </c>
      <c r="F140" s="68">
        <v>1</v>
      </c>
      <c r="G140" s="68">
        <v>0</v>
      </c>
      <c r="H140" s="68">
        <v>1</v>
      </c>
      <c r="I140" s="68">
        <v>0</v>
      </c>
      <c r="J140" s="68">
        <v>0</v>
      </c>
      <c r="K140" s="68">
        <v>2</v>
      </c>
      <c r="L140" s="68">
        <v>1</v>
      </c>
      <c r="M140" s="68">
        <v>0</v>
      </c>
      <c r="N140" s="68">
        <v>2</v>
      </c>
      <c r="O140" s="69">
        <v>0</v>
      </c>
      <c r="P140" s="59">
        <v>13</v>
      </c>
      <c r="Q140" s="59">
        <v>14</v>
      </c>
      <c r="R140" s="59">
        <v>0</v>
      </c>
      <c r="S140" s="59">
        <v>0</v>
      </c>
      <c r="T140" s="59">
        <v>14</v>
      </c>
      <c r="U140" s="59">
        <v>0</v>
      </c>
      <c r="V140" s="59">
        <v>14</v>
      </c>
      <c r="W140" s="59">
        <v>8</v>
      </c>
      <c r="X140" s="59">
        <v>0</v>
      </c>
      <c r="Y140" s="59"/>
      <c r="Z140" s="59"/>
      <c r="AA140" s="67">
        <f t="shared" si="3"/>
        <v>70</v>
      </c>
      <c r="AB140" s="64">
        <f t="shared" si="4"/>
        <v>0</v>
      </c>
      <c r="AC140" s="64">
        <f t="shared" si="5"/>
        <v>0</v>
      </c>
      <c r="AD140" s="64">
        <f t="shared" si="6"/>
        <v>14</v>
      </c>
      <c r="AE140" s="64">
        <f t="shared" si="7"/>
        <v>33</v>
      </c>
      <c r="AF140" s="64">
        <f t="shared" si="8"/>
        <v>28</v>
      </c>
      <c r="AG140" s="64">
        <f t="shared" si="16"/>
        <v>0</v>
      </c>
      <c r="AH140" s="89">
        <f t="shared" si="9"/>
        <v>70</v>
      </c>
      <c r="AI140" s="90"/>
      <c r="AJ140" s="90"/>
      <c r="AK140" s="90">
        <f t="shared" si="10"/>
        <v>70</v>
      </c>
      <c r="AL140" s="90">
        <f t="shared" si="11"/>
        <v>82.5</v>
      </c>
      <c r="AM140" s="90">
        <f t="shared" ref="AM140:AN140" si="137">AF140/(SUMIF($E$14:$N$14,"CO5",$E$13:$N$13)+SUMPRODUCT(($O$14:$Z$14="CO5")*($O140:$Z140&gt;0)*($O$13:$Z$13)))*100</f>
        <v>70</v>
      </c>
      <c r="AN140" s="90">
        <f t="shared" si="137"/>
        <v>0</v>
      </c>
    </row>
    <row r="141" spans="1:40" ht="30" customHeight="1" x14ac:dyDescent="0.2">
      <c r="A141" s="59">
        <v>145</v>
      </c>
      <c r="B141" s="60">
        <f>'STUDENT NAMELIST'!B129</f>
        <v>211423243323</v>
      </c>
      <c r="C141" s="60" t="str">
        <f>'STUDENT NAMELIST'!C129</f>
        <v>2023PEC AI 225</v>
      </c>
      <c r="D141" s="61" t="str">
        <f>'STUDENT NAMELIST'!D129</f>
        <v>POOJA S P</v>
      </c>
      <c r="E141" s="68">
        <v>2</v>
      </c>
      <c r="F141" s="68">
        <v>1</v>
      </c>
      <c r="G141" s="68">
        <v>1</v>
      </c>
      <c r="H141" s="68">
        <v>0</v>
      </c>
      <c r="I141" s="68">
        <v>0</v>
      </c>
      <c r="J141" s="68">
        <v>0</v>
      </c>
      <c r="K141" s="68">
        <v>0</v>
      </c>
      <c r="L141" s="68">
        <v>1</v>
      </c>
      <c r="M141" s="68">
        <v>2</v>
      </c>
      <c r="N141" s="68">
        <v>0</v>
      </c>
      <c r="O141" s="69">
        <v>0</v>
      </c>
      <c r="P141" s="59">
        <v>16</v>
      </c>
      <c r="Q141" s="59">
        <v>16</v>
      </c>
      <c r="R141" s="59">
        <v>0</v>
      </c>
      <c r="S141" s="59">
        <v>4</v>
      </c>
      <c r="T141" s="59">
        <v>0</v>
      </c>
      <c r="U141" s="59">
        <v>16</v>
      </c>
      <c r="V141" s="59">
        <v>0</v>
      </c>
      <c r="W141" s="59">
        <v>0</v>
      </c>
      <c r="X141" s="59">
        <v>16</v>
      </c>
      <c r="Y141" s="59"/>
      <c r="Z141" s="59"/>
      <c r="AA141" s="67">
        <f t="shared" si="3"/>
        <v>75</v>
      </c>
      <c r="AB141" s="64">
        <f t="shared" si="4"/>
        <v>0</v>
      </c>
      <c r="AC141" s="64">
        <f t="shared" si="5"/>
        <v>0</v>
      </c>
      <c r="AD141" s="64">
        <f t="shared" si="6"/>
        <v>19</v>
      </c>
      <c r="AE141" s="64">
        <f t="shared" si="7"/>
        <v>25</v>
      </c>
      <c r="AF141" s="64">
        <f t="shared" si="8"/>
        <v>38</v>
      </c>
      <c r="AG141" s="64">
        <f t="shared" si="16"/>
        <v>0</v>
      </c>
      <c r="AH141" s="89">
        <f t="shared" si="9"/>
        <v>75</v>
      </c>
      <c r="AI141" s="90"/>
      <c r="AJ141" s="90"/>
      <c r="AK141" s="90">
        <f t="shared" si="10"/>
        <v>95</v>
      </c>
      <c r="AL141" s="90">
        <f t="shared" si="11"/>
        <v>62.5</v>
      </c>
      <c r="AM141" s="90">
        <f t="shared" ref="AM141:AN141" si="138">AF141/(SUMIF($E$14:$N$14,"CO5",$E$13:$N$13)+SUMPRODUCT(($O$14:$Z$14="CO5")*($O141:$Z141&gt;0)*($O$13:$Z$13)))*100</f>
        <v>95</v>
      </c>
      <c r="AN141" s="90">
        <f t="shared" si="138"/>
        <v>0</v>
      </c>
    </row>
    <row r="142" spans="1:40" ht="30" customHeight="1" x14ac:dyDescent="0.2">
      <c r="A142" s="59">
        <v>146</v>
      </c>
      <c r="B142" s="60">
        <f>'STUDENT NAMELIST'!B130</f>
        <v>211423243440</v>
      </c>
      <c r="C142" s="60" t="str">
        <f>'STUDENT NAMELIST'!C130</f>
        <v>2023PEC AI 226</v>
      </c>
      <c r="D142" s="61" t="str">
        <f>'STUDENT NAMELIST'!D130</f>
        <v>SUBHASRI D J</v>
      </c>
      <c r="E142" s="68">
        <v>1</v>
      </c>
      <c r="F142" s="68">
        <v>1</v>
      </c>
      <c r="G142" s="68">
        <v>0</v>
      </c>
      <c r="H142" s="68">
        <v>0</v>
      </c>
      <c r="I142" s="68">
        <v>1</v>
      </c>
      <c r="J142" s="68">
        <v>2</v>
      </c>
      <c r="K142" s="68">
        <v>0</v>
      </c>
      <c r="L142" s="68">
        <v>1</v>
      </c>
      <c r="M142" s="68">
        <v>2</v>
      </c>
      <c r="N142" s="68">
        <v>0</v>
      </c>
      <c r="O142" s="69">
        <v>0</v>
      </c>
      <c r="P142" s="59">
        <v>15</v>
      </c>
      <c r="Q142" s="59">
        <v>16</v>
      </c>
      <c r="R142" s="59">
        <v>0</v>
      </c>
      <c r="S142" s="59">
        <v>0</v>
      </c>
      <c r="T142" s="59">
        <v>12</v>
      </c>
      <c r="U142" s="59">
        <v>0</v>
      </c>
      <c r="V142" s="59">
        <v>10</v>
      </c>
      <c r="W142" s="59">
        <v>16</v>
      </c>
      <c r="X142" s="59">
        <v>0</v>
      </c>
      <c r="Y142" s="59"/>
      <c r="Z142" s="59"/>
      <c r="AA142" s="67">
        <f t="shared" si="3"/>
        <v>77</v>
      </c>
      <c r="AB142" s="64">
        <f t="shared" si="4"/>
        <v>0</v>
      </c>
      <c r="AC142" s="64">
        <f t="shared" si="5"/>
        <v>0</v>
      </c>
      <c r="AD142" s="64">
        <f t="shared" si="6"/>
        <v>17</v>
      </c>
      <c r="AE142" s="64">
        <f t="shared" si="7"/>
        <v>33</v>
      </c>
      <c r="AF142" s="64">
        <f t="shared" si="8"/>
        <v>32</v>
      </c>
      <c r="AG142" s="64">
        <f t="shared" si="16"/>
        <v>0</v>
      </c>
      <c r="AH142" s="89">
        <f t="shared" si="9"/>
        <v>77</v>
      </c>
      <c r="AI142" s="90"/>
      <c r="AJ142" s="90"/>
      <c r="AK142" s="90">
        <f t="shared" si="10"/>
        <v>85</v>
      </c>
      <c r="AL142" s="90">
        <f t="shared" si="11"/>
        <v>82.5</v>
      </c>
      <c r="AM142" s="90">
        <f t="shared" ref="AM142:AN142" si="139">AF142/(SUMIF($E$14:$N$14,"CO5",$E$13:$N$13)+SUMPRODUCT(($O$14:$Z$14="CO5")*($O142:$Z142&gt;0)*($O$13:$Z$13)))*100</f>
        <v>80</v>
      </c>
      <c r="AN142" s="90">
        <f t="shared" si="139"/>
        <v>0</v>
      </c>
    </row>
    <row r="143" spans="1:40" ht="30" customHeight="1" x14ac:dyDescent="0.2">
      <c r="A143" s="59">
        <v>148</v>
      </c>
      <c r="B143" s="60">
        <f>'STUDENT NAMELIST'!B131</f>
        <v>211423243324</v>
      </c>
      <c r="C143" s="60" t="str">
        <f>'STUDENT NAMELIST'!C131</f>
        <v>2023PEC AI 227</v>
      </c>
      <c r="D143" s="61" t="str">
        <f>'STUDENT NAMELIST'!D131</f>
        <v>POOJASREE K</v>
      </c>
      <c r="E143" s="68">
        <v>0</v>
      </c>
      <c r="F143" s="68">
        <v>0</v>
      </c>
      <c r="G143" s="68">
        <v>0</v>
      </c>
      <c r="H143" s="68">
        <v>2</v>
      </c>
      <c r="I143" s="68">
        <v>1</v>
      </c>
      <c r="J143" s="68">
        <v>0</v>
      </c>
      <c r="K143" s="68">
        <v>0</v>
      </c>
      <c r="L143" s="68">
        <v>1</v>
      </c>
      <c r="M143" s="68">
        <v>1</v>
      </c>
      <c r="N143" s="68">
        <v>0</v>
      </c>
      <c r="O143" s="69">
        <v>13</v>
      </c>
      <c r="P143" s="59">
        <v>0</v>
      </c>
      <c r="Q143" s="59">
        <v>0</v>
      </c>
      <c r="R143" s="59">
        <v>12</v>
      </c>
      <c r="S143" s="59">
        <v>12</v>
      </c>
      <c r="T143" s="59">
        <v>0</v>
      </c>
      <c r="U143" s="59">
        <v>16</v>
      </c>
      <c r="V143" s="59">
        <v>0</v>
      </c>
      <c r="W143" s="59">
        <v>0</v>
      </c>
      <c r="X143" s="59">
        <v>14</v>
      </c>
      <c r="Y143" s="59"/>
      <c r="Z143" s="59"/>
      <c r="AA143" s="67">
        <f t="shared" si="3"/>
        <v>72</v>
      </c>
      <c r="AB143" s="64">
        <f t="shared" si="4"/>
        <v>0</v>
      </c>
      <c r="AC143" s="64">
        <f t="shared" si="5"/>
        <v>0</v>
      </c>
      <c r="AD143" s="64">
        <f t="shared" si="6"/>
        <v>13</v>
      </c>
      <c r="AE143" s="64">
        <f t="shared" si="7"/>
        <v>29</v>
      </c>
      <c r="AF143" s="64">
        <f t="shared" si="8"/>
        <v>36</v>
      </c>
      <c r="AG143" s="64">
        <f t="shared" si="16"/>
        <v>0</v>
      </c>
      <c r="AH143" s="89">
        <f t="shared" si="9"/>
        <v>72</v>
      </c>
      <c r="AI143" s="90"/>
      <c r="AJ143" s="90"/>
      <c r="AK143" s="90">
        <f t="shared" si="10"/>
        <v>65</v>
      </c>
      <c r="AL143" s="90">
        <f t="shared" si="11"/>
        <v>72.5</v>
      </c>
      <c r="AM143" s="90">
        <f t="shared" ref="AM143:AN143" si="140">AF143/(SUMIF($E$14:$N$14,"CO5",$E$13:$N$13)+SUMPRODUCT(($O$14:$Z$14="CO5")*($O143:$Z143&gt;0)*($O$13:$Z$13)))*100</f>
        <v>90</v>
      </c>
      <c r="AN143" s="90">
        <f t="shared" si="140"/>
        <v>0</v>
      </c>
    </row>
    <row r="144" spans="1:40" ht="30" customHeight="1" x14ac:dyDescent="0.2">
      <c r="A144" s="59">
        <v>148</v>
      </c>
      <c r="B144" s="60">
        <f>'STUDENT NAMELIST'!B132</f>
        <v>211423243326</v>
      </c>
      <c r="C144" s="60" t="str">
        <f>'STUDENT NAMELIST'!C132</f>
        <v>2023PEC AI 228</v>
      </c>
      <c r="D144" s="61" t="str">
        <f>'STUDENT NAMELIST'!D132</f>
        <v>PRADAKSHANA S</v>
      </c>
      <c r="E144" s="68">
        <v>0</v>
      </c>
      <c r="F144" s="68">
        <v>1</v>
      </c>
      <c r="G144" s="68">
        <v>0</v>
      </c>
      <c r="H144" s="68">
        <v>2</v>
      </c>
      <c r="I144" s="68">
        <v>0</v>
      </c>
      <c r="J144" s="68">
        <v>2</v>
      </c>
      <c r="K144" s="68">
        <v>0</v>
      </c>
      <c r="L144" s="68">
        <v>0</v>
      </c>
      <c r="M144" s="68">
        <v>2</v>
      </c>
      <c r="N144" s="68">
        <v>1</v>
      </c>
      <c r="O144" s="69">
        <v>16</v>
      </c>
      <c r="P144" s="59">
        <v>0</v>
      </c>
      <c r="Q144" s="59">
        <v>0</v>
      </c>
      <c r="R144" s="59">
        <v>8</v>
      </c>
      <c r="S144" s="59">
        <v>14</v>
      </c>
      <c r="T144" s="59">
        <v>0</v>
      </c>
      <c r="U144" s="59">
        <v>16</v>
      </c>
      <c r="V144" s="59">
        <v>0</v>
      </c>
      <c r="W144" s="59">
        <v>0</v>
      </c>
      <c r="X144" s="59">
        <v>16</v>
      </c>
      <c r="Y144" s="59"/>
      <c r="Z144" s="59"/>
      <c r="AA144" s="67">
        <f t="shared" si="3"/>
        <v>78</v>
      </c>
      <c r="AB144" s="64">
        <f t="shared" si="4"/>
        <v>0</v>
      </c>
      <c r="AC144" s="64">
        <f t="shared" si="5"/>
        <v>0</v>
      </c>
      <c r="AD144" s="64">
        <f t="shared" si="6"/>
        <v>17</v>
      </c>
      <c r="AE144" s="64">
        <f t="shared" si="7"/>
        <v>27</v>
      </c>
      <c r="AF144" s="64">
        <f t="shared" si="8"/>
        <v>38</v>
      </c>
      <c r="AG144" s="64">
        <f t="shared" si="16"/>
        <v>0</v>
      </c>
      <c r="AH144" s="89">
        <f t="shared" si="9"/>
        <v>78</v>
      </c>
      <c r="AI144" s="90"/>
      <c r="AJ144" s="90"/>
      <c r="AK144" s="90">
        <f t="shared" si="10"/>
        <v>85</v>
      </c>
      <c r="AL144" s="90">
        <f t="shared" si="11"/>
        <v>67.5</v>
      </c>
      <c r="AM144" s="90">
        <f t="shared" ref="AM144:AN144" si="141">AF144/(SUMIF($E$14:$N$14,"CO5",$E$13:$N$13)+SUMPRODUCT(($O$14:$Z$14="CO5")*($O144:$Z144&gt;0)*($O$13:$Z$13)))*100</f>
        <v>95</v>
      </c>
      <c r="AN144" s="90">
        <f t="shared" si="141"/>
        <v>0</v>
      </c>
    </row>
    <row r="145" spans="1:40" ht="30" customHeight="1" x14ac:dyDescent="0.2">
      <c r="A145" s="59">
        <v>149</v>
      </c>
      <c r="B145" s="60">
        <f>'STUDENT NAMELIST'!B133</f>
        <v>211423243328</v>
      </c>
      <c r="C145" s="60" t="str">
        <f>'STUDENT NAMELIST'!C133</f>
        <v>2023PEC AI 229</v>
      </c>
      <c r="D145" s="61" t="str">
        <f>'STUDENT NAMELIST'!D133</f>
        <v>PRAGATHI C J</v>
      </c>
      <c r="E145" s="68">
        <v>0</v>
      </c>
      <c r="F145" s="68">
        <v>1</v>
      </c>
      <c r="G145" s="68">
        <v>0</v>
      </c>
      <c r="H145" s="68">
        <v>1</v>
      </c>
      <c r="I145" s="68">
        <v>0</v>
      </c>
      <c r="J145" s="68">
        <v>1</v>
      </c>
      <c r="K145" s="68">
        <v>1</v>
      </c>
      <c r="L145" s="68">
        <v>0</v>
      </c>
      <c r="M145" s="68">
        <v>1</v>
      </c>
      <c r="N145" s="68">
        <v>0</v>
      </c>
      <c r="O145" s="69">
        <v>16</v>
      </c>
      <c r="P145" s="59">
        <v>0</v>
      </c>
      <c r="Q145" s="59">
        <v>0</v>
      </c>
      <c r="R145" s="59">
        <v>16</v>
      </c>
      <c r="S145" s="59">
        <v>14</v>
      </c>
      <c r="T145" s="59">
        <v>0</v>
      </c>
      <c r="U145" s="59">
        <v>16</v>
      </c>
      <c r="V145" s="59">
        <v>0</v>
      </c>
      <c r="W145" s="59">
        <v>0</v>
      </c>
      <c r="X145" s="59">
        <v>9</v>
      </c>
      <c r="Y145" s="59"/>
      <c r="Z145" s="59"/>
      <c r="AA145" s="67">
        <f t="shared" si="3"/>
        <v>76</v>
      </c>
      <c r="AB145" s="64">
        <f t="shared" si="4"/>
        <v>0</v>
      </c>
      <c r="AC145" s="64">
        <f t="shared" si="5"/>
        <v>0</v>
      </c>
      <c r="AD145" s="64">
        <f t="shared" si="6"/>
        <v>17</v>
      </c>
      <c r="AE145" s="64">
        <f t="shared" si="7"/>
        <v>35</v>
      </c>
      <c r="AF145" s="64">
        <f t="shared" si="8"/>
        <v>31</v>
      </c>
      <c r="AG145" s="64">
        <f t="shared" si="16"/>
        <v>0</v>
      </c>
      <c r="AH145" s="89">
        <f t="shared" si="9"/>
        <v>76</v>
      </c>
      <c r="AI145" s="90"/>
      <c r="AJ145" s="90"/>
      <c r="AK145" s="90">
        <f t="shared" si="10"/>
        <v>85</v>
      </c>
      <c r="AL145" s="90">
        <f t="shared" si="11"/>
        <v>87.5</v>
      </c>
      <c r="AM145" s="90">
        <f t="shared" ref="AM145:AN145" si="142">AF145/(SUMIF($E$14:$N$14,"CO5",$E$13:$N$13)+SUMPRODUCT(($O$14:$Z$14="CO5")*($O145:$Z145&gt;0)*($O$13:$Z$13)))*100</f>
        <v>77.5</v>
      </c>
      <c r="AN145" s="90">
        <f t="shared" si="142"/>
        <v>0</v>
      </c>
    </row>
    <row r="146" spans="1:40" ht="30" customHeight="1" x14ac:dyDescent="0.2">
      <c r="A146" s="59">
        <v>160</v>
      </c>
      <c r="B146" s="60">
        <f>'STUDENT NAMELIST'!B134</f>
        <v>211423243333</v>
      </c>
      <c r="C146" s="60" t="str">
        <f>'STUDENT NAMELIST'!C134</f>
        <v>2023PEC AI 230</v>
      </c>
      <c r="D146" s="61" t="str">
        <f>'STUDENT NAMELIST'!D134</f>
        <v>PRATHESA S</v>
      </c>
      <c r="E146" s="68">
        <v>0</v>
      </c>
      <c r="F146" s="68">
        <v>0</v>
      </c>
      <c r="G146" s="68">
        <v>1</v>
      </c>
      <c r="H146" s="68">
        <v>2</v>
      </c>
      <c r="I146" s="68">
        <v>0</v>
      </c>
      <c r="J146" s="68">
        <v>2</v>
      </c>
      <c r="K146" s="68">
        <v>2</v>
      </c>
      <c r="L146" s="68">
        <v>0</v>
      </c>
      <c r="M146" s="68">
        <v>0</v>
      </c>
      <c r="N146" s="68">
        <v>0</v>
      </c>
      <c r="O146" s="69">
        <v>0</v>
      </c>
      <c r="P146" s="59">
        <v>13</v>
      </c>
      <c r="Q146" s="59">
        <v>14</v>
      </c>
      <c r="R146" s="59">
        <v>0</v>
      </c>
      <c r="S146" s="59">
        <v>0</v>
      </c>
      <c r="T146" s="59">
        <v>14</v>
      </c>
      <c r="U146" s="59">
        <v>0</v>
      </c>
      <c r="V146" s="59">
        <v>14</v>
      </c>
      <c r="W146" s="59">
        <v>8</v>
      </c>
      <c r="X146" s="59">
        <v>0</v>
      </c>
      <c r="Y146" s="59"/>
      <c r="Z146" s="59"/>
      <c r="AA146" s="67">
        <f t="shared" si="3"/>
        <v>70</v>
      </c>
      <c r="AB146" s="64">
        <f t="shared" si="4"/>
        <v>0</v>
      </c>
      <c r="AC146" s="64">
        <f t="shared" si="5"/>
        <v>0</v>
      </c>
      <c r="AD146" s="64">
        <f t="shared" si="6"/>
        <v>13</v>
      </c>
      <c r="AE146" s="64">
        <f t="shared" si="7"/>
        <v>33</v>
      </c>
      <c r="AF146" s="64">
        <f t="shared" si="8"/>
        <v>28</v>
      </c>
      <c r="AG146" s="64">
        <f t="shared" si="16"/>
        <v>0</v>
      </c>
      <c r="AH146" s="89">
        <f t="shared" si="9"/>
        <v>70</v>
      </c>
      <c r="AI146" s="90"/>
      <c r="AJ146" s="90"/>
      <c r="AK146" s="90">
        <f t="shared" si="10"/>
        <v>65</v>
      </c>
      <c r="AL146" s="90">
        <f t="shared" si="11"/>
        <v>82.5</v>
      </c>
      <c r="AM146" s="90">
        <f t="shared" ref="AM146:AN146" si="143">AF146/(SUMIF($E$14:$N$14,"CO5",$E$13:$N$13)+SUMPRODUCT(($O$14:$Z$14="CO5")*($O146:$Z146&gt;0)*($O$13:$Z$13)))*100</f>
        <v>70</v>
      </c>
      <c r="AN146" s="90">
        <f t="shared" si="143"/>
        <v>0</v>
      </c>
    </row>
    <row r="147" spans="1:40" ht="30" customHeight="1" x14ac:dyDescent="0.2">
      <c r="A147" s="59">
        <v>161</v>
      </c>
      <c r="B147" s="60">
        <f>'STUDENT NAMELIST'!B135</f>
        <v>211423243339</v>
      </c>
      <c r="C147" s="60" t="str">
        <f>'STUDENT NAMELIST'!C135</f>
        <v>2023PEC AI 231</v>
      </c>
      <c r="D147" s="61" t="str">
        <f>'STUDENT NAMELIST'!D135</f>
        <v>PREETHI M</v>
      </c>
      <c r="E147" s="68">
        <v>1</v>
      </c>
      <c r="F147" s="68">
        <v>1</v>
      </c>
      <c r="G147" s="68">
        <v>2</v>
      </c>
      <c r="H147" s="68">
        <v>0</v>
      </c>
      <c r="I147" s="68">
        <v>2</v>
      </c>
      <c r="J147" s="68">
        <v>2</v>
      </c>
      <c r="K147" s="68">
        <v>1</v>
      </c>
      <c r="L147" s="68">
        <v>1</v>
      </c>
      <c r="M147" s="68">
        <v>0</v>
      </c>
      <c r="N147" s="68">
        <v>2</v>
      </c>
      <c r="O147" s="69">
        <v>0</v>
      </c>
      <c r="P147" s="59">
        <v>16</v>
      </c>
      <c r="Q147" s="59">
        <v>16</v>
      </c>
      <c r="R147" s="59">
        <v>0</v>
      </c>
      <c r="S147" s="59">
        <v>4</v>
      </c>
      <c r="T147" s="59">
        <v>0</v>
      </c>
      <c r="U147" s="59">
        <v>16</v>
      </c>
      <c r="V147" s="59">
        <v>0</v>
      </c>
      <c r="W147" s="59">
        <v>0</v>
      </c>
      <c r="X147" s="59">
        <v>16</v>
      </c>
      <c r="Y147" s="59"/>
      <c r="Z147" s="59"/>
      <c r="AA147" s="67">
        <f t="shared" si="3"/>
        <v>80</v>
      </c>
      <c r="AB147" s="64">
        <f t="shared" si="4"/>
        <v>0</v>
      </c>
      <c r="AC147" s="64">
        <f t="shared" si="5"/>
        <v>0</v>
      </c>
      <c r="AD147" s="64">
        <f t="shared" si="6"/>
        <v>18</v>
      </c>
      <c r="AE147" s="64">
        <f t="shared" si="7"/>
        <v>25</v>
      </c>
      <c r="AF147" s="64">
        <f t="shared" si="8"/>
        <v>38</v>
      </c>
      <c r="AG147" s="64">
        <f t="shared" si="16"/>
        <v>0</v>
      </c>
      <c r="AH147" s="89">
        <f t="shared" si="9"/>
        <v>80</v>
      </c>
      <c r="AI147" s="90"/>
      <c r="AJ147" s="90"/>
      <c r="AK147" s="90">
        <f t="shared" si="10"/>
        <v>90</v>
      </c>
      <c r="AL147" s="90">
        <f t="shared" si="11"/>
        <v>62.5</v>
      </c>
      <c r="AM147" s="90">
        <f t="shared" ref="AM147:AN147" si="144">AF147/(SUMIF($E$14:$N$14,"CO5",$E$13:$N$13)+SUMPRODUCT(($O$14:$Z$14="CO5")*($O147:$Z147&gt;0)*($O$13:$Z$13)))*100</f>
        <v>95</v>
      </c>
      <c r="AN147" s="90">
        <f t="shared" si="144"/>
        <v>0</v>
      </c>
    </row>
    <row r="148" spans="1:40" ht="30" customHeight="1" x14ac:dyDescent="0.2">
      <c r="A148" s="59">
        <v>162</v>
      </c>
      <c r="B148" s="60">
        <f>'STUDENT NAMELIST'!B136</f>
        <v>211423243340</v>
      </c>
      <c r="C148" s="60" t="str">
        <f>'STUDENT NAMELIST'!C136</f>
        <v>2023PEC AI 232</v>
      </c>
      <c r="D148" s="61" t="str">
        <f>'STUDENT NAMELIST'!D136</f>
        <v>PREETHI S</v>
      </c>
      <c r="E148" s="68">
        <v>1</v>
      </c>
      <c r="F148" s="68">
        <v>1</v>
      </c>
      <c r="G148" s="68">
        <v>1</v>
      </c>
      <c r="H148" s="68">
        <v>1</v>
      </c>
      <c r="I148" s="68">
        <v>2</v>
      </c>
      <c r="J148" s="68">
        <v>0</v>
      </c>
      <c r="K148" s="68">
        <v>1</v>
      </c>
      <c r="L148" s="68">
        <v>2</v>
      </c>
      <c r="M148" s="68">
        <v>1</v>
      </c>
      <c r="N148" s="68">
        <v>1</v>
      </c>
      <c r="O148" s="69">
        <v>0</v>
      </c>
      <c r="P148" s="59">
        <v>15</v>
      </c>
      <c r="Q148" s="59">
        <v>16</v>
      </c>
      <c r="R148" s="59">
        <v>0</v>
      </c>
      <c r="S148" s="59">
        <v>0</v>
      </c>
      <c r="T148" s="59">
        <v>12</v>
      </c>
      <c r="U148" s="59">
        <v>0</v>
      </c>
      <c r="V148" s="59">
        <v>10</v>
      </c>
      <c r="W148" s="59">
        <v>16</v>
      </c>
      <c r="X148" s="59">
        <v>0</v>
      </c>
      <c r="Y148" s="59"/>
      <c r="Z148" s="59"/>
      <c r="AA148" s="67">
        <f t="shared" si="3"/>
        <v>80</v>
      </c>
      <c r="AB148" s="64">
        <f t="shared" si="4"/>
        <v>0</v>
      </c>
      <c r="AC148" s="64">
        <f t="shared" si="5"/>
        <v>0</v>
      </c>
      <c r="AD148" s="64">
        <f t="shared" si="6"/>
        <v>17</v>
      </c>
      <c r="AE148" s="64">
        <f t="shared" si="7"/>
        <v>33</v>
      </c>
      <c r="AF148" s="64">
        <f t="shared" si="8"/>
        <v>32</v>
      </c>
      <c r="AG148" s="64">
        <f t="shared" si="16"/>
        <v>0</v>
      </c>
      <c r="AH148" s="89">
        <f t="shared" si="9"/>
        <v>80</v>
      </c>
      <c r="AI148" s="90"/>
      <c r="AJ148" s="90"/>
      <c r="AK148" s="90">
        <f t="shared" si="10"/>
        <v>85</v>
      </c>
      <c r="AL148" s="90">
        <f t="shared" si="11"/>
        <v>82.5</v>
      </c>
      <c r="AM148" s="90">
        <f t="shared" ref="AM148:AN148" si="145">AF148/(SUMIF($E$14:$N$14,"CO5",$E$13:$N$13)+SUMPRODUCT(($O$14:$Z$14="CO5")*($O148:$Z148&gt;0)*($O$13:$Z$13)))*100</f>
        <v>80</v>
      </c>
      <c r="AN148" s="90">
        <f t="shared" si="145"/>
        <v>0</v>
      </c>
    </row>
    <row r="149" spans="1:40" ht="30" customHeight="1" x14ac:dyDescent="0.2">
      <c r="A149" s="59">
        <v>163</v>
      </c>
      <c r="B149" s="60">
        <f>'STUDENT NAMELIST'!B137</f>
        <v>211423243343</v>
      </c>
      <c r="C149" s="60" t="str">
        <f>'STUDENT NAMELIST'!C137</f>
        <v>2023PEC AI 233</v>
      </c>
      <c r="D149" s="61" t="str">
        <f>'STUDENT NAMELIST'!D137</f>
        <v>PRIYADHARSHINI D</v>
      </c>
      <c r="E149" s="68">
        <v>1</v>
      </c>
      <c r="F149" s="68">
        <v>2</v>
      </c>
      <c r="G149" s="68">
        <v>1</v>
      </c>
      <c r="H149" s="68">
        <v>0</v>
      </c>
      <c r="I149" s="68">
        <v>2</v>
      </c>
      <c r="J149" s="68">
        <v>2</v>
      </c>
      <c r="K149" s="68">
        <v>1</v>
      </c>
      <c r="L149" s="68">
        <v>1</v>
      </c>
      <c r="M149" s="68">
        <v>1</v>
      </c>
      <c r="N149" s="68">
        <v>1</v>
      </c>
      <c r="O149" s="69">
        <v>13</v>
      </c>
      <c r="P149" s="59">
        <v>0</v>
      </c>
      <c r="Q149" s="59">
        <v>0</v>
      </c>
      <c r="R149" s="59">
        <v>12</v>
      </c>
      <c r="S149" s="59">
        <v>12</v>
      </c>
      <c r="T149" s="59">
        <v>0</v>
      </c>
      <c r="U149" s="59">
        <v>16</v>
      </c>
      <c r="V149" s="59">
        <v>0</v>
      </c>
      <c r="W149" s="59">
        <v>0</v>
      </c>
      <c r="X149" s="59">
        <v>14</v>
      </c>
      <c r="Y149" s="59"/>
      <c r="Z149" s="59"/>
      <c r="AA149" s="67">
        <f t="shared" si="3"/>
        <v>79</v>
      </c>
      <c r="AB149" s="64">
        <f t="shared" si="4"/>
        <v>0</v>
      </c>
      <c r="AC149" s="64">
        <f t="shared" si="5"/>
        <v>0</v>
      </c>
      <c r="AD149" s="64">
        <f t="shared" si="6"/>
        <v>16</v>
      </c>
      <c r="AE149" s="64">
        <f t="shared" si="7"/>
        <v>29</v>
      </c>
      <c r="AF149" s="64">
        <f t="shared" si="8"/>
        <v>36</v>
      </c>
      <c r="AG149" s="64">
        <f t="shared" si="16"/>
        <v>0</v>
      </c>
      <c r="AH149" s="89">
        <f t="shared" si="9"/>
        <v>79</v>
      </c>
      <c r="AI149" s="90"/>
      <c r="AJ149" s="90"/>
      <c r="AK149" s="90">
        <f t="shared" si="10"/>
        <v>80</v>
      </c>
      <c r="AL149" s="90">
        <f t="shared" si="11"/>
        <v>72.5</v>
      </c>
      <c r="AM149" s="90">
        <f t="shared" ref="AM149:AN149" si="146">AF149/(SUMIF($E$14:$N$14,"CO5",$E$13:$N$13)+SUMPRODUCT(($O$14:$Z$14="CO5")*($O149:$Z149&gt;0)*($O$13:$Z$13)))*100</f>
        <v>90</v>
      </c>
      <c r="AN149" s="90">
        <f t="shared" si="146"/>
        <v>0</v>
      </c>
    </row>
    <row r="150" spans="1:40" ht="30" customHeight="1" x14ac:dyDescent="0.2">
      <c r="A150" s="59">
        <v>164</v>
      </c>
      <c r="B150" s="60">
        <f>'STUDENT NAMELIST'!B138</f>
        <v>211423243353</v>
      </c>
      <c r="C150" s="60" t="str">
        <f>'STUDENT NAMELIST'!C138</f>
        <v>2023PEC AI 234</v>
      </c>
      <c r="D150" s="61" t="str">
        <f>'STUDENT NAMELIST'!D138</f>
        <v>RAKSHINI H</v>
      </c>
      <c r="E150" s="68">
        <v>0</v>
      </c>
      <c r="F150" s="68">
        <v>1</v>
      </c>
      <c r="G150" s="68">
        <v>1</v>
      </c>
      <c r="H150" s="68">
        <v>0</v>
      </c>
      <c r="I150" s="68">
        <v>1</v>
      </c>
      <c r="J150" s="68">
        <v>1</v>
      </c>
      <c r="K150" s="68">
        <v>1</v>
      </c>
      <c r="L150" s="68">
        <v>1</v>
      </c>
      <c r="M150" s="68">
        <v>0</v>
      </c>
      <c r="N150" s="68">
        <v>2</v>
      </c>
      <c r="O150" s="69">
        <v>16</v>
      </c>
      <c r="P150" s="59">
        <v>0</v>
      </c>
      <c r="Q150" s="59">
        <v>0</v>
      </c>
      <c r="R150" s="59">
        <v>8</v>
      </c>
      <c r="S150" s="59">
        <v>14</v>
      </c>
      <c r="T150" s="59">
        <v>0</v>
      </c>
      <c r="U150" s="59">
        <v>5</v>
      </c>
      <c r="V150" s="59">
        <v>0</v>
      </c>
      <c r="W150" s="59">
        <v>0</v>
      </c>
      <c r="X150" s="59">
        <v>0</v>
      </c>
      <c r="Y150" s="59"/>
      <c r="Z150" s="59"/>
      <c r="AA150" s="67">
        <f t="shared" si="3"/>
        <v>51</v>
      </c>
      <c r="AB150" s="64">
        <f t="shared" si="4"/>
        <v>0</v>
      </c>
      <c r="AC150" s="64">
        <f t="shared" si="5"/>
        <v>0</v>
      </c>
      <c r="AD150" s="64">
        <f t="shared" si="6"/>
        <v>17</v>
      </c>
      <c r="AE150" s="64">
        <f t="shared" si="7"/>
        <v>27</v>
      </c>
      <c r="AF150" s="64">
        <f t="shared" si="8"/>
        <v>11</v>
      </c>
      <c r="AG150" s="64">
        <f t="shared" si="16"/>
        <v>0</v>
      </c>
      <c r="AH150" s="89">
        <f t="shared" si="9"/>
        <v>51</v>
      </c>
      <c r="AI150" s="90"/>
      <c r="AJ150" s="90"/>
      <c r="AK150" s="90">
        <f t="shared" si="10"/>
        <v>85</v>
      </c>
      <c r="AL150" s="90">
        <f t="shared" si="11"/>
        <v>67.5</v>
      </c>
      <c r="AM150" s="90">
        <f t="shared" ref="AM150:AN150" si="147">AF150/(SUMIF($E$14:$N$14,"CO5",$E$13:$N$13)+SUMPRODUCT(($O$14:$Z$14="CO5")*($O150:$Z150&gt;0)*($O$13:$Z$13)))*100</f>
        <v>45.833333333333329</v>
      </c>
      <c r="AN150" s="90">
        <f t="shared" si="147"/>
        <v>0</v>
      </c>
    </row>
    <row r="151" spans="1:40" ht="30" customHeight="1" x14ac:dyDescent="0.2">
      <c r="A151" s="59">
        <v>165</v>
      </c>
      <c r="B151" s="60">
        <f>'STUDENT NAMELIST'!B139</f>
        <v>211423243354</v>
      </c>
      <c r="C151" s="60" t="str">
        <f>'STUDENT NAMELIST'!C139</f>
        <v>2023PEC AI 235</v>
      </c>
      <c r="D151" s="61" t="str">
        <f>'STUDENT NAMELIST'!D139</f>
        <v>RAMYA S</v>
      </c>
      <c r="E151" s="68">
        <v>1</v>
      </c>
      <c r="F151" s="68">
        <v>0</v>
      </c>
      <c r="G151" s="68">
        <v>1</v>
      </c>
      <c r="H151" s="68">
        <v>2</v>
      </c>
      <c r="I151" s="68">
        <v>1</v>
      </c>
      <c r="J151" s="68">
        <v>1</v>
      </c>
      <c r="K151" s="68">
        <v>2</v>
      </c>
      <c r="L151" s="68">
        <v>2</v>
      </c>
      <c r="M151" s="68">
        <v>2</v>
      </c>
      <c r="N151" s="68">
        <v>0</v>
      </c>
      <c r="O151" s="69">
        <v>12</v>
      </c>
      <c r="P151" s="59">
        <v>0</v>
      </c>
      <c r="Q151" s="59">
        <v>0</v>
      </c>
      <c r="R151" s="59">
        <v>8</v>
      </c>
      <c r="S151" s="59">
        <v>14</v>
      </c>
      <c r="T151" s="59">
        <v>0</v>
      </c>
      <c r="U151" s="59">
        <v>16</v>
      </c>
      <c r="V151" s="59">
        <v>0</v>
      </c>
      <c r="W151" s="59">
        <v>0</v>
      </c>
      <c r="X151" s="59">
        <v>16</v>
      </c>
      <c r="Y151" s="59"/>
      <c r="Z151" s="59"/>
      <c r="AA151" s="67">
        <f t="shared" si="3"/>
        <v>78</v>
      </c>
      <c r="AB151" s="64">
        <f t="shared" si="4"/>
        <v>0</v>
      </c>
      <c r="AC151" s="64">
        <f t="shared" si="5"/>
        <v>0</v>
      </c>
      <c r="AD151" s="64">
        <f t="shared" si="6"/>
        <v>13</v>
      </c>
      <c r="AE151" s="64">
        <f t="shared" si="7"/>
        <v>27</v>
      </c>
      <c r="AF151" s="64">
        <f t="shared" si="8"/>
        <v>38</v>
      </c>
      <c r="AG151" s="64">
        <f t="shared" si="16"/>
        <v>0</v>
      </c>
      <c r="AH151" s="89">
        <f t="shared" si="9"/>
        <v>78</v>
      </c>
      <c r="AI151" s="90"/>
      <c r="AJ151" s="90"/>
      <c r="AK151" s="90">
        <f t="shared" si="10"/>
        <v>65</v>
      </c>
      <c r="AL151" s="90">
        <f t="shared" si="11"/>
        <v>67.5</v>
      </c>
      <c r="AM151" s="90">
        <f t="shared" ref="AM151:AN151" si="148">AF151/(SUMIF($E$14:$N$14,"CO5",$E$13:$N$13)+SUMPRODUCT(($O$14:$Z$14="CO5")*($O151:$Z151&gt;0)*($O$13:$Z$13)))*100</f>
        <v>95</v>
      </c>
      <c r="AN151" s="90">
        <f t="shared" si="148"/>
        <v>0</v>
      </c>
    </row>
    <row r="152" spans="1:40" ht="30" customHeight="1" x14ac:dyDescent="0.2">
      <c r="A152" s="59">
        <v>166</v>
      </c>
      <c r="B152" s="60">
        <f>'STUDENT NAMELIST'!B140</f>
        <v>211423243355</v>
      </c>
      <c r="C152" s="60" t="str">
        <f>'STUDENT NAMELIST'!C140</f>
        <v>2023PEC AI 236</v>
      </c>
      <c r="D152" s="61" t="str">
        <f>'STUDENT NAMELIST'!D140</f>
        <v>RANJANI A</v>
      </c>
      <c r="E152" s="68">
        <v>2</v>
      </c>
      <c r="F152" s="68">
        <v>1</v>
      </c>
      <c r="G152" s="68">
        <v>0</v>
      </c>
      <c r="H152" s="68">
        <v>2</v>
      </c>
      <c r="I152" s="68">
        <v>0</v>
      </c>
      <c r="J152" s="68">
        <v>2</v>
      </c>
      <c r="K152" s="68">
        <v>2</v>
      </c>
      <c r="L152" s="68">
        <v>2</v>
      </c>
      <c r="M152" s="68">
        <v>1</v>
      </c>
      <c r="N152" s="68">
        <v>1</v>
      </c>
      <c r="O152" s="69">
        <v>16</v>
      </c>
      <c r="P152" s="59">
        <v>0</v>
      </c>
      <c r="Q152" s="59">
        <v>0</v>
      </c>
      <c r="R152" s="59">
        <v>16</v>
      </c>
      <c r="S152" s="59">
        <v>14</v>
      </c>
      <c r="T152" s="59">
        <v>0</v>
      </c>
      <c r="U152" s="59">
        <v>16</v>
      </c>
      <c r="V152" s="59">
        <v>0</v>
      </c>
      <c r="W152" s="59">
        <v>0</v>
      </c>
      <c r="X152" s="59">
        <v>9</v>
      </c>
      <c r="Y152" s="59"/>
      <c r="Z152" s="59"/>
      <c r="AA152" s="67">
        <f t="shared" si="3"/>
        <v>84</v>
      </c>
      <c r="AB152" s="64">
        <f t="shared" si="4"/>
        <v>0</v>
      </c>
      <c r="AC152" s="64">
        <f t="shared" si="5"/>
        <v>0</v>
      </c>
      <c r="AD152" s="64">
        <f t="shared" si="6"/>
        <v>19</v>
      </c>
      <c r="AE152" s="64">
        <f t="shared" si="7"/>
        <v>35</v>
      </c>
      <c r="AF152" s="64">
        <f t="shared" si="8"/>
        <v>31</v>
      </c>
      <c r="AG152" s="64">
        <f t="shared" si="16"/>
        <v>0</v>
      </c>
      <c r="AH152" s="89">
        <f t="shared" si="9"/>
        <v>84</v>
      </c>
      <c r="AI152" s="90"/>
      <c r="AJ152" s="90"/>
      <c r="AK152" s="90">
        <f t="shared" si="10"/>
        <v>95</v>
      </c>
      <c r="AL152" s="90">
        <f t="shared" si="11"/>
        <v>87.5</v>
      </c>
      <c r="AM152" s="90">
        <f t="shared" ref="AM152:AN152" si="149">AF152/(SUMIF($E$14:$N$14,"CO5",$E$13:$N$13)+SUMPRODUCT(($O$14:$Z$14="CO5")*($O152:$Z152&gt;0)*($O$13:$Z$13)))*100</f>
        <v>77.5</v>
      </c>
      <c r="AN152" s="90">
        <f t="shared" si="149"/>
        <v>0</v>
      </c>
    </row>
    <row r="153" spans="1:40" ht="30" customHeight="1" x14ac:dyDescent="0.2">
      <c r="A153" s="59">
        <v>168</v>
      </c>
      <c r="B153" s="60">
        <f>'STUDENT NAMELIST'!B141</f>
        <v>211423243358</v>
      </c>
      <c r="C153" s="60" t="str">
        <f>'STUDENT NAMELIST'!C141</f>
        <v>2023PEC AI 237</v>
      </c>
      <c r="D153" s="61" t="str">
        <f>'STUDENT NAMELIST'!D141</f>
        <v>RAZEENA R</v>
      </c>
      <c r="E153" s="68">
        <v>2</v>
      </c>
      <c r="F153" s="68">
        <v>2</v>
      </c>
      <c r="G153" s="68">
        <v>2</v>
      </c>
      <c r="H153" s="68">
        <v>2</v>
      </c>
      <c r="I153" s="68">
        <v>0</v>
      </c>
      <c r="J153" s="68">
        <v>0</v>
      </c>
      <c r="K153" s="68">
        <v>1</v>
      </c>
      <c r="L153" s="68">
        <v>1</v>
      </c>
      <c r="M153" s="68">
        <v>0</v>
      </c>
      <c r="N153" s="68">
        <v>1</v>
      </c>
      <c r="O153" s="69">
        <v>14</v>
      </c>
      <c r="P153" s="59">
        <v>0</v>
      </c>
      <c r="Q153" s="59">
        <v>0</v>
      </c>
      <c r="R153" s="59">
        <v>14</v>
      </c>
      <c r="S153" s="59">
        <v>10</v>
      </c>
      <c r="T153" s="59">
        <v>0</v>
      </c>
      <c r="U153" s="59">
        <v>14</v>
      </c>
      <c r="V153" s="59">
        <v>0</v>
      </c>
      <c r="W153" s="59">
        <v>0</v>
      </c>
      <c r="X153" s="59">
        <v>16</v>
      </c>
      <c r="Y153" s="59"/>
      <c r="Z153" s="59"/>
      <c r="AA153" s="67">
        <f t="shared" si="3"/>
        <v>79</v>
      </c>
      <c r="AB153" s="64">
        <f t="shared" si="4"/>
        <v>0</v>
      </c>
      <c r="AC153" s="64">
        <f t="shared" si="5"/>
        <v>0</v>
      </c>
      <c r="AD153" s="64">
        <f t="shared" si="6"/>
        <v>18</v>
      </c>
      <c r="AE153" s="64">
        <f t="shared" si="7"/>
        <v>29</v>
      </c>
      <c r="AF153" s="64">
        <f t="shared" si="8"/>
        <v>36</v>
      </c>
      <c r="AG153" s="64">
        <f t="shared" si="16"/>
        <v>0</v>
      </c>
      <c r="AH153" s="89">
        <f t="shared" si="9"/>
        <v>79</v>
      </c>
      <c r="AI153" s="90"/>
      <c r="AJ153" s="90"/>
      <c r="AK153" s="90">
        <f t="shared" si="10"/>
        <v>90</v>
      </c>
      <c r="AL153" s="90">
        <f t="shared" si="11"/>
        <v>72.5</v>
      </c>
      <c r="AM153" s="90">
        <f t="shared" ref="AM153:AN153" si="150">AF153/(SUMIF($E$14:$N$14,"CO5",$E$13:$N$13)+SUMPRODUCT(($O$14:$Z$14="CO5")*($O153:$Z153&gt;0)*($O$13:$Z$13)))*100</f>
        <v>90</v>
      </c>
      <c r="AN153" s="90">
        <f t="shared" si="150"/>
        <v>0</v>
      </c>
    </row>
    <row r="154" spans="1:40" ht="30" customHeight="1" x14ac:dyDescent="0.2">
      <c r="A154" s="59">
        <v>168</v>
      </c>
      <c r="B154" s="60">
        <f>'STUDENT NAMELIST'!B142</f>
        <v>211423243359</v>
      </c>
      <c r="C154" s="60" t="str">
        <f>'STUDENT NAMELIST'!C142</f>
        <v>2023PEC AI 238</v>
      </c>
      <c r="D154" s="61" t="str">
        <f>'STUDENT NAMELIST'!D142</f>
        <v>RIHANA R</v>
      </c>
      <c r="E154" s="68">
        <v>0</v>
      </c>
      <c r="F154" s="68">
        <v>1</v>
      </c>
      <c r="G154" s="68">
        <v>1</v>
      </c>
      <c r="H154" s="68">
        <v>0</v>
      </c>
      <c r="I154" s="68">
        <v>1</v>
      </c>
      <c r="J154" s="68">
        <v>0</v>
      </c>
      <c r="K154" s="68">
        <v>2</v>
      </c>
      <c r="L154" s="68">
        <v>1</v>
      </c>
      <c r="M154" s="68">
        <v>0</v>
      </c>
      <c r="N154" s="68">
        <v>1</v>
      </c>
      <c r="O154" s="59">
        <v>0</v>
      </c>
      <c r="P154" s="59">
        <v>16</v>
      </c>
      <c r="Q154" s="59">
        <v>16</v>
      </c>
      <c r="R154" s="59">
        <v>0</v>
      </c>
      <c r="S154" s="59">
        <v>0</v>
      </c>
      <c r="T154" s="59">
        <v>16</v>
      </c>
      <c r="U154" s="59">
        <v>0</v>
      </c>
      <c r="V154" s="59">
        <v>16</v>
      </c>
      <c r="W154" s="59">
        <v>13</v>
      </c>
      <c r="X154" s="59">
        <v>0</v>
      </c>
      <c r="Y154" s="59"/>
      <c r="Z154" s="59"/>
      <c r="AA154" s="67">
        <f t="shared" si="3"/>
        <v>84</v>
      </c>
      <c r="AB154" s="64">
        <f t="shared" si="4"/>
        <v>0</v>
      </c>
      <c r="AC154" s="64">
        <f t="shared" si="5"/>
        <v>0</v>
      </c>
      <c r="AD154" s="64">
        <f t="shared" si="6"/>
        <v>17</v>
      </c>
      <c r="AE154" s="64">
        <f t="shared" si="7"/>
        <v>37</v>
      </c>
      <c r="AF154" s="64">
        <f t="shared" si="8"/>
        <v>35</v>
      </c>
      <c r="AG154" s="64">
        <f t="shared" si="16"/>
        <v>0</v>
      </c>
      <c r="AH154" s="89">
        <f t="shared" si="9"/>
        <v>84</v>
      </c>
      <c r="AI154" s="90"/>
      <c r="AJ154" s="90"/>
      <c r="AK154" s="90">
        <f t="shared" si="10"/>
        <v>85</v>
      </c>
      <c r="AL154" s="90">
        <f t="shared" si="11"/>
        <v>92.5</v>
      </c>
      <c r="AM154" s="90">
        <f t="shared" ref="AM154:AN154" si="151">AF154/(SUMIF($E$14:$N$14,"CO5",$E$13:$N$13)+SUMPRODUCT(($O$14:$Z$14="CO5")*($O154:$Z154&gt;0)*($O$13:$Z$13)))*100</f>
        <v>87.5</v>
      </c>
      <c r="AN154" s="90">
        <f t="shared" si="151"/>
        <v>0</v>
      </c>
    </row>
    <row r="155" spans="1:40" ht="30" customHeight="1" x14ac:dyDescent="0.2">
      <c r="A155" s="59">
        <v>169</v>
      </c>
      <c r="B155" s="60">
        <f>'STUDENT NAMELIST'!B143</f>
        <v>211423243366</v>
      </c>
      <c r="C155" s="60" t="str">
        <f>'STUDENT NAMELIST'!C143</f>
        <v>2023PEC AI 239</v>
      </c>
      <c r="D155" s="61" t="str">
        <f>'STUDENT NAMELIST'!D143</f>
        <v>RUBA DARSHNI J</v>
      </c>
      <c r="E155" s="68">
        <v>0</v>
      </c>
      <c r="F155" s="68">
        <v>0</v>
      </c>
      <c r="G155" s="68">
        <v>1</v>
      </c>
      <c r="H155" s="68">
        <v>2</v>
      </c>
      <c r="I155" s="68">
        <v>0</v>
      </c>
      <c r="J155" s="68">
        <v>2</v>
      </c>
      <c r="K155" s="68">
        <v>2</v>
      </c>
      <c r="L155" s="68">
        <v>0</v>
      </c>
      <c r="M155" s="68">
        <v>2</v>
      </c>
      <c r="N155" s="68">
        <v>2</v>
      </c>
      <c r="O155" s="59">
        <v>15</v>
      </c>
      <c r="P155" s="59">
        <v>0</v>
      </c>
      <c r="Q155" s="59">
        <v>0</v>
      </c>
      <c r="R155" s="59">
        <v>16</v>
      </c>
      <c r="S155" s="59">
        <v>9</v>
      </c>
      <c r="T155" s="59">
        <v>0</v>
      </c>
      <c r="U155" s="59">
        <v>16</v>
      </c>
      <c r="V155" s="59">
        <v>0</v>
      </c>
      <c r="W155" s="59">
        <v>0</v>
      </c>
      <c r="X155" s="59">
        <v>6</v>
      </c>
      <c r="Y155" s="59"/>
      <c r="Z155" s="59"/>
      <c r="AA155" s="67">
        <f t="shared" si="3"/>
        <v>73</v>
      </c>
      <c r="AB155" s="64">
        <f t="shared" si="4"/>
        <v>0</v>
      </c>
      <c r="AC155" s="64">
        <f t="shared" si="5"/>
        <v>0</v>
      </c>
      <c r="AD155" s="64">
        <f t="shared" si="6"/>
        <v>15</v>
      </c>
      <c r="AE155" s="64">
        <f t="shared" si="7"/>
        <v>30</v>
      </c>
      <c r="AF155" s="64">
        <f t="shared" si="8"/>
        <v>28</v>
      </c>
      <c r="AG155" s="64">
        <f t="shared" si="16"/>
        <v>0</v>
      </c>
      <c r="AH155" s="89">
        <f t="shared" si="9"/>
        <v>73</v>
      </c>
      <c r="AI155" s="90"/>
      <c r="AJ155" s="90"/>
      <c r="AK155" s="90">
        <f t="shared" si="10"/>
        <v>75</v>
      </c>
      <c r="AL155" s="90">
        <f t="shared" si="11"/>
        <v>75</v>
      </c>
      <c r="AM155" s="90">
        <f t="shared" ref="AM155:AN155" si="152">AF155/(SUMIF($E$14:$N$14,"CO5",$E$13:$N$13)+SUMPRODUCT(($O$14:$Z$14="CO5")*($O155:$Z155&gt;0)*($O$13:$Z$13)))*100</f>
        <v>70</v>
      </c>
      <c r="AN155" s="90">
        <f t="shared" si="152"/>
        <v>0</v>
      </c>
    </row>
    <row r="156" spans="1:40" ht="30" customHeight="1" x14ac:dyDescent="0.2">
      <c r="A156" s="59">
        <v>140</v>
      </c>
      <c r="B156" s="60">
        <f>'STUDENT NAMELIST'!B144</f>
        <v>211423243372</v>
      </c>
      <c r="C156" s="60" t="str">
        <f>'STUDENT NAMELIST'!C144</f>
        <v>2023PEC AI 240</v>
      </c>
      <c r="D156" s="61" t="str">
        <f>'STUDENT NAMELIST'!D144</f>
        <v>SAFANA YASMIN S</v>
      </c>
      <c r="E156" s="68">
        <v>1</v>
      </c>
      <c r="F156" s="68">
        <v>2</v>
      </c>
      <c r="G156" s="68">
        <v>2</v>
      </c>
      <c r="H156" s="68">
        <v>0</v>
      </c>
      <c r="I156" s="68">
        <v>0</v>
      </c>
      <c r="J156" s="68">
        <v>1</v>
      </c>
      <c r="K156" s="68">
        <v>1</v>
      </c>
      <c r="L156" s="68">
        <v>1</v>
      </c>
      <c r="M156" s="68">
        <v>1</v>
      </c>
      <c r="N156" s="68">
        <v>1</v>
      </c>
      <c r="O156" s="69">
        <v>0</v>
      </c>
      <c r="P156" s="59">
        <v>13</v>
      </c>
      <c r="Q156" s="59">
        <v>14</v>
      </c>
      <c r="R156" s="59">
        <v>0</v>
      </c>
      <c r="S156" s="59">
        <v>0</v>
      </c>
      <c r="T156" s="59">
        <v>14</v>
      </c>
      <c r="U156" s="59">
        <v>0</v>
      </c>
      <c r="V156" s="59">
        <v>14</v>
      </c>
      <c r="W156" s="59">
        <v>8</v>
      </c>
      <c r="X156" s="59">
        <v>0</v>
      </c>
      <c r="Y156" s="59"/>
      <c r="Z156" s="59"/>
      <c r="AA156" s="67">
        <f t="shared" si="3"/>
        <v>73</v>
      </c>
      <c r="AB156" s="64">
        <f t="shared" si="4"/>
        <v>0</v>
      </c>
      <c r="AC156" s="64">
        <f t="shared" si="5"/>
        <v>0</v>
      </c>
      <c r="AD156" s="64">
        <f t="shared" si="6"/>
        <v>16</v>
      </c>
      <c r="AE156" s="64">
        <f t="shared" si="7"/>
        <v>33</v>
      </c>
      <c r="AF156" s="64">
        <f t="shared" si="8"/>
        <v>28</v>
      </c>
      <c r="AG156" s="64">
        <f t="shared" si="16"/>
        <v>0</v>
      </c>
      <c r="AH156" s="89">
        <f t="shared" si="9"/>
        <v>73</v>
      </c>
      <c r="AI156" s="90"/>
      <c r="AJ156" s="90"/>
      <c r="AK156" s="90">
        <f t="shared" si="10"/>
        <v>80</v>
      </c>
      <c r="AL156" s="90">
        <f t="shared" si="11"/>
        <v>82.5</v>
      </c>
      <c r="AM156" s="90">
        <f t="shared" ref="AM156:AN156" si="153">AF156/(SUMIF($E$14:$N$14,"CO5",$E$13:$N$13)+SUMPRODUCT(($O$14:$Z$14="CO5")*($O156:$Z156&gt;0)*($O$13:$Z$13)))*100</f>
        <v>70</v>
      </c>
      <c r="AN156" s="90">
        <f t="shared" si="153"/>
        <v>0</v>
      </c>
    </row>
    <row r="157" spans="1:40" ht="30" customHeight="1" x14ac:dyDescent="0.2">
      <c r="A157" s="59">
        <v>141</v>
      </c>
      <c r="B157" s="60">
        <f>'STUDENT NAMELIST'!B145</f>
        <v>211423243374</v>
      </c>
      <c r="C157" s="60" t="str">
        <f>'STUDENT NAMELIST'!C145</f>
        <v>2023PEC AI 241</v>
      </c>
      <c r="D157" s="61" t="str">
        <f>'STUDENT NAMELIST'!D145</f>
        <v>SAISUSMITHA P</v>
      </c>
      <c r="E157" s="68">
        <v>0</v>
      </c>
      <c r="F157" s="68">
        <v>2</v>
      </c>
      <c r="G157" s="68">
        <v>2</v>
      </c>
      <c r="H157" s="68">
        <v>0</v>
      </c>
      <c r="I157" s="68">
        <v>1</v>
      </c>
      <c r="J157" s="68">
        <v>2</v>
      </c>
      <c r="K157" s="68">
        <v>2</v>
      </c>
      <c r="L157" s="68">
        <v>0</v>
      </c>
      <c r="M157" s="68">
        <v>1</v>
      </c>
      <c r="N157" s="68">
        <v>0</v>
      </c>
      <c r="O157" s="69">
        <v>0</v>
      </c>
      <c r="P157" s="59">
        <v>16</v>
      </c>
      <c r="Q157" s="59">
        <v>16</v>
      </c>
      <c r="R157" s="59">
        <v>0</v>
      </c>
      <c r="S157" s="59">
        <v>4</v>
      </c>
      <c r="T157" s="59">
        <v>0</v>
      </c>
      <c r="U157" s="59">
        <v>16</v>
      </c>
      <c r="V157" s="59">
        <v>0</v>
      </c>
      <c r="W157" s="59">
        <v>0</v>
      </c>
      <c r="X157" s="59">
        <v>16</v>
      </c>
      <c r="Y157" s="59"/>
      <c r="Z157" s="59"/>
      <c r="AA157" s="67">
        <f t="shared" si="3"/>
        <v>78</v>
      </c>
      <c r="AB157" s="64">
        <f t="shared" si="4"/>
        <v>0</v>
      </c>
      <c r="AC157" s="64">
        <f t="shared" si="5"/>
        <v>0</v>
      </c>
      <c r="AD157" s="64">
        <f t="shared" si="6"/>
        <v>18</v>
      </c>
      <c r="AE157" s="64">
        <f t="shared" si="7"/>
        <v>25</v>
      </c>
      <c r="AF157" s="64">
        <f t="shared" si="8"/>
        <v>38</v>
      </c>
      <c r="AG157" s="64">
        <f t="shared" si="16"/>
        <v>0</v>
      </c>
      <c r="AH157" s="89">
        <f t="shared" si="9"/>
        <v>78</v>
      </c>
      <c r="AI157" s="90"/>
      <c r="AJ157" s="90"/>
      <c r="AK157" s="90">
        <f t="shared" si="10"/>
        <v>90</v>
      </c>
      <c r="AL157" s="90">
        <f t="shared" si="11"/>
        <v>62.5</v>
      </c>
      <c r="AM157" s="90">
        <f t="shared" ref="AM157:AN157" si="154">AF157/(SUMIF($E$14:$N$14,"CO5",$E$13:$N$13)+SUMPRODUCT(($O$14:$Z$14="CO5")*($O157:$Z157&gt;0)*($O$13:$Z$13)))*100</f>
        <v>95</v>
      </c>
      <c r="AN157" s="90">
        <f t="shared" si="154"/>
        <v>0</v>
      </c>
    </row>
    <row r="158" spans="1:40" ht="30" customHeight="1" x14ac:dyDescent="0.2">
      <c r="A158" s="59">
        <v>142</v>
      </c>
      <c r="B158" s="60">
        <f>'STUDENT NAMELIST'!B146</f>
        <v>211423243377</v>
      </c>
      <c r="C158" s="60" t="str">
        <f>'STUDENT NAMELIST'!C146</f>
        <v>2023PEC AI 242</v>
      </c>
      <c r="D158" s="61" t="str">
        <f>'STUDENT NAMELIST'!D146</f>
        <v>SAMEEHA ANVAR ALI</v>
      </c>
      <c r="E158" s="68">
        <v>0</v>
      </c>
      <c r="F158" s="68">
        <v>2</v>
      </c>
      <c r="G158" s="68">
        <v>0</v>
      </c>
      <c r="H158" s="68">
        <v>1</v>
      </c>
      <c r="I158" s="68">
        <v>2</v>
      </c>
      <c r="J158" s="68">
        <v>2</v>
      </c>
      <c r="K158" s="68">
        <v>0</v>
      </c>
      <c r="L158" s="68">
        <v>2</v>
      </c>
      <c r="M158" s="68">
        <v>1</v>
      </c>
      <c r="N158" s="68">
        <v>1</v>
      </c>
      <c r="O158" s="69">
        <v>0</v>
      </c>
      <c r="P158" s="59">
        <v>15</v>
      </c>
      <c r="Q158" s="59">
        <v>16</v>
      </c>
      <c r="R158" s="59">
        <v>0</v>
      </c>
      <c r="S158" s="59">
        <v>0</v>
      </c>
      <c r="T158" s="59">
        <v>12</v>
      </c>
      <c r="U158" s="59">
        <v>0</v>
      </c>
      <c r="V158" s="59">
        <v>10</v>
      </c>
      <c r="W158" s="59">
        <v>16</v>
      </c>
      <c r="X158" s="59">
        <v>0</v>
      </c>
      <c r="Y158" s="59"/>
      <c r="Z158" s="59"/>
      <c r="AA158" s="67">
        <f t="shared" si="3"/>
        <v>80</v>
      </c>
      <c r="AB158" s="64">
        <f t="shared" si="4"/>
        <v>0</v>
      </c>
      <c r="AC158" s="64">
        <f t="shared" si="5"/>
        <v>0</v>
      </c>
      <c r="AD158" s="64">
        <f t="shared" si="6"/>
        <v>17</v>
      </c>
      <c r="AE158" s="64">
        <f t="shared" si="7"/>
        <v>33</v>
      </c>
      <c r="AF158" s="64">
        <f t="shared" si="8"/>
        <v>32</v>
      </c>
      <c r="AG158" s="64">
        <f t="shared" si="16"/>
        <v>0</v>
      </c>
      <c r="AH158" s="89">
        <f t="shared" si="9"/>
        <v>80</v>
      </c>
      <c r="AI158" s="90"/>
      <c r="AJ158" s="90"/>
      <c r="AK158" s="90">
        <f t="shared" si="10"/>
        <v>85</v>
      </c>
      <c r="AL158" s="90">
        <f t="shared" si="11"/>
        <v>82.5</v>
      </c>
      <c r="AM158" s="90">
        <f t="shared" ref="AM158:AN158" si="155">AF158/(SUMIF($E$14:$N$14,"CO5",$E$13:$N$13)+SUMPRODUCT(($O$14:$Z$14="CO5")*($O158:$Z158&gt;0)*($O$13:$Z$13)))*100</f>
        <v>80</v>
      </c>
      <c r="AN158" s="90">
        <f t="shared" si="155"/>
        <v>0</v>
      </c>
    </row>
    <row r="159" spans="1:40" ht="30" customHeight="1" x14ac:dyDescent="0.2">
      <c r="A159" s="59">
        <v>143</v>
      </c>
      <c r="B159" s="60">
        <f>'STUDENT NAMELIST'!B147</f>
        <v>211423243378</v>
      </c>
      <c r="C159" s="60" t="str">
        <f>'STUDENT NAMELIST'!C147</f>
        <v>2023PEC AI 243</v>
      </c>
      <c r="D159" s="61" t="str">
        <f>'STUDENT NAMELIST'!D147</f>
        <v>SANCHANAA P</v>
      </c>
      <c r="E159" s="68">
        <v>1</v>
      </c>
      <c r="F159" s="68">
        <v>2</v>
      </c>
      <c r="G159" s="68">
        <v>0</v>
      </c>
      <c r="H159" s="68">
        <v>2</v>
      </c>
      <c r="I159" s="68">
        <v>2</v>
      </c>
      <c r="J159" s="68">
        <v>1</v>
      </c>
      <c r="K159" s="68">
        <v>0</v>
      </c>
      <c r="L159" s="68">
        <v>1</v>
      </c>
      <c r="M159" s="68">
        <v>1</v>
      </c>
      <c r="N159" s="68">
        <v>1</v>
      </c>
      <c r="O159" s="69">
        <v>13</v>
      </c>
      <c r="P159" s="59">
        <v>0</v>
      </c>
      <c r="Q159" s="59">
        <v>0</v>
      </c>
      <c r="R159" s="59">
        <v>12</v>
      </c>
      <c r="S159" s="59">
        <v>12</v>
      </c>
      <c r="T159" s="59">
        <v>0</v>
      </c>
      <c r="U159" s="59">
        <v>16</v>
      </c>
      <c r="V159" s="59">
        <v>0</v>
      </c>
      <c r="W159" s="59">
        <v>0</v>
      </c>
      <c r="X159" s="59">
        <v>14</v>
      </c>
      <c r="Y159" s="59"/>
      <c r="Z159" s="59"/>
      <c r="AA159" s="67">
        <f t="shared" si="3"/>
        <v>78</v>
      </c>
      <c r="AB159" s="64">
        <f t="shared" si="4"/>
        <v>0</v>
      </c>
      <c r="AC159" s="64">
        <f t="shared" si="5"/>
        <v>0</v>
      </c>
      <c r="AD159" s="64">
        <f t="shared" si="6"/>
        <v>16</v>
      </c>
      <c r="AE159" s="64">
        <f t="shared" si="7"/>
        <v>29</v>
      </c>
      <c r="AF159" s="64">
        <f t="shared" si="8"/>
        <v>36</v>
      </c>
      <c r="AG159" s="64">
        <f t="shared" si="16"/>
        <v>0</v>
      </c>
      <c r="AH159" s="89">
        <f t="shared" si="9"/>
        <v>78</v>
      </c>
      <c r="AI159" s="90"/>
      <c r="AJ159" s="90"/>
      <c r="AK159" s="90">
        <f t="shared" si="10"/>
        <v>80</v>
      </c>
      <c r="AL159" s="90">
        <f t="shared" si="11"/>
        <v>72.5</v>
      </c>
      <c r="AM159" s="90">
        <f t="shared" ref="AM159:AN159" si="156">AF159/(SUMIF($E$14:$N$14,"CO5",$E$13:$N$13)+SUMPRODUCT(($O$14:$Z$14="CO5")*($O159:$Z159&gt;0)*($O$13:$Z$13)))*100</f>
        <v>90</v>
      </c>
      <c r="AN159" s="90">
        <f t="shared" si="156"/>
        <v>0</v>
      </c>
    </row>
    <row r="160" spans="1:40" ht="30" customHeight="1" x14ac:dyDescent="0.2">
      <c r="A160" s="59">
        <v>144</v>
      </c>
      <c r="B160" s="60">
        <f>'STUDENT NAMELIST'!B148</f>
        <v>211423243379</v>
      </c>
      <c r="C160" s="60" t="str">
        <f>'STUDENT NAMELIST'!C148</f>
        <v>2023PEC AI 244</v>
      </c>
      <c r="D160" s="61" t="str">
        <f>'STUDENT NAMELIST'!D148</f>
        <v>SANCTA FANNIE S</v>
      </c>
      <c r="E160" s="68">
        <v>2</v>
      </c>
      <c r="F160" s="68">
        <v>1</v>
      </c>
      <c r="G160" s="68">
        <v>2</v>
      </c>
      <c r="H160" s="68">
        <v>2</v>
      </c>
      <c r="I160" s="68">
        <v>0</v>
      </c>
      <c r="J160" s="68">
        <v>0</v>
      </c>
      <c r="K160" s="68">
        <v>2</v>
      </c>
      <c r="L160" s="68">
        <v>2</v>
      </c>
      <c r="M160" s="68">
        <v>2</v>
      </c>
      <c r="N160" s="68">
        <v>1</v>
      </c>
      <c r="O160" s="69">
        <v>16</v>
      </c>
      <c r="P160" s="59">
        <v>0</v>
      </c>
      <c r="Q160" s="59">
        <v>0</v>
      </c>
      <c r="R160" s="59">
        <v>8</v>
      </c>
      <c r="S160" s="59">
        <v>14</v>
      </c>
      <c r="T160" s="59">
        <v>0</v>
      </c>
      <c r="U160" s="59">
        <v>16</v>
      </c>
      <c r="V160" s="59">
        <v>0</v>
      </c>
      <c r="W160" s="59">
        <v>0</v>
      </c>
      <c r="X160" s="59">
        <v>16</v>
      </c>
      <c r="Y160" s="59"/>
      <c r="Z160" s="59"/>
      <c r="AA160" s="67">
        <f t="shared" si="3"/>
        <v>84</v>
      </c>
      <c r="AB160" s="64">
        <f t="shared" si="4"/>
        <v>0</v>
      </c>
      <c r="AC160" s="64">
        <f t="shared" si="5"/>
        <v>0</v>
      </c>
      <c r="AD160" s="64">
        <f t="shared" si="6"/>
        <v>19</v>
      </c>
      <c r="AE160" s="64">
        <f t="shared" si="7"/>
        <v>27</v>
      </c>
      <c r="AF160" s="64">
        <f t="shared" si="8"/>
        <v>38</v>
      </c>
      <c r="AG160" s="64">
        <f t="shared" si="16"/>
        <v>0</v>
      </c>
      <c r="AH160" s="89">
        <f t="shared" si="9"/>
        <v>84</v>
      </c>
      <c r="AI160" s="90"/>
      <c r="AJ160" s="90"/>
      <c r="AK160" s="90">
        <f t="shared" si="10"/>
        <v>95</v>
      </c>
      <c r="AL160" s="90">
        <f t="shared" si="11"/>
        <v>67.5</v>
      </c>
      <c r="AM160" s="90">
        <f t="shared" ref="AM160:AN160" si="157">AF160/(SUMIF($E$14:$N$14,"CO5",$E$13:$N$13)+SUMPRODUCT(($O$14:$Z$14="CO5")*($O160:$Z160&gt;0)*($O$13:$Z$13)))*100</f>
        <v>95</v>
      </c>
      <c r="AN160" s="90">
        <f t="shared" si="157"/>
        <v>0</v>
      </c>
    </row>
    <row r="161" spans="1:40" ht="30" customHeight="1" x14ac:dyDescent="0.2">
      <c r="A161" s="59">
        <v>145</v>
      </c>
      <c r="B161" s="60">
        <f>'STUDENT NAMELIST'!B149</f>
        <v>211423243380</v>
      </c>
      <c r="C161" s="60" t="str">
        <f>'STUDENT NAMELIST'!C149</f>
        <v>2023PEC AI 245</v>
      </c>
      <c r="D161" s="61" t="str">
        <f>'STUDENT NAMELIST'!D149</f>
        <v>SANDHIYA E</v>
      </c>
      <c r="E161" s="68">
        <v>0</v>
      </c>
      <c r="F161" s="68">
        <v>0</v>
      </c>
      <c r="G161" s="68">
        <v>0</v>
      </c>
      <c r="H161" s="68">
        <v>1</v>
      </c>
      <c r="I161" s="68">
        <v>1</v>
      </c>
      <c r="J161" s="68">
        <v>1</v>
      </c>
      <c r="K161" s="68">
        <v>2</v>
      </c>
      <c r="L161" s="68">
        <v>0</v>
      </c>
      <c r="M161" s="68">
        <v>2</v>
      </c>
      <c r="N161" s="68">
        <v>1</v>
      </c>
      <c r="O161" s="69">
        <v>16</v>
      </c>
      <c r="P161" s="59">
        <v>0</v>
      </c>
      <c r="Q161" s="59">
        <v>0</v>
      </c>
      <c r="R161" s="59">
        <v>16</v>
      </c>
      <c r="S161" s="59">
        <v>14</v>
      </c>
      <c r="T161" s="59">
        <v>0</v>
      </c>
      <c r="U161" s="59">
        <v>16</v>
      </c>
      <c r="V161" s="59">
        <v>0</v>
      </c>
      <c r="W161" s="59">
        <v>0</v>
      </c>
      <c r="X161" s="59">
        <v>9</v>
      </c>
      <c r="Y161" s="59"/>
      <c r="Z161" s="59"/>
      <c r="AA161" s="67">
        <f t="shared" si="3"/>
        <v>79</v>
      </c>
      <c r="AB161" s="64">
        <f t="shared" si="4"/>
        <v>0</v>
      </c>
      <c r="AC161" s="64">
        <f t="shared" si="5"/>
        <v>0</v>
      </c>
      <c r="AD161" s="64">
        <f t="shared" si="6"/>
        <v>16</v>
      </c>
      <c r="AE161" s="64">
        <f t="shared" si="7"/>
        <v>35</v>
      </c>
      <c r="AF161" s="64">
        <f t="shared" si="8"/>
        <v>31</v>
      </c>
      <c r="AG161" s="64">
        <f t="shared" si="16"/>
        <v>0</v>
      </c>
      <c r="AH161" s="89">
        <f t="shared" si="9"/>
        <v>79</v>
      </c>
      <c r="AI161" s="90"/>
      <c r="AJ161" s="90"/>
      <c r="AK161" s="90">
        <f t="shared" si="10"/>
        <v>80</v>
      </c>
      <c r="AL161" s="90">
        <f t="shared" si="11"/>
        <v>87.5</v>
      </c>
      <c r="AM161" s="90">
        <f t="shared" ref="AM161:AN161" si="158">AF161/(SUMIF($E$14:$N$14,"CO5",$E$13:$N$13)+SUMPRODUCT(($O$14:$Z$14="CO5")*($O161:$Z161&gt;0)*($O$13:$Z$13)))*100</f>
        <v>77.5</v>
      </c>
      <c r="AN161" s="90">
        <f t="shared" si="158"/>
        <v>0</v>
      </c>
    </row>
    <row r="162" spans="1:40" ht="30" customHeight="1" x14ac:dyDescent="0.2">
      <c r="A162" s="59">
        <v>146</v>
      </c>
      <c r="B162" s="60">
        <f>'STUDENT NAMELIST'!B150</f>
        <v>211423243381</v>
      </c>
      <c r="C162" s="60" t="str">
        <f>'STUDENT NAMELIST'!C150</f>
        <v>2023PEC AI 246</v>
      </c>
      <c r="D162" s="61" t="str">
        <f>'STUDENT NAMELIST'!D150</f>
        <v>SANDHIYA R</v>
      </c>
      <c r="E162" s="68">
        <v>1</v>
      </c>
      <c r="F162" s="68">
        <v>2</v>
      </c>
      <c r="G162" s="68">
        <v>0</v>
      </c>
      <c r="H162" s="68">
        <v>2</v>
      </c>
      <c r="I162" s="68">
        <v>0</v>
      </c>
      <c r="J162" s="68">
        <v>0</v>
      </c>
      <c r="K162" s="68">
        <v>0</v>
      </c>
      <c r="L162" s="68">
        <v>1</v>
      </c>
      <c r="M162" s="68">
        <v>0</v>
      </c>
      <c r="N162" s="68">
        <v>1</v>
      </c>
      <c r="O162" s="69">
        <v>0</v>
      </c>
      <c r="P162" s="59">
        <v>13</v>
      </c>
      <c r="Q162" s="59">
        <v>14</v>
      </c>
      <c r="R162" s="59">
        <v>0</v>
      </c>
      <c r="S162" s="59">
        <v>0</v>
      </c>
      <c r="T162" s="59">
        <v>14</v>
      </c>
      <c r="U162" s="59">
        <v>0</v>
      </c>
      <c r="V162" s="59">
        <v>14</v>
      </c>
      <c r="W162" s="59">
        <v>12</v>
      </c>
      <c r="X162" s="59">
        <v>0</v>
      </c>
      <c r="Y162" s="59"/>
      <c r="Z162" s="59"/>
      <c r="AA162" s="67">
        <f t="shared" si="3"/>
        <v>74</v>
      </c>
      <c r="AB162" s="64">
        <f t="shared" si="4"/>
        <v>0</v>
      </c>
      <c r="AC162" s="64">
        <f t="shared" si="5"/>
        <v>0</v>
      </c>
      <c r="AD162" s="64">
        <f t="shared" si="6"/>
        <v>16</v>
      </c>
      <c r="AE162" s="64">
        <f t="shared" si="7"/>
        <v>33</v>
      </c>
      <c r="AF162" s="64">
        <f t="shared" si="8"/>
        <v>32</v>
      </c>
      <c r="AG162" s="64">
        <f t="shared" si="16"/>
        <v>0</v>
      </c>
      <c r="AH162" s="89">
        <f t="shared" si="9"/>
        <v>74</v>
      </c>
      <c r="AI162" s="90"/>
      <c r="AJ162" s="90"/>
      <c r="AK162" s="90">
        <f t="shared" si="10"/>
        <v>80</v>
      </c>
      <c r="AL162" s="90">
        <f t="shared" si="11"/>
        <v>82.5</v>
      </c>
      <c r="AM162" s="90">
        <f t="shared" ref="AM162:AN162" si="159">AF162/(SUMIF($E$14:$N$14,"CO5",$E$13:$N$13)+SUMPRODUCT(($O$14:$Z$14="CO5")*($O162:$Z162&gt;0)*($O$13:$Z$13)))*100</f>
        <v>80</v>
      </c>
      <c r="AN162" s="90">
        <f t="shared" si="159"/>
        <v>0</v>
      </c>
    </row>
    <row r="163" spans="1:40" ht="30" customHeight="1" x14ac:dyDescent="0.2">
      <c r="A163" s="59">
        <v>148</v>
      </c>
      <c r="B163" s="60">
        <f>'STUDENT NAMELIST'!B151</f>
        <v>211423243387</v>
      </c>
      <c r="C163" s="60" t="str">
        <f>'STUDENT NAMELIST'!C151</f>
        <v>2023PEC AI 247</v>
      </c>
      <c r="D163" s="61" t="str">
        <f>'STUDENT NAMELIST'!D151</f>
        <v>SANTHIYA R</v>
      </c>
      <c r="E163" s="68">
        <v>0</v>
      </c>
      <c r="F163" s="68">
        <v>1</v>
      </c>
      <c r="G163" s="68">
        <v>1</v>
      </c>
      <c r="H163" s="68">
        <v>0</v>
      </c>
      <c r="I163" s="68">
        <v>2</v>
      </c>
      <c r="J163" s="68">
        <v>1</v>
      </c>
      <c r="K163" s="68">
        <v>2</v>
      </c>
      <c r="L163" s="68">
        <v>0</v>
      </c>
      <c r="M163" s="68">
        <v>0</v>
      </c>
      <c r="N163" s="68">
        <v>2</v>
      </c>
      <c r="O163" s="69">
        <v>0</v>
      </c>
      <c r="P163" s="59">
        <v>16</v>
      </c>
      <c r="Q163" s="59">
        <v>16</v>
      </c>
      <c r="R163" s="59">
        <v>0</v>
      </c>
      <c r="S163" s="59">
        <v>4</v>
      </c>
      <c r="T163" s="59">
        <v>0</v>
      </c>
      <c r="U163" s="59">
        <v>16</v>
      </c>
      <c r="V163" s="59">
        <v>0</v>
      </c>
      <c r="W163" s="59">
        <v>0</v>
      </c>
      <c r="X163" s="59">
        <v>16</v>
      </c>
      <c r="Y163" s="59"/>
      <c r="Z163" s="59"/>
      <c r="AA163" s="67">
        <f t="shared" si="3"/>
        <v>77</v>
      </c>
      <c r="AB163" s="64">
        <f t="shared" si="4"/>
        <v>0</v>
      </c>
      <c r="AC163" s="64">
        <f t="shared" si="5"/>
        <v>0</v>
      </c>
      <c r="AD163" s="64">
        <f t="shared" si="6"/>
        <v>17</v>
      </c>
      <c r="AE163" s="64">
        <f t="shared" si="7"/>
        <v>25</v>
      </c>
      <c r="AF163" s="64">
        <f t="shared" si="8"/>
        <v>38</v>
      </c>
      <c r="AG163" s="64">
        <f t="shared" si="16"/>
        <v>0</v>
      </c>
      <c r="AH163" s="89">
        <f t="shared" si="9"/>
        <v>77</v>
      </c>
      <c r="AI163" s="90"/>
      <c r="AJ163" s="90"/>
      <c r="AK163" s="90">
        <f t="shared" si="10"/>
        <v>85</v>
      </c>
      <c r="AL163" s="90">
        <f t="shared" si="11"/>
        <v>62.5</v>
      </c>
      <c r="AM163" s="90">
        <f t="shared" ref="AM163:AN163" si="160">AF163/(SUMIF($E$14:$N$14,"CO5",$E$13:$N$13)+SUMPRODUCT(($O$14:$Z$14="CO5")*($O163:$Z163&gt;0)*($O$13:$Z$13)))*100</f>
        <v>95</v>
      </c>
      <c r="AN163" s="90">
        <f t="shared" si="160"/>
        <v>0</v>
      </c>
    </row>
    <row r="164" spans="1:40" ht="30" customHeight="1" x14ac:dyDescent="0.2">
      <c r="A164" s="59">
        <v>148</v>
      </c>
      <c r="B164" s="60">
        <f>'STUDENT NAMELIST'!B152</f>
        <v>211423243382</v>
      </c>
      <c r="C164" s="60" t="str">
        <f>'STUDENT NAMELIST'!C152</f>
        <v>2023PEC AI 248</v>
      </c>
      <c r="D164" s="61" t="str">
        <f>'STUDENT NAMELIST'!D152</f>
        <v>SANDHYA C V</v>
      </c>
      <c r="E164" s="68">
        <v>0</v>
      </c>
      <c r="F164" s="68">
        <v>2</v>
      </c>
      <c r="G164" s="68">
        <v>1</v>
      </c>
      <c r="H164" s="68">
        <v>1</v>
      </c>
      <c r="I164" s="68">
        <v>1</v>
      </c>
      <c r="J164" s="68">
        <v>2</v>
      </c>
      <c r="K164" s="68">
        <v>2</v>
      </c>
      <c r="L164" s="68">
        <v>1</v>
      </c>
      <c r="M164" s="68">
        <v>0</v>
      </c>
      <c r="N164" s="68">
        <v>2</v>
      </c>
      <c r="O164" s="69">
        <v>0</v>
      </c>
      <c r="P164" s="59">
        <v>15</v>
      </c>
      <c r="Q164" s="59">
        <v>16</v>
      </c>
      <c r="R164" s="59">
        <v>0</v>
      </c>
      <c r="S164" s="59">
        <v>0</v>
      </c>
      <c r="T164" s="59">
        <v>12</v>
      </c>
      <c r="U164" s="59">
        <v>0</v>
      </c>
      <c r="V164" s="59">
        <v>10</v>
      </c>
      <c r="W164" s="59">
        <v>16</v>
      </c>
      <c r="X164" s="59">
        <v>0</v>
      </c>
      <c r="Y164" s="59"/>
      <c r="Z164" s="59"/>
      <c r="AA164" s="67">
        <f t="shared" si="3"/>
        <v>81</v>
      </c>
      <c r="AB164" s="64">
        <f t="shared" si="4"/>
        <v>0</v>
      </c>
      <c r="AC164" s="64">
        <f t="shared" si="5"/>
        <v>0</v>
      </c>
      <c r="AD164" s="64">
        <f t="shared" si="6"/>
        <v>17</v>
      </c>
      <c r="AE164" s="64">
        <f t="shared" si="7"/>
        <v>33</v>
      </c>
      <c r="AF164" s="64">
        <f t="shared" si="8"/>
        <v>32</v>
      </c>
      <c r="AG164" s="64">
        <f t="shared" si="16"/>
        <v>0</v>
      </c>
      <c r="AH164" s="89">
        <f t="shared" si="9"/>
        <v>81</v>
      </c>
      <c r="AI164" s="90"/>
      <c r="AJ164" s="90"/>
      <c r="AK164" s="90">
        <f t="shared" si="10"/>
        <v>85</v>
      </c>
      <c r="AL164" s="90">
        <f t="shared" si="11"/>
        <v>82.5</v>
      </c>
      <c r="AM164" s="90">
        <f t="shared" ref="AM164:AN164" si="161">AF164/(SUMIF($E$14:$N$14,"CO5",$E$13:$N$13)+SUMPRODUCT(($O$14:$Z$14="CO5")*($O164:$Z164&gt;0)*($O$13:$Z$13)))*100</f>
        <v>80</v>
      </c>
      <c r="AN164" s="90">
        <f t="shared" si="161"/>
        <v>0</v>
      </c>
    </row>
    <row r="165" spans="1:40" ht="30" customHeight="1" x14ac:dyDescent="0.2">
      <c r="A165" s="59">
        <v>149</v>
      </c>
      <c r="B165" s="60">
        <f>'STUDENT NAMELIST'!B153</f>
        <v>211423243393</v>
      </c>
      <c r="C165" s="60" t="str">
        <f>'STUDENT NAMELIST'!C153</f>
        <v>2023PEC AI 249</v>
      </c>
      <c r="D165" s="61" t="str">
        <f>'STUDENT NAMELIST'!D153</f>
        <v>SANTHYA R</v>
      </c>
      <c r="E165" s="68">
        <v>1</v>
      </c>
      <c r="F165" s="68">
        <v>1</v>
      </c>
      <c r="G165" s="68">
        <v>0</v>
      </c>
      <c r="H165" s="68">
        <v>2</v>
      </c>
      <c r="I165" s="68">
        <v>2</v>
      </c>
      <c r="J165" s="68">
        <v>1</v>
      </c>
      <c r="K165" s="68">
        <v>2</v>
      </c>
      <c r="L165" s="68">
        <v>0</v>
      </c>
      <c r="M165" s="68">
        <v>1</v>
      </c>
      <c r="N165" s="68">
        <v>2</v>
      </c>
      <c r="O165" s="69">
        <v>13</v>
      </c>
      <c r="P165" s="59">
        <v>0</v>
      </c>
      <c r="Q165" s="59">
        <v>0</v>
      </c>
      <c r="R165" s="59">
        <v>12</v>
      </c>
      <c r="S165" s="59">
        <v>12</v>
      </c>
      <c r="T165" s="59">
        <v>0</v>
      </c>
      <c r="U165" s="59">
        <v>16</v>
      </c>
      <c r="V165" s="59">
        <v>0</v>
      </c>
      <c r="W165" s="59">
        <v>0</v>
      </c>
      <c r="X165" s="59">
        <v>14</v>
      </c>
      <c r="Y165" s="59"/>
      <c r="Z165" s="59"/>
      <c r="AA165" s="67">
        <f t="shared" si="3"/>
        <v>79</v>
      </c>
      <c r="AB165" s="64">
        <f t="shared" si="4"/>
        <v>0</v>
      </c>
      <c r="AC165" s="64">
        <f t="shared" si="5"/>
        <v>0</v>
      </c>
      <c r="AD165" s="64">
        <f t="shared" si="6"/>
        <v>15</v>
      </c>
      <c r="AE165" s="64">
        <f t="shared" si="7"/>
        <v>29</v>
      </c>
      <c r="AF165" s="64">
        <f t="shared" si="8"/>
        <v>36</v>
      </c>
      <c r="AG165" s="64">
        <f t="shared" si="16"/>
        <v>0</v>
      </c>
      <c r="AH165" s="89">
        <f t="shared" si="9"/>
        <v>79</v>
      </c>
      <c r="AI165" s="90"/>
      <c r="AJ165" s="90"/>
      <c r="AK165" s="90">
        <f t="shared" si="10"/>
        <v>75</v>
      </c>
      <c r="AL165" s="90">
        <f t="shared" si="11"/>
        <v>72.5</v>
      </c>
      <c r="AM165" s="90">
        <f t="shared" ref="AM165:AN165" si="162">AF165/(SUMIF($E$14:$N$14,"CO5",$E$13:$N$13)+SUMPRODUCT(($O$14:$Z$14="CO5")*($O165:$Z165&gt;0)*($O$13:$Z$13)))*100</f>
        <v>90</v>
      </c>
      <c r="AN165" s="90">
        <f t="shared" si="162"/>
        <v>0</v>
      </c>
    </row>
    <row r="166" spans="1:40" ht="30" customHeight="1" x14ac:dyDescent="0.2">
      <c r="A166" s="59">
        <v>150</v>
      </c>
      <c r="B166" s="60">
        <f>'STUDENT NAMELIST'!B154</f>
        <v>211423243398</v>
      </c>
      <c r="C166" s="60" t="str">
        <f>'STUDENT NAMELIST'!C154</f>
        <v>2023PEC AI 250</v>
      </c>
      <c r="D166" s="61" t="str">
        <f>'STUDENT NAMELIST'!D154</f>
        <v>SASIREKHA S</v>
      </c>
      <c r="E166" s="68">
        <v>2</v>
      </c>
      <c r="F166" s="68">
        <v>2</v>
      </c>
      <c r="G166" s="68">
        <v>2</v>
      </c>
      <c r="H166" s="68">
        <v>1</v>
      </c>
      <c r="I166" s="68">
        <v>1</v>
      </c>
      <c r="J166" s="68">
        <v>1</v>
      </c>
      <c r="K166" s="68">
        <v>0</v>
      </c>
      <c r="L166" s="68">
        <v>1</v>
      </c>
      <c r="M166" s="68">
        <v>1</v>
      </c>
      <c r="N166" s="68">
        <v>0</v>
      </c>
      <c r="O166" s="69">
        <v>16</v>
      </c>
      <c r="P166" s="59">
        <v>0</v>
      </c>
      <c r="Q166" s="59">
        <v>0</v>
      </c>
      <c r="R166" s="59">
        <v>8</v>
      </c>
      <c r="S166" s="59">
        <v>14</v>
      </c>
      <c r="T166" s="59">
        <v>0</v>
      </c>
      <c r="U166" s="59">
        <v>16</v>
      </c>
      <c r="V166" s="59">
        <v>0</v>
      </c>
      <c r="W166" s="59">
        <v>0</v>
      </c>
      <c r="X166" s="59">
        <v>16</v>
      </c>
      <c r="Y166" s="59"/>
      <c r="Z166" s="59"/>
      <c r="AA166" s="67">
        <f t="shared" si="3"/>
        <v>81</v>
      </c>
      <c r="AB166" s="64">
        <f t="shared" si="4"/>
        <v>0</v>
      </c>
      <c r="AC166" s="64">
        <f t="shared" si="5"/>
        <v>0</v>
      </c>
      <c r="AD166" s="64">
        <f t="shared" si="6"/>
        <v>20</v>
      </c>
      <c r="AE166" s="64">
        <f t="shared" si="7"/>
        <v>27</v>
      </c>
      <c r="AF166" s="64">
        <f t="shared" si="8"/>
        <v>38</v>
      </c>
      <c r="AG166" s="64">
        <f t="shared" si="16"/>
        <v>0</v>
      </c>
      <c r="AH166" s="89">
        <f t="shared" si="9"/>
        <v>81</v>
      </c>
      <c r="AI166" s="90"/>
      <c r="AJ166" s="90"/>
      <c r="AK166" s="90">
        <f t="shared" si="10"/>
        <v>100</v>
      </c>
      <c r="AL166" s="90">
        <f t="shared" si="11"/>
        <v>67.5</v>
      </c>
      <c r="AM166" s="90">
        <f t="shared" ref="AM166:AN166" si="163">AF166/(SUMIF($E$14:$N$14,"CO5",$E$13:$N$13)+SUMPRODUCT(($O$14:$Z$14="CO5")*($O166:$Z166&gt;0)*($O$13:$Z$13)))*100</f>
        <v>95</v>
      </c>
      <c r="AN166" s="90">
        <f t="shared" si="163"/>
        <v>0</v>
      </c>
    </row>
    <row r="167" spans="1:40" ht="30" customHeight="1" x14ac:dyDescent="0.2">
      <c r="A167" s="59">
        <v>151</v>
      </c>
      <c r="B167" s="60">
        <f>'STUDENT NAMELIST'!B155</f>
        <v>211423243401</v>
      </c>
      <c r="C167" s="60" t="str">
        <f>'STUDENT NAMELIST'!C155</f>
        <v>2023PEC AI 251</v>
      </c>
      <c r="D167" s="61" t="str">
        <f>'STUDENT NAMELIST'!D155</f>
        <v>SEENI PRIYAMANI C</v>
      </c>
      <c r="E167" s="68">
        <v>1</v>
      </c>
      <c r="F167" s="68">
        <v>1</v>
      </c>
      <c r="G167" s="68">
        <v>0</v>
      </c>
      <c r="H167" s="68">
        <v>1</v>
      </c>
      <c r="I167" s="68">
        <v>0</v>
      </c>
      <c r="J167" s="68">
        <v>1</v>
      </c>
      <c r="K167" s="68">
        <v>0</v>
      </c>
      <c r="L167" s="68">
        <v>1</v>
      </c>
      <c r="M167" s="68">
        <v>2</v>
      </c>
      <c r="N167" s="68">
        <v>1</v>
      </c>
      <c r="O167" s="69">
        <v>16</v>
      </c>
      <c r="P167" s="59">
        <v>0</v>
      </c>
      <c r="Q167" s="59">
        <v>0</v>
      </c>
      <c r="R167" s="59">
        <v>16</v>
      </c>
      <c r="S167" s="59">
        <v>14</v>
      </c>
      <c r="T167" s="59">
        <v>0</v>
      </c>
      <c r="U167" s="59">
        <v>16</v>
      </c>
      <c r="V167" s="59">
        <v>0</v>
      </c>
      <c r="W167" s="59">
        <v>0</v>
      </c>
      <c r="X167" s="59">
        <v>9</v>
      </c>
      <c r="Y167" s="59"/>
      <c r="Z167" s="59"/>
      <c r="AA167" s="67">
        <f t="shared" si="3"/>
        <v>79</v>
      </c>
      <c r="AB167" s="64">
        <f t="shared" si="4"/>
        <v>0</v>
      </c>
      <c r="AC167" s="64">
        <f t="shared" si="5"/>
        <v>0</v>
      </c>
      <c r="AD167" s="64">
        <f t="shared" si="6"/>
        <v>18</v>
      </c>
      <c r="AE167" s="64">
        <f t="shared" si="7"/>
        <v>35</v>
      </c>
      <c r="AF167" s="64">
        <f t="shared" si="8"/>
        <v>31</v>
      </c>
      <c r="AG167" s="64">
        <f t="shared" si="16"/>
        <v>0</v>
      </c>
      <c r="AH167" s="89">
        <f t="shared" si="9"/>
        <v>79</v>
      </c>
      <c r="AI167" s="90"/>
      <c r="AJ167" s="90"/>
      <c r="AK167" s="90">
        <f t="shared" si="10"/>
        <v>90</v>
      </c>
      <c r="AL167" s="90">
        <f t="shared" si="11"/>
        <v>87.5</v>
      </c>
      <c r="AM167" s="90">
        <f t="shared" ref="AM167:AN167" si="164">AF167/(SUMIF($E$14:$N$14,"CO5",$E$13:$N$13)+SUMPRODUCT(($O$14:$Z$14="CO5")*($O167:$Z167&gt;0)*($O$13:$Z$13)))*100</f>
        <v>77.5</v>
      </c>
      <c r="AN167" s="90">
        <f t="shared" si="164"/>
        <v>0</v>
      </c>
    </row>
    <row r="168" spans="1:40" ht="30" customHeight="1" x14ac:dyDescent="0.2">
      <c r="A168" s="59">
        <v>152</v>
      </c>
      <c r="B168" s="60">
        <f>'STUDENT NAMELIST'!B156</f>
        <v>211423243409</v>
      </c>
      <c r="C168" s="60" t="str">
        <f>'STUDENT NAMELIST'!C156</f>
        <v>2023PEC AI 252</v>
      </c>
      <c r="D168" s="61" t="str">
        <f>'STUDENT NAMELIST'!D156</f>
        <v>SHARMILA J</v>
      </c>
      <c r="E168" s="68">
        <v>1</v>
      </c>
      <c r="F168" s="68">
        <v>2</v>
      </c>
      <c r="G168" s="68">
        <v>1</v>
      </c>
      <c r="H168" s="68">
        <v>0</v>
      </c>
      <c r="I168" s="68">
        <v>0</v>
      </c>
      <c r="J168" s="68">
        <v>2</v>
      </c>
      <c r="K168" s="68">
        <v>1</v>
      </c>
      <c r="L168" s="68">
        <v>1</v>
      </c>
      <c r="M168" s="68">
        <v>2</v>
      </c>
      <c r="N168" s="68">
        <v>0</v>
      </c>
      <c r="O168" s="69">
        <v>0</v>
      </c>
      <c r="P168" s="59">
        <v>13</v>
      </c>
      <c r="Q168" s="59">
        <v>14</v>
      </c>
      <c r="R168" s="59">
        <v>0</v>
      </c>
      <c r="S168" s="59">
        <v>0</v>
      </c>
      <c r="T168" s="59">
        <v>14</v>
      </c>
      <c r="U168" s="59">
        <v>0</v>
      </c>
      <c r="V168" s="59">
        <v>14</v>
      </c>
      <c r="W168" s="59">
        <v>8</v>
      </c>
      <c r="X168" s="59">
        <v>0</v>
      </c>
      <c r="Y168" s="59"/>
      <c r="Z168" s="59"/>
      <c r="AA168" s="67">
        <f t="shared" si="3"/>
        <v>73</v>
      </c>
      <c r="AB168" s="64">
        <f t="shared" si="4"/>
        <v>0</v>
      </c>
      <c r="AC168" s="64">
        <f t="shared" si="5"/>
        <v>0</v>
      </c>
      <c r="AD168" s="64">
        <f t="shared" si="6"/>
        <v>16</v>
      </c>
      <c r="AE168" s="64">
        <f t="shared" si="7"/>
        <v>33</v>
      </c>
      <c r="AF168" s="64">
        <f t="shared" si="8"/>
        <v>28</v>
      </c>
      <c r="AG168" s="64">
        <f t="shared" si="16"/>
        <v>0</v>
      </c>
      <c r="AH168" s="89">
        <f t="shared" si="9"/>
        <v>73</v>
      </c>
      <c r="AI168" s="90"/>
      <c r="AJ168" s="90"/>
      <c r="AK168" s="90">
        <f t="shared" si="10"/>
        <v>80</v>
      </c>
      <c r="AL168" s="90">
        <f t="shared" si="11"/>
        <v>82.5</v>
      </c>
      <c r="AM168" s="90">
        <f t="shared" ref="AM168:AN168" si="165">AF168/(SUMIF($E$14:$N$14,"CO5",$E$13:$N$13)+SUMPRODUCT(($O$14:$Z$14="CO5")*($O168:$Z168&gt;0)*($O$13:$Z$13)))*100</f>
        <v>70</v>
      </c>
      <c r="AN168" s="90">
        <f t="shared" si="165"/>
        <v>0</v>
      </c>
    </row>
    <row r="169" spans="1:40" ht="30" customHeight="1" x14ac:dyDescent="0.2">
      <c r="A169" s="59">
        <v>153</v>
      </c>
      <c r="B169" s="60">
        <f>'STUDENT NAMELIST'!B157</f>
        <v>211423243410</v>
      </c>
      <c r="C169" s="60" t="str">
        <f>'STUDENT NAMELIST'!C157</f>
        <v>2023PEC AI 253</v>
      </c>
      <c r="D169" s="61" t="str">
        <f>'STUDENT NAMELIST'!D157</f>
        <v>SHARMITHA SRI M</v>
      </c>
      <c r="E169" s="68">
        <v>0</v>
      </c>
      <c r="F169" s="68">
        <v>1</v>
      </c>
      <c r="G169" s="68">
        <v>2</v>
      </c>
      <c r="H169" s="68">
        <v>1</v>
      </c>
      <c r="I169" s="68">
        <v>2</v>
      </c>
      <c r="J169" s="68">
        <v>2</v>
      </c>
      <c r="K169" s="68">
        <v>0</v>
      </c>
      <c r="L169" s="68">
        <v>0</v>
      </c>
      <c r="M169" s="68">
        <v>1</v>
      </c>
      <c r="N169" s="68">
        <v>2</v>
      </c>
      <c r="O169" s="69">
        <v>0</v>
      </c>
      <c r="P169" s="59">
        <v>16</v>
      </c>
      <c r="Q169" s="59">
        <v>16</v>
      </c>
      <c r="R169" s="59">
        <v>0</v>
      </c>
      <c r="S169" s="59">
        <v>4</v>
      </c>
      <c r="T169" s="59">
        <v>0</v>
      </c>
      <c r="U169" s="59">
        <v>16</v>
      </c>
      <c r="V169" s="59">
        <v>0</v>
      </c>
      <c r="W169" s="59">
        <v>0</v>
      </c>
      <c r="X169" s="59">
        <v>16</v>
      </c>
      <c r="Y169" s="59"/>
      <c r="Z169" s="59"/>
      <c r="AA169" s="67">
        <f t="shared" si="3"/>
        <v>79</v>
      </c>
      <c r="AB169" s="64">
        <f t="shared" si="4"/>
        <v>0</v>
      </c>
      <c r="AC169" s="64">
        <f t="shared" si="5"/>
        <v>0</v>
      </c>
      <c r="AD169" s="64">
        <f t="shared" si="6"/>
        <v>17</v>
      </c>
      <c r="AE169" s="64">
        <f t="shared" si="7"/>
        <v>25</v>
      </c>
      <c r="AF169" s="64">
        <f t="shared" si="8"/>
        <v>38</v>
      </c>
      <c r="AG169" s="64">
        <f t="shared" si="16"/>
        <v>0</v>
      </c>
      <c r="AH169" s="89">
        <f t="shared" si="9"/>
        <v>79</v>
      </c>
      <c r="AI169" s="90"/>
      <c r="AJ169" s="90"/>
      <c r="AK169" s="90">
        <f t="shared" si="10"/>
        <v>85</v>
      </c>
      <c r="AL169" s="90">
        <f t="shared" si="11"/>
        <v>62.5</v>
      </c>
      <c r="AM169" s="90">
        <f t="shared" ref="AM169:AN169" si="166">AF169/(SUMIF($E$14:$N$14,"CO5",$E$13:$N$13)+SUMPRODUCT(($O$14:$Z$14="CO5")*($O169:$Z169&gt;0)*($O$13:$Z$13)))*100</f>
        <v>95</v>
      </c>
      <c r="AN169" s="90">
        <f t="shared" si="166"/>
        <v>0</v>
      </c>
    </row>
    <row r="170" spans="1:40" ht="30" customHeight="1" x14ac:dyDescent="0.2">
      <c r="A170" s="59">
        <v>154</v>
      </c>
      <c r="B170" s="60">
        <f>'STUDENT NAMELIST'!B158</f>
        <v>211423243411</v>
      </c>
      <c r="C170" s="60" t="str">
        <f>'STUDENT NAMELIST'!C158</f>
        <v>2023PEC AI 254</v>
      </c>
      <c r="D170" s="61" t="str">
        <f>'STUDENT NAMELIST'!D158</f>
        <v>SHARWANGI M</v>
      </c>
      <c r="E170" s="68">
        <v>2</v>
      </c>
      <c r="F170" s="68">
        <v>1</v>
      </c>
      <c r="G170" s="68">
        <v>0</v>
      </c>
      <c r="H170" s="68">
        <v>0</v>
      </c>
      <c r="I170" s="68">
        <v>2</v>
      </c>
      <c r="J170" s="68">
        <v>0</v>
      </c>
      <c r="K170" s="68">
        <v>1</v>
      </c>
      <c r="L170" s="68">
        <v>1</v>
      </c>
      <c r="M170" s="68">
        <v>1</v>
      </c>
      <c r="N170" s="68">
        <v>2</v>
      </c>
      <c r="O170" s="69">
        <v>0</v>
      </c>
      <c r="P170" s="59">
        <v>15</v>
      </c>
      <c r="Q170" s="59">
        <v>16</v>
      </c>
      <c r="R170" s="59">
        <v>0</v>
      </c>
      <c r="S170" s="59">
        <v>0</v>
      </c>
      <c r="T170" s="59">
        <v>12</v>
      </c>
      <c r="U170" s="59">
        <v>0</v>
      </c>
      <c r="V170" s="59">
        <v>10</v>
      </c>
      <c r="W170" s="59">
        <v>16</v>
      </c>
      <c r="X170" s="59">
        <v>0</v>
      </c>
      <c r="Y170" s="59"/>
      <c r="Z170" s="59"/>
      <c r="AA170" s="67">
        <f t="shared" si="3"/>
        <v>79</v>
      </c>
      <c r="AB170" s="64">
        <f t="shared" si="4"/>
        <v>0</v>
      </c>
      <c r="AC170" s="64">
        <f t="shared" si="5"/>
        <v>0</v>
      </c>
      <c r="AD170" s="64">
        <f t="shared" si="6"/>
        <v>18</v>
      </c>
      <c r="AE170" s="64">
        <f t="shared" si="7"/>
        <v>33</v>
      </c>
      <c r="AF170" s="64">
        <f t="shared" si="8"/>
        <v>32</v>
      </c>
      <c r="AG170" s="64">
        <f t="shared" si="16"/>
        <v>0</v>
      </c>
      <c r="AH170" s="89">
        <f t="shared" si="9"/>
        <v>79</v>
      </c>
      <c r="AI170" s="90"/>
      <c r="AJ170" s="90"/>
      <c r="AK170" s="90">
        <f t="shared" si="10"/>
        <v>90</v>
      </c>
      <c r="AL170" s="90">
        <f t="shared" si="11"/>
        <v>82.5</v>
      </c>
      <c r="AM170" s="90">
        <f t="shared" ref="AM170:AN170" si="167">AF170/(SUMIF($E$14:$N$14,"CO5",$E$13:$N$13)+SUMPRODUCT(($O$14:$Z$14="CO5")*($O170:$Z170&gt;0)*($O$13:$Z$13)))*100</f>
        <v>80</v>
      </c>
      <c r="AN170" s="90">
        <f t="shared" si="167"/>
        <v>0</v>
      </c>
    </row>
    <row r="171" spans="1:40" ht="30" customHeight="1" x14ac:dyDescent="0.2">
      <c r="A171" s="59">
        <v>155</v>
      </c>
      <c r="B171" s="60">
        <f>'STUDENT NAMELIST'!B159</f>
        <v>211423243414</v>
      </c>
      <c r="C171" s="60" t="str">
        <f>'STUDENT NAMELIST'!C159</f>
        <v>2023PEC AI 255</v>
      </c>
      <c r="D171" s="61" t="str">
        <f>'STUDENT NAMELIST'!D159</f>
        <v>SHRUTHI S S</v>
      </c>
      <c r="E171" s="68">
        <v>0</v>
      </c>
      <c r="F171" s="68">
        <v>2</v>
      </c>
      <c r="G171" s="68">
        <v>2</v>
      </c>
      <c r="H171" s="68">
        <v>0</v>
      </c>
      <c r="I171" s="68">
        <v>2</v>
      </c>
      <c r="J171" s="68">
        <v>2</v>
      </c>
      <c r="K171" s="68">
        <v>1</v>
      </c>
      <c r="L171" s="68">
        <v>0</v>
      </c>
      <c r="M171" s="68">
        <v>2</v>
      </c>
      <c r="N171" s="68">
        <v>1</v>
      </c>
      <c r="O171" s="69">
        <v>13</v>
      </c>
      <c r="P171" s="59">
        <v>0</v>
      </c>
      <c r="Q171" s="59">
        <v>0</v>
      </c>
      <c r="R171" s="59">
        <v>12</v>
      </c>
      <c r="S171" s="59">
        <v>12</v>
      </c>
      <c r="T171" s="59">
        <v>0</v>
      </c>
      <c r="U171" s="59">
        <v>16</v>
      </c>
      <c r="V171" s="59">
        <v>0</v>
      </c>
      <c r="W171" s="59">
        <v>0</v>
      </c>
      <c r="X171" s="59">
        <v>14</v>
      </c>
      <c r="Y171" s="59"/>
      <c r="Z171" s="59"/>
      <c r="AA171" s="67">
        <f t="shared" si="3"/>
        <v>79</v>
      </c>
      <c r="AB171" s="64">
        <f t="shared" si="4"/>
        <v>0</v>
      </c>
      <c r="AC171" s="64">
        <f t="shared" si="5"/>
        <v>0</v>
      </c>
      <c r="AD171" s="64">
        <f t="shared" si="6"/>
        <v>15</v>
      </c>
      <c r="AE171" s="64">
        <f t="shared" si="7"/>
        <v>29</v>
      </c>
      <c r="AF171" s="64">
        <f t="shared" si="8"/>
        <v>36</v>
      </c>
      <c r="AG171" s="64">
        <f t="shared" si="16"/>
        <v>0</v>
      </c>
      <c r="AH171" s="89">
        <f t="shared" si="9"/>
        <v>79</v>
      </c>
      <c r="AI171" s="90"/>
      <c r="AJ171" s="90"/>
      <c r="AK171" s="90">
        <f t="shared" si="10"/>
        <v>75</v>
      </c>
      <c r="AL171" s="90">
        <f t="shared" si="11"/>
        <v>72.5</v>
      </c>
      <c r="AM171" s="90">
        <f t="shared" ref="AM171:AN171" si="168">AF171/(SUMIF($E$14:$N$14,"CO5",$E$13:$N$13)+SUMPRODUCT(($O$14:$Z$14="CO5")*($O171:$Z171&gt;0)*($O$13:$Z$13)))*100</f>
        <v>90</v>
      </c>
      <c r="AN171" s="90">
        <f t="shared" si="168"/>
        <v>0</v>
      </c>
    </row>
    <row r="172" spans="1:40" ht="30" customHeight="1" x14ac:dyDescent="0.2">
      <c r="A172" s="59">
        <v>156</v>
      </c>
      <c r="B172" s="60">
        <f>'STUDENT NAMELIST'!B160</f>
        <v>211423243415</v>
      </c>
      <c r="C172" s="60" t="str">
        <f>'STUDENT NAMELIST'!C160</f>
        <v>2023PEC AI 256</v>
      </c>
      <c r="D172" s="61" t="str">
        <f>'STUDENT NAMELIST'!D160</f>
        <v>SHURUTHIKA P</v>
      </c>
      <c r="E172" s="68">
        <v>2</v>
      </c>
      <c r="F172" s="68">
        <v>0</v>
      </c>
      <c r="G172" s="68">
        <v>1</v>
      </c>
      <c r="H172" s="68">
        <v>0</v>
      </c>
      <c r="I172" s="68">
        <v>0</v>
      </c>
      <c r="J172" s="68">
        <v>1</v>
      </c>
      <c r="K172" s="68">
        <v>1</v>
      </c>
      <c r="L172" s="68">
        <v>2</v>
      </c>
      <c r="M172" s="68">
        <v>1</v>
      </c>
      <c r="N172" s="68">
        <v>1</v>
      </c>
      <c r="O172" s="69">
        <v>16</v>
      </c>
      <c r="P172" s="59">
        <v>0</v>
      </c>
      <c r="Q172" s="59">
        <v>0</v>
      </c>
      <c r="R172" s="59">
        <v>8</v>
      </c>
      <c r="S172" s="59">
        <v>14</v>
      </c>
      <c r="T172" s="59">
        <v>0</v>
      </c>
      <c r="U172" s="59">
        <v>16</v>
      </c>
      <c r="V172" s="59">
        <v>0</v>
      </c>
      <c r="W172" s="59">
        <v>0</v>
      </c>
      <c r="X172" s="59">
        <v>16</v>
      </c>
      <c r="Y172" s="59"/>
      <c r="Z172" s="59"/>
      <c r="AA172" s="67">
        <f t="shared" si="3"/>
        <v>79</v>
      </c>
      <c r="AB172" s="64">
        <f t="shared" si="4"/>
        <v>0</v>
      </c>
      <c r="AC172" s="64">
        <f t="shared" si="5"/>
        <v>0</v>
      </c>
      <c r="AD172" s="64">
        <f t="shared" si="6"/>
        <v>18</v>
      </c>
      <c r="AE172" s="64">
        <f t="shared" si="7"/>
        <v>27</v>
      </c>
      <c r="AF172" s="64">
        <f t="shared" si="8"/>
        <v>38</v>
      </c>
      <c r="AG172" s="64">
        <f t="shared" si="16"/>
        <v>0</v>
      </c>
      <c r="AH172" s="89">
        <f t="shared" si="9"/>
        <v>79</v>
      </c>
      <c r="AI172" s="90"/>
      <c r="AJ172" s="90"/>
      <c r="AK172" s="90">
        <f t="shared" si="10"/>
        <v>90</v>
      </c>
      <c r="AL172" s="90">
        <f t="shared" si="11"/>
        <v>67.5</v>
      </c>
      <c r="AM172" s="90">
        <f t="shared" ref="AM172:AN172" si="169">AF172/(SUMIF($E$14:$N$14,"CO5",$E$13:$N$13)+SUMPRODUCT(($O$14:$Z$14="CO5")*($O172:$Z172&gt;0)*($O$13:$Z$13)))*100</f>
        <v>95</v>
      </c>
      <c r="AN172" s="90">
        <f t="shared" si="169"/>
        <v>0</v>
      </c>
    </row>
    <row r="173" spans="1:40" ht="30" customHeight="1" x14ac:dyDescent="0.2">
      <c r="A173" s="59">
        <v>158</v>
      </c>
      <c r="B173" s="60">
        <f>'STUDENT NAMELIST'!B161</f>
        <v>211423243419</v>
      </c>
      <c r="C173" s="60" t="str">
        <f>'STUDENT NAMELIST'!C161</f>
        <v>2023PEC AI 257</v>
      </c>
      <c r="D173" s="61" t="str">
        <f>'STUDENT NAMELIST'!D161</f>
        <v>SIDDA GNANA CHARISHMA</v>
      </c>
      <c r="E173" s="68">
        <v>1</v>
      </c>
      <c r="F173" s="68">
        <v>0</v>
      </c>
      <c r="G173" s="68">
        <v>2</v>
      </c>
      <c r="H173" s="68">
        <v>0</v>
      </c>
      <c r="I173" s="68">
        <v>1</v>
      </c>
      <c r="J173" s="68">
        <v>0</v>
      </c>
      <c r="K173" s="68">
        <v>2</v>
      </c>
      <c r="L173" s="68">
        <v>2</v>
      </c>
      <c r="M173" s="68">
        <v>1</v>
      </c>
      <c r="N173" s="68">
        <v>2</v>
      </c>
      <c r="O173" s="69">
        <v>12</v>
      </c>
      <c r="P173" s="59">
        <v>0</v>
      </c>
      <c r="Q173" s="59">
        <v>0</v>
      </c>
      <c r="R173" s="59">
        <v>8</v>
      </c>
      <c r="S173" s="59">
        <v>14</v>
      </c>
      <c r="T173" s="59">
        <v>0</v>
      </c>
      <c r="U173" s="59">
        <v>16</v>
      </c>
      <c r="V173" s="59">
        <v>0</v>
      </c>
      <c r="W173" s="59">
        <v>0</v>
      </c>
      <c r="X173" s="59">
        <v>16</v>
      </c>
      <c r="Y173" s="59"/>
      <c r="Z173" s="59"/>
      <c r="AA173" s="67">
        <f t="shared" si="3"/>
        <v>77</v>
      </c>
      <c r="AB173" s="64">
        <f t="shared" si="4"/>
        <v>0</v>
      </c>
      <c r="AC173" s="64">
        <f t="shared" si="5"/>
        <v>0</v>
      </c>
      <c r="AD173" s="64">
        <f t="shared" si="6"/>
        <v>13</v>
      </c>
      <c r="AE173" s="64">
        <f t="shared" si="7"/>
        <v>27</v>
      </c>
      <c r="AF173" s="64">
        <f t="shared" si="8"/>
        <v>38</v>
      </c>
      <c r="AG173" s="64">
        <f t="shared" si="16"/>
        <v>0</v>
      </c>
      <c r="AH173" s="89">
        <f t="shared" si="9"/>
        <v>77</v>
      </c>
      <c r="AI173" s="90"/>
      <c r="AJ173" s="90"/>
      <c r="AK173" s="90">
        <f t="shared" si="10"/>
        <v>65</v>
      </c>
      <c r="AL173" s="90">
        <f t="shared" si="11"/>
        <v>67.5</v>
      </c>
      <c r="AM173" s="90">
        <f t="shared" ref="AM173:AN173" si="170">AF173/(SUMIF($E$14:$N$14,"CO5",$E$13:$N$13)+SUMPRODUCT(($O$14:$Z$14="CO5")*($O173:$Z173&gt;0)*($O$13:$Z$13)))*100</f>
        <v>95</v>
      </c>
      <c r="AN173" s="90">
        <f t="shared" si="170"/>
        <v>0</v>
      </c>
    </row>
    <row r="174" spans="1:40" ht="30" customHeight="1" x14ac:dyDescent="0.2">
      <c r="A174" s="59">
        <v>158</v>
      </c>
      <c r="B174" s="60">
        <f>'STUDENT NAMELIST'!B162</f>
        <v>211423243421</v>
      </c>
      <c r="C174" s="60" t="str">
        <f>'STUDENT NAMELIST'!C162</f>
        <v>2023PEC AI 258</v>
      </c>
      <c r="D174" s="61" t="str">
        <f>'STUDENT NAMELIST'!D162</f>
        <v>SIVA SAKTHI S</v>
      </c>
      <c r="E174" s="68">
        <v>1</v>
      </c>
      <c r="F174" s="68">
        <v>1</v>
      </c>
      <c r="G174" s="68">
        <v>0</v>
      </c>
      <c r="H174" s="68">
        <v>1</v>
      </c>
      <c r="I174" s="68">
        <v>1</v>
      </c>
      <c r="J174" s="68">
        <v>0</v>
      </c>
      <c r="K174" s="68">
        <v>0</v>
      </c>
      <c r="L174" s="68">
        <v>0</v>
      </c>
      <c r="M174" s="68">
        <v>0</v>
      </c>
      <c r="N174" s="68">
        <v>2</v>
      </c>
      <c r="O174" s="69">
        <v>16</v>
      </c>
      <c r="P174" s="59">
        <v>0</v>
      </c>
      <c r="Q174" s="59">
        <v>0</v>
      </c>
      <c r="R174" s="59">
        <v>16</v>
      </c>
      <c r="S174" s="59">
        <v>14</v>
      </c>
      <c r="T174" s="59">
        <v>0</v>
      </c>
      <c r="U174" s="59">
        <v>16</v>
      </c>
      <c r="V174" s="59">
        <v>0</v>
      </c>
      <c r="W174" s="59">
        <v>0</v>
      </c>
      <c r="X174" s="59">
        <v>9</v>
      </c>
      <c r="Y174" s="59"/>
      <c r="Z174" s="59"/>
      <c r="AA174" s="67">
        <f t="shared" si="3"/>
        <v>77</v>
      </c>
      <c r="AB174" s="64">
        <f t="shared" si="4"/>
        <v>0</v>
      </c>
      <c r="AC174" s="64">
        <f t="shared" si="5"/>
        <v>0</v>
      </c>
      <c r="AD174" s="64">
        <f t="shared" si="6"/>
        <v>18</v>
      </c>
      <c r="AE174" s="64">
        <f t="shared" si="7"/>
        <v>35</v>
      </c>
      <c r="AF174" s="64">
        <f t="shared" si="8"/>
        <v>31</v>
      </c>
      <c r="AG174" s="64">
        <f t="shared" si="16"/>
        <v>0</v>
      </c>
      <c r="AH174" s="89">
        <f t="shared" si="9"/>
        <v>77</v>
      </c>
      <c r="AI174" s="90"/>
      <c r="AJ174" s="90"/>
      <c r="AK174" s="90">
        <f t="shared" si="10"/>
        <v>90</v>
      </c>
      <c r="AL174" s="90">
        <f t="shared" si="11"/>
        <v>87.5</v>
      </c>
      <c r="AM174" s="90">
        <f t="shared" ref="AM174:AN174" si="171">AF174/(SUMIF($E$14:$N$14,"CO5",$E$13:$N$13)+SUMPRODUCT(($O$14:$Z$14="CO5")*($O174:$Z174&gt;0)*($O$13:$Z$13)))*100</f>
        <v>77.5</v>
      </c>
      <c r="AN174" s="90">
        <f t="shared" si="171"/>
        <v>0</v>
      </c>
    </row>
    <row r="175" spans="1:40" ht="30" customHeight="1" x14ac:dyDescent="0.2">
      <c r="A175" s="59">
        <v>159</v>
      </c>
      <c r="B175" s="60">
        <f>'STUDENT NAMELIST'!B163</f>
        <v>211423243426</v>
      </c>
      <c r="C175" s="60" t="str">
        <f>'STUDENT NAMELIST'!C163</f>
        <v>2023PEC AI 259</v>
      </c>
      <c r="D175" s="61" t="str">
        <f>'STUDENT NAMELIST'!D163</f>
        <v>SNEHA R</v>
      </c>
      <c r="E175" s="68">
        <v>2</v>
      </c>
      <c r="F175" s="68">
        <v>0</v>
      </c>
      <c r="G175" s="68">
        <v>0</v>
      </c>
      <c r="H175" s="68">
        <v>0</v>
      </c>
      <c r="I175" s="68">
        <v>2</v>
      </c>
      <c r="J175" s="68">
        <v>2</v>
      </c>
      <c r="K175" s="68">
        <v>0</v>
      </c>
      <c r="L175" s="68">
        <v>0</v>
      </c>
      <c r="M175" s="68">
        <v>0</v>
      </c>
      <c r="N175" s="68">
        <v>1</v>
      </c>
      <c r="O175" s="69">
        <v>14</v>
      </c>
      <c r="P175" s="59">
        <v>0</v>
      </c>
      <c r="Q175" s="59">
        <v>0</v>
      </c>
      <c r="R175" s="59">
        <v>14</v>
      </c>
      <c r="S175" s="59">
        <v>10</v>
      </c>
      <c r="T175" s="59">
        <v>0</v>
      </c>
      <c r="U175" s="59">
        <v>14</v>
      </c>
      <c r="V175" s="59">
        <v>0</v>
      </c>
      <c r="W175" s="59">
        <v>0</v>
      </c>
      <c r="X175" s="59">
        <v>16</v>
      </c>
      <c r="Y175" s="59"/>
      <c r="Z175" s="59"/>
      <c r="AA175" s="67">
        <f t="shared" si="3"/>
        <v>75</v>
      </c>
      <c r="AB175" s="64">
        <f t="shared" si="4"/>
        <v>0</v>
      </c>
      <c r="AC175" s="64">
        <f t="shared" si="5"/>
        <v>0</v>
      </c>
      <c r="AD175" s="64">
        <f t="shared" si="6"/>
        <v>16</v>
      </c>
      <c r="AE175" s="64">
        <f t="shared" si="7"/>
        <v>29</v>
      </c>
      <c r="AF175" s="64">
        <f t="shared" si="8"/>
        <v>36</v>
      </c>
      <c r="AG175" s="64">
        <f t="shared" si="16"/>
        <v>0</v>
      </c>
      <c r="AH175" s="89">
        <f t="shared" si="9"/>
        <v>75</v>
      </c>
      <c r="AI175" s="90"/>
      <c r="AJ175" s="90"/>
      <c r="AK175" s="90">
        <f t="shared" si="10"/>
        <v>80</v>
      </c>
      <c r="AL175" s="90">
        <f t="shared" si="11"/>
        <v>72.5</v>
      </c>
      <c r="AM175" s="90">
        <f t="shared" ref="AM175:AN175" si="172">AF175/(SUMIF($E$14:$N$14,"CO5",$E$13:$N$13)+SUMPRODUCT(($O$14:$Z$14="CO5")*($O175:$Z175&gt;0)*($O$13:$Z$13)))*100</f>
        <v>90</v>
      </c>
      <c r="AN175" s="90">
        <f t="shared" si="172"/>
        <v>0</v>
      </c>
    </row>
    <row r="176" spans="1:40" ht="30" customHeight="1" x14ac:dyDescent="0.2">
      <c r="A176" s="59">
        <v>160</v>
      </c>
      <c r="B176" s="60">
        <f>'STUDENT NAMELIST'!B164</f>
        <v>211423243431</v>
      </c>
      <c r="C176" s="60" t="str">
        <f>'STUDENT NAMELIST'!C164</f>
        <v>2023PEC AI 260</v>
      </c>
      <c r="D176" s="61" t="str">
        <f>'STUDENT NAMELIST'!D164</f>
        <v>SRILEKHA S</v>
      </c>
      <c r="E176" s="68">
        <v>2</v>
      </c>
      <c r="F176" s="68">
        <v>0</v>
      </c>
      <c r="G176" s="68">
        <v>2</v>
      </c>
      <c r="H176" s="68">
        <v>1</v>
      </c>
      <c r="I176" s="68">
        <v>2</v>
      </c>
      <c r="J176" s="68">
        <v>2</v>
      </c>
      <c r="K176" s="68">
        <v>2</v>
      </c>
      <c r="L176" s="68">
        <v>2</v>
      </c>
      <c r="M176" s="68">
        <v>2</v>
      </c>
      <c r="N176" s="68">
        <v>0</v>
      </c>
      <c r="O176" s="59">
        <v>0</v>
      </c>
      <c r="P176" s="59">
        <v>16</v>
      </c>
      <c r="Q176" s="59">
        <v>10</v>
      </c>
      <c r="R176" s="59">
        <v>0</v>
      </c>
      <c r="S176" s="59">
        <v>0</v>
      </c>
      <c r="T176" s="59">
        <v>16</v>
      </c>
      <c r="U176" s="59">
        <v>0</v>
      </c>
      <c r="V176" s="59">
        <v>10</v>
      </c>
      <c r="W176" s="59">
        <v>16</v>
      </c>
      <c r="X176" s="59">
        <v>0</v>
      </c>
      <c r="Y176" s="59"/>
      <c r="Z176" s="59"/>
      <c r="AA176" s="67">
        <f t="shared" si="3"/>
        <v>83</v>
      </c>
      <c r="AB176" s="64">
        <f t="shared" si="4"/>
        <v>0</v>
      </c>
      <c r="AC176" s="64">
        <f t="shared" si="5"/>
        <v>0</v>
      </c>
      <c r="AD176" s="64">
        <f t="shared" si="6"/>
        <v>18</v>
      </c>
      <c r="AE176" s="64">
        <f t="shared" si="7"/>
        <v>31</v>
      </c>
      <c r="AF176" s="64">
        <f t="shared" si="8"/>
        <v>32</v>
      </c>
      <c r="AG176" s="64">
        <f t="shared" si="16"/>
        <v>0</v>
      </c>
      <c r="AH176" s="89">
        <f t="shared" si="9"/>
        <v>83</v>
      </c>
      <c r="AI176" s="90"/>
      <c r="AJ176" s="90"/>
      <c r="AK176" s="90">
        <f t="shared" si="10"/>
        <v>90</v>
      </c>
      <c r="AL176" s="90">
        <f t="shared" si="11"/>
        <v>77.5</v>
      </c>
      <c r="AM176" s="90">
        <f t="shared" ref="AM176:AN176" si="173">AF176/(SUMIF($E$14:$N$14,"CO5",$E$13:$N$13)+SUMPRODUCT(($O$14:$Z$14="CO5")*($O176:$Z176&gt;0)*($O$13:$Z$13)))*100</f>
        <v>80</v>
      </c>
      <c r="AN176" s="90">
        <f t="shared" si="173"/>
        <v>0</v>
      </c>
    </row>
    <row r="177" spans="1:40" ht="30" customHeight="1" x14ac:dyDescent="0.2">
      <c r="A177" s="59">
        <v>161</v>
      </c>
      <c r="B177" s="60">
        <f>'STUDENT NAMELIST'!B165</f>
        <v>211423243432</v>
      </c>
      <c r="C177" s="60" t="str">
        <f>'STUDENT NAMELIST'!C165</f>
        <v>2023PEC AI 261</v>
      </c>
      <c r="D177" s="61" t="str">
        <f>'STUDENT NAMELIST'!D165</f>
        <v>SRIMATHI S</v>
      </c>
      <c r="E177" s="68">
        <v>0</v>
      </c>
      <c r="F177" s="68">
        <v>0</v>
      </c>
      <c r="G177" s="68">
        <v>1</v>
      </c>
      <c r="H177" s="68">
        <v>1</v>
      </c>
      <c r="I177" s="68">
        <v>0</v>
      </c>
      <c r="J177" s="68">
        <v>1</v>
      </c>
      <c r="K177" s="68">
        <v>0</v>
      </c>
      <c r="L177" s="68">
        <v>2</v>
      </c>
      <c r="M177" s="68">
        <v>1</v>
      </c>
      <c r="N177" s="68">
        <v>1</v>
      </c>
      <c r="O177" s="59">
        <v>16</v>
      </c>
      <c r="P177" s="59">
        <v>0</v>
      </c>
      <c r="Q177" s="59">
        <v>0</v>
      </c>
      <c r="R177" s="59">
        <v>10</v>
      </c>
      <c r="S177" s="59">
        <v>14</v>
      </c>
      <c r="T177" s="59">
        <v>0</v>
      </c>
      <c r="U177" s="59">
        <v>10</v>
      </c>
      <c r="V177" s="59">
        <v>0</v>
      </c>
      <c r="W177" s="59">
        <v>0</v>
      </c>
      <c r="X177" s="59">
        <v>16</v>
      </c>
      <c r="Y177" s="59"/>
      <c r="Z177" s="59"/>
      <c r="AA177" s="67">
        <f t="shared" si="3"/>
        <v>73</v>
      </c>
      <c r="AB177" s="64">
        <f t="shared" si="4"/>
        <v>0</v>
      </c>
      <c r="AC177" s="64">
        <f t="shared" si="5"/>
        <v>0</v>
      </c>
      <c r="AD177" s="64">
        <f t="shared" si="6"/>
        <v>16</v>
      </c>
      <c r="AE177" s="64">
        <f t="shared" si="7"/>
        <v>29</v>
      </c>
      <c r="AF177" s="64">
        <f t="shared" si="8"/>
        <v>32</v>
      </c>
      <c r="AG177" s="64">
        <f t="shared" si="16"/>
        <v>0</v>
      </c>
      <c r="AH177" s="89">
        <f t="shared" si="9"/>
        <v>73</v>
      </c>
      <c r="AI177" s="90"/>
      <c r="AJ177" s="90"/>
      <c r="AK177" s="90">
        <f t="shared" si="10"/>
        <v>80</v>
      </c>
      <c r="AL177" s="90">
        <f t="shared" si="11"/>
        <v>72.5</v>
      </c>
      <c r="AM177" s="90">
        <f t="shared" ref="AM177:AN177" si="174">AF177/(SUMIF($E$14:$N$14,"CO5",$E$13:$N$13)+SUMPRODUCT(($O$14:$Z$14="CO5")*($O177:$Z177&gt;0)*($O$13:$Z$13)))*100</f>
        <v>80</v>
      </c>
      <c r="AN177" s="90">
        <f t="shared" si="174"/>
        <v>0</v>
      </c>
    </row>
    <row r="178" spans="1:40" ht="30" customHeight="1" x14ac:dyDescent="0.2">
      <c r="A178" s="59">
        <v>162</v>
      </c>
      <c r="B178" s="60">
        <f>'STUDENT NAMELIST'!B166</f>
        <v>211423243434</v>
      </c>
      <c r="C178" s="60" t="str">
        <f>'STUDENT NAMELIST'!C166</f>
        <v>2023PEC AI 262</v>
      </c>
      <c r="D178" s="61" t="str">
        <f>'STUDENT NAMELIST'!D166</f>
        <v>SRINITHARAJ R</v>
      </c>
      <c r="E178" s="68">
        <v>1</v>
      </c>
      <c r="F178" s="68">
        <v>2</v>
      </c>
      <c r="G178" s="68">
        <v>1</v>
      </c>
      <c r="H178" s="68">
        <v>1</v>
      </c>
      <c r="I178" s="68">
        <v>2</v>
      </c>
      <c r="J178" s="68">
        <v>1</v>
      </c>
      <c r="K178" s="68">
        <v>1</v>
      </c>
      <c r="L178" s="68">
        <v>1</v>
      </c>
      <c r="M178" s="68">
        <v>1</v>
      </c>
      <c r="N178" s="68">
        <v>2</v>
      </c>
      <c r="O178" s="59">
        <v>0</v>
      </c>
      <c r="P178" s="59">
        <v>13</v>
      </c>
      <c r="Q178" s="59">
        <v>14</v>
      </c>
      <c r="R178" s="59">
        <v>0</v>
      </c>
      <c r="S178" s="59">
        <v>0</v>
      </c>
      <c r="T178" s="59">
        <v>14</v>
      </c>
      <c r="U178" s="59">
        <v>0</v>
      </c>
      <c r="V178" s="59">
        <v>14</v>
      </c>
      <c r="W178" s="59">
        <v>8</v>
      </c>
      <c r="X178" s="59">
        <v>0</v>
      </c>
      <c r="Y178" s="59"/>
      <c r="Z178" s="59"/>
      <c r="AA178" s="67">
        <f t="shared" si="3"/>
        <v>76</v>
      </c>
      <c r="AB178" s="64">
        <f t="shared" si="4"/>
        <v>0</v>
      </c>
      <c r="AC178" s="64">
        <f t="shared" si="5"/>
        <v>0</v>
      </c>
      <c r="AD178" s="64">
        <f t="shared" si="6"/>
        <v>16</v>
      </c>
      <c r="AE178" s="64">
        <f t="shared" si="7"/>
        <v>33</v>
      </c>
      <c r="AF178" s="64">
        <f t="shared" si="8"/>
        <v>28</v>
      </c>
      <c r="AG178" s="64">
        <f t="shared" si="16"/>
        <v>0</v>
      </c>
      <c r="AH178" s="89">
        <f t="shared" si="9"/>
        <v>76</v>
      </c>
      <c r="AI178" s="90"/>
      <c r="AJ178" s="90"/>
      <c r="AK178" s="90">
        <f t="shared" si="10"/>
        <v>80</v>
      </c>
      <c r="AL178" s="90">
        <f t="shared" si="11"/>
        <v>82.5</v>
      </c>
      <c r="AM178" s="90">
        <f t="shared" ref="AM178:AN178" si="175">AF178/(SUMIF($E$14:$N$14,"CO5",$E$13:$N$13)+SUMPRODUCT(($O$14:$Z$14="CO5")*($O178:$Z178&gt;0)*($O$13:$Z$13)))*100</f>
        <v>70</v>
      </c>
      <c r="AN178" s="90">
        <f t="shared" si="175"/>
        <v>0</v>
      </c>
    </row>
    <row r="179" spans="1:40" ht="30" customHeight="1" x14ac:dyDescent="0.2">
      <c r="A179" s="59">
        <v>163</v>
      </c>
      <c r="B179" s="60">
        <f>'STUDENT NAMELIST'!B167</f>
        <v>211423243438</v>
      </c>
      <c r="C179" s="60" t="str">
        <f>'STUDENT NAMELIST'!C167</f>
        <v>2023PEC AI 263</v>
      </c>
      <c r="D179" s="61" t="str">
        <f>'STUDENT NAMELIST'!D167</f>
        <v>SRUTHI KRISHNAN</v>
      </c>
      <c r="E179" s="68">
        <v>1</v>
      </c>
      <c r="F179" s="68">
        <v>1</v>
      </c>
      <c r="G179" s="68">
        <v>0</v>
      </c>
      <c r="H179" s="68">
        <v>1</v>
      </c>
      <c r="I179" s="68">
        <v>1</v>
      </c>
      <c r="J179" s="68">
        <v>2</v>
      </c>
      <c r="K179" s="68">
        <v>1</v>
      </c>
      <c r="L179" s="68">
        <v>1</v>
      </c>
      <c r="M179" s="68">
        <v>1</v>
      </c>
      <c r="N179" s="68">
        <v>1</v>
      </c>
      <c r="O179" s="59">
        <v>14</v>
      </c>
      <c r="P179" s="59">
        <v>0</v>
      </c>
      <c r="Q179" s="59">
        <v>0</v>
      </c>
      <c r="R179" s="59">
        <v>14</v>
      </c>
      <c r="S179" s="59">
        <v>10</v>
      </c>
      <c r="T179" s="59">
        <v>0</v>
      </c>
      <c r="U179" s="59">
        <v>14</v>
      </c>
      <c r="V179" s="59">
        <v>0</v>
      </c>
      <c r="W179" s="59">
        <v>0</v>
      </c>
      <c r="X179" s="59">
        <v>16</v>
      </c>
      <c r="Y179" s="59"/>
      <c r="Z179" s="59"/>
      <c r="AA179" s="67">
        <f t="shared" si="3"/>
        <v>78</v>
      </c>
      <c r="AB179" s="64">
        <f t="shared" si="4"/>
        <v>0</v>
      </c>
      <c r="AC179" s="64">
        <f t="shared" si="5"/>
        <v>0</v>
      </c>
      <c r="AD179" s="64">
        <f t="shared" si="6"/>
        <v>16</v>
      </c>
      <c r="AE179" s="64">
        <f t="shared" si="7"/>
        <v>29</v>
      </c>
      <c r="AF179" s="64">
        <f t="shared" si="8"/>
        <v>36</v>
      </c>
      <c r="AG179" s="64">
        <f t="shared" si="16"/>
        <v>0</v>
      </c>
      <c r="AH179" s="89">
        <f t="shared" si="9"/>
        <v>78</v>
      </c>
      <c r="AI179" s="90"/>
      <c r="AJ179" s="90"/>
      <c r="AK179" s="90">
        <f t="shared" si="10"/>
        <v>80</v>
      </c>
      <c r="AL179" s="90">
        <f t="shared" si="11"/>
        <v>72.5</v>
      </c>
      <c r="AM179" s="90">
        <f t="shared" ref="AM179:AN179" si="176">AF179/(SUMIF($E$14:$N$14,"CO5",$E$13:$N$13)+SUMPRODUCT(($O$14:$Z$14="CO5")*($O179:$Z179&gt;0)*($O$13:$Z$13)))*100</f>
        <v>90</v>
      </c>
      <c r="AN179" s="90">
        <f t="shared" si="176"/>
        <v>0</v>
      </c>
    </row>
    <row r="180" spans="1:40" ht="30" customHeight="1" x14ac:dyDescent="0.2">
      <c r="A180" s="59">
        <v>164</v>
      </c>
      <c r="B180" s="60">
        <f>'STUDENT NAMELIST'!B168</f>
        <v>211423243439</v>
      </c>
      <c r="C180" s="60" t="str">
        <f>'STUDENT NAMELIST'!C168</f>
        <v>2023PEC AI 264</v>
      </c>
      <c r="D180" s="61" t="str">
        <f>'STUDENT NAMELIST'!D168</f>
        <v>SUBHA SRI M</v>
      </c>
      <c r="E180" s="68">
        <v>0</v>
      </c>
      <c r="F180" s="68">
        <v>1</v>
      </c>
      <c r="G180" s="68">
        <v>0</v>
      </c>
      <c r="H180" s="68">
        <v>2</v>
      </c>
      <c r="I180" s="68">
        <v>0</v>
      </c>
      <c r="J180" s="68">
        <v>2</v>
      </c>
      <c r="K180" s="68">
        <v>0</v>
      </c>
      <c r="L180" s="68">
        <v>2</v>
      </c>
      <c r="M180" s="68">
        <v>0</v>
      </c>
      <c r="N180" s="68">
        <v>2</v>
      </c>
      <c r="O180" s="59">
        <v>0</v>
      </c>
      <c r="P180" s="59">
        <v>15</v>
      </c>
      <c r="Q180" s="59">
        <v>16</v>
      </c>
      <c r="R180" s="59">
        <v>0</v>
      </c>
      <c r="S180" s="59">
        <v>0</v>
      </c>
      <c r="T180" s="59">
        <v>15</v>
      </c>
      <c r="U180" s="59">
        <v>0</v>
      </c>
      <c r="V180" s="59">
        <v>8</v>
      </c>
      <c r="W180" s="59">
        <v>16</v>
      </c>
      <c r="X180" s="59">
        <v>0</v>
      </c>
      <c r="Y180" s="59"/>
      <c r="Z180" s="59"/>
      <c r="AA180" s="67">
        <f t="shared" si="3"/>
        <v>79</v>
      </c>
      <c r="AB180" s="64">
        <f t="shared" si="4"/>
        <v>0</v>
      </c>
      <c r="AC180" s="64">
        <f t="shared" si="5"/>
        <v>0</v>
      </c>
      <c r="AD180" s="64">
        <f t="shared" si="6"/>
        <v>16</v>
      </c>
      <c r="AE180" s="64">
        <f t="shared" si="7"/>
        <v>36</v>
      </c>
      <c r="AF180" s="64">
        <f t="shared" si="8"/>
        <v>30</v>
      </c>
      <c r="AG180" s="64">
        <f t="shared" si="16"/>
        <v>0</v>
      </c>
      <c r="AH180" s="89">
        <f t="shared" si="9"/>
        <v>79</v>
      </c>
      <c r="AI180" s="90"/>
      <c r="AJ180" s="90"/>
      <c r="AK180" s="90">
        <f t="shared" si="10"/>
        <v>80</v>
      </c>
      <c r="AL180" s="90">
        <f t="shared" si="11"/>
        <v>90</v>
      </c>
      <c r="AM180" s="90">
        <f t="shared" ref="AM180:AN180" si="177">AF180/(SUMIF($E$14:$N$14,"CO5",$E$13:$N$13)+SUMPRODUCT(($O$14:$Z$14="CO5")*($O180:$Z180&gt;0)*($O$13:$Z$13)))*100</f>
        <v>75</v>
      </c>
      <c r="AN180" s="90">
        <f t="shared" si="177"/>
        <v>0</v>
      </c>
    </row>
    <row r="181" spans="1:40" ht="30" customHeight="1" x14ac:dyDescent="0.2">
      <c r="A181" s="59">
        <v>165</v>
      </c>
      <c r="B181" s="60">
        <f>'STUDENT NAMELIST'!B169</f>
        <v>211423243450</v>
      </c>
      <c r="C181" s="60" t="str">
        <f>'STUDENT NAMELIST'!C169</f>
        <v>2023PEC AI 265</v>
      </c>
      <c r="D181" s="61" t="str">
        <f>'STUDENT NAMELIST'!D169</f>
        <v>SWAPNA R V</v>
      </c>
      <c r="E181" s="68">
        <v>2</v>
      </c>
      <c r="F181" s="68">
        <v>1</v>
      </c>
      <c r="G181" s="68">
        <v>1</v>
      </c>
      <c r="H181" s="68">
        <v>2</v>
      </c>
      <c r="I181" s="68">
        <v>1</v>
      </c>
      <c r="J181" s="68">
        <v>2</v>
      </c>
      <c r="K181" s="68">
        <v>1</v>
      </c>
      <c r="L181" s="68">
        <v>1</v>
      </c>
      <c r="M181" s="68">
        <v>1</v>
      </c>
      <c r="N181" s="68">
        <v>0</v>
      </c>
      <c r="O181" s="59">
        <v>16</v>
      </c>
      <c r="P181" s="59">
        <v>0</v>
      </c>
      <c r="Q181" s="59">
        <v>0</v>
      </c>
      <c r="R181" s="59">
        <v>6</v>
      </c>
      <c r="S181" s="59">
        <v>15</v>
      </c>
      <c r="T181" s="59">
        <v>0</v>
      </c>
      <c r="U181" s="59">
        <v>15</v>
      </c>
      <c r="V181" s="59">
        <v>0</v>
      </c>
      <c r="W181" s="59">
        <v>0</v>
      </c>
      <c r="X181" s="59">
        <v>16</v>
      </c>
      <c r="Y181" s="59"/>
      <c r="Z181" s="59"/>
      <c r="AA181" s="67">
        <f t="shared" si="3"/>
        <v>80</v>
      </c>
      <c r="AB181" s="64">
        <f t="shared" si="4"/>
        <v>0</v>
      </c>
      <c r="AC181" s="64">
        <f t="shared" si="5"/>
        <v>0</v>
      </c>
      <c r="AD181" s="64">
        <f t="shared" si="6"/>
        <v>19</v>
      </c>
      <c r="AE181" s="64">
        <f t="shared" si="7"/>
        <v>26</v>
      </c>
      <c r="AF181" s="64">
        <f t="shared" si="8"/>
        <v>37</v>
      </c>
      <c r="AG181" s="64">
        <f t="shared" si="16"/>
        <v>0</v>
      </c>
      <c r="AH181" s="89">
        <f t="shared" si="9"/>
        <v>80</v>
      </c>
      <c r="AI181" s="90"/>
      <c r="AJ181" s="90"/>
      <c r="AK181" s="90">
        <f t="shared" si="10"/>
        <v>95</v>
      </c>
      <c r="AL181" s="90">
        <f t="shared" si="11"/>
        <v>65</v>
      </c>
      <c r="AM181" s="90">
        <f t="shared" ref="AM181:AN181" si="178">AF181/(SUMIF($E$14:$N$14,"CO5",$E$13:$N$13)+SUMPRODUCT(($O$14:$Z$14="CO5")*($O181:$Z181&gt;0)*($O$13:$Z$13)))*100</f>
        <v>92.5</v>
      </c>
      <c r="AN181" s="90">
        <f t="shared" si="178"/>
        <v>0</v>
      </c>
    </row>
    <row r="182" spans="1:40" ht="30" customHeight="1" x14ac:dyDescent="0.2">
      <c r="A182" s="59">
        <v>166</v>
      </c>
      <c r="B182" s="60">
        <f>'STUDENT NAMELIST'!B170</f>
        <v>211423243451</v>
      </c>
      <c r="C182" s="60" t="str">
        <f>'STUDENT NAMELIST'!C170</f>
        <v>2023PEC AI 266</v>
      </c>
      <c r="D182" s="61" t="str">
        <f>'STUDENT NAMELIST'!D170</f>
        <v>SWARNALAKSHMI S</v>
      </c>
      <c r="E182" s="68">
        <v>2</v>
      </c>
      <c r="F182" s="68">
        <v>1</v>
      </c>
      <c r="G182" s="68">
        <v>1</v>
      </c>
      <c r="H182" s="68">
        <v>0</v>
      </c>
      <c r="I182" s="68">
        <v>2</v>
      </c>
      <c r="J182" s="68">
        <v>1</v>
      </c>
      <c r="K182" s="68">
        <v>2</v>
      </c>
      <c r="L182" s="68">
        <v>2</v>
      </c>
      <c r="M182" s="68">
        <v>0</v>
      </c>
      <c r="N182" s="68">
        <v>2</v>
      </c>
      <c r="O182" s="59">
        <v>0</v>
      </c>
      <c r="P182" s="59">
        <v>10</v>
      </c>
      <c r="Q182" s="59">
        <v>13</v>
      </c>
      <c r="R182" s="59">
        <v>0</v>
      </c>
      <c r="S182" s="59">
        <v>0</v>
      </c>
      <c r="T182" s="59">
        <v>13</v>
      </c>
      <c r="U182" s="59">
        <v>0</v>
      </c>
      <c r="V182" s="59">
        <v>13</v>
      </c>
      <c r="W182" s="59">
        <v>14</v>
      </c>
      <c r="X182" s="59">
        <v>0</v>
      </c>
      <c r="Y182" s="59"/>
      <c r="Z182" s="59"/>
      <c r="AA182" s="67">
        <f t="shared" si="3"/>
        <v>76</v>
      </c>
      <c r="AB182" s="64">
        <f t="shared" si="4"/>
        <v>0</v>
      </c>
      <c r="AC182" s="64">
        <f t="shared" si="5"/>
        <v>0</v>
      </c>
      <c r="AD182" s="64">
        <f t="shared" si="6"/>
        <v>13</v>
      </c>
      <c r="AE182" s="64">
        <f t="shared" si="7"/>
        <v>31</v>
      </c>
      <c r="AF182" s="64">
        <f t="shared" si="8"/>
        <v>33</v>
      </c>
      <c r="AG182" s="64">
        <f t="shared" si="16"/>
        <v>0</v>
      </c>
      <c r="AH182" s="89">
        <f t="shared" si="9"/>
        <v>76</v>
      </c>
      <c r="AI182" s="90"/>
      <c r="AJ182" s="90"/>
      <c r="AK182" s="90">
        <f t="shared" si="10"/>
        <v>65</v>
      </c>
      <c r="AL182" s="90">
        <f t="shared" si="11"/>
        <v>77.5</v>
      </c>
      <c r="AM182" s="90">
        <f t="shared" ref="AM182:AN182" si="179">AF182/(SUMIF($E$14:$N$14,"CO5",$E$13:$N$13)+SUMPRODUCT(($O$14:$Z$14="CO5")*($O182:$Z182&gt;0)*($O$13:$Z$13)))*100</f>
        <v>82.5</v>
      </c>
      <c r="AN182" s="90">
        <f t="shared" si="179"/>
        <v>0</v>
      </c>
    </row>
    <row r="183" spans="1:40" ht="30" customHeight="1" x14ac:dyDescent="0.2">
      <c r="A183" s="59">
        <v>168</v>
      </c>
      <c r="B183" s="60">
        <f>'STUDENT NAMELIST'!B171</f>
        <v>211423243452</v>
      </c>
      <c r="C183" s="60" t="str">
        <f>'STUDENT NAMELIST'!C171</f>
        <v>2023PEC AI 267</v>
      </c>
      <c r="D183" s="61" t="str">
        <f>'STUDENT NAMELIST'!D171</f>
        <v>SWEETY VINCENT</v>
      </c>
      <c r="E183" s="68">
        <v>0</v>
      </c>
      <c r="F183" s="68">
        <v>1</v>
      </c>
      <c r="G183" s="68">
        <v>0</v>
      </c>
      <c r="H183" s="68">
        <v>2</v>
      </c>
      <c r="I183" s="68">
        <v>1</v>
      </c>
      <c r="J183" s="68">
        <v>2</v>
      </c>
      <c r="K183" s="68">
        <v>1</v>
      </c>
      <c r="L183" s="68">
        <v>0</v>
      </c>
      <c r="M183" s="68">
        <v>0</v>
      </c>
      <c r="N183" s="68">
        <v>2</v>
      </c>
      <c r="O183" s="69">
        <v>0</v>
      </c>
      <c r="P183" s="59">
        <v>13</v>
      </c>
      <c r="Q183" s="59">
        <v>14</v>
      </c>
      <c r="R183" s="59">
        <v>0</v>
      </c>
      <c r="S183" s="59">
        <v>0</v>
      </c>
      <c r="T183" s="59">
        <v>14</v>
      </c>
      <c r="U183" s="59">
        <v>0</v>
      </c>
      <c r="V183" s="59">
        <v>14</v>
      </c>
      <c r="W183" s="59">
        <v>8</v>
      </c>
      <c r="X183" s="59">
        <v>0</v>
      </c>
      <c r="Y183" s="59"/>
      <c r="Z183" s="59"/>
      <c r="AA183" s="67">
        <f t="shared" si="3"/>
        <v>72</v>
      </c>
      <c r="AB183" s="64">
        <f t="shared" si="4"/>
        <v>0</v>
      </c>
      <c r="AC183" s="64">
        <f t="shared" si="5"/>
        <v>0</v>
      </c>
      <c r="AD183" s="64">
        <f t="shared" si="6"/>
        <v>14</v>
      </c>
      <c r="AE183" s="64">
        <f t="shared" si="7"/>
        <v>33</v>
      </c>
      <c r="AF183" s="64">
        <f t="shared" si="8"/>
        <v>28</v>
      </c>
      <c r="AG183" s="64">
        <f t="shared" si="16"/>
        <v>0</v>
      </c>
      <c r="AH183" s="89">
        <f t="shared" si="9"/>
        <v>72</v>
      </c>
      <c r="AI183" s="90"/>
      <c r="AJ183" s="90"/>
      <c r="AK183" s="90">
        <f t="shared" si="10"/>
        <v>70</v>
      </c>
      <c r="AL183" s="90">
        <f t="shared" si="11"/>
        <v>82.5</v>
      </c>
      <c r="AM183" s="90">
        <f t="shared" ref="AM183:AN183" si="180">AF183/(SUMIF($E$14:$N$14,"CO5",$E$13:$N$13)+SUMPRODUCT(($O$14:$Z$14="CO5")*($O183:$Z183&gt;0)*($O$13:$Z$13)))*100</f>
        <v>70</v>
      </c>
      <c r="AN183" s="90">
        <f t="shared" si="180"/>
        <v>0</v>
      </c>
    </row>
    <row r="184" spans="1:40" ht="30" customHeight="1" x14ac:dyDescent="0.2">
      <c r="A184" s="59">
        <v>168</v>
      </c>
      <c r="B184" s="60">
        <f>'STUDENT NAMELIST'!B172</f>
        <v>211423243453</v>
      </c>
      <c r="C184" s="60" t="str">
        <f>'STUDENT NAMELIST'!C172</f>
        <v>2023PEC AI 268</v>
      </c>
      <c r="D184" s="61" t="str">
        <f>'STUDENT NAMELIST'!D172</f>
        <v>SWETHA B</v>
      </c>
      <c r="E184" s="68">
        <v>2</v>
      </c>
      <c r="F184" s="68">
        <v>1</v>
      </c>
      <c r="G184" s="68">
        <v>1</v>
      </c>
      <c r="H184" s="68">
        <v>0</v>
      </c>
      <c r="I184" s="68">
        <v>2</v>
      </c>
      <c r="J184" s="68">
        <v>0</v>
      </c>
      <c r="K184" s="68">
        <v>0</v>
      </c>
      <c r="L184" s="68">
        <v>0</v>
      </c>
      <c r="M184" s="68">
        <v>1</v>
      </c>
      <c r="N184" s="68">
        <v>0</v>
      </c>
      <c r="O184" s="69">
        <v>0</v>
      </c>
      <c r="P184" s="59">
        <v>16</v>
      </c>
      <c r="Q184" s="59">
        <v>16</v>
      </c>
      <c r="R184" s="59">
        <v>0</v>
      </c>
      <c r="S184" s="59">
        <v>4</v>
      </c>
      <c r="T184" s="59">
        <v>0</v>
      </c>
      <c r="U184" s="59">
        <v>16</v>
      </c>
      <c r="V184" s="59">
        <v>0</v>
      </c>
      <c r="W184" s="59">
        <v>0</v>
      </c>
      <c r="X184" s="59">
        <v>16</v>
      </c>
      <c r="Y184" s="59"/>
      <c r="Z184" s="59"/>
      <c r="AA184" s="67">
        <f t="shared" si="3"/>
        <v>75</v>
      </c>
      <c r="AB184" s="64">
        <f t="shared" si="4"/>
        <v>0</v>
      </c>
      <c r="AC184" s="64">
        <f t="shared" si="5"/>
        <v>0</v>
      </c>
      <c r="AD184" s="64">
        <f t="shared" si="6"/>
        <v>19</v>
      </c>
      <c r="AE184" s="64">
        <f t="shared" si="7"/>
        <v>25</v>
      </c>
      <c r="AF184" s="64">
        <f t="shared" si="8"/>
        <v>38</v>
      </c>
      <c r="AG184" s="64">
        <f t="shared" si="16"/>
        <v>0</v>
      </c>
      <c r="AH184" s="89">
        <f t="shared" si="9"/>
        <v>75</v>
      </c>
      <c r="AI184" s="90"/>
      <c r="AJ184" s="90"/>
      <c r="AK184" s="90">
        <f t="shared" si="10"/>
        <v>95</v>
      </c>
      <c r="AL184" s="90">
        <f t="shared" si="11"/>
        <v>62.5</v>
      </c>
      <c r="AM184" s="90">
        <f t="shared" ref="AM184:AN184" si="181">AF184/(SUMIF($E$14:$N$14,"CO5",$E$13:$N$13)+SUMPRODUCT(($O$14:$Z$14="CO5")*($O184:$Z184&gt;0)*($O$13:$Z$13)))*100</f>
        <v>95</v>
      </c>
      <c r="AN184" s="90">
        <f t="shared" si="181"/>
        <v>0</v>
      </c>
    </row>
    <row r="185" spans="1:40" ht="30" customHeight="1" x14ac:dyDescent="0.2">
      <c r="A185" s="59">
        <v>169</v>
      </c>
      <c r="B185" s="60">
        <f>'STUDENT NAMELIST'!B173</f>
        <v>211423243454</v>
      </c>
      <c r="C185" s="60" t="str">
        <f>'STUDENT NAMELIST'!C173</f>
        <v>2023PEC AI 269</v>
      </c>
      <c r="D185" s="61" t="str">
        <f>'STUDENT NAMELIST'!D173</f>
        <v>SWETHA R</v>
      </c>
      <c r="E185" s="68">
        <v>1</v>
      </c>
      <c r="F185" s="68">
        <v>1</v>
      </c>
      <c r="G185" s="68">
        <v>2</v>
      </c>
      <c r="H185" s="68">
        <v>0</v>
      </c>
      <c r="I185" s="68">
        <v>0</v>
      </c>
      <c r="J185" s="68">
        <v>2</v>
      </c>
      <c r="K185" s="68">
        <v>1</v>
      </c>
      <c r="L185" s="68">
        <v>2</v>
      </c>
      <c r="M185" s="68">
        <v>2</v>
      </c>
      <c r="N185" s="68">
        <v>2</v>
      </c>
      <c r="O185" s="69">
        <v>0</v>
      </c>
      <c r="P185" s="59">
        <v>15</v>
      </c>
      <c r="Q185" s="59">
        <v>16</v>
      </c>
      <c r="R185" s="59">
        <v>0</v>
      </c>
      <c r="S185" s="59">
        <v>0</v>
      </c>
      <c r="T185" s="59">
        <v>12</v>
      </c>
      <c r="U185" s="59">
        <v>0</v>
      </c>
      <c r="V185" s="59">
        <v>10</v>
      </c>
      <c r="W185" s="59">
        <v>16</v>
      </c>
      <c r="X185" s="59">
        <v>0</v>
      </c>
      <c r="Y185" s="59"/>
      <c r="Z185" s="59"/>
      <c r="AA185" s="67">
        <f t="shared" si="3"/>
        <v>82</v>
      </c>
      <c r="AB185" s="64">
        <f t="shared" si="4"/>
        <v>0</v>
      </c>
      <c r="AC185" s="64">
        <f t="shared" si="5"/>
        <v>0</v>
      </c>
      <c r="AD185" s="64">
        <f t="shared" si="6"/>
        <v>17</v>
      </c>
      <c r="AE185" s="64">
        <f t="shared" si="7"/>
        <v>33</v>
      </c>
      <c r="AF185" s="64">
        <f t="shared" si="8"/>
        <v>32</v>
      </c>
      <c r="AG185" s="64">
        <f t="shared" si="16"/>
        <v>0</v>
      </c>
      <c r="AH185" s="89">
        <f t="shared" si="9"/>
        <v>82</v>
      </c>
      <c r="AI185" s="90"/>
      <c r="AJ185" s="90"/>
      <c r="AK185" s="90">
        <f t="shared" si="10"/>
        <v>85</v>
      </c>
      <c r="AL185" s="90">
        <f t="shared" si="11"/>
        <v>82.5</v>
      </c>
      <c r="AM185" s="90">
        <f t="shared" ref="AM185:AN185" si="182">AF185/(SUMIF($E$14:$N$14,"CO5",$E$13:$N$13)+SUMPRODUCT(($O$14:$Z$14="CO5")*($O185:$Z185&gt;0)*($O$13:$Z$13)))*100</f>
        <v>80</v>
      </c>
      <c r="AN185" s="90">
        <f t="shared" si="182"/>
        <v>0</v>
      </c>
    </row>
    <row r="186" spans="1:40" ht="30" customHeight="1" x14ac:dyDescent="0.2">
      <c r="A186" s="59">
        <v>180</v>
      </c>
      <c r="B186" s="60">
        <f>'STUDENT NAMELIST'!B174</f>
        <v>211423243455</v>
      </c>
      <c r="C186" s="60" t="str">
        <f>'STUDENT NAMELIST'!C174</f>
        <v>2023PEC AI 270</v>
      </c>
      <c r="D186" s="61" t="str">
        <f>'STUDENT NAMELIST'!D174</f>
        <v>SWETHA S</v>
      </c>
      <c r="E186" s="68">
        <v>0</v>
      </c>
      <c r="F186" s="68">
        <v>2</v>
      </c>
      <c r="G186" s="68">
        <v>1</v>
      </c>
      <c r="H186" s="68">
        <v>2</v>
      </c>
      <c r="I186" s="68">
        <v>0</v>
      </c>
      <c r="J186" s="68">
        <v>1</v>
      </c>
      <c r="K186" s="68">
        <v>0</v>
      </c>
      <c r="L186" s="68">
        <v>2</v>
      </c>
      <c r="M186" s="68">
        <v>1</v>
      </c>
      <c r="N186" s="68">
        <v>0</v>
      </c>
      <c r="O186" s="69">
        <v>13</v>
      </c>
      <c r="P186" s="59">
        <v>0</v>
      </c>
      <c r="Q186" s="59">
        <v>0</v>
      </c>
      <c r="R186" s="59">
        <v>12</v>
      </c>
      <c r="S186" s="59">
        <v>12</v>
      </c>
      <c r="T186" s="59">
        <v>0</v>
      </c>
      <c r="U186" s="59">
        <v>16</v>
      </c>
      <c r="V186" s="59">
        <v>0</v>
      </c>
      <c r="W186" s="59">
        <v>0</v>
      </c>
      <c r="X186" s="59">
        <v>14</v>
      </c>
      <c r="Y186" s="59"/>
      <c r="Z186" s="59"/>
      <c r="AA186" s="67">
        <f t="shared" si="3"/>
        <v>76</v>
      </c>
      <c r="AB186" s="64">
        <f t="shared" si="4"/>
        <v>0</v>
      </c>
      <c r="AC186" s="64">
        <f t="shared" si="5"/>
        <v>0</v>
      </c>
      <c r="AD186" s="64">
        <f t="shared" si="6"/>
        <v>15</v>
      </c>
      <c r="AE186" s="64">
        <f t="shared" si="7"/>
        <v>29</v>
      </c>
      <c r="AF186" s="64">
        <f t="shared" si="8"/>
        <v>36</v>
      </c>
      <c r="AG186" s="64">
        <f t="shared" si="16"/>
        <v>0</v>
      </c>
      <c r="AH186" s="89">
        <f t="shared" si="9"/>
        <v>76</v>
      </c>
      <c r="AI186" s="90"/>
      <c r="AJ186" s="90"/>
      <c r="AK186" s="90">
        <f t="shared" si="10"/>
        <v>75</v>
      </c>
      <c r="AL186" s="90">
        <f t="shared" si="11"/>
        <v>72.5</v>
      </c>
      <c r="AM186" s="90">
        <f t="shared" ref="AM186:AN186" si="183">AF186/(SUMIF($E$14:$N$14,"CO5",$E$13:$N$13)+SUMPRODUCT(($O$14:$Z$14="CO5")*($O186:$Z186&gt;0)*($O$13:$Z$13)))*100</f>
        <v>90</v>
      </c>
      <c r="AN186" s="90">
        <f t="shared" si="183"/>
        <v>0</v>
      </c>
    </row>
    <row r="187" spans="1:40" ht="30" customHeight="1" x14ac:dyDescent="0.2">
      <c r="A187" s="59">
        <v>181</v>
      </c>
      <c r="B187" s="60">
        <f>'STUDENT NAMELIST'!B175</f>
        <v>211423243458</v>
      </c>
      <c r="C187" s="60" t="str">
        <f>'STUDENT NAMELIST'!C175</f>
        <v>2023PEC AI 271</v>
      </c>
      <c r="D187" s="61" t="str">
        <f>'STUDENT NAMELIST'!D175</f>
        <v>TANVI R</v>
      </c>
      <c r="E187" s="68">
        <v>1</v>
      </c>
      <c r="F187" s="68">
        <v>0</v>
      </c>
      <c r="G187" s="68">
        <v>1</v>
      </c>
      <c r="H187" s="68">
        <v>1</v>
      </c>
      <c r="I187" s="68">
        <v>0</v>
      </c>
      <c r="J187" s="68">
        <v>0</v>
      </c>
      <c r="K187" s="68">
        <v>1</v>
      </c>
      <c r="L187" s="68">
        <v>1</v>
      </c>
      <c r="M187" s="68">
        <v>2</v>
      </c>
      <c r="N187" s="68">
        <v>2</v>
      </c>
      <c r="O187" s="69">
        <v>16</v>
      </c>
      <c r="P187" s="59">
        <v>0</v>
      </c>
      <c r="Q187" s="59">
        <v>0</v>
      </c>
      <c r="R187" s="59">
        <v>8</v>
      </c>
      <c r="S187" s="59">
        <v>14</v>
      </c>
      <c r="T187" s="59">
        <v>0</v>
      </c>
      <c r="U187" s="59">
        <v>16</v>
      </c>
      <c r="V187" s="59">
        <v>0</v>
      </c>
      <c r="W187" s="59">
        <v>0</v>
      </c>
      <c r="X187" s="59">
        <v>16</v>
      </c>
      <c r="Y187" s="59"/>
      <c r="Z187" s="59"/>
      <c r="AA187" s="67">
        <f t="shared" si="3"/>
        <v>79</v>
      </c>
      <c r="AB187" s="64">
        <f t="shared" si="4"/>
        <v>0</v>
      </c>
      <c r="AC187" s="64">
        <f t="shared" si="5"/>
        <v>0</v>
      </c>
      <c r="AD187" s="64">
        <f t="shared" si="6"/>
        <v>17</v>
      </c>
      <c r="AE187" s="64">
        <f t="shared" si="7"/>
        <v>27</v>
      </c>
      <c r="AF187" s="64">
        <f t="shared" si="8"/>
        <v>38</v>
      </c>
      <c r="AG187" s="64">
        <f t="shared" si="16"/>
        <v>0</v>
      </c>
      <c r="AH187" s="89">
        <f t="shared" si="9"/>
        <v>79</v>
      </c>
      <c r="AI187" s="90"/>
      <c r="AJ187" s="90"/>
      <c r="AK187" s="90">
        <f t="shared" si="10"/>
        <v>85</v>
      </c>
      <c r="AL187" s="90">
        <f t="shared" si="11"/>
        <v>67.5</v>
      </c>
      <c r="AM187" s="90">
        <f t="shared" ref="AM187:AN187" si="184">AF187/(SUMIF($E$14:$N$14,"CO5",$E$13:$N$13)+SUMPRODUCT(($O$14:$Z$14="CO5")*($O187:$Z187&gt;0)*($O$13:$Z$13)))*100</f>
        <v>95</v>
      </c>
      <c r="AN187" s="90">
        <f t="shared" si="184"/>
        <v>0</v>
      </c>
    </row>
    <row r="188" spans="1:40" ht="30" customHeight="1" x14ac:dyDescent="0.2">
      <c r="A188" s="59">
        <v>182</v>
      </c>
      <c r="B188" s="60">
        <f>'STUDENT NAMELIST'!B176</f>
        <v>211423243460</v>
      </c>
      <c r="C188" s="60" t="str">
        <f>'STUDENT NAMELIST'!C176</f>
        <v>2023PEC AI 272</v>
      </c>
      <c r="D188" s="61" t="str">
        <f>'STUDENT NAMELIST'!D176</f>
        <v>THANIKSHA G</v>
      </c>
      <c r="E188" s="68">
        <v>1</v>
      </c>
      <c r="F188" s="68">
        <v>2</v>
      </c>
      <c r="G188" s="68">
        <v>2</v>
      </c>
      <c r="H188" s="68">
        <v>1</v>
      </c>
      <c r="I188" s="68">
        <v>1</v>
      </c>
      <c r="J188" s="68">
        <v>1</v>
      </c>
      <c r="K188" s="68">
        <v>2</v>
      </c>
      <c r="L188" s="68">
        <v>1</v>
      </c>
      <c r="M188" s="68">
        <v>0</v>
      </c>
      <c r="N188" s="68">
        <v>1</v>
      </c>
      <c r="O188" s="69">
        <v>16</v>
      </c>
      <c r="P188" s="59">
        <v>0</v>
      </c>
      <c r="Q188" s="59">
        <v>0</v>
      </c>
      <c r="R188" s="59">
        <v>16</v>
      </c>
      <c r="S188" s="59">
        <v>14</v>
      </c>
      <c r="T188" s="59">
        <v>0</v>
      </c>
      <c r="U188" s="59">
        <v>16</v>
      </c>
      <c r="V188" s="59">
        <v>0</v>
      </c>
      <c r="W188" s="59">
        <v>0</v>
      </c>
      <c r="X188" s="59">
        <v>9</v>
      </c>
      <c r="Y188" s="59"/>
      <c r="Z188" s="59"/>
      <c r="AA188" s="67">
        <f t="shared" si="3"/>
        <v>83</v>
      </c>
      <c r="AB188" s="64">
        <f t="shared" si="4"/>
        <v>0</v>
      </c>
      <c r="AC188" s="64">
        <f t="shared" si="5"/>
        <v>0</v>
      </c>
      <c r="AD188" s="64">
        <f t="shared" si="6"/>
        <v>19</v>
      </c>
      <c r="AE188" s="64">
        <f t="shared" si="7"/>
        <v>35</v>
      </c>
      <c r="AF188" s="64">
        <f t="shared" si="8"/>
        <v>31</v>
      </c>
      <c r="AG188" s="64">
        <f t="shared" si="16"/>
        <v>0</v>
      </c>
      <c r="AH188" s="89">
        <f t="shared" si="9"/>
        <v>83</v>
      </c>
      <c r="AI188" s="90"/>
      <c r="AJ188" s="90"/>
      <c r="AK188" s="90">
        <f t="shared" si="10"/>
        <v>95</v>
      </c>
      <c r="AL188" s="90">
        <f t="shared" si="11"/>
        <v>87.5</v>
      </c>
      <c r="AM188" s="90">
        <f t="shared" ref="AM188:AN188" si="185">AF188/(SUMIF($E$14:$N$14,"CO5",$E$13:$N$13)+SUMPRODUCT(($O$14:$Z$14="CO5")*($O188:$Z188&gt;0)*($O$13:$Z$13)))*100</f>
        <v>77.5</v>
      </c>
      <c r="AN188" s="90">
        <f t="shared" si="185"/>
        <v>0</v>
      </c>
    </row>
    <row r="189" spans="1:40" ht="30" customHeight="1" x14ac:dyDescent="0.2">
      <c r="A189" s="59">
        <v>183</v>
      </c>
      <c r="B189" s="60">
        <f>'STUDENT NAMELIST'!B177</f>
        <v>211423243462</v>
      </c>
      <c r="C189" s="60" t="str">
        <f>'STUDENT NAMELIST'!C177</f>
        <v>2023PEC AI 273</v>
      </c>
      <c r="D189" s="61" t="str">
        <f>'STUDENT NAMELIST'!D177</f>
        <v>THANUSREE K S</v>
      </c>
      <c r="E189" s="68">
        <v>0</v>
      </c>
      <c r="F189" s="68">
        <v>1</v>
      </c>
      <c r="G189" s="68">
        <v>1</v>
      </c>
      <c r="H189" s="68">
        <v>1</v>
      </c>
      <c r="I189" s="68">
        <v>2</v>
      </c>
      <c r="J189" s="68">
        <v>1</v>
      </c>
      <c r="K189" s="68">
        <v>2</v>
      </c>
      <c r="L189" s="68">
        <v>1</v>
      </c>
      <c r="M189" s="68">
        <v>0</v>
      </c>
      <c r="N189" s="68">
        <v>0</v>
      </c>
      <c r="O189" s="69">
        <v>0</v>
      </c>
      <c r="P189" s="59">
        <v>13</v>
      </c>
      <c r="Q189" s="59">
        <v>14</v>
      </c>
      <c r="R189" s="59">
        <v>0</v>
      </c>
      <c r="S189" s="59">
        <v>0</v>
      </c>
      <c r="T189" s="59">
        <v>14</v>
      </c>
      <c r="U189" s="59">
        <v>0</v>
      </c>
      <c r="V189" s="59">
        <v>14</v>
      </c>
      <c r="W189" s="59">
        <v>8</v>
      </c>
      <c r="X189" s="59">
        <v>0</v>
      </c>
      <c r="Y189" s="59"/>
      <c r="Z189" s="59"/>
      <c r="AA189" s="67">
        <f t="shared" si="3"/>
        <v>72</v>
      </c>
      <c r="AB189" s="64">
        <f t="shared" si="4"/>
        <v>0</v>
      </c>
      <c r="AC189" s="64">
        <f t="shared" si="5"/>
        <v>0</v>
      </c>
      <c r="AD189" s="64">
        <f t="shared" si="6"/>
        <v>14</v>
      </c>
      <c r="AE189" s="64">
        <f t="shared" si="7"/>
        <v>33</v>
      </c>
      <c r="AF189" s="64">
        <f t="shared" si="8"/>
        <v>28</v>
      </c>
      <c r="AG189" s="64">
        <f t="shared" si="16"/>
        <v>0</v>
      </c>
      <c r="AH189" s="89">
        <f t="shared" si="9"/>
        <v>72</v>
      </c>
      <c r="AI189" s="90"/>
      <c r="AJ189" s="90"/>
      <c r="AK189" s="90">
        <f t="shared" si="10"/>
        <v>70</v>
      </c>
      <c r="AL189" s="90">
        <f t="shared" si="11"/>
        <v>82.5</v>
      </c>
      <c r="AM189" s="90">
        <f t="shared" ref="AM189:AN189" si="186">AF189/(SUMIF($E$14:$N$14,"CO5",$E$13:$N$13)+SUMPRODUCT(($O$14:$Z$14="CO5")*($O189:$Z189&gt;0)*($O$13:$Z$13)))*100</f>
        <v>70</v>
      </c>
      <c r="AN189" s="90">
        <f t="shared" si="186"/>
        <v>0</v>
      </c>
    </row>
    <row r="190" spans="1:40" ht="30" customHeight="1" x14ac:dyDescent="0.2">
      <c r="A190" s="59">
        <v>184</v>
      </c>
      <c r="B190" s="60">
        <f>'STUDENT NAMELIST'!B178</f>
        <v>211423243465</v>
      </c>
      <c r="C190" s="60" t="str">
        <f>'STUDENT NAMELIST'!C178</f>
        <v>2023PEC AI 274</v>
      </c>
      <c r="D190" s="61" t="str">
        <f>'STUDENT NAMELIST'!D178</f>
        <v>THIRUMALINI J</v>
      </c>
      <c r="E190" s="68">
        <v>1</v>
      </c>
      <c r="F190" s="68">
        <v>0</v>
      </c>
      <c r="G190" s="68">
        <v>1</v>
      </c>
      <c r="H190" s="68">
        <v>0</v>
      </c>
      <c r="I190" s="68">
        <v>1</v>
      </c>
      <c r="J190" s="68">
        <v>2</v>
      </c>
      <c r="K190" s="68">
        <v>2</v>
      </c>
      <c r="L190" s="68">
        <v>0</v>
      </c>
      <c r="M190" s="68">
        <v>0</v>
      </c>
      <c r="N190" s="68">
        <v>0</v>
      </c>
      <c r="O190" s="69">
        <v>0</v>
      </c>
      <c r="P190" s="59">
        <v>16</v>
      </c>
      <c r="Q190" s="59">
        <v>16</v>
      </c>
      <c r="R190" s="59">
        <v>0</v>
      </c>
      <c r="S190" s="59">
        <v>4</v>
      </c>
      <c r="T190" s="59">
        <v>0</v>
      </c>
      <c r="U190" s="59">
        <v>16</v>
      </c>
      <c r="V190" s="59">
        <v>0</v>
      </c>
      <c r="W190" s="59">
        <v>0</v>
      </c>
      <c r="X190" s="59">
        <v>16</v>
      </c>
      <c r="Y190" s="59"/>
      <c r="Z190" s="59"/>
      <c r="AA190" s="67">
        <f t="shared" si="3"/>
        <v>75</v>
      </c>
      <c r="AB190" s="64">
        <f t="shared" si="4"/>
        <v>0</v>
      </c>
      <c r="AC190" s="64">
        <f t="shared" si="5"/>
        <v>0</v>
      </c>
      <c r="AD190" s="64">
        <f t="shared" si="6"/>
        <v>17</v>
      </c>
      <c r="AE190" s="64">
        <f t="shared" si="7"/>
        <v>25</v>
      </c>
      <c r="AF190" s="64">
        <f t="shared" si="8"/>
        <v>38</v>
      </c>
      <c r="AG190" s="64">
        <f t="shared" si="16"/>
        <v>0</v>
      </c>
      <c r="AH190" s="89">
        <f t="shared" si="9"/>
        <v>75</v>
      </c>
      <c r="AI190" s="90"/>
      <c r="AJ190" s="90"/>
      <c r="AK190" s="90">
        <f t="shared" si="10"/>
        <v>85</v>
      </c>
      <c r="AL190" s="90">
        <f t="shared" si="11"/>
        <v>62.5</v>
      </c>
      <c r="AM190" s="90">
        <f t="shared" ref="AM190:AN190" si="187">AF190/(SUMIF($E$14:$N$14,"CO5",$E$13:$N$13)+SUMPRODUCT(($O$14:$Z$14="CO5")*($O190:$Z190&gt;0)*($O$13:$Z$13)))*100</f>
        <v>95</v>
      </c>
      <c r="AN190" s="90">
        <f t="shared" si="187"/>
        <v>0</v>
      </c>
    </row>
    <row r="191" spans="1:40" ht="30" customHeight="1" x14ac:dyDescent="0.2">
      <c r="A191" s="59">
        <v>185</v>
      </c>
      <c r="B191" s="60">
        <f>'STUDENT NAMELIST'!B179</f>
        <v>211423243469</v>
      </c>
      <c r="C191" s="60" t="str">
        <f>'STUDENT NAMELIST'!C179</f>
        <v>2023PEC AI 275</v>
      </c>
      <c r="D191" s="61" t="str">
        <f>'STUDENT NAMELIST'!D179</f>
        <v>UVASRI R</v>
      </c>
      <c r="E191" s="68">
        <v>1</v>
      </c>
      <c r="F191" s="68">
        <v>2</v>
      </c>
      <c r="G191" s="68">
        <v>1</v>
      </c>
      <c r="H191" s="68">
        <v>2</v>
      </c>
      <c r="I191" s="68">
        <v>0</v>
      </c>
      <c r="J191" s="68">
        <v>1</v>
      </c>
      <c r="K191" s="68">
        <v>1</v>
      </c>
      <c r="L191" s="68">
        <v>0</v>
      </c>
      <c r="M191" s="68">
        <v>1</v>
      </c>
      <c r="N191" s="68">
        <v>0</v>
      </c>
      <c r="O191" s="69">
        <v>0</v>
      </c>
      <c r="P191" s="59">
        <v>15</v>
      </c>
      <c r="Q191" s="59">
        <v>16</v>
      </c>
      <c r="R191" s="59">
        <v>0</v>
      </c>
      <c r="S191" s="59">
        <v>0</v>
      </c>
      <c r="T191" s="59">
        <v>12</v>
      </c>
      <c r="U191" s="59">
        <v>0</v>
      </c>
      <c r="V191" s="59">
        <v>10</v>
      </c>
      <c r="W191" s="59">
        <v>16</v>
      </c>
      <c r="X191" s="59">
        <v>0</v>
      </c>
      <c r="Y191" s="59"/>
      <c r="Z191" s="59"/>
      <c r="AA191" s="67">
        <f t="shared" si="3"/>
        <v>78</v>
      </c>
      <c r="AB191" s="64">
        <f t="shared" si="4"/>
        <v>0</v>
      </c>
      <c r="AC191" s="64">
        <f t="shared" si="5"/>
        <v>0</v>
      </c>
      <c r="AD191" s="64">
        <f t="shared" si="6"/>
        <v>18</v>
      </c>
      <c r="AE191" s="64">
        <f t="shared" si="7"/>
        <v>33</v>
      </c>
      <c r="AF191" s="64">
        <f t="shared" si="8"/>
        <v>32</v>
      </c>
      <c r="AG191" s="64">
        <f t="shared" si="16"/>
        <v>0</v>
      </c>
      <c r="AH191" s="89">
        <f t="shared" si="9"/>
        <v>78</v>
      </c>
      <c r="AI191" s="90"/>
      <c r="AJ191" s="90"/>
      <c r="AK191" s="90">
        <f t="shared" si="10"/>
        <v>90</v>
      </c>
      <c r="AL191" s="90">
        <f t="shared" si="11"/>
        <v>82.5</v>
      </c>
      <c r="AM191" s="90">
        <f t="shared" ref="AM191:AN191" si="188">AF191/(SUMIF($E$14:$N$14,"CO5",$E$13:$N$13)+SUMPRODUCT(($O$14:$Z$14="CO5")*($O191:$Z191&gt;0)*($O$13:$Z$13)))*100</f>
        <v>80</v>
      </c>
      <c r="AN191" s="90">
        <f t="shared" si="188"/>
        <v>0</v>
      </c>
    </row>
    <row r="192" spans="1:40" ht="30" customHeight="1" x14ac:dyDescent="0.2">
      <c r="A192" s="59">
        <v>186</v>
      </c>
      <c r="B192" s="60">
        <f>'STUDENT NAMELIST'!B180</f>
        <v>211423243470</v>
      </c>
      <c r="C192" s="60" t="str">
        <f>'STUDENT NAMELIST'!C180</f>
        <v>2023PEC AI 276</v>
      </c>
      <c r="D192" s="61" t="str">
        <f>'STUDENT NAMELIST'!D180</f>
        <v>VAISHALI R</v>
      </c>
      <c r="E192" s="68">
        <v>0</v>
      </c>
      <c r="F192" s="68">
        <v>1</v>
      </c>
      <c r="G192" s="68">
        <v>2</v>
      </c>
      <c r="H192" s="68">
        <v>2</v>
      </c>
      <c r="I192" s="68">
        <v>0</v>
      </c>
      <c r="J192" s="68">
        <v>2</v>
      </c>
      <c r="K192" s="68">
        <v>0</v>
      </c>
      <c r="L192" s="68">
        <v>2</v>
      </c>
      <c r="M192" s="68">
        <v>2</v>
      </c>
      <c r="N192" s="68">
        <v>0</v>
      </c>
      <c r="O192" s="69">
        <v>13</v>
      </c>
      <c r="P192" s="59">
        <v>0</v>
      </c>
      <c r="Q192" s="59">
        <v>0</v>
      </c>
      <c r="R192" s="59">
        <v>12</v>
      </c>
      <c r="S192" s="59">
        <v>12</v>
      </c>
      <c r="T192" s="59">
        <v>0</v>
      </c>
      <c r="U192" s="59">
        <v>16</v>
      </c>
      <c r="V192" s="59">
        <v>0</v>
      </c>
      <c r="W192" s="59">
        <v>0</v>
      </c>
      <c r="X192" s="59">
        <v>14</v>
      </c>
      <c r="Y192" s="59"/>
      <c r="Z192" s="59"/>
      <c r="AA192" s="67">
        <f t="shared" si="3"/>
        <v>78</v>
      </c>
      <c r="AB192" s="64">
        <f t="shared" si="4"/>
        <v>0</v>
      </c>
      <c r="AC192" s="64">
        <f t="shared" si="5"/>
        <v>0</v>
      </c>
      <c r="AD192" s="64">
        <f t="shared" si="6"/>
        <v>14</v>
      </c>
      <c r="AE192" s="64">
        <f t="shared" si="7"/>
        <v>29</v>
      </c>
      <c r="AF192" s="64">
        <f t="shared" si="8"/>
        <v>36</v>
      </c>
      <c r="AG192" s="64">
        <f t="shared" si="16"/>
        <v>0</v>
      </c>
      <c r="AH192" s="89">
        <f t="shared" si="9"/>
        <v>78</v>
      </c>
      <c r="AI192" s="90"/>
      <c r="AJ192" s="90"/>
      <c r="AK192" s="90">
        <f t="shared" si="10"/>
        <v>70</v>
      </c>
      <c r="AL192" s="90">
        <f t="shared" si="11"/>
        <v>72.5</v>
      </c>
      <c r="AM192" s="90">
        <f t="shared" ref="AM192:AN192" si="189">AF192/(SUMIF($E$14:$N$14,"CO5",$E$13:$N$13)+SUMPRODUCT(($O$14:$Z$14="CO5")*($O192:$Z192&gt;0)*($O$13:$Z$13)))*100</f>
        <v>90</v>
      </c>
      <c r="AN192" s="90">
        <f t="shared" si="189"/>
        <v>0</v>
      </c>
    </row>
    <row r="193" spans="1:40" ht="30" customHeight="1" x14ac:dyDescent="0.2">
      <c r="A193" s="59">
        <v>188</v>
      </c>
      <c r="B193" s="60">
        <f>'STUDENT NAMELIST'!B181</f>
        <v>211423243471</v>
      </c>
      <c r="C193" s="60" t="str">
        <f>'STUDENT NAMELIST'!C181</f>
        <v>2023PEC AI 277</v>
      </c>
      <c r="D193" s="61" t="str">
        <f>'STUDENT NAMELIST'!D181</f>
        <v>VAISHNAVI V</v>
      </c>
      <c r="E193" s="68">
        <v>0</v>
      </c>
      <c r="F193" s="68">
        <v>0</v>
      </c>
      <c r="G193" s="68">
        <v>0</v>
      </c>
      <c r="H193" s="68">
        <v>0</v>
      </c>
      <c r="I193" s="68">
        <v>1</v>
      </c>
      <c r="J193" s="68">
        <v>2</v>
      </c>
      <c r="K193" s="68">
        <v>1</v>
      </c>
      <c r="L193" s="68">
        <v>2</v>
      </c>
      <c r="M193" s="68">
        <v>0</v>
      </c>
      <c r="N193" s="68">
        <v>0</v>
      </c>
      <c r="O193" s="69">
        <v>16</v>
      </c>
      <c r="P193" s="59">
        <v>0</v>
      </c>
      <c r="Q193" s="59">
        <v>0</v>
      </c>
      <c r="R193" s="59">
        <v>8</v>
      </c>
      <c r="S193" s="59">
        <v>14</v>
      </c>
      <c r="T193" s="59">
        <v>0</v>
      </c>
      <c r="U193" s="59">
        <v>16</v>
      </c>
      <c r="V193" s="59">
        <v>0</v>
      </c>
      <c r="W193" s="59">
        <v>0</v>
      </c>
      <c r="X193" s="59">
        <v>16</v>
      </c>
      <c r="Y193" s="59"/>
      <c r="Z193" s="59"/>
      <c r="AA193" s="67">
        <f t="shared" si="3"/>
        <v>76</v>
      </c>
      <c r="AB193" s="64">
        <f t="shared" si="4"/>
        <v>0</v>
      </c>
      <c r="AC193" s="64">
        <f t="shared" si="5"/>
        <v>0</v>
      </c>
      <c r="AD193" s="64">
        <f t="shared" si="6"/>
        <v>16</v>
      </c>
      <c r="AE193" s="64">
        <f t="shared" si="7"/>
        <v>27</v>
      </c>
      <c r="AF193" s="64">
        <f t="shared" si="8"/>
        <v>38</v>
      </c>
      <c r="AG193" s="64">
        <f t="shared" si="16"/>
        <v>0</v>
      </c>
      <c r="AH193" s="89">
        <f t="shared" si="9"/>
        <v>76</v>
      </c>
      <c r="AI193" s="90"/>
      <c r="AJ193" s="90"/>
      <c r="AK193" s="90">
        <f t="shared" si="10"/>
        <v>80</v>
      </c>
      <c r="AL193" s="90">
        <f t="shared" si="11"/>
        <v>67.5</v>
      </c>
      <c r="AM193" s="90">
        <f t="shared" ref="AM193:AN193" si="190">AF193/(SUMIF($E$14:$N$14,"CO5",$E$13:$N$13)+SUMPRODUCT(($O$14:$Z$14="CO5")*($O193:$Z193&gt;0)*($O$13:$Z$13)))*100</f>
        <v>95</v>
      </c>
      <c r="AN193" s="90">
        <f t="shared" si="190"/>
        <v>0</v>
      </c>
    </row>
    <row r="194" spans="1:40" ht="30" customHeight="1" x14ac:dyDescent="0.2">
      <c r="A194" s="59">
        <v>188</v>
      </c>
      <c r="B194" s="60">
        <f>'STUDENT NAMELIST'!B182</f>
        <v>211423243472</v>
      </c>
      <c r="C194" s="60" t="str">
        <f>'STUDENT NAMELIST'!C182</f>
        <v>2023PEC AI 278</v>
      </c>
      <c r="D194" s="61" t="str">
        <f>'STUDENT NAMELIST'!D182</f>
        <v>VARSHA K</v>
      </c>
      <c r="E194" s="68">
        <v>2</v>
      </c>
      <c r="F194" s="68">
        <v>0</v>
      </c>
      <c r="G194" s="68">
        <v>2</v>
      </c>
      <c r="H194" s="68">
        <v>2</v>
      </c>
      <c r="I194" s="68">
        <v>2</v>
      </c>
      <c r="J194" s="68">
        <v>0</v>
      </c>
      <c r="K194" s="68">
        <v>0</v>
      </c>
      <c r="L194" s="68">
        <v>2</v>
      </c>
      <c r="M194" s="68">
        <v>1</v>
      </c>
      <c r="N194" s="68">
        <v>2</v>
      </c>
      <c r="O194" s="69">
        <v>16</v>
      </c>
      <c r="P194" s="59">
        <v>0</v>
      </c>
      <c r="Q194" s="59">
        <v>0</v>
      </c>
      <c r="R194" s="59">
        <v>16</v>
      </c>
      <c r="S194" s="59">
        <v>14</v>
      </c>
      <c r="T194" s="59">
        <v>0</v>
      </c>
      <c r="U194" s="59">
        <v>16</v>
      </c>
      <c r="V194" s="59">
        <v>0</v>
      </c>
      <c r="W194" s="59">
        <v>0</v>
      </c>
      <c r="X194" s="59">
        <v>9</v>
      </c>
      <c r="Y194" s="59"/>
      <c r="Z194" s="59"/>
      <c r="AA194" s="67">
        <f t="shared" si="3"/>
        <v>84</v>
      </c>
      <c r="AB194" s="64">
        <f t="shared" si="4"/>
        <v>0</v>
      </c>
      <c r="AC194" s="64">
        <f t="shared" si="5"/>
        <v>0</v>
      </c>
      <c r="AD194" s="64">
        <f t="shared" si="6"/>
        <v>18</v>
      </c>
      <c r="AE194" s="64">
        <f t="shared" si="7"/>
        <v>35</v>
      </c>
      <c r="AF194" s="64">
        <f t="shared" si="8"/>
        <v>31</v>
      </c>
      <c r="AG194" s="64">
        <f t="shared" si="16"/>
        <v>0</v>
      </c>
      <c r="AH194" s="89">
        <f t="shared" si="9"/>
        <v>84</v>
      </c>
      <c r="AI194" s="90"/>
      <c r="AJ194" s="90"/>
      <c r="AK194" s="90">
        <f t="shared" si="10"/>
        <v>90</v>
      </c>
      <c r="AL194" s="90">
        <f t="shared" si="11"/>
        <v>87.5</v>
      </c>
      <c r="AM194" s="90">
        <f t="shared" ref="AM194:AN194" si="191">AF194/(SUMIF($E$14:$N$14,"CO5",$E$13:$N$13)+SUMPRODUCT(($O$14:$Z$14="CO5")*($O194:$Z194&gt;0)*($O$13:$Z$13)))*100</f>
        <v>77.5</v>
      </c>
      <c r="AN194" s="90">
        <f t="shared" si="191"/>
        <v>0</v>
      </c>
    </row>
    <row r="195" spans="1:40" ht="30" customHeight="1" x14ac:dyDescent="0.2">
      <c r="A195" s="59">
        <v>189</v>
      </c>
      <c r="B195" s="60">
        <f>'STUDENT NAMELIST'!B183</f>
        <v>211423243476</v>
      </c>
      <c r="C195" s="60" t="str">
        <f>'STUDENT NAMELIST'!C183</f>
        <v>2023PEC AI 279</v>
      </c>
      <c r="D195" s="61" t="str">
        <f>'STUDENT NAMELIST'!D183</f>
        <v>VIDHYA SHREE M</v>
      </c>
      <c r="E195" s="68">
        <v>1</v>
      </c>
      <c r="F195" s="68">
        <v>0</v>
      </c>
      <c r="G195" s="68">
        <v>0</v>
      </c>
      <c r="H195" s="68">
        <v>2</v>
      </c>
      <c r="I195" s="68">
        <v>1</v>
      </c>
      <c r="J195" s="68">
        <v>2</v>
      </c>
      <c r="K195" s="68">
        <v>2</v>
      </c>
      <c r="L195" s="68">
        <v>2</v>
      </c>
      <c r="M195" s="68">
        <v>1</v>
      </c>
      <c r="N195" s="68">
        <v>2</v>
      </c>
      <c r="O195" s="69">
        <v>0</v>
      </c>
      <c r="P195" s="59">
        <v>13</v>
      </c>
      <c r="Q195" s="59">
        <v>14</v>
      </c>
      <c r="R195" s="59">
        <v>0</v>
      </c>
      <c r="S195" s="59">
        <v>0</v>
      </c>
      <c r="T195" s="59">
        <v>14</v>
      </c>
      <c r="U195" s="59">
        <v>0</v>
      </c>
      <c r="V195" s="59">
        <v>14</v>
      </c>
      <c r="W195" s="59">
        <v>8</v>
      </c>
      <c r="X195" s="59">
        <v>0</v>
      </c>
      <c r="Y195" s="59"/>
      <c r="Z195" s="59"/>
      <c r="AA195" s="67">
        <f t="shared" si="3"/>
        <v>76</v>
      </c>
      <c r="AB195" s="64">
        <f t="shared" si="4"/>
        <v>0</v>
      </c>
      <c r="AC195" s="64">
        <f t="shared" si="5"/>
        <v>0</v>
      </c>
      <c r="AD195" s="64">
        <f t="shared" si="6"/>
        <v>14</v>
      </c>
      <c r="AE195" s="64">
        <f t="shared" si="7"/>
        <v>33</v>
      </c>
      <c r="AF195" s="64">
        <f t="shared" si="8"/>
        <v>28</v>
      </c>
      <c r="AG195" s="64">
        <f t="shared" si="16"/>
        <v>0</v>
      </c>
      <c r="AH195" s="89">
        <f t="shared" si="9"/>
        <v>76</v>
      </c>
      <c r="AI195" s="90"/>
      <c r="AJ195" s="90"/>
      <c r="AK195" s="90">
        <f t="shared" si="10"/>
        <v>70</v>
      </c>
      <c r="AL195" s="90">
        <f t="shared" si="11"/>
        <v>82.5</v>
      </c>
      <c r="AM195" s="90">
        <f t="shared" ref="AM195:AN195" si="192">AF195/(SUMIF($E$14:$N$14,"CO5",$E$13:$N$13)+SUMPRODUCT(($O$14:$Z$14="CO5")*($O195:$Z195&gt;0)*($O$13:$Z$13)))*100</f>
        <v>70</v>
      </c>
      <c r="AN195" s="90">
        <f t="shared" si="192"/>
        <v>0</v>
      </c>
    </row>
    <row r="196" spans="1:40" ht="30" customHeight="1" x14ac:dyDescent="0.2">
      <c r="A196" s="59">
        <v>180</v>
      </c>
      <c r="B196" s="60">
        <f>'STUDENT NAMELIST'!B184</f>
        <v>211423243488</v>
      </c>
      <c r="C196" s="60" t="str">
        <f>'STUDENT NAMELIST'!C184</f>
        <v>2023PEC AI 280</v>
      </c>
      <c r="D196" s="61" t="str">
        <f>'STUDENT NAMELIST'!D184</f>
        <v>VISHVA DHARSHINI R</v>
      </c>
      <c r="E196" s="68">
        <v>2</v>
      </c>
      <c r="F196" s="68">
        <v>2</v>
      </c>
      <c r="G196" s="68">
        <v>0</v>
      </c>
      <c r="H196" s="68">
        <v>1</v>
      </c>
      <c r="I196" s="68">
        <v>2</v>
      </c>
      <c r="J196" s="68">
        <v>1</v>
      </c>
      <c r="K196" s="68">
        <v>2</v>
      </c>
      <c r="L196" s="68">
        <v>0</v>
      </c>
      <c r="M196" s="68">
        <v>1</v>
      </c>
      <c r="N196" s="68">
        <v>2</v>
      </c>
      <c r="O196" s="69">
        <v>0</v>
      </c>
      <c r="P196" s="59">
        <v>16</v>
      </c>
      <c r="Q196" s="59">
        <v>16</v>
      </c>
      <c r="R196" s="59">
        <v>0</v>
      </c>
      <c r="S196" s="59">
        <v>4</v>
      </c>
      <c r="T196" s="59">
        <v>0</v>
      </c>
      <c r="U196" s="59">
        <v>16</v>
      </c>
      <c r="V196" s="59">
        <v>0</v>
      </c>
      <c r="W196" s="59">
        <v>0</v>
      </c>
      <c r="X196" s="59">
        <v>16</v>
      </c>
      <c r="Y196" s="59"/>
      <c r="Z196" s="59"/>
      <c r="AA196" s="67">
        <f t="shared" si="3"/>
        <v>81</v>
      </c>
      <c r="AB196" s="64">
        <f t="shared" si="4"/>
        <v>0</v>
      </c>
      <c r="AC196" s="64">
        <f t="shared" si="5"/>
        <v>0</v>
      </c>
      <c r="AD196" s="64">
        <f t="shared" si="6"/>
        <v>20</v>
      </c>
      <c r="AE196" s="64">
        <f t="shared" si="7"/>
        <v>25</v>
      </c>
      <c r="AF196" s="64">
        <f t="shared" si="8"/>
        <v>38</v>
      </c>
      <c r="AG196" s="64">
        <f t="shared" si="16"/>
        <v>0</v>
      </c>
      <c r="AH196" s="89">
        <f t="shared" si="9"/>
        <v>81</v>
      </c>
      <c r="AI196" s="90"/>
      <c r="AJ196" s="90"/>
      <c r="AK196" s="90">
        <f t="shared" si="10"/>
        <v>100</v>
      </c>
      <c r="AL196" s="90">
        <f t="shared" si="11"/>
        <v>62.5</v>
      </c>
      <c r="AM196" s="90">
        <f t="shared" ref="AM196:AN196" si="193">AF196/(SUMIF($E$14:$N$14,"CO5",$E$13:$N$13)+SUMPRODUCT(($O$14:$Z$14="CO5")*($O196:$Z196&gt;0)*($O$13:$Z$13)))*100</f>
        <v>95</v>
      </c>
      <c r="AN196" s="90">
        <f t="shared" si="193"/>
        <v>0</v>
      </c>
    </row>
    <row r="197" spans="1:40" ht="30" customHeight="1" x14ac:dyDescent="0.2">
      <c r="A197" s="59">
        <v>181</v>
      </c>
      <c r="B197" s="60">
        <f>'STUDENT NAMELIST'!B185</f>
        <v>211423243502</v>
      </c>
      <c r="C197" s="60" t="str">
        <f>'STUDENT NAMELIST'!C185</f>
        <v>2023PEC AI 281</v>
      </c>
      <c r="D197" s="61" t="str">
        <f>'STUDENT NAMELIST'!D185</f>
        <v>YUVABHARATHI V</v>
      </c>
      <c r="E197" s="68">
        <v>2</v>
      </c>
      <c r="F197" s="68">
        <v>2</v>
      </c>
      <c r="G197" s="68">
        <v>1</v>
      </c>
      <c r="H197" s="68">
        <v>2</v>
      </c>
      <c r="I197" s="68">
        <v>0</v>
      </c>
      <c r="J197" s="68">
        <v>1</v>
      </c>
      <c r="K197" s="68">
        <v>1</v>
      </c>
      <c r="L197" s="68">
        <v>2</v>
      </c>
      <c r="M197" s="68">
        <v>1</v>
      </c>
      <c r="N197" s="68">
        <v>0</v>
      </c>
      <c r="O197" s="69">
        <v>0</v>
      </c>
      <c r="P197" s="59">
        <v>15</v>
      </c>
      <c r="Q197" s="59">
        <v>16</v>
      </c>
      <c r="R197" s="59">
        <v>0</v>
      </c>
      <c r="S197" s="59">
        <v>0</v>
      </c>
      <c r="T197" s="59">
        <v>12</v>
      </c>
      <c r="U197" s="59">
        <v>0</v>
      </c>
      <c r="V197" s="59">
        <v>10</v>
      </c>
      <c r="W197" s="59">
        <v>16</v>
      </c>
      <c r="X197" s="59">
        <v>0</v>
      </c>
      <c r="Y197" s="59"/>
      <c r="Z197" s="59"/>
      <c r="AA197" s="67">
        <f t="shared" si="3"/>
        <v>81</v>
      </c>
      <c r="AB197" s="64">
        <f t="shared" si="4"/>
        <v>0</v>
      </c>
      <c r="AC197" s="64">
        <f t="shared" si="5"/>
        <v>0</v>
      </c>
      <c r="AD197" s="64">
        <f t="shared" si="6"/>
        <v>19</v>
      </c>
      <c r="AE197" s="64">
        <f t="shared" si="7"/>
        <v>33</v>
      </c>
      <c r="AF197" s="64">
        <f t="shared" si="8"/>
        <v>32</v>
      </c>
      <c r="AG197" s="64">
        <f t="shared" si="16"/>
        <v>0</v>
      </c>
      <c r="AH197" s="89">
        <f t="shared" si="9"/>
        <v>81</v>
      </c>
      <c r="AI197" s="90"/>
      <c r="AJ197" s="90"/>
      <c r="AK197" s="90">
        <f t="shared" si="10"/>
        <v>95</v>
      </c>
      <c r="AL197" s="90">
        <f t="shared" si="11"/>
        <v>82.5</v>
      </c>
      <c r="AM197" s="90">
        <f t="shared" ref="AM197:AN197" si="194">AF197/(SUMIF($E$14:$N$14,"CO5",$E$13:$N$13)+SUMPRODUCT(($O$14:$Z$14="CO5")*($O197:$Z197&gt;0)*($O$13:$Z$13)))*100</f>
        <v>80</v>
      </c>
      <c r="AN197" s="90">
        <f t="shared" si="194"/>
        <v>0</v>
      </c>
    </row>
    <row r="198" spans="1:40" ht="30" customHeight="1" x14ac:dyDescent="0.2">
      <c r="A198" s="59">
        <v>182</v>
      </c>
      <c r="B198" s="60">
        <f>'STUDENT NAMELIST'!B186</f>
        <v>211423243504</v>
      </c>
      <c r="C198" s="60" t="str">
        <f>'STUDENT NAMELIST'!C186</f>
        <v>2023PEC AI 282</v>
      </c>
      <c r="D198" s="61" t="str">
        <f>'STUDENT NAMELIST'!D186</f>
        <v>YUVASRI V</v>
      </c>
      <c r="E198" s="68">
        <v>0</v>
      </c>
      <c r="F198" s="68">
        <v>1</v>
      </c>
      <c r="G198" s="68">
        <v>0</v>
      </c>
      <c r="H198" s="68">
        <v>0</v>
      </c>
      <c r="I198" s="68">
        <v>1</v>
      </c>
      <c r="J198" s="68">
        <v>2</v>
      </c>
      <c r="K198" s="68">
        <v>0</v>
      </c>
      <c r="L198" s="68">
        <v>2</v>
      </c>
      <c r="M198" s="68">
        <v>2</v>
      </c>
      <c r="N198" s="68">
        <v>1</v>
      </c>
      <c r="O198" s="69">
        <v>13</v>
      </c>
      <c r="P198" s="59">
        <v>0</v>
      </c>
      <c r="Q198" s="59">
        <v>0</v>
      </c>
      <c r="R198" s="59">
        <v>12</v>
      </c>
      <c r="S198" s="59">
        <v>12</v>
      </c>
      <c r="T198" s="59">
        <v>0</v>
      </c>
      <c r="U198" s="59">
        <v>16</v>
      </c>
      <c r="V198" s="59">
        <v>0</v>
      </c>
      <c r="W198" s="59">
        <v>0</v>
      </c>
      <c r="X198" s="59">
        <v>14</v>
      </c>
      <c r="Y198" s="59"/>
      <c r="Z198" s="59"/>
      <c r="AA198" s="67">
        <f t="shared" si="3"/>
        <v>76</v>
      </c>
      <c r="AB198" s="64">
        <f t="shared" si="4"/>
        <v>0</v>
      </c>
      <c r="AC198" s="64">
        <f t="shared" si="5"/>
        <v>0</v>
      </c>
      <c r="AD198" s="64">
        <f t="shared" si="6"/>
        <v>14</v>
      </c>
      <c r="AE198" s="64">
        <f t="shared" si="7"/>
        <v>29</v>
      </c>
      <c r="AF198" s="64">
        <f t="shared" si="8"/>
        <v>36</v>
      </c>
      <c r="AG198" s="64">
        <f t="shared" si="16"/>
        <v>0</v>
      </c>
      <c r="AH198" s="89">
        <f t="shared" si="9"/>
        <v>76</v>
      </c>
      <c r="AI198" s="90"/>
      <c r="AJ198" s="90"/>
      <c r="AK198" s="90">
        <f t="shared" si="10"/>
        <v>70</v>
      </c>
      <c r="AL198" s="90">
        <f t="shared" si="11"/>
        <v>72.5</v>
      </c>
      <c r="AM198" s="90">
        <f t="shared" ref="AM198:AN198" si="195">AF198/(SUMIF($E$14:$N$14,"CO5",$E$13:$N$13)+SUMPRODUCT(($O$14:$Z$14="CO5")*($O198:$Z198&gt;0)*($O$13:$Z$13)))*100</f>
        <v>90</v>
      </c>
      <c r="AN198" s="90">
        <f t="shared" si="195"/>
        <v>0</v>
      </c>
    </row>
    <row r="199" spans="1:40" ht="30" customHeight="1" x14ac:dyDescent="0.2">
      <c r="A199" s="59">
        <v>183</v>
      </c>
      <c r="B199" s="60">
        <f>'STUDENT NAMELIST'!B187</f>
        <v>211423243077</v>
      </c>
      <c r="C199" s="60" t="str">
        <f>'STUDENT NAMELIST'!C187</f>
        <v>2023PEC AI 283</v>
      </c>
      <c r="D199" s="61" t="str">
        <f>'STUDENT NAMELIST'!D187</f>
        <v>DARJI NANDINI</v>
      </c>
      <c r="E199" s="68">
        <v>0</v>
      </c>
      <c r="F199" s="68">
        <v>1</v>
      </c>
      <c r="G199" s="68">
        <v>2</v>
      </c>
      <c r="H199" s="68">
        <v>0</v>
      </c>
      <c r="I199" s="68">
        <v>2</v>
      </c>
      <c r="J199" s="68">
        <v>1</v>
      </c>
      <c r="K199" s="68">
        <v>1</v>
      </c>
      <c r="L199" s="68">
        <v>1</v>
      </c>
      <c r="M199" s="68">
        <v>1</v>
      </c>
      <c r="N199" s="68">
        <v>2</v>
      </c>
      <c r="O199" s="69">
        <v>16</v>
      </c>
      <c r="P199" s="59">
        <v>0</v>
      </c>
      <c r="Q199" s="59">
        <v>0</v>
      </c>
      <c r="R199" s="59">
        <v>8</v>
      </c>
      <c r="S199" s="59">
        <v>14</v>
      </c>
      <c r="T199" s="59">
        <v>0</v>
      </c>
      <c r="U199" s="59">
        <v>16</v>
      </c>
      <c r="V199" s="59">
        <v>0</v>
      </c>
      <c r="W199" s="59">
        <v>0</v>
      </c>
      <c r="X199" s="59">
        <v>16</v>
      </c>
      <c r="Y199" s="59"/>
      <c r="Z199" s="59"/>
      <c r="AA199" s="67">
        <f t="shared" si="3"/>
        <v>81</v>
      </c>
      <c r="AB199" s="64">
        <f t="shared" si="4"/>
        <v>0</v>
      </c>
      <c r="AC199" s="64">
        <f t="shared" si="5"/>
        <v>0</v>
      </c>
      <c r="AD199" s="64">
        <f t="shared" si="6"/>
        <v>17</v>
      </c>
      <c r="AE199" s="64">
        <f t="shared" si="7"/>
        <v>27</v>
      </c>
      <c r="AF199" s="64">
        <f t="shared" si="8"/>
        <v>38</v>
      </c>
      <c r="AG199" s="64">
        <f t="shared" si="16"/>
        <v>0</v>
      </c>
      <c r="AH199" s="89">
        <f t="shared" si="9"/>
        <v>81</v>
      </c>
      <c r="AI199" s="90"/>
      <c r="AJ199" s="90"/>
      <c r="AK199" s="90">
        <f t="shared" si="10"/>
        <v>85</v>
      </c>
      <c r="AL199" s="90">
        <f t="shared" si="11"/>
        <v>67.5</v>
      </c>
      <c r="AM199" s="90">
        <f t="shared" ref="AM199:AN199" si="196">AF199/(SUMIF($E$14:$N$14,"CO5",$E$13:$N$13)+SUMPRODUCT(($O$14:$Z$14="CO5")*($O199:$Z199&gt;0)*($O$13:$Z$13)))*100</f>
        <v>95</v>
      </c>
      <c r="AN199" s="90">
        <f t="shared" si="196"/>
        <v>0</v>
      </c>
    </row>
    <row r="200" spans="1:40" ht="30" customHeight="1" x14ac:dyDescent="0.2">
      <c r="A200" s="59">
        <v>184</v>
      </c>
      <c r="B200" s="60">
        <f>'STUDENT NAMELIST'!B188</f>
        <v>211423243490</v>
      </c>
      <c r="C200" s="60" t="str">
        <f>'STUDENT NAMELIST'!C188</f>
        <v>2023PEC AI 284</v>
      </c>
      <c r="D200" s="61" t="str">
        <f>'STUDENT NAMELIST'!D188</f>
        <v>VISWESWAR GOPAL REDDY CHALLA</v>
      </c>
      <c r="E200" s="68">
        <v>1</v>
      </c>
      <c r="F200" s="68">
        <v>2</v>
      </c>
      <c r="G200" s="68">
        <v>1</v>
      </c>
      <c r="H200" s="68">
        <v>2</v>
      </c>
      <c r="I200" s="68">
        <v>1</v>
      </c>
      <c r="J200" s="68">
        <v>0</v>
      </c>
      <c r="K200" s="68">
        <v>0</v>
      </c>
      <c r="L200" s="68">
        <v>0</v>
      </c>
      <c r="M200" s="68">
        <v>0</v>
      </c>
      <c r="N200" s="68">
        <v>2</v>
      </c>
      <c r="O200" s="69">
        <v>12</v>
      </c>
      <c r="P200" s="59">
        <v>0</v>
      </c>
      <c r="Q200" s="59">
        <v>0</v>
      </c>
      <c r="R200" s="59">
        <v>8</v>
      </c>
      <c r="S200" s="59">
        <v>14</v>
      </c>
      <c r="T200" s="59">
        <v>0</v>
      </c>
      <c r="U200" s="59">
        <v>16</v>
      </c>
      <c r="V200" s="59">
        <v>0</v>
      </c>
      <c r="W200" s="59">
        <v>0</v>
      </c>
      <c r="X200" s="59">
        <v>16</v>
      </c>
      <c r="Y200" s="59"/>
      <c r="Z200" s="59"/>
      <c r="AA200" s="67">
        <f t="shared" si="3"/>
        <v>75</v>
      </c>
      <c r="AB200" s="64">
        <f t="shared" si="4"/>
        <v>0</v>
      </c>
      <c r="AC200" s="64">
        <f t="shared" si="5"/>
        <v>0</v>
      </c>
      <c r="AD200" s="64">
        <f t="shared" si="6"/>
        <v>15</v>
      </c>
      <c r="AE200" s="64">
        <f t="shared" si="7"/>
        <v>27</v>
      </c>
      <c r="AF200" s="64">
        <f t="shared" si="8"/>
        <v>38</v>
      </c>
      <c r="AG200" s="64">
        <f t="shared" si="16"/>
        <v>0</v>
      </c>
      <c r="AH200" s="89">
        <f t="shared" si="9"/>
        <v>75</v>
      </c>
      <c r="AI200" s="90"/>
      <c r="AJ200" s="90"/>
      <c r="AK200" s="90">
        <f t="shared" si="10"/>
        <v>75</v>
      </c>
      <c r="AL200" s="90">
        <f t="shared" si="11"/>
        <v>67.5</v>
      </c>
      <c r="AM200" s="90">
        <f t="shared" ref="AM200:AN200" si="197">AF200/(SUMIF($E$14:$N$14,"CO5",$E$13:$N$13)+SUMPRODUCT(($O$14:$Z$14="CO5")*($O200:$Z200&gt;0)*($O$13:$Z$13)))*100</f>
        <v>95</v>
      </c>
      <c r="AN200" s="90">
        <f t="shared" si="197"/>
        <v>0</v>
      </c>
    </row>
    <row r="201" spans="1:40" ht="30" customHeight="1" x14ac:dyDescent="0.2">
      <c r="A201" s="59">
        <v>185</v>
      </c>
      <c r="B201" s="60">
        <f>'STUDENT NAMELIST'!B189</f>
        <v>211423243194</v>
      </c>
      <c r="C201" s="60" t="str">
        <f>'STUDENT NAMELIST'!C189</f>
        <v>2023PEC AI 285</v>
      </c>
      <c r="D201" s="61" t="str">
        <f>'STUDENT NAMELIST'!D189</f>
        <v>JENITH RAJA R</v>
      </c>
      <c r="E201" s="68">
        <v>1</v>
      </c>
      <c r="F201" s="68">
        <v>2</v>
      </c>
      <c r="G201" s="68">
        <v>1</v>
      </c>
      <c r="H201" s="68">
        <v>1</v>
      </c>
      <c r="I201" s="68">
        <v>2</v>
      </c>
      <c r="J201" s="68">
        <v>0</v>
      </c>
      <c r="K201" s="68">
        <v>0</v>
      </c>
      <c r="L201" s="68">
        <v>1</v>
      </c>
      <c r="M201" s="68">
        <v>0</v>
      </c>
      <c r="N201" s="68">
        <v>2</v>
      </c>
      <c r="O201" s="69">
        <v>16</v>
      </c>
      <c r="P201" s="59">
        <v>0</v>
      </c>
      <c r="Q201" s="59">
        <v>0</v>
      </c>
      <c r="R201" s="59">
        <v>16</v>
      </c>
      <c r="S201" s="59">
        <v>14</v>
      </c>
      <c r="T201" s="59">
        <v>0</v>
      </c>
      <c r="U201" s="59">
        <v>16</v>
      </c>
      <c r="V201" s="59">
        <v>0</v>
      </c>
      <c r="W201" s="59">
        <v>12</v>
      </c>
      <c r="X201" s="59">
        <v>0</v>
      </c>
      <c r="Y201" s="59"/>
      <c r="Z201" s="59"/>
      <c r="AA201" s="67">
        <f t="shared" si="3"/>
        <v>84</v>
      </c>
      <c r="AB201" s="64">
        <f t="shared" si="4"/>
        <v>0</v>
      </c>
      <c r="AC201" s="64">
        <f t="shared" si="5"/>
        <v>0</v>
      </c>
      <c r="AD201" s="64">
        <f t="shared" si="6"/>
        <v>19</v>
      </c>
      <c r="AE201" s="64">
        <f t="shared" si="7"/>
        <v>35</v>
      </c>
      <c r="AF201" s="64">
        <f t="shared" si="8"/>
        <v>34</v>
      </c>
      <c r="AG201" s="64">
        <f t="shared" si="16"/>
        <v>0</v>
      </c>
      <c r="AH201" s="89">
        <f t="shared" si="9"/>
        <v>84</v>
      </c>
      <c r="AI201" s="90"/>
      <c r="AJ201" s="90"/>
      <c r="AK201" s="90">
        <f t="shared" si="10"/>
        <v>95</v>
      </c>
      <c r="AL201" s="90">
        <f t="shared" si="11"/>
        <v>87.5</v>
      </c>
      <c r="AM201" s="90">
        <f t="shared" ref="AM201:AN201" si="198">AF201/(SUMIF($E$14:$N$14,"CO5",$E$13:$N$13)+SUMPRODUCT(($O$14:$Z$14="CO5")*($O201:$Z201&gt;0)*($O$13:$Z$13)))*100</f>
        <v>85</v>
      </c>
      <c r="AN201" s="90">
        <f t="shared" si="198"/>
        <v>0</v>
      </c>
    </row>
    <row r="202" spans="1:40" ht="30" customHeight="1" x14ac:dyDescent="0.2">
      <c r="A202" s="59">
        <v>186</v>
      </c>
      <c r="B202" s="60">
        <f>'STUDENT NAMELIST'!B190</f>
        <v>211423243190</v>
      </c>
      <c r="C202" s="60" t="str">
        <f>'STUDENT NAMELIST'!C190</f>
        <v>2023PEC AI 286</v>
      </c>
      <c r="D202" s="61" t="str">
        <f>'STUDENT NAMELIST'!D190</f>
        <v>JEEVAN KISHORE S</v>
      </c>
      <c r="E202" s="68">
        <v>0</v>
      </c>
      <c r="F202" s="68">
        <v>1</v>
      </c>
      <c r="G202" s="68">
        <v>0</v>
      </c>
      <c r="H202" s="68">
        <v>1</v>
      </c>
      <c r="I202" s="68">
        <v>0</v>
      </c>
      <c r="J202" s="68">
        <v>1</v>
      </c>
      <c r="K202" s="68">
        <v>1</v>
      </c>
      <c r="L202" s="68">
        <v>0</v>
      </c>
      <c r="M202" s="68">
        <v>0</v>
      </c>
      <c r="N202" s="68">
        <v>1</v>
      </c>
      <c r="O202" s="69">
        <v>14</v>
      </c>
      <c r="P202" s="59">
        <v>0</v>
      </c>
      <c r="Q202" s="59">
        <v>0</v>
      </c>
      <c r="R202" s="59">
        <v>14</v>
      </c>
      <c r="S202" s="59">
        <v>10</v>
      </c>
      <c r="T202" s="59">
        <v>0</v>
      </c>
      <c r="U202" s="59">
        <v>14</v>
      </c>
      <c r="V202" s="59">
        <v>0</v>
      </c>
      <c r="W202" s="59">
        <v>0</v>
      </c>
      <c r="X202" s="59">
        <v>16</v>
      </c>
      <c r="Y202" s="59"/>
      <c r="Z202" s="59"/>
      <c r="AA202" s="67">
        <f t="shared" si="3"/>
        <v>73</v>
      </c>
      <c r="AB202" s="64">
        <f t="shared" si="4"/>
        <v>0</v>
      </c>
      <c r="AC202" s="64">
        <f t="shared" si="5"/>
        <v>0</v>
      </c>
      <c r="AD202" s="64">
        <f t="shared" si="6"/>
        <v>15</v>
      </c>
      <c r="AE202" s="64">
        <f t="shared" si="7"/>
        <v>29</v>
      </c>
      <c r="AF202" s="64">
        <f t="shared" si="8"/>
        <v>36</v>
      </c>
      <c r="AG202" s="64">
        <f t="shared" si="16"/>
        <v>0</v>
      </c>
      <c r="AH202" s="89">
        <f t="shared" si="9"/>
        <v>73</v>
      </c>
      <c r="AI202" s="90"/>
      <c r="AJ202" s="90"/>
      <c r="AK202" s="90">
        <f t="shared" si="10"/>
        <v>75</v>
      </c>
      <c r="AL202" s="90">
        <f t="shared" si="11"/>
        <v>72.5</v>
      </c>
      <c r="AM202" s="90">
        <f t="shared" ref="AM202:AN202" si="199">AF202/(SUMIF($E$14:$N$14,"CO5",$E$13:$N$13)+SUMPRODUCT(($O$14:$Z$14="CO5")*($O202:$Z202&gt;0)*($O$13:$Z$13)))*100</f>
        <v>90</v>
      </c>
      <c r="AN202" s="90">
        <f t="shared" si="199"/>
        <v>0</v>
      </c>
    </row>
    <row r="203" spans="1:40" ht="30" customHeight="1" x14ac:dyDescent="0.2">
      <c r="A203" s="59">
        <v>188</v>
      </c>
      <c r="B203" s="60">
        <f>'STUDENT NAMELIST'!B191</f>
        <v>211423243155</v>
      </c>
      <c r="C203" s="60" t="str">
        <f>'STUDENT NAMELIST'!C191</f>
        <v>2023PEC AI 287</v>
      </c>
      <c r="D203" s="61" t="str">
        <f>'STUDENT NAMELIST'!D191</f>
        <v>HEMANTH VISHNU B</v>
      </c>
      <c r="E203" s="68">
        <v>0</v>
      </c>
      <c r="F203" s="68">
        <v>1</v>
      </c>
      <c r="G203" s="68">
        <v>1</v>
      </c>
      <c r="H203" s="68">
        <v>0</v>
      </c>
      <c r="I203" s="68">
        <v>2</v>
      </c>
      <c r="J203" s="68">
        <v>1</v>
      </c>
      <c r="K203" s="68">
        <v>1</v>
      </c>
      <c r="L203" s="68">
        <v>1</v>
      </c>
      <c r="M203" s="68">
        <v>2</v>
      </c>
      <c r="N203" s="68">
        <v>0</v>
      </c>
      <c r="O203" s="59">
        <v>16</v>
      </c>
      <c r="P203" s="59">
        <v>0</v>
      </c>
      <c r="Q203" s="59">
        <v>0</v>
      </c>
      <c r="R203" s="59">
        <v>16</v>
      </c>
      <c r="S203" s="59">
        <v>16</v>
      </c>
      <c r="T203" s="59">
        <v>0</v>
      </c>
      <c r="U203" s="59">
        <v>16</v>
      </c>
      <c r="V203" s="59">
        <v>0</v>
      </c>
      <c r="W203" s="59">
        <v>0</v>
      </c>
      <c r="X203" s="59">
        <v>16</v>
      </c>
      <c r="Y203" s="59"/>
      <c r="Z203" s="59"/>
      <c r="AA203" s="67">
        <f t="shared" si="3"/>
        <v>89</v>
      </c>
      <c r="AB203" s="64">
        <f t="shared" si="4"/>
        <v>0</v>
      </c>
      <c r="AC203" s="64">
        <f t="shared" si="5"/>
        <v>0</v>
      </c>
      <c r="AD203" s="64">
        <f t="shared" si="6"/>
        <v>17</v>
      </c>
      <c r="AE203" s="64">
        <f t="shared" si="7"/>
        <v>37</v>
      </c>
      <c r="AF203" s="64">
        <f t="shared" si="8"/>
        <v>38</v>
      </c>
      <c r="AG203" s="64">
        <f t="shared" si="16"/>
        <v>0</v>
      </c>
      <c r="AH203" s="89">
        <f t="shared" si="9"/>
        <v>89</v>
      </c>
      <c r="AI203" s="90"/>
      <c r="AJ203" s="90"/>
      <c r="AK203" s="90">
        <f t="shared" si="10"/>
        <v>85</v>
      </c>
      <c r="AL203" s="90">
        <f t="shared" si="11"/>
        <v>92.5</v>
      </c>
      <c r="AM203" s="90">
        <f t="shared" ref="AM203:AN203" si="200">AF203/(SUMIF($E$14:$N$14,"CO5",$E$13:$N$13)+SUMPRODUCT(($O$14:$Z$14="CO5")*($O203:$Z203&gt;0)*($O$13:$Z$13)))*100</f>
        <v>95</v>
      </c>
      <c r="AN203" s="90">
        <f t="shared" si="200"/>
        <v>0</v>
      </c>
    </row>
    <row r="204" spans="1:40" ht="30" customHeight="1" x14ac:dyDescent="0.2">
      <c r="A204" s="59">
        <v>188</v>
      </c>
      <c r="B204" s="60">
        <f>'STUDENT NAMELIST'!B192</f>
        <v>211423243227</v>
      </c>
      <c r="C204" s="60" t="str">
        <f>'STUDENT NAMELIST'!C192</f>
        <v>2023PEC AI 288</v>
      </c>
      <c r="D204" s="61" t="str">
        <f>'STUDENT NAMELIST'!D192</f>
        <v>KIRAN G</v>
      </c>
      <c r="E204" s="68">
        <v>1</v>
      </c>
      <c r="F204" s="68">
        <v>0</v>
      </c>
      <c r="G204" s="68">
        <v>0</v>
      </c>
      <c r="H204" s="68">
        <v>0</v>
      </c>
      <c r="I204" s="68">
        <v>0</v>
      </c>
      <c r="J204" s="68">
        <v>2</v>
      </c>
      <c r="K204" s="68">
        <v>1</v>
      </c>
      <c r="L204" s="68">
        <v>2</v>
      </c>
      <c r="M204" s="68">
        <v>0</v>
      </c>
      <c r="N204" s="68">
        <v>2</v>
      </c>
      <c r="O204" s="59">
        <v>0</v>
      </c>
      <c r="P204" s="59">
        <v>10</v>
      </c>
      <c r="Q204" s="59">
        <v>16</v>
      </c>
      <c r="R204" s="59">
        <v>0</v>
      </c>
      <c r="S204" s="59">
        <v>0</v>
      </c>
      <c r="T204" s="59">
        <v>16</v>
      </c>
      <c r="U204" s="59">
        <v>0</v>
      </c>
      <c r="V204" s="59">
        <v>9</v>
      </c>
      <c r="W204" s="59">
        <v>11</v>
      </c>
      <c r="X204" s="59">
        <v>0</v>
      </c>
      <c r="Y204" s="59"/>
      <c r="Z204" s="59"/>
      <c r="AA204" s="67">
        <f t="shared" si="3"/>
        <v>70</v>
      </c>
      <c r="AB204" s="64">
        <f t="shared" si="4"/>
        <v>0</v>
      </c>
      <c r="AC204" s="64">
        <f t="shared" si="5"/>
        <v>0</v>
      </c>
      <c r="AD204" s="64">
        <f t="shared" si="6"/>
        <v>11</v>
      </c>
      <c r="AE204" s="64">
        <f t="shared" si="7"/>
        <v>37</v>
      </c>
      <c r="AF204" s="64">
        <f t="shared" si="8"/>
        <v>26</v>
      </c>
      <c r="AG204" s="64">
        <f t="shared" si="16"/>
        <v>0</v>
      </c>
      <c r="AH204" s="89">
        <f t="shared" si="9"/>
        <v>70</v>
      </c>
      <c r="AI204" s="90"/>
      <c r="AJ204" s="90"/>
      <c r="AK204" s="90">
        <f t="shared" si="10"/>
        <v>55.000000000000007</v>
      </c>
      <c r="AL204" s="90">
        <f t="shared" si="11"/>
        <v>92.5</v>
      </c>
      <c r="AM204" s="90">
        <f t="shared" ref="AM204:AN204" si="201">AF204/(SUMIF($E$14:$N$14,"CO5",$E$13:$N$13)+SUMPRODUCT(($O$14:$Z$14="CO5")*($O204:$Z204&gt;0)*($O$13:$Z$13)))*100</f>
        <v>65</v>
      </c>
      <c r="AN204" s="90">
        <f t="shared" si="201"/>
        <v>0</v>
      </c>
    </row>
    <row r="205" spans="1:40" ht="30" customHeight="1" x14ac:dyDescent="0.2">
      <c r="A205" s="59">
        <v>189</v>
      </c>
      <c r="B205" s="60">
        <f>'STUDENT NAMELIST'!B193</f>
        <v>211423243361</v>
      </c>
      <c r="C205" s="60" t="str">
        <f>'STUDENT NAMELIST'!C193</f>
        <v>2023PEC AI 289</v>
      </c>
      <c r="D205" s="61" t="str">
        <f>'STUDENT NAMELIST'!D193</f>
        <v>RITHICK R</v>
      </c>
      <c r="E205" s="68">
        <v>0</v>
      </c>
      <c r="F205" s="68">
        <v>2</v>
      </c>
      <c r="G205" s="68">
        <v>2</v>
      </c>
      <c r="H205" s="68">
        <v>2</v>
      </c>
      <c r="I205" s="68">
        <v>2</v>
      </c>
      <c r="J205" s="68">
        <v>0</v>
      </c>
      <c r="K205" s="68">
        <v>2</v>
      </c>
      <c r="L205" s="68">
        <v>0</v>
      </c>
      <c r="M205" s="68">
        <v>1</v>
      </c>
      <c r="N205" s="68">
        <v>2</v>
      </c>
      <c r="O205" s="59">
        <v>10</v>
      </c>
      <c r="P205" s="59">
        <v>0</v>
      </c>
      <c r="Q205" s="59">
        <v>0</v>
      </c>
      <c r="R205" s="59">
        <v>8</v>
      </c>
      <c r="S205" s="59">
        <v>16</v>
      </c>
      <c r="T205" s="59">
        <v>0</v>
      </c>
      <c r="U205" s="59">
        <v>15</v>
      </c>
      <c r="V205" s="59">
        <v>0</v>
      </c>
      <c r="W205" s="59">
        <v>16</v>
      </c>
      <c r="X205" s="59">
        <v>0</v>
      </c>
      <c r="Y205" s="59"/>
      <c r="Z205" s="59"/>
      <c r="AA205" s="67">
        <f t="shared" si="3"/>
        <v>78</v>
      </c>
      <c r="AB205" s="64">
        <f t="shared" si="4"/>
        <v>0</v>
      </c>
      <c r="AC205" s="64">
        <f t="shared" si="5"/>
        <v>0</v>
      </c>
      <c r="AD205" s="64">
        <f t="shared" si="6"/>
        <v>12</v>
      </c>
      <c r="AE205" s="64">
        <f t="shared" si="7"/>
        <v>29</v>
      </c>
      <c r="AF205" s="64">
        <f t="shared" si="8"/>
        <v>37</v>
      </c>
      <c r="AG205" s="64">
        <f t="shared" si="16"/>
        <v>0</v>
      </c>
      <c r="AH205" s="89">
        <f t="shared" si="9"/>
        <v>78</v>
      </c>
      <c r="AI205" s="90"/>
      <c r="AJ205" s="90"/>
      <c r="AK205" s="90">
        <f t="shared" si="10"/>
        <v>60</v>
      </c>
      <c r="AL205" s="90">
        <f t="shared" si="11"/>
        <v>72.5</v>
      </c>
      <c r="AM205" s="90">
        <f t="shared" ref="AM205:AN205" si="202">AF205/(SUMIF($E$14:$N$14,"CO5",$E$13:$N$13)+SUMPRODUCT(($O$14:$Z$14="CO5")*($O205:$Z205&gt;0)*($O$13:$Z$13)))*100</f>
        <v>92.5</v>
      </c>
      <c r="AN205" s="90">
        <f t="shared" si="202"/>
        <v>0</v>
      </c>
    </row>
    <row r="206" spans="1:40" ht="30" customHeight="1" x14ac:dyDescent="0.2">
      <c r="A206" s="59">
        <v>190</v>
      </c>
      <c r="B206" s="60">
        <f>'STUDENT NAMELIST'!B194</f>
        <v>211423243412</v>
      </c>
      <c r="C206" s="60" t="str">
        <f>'STUDENT NAMELIST'!C194</f>
        <v>2023PEC AI 290</v>
      </c>
      <c r="D206" s="61" t="str">
        <f>'STUDENT NAMELIST'!D194</f>
        <v>SHASTIV PRAKASH A</v>
      </c>
      <c r="E206" s="68">
        <v>0</v>
      </c>
      <c r="F206" s="68">
        <v>2</v>
      </c>
      <c r="G206" s="68">
        <v>1</v>
      </c>
      <c r="H206" s="68">
        <v>1</v>
      </c>
      <c r="I206" s="68">
        <v>0</v>
      </c>
      <c r="J206" s="68">
        <v>1</v>
      </c>
      <c r="K206" s="68">
        <v>2</v>
      </c>
      <c r="L206" s="68">
        <v>1</v>
      </c>
      <c r="M206" s="68">
        <v>1</v>
      </c>
      <c r="N206" s="68">
        <v>1</v>
      </c>
      <c r="O206" s="59">
        <v>0</v>
      </c>
      <c r="P206" s="59">
        <v>12</v>
      </c>
      <c r="Q206" s="59">
        <v>14</v>
      </c>
      <c r="R206" s="59">
        <v>0</v>
      </c>
      <c r="S206" s="59">
        <v>11</v>
      </c>
      <c r="T206" s="59">
        <v>9</v>
      </c>
      <c r="U206" s="59">
        <v>0</v>
      </c>
      <c r="V206" s="59">
        <v>9</v>
      </c>
      <c r="W206" s="59">
        <v>15</v>
      </c>
      <c r="X206" s="59">
        <v>0</v>
      </c>
      <c r="Y206" s="59"/>
      <c r="Z206" s="59"/>
      <c r="AA206" s="67">
        <f t="shared" si="3"/>
        <v>80</v>
      </c>
      <c r="AB206" s="64">
        <f t="shared" si="4"/>
        <v>0</v>
      </c>
      <c r="AC206" s="64">
        <f t="shared" si="5"/>
        <v>0</v>
      </c>
      <c r="AD206" s="64">
        <f t="shared" si="6"/>
        <v>14</v>
      </c>
      <c r="AE206" s="64">
        <f t="shared" si="7"/>
        <v>39</v>
      </c>
      <c r="AF206" s="64">
        <f t="shared" si="8"/>
        <v>30</v>
      </c>
      <c r="AG206" s="64">
        <f t="shared" si="16"/>
        <v>0</v>
      </c>
      <c r="AH206" s="89">
        <f t="shared" si="9"/>
        <v>80</v>
      </c>
      <c r="AI206" s="90"/>
      <c r="AJ206" s="90"/>
      <c r="AK206" s="90">
        <f t="shared" si="10"/>
        <v>70</v>
      </c>
      <c r="AL206" s="90">
        <f t="shared" si="11"/>
        <v>69.642857142857139</v>
      </c>
      <c r="AM206" s="90">
        <f t="shared" ref="AM206:AN206" si="203">AF206/(SUMIF($E$14:$N$14,"CO5",$E$13:$N$13)+SUMPRODUCT(($O$14:$Z$14="CO5")*($O206:$Z206&gt;0)*($O$13:$Z$13)))*100</f>
        <v>75</v>
      </c>
      <c r="AN206" s="90">
        <f t="shared" si="203"/>
        <v>0</v>
      </c>
    </row>
    <row r="207" spans="1:40" ht="30" customHeight="1" x14ac:dyDescent="0.2">
      <c r="A207" s="59">
        <v>191</v>
      </c>
      <c r="B207" s="60">
        <f>'STUDENT NAMELIST'!B195</f>
        <v>211423243417</v>
      </c>
      <c r="C207" s="60" t="str">
        <f>'STUDENT NAMELIST'!C195</f>
        <v>2023PEC AI 291</v>
      </c>
      <c r="D207" s="61" t="str">
        <f>'STUDENT NAMELIST'!D195</f>
        <v>SHYALANDRAN J</v>
      </c>
      <c r="E207" s="68">
        <v>1</v>
      </c>
      <c r="F207" s="68">
        <v>1</v>
      </c>
      <c r="G207" s="68">
        <v>0</v>
      </c>
      <c r="H207" s="68">
        <v>2</v>
      </c>
      <c r="I207" s="68">
        <v>0</v>
      </c>
      <c r="J207" s="68">
        <v>0</v>
      </c>
      <c r="K207" s="68">
        <v>1</v>
      </c>
      <c r="L207" s="68">
        <v>1</v>
      </c>
      <c r="M207" s="68">
        <v>2</v>
      </c>
      <c r="N207" s="68">
        <v>2</v>
      </c>
      <c r="O207" s="59">
        <v>14</v>
      </c>
      <c r="P207" s="59">
        <v>0</v>
      </c>
      <c r="Q207" s="59">
        <v>0</v>
      </c>
      <c r="R207" s="59">
        <v>14</v>
      </c>
      <c r="S207" s="59">
        <v>10</v>
      </c>
      <c r="T207" s="59">
        <v>0</v>
      </c>
      <c r="U207" s="59">
        <v>14</v>
      </c>
      <c r="V207" s="59">
        <v>0</v>
      </c>
      <c r="W207" s="59">
        <v>0</v>
      </c>
      <c r="X207" s="59">
        <v>13</v>
      </c>
      <c r="Y207" s="59"/>
      <c r="Z207" s="59"/>
      <c r="AA207" s="67">
        <f t="shared" si="3"/>
        <v>75</v>
      </c>
      <c r="AB207" s="64">
        <f t="shared" si="4"/>
        <v>0</v>
      </c>
      <c r="AC207" s="64">
        <f t="shared" si="5"/>
        <v>0</v>
      </c>
      <c r="AD207" s="64">
        <f t="shared" si="6"/>
        <v>16</v>
      </c>
      <c r="AE207" s="64">
        <f t="shared" si="7"/>
        <v>29</v>
      </c>
      <c r="AF207" s="64">
        <f t="shared" si="8"/>
        <v>33</v>
      </c>
      <c r="AG207" s="64">
        <f t="shared" si="16"/>
        <v>0</v>
      </c>
      <c r="AH207" s="89">
        <f t="shared" si="9"/>
        <v>75</v>
      </c>
      <c r="AI207" s="90"/>
      <c r="AJ207" s="90"/>
      <c r="AK207" s="90">
        <f t="shared" si="10"/>
        <v>80</v>
      </c>
      <c r="AL207" s="90">
        <f t="shared" si="11"/>
        <v>72.5</v>
      </c>
      <c r="AM207" s="90">
        <f t="shared" ref="AM207:AN207" si="204">AF207/(SUMIF($E$14:$N$14,"CO5",$E$13:$N$13)+SUMPRODUCT(($O$14:$Z$14="CO5")*($O207:$Z207&gt;0)*($O$13:$Z$13)))*100</f>
        <v>82.5</v>
      </c>
      <c r="AN207" s="90">
        <f t="shared" si="204"/>
        <v>0</v>
      </c>
    </row>
    <row r="208" spans="1:40" ht="30" customHeight="1" x14ac:dyDescent="0.2">
      <c r="A208" s="59">
        <v>192</v>
      </c>
      <c r="B208" s="60">
        <f>'STUDENT NAMELIST'!B196</f>
        <v>211423243418</v>
      </c>
      <c r="C208" s="60" t="str">
        <f>'STUDENT NAMELIST'!C196</f>
        <v>2023PEC AI 292</v>
      </c>
      <c r="D208" s="61" t="str">
        <f>'STUDENT NAMELIST'!D196</f>
        <v>SHYAMKUMAR S</v>
      </c>
      <c r="E208" s="68">
        <v>2</v>
      </c>
      <c r="F208" s="68">
        <v>2</v>
      </c>
      <c r="G208" s="68">
        <v>0</v>
      </c>
      <c r="H208" s="68">
        <v>0</v>
      </c>
      <c r="I208" s="68">
        <v>0</v>
      </c>
      <c r="J208" s="68">
        <v>1</v>
      </c>
      <c r="K208" s="68">
        <v>2</v>
      </c>
      <c r="L208" s="68">
        <v>0</v>
      </c>
      <c r="M208" s="68">
        <v>1</v>
      </c>
      <c r="N208" s="68">
        <v>0</v>
      </c>
      <c r="O208" s="59">
        <v>0</v>
      </c>
      <c r="P208" s="59">
        <v>13</v>
      </c>
      <c r="Q208" s="59">
        <v>14</v>
      </c>
      <c r="R208" s="59">
        <v>0</v>
      </c>
      <c r="S208" s="59">
        <v>0</v>
      </c>
      <c r="T208" s="59">
        <v>14</v>
      </c>
      <c r="U208" s="59">
        <v>0</v>
      </c>
      <c r="V208" s="59">
        <v>14</v>
      </c>
      <c r="W208" s="59">
        <v>8</v>
      </c>
      <c r="X208" s="59">
        <v>0</v>
      </c>
      <c r="Y208" s="59"/>
      <c r="Z208" s="59"/>
      <c r="AA208" s="67">
        <f t="shared" si="3"/>
        <v>71</v>
      </c>
      <c r="AB208" s="64">
        <f t="shared" si="4"/>
        <v>0</v>
      </c>
      <c r="AC208" s="64">
        <f t="shared" si="5"/>
        <v>0</v>
      </c>
      <c r="AD208" s="64">
        <f t="shared" si="6"/>
        <v>17</v>
      </c>
      <c r="AE208" s="64">
        <f t="shared" si="7"/>
        <v>33</v>
      </c>
      <c r="AF208" s="64">
        <f t="shared" si="8"/>
        <v>28</v>
      </c>
      <c r="AG208" s="64">
        <f t="shared" si="16"/>
        <v>0</v>
      </c>
      <c r="AH208" s="89">
        <f t="shared" si="9"/>
        <v>71</v>
      </c>
      <c r="AI208" s="90"/>
      <c r="AJ208" s="90"/>
      <c r="AK208" s="90">
        <f t="shared" si="10"/>
        <v>85</v>
      </c>
      <c r="AL208" s="90">
        <f t="shared" si="11"/>
        <v>82.5</v>
      </c>
      <c r="AM208" s="90">
        <f t="shared" ref="AM208:AN208" si="205">AF208/(SUMIF($E$14:$N$14,"CO5",$E$13:$N$13)+SUMPRODUCT(($O$14:$Z$14="CO5")*($O208:$Z208&gt;0)*($O$13:$Z$13)))*100</f>
        <v>70</v>
      </c>
      <c r="AN208" s="90">
        <f t="shared" si="205"/>
        <v>0</v>
      </c>
    </row>
    <row r="209" spans="1:40" ht="30" customHeight="1" x14ac:dyDescent="0.2">
      <c r="A209" s="59">
        <v>193</v>
      </c>
      <c r="B209" s="60">
        <f>'STUDENT NAMELIST'!B197</f>
        <v>211423243420</v>
      </c>
      <c r="C209" s="60" t="str">
        <f>'STUDENT NAMELIST'!C197</f>
        <v>2023PEC AI 293</v>
      </c>
      <c r="D209" s="61" t="str">
        <f>'STUDENT NAMELIST'!D197</f>
        <v>SIVA S</v>
      </c>
      <c r="E209" s="68">
        <v>0</v>
      </c>
      <c r="F209" s="68">
        <v>1</v>
      </c>
      <c r="G209" s="68">
        <v>1</v>
      </c>
      <c r="H209" s="68">
        <v>2</v>
      </c>
      <c r="I209" s="68">
        <v>1</v>
      </c>
      <c r="J209" s="68">
        <v>2</v>
      </c>
      <c r="K209" s="68">
        <v>0</v>
      </c>
      <c r="L209" s="68">
        <v>1</v>
      </c>
      <c r="M209" s="68">
        <v>0</v>
      </c>
      <c r="N209" s="68">
        <v>0</v>
      </c>
      <c r="O209" s="59">
        <v>16</v>
      </c>
      <c r="P209" s="59">
        <v>0</v>
      </c>
      <c r="Q209" s="59">
        <v>0</v>
      </c>
      <c r="R209" s="59">
        <v>16</v>
      </c>
      <c r="S209" s="59">
        <v>16</v>
      </c>
      <c r="T209" s="59">
        <v>0</v>
      </c>
      <c r="U209" s="59">
        <v>16</v>
      </c>
      <c r="V209" s="59">
        <v>0</v>
      </c>
      <c r="W209" s="59">
        <v>0</v>
      </c>
      <c r="X209" s="59">
        <v>16</v>
      </c>
      <c r="Y209" s="59"/>
      <c r="Z209" s="59"/>
      <c r="AA209" s="67">
        <f t="shared" si="3"/>
        <v>88</v>
      </c>
      <c r="AB209" s="64">
        <f t="shared" si="4"/>
        <v>0</v>
      </c>
      <c r="AC209" s="64">
        <f t="shared" si="5"/>
        <v>0</v>
      </c>
      <c r="AD209" s="64">
        <f t="shared" si="6"/>
        <v>17</v>
      </c>
      <c r="AE209" s="64">
        <f t="shared" si="7"/>
        <v>37</v>
      </c>
      <c r="AF209" s="64">
        <f t="shared" si="8"/>
        <v>38</v>
      </c>
      <c r="AG209" s="64">
        <f t="shared" si="16"/>
        <v>0</v>
      </c>
      <c r="AH209" s="89">
        <f t="shared" si="9"/>
        <v>88</v>
      </c>
      <c r="AI209" s="90"/>
      <c r="AJ209" s="90"/>
      <c r="AK209" s="90">
        <f t="shared" si="10"/>
        <v>85</v>
      </c>
      <c r="AL209" s="90">
        <f t="shared" si="11"/>
        <v>92.5</v>
      </c>
      <c r="AM209" s="90">
        <f t="shared" ref="AM209:AN209" si="206">AF209/(SUMIF($E$14:$N$14,"CO5",$E$13:$N$13)+SUMPRODUCT(($O$14:$Z$14="CO5")*($O209:$Z209&gt;0)*($O$13:$Z$13)))*100</f>
        <v>95</v>
      </c>
      <c r="AN209" s="90">
        <f t="shared" si="206"/>
        <v>0</v>
      </c>
    </row>
    <row r="210" spans="1:40" ht="30" customHeight="1" x14ac:dyDescent="0.2">
      <c r="A210" s="59">
        <v>194</v>
      </c>
      <c r="B210" s="60">
        <f>'STUDENT NAMELIST'!B198</f>
        <v>211423243422</v>
      </c>
      <c r="C210" s="60" t="str">
        <f>'STUDENT NAMELIST'!C198</f>
        <v>2023PEC AI 294</v>
      </c>
      <c r="D210" s="61" t="str">
        <f>'STUDENT NAMELIST'!D198</f>
        <v>SIVANANDHAM R</v>
      </c>
      <c r="E210" s="68">
        <v>0</v>
      </c>
      <c r="F210" s="68">
        <v>1</v>
      </c>
      <c r="G210" s="68">
        <v>1</v>
      </c>
      <c r="H210" s="68">
        <v>2</v>
      </c>
      <c r="I210" s="68">
        <v>1</v>
      </c>
      <c r="J210" s="68">
        <v>2</v>
      </c>
      <c r="K210" s="68">
        <v>1</v>
      </c>
      <c r="L210" s="68">
        <v>2</v>
      </c>
      <c r="M210" s="68">
        <v>2</v>
      </c>
      <c r="N210" s="68">
        <v>1</v>
      </c>
      <c r="O210" s="69">
        <v>0</v>
      </c>
      <c r="P210" s="59">
        <v>13</v>
      </c>
      <c r="Q210" s="59">
        <v>14</v>
      </c>
      <c r="R210" s="59">
        <v>0</v>
      </c>
      <c r="S210" s="59">
        <v>0</v>
      </c>
      <c r="T210" s="59">
        <v>14</v>
      </c>
      <c r="U210" s="59">
        <v>0</v>
      </c>
      <c r="V210" s="59">
        <v>14</v>
      </c>
      <c r="W210" s="59">
        <v>8</v>
      </c>
      <c r="X210" s="59">
        <v>0</v>
      </c>
      <c r="Y210" s="59"/>
      <c r="Z210" s="59"/>
      <c r="AA210" s="67">
        <f t="shared" si="3"/>
        <v>76</v>
      </c>
      <c r="AB210" s="64">
        <f t="shared" si="4"/>
        <v>0</v>
      </c>
      <c r="AC210" s="64">
        <f t="shared" si="5"/>
        <v>0</v>
      </c>
      <c r="AD210" s="64">
        <f t="shared" si="6"/>
        <v>14</v>
      </c>
      <c r="AE210" s="64">
        <f t="shared" si="7"/>
        <v>33</v>
      </c>
      <c r="AF210" s="64">
        <f t="shared" si="8"/>
        <v>28</v>
      </c>
      <c r="AG210" s="64">
        <f t="shared" si="16"/>
        <v>0</v>
      </c>
      <c r="AH210" s="89">
        <f t="shared" si="9"/>
        <v>76</v>
      </c>
      <c r="AI210" s="90"/>
      <c r="AJ210" s="90"/>
      <c r="AK210" s="90">
        <f t="shared" si="10"/>
        <v>70</v>
      </c>
      <c r="AL210" s="90">
        <f t="shared" si="11"/>
        <v>82.5</v>
      </c>
      <c r="AM210" s="90">
        <f t="shared" ref="AM210:AN210" si="207">AF210/(SUMIF($E$14:$N$14,"CO5",$E$13:$N$13)+SUMPRODUCT(($O$14:$Z$14="CO5")*($O210:$Z210&gt;0)*($O$13:$Z$13)))*100</f>
        <v>70</v>
      </c>
      <c r="AN210" s="90">
        <f t="shared" si="207"/>
        <v>0</v>
      </c>
    </row>
    <row r="211" spans="1:40" ht="30" customHeight="1" x14ac:dyDescent="0.2">
      <c r="A211" s="59">
        <v>195</v>
      </c>
      <c r="B211" s="60">
        <f>'STUDENT NAMELIST'!B199</f>
        <v>211423243423</v>
      </c>
      <c r="C211" s="60" t="str">
        <f>'STUDENT NAMELIST'!C199</f>
        <v>2023PEC AI 295</v>
      </c>
      <c r="D211" s="61" t="str">
        <f>'STUDENT NAMELIST'!D199</f>
        <v>SIVANESHWARAN K</v>
      </c>
      <c r="E211" s="68">
        <v>0</v>
      </c>
      <c r="F211" s="68">
        <v>2</v>
      </c>
      <c r="G211" s="68">
        <v>2</v>
      </c>
      <c r="H211" s="68">
        <v>2</v>
      </c>
      <c r="I211" s="68">
        <v>0</v>
      </c>
      <c r="J211" s="68">
        <v>2</v>
      </c>
      <c r="K211" s="68">
        <v>2</v>
      </c>
      <c r="L211" s="68">
        <v>0</v>
      </c>
      <c r="M211" s="68">
        <v>0</v>
      </c>
      <c r="N211" s="68">
        <v>0</v>
      </c>
      <c r="O211" s="69">
        <v>0</v>
      </c>
      <c r="P211" s="59">
        <v>16</v>
      </c>
      <c r="Q211" s="59">
        <v>16</v>
      </c>
      <c r="R211" s="59">
        <v>0</v>
      </c>
      <c r="S211" s="59">
        <v>4</v>
      </c>
      <c r="T211" s="59">
        <v>0</v>
      </c>
      <c r="U211" s="59">
        <v>16</v>
      </c>
      <c r="V211" s="59">
        <v>0</v>
      </c>
      <c r="W211" s="59">
        <v>0</v>
      </c>
      <c r="X211" s="59">
        <v>16</v>
      </c>
      <c r="Y211" s="59"/>
      <c r="Z211" s="59"/>
      <c r="AA211" s="67">
        <f t="shared" si="3"/>
        <v>78</v>
      </c>
      <c r="AB211" s="64">
        <f t="shared" si="4"/>
        <v>0</v>
      </c>
      <c r="AC211" s="64">
        <f t="shared" si="5"/>
        <v>0</v>
      </c>
      <c r="AD211" s="64">
        <f t="shared" si="6"/>
        <v>18</v>
      </c>
      <c r="AE211" s="64">
        <f t="shared" si="7"/>
        <v>25</v>
      </c>
      <c r="AF211" s="64">
        <f t="shared" si="8"/>
        <v>38</v>
      </c>
      <c r="AG211" s="64">
        <f t="shared" si="16"/>
        <v>0</v>
      </c>
      <c r="AH211" s="89">
        <f t="shared" si="9"/>
        <v>78</v>
      </c>
      <c r="AI211" s="90"/>
      <c r="AJ211" s="90"/>
      <c r="AK211" s="90">
        <f t="shared" si="10"/>
        <v>90</v>
      </c>
      <c r="AL211" s="90">
        <f t="shared" si="11"/>
        <v>62.5</v>
      </c>
      <c r="AM211" s="90">
        <f t="shared" ref="AM211:AN211" si="208">AF211/(SUMIF($E$14:$N$14,"CO5",$E$13:$N$13)+SUMPRODUCT(($O$14:$Z$14="CO5")*($O211:$Z211&gt;0)*($O$13:$Z$13)))*100</f>
        <v>95</v>
      </c>
      <c r="AN211" s="90">
        <f t="shared" si="208"/>
        <v>0</v>
      </c>
    </row>
    <row r="212" spans="1:40" ht="30" customHeight="1" x14ac:dyDescent="0.2">
      <c r="A212" s="59">
        <v>196</v>
      </c>
      <c r="B212" s="60">
        <f>'STUDENT NAMELIST'!B200</f>
        <v>211423243424</v>
      </c>
      <c r="C212" s="60" t="str">
        <f>'STUDENT NAMELIST'!C200</f>
        <v>2023PEC AI 296</v>
      </c>
      <c r="D212" s="61" t="str">
        <f>'STUDENT NAMELIST'!D200</f>
        <v>SIVARAJ R</v>
      </c>
      <c r="E212" s="68">
        <v>0</v>
      </c>
      <c r="F212" s="68">
        <v>2</v>
      </c>
      <c r="G212" s="68">
        <v>2</v>
      </c>
      <c r="H212" s="68">
        <v>2</v>
      </c>
      <c r="I212" s="68">
        <v>0</v>
      </c>
      <c r="J212" s="68">
        <v>0</v>
      </c>
      <c r="K212" s="68">
        <v>2</v>
      </c>
      <c r="L212" s="68">
        <v>2</v>
      </c>
      <c r="M212" s="68">
        <v>2</v>
      </c>
      <c r="N212" s="68">
        <v>0</v>
      </c>
      <c r="O212" s="69">
        <v>0</v>
      </c>
      <c r="P212" s="59">
        <v>15</v>
      </c>
      <c r="Q212" s="59">
        <v>16</v>
      </c>
      <c r="R212" s="59">
        <v>0</v>
      </c>
      <c r="S212" s="59">
        <v>0</v>
      </c>
      <c r="T212" s="59">
        <v>12</v>
      </c>
      <c r="U212" s="59">
        <v>0</v>
      </c>
      <c r="V212" s="59">
        <v>10</v>
      </c>
      <c r="W212" s="59">
        <v>16</v>
      </c>
      <c r="X212" s="59">
        <v>0</v>
      </c>
      <c r="Y212" s="59"/>
      <c r="Z212" s="59"/>
      <c r="AA212" s="67">
        <f t="shared" si="3"/>
        <v>81</v>
      </c>
      <c r="AB212" s="64">
        <f t="shared" si="4"/>
        <v>0</v>
      </c>
      <c r="AC212" s="64">
        <f t="shared" si="5"/>
        <v>0</v>
      </c>
      <c r="AD212" s="64">
        <f t="shared" si="6"/>
        <v>17</v>
      </c>
      <c r="AE212" s="64">
        <f t="shared" si="7"/>
        <v>33</v>
      </c>
      <c r="AF212" s="64">
        <f t="shared" si="8"/>
        <v>32</v>
      </c>
      <c r="AG212" s="64">
        <f t="shared" si="16"/>
        <v>0</v>
      </c>
      <c r="AH212" s="89">
        <f t="shared" si="9"/>
        <v>81</v>
      </c>
      <c r="AI212" s="90"/>
      <c r="AJ212" s="90"/>
      <c r="AK212" s="90">
        <f t="shared" si="10"/>
        <v>85</v>
      </c>
      <c r="AL212" s="90">
        <f t="shared" si="11"/>
        <v>82.5</v>
      </c>
      <c r="AM212" s="90">
        <f t="shared" ref="AM212:AN212" si="209">AF212/(SUMIF($E$14:$N$14,"CO5",$E$13:$N$13)+SUMPRODUCT(($O$14:$Z$14="CO5")*($O212:$Z212&gt;0)*($O$13:$Z$13)))*100</f>
        <v>80</v>
      </c>
      <c r="AN212" s="90">
        <f t="shared" si="209"/>
        <v>0</v>
      </c>
    </row>
    <row r="213" spans="1:40" ht="30" customHeight="1" x14ac:dyDescent="0.2">
      <c r="A213" s="59">
        <v>198</v>
      </c>
      <c r="B213" s="60">
        <f>'STUDENT NAMELIST'!B201</f>
        <v>211423243425</v>
      </c>
      <c r="C213" s="60" t="str">
        <f>'STUDENT NAMELIST'!C201</f>
        <v>2023PEC AI 297</v>
      </c>
      <c r="D213" s="61" t="str">
        <f>'STUDENT NAMELIST'!D201</f>
        <v>SIVARAMAKRISHNAA P</v>
      </c>
      <c r="E213" s="68">
        <v>0</v>
      </c>
      <c r="F213" s="68">
        <v>2</v>
      </c>
      <c r="G213" s="68">
        <v>1</v>
      </c>
      <c r="H213" s="68">
        <v>2</v>
      </c>
      <c r="I213" s="68">
        <v>2</v>
      </c>
      <c r="J213" s="68">
        <v>1</v>
      </c>
      <c r="K213" s="68">
        <v>0</v>
      </c>
      <c r="L213" s="68">
        <v>2</v>
      </c>
      <c r="M213" s="68">
        <v>1</v>
      </c>
      <c r="N213" s="68">
        <v>0</v>
      </c>
      <c r="O213" s="69">
        <v>13</v>
      </c>
      <c r="P213" s="59">
        <v>0</v>
      </c>
      <c r="Q213" s="59">
        <v>0</v>
      </c>
      <c r="R213" s="59">
        <v>16</v>
      </c>
      <c r="S213" s="59">
        <v>16</v>
      </c>
      <c r="T213" s="59">
        <v>0</v>
      </c>
      <c r="U213" s="59">
        <v>16</v>
      </c>
      <c r="V213" s="59">
        <v>0</v>
      </c>
      <c r="W213" s="59">
        <v>0</v>
      </c>
      <c r="X213" s="59">
        <v>14</v>
      </c>
      <c r="Y213" s="59"/>
      <c r="Z213" s="59"/>
      <c r="AA213" s="67">
        <f t="shared" si="3"/>
        <v>86</v>
      </c>
      <c r="AB213" s="64">
        <f t="shared" si="4"/>
        <v>0</v>
      </c>
      <c r="AC213" s="64">
        <f t="shared" si="5"/>
        <v>0</v>
      </c>
      <c r="AD213" s="64">
        <f t="shared" si="6"/>
        <v>15</v>
      </c>
      <c r="AE213" s="64">
        <f t="shared" si="7"/>
        <v>37</v>
      </c>
      <c r="AF213" s="64">
        <f t="shared" si="8"/>
        <v>36</v>
      </c>
      <c r="AG213" s="64">
        <f t="shared" si="16"/>
        <v>0</v>
      </c>
      <c r="AH213" s="89">
        <f t="shared" si="9"/>
        <v>86</v>
      </c>
      <c r="AI213" s="90"/>
      <c r="AJ213" s="90"/>
      <c r="AK213" s="90">
        <f t="shared" si="10"/>
        <v>75</v>
      </c>
      <c r="AL213" s="90">
        <f t="shared" si="11"/>
        <v>92.5</v>
      </c>
      <c r="AM213" s="90">
        <f t="shared" ref="AM213:AN213" si="210">AF213/(SUMIF($E$14:$N$14,"CO5",$E$13:$N$13)+SUMPRODUCT(($O$14:$Z$14="CO5")*($O213:$Z213&gt;0)*($O$13:$Z$13)))*100</f>
        <v>90</v>
      </c>
      <c r="AN213" s="90">
        <f t="shared" si="210"/>
        <v>0</v>
      </c>
    </row>
    <row r="214" spans="1:40" ht="30" customHeight="1" x14ac:dyDescent="0.2">
      <c r="A214" s="59">
        <v>198</v>
      </c>
      <c r="B214" s="60">
        <f>'STUDENT NAMELIST'!B202</f>
        <v>211423243427</v>
      </c>
      <c r="C214" s="60" t="str">
        <f>'STUDENT NAMELIST'!C202</f>
        <v>2023PEC AI 298</v>
      </c>
      <c r="D214" s="61" t="str">
        <f>'STUDENT NAMELIST'!D202</f>
        <v>SREE SARAN A</v>
      </c>
      <c r="E214" s="68">
        <v>2</v>
      </c>
      <c r="F214" s="68">
        <v>0</v>
      </c>
      <c r="G214" s="68">
        <v>1</v>
      </c>
      <c r="H214" s="68">
        <v>1</v>
      </c>
      <c r="I214" s="68">
        <v>1</v>
      </c>
      <c r="J214" s="68">
        <v>0</v>
      </c>
      <c r="K214" s="68">
        <v>0</v>
      </c>
      <c r="L214" s="68">
        <v>0</v>
      </c>
      <c r="M214" s="68">
        <v>1</v>
      </c>
      <c r="N214" s="68">
        <v>0</v>
      </c>
      <c r="O214" s="69">
        <v>16</v>
      </c>
      <c r="P214" s="59">
        <v>0</v>
      </c>
      <c r="Q214" s="59">
        <v>0</v>
      </c>
      <c r="R214" s="59">
        <v>8</v>
      </c>
      <c r="S214" s="59">
        <v>14</v>
      </c>
      <c r="T214" s="59">
        <v>0</v>
      </c>
      <c r="U214" s="59">
        <v>16</v>
      </c>
      <c r="V214" s="59">
        <v>0</v>
      </c>
      <c r="W214" s="59">
        <v>0</v>
      </c>
      <c r="X214" s="59">
        <v>16</v>
      </c>
      <c r="Y214" s="59"/>
      <c r="Z214" s="59"/>
      <c r="AA214" s="67">
        <f t="shared" si="3"/>
        <v>76</v>
      </c>
      <c r="AB214" s="64">
        <f t="shared" si="4"/>
        <v>0</v>
      </c>
      <c r="AC214" s="64">
        <f t="shared" si="5"/>
        <v>0</v>
      </c>
      <c r="AD214" s="64">
        <f t="shared" si="6"/>
        <v>18</v>
      </c>
      <c r="AE214" s="64">
        <f t="shared" si="7"/>
        <v>27</v>
      </c>
      <c r="AF214" s="64">
        <f t="shared" si="8"/>
        <v>38</v>
      </c>
      <c r="AG214" s="64">
        <f t="shared" si="16"/>
        <v>0</v>
      </c>
      <c r="AH214" s="89">
        <f t="shared" si="9"/>
        <v>76</v>
      </c>
      <c r="AI214" s="90"/>
      <c r="AJ214" s="90"/>
      <c r="AK214" s="90">
        <f t="shared" si="10"/>
        <v>90</v>
      </c>
      <c r="AL214" s="90">
        <f t="shared" si="11"/>
        <v>67.5</v>
      </c>
      <c r="AM214" s="90">
        <f t="shared" ref="AM214:AN214" si="211">AF214/(SUMIF($E$14:$N$14,"CO5",$E$13:$N$13)+SUMPRODUCT(($O$14:$Z$14="CO5")*($O214:$Z214&gt;0)*($O$13:$Z$13)))*100</f>
        <v>95</v>
      </c>
      <c r="AN214" s="90">
        <f t="shared" si="211"/>
        <v>0</v>
      </c>
    </row>
    <row r="215" spans="1:40" ht="30" customHeight="1" x14ac:dyDescent="0.2">
      <c r="A215" s="59">
        <v>199</v>
      </c>
      <c r="B215" s="60">
        <f>'STUDENT NAMELIST'!B203</f>
        <v>211423243430</v>
      </c>
      <c r="C215" s="60" t="str">
        <f>'STUDENT NAMELIST'!C203</f>
        <v>2023PEC AI 299</v>
      </c>
      <c r="D215" s="61" t="str">
        <f>'STUDENT NAMELIST'!D203</f>
        <v>SRIKANTH V P</v>
      </c>
      <c r="E215" s="68">
        <v>1</v>
      </c>
      <c r="F215" s="68">
        <v>2</v>
      </c>
      <c r="G215" s="68">
        <v>1</v>
      </c>
      <c r="H215" s="68">
        <v>1</v>
      </c>
      <c r="I215" s="68">
        <v>2</v>
      </c>
      <c r="J215" s="68">
        <v>1</v>
      </c>
      <c r="K215" s="68">
        <v>2</v>
      </c>
      <c r="L215" s="68">
        <v>1</v>
      </c>
      <c r="M215" s="68">
        <v>0</v>
      </c>
      <c r="N215" s="68">
        <v>0</v>
      </c>
      <c r="O215" s="69">
        <v>16</v>
      </c>
      <c r="P215" s="59">
        <v>0</v>
      </c>
      <c r="Q215" s="59">
        <v>0</v>
      </c>
      <c r="R215" s="59">
        <v>16</v>
      </c>
      <c r="S215" s="59">
        <v>14</v>
      </c>
      <c r="T215" s="59">
        <v>0</v>
      </c>
      <c r="U215" s="59">
        <v>16</v>
      </c>
      <c r="V215" s="59">
        <v>0</v>
      </c>
      <c r="W215" s="59">
        <v>0</v>
      </c>
      <c r="X215" s="59">
        <v>9</v>
      </c>
      <c r="Y215" s="59"/>
      <c r="Z215" s="59"/>
      <c r="AA215" s="67">
        <f t="shared" si="3"/>
        <v>82</v>
      </c>
      <c r="AB215" s="64">
        <f t="shared" si="4"/>
        <v>0</v>
      </c>
      <c r="AC215" s="64">
        <f t="shared" si="5"/>
        <v>0</v>
      </c>
      <c r="AD215" s="64">
        <f t="shared" si="6"/>
        <v>19</v>
      </c>
      <c r="AE215" s="64">
        <f t="shared" si="7"/>
        <v>35</v>
      </c>
      <c r="AF215" s="64">
        <f t="shared" si="8"/>
        <v>31</v>
      </c>
      <c r="AG215" s="64">
        <f t="shared" si="16"/>
        <v>0</v>
      </c>
      <c r="AH215" s="89">
        <f t="shared" si="9"/>
        <v>82</v>
      </c>
      <c r="AI215" s="90"/>
      <c r="AJ215" s="90"/>
      <c r="AK215" s="90">
        <f t="shared" si="10"/>
        <v>95</v>
      </c>
      <c r="AL215" s="90">
        <f t="shared" si="11"/>
        <v>87.5</v>
      </c>
      <c r="AM215" s="90">
        <f t="shared" ref="AM215:AN215" si="212">AF215/(SUMIF($E$14:$N$14,"CO5",$E$13:$N$13)+SUMPRODUCT(($O$14:$Z$14="CO5")*($O215:$Z215&gt;0)*($O$13:$Z$13)))*100</f>
        <v>77.5</v>
      </c>
      <c r="AN215" s="90">
        <f t="shared" si="212"/>
        <v>0</v>
      </c>
    </row>
    <row r="216" spans="1:40" ht="30" customHeight="1" x14ac:dyDescent="0.2">
      <c r="A216" s="59">
        <v>200</v>
      </c>
      <c r="B216" s="60">
        <f>'STUDENT NAMELIST'!B204</f>
        <v>211423243428</v>
      </c>
      <c r="C216" s="60" t="str">
        <f>'STUDENT NAMELIST'!C204</f>
        <v>2023PEC AI 300</v>
      </c>
      <c r="D216" s="61" t="str">
        <f>'STUDENT NAMELIST'!D204</f>
        <v>SRIDHARAN S</v>
      </c>
      <c r="E216" s="68">
        <v>2</v>
      </c>
      <c r="F216" s="68">
        <v>0</v>
      </c>
      <c r="G216" s="68">
        <v>1</v>
      </c>
      <c r="H216" s="68">
        <v>2</v>
      </c>
      <c r="I216" s="68">
        <v>0</v>
      </c>
      <c r="J216" s="68">
        <v>0</v>
      </c>
      <c r="K216" s="68">
        <v>2</v>
      </c>
      <c r="L216" s="68">
        <v>0</v>
      </c>
      <c r="M216" s="68">
        <v>1</v>
      </c>
      <c r="N216" s="68">
        <v>2</v>
      </c>
      <c r="O216" s="69">
        <v>0</v>
      </c>
      <c r="P216" s="59">
        <v>13</v>
      </c>
      <c r="Q216" s="59">
        <v>14</v>
      </c>
      <c r="R216" s="59">
        <v>0</v>
      </c>
      <c r="S216" s="59">
        <v>0</v>
      </c>
      <c r="T216" s="59">
        <v>14</v>
      </c>
      <c r="U216" s="59">
        <v>0</v>
      </c>
      <c r="V216" s="59">
        <v>14</v>
      </c>
      <c r="W216" s="59">
        <v>8</v>
      </c>
      <c r="X216" s="59">
        <v>0</v>
      </c>
      <c r="Y216" s="59"/>
      <c r="Z216" s="59"/>
      <c r="AA216" s="67">
        <f t="shared" si="3"/>
        <v>73</v>
      </c>
      <c r="AB216" s="64">
        <f t="shared" si="4"/>
        <v>0</v>
      </c>
      <c r="AC216" s="64">
        <f t="shared" si="5"/>
        <v>0</v>
      </c>
      <c r="AD216" s="64">
        <f t="shared" si="6"/>
        <v>15</v>
      </c>
      <c r="AE216" s="64">
        <f t="shared" si="7"/>
        <v>33</v>
      </c>
      <c r="AF216" s="64">
        <f t="shared" si="8"/>
        <v>28</v>
      </c>
      <c r="AG216" s="64">
        <f t="shared" si="16"/>
        <v>0</v>
      </c>
      <c r="AH216" s="89">
        <f t="shared" si="9"/>
        <v>73</v>
      </c>
      <c r="AI216" s="90"/>
      <c r="AJ216" s="90"/>
      <c r="AK216" s="90">
        <f t="shared" si="10"/>
        <v>75</v>
      </c>
      <c r="AL216" s="90">
        <f t="shared" si="11"/>
        <v>82.5</v>
      </c>
      <c r="AM216" s="90">
        <f t="shared" ref="AM216:AN216" si="213">AF216/(SUMIF($E$14:$N$14,"CO5",$E$13:$N$13)+SUMPRODUCT(($O$14:$Z$14="CO5")*($O216:$Z216&gt;0)*($O$13:$Z$13)))*100</f>
        <v>70</v>
      </c>
      <c r="AN216" s="90">
        <f t="shared" si="213"/>
        <v>0</v>
      </c>
    </row>
    <row r="217" spans="1:40" ht="30" customHeight="1" x14ac:dyDescent="0.2">
      <c r="A217" s="59">
        <v>201</v>
      </c>
      <c r="B217" s="60">
        <f>'STUDENT NAMELIST'!B205</f>
        <v>211423243429</v>
      </c>
      <c r="C217" s="60" t="str">
        <f>'STUDENT NAMELIST'!C205</f>
        <v>2023PEC AI 301</v>
      </c>
      <c r="D217" s="61" t="str">
        <f>'STUDENT NAMELIST'!D205</f>
        <v>SRIKANTH S</v>
      </c>
      <c r="E217" s="68">
        <v>0</v>
      </c>
      <c r="F217" s="68">
        <v>0</v>
      </c>
      <c r="G217" s="68">
        <v>0</v>
      </c>
      <c r="H217" s="68">
        <v>2</v>
      </c>
      <c r="I217" s="68">
        <v>2</v>
      </c>
      <c r="J217" s="68">
        <v>1</v>
      </c>
      <c r="K217" s="68">
        <v>2</v>
      </c>
      <c r="L217" s="68">
        <v>2</v>
      </c>
      <c r="M217" s="68">
        <v>0</v>
      </c>
      <c r="N217" s="68">
        <v>0</v>
      </c>
      <c r="O217" s="69">
        <v>0</v>
      </c>
      <c r="P217" s="59">
        <v>16</v>
      </c>
      <c r="Q217" s="59">
        <v>16</v>
      </c>
      <c r="R217" s="59">
        <v>0</v>
      </c>
      <c r="S217" s="59">
        <v>4</v>
      </c>
      <c r="T217" s="59">
        <v>0</v>
      </c>
      <c r="U217" s="59">
        <v>16</v>
      </c>
      <c r="V217" s="59">
        <v>0</v>
      </c>
      <c r="W217" s="59">
        <v>0</v>
      </c>
      <c r="X217" s="59">
        <v>16</v>
      </c>
      <c r="Y217" s="59"/>
      <c r="Z217" s="59"/>
      <c r="AA217" s="67">
        <f t="shared" si="3"/>
        <v>77</v>
      </c>
      <c r="AB217" s="64">
        <f t="shared" si="4"/>
        <v>0</v>
      </c>
      <c r="AC217" s="64">
        <f t="shared" si="5"/>
        <v>0</v>
      </c>
      <c r="AD217" s="64">
        <f t="shared" si="6"/>
        <v>16</v>
      </c>
      <c r="AE217" s="64">
        <f t="shared" si="7"/>
        <v>25</v>
      </c>
      <c r="AF217" s="64">
        <f t="shared" si="8"/>
        <v>38</v>
      </c>
      <c r="AG217" s="64">
        <f t="shared" si="16"/>
        <v>0</v>
      </c>
      <c r="AH217" s="89">
        <f t="shared" si="9"/>
        <v>77</v>
      </c>
      <c r="AI217" s="90"/>
      <c r="AJ217" s="90"/>
      <c r="AK217" s="90">
        <f t="shared" si="10"/>
        <v>80</v>
      </c>
      <c r="AL217" s="90">
        <f t="shared" si="11"/>
        <v>62.5</v>
      </c>
      <c r="AM217" s="90">
        <f t="shared" ref="AM217:AN217" si="214">AF217/(SUMIF($E$14:$N$14,"CO5",$E$13:$N$13)+SUMPRODUCT(($O$14:$Z$14="CO5")*($O217:$Z217&gt;0)*($O$13:$Z$13)))*100</f>
        <v>95</v>
      </c>
      <c r="AN217" s="90">
        <f t="shared" si="214"/>
        <v>0</v>
      </c>
    </row>
    <row r="218" spans="1:40" ht="30" customHeight="1" x14ac:dyDescent="0.2">
      <c r="A218" s="59">
        <v>202</v>
      </c>
      <c r="B218" s="60">
        <f>'STUDENT NAMELIST'!B206</f>
        <v>211423243433</v>
      </c>
      <c r="C218" s="60" t="str">
        <f>'STUDENT NAMELIST'!C206</f>
        <v>2023PEC AI 302</v>
      </c>
      <c r="D218" s="61" t="str">
        <f>'STUDENT NAMELIST'!D206</f>
        <v>SRINATH K</v>
      </c>
      <c r="E218" s="68">
        <v>2</v>
      </c>
      <c r="F218" s="68">
        <v>0</v>
      </c>
      <c r="G218" s="68">
        <v>1</v>
      </c>
      <c r="H218" s="68">
        <v>0</v>
      </c>
      <c r="I218" s="68">
        <v>0</v>
      </c>
      <c r="J218" s="68">
        <v>0</v>
      </c>
      <c r="K218" s="68">
        <v>2</v>
      </c>
      <c r="L218" s="68">
        <v>2</v>
      </c>
      <c r="M218" s="68">
        <v>0</v>
      </c>
      <c r="N218" s="68">
        <v>1</v>
      </c>
      <c r="O218" s="69">
        <v>0</v>
      </c>
      <c r="P218" s="59">
        <v>15</v>
      </c>
      <c r="Q218" s="59">
        <v>16</v>
      </c>
      <c r="R218" s="59">
        <v>0</v>
      </c>
      <c r="S218" s="59">
        <v>0</v>
      </c>
      <c r="T218" s="59">
        <v>12</v>
      </c>
      <c r="U218" s="59">
        <v>0</v>
      </c>
      <c r="V218" s="59">
        <v>10</v>
      </c>
      <c r="W218" s="59">
        <v>16</v>
      </c>
      <c r="X218" s="59">
        <v>0</v>
      </c>
      <c r="Y218" s="59"/>
      <c r="Z218" s="59"/>
      <c r="AA218" s="67">
        <f t="shared" si="3"/>
        <v>77</v>
      </c>
      <c r="AB218" s="64">
        <f t="shared" si="4"/>
        <v>0</v>
      </c>
      <c r="AC218" s="64">
        <f t="shared" si="5"/>
        <v>0</v>
      </c>
      <c r="AD218" s="64">
        <f t="shared" si="6"/>
        <v>17</v>
      </c>
      <c r="AE218" s="64">
        <f t="shared" si="7"/>
        <v>33</v>
      </c>
      <c r="AF218" s="64">
        <f t="shared" si="8"/>
        <v>32</v>
      </c>
      <c r="AG218" s="64">
        <f t="shared" si="16"/>
        <v>0</v>
      </c>
      <c r="AH218" s="89">
        <f t="shared" si="9"/>
        <v>77</v>
      </c>
      <c r="AI218" s="90"/>
      <c r="AJ218" s="90"/>
      <c r="AK218" s="90">
        <f t="shared" si="10"/>
        <v>85</v>
      </c>
      <c r="AL218" s="90">
        <f t="shared" si="11"/>
        <v>82.5</v>
      </c>
      <c r="AM218" s="90">
        <f t="shared" ref="AM218:AN218" si="215">AF218/(SUMIF($E$14:$N$14,"CO5",$E$13:$N$13)+SUMPRODUCT(($O$14:$Z$14="CO5")*($O218:$Z218&gt;0)*($O$13:$Z$13)))*100</f>
        <v>80</v>
      </c>
      <c r="AN218" s="90">
        <f t="shared" si="215"/>
        <v>0</v>
      </c>
    </row>
    <row r="219" spans="1:40" ht="30" customHeight="1" x14ac:dyDescent="0.2">
      <c r="A219" s="59">
        <v>203</v>
      </c>
      <c r="B219" s="60">
        <f>'STUDENT NAMELIST'!B207</f>
        <v>211423243435</v>
      </c>
      <c r="C219" s="60" t="str">
        <f>'STUDENT NAMELIST'!C207</f>
        <v>2023PEC AI 303</v>
      </c>
      <c r="D219" s="61" t="str">
        <f>'STUDENT NAMELIST'!D207</f>
        <v>SRINIVASAN S S</v>
      </c>
      <c r="E219" s="68">
        <v>0</v>
      </c>
      <c r="F219" s="68">
        <v>1</v>
      </c>
      <c r="G219" s="68">
        <v>2</v>
      </c>
      <c r="H219" s="68">
        <v>1</v>
      </c>
      <c r="I219" s="68">
        <v>2</v>
      </c>
      <c r="J219" s="68">
        <v>2</v>
      </c>
      <c r="K219" s="68">
        <v>2</v>
      </c>
      <c r="L219" s="68">
        <v>2</v>
      </c>
      <c r="M219" s="68">
        <v>0</v>
      </c>
      <c r="N219" s="68">
        <v>1</v>
      </c>
      <c r="O219" s="69">
        <v>13</v>
      </c>
      <c r="P219" s="59">
        <v>0</v>
      </c>
      <c r="Q219" s="59">
        <v>0</v>
      </c>
      <c r="R219" s="59">
        <v>12</v>
      </c>
      <c r="S219" s="59">
        <v>12</v>
      </c>
      <c r="T219" s="59">
        <v>0</v>
      </c>
      <c r="U219" s="59">
        <v>16</v>
      </c>
      <c r="V219" s="59">
        <v>0</v>
      </c>
      <c r="W219" s="59">
        <v>0</v>
      </c>
      <c r="X219" s="59">
        <v>14</v>
      </c>
      <c r="Y219" s="59"/>
      <c r="Z219" s="59"/>
      <c r="AA219" s="67">
        <f t="shared" si="3"/>
        <v>80</v>
      </c>
      <c r="AB219" s="64">
        <f t="shared" si="4"/>
        <v>0</v>
      </c>
      <c r="AC219" s="64">
        <f t="shared" si="5"/>
        <v>0</v>
      </c>
      <c r="AD219" s="64">
        <f t="shared" si="6"/>
        <v>14</v>
      </c>
      <c r="AE219" s="64">
        <f t="shared" si="7"/>
        <v>29</v>
      </c>
      <c r="AF219" s="64">
        <f t="shared" si="8"/>
        <v>36</v>
      </c>
      <c r="AG219" s="64">
        <f t="shared" si="16"/>
        <v>0</v>
      </c>
      <c r="AH219" s="89">
        <f t="shared" si="9"/>
        <v>80</v>
      </c>
      <c r="AI219" s="90"/>
      <c r="AJ219" s="90"/>
      <c r="AK219" s="90">
        <f t="shared" si="10"/>
        <v>70</v>
      </c>
      <c r="AL219" s="90">
        <f t="shared" si="11"/>
        <v>72.5</v>
      </c>
      <c r="AM219" s="90">
        <f t="shared" ref="AM219:AN219" si="216">AF219/(SUMIF($E$14:$N$14,"CO5",$E$13:$N$13)+SUMPRODUCT(($O$14:$Z$14="CO5")*($O219:$Z219&gt;0)*($O$13:$Z$13)))*100</f>
        <v>90</v>
      </c>
      <c r="AN219" s="90">
        <f t="shared" si="216"/>
        <v>0</v>
      </c>
    </row>
    <row r="220" spans="1:40" ht="30" customHeight="1" x14ac:dyDescent="0.2">
      <c r="A220" s="59">
        <v>204</v>
      </c>
      <c r="B220" s="60">
        <f>'STUDENT NAMELIST'!B208</f>
        <v>211423243436</v>
      </c>
      <c r="C220" s="60" t="str">
        <f>'STUDENT NAMELIST'!C208</f>
        <v>2023PEC AI 304</v>
      </c>
      <c r="D220" s="61" t="str">
        <f>'STUDENT NAMELIST'!D208</f>
        <v>SRIPARTHASARATHY R</v>
      </c>
      <c r="E220" s="68">
        <v>2</v>
      </c>
      <c r="F220" s="68">
        <v>0</v>
      </c>
      <c r="G220" s="68">
        <v>1</v>
      </c>
      <c r="H220" s="68">
        <v>0</v>
      </c>
      <c r="I220" s="68">
        <v>0</v>
      </c>
      <c r="J220" s="68">
        <v>0</v>
      </c>
      <c r="K220" s="68">
        <v>1</v>
      </c>
      <c r="L220" s="68">
        <v>1</v>
      </c>
      <c r="M220" s="68">
        <v>0</v>
      </c>
      <c r="N220" s="68">
        <v>2</v>
      </c>
      <c r="O220" s="69">
        <v>16</v>
      </c>
      <c r="P220" s="59">
        <v>0</v>
      </c>
      <c r="Q220" s="59">
        <v>0</v>
      </c>
      <c r="R220" s="59">
        <v>8</v>
      </c>
      <c r="S220" s="59">
        <v>14</v>
      </c>
      <c r="T220" s="59">
        <v>0</v>
      </c>
      <c r="U220" s="59">
        <v>16</v>
      </c>
      <c r="V220" s="59">
        <v>0</v>
      </c>
      <c r="W220" s="59">
        <v>0</v>
      </c>
      <c r="X220" s="59">
        <v>16</v>
      </c>
      <c r="Y220" s="59"/>
      <c r="Z220" s="59"/>
      <c r="AA220" s="67">
        <f t="shared" si="3"/>
        <v>77</v>
      </c>
      <c r="AB220" s="64">
        <f t="shared" si="4"/>
        <v>0</v>
      </c>
      <c r="AC220" s="64">
        <f t="shared" si="5"/>
        <v>0</v>
      </c>
      <c r="AD220" s="64">
        <f t="shared" si="6"/>
        <v>18</v>
      </c>
      <c r="AE220" s="64">
        <f t="shared" si="7"/>
        <v>27</v>
      </c>
      <c r="AF220" s="64">
        <f t="shared" si="8"/>
        <v>38</v>
      </c>
      <c r="AG220" s="64">
        <f t="shared" si="16"/>
        <v>0</v>
      </c>
      <c r="AH220" s="89">
        <f t="shared" si="9"/>
        <v>77</v>
      </c>
      <c r="AI220" s="90"/>
      <c r="AJ220" s="90"/>
      <c r="AK220" s="90">
        <f t="shared" si="10"/>
        <v>90</v>
      </c>
      <c r="AL220" s="90">
        <f t="shared" si="11"/>
        <v>67.5</v>
      </c>
      <c r="AM220" s="90">
        <f t="shared" ref="AM220:AN220" si="217">AF220/(SUMIF($E$14:$N$14,"CO5",$E$13:$N$13)+SUMPRODUCT(($O$14:$Z$14="CO5")*($O220:$Z220&gt;0)*($O$13:$Z$13)))*100</f>
        <v>95</v>
      </c>
      <c r="AN220" s="90">
        <f t="shared" si="217"/>
        <v>0</v>
      </c>
    </row>
    <row r="221" spans="1:40" ht="30" customHeight="1" x14ac:dyDescent="0.2">
      <c r="A221" s="59">
        <v>205</v>
      </c>
      <c r="B221" s="60">
        <f>'STUDENT NAMELIST'!B209</f>
        <v>211423243437</v>
      </c>
      <c r="C221" s="60" t="str">
        <f>'STUDENT NAMELIST'!C209</f>
        <v>2023PEC AI 305</v>
      </c>
      <c r="D221" s="61" t="str">
        <f>'STUDENT NAMELIST'!D209</f>
        <v>SRIRAM S</v>
      </c>
      <c r="E221" s="68">
        <v>2</v>
      </c>
      <c r="F221" s="68">
        <v>0</v>
      </c>
      <c r="G221" s="68">
        <v>1</v>
      </c>
      <c r="H221" s="68">
        <v>2</v>
      </c>
      <c r="I221" s="68">
        <v>0</v>
      </c>
      <c r="J221" s="68">
        <v>0</v>
      </c>
      <c r="K221" s="68">
        <v>2</v>
      </c>
      <c r="L221" s="68">
        <v>0</v>
      </c>
      <c r="M221" s="68">
        <v>0</v>
      </c>
      <c r="N221" s="68">
        <v>0</v>
      </c>
      <c r="O221" s="69">
        <v>16</v>
      </c>
      <c r="P221" s="59">
        <v>0</v>
      </c>
      <c r="Q221" s="59">
        <v>0</v>
      </c>
      <c r="R221" s="59">
        <v>16</v>
      </c>
      <c r="S221" s="59">
        <v>14</v>
      </c>
      <c r="T221" s="59">
        <v>0</v>
      </c>
      <c r="U221" s="59">
        <v>16</v>
      </c>
      <c r="V221" s="59">
        <v>0</v>
      </c>
      <c r="W221" s="59">
        <v>0</v>
      </c>
      <c r="X221" s="59">
        <v>9</v>
      </c>
      <c r="Y221" s="59"/>
      <c r="Z221" s="59"/>
      <c r="AA221" s="67">
        <f t="shared" si="3"/>
        <v>78</v>
      </c>
      <c r="AB221" s="64">
        <f t="shared" si="4"/>
        <v>0</v>
      </c>
      <c r="AC221" s="64">
        <f t="shared" si="5"/>
        <v>0</v>
      </c>
      <c r="AD221" s="64">
        <f t="shared" si="6"/>
        <v>18</v>
      </c>
      <c r="AE221" s="64">
        <f t="shared" si="7"/>
        <v>35</v>
      </c>
      <c r="AF221" s="64">
        <f t="shared" si="8"/>
        <v>31</v>
      </c>
      <c r="AG221" s="64">
        <f t="shared" si="16"/>
        <v>0</v>
      </c>
      <c r="AH221" s="89">
        <f t="shared" si="9"/>
        <v>78</v>
      </c>
      <c r="AI221" s="90"/>
      <c r="AJ221" s="90"/>
      <c r="AK221" s="90">
        <f t="shared" si="10"/>
        <v>90</v>
      </c>
      <c r="AL221" s="90">
        <f t="shared" si="11"/>
        <v>87.5</v>
      </c>
      <c r="AM221" s="90">
        <f t="shared" ref="AM221:AN221" si="218">AF221/(SUMIF($E$14:$N$14,"CO5",$E$13:$N$13)+SUMPRODUCT(($O$14:$Z$14="CO5")*($O221:$Z221&gt;0)*($O$13:$Z$13)))*100</f>
        <v>77.5</v>
      </c>
      <c r="AN221" s="90">
        <f t="shared" si="218"/>
        <v>0</v>
      </c>
    </row>
    <row r="222" spans="1:40" ht="30" customHeight="1" x14ac:dyDescent="0.2">
      <c r="A222" s="59">
        <v>206</v>
      </c>
      <c r="B222" s="60">
        <f>'STUDENT NAMELIST'!B210</f>
        <v>211423243441</v>
      </c>
      <c r="C222" s="60" t="str">
        <f>'STUDENT NAMELIST'!C210</f>
        <v>2023PEC AI 306</v>
      </c>
      <c r="D222" s="61" t="str">
        <f>'STUDENT NAMELIST'!D210</f>
        <v>SUDHARSAN R</v>
      </c>
      <c r="E222" s="68">
        <v>0</v>
      </c>
      <c r="F222" s="68">
        <v>0</v>
      </c>
      <c r="G222" s="68">
        <v>0</v>
      </c>
      <c r="H222" s="68">
        <v>0</v>
      </c>
      <c r="I222" s="68">
        <v>1</v>
      </c>
      <c r="J222" s="68">
        <v>1</v>
      </c>
      <c r="K222" s="68">
        <v>0</v>
      </c>
      <c r="L222" s="68">
        <v>0</v>
      </c>
      <c r="M222" s="68">
        <v>2</v>
      </c>
      <c r="N222" s="68">
        <v>2</v>
      </c>
      <c r="O222" s="69">
        <v>0</v>
      </c>
      <c r="P222" s="59">
        <v>13</v>
      </c>
      <c r="Q222" s="59">
        <v>14</v>
      </c>
      <c r="R222" s="59">
        <v>0</v>
      </c>
      <c r="S222" s="59">
        <v>0</v>
      </c>
      <c r="T222" s="59">
        <v>14</v>
      </c>
      <c r="U222" s="59">
        <v>0</v>
      </c>
      <c r="V222" s="59">
        <v>14</v>
      </c>
      <c r="W222" s="59">
        <v>8</v>
      </c>
      <c r="X222" s="59">
        <v>0</v>
      </c>
      <c r="Y222" s="59"/>
      <c r="Z222" s="59"/>
      <c r="AA222" s="67">
        <f t="shared" si="3"/>
        <v>69</v>
      </c>
      <c r="AB222" s="64">
        <f t="shared" si="4"/>
        <v>0</v>
      </c>
      <c r="AC222" s="64">
        <f t="shared" si="5"/>
        <v>0</v>
      </c>
      <c r="AD222" s="64">
        <f t="shared" si="6"/>
        <v>13</v>
      </c>
      <c r="AE222" s="64">
        <f t="shared" si="7"/>
        <v>33</v>
      </c>
      <c r="AF222" s="64">
        <f t="shared" si="8"/>
        <v>28</v>
      </c>
      <c r="AG222" s="64">
        <f t="shared" si="16"/>
        <v>0</v>
      </c>
      <c r="AH222" s="89">
        <f t="shared" si="9"/>
        <v>69</v>
      </c>
      <c r="AI222" s="90"/>
      <c r="AJ222" s="90"/>
      <c r="AK222" s="90">
        <f t="shared" si="10"/>
        <v>65</v>
      </c>
      <c r="AL222" s="90">
        <f t="shared" si="11"/>
        <v>82.5</v>
      </c>
      <c r="AM222" s="90">
        <f t="shared" ref="AM222:AN222" si="219">AF222/(SUMIF($E$14:$N$14,"CO5",$E$13:$N$13)+SUMPRODUCT(($O$14:$Z$14="CO5")*($O222:$Z222&gt;0)*($O$13:$Z$13)))*100</f>
        <v>70</v>
      </c>
      <c r="AN222" s="90">
        <f t="shared" si="219"/>
        <v>0</v>
      </c>
    </row>
    <row r="223" spans="1:40" ht="30" customHeight="1" x14ac:dyDescent="0.2">
      <c r="A223" s="59">
        <v>208</v>
      </c>
      <c r="B223" s="60">
        <f>'STUDENT NAMELIST'!B211</f>
        <v>211423243442</v>
      </c>
      <c r="C223" s="60" t="str">
        <f>'STUDENT NAMELIST'!C211</f>
        <v>2023PEC AI 307</v>
      </c>
      <c r="D223" s="61" t="str">
        <f>'STUDENT NAMELIST'!D211</f>
        <v>SUDHARSHAN R</v>
      </c>
      <c r="E223" s="68">
        <v>1</v>
      </c>
      <c r="F223" s="68">
        <v>0</v>
      </c>
      <c r="G223" s="68">
        <v>0</v>
      </c>
      <c r="H223" s="68">
        <v>0</v>
      </c>
      <c r="I223" s="68">
        <v>0</v>
      </c>
      <c r="J223" s="68">
        <v>1</v>
      </c>
      <c r="K223" s="68">
        <v>0</v>
      </c>
      <c r="L223" s="68">
        <v>2</v>
      </c>
      <c r="M223" s="68">
        <v>2</v>
      </c>
      <c r="N223" s="68">
        <v>0</v>
      </c>
      <c r="O223" s="69">
        <v>0</v>
      </c>
      <c r="P223" s="59">
        <v>16</v>
      </c>
      <c r="Q223" s="59">
        <v>16</v>
      </c>
      <c r="R223" s="59">
        <v>0</v>
      </c>
      <c r="S223" s="59">
        <v>4</v>
      </c>
      <c r="T223" s="59">
        <v>0</v>
      </c>
      <c r="U223" s="59">
        <v>16</v>
      </c>
      <c r="V223" s="59">
        <v>0</v>
      </c>
      <c r="W223" s="59">
        <v>0</v>
      </c>
      <c r="X223" s="59">
        <v>16</v>
      </c>
      <c r="Y223" s="59"/>
      <c r="Z223" s="59"/>
      <c r="AA223" s="67">
        <f t="shared" si="3"/>
        <v>74</v>
      </c>
      <c r="AB223" s="64">
        <f t="shared" si="4"/>
        <v>0</v>
      </c>
      <c r="AC223" s="64">
        <f t="shared" si="5"/>
        <v>0</v>
      </c>
      <c r="AD223" s="64">
        <f t="shared" si="6"/>
        <v>17</v>
      </c>
      <c r="AE223" s="64">
        <f t="shared" si="7"/>
        <v>25</v>
      </c>
      <c r="AF223" s="64">
        <f t="shared" si="8"/>
        <v>38</v>
      </c>
      <c r="AG223" s="64">
        <f t="shared" si="16"/>
        <v>0</v>
      </c>
      <c r="AH223" s="89">
        <f t="shared" si="9"/>
        <v>74</v>
      </c>
      <c r="AI223" s="90"/>
      <c r="AJ223" s="90"/>
      <c r="AK223" s="90">
        <f t="shared" si="10"/>
        <v>85</v>
      </c>
      <c r="AL223" s="90">
        <f t="shared" si="11"/>
        <v>62.5</v>
      </c>
      <c r="AM223" s="90">
        <f t="shared" ref="AM223:AN223" si="220">AF223/(SUMIF($E$14:$N$14,"CO5",$E$13:$N$13)+SUMPRODUCT(($O$14:$Z$14="CO5")*($O223:$Z223&gt;0)*($O$13:$Z$13)))*100</f>
        <v>95</v>
      </c>
      <c r="AN223" s="90">
        <f t="shared" si="220"/>
        <v>0</v>
      </c>
    </row>
    <row r="224" spans="1:40" ht="30" customHeight="1" x14ac:dyDescent="0.2">
      <c r="A224" s="59">
        <v>208</v>
      </c>
      <c r="B224" s="60">
        <f>'STUDENT NAMELIST'!B212</f>
        <v>211423243443</v>
      </c>
      <c r="C224" s="60" t="str">
        <f>'STUDENT NAMELIST'!C212</f>
        <v>2023PEC AI 308</v>
      </c>
      <c r="D224" s="61" t="str">
        <f>'STUDENT NAMELIST'!D212</f>
        <v>SUJITH KUMAR C</v>
      </c>
      <c r="E224" s="68">
        <v>1</v>
      </c>
      <c r="F224" s="68">
        <v>1</v>
      </c>
      <c r="G224" s="68">
        <v>2</v>
      </c>
      <c r="H224" s="68">
        <v>1</v>
      </c>
      <c r="I224" s="68">
        <v>1</v>
      </c>
      <c r="J224" s="68">
        <v>1</v>
      </c>
      <c r="K224" s="68">
        <v>2</v>
      </c>
      <c r="L224" s="68">
        <v>0</v>
      </c>
      <c r="M224" s="68">
        <v>2</v>
      </c>
      <c r="N224" s="68">
        <v>1</v>
      </c>
      <c r="O224" s="69">
        <v>0</v>
      </c>
      <c r="P224" s="59">
        <v>15</v>
      </c>
      <c r="Q224" s="59">
        <v>16</v>
      </c>
      <c r="R224" s="59">
        <v>0</v>
      </c>
      <c r="S224" s="59">
        <v>0</v>
      </c>
      <c r="T224" s="59">
        <v>12</v>
      </c>
      <c r="U224" s="59">
        <v>0</v>
      </c>
      <c r="V224" s="59">
        <v>10</v>
      </c>
      <c r="W224" s="59">
        <v>16</v>
      </c>
      <c r="X224" s="59">
        <v>0</v>
      </c>
      <c r="Y224" s="59"/>
      <c r="Z224" s="59"/>
      <c r="AA224" s="67">
        <f t="shared" si="3"/>
        <v>81</v>
      </c>
      <c r="AB224" s="64">
        <f t="shared" si="4"/>
        <v>0</v>
      </c>
      <c r="AC224" s="64">
        <f t="shared" si="5"/>
        <v>0</v>
      </c>
      <c r="AD224" s="64">
        <f t="shared" si="6"/>
        <v>17</v>
      </c>
      <c r="AE224" s="64">
        <f t="shared" si="7"/>
        <v>33</v>
      </c>
      <c r="AF224" s="64">
        <f t="shared" si="8"/>
        <v>32</v>
      </c>
      <c r="AG224" s="64">
        <f t="shared" si="16"/>
        <v>0</v>
      </c>
      <c r="AH224" s="89">
        <f t="shared" si="9"/>
        <v>81</v>
      </c>
      <c r="AI224" s="90"/>
      <c r="AJ224" s="90"/>
      <c r="AK224" s="90">
        <f t="shared" si="10"/>
        <v>85</v>
      </c>
      <c r="AL224" s="90">
        <f t="shared" si="11"/>
        <v>82.5</v>
      </c>
      <c r="AM224" s="90">
        <f t="shared" ref="AM224:AN224" si="221">AF224/(SUMIF($E$14:$N$14,"CO5",$E$13:$N$13)+SUMPRODUCT(($O$14:$Z$14="CO5")*($O224:$Z224&gt;0)*($O$13:$Z$13)))*100</f>
        <v>80</v>
      </c>
      <c r="AN224" s="90">
        <f t="shared" si="221"/>
        <v>0</v>
      </c>
    </row>
    <row r="225" spans="1:40" ht="30" customHeight="1" x14ac:dyDescent="0.2">
      <c r="A225" s="59">
        <v>209</v>
      </c>
      <c r="B225" s="60">
        <f>'STUDENT NAMELIST'!B213</f>
        <v>211423243444</v>
      </c>
      <c r="C225" s="60" t="str">
        <f>'STUDENT NAMELIST'!C213</f>
        <v>2023PEC AI 309</v>
      </c>
      <c r="D225" s="61" t="str">
        <f>'STUDENT NAMELIST'!D213</f>
        <v>SUNIL S</v>
      </c>
      <c r="E225" s="68">
        <v>0</v>
      </c>
      <c r="F225" s="68">
        <v>0</v>
      </c>
      <c r="G225" s="68">
        <v>2</v>
      </c>
      <c r="H225" s="68">
        <v>1</v>
      </c>
      <c r="I225" s="68">
        <v>1</v>
      </c>
      <c r="J225" s="68">
        <v>2</v>
      </c>
      <c r="K225" s="68">
        <v>1</v>
      </c>
      <c r="L225" s="68">
        <v>2</v>
      </c>
      <c r="M225" s="68">
        <v>2</v>
      </c>
      <c r="N225" s="68">
        <v>1</v>
      </c>
      <c r="O225" s="69">
        <v>13</v>
      </c>
      <c r="P225" s="59">
        <v>0</v>
      </c>
      <c r="Q225" s="59">
        <v>0</v>
      </c>
      <c r="R225" s="59">
        <v>12</v>
      </c>
      <c r="S225" s="59">
        <v>12</v>
      </c>
      <c r="T225" s="59">
        <v>0</v>
      </c>
      <c r="U225" s="59">
        <v>16</v>
      </c>
      <c r="V225" s="59">
        <v>0</v>
      </c>
      <c r="W225" s="59">
        <v>0</v>
      </c>
      <c r="X225" s="59">
        <v>14</v>
      </c>
      <c r="Y225" s="59"/>
      <c r="Z225" s="59"/>
      <c r="AA225" s="67">
        <f t="shared" si="3"/>
        <v>79</v>
      </c>
      <c r="AB225" s="64">
        <f t="shared" si="4"/>
        <v>0</v>
      </c>
      <c r="AC225" s="64">
        <f t="shared" si="5"/>
        <v>0</v>
      </c>
      <c r="AD225" s="64">
        <f t="shared" si="6"/>
        <v>13</v>
      </c>
      <c r="AE225" s="64">
        <f t="shared" si="7"/>
        <v>29</v>
      </c>
      <c r="AF225" s="64">
        <f t="shared" si="8"/>
        <v>36</v>
      </c>
      <c r="AG225" s="64">
        <f t="shared" si="16"/>
        <v>0</v>
      </c>
      <c r="AH225" s="89">
        <f t="shared" si="9"/>
        <v>79</v>
      </c>
      <c r="AI225" s="90"/>
      <c r="AJ225" s="90"/>
      <c r="AK225" s="90">
        <f t="shared" si="10"/>
        <v>65</v>
      </c>
      <c r="AL225" s="90">
        <f t="shared" si="11"/>
        <v>72.5</v>
      </c>
      <c r="AM225" s="90">
        <f t="shared" ref="AM225:AN225" si="222">AF225/(SUMIF($E$14:$N$14,"CO5",$E$13:$N$13)+SUMPRODUCT(($O$14:$Z$14="CO5")*($O225:$Z225&gt;0)*($O$13:$Z$13)))*100</f>
        <v>90</v>
      </c>
      <c r="AN225" s="90">
        <f t="shared" si="222"/>
        <v>0</v>
      </c>
    </row>
    <row r="226" spans="1:40" ht="30" customHeight="1" x14ac:dyDescent="0.2">
      <c r="A226" s="59">
        <v>210</v>
      </c>
      <c r="B226" s="60">
        <f>'STUDENT NAMELIST'!B214</f>
        <v>211423243445</v>
      </c>
      <c r="C226" s="60" t="str">
        <f>'STUDENT NAMELIST'!C214</f>
        <v>2023PEC AI 310</v>
      </c>
      <c r="D226" s="61" t="str">
        <f>'STUDENT NAMELIST'!D214</f>
        <v>SURENDHAR R A</v>
      </c>
      <c r="E226" s="68">
        <v>0</v>
      </c>
      <c r="F226" s="68">
        <v>1</v>
      </c>
      <c r="G226" s="68">
        <v>0</v>
      </c>
      <c r="H226" s="68">
        <v>1</v>
      </c>
      <c r="I226" s="68">
        <v>1</v>
      </c>
      <c r="J226" s="68">
        <v>1</v>
      </c>
      <c r="K226" s="68">
        <v>2</v>
      </c>
      <c r="L226" s="68">
        <v>2</v>
      </c>
      <c r="M226" s="68">
        <v>0</v>
      </c>
      <c r="N226" s="68">
        <v>0</v>
      </c>
      <c r="O226" s="69">
        <v>16</v>
      </c>
      <c r="P226" s="59">
        <v>0</v>
      </c>
      <c r="Q226" s="59">
        <v>0</v>
      </c>
      <c r="R226" s="59">
        <v>8</v>
      </c>
      <c r="S226" s="59">
        <v>14</v>
      </c>
      <c r="T226" s="59">
        <v>0</v>
      </c>
      <c r="U226" s="59">
        <v>16</v>
      </c>
      <c r="V226" s="59">
        <v>0</v>
      </c>
      <c r="W226" s="59">
        <v>0</v>
      </c>
      <c r="X226" s="59">
        <v>16</v>
      </c>
      <c r="Y226" s="59"/>
      <c r="Z226" s="59"/>
      <c r="AA226" s="67">
        <f t="shared" si="3"/>
        <v>78</v>
      </c>
      <c r="AB226" s="64">
        <f t="shared" si="4"/>
        <v>0</v>
      </c>
      <c r="AC226" s="64">
        <f t="shared" si="5"/>
        <v>0</v>
      </c>
      <c r="AD226" s="64">
        <f t="shared" si="6"/>
        <v>17</v>
      </c>
      <c r="AE226" s="64">
        <f t="shared" si="7"/>
        <v>27</v>
      </c>
      <c r="AF226" s="64">
        <f t="shared" si="8"/>
        <v>38</v>
      </c>
      <c r="AG226" s="64">
        <f t="shared" si="16"/>
        <v>0</v>
      </c>
      <c r="AH226" s="89">
        <f t="shared" si="9"/>
        <v>78</v>
      </c>
      <c r="AI226" s="90"/>
      <c r="AJ226" s="90"/>
      <c r="AK226" s="90">
        <f t="shared" si="10"/>
        <v>85</v>
      </c>
      <c r="AL226" s="90">
        <f t="shared" si="11"/>
        <v>67.5</v>
      </c>
      <c r="AM226" s="90">
        <f t="shared" ref="AM226:AN226" si="223">AF226/(SUMIF($E$14:$N$14,"CO5",$E$13:$N$13)+SUMPRODUCT(($O$14:$Z$14="CO5")*($O226:$Z226&gt;0)*($O$13:$Z$13)))*100</f>
        <v>95</v>
      </c>
      <c r="AN226" s="90">
        <f t="shared" si="223"/>
        <v>0</v>
      </c>
    </row>
    <row r="227" spans="1:40" ht="30" customHeight="1" x14ac:dyDescent="0.2">
      <c r="A227" s="59">
        <v>213</v>
      </c>
      <c r="B227" s="60">
        <f>'STUDENT NAMELIST'!B215</f>
        <v>211423243446</v>
      </c>
      <c r="C227" s="60" t="str">
        <f>'STUDENT NAMELIST'!C215</f>
        <v>2023PEC AI 311</v>
      </c>
      <c r="D227" s="61" t="str">
        <f>'STUDENT NAMELIST'!D215</f>
        <v>SURESH J</v>
      </c>
      <c r="E227" s="68">
        <v>1</v>
      </c>
      <c r="F227" s="68">
        <v>0</v>
      </c>
      <c r="G227" s="68">
        <v>1</v>
      </c>
      <c r="H227" s="68">
        <v>2</v>
      </c>
      <c r="I227" s="68">
        <v>0</v>
      </c>
      <c r="J227" s="68">
        <v>0</v>
      </c>
      <c r="K227" s="68">
        <v>1</v>
      </c>
      <c r="L227" s="68">
        <v>0</v>
      </c>
      <c r="M227" s="68">
        <v>2</v>
      </c>
      <c r="N227" s="68">
        <v>2</v>
      </c>
      <c r="O227" s="69">
        <v>12</v>
      </c>
      <c r="P227" s="59">
        <v>0</v>
      </c>
      <c r="Q227" s="59">
        <v>0</v>
      </c>
      <c r="R227" s="59">
        <v>8</v>
      </c>
      <c r="S227" s="59">
        <v>14</v>
      </c>
      <c r="T227" s="59">
        <v>0</v>
      </c>
      <c r="U227" s="59">
        <v>16</v>
      </c>
      <c r="V227" s="59">
        <v>0</v>
      </c>
      <c r="W227" s="59">
        <v>0</v>
      </c>
      <c r="X227" s="59">
        <v>16</v>
      </c>
      <c r="Y227" s="59"/>
      <c r="Z227" s="59"/>
      <c r="AA227" s="67">
        <f t="shared" si="3"/>
        <v>75</v>
      </c>
      <c r="AB227" s="64">
        <f t="shared" si="4"/>
        <v>0</v>
      </c>
      <c r="AC227" s="64">
        <f t="shared" si="5"/>
        <v>0</v>
      </c>
      <c r="AD227" s="64">
        <f t="shared" si="6"/>
        <v>13</v>
      </c>
      <c r="AE227" s="64">
        <f t="shared" si="7"/>
        <v>27</v>
      </c>
      <c r="AF227" s="64">
        <f t="shared" si="8"/>
        <v>38</v>
      </c>
      <c r="AG227" s="64">
        <f t="shared" si="16"/>
        <v>0</v>
      </c>
      <c r="AH227" s="89">
        <f t="shared" si="9"/>
        <v>75</v>
      </c>
      <c r="AI227" s="90"/>
      <c r="AJ227" s="90"/>
      <c r="AK227" s="90">
        <f t="shared" si="10"/>
        <v>65</v>
      </c>
      <c r="AL227" s="90">
        <f t="shared" si="11"/>
        <v>67.5</v>
      </c>
      <c r="AM227" s="90">
        <f t="shared" ref="AM227:AN227" si="224">AF227/(SUMIF($E$14:$N$14,"CO5",$E$13:$N$13)+SUMPRODUCT(($O$14:$Z$14="CO5")*($O227:$Z227&gt;0)*($O$13:$Z$13)))*100</f>
        <v>95</v>
      </c>
      <c r="AN227" s="90">
        <f t="shared" si="224"/>
        <v>0</v>
      </c>
    </row>
    <row r="228" spans="1:40" ht="30" customHeight="1" x14ac:dyDescent="0.2">
      <c r="A228" s="59">
        <v>214</v>
      </c>
      <c r="B228" s="60">
        <f>'STUDENT NAMELIST'!B216</f>
        <v>211423243447</v>
      </c>
      <c r="C228" s="60" t="str">
        <f>'STUDENT NAMELIST'!C216</f>
        <v>2023PEC AI 312</v>
      </c>
      <c r="D228" s="61" t="str">
        <f>'STUDENT NAMELIST'!D216</f>
        <v>SURESH KUMAR R</v>
      </c>
      <c r="E228" s="68">
        <v>0</v>
      </c>
      <c r="F228" s="68">
        <v>2</v>
      </c>
      <c r="G228" s="68">
        <v>2</v>
      </c>
      <c r="H228" s="68">
        <v>1</v>
      </c>
      <c r="I228" s="68">
        <v>2</v>
      </c>
      <c r="J228" s="68">
        <v>1</v>
      </c>
      <c r="K228" s="68">
        <v>0</v>
      </c>
      <c r="L228" s="68">
        <v>2</v>
      </c>
      <c r="M228" s="68">
        <v>2</v>
      </c>
      <c r="N228" s="68">
        <v>2</v>
      </c>
      <c r="O228" s="69">
        <v>16</v>
      </c>
      <c r="P228" s="59">
        <v>0</v>
      </c>
      <c r="Q228" s="59">
        <v>0</v>
      </c>
      <c r="R228" s="59">
        <v>16</v>
      </c>
      <c r="S228" s="59">
        <v>14</v>
      </c>
      <c r="T228" s="59">
        <v>0</v>
      </c>
      <c r="U228" s="59">
        <v>16</v>
      </c>
      <c r="V228" s="59">
        <v>0</v>
      </c>
      <c r="W228" s="59">
        <v>0</v>
      </c>
      <c r="X228" s="59">
        <v>9</v>
      </c>
      <c r="Y228" s="59"/>
      <c r="Z228" s="59"/>
      <c r="AA228" s="67">
        <f t="shared" si="3"/>
        <v>85</v>
      </c>
      <c r="AB228" s="64">
        <f t="shared" si="4"/>
        <v>0</v>
      </c>
      <c r="AC228" s="64">
        <f t="shared" si="5"/>
        <v>0</v>
      </c>
      <c r="AD228" s="64">
        <f t="shared" si="6"/>
        <v>18</v>
      </c>
      <c r="AE228" s="64">
        <f t="shared" si="7"/>
        <v>35</v>
      </c>
      <c r="AF228" s="64">
        <f t="shared" si="8"/>
        <v>31</v>
      </c>
      <c r="AG228" s="64">
        <f t="shared" si="16"/>
        <v>0</v>
      </c>
      <c r="AH228" s="89">
        <f t="shared" si="9"/>
        <v>85</v>
      </c>
      <c r="AI228" s="90"/>
      <c r="AJ228" s="90"/>
      <c r="AK228" s="90">
        <f t="shared" si="10"/>
        <v>90</v>
      </c>
      <c r="AL228" s="90">
        <f t="shared" si="11"/>
        <v>87.5</v>
      </c>
      <c r="AM228" s="90">
        <f t="shared" ref="AM228:AN228" si="225">AF228/(SUMIF($E$14:$N$14,"CO5",$E$13:$N$13)+SUMPRODUCT(($O$14:$Z$14="CO5")*($O228:$Z228&gt;0)*($O$13:$Z$13)))*100</f>
        <v>77.5</v>
      </c>
      <c r="AN228" s="90">
        <f t="shared" si="225"/>
        <v>0</v>
      </c>
    </row>
    <row r="229" spans="1:40" ht="30" customHeight="1" x14ac:dyDescent="0.2">
      <c r="A229" s="59">
        <v>216</v>
      </c>
      <c r="B229" s="60">
        <f>'STUDENT NAMELIST'!B217</f>
        <v>211423243448</v>
      </c>
      <c r="C229" s="60" t="str">
        <f>'STUDENT NAMELIST'!C217</f>
        <v>2023PEC AI 313</v>
      </c>
      <c r="D229" s="61" t="str">
        <f>'STUDENT NAMELIST'!D217</f>
        <v>SURIYAMATHI PRABHU T R</v>
      </c>
      <c r="E229" s="68">
        <v>2</v>
      </c>
      <c r="F229" s="68">
        <v>1</v>
      </c>
      <c r="G229" s="68">
        <v>0</v>
      </c>
      <c r="H229" s="68">
        <v>0</v>
      </c>
      <c r="I229" s="68">
        <v>0</v>
      </c>
      <c r="J229" s="68">
        <v>2</v>
      </c>
      <c r="K229" s="68">
        <v>0</v>
      </c>
      <c r="L229" s="68">
        <v>0</v>
      </c>
      <c r="M229" s="68">
        <v>1</v>
      </c>
      <c r="N229" s="68">
        <v>1</v>
      </c>
      <c r="O229" s="69">
        <v>14</v>
      </c>
      <c r="P229" s="59">
        <v>0</v>
      </c>
      <c r="Q229" s="59">
        <v>0</v>
      </c>
      <c r="R229" s="59">
        <v>14</v>
      </c>
      <c r="S229" s="59">
        <v>10</v>
      </c>
      <c r="T229" s="59">
        <v>0</v>
      </c>
      <c r="U229" s="59">
        <v>14</v>
      </c>
      <c r="V229" s="59">
        <v>0</v>
      </c>
      <c r="W229" s="59">
        <v>0</v>
      </c>
      <c r="X229" s="59">
        <v>16</v>
      </c>
      <c r="Y229" s="59"/>
      <c r="Z229" s="59"/>
      <c r="AA229" s="67">
        <f t="shared" si="3"/>
        <v>75</v>
      </c>
      <c r="AB229" s="64">
        <f t="shared" si="4"/>
        <v>0</v>
      </c>
      <c r="AC229" s="64">
        <f t="shared" si="5"/>
        <v>0</v>
      </c>
      <c r="AD229" s="64">
        <f t="shared" si="6"/>
        <v>17</v>
      </c>
      <c r="AE229" s="64">
        <f t="shared" si="7"/>
        <v>29</v>
      </c>
      <c r="AF229" s="64">
        <f t="shared" si="8"/>
        <v>36</v>
      </c>
      <c r="AG229" s="64">
        <f t="shared" si="16"/>
        <v>0</v>
      </c>
      <c r="AH229" s="89">
        <f t="shared" si="9"/>
        <v>75</v>
      </c>
      <c r="AI229" s="90"/>
      <c r="AJ229" s="90"/>
      <c r="AK229" s="90">
        <f t="shared" si="10"/>
        <v>85</v>
      </c>
      <c r="AL229" s="90">
        <f t="shared" si="11"/>
        <v>72.5</v>
      </c>
      <c r="AM229" s="90">
        <f t="shared" ref="AM229:AN229" si="226">AF229/(SUMIF($E$14:$N$14,"CO5",$E$13:$N$13)+SUMPRODUCT(($O$14:$Z$14="CO5")*($O229:$Z229&gt;0)*($O$13:$Z$13)))*100</f>
        <v>90</v>
      </c>
      <c r="AN229" s="90">
        <f t="shared" si="226"/>
        <v>0</v>
      </c>
    </row>
    <row r="230" spans="1:40" ht="30" customHeight="1" x14ac:dyDescent="0.2">
      <c r="A230" s="59">
        <v>214</v>
      </c>
      <c r="B230" s="60">
        <f>'STUDENT NAMELIST'!B218</f>
        <v>211423243449</v>
      </c>
      <c r="C230" s="60" t="str">
        <f>'STUDENT NAMELIST'!C218</f>
        <v>2023PEC AI 314</v>
      </c>
      <c r="D230" s="61" t="str">
        <f>'STUDENT NAMELIST'!D218</f>
        <v>SURYA K</v>
      </c>
      <c r="E230" s="68">
        <v>0</v>
      </c>
      <c r="F230" s="68">
        <v>0</v>
      </c>
      <c r="G230" s="68">
        <v>0</v>
      </c>
      <c r="H230" s="68">
        <v>2</v>
      </c>
      <c r="I230" s="68">
        <v>2</v>
      </c>
      <c r="J230" s="68">
        <v>1</v>
      </c>
      <c r="K230" s="68">
        <v>0</v>
      </c>
      <c r="L230" s="68">
        <v>0</v>
      </c>
      <c r="M230" s="68">
        <v>2</v>
      </c>
      <c r="N230" s="68">
        <v>1</v>
      </c>
      <c r="O230" s="59">
        <v>0</v>
      </c>
      <c r="P230" s="59">
        <v>10</v>
      </c>
      <c r="Q230" s="59">
        <v>13</v>
      </c>
      <c r="R230" s="59">
        <v>0</v>
      </c>
      <c r="S230" s="59">
        <v>0</v>
      </c>
      <c r="T230" s="59">
        <v>13</v>
      </c>
      <c r="U230" s="59">
        <v>0</v>
      </c>
      <c r="V230" s="59">
        <v>13</v>
      </c>
      <c r="W230" s="59">
        <v>14</v>
      </c>
      <c r="X230" s="59">
        <v>0</v>
      </c>
      <c r="Y230" s="59"/>
      <c r="Z230" s="59"/>
      <c r="AA230" s="67">
        <f t="shared" si="3"/>
        <v>71</v>
      </c>
      <c r="AB230" s="64">
        <f t="shared" si="4"/>
        <v>0</v>
      </c>
      <c r="AC230" s="64">
        <f t="shared" si="5"/>
        <v>0</v>
      </c>
      <c r="AD230" s="64">
        <f t="shared" si="6"/>
        <v>10</v>
      </c>
      <c r="AE230" s="64">
        <f t="shared" si="7"/>
        <v>31</v>
      </c>
      <c r="AF230" s="64">
        <f t="shared" si="8"/>
        <v>33</v>
      </c>
      <c r="AG230" s="64">
        <f t="shared" si="16"/>
        <v>0</v>
      </c>
      <c r="AH230" s="89">
        <f t="shared" si="9"/>
        <v>71</v>
      </c>
      <c r="AI230" s="90"/>
      <c r="AJ230" s="90"/>
      <c r="AK230" s="90">
        <f t="shared" si="10"/>
        <v>50</v>
      </c>
      <c r="AL230" s="90">
        <f t="shared" si="11"/>
        <v>77.5</v>
      </c>
      <c r="AM230" s="90">
        <f t="shared" ref="AM230:AN230" si="227">AF230/(SUMIF($E$14:$N$14,"CO5",$E$13:$N$13)+SUMPRODUCT(($O$14:$Z$14="CO5")*($O230:$Z230&gt;0)*($O$13:$Z$13)))*100</f>
        <v>82.5</v>
      </c>
      <c r="AN230" s="90">
        <f t="shared" si="227"/>
        <v>0</v>
      </c>
    </row>
    <row r="231" spans="1:40" ht="30" customHeight="1" x14ac:dyDescent="0.2">
      <c r="A231" s="59">
        <v>215</v>
      </c>
      <c r="B231" s="60">
        <f>'STUDENT NAMELIST'!B219</f>
        <v>211423243456</v>
      </c>
      <c r="C231" s="60" t="str">
        <f>'STUDENT NAMELIST'!C219</f>
        <v>2023PEC AI 315</v>
      </c>
      <c r="D231" s="61" t="str">
        <f>'STUDENT NAMELIST'!D219</f>
        <v>TAMILARASAN G</v>
      </c>
      <c r="E231" s="68">
        <v>1</v>
      </c>
      <c r="F231" s="68">
        <v>2</v>
      </c>
      <c r="G231" s="68">
        <v>2</v>
      </c>
      <c r="H231" s="68">
        <v>2</v>
      </c>
      <c r="I231" s="68">
        <v>2</v>
      </c>
      <c r="J231" s="68">
        <v>2</v>
      </c>
      <c r="K231" s="68">
        <v>0</v>
      </c>
      <c r="L231" s="68">
        <v>1</v>
      </c>
      <c r="M231" s="68">
        <v>1</v>
      </c>
      <c r="N231" s="68">
        <v>1</v>
      </c>
      <c r="O231" s="59">
        <v>14</v>
      </c>
      <c r="P231" s="59">
        <v>0</v>
      </c>
      <c r="Q231" s="59">
        <v>0</v>
      </c>
      <c r="R231" s="59">
        <v>14</v>
      </c>
      <c r="S231" s="59">
        <v>16</v>
      </c>
      <c r="T231" s="59">
        <v>0</v>
      </c>
      <c r="U231" s="59">
        <v>14</v>
      </c>
      <c r="V231" s="59">
        <v>0</v>
      </c>
      <c r="W231" s="59">
        <v>0</v>
      </c>
      <c r="X231" s="59">
        <v>10</v>
      </c>
      <c r="Y231" s="59"/>
      <c r="Z231" s="59"/>
      <c r="AA231" s="67">
        <f t="shared" si="3"/>
        <v>82</v>
      </c>
      <c r="AB231" s="64">
        <f t="shared" si="4"/>
        <v>0</v>
      </c>
      <c r="AC231" s="64">
        <f t="shared" si="5"/>
        <v>0</v>
      </c>
      <c r="AD231" s="64">
        <f t="shared" si="6"/>
        <v>17</v>
      </c>
      <c r="AE231" s="64">
        <f t="shared" si="7"/>
        <v>35</v>
      </c>
      <c r="AF231" s="64">
        <f t="shared" si="8"/>
        <v>30</v>
      </c>
      <c r="AG231" s="64">
        <f t="shared" si="16"/>
        <v>0</v>
      </c>
      <c r="AH231" s="89">
        <f t="shared" si="9"/>
        <v>82</v>
      </c>
      <c r="AI231" s="90"/>
      <c r="AJ231" s="90"/>
      <c r="AK231" s="90">
        <f t="shared" si="10"/>
        <v>85</v>
      </c>
      <c r="AL231" s="90">
        <f t="shared" si="11"/>
        <v>87.5</v>
      </c>
      <c r="AM231" s="90">
        <f t="shared" ref="AM231:AN231" si="228">AF231/(SUMIF($E$14:$N$14,"CO5",$E$13:$N$13)+SUMPRODUCT(($O$14:$Z$14="CO5")*($O231:$Z231&gt;0)*($O$13:$Z$13)))*100</f>
        <v>75</v>
      </c>
      <c r="AN231" s="90">
        <f t="shared" si="228"/>
        <v>0</v>
      </c>
    </row>
    <row r="232" spans="1:40" ht="30" customHeight="1" x14ac:dyDescent="0.2">
      <c r="A232" s="59">
        <v>216</v>
      </c>
      <c r="B232" s="60">
        <f>'STUDENT NAMELIST'!B220</f>
        <v>211423243457</v>
      </c>
      <c r="C232" s="60" t="str">
        <f>'STUDENT NAMELIST'!C220</f>
        <v>2023PEC AI 316</v>
      </c>
      <c r="D232" s="61" t="str">
        <f>'STUDENT NAMELIST'!D220</f>
        <v>TAMILARASAN S</v>
      </c>
      <c r="E232" s="68">
        <v>1</v>
      </c>
      <c r="F232" s="68">
        <v>1</v>
      </c>
      <c r="G232" s="68">
        <v>2</v>
      </c>
      <c r="H232" s="68">
        <v>0</v>
      </c>
      <c r="I232" s="68">
        <v>1</v>
      </c>
      <c r="J232" s="68">
        <v>1</v>
      </c>
      <c r="K232" s="68">
        <v>2</v>
      </c>
      <c r="L232" s="68">
        <v>1</v>
      </c>
      <c r="M232" s="68">
        <v>0</v>
      </c>
      <c r="N232" s="68">
        <v>1</v>
      </c>
      <c r="O232" s="59">
        <v>0</v>
      </c>
      <c r="P232" s="59">
        <v>10</v>
      </c>
      <c r="Q232" s="59">
        <v>10</v>
      </c>
      <c r="R232" s="59">
        <v>0</v>
      </c>
      <c r="S232" s="59">
        <v>0</v>
      </c>
      <c r="T232" s="59">
        <v>10</v>
      </c>
      <c r="U232" s="59">
        <v>0</v>
      </c>
      <c r="V232" s="59">
        <v>10</v>
      </c>
      <c r="W232" s="59">
        <v>6</v>
      </c>
      <c r="X232" s="59">
        <v>0</v>
      </c>
      <c r="Y232" s="59"/>
      <c r="Z232" s="59"/>
      <c r="AA232" s="67">
        <f t="shared" si="3"/>
        <v>56</v>
      </c>
      <c r="AB232" s="64">
        <f t="shared" si="4"/>
        <v>0</v>
      </c>
      <c r="AC232" s="64">
        <f t="shared" si="5"/>
        <v>0</v>
      </c>
      <c r="AD232" s="64">
        <f t="shared" si="6"/>
        <v>12</v>
      </c>
      <c r="AE232" s="64">
        <f t="shared" si="7"/>
        <v>25</v>
      </c>
      <c r="AF232" s="64">
        <f t="shared" si="8"/>
        <v>22</v>
      </c>
      <c r="AG232" s="64">
        <f t="shared" si="16"/>
        <v>0</v>
      </c>
      <c r="AH232" s="89">
        <f t="shared" si="9"/>
        <v>56</v>
      </c>
      <c r="AI232" s="90"/>
      <c r="AJ232" s="90"/>
      <c r="AK232" s="90">
        <f t="shared" si="10"/>
        <v>60</v>
      </c>
      <c r="AL232" s="90">
        <f t="shared" si="11"/>
        <v>62.5</v>
      </c>
      <c r="AM232" s="90">
        <f t="shared" ref="AM232:AN232" si="229">AF232/(SUMIF($E$14:$N$14,"CO5",$E$13:$N$13)+SUMPRODUCT(($O$14:$Z$14="CO5")*($O232:$Z232&gt;0)*($O$13:$Z$13)))*100</f>
        <v>55.000000000000007</v>
      </c>
      <c r="AN232" s="90">
        <f t="shared" si="229"/>
        <v>0</v>
      </c>
    </row>
    <row r="233" spans="1:40" ht="30" customHeight="1" x14ac:dyDescent="0.2">
      <c r="A233" s="59">
        <v>218</v>
      </c>
      <c r="B233" s="60">
        <f>'STUDENT NAMELIST'!B221</f>
        <v>211423243459</v>
      </c>
      <c r="C233" s="60" t="str">
        <f>'STUDENT NAMELIST'!C221</f>
        <v>2023PEC AI 317</v>
      </c>
      <c r="D233" s="61" t="str">
        <f>'STUDENT NAMELIST'!D221</f>
        <v>TARRENCE BERTINAD K</v>
      </c>
      <c r="E233" s="68">
        <v>2</v>
      </c>
      <c r="F233" s="68">
        <v>2</v>
      </c>
      <c r="G233" s="68">
        <v>0</v>
      </c>
      <c r="H233" s="68">
        <v>1</v>
      </c>
      <c r="I233" s="68">
        <v>2</v>
      </c>
      <c r="J233" s="68">
        <v>1</v>
      </c>
      <c r="K233" s="68">
        <v>2</v>
      </c>
      <c r="L233" s="68">
        <v>0</v>
      </c>
      <c r="M233" s="68">
        <v>1</v>
      </c>
      <c r="N233" s="68">
        <v>0</v>
      </c>
      <c r="O233" s="59">
        <v>16</v>
      </c>
      <c r="P233" s="59">
        <v>0</v>
      </c>
      <c r="Q233" s="59">
        <v>0</v>
      </c>
      <c r="R233" s="59">
        <v>16</v>
      </c>
      <c r="S233" s="59">
        <v>13</v>
      </c>
      <c r="T233" s="59">
        <v>0</v>
      </c>
      <c r="U233" s="59">
        <v>16</v>
      </c>
      <c r="V233" s="59">
        <v>0</v>
      </c>
      <c r="W233" s="59">
        <v>0</v>
      </c>
      <c r="X233" s="59">
        <v>10</v>
      </c>
      <c r="Y233" s="59"/>
      <c r="Z233" s="59"/>
      <c r="AA233" s="67">
        <f t="shared" si="3"/>
        <v>82</v>
      </c>
      <c r="AB233" s="64">
        <f t="shared" si="4"/>
        <v>0</v>
      </c>
      <c r="AC233" s="64">
        <f t="shared" si="5"/>
        <v>0</v>
      </c>
      <c r="AD233" s="64">
        <f t="shared" si="6"/>
        <v>20</v>
      </c>
      <c r="AE233" s="64">
        <f t="shared" si="7"/>
        <v>34</v>
      </c>
      <c r="AF233" s="64">
        <f t="shared" si="8"/>
        <v>32</v>
      </c>
      <c r="AG233" s="64">
        <f t="shared" si="16"/>
        <v>0</v>
      </c>
      <c r="AH233" s="89">
        <f t="shared" si="9"/>
        <v>82</v>
      </c>
      <c r="AI233" s="90"/>
      <c r="AJ233" s="90"/>
      <c r="AK233" s="90">
        <f t="shared" si="10"/>
        <v>100</v>
      </c>
      <c r="AL233" s="90">
        <f t="shared" si="11"/>
        <v>85</v>
      </c>
      <c r="AM233" s="90">
        <f t="shared" ref="AM233:AN233" si="230">AF233/(SUMIF($E$14:$N$14,"CO5",$E$13:$N$13)+SUMPRODUCT(($O$14:$Z$14="CO5")*($O233:$Z233&gt;0)*($O$13:$Z$13)))*100</f>
        <v>80</v>
      </c>
      <c r="AN233" s="90">
        <f t="shared" si="230"/>
        <v>0</v>
      </c>
    </row>
    <row r="234" spans="1:40" ht="30" customHeight="1" x14ac:dyDescent="0.2">
      <c r="A234" s="59">
        <v>218</v>
      </c>
      <c r="B234" s="60">
        <f>'STUDENT NAMELIST'!B222</f>
        <v>211423243461</v>
      </c>
      <c r="C234" s="60" t="str">
        <f>'STUDENT NAMELIST'!C222</f>
        <v>2023PEC AI 318</v>
      </c>
      <c r="D234" s="61" t="str">
        <f>'STUDENT NAMELIST'!D222</f>
        <v>THANUSH C A</v>
      </c>
      <c r="E234" s="68">
        <v>2</v>
      </c>
      <c r="F234" s="68">
        <v>1</v>
      </c>
      <c r="G234" s="68">
        <v>2</v>
      </c>
      <c r="H234" s="68">
        <v>0</v>
      </c>
      <c r="I234" s="68">
        <v>1</v>
      </c>
      <c r="J234" s="68">
        <v>1</v>
      </c>
      <c r="K234" s="68">
        <v>0</v>
      </c>
      <c r="L234" s="68">
        <v>2</v>
      </c>
      <c r="M234" s="68">
        <v>1</v>
      </c>
      <c r="N234" s="68">
        <v>0</v>
      </c>
      <c r="O234" s="59">
        <v>0</v>
      </c>
      <c r="P234" s="59">
        <v>10</v>
      </c>
      <c r="Q234" s="59">
        <v>13</v>
      </c>
      <c r="R234" s="59">
        <v>0</v>
      </c>
      <c r="S234" s="59">
        <v>0</v>
      </c>
      <c r="T234" s="59">
        <v>13</v>
      </c>
      <c r="U234" s="59">
        <v>0</v>
      </c>
      <c r="V234" s="59">
        <v>13</v>
      </c>
      <c r="W234" s="59">
        <v>8</v>
      </c>
      <c r="X234" s="59">
        <v>0</v>
      </c>
      <c r="Y234" s="59"/>
      <c r="Z234" s="59"/>
      <c r="AA234" s="67">
        <f t="shared" si="3"/>
        <v>67</v>
      </c>
      <c r="AB234" s="64">
        <f t="shared" si="4"/>
        <v>0</v>
      </c>
      <c r="AC234" s="64">
        <f t="shared" si="5"/>
        <v>0</v>
      </c>
      <c r="AD234" s="64">
        <f t="shared" si="6"/>
        <v>13</v>
      </c>
      <c r="AE234" s="64">
        <f t="shared" si="7"/>
        <v>31</v>
      </c>
      <c r="AF234" s="64">
        <f t="shared" si="8"/>
        <v>27</v>
      </c>
      <c r="AG234" s="64">
        <f t="shared" si="16"/>
        <v>0</v>
      </c>
      <c r="AH234" s="89">
        <f t="shared" si="9"/>
        <v>67</v>
      </c>
      <c r="AI234" s="90"/>
      <c r="AJ234" s="90"/>
      <c r="AK234" s="90">
        <f t="shared" si="10"/>
        <v>65</v>
      </c>
      <c r="AL234" s="90">
        <f t="shared" si="11"/>
        <v>77.5</v>
      </c>
      <c r="AM234" s="90">
        <f t="shared" ref="AM234:AN234" si="231">AF234/(SUMIF($E$14:$N$14,"CO5",$E$13:$N$13)+SUMPRODUCT(($O$14:$Z$14="CO5")*($O234:$Z234&gt;0)*($O$13:$Z$13)))*100</f>
        <v>67.5</v>
      </c>
      <c r="AN234" s="90">
        <f t="shared" si="231"/>
        <v>0</v>
      </c>
    </row>
    <row r="235" spans="1:40" ht="30" customHeight="1" x14ac:dyDescent="0.2">
      <c r="A235" s="59">
        <v>219</v>
      </c>
      <c r="B235" s="60">
        <f>'STUDENT NAMELIST'!B223</f>
        <v>211423243463</v>
      </c>
      <c r="C235" s="60" t="str">
        <f>'STUDENT NAMELIST'!C223</f>
        <v>2023PEC AI 319</v>
      </c>
      <c r="D235" s="61" t="str">
        <f>'STUDENT NAMELIST'!D223</f>
        <v>THARUN KUMAR C</v>
      </c>
      <c r="E235" s="68">
        <v>1</v>
      </c>
      <c r="F235" s="68">
        <v>0</v>
      </c>
      <c r="G235" s="68">
        <v>1</v>
      </c>
      <c r="H235" s="68">
        <v>0</v>
      </c>
      <c r="I235" s="68">
        <v>1</v>
      </c>
      <c r="J235" s="68">
        <v>2</v>
      </c>
      <c r="K235" s="68">
        <v>1</v>
      </c>
      <c r="L235" s="68">
        <v>2</v>
      </c>
      <c r="M235" s="68">
        <v>2</v>
      </c>
      <c r="N235" s="68">
        <v>0</v>
      </c>
      <c r="O235" s="59">
        <v>9</v>
      </c>
      <c r="P235" s="59">
        <v>0</v>
      </c>
      <c r="Q235" s="59">
        <v>0</v>
      </c>
      <c r="R235" s="59">
        <v>9</v>
      </c>
      <c r="S235" s="59">
        <v>8</v>
      </c>
      <c r="T235" s="59">
        <v>0</v>
      </c>
      <c r="U235" s="59">
        <v>9</v>
      </c>
      <c r="V235" s="59">
        <v>0</v>
      </c>
      <c r="W235" s="59">
        <v>0</v>
      </c>
      <c r="X235" s="59">
        <v>14</v>
      </c>
      <c r="Y235" s="59"/>
      <c r="Z235" s="59"/>
      <c r="AA235" s="67">
        <f t="shared" si="3"/>
        <v>59</v>
      </c>
      <c r="AB235" s="64">
        <f t="shared" si="4"/>
        <v>0</v>
      </c>
      <c r="AC235" s="64">
        <f t="shared" si="5"/>
        <v>0</v>
      </c>
      <c r="AD235" s="64">
        <f t="shared" si="6"/>
        <v>10</v>
      </c>
      <c r="AE235" s="64">
        <f t="shared" si="7"/>
        <v>22</v>
      </c>
      <c r="AF235" s="64">
        <f t="shared" si="8"/>
        <v>29</v>
      </c>
      <c r="AG235" s="64">
        <f t="shared" si="16"/>
        <v>0</v>
      </c>
      <c r="AH235" s="89">
        <f t="shared" si="9"/>
        <v>59</v>
      </c>
      <c r="AI235" s="90"/>
      <c r="AJ235" s="90"/>
      <c r="AK235" s="90">
        <f t="shared" si="10"/>
        <v>50</v>
      </c>
      <c r="AL235" s="90">
        <f t="shared" si="11"/>
        <v>55.000000000000007</v>
      </c>
      <c r="AM235" s="90">
        <f t="shared" ref="AM235:AN235" si="232">AF235/(SUMIF($E$14:$N$14,"CO5",$E$13:$N$13)+SUMPRODUCT(($O$14:$Z$14="CO5")*($O235:$Z235&gt;0)*($O$13:$Z$13)))*100</f>
        <v>72.5</v>
      </c>
      <c r="AN235" s="90">
        <f t="shared" si="232"/>
        <v>0</v>
      </c>
    </row>
    <row r="236" spans="1:40" ht="30" customHeight="1" x14ac:dyDescent="0.2">
      <c r="A236" s="59">
        <v>220</v>
      </c>
      <c r="B236" s="60">
        <f>'STUDENT NAMELIST'!B224</f>
        <v>211423243464</v>
      </c>
      <c r="C236" s="60" t="str">
        <f>'STUDENT NAMELIST'!C224</f>
        <v>2023PEC AI 320</v>
      </c>
      <c r="D236" s="61" t="str">
        <f>'STUDENT NAMELIST'!D224</f>
        <v>THILAK R C</v>
      </c>
      <c r="E236" s="68">
        <v>1</v>
      </c>
      <c r="F236" s="68">
        <v>2</v>
      </c>
      <c r="G236" s="68">
        <v>0</v>
      </c>
      <c r="H236" s="68">
        <v>0</v>
      </c>
      <c r="I236" s="68">
        <v>1</v>
      </c>
      <c r="J236" s="68">
        <v>0</v>
      </c>
      <c r="K236" s="68">
        <v>2</v>
      </c>
      <c r="L236" s="68">
        <v>2</v>
      </c>
      <c r="M236" s="68">
        <v>0</v>
      </c>
      <c r="N236" s="68">
        <v>0</v>
      </c>
      <c r="O236" s="69">
        <v>0</v>
      </c>
      <c r="P236" s="59">
        <v>13</v>
      </c>
      <c r="Q236" s="59">
        <v>14</v>
      </c>
      <c r="R236" s="59">
        <v>0</v>
      </c>
      <c r="S236" s="59">
        <v>0</v>
      </c>
      <c r="T236" s="59">
        <v>14</v>
      </c>
      <c r="U236" s="59">
        <v>0</v>
      </c>
      <c r="V236" s="59">
        <v>14</v>
      </c>
      <c r="W236" s="59">
        <v>8</v>
      </c>
      <c r="X236" s="59">
        <v>0</v>
      </c>
      <c r="Y236" s="59"/>
      <c r="Z236" s="59"/>
      <c r="AA236" s="67">
        <f t="shared" si="3"/>
        <v>71</v>
      </c>
      <c r="AB236" s="64">
        <f t="shared" si="4"/>
        <v>0</v>
      </c>
      <c r="AC236" s="64">
        <f t="shared" si="5"/>
        <v>0</v>
      </c>
      <c r="AD236" s="64">
        <f t="shared" si="6"/>
        <v>16</v>
      </c>
      <c r="AE236" s="64">
        <f t="shared" si="7"/>
        <v>33</v>
      </c>
      <c r="AF236" s="64">
        <f t="shared" si="8"/>
        <v>28</v>
      </c>
      <c r="AG236" s="64">
        <f t="shared" si="16"/>
        <v>0</v>
      </c>
      <c r="AH236" s="89">
        <f t="shared" si="9"/>
        <v>71</v>
      </c>
      <c r="AI236" s="90"/>
      <c r="AJ236" s="90"/>
      <c r="AK236" s="90">
        <f t="shared" si="10"/>
        <v>80</v>
      </c>
      <c r="AL236" s="90">
        <f t="shared" si="11"/>
        <v>82.5</v>
      </c>
      <c r="AM236" s="90">
        <f t="shared" ref="AM236:AN236" si="233">AF236/(SUMIF($E$14:$N$14,"CO5",$E$13:$N$13)+SUMPRODUCT(($O$14:$Z$14="CO5")*($O236:$Z236&gt;0)*($O$13:$Z$13)))*100</f>
        <v>70</v>
      </c>
      <c r="AN236" s="90">
        <f t="shared" si="233"/>
        <v>0</v>
      </c>
    </row>
    <row r="237" spans="1:40" ht="30" customHeight="1" x14ac:dyDescent="0.2">
      <c r="A237" s="59">
        <v>221</v>
      </c>
      <c r="B237" s="60">
        <f>'STUDENT NAMELIST'!B225</f>
        <v>211423243466</v>
      </c>
      <c r="C237" s="60" t="str">
        <f>'STUDENT NAMELIST'!C225</f>
        <v>2023PEC AI 321</v>
      </c>
      <c r="D237" s="61" t="str">
        <f>'STUDENT NAMELIST'!D225</f>
        <v>THUSHANTHAN R</v>
      </c>
      <c r="E237" s="68">
        <v>0</v>
      </c>
      <c r="F237" s="68">
        <v>2</v>
      </c>
      <c r="G237" s="68">
        <v>0</v>
      </c>
      <c r="H237" s="68">
        <v>2</v>
      </c>
      <c r="I237" s="68">
        <v>1</v>
      </c>
      <c r="J237" s="68">
        <v>0</v>
      </c>
      <c r="K237" s="68">
        <v>0</v>
      </c>
      <c r="L237" s="68">
        <v>1</v>
      </c>
      <c r="M237" s="68">
        <v>2</v>
      </c>
      <c r="N237" s="68">
        <v>2</v>
      </c>
      <c r="O237" s="69">
        <v>0</v>
      </c>
      <c r="P237" s="59">
        <v>16</v>
      </c>
      <c r="Q237" s="59">
        <v>16</v>
      </c>
      <c r="R237" s="59">
        <v>0</v>
      </c>
      <c r="S237" s="59">
        <v>4</v>
      </c>
      <c r="T237" s="59">
        <v>0</v>
      </c>
      <c r="U237" s="59">
        <v>16</v>
      </c>
      <c r="V237" s="59">
        <v>0</v>
      </c>
      <c r="W237" s="59">
        <v>0</v>
      </c>
      <c r="X237" s="59">
        <v>16</v>
      </c>
      <c r="Y237" s="59"/>
      <c r="Z237" s="59"/>
      <c r="AA237" s="67">
        <f t="shared" si="3"/>
        <v>78</v>
      </c>
      <c r="AB237" s="64">
        <f t="shared" si="4"/>
        <v>0</v>
      </c>
      <c r="AC237" s="64">
        <f t="shared" si="5"/>
        <v>0</v>
      </c>
      <c r="AD237" s="64">
        <f t="shared" si="6"/>
        <v>18</v>
      </c>
      <c r="AE237" s="64">
        <f t="shared" si="7"/>
        <v>25</v>
      </c>
      <c r="AF237" s="64">
        <f t="shared" si="8"/>
        <v>38</v>
      </c>
      <c r="AG237" s="64">
        <f t="shared" si="16"/>
        <v>0</v>
      </c>
      <c r="AH237" s="89">
        <f t="shared" si="9"/>
        <v>78</v>
      </c>
      <c r="AI237" s="90"/>
      <c r="AJ237" s="90"/>
      <c r="AK237" s="90">
        <f t="shared" si="10"/>
        <v>90</v>
      </c>
      <c r="AL237" s="90">
        <f t="shared" si="11"/>
        <v>62.5</v>
      </c>
      <c r="AM237" s="90">
        <f t="shared" ref="AM237:AN237" si="234">AF237/(SUMIF($E$14:$N$14,"CO5",$E$13:$N$13)+SUMPRODUCT(($O$14:$Z$14="CO5")*($O237:$Z237&gt;0)*($O$13:$Z$13)))*100</f>
        <v>95</v>
      </c>
      <c r="AN237" s="90">
        <f t="shared" si="234"/>
        <v>0</v>
      </c>
    </row>
    <row r="238" spans="1:40" ht="30" customHeight="1" x14ac:dyDescent="0.2">
      <c r="A238" s="59">
        <v>222</v>
      </c>
      <c r="B238" s="60">
        <f>'STUDENT NAMELIST'!B226</f>
        <v>211423243467</v>
      </c>
      <c r="C238" s="60" t="str">
        <f>'STUDENT NAMELIST'!C226</f>
        <v>2023PEC AI 322</v>
      </c>
      <c r="D238" s="61" t="str">
        <f>'STUDENT NAMELIST'!D226</f>
        <v>THUVARAGESH PANDIAN V</v>
      </c>
      <c r="E238" s="68">
        <v>2</v>
      </c>
      <c r="F238" s="68">
        <v>2</v>
      </c>
      <c r="G238" s="68">
        <v>1</v>
      </c>
      <c r="H238" s="68">
        <v>0</v>
      </c>
      <c r="I238" s="68">
        <v>0</v>
      </c>
      <c r="J238" s="68">
        <v>0</v>
      </c>
      <c r="K238" s="68">
        <v>1</v>
      </c>
      <c r="L238" s="68">
        <v>0</v>
      </c>
      <c r="M238" s="68">
        <v>0</v>
      </c>
      <c r="N238" s="68">
        <v>1</v>
      </c>
      <c r="O238" s="69">
        <v>0</v>
      </c>
      <c r="P238" s="59">
        <v>15</v>
      </c>
      <c r="Q238" s="59">
        <v>16</v>
      </c>
      <c r="R238" s="59">
        <v>0</v>
      </c>
      <c r="S238" s="59">
        <v>0</v>
      </c>
      <c r="T238" s="59">
        <v>12</v>
      </c>
      <c r="U238" s="59">
        <v>0</v>
      </c>
      <c r="V238" s="59">
        <v>10</v>
      </c>
      <c r="W238" s="59">
        <v>16</v>
      </c>
      <c r="X238" s="59">
        <v>0</v>
      </c>
      <c r="Y238" s="59"/>
      <c r="Z238" s="59"/>
      <c r="AA238" s="67">
        <f t="shared" si="3"/>
        <v>76</v>
      </c>
      <c r="AB238" s="64">
        <f t="shared" si="4"/>
        <v>0</v>
      </c>
      <c r="AC238" s="64">
        <f t="shared" si="5"/>
        <v>0</v>
      </c>
      <c r="AD238" s="64">
        <f t="shared" si="6"/>
        <v>19</v>
      </c>
      <c r="AE238" s="64">
        <f t="shared" si="7"/>
        <v>33</v>
      </c>
      <c r="AF238" s="64">
        <f t="shared" si="8"/>
        <v>32</v>
      </c>
      <c r="AG238" s="64">
        <f t="shared" si="16"/>
        <v>0</v>
      </c>
      <c r="AH238" s="89">
        <f t="shared" si="9"/>
        <v>76</v>
      </c>
      <c r="AI238" s="90"/>
      <c r="AJ238" s="90"/>
      <c r="AK238" s="90">
        <f t="shared" si="10"/>
        <v>95</v>
      </c>
      <c r="AL238" s="90">
        <f t="shared" si="11"/>
        <v>82.5</v>
      </c>
      <c r="AM238" s="90">
        <f t="shared" ref="AM238:AN238" si="235">AF238/(SUMIF($E$14:$N$14,"CO5",$E$13:$N$13)+SUMPRODUCT(($O$14:$Z$14="CO5")*($O238:$Z238&gt;0)*($O$13:$Z$13)))*100</f>
        <v>80</v>
      </c>
      <c r="AN238" s="90">
        <f t="shared" si="235"/>
        <v>0</v>
      </c>
    </row>
    <row r="239" spans="1:40" ht="30" customHeight="1" x14ac:dyDescent="0.2">
      <c r="A239" s="59">
        <v>223</v>
      </c>
      <c r="B239" s="60">
        <f>'STUDENT NAMELIST'!B227</f>
        <v>211423243468</v>
      </c>
      <c r="C239" s="60" t="str">
        <f>'STUDENT NAMELIST'!C227</f>
        <v>2023PEC AI 323</v>
      </c>
      <c r="D239" s="61" t="str">
        <f>'STUDENT NAMELIST'!D227</f>
        <v>UMESH I</v>
      </c>
      <c r="E239" s="68">
        <v>1</v>
      </c>
      <c r="F239" s="68">
        <v>2</v>
      </c>
      <c r="G239" s="68">
        <v>0</v>
      </c>
      <c r="H239" s="68">
        <v>0</v>
      </c>
      <c r="I239" s="68">
        <v>0</v>
      </c>
      <c r="J239" s="68">
        <v>1</v>
      </c>
      <c r="K239" s="68">
        <v>0</v>
      </c>
      <c r="L239" s="68">
        <v>1</v>
      </c>
      <c r="M239" s="68">
        <v>0</v>
      </c>
      <c r="N239" s="68">
        <v>2</v>
      </c>
      <c r="O239" s="69">
        <v>13</v>
      </c>
      <c r="P239" s="59">
        <v>0</v>
      </c>
      <c r="Q239" s="59">
        <v>0</v>
      </c>
      <c r="R239" s="59">
        <v>12</v>
      </c>
      <c r="S239" s="59">
        <v>12</v>
      </c>
      <c r="T239" s="59">
        <v>0</v>
      </c>
      <c r="U239" s="59">
        <v>16</v>
      </c>
      <c r="V239" s="59">
        <v>0</v>
      </c>
      <c r="W239" s="59">
        <v>0</v>
      </c>
      <c r="X239" s="59">
        <v>14</v>
      </c>
      <c r="Y239" s="59"/>
      <c r="Z239" s="59"/>
      <c r="AA239" s="67">
        <f t="shared" si="3"/>
        <v>74</v>
      </c>
      <c r="AB239" s="64">
        <f t="shared" si="4"/>
        <v>0</v>
      </c>
      <c r="AC239" s="64">
        <f t="shared" si="5"/>
        <v>0</v>
      </c>
      <c r="AD239" s="64">
        <f t="shared" si="6"/>
        <v>16</v>
      </c>
      <c r="AE239" s="64">
        <f t="shared" si="7"/>
        <v>29</v>
      </c>
      <c r="AF239" s="64">
        <f t="shared" si="8"/>
        <v>36</v>
      </c>
      <c r="AG239" s="64">
        <f t="shared" si="16"/>
        <v>0</v>
      </c>
      <c r="AH239" s="89">
        <f t="shared" si="9"/>
        <v>74</v>
      </c>
      <c r="AI239" s="90"/>
      <c r="AJ239" s="90"/>
      <c r="AK239" s="90">
        <f t="shared" si="10"/>
        <v>80</v>
      </c>
      <c r="AL239" s="90">
        <f t="shared" si="11"/>
        <v>72.5</v>
      </c>
      <c r="AM239" s="90">
        <f t="shared" ref="AM239:AN239" si="236">AF239/(SUMIF($E$14:$N$14,"CO5",$E$13:$N$13)+SUMPRODUCT(($O$14:$Z$14="CO5")*($O239:$Z239&gt;0)*($O$13:$Z$13)))*100</f>
        <v>90</v>
      </c>
      <c r="AN239" s="90">
        <f t="shared" si="236"/>
        <v>0</v>
      </c>
    </row>
    <row r="240" spans="1:40" ht="30" customHeight="1" x14ac:dyDescent="0.2">
      <c r="A240" s="59">
        <v>224</v>
      </c>
      <c r="B240" s="60">
        <f>'STUDENT NAMELIST'!B228</f>
        <v>211423243473</v>
      </c>
      <c r="C240" s="60" t="str">
        <f>'STUDENT NAMELIST'!C228</f>
        <v>2023PEC AI 324</v>
      </c>
      <c r="D240" s="61" t="str">
        <f>'STUDENT NAMELIST'!D228</f>
        <v>VARUN M</v>
      </c>
      <c r="E240" s="68">
        <v>2</v>
      </c>
      <c r="F240" s="68">
        <v>2</v>
      </c>
      <c r="G240" s="68">
        <v>0</v>
      </c>
      <c r="H240" s="68">
        <v>0</v>
      </c>
      <c r="I240" s="68">
        <v>1</v>
      </c>
      <c r="J240" s="68">
        <v>1</v>
      </c>
      <c r="K240" s="68">
        <v>2</v>
      </c>
      <c r="L240" s="68">
        <v>0</v>
      </c>
      <c r="M240" s="68">
        <v>2</v>
      </c>
      <c r="N240" s="68">
        <v>2</v>
      </c>
      <c r="O240" s="69">
        <v>16</v>
      </c>
      <c r="P240" s="59">
        <v>0</v>
      </c>
      <c r="Q240" s="59">
        <v>0</v>
      </c>
      <c r="R240" s="59">
        <v>8</v>
      </c>
      <c r="S240" s="59">
        <v>14</v>
      </c>
      <c r="T240" s="59">
        <v>0</v>
      </c>
      <c r="U240" s="59">
        <v>16</v>
      </c>
      <c r="V240" s="59">
        <v>0</v>
      </c>
      <c r="W240" s="59">
        <v>0</v>
      </c>
      <c r="X240" s="59">
        <v>16</v>
      </c>
      <c r="Y240" s="59"/>
      <c r="Z240" s="59"/>
      <c r="AA240" s="67">
        <f t="shared" si="3"/>
        <v>82</v>
      </c>
      <c r="AB240" s="64">
        <f t="shared" si="4"/>
        <v>0</v>
      </c>
      <c r="AC240" s="64">
        <f t="shared" si="5"/>
        <v>0</v>
      </c>
      <c r="AD240" s="64">
        <f t="shared" si="6"/>
        <v>20</v>
      </c>
      <c r="AE240" s="64">
        <f t="shared" si="7"/>
        <v>27</v>
      </c>
      <c r="AF240" s="64">
        <f t="shared" si="8"/>
        <v>38</v>
      </c>
      <c r="AG240" s="64">
        <f t="shared" si="16"/>
        <v>0</v>
      </c>
      <c r="AH240" s="89">
        <f t="shared" si="9"/>
        <v>82</v>
      </c>
      <c r="AI240" s="90"/>
      <c r="AJ240" s="90"/>
      <c r="AK240" s="90">
        <f t="shared" si="10"/>
        <v>100</v>
      </c>
      <c r="AL240" s="90">
        <f t="shared" si="11"/>
        <v>67.5</v>
      </c>
      <c r="AM240" s="90">
        <f t="shared" ref="AM240:AN240" si="237">AF240/(SUMIF($E$14:$N$14,"CO5",$E$13:$N$13)+SUMPRODUCT(($O$14:$Z$14="CO5")*($O240:$Z240&gt;0)*($O$13:$Z$13)))*100</f>
        <v>95</v>
      </c>
      <c r="AN240" s="90">
        <f t="shared" si="237"/>
        <v>0</v>
      </c>
    </row>
    <row r="241" spans="1:40" ht="30" customHeight="1" x14ac:dyDescent="0.2">
      <c r="A241" s="59">
        <v>225</v>
      </c>
      <c r="B241" s="60">
        <f>'STUDENT NAMELIST'!B229</f>
        <v>211423243474</v>
      </c>
      <c r="C241" s="60" t="str">
        <f>'STUDENT NAMELIST'!C229</f>
        <v>2023PEC AI 325</v>
      </c>
      <c r="D241" s="61" t="str">
        <f>'STUDENT NAMELIST'!D229</f>
        <v>VELMURUGAN ARUN</v>
      </c>
      <c r="E241" s="68">
        <v>1</v>
      </c>
      <c r="F241" s="68">
        <v>2</v>
      </c>
      <c r="G241" s="68">
        <v>0</v>
      </c>
      <c r="H241" s="68">
        <v>1</v>
      </c>
      <c r="I241" s="68">
        <v>1</v>
      </c>
      <c r="J241" s="68">
        <v>0</v>
      </c>
      <c r="K241" s="68">
        <v>1</v>
      </c>
      <c r="L241" s="68">
        <v>0</v>
      </c>
      <c r="M241" s="68">
        <v>1</v>
      </c>
      <c r="N241" s="68">
        <v>0</v>
      </c>
      <c r="O241" s="69">
        <v>16</v>
      </c>
      <c r="P241" s="59">
        <v>0</v>
      </c>
      <c r="Q241" s="59">
        <v>0</v>
      </c>
      <c r="R241" s="59">
        <v>16</v>
      </c>
      <c r="S241" s="59">
        <v>14</v>
      </c>
      <c r="T241" s="59">
        <v>0</v>
      </c>
      <c r="U241" s="59">
        <v>16</v>
      </c>
      <c r="V241" s="59">
        <v>0</v>
      </c>
      <c r="W241" s="59">
        <v>0</v>
      </c>
      <c r="X241" s="59">
        <v>9</v>
      </c>
      <c r="Y241" s="59"/>
      <c r="Z241" s="59"/>
      <c r="AA241" s="67">
        <f t="shared" si="3"/>
        <v>78</v>
      </c>
      <c r="AB241" s="64">
        <f t="shared" si="4"/>
        <v>0</v>
      </c>
      <c r="AC241" s="64">
        <f t="shared" si="5"/>
        <v>0</v>
      </c>
      <c r="AD241" s="64">
        <f t="shared" si="6"/>
        <v>19</v>
      </c>
      <c r="AE241" s="64">
        <f t="shared" si="7"/>
        <v>35</v>
      </c>
      <c r="AF241" s="64">
        <f t="shared" si="8"/>
        <v>31</v>
      </c>
      <c r="AG241" s="64">
        <f t="shared" si="16"/>
        <v>0</v>
      </c>
      <c r="AH241" s="89">
        <f t="shared" si="9"/>
        <v>78</v>
      </c>
      <c r="AI241" s="90"/>
      <c r="AJ241" s="90"/>
      <c r="AK241" s="90">
        <f t="shared" si="10"/>
        <v>95</v>
      </c>
      <c r="AL241" s="90">
        <f t="shared" si="11"/>
        <v>87.5</v>
      </c>
      <c r="AM241" s="90">
        <f t="shared" ref="AM241:AN241" si="238">AF241/(SUMIF($E$14:$N$14,"CO5",$E$13:$N$13)+SUMPRODUCT(($O$14:$Z$14="CO5")*($O241:$Z241&gt;0)*($O$13:$Z$13)))*100</f>
        <v>77.5</v>
      </c>
      <c r="AN241" s="90">
        <f t="shared" si="238"/>
        <v>0</v>
      </c>
    </row>
    <row r="242" spans="1:40" ht="30" customHeight="1" x14ac:dyDescent="0.2">
      <c r="A242" s="59">
        <v>226</v>
      </c>
      <c r="B242" s="60">
        <f>'STUDENT NAMELIST'!B230</f>
        <v>211423243475</v>
      </c>
      <c r="C242" s="60" t="str">
        <f>'STUDENT NAMELIST'!C230</f>
        <v>2023PEC AI 326</v>
      </c>
      <c r="D242" s="61" t="str">
        <f>'STUDENT NAMELIST'!D230</f>
        <v>VENKATA KOUSHIK A</v>
      </c>
      <c r="E242" s="68">
        <v>2</v>
      </c>
      <c r="F242" s="68">
        <v>1</v>
      </c>
      <c r="G242" s="68">
        <v>0</v>
      </c>
      <c r="H242" s="68">
        <v>1</v>
      </c>
      <c r="I242" s="68">
        <v>2</v>
      </c>
      <c r="J242" s="68">
        <v>2</v>
      </c>
      <c r="K242" s="68">
        <v>1</v>
      </c>
      <c r="L242" s="68">
        <v>1</v>
      </c>
      <c r="M242" s="68">
        <v>2</v>
      </c>
      <c r="N242" s="68">
        <v>1</v>
      </c>
      <c r="O242" s="69">
        <v>0</v>
      </c>
      <c r="P242" s="59">
        <v>13</v>
      </c>
      <c r="Q242" s="59">
        <v>14</v>
      </c>
      <c r="R242" s="59">
        <v>0</v>
      </c>
      <c r="S242" s="59">
        <v>0</v>
      </c>
      <c r="T242" s="59">
        <v>14</v>
      </c>
      <c r="U242" s="59">
        <v>0</v>
      </c>
      <c r="V242" s="59">
        <v>14</v>
      </c>
      <c r="W242" s="59">
        <v>8</v>
      </c>
      <c r="X242" s="59">
        <v>0</v>
      </c>
      <c r="Y242" s="59"/>
      <c r="Z242" s="59"/>
      <c r="AA242" s="67">
        <f t="shared" si="3"/>
        <v>76</v>
      </c>
      <c r="AB242" s="64">
        <f t="shared" si="4"/>
        <v>0</v>
      </c>
      <c r="AC242" s="64">
        <f t="shared" si="5"/>
        <v>0</v>
      </c>
      <c r="AD242" s="64">
        <f t="shared" si="6"/>
        <v>16</v>
      </c>
      <c r="AE242" s="64">
        <f t="shared" si="7"/>
        <v>33</v>
      </c>
      <c r="AF242" s="64">
        <f t="shared" si="8"/>
        <v>28</v>
      </c>
      <c r="AG242" s="64">
        <f t="shared" si="16"/>
        <v>0</v>
      </c>
      <c r="AH242" s="89">
        <f t="shared" si="9"/>
        <v>76</v>
      </c>
      <c r="AI242" s="90"/>
      <c r="AJ242" s="90"/>
      <c r="AK242" s="90">
        <f t="shared" si="10"/>
        <v>80</v>
      </c>
      <c r="AL242" s="90">
        <f t="shared" si="11"/>
        <v>82.5</v>
      </c>
      <c r="AM242" s="90">
        <f t="shared" ref="AM242:AN242" si="239">AF242/(SUMIF($E$14:$N$14,"CO5",$E$13:$N$13)+SUMPRODUCT(($O$14:$Z$14="CO5")*($O242:$Z242&gt;0)*($O$13:$Z$13)))*100</f>
        <v>70</v>
      </c>
      <c r="AN242" s="90">
        <f t="shared" si="239"/>
        <v>0</v>
      </c>
    </row>
    <row r="243" spans="1:40" ht="30" customHeight="1" x14ac:dyDescent="0.2">
      <c r="A243" s="59">
        <v>228</v>
      </c>
      <c r="B243" s="60">
        <f>'STUDENT NAMELIST'!B231</f>
        <v>211423243477</v>
      </c>
      <c r="C243" s="60" t="str">
        <f>'STUDENT NAMELIST'!C231</f>
        <v>2023PEC AI 327</v>
      </c>
      <c r="D243" s="61" t="str">
        <f>'STUDENT NAMELIST'!D231</f>
        <v>VIGNESH A P</v>
      </c>
      <c r="E243" s="68">
        <v>0</v>
      </c>
      <c r="F243" s="68">
        <v>1</v>
      </c>
      <c r="G243" s="68">
        <v>2</v>
      </c>
      <c r="H243" s="68">
        <v>1</v>
      </c>
      <c r="I243" s="68">
        <v>2</v>
      </c>
      <c r="J243" s="68">
        <v>0</v>
      </c>
      <c r="K243" s="68">
        <v>2</v>
      </c>
      <c r="L243" s="68">
        <v>1</v>
      </c>
      <c r="M243" s="68">
        <v>0</v>
      </c>
      <c r="N243" s="68">
        <v>0</v>
      </c>
      <c r="O243" s="69">
        <v>0</v>
      </c>
      <c r="P243" s="59">
        <v>16</v>
      </c>
      <c r="Q243" s="59">
        <v>16</v>
      </c>
      <c r="R243" s="59">
        <v>0</v>
      </c>
      <c r="S243" s="59">
        <v>4</v>
      </c>
      <c r="T243" s="59">
        <v>0</v>
      </c>
      <c r="U243" s="59">
        <v>16</v>
      </c>
      <c r="V243" s="59">
        <v>0</v>
      </c>
      <c r="W243" s="59">
        <v>0</v>
      </c>
      <c r="X243" s="59">
        <v>16</v>
      </c>
      <c r="Y243" s="59"/>
      <c r="Z243" s="59"/>
      <c r="AA243" s="67">
        <f t="shared" si="3"/>
        <v>77</v>
      </c>
      <c r="AB243" s="64">
        <f t="shared" si="4"/>
        <v>0</v>
      </c>
      <c r="AC243" s="64">
        <f t="shared" si="5"/>
        <v>0</v>
      </c>
      <c r="AD243" s="64">
        <f t="shared" si="6"/>
        <v>17</v>
      </c>
      <c r="AE243" s="64">
        <f t="shared" si="7"/>
        <v>25</v>
      </c>
      <c r="AF243" s="64">
        <f t="shared" si="8"/>
        <v>38</v>
      </c>
      <c r="AG243" s="64">
        <f t="shared" si="16"/>
        <v>0</v>
      </c>
      <c r="AH243" s="89">
        <f t="shared" si="9"/>
        <v>77</v>
      </c>
      <c r="AI243" s="90"/>
      <c r="AJ243" s="90"/>
      <c r="AK243" s="90">
        <f t="shared" si="10"/>
        <v>85</v>
      </c>
      <c r="AL243" s="90">
        <f t="shared" si="11"/>
        <v>62.5</v>
      </c>
      <c r="AM243" s="90">
        <f t="shared" ref="AM243:AN243" si="240">AF243/(SUMIF($E$14:$N$14,"CO5",$E$13:$N$13)+SUMPRODUCT(($O$14:$Z$14="CO5")*($O243:$Z243&gt;0)*($O$13:$Z$13)))*100</f>
        <v>95</v>
      </c>
      <c r="AN243" s="90">
        <f t="shared" si="240"/>
        <v>0</v>
      </c>
    </row>
    <row r="244" spans="1:40" ht="30" customHeight="1" x14ac:dyDescent="0.2">
      <c r="A244" s="59">
        <v>228</v>
      </c>
      <c r="B244" s="60">
        <f>'STUDENT NAMELIST'!B232</f>
        <v>211423243478</v>
      </c>
      <c r="C244" s="60" t="str">
        <f>'STUDENT NAMELIST'!C232</f>
        <v>2023PEC AI 328</v>
      </c>
      <c r="D244" s="61" t="str">
        <f>'STUDENT NAMELIST'!D232</f>
        <v>VIGNESH P N</v>
      </c>
      <c r="E244" s="68">
        <v>0</v>
      </c>
      <c r="F244" s="68">
        <v>0</v>
      </c>
      <c r="G244" s="68">
        <v>0</v>
      </c>
      <c r="H244" s="68">
        <v>1</v>
      </c>
      <c r="I244" s="68">
        <v>0</v>
      </c>
      <c r="J244" s="68">
        <v>2</v>
      </c>
      <c r="K244" s="68">
        <v>2</v>
      </c>
      <c r="L244" s="68">
        <v>1</v>
      </c>
      <c r="M244" s="68">
        <v>0</v>
      </c>
      <c r="N244" s="68">
        <v>1</v>
      </c>
      <c r="O244" s="69">
        <v>0</v>
      </c>
      <c r="P244" s="59">
        <v>15</v>
      </c>
      <c r="Q244" s="59">
        <v>16</v>
      </c>
      <c r="R244" s="59">
        <v>0</v>
      </c>
      <c r="S244" s="59">
        <v>0</v>
      </c>
      <c r="T244" s="59">
        <v>12</v>
      </c>
      <c r="U244" s="59">
        <v>0</v>
      </c>
      <c r="V244" s="59">
        <v>10</v>
      </c>
      <c r="W244" s="59">
        <v>16</v>
      </c>
      <c r="X244" s="59">
        <v>0</v>
      </c>
      <c r="Y244" s="59"/>
      <c r="Z244" s="59"/>
      <c r="AA244" s="67">
        <f t="shared" si="3"/>
        <v>76</v>
      </c>
      <c r="AB244" s="64">
        <f t="shared" si="4"/>
        <v>0</v>
      </c>
      <c r="AC244" s="64">
        <f t="shared" si="5"/>
        <v>0</v>
      </c>
      <c r="AD244" s="64">
        <f t="shared" si="6"/>
        <v>15</v>
      </c>
      <c r="AE244" s="64">
        <f t="shared" si="7"/>
        <v>33</v>
      </c>
      <c r="AF244" s="64">
        <f t="shared" si="8"/>
        <v>32</v>
      </c>
      <c r="AG244" s="64">
        <f t="shared" si="16"/>
        <v>0</v>
      </c>
      <c r="AH244" s="89">
        <f t="shared" si="9"/>
        <v>76</v>
      </c>
      <c r="AI244" s="90"/>
      <c r="AJ244" s="90"/>
      <c r="AK244" s="90">
        <f t="shared" si="10"/>
        <v>75</v>
      </c>
      <c r="AL244" s="90">
        <f t="shared" si="11"/>
        <v>82.5</v>
      </c>
      <c r="AM244" s="90">
        <f t="shared" ref="AM244:AN244" si="241">AF244/(SUMIF($E$14:$N$14,"CO5",$E$13:$N$13)+SUMPRODUCT(($O$14:$Z$14="CO5")*($O244:$Z244&gt;0)*($O$13:$Z$13)))*100</f>
        <v>80</v>
      </c>
      <c r="AN244" s="90">
        <f t="shared" si="241"/>
        <v>0</v>
      </c>
    </row>
    <row r="245" spans="1:40" ht="30" customHeight="1" x14ac:dyDescent="0.2">
      <c r="A245" s="59">
        <v>229</v>
      </c>
      <c r="B245" s="60">
        <f>'STUDENT NAMELIST'!B233</f>
        <v>211423243479</v>
      </c>
      <c r="C245" s="60" t="str">
        <f>'STUDENT NAMELIST'!C233</f>
        <v>2023PEC AI 329</v>
      </c>
      <c r="D245" s="61" t="str">
        <f>'STUDENT NAMELIST'!D233</f>
        <v>VIGNESHRAJAN V R</v>
      </c>
      <c r="E245" s="68">
        <v>1</v>
      </c>
      <c r="F245" s="68">
        <v>1</v>
      </c>
      <c r="G245" s="68">
        <v>0</v>
      </c>
      <c r="H245" s="68">
        <v>0</v>
      </c>
      <c r="I245" s="68">
        <v>0</v>
      </c>
      <c r="J245" s="68">
        <v>2</v>
      </c>
      <c r="K245" s="68">
        <v>0</v>
      </c>
      <c r="L245" s="68">
        <v>0</v>
      </c>
      <c r="M245" s="68">
        <v>2</v>
      </c>
      <c r="N245" s="68">
        <v>1</v>
      </c>
      <c r="O245" s="69">
        <v>13</v>
      </c>
      <c r="P245" s="59">
        <v>0</v>
      </c>
      <c r="Q245" s="59">
        <v>0</v>
      </c>
      <c r="R245" s="59">
        <v>12</v>
      </c>
      <c r="S245" s="59">
        <v>12</v>
      </c>
      <c r="T245" s="59">
        <v>0</v>
      </c>
      <c r="U245" s="59">
        <v>16</v>
      </c>
      <c r="V245" s="59">
        <v>0</v>
      </c>
      <c r="W245" s="59">
        <v>0</v>
      </c>
      <c r="X245" s="59">
        <v>14</v>
      </c>
      <c r="Y245" s="59"/>
      <c r="Z245" s="59"/>
      <c r="AA245" s="67">
        <f t="shared" si="3"/>
        <v>74</v>
      </c>
      <c r="AB245" s="64">
        <f t="shared" si="4"/>
        <v>0</v>
      </c>
      <c r="AC245" s="64">
        <f t="shared" si="5"/>
        <v>0</v>
      </c>
      <c r="AD245" s="64">
        <f t="shared" si="6"/>
        <v>15</v>
      </c>
      <c r="AE245" s="64">
        <f t="shared" si="7"/>
        <v>29</v>
      </c>
      <c r="AF245" s="64">
        <f t="shared" si="8"/>
        <v>36</v>
      </c>
      <c r="AG245" s="64">
        <f t="shared" si="16"/>
        <v>0</v>
      </c>
      <c r="AH245" s="89">
        <f t="shared" si="9"/>
        <v>74</v>
      </c>
      <c r="AI245" s="90"/>
      <c r="AJ245" s="90"/>
      <c r="AK245" s="90">
        <f t="shared" si="10"/>
        <v>75</v>
      </c>
      <c r="AL245" s="90">
        <f t="shared" si="11"/>
        <v>72.5</v>
      </c>
      <c r="AM245" s="90">
        <f t="shared" ref="AM245:AN245" si="242">AF245/(SUMIF($E$14:$N$14,"CO5",$E$13:$N$13)+SUMPRODUCT(($O$14:$Z$14="CO5")*($O245:$Z245&gt;0)*($O$13:$Z$13)))*100</f>
        <v>90</v>
      </c>
      <c r="AN245" s="90">
        <f t="shared" si="242"/>
        <v>0</v>
      </c>
    </row>
    <row r="246" spans="1:40" ht="30" customHeight="1" x14ac:dyDescent="0.2">
      <c r="A246" s="59">
        <v>230</v>
      </c>
      <c r="B246" s="60">
        <f>'STUDENT NAMELIST'!B234</f>
        <v>211423243480</v>
      </c>
      <c r="C246" s="60" t="str">
        <f>'STUDENT NAMELIST'!C234</f>
        <v>2023PEC AI 330</v>
      </c>
      <c r="D246" s="61" t="str">
        <f>'STUDENT NAMELIST'!D234</f>
        <v>VIGNESHWAR V</v>
      </c>
      <c r="E246" s="68">
        <v>1</v>
      </c>
      <c r="F246" s="68">
        <v>0</v>
      </c>
      <c r="G246" s="68">
        <v>1</v>
      </c>
      <c r="H246" s="68">
        <v>2</v>
      </c>
      <c r="I246" s="68">
        <v>2</v>
      </c>
      <c r="J246" s="68">
        <v>1</v>
      </c>
      <c r="K246" s="68">
        <v>1</v>
      </c>
      <c r="L246" s="68">
        <v>2</v>
      </c>
      <c r="M246" s="68">
        <v>1</v>
      </c>
      <c r="N246" s="68">
        <v>0</v>
      </c>
      <c r="O246" s="69">
        <v>16</v>
      </c>
      <c r="P246" s="59">
        <v>0</v>
      </c>
      <c r="Q246" s="59">
        <v>0</v>
      </c>
      <c r="R246" s="59">
        <v>8</v>
      </c>
      <c r="S246" s="59">
        <v>14</v>
      </c>
      <c r="T246" s="59">
        <v>0</v>
      </c>
      <c r="U246" s="59">
        <v>16</v>
      </c>
      <c r="V246" s="59">
        <v>0</v>
      </c>
      <c r="W246" s="59">
        <v>0</v>
      </c>
      <c r="X246" s="59">
        <v>16</v>
      </c>
      <c r="Y246" s="59"/>
      <c r="Z246" s="59"/>
      <c r="AA246" s="67">
        <f t="shared" si="3"/>
        <v>81</v>
      </c>
      <c r="AB246" s="64">
        <f t="shared" si="4"/>
        <v>0</v>
      </c>
      <c r="AC246" s="64">
        <f t="shared" si="5"/>
        <v>0</v>
      </c>
      <c r="AD246" s="64">
        <f t="shared" si="6"/>
        <v>17</v>
      </c>
      <c r="AE246" s="64">
        <f t="shared" si="7"/>
        <v>27</v>
      </c>
      <c r="AF246" s="64">
        <f t="shared" si="8"/>
        <v>38</v>
      </c>
      <c r="AG246" s="64">
        <f t="shared" si="16"/>
        <v>0</v>
      </c>
      <c r="AH246" s="89">
        <f t="shared" si="9"/>
        <v>81</v>
      </c>
      <c r="AI246" s="90"/>
      <c r="AJ246" s="90"/>
      <c r="AK246" s="90">
        <f t="shared" si="10"/>
        <v>85</v>
      </c>
      <c r="AL246" s="90">
        <f t="shared" si="11"/>
        <v>67.5</v>
      </c>
      <c r="AM246" s="90">
        <f t="shared" ref="AM246:AN246" si="243">AF246/(SUMIF($E$14:$N$14,"CO5",$E$13:$N$13)+SUMPRODUCT(($O$14:$Z$14="CO5")*($O246:$Z246&gt;0)*($O$13:$Z$13)))*100</f>
        <v>95</v>
      </c>
      <c r="AN246" s="90">
        <f t="shared" si="243"/>
        <v>0</v>
      </c>
    </row>
    <row r="247" spans="1:40" ht="30" customHeight="1" x14ac:dyDescent="0.2">
      <c r="A247" s="59">
        <v>231</v>
      </c>
      <c r="B247" s="60">
        <f>'STUDENT NAMELIST'!B235</f>
        <v>211423243481</v>
      </c>
      <c r="C247" s="60" t="str">
        <f>'STUDENT NAMELIST'!C235</f>
        <v>2023PEC AI 331</v>
      </c>
      <c r="D247" s="61" t="str">
        <f>'STUDENT NAMELIST'!D235</f>
        <v>VIJAYA KRISHNAN N A</v>
      </c>
      <c r="E247" s="68">
        <v>2</v>
      </c>
      <c r="F247" s="68">
        <v>1</v>
      </c>
      <c r="G247" s="68">
        <v>2</v>
      </c>
      <c r="H247" s="68">
        <v>0</v>
      </c>
      <c r="I247" s="68">
        <v>1</v>
      </c>
      <c r="J247" s="68">
        <v>2</v>
      </c>
      <c r="K247" s="68">
        <v>0</v>
      </c>
      <c r="L247" s="68">
        <v>1</v>
      </c>
      <c r="M247" s="68">
        <v>0</v>
      </c>
      <c r="N247" s="68">
        <v>2</v>
      </c>
      <c r="O247" s="69">
        <v>16</v>
      </c>
      <c r="P247" s="59">
        <v>0</v>
      </c>
      <c r="Q247" s="59">
        <v>0</v>
      </c>
      <c r="R247" s="59">
        <v>16</v>
      </c>
      <c r="S247" s="59">
        <v>14</v>
      </c>
      <c r="T247" s="59">
        <v>0</v>
      </c>
      <c r="U247" s="59">
        <v>16</v>
      </c>
      <c r="V247" s="59">
        <v>0</v>
      </c>
      <c r="W247" s="59">
        <v>0</v>
      </c>
      <c r="X247" s="59">
        <v>9</v>
      </c>
      <c r="Y247" s="59"/>
      <c r="Z247" s="59"/>
      <c r="AA247" s="67">
        <f t="shared" si="3"/>
        <v>82</v>
      </c>
      <c r="AB247" s="64">
        <f t="shared" si="4"/>
        <v>0</v>
      </c>
      <c r="AC247" s="64">
        <f t="shared" si="5"/>
        <v>0</v>
      </c>
      <c r="AD247" s="64">
        <f t="shared" si="6"/>
        <v>19</v>
      </c>
      <c r="AE247" s="64">
        <f t="shared" si="7"/>
        <v>35</v>
      </c>
      <c r="AF247" s="64">
        <f t="shared" si="8"/>
        <v>31</v>
      </c>
      <c r="AG247" s="64">
        <f t="shared" si="16"/>
        <v>0</v>
      </c>
      <c r="AH247" s="89">
        <f t="shared" si="9"/>
        <v>82</v>
      </c>
      <c r="AI247" s="90"/>
      <c r="AJ247" s="90"/>
      <c r="AK247" s="90">
        <f t="shared" si="10"/>
        <v>95</v>
      </c>
      <c r="AL247" s="90">
        <f t="shared" si="11"/>
        <v>87.5</v>
      </c>
      <c r="AM247" s="90">
        <f t="shared" ref="AM247:AN247" si="244">AF247/(SUMIF($E$14:$N$14,"CO5",$E$13:$N$13)+SUMPRODUCT(($O$14:$Z$14="CO5")*($O247:$Z247&gt;0)*($O$13:$Z$13)))*100</f>
        <v>77.5</v>
      </c>
      <c r="AN247" s="90">
        <f t="shared" si="244"/>
        <v>0</v>
      </c>
    </row>
    <row r="248" spans="1:40" ht="30" customHeight="1" x14ac:dyDescent="0.2">
      <c r="A248" s="59">
        <v>232</v>
      </c>
      <c r="B248" s="60">
        <f>'STUDENT NAMELIST'!B236</f>
        <v>211423243482</v>
      </c>
      <c r="C248" s="60" t="str">
        <f>'STUDENT NAMELIST'!C236</f>
        <v>2023PEC AI 332</v>
      </c>
      <c r="D248" s="61" t="str">
        <f>'STUDENT NAMELIST'!D236</f>
        <v>VIKNESH S</v>
      </c>
      <c r="E248" s="68">
        <v>0</v>
      </c>
      <c r="F248" s="68">
        <v>2</v>
      </c>
      <c r="G248" s="68">
        <v>2</v>
      </c>
      <c r="H248" s="68">
        <v>0</v>
      </c>
      <c r="I248" s="68">
        <v>2</v>
      </c>
      <c r="J248" s="68">
        <v>0</v>
      </c>
      <c r="K248" s="68">
        <v>1</v>
      </c>
      <c r="L248" s="68">
        <v>1</v>
      </c>
      <c r="M248" s="68">
        <v>0</v>
      </c>
      <c r="N248" s="68">
        <v>2</v>
      </c>
      <c r="O248" s="69">
        <v>0</v>
      </c>
      <c r="P248" s="59">
        <v>13</v>
      </c>
      <c r="Q248" s="59">
        <v>14</v>
      </c>
      <c r="R248" s="59">
        <v>0</v>
      </c>
      <c r="S248" s="59">
        <v>0</v>
      </c>
      <c r="T248" s="59">
        <v>14</v>
      </c>
      <c r="U248" s="59">
        <v>0</v>
      </c>
      <c r="V248" s="59">
        <v>14</v>
      </c>
      <c r="W248" s="59">
        <v>8</v>
      </c>
      <c r="X248" s="59">
        <v>0</v>
      </c>
      <c r="Y248" s="59"/>
      <c r="Z248" s="59"/>
      <c r="AA248" s="67">
        <f t="shared" si="3"/>
        <v>73</v>
      </c>
      <c r="AB248" s="64">
        <f t="shared" si="4"/>
        <v>0</v>
      </c>
      <c r="AC248" s="64">
        <f t="shared" si="5"/>
        <v>0</v>
      </c>
      <c r="AD248" s="64">
        <f t="shared" si="6"/>
        <v>15</v>
      </c>
      <c r="AE248" s="64">
        <f t="shared" si="7"/>
        <v>33</v>
      </c>
      <c r="AF248" s="64">
        <f t="shared" si="8"/>
        <v>28</v>
      </c>
      <c r="AG248" s="64">
        <f t="shared" si="16"/>
        <v>0</v>
      </c>
      <c r="AH248" s="89">
        <f t="shared" si="9"/>
        <v>73</v>
      </c>
      <c r="AI248" s="90"/>
      <c r="AJ248" s="90"/>
      <c r="AK248" s="90">
        <f t="shared" si="10"/>
        <v>75</v>
      </c>
      <c r="AL248" s="90">
        <f t="shared" si="11"/>
        <v>82.5</v>
      </c>
      <c r="AM248" s="90">
        <f t="shared" ref="AM248:AN248" si="245">AF248/(SUMIF($E$14:$N$14,"CO5",$E$13:$N$13)+SUMPRODUCT(($O$14:$Z$14="CO5")*($O248:$Z248&gt;0)*($O$13:$Z$13)))*100</f>
        <v>70</v>
      </c>
      <c r="AN248" s="90">
        <f t="shared" si="245"/>
        <v>0</v>
      </c>
    </row>
    <row r="249" spans="1:40" ht="30" customHeight="1" x14ac:dyDescent="0.2">
      <c r="A249" s="59">
        <v>233</v>
      </c>
      <c r="B249" s="60">
        <f>'STUDENT NAMELIST'!B237</f>
        <v>211423243483</v>
      </c>
      <c r="C249" s="60" t="str">
        <f>'STUDENT NAMELIST'!C237</f>
        <v>2023PEC AI 333</v>
      </c>
      <c r="D249" s="61" t="str">
        <f>'STUDENT NAMELIST'!D237</f>
        <v>VIMALRAJ GOVINDARAJ</v>
      </c>
      <c r="E249" s="68">
        <v>0</v>
      </c>
      <c r="F249" s="68">
        <v>2</v>
      </c>
      <c r="G249" s="68">
        <v>0</v>
      </c>
      <c r="H249" s="68">
        <v>2</v>
      </c>
      <c r="I249" s="68">
        <v>1</v>
      </c>
      <c r="J249" s="68">
        <v>1</v>
      </c>
      <c r="K249" s="68">
        <v>2</v>
      </c>
      <c r="L249" s="68">
        <v>2</v>
      </c>
      <c r="M249" s="68">
        <v>0</v>
      </c>
      <c r="N249" s="68">
        <v>2</v>
      </c>
      <c r="O249" s="69">
        <v>0</v>
      </c>
      <c r="P249" s="59">
        <v>16</v>
      </c>
      <c r="Q249" s="59">
        <v>16</v>
      </c>
      <c r="R249" s="59">
        <v>0</v>
      </c>
      <c r="S249" s="59">
        <v>4</v>
      </c>
      <c r="T249" s="59">
        <v>0</v>
      </c>
      <c r="U249" s="59">
        <v>16</v>
      </c>
      <c r="V249" s="59">
        <v>0</v>
      </c>
      <c r="W249" s="59">
        <v>0</v>
      </c>
      <c r="X249" s="59">
        <v>16</v>
      </c>
      <c r="Y249" s="59"/>
      <c r="Z249" s="59"/>
      <c r="AA249" s="67">
        <f t="shared" si="3"/>
        <v>80</v>
      </c>
      <c r="AB249" s="64">
        <f t="shared" si="4"/>
        <v>0</v>
      </c>
      <c r="AC249" s="64">
        <f t="shared" si="5"/>
        <v>0</v>
      </c>
      <c r="AD249" s="64">
        <f t="shared" si="6"/>
        <v>18</v>
      </c>
      <c r="AE249" s="64">
        <f t="shared" si="7"/>
        <v>25</v>
      </c>
      <c r="AF249" s="64">
        <f t="shared" si="8"/>
        <v>38</v>
      </c>
      <c r="AG249" s="64">
        <f t="shared" si="16"/>
        <v>0</v>
      </c>
      <c r="AH249" s="89">
        <f t="shared" si="9"/>
        <v>80</v>
      </c>
      <c r="AI249" s="90"/>
      <c r="AJ249" s="90"/>
      <c r="AK249" s="90">
        <f t="shared" si="10"/>
        <v>90</v>
      </c>
      <c r="AL249" s="90">
        <f t="shared" si="11"/>
        <v>62.5</v>
      </c>
      <c r="AM249" s="90">
        <f t="shared" ref="AM249:AN249" si="246">AF249/(SUMIF($E$14:$N$14,"CO5",$E$13:$N$13)+SUMPRODUCT(($O$14:$Z$14="CO5")*($O249:$Z249&gt;0)*($O$13:$Z$13)))*100</f>
        <v>95</v>
      </c>
      <c r="AN249" s="90">
        <f t="shared" si="246"/>
        <v>0</v>
      </c>
    </row>
    <row r="250" spans="1:40" ht="30" customHeight="1" x14ac:dyDescent="0.2">
      <c r="A250" s="59">
        <v>234</v>
      </c>
      <c r="B250" s="60">
        <f>'STUDENT NAMELIST'!B238</f>
        <v>211423243484</v>
      </c>
      <c r="C250" s="60" t="str">
        <f>'STUDENT NAMELIST'!C238</f>
        <v>2023PEC AI 334</v>
      </c>
      <c r="D250" s="61" t="str">
        <f>'STUDENT NAMELIST'!D238</f>
        <v>VISANTH B</v>
      </c>
      <c r="E250" s="68">
        <v>0</v>
      </c>
      <c r="F250" s="68">
        <v>2</v>
      </c>
      <c r="G250" s="68">
        <v>2</v>
      </c>
      <c r="H250" s="68">
        <v>0</v>
      </c>
      <c r="I250" s="68">
        <v>0</v>
      </c>
      <c r="J250" s="68">
        <v>0</v>
      </c>
      <c r="K250" s="68">
        <v>2</v>
      </c>
      <c r="L250" s="68">
        <v>1</v>
      </c>
      <c r="M250" s="68">
        <v>0</v>
      </c>
      <c r="N250" s="68">
        <v>0</v>
      </c>
      <c r="O250" s="69">
        <v>0</v>
      </c>
      <c r="P250" s="59">
        <v>15</v>
      </c>
      <c r="Q250" s="59">
        <v>16</v>
      </c>
      <c r="R250" s="59">
        <v>0</v>
      </c>
      <c r="S250" s="59">
        <v>0</v>
      </c>
      <c r="T250" s="59">
        <v>12</v>
      </c>
      <c r="U250" s="59">
        <v>0</v>
      </c>
      <c r="V250" s="59">
        <v>10</v>
      </c>
      <c r="W250" s="59">
        <v>16</v>
      </c>
      <c r="X250" s="59">
        <v>0</v>
      </c>
      <c r="Y250" s="59"/>
      <c r="Z250" s="59"/>
      <c r="AA250" s="67">
        <f t="shared" si="3"/>
        <v>76</v>
      </c>
      <c r="AB250" s="64">
        <f t="shared" si="4"/>
        <v>0</v>
      </c>
      <c r="AC250" s="64">
        <f t="shared" si="5"/>
        <v>0</v>
      </c>
      <c r="AD250" s="64">
        <f t="shared" si="6"/>
        <v>17</v>
      </c>
      <c r="AE250" s="64">
        <f t="shared" si="7"/>
        <v>33</v>
      </c>
      <c r="AF250" s="64">
        <f t="shared" si="8"/>
        <v>32</v>
      </c>
      <c r="AG250" s="64">
        <f t="shared" si="16"/>
        <v>0</v>
      </c>
      <c r="AH250" s="89">
        <f t="shared" si="9"/>
        <v>76</v>
      </c>
      <c r="AI250" s="90"/>
      <c r="AJ250" s="90"/>
      <c r="AK250" s="90">
        <f t="shared" si="10"/>
        <v>85</v>
      </c>
      <c r="AL250" s="90">
        <f t="shared" si="11"/>
        <v>82.5</v>
      </c>
      <c r="AM250" s="90">
        <f t="shared" ref="AM250:AN250" si="247">AF250/(SUMIF($E$14:$N$14,"CO5",$E$13:$N$13)+SUMPRODUCT(($O$14:$Z$14="CO5")*($O250:$Z250&gt;0)*($O$13:$Z$13)))*100</f>
        <v>80</v>
      </c>
      <c r="AN250" s="90">
        <f t="shared" si="247"/>
        <v>0</v>
      </c>
    </row>
    <row r="251" spans="1:40" ht="30" customHeight="1" x14ac:dyDescent="0.2">
      <c r="A251" s="59">
        <v>235</v>
      </c>
      <c r="B251" s="60">
        <f>'STUDENT NAMELIST'!B239</f>
        <v>211423243485</v>
      </c>
      <c r="C251" s="60" t="str">
        <f>'STUDENT NAMELIST'!C239</f>
        <v>2023PEC AI 335</v>
      </c>
      <c r="D251" s="61" t="str">
        <f>'STUDENT NAMELIST'!D239</f>
        <v>VISHAAL S</v>
      </c>
      <c r="E251" s="68">
        <v>1</v>
      </c>
      <c r="F251" s="68">
        <v>0</v>
      </c>
      <c r="G251" s="68">
        <v>2</v>
      </c>
      <c r="H251" s="68">
        <v>2</v>
      </c>
      <c r="I251" s="68">
        <v>2</v>
      </c>
      <c r="J251" s="68">
        <v>0</v>
      </c>
      <c r="K251" s="68">
        <v>2</v>
      </c>
      <c r="L251" s="68">
        <v>2</v>
      </c>
      <c r="M251" s="68">
        <v>2</v>
      </c>
      <c r="N251" s="68">
        <v>1</v>
      </c>
      <c r="O251" s="69">
        <v>13</v>
      </c>
      <c r="P251" s="59">
        <v>0</v>
      </c>
      <c r="Q251" s="59">
        <v>0</v>
      </c>
      <c r="R251" s="59">
        <v>12</v>
      </c>
      <c r="S251" s="59">
        <v>12</v>
      </c>
      <c r="T251" s="59">
        <v>0</v>
      </c>
      <c r="U251" s="59">
        <v>16</v>
      </c>
      <c r="V251" s="59">
        <v>0</v>
      </c>
      <c r="W251" s="59">
        <v>0</v>
      </c>
      <c r="X251" s="59">
        <v>14</v>
      </c>
      <c r="Y251" s="59"/>
      <c r="Z251" s="59"/>
      <c r="AA251" s="67">
        <f t="shared" si="3"/>
        <v>81</v>
      </c>
      <c r="AB251" s="64">
        <f t="shared" si="4"/>
        <v>0</v>
      </c>
      <c r="AC251" s="64">
        <f t="shared" si="5"/>
        <v>0</v>
      </c>
      <c r="AD251" s="64">
        <f t="shared" si="6"/>
        <v>14</v>
      </c>
      <c r="AE251" s="64">
        <f t="shared" si="7"/>
        <v>29</v>
      </c>
      <c r="AF251" s="64">
        <f t="shared" si="8"/>
        <v>36</v>
      </c>
      <c r="AG251" s="64">
        <f t="shared" si="16"/>
        <v>0</v>
      </c>
      <c r="AH251" s="89">
        <f t="shared" si="9"/>
        <v>81</v>
      </c>
      <c r="AI251" s="90"/>
      <c r="AJ251" s="90"/>
      <c r="AK251" s="90">
        <f t="shared" si="10"/>
        <v>70</v>
      </c>
      <c r="AL251" s="90">
        <f t="shared" si="11"/>
        <v>72.5</v>
      </c>
      <c r="AM251" s="90">
        <f t="shared" ref="AM251:AN251" si="248">AF251/(SUMIF($E$14:$N$14,"CO5",$E$13:$N$13)+SUMPRODUCT(($O$14:$Z$14="CO5")*($O251:$Z251&gt;0)*($O$13:$Z$13)))*100</f>
        <v>90</v>
      </c>
      <c r="AN251" s="90">
        <f t="shared" si="248"/>
        <v>0</v>
      </c>
    </row>
    <row r="252" spans="1:40" ht="30" customHeight="1" x14ac:dyDescent="0.2">
      <c r="A252" s="59">
        <v>236</v>
      </c>
      <c r="B252" s="60">
        <f>'STUDENT NAMELIST'!B240</f>
        <v>211423243486</v>
      </c>
      <c r="C252" s="60" t="str">
        <f>'STUDENT NAMELIST'!C240</f>
        <v>2023PEC AI 336</v>
      </c>
      <c r="D252" s="61" t="str">
        <f>'STUDENT NAMELIST'!D240</f>
        <v>VISHAL BABU B</v>
      </c>
      <c r="E252" s="68">
        <v>1</v>
      </c>
      <c r="F252" s="68">
        <v>0</v>
      </c>
      <c r="G252" s="68">
        <v>2</v>
      </c>
      <c r="H252" s="68">
        <v>1</v>
      </c>
      <c r="I252" s="68">
        <v>1</v>
      </c>
      <c r="J252" s="68">
        <v>1</v>
      </c>
      <c r="K252" s="68">
        <v>1</v>
      </c>
      <c r="L252" s="68">
        <v>2</v>
      </c>
      <c r="M252" s="68">
        <v>1</v>
      </c>
      <c r="N252" s="68">
        <v>0</v>
      </c>
      <c r="O252" s="69">
        <v>16</v>
      </c>
      <c r="P252" s="59">
        <v>0</v>
      </c>
      <c r="Q252" s="59">
        <v>0</v>
      </c>
      <c r="R252" s="59">
        <v>8</v>
      </c>
      <c r="S252" s="59">
        <v>14</v>
      </c>
      <c r="T252" s="59">
        <v>0</v>
      </c>
      <c r="U252" s="59">
        <v>16</v>
      </c>
      <c r="V252" s="59">
        <v>0</v>
      </c>
      <c r="W252" s="59">
        <v>0</v>
      </c>
      <c r="X252" s="59">
        <v>16</v>
      </c>
      <c r="Y252" s="59"/>
      <c r="Z252" s="59"/>
      <c r="AA252" s="67">
        <f t="shared" si="3"/>
        <v>80</v>
      </c>
      <c r="AB252" s="64">
        <f t="shared" si="4"/>
        <v>0</v>
      </c>
      <c r="AC252" s="64">
        <f t="shared" si="5"/>
        <v>0</v>
      </c>
      <c r="AD252" s="64">
        <f t="shared" si="6"/>
        <v>17</v>
      </c>
      <c r="AE252" s="64">
        <f t="shared" si="7"/>
        <v>27</v>
      </c>
      <c r="AF252" s="64">
        <f t="shared" si="8"/>
        <v>38</v>
      </c>
      <c r="AG252" s="64">
        <f t="shared" si="16"/>
        <v>0</v>
      </c>
      <c r="AH252" s="89">
        <f t="shared" si="9"/>
        <v>80</v>
      </c>
      <c r="AI252" s="90"/>
      <c r="AJ252" s="90"/>
      <c r="AK252" s="90">
        <f t="shared" si="10"/>
        <v>85</v>
      </c>
      <c r="AL252" s="90">
        <f t="shared" si="11"/>
        <v>67.5</v>
      </c>
      <c r="AM252" s="90">
        <f t="shared" ref="AM252:AN252" si="249">AF252/(SUMIF($E$14:$N$14,"CO5",$E$13:$N$13)+SUMPRODUCT(($O$14:$Z$14="CO5")*($O252:$Z252&gt;0)*($O$13:$Z$13)))*100</f>
        <v>95</v>
      </c>
      <c r="AN252" s="90">
        <f t="shared" si="249"/>
        <v>0</v>
      </c>
    </row>
    <row r="253" spans="1:40" ht="30" customHeight="1" x14ac:dyDescent="0.2">
      <c r="A253" s="59">
        <v>238</v>
      </c>
      <c r="B253" s="60">
        <f>'STUDENT NAMELIST'!B241</f>
        <v>211423243487</v>
      </c>
      <c r="C253" s="60" t="str">
        <f>'STUDENT NAMELIST'!C241</f>
        <v>2023PEC AI 337</v>
      </c>
      <c r="D253" s="61" t="str">
        <f>'STUDENT NAMELIST'!D241</f>
        <v>VISHAL J</v>
      </c>
      <c r="E253" s="68">
        <v>1</v>
      </c>
      <c r="F253" s="68">
        <v>2</v>
      </c>
      <c r="G253" s="68">
        <v>2</v>
      </c>
      <c r="H253" s="68">
        <v>2</v>
      </c>
      <c r="I253" s="68">
        <v>2</v>
      </c>
      <c r="J253" s="68">
        <v>1</v>
      </c>
      <c r="K253" s="68">
        <v>1</v>
      </c>
      <c r="L253" s="68">
        <v>0</v>
      </c>
      <c r="M253" s="68">
        <v>1</v>
      </c>
      <c r="N253" s="68">
        <v>1</v>
      </c>
      <c r="O253" s="69">
        <v>12</v>
      </c>
      <c r="P253" s="59">
        <v>0</v>
      </c>
      <c r="Q253" s="59">
        <v>0</v>
      </c>
      <c r="R253" s="59">
        <v>8</v>
      </c>
      <c r="S253" s="59">
        <v>14</v>
      </c>
      <c r="T253" s="59">
        <v>0</v>
      </c>
      <c r="U253" s="59">
        <v>16</v>
      </c>
      <c r="V253" s="59">
        <v>0</v>
      </c>
      <c r="W253" s="59">
        <v>0</v>
      </c>
      <c r="X253" s="59">
        <v>16</v>
      </c>
      <c r="Y253" s="59"/>
      <c r="Z253" s="59"/>
      <c r="AA253" s="67">
        <f t="shared" si="3"/>
        <v>79</v>
      </c>
      <c r="AB253" s="64">
        <f t="shared" si="4"/>
        <v>0</v>
      </c>
      <c r="AC253" s="64">
        <f t="shared" si="5"/>
        <v>0</v>
      </c>
      <c r="AD253" s="64">
        <f t="shared" si="6"/>
        <v>15</v>
      </c>
      <c r="AE253" s="64">
        <f t="shared" si="7"/>
        <v>27</v>
      </c>
      <c r="AF253" s="64">
        <f t="shared" si="8"/>
        <v>38</v>
      </c>
      <c r="AG253" s="64">
        <f t="shared" si="16"/>
        <v>0</v>
      </c>
      <c r="AH253" s="89">
        <f t="shared" si="9"/>
        <v>79</v>
      </c>
      <c r="AI253" s="90"/>
      <c r="AJ253" s="90"/>
      <c r="AK253" s="90">
        <f t="shared" si="10"/>
        <v>75</v>
      </c>
      <c r="AL253" s="90">
        <f t="shared" si="11"/>
        <v>67.5</v>
      </c>
      <c r="AM253" s="90">
        <f t="shared" ref="AM253:AN253" si="250">AF253/(SUMIF($E$14:$N$14,"CO5",$E$13:$N$13)+SUMPRODUCT(($O$14:$Z$14="CO5")*($O253:$Z253&gt;0)*($O$13:$Z$13)))*100</f>
        <v>95</v>
      </c>
      <c r="AN253" s="90">
        <f t="shared" si="250"/>
        <v>0</v>
      </c>
    </row>
    <row r="254" spans="1:40" ht="30" customHeight="1" x14ac:dyDescent="0.2">
      <c r="A254" s="59">
        <v>238</v>
      </c>
      <c r="B254" s="60">
        <f>'STUDENT NAMELIST'!B242</f>
        <v>211423243489</v>
      </c>
      <c r="C254" s="60" t="str">
        <f>'STUDENT NAMELIST'!C242</f>
        <v>2023PEC AI 338</v>
      </c>
      <c r="D254" s="61" t="str">
        <f>'STUDENT NAMELIST'!D242</f>
        <v>VISHWA RAVI T</v>
      </c>
      <c r="E254" s="68">
        <v>1</v>
      </c>
      <c r="F254" s="68">
        <v>0</v>
      </c>
      <c r="G254" s="68">
        <v>2</v>
      </c>
      <c r="H254" s="68">
        <v>2</v>
      </c>
      <c r="I254" s="68">
        <v>2</v>
      </c>
      <c r="J254" s="68">
        <v>0</v>
      </c>
      <c r="K254" s="68">
        <v>0</v>
      </c>
      <c r="L254" s="68">
        <v>2</v>
      </c>
      <c r="M254" s="68">
        <v>2</v>
      </c>
      <c r="N254" s="68">
        <v>2</v>
      </c>
      <c r="O254" s="69">
        <v>16</v>
      </c>
      <c r="P254" s="59">
        <v>0</v>
      </c>
      <c r="Q254" s="59">
        <v>0</v>
      </c>
      <c r="R254" s="59">
        <v>16</v>
      </c>
      <c r="S254" s="59">
        <v>14</v>
      </c>
      <c r="T254" s="59">
        <v>0</v>
      </c>
      <c r="U254" s="59">
        <v>16</v>
      </c>
      <c r="V254" s="59">
        <v>0</v>
      </c>
      <c r="W254" s="59">
        <v>0</v>
      </c>
      <c r="X254" s="59">
        <v>9</v>
      </c>
      <c r="Y254" s="59"/>
      <c r="Z254" s="59"/>
      <c r="AA254" s="67">
        <f t="shared" si="3"/>
        <v>84</v>
      </c>
      <c r="AB254" s="64">
        <f t="shared" si="4"/>
        <v>0</v>
      </c>
      <c r="AC254" s="64">
        <f t="shared" si="5"/>
        <v>0</v>
      </c>
      <c r="AD254" s="64">
        <f t="shared" si="6"/>
        <v>17</v>
      </c>
      <c r="AE254" s="64">
        <f t="shared" si="7"/>
        <v>35</v>
      </c>
      <c r="AF254" s="64">
        <f t="shared" si="8"/>
        <v>31</v>
      </c>
      <c r="AG254" s="64">
        <f t="shared" si="16"/>
        <v>0</v>
      </c>
      <c r="AH254" s="89">
        <f t="shared" si="9"/>
        <v>84</v>
      </c>
      <c r="AI254" s="90"/>
      <c r="AJ254" s="90"/>
      <c r="AK254" s="90">
        <f t="shared" si="10"/>
        <v>85</v>
      </c>
      <c r="AL254" s="90">
        <f t="shared" si="11"/>
        <v>87.5</v>
      </c>
      <c r="AM254" s="90">
        <f t="shared" ref="AM254:AN254" si="251">AF254/(SUMIF($E$14:$N$14,"CO5",$E$13:$N$13)+SUMPRODUCT(($O$14:$Z$14="CO5")*($O254:$Z254&gt;0)*($O$13:$Z$13)))*100</f>
        <v>77.5</v>
      </c>
      <c r="AN254" s="90">
        <f t="shared" si="251"/>
        <v>0</v>
      </c>
    </row>
    <row r="255" spans="1:40" ht="30" customHeight="1" x14ac:dyDescent="0.2">
      <c r="A255" s="59">
        <v>239</v>
      </c>
      <c r="B255" s="60">
        <f>'STUDENT NAMELIST'!B243</f>
        <v>211423243491</v>
      </c>
      <c r="C255" s="60" t="str">
        <f>'STUDENT NAMELIST'!C243</f>
        <v>2023PEC AI 339</v>
      </c>
      <c r="D255" s="61" t="str">
        <f>'STUDENT NAMELIST'!D243</f>
        <v>VUCHURU BHARATH</v>
      </c>
      <c r="E255" s="68">
        <v>2</v>
      </c>
      <c r="F255" s="68">
        <v>1</v>
      </c>
      <c r="G255" s="68">
        <v>2</v>
      </c>
      <c r="H255" s="68">
        <v>2</v>
      </c>
      <c r="I255" s="68">
        <v>1</v>
      </c>
      <c r="J255" s="68">
        <v>0</v>
      </c>
      <c r="K255" s="68">
        <v>2</v>
      </c>
      <c r="L255" s="68">
        <v>2</v>
      </c>
      <c r="M255" s="68">
        <v>0</v>
      </c>
      <c r="N255" s="68">
        <v>2</v>
      </c>
      <c r="O255" s="69">
        <v>14</v>
      </c>
      <c r="P255" s="59">
        <v>0</v>
      </c>
      <c r="Q255" s="59">
        <v>0</v>
      </c>
      <c r="R255" s="59">
        <v>14</v>
      </c>
      <c r="S255" s="59">
        <v>10</v>
      </c>
      <c r="T255" s="59">
        <v>0</v>
      </c>
      <c r="U255" s="59">
        <v>14</v>
      </c>
      <c r="V255" s="59">
        <v>0</v>
      </c>
      <c r="W255" s="59">
        <v>0</v>
      </c>
      <c r="X255" s="59">
        <v>16</v>
      </c>
      <c r="Y255" s="59"/>
      <c r="Z255" s="59"/>
      <c r="AA255" s="67">
        <f t="shared" si="3"/>
        <v>82</v>
      </c>
      <c r="AB255" s="64">
        <f t="shared" si="4"/>
        <v>0</v>
      </c>
      <c r="AC255" s="64">
        <f t="shared" si="5"/>
        <v>0</v>
      </c>
      <c r="AD255" s="64">
        <f t="shared" si="6"/>
        <v>17</v>
      </c>
      <c r="AE255" s="64">
        <f t="shared" si="7"/>
        <v>29</v>
      </c>
      <c r="AF255" s="64">
        <f t="shared" si="8"/>
        <v>36</v>
      </c>
      <c r="AG255" s="64">
        <f t="shared" si="16"/>
        <v>0</v>
      </c>
      <c r="AH255" s="89">
        <f t="shared" si="9"/>
        <v>82</v>
      </c>
      <c r="AI255" s="90"/>
      <c r="AJ255" s="90"/>
      <c r="AK255" s="90">
        <f t="shared" si="10"/>
        <v>85</v>
      </c>
      <c r="AL255" s="90">
        <f t="shared" si="11"/>
        <v>72.5</v>
      </c>
      <c r="AM255" s="90">
        <f t="shared" ref="AM255:AN255" si="252">AF255/(SUMIF($E$14:$N$14,"CO5",$E$13:$N$13)+SUMPRODUCT(($O$14:$Z$14="CO5")*($O255:$Z255&gt;0)*($O$13:$Z$13)))*100</f>
        <v>90</v>
      </c>
      <c r="AN255" s="90">
        <f t="shared" si="252"/>
        <v>0</v>
      </c>
    </row>
    <row r="256" spans="1:40" ht="30" customHeight="1" x14ac:dyDescent="0.2">
      <c r="A256" s="59">
        <v>240</v>
      </c>
      <c r="B256" s="60">
        <f>'STUDENT NAMELIST'!B244</f>
        <v>211423243492</v>
      </c>
      <c r="C256" s="60" t="str">
        <f>'STUDENT NAMELIST'!C244</f>
        <v>2023PEC AI 340</v>
      </c>
      <c r="D256" s="61" t="str">
        <f>'STUDENT NAMELIST'!D244</f>
        <v>YASHWANTH S</v>
      </c>
      <c r="E256" s="68">
        <v>2</v>
      </c>
      <c r="F256" s="68">
        <v>1</v>
      </c>
      <c r="G256" s="68">
        <v>0</v>
      </c>
      <c r="H256" s="68">
        <v>0</v>
      </c>
      <c r="I256" s="68">
        <v>1</v>
      </c>
      <c r="J256" s="68">
        <v>1</v>
      </c>
      <c r="K256" s="68">
        <v>2</v>
      </c>
      <c r="L256" s="68">
        <v>2</v>
      </c>
      <c r="M256" s="68">
        <v>1</v>
      </c>
      <c r="N256" s="68">
        <v>2</v>
      </c>
      <c r="O256" s="59">
        <v>0</v>
      </c>
      <c r="P256" s="59">
        <v>14</v>
      </c>
      <c r="Q256" s="59">
        <v>16</v>
      </c>
      <c r="R256" s="59">
        <v>0</v>
      </c>
      <c r="S256" s="59">
        <v>0</v>
      </c>
      <c r="T256" s="59">
        <v>16</v>
      </c>
      <c r="U256" s="59">
        <v>0</v>
      </c>
      <c r="V256" s="59">
        <v>16</v>
      </c>
      <c r="W256" s="59">
        <v>6</v>
      </c>
      <c r="X256" s="59">
        <v>0</v>
      </c>
      <c r="Y256" s="59"/>
      <c r="Z256" s="59"/>
      <c r="AA256" s="67">
        <f t="shared" si="3"/>
        <v>80</v>
      </c>
      <c r="AB256" s="64">
        <f t="shared" si="4"/>
        <v>0</v>
      </c>
      <c r="AC256" s="64">
        <f t="shared" si="5"/>
        <v>0</v>
      </c>
      <c r="AD256" s="64">
        <f t="shared" si="6"/>
        <v>17</v>
      </c>
      <c r="AE256" s="64">
        <f t="shared" si="7"/>
        <v>37</v>
      </c>
      <c r="AF256" s="64">
        <f t="shared" si="8"/>
        <v>28</v>
      </c>
      <c r="AG256" s="64">
        <f t="shared" si="16"/>
        <v>0</v>
      </c>
      <c r="AH256" s="89">
        <f t="shared" si="9"/>
        <v>80</v>
      </c>
      <c r="AI256" s="90"/>
      <c r="AJ256" s="90"/>
      <c r="AK256" s="90">
        <f t="shared" si="10"/>
        <v>85</v>
      </c>
      <c r="AL256" s="90">
        <f t="shared" si="11"/>
        <v>92.5</v>
      </c>
      <c r="AM256" s="90">
        <f t="shared" ref="AM256:AN256" si="253">AF256/(SUMIF($E$14:$N$14,"CO5",$E$13:$N$13)+SUMPRODUCT(($O$14:$Z$14="CO5")*($O256:$Z256&gt;0)*($O$13:$Z$13)))*100</f>
        <v>70</v>
      </c>
      <c r="AN256" s="90">
        <f t="shared" si="253"/>
        <v>0</v>
      </c>
    </row>
    <row r="257" spans="1:40" ht="30" customHeight="1" x14ac:dyDescent="0.2">
      <c r="A257" s="59">
        <v>241</v>
      </c>
      <c r="B257" s="60">
        <f>'STUDENT NAMELIST'!B245</f>
        <v>211423243493</v>
      </c>
      <c r="C257" s="60" t="str">
        <f>'STUDENT NAMELIST'!C245</f>
        <v>2023PEC AI 341</v>
      </c>
      <c r="D257" s="61" t="str">
        <f>'STUDENT NAMELIST'!D245</f>
        <v>YESHWANTH C</v>
      </c>
      <c r="E257" s="68">
        <v>1</v>
      </c>
      <c r="F257" s="68">
        <v>0</v>
      </c>
      <c r="G257" s="68">
        <v>2</v>
      </c>
      <c r="H257" s="68">
        <v>1</v>
      </c>
      <c r="I257" s="68">
        <v>2</v>
      </c>
      <c r="J257" s="68">
        <v>0</v>
      </c>
      <c r="K257" s="68">
        <v>0</v>
      </c>
      <c r="L257" s="68">
        <v>2</v>
      </c>
      <c r="M257" s="68">
        <v>0</v>
      </c>
      <c r="N257" s="68">
        <v>0</v>
      </c>
      <c r="O257" s="59">
        <v>14</v>
      </c>
      <c r="P257" s="59">
        <v>0</v>
      </c>
      <c r="Q257" s="59">
        <v>0</v>
      </c>
      <c r="R257" s="59">
        <v>14</v>
      </c>
      <c r="S257" s="59">
        <v>10</v>
      </c>
      <c r="T257" s="59">
        <v>0</v>
      </c>
      <c r="U257" s="59">
        <v>14</v>
      </c>
      <c r="V257" s="59">
        <v>0</v>
      </c>
      <c r="W257" s="59">
        <v>0</v>
      </c>
      <c r="X257" s="59">
        <v>13</v>
      </c>
      <c r="Y257" s="59"/>
      <c r="Z257" s="59"/>
      <c r="AA257" s="67">
        <f t="shared" si="3"/>
        <v>73</v>
      </c>
      <c r="AB257" s="64">
        <f t="shared" si="4"/>
        <v>0</v>
      </c>
      <c r="AC257" s="64">
        <f t="shared" si="5"/>
        <v>0</v>
      </c>
      <c r="AD257" s="64">
        <f t="shared" si="6"/>
        <v>15</v>
      </c>
      <c r="AE257" s="64">
        <f t="shared" si="7"/>
        <v>29</v>
      </c>
      <c r="AF257" s="64">
        <f t="shared" si="8"/>
        <v>33</v>
      </c>
      <c r="AG257" s="64">
        <f t="shared" si="16"/>
        <v>0</v>
      </c>
      <c r="AH257" s="89">
        <f t="shared" si="9"/>
        <v>73</v>
      </c>
      <c r="AI257" s="90"/>
      <c r="AJ257" s="90"/>
      <c r="AK257" s="90">
        <f t="shared" si="10"/>
        <v>75</v>
      </c>
      <c r="AL257" s="90">
        <f t="shared" si="11"/>
        <v>72.5</v>
      </c>
      <c r="AM257" s="90">
        <f t="shared" ref="AM257:AN257" si="254">AF257/(SUMIF($E$14:$N$14,"CO5",$E$13:$N$13)+SUMPRODUCT(($O$14:$Z$14="CO5")*($O257:$Z257&gt;0)*($O$13:$Z$13)))*100</f>
        <v>82.5</v>
      </c>
      <c r="AN257" s="90">
        <f t="shared" si="254"/>
        <v>0</v>
      </c>
    </row>
    <row r="258" spans="1:40" ht="30" customHeight="1" x14ac:dyDescent="0.2">
      <c r="A258" s="59">
        <v>242</v>
      </c>
      <c r="B258" s="60">
        <f>'STUDENT NAMELIST'!B246</f>
        <v>211423243494</v>
      </c>
      <c r="C258" s="60" t="str">
        <f>'STUDENT NAMELIST'!C246</f>
        <v>2023PEC AI 342</v>
      </c>
      <c r="D258" s="61" t="str">
        <f>'STUDENT NAMELIST'!D246</f>
        <v>YESHWANTH V</v>
      </c>
      <c r="E258" s="68">
        <v>2</v>
      </c>
      <c r="F258" s="68">
        <v>1</v>
      </c>
      <c r="G258" s="68">
        <v>1</v>
      </c>
      <c r="H258" s="68">
        <v>2</v>
      </c>
      <c r="I258" s="68">
        <v>1</v>
      </c>
      <c r="J258" s="68">
        <v>1</v>
      </c>
      <c r="K258" s="68">
        <v>1</v>
      </c>
      <c r="L258" s="68">
        <v>2</v>
      </c>
      <c r="M258" s="68">
        <v>1</v>
      </c>
      <c r="N258" s="68">
        <v>1</v>
      </c>
      <c r="O258" s="59">
        <v>0</v>
      </c>
      <c r="P258" s="59">
        <v>10</v>
      </c>
      <c r="Q258" s="59">
        <v>13</v>
      </c>
      <c r="R258" s="59">
        <v>0</v>
      </c>
      <c r="S258" s="59">
        <v>0</v>
      </c>
      <c r="T258" s="59">
        <v>13</v>
      </c>
      <c r="U258" s="59">
        <v>0</v>
      </c>
      <c r="V258" s="59">
        <v>13</v>
      </c>
      <c r="W258" s="59">
        <v>8</v>
      </c>
      <c r="X258" s="59">
        <v>0</v>
      </c>
      <c r="Y258" s="59"/>
      <c r="Z258" s="59"/>
      <c r="AA258" s="67">
        <f t="shared" si="3"/>
        <v>70</v>
      </c>
      <c r="AB258" s="64">
        <f t="shared" si="4"/>
        <v>0</v>
      </c>
      <c r="AC258" s="64">
        <f t="shared" si="5"/>
        <v>0</v>
      </c>
      <c r="AD258" s="64">
        <f t="shared" si="6"/>
        <v>13</v>
      </c>
      <c r="AE258" s="64">
        <f t="shared" si="7"/>
        <v>31</v>
      </c>
      <c r="AF258" s="64">
        <f t="shared" si="8"/>
        <v>27</v>
      </c>
      <c r="AG258" s="64">
        <f t="shared" si="16"/>
        <v>0</v>
      </c>
      <c r="AH258" s="89">
        <f t="shared" si="9"/>
        <v>70</v>
      </c>
      <c r="AI258" s="90"/>
      <c r="AJ258" s="90"/>
      <c r="AK258" s="90">
        <f t="shared" si="10"/>
        <v>65</v>
      </c>
      <c r="AL258" s="90">
        <f t="shared" si="11"/>
        <v>77.5</v>
      </c>
      <c r="AM258" s="90">
        <f t="shared" ref="AM258:AN258" si="255">AF258/(SUMIF($E$14:$N$14,"CO5",$E$13:$N$13)+SUMPRODUCT(($O$14:$Z$14="CO5")*($O258:$Z258&gt;0)*($O$13:$Z$13)))*100</f>
        <v>67.5</v>
      </c>
      <c r="AN258" s="90">
        <f t="shared" si="255"/>
        <v>0</v>
      </c>
    </row>
    <row r="259" spans="1:40" ht="30" customHeight="1" x14ac:dyDescent="0.2">
      <c r="A259" s="59">
        <v>243</v>
      </c>
      <c r="B259" s="60">
        <f>'STUDENT NAMELIST'!B247</f>
        <v>211423243495</v>
      </c>
      <c r="C259" s="60" t="str">
        <f>'STUDENT NAMELIST'!C247</f>
        <v>2023PEC AI 343</v>
      </c>
      <c r="D259" s="61" t="str">
        <f>'STUDENT NAMELIST'!D247</f>
        <v>YESVANTH K</v>
      </c>
      <c r="E259" s="68">
        <v>1</v>
      </c>
      <c r="F259" s="68">
        <v>1</v>
      </c>
      <c r="G259" s="68">
        <v>1</v>
      </c>
      <c r="H259" s="68">
        <v>1</v>
      </c>
      <c r="I259" s="68">
        <v>2</v>
      </c>
      <c r="J259" s="68">
        <v>2</v>
      </c>
      <c r="K259" s="68">
        <v>0</v>
      </c>
      <c r="L259" s="68">
        <v>2</v>
      </c>
      <c r="M259" s="68">
        <v>2</v>
      </c>
      <c r="N259" s="68">
        <v>2</v>
      </c>
      <c r="O259" s="69">
        <v>0</v>
      </c>
      <c r="P259" s="59">
        <v>13</v>
      </c>
      <c r="Q259" s="59">
        <v>14</v>
      </c>
      <c r="R259" s="59">
        <v>0</v>
      </c>
      <c r="S259" s="59">
        <v>0</v>
      </c>
      <c r="T259" s="59">
        <v>14</v>
      </c>
      <c r="U259" s="59">
        <v>0</v>
      </c>
      <c r="V259" s="59">
        <v>14</v>
      </c>
      <c r="W259" s="59">
        <v>8</v>
      </c>
      <c r="X259" s="59">
        <v>0</v>
      </c>
      <c r="Y259" s="59"/>
      <c r="Z259" s="59"/>
      <c r="AA259" s="67">
        <f t="shared" si="3"/>
        <v>77</v>
      </c>
      <c r="AB259" s="64">
        <f t="shared" si="4"/>
        <v>0</v>
      </c>
      <c r="AC259" s="64">
        <f t="shared" si="5"/>
        <v>0</v>
      </c>
      <c r="AD259" s="64">
        <f t="shared" si="6"/>
        <v>15</v>
      </c>
      <c r="AE259" s="64">
        <f t="shared" si="7"/>
        <v>33</v>
      </c>
      <c r="AF259" s="64">
        <f t="shared" si="8"/>
        <v>28</v>
      </c>
      <c r="AG259" s="64">
        <f t="shared" si="16"/>
        <v>0</v>
      </c>
      <c r="AH259" s="89">
        <f t="shared" si="9"/>
        <v>77</v>
      </c>
      <c r="AI259" s="90"/>
      <c r="AJ259" s="90"/>
      <c r="AK259" s="90">
        <f t="shared" si="10"/>
        <v>75</v>
      </c>
      <c r="AL259" s="90">
        <f t="shared" si="11"/>
        <v>82.5</v>
      </c>
      <c r="AM259" s="90">
        <f t="shared" ref="AM259:AN259" si="256">AF259/(SUMIF($E$14:$N$14,"CO5",$E$13:$N$13)+SUMPRODUCT(($O$14:$Z$14="CO5")*($O259:$Z259&gt;0)*($O$13:$Z$13)))*100</f>
        <v>70</v>
      </c>
      <c r="AN259" s="90">
        <f t="shared" si="256"/>
        <v>0</v>
      </c>
    </row>
    <row r="260" spans="1:40" ht="30" customHeight="1" x14ac:dyDescent="0.2">
      <c r="A260" s="59">
        <v>244</v>
      </c>
      <c r="B260" s="60">
        <f>'STUDENT NAMELIST'!B248</f>
        <v>211423243496</v>
      </c>
      <c r="C260" s="60" t="str">
        <f>'STUDENT NAMELIST'!C248</f>
        <v>2023PEC AI 344</v>
      </c>
      <c r="D260" s="61" t="str">
        <f>'STUDENT NAMELIST'!D248</f>
        <v>G YESWANTH</v>
      </c>
      <c r="E260" s="68">
        <v>0</v>
      </c>
      <c r="F260" s="68">
        <v>2</v>
      </c>
      <c r="G260" s="68">
        <v>0</v>
      </c>
      <c r="H260" s="68">
        <v>0</v>
      </c>
      <c r="I260" s="68">
        <v>0</v>
      </c>
      <c r="J260" s="68">
        <v>2</v>
      </c>
      <c r="K260" s="68">
        <v>2</v>
      </c>
      <c r="L260" s="68">
        <v>2</v>
      </c>
      <c r="M260" s="68">
        <v>0</v>
      </c>
      <c r="N260" s="68">
        <v>0</v>
      </c>
      <c r="O260" s="69">
        <v>0</v>
      </c>
      <c r="P260" s="59">
        <v>16</v>
      </c>
      <c r="Q260" s="59">
        <v>16</v>
      </c>
      <c r="R260" s="59">
        <v>0</v>
      </c>
      <c r="S260" s="59">
        <v>4</v>
      </c>
      <c r="T260" s="59">
        <v>0</v>
      </c>
      <c r="U260" s="59">
        <v>16</v>
      </c>
      <c r="V260" s="59">
        <v>0</v>
      </c>
      <c r="W260" s="59">
        <v>0</v>
      </c>
      <c r="X260" s="59">
        <v>16</v>
      </c>
      <c r="Y260" s="59"/>
      <c r="Z260" s="59"/>
      <c r="AA260" s="67">
        <f t="shared" si="3"/>
        <v>76</v>
      </c>
      <c r="AB260" s="64">
        <f t="shared" si="4"/>
        <v>0</v>
      </c>
      <c r="AC260" s="64">
        <f t="shared" si="5"/>
        <v>0</v>
      </c>
      <c r="AD260" s="64">
        <f t="shared" si="6"/>
        <v>18</v>
      </c>
      <c r="AE260" s="64">
        <f t="shared" si="7"/>
        <v>25</v>
      </c>
      <c r="AF260" s="64">
        <f t="shared" si="8"/>
        <v>38</v>
      </c>
      <c r="AG260" s="64">
        <f t="shared" si="16"/>
        <v>0</v>
      </c>
      <c r="AH260" s="89">
        <f t="shared" si="9"/>
        <v>76</v>
      </c>
      <c r="AI260" s="90"/>
      <c r="AJ260" s="90"/>
      <c r="AK260" s="90">
        <f t="shared" si="10"/>
        <v>90</v>
      </c>
      <c r="AL260" s="90">
        <f t="shared" si="11"/>
        <v>62.5</v>
      </c>
      <c r="AM260" s="90">
        <f t="shared" ref="AM260:AN260" si="257">AF260/(SUMIF($E$14:$N$14,"CO5",$E$13:$N$13)+SUMPRODUCT(($O$14:$Z$14="CO5")*($O260:$Z260&gt;0)*($O$13:$Z$13)))*100</f>
        <v>95</v>
      </c>
      <c r="AN260" s="90">
        <f t="shared" si="257"/>
        <v>0</v>
      </c>
    </row>
    <row r="261" spans="1:40" ht="30" customHeight="1" x14ac:dyDescent="0.2">
      <c r="A261" s="59">
        <v>245</v>
      </c>
      <c r="B261" s="60">
        <f>'STUDENT NAMELIST'!B249</f>
        <v>211423243497</v>
      </c>
      <c r="C261" s="60" t="str">
        <f>'STUDENT NAMELIST'!C249</f>
        <v>2023PEC AI 345</v>
      </c>
      <c r="D261" s="61" t="str">
        <f>'STUDENT NAMELIST'!D249</f>
        <v>YOGESH M P</v>
      </c>
      <c r="E261" s="68">
        <v>0</v>
      </c>
      <c r="F261" s="68">
        <v>2</v>
      </c>
      <c r="G261" s="68">
        <v>2</v>
      </c>
      <c r="H261" s="68">
        <v>0</v>
      </c>
      <c r="I261" s="68">
        <v>0</v>
      </c>
      <c r="J261" s="68">
        <v>2</v>
      </c>
      <c r="K261" s="68">
        <v>0</v>
      </c>
      <c r="L261" s="68">
        <v>1</v>
      </c>
      <c r="M261" s="68">
        <v>0</v>
      </c>
      <c r="N261" s="68">
        <v>0</v>
      </c>
      <c r="O261" s="69">
        <v>0</v>
      </c>
      <c r="P261" s="59">
        <v>15</v>
      </c>
      <c r="Q261" s="59">
        <v>16</v>
      </c>
      <c r="R261" s="59">
        <v>0</v>
      </c>
      <c r="S261" s="59">
        <v>0</v>
      </c>
      <c r="T261" s="59">
        <v>12</v>
      </c>
      <c r="U261" s="59">
        <v>0</v>
      </c>
      <c r="V261" s="59">
        <v>10</v>
      </c>
      <c r="W261" s="59">
        <v>16</v>
      </c>
      <c r="X261" s="59">
        <v>0</v>
      </c>
      <c r="Y261" s="59"/>
      <c r="Z261" s="59"/>
      <c r="AA261" s="67">
        <f t="shared" si="3"/>
        <v>76</v>
      </c>
      <c r="AB261" s="64">
        <f t="shared" si="4"/>
        <v>0</v>
      </c>
      <c r="AC261" s="64">
        <f t="shared" si="5"/>
        <v>0</v>
      </c>
      <c r="AD261" s="64">
        <f t="shared" si="6"/>
        <v>17</v>
      </c>
      <c r="AE261" s="64">
        <f t="shared" si="7"/>
        <v>33</v>
      </c>
      <c r="AF261" s="64">
        <f t="shared" si="8"/>
        <v>32</v>
      </c>
      <c r="AG261" s="64">
        <f t="shared" si="16"/>
        <v>0</v>
      </c>
      <c r="AH261" s="89">
        <f t="shared" si="9"/>
        <v>76</v>
      </c>
      <c r="AI261" s="90"/>
      <c r="AJ261" s="90"/>
      <c r="AK261" s="90">
        <f t="shared" si="10"/>
        <v>85</v>
      </c>
      <c r="AL261" s="90">
        <f t="shared" si="11"/>
        <v>82.5</v>
      </c>
      <c r="AM261" s="90">
        <f t="shared" ref="AM261:AN261" si="258">AF261/(SUMIF($E$14:$N$14,"CO5",$E$13:$N$13)+SUMPRODUCT(($O$14:$Z$14="CO5")*($O261:$Z261&gt;0)*($O$13:$Z$13)))*100</f>
        <v>80</v>
      </c>
      <c r="AN261" s="90">
        <f t="shared" si="258"/>
        <v>0</v>
      </c>
    </row>
    <row r="262" spans="1:40" ht="30" customHeight="1" x14ac:dyDescent="0.2">
      <c r="A262" s="59">
        <v>246</v>
      </c>
      <c r="B262" s="60">
        <f>'STUDENT NAMELIST'!B250</f>
        <v>211423243498</v>
      </c>
      <c r="C262" s="60" t="str">
        <f>'STUDENT NAMELIST'!C250</f>
        <v>2023PEC AI 346</v>
      </c>
      <c r="D262" s="61" t="str">
        <f>'STUDENT NAMELIST'!D250</f>
        <v>YOGESH T</v>
      </c>
      <c r="E262" s="68">
        <v>1</v>
      </c>
      <c r="F262" s="68">
        <v>0</v>
      </c>
      <c r="G262" s="68">
        <v>1</v>
      </c>
      <c r="H262" s="68">
        <v>1</v>
      </c>
      <c r="I262" s="68">
        <v>2</v>
      </c>
      <c r="J262" s="68">
        <v>0</v>
      </c>
      <c r="K262" s="68">
        <v>1</v>
      </c>
      <c r="L262" s="68">
        <v>1</v>
      </c>
      <c r="M262" s="68">
        <v>2</v>
      </c>
      <c r="N262" s="68">
        <v>1</v>
      </c>
      <c r="O262" s="69">
        <v>13</v>
      </c>
      <c r="P262" s="59">
        <v>0</v>
      </c>
      <c r="Q262" s="59">
        <v>0</v>
      </c>
      <c r="R262" s="59">
        <v>12</v>
      </c>
      <c r="S262" s="59">
        <v>12</v>
      </c>
      <c r="T262" s="59">
        <v>0</v>
      </c>
      <c r="U262" s="59">
        <v>16</v>
      </c>
      <c r="V262" s="59">
        <v>0</v>
      </c>
      <c r="W262" s="59">
        <v>0</v>
      </c>
      <c r="X262" s="59">
        <v>14</v>
      </c>
      <c r="Y262" s="59"/>
      <c r="Z262" s="59"/>
      <c r="AA262" s="67">
        <f t="shared" si="3"/>
        <v>77</v>
      </c>
      <c r="AB262" s="64">
        <f t="shared" si="4"/>
        <v>0</v>
      </c>
      <c r="AC262" s="64">
        <f t="shared" si="5"/>
        <v>0</v>
      </c>
      <c r="AD262" s="64">
        <f t="shared" si="6"/>
        <v>14</v>
      </c>
      <c r="AE262" s="64">
        <f t="shared" si="7"/>
        <v>29</v>
      </c>
      <c r="AF262" s="64">
        <f t="shared" si="8"/>
        <v>36</v>
      </c>
      <c r="AG262" s="64">
        <f t="shared" si="16"/>
        <v>0</v>
      </c>
      <c r="AH262" s="89">
        <f t="shared" si="9"/>
        <v>77</v>
      </c>
      <c r="AI262" s="90"/>
      <c r="AJ262" s="90"/>
      <c r="AK262" s="90">
        <f t="shared" si="10"/>
        <v>70</v>
      </c>
      <c r="AL262" s="90">
        <f t="shared" si="11"/>
        <v>72.5</v>
      </c>
      <c r="AM262" s="90">
        <f t="shared" ref="AM262:AN262" si="259">AF262/(SUMIF($E$14:$N$14,"CO5",$E$13:$N$13)+SUMPRODUCT(($O$14:$Z$14="CO5")*($O262:$Z262&gt;0)*($O$13:$Z$13)))*100</f>
        <v>90</v>
      </c>
      <c r="AN262" s="90">
        <f t="shared" si="259"/>
        <v>0</v>
      </c>
    </row>
    <row r="263" spans="1:40" ht="30" customHeight="1" x14ac:dyDescent="0.2">
      <c r="A263" s="59">
        <v>248</v>
      </c>
      <c r="B263" s="60">
        <f>'STUDENT NAMELIST'!B251</f>
        <v>211423243499</v>
      </c>
      <c r="C263" s="60" t="str">
        <f>'STUDENT NAMELIST'!C251</f>
        <v>2023PEC AI 347</v>
      </c>
      <c r="D263" s="61" t="str">
        <f>'STUDENT NAMELIST'!D251</f>
        <v>YOGESHWARAN S</v>
      </c>
      <c r="E263" s="68">
        <v>2</v>
      </c>
      <c r="F263" s="68">
        <v>1</v>
      </c>
      <c r="G263" s="68">
        <v>0</v>
      </c>
      <c r="H263" s="68">
        <v>2</v>
      </c>
      <c r="I263" s="68">
        <v>2</v>
      </c>
      <c r="J263" s="68">
        <v>1</v>
      </c>
      <c r="K263" s="68">
        <v>2</v>
      </c>
      <c r="L263" s="68">
        <v>2</v>
      </c>
      <c r="M263" s="68">
        <v>2</v>
      </c>
      <c r="N263" s="68">
        <v>0</v>
      </c>
      <c r="O263" s="69">
        <v>16</v>
      </c>
      <c r="P263" s="59">
        <v>0</v>
      </c>
      <c r="Q263" s="59">
        <v>0</v>
      </c>
      <c r="R263" s="59">
        <v>8</v>
      </c>
      <c r="S263" s="59">
        <v>14</v>
      </c>
      <c r="T263" s="59">
        <v>0</v>
      </c>
      <c r="U263" s="59">
        <v>16</v>
      </c>
      <c r="V263" s="59">
        <v>0</v>
      </c>
      <c r="W263" s="59">
        <v>0</v>
      </c>
      <c r="X263" s="59">
        <v>16</v>
      </c>
      <c r="Y263" s="59"/>
      <c r="Z263" s="59"/>
      <c r="AA263" s="67">
        <f t="shared" si="3"/>
        <v>84</v>
      </c>
      <c r="AB263" s="64">
        <f t="shared" si="4"/>
        <v>0</v>
      </c>
      <c r="AC263" s="64">
        <f t="shared" si="5"/>
        <v>0</v>
      </c>
      <c r="AD263" s="64">
        <f t="shared" si="6"/>
        <v>19</v>
      </c>
      <c r="AE263" s="64">
        <f t="shared" si="7"/>
        <v>27</v>
      </c>
      <c r="AF263" s="64">
        <f t="shared" si="8"/>
        <v>38</v>
      </c>
      <c r="AG263" s="64">
        <f t="shared" si="16"/>
        <v>0</v>
      </c>
      <c r="AH263" s="89">
        <f t="shared" si="9"/>
        <v>84</v>
      </c>
      <c r="AI263" s="90"/>
      <c r="AJ263" s="90"/>
      <c r="AK263" s="90">
        <f t="shared" si="10"/>
        <v>95</v>
      </c>
      <c r="AL263" s="90">
        <f t="shared" si="11"/>
        <v>67.5</v>
      </c>
      <c r="AM263" s="90">
        <f t="shared" ref="AM263:AN263" si="260">AF263/(SUMIF($E$14:$N$14,"CO5",$E$13:$N$13)+SUMPRODUCT(($O$14:$Z$14="CO5")*($O263:$Z263&gt;0)*($O$13:$Z$13)))*100</f>
        <v>95</v>
      </c>
      <c r="AN263" s="90">
        <f t="shared" si="260"/>
        <v>0</v>
      </c>
    </row>
    <row r="264" spans="1:40" ht="30" customHeight="1" x14ac:dyDescent="0.2">
      <c r="A264" s="59">
        <v>248</v>
      </c>
      <c r="B264" s="60">
        <f>'STUDENT NAMELIST'!B252</f>
        <v>211423243500</v>
      </c>
      <c r="C264" s="60" t="str">
        <f>'STUDENT NAMELIST'!C252</f>
        <v>2023PEC AI 348</v>
      </c>
      <c r="D264" s="61" t="str">
        <f>'STUDENT NAMELIST'!D252</f>
        <v>YUGANDHAR E</v>
      </c>
      <c r="E264" s="68">
        <v>0</v>
      </c>
      <c r="F264" s="68">
        <v>1</v>
      </c>
      <c r="G264" s="68">
        <v>2</v>
      </c>
      <c r="H264" s="68">
        <v>2</v>
      </c>
      <c r="I264" s="68">
        <v>0</v>
      </c>
      <c r="J264" s="68">
        <v>0</v>
      </c>
      <c r="K264" s="68">
        <v>2</v>
      </c>
      <c r="L264" s="68">
        <v>1</v>
      </c>
      <c r="M264" s="68">
        <v>1</v>
      </c>
      <c r="N264" s="68">
        <v>1</v>
      </c>
      <c r="O264" s="69">
        <v>16</v>
      </c>
      <c r="P264" s="59">
        <v>0</v>
      </c>
      <c r="Q264" s="59">
        <v>0</v>
      </c>
      <c r="R264" s="59">
        <v>16</v>
      </c>
      <c r="S264" s="59">
        <v>14</v>
      </c>
      <c r="T264" s="59">
        <v>0</v>
      </c>
      <c r="U264" s="59">
        <v>16</v>
      </c>
      <c r="V264" s="59">
        <v>0</v>
      </c>
      <c r="W264" s="59">
        <v>0</v>
      </c>
      <c r="X264" s="59">
        <v>9</v>
      </c>
      <c r="Y264" s="59"/>
      <c r="Z264" s="59"/>
      <c r="AA264" s="67">
        <f t="shared" si="3"/>
        <v>81</v>
      </c>
      <c r="AB264" s="64">
        <f t="shared" si="4"/>
        <v>0</v>
      </c>
      <c r="AC264" s="64">
        <f t="shared" si="5"/>
        <v>0</v>
      </c>
      <c r="AD264" s="64">
        <f t="shared" si="6"/>
        <v>17</v>
      </c>
      <c r="AE264" s="64">
        <f t="shared" si="7"/>
        <v>35</v>
      </c>
      <c r="AF264" s="64">
        <f t="shared" si="8"/>
        <v>31</v>
      </c>
      <c r="AG264" s="64">
        <f t="shared" si="16"/>
        <v>0</v>
      </c>
      <c r="AH264" s="89">
        <f t="shared" si="9"/>
        <v>81</v>
      </c>
      <c r="AI264" s="90"/>
      <c r="AJ264" s="90"/>
      <c r="AK264" s="90">
        <f t="shared" si="10"/>
        <v>85</v>
      </c>
      <c r="AL264" s="90">
        <f t="shared" si="11"/>
        <v>87.5</v>
      </c>
      <c r="AM264" s="90">
        <f t="shared" ref="AM264:AN264" si="261">AF264/(SUMIF($E$14:$N$14,"CO5",$E$13:$N$13)+SUMPRODUCT(($O$14:$Z$14="CO5")*($O264:$Z264&gt;0)*($O$13:$Z$13)))*100</f>
        <v>77.5</v>
      </c>
      <c r="AN264" s="90">
        <f t="shared" si="261"/>
        <v>0</v>
      </c>
    </row>
    <row r="265" spans="1:40" ht="30" customHeight="1" x14ac:dyDescent="0.2">
      <c r="A265" s="59">
        <v>249</v>
      </c>
      <c r="B265" s="60">
        <f>'STUDENT NAMELIST'!B253</f>
        <v>211423243501</v>
      </c>
      <c r="C265" s="60" t="str">
        <f>'STUDENT NAMELIST'!C253</f>
        <v>2023PEC AI 349</v>
      </c>
      <c r="D265" s="61" t="str">
        <f>'STUDENT NAMELIST'!D253</f>
        <v>YUGANDRAN D</v>
      </c>
      <c r="E265" s="68">
        <v>0</v>
      </c>
      <c r="F265" s="68">
        <v>0</v>
      </c>
      <c r="G265" s="68">
        <v>0</v>
      </c>
      <c r="H265" s="68">
        <v>0</v>
      </c>
      <c r="I265" s="68">
        <v>0</v>
      </c>
      <c r="J265" s="68">
        <v>1</v>
      </c>
      <c r="K265" s="68">
        <v>0</v>
      </c>
      <c r="L265" s="68">
        <v>1</v>
      </c>
      <c r="M265" s="68">
        <v>0</v>
      </c>
      <c r="N265" s="68">
        <v>1</v>
      </c>
      <c r="O265" s="69">
        <v>0</v>
      </c>
      <c r="P265" s="59">
        <v>13</v>
      </c>
      <c r="Q265" s="59">
        <v>14</v>
      </c>
      <c r="R265" s="59">
        <v>0</v>
      </c>
      <c r="S265" s="59">
        <v>0</v>
      </c>
      <c r="T265" s="59">
        <v>14</v>
      </c>
      <c r="U265" s="59">
        <v>0</v>
      </c>
      <c r="V265" s="59">
        <v>14</v>
      </c>
      <c r="W265" s="59">
        <v>8</v>
      </c>
      <c r="X265" s="59">
        <v>0</v>
      </c>
      <c r="Y265" s="59"/>
      <c r="Z265" s="59"/>
      <c r="AA265" s="67">
        <f t="shared" si="3"/>
        <v>66</v>
      </c>
      <c r="AB265" s="64">
        <f t="shared" si="4"/>
        <v>0</v>
      </c>
      <c r="AC265" s="64">
        <f t="shared" si="5"/>
        <v>0</v>
      </c>
      <c r="AD265" s="64">
        <f t="shared" si="6"/>
        <v>13</v>
      </c>
      <c r="AE265" s="64">
        <f t="shared" si="7"/>
        <v>33</v>
      </c>
      <c r="AF265" s="64">
        <f t="shared" si="8"/>
        <v>28</v>
      </c>
      <c r="AG265" s="64">
        <f t="shared" si="16"/>
        <v>0</v>
      </c>
      <c r="AH265" s="89">
        <f t="shared" si="9"/>
        <v>66</v>
      </c>
      <c r="AI265" s="90"/>
      <c r="AJ265" s="90"/>
      <c r="AK265" s="90">
        <f t="shared" si="10"/>
        <v>65</v>
      </c>
      <c r="AL265" s="90">
        <f t="shared" si="11"/>
        <v>82.5</v>
      </c>
      <c r="AM265" s="90">
        <f t="shared" ref="AM265:AN265" si="262">AF265/(SUMIF($E$14:$N$14,"CO5",$E$13:$N$13)+SUMPRODUCT(($O$14:$Z$14="CO5")*($O265:$Z265&gt;0)*($O$13:$Z$13)))*100</f>
        <v>70</v>
      </c>
      <c r="AN265" s="90">
        <f t="shared" si="262"/>
        <v>0</v>
      </c>
    </row>
    <row r="266" spans="1:40" ht="30" customHeight="1" x14ac:dyDescent="0.2">
      <c r="A266" s="59">
        <v>250</v>
      </c>
      <c r="B266" s="60">
        <f>'STUDENT NAMELIST'!B254</f>
        <v>211423243503</v>
      </c>
      <c r="C266" s="60" t="str">
        <f>'STUDENT NAMELIST'!C254</f>
        <v>2023PEC AI 350</v>
      </c>
      <c r="D266" s="61" t="str">
        <f>'STUDENT NAMELIST'!D254</f>
        <v>YUVAN SHANKAR G</v>
      </c>
      <c r="E266" s="68">
        <v>0</v>
      </c>
      <c r="F266" s="68">
        <v>0</v>
      </c>
      <c r="G266" s="68">
        <v>0</v>
      </c>
      <c r="H266" s="68">
        <v>2</v>
      </c>
      <c r="I266" s="68">
        <v>2</v>
      </c>
      <c r="J266" s="68">
        <v>1</v>
      </c>
      <c r="K266" s="68">
        <v>2</v>
      </c>
      <c r="L266" s="68">
        <v>1</v>
      </c>
      <c r="M266" s="68">
        <v>1</v>
      </c>
      <c r="N266" s="68">
        <v>0</v>
      </c>
      <c r="O266" s="69">
        <v>0</v>
      </c>
      <c r="P266" s="59">
        <v>16</v>
      </c>
      <c r="Q266" s="59">
        <v>16</v>
      </c>
      <c r="R266" s="59">
        <v>0</v>
      </c>
      <c r="S266" s="59">
        <v>4</v>
      </c>
      <c r="T266" s="59">
        <v>0</v>
      </c>
      <c r="U266" s="59">
        <v>16</v>
      </c>
      <c r="V266" s="59">
        <v>0</v>
      </c>
      <c r="W266" s="59">
        <v>0</v>
      </c>
      <c r="X266" s="59">
        <v>16</v>
      </c>
      <c r="Y266" s="59"/>
      <c r="Z266" s="59"/>
      <c r="AA266" s="67">
        <f t="shared" si="3"/>
        <v>77</v>
      </c>
      <c r="AB266" s="64">
        <f t="shared" si="4"/>
        <v>0</v>
      </c>
      <c r="AC266" s="64">
        <f t="shared" si="5"/>
        <v>0</v>
      </c>
      <c r="AD266" s="64">
        <f t="shared" si="6"/>
        <v>16</v>
      </c>
      <c r="AE266" s="64">
        <f t="shared" si="7"/>
        <v>25</v>
      </c>
      <c r="AF266" s="64">
        <f t="shared" si="8"/>
        <v>38</v>
      </c>
      <c r="AG266" s="64">
        <f t="shared" si="16"/>
        <v>0</v>
      </c>
      <c r="AH266" s="89">
        <f t="shared" si="9"/>
        <v>77</v>
      </c>
      <c r="AI266" s="90"/>
      <c r="AJ266" s="90"/>
      <c r="AK266" s="90">
        <f t="shared" si="10"/>
        <v>80</v>
      </c>
      <c r="AL266" s="90">
        <f t="shared" si="11"/>
        <v>62.5</v>
      </c>
      <c r="AM266" s="90">
        <f t="shared" ref="AM266:AN266" si="263">AF266/(SUMIF($E$14:$N$14,"CO5",$E$13:$N$13)+SUMPRODUCT(($O$14:$Z$14="CO5")*($O266:$Z266&gt;0)*($O$13:$Z$13)))*100</f>
        <v>95</v>
      </c>
      <c r="AN266" s="90">
        <f t="shared" si="263"/>
        <v>0</v>
      </c>
    </row>
    <row r="267" spans="1:40" ht="30" customHeight="1" x14ac:dyDescent="0.2">
      <c r="A267" s="59">
        <v>251</v>
      </c>
      <c r="B267" s="60">
        <f>'STUDENT NAMELIST'!B255</f>
        <v>211423243319</v>
      </c>
      <c r="C267" s="60" t="str">
        <f>'STUDENT NAMELIST'!C255</f>
        <v>2023PEC AI 351</v>
      </c>
      <c r="D267" s="61" t="str">
        <f>'STUDENT NAMELIST'!D255</f>
        <v>PARAMASIVAN M</v>
      </c>
      <c r="E267" s="68">
        <v>1</v>
      </c>
      <c r="F267" s="68">
        <v>2</v>
      </c>
      <c r="G267" s="68">
        <v>0</v>
      </c>
      <c r="H267" s="68">
        <v>2</v>
      </c>
      <c r="I267" s="68">
        <v>2</v>
      </c>
      <c r="J267" s="68">
        <v>0</v>
      </c>
      <c r="K267" s="68">
        <v>2</v>
      </c>
      <c r="L267" s="68">
        <v>2</v>
      </c>
      <c r="M267" s="68">
        <v>1</v>
      </c>
      <c r="N267" s="68">
        <v>2</v>
      </c>
      <c r="O267" s="69">
        <v>0</v>
      </c>
      <c r="P267" s="59">
        <v>15</v>
      </c>
      <c r="Q267" s="59">
        <v>16</v>
      </c>
      <c r="R267" s="59">
        <v>0</v>
      </c>
      <c r="S267" s="59">
        <v>0</v>
      </c>
      <c r="T267" s="59">
        <v>12</v>
      </c>
      <c r="U267" s="59">
        <v>0</v>
      </c>
      <c r="V267" s="59">
        <v>10</v>
      </c>
      <c r="W267" s="59">
        <v>16</v>
      </c>
      <c r="X267" s="59">
        <v>0</v>
      </c>
      <c r="Y267" s="59"/>
      <c r="Z267" s="59"/>
      <c r="AA267" s="67">
        <f t="shared" si="3"/>
        <v>83</v>
      </c>
      <c r="AB267" s="64">
        <f t="shared" si="4"/>
        <v>0</v>
      </c>
      <c r="AC267" s="64">
        <f t="shared" si="5"/>
        <v>0</v>
      </c>
      <c r="AD267" s="64">
        <f t="shared" si="6"/>
        <v>18</v>
      </c>
      <c r="AE267" s="64">
        <f t="shared" si="7"/>
        <v>33</v>
      </c>
      <c r="AF267" s="64">
        <f t="shared" si="8"/>
        <v>32</v>
      </c>
      <c r="AG267" s="64">
        <f t="shared" si="16"/>
        <v>0</v>
      </c>
      <c r="AH267" s="89">
        <f t="shared" si="9"/>
        <v>83</v>
      </c>
      <c r="AI267" s="90"/>
      <c r="AJ267" s="90"/>
      <c r="AK267" s="90">
        <f t="shared" si="10"/>
        <v>90</v>
      </c>
      <c r="AL267" s="90">
        <f t="shared" si="11"/>
        <v>82.5</v>
      </c>
      <c r="AM267" s="90">
        <f t="shared" ref="AM267:AN267" si="264">AF267/(SUMIF($E$14:$N$14,"CO5",$E$13:$N$13)+SUMPRODUCT(($O$14:$Z$14="CO5")*($O267:$Z267&gt;0)*($O$13:$Z$13)))*100</f>
        <v>80</v>
      </c>
      <c r="AN267" s="90">
        <f t="shared" si="264"/>
        <v>0</v>
      </c>
    </row>
    <row r="268" spans="1:40" ht="30" customHeight="1" x14ac:dyDescent="0.2">
      <c r="A268" s="59">
        <v>252</v>
      </c>
      <c r="B268" s="60">
        <f>'STUDENT NAMELIST'!B256</f>
        <v>211423243320</v>
      </c>
      <c r="C268" s="60" t="str">
        <f>'STUDENT NAMELIST'!C256</f>
        <v>2023PEC AI 352</v>
      </c>
      <c r="D268" s="61" t="str">
        <f>'STUDENT NAMELIST'!D256</f>
        <v>PARTHIBAN G S</v>
      </c>
      <c r="E268" s="68">
        <v>2</v>
      </c>
      <c r="F268" s="68">
        <v>2</v>
      </c>
      <c r="G268" s="68">
        <v>1</v>
      </c>
      <c r="H268" s="68">
        <v>0</v>
      </c>
      <c r="I268" s="68">
        <v>0</v>
      </c>
      <c r="J268" s="68">
        <v>2</v>
      </c>
      <c r="K268" s="68">
        <v>2</v>
      </c>
      <c r="L268" s="68">
        <v>2</v>
      </c>
      <c r="M268" s="68">
        <v>2</v>
      </c>
      <c r="N268" s="68">
        <v>0</v>
      </c>
      <c r="O268" s="69">
        <v>13</v>
      </c>
      <c r="P268" s="59">
        <v>0</v>
      </c>
      <c r="Q268" s="59">
        <v>0</v>
      </c>
      <c r="R268" s="59">
        <v>12</v>
      </c>
      <c r="S268" s="59">
        <v>12</v>
      </c>
      <c r="T268" s="59">
        <v>0</v>
      </c>
      <c r="U268" s="59">
        <v>16</v>
      </c>
      <c r="V268" s="59">
        <v>0</v>
      </c>
      <c r="W268" s="59">
        <v>0</v>
      </c>
      <c r="X268" s="59">
        <v>14</v>
      </c>
      <c r="Y268" s="59"/>
      <c r="Z268" s="59"/>
      <c r="AA268" s="67">
        <f t="shared" si="3"/>
        <v>80</v>
      </c>
      <c r="AB268" s="64">
        <f t="shared" si="4"/>
        <v>0</v>
      </c>
      <c r="AC268" s="64">
        <f t="shared" si="5"/>
        <v>0</v>
      </c>
      <c r="AD268" s="64">
        <f t="shared" si="6"/>
        <v>17</v>
      </c>
      <c r="AE268" s="64">
        <f t="shared" si="7"/>
        <v>29</v>
      </c>
      <c r="AF268" s="64">
        <f t="shared" si="8"/>
        <v>36</v>
      </c>
      <c r="AG268" s="64">
        <f t="shared" si="16"/>
        <v>0</v>
      </c>
      <c r="AH268" s="89">
        <f t="shared" si="9"/>
        <v>80</v>
      </c>
      <c r="AI268" s="90"/>
      <c r="AJ268" s="90"/>
      <c r="AK268" s="90">
        <f t="shared" si="10"/>
        <v>85</v>
      </c>
      <c r="AL268" s="90">
        <f t="shared" si="11"/>
        <v>72.5</v>
      </c>
      <c r="AM268" s="90">
        <f t="shared" ref="AM268:AN268" si="265">AF268/(SUMIF($E$14:$N$14,"CO5",$E$13:$N$13)+SUMPRODUCT(($O$14:$Z$14="CO5")*($O268:$Z268&gt;0)*($O$13:$Z$13)))*100</f>
        <v>90</v>
      </c>
      <c r="AN268" s="90">
        <f t="shared" si="265"/>
        <v>0</v>
      </c>
    </row>
    <row r="269" spans="1:40" ht="30" customHeight="1" x14ac:dyDescent="0.2">
      <c r="A269" s="59">
        <v>253</v>
      </c>
      <c r="B269" s="60">
        <f>'STUDENT NAMELIST'!B257</f>
        <v>211423243325</v>
      </c>
      <c r="C269" s="60" t="str">
        <f>'STUDENT NAMELIST'!C257</f>
        <v>2023PEC AI 353</v>
      </c>
      <c r="D269" s="61" t="str">
        <f>'STUDENT NAMELIST'!D257</f>
        <v>POOVARASAN S</v>
      </c>
      <c r="E269" s="68">
        <v>2</v>
      </c>
      <c r="F269" s="68">
        <v>0</v>
      </c>
      <c r="G269" s="68">
        <v>2</v>
      </c>
      <c r="H269" s="68">
        <v>2</v>
      </c>
      <c r="I269" s="68">
        <v>1</v>
      </c>
      <c r="J269" s="68">
        <v>1</v>
      </c>
      <c r="K269" s="68">
        <v>1</v>
      </c>
      <c r="L269" s="68">
        <v>1</v>
      </c>
      <c r="M269" s="68">
        <v>1</v>
      </c>
      <c r="N269" s="68">
        <v>0</v>
      </c>
      <c r="O269" s="69">
        <v>16</v>
      </c>
      <c r="P269" s="59">
        <v>0</v>
      </c>
      <c r="Q269" s="59">
        <v>0</v>
      </c>
      <c r="R269" s="59">
        <v>8</v>
      </c>
      <c r="S269" s="59">
        <v>14</v>
      </c>
      <c r="T269" s="59">
        <v>0</v>
      </c>
      <c r="U269" s="59">
        <v>16</v>
      </c>
      <c r="V269" s="59">
        <v>0</v>
      </c>
      <c r="W269" s="59">
        <v>0</v>
      </c>
      <c r="X269" s="59">
        <v>16</v>
      </c>
      <c r="Y269" s="59"/>
      <c r="Z269" s="59"/>
      <c r="AA269" s="67">
        <f t="shared" si="3"/>
        <v>81</v>
      </c>
      <c r="AB269" s="64">
        <f t="shared" si="4"/>
        <v>0</v>
      </c>
      <c r="AC269" s="64">
        <f t="shared" si="5"/>
        <v>0</v>
      </c>
      <c r="AD269" s="64">
        <f t="shared" si="6"/>
        <v>18</v>
      </c>
      <c r="AE269" s="64">
        <f t="shared" si="7"/>
        <v>27</v>
      </c>
      <c r="AF269" s="64">
        <f t="shared" si="8"/>
        <v>38</v>
      </c>
      <c r="AG269" s="64">
        <f t="shared" si="16"/>
        <v>0</v>
      </c>
      <c r="AH269" s="89">
        <f t="shared" si="9"/>
        <v>81</v>
      </c>
      <c r="AI269" s="90"/>
      <c r="AJ269" s="90"/>
      <c r="AK269" s="90">
        <f t="shared" si="10"/>
        <v>90</v>
      </c>
      <c r="AL269" s="90">
        <f t="shared" si="11"/>
        <v>67.5</v>
      </c>
      <c r="AM269" s="90">
        <f t="shared" ref="AM269:AN269" si="266">AF269/(SUMIF($E$14:$N$14,"CO5",$E$13:$N$13)+SUMPRODUCT(($O$14:$Z$14="CO5")*($O269:$Z269&gt;0)*($O$13:$Z$13)))*100</f>
        <v>95</v>
      </c>
      <c r="AN269" s="90">
        <f t="shared" si="266"/>
        <v>0</v>
      </c>
    </row>
    <row r="270" spans="1:40" ht="30" customHeight="1" x14ac:dyDescent="0.2">
      <c r="A270" s="59">
        <v>254</v>
      </c>
      <c r="B270" s="60">
        <f>'STUDENT NAMELIST'!B258</f>
        <v>211423243327</v>
      </c>
      <c r="C270" s="60" t="str">
        <f>'STUDENT NAMELIST'!C258</f>
        <v>2023PEC AI 354</v>
      </c>
      <c r="D270" s="61" t="str">
        <f>'STUDENT NAMELIST'!D258</f>
        <v>PRADEESH P</v>
      </c>
      <c r="E270" s="68">
        <v>2</v>
      </c>
      <c r="F270" s="68">
        <v>1</v>
      </c>
      <c r="G270" s="68">
        <v>0</v>
      </c>
      <c r="H270" s="68">
        <v>0</v>
      </c>
      <c r="I270" s="68">
        <v>2</v>
      </c>
      <c r="J270" s="68">
        <v>0</v>
      </c>
      <c r="K270" s="68">
        <v>1</v>
      </c>
      <c r="L270" s="68">
        <v>1</v>
      </c>
      <c r="M270" s="68">
        <v>0</v>
      </c>
      <c r="N270" s="68">
        <v>2</v>
      </c>
      <c r="O270" s="69">
        <v>16</v>
      </c>
      <c r="P270" s="59">
        <v>0</v>
      </c>
      <c r="Q270" s="59">
        <v>0</v>
      </c>
      <c r="R270" s="59">
        <v>16</v>
      </c>
      <c r="S270" s="59">
        <v>14</v>
      </c>
      <c r="T270" s="59">
        <v>0</v>
      </c>
      <c r="U270" s="59">
        <v>16</v>
      </c>
      <c r="V270" s="59">
        <v>0</v>
      </c>
      <c r="W270" s="59">
        <v>0</v>
      </c>
      <c r="X270" s="59">
        <v>9</v>
      </c>
      <c r="Y270" s="59"/>
      <c r="Z270" s="59"/>
      <c r="AA270" s="67">
        <f t="shared" si="3"/>
        <v>80</v>
      </c>
      <c r="AB270" s="64">
        <f t="shared" si="4"/>
        <v>0</v>
      </c>
      <c r="AC270" s="64">
        <f t="shared" si="5"/>
        <v>0</v>
      </c>
      <c r="AD270" s="64">
        <f t="shared" si="6"/>
        <v>19</v>
      </c>
      <c r="AE270" s="64">
        <f t="shared" si="7"/>
        <v>35</v>
      </c>
      <c r="AF270" s="64">
        <f t="shared" si="8"/>
        <v>31</v>
      </c>
      <c r="AG270" s="64">
        <f t="shared" si="16"/>
        <v>0</v>
      </c>
      <c r="AH270" s="89">
        <f t="shared" si="9"/>
        <v>80</v>
      </c>
      <c r="AI270" s="90"/>
      <c r="AJ270" s="90"/>
      <c r="AK270" s="90">
        <f t="shared" si="10"/>
        <v>95</v>
      </c>
      <c r="AL270" s="90">
        <f t="shared" si="11"/>
        <v>87.5</v>
      </c>
      <c r="AM270" s="90">
        <f t="shared" ref="AM270:AN270" si="267">AF270/(SUMIF($E$14:$N$14,"CO5",$E$13:$N$13)+SUMPRODUCT(($O$14:$Z$14="CO5")*($O270:$Z270&gt;0)*($O$13:$Z$13)))*100</f>
        <v>77.5</v>
      </c>
      <c r="AN270" s="90">
        <f t="shared" si="267"/>
        <v>0</v>
      </c>
    </row>
    <row r="271" spans="1:40" ht="30" customHeight="1" x14ac:dyDescent="0.2">
      <c r="A271" s="59">
        <v>255</v>
      </c>
      <c r="B271" s="60">
        <f>'STUDENT NAMELIST'!B259</f>
        <v>211423243329</v>
      </c>
      <c r="C271" s="60" t="str">
        <f>'STUDENT NAMELIST'!C259</f>
        <v>2023PEC AI 355</v>
      </c>
      <c r="D271" s="61" t="str">
        <f>'STUDENT NAMELIST'!D259</f>
        <v>PRAJITH KUMAR S</v>
      </c>
      <c r="E271" s="68">
        <v>1</v>
      </c>
      <c r="F271" s="68">
        <v>2</v>
      </c>
      <c r="G271" s="68">
        <v>1</v>
      </c>
      <c r="H271" s="68">
        <v>1</v>
      </c>
      <c r="I271" s="68">
        <v>0</v>
      </c>
      <c r="J271" s="68">
        <v>2</v>
      </c>
      <c r="K271" s="68">
        <v>1</v>
      </c>
      <c r="L271" s="68">
        <v>2</v>
      </c>
      <c r="M271" s="68">
        <v>0</v>
      </c>
      <c r="N271" s="68">
        <v>1</v>
      </c>
      <c r="O271" s="69">
        <v>0</v>
      </c>
      <c r="P271" s="59">
        <v>13</v>
      </c>
      <c r="Q271" s="59">
        <v>14</v>
      </c>
      <c r="R271" s="59">
        <v>0</v>
      </c>
      <c r="S271" s="59">
        <v>0</v>
      </c>
      <c r="T271" s="59">
        <v>14</v>
      </c>
      <c r="U271" s="59">
        <v>0</v>
      </c>
      <c r="V271" s="59">
        <v>14</v>
      </c>
      <c r="W271" s="59">
        <v>8</v>
      </c>
      <c r="X271" s="59">
        <v>0</v>
      </c>
      <c r="Y271" s="59"/>
      <c r="Z271" s="59"/>
      <c r="AA271" s="67">
        <f t="shared" si="3"/>
        <v>74</v>
      </c>
      <c r="AB271" s="64">
        <f t="shared" si="4"/>
        <v>0</v>
      </c>
      <c r="AC271" s="64">
        <f t="shared" si="5"/>
        <v>0</v>
      </c>
      <c r="AD271" s="64">
        <f t="shared" si="6"/>
        <v>16</v>
      </c>
      <c r="AE271" s="64">
        <f t="shared" si="7"/>
        <v>33</v>
      </c>
      <c r="AF271" s="64">
        <f t="shared" si="8"/>
        <v>28</v>
      </c>
      <c r="AG271" s="64">
        <f t="shared" si="16"/>
        <v>0</v>
      </c>
      <c r="AH271" s="89">
        <f t="shared" si="9"/>
        <v>74</v>
      </c>
      <c r="AI271" s="90"/>
      <c r="AJ271" s="90"/>
      <c r="AK271" s="90">
        <f t="shared" si="10"/>
        <v>80</v>
      </c>
      <c r="AL271" s="90">
        <f t="shared" si="11"/>
        <v>82.5</v>
      </c>
      <c r="AM271" s="90">
        <f t="shared" ref="AM271:AN271" si="268">AF271/(SUMIF($E$14:$N$14,"CO5",$E$13:$N$13)+SUMPRODUCT(($O$14:$Z$14="CO5")*($O271:$Z271&gt;0)*($O$13:$Z$13)))*100</f>
        <v>70</v>
      </c>
      <c r="AN271" s="90">
        <f t="shared" si="268"/>
        <v>0</v>
      </c>
    </row>
    <row r="272" spans="1:40" ht="30" customHeight="1" x14ac:dyDescent="0.2">
      <c r="A272" s="59">
        <v>256</v>
      </c>
      <c r="B272" s="60">
        <f>'STUDENT NAMELIST'!B260</f>
        <v>211423243330</v>
      </c>
      <c r="C272" s="60" t="str">
        <f>'STUDENT NAMELIST'!C260</f>
        <v>2023PEC AI 356</v>
      </c>
      <c r="D272" s="61" t="str">
        <f>'STUDENT NAMELIST'!D260</f>
        <v>PRANAV M</v>
      </c>
      <c r="E272" s="68">
        <v>2</v>
      </c>
      <c r="F272" s="68">
        <v>2</v>
      </c>
      <c r="G272" s="68">
        <v>2</v>
      </c>
      <c r="H272" s="68">
        <v>1</v>
      </c>
      <c r="I272" s="68">
        <v>1</v>
      </c>
      <c r="J272" s="68">
        <v>2</v>
      </c>
      <c r="K272" s="68">
        <v>1</v>
      </c>
      <c r="L272" s="68">
        <v>0</v>
      </c>
      <c r="M272" s="68">
        <v>2</v>
      </c>
      <c r="N272" s="68">
        <v>0</v>
      </c>
      <c r="O272" s="69">
        <v>0</v>
      </c>
      <c r="P272" s="59">
        <v>16</v>
      </c>
      <c r="Q272" s="59">
        <v>16</v>
      </c>
      <c r="R272" s="59">
        <v>0</v>
      </c>
      <c r="S272" s="59">
        <v>4</v>
      </c>
      <c r="T272" s="59">
        <v>0</v>
      </c>
      <c r="U272" s="59">
        <v>16</v>
      </c>
      <c r="V272" s="59">
        <v>0</v>
      </c>
      <c r="W272" s="59">
        <v>0</v>
      </c>
      <c r="X272" s="59">
        <v>16</v>
      </c>
      <c r="Y272" s="59"/>
      <c r="Z272" s="59"/>
      <c r="AA272" s="67">
        <f t="shared" ref="AA272:AA520" si="269">SUM(E272,F272,G272,H272,I272,J272,K272,L272,M272,N272,O272,P272,Q272,R272,S272,T272,U272,V272,W272,X272,Y272,Z272)</f>
        <v>81</v>
      </c>
      <c r="AB272" s="64">
        <f t="shared" ref="AB272:AB520" si="270">SUMIF($E$14:$N$14,"CO1",E272:N272)+IF(O272&gt;=0,SUMPRODUCT(($O$14:$Z$14="CO1")*(O272:Z272)*MOD(COLUMN($O$14:$Z$14)-COLUMN($O$14)+1,2))+SUMPRODUCT(($P$14:$Z$14="CO1")*(P272:Z272)*MOD(COLUMN($P$14:$Z$14)-COLUMN($P$14)+1,2)))</f>
        <v>0</v>
      </c>
      <c r="AC272" s="64">
        <f t="shared" ref="AC272:AC520" si="271">SUMIF($E$14:$N$14,"CO2",E272:N272)+IF(O272&gt;=0,SUMPRODUCT(($O$14:$Z$14="CO2")*(O272:Z272)*MOD(COLUMN($O$14:$Z$14)-COLUMN($O$14)+1,2))+SUMPRODUCT(($P$14:$Z$14="CO2")*(Q272:AA272)*MOD(COLUMN($P$14:$Z$14)-COLUMN($P$14)+1,2)))</f>
        <v>0</v>
      </c>
      <c r="AD272" s="64">
        <f t="shared" ref="AD272:AD520" si="272">SUMIF($E$14:$N$14,"CO3",E272:N272)+IF(O272&gt;=0,    SUMPRODUCT(($O$14:$Z$14="CO3")*(O272:Z272)*MOD(COLUMN($O$14:$Z$14)-COLUMN($O$14)+1,2))+    SUMPRODUCT(($P$14:$Z$14="CO3")*(P272:Z272)*MOD(COLUMN($P$14:$Z$14)-COLUMN($P$14)+1,2)))</f>
        <v>20</v>
      </c>
      <c r="AE272" s="64">
        <f t="shared" ref="AE272:AE520" si="273">SUMIF($E$14:$N$14,"CO4",$E$17:$N$17) + IF(O272&gt;=0,    SUMPRODUCT(($O$14:$Z$14="CO4")*(O272:Z272)*MOD(COLUMN($O$14:$Z$14)-COLUMN($O$14)+1,2))+    SUMPRODUCT(($P$14:$Z$14="CO4")*(P272:Z272)*MOD(COLUMN($P$14:$Z$14)-COLUMN($P$14)+1,2)))</f>
        <v>25</v>
      </c>
      <c r="AF272" s="64">
        <f t="shared" ref="AF272:AF520" si="274">SUMIF($E$14:$N$14,"CO5",$E$17:$N$17) + IF(O272&gt;=0,  SUMPRODUCT(($O$14:$Z$14="CO5")*(O272:Z272)*MOD(COLUMN($O$14:$Z$14)-COLUMN($O$14)+1,2))+ SUMPRODUCT(($P$14:$Z$14="CO5")*(P272:Z272)*MOD(COLUMN($P$14:$Z$14)-COLUMN($P$14)+1,2)))</f>
        <v>38</v>
      </c>
      <c r="AG272" s="64">
        <f t="shared" si="16"/>
        <v>0</v>
      </c>
      <c r="AH272" s="89">
        <f t="shared" ref="AH272:AH520" si="275">SUM(E272:Z272)</f>
        <v>81</v>
      </c>
      <c r="AI272" s="90"/>
      <c r="AJ272" s="90"/>
      <c r="AK272" s="90">
        <f t="shared" ref="AK272:AK520" si="276">AD272/(SUMIF($E$14:$N$14,"CO3",$E$13:$N$13)+SUMPRODUCT(($O$14:$Z$14="CO3")*($O272:$Z272&gt;0)*($O$13:$Z$13)))*100</f>
        <v>100</v>
      </c>
      <c r="AL272" s="90">
        <f t="shared" ref="AL272:AL520" si="277">AE272/(SUMIF($E$14:$N$14,"CO4",$E$13:$N$13)+SUMPRODUCT(($O$14:$Z$14="CO4")*($O272:$Z272&gt;0)*($O$13:$Z$13)))*100</f>
        <v>62.5</v>
      </c>
      <c r="AM272" s="90">
        <f t="shared" ref="AM272:AN272" si="278">AF272/(SUMIF($E$14:$N$14,"CO5",$E$13:$N$13)+SUMPRODUCT(($O$14:$Z$14="CO5")*($O272:$Z272&gt;0)*($O$13:$Z$13)))*100</f>
        <v>95</v>
      </c>
      <c r="AN272" s="90">
        <f t="shared" si="278"/>
        <v>0</v>
      </c>
    </row>
    <row r="273" spans="1:40" ht="30" customHeight="1" x14ac:dyDescent="0.2">
      <c r="A273" s="59">
        <v>258</v>
      </c>
      <c r="B273" s="60">
        <f>'STUDENT NAMELIST'!B261</f>
        <v>211423243331</v>
      </c>
      <c r="C273" s="60" t="str">
        <f>'STUDENT NAMELIST'!C261</f>
        <v>2023PEC AI 357</v>
      </c>
      <c r="D273" s="61" t="str">
        <f>'STUDENT NAMELIST'!D261</f>
        <v>PRANAV V</v>
      </c>
      <c r="E273" s="68">
        <v>2</v>
      </c>
      <c r="F273" s="68">
        <v>2</v>
      </c>
      <c r="G273" s="68">
        <v>0</v>
      </c>
      <c r="H273" s="68">
        <v>2</v>
      </c>
      <c r="I273" s="68">
        <v>1</v>
      </c>
      <c r="J273" s="68">
        <v>2</v>
      </c>
      <c r="K273" s="68">
        <v>0</v>
      </c>
      <c r="L273" s="68">
        <v>2</v>
      </c>
      <c r="M273" s="68">
        <v>2</v>
      </c>
      <c r="N273" s="68">
        <v>0</v>
      </c>
      <c r="O273" s="69">
        <v>0</v>
      </c>
      <c r="P273" s="59">
        <v>15</v>
      </c>
      <c r="Q273" s="59">
        <v>16</v>
      </c>
      <c r="R273" s="59">
        <v>0</v>
      </c>
      <c r="S273" s="59">
        <v>0</v>
      </c>
      <c r="T273" s="59">
        <v>12</v>
      </c>
      <c r="U273" s="59">
        <v>0</v>
      </c>
      <c r="V273" s="59">
        <v>10</v>
      </c>
      <c r="W273" s="59">
        <v>16</v>
      </c>
      <c r="X273" s="59">
        <v>0</v>
      </c>
      <c r="Y273" s="59"/>
      <c r="Z273" s="59"/>
      <c r="AA273" s="67">
        <f t="shared" si="269"/>
        <v>82</v>
      </c>
      <c r="AB273" s="64">
        <f t="shared" si="270"/>
        <v>0</v>
      </c>
      <c r="AC273" s="64">
        <f t="shared" si="271"/>
        <v>0</v>
      </c>
      <c r="AD273" s="64">
        <f t="shared" si="272"/>
        <v>19</v>
      </c>
      <c r="AE273" s="64">
        <f t="shared" si="273"/>
        <v>33</v>
      </c>
      <c r="AF273" s="64">
        <f t="shared" si="274"/>
        <v>32</v>
      </c>
      <c r="AG273" s="64">
        <f t="shared" si="16"/>
        <v>0</v>
      </c>
      <c r="AH273" s="89">
        <f t="shared" si="275"/>
        <v>82</v>
      </c>
      <c r="AI273" s="90"/>
      <c r="AJ273" s="90"/>
      <c r="AK273" s="90">
        <f t="shared" si="276"/>
        <v>95</v>
      </c>
      <c r="AL273" s="90">
        <f t="shared" si="277"/>
        <v>82.5</v>
      </c>
      <c r="AM273" s="90">
        <f t="shared" ref="AM273:AN273" si="279">AF273/(SUMIF($E$14:$N$14,"CO5",$E$13:$N$13)+SUMPRODUCT(($O$14:$Z$14="CO5")*($O273:$Z273&gt;0)*($O$13:$Z$13)))*100</f>
        <v>80</v>
      </c>
      <c r="AN273" s="90">
        <f t="shared" si="279"/>
        <v>0</v>
      </c>
    </row>
    <row r="274" spans="1:40" ht="30" customHeight="1" x14ac:dyDescent="0.2">
      <c r="A274" s="59">
        <v>258</v>
      </c>
      <c r="B274" s="60">
        <f>'STUDENT NAMELIST'!B262</f>
        <v>211423243332</v>
      </c>
      <c r="C274" s="60" t="str">
        <f>'STUDENT NAMELIST'!C262</f>
        <v>2023PEC AI 358</v>
      </c>
      <c r="D274" s="61" t="str">
        <f>'STUDENT NAMELIST'!D262</f>
        <v>PRASANTH S</v>
      </c>
      <c r="E274" s="68">
        <v>2</v>
      </c>
      <c r="F274" s="68">
        <v>0</v>
      </c>
      <c r="G274" s="68">
        <v>2</v>
      </c>
      <c r="H274" s="68">
        <v>2</v>
      </c>
      <c r="I274" s="68">
        <v>2</v>
      </c>
      <c r="J274" s="68">
        <v>2</v>
      </c>
      <c r="K274" s="68">
        <v>0</v>
      </c>
      <c r="L274" s="68">
        <v>1</v>
      </c>
      <c r="M274" s="68">
        <v>1</v>
      </c>
      <c r="N274" s="68">
        <v>2</v>
      </c>
      <c r="O274" s="69">
        <v>13</v>
      </c>
      <c r="P274" s="59">
        <v>0</v>
      </c>
      <c r="Q274" s="59">
        <v>0</v>
      </c>
      <c r="R274" s="59">
        <v>12</v>
      </c>
      <c r="S274" s="59">
        <v>12</v>
      </c>
      <c r="T274" s="59">
        <v>0</v>
      </c>
      <c r="U274" s="59">
        <v>16</v>
      </c>
      <c r="V274" s="59">
        <v>0</v>
      </c>
      <c r="W274" s="59">
        <v>0</v>
      </c>
      <c r="X274" s="59">
        <v>14</v>
      </c>
      <c r="Y274" s="59"/>
      <c r="Z274" s="59"/>
      <c r="AA274" s="67">
        <f t="shared" si="269"/>
        <v>81</v>
      </c>
      <c r="AB274" s="64">
        <f t="shared" si="270"/>
        <v>0</v>
      </c>
      <c r="AC274" s="64">
        <f t="shared" si="271"/>
        <v>0</v>
      </c>
      <c r="AD274" s="64">
        <f t="shared" si="272"/>
        <v>15</v>
      </c>
      <c r="AE274" s="64">
        <f t="shared" si="273"/>
        <v>29</v>
      </c>
      <c r="AF274" s="64">
        <f t="shared" si="274"/>
        <v>36</v>
      </c>
      <c r="AG274" s="64">
        <f t="shared" si="16"/>
        <v>0</v>
      </c>
      <c r="AH274" s="89">
        <f t="shared" si="275"/>
        <v>81</v>
      </c>
      <c r="AI274" s="90"/>
      <c r="AJ274" s="90"/>
      <c r="AK274" s="90">
        <f t="shared" si="276"/>
        <v>75</v>
      </c>
      <c r="AL274" s="90">
        <f t="shared" si="277"/>
        <v>72.5</v>
      </c>
      <c r="AM274" s="90">
        <f t="shared" ref="AM274:AN274" si="280">AF274/(SUMIF($E$14:$N$14,"CO5",$E$13:$N$13)+SUMPRODUCT(($O$14:$Z$14="CO5")*($O274:$Z274&gt;0)*($O$13:$Z$13)))*100</f>
        <v>90</v>
      </c>
      <c r="AN274" s="90">
        <f t="shared" si="280"/>
        <v>0</v>
      </c>
    </row>
    <row r="275" spans="1:40" ht="30" customHeight="1" x14ac:dyDescent="0.2">
      <c r="A275" s="59">
        <v>259</v>
      </c>
      <c r="B275" s="60">
        <f>'STUDENT NAMELIST'!B263</f>
        <v>211423243334</v>
      </c>
      <c r="C275" s="60" t="str">
        <f>'STUDENT NAMELIST'!C263</f>
        <v>2023PEC AI 359</v>
      </c>
      <c r="D275" s="61" t="str">
        <f>'STUDENT NAMELIST'!D263</f>
        <v>PRAVEEN BALAJI B S</v>
      </c>
      <c r="E275" s="68">
        <v>2</v>
      </c>
      <c r="F275" s="68">
        <v>1</v>
      </c>
      <c r="G275" s="68">
        <v>1</v>
      </c>
      <c r="H275" s="68">
        <v>1</v>
      </c>
      <c r="I275" s="68">
        <v>0</v>
      </c>
      <c r="J275" s="68">
        <v>1</v>
      </c>
      <c r="K275" s="68">
        <v>2</v>
      </c>
      <c r="L275" s="68">
        <v>0</v>
      </c>
      <c r="M275" s="68">
        <v>2</v>
      </c>
      <c r="N275" s="68">
        <v>2</v>
      </c>
      <c r="O275" s="69">
        <v>16</v>
      </c>
      <c r="P275" s="59">
        <v>0</v>
      </c>
      <c r="Q275" s="59">
        <v>0</v>
      </c>
      <c r="R275" s="59">
        <v>8</v>
      </c>
      <c r="S275" s="59">
        <v>14</v>
      </c>
      <c r="T275" s="59">
        <v>0</v>
      </c>
      <c r="U275" s="59">
        <v>16</v>
      </c>
      <c r="V275" s="59">
        <v>0</v>
      </c>
      <c r="W275" s="59">
        <v>0</v>
      </c>
      <c r="X275" s="59">
        <v>16</v>
      </c>
      <c r="Y275" s="59"/>
      <c r="Z275" s="59"/>
      <c r="AA275" s="67">
        <f t="shared" si="269"/>
        <v>82</v>
      </c>
      <c r="AB275" s="64">
        <f t="shared" si="270"/>
        <v>0</v>
      </c>
      <c r="AC275" s="64">
        <f t="shared" si="271"/>
        <v>0</v>
      </c>
      <c r="AD275" s="64">
        <f t="shared" si="272"/>
        <v>19</v>
      </c>
      <c r="AE275" s="64">
        <f t="shared" si="273"/>
        <v>27</v>
      </c>
      <c r="AF275" s="64">
        <f t="shared" si="274"/>
        <v>38</v>
      </c>
      <c r="AG275" s="64">
        <f t="shared" ref="AG275:AG520" si="281">SUMIF($E$14:$N$14,"CO6",$E$17:$N$17) + IF(O275&gt;=0,    SUMPRODUCT(($O$14:$Z$14="CO6")*($O$17:$Z$17)*MOD(COLUMN($O$14:$Z$14)-COLUMN($O$14)+1,2))+    SUMPRODUCT(($P$14:$Z$14="CO6")*($P$17:$Z$17)*MOD(COLUMN($P$14:$Z$14)-COLUMN($P$14)+1,2)) )</f>
        <v>0</v>
      </c>
      <c r="AH275" s="89">
        <f t="shared" si="275"/>
        <v>82</v>
      </c>
      <c r="AI275" s="90"/>
      <c r="AJ275" s="90"/>
      <c r="AK275" s="90">
        <f t="shared" si="276"/>
        <v>95</v>
      </c>
      <c r="AL275" s="90">
        <f t="shared" si="277"/>
        <v>67.5</v>
      </c>
      <c r="AM275" s="90">
        <f t="shared" ref="AM275:AN275" si="282">AF275/(SUMIF($E$14:$N$14,"CO5",$E$13:$N$13)+SUMPRODUCT(($O$14:$Z$14="CO5")*($O275:$Z275&gt;0)*($O$13:$Z$13)))*100</f>
        <v>95</v>
      </c>
      <c r="AN275" s="90">
        <f t="shared" si="282"/>
        <v>0</v>
      </c>
    </row>
    <row r="276" spans="1:40" ht="30" customHeight="1" x14ac:dyDescent="0.2">
      <c r="A276" s="59">
        <v>260</v>
      </c>
      <c r="B276" s="60">
        <f>'STUDENT NAMELIST'!B264</f>
        <v>211423243335</v>
      </c>
      <c r="C276" s="60" t="str">
        <f>'STUDENT NAMELIST'!C264</f>
        <v>2023PEC AI 360</v>
      </c>
      <c r="D276" s="61" t="str">
        <f>'STUDENT NAMELIST'!D264</f>
        <v>PRAVEEN KUMAR K</v>
      </c>
      <c r="E276" s="68">
        <v>1</v>
      </c>
      <c r="F276" s="68">
        <v>1</v>
      </c>
      <c r="G276" s="68">
        <v>0</v>
      </c>
      <c r="H276" s="68">
        <v>1</v>
      </c>
      <c r="I276" s="68">
        <v>0</v>
      </c>
      <c r="J276" s="68">
        <v>0</v>
      </c>
      <c r="K276" s="68">
        <v>2</v>
      </c>
      <c r="L276" s="68">
        <v>0</v>
      </c>
      <c r="M276" s="68">
        <v>0</v>
      </c>
      <c r="N276" s="68">
        <v>2</v>
      </c>
      <c r="O276" s="69">
        <v>12</v>
      </c>
      <c r="P276" s="59">
        <v>0</v>
      </c>
      <c r="Q276" s="59">
        <v>0</v>
      </c>
      <c r="R276" s="59">
        <v>8</v>
      </c>
      <c r="S276" s="59">
        <v>14</v>
      </c>
      <c r="T276" s="59">
        <v>0</v>
      </c>
      <c r="U276" s="59">
        <v>16</v>
      </c>
      <c r="V276" s="59">
        <v>0</v>
      </c>
      <c r="W276" s="59">
        <v>0</v>
      </c>
      <c r="X276" s="59">
        <v>16</v>
      </c>
      <c r="Y276" s="59"/>
      <c r="Z276" s="59"/>
      <c r="AA276" s="67">
        <f t="shared" si="269"/>
        <v>73</v>
      </c>
      <c r="AB276" s="64">
        <f t="shared" si="270"/>
        <v>0</v>
      </c>
      <c r="AC276" s="64">
        <f t="shared" si="271"/>
        <v>0</v>
      </c>
      <c r="AD276" s="64">
        <f t="shared" si="272"/>
        <v>14</v>
      </c>
      <c r="AE276" s="64">
        <f t="shared" si="273"/>
        <v>27</v>
      </c>
      <c r="AF276" s="64">
        <f t="shared" si="274"/>
        <v>38</v>
      </c>
      <c r="AG276" s="64">
        <f t="shared" si="281"/>
        <v>0</v>
      </c>
      <c r="AH276" s="89">
        <f t="shared" si="275"/>
        <v>73</v>
      </c>
      <c r="AI276" s="90"/>
      <c r="AJ276" s="90"/>
      <c r="AK276" s="90">
        <f t="shared" si="276"/>
        <v>70</v>
      </c>
      <c r="AL276" s="90">
        <f t="shared" si="277"/>
        <v>67.5</v>
      </c>
      <c r="AM276" s="90">
        <f t="shared" ref="AM276:AN276" si="283">AF276/(SUMIF($E$14:$N$14,"CO5",$E$13:$N$13)+SUMPRODUCT(($O$14:$Z$14="CO5")*($O276:$Z276&gt;0)*($O$13:$Z$13)))*100</f>
        <v>95</v>
      </c>
      <c r="AN276" s="90">
        <f t="shared" si="283"/>
        <v>0</v>
      </c>
    </row>
    <row r="277" spans="1:40" ht="30" customHeight="1" x14ac:dyDescent="0.2">
      <c r="A277" s="59">
        <v>261</v>
      </c>
      <c r="B277" s="60">
        <f>'STUDENT NAMELIST'!B265</f>
        <v>211423243336</v>
      </c>
      <c r="C277" s="60" t="str">
        <f>'STUDENT NAMELIST'!C265</f>
        <v>2023PEC AI 361</v>
      </c>
      <c r="D277" s="61" t="str">
        <f>'STUDENT NAMELIST'!D265</f>
        <v>PRAVEEN KUMAR S</v>
      </c>
      <c r="E277" s="68">
        <v>2</v>
      </c>
      <c r="F277" s="68">
        <v>0</v>
      </c>
      <c r="G277" s="68">
        <v>1</v>
      </c>
      <c r="H277" s="68">
        <v>1</v>
      </c>
      <c r="I277" s="68">
        <v>0</v>
      </c>
      <c r="J277" s="68">
        <v>2</v>
      </c>
      <c r="K277" s="68">
        <v>0</v>
      </c>
      <c r="L277" s="68">
        <v>0</v>
      </c>
      <c r="M277" s="68">
        <v>2</v>
      </c>
      <c r="N277" s="68">
        <v>2</v>
      </c>
      <c r="O277" s="69">
        <v>16</v>
      </c>
      <c r="P277" s="59">
        <v>0</v>
      </c>
      <c r="Q277" s="59">
        <v>0</v>
      </c>
      <c r="R277" s="59">
        <v>16</v>
      </c>
      <c r="S277" s="59">
        <v>14</v>
      </c>
      <c r="T277" s="59">
        <v>0</v>
      </c>
      <c r="U277" s="59">
        <v>16</v>
      </c>
      <c r="V277" s="59">
        <v>0</v>
      </c>
      <c r="W277" s="59">
        <v>0</v>
      </c>
      <c r="X277" s="59">
        <v>9</v>
      </c>
      <c r="Y277" s="59"/>
      <c r="Z277" s="59"/>
      <c r="AA277" s="67">
        <f t="shared" si="269"/>
        <v>81</v>
      </c>
      <c r="AB277" s="64">
        <f t="shared" si="270"/>
        <v>0</v>
      </c>
      <c r="AC277" s="64">
        <f t="shared" si="271"/>
        <v>0</v>
      </c>
      <c r="AD277" s="64">
        <f t="shared" si="272"/>
        <v>18</v>
      </c>
      <c r="AE277" s="64">
        <f t="shared" si="273"/>
        <v>35</v>
      </c>
      <c r="AF277" s="64">
        <f t="shared" si="274"/>
        <v>31</v>
      </c>
      <c r="AG277" s="64">
        <f t="shared" si="281"/>
        <v>0</v>
      </c>
      <c r="AH277" s="89">
        <f t="shared" si="275"/>
        <v>81</v>
      </c>
      <c r="AI277" s="90"/>
      <c r="AJ277" s="90"/>
      <c r="AK277" s="90">
        <f t="shared" si="276"/>
        <v>90</v>
      </c>
      <c r="AL277" s="90">
        <f t="shared" si="277"/>
        <v>87.5</v>
      </c>
      <c r="AM277" s="90">
        <f t="shared" ref="AM277:AN277" si="284">AF277/(SUMIF($E$14:$N$14,"CO5",$E$13:$N$13)+SUMPRODUCT(($O$14:$Z$14="CO5")*($O277:$Z277&gt;0)*($O$13:$Z$13)))*100</f>
        <v>77.5</v>
      </c>
      <c r="AN277" s="90">
        <f t="shared" si="284"/>
        <v>0</v>
      </c>
    </row>
    <row r="278" spans="1:40" ht="30" customHeight="1" x14ac:dyDescent="0.2">
      <c r="A278" s="59">
        <v>262</v>
      </c>
      <c r="B278" s="60">
        <f>'STUDENT NAMELIST'!B266</f>
        <v>211423243337</v>
      </c>
      <c r="C278" s="60" t="str">
        <f>'STUDENT NAMELIST'!C266</f>
        <v>2023PEC AI 362</v>
      </c>
      <c r="D278" s="61" t="str">
        <f>'STUDENT NAMELIST'!D266</f>
        <v>PRAVEENKUMAR S</v>
      </c>
      <c r="E278" s="68">
        <v>1</v>
      </c>
      <c r="F278" s="68">
        <v>2</v>
      </c>
      <c r="G278" s="68">
        <v>0</v>
      </c>
      <c r="H278" s="68">
        <v>1</v>
      </c>
      <c r="I278" s="68">
        <v>1</v>
      </c>
      <c r="J278" s="68">
        <v>1</v>
      </c>
      <c r="K278" s="68">
        <v>0</v>
      </c>
      <c r="L278" s="68">
        <v>0</v>
      </c>
      <c r="M278" s="68">
        <v>1</v>
      </c>
      <c r="N278" s="68">
        <v>2</v>
      </c>
      <c r="O278" s="69">
        <v>14</v>
      </c>
      <c r="P278" s="59">
        <v>0</v>
      </c>
      <c r="Q278" s="59">
        <v>0</v>
      </c>
      <c r="R278" s="59">
        <v>14</v>
      </c>
      <c r="S278" s="59">
        <v>10</v>
      </c>
      <c r="T278" s="59">
        <v>0</v>
      </c>
      <c r="U278" s="59">
        <v>14</v>
      </c>
      <c r="V278" s="59">
        <v>0</v>
      </c>
      <c r="W278" s="59">
        <v>0</v>
      </c>
      <c r="X278" s="59">
        <v>16</v>
      </c>
      <c r="Y278" s="59"/>
      <c r="Z278" s="59"/>
      <c r="AA278" s="67">
        <f t="shared" si="269"/>
        <v>77</v>
      </c>
      <c r="AB278" s="64">
        <f t="shared" si="270"/>
        <v>0</v>
      </c>
      <c r="AC278" s="64">
        <f t="shared" si="271"/>
        <v>0</v>
      </c>
      <c r="AD278" s="64">
        <f t="shared" si="272"/>
        <v>17</v>
      </c>
      <c r="AE278" s="64">
        <f t="shared" si="273"/>
        <v>29</v>
      </c>
      <c r="AF278" s="64">
        <f t="shared" si="274"/>
        <v>36</v>
      </c>
      <c r="AG278" s="64">
        <f t="shared" si="281"/>
        <v>0</v>
      </c>
      <c r="AH278" s="89">
        <f t="shared" si="275"/>
        <v>77</v>
      </c>
      <c r="AI278" s="90"/>
      <c r="AJ278" s="90"/>
      <c r="AK278" s="90">
        <f t="shared" si="276"/>
        <v>85</v>
      </c>
      <c r="AL278" s="90">
        <f t="shared" si="277"/>
        <v>72.5</v>
      </c>
      <c r="AM278" s="90">
        <f t="shared" ref="AM278:AN278" si="285">AF278/(SUMIF($E$14:$N$14,"CO5",$E$13:$N$13)+SUMPRODUCT(($O$14:$Z$14="CO5")*($O278:$Z278&gt;0)*($O$13:$Z$13)))*100</f>
        <v>90</v>
      </c>
      <c r="AN278" s="90">
        <f t="shared" si="285"/>
        <v>0</v>
      </c>
    </row>
    <row r="279" spans="1:40" ht="30" customHeight="1" x14ac:dyDescent="0.2">
      <c r="A279" s="59">
        <v>263</v>
      </c>
      <c r="B279" s="60">
        <f>'STUDENT NAMELIST'!B267</f>
        <v>211423243338</v>
      </c>
      <c r="C279" s="60" t="str">
        <f>'STUDENT NAMELIST'!C267</f>
        <v>2023PEC AI 363</v>
      </c>
      <c r="D279" s="61" t="str">
        <f>'STUDENT NAMELIST'!D267</f>
        <v>PRAVEENSANKAR R S</v>
      </c>
      <c r="E279" s="68">
        <v>1</v>
      </c>
      <c r="F279" s="68">
        <v>2</v>
      </c>
      <c r="G279" s="68">
        <v>2</v>
      </c>
      <c r="H279" s="68">
        <v>1</v>
      </c>
      <c r="I279" s="68">
        <v>2</v>
      </c>
      <c r="J279" s="68">
        <v>2</v>
      </c>
      <c r="K279" s="68">
        <v>0</v>
      </c>
      <c r="L279" s="68">
        <v>2</v>
      </c>
      <c r="M279" s="68">
        <v>1</v>
      </c>
      <c r="N279" s="68">
        <v>1</v>
      </c>
      <c r="O279" s="59">
        <v>16</v>
      </c>
      <c r="P279" s="59">
        <v>0</v>
      </c>
      <c r="Q279" s="59">
        <v>0</v>
      </c>
      <c r="R279" s="59">
        <v>16</v>
      </c>
      <c r="S279" s="59">
        <v>9</v>
      </c>
      <c r="T279" s="59">
        <v>0</v>
      </c>
      <c r="U279" s="59">
        <v>16</v>
      </c>
      <c r="V279" s="59">
        <v>0</v>
      </c>
      <c r="W279" s="59">
        <v>0</v>
      </c>
      <c r="X279" s="59">
        <v>16</v>
      </c>
      <c r="Y279" s="59"/>
      <c r="Z279" s="59"/>
      <c r="AA279" s="67">
        <f t="shared" si="269"/>
        <v>87</v>
      </c>
      <c r="AB279" s="64">
        <f t="shared" si="270"/>
        <v>0</v>
      </c>
      <c r="AC279" s="64">
        <f t="shared" si="271"/>
        <v>0</v>
      </c>
      <c r="AD279" s="64">
        <f t="shared" si="272"/>
        <v>19</v>
      </c>
      <c r="AE279" s="64">
        <f t="shared" si="273"/>
        <v>30</v>
      </c>
      <c r="AF279" s="64">
        <f t="shared" si="274"/>
        <v>38</v>
      </c>
      <c r="AG279" s="64">
        <f t="shared" si="281"/>
        <v>0</v>
      </c>
      <c r="AH279" s="89">
        <f t="shared" si="275"/>
        <v>87</v>
      </c>
      <c r="AI279" s="90"/>
      <c r="AJ279" s="90"/>
      <c r="AK279" s="90">
        <f t="shared" si="276"/>
        <v>95</v>
      </c>
      <c r="AL279" s="90">
        <f t="shared" si="277"/>
        <v>75</v>
      </c>
      <c r="AM279" s="90">
        <f t="shared" ref="AM279:AN279" si="286">AF279/(SUMIF($E$14:$N$14,"CO5",$E$13:$N$13)+SUMPRODUCT(($O$14:$Z$14="CO5")*($O279:$Z279&gt;0)*($O$13:$Z$13)))*100</f>
        <v>95</v>
      </c>
      <c r="AN279" s="90">
        <f t="shared" si="286"/>
        <v>0</v>
      </c>
    </row>
    <row r="280" spans="1:40" ht="30" customHeight="1" x14ac:dyDescent="0.2">
      <c r="A280" s="59">
        <v>264</v>
      </c>
      <c r="B280" s="60">
        <f>'STUDENT NAMELIST'!B268</f>
        <v>211423243341</v>
      </c>
      <c r="C280" s="60" t="str">
        <f>'STUDENT NAMELIST'!C268</f>
        <v>2023PEC AI 364</v>
      </c>
      <c r="D280" s="61" t="str">
        <f>'STUDENT NAMELIST'!D268</f>
        <v>PREMACHAND C</v>
      </c>
      <c r="E280" s="68">
        <v>2</v>
      </c>
      <c r="F280" s="68">
        <v>0</v>
      </c>
      <c r="G280" s="68">
        <v>0</v>
      </c>
      <c r="H280" s="68">
        <v>0</v>
      </c>
      <c r="I280" s="68">
        <v>0</v>
      </c>
      <c r="J280" s="68">
        <v>0</v>
      </c>
      <c r="K280" s="68">
        <v>2</v>
      </c>
      <c r="L280" s="68">
        <v>1</v>
      </c>
      <c r="M280" s="68">
        <v>0</v>
      </c>
      <c r="N280" s="68">
        <v>0</v>
      </c>
      <c r="O280" s="69">
        <v>0</v>
      </c>
      <c r="P280" s="59">
        <v>13</v>
      </c>
      <c r="Q280" s="59">
        <v>14</v>
      </c>
      <c r="R280" s="59">
        <v>0</v>
      </c>
      <c r="S280" s="59">
        <v>0</v>
      </c>
      <c r="T280" s="59">
        <v>14</v>
      </c>
      <c r="U280" s="59">
        <v>0</v>
      </c>
      <c r="V280" s="59">
        <v>14</v>
      </c>
      <c r="W280" s="59">
        <v>8</v>
      </c>
      <c r="X280" s="59">
        <v>0</v>
      </c>
      <c r="Y280" s="59"/>
      <c r="Z280" s="59"/>
      <c r="AA280" s="67">
        <f t="shared" si="269"/>
        <v>68</v>
      </c>
      <c r="AB280" s="64">
        <f t="shared" si="270"/>
        <v>0</v>
      </c>
      <c r="AC280" s="64">
        <f t="shared" si="271"/>
        <v>0</v>
      </c>
      <c r="AD280" s="64">
        <f t="shared" si="272"/>
        <v>15</v>
      </c>
      <c r="AE280" s="64">
        <f t="shared" si="273"/>
        <v>33</v>
      </c>
      <c r="AF280" s="64">
        <f t="shared" si="274"/>
        <v>28</v>
      </c>
      <c r="AG280" s="64">
        <f t="shared" si="281"/>
        <v>0</v>
      </c>
      <c r="AH280" s="89">
        <f t="shared" si="275"/>
        <v>68</v>
      </c>
      <c r="AI280" s="90"/>
      <c r="AJ280" s="90"/>
      <c r="AK280" s="90">
        <f t="shared" si="276"/>
        <v>75</v>
      </c>
      <c r="AL280" s="90">
        <f t="shared" si="277"/>
        <v>82.5</v>
      </c>
      <c r="AM280" s="90">
        <f t="shared" ref="AM280:AN280" si="287">AF280/(SUMIF($E$14:$N$14,"CO5",$E$13:$N$13)+SUMPRODUCT(($O$14:$Z$14="CO5")*($O280:$Z280&gt;0)*($O$13:$Z$13)))*100</f>
        <v>70</v>
      </c>
      <c r="AN280" s="90">
        <f t="shared" si="287"/>
        <v>0</v>
      </c>
    </row>
    <row r="281" spans="1:40" ht="30" customHeight="1" x14ac:dyDescent="0.2">
      <c r="A281" s="59">
        <v>265</v>
      </c>
      <c r="B281" s="60">
        <f>'STUDENT NAMELIST'!B269</f>
        <v>211423243342</v>
      </c>
      <c r="C281" s="60" t="str">
        <f>'STUDENT NAMELIST'!C269</f>
        <v>2023PEC AI 365</v>
      </c>
      <c r="D281" s="61" t="str">
        <f>'STUDENT NAMELIST'!D269</f>
        <v>PRINSTAN S</v>
      </c>
      <c r="E281" s="68">
        <v>2</v>
      </c>
      <c r="F281" s="68">
        <v>2</v>
      </c>
      <c r="G281" s="68">
        <v>0</v>
      </c>
      <c r="H281" s="68">
        <v>0</v>
      </c>
      <c r="I281" s="68">
        <v>0</v>
      </c>
      <c r="J281" s="68">
        <v>2</v>
      </c>
      <c r="K281" s="68">
        <v>2</v>
      </c>
      <c r="L281" s="68">
        <v>1</v>
      </c>
      <c r="M281" s="68">
        <v>1</v>
      </c>
      <c r="N281" s="68">
        <v>2</v>
      </c>
      <c r="O281" s="69">
        <v>0</v>
      </c>
      <c r="P281" s="59">
        <v>16</v>
      </c>
      <c r="Q281" s="59">
        <v>16</v>
      </c>
      <c r="R281" s="59">
        <v>0</v>
      </c>
      <c r="S281" s="59">
        <v>4</v>
      </c>
      <c r="T281" s="59">
        <v>0</v>
      </c>
      <c r="U281" s="59">
        <v>16</v>
      </c>
      <c r="V281" s="59">
        <v>0</v>
      </c>
      <c r="W281" s="59">
        <v>0</v>
      </c>
      <c r="X281" s="59">
        <v>16</v>
      </c>
      <c r="Y281" s="59"/>
      <c r="Z281" s="59"/>
      <c r="AA281" s="67">
        <f t="shared" si="269"/>
        <v>80</v>
      </c>
      <c r="AB281" s="64">
        <f t="shared" si="270"/>
        <v>0</v>
      </c>
      <c r="AC281" s="64">
        <f t="shared" si="271"/>
        <v>0</v>
      </c>
      <c r="AD281" s="64">
        <f t="shared" si="272"/>
        <v>20</v>
      </c>
      <c r="AE281" s="64">
        <f t="shared" si="273"/>
        <v>25</v>
      </c>
      <c r="AF281" s="64">
        <f t="shared" si="274"/>
        <v>38</v>
      </c>
      <c r="AG281" s="64">
        <f t="shared" si="281"/>
        <v>0</v>
      </c>
      <c r="AH281" s="89">
        <f t="shared" si="275"/>
        <v>80</v>
      </c>
      <c r="AI281" s="90"/>
      <c r="AJ281" s="90"/>
      <c r="AK281" s="90">
        <f t="shared" si="276"/>
        <v>100</v>
      </c>
      <c r="AL281" s="90">
        <f t="shared" si="277"/>
        <v>62.5</v>
      </c>
      <c r="AM281" s="90">
        <f t="shared" ref="AM281:AN281" si="288">AF281/(SUMIF($E$14:$N$14,"CO5",$E$13:$N$13)+SUMPRODUCT(($O$14:$Z$14="CO5")*($O281:$Z281&gt;0)*($O$13:$Z$13)))*100</f>
        <v>95</v>
      </c>
      <c r="AN281" s="90">
        <f t="shared" si="288"/>
        <v>0</v>
      </c>
    </row>
    <row r="282" spans="1:40" ht="30" customHeight="1" x14ac:dyDescent="0.2">
      <c r="A282" s="59">
        <v>266</v>
      </c>
      <c r="B282" s="60">
        <f>'STUDENT NAMELIST'!B270</f>
        <v>211423243344</v>
      </c>
      <c r="C282" s="60" t="str">
        <f>'STUDENT NAMELIST'!C270</f>
        <v>2023PEC AI 366</v>
      </c>
      <c r="D282" s="61" t="str">
        <f>'STUDENT NAMELIST'!D270</f>
        <v>PRIYANSH M</v>
      </c>
      <c r="E282" s="68">
        <v>1</v>
      </c>
      <c r="F282" s="68">
        <v>1</v>
      </c>
      <c r="G282" s="68">
        <v>2</v>
      </c>
      <c r="H282" s="68">
        <v>0</v>
      </c>
      <c r="I282" s="68">
        <v>2</v>
      </c>
      <c r="J282" s="68">
        <v>2</v>
      </c>
      <c r="K282" s="68">
        <v>2</v>
      </c>
      <c r="L282" s="68">
        <v>2</v>
      </c>
      <c r="M282" s="68">
        <v>0</v>
      </c>
      <c r="N282" s="68">
        <v>1</v>
      </c>
      <c r="O282" s="69">
        <v>0</v>
      </c>
      <c r="P282" s="59">
        <v>15</v>
      </c>
      <c r="Q282" s="59">
        <v>16</v>
      </c>
      <c r="R282" s="59">
        <v>0</v>
      </c>
      <c r="S282" s="59">
        <v>0</v>
      </c>
      <c r="T282" s="59">
        <v>12</v>
      </c>
      <c r="U282" s="59">
        <v>0</v>
      </c>
      <c r="V282" s="59">
        <v>10</v>
      </c>
      <c r="W282" s="59">
        <v>16</v>
      </c>
      <c r="X282" s="59">
        <v>0</v>
      </c>
      <c r="Y282" s="59"/>
      <c r="Z282" s="59"/>
      <c r="AA282" s="67">
        <f t="shared" si="269"/>
        <v>82</v>
      </c>
      <c r="AB282" s="64">
        <f t="shared" si="270"/>
        <v>0</v>
      </c>
      <c r="AC282" s="64">
        <f t="shared" si="271"/>
        <v>0</v>
      </c>
      <c r="AD282" s="64">
        <f t="shared" si="272"/>
        <v>17</v>
      </c>
      <c r="AE282" s="64">
        <f t="shared" si="273"/>
        <v>33</v>
      </c>
      <c r="AF282" s="64">
        <f t="shared" si="274"/>
        <v>32</v>
      </c>
      <c r="AG282" s="64">
        <f t="shared" si="281"/>
        <v>0</v>
      </c>
      <c r="AH282" s="89">
        <f t="shared" si="275"/>
        <v>82</v>
      </c>
      <c r="AI282" s="90"/>
      <c r="AJ282" s="90"/>
      <c r="AK282" s="90">
        <f t="shared" si="276"/>
        <v>85</v>
      </c>
      <c r="AL282" s="90">
        <f t="shared" si="277"/>
        <v>82.5</v>
      </c>
      <c r="AM282" s="90">
        <f t="shared" ref="AM282:AN282" si="289">AF282/(SUMIF($E$14:$N$14,"CO5",$E$13:$N$13)+SUMPRODUCT(($O$14:$Z$14="CO5")*($O282:$Z282&gt;0)*($O$13:$Z$13)))*100</f>
        <v>80</v>
      </c>
      <c r="AN282" s="90">
        <f t="shared" si="289"/>
        <v>0</v>
      </c>
    </row>
    <row r="283" spans="1:40" ht="30" customHeight="1" x14ac:dyDescent="0.2">
      <c r="A283" s="59">
        <v>268</v>
      </c>
      <c r="B283" s="60">
        <f>'STUDENT NAMELIST'!B271</f>
        <v>211423243345</v>
      </c>
      <c r="C283" s="60" t="str">
        <f>'STUDENT NAMELIST'!C271</f>
        <v>2023PEC AI 367</v>
      </c>
      <c r="D283" s="61" t="str">
        <f>'STUDENT NAMELIST'!D271</f>
        <v>PUGAZHENTHI M</v>
      </c>
      <c r="E283" s="68">
        <v>0</v>
      </c>
      <c r="F283" s="68">
        <v>1</v>
      </c>
      <c r="G283" s="68">
        <v>1</v>
      </c>
      <c r="H283" s="68">
        <v>2</v>
      </c>
      <c r="I283" s="68">
        <v>1</v>
      </c>
      <c r="J283" s="68">
        <v>1</v>
      </c>
      <c r="K283" s="68">
        <v>1</v>
      </c>
      <c r="L283" s="68">
        <v>2</v>
      </c>
      <c r="M283" s="68">
        <v>0</v>
      </c>
      <c r="N283" s="68">
        <v>1</v>
      </c>
      <c r="O283" s="69">
        <v>13</v>
      </c>
      <c r="P283" s="59">
        <v>0</v>
      </c>
      <c r="Q283" s="59">
        <v>0</v>
      </c>
      <c r="R283" s="59">
        <v>12</v>
      </c>
      <c r="S283" s="59">
        <v>12</v>
      </c>
      <c r="T283" s="59">
        <v>0</v>
      </c>
      <c r="U283" s="59">
        <v>16</v>
      </c>
      <c r="V283" s="59">
        <v>0</v>
      </c>
      <c r="W283" s="59">
        <v>0</v>
      </c>
      <c r="X283" s="59">
        <v>14</v>
      </c>
      <c r="Y283" s="59"/>
      <c r="Z283" s="59"/>
      <c r="AA283" s="67">
        <f t="shared" si="269"/>
        <v>77</v>
      </c>
      <c r="AB283" s="64">
        <f t="shared" si="270"/>
        <v>0</v>
      </c>
      <c r="AC283" s="64">
        <f t="shared" si="271"/>
        <v>0</v>
      </c>
      <c r="AD283" s="64">
        <f t="shared" si="272"/>
        <v>14</v>
      </c>
      <c r="AE283" s="64">
        <f t="shared" si="273"/>
        <v>29</v>
      </c>
      <c r="AF283" s="64">
        <f t="shared" si="274"/>
        <v>36</v>
      </c>
      <c r="AG283" s="64">
        <f t="shared" si="281"/>
        <v>0</v>
      </c>
      <c r="AH283" s="89">
        <f t="shared" si="275"/>
        <v>77</v>
      </c>
      <c r="AI283" s="90"/>
      <c r="AJ283" s="90"/>
      <c r="AK283" s="90">
        <f t="shared" si="276"/>
        <v>70</v>
      </c>
      <c r="AL283" s="90">
        <f t="shared" si="277"/>
        <v>72.5</v>
      </c>
      <c r="AM283" s="90">
        <f t="shared" ref="AM283:AN283" si="290">AF283/(SUMIF($E$14:$N$14,"CO5",$E$13:$N$13)+SUMPRODUCT(($O$14:$Z$14="CO5")*($O283:$Z283&gt;0)*($O$13:$Z$13)))*100</f>
        <v>90</v>
      </c>
      <c r="AN283" s="90">
        <f t="shared" si="290"/>
        <v>0</v>
      </c>
    </row>
    <row r="284" spans="1:40" ht="30" customHeight="1" x14ac:dyDescent="0.2">
      <c r="A284" s="59">
        <v>268</v>
      </c>
      <c r="B284" s="60">
        <f>'STUDENT NAMELIST'!B272</f>
        <v>211423243346</v>
      </c>
      <c r="C284" s="60" t="str">
        <f>'STUDENT NAMELIST'!C272</f>
        <v>2023PEC AI 368</v>
      </c>
      <c r="D284" s="61" t="str">
        <f>'STUDENT NAMELIST'!D272</f>
        <v>PUSHPARAJ M</v>
      </c>
      <c r="E284" s="68">
        <v>1</v>
      </c>
      <c r="F284" s="68">
        <v>2</v>
      </c>
      <c r="G284" s="68">
        <v>2</v>
      </c>
      <c r="H284" s="68">
        <v>2</v>
      </c>
      <c r="I284" s="68">
        <v>0</v>
      </c>
      <c r="J284" s="68">
        <v>2</v>
      </c>
      <c r="K284" s="68">
        <v>1</v>
      </c>
      <c r="L284" s="68">
        <v>2</v>
      </c>
      <c r="M284" s="68">
        <v>2</v>
      </c>
      <c r="N284" s="68">
        <v>0</v>
      </c>
      <c r="O284" s="69">
        <v>16</v>
      </c>
      <c r="P284" s="59">
        <v>0</v>
      </c>
      <c r="Q284" s="59">
        <v>0</v>
      </c>
      <c r="R284" s="59">
        <v>8</v>
      </c>
      <c r="S284" s="59">
        <v>14</v>
      </c>
      <c r="T284" s="59">
        <v>0</v>
      </c>
      <c r="U284" s="59">
        <v>16</v>
      </c>
      <c r="V284" s="59">
        <v>0</v>
      </c>
      <c r="W284" s="59">
        <v>0</v>
      </c>
      <c r="X284" s="59">
        <v>16</v>
      </c>
      <c r="Y284" s="59"/>
      <c r="Z284" s="59"/>
      <c r="AA284" s="67">
        <f t="shared" si="269"/>
        <v>84</v>
      </c>
      <c r="AB284" s="64">
        <f t="shared" si="270"/>
        <v>0</v>
      </c>
      <c r="AC284" s="64">
        <f t="shared" si="271"/>
        <v>0</v>
      </c>
      <c r="AD284" s="64">
        <f t="shared" si="272"/>
        <v>19</v>
      </c>
      <c r="AE284" s="64">
        <f t="shared" si="273"/>
        <v>27</v>
      </c>
      <c r="AF284" s="64">
        <f t="shared" si="274"/>
        <v>38</v>
      </c>
      <c r="AG284" s="64">
        <f t="shared" si="281"/>
        <v>0</v>
      </c>
      <c r="AH284" s="89">
        <f t="shared" si="275"/>
        <v>84</v>
      </c>
      <c r="AI284" s="90"/>
      <c r="AJ284" s="90"/>
      <c r="AK284" s="90">
        <f t="shared" si="276"/>
        <v>95</v>
      </c>
      <c r="AL284" s="90">
        <f t="shared" si="277"/>
        <v>67.5</v>
      </c>
      <c r="AM284" s="90">
        <f t="shared" ref="AM284:AN284" si="291">AF284/(SUMIF($E$14:$N$14,"CO5",$E$13:$N$13)+SUMPRODUCT(($O$14:$Z$14="CO5")*($O284:$Z284&gt;0)*($O$13:$Z$13)))*100</f>
        <v>95</v>
      </c>
      <c r="AN284" s="90">
        <f t="shared" si="291"/>
        <v>0</v>
      </c>
    </row>
    <row r="285" spans="1:40" ht="30" customHeight="1" x14ac:dyDescent="0.2">
      <c r="A285" s="59">
        <v>269</v>
      </c>
      <c r="B285" s="60">
        <f>'STUDENT NAMELIST'!B273</f>
        <v>211423243347</v>
      </c>
      <c r="C285" s="60" t="str">
        <f>'STUDENT NAMELIST'!C273</f>
        <v>2023PEC AI 369</v>
      </c>
      <c r="D285" s="61" t="str">
        <f>'STUDENT NAMELIST'!D273</f>
        <v>RADHAKRISHNAN R</v>
      </c>
      <c r="E285" s="68">
        <v>2</v>
      </c>
      <c r="F285" s="68">
        <v>2</v>
      </c>
      <c r="G285" s="68">
        <v>1</v>
      </c>
      <c r="H285" s="68">
        <v>2</v>
      </c>
      <c r="I285" s="68">
        <v>1</v>
      </c>
      <c r="J285" s="68">
        <v>0</v>
      </c>
      <c r="K285" s="68">
        <v>0</v>
      </c>
      <c r="L285" s="68">
        <v>1</v>
      </c>
      <c r="M285" s="68">
        <v>0</v>
      </c>
      <c r="N285" s="68">
        <v>1</v>
      </c>
      <c r="O285" s="69">
        <v>16</v>
      </c>
      <c r="P285" s="59">
        <v>0</v>
      </c>
      <c r="Q285" s="59">
        <v>0</v>
      </c>
      <c r="R285" s="59">
        <v>16</v>
      </c>
      <c r="S285" s="59">
        <v>14</v>
      </c>
      <c r="T285" s="59">
        <v>0</v>
      </c>
      <c r="U285" s="59">
        <v>16</v>
      </c>
      <c r="V285" s="59">
        <v>0</v>
      </c>
      <c r="W285" s="59">
        <v>0</v>
      </c>
      <c r="X285" s="59">
        <v>9</v>
      </c>
      <c r="Y285" s="59"/>
      <c r="Z285" s="59"/>
      <c r="AA285" s="67">
        <f t="shared" si="269"/>
        <v>81</v>
      </c>
      <c r="AB285" s="64">
        <f t="shared" si="270"/>
        <v>0</v>
      </c>
      <c r="AC285" s="64">
        <f t="shared" si="271"/>
        <v>0</v>
      </c>
      <c r="AD285" s="64">
        <f t="shared" si="272"/>
        <v>20</v>
      </c>
      <c r="AE285" s="64">
        <f t="shared" si="273"/>
        <v>35</v>
      </c>
      <c r="AF285" s="64">
        <f t="shared" si="274"/>
        <v>31</v>
      </c>
      <c r="AG285" s="64">
        <f t="shared" si="281"/>
        <v>0</v>
      </c>
      <c r="AH285" s="89">
        <f t="shared" si="275"/>
        <v>81</v>
      </c>
      <c r="AI285" s="90"/>
      <c r="AJ285" s="90"/>
      <c r="AK285" s="90">
        <f t="shared" si="276"/>
        <v>100</v>
      </c>
      <c r="AL285" s="90">
        <f t="shared" si="277"/>
        <v>87.5</v>
      </c>
      <c r="AM285" s="90">
        <f t="shared" ref="AM285:AN285" si="292">AF285/(SUMIF($E$14:$N$14,"CO5",$E$13:$N$13)+SUMPRODUCT(($O$14:$Z$14="CO5")*($O285:$Z285&gt;0)*($O$13:$Z$13)))*100</f>
        <v>77.5</v>
      </c>
      <c r="AN285" s="90">
        <f t="shared" si="292"/>
        <v>0</v>
      </c>
    </row>
    <row r="286" spans="1:40" ht="30" customHeight="1" x14ac:dyDescent="0.2">
      <c r="A286" s="59">
        <v>280</v>
      </c>
      <c r="B286" s="60">
        <f>'STUDENT NAMELIST'!B274</f>
        <v>211423243349</v>
      </c>
      <c r="C286" s="60" t="str">
        <f>'STUDENT NAMELIST'!C274</f>
        <v>2023PEC AI 370</v>
      </c>
      <c r="D286" s="61" t="str">
        <f>'STUDENT NAMELIST'!D274</f>
        <v>RAGHUL G</v>
      </c>
      <c r="E286" s="68">
        <v>0</v>
      </c>
      <c r="F286" s="68">
        <v>1</v>
      </c>
      <c r="G286" s="68">
        <v>2</v>
      </c>
      <c r="H286" s="68">
        <v>1</v>
      </c>
      <c r="I286" s="68">
        <v>1</v>
      </c>
      <c r="J286" s="68">
        <v>2</v>
      </c>
      <c r="K286" s="68">
        <v>1</v>
      </c>
      <c r="L286" s="68">
        <v>0</v>
      </c>
      <c r="M286" s="68">
        <v>1</v>
      </c>
      <c r="N286" s="68">
        <v>0</v>
      </c>
      <c r="O286" s="69">
        <v>0</v>
      </c>
      <c r="P286" s="59">
        <v>13</v>
      </c>
      <c r="Q286" s="59">
        <v>14</v>
      </c>
      <c r="R286" s="59">
        <v>0</v>
      </c>
      <c r="S286" s="59">
        <v>0</v>
      </c>
      <c r="T286" s="59">
        <v>14</v>
      </c>
      <c r="U286" s="59">
        <v>0</v>
      </c>
      <c r="V286" s="59">
        <v>14</v>
      </c>
      <c r="W286" s="59">
        <v>8</v>
      </c>
      <c r="X286" s="59">
        <v>0</v>
      </c>
      <c r="Y286" s="59"/>
      <c r="Z286" s="59"/>
      <c r="AA286" s="67">
        <f t="shared" si="269"/>
        <v>72</v>
      </c>
      <c r="AB286" s="64">
        <f t="shared" si="270"/>
        <v>0</v>
      </c>
      <c r="AC286" s="64">
        <f t="shared" si="271"/>
        <v>0</v>
      </c>
      <c r="AD286" s="64">
        <f t="shared" si="272"/>
        <v>14</v>
      </c>
      <c r="AE286" s="64">
        <f t="shared" si="273"/>
        <v>33</v>
      </c>
      <c r="AF286" s="64">
        <f t="shared" si="274"/>
        <v>28</v>
      </c>
      <c r="AG286" s="64">
        <f t="shared" si="281"/>
        <v>0</v>
      </c>
      <c r="AH286" s="89">
        <f t="shared" si="275"/>
        <v>72</v>
      </c>
      <c r="AI286" s="90"/>
      <c r="AJ286" s="90"/>
      <c r="AK286" s="90">
        <f t="shared" si="276"/>
        <v>70</v>
      </c>
      <c r="AL286" s="90">
        <f t="shared" si="277"/>
        <v>82.5</v>
      </c>
      <c r="AM286" s="90">
        <f t="shared" ref="AM286:AN286" si="293">AF286/(SUMIF($E$14:$N$14,"CO5",$E$13:$N$13)+SUMPRODUCT(($O$14:$Z$14="CO5")*($O286:$Z286&gt;0)*($O$13:$Z$13)))*100</f>
        <v>70</v>
      </c>
      <c r="AN286" s="90">
        <f t="shared" si="293"/>
        <v>0</v>
      </c>
    </row>
    <row r="287" spans="1:40" ht="30" customHeight="1" x14ac:dyDescent="0.2">
      <c r="A287" s="59">
        <v>281</v>
      </c>
      <c r="B287" s="60">
        <f>'STUDENT NAMELIST'!B275</f>
        <v>211423243350</v>
      </c>
      <c r="C287" s="60" t="str">
        <f>'STUDENT NAMELIST'!C275</f>
        <v>2023PEC AI 371</v>
      </c>
      <c r="D287" s="61" t="str">
        <f>'STUDENT NAMELIST'!D275</f>
        <v>RAGHUL R</v>
      </c>
      <c r="E287" s="68">
        <v>0</v>
      </c>
      <c r="F287" s="68">
        <v>2</v>
      </c>
      <c r="G287" s="68">
        <v>0</v>
      </c>
      <c r="H287" s="68">
        <v>1</v>
      </c>
      <c r="I287" s="68">
        <v>2</v>
      </c>
      <c r="J287" s="68">
        <v>1</v>
      </c>
      <c r="K287" s="68">
        <v>1</v>
      </c>
      <c r="L287" s="68">
        <v>2</v>
      </c>
      <c r="M287" s="68">
        <v>1</v>
      </c>
      <c r="N287" s="68">
        <v>0</v>
      </c>
      <c r="O287" s="69">
        <v>0</v>
      </c>
      <c r="P287" s="59">
        <v>16</v>
      </c>
      <c r="Q287" s="59">
        <v>16</v>
      </c>
      <c r="R287" s="59">
        <v>0</v>
      </c>
      <c r="S287" s="59">
        <v>4</v>
      </c>
      <c r="T287" s="59">
        <v>0</v>
      </c>
      <c r="U287" s="59">
        <v>16</v>
      </c>
      <c r="V287" s="59">
        <v>0</v>
      </c>
      <c r="W287" s="59">
        <v>0</v>
      </c>
      <c r="X287" s="59">
        <v>16</v>
      </c>
      <c r="Y287" s="59"/>
      <c r="Z287" s="59"/>
      <c r="AA287" s="67">
        <f t="shared" si="269"/>
        <v>78</v>
      </c>
      <c r="AB287" s="64">
        <f t="shared" si="270"/>
        <v>0</v>
      </c>
      <c r="AC287" s="64">
        <f t="shared" si="271"/>
        <v>0</v>
      </c>
      <c r="AD287" s="64">
        <f t="shared" si="272"/>
        <v>18</v>
      </c>
      <c r="AE287" s="64">
        <f t="shared" si="273"/>
        <v>25</v>
      </c>
      <c r="AF287" s="64">
        <f t="shared" si="274"/>
        <v>38</v>
      </c>
      <c r="AG287" s="64">
        <f t="shared" si="281"/>
        <v>0</v>
      </c>
      <c r="AH287" s="89">
        <f t="shared" si="275"/>
        <v>78</v>
      </c>
      <c r="AI287" s="90"/>
      <c r="AJ287" s="90"/>
      <c r="AK287" s="90">
        <f t="shared" si="276"/>
        <v>90</v>
      </c>
      <c r="AL287" s="90">
        <f t="shared" si="277"/>
        <v>62.5</v>
      </c>
      <c r="AM287" s="90">
        <f t="shared" ref="AM287:AN287" si="294">AF287/(SUMIF($E$14:$N$14,"CO5",$E$13:$N$13)+SUMPRODUCT(($O$14:$Z$14="CO5")*($O287:$Z287&gt;0)*($O$13:$Z$13)))*100</f>
        <v>95</v>
      </c>
      <c r="AN287" s="90">
        <f t="shared" si="294"/>
        <v>0</v>
      </c>
    </row>
    <row r="288" spans="1:40" ht="30" customHeight="1" x14ac:dyDescent="0.2">
      <c r="A288" s="59">
        <v>282</v>
      </c>
      <c r="B288" s="60">
        <f>'STUDENT NAMELIST'!B276</f>
        <v>211423243351</v>
      </c>
      <c r="C288" s="60" t="str">
        <f>'STUDENT NAMELIST'!C276</f>
        <v>2023PEC AI 372</v>
      </c>
      <c r="D288" s="61" t="str">
        <f>'STUDENT NAMELIST'!D276</f>
        <v>RAGHUL S</v>
      </c>
      <c r="E288" s="68">
        <v>0</v>
      </c>
      <c r="F288" s="68">
        <v>1</v>
      </c>
      <c r="G288" s="68">
        <v>0</v>
      </c>
      <c r="H288" s="68">
        <v>0</v>
      </c>
      <c r="I288" s="68">
        <v>1</v>
      </c>
      <c r="J288" s="68">
        <v>0</v>
      </c>
      <c r="K288" s="68">
        <v>0</v>
      </c>
      <c r="L288" s="68">
        <v>0</v>
      </c>
      <c r="M288" s="68">
        <v>2</v>
      </c>
      <c r="N288" s="68">
        <v>1</v>
      </c>
      <c r="O288" s="69">
        <v>0</v>
      </c>
      <c r="P288" s="59">
        <v>15</v>
      </c>
      <c r="Q288" s="59">
        <v>16</v>
      </c>
      <c r="R288" s="59">
        <v>0</v>
      </c>
      <c r="S288" s="59">
        <v>0</v>
      </c>
      <c r="T288" s="59">
        <v>12</v>
      </c>
      <c r="U288" s="59">
        <v>0</v>
      </c>
      <c r="V288" s="59">
        <v>10</v>
      </c>
      <c r="W288" s="59">
        <v>16</v>
      </c>
      <c r="X288" s="59">
        <v>0</v>
      </c>
      <c r="Y288" s="59"/>
      <c r="Z288" s="59"/>
      <c r="AA288" s="67">
        <f t="shared" si="269"/>
        <v>74</v>
      </c>
      <c r="AB288" s="64">
        <f t="shared" si="270"/>
        <v>0</v>
      </c>
      <c r="AC288" s="64">
        <f t="shared" si="271"/>
        <v>0</v>
      </c>
      <c r="AD288" s="64">
        <f t="shared" si="272"/>
        <v>16</v>
      </c>
      <c r="AE288" s="64">
        <f t="shared" si="273"/>
        <v>33</v>
      </c>
      <c r="AF288" s="64">
        <f t="shared" si="274"/>
        <v>32</v>
      </c>
      <c r="AG288" s="64">
        <f t="shared" si="281"/>
        <v>0</v>
      </c>
      <c r="AH288" s="89">
        <f t="shared" si="275"/>
        <v>74</v>
      </c>
      <c r="AI288" s="90"/>
      <c r="AJ288" s="90"/>
      <c r="AK288" s="90">
        <f t="shared" si="276"/>
        <v>80</v>
      </c>
      <c r="AL288" s="90">
        <f t="shared" si="277"/>
        <v>82.5</v>
      </c>
      <c r="AM288" s="90">
        <f t="shared" ref="AM288:AN288" si="295">AF288/(SUMIF($E$14:$N$14,"CO5",$E$13:$N$13)+SUMPRODUCT(($O$14:$Z$14="CO5")*($O288:$Z288&gt;0)*($O$13:$Z$13)))*100</f>
        <v>80</v>
      </c>
      <c r="AN288" s="90">
        <f t="shared" si="295"/>
        <v>0</v>
      </c>
    </row>
    <row r="289" spans="1:40" ht="30" customHeight="1" x14ac:dyDescent="0.2">
      <c r="A289" s="59">
        <v>283</v>
      </c>
      <c r="B289" s="60">
        <f>'STUDENT NAMELIST'!B277</f>
        <v>211423243352</v>
      </c>
      <c r="C289" s="60" t="str">
        <f>'STUDENT NAMELIST'!C277</f>
        <v>2023PEC AI 373</v>
      </c>
      <c r="D289" s="61" t="str">
        <f>'STUDENT NAMELIST'!D277</f>
        <v>RAHUL P S</v>
      </c>
      <c r="E289" s="68">
        <v>0</v>
      </c>
      <c r="F289" s="68">
        <v>1</v>
      </c>
      <c r="G289" s="68">
        <v>0</v>
      </c>
      <c r="H289" s="68">
        <v>0</v>
      </c>
      <c r="I289" s="68">
        <v>2</v>
      </c>
      <c r="J289" s="68">
        <v>2</v>
      </c>
      <c r="K289" s="68">
        <v>2</v>
      </c>
      <c r="L289" s="68">
        <v>0</v>
      </c>
      <c r="M289" s="68">
        <v>1</v>
      </c>
      <c r="N289" s="68">
        <v>0</v>
      </c>
      <c r="O289" s="69">
        <v>13</v>
      </c>
      <c r="P289" s="59">
        <v>0</v>
      </c>
      <c r="Q289" s="59">
        <v>0</v>
      </c>
      <c r="R289" s="59">
        <v>12</v>
      </c>
      <c r="S289" s="59">
        <v>12</v>
      </c>
      <c r="T289" s="59">
        <v>0</v>
      </c>
      <c r="U289" s="59">
        <v>16</v>
      </c>
      <c r="V289" s="59">
        <v>0</v>
      </c>
      <c r="W289" s="59">
        <v>0</v>
      </c>
      <c r="X289" s="59">
        <v>14</v>
      </c>
      <c r="Y289" s="59"/>
      <c r="Z289" s="59"/>
      <c r="AA289" s="67">
        <f t="shared" si="269"/>
        <v>75</v>
      </c>
      <c r="AB289" s="64">
        <f t="shared" si="270"/>
        <v>0</v>
      </c>
      <c r="AC289" s="64">
        <f t="shared" si="271"/>
        <v>0</v>
      </c>
      <c r="AD289" s="64">
        <f t="shared" si="272"/>
        <v>14</v>
      </c>
      <c r="AE289" s="64">
        <f t="shared" si="273"/>
        <v>29</v>
      </c>
      <c r="AF289" s="64">
        <f t="shared" si="274"/>
        <v>36</v>
      </c>
      <c r="AG289" s="64">
        <f t="shared" si="281"/>
        <v>0</v>
      </c>
      <c r="AH289" s="89">
        <f t="shared" si="275"/>
        <v>75</v>
      </c>
      <c r="AI289" s="90"/>
      <c r="AJ289" s="90"/>
      <c r="AK289" s="90">
        <f t="shared" si="276"/>
        <v>70</v>
      </c>
      <c r="AL289" s="90">
        <f t="shared" si="277"/>
        <v>72.5</v>
      </c>
      <c r="AM289" s="90">
        <f t="shared" ref="AM289:AN289" si="296">AF289/(SUMIF($E$14:$N$14,"CO5",$E$13:$N$13)+SUMPRODUCT(($O$14:$Z$14="CO5")*($O289:$Z289&gt;0)*($O$13:$Z$13)))*100</f>
        <v>90</v>
      </c>
      <c r="AN289" s="90">
        <f t="shared" si="296"/>
        <v>0</v>
      </c>
    </row>
    <row r="290" spans="1:40" ht="30" customHeight="1" x14ac:dyDescent="0.2">
      <c r="A290" s="59">
        <v>284</v>
      </c>
      <c r="B290" s="60">
        <f>'STUDENT NAMELIST'!B278</f>
        <v>211423243348</v>
      </c>
      <c r="C290" s="60" t="str">
        <f>'STUDENT NAMELIST'!C278</f>
        <v>2023PEC AI 374</v>
      </c>
      <c r="D290" s="61" t="str">
        <f>'STUDENT NAMELIST'!D278</f>
        <v>RAGESH P</v>
      </c>
      <c r="E290" s="68">
        <v>2</v>
      </c>
      <c r="F290" s="68">
        <v>2</v>
      </c>
      <c r="G290" s="68">
        <v>0</v>
      </c>
      <c r="H290" s="68">
        <v>0</v>
      </c>
      <c r="I290" s="68">
        <v>1</v>
      </c>
      <c r="J290" s="68">
        <v>2</v>
      </c>
      <c r="K290" s="68">
        <v>2</v>
      </c>
      <c r="L290" s="68">
        <v>1</v>
      </c>
      <c r="M290" s="68">
        <v>1</v>
      </c>
      <c r="N290" s="68">
        <v>2</v>
      </c>
      <c r="O290" s="69">
        <v>16</v>
      </c>
      <c r="P290" s="59">
        <v>0</v>
      </c>
      <c r="Q290" s="59">
        <v>0</v>
      </c>
      <c r="R290" s="59">
        <v>8</v>
      </c>
      <c r="S290" s="59">
        <v>14</v>
      </c>
      <c r="T290" s="59">
        <v>0</v>
      </c>
      <c r="U290" s="59">
        <v>16</v>
      </c>
      <c r="V290" s="59">
        <v>0</v>
      </c>
      <c r="W290" s="59">
        <v>0</v>
      </c>
      <c r="X290" s="59">
        <v>16</v>
      </c>
      <c r="Y290" s="59"/>
      <c r="Z290" s="59"/>
      <c r="AA290" s="67">
        <f t="shared" si="269"/>
        <v>83</v>
      </c>
      <c r="AB290" s="64">
        <f t="shared" si="270"/>
        <v>0</v>
      </c>
      <c r="AC290" s="64">
        <f t="shared" si="271"/>
        <v>0</v>
      </c>
      <c r="AD290" s="64">
        <f t="shared" si="272"/>
        <v>20</v>
      </c>
      <c r="AE290" s="64">
        <f t="shared" si="273"/>
        <v>27</v>
      </c>
      <c r="AF290" s="64">
        <f t="shared" si="274"/>
        <v>38</v>
      </c>
      <c r="AG290" s="64">
        <f t="shared" si="281"/>
        <v>0</v>
      </c>
      <c r="AH290" s="89">
        <f t="shared" si="275"/>
        <v>83</v>
      </c>
      <c r="AI290" s="90"/>
      <c r="AJ290" s="90"/>
      <c r="AK290" s="90">
        <f t="shared" si="276"/>
        <v>100</v>
      </c>
      <c r="AL290" s="90">
        <f t="shared" si="277"/>
        <v>67.5</v>
      </c>
      <c r="AM290" s="90">
        <f t="shared" ref="AM290:AN290" si="297">AF290/(SUMIF($E$14:$N$14,"CO5",$E$13:$N$13)+SUMPRODUCT(($O$14:$Z$14="CO5")*($O290:$Z290&gt;0)*($O$13:$Z$13)))*100</f>
        <v>95</v>
      </c>
      <c r="AN290" s="90">
        <f t="shared" si="297"/>
        <v>0</v>
      </c>
    </row>
    <row r="291" spans="1:40" ht="30" customHeight="1" x14ac:dyDescent="0.2">
      <c r="A291" s="59">
        <v>285</v>
      </c>
      <c r="B291" s="60">
        <f>'STUDENT NAMELIST'!B279</f>
        <v>211423243356</v>
      </c>
      <c r="C291" s="60" t="str">
        <f>'STUDENT NAMELIST'!C279</f>
        <v>2023PEC AI 375</v>
      </c>
      <c r="D291" s="61" t="str">
        <f>'STUDENT NAMELIST'!D279</f>
        <v>RANJITH R</v>
      </c>
      <c r="E291" s="68">
        <v>2</v>
      </c>
      <c r="F291" s="68">
        <v>2</v>
      </c>
      <c r="G291" s="68">
        <v>0</v>
      </c>
      <c r="H291" s="68">
        <v>1</v>
      </c>
      <c r="I291" s="68">
        <v>2</v>
      </c>
      <c r="J291" s="68">
        <v>2</v>
      </c>
      <c r="K291" s="68">
        <v>2</v>
      </c>
      <c r="L291" s="68">
        <v>0</v>
      </c>
      <c r="M291" s="68">
        <v>1</v>
      </c>
      <c r="N291" s="68">
        <v>1</v>
      </c>
      <c r="O291" s="69">
        <v>16</v>
      </c>
      <c r="P291" s="59">
        <v>0</v>
      </c>
      <c r="Q291" s="59">
        <v>0</v>
      </c>
      <c r="R291" s="59">
        <v>16</v>
      </c>
      <c r="S291" s="59">
        <v>14</v>
      </c>
      <c r="T291" s="59">
        <v>0</v>
      </c>
      <c r="U291" s="59">
        <v>16</v>
      </c>
      <c r="V291" s="59">
        <v>0</v>
      </c>
      <c r="W291" s="59">
        <v>0</v>
      </c>
      <c r="X291" s="59">
        <v>9</v>
      </c>
      <c r="Y291" s="59"/>
      <c r="Z291" s="59"/>
      <c r="AA291" s="67">
        <f t="shared" si="269"/>
        <v>84</v>
      </c>
      <c r="AB291" s="64">
        <f t="shared" si="270"/>
        <v>0</v>
      </c>
      <c r="AC291" s="64">
        <f t="shared" si="271"/>
        <v>0</v>
      </c>
      <c r="AD291" s="64">
        <f t="shared" si="272"/>
        <v>20</v>
      </c>
      <c r="AE291" s="64">
        <f t="shared" si="273"/>
        <v>35</v>
      </c>
      <c r="AF291" s="64">
        <f t="shared" si="274"/>
        <v>31</v>
      </c>
      <c r="AG291" s="64">
        <f t="shared" si="281"/>
        <v>0</v>
      </c>
      <c r="AH291" s="89">
        <f t="shared" si="275"/>
        <v>84</v>
      </c>
      <c r="AI291" s="90"/>
      <c r="AJ291" s="90"/>
      <c r="AK291" s="90">
        <f t="shared" si="276"/>
        <v>100</v>
      </c>
      <c r="AL291" s="90">
        <f t="shared" si="277"/>
        <v>87.5</v>
      </c>
      <c r="AM291" s="90">
        <f t="shared" ref="AM291:AN291" si="298">AF291/(SUMIF($E$14:$N$14,"CO5",$E$13:$N$13)+SUMPRODUCT(($O$14:$Z$14="CO5")*($O291:$Z291&gt;0)*($O$13:$Z$13)))*100</f>
        <v>77.5</v>
      </c>
      <c r="AN291" s="90">
        <f t="shared" si="298"/>
        <v>0</v>
      </c>
    </row>
    <row r="292" spans="1:40" ht="30" customHeight="1" x14ac:dyDescent="0.2">
      <c r="A292" s="59">
        <v>286</v>
      </c>
      <c r="B292" s="60">
        <f>'STUDENT NAMELIST'!B280</f>
        <v>211423243357</v>
      </c>
      <c r="C292" s="60" t="str">
        <f>'STUDENT NAMELIST'!C280</f>
        <v>2023PEC AI 376</v>
      </c>
      <c r="D292" s="61" t="str">
        <f>'STUDENT NAMELIST'!D280</f>
        <v>RATNA PRASAD K</v>
      </c>
      <c r="E292" s="68">
        <v>0</v>
      </c>
      <c r="F292" s="68">
        <v>2</v>
      </c>
      <c r="G292" s="68">
        <v>1</v>
      </c>
      <c r="H292" s="68">
        <v>2</v>
      </c>
      <c r="I292" s="68">
        <v>0</v>
      </c>
      <c r="J292" s="68">
        <v>0</v>
      </c>
      <c r="K292" s="68">
        <v>1</v>
      </c>
      <c r="L292" s="68">
        <v>1</v>
      </c>
      <c r="M292" s="68">
        <v>2</v>
      </c>
      <c r="N292" s="68">
        <v>1</v>
      </c>
      <c r="O292" s="69">
        <v>0</v>
      </c>
      <c r="P292" s="59">
        <v>13</v>
      </c>
      <c r="Q292" s="59">
        <v>14</v>
      </c>
      <c r="R292" s="59">
        <v>0</v>
      </c>
      <c r="S292" s="59">
        <v>0</v>
      </c>
      <c r="T292" s="59">
        <v>14</v>
      </c>
      <c r="U292" s="59">
        <v>0</v>
      </c>
      <c r="V292" s="59">
        <v>14</v>
      </c>
      <c r="W292" s="59">
        <v>8</v>
      </c>
      <c r="X292" s="59">
        <v>0</v>
      </c>
      <c r="Y292" s="59"/>
      <c r="Z292" s="59"/>
      <c r="AA292" s="67">
        <f t="shared" si="269"/>
        <v>73</v>
      </c>
      <c r="AB292" s="64">
        <f t="shared" si="270"/>
        <v>0</v>
      </c>
      <c r="AC292" s="64">
        <f t="shared" si="271"/>
        <v>0</v>
      </c>
      <c r="AD292" s="64">
        <f t="shared" si="272"/>
        <v>15</v>
      </c>
      <c r="AE292" s="64">
        <f t="shared" si="273"/>
        <v>33</v>
      </c>
      <c r="AF292" s="64">
        <f t="shared" si="274"/>
        <v>28</v>
      </c>
      <c r="AG292" s="64">
        <f t="shared" si="281"/>
        <v>0</v>
      </c>
      <c r="AH292" s="89">
        <f t="shared" si="275"/>
        <v>73</v>
      </c>
      <c r="AI292" s="90"/>
      <c r="AJ292" s="90"/>
      <c r="AK292" s="90">
        <f t="shared" si="276"/>
        <v>75</v>
      </c>
      <c r="AL292" s="90">
        <f t="shared" si="277"/>
        <v>82.5</v>
      </c>
      <c r="AM292" s="90">
        <f t="shared" ref="AM292:AN292" si="299">AF292/(SUMIF($E$14:$N$14,"CO5",$E$13:$N$13)+SUMPRODUCT(($O$14:$Z$14="CO5")*($O292:$Z292&gt;0)*($O$13:$Z$13)))*100</f>
        <v>70</v>
      </c>
      <c r="AN292" s="90">
        <f t="shared" si="299"/>
        <v>0</v>
      </c>
    </row>
    <row r="293" spans="1:40" ht="30" customHeight="1" x14ac:dyDescent="0.2">
      <c r="A293" s="59">
        <v>288</v>
      </c>
      <c r="B293" s="60">
        <f>'STUDENT NAMELIST'!B281</f>
        <v>211423243360</v>
      </c>
      <c r="C293" s="60" t="str">
        <f>'STUDENT NAMELIST'!C281</f>
        <v>2023PEC AI 377</v>
      </c>
      <c r="D293" s="61" t="str">
        <f>'STUDENT NAMELIST'!D281</f>
        <v>RITHAN N</v>
      </c>
      <c r="E293" s="68">
        <v>0</v>
      </c>
      <c r="F293" s="68">
        <v>2</v>
      </c>
      <c r="G293" s="68">
        <v>1</v>
      </c>
      <c r="H293" s="68">
        <v>0</v>
      </c>
      <c r="I293" s="68">
        <v>1</v>
      </c>
      <c r="J293" s="68">
        <v>1</v>
      </c>
      <c r="K293" s="68">
        <v>0</v>
      </c>
      <c r="L293" s="68">
        <v>1</v>
      </c>
      <c r="M293" s="68">
        <v>0</v>
      </c>
      <c r="N293" s="68">
        <v>2</v>
      </c>
      <c r="O293" s="69">
        <v>0</v>
      </c>
      <c r="P293" s="59">
        <v>16</v>
      </c>
      <c r="Q293" s="59">
        <v>16</v>
      </c>
      <c r="R293" s="59">
        <v>0</v>
      </c>
      <c r="S293" s="59">
        <v>4</v>
      </c>
      <c r="T293" s="59">
        <v>0</v>
      </c>
      <c r="U293" s="59">
        <v>16</v>
      </c>
      <c r="V293" s="59">
        <v>0</v>
      </c>
      <c r="W293" s="59">
        <v>0</v>
      </c>
      <c r="X293" s="59">
        <v>16</v>
      </c>
      <c r="Y293" s="59"/>
      <c r="Z293" s="59"/>
      <c r="AA293" s="67">
        <f t="shared" si="269"/>
        <v>76</v>
      </c>
      <c r="AB293" s="64">
        <f t="shared" si="270"/>
        <v>0</v>
      </c>
      <c r="AC293" s="64">
        <f t="shared" si="271"/>
        <v>0</v>
      </c>
      <c r="AD293" s="64">
        <f t="shared" si="272"/>
        <v>18</v>
      </c>
      <c r="AE293" s="64">
        <f t="shared" si="273"/>
        <v>25</v>
      </c>
      <c r="AF293" s="64">
        <f t="shared" si="274"/>
        <v>38</v>
      </c>
      <c r="AG293" s="64">
        <f t="shared" si="281"/>
        <v>0</v>
      </c>
      <c r="AH293" s="89">
        <f t="shared" si="275"/>
        <v>76</v>
      </c>
      <c r="AI293" s="90"/>
      <c r="AJ293" s="90"/>
      <c r="AK293" s="90">
        <f t="shared" si="276"/>
        <v>90</v>
      </c>
      <c r="AL293" s="90">
        <f t="shared" si="277"/>
        <v>62.5</v>
      </c>
      <c r="AM293" s="90">
        <f t="shared" ref="AM293:AN293" si="300">AF293/(SUMIF($E$14:$N$14,"CO5",$E$13:$N$13)+SUMPRODUCT(($O$14:$Z$14="CO5")*($O293:$Z293&gt;0)*($O$13:$Z$13)))*100</f>
        <v>95</v>
      </c>
      <c r="AN293" s="90">
        <f t="shared" si="300"/>
        <v>0</v>
      </c>
    </row>
    <row r="294" spans="1:40" ht="30" customHeight="1" x14ac:dyDescent="0.2">
      <c r="A294" s="59">
        <v>288</v>
      </c>
      <c r="B294" s="60">
        <f>'STUDENT NAMELIST'!B282</f>
        <v>211423243362</v>
      </c>
      <c r="C294" s="60" t="str">
        <f>'STUDENT NAMELIST'!C282</f>
        <v>2023PEC AI 378</v>
      </c>
      <c r="D294" s="61" t="str">
        <f>'STUDENT NAMELIST'!D282</f>
        <v>RITHIKESH D</v>
      </c>
      <c r="E294" s="68">
        <v>1</v>
      </c>
      <c r="F294" s="68">
        <v>2</v>
      </c>
      <c r="G294" s="68">
        <v>1</v>
      </c>
      <c r="H294" s="68">
        <v>0</v>
      </c>
      <c r="I294" s="68">
        <v>0</v>
      </c>
      <c r="J294" s="68">
        <v>1</v>
      </c>
      <c r="K294" s="68">
        <v>1</v>
      </c>
      <c r="L294" s="68">
        <v>2</v>
      </c>
      <c r="M294" s="68">
        <v>2</v>
      </c>
      <c r="N294" s="68">
        <v>1</v>
      </c>
      <c r="O294" s="69">
        <v>0</v>
      </c>
      <c r="P294" s="59">
        <v>15</v>
      </c>
      <c r="Q294" s="59">
        <v>16</v>
      </c>
      <c r="R294" s="59">
        <v>0</v>
      </c>
      <c r="S294" s="59">
        <v>0</v>
      </c>
      <c r="T294" s="59">
        <v>12</v>
      </c>
      <c r="U294" s="59">
        <v>0</v>
      </c>
      <c r="V294" s="59">
        <v>10</v>
      </c>
      <c r="W294" s="59">
        <v>16</v>
      </c>
      <c r="X294" s="59">
        <v>0</v>
      </c>
      <c r="Y294" s="59"/>
      <c r="Z294" s="59"/>
      <c r="AA294" s="67">
        <f t="shared" si="269"/>
        <v>80</v>
      </c>
      <c r="AB294" s="64">
        <f t="shared" si="270"/>
        <v>0</v>
      </c>
      <c r="AC294" s="64">
        <f t="shared" si="271"/>
        <v>0</v>
      </c>
      <c r="AD294" s="64">
        <f t="shared" si="272"/>
        <v>18</v>
      </c>
      <c r="AE294" s="64">
        <f t="shared" si="273"/>
        <v>33</v>
      </c>
      <c r="AF294" s="64">
        <f t="shared" si="274"/>
        <v>32</v>
      </c>
      <c r="AG294" s="64">
        <f t="shared" si="281"/>
        <v>0</v>
      </c>
      <c r="AH294" s="89">
        <f t="shared" si="275"/>
        <v>80</v>
      </c>
      <c r="AI294" s="90"/>
      <c r="AJ294" s="90"/>
      <c r="AK294" s="90">
        <f t="shared" si="276"/>
        <v>90</v>
      </c>
      <c r="AL294" s="90">
        <f t="shared" si="277"/>
        <v>82.5</v>
      </c>
      <c r="AM294" s="90">
        <f t="shared" ref="AM294:AN294" si="301">AF294/(SUMIF($E$14:$N$14,"CO5",$E$13:$N$13)+SUMPRODUCT(($O$14:$Z$14="CO5")*($O294:$Z294&gt;0)*($O$13:$Z$13)))*100</f>
        <v>80</v>
      </c>
      <c r="AN294" s="90">
        <f t="shared" si="301"/>
        <v>0</v>
      </c>
    </row>
    <row r="295" spans="1:40" ht="30" customHeight="1" x14ac:dyDescent="0.2">
      <c r="A295" s="59">
        <v>289</v>
      </c>
      <c r="B295" s="60">
        <f>'STUDENT NAMELIST'!B283</f>
        <v>211423243363</v>
      </c>
      <c r="C295" s="60" t="str">
        <f>'STUDENT NAMELIST'!C283</f>
        <v>2023PEC AI 379</v>
      </c>
      <c r="D295" s="61" t="str">
        <f>'STUDENT NAMELIST'!D283</f>
        <v>ROACH SAJU R</v>
      </c>
      <c r="E295" s="68">
        <v>1</v>
      </c>
      <c r="F295" s="68">
        <v>1</v>
      </c>
      <c r="G295" s="68">
        <v>0</v>
      </c>
      <c r="H295" s="68">
        <v>0</v>
      </c>
      <c r="I295" s="68">
        <v>1</v>
      </c>
      <c r="J295" s="68">
        <v>1</v>
      </c>
      <c r="K295" s="68">
        <v>2</v>
      </c>
      <c r="L295" s="68">
        <v>0</v>
      </c>
      <c r="M295" s="68">
        <v>1</v>
      </c>
      <c r="N295" s="68">
        <v>2</v>
      </c>
      <c r="O295" s="69">
        <v>13</v>
      </c>
      <c r="P295" s="59">
        <v>0</v>
      </c>
      <c r="Q295" s="59">
        <v>0</v>
      </c>
      <c r="R295" s="59">
        <v>12</v>
      </c>
      <c r="S295" s="59">
        <v>12</v>
      </c>
      <c r="T295" s="59">
        <v>0</v>
      </c>
      <c r="U295" s="59">
        <v>16</v>
      </c>
      <c r="V295" s="59">
        <v>0</v>
      </c>
      <c r="W295" s="59">
        <v>0</v>
      </c>
      <c r="X295" s="59">
        <v>14</v>
      </c>
      <c r="Y295" s="59"/>
      <c r="Z295" s="59"/>
      <c r="AA295" s="67">
        <f t="shared" si="269"/>
        <v>76</v>
      </c>
      <c r="AB295" s="64">
        <f t="shared" si="270"/>
        <v>0</v>
      </c>
      <c r="AC295" s="64">
        <f t="shared" si="271"/>
        <v>0</v>
      </c>
      <c r="AD295" s="64">
        <f t="shared" si="272"/>
        <v>15</v>
      </c>
      <c r="AE295" s="64">
        <f t="shared" si="273"/>
        <v>29</v>
      </c>
      <c r="AF295" s="64">
        <f t="shared" si="274"/>
        <v>36</v>
      </c>
      <c r="AG295" s="64">
        <f t="shared" si="281"/>
        <v>0</v>
      </c>
      <c r="AH295" s="89">
        <f t="shared" si="275"/>
        <v>76</v>
      </c>
      <c r="AI295" s="90"/>
      <c r="AJ295" s="90"/>
      <c r="AK295" s="90">
        <f t="shared" si="276"/>
        <v>75</v>
      </c>
      <c r="AL295" s="90">
        <f t="shared" si="277"/>
        <v>72.5</v>
      </c>
      <c r="AM295" s="90">
        <f t="shared" ref="AM295:AN295" si="302">AF295/(SUMIF($E$14:$N$14,"CO5",$E$13:$N$13)+SUMPRODUCT(($O$14:$Z$14="CO5")*($O295:$Z295&gt;0)*($O$13:$Z$13)))*100</f>
        <v>90</v>
      </c>
      <c r="AN295" s="90">
        <f t="shared" si="302"/>
        <v>0</v>
      </c>
    </row>
    <row r="296" spans="1:40" ht="30" customHeight="1" x14ac:dyDescent="0.2">
      <c r="A296" s="59">
        <v>280</v>
      </c>
      <c r="B296" s="60">
        <f>'STUDENT NAMELIST'!B284</f>
        <v>211423243364</v>
      </c>
      <c r="C296" s="60" t="str">
        <f>'STUDENT NAMELIST'!C284</f>
        <v>2023PEC AI 380</v>
      </c>
      <c r="D296" s="61" t="str">
        <f>'STUDENT NAMELIST'!D284</f>
        <v>ROHINATH P</v>
      </c>
      <c r="E296" s="68">
        <v>1</v>
      </c>
      <c r="F296" s="68">
        <v>2</v>
      </c>
      <c r="G296" s="68">
        <v>2</v>
      </c>
      <c r="H296" s="68">
        <v>1</v>
      </c>
      <c r="I296" s="68">
        <v>0</v>
      </c>
      <c r="J296" s="68">
        <v>1</v>
      </c>
      <c r="K296" s="68">
        <v>0</v>
      </c>
      <c r="L296" s="68">
        <v>1</v>
      </c>
      <c r="M296" s="68">
        <v>1</v>
      </c>
      <c r="N296" s="68">
        <v>2</v>
      </c>
      <c r="O296" s="69">
        <v>16</v>
      </c>
      <c r="P296" s="59">
        <v>0</v>
      </c>
      <c r="Q296" s="59">
        <v>0</v>
      </c>
      <c r="R296" s="59">
        <v>8</v>
      </c>
      <c r="S296" s="59">
        <v>14</v>
      </c>
      <c r="T296" s="59">
        <v>0</v>
      </c>
      <c r="U296" s="59">
        <v>16</v>
      </c>
      <c r="V296" s="59">
        <v>0</v>
      </c>
      <c r="W296" s="59">
        <v>0</v>
      </c>
      <c r="X296" s="59">
        <v>16</v>
      </c>
      <c r="Y296" s="59"/>
      <c r="Z296" s="59"/>
      <c r="AA296" s="67">
        <f t="shared" si="269"/>
        <v>81</v>
      </c>
      <c r="AB296" s="64">
        <f t="shared" si="270"/>
        <v>0</v>
      </c>
      <c r="AC296" s="64">
        <f t="shared" si="271"/>
        <v>0</v>
      </c>
      <c r="AD296" s="64">
        <f t="shared" si="272"/>
        <v>19</v>
      </c>
      <c r="AE296" s="64">
        <f t="shared" si="273"/>
        <v>27</v>
      </c>
      <c r="AF296" s="64">
        <f t="shared" si="274"/>
        <v>38</v>
      </c>
      <c r="AG296" s="64">
        <f t="shared" si="281"/>
        <v>0</v>
      </c>
      <c r="AH296" s="89">
        <f t="shared" si="275"/>
        <v>81</v>
      </c>
      <c r="AI296" s="90"/>
      <c r="AJ296" s="90"/>
      <c r="AK296" s="90">
        <f t="shared" si="276"/>
        <v>95</v>
      </c>
      <c r="AL296" s="90">
        <f t="shared" si="277"/>
        <v>67.5</v>
      </c>
      <c r="AM296" s="90">
        <f t="shared" ref="AM296:AN296" si="303">AF296/(SUMIF($E$14:$N$14,"CO5",$E$13:$N$13)+SUMPRODUCT(($O$14:$Z$14="CO5")*($O296:$Z296&gt;0)*($O$13:$Z$13)))*100</f>
        <v>95</v>
      </c>
      <c r="AN296" s="90">
        <f t="shared" si="303"/>
        <v>0</v>
      </c>
    </row>
    <row r="297" spans="1:40" ht="30" customHeight="1" x14ac:dyDescent="0.2">
      <c r="A297" s="59">
        <v>281</v>
      </c>
      <c r="B297" s="60">
        <f>'STUDENT NAMELIST'!B285</f>
        <v>211423243365</v>
      </c>
      <c r="C297" s="60" t="str">
        <f>'STUDENT NAMELIST'!C285</f>
        <v>2023PEC AI 381</v>
      </c>
      <c r="D297" s="61" t="str">
        <f>'STUDENT NAMELIST'!D285</f>
        <v>ROSAN AKTHAR H</v>
      </c>
      <c r="E297" s="68">
        <v>1</v>
      </c>
      <c r="F297" s="68">
        <v>2</v>
      </c>
      <c r="G297" s="68">
        <v>1</v>
      </c>
      <c r="H297" s="68">
        <v>0</v>
      </c>
      <c r="I297" s="68">
        <v>2</v>
      </c>
      <c r="J297" s="68">
        <v>1</v>
      </c>
      <c r="K297" s="68">
        <v>2</v>
      </c>
      <c r="L297" s="68">
        <v>0</v>
      </c>
      <c r="M297" s="68">
        <v>0</v>
      </c>
      <c r="N297" s="68">
        <v>1</v>
      </c>
      <c r="O297" s="69">
        <v>12</v>
      </c>
      <c r="P297" s="59">
        <v>0</v>
      </c>
      <c r="Q297" s="59">
        <v>0</v>
      </c>
      <c r="R297" s="59">
        <v>8</v>
      </c>
      <c r="S297" s="59">
        <v>14</v>
      </c>
      <c r="T297" s="59">
        <v>0</v>
      </c>
      <c r="U297" s="59">
        <v>16</v>
      </c>
      <c r="V297" s="59">
        <v>0</v>
      </c>
      <c r="W297" s="59">
        <v>0</v>
      </c>
      <c r="X297" s="59">
        <v>16</v>
      </c>
      <c r="Y297" s="59"/>
      <c r="Z297" s="59"/>
      <c r="AA297" s="67">
        <f t="shared" si="269"/>
        <v>76</v>
      </c>
      <c r="AB297" s="64">
        <f t="shared" si="270"/>
        <v>0</v>
      </c>
      <c r="AC297" s="64">
        <f t="shared" si="271"/>
        <v>0</v>
      </c>
      <c r="AD297" s="64">
        <f t="shared" si="272"/>
        <v>15</v>
      </c>
      <c r="AE297" s="64">
        <f t="shared" si="273"/>
        <v>27</v>
      </c>
      <c r="AF297" s="64">
        <f t="shared" si="274"/>
        <v>38</v>
      </c>
      <c r="AG297" s="64">
        <f t="shared" si="281"/>
        <v>0</v>
      </c>
      <c r="AH297" s="89">
        <f t="shared" si="275"/>
        <v>76</v>
      </c>
      <c r="AI297" s="90"/>
      <c r="AJ297" s="90"/>
      <c r="AK297" s="90">
        <f t="shared" si="276"/>
        <v>75</v>
      </c>
      <c r="AL297" s="90">
        <f t="shared" si="277"/>
        <v>67.5</v>
      </c>
      <c r="AM297" s="90">
        <f t="shared" ref="AM297:AN297" si="304">AF297/(SUMIF($E$14:$N$14,"CO5",$E$13:$N$13)+SUMPRODUCT(($O$14:$Z$14="CO5")*($O297:$Z297&gt;0)*($O$13:$Z$13)))*100</f>
        <v>95</v>
      </c>
      <c r="AN297" s="90">
        <f t="shared" si="304"/>
        <v>0</v>
      </c>
    </row>
    <row r="298" spans="1:40" ht="30" customHeight="1" x14ac:dyDescent="0.2">
      <c r="A298" s="59">
        <v>282</v>
      </c>
      <c r="B298" s="60">
        <f>'STUDENT NAMELIST'!B286</f>
        <v>211423243367</v>
      </c>
      <c r="C298" s="60" t="str">
        <f>'STUDENT NAMELIST'!C286</f>
        <v>2023PEC AI 382</v>
      </c>
      <c r="D298" s="61" t="str">
        <f>'STUDENT NAMELIST'!D286</f>
        <v>RUBESH ADITHYA SELVARATHNAM</v>
      </c>
      <c r="E298" s="68">
        <v>0</v>
      </c>
      <c r="F298" s="68">
        <v>2</v>
      </c>
      <c r="G298" s="68">
        <v>2</v>
      </c>
      <c r="H298" s="68">
        <v>2</v>
      </c>
      <c r="I298" s="68">
        <v>2</v>
      </c>
      <c r="J298" s="68">
        <v>0</v>
      </c>
      <c r="K298" s="68">
        <v>1</v>
      </c>
      <c r="L298" s="68">
        <v>2</v>
      </c>
      <c r="M298" s="68">
        <v>2</v>
      </c>
      <c r="N298" s="68">
        <v>0</v>
      </c>
      <c r="O298" s="69">
        <v>16</v>
      </c>
      <c r="P298" s="59">
        <v>0</v>
      </c>
      <c r="Q298" s="59">
        <v>0</v>
      </c>
      <c r="R298" s="59">
        <v>16</v>
      </c>
      <c r="S298" s="59">
        <v>14</v>
      </c>
      <c r="T298" s="59">
        <v>0</v>
      </c>
      <c r="U298" s="59">
        <v>16</v>
      </c>
      <c r="V298" s="59">
        <v>0</v>
      </c>
      <c r="W298" s="59">
        <v>0</v>
      </c>
      <c r="X298" s="59">
        <v>9</v>
      </c>
      <c r="Y298" s="59"/>
      <c r="Z298" s="59"/>
      <c r="AA298" s="67">
        <f t="shared" si="269"/>
        <v>84</v>
      </c>
      <c r="AB298" s="64">
        <f t="shared" si="270"/>
        <v>0</v>
      </c>
      <c r="AC298" s="64">
        <f t="shared" si="271"/>
        <v>0</v>
      </c>
      <c r="AD298" s="64">
        <f t="shared" si="272"/>
        <v>18</v>
      </c>
      <c r="AE298" s="64">
        <f t="shared" si="273"/>
        <v>35</v>
      </c>
      <c r="AF298" s="64">
        <f t="shared" si="274"/>
        <v>31</v>
      </c>
      <c r="AG298" s="64">
        <f t="shared" si="281"/>
        <v>0</v>
      </c>
      <c r="AH298" s="89">
        <f t="shared" si="275"/>
        <v>84</v>
      </c>
      <c r="AI298" s="90"/>
      <c r="AJ298" s="90"/>
      <c r="AK298" s="90">
        <f t="shared" si="276"/>
        <v>90</v>
      </c>
      <c r="AL298" s="90">
        <f t="shared" si="277"/>
        <v>87.5</v>
      </c>
      <c r="AM298" s="90">
        <f t="shared" ref="AM298:AN298" si="305">AF298/(SUMIF($E$14:$N$14,"CO5",$E$13:$N$13)+SUMPRODUCT(($O$14:$Z$14="CO5")*($O298:$Z298&gt;0)*($O$13:$Z$13)))*100</f>
        <v>77.5</v>
      </c>
      <c r="AN298" s="90">
        <f t="shared" si="305"/>
        <v>0</v>
      </c>
    </row>
    <row r="299" spans="1:40" ht="30" customHeight="1" x14ac:dyDescent="0.2">
      <c r="A299" s="59">
        <v>283</v>
      </c>
      <c r="B299" s="60">
        <f>'STUDENT NAMELIST'!B287</f>
        <v>211423243368</v>
      </c>
      <c r="C299" s="60" t="str">
        <f>'STUDENT NAMELIST'!C287</f>
        <v>2023PEC AI 383</v>
      </c>
      <c r="D299" s="61" t="str">
        <f>'STUDENT NAMELIST'!D287</f>
        <v>RUBESH B</v>
      </c>
      <c r="E299" s="68">
        <v>0</v>
      </c>
      <c r="F299" s="68">
        <v>1</v>
      </c>
      <c r="G299" s="68">
        <v>0</v>
      </c>
      <c r="H299" s="68">
        <v>0</v>
      </c>
      <c r="I299" s="68">
        <v>0</v>
      </c>
      <c r="J299" s="68">
        <v>1</v>
      </c>
      <c r="K299" s="68">
        <v>1</v>
      </c>
      <c r="L299" s="68">
        <v>2</v>
      </c>
      <c r="M299" s="68">
        <v>0</v>
      </c>
      <c r="N299" s="68">
        <v>2</v>
      </c>
      <c r="O299" s="69">
        <v>14</v>
      </c>
      <c r="P299" s="59">
        <v>0</v>
      </c>
      <c r="Q299" s="59">
        <v>0</v>
      </c>
      <c r="R299" s="59">
        <v>14</v>
      </c>
      <c r="S299" s="59">
        <v>10</v>
      </c>
      <c r="T299" s="59">
        <v>0</v>
      </c>
      <c r="U299" s="59">
        <v>14</v>
      </c>
      <c r="V299" s="59">
        <v>0</v>
      </c>
      <c r="W299" s="59">
        <v>0</v>
      </c>
      <c r="X299" s="59">
        <v>16</v>
      </c>
      <c r="Y299" s="59"/>
      <c r="Z299" s="59"/>
      <c r="AA299" s="67">
        <f t="shared" si="269"/>
        <v>75</v>
      </c>
      <c r="AB299" s="64">
        <f t="shared" si="270"/>
        <v>0</v>
      </c>
      <c r="AC299" s="64">
        <f t="shared" si="271"/>
        <v>0</v>
      </c>
      <c r="AD299" s="64">
        <f t="shared" si="272"/>
        <v>15</v>
      </c>
      <c r="AE299" s="64">
        <f t="shared" si="273"/>
        <v>29</v>
      </c>
      <c r="AF299" s="64">
        <f t="shared" si="274"/>
        <v>36</v>
      </c>
      <c r="AG299" s="64">
        <f t="shared" si="281"/>
        <v>0</v>
      </c>
      <c r="AH299" s="89">
        <f t="shared" si="275"/>
        <v>75</v>
      </c>
      <c r="AI299" s="90"/>
      <c r="AJ299" s="90"/>
      <c r="AK299" s="90">
        <f t="shared" si="276"/>
        <v>75</v>
      </c>
      <c r="AL299" s="90">
        <f t="shared" si="277"/>
        <v>72.5</v>
      </c>
      <c r="AM299" s="90">
        <f t="shared" ref="AM299:AN299" si="306">AF299/(SUMIF($E$14:$N$14,"CO5",$E$13:$N$13)+SUMPRODUCT(($O$14:$Z$14="CO5")*($O299:$Z299&gt;0)*($O$13:$Z$13)))*100</f>
        <v>90</v>
      </c>
      <c r="AN299" s="90">
        <f t="shared" si="306"/>
        <v>0</v>
      </c>
    </row>
    <row r="300" spans="1:40" ht="30" customHeight="1" x14ac:dyDescent="0.2">
      <c r="A300" s="59">
        <v>284</v>
      </c>
      <c r="B300" s="60">
        <f>'STUDENT NAMELIST'!B288</f>
        <v>211423243369</v>
      </c>
      <c r="C300" s="60" t="str">
        <f>'STUDENT NAMELIST'!C288</f>
        <v>2023PEC AI 384</v>
      </c>
      <c r="D300" s="61" t="str">
        <f>'STUDENT NAMELIST'!D288</f>
        <v>RUDHRAN V</v>
      </c>
      <c r="E300" s="68">
        <v>0</v>
      </c>
      <c r="F300" s="68">
        <v>0</v>
      </c>
      <c r="G300" s="68">
        <v>1</v>
      </c>
      <c r="H300" s="68">
        <v>2</v>
      </c>
      <c r="I300" s="68">
        <v>0</v>
      </c>
      <c r="J300" s="68">
        <v>2</v>
      </c>
      <c r="K300" s="68">
        <v>1</v>
      </c>
      <c r="L300" s="68">
        <v>0</v>
      </c>
      <c r="M300" s="68">
        <v>0</v>
      </c>
      <c r="N300" s="68">
        <v>2</v>
      </c>
      <c r="O300" s="59">
        <v>16</v>
      </c>
      <c r="P300" s="59">
        <v>0</v>
      </c>
      <c r="Q300" s="59">
        <v>0</v>
      </c>
      <c r="R300" s="59">
        <v>15</v>
      </c>
      <c r="S300" s="59">
        <v>9</v>
      </c>
      <c r="T300" s="59">
        <v>0</v>
      </c>
      <c r="U300" s="59">
        <v>13</v>
      </c>
      <c r="V300" s="59">
        <v>0</v>
      </c>
      <c r="W300" s="59">
        <v>0</v>
      </c>
      <c r="X300" s="59">
        <v>14</v>
      </c>
      <c r="Y300" s="59"/>
      <c r="Z300" s="59"/>
      <c r="AA300" s="67">
        <f t="shared" si="269"/>
        <v>75</v>
      </c>
      <c r="AB300" s="64">
        <f t="shared" si="270"/>
        <v>0</v>
      </c>
      <c r="AC300" s="64">
        <f t="shared" si="271"/>
        <v>0</v>
      </c>
      <c r="AD300" s="64">
        <f t="shared" si="272"/>
        <v>16</v>
      </c>
      <c r="AE300" s="64">
        <f t="shared" si="273"/>
        <v>29</v>
      </c>
      <c r="AF300" s="64">
        <f t="shared" si="274"/>
        <v>33</v>
      </c>
      <c r="AG300" s="64">
        <f t="shared" si="281"/>
        <v>0</v>
      </c>
      <c r="AH300" s="89">
        <f t="shared" si="275"/>
        <v>75</v>
      </c>
      <c r="AI300" s="90"/>
      <c r="AJ300" s="90"/>
      <c r="AK300" s="90">
        <f t="shared" si="276"/>
        <v>80</v>
      </c>
      <c r="AL300" s="90">
        <f t="shared" si="277"/>
        <v>72.5</v>
      </c>
      <c r="AM300" s="90">
        <f t="shared" ref="AM300:AN300" si="307">AF300/(SUMIF($E$14:$N$14,"CO5",$E$13:$N$13)+SUMPRODUCT(($O$14:$Z$14="CO5")*($O300:$Z300&gt;0)*($O$13:$Z$13)))*100</f>
        <v>82.5</v>
      </c>
      <c r="AN300" s="90">
        <f t="shared" si="307"/>
        <v>0</v>
      </c>
    </row>
    <row r="301" spans="1:40" ht="30" customHeight="1" x14ac:dyDescent="0.2">
      <c r="A301" s="59">
        <v>285</v>
      </c>
      <c r="B301" s="60">
        <f>'STUDENT NAMELIST'!B289</f>
        <v>211423243370</v>
      </c>
      <c r="C301" s="60" t="str">
        <f>'STUDENT NAMELIST'!C289</f>
        <v>2023PEC AI 385</v>
      </c>
      <c r="D301" s="61" t="str">
        <f>'STUDENT NAMELIST'!D289</f>
        <v>SAARUKESHWARAN S</v>
      </c>
      <c r="E301" s="68">
        <v>0</v>
      </c>
      <c r="F301" s="68">
        <v>1</v>
      </c>
      <c r="G301" s="68">
        <v>0</v>
      </c>
      <c r="H301" s="68">
        <v>0</v>
      </c>
      <c r="I301" s="68">
        <v>0</v>
      </c>
      <c r="J301" s="68">
        <v>0</v>
      </c>
      <c r="K301" s="68">
        <v>0</v>
      </c>
      <c r="L301" s="68">
        <v>0</v>
      </c>
      <c r="M301" s="68">
        <v>1</v>
      </c>
      <c r="N301" s="68">
        <v>0</v>
      </c>
      <c r="O301" s="69">
        <v>0</v>
      </c>
      <c r="P301" s="59">
        <v>13</v>
      </c>
      <c r="Q301" s="59">
        <v>14</v>
      </c>
      <c r="R301" s="59">
        <v>0</v>
      </c>
      <c r="S301" s="59">
        <v>0</v>
      </c>
      <c r="T301" s="59">
        <v>14</v>
      </c>
      <c r="U301" s="59">
        <v>0</v>
      </c>
      <c r="V301" s="59">
        <v>14</v>
      </c>
      <c r="W301" s="59">
        <v>8</v>
      </c>
      <c r="X301" s="59">
        <v>0</v>
      </c>
      <c r="Y301" s="59"/>
      <c r="Z301" s="59"/>
      <c r="AA301" s="67">
        <f t="shared" si="269"/>
        <v>65</v>
      </c>
      <c r="AB301" s="64">
        <f t="shared" si="270"/>
        <v>0</v>
      </c>
      <c r="AC301" s="64">
        <f t="shared" si="271"/>
        <v>0</v>
      </c>
      <c r="AD301" s="64">
        <f t="shared" si="272"/>
        <v>14</v>
      </c>
      <c r="AE301" s="64">
        <f t="shared" si="273"/>
        <v>33</v>
      </c>
      <c r="AF301" s="64">
        <f t="shared" si="274"/>
        <v>28</v>
      </c>
      <c r="AG301" s="64">
        <f t="shared" si="281"/>
        <v>0</v>
      </c>
      <c r="AH301" s="89">
        <f t="shared" si="275"/>
        <v>65</v>
      </c>
      <c r="AI301" s="90"/>
      <c r="AJ301" s="90"/>
      <c r="AK301" s="90">
        <f t="shared" si="276"/>
        <v>70</v>
      </c>
      <c r="AL301" s="90">
        <f t="shared" si="277"/>
        <v>82.5</v>
      </c>
      <c r="AM301" s="90">
        <f t="shared" ref="AM301:AN301" si="308">AF301/(SUMIF($E$14:$N$14,"CO5",$E$13:$N$13)+SUMPRODUCT(($O$14:$Z$14="CO5")*($O301:$Z301&gt;0)*($O$13:$Z$13)))*100</f>
        <v>70</v>
      </c>
      <c r="AN301" s="90">
        <f t="shared" si="308"/>
        <v>0</v>
      </c>
    </row>
    <row r="302" spans="1:40" ht="30" customHeight="1" x14ac:dyDescent="0.2">
      <c r="A302" s="59">
        <v>286</v>
      </c>
      <c r="B302" s="60">
        <f>'STUDENT NAMELIST'!B290</f>
        <v>211423243371</v>
      </c>
      <c r="C302" s="60" t="str">
        <f>'STUDENT NAMELIST'!C290</f>
        <v>2023PEC AI 386</v>
      </c>
      <c r="D302" s="61" t="str">
        <f>'STUDENT NAMELIST'!D290</f>
        <v>SACHIN C J</v>
      </c>
      <c r="E302" s="68">
        <v>1</v>
      </c>
      <c r="F302" s="68">
        <v>2</v>
      </c>
      <c r="G302" s="68">
        <v>0</v>
      </c>
      <c r="H302" s="68">
        <v>2</v>
      </c>
      <c r="I302" s="68">
        <v>1</v>
      </c>
      <c r="J302" s="68">
        <v>0</v>
      </c>
      <c r="K302" s="68">
        <v>1</v>
      </c>
      <c r="L302" s="68">
        <v>1</v>
      </c>
      <c r="M302" s="68">
        <v>2</v>
      </c>
      <c r="N302" s="68">
        <v>0</v>
      </c>
      <c r="O302" s="69">
        <v>0</v>
      </c>
      <c r="P302" s="59">
        <v>16</v>
      </c>
      <c r="Q302" s="59">
        <v>16</v>
      </c>
      <c r="R302" s="59">
        <v>0</v>
      </c>
      <c r="S302" s="59">
        <v>4</v>
      </c>
      <c r="T302" s="59">
        <v>0</v>
      </c>
      <c r="U302" s="59">
        <v>16</v>
      </c>
      <c r="V302" s="59">
        <v>0</v>
      </c>
      <c r="W302" s="59">
        <v>0</v>
      </c>
      <c r="X302" s="59">
        <v>16</v>
      </c>
      <c r="Y302" s="59"/>
      <c r="Z302" s="59"/>
      <c r="AA302" s="67">
        <f t="shared" si="269"/>
        <v>78</v>
      </c>
      <c r="AB302" s="64">
        <f t="shared" si="270"/>
        <v>0</v>
      </c>
      <c r="AC302" s="64">
        <f t="shared" si="271"/>
        <v>0</v>
      </c>
      <c r="AD302" s="64">
        <f t="shared" si="272"/>
        <v>19</v>
      </c>
      <c r="AE302" s="64">
        <f t="shared" si="273"/>
        <v>25</v>
      </c>
      <c r="AF302" s="64">
        <f t="shared" si="274"/>
        <v>38</v>
      </c>
      <c r="AG302" s="64">
        <f t="shared" si="281"/>
        <v>0</v>
      </c>
      <c r="AH302" s="89">
        <f t="shared" si="275"/>
        <v>78</v>
      </c>
      <c r="AI302" s="90"/>
      <c r="AJ302" s="90"/>
      <c r="AK302" s="90">
        <f t="shared" si="276"/>
        <v>95</v>
      </c>
      <c r="AL302" s="90">
        <f t="shared" si="277"/>
        <v>62.5</v>
      </c>
      <c r="AM302" s="90">
        <f t="shared" ref="AM302:AN302" si="309">AF302/(SUMIF($E$14:$N$14,"CO5",$E$13:$N$13)+SUMPRODUCT(($O$14:$Z$14="CO5")*($O302:$Z302&gt;0)*($O$13:$Z$13)))*100</f>
        <v>95</v>
      </c>
      <c r="AN302" s="90">
        <f t="shared" si="309"/>
        <v>0</v>
      </c>
    </row>
    <row r="303" spans="1:40" ht="30" customHeight="1" x14ac:dyDescent="0.2">
      <c r="A303" s="59">
        <v>288</v>
      </c>
      <c r="B303" s="60">
        <f>'STUDENT NAMELIST'!B291</f>
        <v>211423243373</v>
      </c>
      <c r="C303" s="60" t="str">
        <f>'STUDENT NAMELIST'!C291</f>
        <v>2023PEC AI 387</v>
      </c>
      <c r="D303" s="61" t="str">
        <f>'STUDENT NAMELIST'!D291</f>
        <v>SAI KRISHNA P</v>
      </c>
      <c r="E303" s="68">
        <v>1</v>
      </c>
      <c r="F303" s="68">
        <v>2</v>
      </c>
      <c r="G303" s="68">
        <v>2</v>
      </c>
      <c r="H303" s="68">
        <v>0</v>
      </c>
      <c r="I303" s="68">
        <v>1</v>
      </c>
      <c r="J303" s="68">
        <v>2</v>
      </c>
      <c r="K303" s="68">
        <v>2</v>
      </c>
      <c r="L303" s="68">
        <v>0</v>
      </c>
      <c r="M303" s="68">
        <v>1</v>
      </c>
      <c r="N303" s="68">
        <v>0</v>
      </c>
      <c r="O303" s="69">
        <v>0</v>
      </c>
      <c r="P303" s="59">
        <v>15</v>
      </c>
      <c r="Q303" s="59">
        <v>16</v>
      </c>
      <c r="R303" s="59">
        <v>0</v>
      </c>
      <c r="S303" s="59">
        <v>0</v>
      </c>
      <c r="T303" s="59">
        <v>12</v>
      </c>
      <c r="U303" s="59">
        <v>0</v>
      </c>
      <c r="V303" s="59">
        <v>10</v>
      </c>
      <c r="W303" s="59">
        <v>16</v>
      </c>
      <c r="X303" s="59">
        <v>0</v>
      </c>
      <c r="Y303" s="59"/>
      <c r="Z303" s="59"/>
      <c r="AA303" s="67">
        <f t="shared" si="269"/>
        <v>80</v>
      </c>
      <c r="AB303" s="64">
        <f t="shared" si="270"/>
        <v>0</v>
      </c>
      <c r="AC303" s="64">
        <f t="shared" si="271"/>
        <v>0</v>
      </c>
      <c r="AD303" s="64">
        <f t="shared" si="272"/>
        <v>18</v>
      </c>
      <c r="AE303" s="64">
        <f t="shared" si="273"/>
        <v>33</v>
      </c>
      <c r="AF303" s="64">
        <f t="shared" si="274"/>
        <v>32</v>
      </c>
      <c r="AG303" s="64">
        <f t="shared" si="281"/>
        <v>0</v>
      </c>
      <c r="AH303" s="89">
        <f t="shared" si="275"/>
        <v>80</v>
      </c>
      <c r="AI303" s="90"/>
      <c r="AJ303" s="90"/>
      <c r="AK303" s="90">
        <f t="shared" si="276"/>
        <v>90</v>
      </c>
      <c r="AL303" s="90">
        <f t="shared" si="277"/>
        <v>82.5</v>
      </c>
      <c r="AM303" s="90">
        <f t="shared" ref="AM303:AN303" si="310">AF303/(SUMIF($E$14:$N$14,"CO5",$E$13:$N$13)+SUMPRODUCT(($O$14:$Z$14="CO5")*($O303:$Z303&gt;0)*($O$13:$Z$13)))*100</f>
        <v>80</v>
      </c>
      <c r="AN303" s="90">
        <f t="shared" si="310"/>
        <v>0</v>
      </c>
    </row>
    <row r="304" spans="1:40" ht="30" customHeight="1" x14ac:dyDescent="0.2">
      <c r="A304" s="59">
        <v>288</v>
      </c>
      <c r="B304" s="60">
        <f>'STUDENT NAMELIST'!B292</f>
        <v>211423243375</v>
      </c>
      <c r="C304" s="60" t="str">
        <f>'STUDENT NAMELIST'!C292</f>
        <v>2023PEC AI 388</v>
      </c>
      <c r="D304" s="61" t="str">
        <f>'STUDENT NAMELIST'!D292</f>
        <v>SAKTHINARAYANAN V</v>
      </c>
      <c r="E304" s="68">
        <v>1</v>
      </c>
      <c r="F304" s="68">
        <v>0</v>
      </c>
      <c r="G304" s="68">
        <v>2</v>
      </c>
      <c r="H304" s="68">
        <v>0</v>
      </c>
      <c r="I304" s="68">
        <v>1</v>
      </c>
      <c r="J304" s="68">
        <v>0</v>
      </c>
      <c r="K304" s="68">
        <v>2</v>
      </c>
      <c r="L304" s="68">
        <v>2</v>
      </c>
      <c r="M304" s="68">
        <v>0</v>
      </c>
      <c r="N304" s="68">
        <v>2</v>
      </c>
      <c r="O304" s="69">
        <v>13</v>
      </c>
      <c r="P304" s="59">
        <v>0</v>
      </c>
      <c r="Q304" s="59">
        <v>0</v>
      </c>
      <c r="R304" s="59">
        <v>12</v>
      </c>
      <c r="S304" s="59">
        <v>12</v>
      </c>
      <c r="T304" s="59">
        <v>0</v>
      </c>
      <c r="U304" s="59">
        <v>16</v>
      </c>
      <c r="V304" s="59">
        <v>0</v>
      </c>
      <c r="W304" s="59">
        <v>0</v>
      </c>
      <c r="X304" s="59">
        <v>14</v>
      </c>
      <c r="Y304" s="59"/>
      <c r="Z304" s="59"/>
      <c r="AA304" s="67">
        <f t="shared" si="269"/>
        <v>77</v>
      </c>
      <c r="AB304" s="64">
        <f t="shared" si="270"/>
        <v>0</v>
      </c>
      <c r="AC304" s="64">
        <f t="shared" si="271"/>
        <v>0</v>
      </c>
      <c r="AD304" s="64">
        <f t="shared" si="272"/>
        <v>14</v>
      </c>
      <c r="AE304" s="64">
        <f t="shared" si="273"/>
        <v>29</v>
      </c>
      <c r="AF304" s="64">
        <f t="shared" si="274"/>
        <v>36</v>
      </c>
      <c r="AG304" s="64">
        <f t="shared" si="281"/>
        <v>0</v>
      </c>
      <c r="AH304" s="89">
        <f t="shared" si="275"/>
        <v>77</v>
      </c>
      <c r="AI304" s="90"/>
      <c r="AJ304" s="90"/>
      <c r="AK304" s="90">
        <f t="shared" si="276"/>
        <v>70</v>
      </c>
      <c r="AL304" s="90">
        <f t="shared" si="277"/>
        <v>72.5</v>
      </c>
      <c r="AM304" s="90">
        <f t="shared" ref="AM304:AN304" si="311">AF304/(SUMIF($E$14:$N$14,"CO5",$E$13:$N$13)+SUMPRODUCT(($O$14:$Z$14="CO5")*($O304:$Z304&gt;0)*($O$13:$Z$13)))*100</f>
        <v>90</v>
      </c>
      <c r="AN304" s="90">
        <f t="shared" si="311"/>
        <v>0</v>
      </c>
    </row>
    <row r="305" spans="1:40" ht="30" customHeight="1" x14ac:dyDescent="0.2">
      <c r="A305" s="59">
        <v>289</v>
      </c>
      <c r="B305" s="60">
        <f>'STUDENT NAMELIST'!B293</f>
        <v>211423243376</v>
      </c>
      <c r="C305" s="60" t="str">
        <f>'STUDENT NAMELIST'!C293</f>
        <v>2023PEC AI 389</v>
      </c>
      <c r="D305" s="61" t="str">
        <f>'STUDENT NAMELIST'!D293</f>
        <v>SALWIN M</v>
      </c>
      <c r="E305" s="68">
        <v>1</v>
      </c>
      <c r="F305" s="68">
        <v>1</v>
      </c>
      <c r="G305" s="68">
        <v>0</v>
      </c>
      <c r="H305" s="68">
        <v>0</v>
      </c>
      <c r="I305" s="68">
        <v>2</v>
      </c>
      <c r="J305" s="68">
        <v>1</v>
      </c>
      <c r="K305" s="68">
        <v>1</v>
      </c>
      <c r="L305" s="68">
        <v>1</v>
      </c>
      <c r="M305" s="68">
        <v>1</v>
      </c>
      <c r="N305" s="68">
        <v>2</v>
      </c>
      <c r="O305" s="69">
        <v>16</v>
      </c>
      <c r="P305" s="59">
        <v>0</v>
      </c>
      <c r="Q305" s="59">
        <v>0</v>
      </c>
      <c r="R305" s="59">
        <v>8</v>
      </c>
      <c r="S305" s="59">
        <v>14</v>
      </c>
      <c r="T305" s="59">
        <v>0</v>
      </c>
      <c r="U305" s="59">
        <v>16</v>
      </c>
      <c r="V305" s="59">
        <v>0</v>
      </c>
      <c r="W305" s="59">
        <v>0</v>
      </c>
      <c r="X305" s="59">
        <v>16</v>
      </c>
      <c r="Y305" s="59"/>
      <c r="Z305" s="59"/>
      <c r="AA305" s="67">
        <f t="shared" si="269"/>
        <v>80</v>
      </c>
      <c r="AB305" s="64">
        <f t="shared" si="270"/>
        <v>0</v>
      </c>
      <c r="AC305" s="64">
        <f t="shared" si="271"/>
        <v>0</v>
      </c>
      <c r="AD305" s="64">
        <f t="shared" si="272"/>
        <v>18</v>
      </c>
      <c r="AE305" s="64">
        <f t="shared" si="273"/>
        <v>27</v>
      </c>
      <c r="AF305" s="64">
        <f t="shared" si="274"/>
        <v>38</v>
      </c>
      <c r="AG305" s="64">
        <f t="shared" si="281"/>
        <v>0</v>
      </c>
      <c r="AH305" s="89">
        <f t="shared" si="275"/>
        <v>80</v>
      </c>
      <c r="AI305" s="90"/>
      <c r="AJ305" s="90"/>
      <c r="AK305" s="90">
        <f t="shared" si="276"/>
        <v>90</v>
      </c>
      <c r="AL305" s="90">
        <f t="shared" si="277"/>
        <v>67.5</v>
      </c>
      <c r="AM305" s="90">
        <f t="shared" ref="AM305:AN305" si="312">AF305/(SUMIF($E$14:$N$14,"CO5",$E$13:$N$13)+SUMPRODUCT(($O$14:$Z$14="CO5")*($O305:$Z305&gt;0)*($O$13:$Z$13)))*100</f>
        <v>95</v>
      </c>
      <c r="AN305" s="90">
        <f t="shared" si="312"/>
        <v>0</v>
      </c>
    </row>
    <row r="306" spans="1:40" ht="30" customHeight="1" x14ac:dyDescent="0.2">
      <c r="A306" s="59">
        <v>290</v>
      </c>
      <c r="B306" s="60">
        <f>'STUDENT NAMELIST'!B294</f>
        <v>211423243383</v>
      </c>
      <c r="C306" s="60" t="str">
        <f>'STUDENT NAMELIST'!C294</f>
        <v>2023PEC AI 390</v>
      </c>
      <c r="D306" s="61" t="str">
        <f>'STUDENT NAMELIST'!D294</f>
        <v>SANJAI P</v>
      </c>
      <c r="E306" s="68">
        <v>2</v>
      </c>
      <c r="F306" s="68">
        <v>0</v>
      </c>
      <c r="G306" s="68">
        <v>2</v>
      </c>
      <c r="H306" s="68">
        <v>0</v>
      </c>
      <c r="I306" s="68">
        <v>1</v>
      </c>
      <c r="J306" s="68">
        <v>2</v>
      </c>
      <c r="K306" s="68">
        <v>1</v>
      </c>
      <c r="L306" s="68">
        <v>2</v>
      </c>
      <c r="M306" s="68">
        <v>0</v>
      </c>
      <c r="N306" s="68">
        <v>1</v>
      </c>
      <c r="O306" s="69">
        <v>16</v>
      </c>
      <c r="P306" s="59">
        <v>0</v>
      </c>
      <c r="Q306" s="59">
        <v>0</v>
      </c>
      <c r="R306" s="59">
        <v>16</v>
      </c>
      <c r="S306" s="59">
        <v>14</v>
      </c>
      <c r="T306" s="59">
        <v>0</v>
      </c>
      <c r="U306" s="59">
        <v>16</v>
      </c>
      <c r="V306" s="59">
        <v>0</v>
      </c>
      <c r="W306" s="59">
        <v>0</v>
      </c>
      <c r="X306" s="59">
        <v>9</v>
      </c>
      <c r="Y306" s="59"/>
      <c r="Z306" s="59"/>
      <c r="AA306" s="67">
        <f t="shared" si="269"/>
        <v>82</v>
      </c>
      <c r="AB306" s="64">
        <f t="shared" si="270"/>
        <v>0</v>
      </c>
      <c r="AC306" s="64">
        <f t="shared" si="271"/>
        <v>0</v>
      </c>
      <c r="AD306" s="64">
        <f t="shared" si="272"/>
        <v>18</v>
      </c>
      <c r="AE306" s="64">
        <f t="shared" si="273"/>
        <v>35</v>
      </c>
      <c r="AF306" s="64">
        <f t="shared" si="274"/>
        <v>31</v>
      </c>
      <c r="AG306" s="64">
        <f t="shared" si="281"/>
        <v>0</v>
      </c>
      <c r="AH306" s="89">
        <f t="shared" si="275"/>
        <v>82</v>
      </c>
      <c r="AI306" s="90"/>
      <c r="AJ306" s="90"/>
      <c r="AK306" s="90">
        <f t="shared" si="276"/>
        <v>90</v>
      </c>
      <c r="AL306" s="90">
        <f t="shared" si="277"/>
        <v>87.5</v>
      </c>
      <c r="AM306" s="90">
        <f t="shared" ref="AM306:AN306" si="313">AF306/(SUMIF($E$14:$N$14,"CO5",$E$13:$N$13)+SUMPRODUCT(($O$14:$Z$14="CO5")*($O306:$Z306&gt;0)*($O$13:$Z$13)))*100</f>
        <v>77.5</v>
      </c>
      <c r="AN306" s="90">
        <f t="shared" si="313"/>
        <v>0</v>
      </c>
    </row>
    <row r="307" spans="1:40" ht="30" customHeight="1" x14ac:dyDescent="0.2">
      <c r="A307" s="59">
        <v>291</v>
      </c>
      <c r="B307" s="60">
        <f>'STUDENT NAMELIST'!B295</f>
        <v>211423243384</v>
      </c>
      <c r="C307" s="60" t="str">
        <f>'STUDENT NAMELIST'!C295</f>
        <v>2023PEC AI 391</v>
      </c>
      <c r="D307" s="61" t="str">
        <f>'STUDENT NAMELIST'!D295</f>
        <v>SANJAY KARTHI A</v>
      </c>
      <c r="E307" s="68">
        <v>0</v>
      </c>
      <c r="F307" s="68">
        <v>2</v>
      </c>
      <c r="G307" s="68">
        <v>0</v>
      </c>
      <c r="H307" s="68">
        <v>1</v>
      </c>
      <c r="I307" s="68">
        <v>2</v>
      </c>
      <c r="J307" s="68">
        <v>1</v>
      </c>
      <c r="K307" s="68">
        <v>1</v>
      </c>
      <c r="L307" s="68">
        <v>1</v>
      </c>
      <c r="M307" s="68">
        <v>0</v>
      </c>
      <c r="N307" s="68">
        <v>2</v>
      </c>
      <c r="O307" s="69">
        <v>0</v>
      </c>
      <c r="P307" s="59">
        <v>13</v>
      </c>
      <c r="Q307" s="59">
        <v>14</v>
      </c>
      <c r="R307" s="59">
        <v>0</v>
      </c>
      <c r="S307" s="59">
        <v>0</v>
      </c>
      <c r="T307" s="59">
        <v>14</v>
      </c>
      <c r="U307" s="59">
        <v>0</v>
      </c>
      <c r="V307" s="59">
        <v>14</v>
      </c>
      <c r="W307" s="59">
        <v>8</v>
      </c>
      <c r="X307" s="59">
        <v>0</v>
      </c>
      <c r="Y307" s="59"/>
      <c r="Z307" s="59"/>
      <c r="AA307" s="67">
        <f t="shared" si="269"/>
        <v>73</v>
      </c>
      <c r="AB307" s="64">
        <f t="shared" si="270"/>
        <v>0</v>
      </c>
      <c r="AC307" s="64">
        <f t="shared" si="271"/>
        <v>0</v>
      </c>
      <c r="AD307" s="64">
        <f t="shared" si="272"/>
        <v>15</v>
      </c>
      <c r="AE307" s="64">
        <f t="shared" si="273"/>
        <v>33</v>
      </c>
      <c r="AF307" s="64">
        <f t="shared" si="274"/>
        <v>28</v>
      </c>
      <c r="AG307" s="64">
        <f t="shared" si="281"/>
        <v>0</v>
      </c>
      <c r="AH307" s="89">
        <f t="shared" si="275"/>
        <v>73</v>
      </c>
      <c r="AI307" s="90"/>
      <c r="AJ307" s="90"/>
      <c r="AK307" s="90">
        <f t="shared" si="276"/>
        <v>75</v>
      </c>
      <c r="AL307" s="90">
        <f t="shared" si="277"/>
        <v>82.5</v>
      </c>
      <c r="AM307" s="90">
        <f t="shared" ref="AM307:AN307" si="314">AF307/(SUMIF($E$14:$N$14,"CO5",$E$13:$N$13)+SUMPRODUCT(($O$14:$Z$14="CO5")*($O307:$Z307&gt;0)*($O$13:$Z$13)))*100</f>
        <v>70</v>
      </c>
      <c r="AN307" s="90">
        <f t="shared" si="314"/>
        <v>0</v>
      </c>
    </row>
    <row r="308" spans="1:40" ht="30" customHeight="1" x14ac:dyDescent="0.2">
      <c r="A308" s="59">
        <v>292</v>
      </c>
      <c r="B308" s="60">
        <f>'STUDENT NAMELIST'!B296</f>
        <v>211423243385</v>
      </c>
      <c r="C308" s="60" t="str">
        <f>'STUDENT NAMELIST'!C296</f>
        <v>2023PEC AI 392</v>
      </c>
      <c r="D308" s="61" t="str">
        <f>'STUDENT NAMELIST'!D296</f>
        <v>SANJAY M</v>
      </c>
      <c r="E308" s="68">
        <v>2</v>
      </c>
      <c r="F308" s="68">
        <v>0</v>
      </c>
      <c r="G308" s="68">
        <v>1</v>
      </c>
      <c r="H308" s="68">
        <v>1</v>
      </c>
      <c r="I308" s="68">
        <v>2</v>
      </c>
      <c r="J308" s="68">
        <v>0</v>
      </c>
      <c r="K308" s="68">
        <v>2</v>
      </c>
      <c r="L308" s="68">
        <v>0</v>
      </c>
      <c r="M308" s="68">
        <v>1</v>
      </c>
      <c r="N308" s="68">
        <v>1</v>
      </c>
      <c r="O308" s="69">
        <v>0</v>
      </c>
      <c r="P308" s="59">
        <v>16</v>
      </c>
      <c r="Q308" s="59">
        <v>16</v>
      </c>
      <c r="R308" s="59">
        <v>0</v>
      </c>
      <c r="S308" s="59">
        <v>4</v>
      </c>
      <c r="T308" s="59">
        <v>0</v>
      </c>
      <c r="U308" s="59">
        <v>16</v>
      </c>
      <c r="V308" s="59">
        <v>0</v>
      </c>
      <c r="W308" s="59">
        <v>0</v>
      </c>
      <c r="X308" s="59">
        <v>16</v>
      </c>
      <c r="Y308" s="59"/>
      <c r="Z308" s="59"/>
      <c r="AA308" s="67">
        <f t="shared" si="269"/>
        <v>78</v>
      </c>
      <c r="AB308" s="64">
        <f t="shared" si="270"/>
        <v>0</v>
      </c>
      <c r="AC308" s="64">
        <f t="shared" si="271"/>
        <v>0</v>
      </c>
      <c r="AD308" s="64">
        <f t="shared" si="272"/>
        <v>18</v>
      </c>
      <c r="AE308" s="64">
        <f t="shared" si="273"/>
        <v>25</v>
      </c>
      <c r="AF308" s="64">
        <f t="shared" si="274"/>
        <v>38</v>
      </c>
      <c r="AG308" s="64">
        <f t="shared" si="281"/>
        <v>0</v>
      </c>
      <c r="AH308" s="89">
        <f t="shared" si="275"/>
        <v>78</v>
      </c>
      <c r="AI308" s="90"/>
      <c r="AJ308" s="90"/>
      <c r="AK308" s="90">
        <f t="shared" si="276"/>
        <v>90</v>
      </c>
      <c r="AL308" s="90">
        <f t="shared" si="277"/>
        <v>62.5</v>
      </c>
      <c r="AM308" s="90">
        <f t="shared" ref="AM308:AN308" si="315">AF308/(SUMIF($E$14:$N$14,"CO5",$E$13:$N$13)+SUMPRODUCT(($O$14:$Z$14="CO5")*($O308:$Z308&gt;0)*($O$13:$Z$13)))*100</f>
        <v>95</v>
      </c>
      <c r="AN308" s="90">
        <f t="shared" si="315"/>
        <v>0</v>
      </c>
    </row>
    <row r="309" spans="1:40" ht="30" customHeight="1" x14ac:dyDescent="0.2">
      <c r="A309" s="59">
        <v>293</v>
      </c>
      <c r="B309" s="60">
        <f>'STUDENT NAMELIST'!B297</f>
        <v>211423243386</v>
      </c>
      <c r="C309" s="60" t="str">
        <f>'STUDENT NAMELIST'!C297</f>
        <v>2023PEC AI 393</v>
      </c>
      <c r="D309" s="61" t="str">
        <f>'STUDENT NAMELIST'!D297</f>
        <v>SANJEEV S</v>
      </c>
      <c r="E309" s="68">
        <v>1</v>
      </c>
      <c r="F309" s="68">
        <v>1</v>
      </c>
      <c r="G309" s="68">
        <v>1</v>
      </c>
      <c r="H309" s="68">
        <v>1</v>
      </c>
      <c r="I309" s="68">
        <v>1</v>
      </c>
      <c r="J309" s="68">
        <v>2</v>
      </c>
      <c r="K309" s="68">
        <v>0</v>
      </c>
      <c r="L309" s="68">
        <v>2</v>
      </c>
      <c r="M309" s="68">
        <v>1</v>
      </c>
      <c r="N309" s="68">
        <v>0</v>
      </c>
      <c r="O309" s="69">
        <v>0</v>
      </c>
      <c r="P309" s="59">
        <v>15</v>
      </c>
      <c r="Q309" s="59">
        <v>16</v>
      </c>
      <c r="R309" s="59">
        <v>0</v>
      </c>
      <c r="S309" s="59">
        <v>0</v>
      </c>
      <c r="T309" s="59">
        <v>12</v>
      </c>
      <c r="U309" s="59">
        <v>0</v>
      </c>
      <c r="V309" s="59">
        <v>10</v>
      </c>
      <c r="W309" s="59">
        <v>16</v>
      </c>
      <c r="X309" s="59">
        <v>0</v>
      </c>
      <c r="Y309" s="59"/>
      <c r="Z309" s="59"/>
      <c r="AA309" s="67">
        <f t="shared" si="269"/>
        <v>79</v>
      </c>
      <c r="AB309" s="64">
        <f t="shared" si="270"/>
        <v>0</v>
      </c>
      <c r="AC309" s="64">
        <f t="shared" si="271"/>
        <v>0</v>
      </c>
      <c r="AD309" s="64">
        <f t="shared" si="272"/>
        <v>17</v>
      </c>
      <c r="AE309" s="64">
        <f t="shared" si="273"/>
        <v>33</v>
      </c>
      <c r="AF309" s="64">
        <f t="shared" si="274"/>
        <v>32</v>
      </c>
      <c r="AG309" s="64">
        <f t="shared" si="281"/>
        <v>0</v>
      </c>
      <c r="AH309" s="89">
        <f t="shared" si="275"/>
        <v>79</v>
      </c>
      <c r="AI309" s="90"/>
      <c r="AJ309" s="90"/>
      <c r="AK309" s="90">
        <f t="shared" si="276"/>
        <v>85</v>
      </c>
      <c r="AL309" s="90">
        <f t="shared" si="277"/>
        <v>82.5</v>
      </c>
      <c r="AM309" s="90">
        <f t="shared" ref="AM309:AN309" si="316">AF309/(SUMIF($E$14:$N$14,"CO5",$E$13:$N$13)+SUMPRODUCT(($O$14:$Z$14="CO5")*($O309:$Z309&gt;0)*($O$13:$Z$13)))*100</f>
        <v>80</v>
      </c>
      <c r="AN309" s="90">
        <f t="shared" si="316"/>
        <v>0</v>
      </c>
    </row>
    <row r="310" spans="1:40" ht="30" customHeight="1" x14ac:dyDescent="0.2">
      <c r="A310" s="59">
        <v>294</v>
      </c>
      <c r="B310" s="60">
        <f>'STUDENT NAMELIST'!B298</f>
        <v>211423243388</v>
      </c>
      <c r="C310" s="60" t="str">
        <f>'STUDENT NAMELIST'!C298</f>
        <v>2023PEC AI 394</v>
      </c>
      <c r="D310" s="61" t="str">
        <f>'STUDENT NAMELIST'!D298</f>
        <v>SANTHOSH D</v>
      </c>
      <c r="E310" s="68">
        <v>1</v>
      </c>
      <c r="F310" s="68">
        <v>0</v>
      </c>
      <c r="G310" s="68">
        <v>1</v>
      </c>
      <c r="H310" s="68">
        <v>0</v>
      </c>
      <c r="I310" s="68">
        <v>1</v>
      </c>
      <c r="J310" s="68">
        <v>1</v>
      </c>
      <c r="K310" s="68">
        <v>1</v>
      </c>
      <c r="L310" s="68">
        <v>2</v>
      </c>
      <c r="M310" s="68">
        <v>1</v>
      </c>
      <c r="N310" s="68">
        <v>1</v>
      </c>
      <c r="O310" s="69">
        <v>13</v>
      </c>
      <c r="P310" s="59">
        <v>0</v>
      </c>
      <c r="Q310" s="59">
        <v>0</v>
      </c>
      <c r="R310" s="59">
        <v>12</v>
      </c>
      <c r="S310" s="59">
        <v>12</v>
      </c>
      <c r="T310" s="59">
        <v>0</v>
      </c>
      <c r="U310" s="59">
        <v>16</v>
      </c>
      <c r="V310" s="59">
        <v>0</v>
      </c>
      <c r="W310" s="59">
        <v>0</v>
      </c>
      <c r="X310" s="59">
        <v>14</v>
      </c>
      <c r="Y310" s="59"/>
      <c r="Z310" s="59"/>
      <c r="AA310" s="67">
        <f t="shared" si="269"/>
        <v>76</v>
      </c>
      <c r="AB310" s="64">
        <f t="shared" si="270"/>
        <v>0</v>
      </c>
      <c r="AC310" s="64">
        <f t="shared" si="271"/>
        <v>0</v>
      </c>
      <c r="AD310" s="64">
        <f t="shared" si="272"/>
        <v>14</v>
      </c>
      <c r="AE310" s="64">
        <f t="shared" si="273"/>
        <v>29</v>
      </c>
      <c r="AF310" s="64">
        <f t="shared" si="274"/>
        <v>36</v>
      </c>
      <c r="AG310" s="64">
        <f t="shared" si="281"/>
        <v>0</v>
      </c>
      <c r="AH310" s="89">
        <f t="shared" si="275"/>
        <v>76</v>
      </c>
      <c r="AI310" s="90"/>
      <c r="AJ310" s="90"/>
      <c r="AK310" s="90">
        <f t="shared" si="276"/>
        <v>70</v>
      </c>
      <c r="AL310" s="90">
        <f t="shared" si="277"/>
        <v>72.5</v>
      </c>
      <c r="AM310" s="90">
        <f t="shared" ref="AM310:AN310" si="317">AF310/(SUMIF($E$14:$N$14,"CO5",$E$13:$N$13)+SUMPRODUCT(($O$14:$Z$14="CO5")*($O310:$Z310&gt;0)*($O$13:$Z$13)))*100</f>
        <v>90</v>
      </c>
      <c r="AN310" s="90">
        <f t="shared" si="317"/>
        <v>0</v>
      </c>
    </row>
    <row r="311" spans="1:40" ht="30" customHeight="1" x14ac:dyDescent="0.2">
      <c r="A311" s="59">
        <v>295</v>
      </c>
      <c r="B311" s="60">
        <f>'STUDENT NAMELIST'!B299</f>
        <v>211423243389</v>
      </c>
      <c r="C311" s="60" t="str">
        <f>'STUDENT NAMELIST'!C299</f>
        <v>2023PEC AI 395</v>
      </c>
      <c r="D311" s="61" t="str">
        <f>'STUDENT NAMELIST'!D299</f>
        <v>SANTHOSH KUMAR M</v>
      </c>
      <c r="E311" s="68">
        <v>2</v>
      </c>
      <c r="F311" s="68">
        <v>1</v>
      </c>
      <c r="G311" s="68">
        <v>1</v>
      </c>
      <c r="H311" s="68">
        <v>0</v>
      </c>
      <c r="I311" s="68">
        <v>1</v>
      </c>
      <c r="J311" s="68">
        <v>1</v>
      </c>
      <c r="K311" s="68">
        <v>2</v>
      </c>
      <c r="L311" s="68">
        <v>2</v>
      </c>
      <c r="M311" s="68">
        <v>1</v>
      </c>
      <c r="N311" s="68">
        <v>1</v>
      </c>
      <c r="O311" s="69">
        <v>16</v>
      </c>
      <c r="P311" s="59">
        <v>0</v>
      </c>
      <c r="Q311" s="59">
        <v>0</v>
      </c>
      <c r="R311" s="59">
        <v>8</v>
      </c>
      <c r="S311" s="59">
        <v>14</v>
      </c>
      <c r="T311" s="59">
        <v>0</v>
      </c>
      <c r="U311" s="59">
        <v>16</v>
      </c>
      <c r="V311" s="59">
        <v>0</v>
      </c>
      <c r="W311" s="59">
        <v>0</v>
      </c>
      <c r="X311" s="59">
        <v>16</v>
      </c>
      <c r="Y311" s="59"/>
      <c r="Z311" s="59"/>
      <c r="AA311" s="67">
        <f t="shared" si="269"/>
        <v>82</v>
      </c>
      <c r="AB311" s="64">
        <f t="shared" si="270"/>
        <v>0</v>
      </c>
      <c r="AC311" s="64">
        <f t="shared" si="271"/>
        <v>0</v>
      </c>
      <c r="AD311" s="64">
        <f t="shared" si="272"/>
        <v>19</v>
      </c>
      <c r="AE311" s="64">
        <f t="shared" si="273"/>
        <v>27</v>
      </c>
      <c r="AF311" s="64">
        <f t="shared" si="274"/>
        <v>38</v>
      </c>
      <c r="AG311" s="64">
        <f t="shared" si="281"/>
        <v>0</v>
      </c>
      <c r="AH311" s="89">
        <f t="shared" si="275"/>
        <v>82</v>
      </c>
      <c r="AI311" s="90"/>
      <c r="AJ311" s="90"/>
      <c r="AK311" s="90">
        <f t="shared" si="276"/>
        <v>95</v>
      </c>
      <c r="AL311" s="90">
        <f t="shared" si="277"/>
        <v>67.5</v>
      </c>
      <c r="AM311" s="90">
        <f t="shared" ref="AM311:AN311" si="318">AF311/(SUMIF($E$14:$N$14,"CO5",$E$13:$N$13)+SUMPRODUCT(($O$14:$Z$14="CO5")*($O311:$Z311&gt;0)*($O$13:$Z$13)))*100</f>
        <v>95</v>
      </c>
      <c r="AN311" s="90">
        <f t="shared" si="318"/>
        <v>0</v>
      </c>
    </row>
    <row r="312" spans="1:40" ht="30" customHeight="1" x14ac:dyDescent="0.2">
      <c r="A312" s="59">
        <v>296</v>
      </c>
      <c r="B312" s="60">
        <f>'STUDENT NAMELIST'!B300</f>
        <v>211423243390</v>
      </c>
      <c r="C312" s="60" t="str">
        <f>'STUDENT NAMELIST'!C300</f>
        <v>2023PEC AI 396</v>
      </c>
      <c r="D312" s="61" t="str">
        <f>'STUDENT NAMELIST'!D300</f>
        <v>SANTHOSH M</v>
      </c>
      <c r="E312" s="68">
        <v>2</v>
      </c>
      <c r="F312" s="68">
        <v>1</v>
      </c>
      <c r="G312" s="68">
        <v>2</v>
      </c>
      <c r="H312" s="68">
        <v>1</v>
      </c>
      <c r="I312" s="68">
        <v>1</v>
      </c>
      <c r="J312" s="68">
        <v>2</v>
      </c>
      <c r="K312" s="68">
        <v>0</v>
      </c>
      <c r="L312" s="68">
        <v>2</v>
      </c>
      <c r="M312" s="68">
        <v>0</v>
      </c>
      <c r="N312" s="68">
        <v>1</v>
      </c>
      <c r="O312" s="69">
        <v>16</v>
      </c>
      <c r="P312" s="59">
        <v>0</v>
      </c>
      <c r="Q312" s="59">
        <v>0</v>
      </c>
      <c r="R312" s="59">
        <v>16</v>
      </c>
      <c r="S312" s="59">
        <v>14</v>
      </c>
      <c r="T312" s="59">
        <v>0</v>
      </c>
      <c r="U312" s="59">
        <v>16</v>
      </c>
      <c r="V312" s="59">
        <v>0</v>
      </c>
      <c r="W312" s="59">
        <v>0</v>
      </c>
      <c r="X312" s="59">
        <v>9</v>
      </c>
      <c r="Y312" s="59"/>
      <c r="Z312" s="59"/>
      <c r="AA312" s="67">
        <f t="shared" si="269"/>
        <v>83</v>
      </c>
      <c r="AB312" s="64">
        <f t="shared" si="270"/>
        <v>0</v>
      </c>
      <c r="AC312" s="64">
        <f t="shared" si="271"/>
        <v>0</v>
      </c>
      <c r="AD312" s="64">
        <f t="shared" si="272"/>
        <v>19</v>
      </c>
      <c r="AE312" s="64">
        <f t="shared" si="273"/>
        <v>35</v>
      </c>
      <c r="AF312" s="64">
        <f t="shared" si="274"/>
        <v>31</v>
      </c>
      <c r="AG312" s="64">
        <f t="shared" si="281"/>
        <v>0</v>
      </c>
      <c r="AH312" s="89">
        <f t="shared" si="275"/>
        <v>83</v>
      </c>
      <c r="AI312" s="90"/>
      <c r="AJ312" s="90"/>
      <c r="AK312" s="90">
        <f t="shared" si="276"/>
        <v>95</v>
      </c>
      <c r="AL312" s="90">
        <f t="shared" si="277"/>
        <v>87.5</v>
      </c>
      <c r="AM312" s="90">
        <f t="shared" ref="AM312:AN312" si="319">AF312/(SUMIF($E$14:$N$14,"CO5",$E$13:$N$13)+SUMPRODUCT(($O$14:$Z$14="CO5")*($O312:$Z312&gt;0)*($O$13:$Z$13)))*100</f>
        <v>77.5</v>
      </c>
      <c r="AN312" s="90">
        <f t="shared" si="319"/>
        <v>0</v>
      </c>
    </row>
    <row r="313" spans="1:40" ht="30" customHeight="1" x14ac:dyDescent="0.2">
      <c r="A313" s="59">
        <v>298</v>
      </c>
      <c r="B313" s="60">
        <f>'STUDENT NAMELIST'!B301</f>
        <v>211423243391</v>
      </c>
      <c r="C313" s="60" t="str">
        <f>'STUDENT NAMELIST'!C301</f>
        <v>2023PEC AI 397</v>
      </c>
      <c r="D313" s="61" t="str">
        <f>'STUDENT NAMELIST'!D301</f>
        <v>SANTHOSH V</v>
      </c>
      <c r="E313" s="68">
        <v>2</v>
      </c>
      <c r="F313" s="68">
        <v>1</v>
      </c>
      <c r="G313" s="68">
        <v>0</v>
      </c>
      <c r="H313" s="68">
        <v>0</v>
      </c>
      <c r="I313" s="68">
        <v>1</v>
      </c>
      <c r="J313" s="68">
        <v>2</v>
      </c>
      <c r="K313" s="68">
        <v>0</v>
      </c>
      <c r="L313" s="68">
        <v>0</v>
      </c>
      <c r="M313" s="68">
        <v>0</v>
      </c>
      <c r="N313" s="68">
        <v>0</v>
      </c>
      <c r="O313" s="69">
        <v>0</v>
      </c>
      <c r="P313" s="59">
        <v>13</v>
      </c>
      <c r="Q313" s="59">
        <v>14</v>
      </c>
      <c r="R313" s="59">
        <v>0</v>
      </c>
      <c r="S313" s="59">
        <v>0</v>
      </c>
      <c r="T313" s="59">
        <v>14</v>
      </c>
      <c r="U313" s="59">
        <v>0</v>
      </c>
      <c r="V313" s="59">
        <v>14</v>
      </c>
      <c r="W313" s="59">
        <v>8</v>
      </c>
      <c r="X313" s="59">
        <v>0</v>
      </c>
      <c r="Y313" s="59"/>
      <c r="Z313" s="59"/>
      <c r="AA313" s="67">
        <f t="shared" si="269"/>
        <v>69</v>
      </c>
      <c r="AB313" s="64">
        <f t="shared" si="270"/>
        <v>0</v>
      </c>
      <c r="AC313" s="64">
        <f t="shared" si="271"/>
        <v>0</v>
      </c>
      <c r="AD313" s="64">
        <f t="shared" si="272"/>
        <v>16</v>
      </c>
      <c r="AE313" s="64">
        <f t="shared" si="273"/>
        <v>33</v>
      </c>
      <c r="AF313" s="64">
        <f t="shared" si="274"/>
        <v>28</v>
      </c>
      <c r="AG313" s="64">
        <f t="shared" si="281"/>
        <v>0</v>
      </c>
      <c r="AH313" s="89">
        <f t="shared" si="275"/>
        <v>69</v>
      </c>
      <c r="AI313" s="90"/>
      <c r="AJ313" s="90"/>
      <c r="AK313" s="90">
        <f t="shared" si="276"/>
        <v>80</v>
      </c>
      <c r="AL313" s="90">
        <f t="shared" si="277"/>
        <v>82.5</v>
      </c>
      <c r="AM313" s="90">
        <f t="shared" ref="AM313:AN313" si="320">AF313/(SUMIF($E$14:$N$14,"CO5",$E$13:$N$13)+SUMPRODUCT(($O$14:$Z$14="CO5")*($O313:$Z313&gt;0)*($O$13:$Z$13)))*100</f>
        <v>70</v>
      </c>
      <c r="AN313" s="90">
        <f t="shared" si="320"/>
        <v>0</v>
      </c>
    </row>
    <row r="314" spans="1:40" ht="30" customHeight="1" x14ac:dyDescent="0.2">
      <c r="A314" s="59">
        <v>298</v>
      </c>
      <c r="B314" s="60">
        <f>'STUDENT NAMELIST'!B302</f>
        <v>211423243392</v>
      </c>
      <c r="C314" s="60" t="str">
        <f>'STUDENT NAMELIST'!C302</f>
        <v>2023PEC AI 398</v>
      </c>
      <c r="D314" s="61" t="str">
        <f>'STUDENT NAMELIST'!D302</f>
        <v>SANTHOSH V</v>
      </c>
      <c r="E314" s="68">
        <v>0</v>
      </c>
      <c r="F314" s="68">
        <v>0</v>
      </c>
      <c r="G314" s="68">
        <v>2</v>
      </c>
      <c r="H314" s="68">
        <v>0</v>
      </c>
      <c r="I314" s="68">
        <v>2</v>
      </c>
      <c r="J314" s="68">
        <v>2</v>
      </c>
      <c r="K314" s="68">
        <v>2</v>
      </c>
      <c r="L314" s="68">
        <v>0</v>
      </c>
      <c r="M314" s="68">
        <v>2</v>
      </c>
      <c r="N314" s="68">
        <v>1</v>
      </c>
      <c r="O314" s="69">
        <v>0</v>
      </c>
      <c r="P314" s="59">
        <v>16</v>
      </c>
      <c r="Q314" s="59">
        <v>16</v>
      </c>
      <c r="R314" s="59">
        <v>0</v>
      </c>
      <c r="S314" s="59">
        <v>4</v>
      </c>
      <c r="T314" s="59">
        <v>0</v>
      </c>
      <c r="U314" s="59">
        <v>16</v>
      </c>
      <c r="V314" s="59">
        <v>0</v>
      </c>
      <c r="W314" s="59">
        <v>0</v>
      </c>
      <c r="X314" s="59">
        <v>16</v>
      </c>
      <c r="Y314" s="59"/>
      <c r="Z314" s="59"/>
      <c r="AA314" s="67">
        <f t="shared" si="269"/>
        <v>79</v>
      </c>
      <c r="AB314" s="64">
        <f t="shared" si="270"/>
        <v>0</v>
      </c>
      <c r="AC314" s="64">
        <f t="shared" si="271"/>
        <v>0</v>
      </c>
      <c r="AD314" s="64">
        <f t="shared" si="272"/>
        <v>16</v>
      </c>
      <c r="AE314" s="64">
        <f t="shared" si="273"/>
        <v>25</v>
      </c>
      <c r="AF314" s="64">
        <f t="shared" si="274"/>
        <v>38</v>
      </c>
      <c r="AG314" s="64">
        <f t="shared" si="281"/>
        <v>0</v>
      </c>
      <c r="AH314" s="89">
        <f t="shared" si="275"/>
        <v>79</v>
      </c>
      <c r="AI314" s="90"/>
      <c r="AJ314" s="90"/>
      <c r="AK314" s="90">
        <f t="shared" si="276"/>
        <v>80</v>
      </c>
      <c r="AL314" s="90">
        <f t="shared" si="277"/>
        <v>62.5</v>
      </c>
      <c r="AM314" s="90">
        <f t="shared" ref="AM314:AN314" si="321">AF314/(SUMIF($E$14:$N$14,"CO5",$E$13:$N$13)+SUMPRODUCT(($O$14:$Z$14="CO5")*($O314:$Z314&gt;0)*($O$13:$Z$13)))*100</f>
        <v>95</v>
      </c>
      <c r="AN314" s="90">
        <f t="shared" si="321"/>
        <v>0</v>
      </c>
    </row>
    <row r="315" spans="1:40" ht="30" customHeight="1" x14ac:dyDescent="0.2">
      <c r="A315" s="59">
        <v>299</v>
      </c>
      <c r="B315" s="60">
        <f>'STUDENT NAMELIST'!B303</f>
        <v>211423243394</v>
      </c>
      <c r="C315" s="60" t="str">
        <f>'STUDENT NAMELIST'!C303</f>
        <v>2023PEC AI 399</v>
      </c>
      <c r="D315" s="61" t="str">
        <f>'STUDENT NAMELIST'!D303</f>
        <v>SARAVANAN M</v>
      </c>
      <c r="E315" s="68">
        <v>1</v>
      </c>
      <c r="F315" s="68">
        <v>1</v>
      </c>
      <c r="G315" s="68">
        <v>2</v>
      </c>
      <c r="H315" s="68">
        <v>2</v>
      </c>
      <c r="I315" s="68">
        <v>2</v>
      </c>
      <c r="J315" s="68">
        <v>0</v>
      </c>
      <c r="K315" s="68">
        <v>0</v>
      </c>
      <c r="L315" s="68">
        <v>1</v>
      </c>
      <c r="M315" s="68">
        <v>2</v>
      </c>
      <c r="N315" s="68">
        <v>0</v>
      </c>
      <c r="O315" s="69">
        <v>0</v>
      </c>
      <c r="P315" s="59">
        <v>15</v>
      </c>
      <c r="Q315" s="59">
        <v>16</v>
      </c>
      <c r="R315" s="59">
        <v>0</v>
      </c>
      <c r="S315" s="59">
        <v>0</v>
      </c>
      <c r="T315" s="59">
        <v>12</v>
      </c>
      <c r="U315" s="59">
        <v>0</v>
      </c>
      <c r="V315" s="59">
        <v>10</v>
      </c>
      <c r="W315" s="59">
        <v>16</v>
      </c>
      <c r="X315" s="59">
        <v>0</v>
      </c>
      <c r="Y315" s="59"/>
      <c r="Z315" s="59"/>
      <c r="AA315" s="67">
        <f t="shared" si="269"/>
        <v>80</v>
      </c>
      <c r="AB315" s="64">
        <f t="shared" si="270"/>
        <v>0</v>
      </c>
      <c r="AC315" s="64">
        <f t="shared" si="271"/>
        <v>0</v>
      </c>
      <c r="AD315" s="64">
        <f t="shared" si="272"/>
        <v>17</v>
      </c>
      <c r="AE315" s="64">
        <f t="shared" si="273"/>
        <v>33</v>
      </c>
      <c r="AF315" s="64">
        <f t="shared" si="274"/>
        <v>32</v>
      </c>
      <c r="AG315" s="64">
        <f t="shared" si="281"/>
        <v>0</v>
      </c>
      <c r="AH315" s="89">
        <f t="shared" si="275"/>
        <v>80</v>
      </c>
      <c r="AI315" s="90"/>
      <c r="AJ315" s="90"/>
      <c r="AK315" s="90">
        <f t="shared" si="276"/>
        <v>85</v>
      </c>
      <c r="AL315" s="90">
        <f t="shared" si="277"/>
        <v>82.5</v>
      </c>
      <c r="AM315" s="90">
        <f t="shared" ref="AM315:AN315" si="322">AF315/(SUMIF($E$14:$N$14,"CO5",$E$13:$N$13)+SUMPRODUCT(($O$14:$Z$14="CO5")*($O315:$Z315&gt;0)*($O$13:$Z$13)))*100</f>
        <v>80</v>
      </c>
      <c r="AN315" s="90">
        <f t="shared" si="322"/>
        <v>0</v>
      </c>
    </row>
    <row r="316" spans="1:40" ht="30" customHeight="1" x14ac:dyDescent="0.2">
      <c r="A316" s="59">
        <v>300</v>
      </c>
      <c r="B316" s="60">
        <f>'STUDENT NAMELIST'!B304</f>
        <v>211423243395</v>
      </c>
      <c r="C316" s="60" t="str">
        <f>'STUDENT NAMELIST'!C304</f>
        <v>2023PEC AI 400</v>
      </c>
      <c r="D316" s="61" t="str">
        <f>'STUDENT NAMELIST'!D304</f>
        <v>SARAVANAN N</v>
      </c>
      <c r="E316" s="68">
        <v>2</v>
      </c>
      <c r="F316" s="68">
        <v>0</v>
      </c>
      <c r="G316" s="68">
        <v>0</v>
      </c>
      <c r="H316" s="68">
        <v>2</v>
      </c>
      <c r="I316" s="68">
        <v>2</v>
      </c>
      <c r="J316" s="68">
        <v>0</v>
      </c>
      <c r="K316" s="68">
        <v>1</v>
      </c>
      <c r="L316" s="68">
        <v>0</v>
      </c>
      <c r="M316" s="68">
        <v>0</v>
      </c>
      <c r="N316" s="68">
        <v>2</v>
      </c>
      <c r="O316" s="69">
        <v>13</v>
      </c>
      <c r="P316" s="59">
        <v>0</v>
      </c>
      <c r="Q316" s="59">
        <v>0</v>
      </c>
      <c r="R316" s="59">
        <v>12</v>
      </c>
      <c r="S316" s="59">
        <v>12</v>
      </c>
      <c r="T316" s="59">
        <v>0</v>
      </c>
      <c r="U316" s="59">
        <v>16</v>
      </c>
      <c r="V316" s="59">
        <v>0</v>
      </c>
      <c r="W316" s="59">
        <v>0</v>
      </c>
      <c r="X316" s="59">
        <v>14</v>
      </c>
      <c r="Y316" s="59"/>
      <c r="Z316" s="59"/>
      <c r="AA316" s="67">
        <f t="shared" si="269"/>
        <v>76</v>
      </c>
      <c r="AB316" s="64">
        <f t="shared" si="270"/>
        <v>0</v>
      </c>
      <c r="AC316" s="64">
        <f t="shared" si="271"/>
        <v>0</v>
      </c>
      <c r="AD316" s="64">
        <f t="shared" si="272"/>
        <v>15</v>
      </c>
      <c r="AE316" s="64">
        <f t="shared" si="273"/>
        <v>29</v>
      </c>
      <c r="AF316" s="64">
        <f t="shared" si="274"/>
        <v>36</v>
      </c>
      <c r="AG316" s="64">
        <f t="shared" si="281"/>
        <v>0</v>
      </c>
      <c r="AH316" s="89">
        <f t="shared" si="275"/>
        <v>76</v>
      </c>
      <c r="AI316" s="90"/>
      <c r="AJ316" s="90"/>
      <c r="AK316" s="90">
        <f t="shared" si="276"/>
        <v>75</v>
      </c>
      <c r="AL316" s="90">
        <f t="shared" si="277"/>
        <v>72.5</v>
      </c>
      <c r="AM316" s="90">
        <f t="shared" ref="AM316:AN316" si="323">AF316/(SUMIF($E$14:$N$14,"CO5",$E$13:$N$13)+SUMPRODUCT(($O$14:$Z$14="CO5")*($O316:$Z316&gt;0)*($O$13:$Z$13)))*100</f>
        <v>90</v>
      </c>
      <c r="AN316" s="90">
        <f t="shared" si="323"/>
        <v>0</v>
      </c>
    </row>
    <row r="317" spans="1:40" ht="30" customHeight="1" x14ac:dyDescent="0.2">
      <c r="A317" s="59">
        <v>301</v>
      </c>
      <c r="B317" s="60">
        <f>'STUDENT NAMELIST'!B305</f>
        <v>211423243396</v>
      </c>
      <c r="C317" s="60" t="str">
        <f>'STUDENT NAMELIST'!C305</f>
        <v>2023PEC AI 401</v>
      </c>
      <c r="D317" s="61" t="str">
        <f>'STUDENT NAMELIST'!D305</f>
        <v>SARAVANAN P</v>
      </c>
      <c r="E317" s="68">
        <v>1</v>
      </c>
      <c r="F317" s="68">
        <v>1</v>
      </c>
      <c r="G317" s="68">
        <v>2</v>
      </c>
      <c r="H317" s="68">
        <v>0</v>
      </c>
      <c r="I317" s="68">
        <v>1</v>
      </c>
      <c r="J317" s="68">
        <v>0</v>
      </c>
      <c r="K317" s="68">
        <v>1</v>
      </c>
      <c r="L317" s="68">
        <v>1</v>
      </c>
      <c r="M317" s="68">
        <v>1</v>
      </c>
      <c r="N317" s="68">
        <v>2</v>
      </c>
      <c r="O317" s="69">
        <v>16</v>
      </c>
      <c r="P317" s="59">
        <v>0</v>
      </c>
      <c r="Q317" s="59">
        <v>0</v>
      </c>
      <c r="R317" s="59">
        <v>8</v>
      </c>
      <c r="S317" s="59">
        <v>14</v>
      </c>
      <c r="T317" s="59">
        <v>0</v>
      </c>
      <c r="U317" s="59">
        <v>16</v>
      </c>
      <c r="V317" s="59">
        <v>0</v>
      </c>
      <c r="W317" s="59">
        <v>0</v>
      </c>
      <c r="X317" s="59">
        <v>16</v>
      </c>
      <c r="Y317" s="59"/>
      <c r="Z317" s="59"/>
      <c r="AA317" s="67">
        <f t="shared" si="269"/>
        <v>80</v>
      </c>
      <c r="AB317" s="64">
        <f t="shared" si="270"/>
        <v>0</v>
      </c>
      <c r="AC317" s="64">
        <f t="shared" si="271"/>
        <v>0</v>
      </c>
      <c r="AD317" s="64">
        <f t="shared" si="272"/>
        <v>18</v>
      </c>
      <c r="AE317" s="64">
        <f t="shared" si="273"/>
        <v>27</v>
      </c>
      <c r="AF317" s="64">
        <f t="shared" si="274"/>
        <v>38</v>
      </c>
      <c r="AG317" s="64">
        <f t="shared" si="281"/>
        <v>0</v>
      </c>
      <c r="AH317" s="89">
        <f t="shared" si="275"/>
        <v>80</v>
      </c>
      <c r="AI317" s="90"/>
      <c r="AJ317" s="90"/>
      <c r="AK317" s="90">
        <f t="shared" si="276"/>
        <v>90</v>
      </c>
      <c r="AL317" s="90">
        <f t="shared" si="277"/>
        <v>67.5</v>
      </c>
      <c r="AM317" s="90">
        <f t="shared" ref="AM317:AN317" si="324">AF317/(SUMIF($E$14:$N$14,"CO5",$E$13:$N$13)+SUMPRODUCT(($O$14:$Z$14="CO5")*($O317:$Z317&gt;0)*($O$13:$Z$13)))*100</f>
        <v>95</v>
      </c>
      <c r="AN317" s="90">
        <f t="shared" si="324"/>
        <v>0</v>
      </c>
    </row>
    <row r="318" spans="1:40" ht="30" customHeight="1" x14ac:dyDescent="0.2">
      <c r="A318" s="59">
        <v>302</v>
      </c>
      <c r="B318" s="60">
        <f>'STUDENT NAMELIST'!B306</f>
        <v>211423243397</v>
      </c>
      <c r="C318" s="60" t="str">
        <f>'STUDENT NAMELIST'!C306</f>
        <v>2023PEC AI 402</v>
      </c>
      <c r="D318" s="61" t="str">
        <f>'STUDENT NAMELIST'!D306</f>
        <v>SARVESHWARAN C</v>
      </c>
      <c r="E318" s="68">
        <v>1</v>
      </c>
      <c r="F318" s="68">
        <v>1</v>
      </c>
      <c r="G318" s="68">
        <v>1</v>
      </c>
      <c r="H318" s="68">
        <v>1</v>
      </c>
      <c r="I318" s="68">
        <v>0</v>
      </c>
      <c r="J318" s="68">
        <v>2</v>
      </c>
      <c r="K318" s="68">
        <v>2</v>
      </c>
      <c r="L318" s="68">
        <v>2</v>
      </c>
      <c r="M318" s="68">
        <v>1</v>
      </c>
      <c r="N318" s="68">
        <v>2</v>
      </c>
      <c r="O318" s="69">
        <v>12</v>
      </c>
      <c r="P318" s="59">
        <v>0</v>
      </c>
      <c r="Q318" s="59">
        <v>0</v>
      </c>
      <c r="R318" s="59">
        <v>8</v>
      </c>
      <c r="S318" s="59">
        <v>14</v>
      </c>
      <c r="T318" s="59">
        <v>0</v>
      </c>
      <c r="U318" s="59">
        <v>16</v>
      </c>
      <c r="V318" s="59">
        <v>0</v>
      </c>
      <c r="W318" s="59">
        <v>0</v>
      </c>
      <c r="X318" s="59">
        <v>16</v>
      </c>
      <c r="Y318" s="59"/>
      <c r="Z318" s="59"/>
      <c r="AA318" s="67">
        <f t="shared" si="269"/>
        <v>79</v>
      </c>
      <c r="AB318" s="64">
        <f t="shared" si="270"/>
        <v>0</v>
      </c>
      <c r="AC318" s="64">
        <f t="shared" si="271"/>
        <v>0</v>
      </c>
      <c r="AD318" s="64">
        <f t="shared" si="272"/>
        <v>14</v>
      </c>
      <c r="AE318" s="64">
        <f t="shared" si="273"/>
        <v>27</v>
      </c>
      <c r="AF318" s="64">
        <f t="shared" si="274"/>
        <v>38</v>
      </c>
      <c r="AG318" s="64">
        <f t="shared" si="281"/>
        <v>0</v>
      </c>
      <c r="AH318" s="89">
        <f t="shared" si="275"/>
        <v>79</v>
      </c>
      <c r="AI318" s="90"/>
      <c r="AJ318" s="90"/>
      <c r="AK318" s="90">
        <f t="shared" si="276"/>
        <v>70</v>
      </c>
      <c r="AL318" s="90">
        <f t="shared" si="277"/>
        <v>67.5</v>
      </c>
      <c r="AM318" s="90">
        <f t="shared" ref="AM318:AN318" si="325">AF318/(SUMIF($E$14:$N$14,"CO5",$E$13:$N$13)+SUMPRODUCT(($O$14:$Z$14="CO5")*($O318:$Z318&gt;0)*($O$13:$Z$13)))*100</f>
        <v>95</v>
      </c>
      <c r="AN318" s="90">
        <f t="shared" si="325"/>
        <v>0</v>
      </c>
    </row>
    <row r="319" spans="1:40" ht="30" customHeight="1" x14ac:dyDescent="0.2">
      <c r="A319" s="59">
        <v>303</v>
      </c>
      <c r="B319" s="60">
        <f>'STUDENT NAMELIST'!B307</f>
        <v>211423243399</v>
      </c>
      <c r="C319" s="60" t="str">
        <f>'STUDENT NAMELIST'!C307</f>
        <v>2023PEC AI 403</v>
      </c>
      <c r="D319" s="61" t="str">
        <f>'STUDENT NAMELIST'!D307</f>
        <v>SATHISH B</v>
      </c>
      <c r="E319" s="68">
        <v>2</v>
      </c>
      <c r="F319" s="68">
        <v>0</v>
      </c>
      <c r="G319" s="68">
        <v>0</v>
      </c>
      <c r="H319" s="68">
        <v>2</v>
      </c>
      <c r="I319" s="68">
        <v>2</v>
      </c>
      <c r="J319" s="68">
        <v>0</v>
      </c>
      <c r="K319" s="68">
        <v>0</v>
      </c>
      <c r="L319" s="68">
        <v>2</v>
      </c>
      <c r="M319" s="68">
        <v>0</v>
      </c>
      <c r="N319" s="68">
        <v>0</v>
      </c>
      <c r="O319" s="69">
        <v>16</v>
      </c>
      <c r="P319" s="59">
        <v>0</v>
      </c>
      <c r="Q319" s="59">
        <v>0</v>
      </c>
      <c r="R319" s="59">
        <v>16</v>
      </c>
      <c r="S319" s="59">
        <v>14</v>
      </c>
      <c r="T319" s="59">
        <v>0</v>
      </c>
      <c r="U319" s="59">
        <v>16</v>
      </c>
      <c r="V319" s="59">
        <v>0</v>
      </c>
      <c r="W319" s="59">
        <v>0</v>
      </c>
      <c r="X319" s="59">
        <v>9</v>
      </c>
      <c r="Y319" s="59"/>
      <c r="Z319" s="59"/>
      <c r="AA319" s="67">
        <f t="shared" si="269"/>
        <v>79</v>
      </c>
      <c r="AB319" s="64">
        <f t="shared" si="270"/>
        <v>0</v>
      </c>
      <c r="AC319" s="64">
        <f t="shared" si="271"/>
        <v>0</v>
      </c>
      <c r="AD319" s="64">
        <f t="shared" si="272"/>
        <v>18</v>
      </c>
      <c r="AE319" s="64">
        <f t="shared" si="273"/>
        <v>35</v>
      </c>
      <c r="AF319" s="64">
        <f t="shared" si="274"/>
        <v>31</v>
      </c>
      <c r="AG319" s="64">
        <f t="shared" si="281"/>
        <v>0</v>
      </c>
      <c r="AH319" s="89">
        <f t="shared" si="275"/>
        <v>79</v>
      </c>
      <c r="AI319" s="90"/>
      <c r="AJ319" s="90"/>
      <c r="AK319" s="90">
        <f t="shared" si="276"/>
        <v>90</v>
      </c>
      <c r="AL319" s="90">
        <f t="shared" si="277"/>
        <v>87.5</v>
      </c>
      <c r="AM319" s="90">
        <f t="shared" ref="AM319:AN319" si="326">AF319/(SUMIF($E$14:$N$14,"CO5",$E$13:$N$13)+SUMPRODUCT(($O$14:$Z$14="CO5")*($O319:$Z319&gt;0)*($O$13:$Z$13)))*100</f>
        <v>77.5</v>
      </c>
      <c r="AN319" s="90">
        <f t="shared" si="326"/>
        <v>0</v>
      </c>
    </row>
    <row r="320" spans="1:40" ht="30" customHeight="1" x14ac:dyDescent="0.2">
      <c r="A320" s="59">
        <v>304</v>
      </c>
      <c r="B320" s="60">
        <f>'STUDENT NAMELIST'!B308</f>
        <v>211423243400</v>
      </c>
      <c r="C320" s="60" t="str">
        <f>'STUDENT NAMELIST'!C308</f>
        <v>2023PEC AI 404</v>
      </c>
      <c r="D320" s="61" t="str">
        <f>'STUDENT NAMELIST'!D308</f>
        <v>SATHRIYAN M</v>
      </c>
      <c r="E320" s="68">
        <v>0</v>
      </c>
      <c r="F320" s="68">
        <v>2</v>
      </c>
      <c r="G320" s="68">
        <v>2</v>
      </c>
      <c r="H320" s="68">
        <v>2</v>
      </c>
      <c r="I320" s="68">
        <v>0</v>
      </c>
      <c r="J320" s="68">
        <v>1</v>
      </c>
      <c r="K320" s="68">
        <v>2</v>
      </c>
      <c r="L320" s="68">
        <v>2</v>
      </c>
      <c r="M320" s="68">
        <v>1</v>
      </c>
      <c r="N320" s="68">
        <v>0</v>
      </c>
      <c r="O320" s="69">
        <v>14</v>
      </c>
      <c r="P320" s="59">
        <v>0</v>
      </c>
      <c r="Q320" s="59">
        <v>0</v>
      </c>
      <c r="R320" s="59">
        <v>14</v>
      </c>
      <c r="S320" s="59">
        <v>10</v>
      </c>
      <c r="T320" s="59">
        <v>0</v>
      </c>
      <c r="U320" s="59">
        <v>14</v>
      </c>
      <c r="V320" s="59">
        <v>0</v>
      </c>
      <c r="W320" s="59">
        <v>0</v>
      </c>
      <c r="X320" s="59">
        <v>16</v>
      </c>
      <c r="Y320" s="59"/>
      <c r="Z320" s="59"/>
      <c r="AA320" s="67">
        <f t="shared" si="269"/>
        <v>80</v>
      </c>
      <c r="AB320" s="64">
        <f t="shared" si="270"/>
        <v>0</v>
      </c>
      <c r="AC320" s="64">
        <f t="shared" si="271"/>
        <v>0</v>
      </c>
      <c r="AD320" s="64">
        <f t="shared" si="272"/>
        <v>16</v>
      </c>
      <c r="AE320" s="64">
        <f t="shared" si="273"/>
        <v>29</v>
      </c>
      <c r="AF320" s="64">
        <f t="shared" si="274"/>
        <v>36</v>
      </c>
      <c r="AG320" s="64">
        <f t="shared" si="281"/>
        <v>0</v>
      </c>
      <c r="AH320" s="89">
        <f t="shared" si="275"/>
        <v>80</v>
      </c>
      <c r="AI320" s="90"/>
      <c r="AJ320" s="90"/>
      <c r="AK320" s="90">
        <f t="shared" si="276"/>
        <v>80</v>
      </c>
      <c r="AL320" s="90">
        <f t="shared" si="277"/>
        <v>72.5</v>
      </c>
      <c r="AM320" s="90">
        <f t="shared" ref="AM320:AN320" si="327">AF320/(SUMIF($E$14:$N$14,"CO5",$E$13:$N$13)+SUMPRODUCT(($O$14:$Z$14="CO5")*($O320:$Z320&gt;0)*($O$13:$Z$13)))*100</f>
        <v>90</v>
      </c>
      <c r="AN320" s="90">
        <f t="shared" si="327"/>
        <v>0</v>
      </c>
    </row>
    <row r="321" spans="1:40" ht="30" customHeight="1" x14ac:dyDescent="0.2">
      <c r="A321" s="59">
        <v>305</v>
      </c>
      <c r="B321" s="60">
        <f>'STUDENT NAMELIST'!B309</f>
        <v>211423243402</v>
      </c>
      <c r="C321" s="60" t="str">
        <f>'STUDENT NAMELIST'!C309</f>
        <v>2023PEC AI 405</v>
      </c>
      <c r="D321" s="61" t="str">
        <f>'STUDENT NAMELIST'!D309</f>
        <v>SHACHIN J</v>
      </c>
      <c r="E321" s="68">
        <v>0</v>
      </c>
      <c r="F321" s="68">
        <v>2</v>
      </c>
      <c r="G321" s="68">
        <v>2</v>
      </c>
      <c r="H321" s="68">
        <v>2</v>
      </c>
      <c r="I321" s="68">
        <v>0</v>
      </c>
      <c r="J321" s="68">
        <v>2</v>
      </c>
      <c r="K321" s="68">
        <v>2</v>
      </c>
      <c r="L321" s="68">
        <v>2</v>
      </c>
      <c r="M321" s="68">
        <v>0</v>
      </c>
      <c r="N321" s="68">
        <v>0</v>
      </c>
      <c r="O321" s="59">
        <v>0</v>
      </c>
      <c r="P321" s="59">
        <v>15</v>
      </c>
      <c r="Q321" s="59">
        <v>14</v>
      </c>
      <c r="R321" s="59">
        <v>0</v>
      </c>
      <c r="S321" s="59">
        <v>0</v>
      </c>
      <c r="T321" s="59">
        <v>12</v>
      </c>
      <c r="U321" s="59">
        <v>0</v>
      </c>
      <c r="V321" s="59">
        <v>16</v>
      </c>
      <c r="W321" s="59">
        <v>5</v>
      </c>
      <c r="X321" s="59">
        <v>0</v>
      </c>
      <c r="Y321" s="59"/>
      <c r="Z321" s="59"/>
      <c r="AA321" s="67">
        <f t="shared" si="269"/>
        <v>74</v>
      </c>
      <c r="AB321" s="64">
        <f t="shared" si="270"/>
        <v>0</v>
      </c>
      <c r="AC321" s="64">
        <f t="shared" si="271"/>
        <v>0</v>
      </c>
      <c r="AD321" s="64">
        <f t="shared" si="272"/>
        <v>17</v>
      </c>
      <c r="AE321" s="64">
        <f t="shared" si="273"/>
        <v>31</v>
      </c>
      <c r="AF321" s="64">
        <f t="shared" si="274"/>
        <v>27</v>
      </c>
      <c r="AG321" s="64">
        <f t="shared" si="281"/>
        <v>0</v>
      </c>
      <c r="AH321" s="89">
        <f t="shared" si="275"/>
        <v>74</v>
      </c>
      <c r="AI321" s="90"/>
      <c r="AJ321" s="90"/>
      <c r="AK321" s="90">
        <f t="shared" si="276"/>
        <v>85</v>
      </c>
      <c r="AL321" s="90">
        <f t="shared" si="277"/>
        <v>77.5</v>
      </c>
      <c r="AM321" s="90">
        <f t="shared" ref="AM321:AN321" si="328">AF321/(SUMIF($E$14:$N$14,"CO5",$E$13:$N$13)+SUMPRODUCT(($O$14:$Z$14="CO5")*($O321:$Z321&gt;0)*($O$13:$Z$13)))*100</f>
        <v>67.5</v>
      </c>
      <c r="AN321" s="90">
        <f t="shared" si="328"/>
        <v>0</v>
      </c>
    </row>
    <row r="322" spans="1:40" ht="30" customHeight="1" x14ac:dyDescent="0.2">
      <c r="A322" s="59">
        <v>306</v>
      </c>
      <c r="B322" s="60">
        <f>'STUDENT NAMELIST'!B310</f>
        <v>211423243403</v>
      </c>
      <c r="C322" s="60" t="str">
        <f>'STUDENT NAMELIST'!C310</f>
        <v>2023PEC AI 406</v>
      </c>
      <c r="D322" s="61" t="str">
        <f>'STUDENT NAMELIST'!D310</f>
        <v>SHAILESH S</v>
      </c>
      <c r="E322" s="68">
        <v>2</v>
      </c>
      <c r="F322" s="68">
        <v>1</v>
      </c>
      <c r="G322" s="68">
        <v>0</v>
      </c>
      <c r="H322" s="68">
        <v>0</v>
      </c>
      <c r="I322" s="68">
        <v>0</v>
      </c>
      <c r="J322" s="68">
        <v>2</v>
      </c>
      <c r="K322" s="68">
        <v>1</v>
      </c>
      <c r="L322" s="68">
        <v>2</v>
      </c>
      <c r="M322" s="68">
        <v>0</v>
      </c>
      <c r="N322" s="68">
        <v>2</v>
      </c>
      <c r="O322" s="69">
        <v>0</v>
      </c>
      <c r="P322" s="59">
        <v>13</v>
      </c>
      <c r="Q322" s="59">
        <v>14</v>
      </c>
      <c r="R322" s="59">
        <v>0</v>
      </c>
      <c r="S322" s="59">
        <v>0</v>
      </c>
      <c r="T322" s="59">
        <v>14</v>
      </c>
      <c r="U322" s="59">
        <v>0</v>
      </c>
      <c r="V322" s="59">
        <v>14</v>
      </c>
      <c r="W322" s="59">
        <v>8</v>
      </c>
      <c r="X322" s="59">
        <v>0</v>
      </c>
      <c r="Y322" s="59"/>
      <c r="Z322" s="59"/>
      <c r="AA322" s="67">
        <f t="shared" si="269"/>
        <v>73</v>
      </c>
      <c r="AB322" s="64">
        <f t="shared" si="270"/>
        <v>0</v>
      </c>
      <c r="AC322" s="64">
        <f t="shared" si="271"/>
        <v>0</v>
      </c>
      <c r="AD322" s="64">
        <f t="shared" si="272"/>
        <v>16</v>
      </c>
      <c r="AE322" s="64">
        <f t="shared" si="273"/>
        <v>33</v>
      </c>
      <c r="AF322" s="64">
        <f t="shared" si="274"/>
        <v>28</v>
      </c>
      <c r="AG322" s="64">
        <f t="shared" si="281"/>
        <v>0</v>
      </c>
      <c r="AH322" s="89">
        <f t="shared" si="275"/>
        <v>73</v>
      </c>
      <c r="AI322" s="90"/>
      <c r="AJ322" s="90"/>
      <c r="AK322" s="90">
        <f t="shared" si="276"/>
        <v>80</v>
      </c>
      <c r="AL322" s="90">
        <f t="shared" si="277"/>
        <v>82.5</v>
      </c>
      <c r="AM322" s="90">
        <f t="shared" ref="AM322:AN322" si="329">AF322/(SUMIF($E$14:$N$14,"CO5",$E$13:$N$13)+SUMPRODUCT(($O$14:$Z$14="CO5")*($O322:$Z322&gt;0)*($O$13:$Z$13)))*100</f>
        <v>70</v>
      </c>
      <c r="AN322" s="90">
        <f t="shared" si="329"/>
        <v>0</v>
      </c>
    </row>
    <row r="323" spans="1:40" ht="30" customHeight="1" x14ac:dyDescent="0.2">
      <c r="A323" s="59">
        <v>308</v>
      </c>
      <c r="B323" s="60">
        <f>'STUDENT NAMELIST'!B311</f>
        <v>211423243404</v>
      </c>
      <c r="C323" s="60" t="str">
        <f>'STUDENT NAMELIST'!C311</f>
        <v>2023PEC AI 407</v>
      </c>
      <c r="D323" s="61" t="str">
        <f>'STUDENT NAMELIST'!D311</f>
        <v>SHANMUGAPRIYAN J</v>
      </c>
      <c r="E323" s="68">
        <v>0</v>
      </c>
      <c r="F323" s="68">
        <v>2</v>
      </c>
      <c r="G323" s="68">
        <v>0</v>
      </c>
      <c r="H323" s="68">
        <v>2</v>
      </c>
      <c r="I323" s="68">
        <v>2</v>
      </c>
      <c r="J323" s="68">
        <v>1</v>
      </c>
      <c r="K323" s="68">
        <v>2</v>
      </c>
      <c r="L323" s="68">
        <v>0</v>
      </c>
      <c r="M323" s="68">
        <v>2</v>
      </c>
      <c r="N323" s="68">
        <v>1</v>
      </c>
      <c r="O323" s="69">
        <v>0</v>
      </c>
      <c r="P323" s="59">
        <v>16</v>
      </c>
      <c r="Q323" s="59">
        <v>16</v>
      </c>
      <c r="R323" s="59">
        <v>0</v>
      </c>
      <c r="S323" s="59">
        <v>4</v>
      </c>
      <c r="T323" s="59">
        <v>0</v>
      </c>
      <c r="U323" s="59">
        <v>16</v>
      </c>
      <c r="V323" s="59">
        <v>0</v>
      </c>
      <c r="W323" s="59">
        <v>0</v>
      </c>
      <c r="X323" s="59">
        <v>16</v>
      </c>
      <c r="Y323" s="59"/>
      <c r="Z323" s="59"/>
      <c r="AA323" s="67">
        <f t="shared" si="269"/>
        <v>80</v>
      </c>
      <c r="AB323" s="64">
        <f t="shared" si="270"/>
        <v>0</v>
      </c>
      <c r="AC323" s="64">
        <f t="shared" si="271"/>
        <v>0</v>
      </c>
      <c r="AD323" s="64">
        <f t="shared" si="272"/>
        <v>18</v>
      </c>
      <c r="AE323" s="64">
        <f t="shared" si="273"/>
        <v>25</v>
      </c>
      <c r="AF323" s="64">
        <f t="shared" si="274"/>
        <v>38</v>
      </c>
      <c r="AG323" s="64">
        <f t="shared" si="281"/>
        <v>0</v>
      </c>
      <c r="AH323" s="89">
        <f t="shared" si="275"/>
        <v>80</v>
      </c>
      <c r="AI323" s="90"/>
      <c r="AJ323" s="90"/>
      <c r="AK323" s="90">
        <f t="shared" si="276"/>
        <v>90</v>
      </c>
      <c r="AL323" s="90">
        <f t="shared" si="277"/>
        <v>62.5</v>
      </c>
      <c r="AM323" s="90">
        <f t="shared" ref="AM323:AN323" si="330">AF323/(SUMIF($E$14:$N$14,"CO5",$E$13:$N$13)+SUMPRODUCT(($O$14:$Z$14="CO5")*($O323:$Z323&gt;0)*($O$13:$Z$13)))*100</f>
        <v>95</v>
      </c>
      <c r="AN323" s="90">
        <f t="shared" si="330"/>
        <v>0</v>
      </c>
    </row>
    <row r="324" spans="1:40" ht="30" customHeight="1" x14ac:dyDescent="0.2">
      <c r="A324" s="59">
        <v>308</v>
      </c>
      <c r="B324" s="60">
        <f>'STUDENT NAMELIST'!B312</f>
        <v>211423243405</v>
      </c>
      <c r="C324" s="60" t="str">
        <f>'STUDENT NAMELIST'!C312</f>
        <v>2023PEC AI 408</v>
      </c>
      <c r="D324" s="61" t="str">
        <f>'STUDENT NAMELIST'!D312</f>
        <v>SHARAN RAJ P</v>
      </c>
      <c r="E324" s="68">
        <v>1</v>
      </c>
      <c r="F324" s="68">
        <v>1</v>
      </c>
      <c r="G324" s="68">
        <v>0</v>
      </c>
      <c r="H324" s="68">
        <v>1</v>
      </c>
      <c r="I324" s="68">
        <v>0</v>
      </c>
      <c r="J324" s="68">
        <v>0</v>
      </c>
      <c r="K324" s="68">
        <v>1</v>
      </c>
      <c r="L324" s="68">
        <v>1</v>
      </c>
      <c r="M324" s="68">
        <v>2</v>
      </c>
      <c r="N324" s="68">
        <v>1</v>
      </c>
      <c r="O324" s="69">
        <v>0</v>
      </c>
      <c r="P324" s="59">
        <v>15</v>
      </c>
      <c r="Q324" s="59">
        <v>16</v>
      </c>
      <c r="R324" s="59">
        <v>0</v>
      </c>
      <c r="S324" s="59">
        <v>0</v>
      </c>
      <c r="T324" s="59">
        <v>12</v>
      </c>
      <c r="U324" s="59">
        <v>0</v>
      </c>
      <c r="V324" s="59">
        <v>10</v>
      </c>
      <c r="W324" s="59">
        <v>16</v>
      </c>
      <c r="X324" s="59">
        <v>0</v>
      </c>
      <c r="Y324" s="59"/>
      <c r="Z324" s="59"/>
      <c r="AA324" s="67">
        <f t="shared" si="269"/>
        <v>77</v>
      </c>
      <c r="AB324" s="64">
        <f t="shared" si="270"/>
        <v>0</v>
      </c>
      <c r="AC324" s="64">
        <f t="shared" si="271"/>
        <v>0</v>
      </c>
      <c r="AD324" s="64">
        <f t="shared" si="272"/>
        <v>17</v>
      </c>
      <c r="AE324" s="64">
        <f t="shared" si="273"/>
        <v>33</v>
      </c>
      <c r="AF324" s="64">
        <f t="shared" si="274"/>
        <v>32</v>
      </c>
      <c r="AG324" s="64">
        <f t="shared" si="281"/>
        <v>0</v>
      </c>
      <c r="AH324" s="89">
        <f t="shared" si="275"/>
        <v>77</v>
      </c>
      <c r="AI324" s="90"/>
      <c r="AJ324" s="90"/>
      <c r="AK324" s="90">
        <f t="shared" si="276"/>
        <v>85</v>
      </c>
      <c r="AL324" s="90">
        <f t="shared" si="277"/>
        <v>82.5</v>
      </c>
      <c r="AM324" s="90">
        <f t="shared" ref="AM324:AN324" si="331">AF324/(SUMIF($E$14:$N$14,"CO5",$E$13:$N$13)+SUMPRODUCT(($O$14:$Z$14="CO5")*($O324:$Z324&gt;0)*($O$13:$Z$13)))*100</f>
        <v>80</v>
      </c>
      <c r="AN324" s="90">
        <f t="shared" si="331"/>
        <v>0</v>
      </c>
    </row>
    <row r="325" spans="1:40" ht="30" customHeight="1" x14ac:dyDescent="0.2">
      <c r="A325" s="59">
        <v>309</v>
      </c>
      <c r="B325" s="60">
        <f>'STUDENT NAMELIST'!B313</f>
        <v>211423243406</v>
      </c>
      <c r="C325" s="60" t="str">
        <f>'STUDENT NAMELIST'!C313</f>
        <v>2023PEC AI 409</v>
      </c>
      <c r="D325" s="61" t="str">
        <f>'STUDENT NAMELIST'!D313</f>
        <v>SHARANRAJ T</v>
      </c>
      <c r="E325" s="68">
        <v>0</v>
      </c>
      <c r="F325" s="68">
        <v>2</v>
      </c>
      <c r="G325" s="68">
        <v>2</v>
      </c>
      <c r="H325" s="68">
        <v>2</v>
      </c>
      <c r="I325" s="68">
        <v>1</v>
      </c>
      <c r="J325" s="68">
        <v>2</v>
      </c>
      <c r="K325" s="68">
        <v>2</v>
      </c>
      <c r="L325" s="68">
        <v>2</v>
      </c>
      <c r="M325" s="68">
        <v>2</v>
      </c>
      <c r="N325" s="68">
        <v>1</v>
      </c>
      <c r="O325" s="69">
        <v>13</v>
      </c>
      <c r="P325" s="59">
        <v>0</v>
      </c>
      <c r="Q325" s="59">
        <v>0</v>
      </c>
      <c r="R325" s="59">
        <v>12</v>
      </c>
      <c r="S325" s="59">
        <v>12</v>
      </c>
      <c r="T325" s="59">
        <v>0</v>
      </c>
      <c r="U325" s="59">
        <v>16</v>
      </c>
      <c r="V325" s="59">
        <v>0</v>
      </c>
      <c r="W325" s="59">
        <v>0</v>
      </c>
      <c r="X325" s="59">
        <v>14</v>
      </c>
      <c r="Y325" s="59"/>
      <c r="Z325" s="59"/>
      <c r="AA325" s="67">
        <f t="shared" si="269"/>
        <v>83</v>
      </c>
      <c r="AB325" s="64">
        <f t="shared" si="270"/>
        <v>0</v>
      </c>
      <c r="AC325" s="64">
        <f t="shared" si="271"/>
        <v>0</v>
      </c>
      <c r="AD325" s="64">
        <f t="shared" si="272"/>
        <v>15</v>
      </c>
      <c r="AE325" s="64">
        <f t="shared" si="273"/>
        <v>29</v>
      </c>
      <c r="AF325" s="64">
        <f t="shared" si="274"/>
        <v>36</v>
      </c>
      <c r="AG325" s="64">
        <f t="shared" si="281"/>
        <v>0</v>
      </c>
      <c r="AH325" s="89">
        <f t="shared" si="275"/>
        <v>83</v>
      </c>
      <c r="AI325" s="90"/>
      <c r="AJ325" s="90"/>
      <c r="AK325" s="90">
        <f t="shared" si="276"/>
        <v>75</v>
      </c>
      <c r="AL325" s="90">
        <f t="shared" si="277"/>
        <v>72.5</v>
      </c>
      <c r="AM325" s="90">
        <f t="shared" ref="AM325:AN325" si="332">AF325/(SUMIF($E$14:$N$14,"CO5",$E$13:$N$13)+SUMPRODUCT(($O$14:$Z$14="CO5")*($O325:$Z325&gt;0)*($O$13:$Z$13)))*100</f>
        <v>90</v>
      </c>
      <c r="AN325" s="90">
        <f t="shared" si="332"/>
        <v>0</v>
      </c>
    </row>
    <row r="326" spans="1:40" ht="30" customHeight="1" x14ac:dyDescent="0.2">
      <c r="A326" s="59">
        <v>310</v>
      </c>
      <c r="B326" s="60">
        <f>'STUDENT NAMELIST'!B314</f>
        <v>211423243407</v>
      </c>
      <c r="C326" s="60" t="str">
        <f>'STUDENT NAMELIST'!C314</f>
        <v>2023PEC AI 410</v>
      </c>
      <c r="D326" s="61" t="str">
        <f>'STUDENT NAMELIST'!D314</f>
        <v>SHARATH A</v>
      </c>
      <c r="E326" s="68">
        <v>2</v>
      </c>
      <c r="F326" s="68">
        <v>1</v>
      </c>
      <c r="G326" s="68">
        <v>0</v>
      </c>
      <c r="H326" s="68">
        <v>0</v>
      </c>
      <c r="I326" s="68">
        <v>0</v>
      </c>
      <c r="J326" s="68">
        <v>1</v>
      </c>
      <c r="K326" s="68">
        <v>1</v>
      </c>
      <c r="L326" s="68">
        <v>1</v>
      </c>
      <c r="M326" s="68">
        <v>0</v>
      </c>
      <c r="N326" s="68">
        <v>0</v>
      </c>
      <c r="O326" s="69">
        <v>16</v>
      </c>
      <c r="P326" s="59">
        <v>0</v>
      </c>
      <c r="Q326" s="59">
        <v>0</v>
      </c>
      <c r="R326" s="59">
        <v>8</v>
      </c>
      <c r="S326" s="59">
        <v>14</v>
      </c>
      <c r="T326" s="59">
        <v>0</v>
      </c>
      <c r="U326" s="59">
        <v>16</v>
      </c>
      <c r="V326" s="59">
        <v>0</v>
      </c>
      <c r="W326" s="59">
        <v>0</v>
      </c>
      <c r="X326" s="59">
        <v>16</v>
      </c>
      <c r="Y326" s="59"/>
      <c r="Z326" s="59"/>
      <c r="AA326" s="67">
        <f t="shared" si="269"/>
        <v>76</v>
      </c>
      <c r="AB326" s="64">
        <f t="shared" si="270"/>
        <v>0</v>
      </c>
      <c r="AC326" s="64">
        <f t="shared" si="271"/>
        <v>0</v>
      </c>
      <c r="AD326" s="64">
        <f t="shared" si="272"/>
        <v>19</v>
      </c>
      <c r="AE326" s="64">
        <f t="shared" si="273"/>
        <v>27</v>
      </c>
      <c r="AF326" s="64">
        <f t="shared" si="274"/>
        <v>38</v>
      </c>
      <c r="AG326" s="64">
        <f t="shared" si="281"/>
        <v>0</v>
      </c>
      <c r="AH326" s="89">
        <f t="shared" si="275"/>
        <v>76</v>
      </c>
      <c r="AI326" s="90"/>
      <c r="AJ326" s="90"/>
      <c r="AK326" s="90">
        <f t="shared" si="276"/>
        <v>95</v>
      </c>
      <c r="AL326" s="90">
        <f t="shared" si="277"/>
        <v>67.5</v>
      </c>
      <c r="AM326" s="90">
        <f t="shared" ref="AM326:AN326" si="333">AF326/(SUMIF($E$14:$N$14,"CO5",$E$13:$N$13)+SUMPRODUCT(($O$14:$Z$14="CO5")*($O326:$Z326&gt;0)*($O$13:$Z$13)))*100</f>
        <v>95</v>
      </c>
      <c r="AN326" s="90">
        <f t="shared" si="333"/>
        <v>0</v>
      </c>
    </row>
    <row r="327" spans="1:40" ht="30" customHeight="1" x14ac:dyDescent="0.2">
      <c r="A327" s="59">
        <v>313</v>
      </c>
      <c r="B327" s="60">
        <f>'STUDENT NAMELIST'!B315</f>
        <v>211423243408</v>
      </c>
      <c r="C327" s="60" t="str">
        <f>'STUDENT NAMELIST'!C315</f>
        <v>2023PEC AI 411</v>
      </c>
      <c r="D327" s="61" t="str">
        <f>'STUDENT NAMELIST'!D315</f>
        <v>SHARATH G V S</v>
      </c>
      <c r="E327" s="68">
        <v>0</v>
      </c>
      <c r="F327" s="68">
        <v>0</v>
      </c>
      <c r="G327" s="68">
        <v>2</v>
      </c>
      <c r="H327" s="68">
        <v>0</v>
      </c>
      <c r="I327" s="68">
        <v>1</v>
      </c>
      <c r="J327" s="68">
        <v>0</v>
      </c>
      <c r="K327" s="68">
        <v>2</v>
      </c>
      <c r="L327" s="68">
        <v>2</v>
      </c>
      <c r="M327" s="68">
        <v>0</v>
      </c>
      <c r="N327" s="68">
        <v>0</v>
      </c>
      <c r="O327" s="69">
        <v>16</v>
      </c>
      <c r="P327" s="59">
        <v>0</v>
      </c>
      <c r="Q327" s="59">
        <v>0</v>
      </c>
      <c r="R327" s="59">
        <v>16</v>
      </c>
      <c r="S327" s="59">
        <v>14</v>
      </c>
      <c r="T327" s="59">
        <v>0</v>
      </c>
      <c r="U327" s="59">
        <v>16</v>
      </c>
      <c r="V327" s="59">
        <v>0</v>
      </c>
      <c r="W327" s="59">
        <v>0</v>
      </c>
      <c r="X327" s="59">
        <v>9</v>
      </c>
      <c r="Y327" s="59"/>
      <c r="Z327" s="59"/>
      <c r="AA327" s="67">
        <f t="shared" si="269"/>
        <v>78</v>
      </c>
      <c r="AB327" s="64">
        <f t="shared" si="270"/>
        <v>0</v>
      </c>
      <c r="AC327" s="64">
        <f t="shared" si="271"/>
        <v>0</v>
      </c>
      <c r="AD327" s="64">
        <f t="shared" si="272"/>
        <v>16</v>
      </c>
      <c r="AE327" s="64">
        <f t="shared" si="273"/>
        <v>35</v>
      </c>
      <c r="AF327" s="64">
        <f t="shared" si="274"/>
        <v>31</v>
      </c>
      <c r="AG327" s="64">
        <f t="shared" si="281"/>
        <v>0</v>
      </c>
      <c r="AH327" s="89">
        <f t="shared" si="275"/>
        <v>78</v>
      </c>
      <c r="AI327" s="90"/>
      <c r="AJ327" s="90"/>
      <c r="AK327" s="90">
        <f t="shared" si="276"/>
        <v>80</v>
      </c>
      <c r="AL327" s="90">
        <f t="shared" si="277"/>
        <v>87.5</v>
      </c>
      <c r="AM327" s="90">
        <f t="shared" ref="AM327:AN327" si="334">AF327/(SUMIF($E$14:$N$14,"CO5",$E$13:$N$13)+SUMPRODUCT(($O$14:$Z$14="CO5")*($O327:$Z327&gt;0)*($O$13:$Z$13)))*100</f>
        <v>77.5</v>
      </c>
      <c r="AN327" s="90">
        <f t="shared" si="334"/>
        <v>0</v>
      </c>
    </row>
    <row r="328" spans="1:40" ht="30" customHeight="1" x14ac:dyDescent="0.2">
      <c r="A328" s="59">
        <v>314</v>
      </c>
      <c r="B328" s="60">
        <f>'STUDENT NAMELIST'!B316</f>
        <v>211423243413</v>
      </c>
      <c r="C328" s="60" t="str">
        <f>'STUDENT NAMELIST'!C316</f>
        <v>2023PEC AI 412</v>
      </c>
      <c r="D328" s="61" t="str">
        <f>'STUDENT NAMELIST'!D316</f>
        <v>SHAUNJAY ROSHAN T</v>
      </c>
      <c r="E328" s="68">
        <v>2</v>
      </c>
      <c r="F328" s="68">
        <v>0</v>
      </c>
      <c r="G328" s="68">
        <v>1</v>
      </c>
      <c r="H328" s="68">
        <v>2</v>
      </c>
      <c r="I328" s="68">
        <v>0</v>
      </c>
      <c r="J328" s="68">
        <v>0</v>
      </c>
      <c r="K328" s="68">
        <v>1</v>
      </c>
      <c r="L328" s="68">
        <v>0</v>
      </c>
      <c r="M328" s="68">
        <v>2</v>
      </c>
      <c r="N328" s="68">
        <v>1</v>
      </c>
      <c r="O328" s="69">
        <v>0</v>
      </c>
      <c r="P328" s="59">
        <v>13</v>
      </c>
      <c r="Q328" s="59">
        <v>14</v>
      </c>
      <c r="R328" s="59">
        <v>0</v>
      </c>
      <c r="S328" s="59">
        <v>0</v>
      </c>
      <c r="T328" s="59">
        <v>14</v>
      </c>
      <c r="U328" s="59">
        <v>0</v>
      </c>
      <c r="V328" s="59">
        <v>14</v>
      </c>
      <c r="W328" s="59">
        <v>8</v>
      </c>
      <c r="X328" s="59">
        <v>0</v>
      </c>
      <c r="Y328" s="59"/>
      <c r="Z328" s="59"/>
      <c r="AA328" s="67">
        <f t="shared" si="269"/>
        <v>72</v>
      </c>
      <c r="AB328" s="64">
        <f t="shared" si="270"/>
        <v>0</v>
      </c>
      <c r="AC328" s="64">
        <f t="shared" si="271"/>
        <v>0</v>
      </c>
      <c r="AD328" s="64">
        <f t="shared" si="272"/>
        <v>15</v>
      </c>
      <c r="AE328" s="64">
        <f t="shared" si="273"/>
        <v>33</v>
      </c>
      <c r="AF328" s="64">
        <f t="shared" si="274"/>
        <v>28</v>
      </c>
      <c r="AG328" s="64">
        <f t="shared" si="281"/>
        <v>0</v>
      </c>
      <c r="AH328" s="89">
        <f t="shared" si="275"/>
        <v>72</v>
      </c>
      <c r="AI328" s="90"/>
      <c r="AJ328" s="90"/>
      <c r="AK328" s="90">
        <f t="shared" si="276"/>
        <v>75</v>
      </c>
      <c r="AL328" s="90">
        <f t="shared" si="277"/>
        <v>82.5</v>
      </c>
      <c r="AM328" s="90">
        <f t="shared" ref="AM328:AN328" si="335">AF328/(SUMIF($E$14:$N$14,"CO5",$E$13:$N$13)+SUMPRODUCT(($O$14:$Z$14="CO5")*($O328:$Z328&gt;0)*($O$13:$Z$13)))*100</f>
        <v>70</v>
      </c>
      <c r="AN328" s="90">
        <f t="shared" si="335"/>
        <v>0</v>
      </c>
    </row>
    <row r="329" spans="1:40" ht="30" customHeight="1" x14ac:dyDescent="0.2">
      <c r="A329" s="59">
        <v>316</v>
      </c>
      <c r="B329" s="60">
        <f>'STUDENT NAMELIST'!B317</f>
        <v>211423243416</v>
      </c>
      <c r="C329" s="60" t="str">
        <f>'STUDENT NAMELIST'!C317</f>
        <v>2023PEC AI 413</v>
      </c>
      <c r="D329" s="61" t="str">
        <f>'STUDENT NAMELIST'!D317</f>
        <v>SHYAAM SUNDAR P</v>
      </c>
      <c r="E329" s="68">
        <v>0</v>
      </c>
      <c r="F329" s="68">
        <v>0</v>
      </c>
      <c r="G329" s="68">
        <v>2</v>
      </c>
      <c r="H329" s="68">
        <v>1</v>
      </c>
      <c r="I329" s="68">
        <v>2</v>
      </c>
      <c r="J329" s="68">
        <v>0</v>
      </c>
      <c r="K329" s="68">
        <v>2</v>
      </c>
      <c r="L329" s="68">
        <v>2</v>
      </c>
      <c r="M329" s="68">
        <v>1</v>
      </c>
      <c r="N329" s="68">
        <v>0</v>
      </c>
      <c r="O329" s="69">
        <v>0</v>
      </c>
      <c r="P329" s="59">
        <v>16</v>
      </c>
      <c r="Q329" s="59">
        <v>16</v>
      </c>
      <c r="R329" s="59">
        <v>0</v>
      </c>
      <c r="S329" s="59">
        <v>4</v>
      </c>
      <c r="T329" s="59">
        <v>0</v>
      </c>
      <c r="U329" s="59">
        <v>16</v>
      </c>
      <c r="V329" s="59">
        <v>0</v>
      </c>
      <c r="W329" s="59">
        <v>0</v>
      </c>
      <c r="X329" s="59">
        <v>16</v>
      </c>
      <c r="Y329" s="59"/>
      <c r="Z329" s="59"/>
      <c r="AA329" s="67">
        <f t="shared" si="269"/>
        <v>78</v>
      </c>
      <c r="AB329" s="64">
        <f t="shared" si="270"/>
        <v>0</v>
      </c>
      <c r="AC329" s="64">
        <f t="shared" si="271"/>
        <v>0</v>
      </c>
      <c r="AD329" s="64">
        <f t="shared" si="272"/>
        <v>16</v>
      </c>
      <c r="AE329" s="64">
        <f t="shared" si="273"/>
        <v>25</v>
      </c>
      <c r="AF329" s="64">
        <f t="shared" si="274"/>
        <v>38</v>
      </c>
      <c r="AG329" s="64">
        <f t="shared" si="281"/>
        <v>0</v>
      </c>
      <c r="AH329" s="89">
        <f t="shared" si="275"/>
        <v>78</v>
      </c>
      <c r="AI329" s="90"/>
      <c r="AJ329" s="90"/>
      <c r="AK329" s="90">
        <f t="shared" si="276"/>
        <v>80</v>
      </c>
      <c r="AL329" s="90">
        <f t="shared" si="277"/>
        <v>62.5</v>
      </c>
      <c r="AM329" s="90">
        <f t="shared" ref="AM329:AN329" si="336">AF329/(SUMIF($E$14:$N$14,"CO5",$E$13:$N$13)+SUMPRODUCT(($O$14:$Z$14="CO5")*($O329:$Z329&gt;0)*($O$13:$Z$13)))*100</f>
        <v>95</v>
      </c>
      <c r="AN329" s="90">
        <f t="shared" si="336"/>
        <v>0</v>
      </c>
    </row>
    <row r="330" spans="1:40" ht="30" customHeight="1" x14ac:dyDescent="0.2">
      <c r="A330" s="59">
        <v>314</v>
      </c>
      <c r="B330" s="60">
        <f>'STUDENT NAMELIST'!B318</f>
        <v>211423243226</v>
      </c>
      <c r="C330" s="60" t="str">
        <f>'STUDENT NAMELIST'!C318</f>
        <v>2023PEC AI 414</v>
      </c>
      <c r="D330" s="61" t="str">
        <f>'STUDENT NAMELIST'!D318</f>
        <v>KESHORE D</v>
      </c>
      <c r="E330" s="68">
        <v>0</v>
      </c>
      <c r="F330" s="68">
        <v>2</v>
      </c>
      <c r="G330" s="68">
        <v>0</v>
      </c>
      <c r="H330" s="68">
        <v>0</v>
      </c>
      <c r="I330" s="68">
        <v>2</v>
      </c>
      <c r="J330" s="68">
        <v>2</v>
      </c>
      <c r="K330" s="68">
        <v>0</v>
      </c>
      <c r="L330" s="68">
        <v>1</v>
      </c>
      <c r="M330" s="68">
        <v>0</v>
      </c>
      <c r="N330" s="68">
        <v>1</v>
      </c>
      <c r="O330" s="69">
        <v>0</v>
      </c>
      <c r="P330" s="59">
        <v>15</v>
      </c>
      <c r="Q330" s="59">
        <v>16</v>
      </c>
      <c r="R330" s="59">
        <v>0</v>
      </c>
      <c r="S330" s="59">
        <v>0</v>
      </c>
      <c r="T330" s="59">
        <v>12</v>
      </c>
      <c r="U330" s="59">
        <v>0</v>
      </c>
      <c r="V330" s="59">
        <v>10</v>
      </c>
      <c r="W330" s="59">
        <v>16</v>
      </c>
      <c r="X330" s="59">
        <v>0</v>
      </c>
      <c r="Y330" s="59"/>
      <c r="Z330" s="59"/>
      <c r="AA330" s="67">
        <f t="shared" si="269"/>
        <v>77</v>
      </c>
      <c r="AB330" s="64">
        <f t="shared" si="270"/>
        <v>0</v>
      </c>
      <c r="AC330" s="64">
        <f t="shared" si="271"/>
        <v>0</v>
      </c>
      <c r="AD330" s="64">
        <f t="shared" si="272"/>
        <v>17</v>
      </c>
      <c r="AE330" s="64">
        <f t="shared" si="273"/>
        <v>33</v>
      </c>
      <c r="AF330" s="64">
        <f t="shared" si="274"/>
        <v>32</v>
      </c>
      <c r="AG330" s="64">
        <f t="shared" si="281"/>
        <v>0</v>
      </c>
      <c r="AH330" s="89">
        <f t="shared" si="275"/>
        <v>77</v>
      </c>
      <c r="AI330" s="90"/>
      <c r="AJ330" s="90"/>
      <c r="AK330" s="90">
        <f t="shared" si="276"/>
        <v>85</v>
      </c>
      <c r="AL330" s="90">
        <f t="shared" si="277"/>
        <v>82.5</v>
      </c>
      <c r="AM330" s="90">
        <f t="shared" ref="AM330:AN330" si="337">AF330/(SUMIF($E$14:$N$14,"CO5",$E$13:$N$13)+SUMPRODUCT(($O$14:$Z$14="CO5")*($O330:$Z330&gt;0)*($O$13:$Z$13)))*100</f>
        <v>80</v>
      </c>
      <c r="AN330" s="90">
        <f t="shared" si="337"/>
        <v>0</v>
      </c>
    </row>
    <row r="331" spans="1:40" ht="30" customHeight="1" x14ac:dyDescent="0.2">
      <c r="A331" s="59">
        <v>315</v>
      </c>
      <c r="B331" s="60">
        <f>'STUDENT NAMELIST'!B319</f>
        <v>211423243228</v>
      </c>
      <c r="C331" s="60" t="str">
        <f>'STUDENT NAMELIST'!C319</f>
        <v>2023PEC AI 415</v>
      </c>
      <c r="D331" s="61" t="str">
        <f>'STUDENT NAMELIST'!D319</f>
        <v>KIRAN L</v>
      </c>
      <c r="E331" s="68">
        <v>0</v>
      </c>
      <c r="F331" s="68">
        <v>0</v>
      </c>
      <c r="G331" s="68">
        <v>0</v>
      </c>
      <c r="H331" s="68">
        <v>2</v>
      </c>
      <c r="I331" s="68">
        <v>2</v>
      </c>
      <c r="J331" s="68">
        <v>0</v>
      </c>
      <c r="K331" s="68">
        <v>1</v>
      </c>
      <c r="L331" s="68">
        <v>2</v>
      </c>
      <c r="M331" s="68">
        <v>0</v>
      </c>
      <c r="N331" s="68">
        <v>0</v>
      </c>
      <c r="O331" s="69">
        <v>13</v>
      </c>
      <c r="P331" s="59">
        <v>0</v>
      </c>
      <c r="Q331" s="59">
        <v>0</v>
      </c>
      <c r="R331" s="59">
        <v>12</v>
      </c>
      <c r="S331" s="59">
        <v>12</v>
      </c>
      <c r="T331" s="59">
        <v>0</v>
      </c>
      <c r="U331" s="59">
        <v>16</v>
      </c>
      <c r="V331" s="59">
        <v>0</v>
      </c>
      <c r="W331" s="59">
        <v>0</v>
      </c>
      <c r="X331" s="59">
        <v>14</v>
      </c>
      <c r="Y331" s="59"/>
      <c r="Z331" s="59"/>
      <c r="AA331" s="67">
        <f t="shared" si="269"/>
        <v>74</v>
      </c>
      <c r="AB331" s="64">
        <f t="shared" si="270"/>
        <v>0</v>
      </c>
      <c r="AC331" s="64">
        <f t="shared" si="271"/>
        <v>0</v>
      </c>
      <c r="AD331" s="64">
        <f t="shared" si="272"/>
        <v>13</v>
      </c>
      <c r="AE331" s="64">
        <f t="shared" si="273"/>
        <v>29</v>
      </c>
      <c r="AF331" s="64">
        <f t="shared" si="274"/>
        <v>36</v>
      </c>
      <c r="AG331" s="64">
        <f t="shared" si="281"/>
        <v>0</v>
      </c>
      <c r="AH331" s="89">
        <f t="shared" si="275"/>
        <v>74</v>
      </c>
      <c r="AI331" s="90"/>
      <c r="AJ331" s="90"/>
      <c r="AK331" s="90">
        <f t="shared" si="276"/>
        <v>65</v>
      </c>
      <c r="AL331" s="90">
        <f t="shared" si="277"/>
        <v>72.5</v>
      </c>
      <c r="AM331" s="90">
        <f t="shared" ref="AM331:AN331" si="338">AF331/(SUMIF($E$14:$N$14,"CO5",$E$13:$N$13)+SUMPRODUCT(($O$14:$Z$14="CO5")*($O331:$Z331&gt;0)*($O$13:$Z$13)))*100</f>
        <v>90</v>
      </c>
      <c r="AN331" s="90">
        <f t="shared" si="338"/>
        <v>0</v>
      </c>
    </row>
    <row r="332" spans="1:40" ht="30" customHeight="1" x14ac:dyDescent="0.2">
      <c r="A332" s="59">
        <v>316</v>
      </c>
      <c r="B332" s="60">
        <f>'STUDENT NAMELIST'!B320</f>
        <v>211423243229</v>
      </c>
      <c r="C332" s="60" t="str">
        <f>'STUDENT NAMELIST'!C320</f>
        <v>2023PEC AI 416</v>
      </c>
      <c r="D332" s="61" t="str">
        <f>'STUDENT NAMELIST'!D320</f>
        <v>KIRAN SAI S</v>
      </c>
      <c r="E332" s="68">
        <v>2</v>
      </c>
      <c r="F332" s="68">
        <v>2</v>
      </c>
      <c r="G332" s="68">
        <v>1</v>
      </c>
      <c r="H332" s="68">
        <v>2</v>
      </c>
      <c r="I332" s="68">
        <v>1</v>
      </c>
      <c r="J332" s="68">
        <v>0</v>
      </c>
      <c r="K332" s="68">
        <v>2</v>
      </c>
      <c r="L332" s="68">
        <v>1</v>
      </c>
      <c r="M332" s="68">
        <v>2</v>
      </c>
      <c r="N332" s="68">
        <v>1</v>
      </c>
      <c r="O332" s="69">
        <v>16</v>
      </c>
      <c r="P332" s="59">
        <v>0</v>
      </c>
      <c r="Q332" s="59">
        <v>0</v>
      </c>
      <c r="R332" s="59">
        <v>8</v>
      </c>
      <c r="S332" s="59">
        <v>14</v>
      </c>
      <c r="T332" s="59">
        <v>0</v>
      </c>
      <c r="U332" s="59">
        <v>16</v>
      </c>
      <c r="V332" s="59">
        <v>0</v>
      </c>
      <c r="W332" s="59">
        <v>0</v>
      </c>
      <c r="X332" s="59">
        <v>16</v>
      </c>
      <c r="Y332" s="59"/>
      <c r="Z332" s="59"/>
      <c r="AA332" s="67">
        <f t="shared" si="269"/>
        <v>84</v>
      </c>
      <c r="AB332" s="64">
        <f t="shared" si="270"/>
        <v>0</v>
      </c>
      <c r="AC332" s="64">
        <f t="shared" si="271"/>
        <v>0</v>
      </c>
      <c r="AD332" s="64">
        <f t="shared" si="272"/>
        <v>20</v>
      </c>
      <c r="AE332" s="64">
        <f t="shared" si="273"/>
        <v>27</v>
      </c>
      <c r="AF332" s="64">
        <f t="shared" si="274"/>
        <v>38</v>
      </c>
      <c r="AG332" s="64">
        <f t="shared" si="281"/>
        <v>0</v>
      </c>
      <c r="AH332" s="89">
        <f t="shared" si="275"/>
        <v>84</v>
      </c>
      <c r="AI332" s="90"/>
      <c r="AJ332" s="90"/>
      <c r="AK332" s="90">
        <f t="shared" si="276"/>
        <v>100</v>
      </c>
      <c r="AL332" s="90">
        <f t="shared" si="277"/>
        <v>67.5</v>
      </c>
      <c r="AM332" s="90">
        <f t="shared" ref="AM332:AN332" si="339">AF332/(SUMIF($E$14:$N$14,"CO5",$E$13:$N$13)+SUMPRODUCT(($O$14:$Z$14="CO5")*($O332:$Z332&gt;0)*($O$13:$Z$13)))*100</f>
        <v>95</v>
      </c>
      <c r="AN332" s="90">
        <f t="shared" si="339"/>
        <v>0</v>
      </c>
    </row>
    <row r="333" spans="1:40" ht="30" customHeight="1" x14ac:dyDescent="0.2">
      <c r="A333" s="59">
        <v>318</v>
      </c>
      <c r="B333" s="60">
        <f>'STUDENT NAMELIST'!B321</f>
        <v>211423243233</v>
      </c>
      <c r="C333" s="60" t="str">
        <f>'STUDENT NAMELIST'!C321</f>
        <v>2023PEC AI 417</v>
      </c>
      <c r="D333" s="61" t="str">
        <f>'STUDENT NAMELIST'!D321</f>
        <v>KISHOREKUMAR B</v>
      </c>
      <c r="E333" s="68">
        <v>2</v>
      </c>
      <c r="F333" s="68">
        <v>0</v>
      </c>
      <c r="G333" s="68">
        <v>2</v>
      </c>
      <c r="H333" s="68">
        <v>2</v>
      </c>
      <c r="I333" s="68">
        <v>0</v>
      </c>
      <c r="J333" s="68">
        <v>2</v>
      </c>
      <c r="K333" s="68">
        <v>0</v>
      </c>
      <c r="L333" s="68">
        <v>1</v>
      </c>
      <c r="M333" s="68">
        <v>2</v>
      </c>
      <c r="N333" s="68">
        <v>0</v>
      </c>
      <c r="O333" s="69">
        <v>16</v>
      </c>
      <c r="P333" s="59">
        <v>0</v>
      </c>
      <c r="Q333" s="59">
        <v>0</v>
      </c>
      <c r="R333" s="59">
        <v>16</v>
      </c>
      <c r="S333" s="59">
        <v>14</v>
      </c>
      <c r="T333" s="59">
        <v>0</v>
      </c>
      <c r="U333" s="59">
        <v>16</v>
      </c>
      <c r="V333" s="59">
        <v>0</v>
      </c>
      <c r="W333" s="59">
        <v>0</v>
      </c>
      <c r="X333" s="59">
        <v>9</v>
      </c>
      <c r="Y333" s="59"/>
      <c r="Z333" s="59"/>
      <c r="AA333" s="67">
        <f t="shared" si="269"/>
        <v>82</v>
      </c>
      <c r="AB333" s="64">
        <f t="shared" si="270"/>
        <v>0</v>
      </c>
      <c r="AC333" s="64">
        <f t="shared" si="271"/>
        <v>0</v>
      </c>
      <c r="AD333" s="64">
        <f t="shared" si="272"/>
        <v>18</v>
      </c>
      <c r="AE333" s="64">
        <f t="shared" si="273"/>
        <v>35</v>
      </c>
      <c r="AF333" s="64">
        <f t="shared" si="274"/>
        <v>31</v>
      </c>
      <c r="AG333" s="64">
        <f t="shared" si="281"/>
        <v>0</v>
      </c>
      <c r="AH333" s="89">
        <f t="shared" si="275"/>
        <v>82</v>
      </c>
      <c r="AI333" s="90"/>
      <c r="AJ333" s="90"/>
      <c r="AK333" s="90">
        <f t="shared" si="276"/>
        <v>90</v>
      </c>
      <c r="AL333" s="90">
        <f t="shared" si="277"/>
        <v>87.5</v>
      </c>
      <c r="AM333" s="90">
        <f t="shared" ref="AM333:AN333" si="340">AF333/(SUMIF($E$14:$N$14,"CO5",$E$13:$N$13)+SUMPRODUCT(($O$14:$Z$14="CO5")*($O333:$Z333&gt;0)*($O$13:$Z$13)))*100</f>
        <v>77.5</v>
      </c>
      <c r="AN333" s="90">
        <f t="shared" si="340"/>
        <v>0</v>
      </c>
    </row>
    <row r="334" spans="1:40" ht="30" customHeight="1" x14ac:dyDescent="0.2">
      <c r="A334" s="59">
        <v>318</v>
      </c>
      <c r="B334" s="60">
        <f>'STUDENT NAMELIST'!B322</f>
        <v>211423243231</v>
      </c>
      <c r="C334" s="60" t="str">
        <f>'STUDENT NAMELIST'!C322</f>
        <v>2023PEC AI 418</v>
      </c>
      <c r="D334" s="61" t="str">
        <f>'STUDENT NAMELIST'!D322</f>
        <v>KISHORE KUMAR K</v>
      </c>
      <c r="E334" s="68">
        <v>2</v>
      </c>
      <c r="F334" s="68">
        <v>2</v>
      </c>
      <c r="G334" s="68">
        <v>1</v>
      </c>
      <c r="H334" s="68">
        <v>2</v>
      </c>
      <c r="I334" s="68">
        <v>1</v>
      </c>
      <c r="J334" s="68">
        <v>0</v>
      </c>
      <c r="K334" s="68">
        <v>0</v>
      </c>
      <c r="L334" s="68">
        <v>1</v>
      </c>
      <c r="M334" s="68">
        <v>2</v>
      </c>
      <c r="N334" s="68">
        <v>2</v>
      </c>
      <c r="O334" s="69">
        <v>0</v>
      </c>
      <c r="P334" s="59">
        <v>13</v>
      </c>
      <c r="Q334" s="59">
        <v>14</v>
      </c>
      <c r="R334" s="59">
        <v>0</v>
      </c>
      <c r="S334" s="59">
        <v>0</v>
      </c>
      <c r="T334" s="59">
        <v>14</v>
      </c>
      <c r="U334" s="59">
        <v>0</v>
      </c>
      <c r="V334" s="59">
        <v>14</v>
      </c>
      <c r="W334" s="59">
        <v>8</v>
      </c>
      <c r="X334" s="59">
        <v>0</v>
      </c>
      <c r="Y334" s="59"/>
      <c r="Z334" s="59"/>
      <c r="AA334" s="67">
        <f t="shared" si="269"/>
        <v>76</v>
      </c>
      <c r="AB334" s="64">
        <f t="shared" si="270"/>
        <v>0</v>
      </c>
      <c r="AC334" s="64">
        <f t="shared" si="271"/>
        <v>0</v>
      </c>
      <c r="AD334" s="64">
        <f t="shared" si="272"/>
        <v>17</v>
      </c>
      <c r="AE334" s="64">
        <f t="shared" si="273"/>
        <v>33</v>
      </c>
      <c r="AF334" s="64">
        <f t="shared" si="274"/>
        <v>28</v>
      </c>
      <c r="AG334" s="64">
        <f t="shared" si="281"/>
        <v>0</v>
      </c>
      <c r="AH334" s="89">
        <f t="shared" si="275"/>
        <v>76</v>
      </c>
      <c r="AI334" s="90"/>
      <c r="AJ334" s="90"/>
      <c r="AK334" s="90">
        <f t="shared" si="276"/>
        <v>85</v>
      </c>
      <c r="AL334" s="90">
        <f t="shared" si="277"/>
        <v>82.5</v>
      </c>
      <c r="AM334" s="90">
        <f t="shared" ref="AM334:AN334" si="341">AF334/(SUMIF($E$14:$N$14,"CO5",$E$13:$N$13)+SUMPRODUCT(($O$14:$Z$14="CO5")*($O334:$Z334&gt;0)*($O$13:$Z$13)))*100</f>
        <v>70</v>
      </c>
      <c r="AN334" s="90">
        <f t="shared" si="341"/>
        <v>0</v>
      </c>
    </row>
    <row r="335" spans="1:40" ht="30" customHeight="1" x14ac:dyDescent="0.2">
      <c r="A335" s="59">
        <v>319</v>
      </c>
      <c r="B335" s="60">
        <f>'STUDENT NAMELIST'!B323</f>
        <v>211423243232</v>
      </c>
      <c r="C335" s="60" t="str">
        <f>'STUDENT NAMELIST'!C323</f>
        <v>2023PEC AI 419</v>
      </c>
      <c r="D335" s="61" t="str">
        <f>'STUDENT NAMELIST'!D323</f>
        <v>KISHORE N</v>
      </c>
      <c r="E335" s="68">
        <v>1</v>
      </c>
      <c r="F335" s="68">
        <v>0</v>
      </c>
      <c r="G335" s="68">
        <v>2</v>
      </c>
      <c r="H335" s="68">
        <v>2</v>
      </c>
      <c r="I335" s="68">
        <v>0</v>
      </c>
      <c r="J335" s="68">
        <v>0</v>
      </c>
      <c r="K335" s="68">
        <v>0</v>
      </c>
      <c r="L335" s="68">
        <v>1</v>
      </c>
      <c r="M335" s="68">
        <v>1</v>
      </c>
      <c r="N335" s="68">
        <v>0</v>
      </c>
      <c r="O335" s="69">
        <v>0</v>
      </c>
      <c r="P335" s="59">
        <v>16</v>
      </c>
      <c r="Q335" s="59">
        <v>16</v>
      </c>
      <c r="R335" s="59">
        <v>0</v>
      </c>
      <c r="S335" s="59">
        <v>4</v>
      </c>
      <c r="T335" s="59">
        <v>0</v>
      </c>
      <c r="U335" s="59">
        <v>16</v>
      </c>
      <c r="V335" s="59">
        <v>0</v>
      </c>
      <c r="W335" s="59">
        <v>0</v>
      </c>
      <c r="X335" s="59">
        <v>16</v>
      </c>
      <c r="Y335" s="59"/>
      <c r="Z335" s="59"/>
      <c r="AA335" s="67">
        <f t="shared" si="269"/>
        <v>75</v>
      </c>
      <c r="AB335" s="64">
        <f t="shared" si="270"/>
        <v>0</v>
      </c>
      <c r="AC335" s="64">
        <f t="shared" si="271"/>
        <v>0</v>
      </c>
      <c r="AD335" s="64">
        <f t="shared" si="272"/>
        <v>17</v>
      </c>
      <c r="AE335" s="64">
        <f t="shared" si="273"/>
        <v>25</v>
      </c>
      <c r="AF335" s="64">
        <f t="shared" si="274"/>
        <v>38</v>
      </c>
      <c r="AG335" s="64">
        <f t="shared" si="281"/>
        <v>0</v>
      </c>
      <c r="AH335" s="89">
        <f t="shared" si="275"/>
        <v>75</v>
      </c>
      <c r="AI335" s="90"/>
      <c r="AJ335" s="90"/>
      <c r="AK335" s="90">
        <f t="shared" si="276"/>
        <v>85</v>
      </c>
      <c r="AL335" s="90">
        <f t="shared" si="277"/>
        <v>62.5</v>
      </c>
      <c r="AM335" s="90">
        <f t="shared" ref="AM335:AN335" si="342">AF335/(SUMIF($E$14:$N$14,"CO5",$E$13:$N$13)+SUMPRODUCT(($O$14:$Z$14="CO5")*($O335:$Z335&gt;0)*($O$13:$Z$13)))*100</f>
        <v>95</v>
      </c>
      <c r="AN335" s="90">
        <f t="shared" si="342"/>
        <v>0</v>
      </c>
    </row>
    <row r="336" spans="1:40" ht="30" customHeight="1" x14ac:dyDescent="0.2">
      <c r="A336" s="59">
        <v>320</v>
      </c>
      <c r="B336" s="60">
        <f>'STUDENT NAMELIST'!B324</f>
        <v>211423243236</v>
      </c>
      <c r="C336" s="60" t="str">
        <f>'STUDENT NAMELIST'!C324</f>
        <v>2023PEC AI 420</v>
      </c>
      <c r="D336" s="61" t="str">
        <f>'STUDENT NAMELIST'!D324</f>
        <v>KUMARA GURU S</v>
      </c>
      <c r="E336" s="68">
        <v>1</v>
      </c>
      <c r="F336" s="68">
        <v>0</v>
      </c>
      <c r="G336" s="68">
        <v>0</v>
      </c>
      <c r="H336" s="68">
        <v>1</v>
      </c>
      <c r="I336" s="68">
        <v>1</v>
      </c>
      <c r="J336" s="68">
        <v>1</v>
      </c>
      <c r="K336" s="68">
        <v>2</v>
      </c>
      <c r="L336" s="68">
        <v>0</v>
      </c>
      <c r="M336" s="68">
        <v>2</v>
      </c>
      <c r="N336" s="68">
        <v>1</v>
      </c>
      <c r="O336" s="69">
        <v>0</v>
      </c>
      <c r="P336" s="59">
        <v>15</v>
      </c>
      <c r="Q336" s="59">
        <v>16</v>
      </c>
      <c r="R336" s="59">
        <v>0</v>
      </c>
      <c r="S336" s="59">
        <v>0</v>
      </c>
      <c r="T336" s="59">
        <v>12</v>
      </c>
      <c r="U336" s="59">
        <v>0</v>
      </c>
      <c r="V336" s="59">
        <v>10</v>
      </c>
      <c r="W336" s="59">
        <v>16</v>
      </c>
      <c r="X336" s="59">
        <v>0</v>
      </c>
      <c r="Y336" s="59"/>
      <c r="Z336" s="59"/>
      <c r="AA336" s="67">
        <f t="shared" si="269"/>
        <v>78</v>
      </c>
      <c r="AB336" s="64">
        <f t="shared" si="270"/>
        <v>0</v>
      </c>
      <c r="AC336" s="64">
        <f t="shared" si="271"/>
        <v>0</v>
      </c>
      <c r="AD336" s="64">
        <f t="shared" si="272"/>
        <v>16</v>
      </c>
      <c r="AE336" s="64">
        <f t="shared" si="273"/>
        <v>33</v>
      </c>
      <c r="AF336" s="64">
        <f t="shared" si="274"/>
        <v>32</v>
      </c>
      <c r="AG336" s="64">
        <f t="shared" si="281"/>
        <v>0</v>
      </c>
      <c r="AH336" s="89">
        <f t="shared" si="275"/>
        <v>78</v>
      </c>
      <c r="AI336" s="90"/>
      <c r="AJ336" s="90"/>
      <c r="AK336" s="90">
        <f t="shared" si="276"/>
        <v>80</v>
      </c>
      <c r="AL336" s="90">
        <f t="shared" si="277"/>
        <v>82.5</v>
      </c>
      <c r="AM336" s="90">
        <f t="shared" ref="AM336:AN336" si="343">AF336/(SUMIF($E$14:$N$14,"CO5",$E$13:$N$13)+SUMPRODUCT(($O$14:$Z$14="CO5")*($O336:$Z336&gt;0)*($O$13:$Z$13)))*100</f>
        <v>80</v>
      </c>
      <c r="AN336" s="90">
        <f t="shared" si="343"/>
        <v>0</v>
      </c>
    </row>
    <row r="337" spans="1:40" ht="30" customHeight="1" x14ac:dyDescent="0.2">
      <c r="A337" s="59">
        <v>321</v>
      </c>
      <c r="B337" s="60">
        <f>'STUDENT NAMELIST'!B325</f>
        <v>211423243237</v>
      </c>
      <c r="C337" s="60" t="str">
        <f>'STUDENT NAMELIST'!C325</f>
        <v>2023PEC AI 421</v>
      </c>
      <c r="D337" s="61" t="str">
        <f>'STUDENT NAMELIST'!D325</f>
        <v>KUMARESAN M</v>
      </c>
      <c r="E337" s="68">
        <v>1</v>
      </c>
      <c r="F337" s="68">
        <v>0</v>
      </c>
      <c r="G337" s="68">
        <v>1</v>
      </c>
      <c r="H337" s="68">
        <v>0</v>
      </c>
      <c r="I337" s="68">
        <v>2</v>
      </c>
      <c r="J337" s="68">
        <v>0</v>
      </c>
      <c r="K337" s="68">
        <v>1</v>
      </c>
      <c r="L337" s="68">
        <v>2</v>
      </c>
      <c r="M337" s="68">
        <v>2</v>
      </c>
      <c r="N337" s="68">
        <v>2</v>
      </c>
      <c r="O337" s="69">
        <v>13</v>
      </c>
      <c r="P337" s="59">
        <v>0</v>
      </c>
      <c r="Q337" s="59">
        <v>0</v>
      </c>
      <c r="R337" s="59">
        <v>12</v>
      </c>
      <c r="S337" s="59">
        <v>12</v>
      </c>
      <c r="T337" s="59">
        <v>0</v>
      </c>
      <c r="U337" s="59">
        <v>16</v>
      </c>
      <c r="V337" s="59">
        <v>0</v>
      </c>
      <c r="W337" s="59">
        <v>0</v>
      </c>
      <c r="X337" s="59">
        <v>14</v>
      </c>
      <c r="Y337" s="59"/>
      <c r="Z337" s="59"/>
      <c r="AA337" s="67">
        <f t="shared" si="269"/>
        <v>78</v>
      </c>
      <c r="AB337" s="64">
        <f t="shared" si="270"/>
        <v>0</v>
      </c>
      <c r="AC337" s="64">
        <f t="shared" si="271"/>
        <v>0</v>
      </c>
      <c r="AD337" s="64">
        <f t="shared" si="272"/>
        <v>14</v>
      </c>
      <c r="AE337" s="64">
        <f t="shared" si="273"/>
        <v>29</v>
      </c>
      <c r="AF337" s="64">
        <f t="shared" si="274"/>
        <v>36</v>
      </c>
      <c r="AG337" s="64">
        <f t="shared" si="281"/>
        <v>0</v>
      </c>
      <c r="AH337" s="89">
        <f t="shared" si="275"/>
        <v>78</v>
      </c>
      <c r="AI337" s="90"/>
      <c r="AJ337" s="90"/>
      <c r="AK337" s="90">
        <f t="shared" si="276"/>
        <v>70</v>
      </c>
      <c r="AL337" s="90">
        <f t="shared" si="277"/>
        <v>72.5</v>
      </c>
      <c r="AM337" s="90">
        <f t="shared" ref="AM337:AN337" si="344">AF337/(SUMIF($E$14:$N$14,"CO5",$E$13:$N$13)+SUMPRODUCT(($O$14:$Z$14="CO5")*($O337:$Z337&gt;0)*($O$13:$Z$13)))*100</f>
        <v>90</v>
      </c>
      <c r="AN337" s="90">
        <f t="shared" si="344"/>
        <v>0</v>
      </c>
    </row>
    <row r="338" spans="1:40" ht="30" customHeight="1" x14ac:dyDescent="0.2">
      <c r="A338" s="59">
        <v>322</v>
      </c>
      <c r="B338" s="60">
        <f>'STUDENT NAMELIST'!B326</f>
        <v>211423243239</v>
      </c>
      <c r="C338" s="60" t="str">
        <f>'STUDENT NAMELIST'!C326</f>
        <v>2023PEC AI 422</v>
      </c>
      <c r="D338" s="61" t="str">
        <f>'STUDENT NAMELIST'!D326</f>
        <v>LAKSHMANAN S</v>
      </c>
      <c r="E338" s="68">
        <v>1</v>
      </c>
      <c r="F338" s="68">
        <v>1</v>
      </c>
      <c r="G338" s="68">
        <v>2</v>
      </c>
      <c r="H338" s="68">
        <v>1</v>
      </c>
      <c r="I338" s="68">
        <v>1</v>
      </c>
      <c r="J338" s="68">
        <v>0</v>
      </c>
      <c r="K338" s="68">
        <v>0</v>
      </c>
      <c r="L338" s="68">
        <v>2</v>
      </c>
      <c r="M338" s="68">
        <v>1</v>
      </c>
      <c r="N338" s="68">
        <v>2</v>
      </c>
      <c r="O338" s="69">
        <v>16</v>
      </c>
      <c r="P338" s="59">
        <v>0</v>
      </c>
      <c r="Q338" s="59">
        <v>0</v>
      </c>
      <c r="R338" s="59">
        <v>8</v>
      </c>
      <c r="S338" s="59">
        <v>14</v>
      </c>
      <c r="T338" s="59">
        <v>0</v>
      </c>
      <c r="U338" s="59">
        <v>16</v>
      </c>
      <c r="V338" s="59">
        <v>0</v>
      </c>
      <c r="W338" s="59">
        <v>0</v>
      </c>
      <c r="X338" s="59">
        <v>16</v>
      </c>
      <c r="Y338" s="59"/>
      <c r="Z338" s="59"/>
      <c r="AA338" s="67">
        <f t="shared" si="269"/>
        <v>81</v>
      </c>
      <c r="AB338" s="64">
        <f t="shared" si="270"/>
        <v>0</v>
      </c>
      <c r="AC338" s="64">
        <f t="shared" si="271"/>
        <v>0</v>
      </c>
      <c r="AD338" s="64">
        <f t="shared" si="272"/>
        <v>18</v>
      </c>
      <c r="AE338" s="64">
        <f t="shared" si="273"/>
        <v>27</v>
      </c>
      <c r="AF338" s="64">
        <f t="shared" si="274"/>
        <v>38</v>
      </c>
      <c r="AG338" s="64">
        <f t="shared" si="281"/>
        <v>0</v>
      </c>
      <c r="AH338" s="89">
        <f t="shared" si="275"/>
        <v>81</v>
      </c>
      <c r="AI338" s="90"/>
      <c r="AJ338" s="90"/>
      <c r="AK338" s="90">
        <f t="shared" si="276"/>
        <v>90</v>
      </c>
      <c r="AL338" s="90">
        <f t="shared" si="277"/>
        <v>67.5</v>
      </c>
      <c r="AM338" s="90">
        <f t="shared" ref="AM338:AN338" si="345">AF338/(SUMIF($E$14:$N$14,"CO5",$E$13:$N$13)+SUMPRODUCT(($O$14:$Z$14="CO5")*($O338:$Z338&gt;0)*($O$13:$Z$13)))*100</f>
        <v>95</v>
      </c>
      <c r="AN338" s="90">
        <f t="shared" si="345"/>
        <v>0</v>
      </c>
    </row>
    <row r="339" spans="1:40" ht="30" customHeight="1" x14ac:dyDescent="0.2">
      <c r="A339" s="59">
        <v>323</v>
      </c>
      <c r="B339" s="60">
        <f>'STUDENT NAMELIST'!B327</f>
        <v>211423243240</v>
      </c>
      <c r="C339" s="60" t="str">
        <f>'STUDENT NAMELIST'!C327</f>
        <v>2023PEC AI 423</v>
      </c>
      <c r="D339" s="61" t="str">
        <f>'STUDENT NAMELIST'!D327</f>
        <v>LALITHKANNAN P</v>
      </c>
      <c r="E339" s="68">
        <v>0</v>
      </c>
      <c r="F339" s="68">
        <v>0</v>
      </c>
      <c r="G339" s="68">
        <v>1</v>
      </c>
      <c r="H339" s="68">
        <v>1</v>
      </c>
      <c r="I339" s="68">
        <v>0</v>
      </c>
      <c r="J339" s="68">
        <v>0</v>
      </c>
      <c r="K339" s="68">
        <v>2</v>
      </c>
      <c r="L339" s="68">
        <v>0</v>
      </c>
      <c r="M339" s="68">
        <v>0</v>
      </c>
      <c r="N339" s="68">
        <v>2</v>
      </c>
      <c r="O339" s="69">
        <v>12</v>
      </c>
      <c r="P339" s="59">
        <v>0</v>
      </c>
      <c r="Q339" s="59">
        <v>0</v>
      </c>
      <c r="R339" s="59">
        <v>8</v>
      </c>
      <c r="S339" s="59">
        <v>14</v>
      </c>
      <c r="T339" s="59">
        <v>0</v>
      </c>
      <c r="U339" s="59">
        <v>16</v>
      </c>
      <c r="V339" s="59">
        <v>0</v>
      </c>
      <c r="W339" s="59">
        <v>0</v>
      </c>
      <c r="X339" s="59">
        <v>16</v>
      </c>
      <c r="Y339" s="59"/>
      <c r="Z339" s="59"/>
      <c r="AA339" s="67">
        <f t="shared" si="269"/>
        <v>72</v>
      </c>
      <c r="AB339" s="64">
        <f t="shared" si="270"/>
        <v>0</v>
      </c>
      <c r="AC339" s="64">
        <f t="shared" si="271"/>
        <v>0</v>
      </c>
      <c r="AD339" s="64">
        <f t="shared" si="272"/>
        <v>12</v>
      </c>
      <c r="AE339" s="64">
        <f t="shared" si="273"/>
        <v>27</v>
      </c>
      <c r="AF339" s="64">
        <f t="shared" si="274"/>
        <v>38</v>
      </c>
      <c r="AG339" s="64">
        <f t="shared" si="281"/>
        <v>0</v>
      </c>
      <c r="AH339" s="89">
        <f t="shared" si="275"/>
        <v>72</v>
      </c>
      <c r="AI339" s="90"/>
      <c r="AJ339" s="90"/>
      <c r="AK339" s="90">
        <f t="shared" si="276"/>
        <v>60</v>
      </c>
      <c r="AL339" s="90">
        <f t="shared" si="277"/>
        <v>67.5</v>
      </c>
      <c r="AM339" s="90">
        <f t="shared" ref="AM339:AN339" si="346">AF339/(SUMIF($E$14:$N$14,"CO5",$E$13:$N$13)+SUMPRODUCT(($O$14:$Z$14="CO5")*($O339:$Z339&gt;0)*($O$13:$Z$13)))*100</f>
        <v>95</v>
      </c>
      <c r="AN339" s="90">
        <f t="shared" si="346"/>
        <v>0</v>
      </c>
    </row>
    <row r="340" spans="1:40" ht="30" customHeight="1" x14ac:dyDescent="0.2">
      <c r="A340" s="59">
        <v>324</v>
      </c>
      <c r="B340" s="60">
        <f>'STUDENT NAMELIST'!B328</f>
        <v>211423243243</v>
      </c>
      <c r="C340" s="60" t="str">
        <f>'STUDENT NAMELIST'!C328</f>
        <v>2023PEC AI 424</v>
      </c>
      <c r="D340" s="61" t="str">
        <f>'STUDENT NAMELIST'!D328</f>
        <v>LEKASVARR S</v>
      </c>
      <c r="E340" s="68">
        <v>0</v>
      </c>
      <c r="F340" s="68">
        <v>0</v>
      </c>
      <c r="G340" s="68">
        <v>0</v>
      </c>
      <c r="H340" s="68">
        <v>0</v>
      </c>
      <c r="I340" s="68">
        <v>2</v>
      </c>
      <c r="J340" s="68">
        <v>2</v>
      </c>
      <c r="K340" s="68">
        <v>2</v>
      </c>
      <c r="L340" s="68">
        <v>2</v>
      </c>
      <c r="M340" s="68">
        <v>1</v>
      </c>
      <c r="N340" s="68">
        <v>1</v>
      </c>
      <c r="O340" s="69">
        <v>16</v>
      </c>
      <c r="P340" s="59">
        <v>0</v>
      </c>
      <c r="Q340" s="59">
        <v>0</v>
      </c>
      <c r="R340" s="59">
        <v>16</v>
      </c>
      <c r="S340" s="59">
        <v>14</v>
      </c>
      <c r="T340" s="59">
        <v>0</v>
      </c>
      <c r="U340" s="59">
        <v>16</v>
      </c>
      <c r="V340" s="59">
        <v>0</v>
      </c>
      <c r="W340" s="59">
        <v>0</v>
      </c>
      <c r="X340" s="59">
        <v>11</v>
      </c>
      <c r="Y340" s="59"/>
      <c r="Z340" s="59"/>
      <c r="AA340" s="67">
        <f t="shared" si="269"/>
        <v>83</v>
      </c>
      <c r="AB340" s="64">
        <f t="shared" si="270"/>
        <v>0</v>
      </c>
      <c r="AC340" s="64">
        <f t="shared" si="271"/>
        <v>0</v>
      </c>
      <c r="AD340" s="64">
        <f t="shared" si="272"/>
        <v>16</v>
      </c>
      <c r="AE340" s="64">
        <f t="shared" si="273"/>
        <v>35</v>
      </c>
      <c r="AF340" s="64">
        <f t="shared" si="274"/>
        <v>33</v>
      </c>
      <c r="AG340" s="64">
        <f t="shared" si="281"/>
        <v>0</v>
      </c>
      <c r="AH340" s="89">
        <f t="shared" si="275"/>
        <v>83</v>
      </c>
      <c r="AI340" s="90"/>
      <c r="AJ340" s="90"/>
      <c r="AK340" s="90">
        <f t="shared" si="276"/>
        <v>80</v>
      </c>
      <c r="AL340" s="90">
        <f t="shared" si="277"/>
        <v>87.5</v>
      </c>
      <c r="AM340" s="90">
        <f t="shared" ref="AM340:AN340" si="347">AF340/(SUMIF($E$14:$N$14,"CO5",$E$13:$N$13)+SUMPRODUCT(($O$14:$Z$14="CO5")*($O340:$Z340&gt;0)*($O$13:$Z$13)))*100</f>
        <v>82.5</v>
      </c>
      <c r="AN340" s="90">
        <f t="shared" si="347"/>
        <v>0</v>
      </c>
    </row>
    <row r="341" spans="1:40" ht="30" customHeight="1" x14ac:dyDescent="0.2">
      <c r="A341" s="59">
        <v>325</v>
      </c>
      <c r="B341" s="60">
        <f>'STUDENT NAMELIST'!B329</f>
        <v>211423243244</v>
      </c>
      <c r="C341" s="60" t="str">
        <f>'STUDENT NAMELIST'!C329</f>
        <v>2023PEC AI 425</v>
      </c>
      <c r="D341" s="61" t="str">
        <f>'STUDENT NAMELIST'!D329</f>
        <v>LINGESH B R</v>
      </c>
      <c r="E341" s="68">
        <v>1</v>
      </c>
      <c r="F341" s="68">
        <v>2</v>
      </c>
      <c r="G341" s="68">
        <v>2</v>
      </c>
      <c r="H341" s="68">
        <v>0</v>
      </c>
      <c r="I341" s="68">
        <v>2</v>
      </c>
      <c r="J341" s="68">
        <v>1</v>
      </c>
      <c r="K341" s="68">
        <v>0</v>
      </c>
      <c r="L341" s="68">
        <v>2</v>
      </c>
      <c r="M341" s="68">
        <v>1</v>
      </c>
      <c r="N341" s="68">
        <v>0</v>
      </c>
      <c r="O341" s="69">
        <v>14</v>
      </c>
      <c r="P341" s="59">
        <v>0</v>
      </c>
      <c r="Q341" s="59">
        <v>0</v>
      </c>
      <c r="R341" s="59">
        <v>14</v>
      </c>
      <c r="S341" s="59">
        <v>10</v>
      </c>
      <c r="T341" s="59">
        <v>0</v>
      </c>
      <c r="U341" s="59">
        <v>14</v>
      </c>
      <c r="V341" s="59">
        <v>0</v>
      </c>
      <c r="W341" s="59">
        <v>0</v>
      </c>
      <c r="X341" s="59">
        <v>16</v>
      </c>
      <c r="Y341" s="59"/>
      <c r="Z341" s="59"/>
      <c r="AA341" s="67">
        <f t="shared" si="269"/>
        <v>79</v>
      </c>
      <c r="AB341" s="64">
        <f t="shared" si="270"/>
        <v>0</v>
      </c>
      <c r="AC341" s="64">
        <f t="shared" si="271"/>
        <v>0</v>
      </c>
      <c r="AD341" s="64">
        <f t="shared" si="272"/>
        <v>17</v>
      </c>
      <c r="AE341" s="64">
        <f t="shared" si="273"/>
        <v>29</v>
      </c>
      <c r="AF341" s="64">
        <f t="shared" si="274"/>
        <v>36</v>
      </c>
      <c r="AG341" s="64">
        <f t="shared" si="281"/>
        <v>0</v>
      </c>
      <c r="AH341" s="89">
        <f t="shared" si="275"/>
        <v>79</v>
      </c>
      <c r="AI341" s="90"/>
      <c r="AJ341" s="90"/>
      <c r="AK341" s="90">
        <f t="shared" si="276"/>
        <v>85</v>
      </c>
      <c r="AL341" s="90">
        <f t="shared" si="277"/>
        <v>72.5</v>
      </c>
      <c r="AM341" s="90">
        <f t="shared" ref="AM341:AN341" si="348">AF341/(SUMIF($E$14:$N$14,"CO5",$E$13:$N$13)+SUMPRODUCT(($O$14:$Z$14="CO5")*($O341:$Z341&gt;0)*($O$13:$Z$13)))*100</f>
        <v>90</v>
      </c>
      <c r="AN341" s="90">
        <f t="shared" si="348"/>
        <v>0</v>
      </c>
    </row>
    <row r="342" spans="1:40" ht="30" customHeight="1" x14ac:dyDescent="0.2">
      <c r="A342" s="59">
        <v>326</v>
      </c>
      <c r="B342" s="60">
        <f>'STUDENT NAMELIST'!B330</f>
        <v>211423243245</v>
      </c>
      <c r="C342" s="60" t="str">
        <f>'STUDENT NAMELIST'!C330</f>
        <v>2023PEC AI 426</v>
      </c>
      <c r="D342" s="61" t="str">
        <f>'STUDENT NAMELIST'!D330</f>
        <v>LISHAL R</v>
      </c>
      <c r="E342" s="68">
        <v>1</v>
      </c>
      <c r="F342" s="68">
        <v>0</v>
      </c>
      <c r="G342" s="68">
        <v>1</v>
      </c>
      <c r="H342" s="68">
        <v>1</v>
      </c>
      <c r="I342" s="68">
        <v>0</v>
      </c>
      <c r="J342" s="68">
        <v>1</v>
      </c>
      <c r="K342" s="68">
        <v>0</v>
      </c>
      <c r="L342" s="68">
        <v>0</v>
      </c>
      <c r="M342" s="68">
        <v>2</v>
      </c>
      <c r="N342" s="68">
        <v>1</v>
      </c>
      <c r="O342" s="59">
        <v>0</v>
      </c>
      <c r="P342" s="59">
        <v>16</v>
      </c>
      <c r="Q342" s="59">
        <v>12</v>
      </c>
      <c r="R342" s="59">
        <v>0</v>
      </c>
      <c r="S342" s="59">
        <v>16</v>
      </c>
      <c r="T342" s="59">
        <v>0</v>
      </c>
      <c r="U342" s="59">
        <v>16</v>
      </c>
      <c r="V342" s="59">
        <v>0</v>
      </c>
      <c r="W342" s="59">
        <v>2</v>
      </c>
      <c r="X342" s="59">
        <v>0</v>
      </c>
      <c r="Y342" s="59"/>
      <c r="Z342" s="59"/>
      <c r="AA342" s="67">
        <f t="shared" si="269"/>
        <v>69</v>
      </c>
      <c r="AB342" s="64">
        <f t="shared" si="270"/>
        <v>0</v>
      </c>
      <c r="AC342" s="64">
        <f t="shared" si="271"/>
        <v>0</v>
      </c>
      <c r="AD342" s="64">
        <f t="shared" si="272"/>
        <v>17</v>
      </c>
      <c r="AE342" s="64">
        <f t="shared" si="273"/>
        <v>33</v>
      </c>
      <c r="AF342" s="64">
        <f t="shared" si="274"/>
        <v>24</v>
      </c>
      <c r="AG342" s="64">
        <f t="shared" si="281"/>
        <v>0</v>
      </c>
      <c r="AH342" s="89">
        <f t="shared" si="275"/>
        <v>69</v>
      </c>
      <c r="AI342" s="90"/>
      <c r="AJ342" s="90"/>
      <c r="AK342" s="90">
        <f t="shared" si="276"/>
        <v>85</v>
      </c>
      <c r="AL342" s="90">
        <f t="shared" si="277"/>
        <v>82.5</v>
      </c>
      <c r="AM342" s="90">
        <f t="shared" ref="AM342:AN342" si="349">AF342/(SUMIF($E$14:$N$14,"CO5",$E$13:$N$13)+SUMPRODUCT(($O$14:$Z$14="CO5")*($O342:$Z342&gt;0)*($O$13:$Z$13)))*100</f>
        <v>60</v>
      </c>
      <c r="AN342" s="90">
        <f t="shared" si="349"/>
        <v>0</v>
      </c>
    </row>
    <row r="343" spans="1:40" ht="30" customHeight="1" x14ac:dyDescent="0.2">
      <c r="A343" s="59">
        <v>328</v>
      </c>
      <c r="B343" s="60">
        <f>'STUDENT NAMELIST'!B331</f>
        <v>211423243246</v>
      </c>
      <c r="C343" s="60" t="str">
        <f>'STUDENT NAMELIST'!C331</f>
        <v>2023PEC AI 427</v>
      </c>
      <c r="D343" s="61" t="str">
        <f>'STUDENT NAMELIST'!D331</f>
        <v>LOGA ARAVINDAN S</v>
      </c>
      <c r="E343" s="68">
        <v>0</v>
      </c>
      <c r="F343" s="68">
        <v>1</v>
      </c>
      <c r="G343" s="68">
        <v>2</v>
      </c>
      <c r="H343" s="68">
        <v>1</v>
      </c>
      <c r="I343" s="68">
        <v>0</v>
      </c>
      <c r="J343" s="68">
        <v>0</v>
      </c>
      <c r="K343" s="68">
        <v>2</v>
      </c>
      <c r="L343" s="68">
        <v>1</v>
      </c>
      <c r="M343" s="68">
        <v>2</v>
      </c>
      <c r="N343" s="68">
        <v>0</v>
      </c>
      <c r="O343" s="69">
        <v>0</v>
      </c>
      <c r="P343" s="59">
        <v>13</v>
      </c>
      <c r="Q343" s="59">
        <v>14</v>
      </c>
      <c r="R343" s="59">
        <v>0</v>
      </c>
      <c r="S343" s="59">
        <v>0</v>
      </c>
      <c r="T343" s="59">
        <v>14</v>
      </c>
      <c r="U343" s="59">
        <v>0</v>
      </c>
      <c r="V343" s="59">
        <v>14</v>
      </c>
      <c r="W343" s="59">
        <v>8</v>
      </c>
      <c r="X343" s="59">
        <v>0</v>
      </c>
      <c r="Y343" s="59"/>
      <c r="Z343" s="59"/>
      <c r="AA343" s="67">
        <f t="shared" si="269"/>
        <v>72</v>
      </c>
      <c r="AB343" s="64">
        <f t="shared" si="270"/>
        <v>0</v>
      </c>
      <c r="AC343" s="64">
        <f t="shared" si="271"/>
        <v>0</v>
      </c>
      <c r="AD343" s="64">
        <f t="shared" si="272"/>
        <v>14</v>
      </c>
      <c r="AE343" s="64">
        <f t="shared" si="273"/>
        <v>33</v>
      </c>
      <c r="AF343" s="64">
        <f t="shared" si="274"/>
        <v>28</v>
      </c>
      <c r="AG343" s="64">
        <f t="shared" si="281"/>
        <v>0</v>
      </c>
      <c r="AH343" s="89">
        <f t="shared" si="275"/>
        <v>72</v>
      </c>
      <c r="AI343" s="90"/>
      <c r="AJ343" s="90"/>
      <c r="AK343" s="90">
        <f t="shared" si="276"/>
        <v>70</v>
      </c>
      <c r="AL343" s="90">
        <f t="shared" si="277"/>
        <v>82.5</v>
      </c>
      <c r="AM343" s="90">
        <f t="shared" ref="AM343:AN343" si="350">AF343/(SUMIF($E$14:$N$14,"CO5",$E$13:$N$13)+SUMPRODUCT(($O$14:$Z$14="CO5")*($O343:$Z343&gt;0)*($O$13:$Z$13)))*100</f>
        <v>70</v>
      </c>
      <c r="AN343" s="90">
        <f t="shared" si="350"/>
        <v>0</v>
      </c>
    </row>
    <row r="344" spans="1:40" ht="30" customHeight="1" x14ac:dyDescent="0.2">
      <c r="A344" s="59">
        <v>328</v>
      </c>
      <c r="B344" s="60">
        <f>'STUDENT NAMELIST'!B332</f>
        <v>211423243247</v>
      </c>
      <c r="C344" s="60" t="str">
        <f>'STUDENT NAMELIST'!C332</f>
        <v>2023PEC AI 428</v>
      </c>
      <c r="D344" s="61" t="str">
        <f>'STUDENT NAMELIST'!D332</f>
        <v>LOGAPRADEEP T</v>
      </c>
      <c r="E344" s="68">
        <v>1</v>
      </c>
      <c r="F344" s="68">
        <v>2</v>
      </c>
      <c r="G344" s="68">
        <v>2</v>
      </c>
      <c r="H344" s="68">
        <v>0</v>
      </c>
      <c r="I344" s="68">
        <v>0</v>
      </c>
      <c r="J344" s="68">
        <v>1</v>
      </c>
      <c r="K344" s="68">
        <v>1</v>
      </c>
      <c r="L344" s="68">
        <v>0</v>
      </c>
      <c r="M344" s="68">
        <v>2</v>
      </c>
      <c r="N344" s="68">
        <v>0</v>
      </c>
      <c r="O344" s="69">
        <v>0</v>
      </c>
      <c r="P344" s="59">
        <v>16</v>
      </c>
      <c r="Q344" s="59">
        <v>16</v>
      </c>
      <c r="R344" s="59">
        <v>0</v>
      </c>
      <c r="S344" s="59">
        <v>4</v>
      </c>
      <c r="T344" s="59">
        <v>0</v>
      </c>
      <c r="U344" s="59">
        <v>16</v>
      </c>
      <c r="V344" s="59">
        <v>0</v>
      </c>
      <c r="W344" s="59">
        <v>0</v>
      </c>
      <c r="X344" s="59">
        <v>16</v>
      </c>
      <c r="Y344" s="59"/>
      <c r="Z344" s="59"/>
      <c r="AA344" s="67">
        <f t="shared" si="269"/>
        <v>77</v>
      </c>
      <c r="AB344" s="64">
        <f t="shared" si="270"/>
        <v>0</v>
      </c>
      <c r="AC344" s="64">
        <f t="shared" si="271"/>
        <v>0</v>
      </c>
      <c r="AD344" s="64">
        <f t="shared" si="272"/>
        <v>19</v>
      </c>
      <c r="AE344" s="64">
        <f t="shared" si="273"/>
        <v>25</v>
      </c>
      <c r="AF344" s="64">
        <f t="shared" si="274"/>
        <v>38</v>
      </c>
      <c r="AG344" s="64">
        <f t="shared" si="281"/>
        <v>0</v>
      </c>
      <c r="AH344" s="89">
        <f t="shared" si="275"/>
        <v>77</v>
      </c>
      <c r="AI344" s="90"/>
      <c r="AJ344" s="90"/>
      <c r="AK344" s="90">
        <f t="shared" si="276"/>
        <v>95</v>
      </c>
      <c r="AL344" s="90">
        <f t="shared" si="277"/>
        <v>62.5</v>
      </c>
      <c r="AM344" s="90">
        <f t="shared" ref="AM344:AN344" si="351">AF344/(SUMIF($E$14:$N$14,"CO5",$E$13:$N$13)+SUMPRODUCT(($O$14:$Z$14="CO5")*($O344:$Z344&gt;0)*($O$13:$Z$13)))*100</f>
        <v>95</v>
      </c>
      <c r="AN344" s="90">
        <f t="shared" si="351"/>
        <v>0</v>
      </c>
    </row>
    <row r="345" spans="1:40" ht="30" customHeight="1" x14ac:dyDescent="0.2">
      <c r="A345" s="59">
        <v>329</v>
      </c>
      <c r="B345" s="60">
        <f>'STUDENT NAMELIST'!B333</f>
        <v>211423243248</v>
      </c>
      <c r="C345" s="60" t="str">
        <f>'STUDENT NAMELIST'!C333</f>
        <v>2023PEC AI 429</v>
      </c>
      <c r="D345" s="61" t="str">
        <f>'STUDENT NAMELIST'!D333</f>
        <v>LOGESH KUMAR S</v>
      </c>
      <c r="E345" s="68">
        <v>1</v>
      </c>
      <c r="F345" s="68">
        <v>2</v>
      </c>
      <c r="G345" s="68">
        <v>2</v>
      </c>
      <c r="H345" s="68">
        <v>2</v>
      </c>
      <c r="I345" s="68">
        <v>1</v>
      </c>
      <c r="J345" s="68">
        <v>1</v>
      </c>
      <c r="K345" s="68">
        <v>1</v>
      </c>
      <c r="L345" s="68">
        <v>0</v>
      </c>
      <c r="M345" s="68">
        <v>2</v>
      </c>
      <c r="N345" s="68">
        <v>1</v>
      </c>
      <c r="O345" s="69">
        <v>0</v>
      </c>
      <c r="P345" s="59">
        <v>15</v>
      </c>
      <c r="Q345" s="59">
        <v>16</v>
      </c>
      <c r="R345" s="59">
        <v>0</v>
      </c>
      <c r="S345" s="59">
        <v>0</v>
      </c>
      <c r="T345" s="59">
        <v>12</v>
      </c>
      <c r="U345" s="59">
        <v>0</v>
      </c>
      <c r="V345" s="59">
        <v>10</v>
      </c>
      <c r="W345" s="59">
        <v>16</v>
      </c>
      <c r="X345" s="59">
        <v>0</v>
      </c>
      <c r="Y345" s="59"/>
      <c r="Z345" s="59"/>
      <c r="AA345" s="67">
        <f t="shared" si="269"/>
        <v>82</v>
      </c>
      <c r="AB345" s="64">
        <f t="shared" si="270"/>
        <v>0</v>
      </c>
      <c r="AC345" s="64">
        <f t="shared" si="271"/>
        <v>0</v>
      </c>
      <c r="AD345" s="64">
        <f t="shared" si="272"/>
        <v>18</v>
      </c>
      <c r="AE345" s="64">
        <f t="shared" si="273"/>
        <v>33</v>
      </c>
      <c r="AF345" s="64">
        <f t="shared" si="274"/>
        <v>32</v>
      </c>
      <c r="AG345" s="64">
        <f t="shared" si="281"/>
        <v>0</v>
      </c>
      <c r="AH345" s="89">
        <f t="shared" si="275"/>
        <v>82</v>
      </c>
      <c r="AI345" s="90"/>
      <c r="AJ345" s="90"/>
      <c r="AK345" s="90">
        <f t="shared" si="276"/>
        <v>90</v>
      </c>
      <c r="AL345" s="90">
        <f t="shared" si="277"/>
        <v>82.5</v>
      </c>
      <c r="AM345" s="90">
        <f t="shared" ref="AM345:AN345" si="352">AF345/(SUMIF($E$14:$N$14,"CO5",$E$13:$N$13)+SUMPRODUCT(($O$14:$Z$14="CO5")*($O345:$Z345&gt;0)*($O$13:$Z$13)))*100</f>
        <v>80</v>
      </c>
      <c r="AN345" s="90">
        <f t="shared" si="352"/>
        <v>0</v>
      </c>
    </row>
    <row r="346" spans="1:40" ht="30" customHeight="1" x14ac:dyDescent="0.2">
      <c r="A346" s="59">
        <v>330</v>
      </c>
      <c r="B346" s="60">
        <f>'STUDENT NAMELIST'!B334</f>
        <v>211423243251</v>
      </c>
      <c r="C346" s="60" t="str">
        <f>'STUDENT NAMELIST'!C334</f>
        <v>2023PEC AI 430</v>
      </c>
      <c r="D346" s="61" t="str">
        <f>'STUDENT NAMELIST'!D334</f>
        <v>LOHIT S</v>
      </c>
      <c r="E346" s="68">
        <v>0</v>
      </c>
      <c r="F346" s="68">
        <v>0</v>
      </c>
      <c r="G346" s="68">
        <v>1</v>
      </c>
      <c r="H346" s="68">
        <v>2</v>
      </c>
      <c r="I346" s="68">
        <v>2</v>
      </c>
      <c r="J346" s="68">
        <v>2</v>
      </c>
      <c r="K346" s="68">
        <v>0</v>
      </c>
      <c r="L346" s="68">
        <v>2</v>
      </c>
      <c r="M346" s="68">
        <v>0</v>
      </c>
      <c r="N346" s="68">
        <v>1</v>
      </c>
      <c r="O346" s="69">
        <v>13</v>
      </c>
      <c r="P346" s="59">
        <v>0</v>
      </c>
      <c r="Q346" s="59">
        <v>0</v>
      </c>
      <c r="R346" s="59">
        <v>12</v>
      </c>
      <c r="S346" s="59">
        <v>12</v>
      </c>
      <c r="T346" s="59">
        <v>0</v>
      </c>
      <c r="U346" s="59">
        <v>16</v>
      </c>
      <c r="V346" s="59">
        <v>0</v>
      </c>
      <c r="W346" s="59">
        <v>0</v>
      </c>
      <c r="X346" s="59">
        <v>14</v>
      </c>
      <c r="Y346" s="59"/>
      <c r="Z346" s="59"/>
      <c r="AA346" s="67">
        <f t="shared" si="269"/>
        <v>77</v>
      </c>
      <c r="AB346" s="64">
        <f t="shared" si="270"/>
        <v>0</v>
      </c>
      <c r="AC346" s="64">
        <f t="shared" si="271"/>
        <v>0</v>
      </c>
      <c r="AD346" s="64">
        <f t="shared" si="272"/>
        <v>13</v>
      </c>
      <c r="AE346" s="64">
        <f t="shared" si="273"/>
        <v>29</v>
      </c>
      <c r="AF346" s="64">
        <f t="shared" si="274"/>
        <v>36</v>
      </c>
      <c r="AG346" s="64">
        <f t="shared" si="281"/>
        <v>0</v>
      </c>
      <c r="AH346" s="89">
        <f t="shared" si="275"/>
        <v>77</v>
      </c>
      <c r="AI346" s="90"/>
      <c r="AJ346" s="90"/>
      <c r="AK346" s="90">
        <f t="shared" si="276"/>
        <v>65</v>
      </c>
      <c r="AL346" s="90">
        <f t="shared" si="277"/>
        <v>72.5</v>
      </c>
      <c r="AM346" s="90">
        <f t="shared" ref="AM346:AN346" si="353">AF346/(SUMIF($E$14:$N$14,"CO5",$E$13:$N$13)+SUMPRODUCT(($O$14:$Z$14="CO5")*($O346:$Z346&gt;0)*($O$13:$Z$13)))*100</f>
        <v>90</v>
      </c>
      <c r="AN346" s="90">
        <f t="shared" si="353"/>
        <v>0</v>
      </c>
    </row>
    <row r="347" spans="1:40" ht="30" customHeight="1" x14ac:dyDescent="0.2">
      <c r="A347" s="59">
        <v>331</v>
      </c>
      <c r="B347" s="60">
        <f>'STUDENT NAMELIST'!B335</f>
        <v>211423243252</v>
      </c>
      <c r="C347" s="60" t="str">
        <f>'STUDENT NAMELIST'!C335</f>
        <v>2023PEC AI 431</v>
      </c>
      <c r="D347" s="61" t="str">
        <f>'STUDENT NAMELIST'!D335</f>
        <v>LOKESHWARAN B</v>
      </c>
      <c r="E347" s="68">
        <v>2</v>
      </c>
      <c r="F347" s="68">
        <v>1</v>
      </c>
      <c r="G347" s="68">
        <v>1</v>
      </c>
      <c r="H347" s="68">
        <v>2</v>
      </c>
      <c r="I347" s="68">
        <v>0</v>
      </c>
      <c r="J347" s="68">
        <v>0</v>
      </c>
      <c r="K347" s="68">
        <v>0</v>
      </c>
      <c r="L347" s="68">
        <v>1</v>
      </c>
      <c r="M347" s="68">
        <v>2</v>
      </c>
      <c r="N347" s="68">
        <v>1</v>
      </c>
      <c r="O347" s="69">
        <v>16</v>
      </c>
      <c r="P347" s="59">
        <v>0</v>
      </c>
      <c r="Q347" s="59">
        <v>0</v>
      </c>
      <c r="R347" s="59">
        <v>8</v>
      </c>
      <c r="S347" s="59">
        <v>14</v>
      </c>
      <c r="T347" s="59">
        <v>0</v>
      </c>
      <c r="U347" s="59">
        <v>16</v>
      </c>
      <c r="V347" s="59">
        <v>0</v>
      </c>
      <c r="W347" s="59">
        <v>0</v>
      </c>
      <c r="X347" s="59">
        <v>16</v>
      </c>
      <c r="Y347" s="92"/>
      <c r="Z347" s="92"/>
      <c r="AA347" s="93">
        <f t="shared" si="269"/>
        <v>80</v>
      </c>
      <c r="AB347" s="94">
        <f t="shared" si="270"/>
        <v>0</v>
      </c>
      <c r="AC347" s="94">
        <f t="shared" si="271"/>
        <v>0</v>
      </c>
      <c r="AD347" s="94">
        <f t="shared" si="272"/>
        <v>19</v>
      </c>
      <c r="AE347" s="94">
        <f t="shared" si="273"/>
        <v>27</v>
      </c>
      <c r="AF347" s="94">
        <f t="shared" si="274"/>
        <v>38</v>
      </c>
      <c r="AG347" s="94">
        <f t="shared" si="281"/>
        <v>0</v>
      </c>
      <c r="AH347" s="94">
        <f t="shared" si="275"/>
        <v>80</v>
      </c>
      <c r="AI347" s="95"/>
      <c r="AJ347" s="95"/>
      <c r="AK347" s="95">
        <f t="shared" si="276"/>
        <v>95</v>
      </c>
      <c r="AL347" s="95">
        <f t="shared" si="277"/>
        <v>67.5</v>
      </c>
      <c r="AM347" s="95">
        <f t="shared" ref="AM347:AN347" si="354">AF347/(SUMIF($E$14:$N$14,"CO5",$E$13:$N$13)+SUMPRODUCT(($O$14:$Z$14="CO5")*($O347:$Z347&gt;0)*($O$13:$Z$13)))*100</f>
        <v>95</v>
      </c>
      <c r="AN347" s="95">
        <f t="shared" si="354"/>
        <v>0</v>
      </c>
    </row>
    <row r="348" spans="1:40" ht="30" customHeight="1" x14ac:dyDescent="0.2">
      <c r="A348" s="59">
        <v>332</v>
      </c>
      <c r="B348" s="60">
        <f>'STUDENT NAMELIST'!B336</f>
        <v>211423243253</v>
      </c>
      <c r="C348" s="60" t="str">
        <f>'STUDENT NAMELIST'!C336</f>
        <v>2023PEC AI 432</v>
      </c>
      <c r="D348" s="61" t="str">
        <f>'STUDENT NAMELIST'!D336</f>
        <v>MADESHWARAN M</v>
      </c>
      <c r="E348" s="68">
        <v>2</v>
      </c>
      <c r="F348" s="68">
        <v>0</v>
      </c>
      <c r="G348" s="68">
        <v>0</v>
      </c>
      <c r="H348" s="68">
        <v>2</v>
      </c>
      <c r="I348" s="68">
        <v>2</v>
      </c>
      <c r="J348" s="68">
        <v>1</v>
      </c>
      <c r="K348" s="68">
        <v>2</v>
      </c>
      <c r="L348" s="68">
        <v>1</v>
      </c>
      <c r="M348" s="68">
        <v>0</v>
      </c>
      <c r="N348" s="68">
        <v>2</v>
      </c>
      <c r="O348" s="69">
        <v>16</v>
      </c>
      <c r="P348" s="59">
        <v>0</v>
      </c>
      <c r="Q348" s="59">
        <v>0</v>
      </c>
      <c r="R348" s="59">
        <v>16</v>
      </c>
      <c r="S348" s="59">
        <v>14</v>
      </c>
      <c r="T348" s="59">
        <v>0</v>
      </c>
      <c r="U348" s="59">
        <v>16</v>
      </c>
      <c r="V348" s="59">
        <v>0</v>
      </c>
      <c r="W348" s="59">
        <v>0</v>
      </c>
      <c r="X348" s="59">
        <v>9</v>
      </c>
      <c r="Y348" s="92"/>
      <c r="Z348" s="92"/>
      <c r="AA348" s="93">
        <f t="shared" si="269"/>
        <v>83</v>
      </c>
      <c r="AB348" s="94">
        <f t="shared" si="270"/>
        <v>0</v>
      </c>
      <c r="AC348" s="94">
        <f t="shared" si="271"/>
        <v>0</v>
      </c>
      <c r="AD348" s="94">
        <f t="shared" si="272"/>
        <v>18</v>
      </c>
      <c r="AE348" s="94">
        <f t="shared" si="273"/>
        <v>35</v>
      </c>
      <c r="AF348" s="94">
        <f t="shared" si="274"/>
        <v>31</v>
      </c>
      <c r="AG348" s="94">
        <f t="shared" si="281"/>
        <v>0</v>
      </c>
      <c r="AH348" s="94">
        <f t="shared" si="275"/>
        <v>83</v>
      </c>
      <c r="AI348" s="95"/>
      <c r="AJ348" s="95"/>
      <c r="AK348" s="95">
        <f t="shared" si="276"/>
        <v>90</v>
      </c>
      <c r="AL348" s="95">
        <f t="shared" si="277"/>
        <v>87.5</v>
      </c>
      <c r="AM348" s="95">
        <f t="shared" ref="AM348:AN348" si="355">AF348/(SUMIF($E$14:$N$14,"CO5",$E$13:$N$13)+SUMPRODUCT(($O$14:$Z$14="CO5")*($O348:$Z348&gt;0)*($O$13:$Z$13)))*100</f>
        <v>77.5</v>
      </c>
      <c r="AN348" s="95">
        <f t="shared" si="355"/>
        <v>0</v>
      </c>
    </row>
    <row r="349" spans="1:40" ht="30" customHeight="1" x14ac:dyDescent="0.2">
      <c r="A349" s="59">
        <v>333</v>
      </c>
      <c r="B349" s="60">
        <f>'STUDENT NAMELIST'!B337</f>
        <v>211423243255</v>
      </c>
      <c r="C349" s="60" t="str">
        <f>'STUDENT NAMELIST'!C337</f>
        <v>2023PEC AI 433</v>
      </c>
      <c r="D349" s="61" t="str">
        <f>'STUDENT NAMELIST'!D337</f>
        <v>MADHAN KUMAR V</v>
      </c>
      <c r="E349" s="68">
        <v>2</v>
      </c>
      <c r="F349" s="68">
        <v>2</v>
      </c>
      <c r="G349" s="68">
        <v>1</v>
      </c>
      <c r="H349" s="68">
        <v>0</v>
      </c>
      <c r="I349" s="68">
        <v>1</v>
      </c>
      <c r="J349" s="68">
        <v>2</v>
      </c>
      <c r="K349" s="68">
        <v>0</v>
      </c>
      <c r="L349" s="68">
        <v>1</v>
      </c>
      <c r="M349" s="68">
        <v>1</v>
      </c>
      <c r="N349" s="68">
        <v>0</v>
      </c>
      <c r="O349" s="69">
        <v>0</v>
      </c>
      <c r="P349" s="59">
        <v>13</v>
      </c>
      <c r="Q349" s="59">
        <v>14</v>
      </c>
      <c r="R349" s="59">
        <v>0</v>
      </c>
      <c r="S349" s="59">
        <v>0</v>
      </c>
      <c r="T349" s="59">
        <v>14</v>
      </c>
      <c r="U349" s="59">
        <v>0</v>
      </c>
      <c r="V349" s="59">
        <v>14</v>
      </c>
      <c r="W349" s="59">
        <v>8</v>
      </c>
      <c r="X349" s="59">
        <v>0</v>
      </c>
      <c r="Y349" s="59"/>
      <c r="Z349" s="59"/>
      <c r="AA349" s="67">
        <f t="shared" si="269"/>
        <v>73</v>
      </c>
      <c r="AB349" s="64">
        <f t="shared" si="270"/>
        <v>0</v>
      </c>
      <c r="AC349" s="64">
        <f t="shared" si="271"/>
        <v>0</v>
      </c>
      <c r="AD349" s="64">
        <f t="shared" si="272"/>
        <v>17</v>
      </c>
      <c r="AE349" s="64">
        <f t="shared" si="273"/>
        <v>33</v>
      </c>
      <c r="AF349" s="64">
        <f t="shared" si="274"/>
        <v>28</v>
      </c>
      <c r="AG349" s="64">
        <f t="shared" si="281"/>
        <v>0</v>
      </c>
      <c r="AH349" s="89">
        <f t="shared" si="275"/>
        <v>73</v>
      </c>
      <c r="AI349" s="90"/>
      <c r="AJ349" s="90"/>
      <c r="AK349" s="90">
        <f t="shared" si="276"/>
        <v>85</v>
      </c>
      <c r="AL349" s="90">
        <f t="shared" si="277"/>
        <v>82.5</v>
      </c>
      <c r="AM349" s="90">
        <f t="shared" ref="AM349:AN349" si="356">AF349/(SUMIF($E$14:$N$14,"CO5",$E$13:$N$13)+SUMPRODUCT(($O$14:$Z$14="CO5")*($O349:$Z349&gt;0)*($O$13:$Z$13)))*100</f>
        <v>70</v>
      </c>
      <c r="AN349" s="90">
        <f t="shared" si="356"/>
        <v>0</v>
      </c>
    </row>
    <row r="350" spans="1:40" ht="30" customHeight="1" x14ac:dyDescent="0.2">
      <c r="A350" s="59">
        <v>334</v>
      </c>
      <c r="B350" s="60">
        <f>'STUDENT NAMELIST'!B338</f>
        <v>211423243256</v>
      </c>
      <c r="C350" s="60" t="str">
        <f>'STUDENT NAMELIST'!C338</f>
        <v>2023PEC AI 434</v>
      </c>
      <c r="D350" s="61" t="str">
        <f>'STUDENT NAMELIST'!D338</f>
        <v>MADHAN RAJ V</v>
      </c>
      <c r="E350" s="68">
        <v>0</v>
      </c>
      <c r="F350" s="68">
        <v>1</v>
      </c>
      <c r="G350" s="68">
        <v>1</v>
      </c>
      <c r="H350" s="68">
        <v>1</v>
      </c>
      <c r="I350" s="68">
        <v>0</v>
      </c>
      <c r="J350" s="68">
        <v>1</v>
      </c>
      <c r="K350" s="68">
        <v>0</v>
      </c>
      <c r="L350" s="68">
        <v>2</v>
      </c>
      <c r="M350" s="68">
        <v>1</v>
      </c>
      <c r="N350" s="68">
        <v>1</v>
      </c>
      <c r="O350" s="69">
        <v>0</v>
      </c>
      <c r="P350" s="59">
        <v>16</v>
      </c>
      <c r="Q350" s="59">
        <v>16</v>
      </c>
      <c r="R350" s="59">
        <v>0</v>
      </c>
      <c r="S350" s="59">
        <v>4</v>
      </c>
      <c r="T350" s="59">
        <v>0</v>
      </c>
      <c r="U350" s="59">
        <v>16</v>
      </c>
      <c r="V350" s="59">
        <v>0</v>
      </c>
      <c r="W350" s="59">
        <v>0</v>
      </c>
      <c r="X350" s="59">
        <v>16</v>
      </c>
      <c r="Y350" s="59"/>
      <c r="Z350" s="59"/>
      <c r="AA350" s="67">
        <f t="shared" si="269"/>
        <v>76</v>
      </c>
      <c r="AB350" s="64">
        <f t="shared" si="270"/>
        <v>0</v>
      </c>
      <c r="AC350" s="64">
        <f t="shared" si="271"/>
        <v>0</v>
      </c>
      <c r="AD350" s="64">
        <f t="shared" si="272"/>
        <v>17</v>
      </c>
      <c r="AE350" s="64">
        <f t="shared" si="273"/>
        <v>25</v>
      </c>
      <c r="AF350" s="64">
        <f t="shared" si="274"/>
        <v>38</v>
      </c>
      <c r="AG350" s="64">
        <f t="shared" si="281"/>
        <v>0</v>
      </c>
      <c r="AH350" s="89">
        <f t="shared" si="275"/>
        <v>76</v>
      </c>
      <c r="AI350" s="90"/>
      <c r="AJ350" s="90"/>
      <c r="AK350" s="90">
        <f t="shared" si="276"/>
        <v>85</v>
      </c>
      <c r="AL350" s="90">
        <f t="shared" si="277"/>
        <v>62.5</v>
      </c>
      <c r="AM350" s="90">
        <f t="shared" ref="AM350:AN350" si="357">AF350/(SUMIF($E$14:$N$14,"CO5",$E$13:$N$13)+SUMPRODUCT(($O$14:$Z$14="CO5")*($O350:$Z350&gt;0)*($O$13:$Z$13)))*100</f>
        <v>95</v>
      </c>
      <c r="AN350" s="90">
        <f t="shared" si="357"/>
        <v>0</v>
      </c>
    </row>
    <row r="351" spans="1:40" ht="30" customHeight="1" x14ac:dyDescent="0.2">
      <c r="A351" s="59">
        <v>335</v>
      </c>
      <c r="B351" s="60">
        <f>'STUDENT NAMELIST'!B339</f>
        <v>211423243258</v>
      </c>
      <c r="C351" s="60" t="str">
        <f>'STUDENT NAMELIST'!C339</f>
        <v>2023PEC AI 435</v>
      </c>
      <c r="D351" s="61" t="str">
        <f>'STUDENT NAMELIST'!D339</f>
        <v>MADHESH E</v>
      </c>
      <c r="E351" s="68">
        <v>1</v>
      </c>
      <c r="F351" s="68">
        <v>1</v>
      </c>
      <c r="G351" s="68">
        <v>2</v>
      </c>
      <c r="H351" s="68">
        <v>1</v>
      </c>
      <c r="I351" s="68">
        <v>1</v>
      </c>
      <c r="J351" s="68">
        <v>0</v>
      </c>
      <c r="K351" s="68">
        <v>0</v>
      </c>
      <c r="L351" s="68">
        <v>0</v>
      </c>
      <c r="M351" s="68">
        <v>1</v>
      </c>
      <c r="N351" s="68">
        <v>2</v>
      </c>
      <c r="O351" s="69">
        <v>0</v>
      </c>
      <c r="P351" s="59">
        <v>15</v>
      </c>
      <c r="Q351" s="59">
        <v>16</v>
      </c>
      <c r="R351" s="59">
        <v>0</v>
      </c>
      <c r="S351" s="59">
        <v>0</v>
      </c>
      <c r="T351" s="59">
        <v>12</v>
      </c>
      <c r="U351" s="59">
        <v>0</v>
      </c>
      <c r="V351" s="59">
        <v>10</v>
      </c>
      <c r="W351" s="59">
        <v>16</v>
      </c>
      <c r="X351" s="59">
        <v>0</v>
      </c>
      <c r="Y351" s="59"/>
      <c r="Z351" s="59"/>
      <c r="AA351" s="67">
        <f t="shared" si="269"/>
        <v>78</v>
      </c>
      <c r="AB351" s="64">
        <f t="shared" si="270"/>
        <v>0</v>
      </c>
      <c r="AC351" s="64">
        <f t="shared" si="271"/>
        <v>0</v>
      </c>
      <c r="AD351" s="64">
        <f t="shared" si="272"/>
        <v>17</v>
      </c>
      <c r="AE351" s="64">
        <f t="shared" si="273"/>
        <v>33</v>
      </c>
      <c r="AF351" s="64">
        <f t="shared" si="274"/>
        <v>32</v>
      </c>
      <c r="AG351" s="64">
        <f t="shared" si="281"/>
        <v>0</v>
      </c>
      <c r="AH351" s="89">
        <f t="shared" si="275"/>
        <v>78</v>
      </c>
      <c r="AI351" s="90"/>
      <c r="AJ351" s="90"/>
      <c r="AK351" s="90">
        <f t="shared" si="276"/>
        <v>85</v>
      </c>
      <c r="AL351" s="90">
        <f t="shared" si="277"/>
        <v>82.5</v>
      </c>
      <c r="AM351" s="90">
        <f t="shared" ref="AM351:AN351" si="358">AF351/(SUMIF($E$14:$N$14,"CO5",$E$13:$N$13)+SUMPRODUCT(($O$14:$Z$14="CO5")*($O351:$Z351&gt;0)*($O$13:$Z$13)))*100</f>
        <v>80</v>
      </c>
      <c r="AN351" s="90">
        <f t="shared" si="358"/>
        <v>0</v>
      </c>
    </row>
    <row r="352" spans="1:40" ht="30" customHeight="1" x14ac:dyDescent="0.2">
      <c r="A352" s="59">
        <v>336</v>
      </c>
      <c r="B352" s="60">
        <f>'STUDENT NAMELIST'!B340</f>
        <v>211423243262</v>
      </c>
      <c r="C352" s="60" t="str">
        <f>'STUDENT NAMELIST'!C340</f>
        <v>2023PEC AI 436</v>
      </c>
      <c r="D352" s="61" t="str">
        <f>'STUDENT NAMELIST'!D340</f>
        <v>MAGESH B</v>
      </c>
      <c r="E352" s="68">
        <v>0</v>
      </c>
      <c r="F352" s="68">
        <v>2</v>
      </c>
      <c r="G352" s="68">
        <v>0</v>
      </c>
      <c r="H352" s="68">
        <v>1</v>
      </c>
      <c r="I352" s="68">
        <v>0</v>
      </c>
      <c r="J352" s="68">
        <v>2</v>
      </c>
      <c r="K352" s="68">
        <v>2</v>
      </c>
      <c r="L352" s="68">
        <v>0</v>
      </c>
      <c r="M352" s="68">
        <v>0</v>
      </c>
      <c r="N352" s="68">
        <v>2</v>
      </c>
      <c r="O352" s="69">
        <v>13</v>
      </c>
      <c r="P352" s="59">
        <v>0</v>
      </c>
      <c r="Q352" s="59">
        <v>0</v>
      </c>
      <c r="R352" s="59">
        <v>12</v>
      </c>
      <c r="S352" s="59">
        <v>12</v>
      </c>
      <c r="T352" s="59">
        <v>0</v>
      </c>
      <c r="U352" s="59">
        <v>16</v>
      </c>
      <c r="V352" s="59">
        <v>0</v>
      </c>
      <c r="W352" s="59">
        <v>0</v>
      </c>
      <c r="X352" s="59">
        <v>14</v>
      </c>
      <c r="Y352" s="59"/>
      <c r="Z352" s="59"/>
      <c r="AA352" s="67">
        <f t="shared" si="269"/>
        <v>76</v>
      </c>
      <c r="AB352" s="64">
        <f t="shared" si="270"/>
        <v>0</v>
      </c>
      <c r="AC352" s="64">
        <f t="shared" si="271"/>
        <v>0</v>
      </c>
      <c r="AD352" s="64">
        <f t="shared" si="272"/>
        <v>15</v>
      </c>
      <c r="AE352" s="64">
        <f t="shared" si="273"/>
        <v>29</v>
      </c>
      <c r="AF352" s="64">
        <f t="shared" si="274"/>
        <v>36</v>
      </c>
      <c r="AG352" s="64">
        <f t="shared" si="281"/>
        <v>0</v>
      </c>
      <c r="AH352" s="89">
        <f t="shared" si="275"/>
        <v>76</v>
      </c>
      <c r="AI352" s="90"/>
      <c r="AJ352" s="90"/>
      <c r="AK352" s="90">
        <f t="shared" si="276"/>
        <v>75</v>
      </c>
      <c r="AL352" s="90">
        <f t="shared" si="277"/>
        <v>72.5</v>
      </c>
      <c r="AM352" s="90">
        <f t="shared" ref="AM352:AN352" si="359">AF352/(SUMIF($E$14:$N$14,"CO5",$E$13:$N$13)+SUMPRODUCT(($O$14:$Z$14="CO5")*($O352:$Z352&gt;0)*($O$13:$Z$13)))*100</f>
        <v>90</v>
      </c>
      <c r="AN352" s="90">
        <f t="shared" si="359"/>
        <v>0</v>
      </c>
    </row>
    <row r="353" spans="1:40" ht="30" customHeight="1" x14ac:dyDescent="0.2">
      <c r="A353" s="59">
        <v>338</v>
      </c>
      <c r="B353" s="60">
        <f>'STUDENT NAMELIST'!B341</f>
        <v>211423243263</v>
      </c>
      <c r="C353" s="60" t="str">
        <f>'STUDENT NAMELIST'!C341</f>
        <v>2023PEC AI 437</v>
      </c>
      <c r="D353" s="61" t="str">
        <f>'STUDENT NAMELIST'!D341</f>
        <v>MAHAKAILASH M</v>
      </c>
      <c r="E353" s="68">
        <v>2</v>
      </c>
      <c r="F353" s="68">
        <v>2</v>
      </c>
      <c r="G353" s="68">
        <v>0</v>
      </c>
      <c r="H353" s="68">
        <v>0</v>
      </c>
      <c r="I353" s="68">
        <v>2</v>
      </c>
      <c r="J353" s="68">
        <v>2</v>
      </c>
      <c r="K353" s="68">
        <v>0</v>
      </c>
      <c r="L353" s="68">
        <v>1</v>
      </c>
      <c r="M353" s="68">
        <v>0</v>
      </c>
      <c r="N353" s="68">
        <v>2</v>
      </c>
      <c r="O353" s="69">
        <v>16</v>
      </c>
      <c r="P353" s="59">
        <v>0</v>
      </c>
      <c r="Q353" s="59">
        <v>0</v>
      </c>
      <c r="R353" s="59">
        <v>8</v>
      </c>
      <c r="S353" s="59">
        <v>14</v>
      </c>
      <c r="T353" s="59">
        <v>0</v>
      </c>
      <c r="U353" s="59">
        <v>16</v>
      </c>
      <c r="V353" s="59">
        <v>0</v>
      </c>
      <c r="W353" s="59">
        <v>0</v>
      </c>
      <c r="X353" s="59">
        <v>16</v>
      </c>
      <c r="Y353" s="59"/>
      <c r="Z353" s="59"/>
      <c r="AA353" s="67">
        <f t="shared" si="269"/>
        <v>81</v>
      </c>
      <c r="AB353" s="64">
        <f t="shared" si="270"/>
        <v>0</v>
      </c>
      <c r="AC353" s="64">
        <f t="shared" si="271"/>
        <v>0</v>
      </c>
      <c r="AD353" s="64">
        <f t="shared" si="272"/>
        <v>20</v>
      </c>
      <c r="AE353" s="64">
        <f t="shared" si="273"/>
        <v>27</v>
      </c>
      <c r="AF353" s="64">
        <f t="shared" si="274"/>
        <v>38</v>
      </c>
      <c r="AG353" s="64">
        <f t="shared" si="281"/>
        <v>0</v>
      </c>
      <c r="AH353" s="89">
        <f t="shared" si="275"/>
        <v>81</v>
      </c>
      <c r="AI353" s="90"/>
      <c r="AJ353" s="90"/>
      <c r="AK353" s="90">
        <f t="shared" si="276"/>
        <v>100</v>
      </c>
      <c r="AL353" s="90">
        <f t="shared" si="277"/>
        <v>67.5</v>
      </c>
      <c r="AM353" s="90">
        <f t="shared" ref="AM353:AN353" si="360">AF353/(SUMIF($E$14:$N$14,"CO5",$E$13:$N$13)+SUMPRODUCT(($O$14:$Z$14="CO5")*($O353:$Z353&gt;0)*($O$13:$Z$13)))*100</f>
        <v>95</v>
      </c>
      <c r="AN353" s="90">
        <f t="shared" si="360"/>
        <v>0</v>
      </c>
    </row>
    <row r="354" spans="1:40" ht="30" customHeight="1" x14ac:dyDescent="0.2">
      <c r="A354" s="59">
        <v>338</v>
      </c>
      <c r="B354" s="60">
        <f>'STUDENT NAMELIST'!B342</f>
        <v>211423243267</v>
      </c>
      <c r="C354" s="60" t="str">
        <f>'STUDENT NAMELIST'!C342</f>
        <v>2023PEC AI 438</v>
      </c>
      <c r="D354" s="61" t="str">
        <f>'STUDENT NAMELIST'!D342</f>
        <v>MAHAVISHNU G</v>
      </c>
      <c r="E354" s="68">
        <v>0</v>
      </c>
      <c r="F354" s="68">
        <v>0</v>
      </c>
      <c r="G354" s="68">
        <v>2</v>
      </c>
      <c r="H354" s="68">
        <v>0</v>
      </c>
      <c r="I354" s="68">
        <v>0</v>
      </c>
      <c r="J354" s="68">
        <v>0</v>
      </c>
      <c r="K354" s="68">
        <v>0</v>
      </c>
      <c r="L354" s="68">
        <v>1</v>
      </c>
      <c r="M354" s="68">
        <v>0</v>
      </c>
      <c r="N354" s="68">
        <v>2</v>
      </c>
      <c r="O354" s="69">
        <v>16</v>
      </c>
      <c r="P354" s="59">
        <v>0</v>
      </c>
      <c r="Q354" s="59">
        <v>0</v>
      </c>
      <c r="R354" s="59">
        <v>16</v>
      </c>
      <c r="S354" s="59">
        <v>14</v>
      </c>
      <c r="T354" s="59">
        <v>0</v>
      </c>
      <c r="U354" s="59">
        <v>16</v>
      </c>
      <c r="V354" s="59">
        <v>0</v>
      </c>
      <c r="W354" s="59">
        <v>0</v>
      </c>
      <c r="X354" s="59">
        <v>9</v>
      </c>
      <c r="Y354" s="59"/>
      <c r="Z354" s="59"/>
      <c r="AA354" s="67">
        <f t="shared" si="269"/>
        <v>76</v>
      </c>
      <c r="AB354" s="64">
        <f t="shared" si="270"/>
        <v>0</v>
      </c>
      <c r="AC354" s="64">
        <f t="shared" si="271"/>
        <v>0</v>
      </c>
      <c r="AD354" s="64">
        <f t="shared" si="272"/>
        <v>16</v>
      </c>
      <c r="AE354" s="64">
        <f t="shared" si="273"/>
        <v>35</v>
      </c>
      <c r="AF354" s="64">
        <f t="shared" si="274"/>
        <v>31</v>
      </c>
      <c r="AG354" s="64">
        <f t="shared" si="281"/>
        <v>0</v>
      </c>
      <c r="AH354" s="89">
        <f t="shared" si="275"/>
        <v>76</v>
      </c>
      <c r="AI354" s="90"/>
      <c r="AJ354" s="90"/>
      <c r="AK354" s="90">
        <f t="shared" si="276"/>
        <v>80</v>
      </c>
      <c r="AL354" s="90">
        <f t="shared" si="277"/>
        <v>87.5</v>
      </c>
      <c r="AM354" s="90">
        <f t="shared" ref="AM354:AN354" si="361">AF354/(SUMIF($E$14:$N$14,"CO5",$E$13:$N$13)+SUMPRODUCT(($O$14:$Z$14="CO5")*($O354:$Z354&gt;0)*($O$13:$Z$13)))*100</f>
        <v>77.5</v>
      </c>
      <c r="AN354" s="90">
        <f t="shared" si="361"/>
        <v>0</v>
      </c>
    </row>
    <row r="355" spans="1:40" ht="30" customHeight="1" x14ac:dyDescent="0.2">
      <c r="A355" s="59">
        <v>339</v>
      </c>
      <c r="B355" s="60">
        <f>'STUDENT NAMELIST'!B343</f>
        <v>211423243254</v>
      </c>
      <c r="C355" s="60" t="str">
        <f>'STUDENT NAMELIST'!C343</f>
        <v>2023PEC AI 439</v>
      </c>
      <c r="D355" s="61" t="str">
        <f>'STUDENT NAMELIST'!D343</f>
        <v>MADHAN E</v>
      </c>
      <c r="E355" s="68">
        <v>2</v>
      </c>
      <c r="F355" s="68">
        <v>0</v>
      </c>
      <c r="G355" s="68">
        <v>2</v>
      </c>
      <c r="H355" s="68">
        <v>1</v>
      </c>
      <c r="I355" s="68">
        <v>2</v>
      </c>
      <c r="J355" s="68">
        <v>0</v>
      </c>
      <c r="K355" s="68">
        <v>0</v>
      </c>
      <c r="L355" s="68">
        <v>0</v>
      </c>
      <c r="M355" s="68">
        <v>1</v>
      </c>
      <c r="N355" s="68">
        <v>2</v>
      </c>
      <c r="O355" s="69">
        <v>0</v>
      </c>
      <c r="P355" s="59">
        <v>13</v>
      </c>
      <c r="Q355" s="59">
        <v>14</v>
      </c>
      <c r="R355" s="59">
        <v>0</v>
      </c>
      <c r="S355" s="59">
        <v>0</v>
      </c>
      <c r="T355" s="59">
        <v>14</v>
      </c>
      <c r="U355" s="59">
        <v>0</v>
      </c>
      <c r="V355" s="59">
        <v>14</v>
      </c>
      <c r="W355" s="59">
        <v>8</v>
      </c>
      <c r="X355" s="59">
        <v>0</v>
      </c>
      <c r="Y355" s="59"/>
      <c r="Z355" s="59"/>
      <c r="AA355" s="67">
        <f t="shared" si="269"/>
        <v>73</v>
      </c>
      <c r="AB355" s="64">
        <f t="shared" si="270"/>
        <v>0</v>
      </c>
      <c r="AC355" s="64">
        <f t="shared" si="271"/>
        <v>0</v>
      </c>
      <c r="AD355" s="64">
        <f t="shared" si="272"/>
        <v>15</v>
      </c>
      <c r="AE355" s="64">
        <f t="shared" si="273"/>
        <v>33</v>
      </c>
      <c r="AF355" s="64">
        <f t="shared" si="274"/>
        <v>28</v>
      </c>
      <c r="AG355" s="64">
        <f t="shared" si="281"/>
        <v>0</v>
      </c>
      <c r="AH355" s="89">
        <f t="shared" si="275"/>
        <v>73</v>
      </c>
      <c r="AI355" s="90"/>
      <c r="AJ355" s="90"/>
      <c r="AK355" s="90">
        <f t="shared" si="276"/>
        <v>75</v>
      </c>
      <c r="AL355" s="90">
        <f t="shared" si="277"/>
        <v>82.5</v>
      </c>
      <c r="AM355" s="90">
        <f t="shared" ref="AM355:AN355" si="362">AF355/(SUMIF($E$14:$N$14,"CO5",$E$13:$N$13)+SUMPRODUCT(($O$14:$Z$14="CO5")*($O355:$Z355&gt;0)*($O$13:$Z$13)))*100</f>
        <v>70</v>
      </c>
      <c r="AN355" s="90">
        <f t="shared" si="362"/>
        <v>0</v>
      </c>
    </row>
    <row r="356" spans="1:40" ht="30" customHeight="1" x14ac:dyDescent="0.2">
      <c r="A356" s="59">
        <v>340</v>
      </c>
      <c r="B356" s="60">
        <f>'STUDENT NAMELIST'!B344</f>
        <v>211423243268</v>
      </c>
      <c r="C356" s="60" t="str">
        <f>'STUDENT NAMELIST'!C344</f>
        <v>2023PEC AI 440</v>
      </c>
      <c r="D356" s="61" t="str">
        <f>'STUDENT NAMELIST'!D344</f>
        <v>MANI BHARATHI J</v>
      </c>
      <c r="E356" s="68">
        <v>2</v>
      </c>
      <c r="F356" s="68">
        <v>0</v>
      </c>
      <c r="G356" s="68">
        <v>2</v>
      </c>
      <c r="H356" s="68">
        <v>2</v>
      </c>
      <c r="I356" s="68">
        <v>1</v>
      </c>
      <c r="J356" s="68">
        <v>0</v>
      </c>
      <c r="K356" s="68">
        <v>0</v>
      </c>
      <c r="L356" s="68">
        <v>0</v>
      </c>
      <c r="M356" s="68">
        <v>0</v>
      </c>
      <c r="N356" s="68">
        <v>0</v>
      </c>
      <c r="O356" s="69">
        <v>0</v>
      </c>
      <c r="P356" s="59">
        <v>16</v>
      </c>
      <c r="Q356" s="59">
        <v>16</v>
      </c>
      <c r="R356" s="59">
        <v>0</v>
      </c>
      <c r="S356" s="59">
        <v>4</v>
      </c>
      <c r="T356" s="59">
        <v>0</v>
      </c>
      <c r="U356" s="59">
        <v>16</v>
      </c>
      <c r="V356" s="59">
        <v>0</v>
      </c>
      <c r="W356" s="59">
        <v>0</v>
      </c>
      <c r="X356" s="59">
        <v>16</v>
      </c>
      <c r="Y356" s="59"/>
      <c r="Z356" s="59"/>
      <c r="AA356" s="67">
        <f t="shared" si="269"/>
        <v>75</v>
      </c>
      <c r="AB356" s="64">
        <f t="shared" si="270"/>
        <v>0</v>
      </c>
      <c r="AC356" s="64">
        <f t="shared" si="271"/>
        <v>0</v>
      </c>
      <c r="AD356" s="64">
        <f t="shared" si="272"/>
        <v>18</v>
      </c>
      <c r="AE356" s="64">
        <f t="shared" si="273"/>
        <v>25</v>
      </c>
      <c r="AF356" s="64">
        <f t="shared" si="274"/>
        <v>38</v>
      </c>
      <c r="AG356" s="64">
        <f t="shared" si="281"/>
        <v>0</v>
      </c>
      <c r="AH356" s="89">
        <f t="shared" si="275"/>
        <v>75</v>
      </c>
      <c r="AI356" s="90"/>
      <c r="AJ356" s="90"/>
      <c r="AK356" s="90">
        <f t="shared" si="276"/>
        <v>90</v>
      </c>
      <c r="AL356" s="90">
        <f t="shared" si="277"/>
        <v>62.5</v>
      </c>
      <c r="AM356" s="90">
        <f t="shared" ref="AM356:AN356" si="363">AF356/(SUMIF($E$14:$N$14,"CO5",$E$13:$N$13)+SUMPRODUCT(($O$14:$Z$14="CO5")*($O356:$Z356&gt;0)*($O$13:$Z$13)))*100</f>
        <v>95</v>
      </c>
      <c r="AN356" s="90">
        <f t="shared" si="363"/>
        <v>0</v>
      </c>
    </row>
    <row r="357" spans="1:40" ht="30" customHeight="1" x14ac:dyDescent="0.2">
      <c r="A357" s="59">
        <v>341</v>
      </c>
      <c r="B357" s="60">
        <f>'STUDENT NAMELIST'!B345</f>
        <v>211423243269</v>
      </c>
      <c r="C357" s="60" t="str">
        <f>'STUDENT NAMELIST'!C345</f>
        <v>2023PEC AI 441</v>
      </c>
      <c r="D357" s="61" t="str">
        <f>'STUDENT NAMELIST'!D345</f>
        <v>MANIKANDAN C V</v>
      </c>
      <c r="E357" s="68">
        <v>1</v>
      </c>
      <c r="F357" s="68">
        <v>1</v>
      </c>
      <c r="G357" s="68">
        <v>1</v>
      </c>
      <c r="H357" s="68">
        <v>0</v>
      </c>
      <c r="I357" s="68">
        <v>0</v>
      </c>
      <c r="J357" s="68">
        <v>2</v>
      </c>
      <c r="K357" s="68">
        <v>2</v>
      </c>
      <c r="L357" s="68">
        <v>0</v>
      </c>
      <c r="M357" s="68">
        <v>0</v>
      </c>
      <c r="N357" s="68">
        <v>2</v>
      </c>
      <c r="O357" s="69">
        <v>0</v>
      </c>
      <c r="P357" s="59">
        <v>15</v>
      </c>
      <c r="Q357" s="59">
        <v>16</v>
      </c>
      <c r="R357" s="59">
        <v>0</v>
      </c>
      <c r="S357" s="59">
        <v>0</v>
      </c>
      <c r="T357" s="59">
        <v>12</v>
      </c>
      <c r="U357" s="59">
        <v>0</v>
      </c>
      <c r="V357" s="59">
        <v>10</v>
      </c>
      <c r="W357" s="59">
        <v>16</v>
      </c>
      <c r="X357" s="59">
        <v>0</v>
      </c>
      <c r="Y357" s="59"/>
      <c r="Z357" s="59"/>
      <c r="AA357" s="67">
        <f t="shared" si="269"/>
        <v>78</v>
      </c>
      <c r="AB357" s="64">
        <f t="shared" si="270"/>
        <v>0</v>
      </c>
      <c r="AC357" s="64">
        <f t="shared" si="271"/>
        <v>0</v>
      </c>
      <c r="AD357" s="64">
        <f t="shared" si="272"/>
        <v>17</v>
      </c>
      <c r="AE357" s="64">
        <f t="shared" si="273"/>
        <v>33</v>
      </c>
      <c r="AF357" s="64">
        <f t="shared" si="274"/>
        <v>32</v>
      </c>
      <c r="AG357" s="64">
        <f t="shared" si="281"/>
        <v>0</v>
      </c>
      <c r="AH357" s="89">
        <f t="shared" si="275"/>
        <v>78</v>
      </c>
      <c r="AI357" s="90"/>
      <c r="AJ357" s="90"/>
      <c r="AK357" s="90">
        <f t="shared" si="276"/>
        <v>85</v>
      </c>
      <c r="AL357" s="90">
        <f t="shared" si="277"/>
        <v>82.5</v>
      </c>
      <c r="AM357" s="90">
        <f t="shared" ref="AM357:AN357" si="364">AF357/(SUMIF($E$14:$N$14,"CO5",$E$13:$N$13)+SUMPRODUCT(($O$14:$Z$14="CO5")*($O357:$Z357&gt;0)*($O$13:$Z$13)))*100</f>
        <v>80</v>
      </c>
      <c r="AN357" s="90">
        <f t="shared" si="364"/>
        <v>0</v>
      </c>
    </row>
    <row r="358" spans="1:40" ht="30" customHeight="1" x14ac:dyDescent="0.2">
      <c r="A358" s="59">
        <v>342</v>
      </c>
      <c r="B358" s="60">
        <f>'STUDENT NAMELIST'!B346</f>
        <v>211423243270</v>
      </c>
      <c r="C358" s="60" t="str">
        <f>'STUDENT NAMELIST'!C346</f>
        <v>2023PEC AI 442</v>
      </c>
      <c r="D358" s="61" t="str">
        <f>'STUDENT NAMELIST'!D346</f>
        <v>MANIKANDAN S</v>
      </c>
      <c r="E358" s="68">
        <v>1</v>
      </c>
      <c r="F358" s="68">
        <v>2</v>
      </c>
      <c r="G358" s="68">
        <v>0</v>
      </c>
      <c r="H358" s="68">
        <v>2</v>
      </c>
      <c r="I358" s="68">
        <v>2</v>
      </c>
      <c r="J358" s="68">
        <v>0</v>
      </c>
      <c r="K358" s="68">
        <v>1</v>
      </c>
      <c r="L358" s="68">
        <v>0</v>
      </c>
      <c r="M358" s="68">
        <v>0</v>
      </c>
      <c r="N358" s="68">
        <v>0</v>
      </c>
      <c r="O358" s="69">
        <v>13</v>
      </c>
      <c r="P358" s="59">
        <v>0</v>
      </c>
      <c r="Q358" s="59">
        <v>0</v>
      </c>
      <c r="R358" s="59">
        <v>12</v>
      </c>
      <c r="S358" s="59">
        <v>12</v>
      </c>
      <c r="T358" s="59">
        <v>0</v>
      </c>
      <c r="U358" s="59">
        <v>16</v>
      </c>
      <c r="V358" s="59">
        <v>0</v>
      </c>
      <c r="W358" s="59">
        <v>0</v>
      </c>
      <c r="X358" s="59">
        <v>14</v>
      </c>
      <c r="Y358" s="59"/>
      <c r="Z358" s="59"/>
      <c r="AA358" s="67">
        <f t="shared" si="269"/>
        <v>75</v>
      </c>
      <c r="AB358" s="64">
        <f t="shared" si="270"/>
        <v>0</v>
      </c>
      <c r="AC358" s="64">
        <f t="shared" si="271"/>
        <v>0</v>
      </c>
      <c r="AD358" s="64">
        <f t="shared" si="272"/>
        <v>16</v>
      </c>
      <c r="AE358" s="64">
        <f t="shared" si="273"/>
        <v>29</v>
      </c>
      <c r="AF358" s="64">
        <f t="shared" si="274"/>
        <v>36</v>
      </c>
      <c r="AG358" s="64">
        <f t="shared" si="281"/>
        <v>0</v>
      </c>
      <c r="AH358" s="89">
        <f t="shared" si="275"/>
        <v>75</v>
      </c>
      <c r="AI358" s="90"/>
      <c r="AJ358" s="90"/>
      <c r="AK358" s="90">
        <f t="shared" si="276"/>
        <v>80</v>
      </c>
      <c r="AL358" s="90">
        <f t="shared" si="277"/>
        <v>72.5</v>
      </c>
      <c r="AM358" s="90">
        <f t="shared" ref="AM358:AN358" si="365">AF358/(SUMIF($E$14:$N$14,"CO5",$E$13:$N$13)+SUMPRODUCT(($O$14:$Z$14="CO5")*($O358:$Z358&gt;0)*($O$13:$Z$13)))*100</f>
        <v>90</v>
      </c>
      <c r="AN358" s="90">
        <f t="shared" si="365"/>
        <v>0</v>
      </c>
    </row>
    <row r="359" spans="1:40" ht="30" customHeight="1" x14ac:dyDescent="0.2">
      <c r="A359" s="59">
        <v>343</v>
      </c>
      <c r="B359" s="60">
        <f>'STUDENT NAMELIST'!B347</f>
        <v>211423243271</v>
      </c>
      <c r="C359" s="60" t="str">
        <f>'STUDENT NAMELIST'!C347</f>
        <v>2023PEC AI 443</v>
      </c>
      <c r="D359" s="61" t="str">
        <f>'STUDENT NAMELIST'!D347</f>
        <v>MANNAN VIGNESH K</v>
      </c>
      <c r="E359" s="68">
        <v>2</v>
      </c>
      <c r="F359" s="68">
        <v>1</v>
      </c>
      <c r="G359" s="68">
        <v>1</v>
      </c>
      <c r="H359" s="68">
        <v>1</v>
      </c>
      <c r="I359" s="68">
        <v>0</v>
      </c>
      <c r="J359" s="68">
        <v>2</v>
      </c>
      <c r="K359" s="68">
        <v>0</v>
      </c>
      <c r="L359" s="68">
        <v>0</v>
      </c>
      <c r="M359" s="68">
        <v>2</v>
      </c>
      <c r="N359" s="68">
        <v>0</v>
      </c>
      <c r="O359" s="69">
        <v>16</v>
      </c>
      <c r="P359" s="59">
        <v>0</v>
      </c>
      <c r="Q359" s="59">
        <v>0</v>
      </c>
      <c r="R359" s="59">
        <v>8</v>
      </c>
      <c r="S359" s="59">
        <v>14</v>
      </c>
      <c r="T359" s="59">
        <v>0</v>
      </c>
      <c r="U359" s="59">
        <v>16</v>
      </c>
      <c r="V359" s="59">
        <v>0</v>
      </c>
      <c r="W359" s="59">
        <v>0</v>
      </c>
      <c r="X359" s="59">
        <v>16</v>
      </c>
      <c r="Y359" s="59"/>
      <c r="Z359" s="59"/>
      <c r="AA359" s="67">
        <f t="shared" si="269"/>
        <v>79</v>
      </c>
      <c r="AB359" s="64">
        <f t="shared" si="270"/>
        <v>0</v>
      </c>
      <c r="AC359" s="64">
        <f t="shared" si="271"/>
        <v>0</v>
      </c>
      <c r="AD359" s="64">
        <f t="shared" si="272"/>
        <v>19</v>
      </c>
      <c r="AE359" s="64">
        <f t="shared" si="273"/>
        <v>27</v>
      </c>
      <c r="AF359" s="64">
        <f t="shared" si="274"/>
        <v>38</v>
      </c>
      <c r="AG359" s="64">
        <f t="shared" si="281"/>
        <v>0</v>
      </c>
      <c r="AH359" s="89">
        <f t="shared" si="275"/>
        <v>79</v>
      </c>
      <c r="AI359" s="90"/>
      <c r="AJ359" s="90"/>
      <c r="AK359" s="90">
        <f t="shared" si="276"/>
        <v>95</v>
      </c>
      <c r="AL359" s="90">
        <f t="shared" si="277"/>
        <v>67.5</v>
      </c>
      <c r="AM359" s="90">
        <f t="shared" ref="AM359:AN359" si="366">AF359/(SUMIF($E$14:$N$14,"CO5",$E$13:$N$13)+SUMPRODUCT(($O$14:$Z$14="CO5")*($O359:$Z359&gt;0)*($O$13:$Z$13)))*100</f>
        <v>95</v>
      </c>
      <c r="AN359" s="90">
        <f t="shared" si="366"/>
        <v>0</v>
      </c>
    </row>
    <row r="360" spans="1:40" ht="30" customHeight="1" x14ac:dyDescent="0.2">
      <c r="A360" s="59">
        <v>344</v>
      </c>
      <c r="B360" s="60">
        <f>'STUDENT NAMELIST'!B348</f>
        <v>211423243274</v>
      </c>
      <c r="C360" s="60" t="str">
        <f>'STUDENT NAMELIST'!C348</f>
        <v>2023PEC AI 444</v>
      </c>
      <c r="D360" s="61" t="str">
        <f>'STUDENT NAMELIST'!D348</f>
        <v>MITHUN S</v>
      </c>
      <c r="E360" s="68">
        <v>1</v>
      </c>
      <c r="F360" s="68">
        <v>1</v>
      </c>
      <c r="G360" s="68">
        <v>0</v>
      </c>
      <c r="H360" s="68">
        <v>2</v>
      </c>
      <c r="I360" s="68">
        <v>2</v>
      </c>
      <c r="J360" s="68">
        <v>2</v>
      </c>
      <c r="K360" s="68">
        <v>1</v>
      </c>
      <c r="L360" s="68">
        <v>2</v>
      </c>
      <c r="M360" s="68">
        <v>0</v>
      </c>
      <c r="N360" s="68">
        <v>0</v>
      </c>
      <c r="O360" s="69">
        <v>12</v>
      </c>
      <c r="P360" s="59">
        <v>0</v>
      </c>
      <c r="Q360" s="59">
        <v>0</v>
      </c>
      <c r="R360" s="59">
        <v>8</v>
      </c>
      <c r="S360" s="59">
        <v>14</v>
      </c>
      <c r="T360" s="59">
        <v>0</v>
      </c>
      <c r="U360" s="59">
        <v>16</v>
      </c>
      <c r="V360" s="59">
        <v>0</v>
      </c>
      <c r="W360" s="59">
        <v>0</v>
      </c>
      <c r="X360" s="59">
        <v>16</v>
      </c>
      <c r="Y360" s="59"/>
      <c r="Z360" s="59"/>
      <c r="AA360" s="67">
        <f t="shared" si="269"/>
        <v>77</v>
      </c>
      <c r="AB360" s="64">
        <f t="shared" si="270"/>
        <v>0</v>
      </c>
      <c r="AC360" s="64">
        <f t="shared" si="271"/>
        <v>0</v>
      </c>
      <c r="AD360" s="64">
        <f t="shared" si="272"/>
        <v>14</v>
      </c>
      <c r="AE360" s="64">
        <f t="shared" si="273"/>
        <v>27</v>
      </c>
      <c r="AF360" s="64">
        <f t="shared" si="274"/>
        <v>38</v>
      </c>
      <c r="AG360" s="64">
        <f t="shared" si="281"/>
        <v>0</v>
      </c>
      <c r="AH360" s="89">
        <f t="shared" si="275"/>
        <v>77</v>
      </c>
      <c r="AI360" s="90"/>
      <c r="AJ360" s="90"/>
      <c r="AK360" s="90">
        <f t="shared" si="276"/>
        <v>70</v>
      </c>
      <c r="AL360" s="90">
        <f t="shared" si="277"/>
        <v>67.5</v>
      </c>
      <c r="AM360" s="90">
        <f t="shared" ref="AM360:AN360" si="367">AF360/(SUMIF($E$14:$N$14,"CO5",$E$13:$N$13)+SUMPRODUCT(($O$14:$Z$14="CO5")*($O360:$Z360&gt;0)*($O$13:$Z$13)))*100</f>
        <v>95</v>
      </c>
      <c r="AN360" s="90">
        <f t="shared" si="367"/>
        <v>0</v>
      </c>
    </row>
    <row r="361" spans="1:40" ht="30" customHeight="1" x14ac:dyDescent="0.2">
      <c r="A361" s="59">
        <v>345</v>
      </c>
      <c r="B361" s="60">
        <f>'STUDENT NAMELIST'!B349</f>
        <v>211423243275</v>
      </c>
      <c r="C361" s="60" t="str">
        <f>'STUDENT NAMELIST'!C349</f>
        <v>2023PEC AI 445</v>
      </c>
      <c r="D361" s="61" t="str">
        <f>'STUDENT NAMELIST'!D349</f>
        <v>DH MITHUN SAI</v>
      </c>
      <c r="E361" s="68">
        <v>0</v>
      </c>
      <c r="F361" s="68">
        <v>0</v>
      </c>
      <c r="G361" s="68">
        <v>1</v>
      </c>
      <c r="H361" s="68">
        <v>1</v>
      </c>
      <c r="I361" s="68">
        <v>1</v>
      </c>
      <c r="J361" s="68">
        <v>0</v>
      </c>
      <c r="K361" s="68">
        <v>0</v>
      </c>
      <c r="L361" s="68">
        <v>1</v>
      </c>
      <c r="M361" s="68">
        <v>2</v>
      </c>
      <c r="N361" s="68">
        <v>2</v>
      </c>
      <c r="O361" s="69">
        <v>16</v>
      </c>
      <c r="P361" s="59">
        <v>0</v>
      </c>
      <c r="Q361" s="59">
        <v>0</v>
      </c>
      <c r="R361" s="59">
        <v>16</v>
      </c>
      <c r="S361" s="59">
        <v>14</v>
      </c>
      <c r="T361" s="59">
        <v>0</v>
      </c>
      <c r="U361" s="59">
        <v>16</v>
      </c>
      <c r="V361" s="59">
        <v>0</v>
      </c>
      <c r="W361" s="59">
        <v>0</v>
      </c>
      <c r="X361" s="59">
        <v>9</v>
      </c>
      <c r="Y361" s="59"/>
      <c r="Z361" s="59"/>
      <c r="AA361" s="67">
        <f t="shared" si="269"/>
        <v>79</v>
      </c>
      <c r="AB361" s="64">
        <f t="shared" si="270"/>
        <v>0</v>
      </c>
      <c r="AC361" s="64">
        <f t="shared" si="271"/>
        <v>0</v>
      </c>
      <c r="AD361" s="64">
        <f t="shared" si="272"/>
        <v>16</v>
      </c>
      <c r="AE361" s="64">
        <f t="shared" si="273"/>
        <v>35</v>
      </c>
      <c r="AF361" s="64">
        <f t="shared" si="274"/>
        <v>31</v>
      </c>
      <c r="AG361" s="64">
        <f t="shared" si="281"/>
        <v>0</v>
      </c>
      <c r="AH361" s="89">
        <f t="shared" si="275"/>
        <v>79</v>
      </c>
      <c r="AI361" s="90"/>
      <c r="AJ361" s="90"/>
      <c r="AK361" s="90">
        <f t="shared" si="276"/>
        <v>80</v>
      </c>
      <c r="AL361" s="90">
        <f t="shared" si="277"/>
        <v>87.5</v>
      </c>
      <c r="AM361" s="90">
        <f t="shared" ref="AM361:AN361" si="368">AF361/(SUMIF($E$14:$N$14,"CO5",$E$13:$N$13)+SUMPRODUCT(($O$14:$Z$14="CO5")*($O361:$Z361&gt;0)*($O$13:$Z$13)))*100</f>
        <v>77.5</v>
      </c>
      <c r="AN361" s="90">
        <f t="shared" si="368"/>
        <v>0</v>
      </c>
    </row>
    <row r="362" spans="1:40" ht="30" customHeight="1" x14ac:dyDescent="0.2">
      <c r="A362" s="59">
        <v>346</v>
      </c>
      <c r="B362" s="60">
        <f>'STUDENT NAMELIST'!B350</f>
        <v>211423243276</v>
      </c>
      <c r="C362" s="60" t="str">
        <f>'STUDENT NAMELIST'!C350</f>
        <v>2023PEC AI 446</v>
      </c>
      <c r="D362" s="61" t="str">
        <f>'STUDENT NAMELIST'!D350</f>
        <v>MOHAMED ARSHAD M</v>
      </c>
      <c r="E362" s="68">
        <v>1</v>
      </c>
      <c r="F362" s="68">
        <v>2</v>
      </c>
      <c r="G362" s="68">
        <v>1</v>
      </c>
      <c r="H362" s="68">
        <v>2</v>
      </c>
      <c r="I362" s="68">
        <v>2</v>
      </c>
      <c r="J362" s="68">
        <v>2</v>
      </c>
      <c r="K362" s="68">
        <v>2</v>
      </c>
      <c r="L362" s="68">
        <v>1</v>
      </c>
      <c r="M362" s="68">
        <v>1</v>
      </c>
      <c r="N362" s="68">
        <v>1</v>
      </c>
      <c r="O362" s="69">
        <v>14</v>
      </c>
      <c r="P362" s="59">
        <v>0</v>
      </c>
      <c r="Q362" s="59">
        <v>0</v>
      </c>
      <c r="R362" s="59">
        <v>14</v>
      </c>
      <c r="S362" s="59">
        <v>10</v>
      </c>
      <c r="T362" s="59">
        <v>0</v>
      </c>
      <c r="U362" s="59">
        <v>14</v>
      </c>
      <c r="V362" s="59">
        <v>0</v>
      </c>
      <c r="W362" s="59">
        <v>0</v>
      </c>
      <c r="X362" s="59">
        <v>16</v>
      </c>
      <c r="Y362" s="92"/>
      <c r="Z362" s="92"/>
      <c r="AA362" s="93">
        <f t="shared" si="269"/>
        <v>83</v>
      </c>
      <c r="AB362" s="94">
        <f t="shared" si="270"/>
        <v>0</v>
      </c>
      <c r="AC362" s="94">
        <f t="shared" si="271"/>
        <v>0</v>
      </c>
      <c r="AD362" s="94">
        <f t="shared" si="272"/>
        <v>17</v>
      </c>
      <c r="AE362" s="94">
        <f t="shared" si="273"/>
        <v>29</v>
      </c>
      <c r="AF362" s="94">
        <f t="shared" si="274"/>
        <v>36</v>
      </c>
      <c r="AG362" s="94">
        <f t="shared" si="281"/>
        <v>0</v>
      </c>
      <c r="AH362" s="94">
        <f t="shared" si="275"/>
        <v>83</v>
      </c>
      <c r="AI362" s="95"/>
      <c r="AJ362" s="95"/>
      <c r="AK362" s="95">
        <f t="shared" si="276"/>
        <v>85</v>
      </c>
      <c r="AL362" s="95">
        <f t="shared" si="277"/>
        <v>72.5</v>
      </c>
      <c r="AM362" s="95">
        <f t="shared" ref="AM362:AN362" si="369">AF362/(SUMIF($E$14:$N$14,"CO5",$E$13:$N$13)+SUMPRODUCT(($O$14:$Z$14="CO5")*($O362:$Z362&gt;0)*($O$13:$Z$13)))*100</f>
        <v>90</v>
      </c>
      <c r="AN362" s="95">
        <f t="shared" si="369"/>
        <v>0</v>
      </c>
    </row>
    <row r="363" spans="1:40" ht="30" customHeight="1" x14ac:dyDescent="0.2">
      <c r="A363" s="59">
        <v>348</v>
      </c>
      <c r="B363" s="60">
        <f>'STUDENT NAMELIST'!B351</f>
        <v>211423243277</v>
      </c>
      <c r="C363" s="60" t="str">
        <f>'STUDENT NAMELIST'!C351</f>
        <v>2023PEC AI 447</v>
      </c>
      <c r="D363" s="61" t="str">
        <f>'STUDENT NAMELIST'!D351</f>
        <v>MOHAMED BASITH</v>
      </c>
      <c r="E363" s="68">
        <v>2</v>
      </c>
      <c r="F363" s="68">
        <v>2</v>
      </c>
      <c r="G363" s="68">
        <v>0</v>
      </c>
      <c r="H363" s="68">
        <v>2</v>
      </c>
      <c r="I363" s="68">
        <v>2</v>
      </c>
      <c r="J363" s="68">
        <v>2</v>
      </c>
      <c r="K363" s="68">
        <v>1</v>
      </c>
      <c r="L363" s="68">
        <v>1</v>
      </c>
      <c r="M363" s="68">
        <v>1</v>
      </c>
      <c r="N363" s="68">
        <v>2</v>
      </c>
      <c r="O363" s="59">
        <v>0</v>
      </c>
      <c r="P363" s="59">
        <v>16</v>
      </c>
      <c r="Q363" s="59">
        <v>16</v>
      </c>
      <c r="R363" s="59">
        <v>0</v>
      </c>
      <c r="S363" s="59">
        <v>0</v>
      </c>
      <c r="T363" s="59">
        <v>16</v>
      </c>
      <c r="U363" s="59">
        <v>0</v>
      </c>
      <c r="V363" s="59">
        <v>16</v>
      </c>
      <c r="W363" s="59">
        <v>16</v>
      </c>
      <c r="X363" s="59">
        <v>0</v>
      </c>
      <c r="Y363" s="59"/>
      <c r="Z363" s="59"/>
      <c r="AA363" s="67">
        <f t="shared" si="269"/>
        <v>95</v>
      </c>
      <c r="AB363" s="64">
        <f t="shared" si="270"/>
        <v>0</v>
      </c>
      <c r="AC363" s="64">
        <f t="shared" si="271"/>
        <v>0</v>
      </c>
      <c r="AD363" s="64">
        <f t="shared" si="272"/>
        <v>20</v>
      </c>
      <c r="AE363" s="64">
        <f t="shared" si="273"/>
        <v>37</v>
      </c>
      <c r="AF363" s="64">
        <f t="shared" si="274"/>
        <v>38</v>
      </c>
      <c r="AG363" s="64">
        <f t="shared" si="281"/>
        <v>0</v>
      </c>
      <c r="AH363" s="89">
        <f t="shared" si="275"/>
        <v>95</v>
      </c>
      <c r="AI363" s="90"/>
      <c r="AJ363" s="90"/>
      <c r="AK363" s="90">
        <f t="shared" si="276"/>
        <v>100</v>
      </c>
      <c r="AL363" s="90">
        <f t="shared" si="277"/>
        <v>92.5</v>
      </c>
      <c r="AM363" s="90">
        <f t="shared" ref="AM363:AN363" si="370">AF363/(SUMIF($E$14:$N$14,"CO5",$E$13:$N$13)+SUMPRODUCT(($O$14:$Z$14="CO5")*($O363:$Z363&gt;0)*($O$13:$Z$13)))*100</f>
        <v>95</v>
      </c>
      <c r="AN363" s="90">
        <f t="shared" si="370"/>
        <v>0</v>
      </c>
    </row>
    <row r="364" spans="1:40" ht="30" customHeight="1" x14ac:dyDescent="0.2">
      <c r="A364" s="59">
        <v>348</v>
      </c>
      <c r="B364" s="60">
        <f>'STUDENT NAMELIST'!B352</f>
        <v>211423243278</v>
      </c>
      <c r="C364" s="60" t="str">
        <f>'STUDENT NAMELIST'!C352</f>
        <v>2023PEC AI 448</v>
      </c>
      <c r="D364" s="61" t="str">
        <f>'STUDENT NAMELIST'!D352</f>
        <v>MOHAMED JABBAR SHAHID</v>
      </c>
      <c r="E364" s="68">
        <v>2</v>
      </c>
      <c r="F364" s="68">
        <v>0</v>
      </c>
      <c r="G364" s="68">
        <v>0</v>
      </c>
      <c r="H364" s="68">
        <v>0</v>
      </c>
      <c r="I364" s="68">
        <v>0</v>
      </c>
      <c r="J364" s="68">
        <v>2</v>
      </c>
      <c r="K364" s="68">
        <v>2</v>
      </c>
      <c r="L364" s="68">
        <v>2</v>
      </c>
      <c r="M364" s="68">
        <v>0</v>
      </c>
      <c r="N364" s="68">
        <v>0</v>
      </c>
      <c r="O364" s="59">
        <v>16</v>
      </c>
      <c r="P364" s="59">
        <v>0</v>
      </c>
      <c r="Q364" s="59">
        <v>0</v>
      </c>
      <c r="R364" s="59">
        <v>16</v>
      </c>
      <c r="S364" s="59">
        <v>16</v>
      </c>
      <c r="T364" s="59">
        <v>0</v>
      </c>
      <c r="U364" s="59">
        <v>16</v>
      </c>
      <c r="V364" s="59">
        <v>0</v>
      </c>
      <c r="W364" s="59">
        <v>0</v>
      </c>
      <c r="X364" s="59">
        <v>9</v>
      </c>
      <c r="Y364" s="59"/>
      <c r="Z364" s="59"/>
      <c r="AA364" s="67">
        <f t="shared" si="269"/>
        <v>81</v>
      </c>
      <c r="AB364" s="64">
        <f t="shared" si="270"/>
        <v>0</v>
      </c>
      <c r="AC364" s="64">
        <f t="shared" si="271"/>
        <v>0</v>
      </c>
      <c r="AD364" s="64">
        <f t="shared" si="272"/>
        <v>18</v>
      </c>
      <c r="AE364" s="64">
        <f t="shared" si="273"/>
        <v>37</v>
      </c>
      <c r="AF364" s="64">
        <f t="shared" si="274"/>
        <v>31</v>
      </c>
      <c r="AG364" s="64">
        <f t="shared" si="281"/>
        <v>0</v>
      </c>
      <c r="AH364" s="89">
        <f t="shared" si="275"/>
        <v>81</v>
      </c>
      <c r="AI364" s="90"/>
      <c r="AJ364" s="90"/>
      <c r="AK364" s="90">
        <f t="shared" si="276"/>
        <v>90</v>
      </c>
      <c r="AL364" s="90">
        <f t="shared" si="277"/>
        <v>92.5</v>
      </c>
      <c r="AM364" s="90">
        <f t="shared" ref="AM364:AN364" si="371">AF364/(SUMIF($E$14:$N$14,"CO5",$E$13:$N$13)+SUMPRODUCT(($O$14:$Z$14="CO5")*($O364:$Z364&gt;0)*($O$13:$Z$13)))*100</f>
        <v>77.5</v>
      </c>
      <c r="AN364" s="90">
        <f t="shared" si="371"/>
        <v>0</v>
      </c>
    </row>
    <row r="365" spans="1:40" ht="30" customHeight="1" x14ac:dyDescent="0.2">
      <c r="A365" s="59">
        <v>349</v>
      </c>
      <c r="B365" s="60">
        <f>'STUDENT NAMELIST'!B353</f>
        <v>211423243279</v>
      </c>
      <c r="C365" s="60" t="str">
        <f>'STUDENT NAMELIST'!C353</f>
        <v>2023PEC AI 449</v>
      </c>
      <c r="D365" s="61" t="str">
        <f>'STUDENT NAMELIST'!D353</f>
        <v>MOHAMED SUHAIL N</v>
      </c>
      <c r="E365" s="68">
        <v>2</v>
      </c>
      <c r="F365" s="68">
        <v>0</v>
      </c>
      <c r="G365" s="68">
        <v>0</v>
      </c>
      <c r="H365" s="68">
        <v>2</v>
      </c>
      <c r="I365" s="68">
        <v>0</v>
      </c>
      <c r="J365" s="68">
        <v>1</v>
      </c>
      <c r="K365" s="68">
        <v>1</v>
      </c>
      <c r="L365" s="68">
        <v>1</v>
      </c>
      <c r="M365" s="68">
        <v>1</v>
      </c>
      <c r="N365" s="68">
        <v>0</v>
      </c>
      <c r="O365" s="59">
        <v>0</v>
      </c>
      <c r="P365" s="59">
        <v>16</v>
      </c>
      <c r="Q365" s="59">
        <v>16</v>
      </c>
      <c r="R365" s="59">
        <v>0</v>
      </c>
      <c r="S365" s="59">
        <v>0</v>
      </c>
      <c r="T365" s="59">
        <v>16</v>
      </c>
      <c r="U365" s="59">
        <v>0</v>
      </c>
      <c r="V365" s="59">
        <v>16</v>
      </c>
      <c r="W365" s="59">
        <v>8</v>
      </c>
      <c r="X365" s="59">
        <v>0</v>
      </c>
      <c r="Y365" s="59"/>
      <c r="Z365" s="59"/>
      <c r="AA365" s="67">
        <f t="shared" si="269"/>
        <v>80</v>
      </c>
      <c r="AB365" s="64">
        <f t="shared" si="270"/>
        <v>0</v>
      </c>
      <c r="AC365" s="64">
        <f t="shared" si="271"/>
        <v>0</v>
      </c>
      <c r="AD365" s="64">
        <f t="shared" si="272"/>
        <v>18</v>
      </c>
      <c r="AE365" s="64">
        <f t="shared" si="273"/>
        <v>37</v>
      </c>
      <c r="AF365" s="64">
        <f t="shared" si="274"/>
        <v>30</v>
      </c>
      <c r="AG365" s="64">
        <f t="shared" si="281"/>
        <v>0</v>
      </c>
      <c r="AH365" s="89">
        <f t="shared" si="275"/>
        <v>80</v>
      </c>
      <c r="AI365" s="90"/>
      <c r="AJ365" s="90"/>
      <c r="AK365" s="90">
        <f t="shared" si="276"/>
        <v>90</v>
      </c>
      <c r="AL365" s="90">
        <f t="shared" si="277"/>
        <v>92.5</v>
      </c>
      <c r="AM365" s="90">
        <f t="shared" ref="AM365:AN365" si="372">AF365/(SUMIF($E$14:$N$14,"CO5",$E$13:$N$13)+SUMPRODUCT(($O$14:$Z$14="CO5")*($O365:$Z365&gt;0)*($O$13:$Z$13)))*100</f>
        <v>75</v>
      </c>
      <c r="AN365" s="90">
        <f t="shared" si="372"/>
        <v>0</v>
      </c>
    </row>
    <row r="366" spans="1:40" ht="30" customHeight="1" x14ac:dyDescent="0.2">
      <c r="A366" s="59">
        <v>350</v>
      </c>
      <c r="B366" s="60">
        <f>'STUDENT NAMELIST'!B354</f>
        <v>211423243280</v>
      </c>
      <c r="C366" s="60" t="str">
        <f>'STUDENT NAMELIST'!C354</f>
        <v>2023PEC AI 450</v>
      </c>
      <c r="D366" s="61" t="str">
        <f>'STUDENT NAMELIST'!D354</f>
        <v>MOHAMMED AATHIF KHAN A</v>
      </c>
      <c r="E366" s="68">
        <v>1</v>
      </c>
      <c r="F366" s="68">
        <v>2</v>
      </c>
      <c r="G366" s="68">
        <v>1</v>
      </c>
      <c r="H366" s="68">
        <v>1</v>
      </c>
      <c r="I366" s="68">
        <v>0</v>
      </c>
      <c r="J366" s="68">
        <v>2</v>
      </c>
      <c r="K366" s="68">
        <v>0</v>
      </c>
      <c r="L366" s="68">
        <v>2</v>
      </c>
      <c r="M366" s="68">
        <v>1</v>
      </c>
      <c r="N366" s="68">
        <v>1</v>
      </c>
      <c r="O366" s="59">
        <v>16</v>
      </c>
      <c r="P366" s="59">
        <v>0</v>
      </c>
      <c r="Q366" s="59">
        <v>8</v>
      </c>
      <c r="R366" s="59">
        <v>0</v>
      </c>
      <c r="S366" s="59">
        <v>0</v>
      </c>
      <c r="T366" s="59">
        <v>10</v>
      </c>
      <c r="U366" s="59">
        <v>16</v>
      </c>
      <c r="V366" s="59">
        <v>0</v>
      </c>
      <c r="W366" s="59">
        <v>0</v>
      </c>
      <c r="X366" s="59">
        <v>16</v>
      </c>
      <c r="Y366" s="59"/>
      <c r="Z366" s="59"/>
      <c r="AA366" s="67">
        <f t="shared" si="269"/>
        <v>77</v>
      </c>
      <c r="AB366" s="64">
        <f t="shared" si="270"/>
        <v>0</v>
      </c>
      <c r="AC366" s="64">
        <f t="shared" si="271"/>
        <v>0</v>
      </c>
      <c r="AD366" s="64">
        <f t="shared" si="272"/>
        <v>19</v>
      </c>
      <c r="AE366" s="64">
        <f t="shared" si="273"/>
        <v>23</v>
      </c>
      <c r="AF366" s="64">
        <f t="shared" si="274"/>
        <v>38</v>
      </c>
      <c r="AG366" s="64">
        <f t="shared" si="281"/>
        <v>0</v>
      </c>
      <c r="AH366" s="89">
        <f t="shared" si="275"/>
        <v>77</v>
      </c>
      <c r="AI366" s="90"/>
      <c r="AJ366" s="90"/>
      <c r="AK366" s="90">
        <f t="shared" si="276"/>
        <v>95</v>
      </c>
      <c r="AL366" s="90">
        <f t="shared" si="277"/>
        <v>57.499999999999993</v>
      </c>
      <c r="AM366" s="90">
        <f t="shared" ref="AM366:AN366" si="373">AF366/(SUMIF($E$14:$N$14,"CO5",$E$13:$N$13)+SUMPRODUCT(($O$14:$Z$14="CO5")*($O366:$Z366&gt;0)*($O$13:$Z$13)))*100</f>
        <v>95</v>
      </c>
      <c r="AN366" s="90">
        <f t="shared" si="373"/>
        <v>0</v>
      </c>
    </row>
    <row r="367" spans="1:40" ht="30" customHeight="1" x14ac:dyDescent="0.2">
      <c r="A367" s="59">
        <v>351</v>
      </c>
      <c r="B367" s="60">
        <f>'STUDENT NAMELIST'!B355</f>
        <v>211423243281</v>
      </c>
      <c r="C367" s="60" t="str">
        <f>'STUDENT NAMELIST'!C355</f>
        <v>2023PEC AI 451</v>
      </c>
      <c r="D367" s="61" t="str">
        <f>'STUDENT NAMELIST'!D355</f>
        <v>MOHAMMED FAYAZ F</v>
      </c>
      <c r="E367" s="68">
        <v>2</v>
      </c>
      <c r="F367" s="68">
        <v>1</v>
      </c>
      <c r="G367" s="68">
        <v>0</v>
      </c>
      <c r="H367" s="68">
        <v>2</v>
      </c>
      <c r="I367" s="68">
        <v>2</v>
      </c>
      <c r="J367" s="68">
        <v>2</v>
      </c>
      <c r="K367" s="68">
        <v>2</v>
      </c>
      <c r="L367" s="68">
        <v>1</v>
      </c>
      <c r="M367" s="68">
        <v>0</v>
      </c>
      <c r="N367" s="68">
        <v>0</v>
      </c>
      <c r="O367" s="59">
        <v>0</v>
      </c>
      <c r="P367" s="59">
        <v>12</v>
      </c>
      <c r="Q367" s="59">
        <v>0</v>
      </c>
      <c r="R367" s="59">
        <v>16</v>
      </c>
      <c r="S367" s="59">
        <v>10</v>
      </c>
      <c r="T367" s="59">
        <v>0</v>
      </c>
      <c r="U367" s="59">
        <v>16</v>
      </c>
      <c r="V367" s="59">
        <v>0</v>
      </c>
      <c r="W367" s="59">
        <v>16</v>
      </c>
      <c r="X367" s="59">
        <v>0</v>
      </c>
      <c r="Y367" s="59"/>
      <c r="Z367" s="59"/>
      <c r="AA367" s="67">
        <f t="shared" si="269"/>
        <v>82</v>
      </c>
      <c r="AB367" s="64">
        <f t="shared" si="270"/>
        <v>0</v>
      </c>
      <c r="AC367" s="64">
        <f t="shared" si="271"/>
        <v>0</v>
      </c>
      <c r="AD367" s="64">
        <f t="shared" si="272"/>
        <v>15</v>
      </c>
      <c r="AE367" s="64">
        <f t="shared" si="273"/>
        <v>31</v>
      </c>
      <c r="AF367" s="64">
        <f t="shared" si="274"/>
        <v>38</v>
      </c>
      <c r="AG367" s="64">
        <f t="shared" si="281"/>
        <v>0</v>
      </c>
      <c r="AH367" s="89">
        <f t="shared" si="275"/>
        <v>82</v>
      </c>
      <c r="AI367" s="90"/>
      <c r="AJ367" s="90"/>
      <c r="AK367" s="90">
        <f t="shared" si="276"/>
        <v>75</v>
      </c>
      <c r="AL367" s="90">
        <f t="shared" si="277"/>
        <v>77.5</v>
      </c>
      <c r="AM367" s="90">
        <f t="shared" ref="AM367:AN367" si="374">AF367/(SUMIF($E$14:$N$14,"CO5",$E$13:$N$13)+SUMPRODUCT(($O$14:$Z$14="CO5")*($O367:$Z367&gt;0)*($O$13:$Z$13)))*100</f>
        <v>95</v>
      </c>
      <c r="AN367" s="90">
        <f t="shared" si="374"/>
        <v>0</v>
      </c>
    </row>
    <row r="368" spans="1:40" ht="30" customHeight="1" x14ac:dyDescent="0.2">
      <c r="A368" s="59">
        <v>352</v>
      </c>
      <c r="B368" s="60">
        <f>'STUDENT NAMELIST'!B356</f>
        <v>211423243282</v>
      </c>
      <c r="C368" s="60" t="str">
        <f>'STUDENT NAMELIST'!C356</f>
        <v>2023PEC AI 452</v>
      </c>
      <c r="D368" s="61" t="str">
        <f>'STUDENT NAMELIST'!D356</f>
        <v>MOHAMMED THOUFEEQ S</v>
      </c>
      <c r="E368" s="68">
        <v>0</v>
      </c>
      <c r="F368" s="68">
        <v>0</v>
      </c>
      <c r="G368" s="68">
        <v>2</v>
      </c>
      <c r="H368" s="68">
        <v>0</v>
      </c>
      <c r="I368" s="68">
        <v>1</v>
      </c>
      <c r="J368" s="68">
        <v>0</v>
      </c>
      <c r="K368" s="68">
        <v>0</v>
      </c>
      <c r="L368" s="68">
        <v>1</v>
      </c>
      <c r="M368" s="68">
        <v>1</v>
      </c>
      <c r="N368" s="68">
        <v>2</v>
      </c>
      <c r="O368" s="59">
        <v>16</v>
      </c>
      <c r="P368" s="59">
        <v>0</v>
      </c>
      <c r="Q368" s="59">
        <v>0</v>
      </c>
      <c r="R368" s="59">
        <v>13</v>
      </c>
      <c r="S368" s="59">
        <v>14</v>
      </c>
      <c r="T368" s="59">
        <v>0</v>
      </c>
      <c r="U368" s="59">
        <v>13</v>
      </c>
      <c r="V368" s="59">
        <v>0</v>
      </c>
      <c r="W368" s="59">
        <v>0</v>
      </c>
      <c r="X368" s="59">
        <v>10</v>
      </c>
      <c r="Y368" s="59"/>
      <c r="Z368" s="59"/>
      <c r="AA368" s="67">
        <f t="shared" si="269"/>
        <v>73</v>
      </c>
      <c r="AB368" s="64">
        <f t="shared" si="270"/>
        <v>0</v>
      </c>
      <c r="AC368" s="64">
        <f t="shared" si="271"/>
        <v>0</v>
      </c>
      <c r="AD368" s="64">
        <f t="shared" si="272"/>
        <v>16</v>
      </c>
      <c r="AE368" s="64">
        <f t="shared" si="273"/>
        <v>32</v>
      </c>
      <c r="AF368" s="64">
        <f t="shared" si="274"/>
        <v>29</v>
      </c>
      <c r="AG368" s="64">
        <f t="shared" si="281"/>
        <v>0</v>
      </c>
      <c r="AH368" s="89">
        <f t="shared" si="275"/>
        <v>73</v>
      </c>
      <c r="AI368" s="90"/>
      <c r="AJ368" s="90"/>
      <c r="AK368" s="90">
        <f t="shared" si="276"/>
        <v>80</v>
      </c>
      <c r="AL368" s="90">
        <f t="shared" si="277"/>
        <v>80</v>
      </c>
      <c r="AM368" s="90">
        <f t="shared" ref="AM368:AN368" si="375">AF368/(SUMIF($E$14:$N$14,"CO5",$E$13:$N$13)+SUMPRODUCT(($O$14:$Z$14="CO5")*($O368:$Z368&gt;0)*($O$13:$Z$13)))*100</f>
        <v>72.5</v>
      </c>
      <c r="AN368" s="90">
        <f t="shared" si="375"/>
        <v>0</v>
      </c>
    </row>
    <row r="369" spans="1:40" ht="30" customHeight="1" x14ac:dyDescent="0.2">
      <c r="A369" s="59">
        <v>353</v>
      </c>
      <c r="B369" s="60">
        <f>'STUDENT NAMELIST'!B357</f>
        <v>211423243283</v>
      </c>
      <c r="C369" s="60" t="str">
        <f>'STUDENT NAMELIST'!C357</f>
        <v>2023PEC AI 453</v>
      </c>
      <c r="D369" s="61" t="str">
        <f>'STUDENT NAMELIST'!D357</f>
        <v>MOHAN RAJ R</v>
      </c>
      <c r="E369" s="68">
        <v>0</v>
      </c>
      <c r="F369" s="68">
        <v>1</v>
      </c>
      <c r="G369" s="68">
        <v>2</v>
      </c>
      <c r="H369" s="68">
        <v>2</v>
      </c>
      <c r="I369" s="68">
        <v>1</v>
      </c>
      <c r="J369" s="68">
        <v>1</v>
      </c>
      <c r="K369" s="68">
        <v>0</v>
      </c>
      <c r="L369" s="68">
        <v>0</v>
      </c>
      <c r="M369" s="68">
        <v>0</v>
      </c>
      <c r="N369" s="68">
        <v>0</v>
      </c>
      <c r="O369" s="59">
        <v>0</v>
      </c>
      <c r="P369" s="59">
        <v>10</v>
      </c>
      <c r="Q369" s="59">
        <v>13</v>
      </c>
      <c r="R369" s="59">
        <v>0</v>
      </c>
      <c r="S369" s="59">
        <v>0</v>
      </c>
      <c r="T369" s="59">
        <v>16</v>
      </c>
      <c r="U369" s="59">
        <v>0</v>
      </c>
      <c r="V369" s="59">
        <v>13</v>
      </c>
      <c r="W369" s="59">
        <v>16</v>
      </c>
      <c r="X369" s="59">
        <v>0</v>
      </c>
      <c r="Y369" s="59"/>
      <c r="Z369" s="59"/>
      <c r="AA369" s="67">
        <f t="shared" si="269"/>
        <v>75</v>
      </c>
      <c r="AB369" s="64">
        <f t="shared" si="270"/>
        <v>0</v>
      </c>
      <c r="AC369" s="64">
        <f t="shared" si="271"/>
        <v>0</v>
      </c>
      <c r="AD369" s="64">
        <f t="shared" si="272"/>
        <v>11</v>
      </c>
      <c r="AE369" s="64">
        <f t="shared" si="273"/>
        <v>34</v>
      </c>
      <c r="AF369" s="64">
        <f t="shared" si="274"/>
        <v>35</v>
      </c>
      <c r="AG369" s="64">
        <f t="shared" si="281"/>
        <v>0</v>
      </c>
      <c r="AH369" s="89">
        <f t="shared" si="275"/>
        <v>75</v>
      </c>
      <c r="AI369" s="90"/>
      <c r="AJ369" s="90"/>
      <c r="AK369" s="90">
        <f t="shared" si="276"/>
        <v>55.000000000000007</v>
      </c>
      <c r="AL369" s="90">
        <f t="shared" si="277"/>
        <v>85</v>
      </c>
      <c r="AM369" s="90">
        <f t="shared" ref="AM369:AN369" si="376">AF369/(SUMIF($E$14:$N$14,"CO5",$E$13:$N$13)+SUMPRODUCT(($O$14:$Z$14="CO5")*($O369:$Z369&gt;0)*($O$13:$Z$13)))*100</f>
        <v>87.5</v>
      </c>
      <c r="AN369" s="90">
        <f t="shared" si="376"/>
        <v>0</v>
      </c>
    </row>
    <row r="370" spans="1:40" ht="30" customHeight="1" x14ac:dyDescent="0.2">
      <c r="A370" s="59">
        <v>354</v>
      </c>
      <c r="B370" s="60">
        <f>'STUDENT NAMELIST'!B358</f>
        <v>211423243285</v>
      </c>
      <c r="C370" s="60" t="str">
        <f>'STUDENT NAMELIST'!C358</f>
        <v>2023PEC AI 454</v>
      </c>
      <c r="D370" s="61" t="str">
        <f>'STUDENT NAMELIST'!D358</f>
        <v>MOHANA PRIYAN N</v>
      </c>
      <c r="E370" s="68">
        <v>0</v>
      </c>
      <c r="F370" s="68">
        <v>1</v>
      </c>
      <c r="G370" s="68">
        <v>2</v>
      </c>
      <c r="H370" s="68">
        <v>1</v>
      </c>
      <c r="I370" s="68">
        <v>2</v>
      </c>
      <c r="J370" s="68">
        <v>2</v>
      </c>
      <c r="K370" s="68">
        <v>2</v>
      </c>
      <c r="L370" s="68">
        <v>1</v>
      </c>
      <c r="M370" s="68">
        <v>2</v>
      </c>
      <c r="N370" s="68">
        <v>2</v>
      </c>
      <c r="O370" s="69">
        <v>0</v>
      </c>
      <c r="P370" s="59">
        <v>13</v>
      </c>
      <c r="Q370" s="59">
        <v>14</v>
      </c>
      <c r="R370" s="59">
        <v>0</v>
      </c>
      <c r="S370" s="59">
        <v>0</v>
      </c>
      <c r="T370" s="59">
        <v>14</v>
      </c>
      <c r="U370" s="59">
        <v>0</v>
      </c>
      <c r="V370" s="59">
        <v>14</v>
      </c>
      <c r="W370" s="59">
        <v>8</v>
      </c>
      <c r="X370" s="59">
        <v>0</v>
      </c>
      <c r="Y370" s="59"/>
      <c r="Z370" s="59"/>
      <c r="AA370" s="67">
        <f t="shared" si="269"/>
        <v>78</v>
      </c>
      <c r="AB370" s="64">
        <f t="shared" si="270"/>
        <v>0</v>
      </c>
      <c r="AC370" s="64">
        <f t="shared" si="271"/>
        <v>0</v>
      </c>
      <c r="AD370" s="64">
        <f t="shared" si="272"/>
        <v>14</v>
      </c>
      <c r="AE370" s="64">
        <f t="shared" si="273"/>
        <v>33</v>
      </c>
      <c r="AF370" s="64">
        <f t="shared" si="274"/>
        <v>28</v>
      </c>
      <c r="AG370" s="64">
        <f t="shared" si="281"/>
        <v>0</v>
      </c>
      <c r="AH370" s="89">
        <f t="shared" si="275"/>
        <v>78</v>
      </c>
      <c r="AI370" s="90"/>
      <c r="AJ370" s="90"/>
      <c r="AK370" s="90">
        <f t="shared" si="276"/>
        <v>70</v>
      </c>
      <c r="AL370" s="90">
        <f t="shared" si="277"/>
        <v>82.5</v>
      </c>
      <c r="AM370" s="90">
        <f t="shared" ref="AM370:AN370" si="377">AF370/(SUMIF($E$14:$N$14,"CO5",$E$13:$N$13)+SUMPRODUCT(($O$14:$Z$14="CO5")*($O370:$Z370&gt;0)*($O$13:$Z$13)))*100</f>
        <v>70</v>
      </c>
      <c r="AN370" s="90">
        <f t="shared" si="377"/>
        <v>0</v>
      </c>
    </row>
    <row r="371" spans="1:40" ht="30" customHeight="1" x14ac:dyDescent="0.2">
      <c r="A371" s="59">
        <v>355</v>
      </c>
      <c r="B371" s="60">
        <f>'STUDENT NAMELIST'!B359</f>
        <v>211423243286</v>
      </c>
      <c r="C371" s="60" t="str">
        <f>'STUDENT NAMELIST'!C359</f>
        <v>2023PEC AI 455</v>
      </c>
      <c r="D371" s="61" t="str">
        <f>'STUDENT NAMELIST'!D359</f>
        <v>MOHANAKRISHNAN H</v>
      </c>
      <c r="E371" s="68">
        <v>1</v>
      </c>
      <c r="F371" s="68">
        <v>2</v>
      </c>
      <c r="G371" s="68">
        <v>0</v>
      </c>
      <c r="H371" s="68">
        <v>1</v>
      </c>
      <c r="I371" s="68">
        <v>1</v>
      </c>
      <c r="J371" s="68">
        <v>2</v>
      </c>
      <c r="K371" s="68">
        <v>2</v>
      </c>
      <c r="L371" s="68">
        <v>1</v>
      </c>
      <c r="M371" s="68">
        <v>1</v>
      </c>
      <c r="N371" s="68">
        <v>1</v>
      </c>
      <c r="O371" s="69">
        <v>0</v>
      </c>
      <c r="P371" s="59">
        <v>16</v>
      </c>
      <c r="Q371" s="59">
        <v>16</v>
      </c>
      <c r="R371" s="59">
        <v>0</v>
      </c>
      <c r="S371" s="59">
        <v>12</v>
      </c>
      <c r="T371" s="59">
        <v>0</v>
      </c>
      <c r="U371" s="59">
        <v>16</v>
      </c>
      <c r="V371" s="59">
        <v>0</v>
      </c>
      <c r="W371" s="59">
        <v>0</v>
      </c>
      <c r="X371" s="59">
        <v>16</v>
      </c>
      <c r="Y371" s="59"/>
      <c r="Z371" s="59"/>
      <c r="AA371" s="67">
        <f t="shared" si="269"/>
        <v>88</v>
      </c>
      <c r="AB371" s="64">
        <f t="shared" si="270"/>
        <v>0</v>
      </c>
      <c r="AC371" s="64">
        <f t="shared" si="271"/>
        <v>0</v>
      </c>
      <c r="AD371" s="64">
        <f t="shared" si="272"/>
        <v>19</v>
      </c>
      <c r="AE371" s="64">
        <f t="shared" si="273"/>
        <v>33</v>
      </c>
      <c r="AF371" s="64">
        <f t="shared" si="274"/>
        <v>38</v>
      </c>
      <c r="AG371" s="64">
        <f t="shared" si="281"/>
        <v>0</v>
      </c>
      <c r="AH371" s="89">
        <f t="shared" si="275"/>
        <v>88</v>
      </c>
      <c r="AI371" s="90"/>
      <c r="AJ371" s="90"/>
      <c r="AK371" s="90">
        <f t="shared" si="276"/>
        <v>95</v>
      </c>
      <c r="AL371" s="90">
        <f t="shared" si="277"/>
        <v>82.5</v>
      </c>
      <c r="AM371" s="90">
        <f t="shared" ref="AM371:AN371" si="378">AF371/(SUMIF($E$14:$N$14,"CO5",$E$13:$N$13)+SUMPRODUCT(($O$14:$Z$14="CO5")*($O371:$Z371&gt;0)*($O$13:$Z$13)))*100</f>
        <v>95</v>
      </c>
      <c r="AN371" s="90">
        <f t="shared" si="378"/>
        <v>0</v>
      </c>
    </row>
    <row r="372" spans="1:40" ht="30" customHeight="1" x14ac:dyDescent="0.2">
      <c r="A372" s="59">
        <v>356</v>
      </c>
      <c r="B372" s="60">
        <f>'STUDENT NAMELIST'!B360</f>
        <v>211423243287</v>
      </c>
      <c r="C372" s="60" t="str">
        <f>'STUDENT NAMELIST'!C360</f>
        <v>2023PEC AI 456</v>
      </c>
      <c r="D372" s="61" t="str">
        <f>'STUDENT NAMELIST'!D360</f>
        <v>MOHANAKUMARAN K</v>
      </c>
      <c r="E372" s="68">
        <v>1</v>
      </c>
      <c r="F372" s="68">
        <v>0</v>
      </c>
      <c r="G372" s="68">
        <v>0</v>
      </c>
      <c r="H372" s="68">
        <v>1</v>
      </c>
      <c r="I372" s="68">
        <v>1</v>
      </c>
      <c r="J372" s="68">
        <v>0</v>
      </c>
      <c r="K372" s="68">
        <v>0</v>
      </c>
      <c r="L372" s="68">
        <v>1</v>
      </c>
      <c r="M372" s="68">
        <v>0</v>
      </c>
      <c r="N372" s="68">
        <v>0</v>
      </c>
      <c r="O372" s="69">
        <v>0</v>
      </c>
      <c r="P372" s="59">
        <v>15</v>
      </c>
      <c r="Q372" s="59">
        <v>16</v>
      </c>
      <c r="R372" s="59">
        <v>0</v>
      </c>
      <c r="S372" s="59">
        <v>0</v>
      </c>
      <c r="T372" s="59">
        <v>12</v>
      </c>
      <c r="U372" s="59">
        <v>0</v>
      </c>
      <c r="V372" s="59">
        <v>10</v>
      </c>
      <c r="W372" s="59">
        <v>16</v>
      </c>
      <c r="X372" s="59">
        <v>0</v>
      </c>
      <c r="Y372" s="59"/>
      <c r="Z372" s="59"/>
      <c r="AA372" s="67">
        <f t="shared" si="269"/>
        <v>73</v>
      </c>
      <c r="AB372" s="64">
        <f t="shared" si="270"/>
        <v>0</v>
      </c>
      <c r="AC372" s="64">
        <f t="shared" si="271"/>
        <v>0</v>
      </c>
      <c r="AD372" s="64">
        <f t="shared" si="272"/>
        <v>16</v>
      </c>
      <c r="AE372" s="64">
        <f t="shared" si="273"/>
        <v>33</v>
      </c>
      <c r="AF372" s="64">
        <f t="shared" si="274"/>
        <v>32</v>
      </c>
      <c r="AG372" s="64">
        <f t="shared" si="281"/>
        <v>0</v>
      </c>
      <c r="AH372" s="89">
        <f t="shared" si="275"/>
        <v>73</v>
      </c>
      <c r="AI372" s="90"/>
      <c r="AJ372" s="90"/>
      <c r="AK372" s="90">
        <f t="shared" si="276"/>
        <v>80</v>
      </c>
      <c r="AL372" s="90">
        <f t="shared" si="277"/>
        <v>82.5</v>
      </c>
      <c r="AM372" s="90">
        <f t="shared" ref="AM372:AN372" si="379">AF372/(SUMIF($E$14:$N$14,"CO5",$E$13:$N$13)+SUMPRODUCT(($O$14:$Z$14="CO5")*($O372:$Z372&gt;0)*($O$13:$Z$13)))*100</f>
        <v>80</v>
      </c>
      <c r="AN372" s="90">
        <f t="shared" si="379"/>
        <v>0</v>
      </c>
    </row>
    <row r="373" spans="1:40" ht="30" customHeight="1" x14ac:dyDescent="0.2">
      <c r="A373" s="59">
        <v>358</v>
      </c>
      <c r="B373" s="60">
        <f>'STUDENT NAMELIST'!B361</f>
        <v>211423243289</v>
      </c>
      <c r="C373" s="60" t="str">
        <f>'STUDENT NAMELIST'!C361</f>
        <v>2023PEC AI 457</v>
      </c>
      <c r="D373" s="61" t="str">
        <f>'STUDENT NAMELIST'!D361</f>
        <v>MONISH MEGHANATHAN</v>
      </c>
      <c r="E373" s="68">
        <v>1</v>
      </c>
      <c r="F373" s="68">
        <v>2</v>
      </c>
      <c r="G373" s="68">
        <v>2</v>
      </c>
      <c r="H373" s="68">
        <v>0</v>
      </c>
      <c r="I373" s="68">
        <v>2</v>
      </c>
      <c r="J373" s="68">
        <v>0</v>
      </c>
      <c r="K373" s="68">
        <v>0</v>
      </c>
      <c r="L373" s="68">
        <v>0</v>
      </c>
      <c r="M373" s="68">
        <v>2</v>
      </c>
      <c r="N373" s="68">
        <v>2</v>
      </c>
      <c r="O373" s="69">
        <v>13</v>
      </c>
      <c r="P373" s="59">
        <v>0</v>
      </c>
      <c r="Q373" s="59">
        <v>0</v>
      </c>
      <c r="R373" s="59">
        <v>12</v>
      </c>
      <c r="S373" s="59">
        <v>12</v>
      </c>
      <c r="T373" s="59">
        <v>0</v>
      </c>
      <c r="U373" s="59">
        <v>16</v>
      </c>
      <c r="V373" s="59">
        <v>0</v>
      </c>
      <c r="W373" s="59">
        <v>0</v>
      </c>
      <c r="X373" s="59">
        <v>14</v>
      </c>
      <c r="Y373" s="59"/>
      <c r="Z373" s="59"/>
      <c r="AA373" s="67">
        <f t="shared" si="269"/>
        <v>78</v>
      </c>
      <c r="AB373" s="64">
        <f t="shared" si="270"/>
        <v>0</v>
      </c>
      <c r="AC373" s="64">
        <f t="shared" si="271"/>
        <v>0</v>
      </c>
      <c r="AD373" s="64">
        <f t="shared" si="272"/>
        <v>16</v>
      </c>
      <c r="AE373" s="64">
        <f t="shared" si="273"/>
        <v>29</v>
      </c>
      <c r="AF373" s="64">
        <f t="shared" si="274"/>
        <v>36</v>
      </c>
      <c r="AG373" s="64">
        <f t="shared" si="281"/>
        <v>0</v>
      </c>
      <c r="AH373" s="89">
        <f t="shared" si="275"/>
        <v>78</v>
      </c>
      <c r="AI373" s="90"/>
      <c r="AJ373" s="90"/>
      <c r="AK373" s="90">
        <f t="shared" si="276"/>
        <v>80</v>
      </c>
      <c r="AL373" s="90">
        <f t="shared" si="277"/>
        <v>72.5</v>
      </c>
      <c r="AM373" s="90">
        <f t="shared" ref="AM373:AN373" si="380">AF373/(SUMIF($E$14:$N$14,"CO5",$E$13:$N$13)+SUMPRODUCT(($O$14:$Z$14="CO5")*($O373:$Z373&gt;0)*($O$13:$Z$13)))*100</f>
        <v>90</v>
      </c>
      <c r="AN373" s="90">
        <f t="shared" si="380"/>
        <v>0</v>
      </c>
    </row>
    <row r="374" spans="1:40" ht="30" customHeight="1" x14ac:dyDescent="0.2">
      <c r="A374" s="59">
        <v>358</v>
      </c>
      <c r="B374" s="60">
        <f>'STUDENT NAMELIST'!B362</f>
        <v>211423243288</v>
      </c>
      <c r="C374" s="60" t="str">
        <f>'STUDENT NAMELIST'!C362</f>
        <v>2023PEC AI 458</v>
      </c>
      <c r="D374" s="61" t="str">
        <f>'STUDENT NAMELIST'!D362</f>
        <v>MONISH K V</v>
      </c>
      <c r="E374" s="68">
        <v>1</v>
      </c>
      <c r="F374" s="68">
        <v>1</v>
      </c>
      <c r="G374" s="68">
        <v>2</v>
      </c>
      <c r="H374" s="68">
        <v>0</v>
      </c>
      <c r="I374" s="68">
        <v>2</v>
      </c>
      <c r="J374" s="68">
        <v>2</v>
      </c>
      <c r="K374" s="68">
        <v>1</v>
      </c>
      <c r="L374" s="68">
        <v>0</v>
      </c>
      <c r="M374" s="68">
        <v>1</v>
      </c>
      <c r="N374" s="68">
        <v>0</v>
      </c>
      <c r="O374" s="69">
        <v>16</v>
      </c>
      <c r="P374" s="59">
        <v>0</v>
      </c>
      <c r="Q374" s="59">
        <v>0</v>
      </c>
      <c r="R374" s="59">
        <v>8</v>
      </c>
      <c r="S374" s="59">
        <v>14</v>
      </c>
      <c r="T374" s="59">
        <v>0</v>
      </c>
      <c r="U374" s="59">
        <v>16</v>
      </c>
      <c r="V374" s="59">
        <v>0</v>
      </c>
      <c r="W374" s="59">
        <v>0</v>
      </c>
      <c r="X374" s="59">
        <v>16</v>
      </c>
      <c r="Y374" s="59"/>
      <c r="Z374" s="59"/>
      <c r="AA374" s="67">
        <f t="shared" si="269"/>
        <v>80</v>
      </c>
      <c r="AB374" s="64">
        <f t="shared" si="270"/>
        <v>0</v>
      </c>
      <c r="AC374" s="64">
        <f t="shared" si="271"/>
        <v>0</v>
      </c>
      <c r="AD374" s="64">
        <f t="shared" si="272"/>
        <v>18</v>
      </c>
      <c r="AE374" s="64">
        <f t="shared" si="273"/>
        <v>27</v>
      </c>
      <c r="AF374" s="64">
        <f t="shared" si="274"/>
        <v>38</v>
      </c>
      <c r="AG374" s="64">
        <f t="shared" si="281"/>
        <v>0</v>
      </c>
      <c r="AH374" s="89">
        <f t="shared" si="275"/>
        <v>80</v>
      </c>
      <c r="AI374" s="90"/>
      <c r="AJ374" s="90"/>
      <c r="AK374" s="90">
        <f t="shared" si="276"/>
        <v>90</v>
      </c>
      <c r="AL374" s="90">
        <f t="shared" si="277"/>
        <v>67.5</v>
      </c>
      <c r="AM374" s="90">
        <f t="shared" ref="AM374:AN374" si="381">AF374/(SUMIF($E$14:$N$14,"CO5",$E$13:$N$13)+SUMPRODUCT(($O$14:$Z$14="CO5")*($O374:$Z374&gt;0)*($O$13:$Z$13)))*100</f>
        <v>95</v>
      </c>
      <c r="AN374" s="90">
        <f t="shared" si="381"/>
        <v>0</v>
      </c>
    </row>
    <row r="375" spans="1:40" ht="30" customHeight="1" x14ac:dyDescent="0.2">
      <c r="A375" s="59">
        <v>359</v>
      </c>
      <c r="B375" s="60">
        <f>'STUDENT NAMELIST'!B363</f>
        <v>211423243292</v>
      </c>
      <c r="C375" s="60" t="str">
        <f>'STUDENT NAMELIST'!C363</f>
        <v>2023PEC AI 459</v>
      </c>
      <c r="D375" s="61" t="str">
        <f>'STUDENT NAMELIST'!D363</f>
        <v>MOTHILAL V</v>
      </c>
      <c r="E375" s="68">
        <v>2</v>
      </c>
      <c r="F375" s="68">
        <v>2</v>
      </c>
      <c r="G375" s="68">
        <v>1</v>
      </c>
      <c r="H375" s="68">
        <v>1</v>
      </c>
      <c r="I375" s="68">
        <v>1</v>
      </c>
      <c r="J375" s="68">
        <v>1</v>
      </c>
      <c r="K375" s="68">
        <v>1</v>
      </c>
      <c r="L375" s="68">
        <v>1</v>
      </c>
      <c r="M375" s="68">
        <v>0</v>
      </c>
      <c r="N375" s="68">
        <v>0</v>
      </c>
      <c r="O375" s="69">
        <v>16</v>
      </c>
      <c r="P375" s="59">
        <v>0</v>
      </c>
      <c r="Q375" s="59">
        <v>0</v>
      </c>
      <c r="R375" s="59">
        <v>16</v>
      </c>
      <c r="S375" s="59">
        <v>14</v>
      </c>
      <c r="T375" s="59">
        <v>0</v>
      </c>
      <c r="U375" s="59">
        <v>16</v>
      </c>
      <c r="V375" s="59">
        <v>0</v>
      </c>
      <c r="W375" s="59">
        <v>0</v>
      </c>
      <c r="X375" s="59">
        <v>9</v>
      </c>
      <c r="Y375" s="59"/>
      <c r="Z375" s="59"/>
      <c r="AA375" s="67">
        <f t="shared" si="269"/>
        <v>81</v>
      </c>
      <c r="AB375" s="64">
        <f t="shared" si="270"/>
        <v>0</v>
      </c>
      <c r="AC375" s="64">
        <f t="shared" si="271"/>
        <v>0</v>
      </c>
      <c r="AD375" s="64">
        <f t="shared" si="272"/>
        <v>20</v>
      </c>
      <c r="AE375" s="64">
        <f t="shared" si="273"/>
        <v>35</v>
      </c>
      <c r="AF375" s="64">
        <f t="shared" si="274"/>
        <v>31</v>
      </c>
      <c r="AG375" s="64">
        <f t="shared" si="281"/>
        <v>0</v>
      </c>
      <c r="AH375" s="89">
        <f t="shared" si="275"/>
        <v>81</v>
      </c>
      <c r="AI375" s="90"/>
      <c r="AJ375" s="90"/>
      <c r="AK375" s="90">
        <f t="shared" si="276"/>
        <v>100</v>
      </c>
      <c r="AL375" s="90">
        <f t="shared" si="277"/>
        <v>87.5</v>
      </c>
      <c r="AM375" s="90">
        <f t="shared" ref="AM375:AN375" si="382">AF375/(SUMIF($E$14:$N$14,"CO5",$E$13:$N$13)+SUMPRODUCT(($O$14:$Z$14="CO5")*($O375:$Z375&gt;0)*($O$13:$Z$13)))*100</f>
        <v>77.5</v>
      </c>
      <c r="AN375" s="90">
        <f t="shared" si="382"/>
        <v>0</v>
      </c>
    </row>
    <row r="376" spans="1:40" ht="30" customHeight="1" x14ac:dyDescent="0.2">
      <c r="A376" s="59">
        <v>360</v>
      </c>
      <c r="B376" s="60">
        <f>'STUDENT NAMELIST'!B364</f>
        <v>211423243294</v>
      </c>
      <c r="C376" s="60" t="str">
        <f>'STUDENT NAMELIST'!C364</f>
        <v>2023PEC AI 460</v>
      </c>
      <c r="D376" s="61" t="str">
        <f>'STUDENT NAMELIST'!D364</f>
        <v>MUKTESWAR NAYAK G</v>
      </c>
      <c r="E376" s="68">
        <v>1</v>
      </c>
      <c r="F376" s="68">
        <v>0</v>
      </c>
      <c r="G376" s="68">
        <v>2</v>
      </c>
      <c r="H376" s="68">
        <v>1</v>
      </c>
      <c r="I376" s="68">
        <v>2</v>
      </c>
      <c r="J376" s="68">
        <v>0</v>
      </c>
      <c r="K376" s="68">
        <v>0</v>
      </c>
      <c r="L376" s="68">
        <v>0</v>
      </c>
      <c r="M376" s="68">
        <v>2</v>
      </c>
      <c r="N376" s="68">
        <v>2</v>
      </c>
      <c r="O376" s="69">
        <v>0</v>
      </c>
      <c r="P376" s="59">
        <v>13</v>
      </c>
      <c r="Q376" s="59">
        <v>14</v>
      </c>
      <c r="R376" s="59">
        <v>0</v>
      </c>
      <c r="S376" s="59">
        <v>0</v>
      </c>
      <c r="T376" s="59">
        <v>14</v>
      </c>
      <c r="U376" s="59">
        <v>0</v>
      </c>
      <c r="V376" s="59">
        <v>14</v>
      </c>
      <c r="W376" s="59">
        <v>8</v>
      </c>
      <c r="X376" s="59">
        <v>0</v>
      </c>
      <c r="Y376" s="59"/>
      <c r="Z376" s="59"/>
      <c r="AA376" s="67">
        <f t="shared" si="269"/>
        <v>73</v>
      </c>
      <c r="AB376" s="64">
        <f t="shared" si="270"/>
        <v>0</v>
      </c>
      <c r="AC376" s="64">
        <f t="shared" si="271"/>
        <v>0</v>
      </c>
      <c r="AD376" s="64">
        <f t="shared" si="272"/>
        <v>14</v>
      </c>
      <c r="AE376" s="64">
        <f t="shared" si="273"/>
        <v>33</v>
      </c>
      <c r="AF376" s="64">
        <f t="shared" si="274"/>
        <v>28</v>
      </c>
      <c r="AG376" s="64">
        <f t="shared" si="281"/>
        <v>0</v>
      </c>
      <c r="AH376" s="89">
        <f t="shared" si="275"/>
        <v>73</v>
      </c>
      <c r="AI376" s="90"/>
      <c r="AJ376" s="90"/>
      <c r="AK376" s="90">
        <f t="shared" si="276"/>
        <v>70</v>
      </c>
      <c r="AL376" s="90">
        <f t="shared" si="277"/>
        <v>82.5</v>
      </c>
      <c r="AM376" s="90">
        <f t="shared" ref="AM376:AN376" si="383">AF376/(SUMIF($E$14:$N$14,"CO5",$E$13:$N$13)+SUMPRODUCT(($O$14:$Z$14="CO5")*($O376:$Z376&gt;0)*($O$13:$Z$13)))*100</f>
        <v>70</v>
      </c>
      <c r="AN376" s="90">
        <f t="shared" si="383"/>
        <v>0</v>
      </c>
    </row>
    <row r="377" spans="1:40" ht="30" customHeight="1" x14ac:dyDescent="0.2">
      <c r="A377" s="59">
        <v>361</v>
      </c>
      <c r="B377" s="60">
        <f>'STUDENT NAMELIST'!B365</f>
        <v>211423243295</v>
      </c>
      <c r="C377" s="60" t="str">
        <f>'STUDENT NAMELIST'!C365</f>
        <v>2023PEC AI 461</v>
      </c>
      <c r="D377" s="61" t="str">
        <f>'STUDENT NAMELIST'!D365</f>
        <v>MUTHUKUMAR N</v>
      </c>
      <c r="E377" s="68">
        <v>1</v>
      </c>
      <c r="F377" s="68">
        <v>1</v>
      </c>
      <c r="G377" s="68">
        <v>0</v>
      </c>
      <c r="H377" s="68">
        <v>0</v>
      </c>
      <c r="I377" s="68">
        <v>0</v>
      </c>
      <c r="J377" s="68">
        <v>0</v>
      </c>
      <c r="K377" s="68">
        <v>0</v>
      </c>
      <c r="L377" s="68">
        <v>2</v>
      </c>
      <c r="M377" s="68">
        <v>2</v>
      </c>
      <c r="N377" s="68">
        <v>0</v>
      </c>
      <c r="O377" s="69">
        <v>0</v>
      </c>
      <c r="P377" s="59">
        <v>16</v>
      </c>
      <c r="Q377" s="59">
        <v>16</v>
      </c>
      <c r="R377" s="59">
        <v>0</v>
      </c>
      <c r="S377" s="59">
        <v>4</v>
      </c>
      <c r="T377" s="59">
        <v>0</v>
      </c>
      <c r="U377" s="59">
        <v>16</v>
      </c>
      <c r="V377" s="59">
        <v>0</v>
      </c>
      <c r="W377" s="59">
        <v>0</v>
      </c>
      <c r="X377" s="59">
        <v>16</v>
      </c>
      <c r="Y377" s="59"/>
      <c r="Z377" s="59"/>
      <c r="AA377" s="67">
        <f t="shared" si="269"/>
        <v>74</v>
      </c>
      <c r="AB377" s="64">
        <f t="shared" si="270"/>
        <v>0</v>
      </c>
      <c r="AC377" s="64">
        <f t="shared" si="271"/>
        <v>0</v>
      </c>
      <c r="AD377" s="64">
        <f t="shared" si="272"/>
        <v>18</v>
      </c>
      <c r="AE377" s="64">
        <f t="shared" si="273"/>
        <v>25</v>
      </c>
      <c r="AF377" s="64">
        <f t="shared" si="274"/>
        <v>38</v>
      </c>
      <c r="AG377" s="64">
        <f t="shared" si="281"/>
        <v>0</v>
      </c>
      <c r="AH377" s="89">
        <f t="shared" si="275"/>
        <v>74</v>
      </c>
      <c r="AI377" s="90"/>
      <c r="AJ377" s="90"/>
      <c r="AK377" s="90">
        <f t="shared" si="276"/>
        <v>90</v>
      </c>
      <c r="AL377" s="90">
        <f t="shared" si="277"/>
        <v>62.5</v>
      </c>
      <c r="AM377" s="90">
        <f t="shared" ref="AM377:AN377" si="384">AF377/(SUMIF($E$14:$N$14,"CO5",$E$13:$N$13)+SUMPRODUCT(($O$14:$Z$14="CO5")*($O377:$Z377&gt;0)*($O$13:$Z$13)))*100</f>
        <v>95</v>
      </c>
      <c r="AN377" s="90">
        <f t="shared" si="384"/>
        <v>0</v>
      </c>
    </row>
    <row r="378" spans="1:40" ht="30" customHeight="1" x14ac:dyDescent="0.2">
      <c r="A378" s="59">
        <v>362</v>
      </c>
      <c r="B378" s="60">
        <f>'STUDENT NAMELIST'!B366</f>
        <v>211423243298</v>
      </c>
      <c r="C378" s="60" t="str">
        <f>'STUDENT NAMELIST'!C366</f>
        <v>2023PEC AI 462</v>
      </c>
      <c r="D378" s="61" t="str">
        <f>'STUDENT NAMELIST'!D366</f>
        <v>NANDHA KUMAR M</v>
      </c>
      <c r="E378" s="68">
        <v>0</v>
      </c>
      <c r="F378" s="68">
        <v>0</v>
      </c>
      <c r="G378" s="68">
        <v>1</v>
      </c>
      <c r="H378" s="68">
        <v>0</v>
      </c>
      <c r="I378" s="68">
        <v>0</v>
      </c>
      <c r="J378" s="68">
        <v>2</v>
      </c>
      <c r="K378" s="68">
        <v>2</v>
      </c>
      <c r="L378" s="68">
        <v>2</v>
      </c>
      <c r="M378" s="68">
        <v>1</v>
      </c>
      <c r="N378" s="68">
        <v>1</v>
      </c>
      <c r="O378" s="69">
        <v>0</v>
      </c>
      <c r="P378" s="59">
        <v>15</v>
      </c>
      <c r="Q378" s="59">
        <v>16</v>
      </c>
      <c r="R378" s="59">
        <v>0</v>
      </c>
      <c r="S378" s="59">
        <v>0</v>
      </c>
      <c r="T378" s="59">
        <v>12</v>
      </c>
      <c r="U378" s="59">
        <v>0</v>
      </c>
      <c r="V378" s="59">
        <v>10</v>
      </c>
      <c r="W378" s="59">
        <v>16</v>
      </c>
      <c r="X378" s="59">
        <v>0</v>
      </c>
      <c r="Y378" s="59"/>
      <c r="Z378" s="59"/>
      <c r="AA378" s="67">
        <f t="shared" si="269"/>
        <v>78</v>
      </c>
      <c r="AB378" s="64">
        <f t="shared" si="270"/>
        <v>0</v>
      </c>
      <c r="AC378" s="64">
        <f t="shared" si="271"/>
        <v>0</v>
      </c>
      <c r="AD378" s="64">
        <f t="shared" si="272"/>
        <v>15</v>
      </c>
      <c r="AE378" s="64">
        <f t="shared" si="273"/>
        <v>33</v>
      </c>
      <c r="AF378" s="64">
        <f t="shared" si="274"/>
        <v>32</v>
      </c>
      <c r="AG378" s="64">
        <f t="shared" si="281"/>
        <v>0</v>
      </c>
      <c r="AH378" s="89">
        <f t="shared" si="275"/>
        <v>78</v>
      </c>
      <c r="AI378" s="90"/>
      <c r="AJ378" s="90"/>
      <c r="AK378" s="90">
        <f t="shared" si="276"/>
        <v>75</v>
      </c>
      <c r="AL378" s="90">
        <f t="shared" si="277"/>
        <v>82.5</v>
      </c>
      <c r="AM378" s="90">
        <f t="shared" ref="AM378:AN378" si="385">AF378/(SUMIF($E$14:$N$14,"CO5",$E$13:$N$13)+SUMPRODUCT(($O$14:$Z$14="CO5")*($O378:$Z378&gt;0)*($O$13:$Z$13)))*100</f>
        <v>80</v>
      </c>
      <c r="AN378" s="90">
        <f t="shared" si="385"/>
        <v>0</v>
      </c>
    </row>
    <row r="379" spans="1:40" ht="30" customHeight="1" x14ac:dyDescent="0.2">
      <c r="A379" s="59">
        <v>363</v>
      </c>
      <c r="B379" s="60">
        <f>'STUDENT NAMELIST'!B367</f>
        <v>211423243299</v>
      </c>
      <c r="C379" s="60" t="str">
        <f>'STUDENT NAMELIST'!C367</f>
        <v>2023PEC AI 463</v>
      </c>
      <c r="D379" s="61" t="str">
        <f>'STUDENT NAMELIST'!D367</f>
        <v>NANTHA KUMAR D</v>
      </c>
      <c r="E379" s="68">
        <v>2</v>
      </c>
      <c r="F379" s="68">
        <v>2</v>
      </c>
      <c r="G379" s="68">
        <v>2</v>
      </c>
      <c r="H379" s="68">
        <v>0</v>
      </c>
      <c r="I379" s="68">
        <v>2</v>
      </c>
      <c r="J379" s="68">
        <v>0</v>
      </c>
      <c r="K379" s="68">
        <v>0</v>
      </c>
      <c r="L379" s="68">
        <v>1</v>
      </c>
      <c r="M379" s="68">
        <v>1</v>
      </c>
      <c r="N379" s="68">
        <v>0</v>
      </c>
      <c r="O379" s="69">
        <v>13</v>
      </c>
      <c r="P379" s="59">
        <v>0</v>
      </c>
      <c r="Q379" s="59">
        <v>0</v>
      </c>
      <c r="R379" s="59">
        <v>12</v>
      </c>
      <c r="S379" s="59">
        <v>12</v>
      </c>
      <c r="T379" s="59">
        <v>0</v>
      </c>
      <c r="U379" s="59">
        <v>16</v>
      </c>
      <c r="V379" s="59">
        <v>0</v>
      </c>
      <c r="W379" s="59">
        <v>0</v>
      </c>
      <c r="X379" s="59">
        <v>14</v>
      </c>
      <c r="Y379" s="59"/>
      <c r="Z379" s="59"/>
      <c r="AA379" s="67">
        <f t="shared" si="269"/>
        <v>77</v>
      </c>
      <c r="AB379" s="64">
        <f t="shared" si="270"/>
        <v>0</v>
      </c>
      <c r="AC379" s="64">
        <f t="shared" si="271"/>
        <v>0</v>
      </c>
      <c r="AD379" s="64">
        <f t="shared" si="272"/>
        <v>17</v>
      </c>
      <c r="AE379" s="64">
        <f t="shared" si="273"/>
        <v>29</v>
      </c>
      <c r="AF379" s="64">
        <f t="shared" si="274"/>
        <v>36</v>
      </c>
      <c r="AG379" s="64">
        <f t="shared" si="281"/>
        <v>0</v>
      </c>
      <c r="AH379" s="89">
        <f t="shared" si="275"/>
        <v>77</v>
      </c>
      <c r="AI379" s="90"/>
      <c r="AJ379" s="90"/>
      <c r="AK379" s="90">
        <f t="shared" si="276"/>
        <v>85</v>
      </c>
      <c r="AL379" s="90">
        <f t="shared" si="277"/>
        <v>72.5</v>
      </c>
      <c r="AM379" s="90">
        <f t="shared" ref="AM379:AN379" si="386">AF379/(SUMIF($E$14:$N$14,"CO5",$E$13:$N$13)+SUMPRODUCT(($O$14:$Z$14="CO5")*($O379:$Z379&gt;0)*($O$13:$Z$13)))*100</f>
        <v>90</v>
      </c>
      <c r="AN379" s="90">
        <f t="shared" si="386"/>
        <v>0</v>
      </c>
    </row>
    <row r="380" spans="1:40" ht="30" customHeight="1" x14ac:dyDescent="0.2">
      <c r="A380" s="59">
        <v>364</v>
      </c>
      <c r="B380" s="60">
        <f>'STUDENT NAMELIST'!B368</f>
        <v>211423243300</v>
      </c>
      <c r="C380" s="60" t="str">
        <f>'STUDENT NAMELIST'!C368</f>
        <v>2023PEC AI 464</v>
      </c>
      <c r="D380" s="61" t="str">
        <f>'STUDENT NAMELIST'!D368</f>
        <v>NARESH KARTHI M R</v>
      </c>
      <c r="E380" s="68">
        <v>1</v>
      </c>
      <c r="F380" s="68">
        <v>0</v>
      </c>
      <c r="G380" s="68">
        <v>0</v>
      </c>
      <c r="H380" s="68">
        <v>1</v>
      </c>
      <c r="I380" s="68">
        <v>0</v>
      </c>
      <c r="J380" s="68">
        <v>1</v>
      </c>
      <c r="K380" s="68">
        <v>0</v>
      </c>
      <c r="L380" s="68">
        <v>0</v>
      </c>
      <c r="M380" s="68">
        <v>0</v>
      </c>
      <c r="N380" s="68">
        <v>0</v>
      </c>
      <c r="O380" s="69">
        <v>16</v>
      </c>
      <c r="P380" s="59">
        <v>0</v>
      </c>
      <c r="Q380" s="59">
        <v>0</v>
      </c>
      <c r="R380" s="59">
        <v>8</v>
      </c>
      <c r="S380" s="59">
        <v>14</v>
      </c>
      <c r="T380" s="59">
        <v>0</v>
      </c>
      <c r="U380" s="59">
        <v>16</v>
      </c>
      <c r="V380" s="59">
        <v>0</v>
      </c>
      <c r="W380" s="59">
        <v>0</v>
      </c>
      <c r="X380" s="59">
        <v>16</v>
      </c>
      <c r="Y380" s="59"/>
      <c r="Z380" s="59"/>
      <c r="AA380" s="67">
        <f t="shared" si="269"/>
        <v>73</v>
      </c>
      <c r="AB380" s="64">
        <f t="shared" si="270"/>
        <v>0</v>
      </c>
      <c r="AC380" s="64">
        <f t="shared" si="271"/>
        <v>0</v>
      </c>
      <c r="AD380" s="64">
        <f t="shared" si="272"/>
        <v>17</v>
      </c>
      <c r="AE380" s="64">
        <f t="shared" si="273"/>
        <v>27</v>
      </c>
      <c r="AF380" s="64">
        <f t="shared" si="274"/>
        <v>38</v>
      </c>
      <c r="AG380" s="64">
        <f t="shared" si="281"/>
        <v>0</v>
      </c>
      <c r="AH380" s="89">
        <f t="shared" si="275"/>
        <v>73</v>
      </c>
      <c r="AI380" s="90"/>
      <c r="AJ380" s="90"/>
      <c r="AK380" s="90">
        <f t="shared" si="276"/>
        <v>85</v>
      </c>
      <c r="AL380" s="90">
        <f t="shared" si="277"/>
        <v>67.5</v>
      </c>
      <c r="AM380" s="90">
        <f t="shared" ref="AM380:AN380" si="387">AF380/(SUMIF($E$14:$N$14,"CO5",$E$13:$N$13)+SUMPRODUCT(($O$14:$Z$14="CO5")*($O380:$Z380&gt;0)*($O$13:$Z$13)))*100</f>
        <v>95</v>
      </c>
      <c r="AN380" s="90">
        <f t="shared" si="387"/>
        <v>0</v>
      </c>
    </row>
    <row r="381" spans="1:40" ht="30" customHeight="1" x14ac:dyDescent="0.2">
      <c r="A381" s="59">
        <v>365</v>
      </c>
      <c r="B381" s="60">
        <f>'STUDENT NAMELIST'!B369</f>
        <v>211423243301</v>
      </c>
      <c r="C381" s="60" t="str">
        <f>'STUDENT NAMELIST'!C369</f>
        <v>2023PEC AI 465</v>
      </c>
      <c r="D381" s="61" t="str">
        <f>'STUDENT NAMELIST'!D369</f>
        <v>NARESH R</v>
      </c>
      <c r="E381" s="68">
        <v>2</v>
      </c>
      <c r="F381" s="68">
        <v>0</v>
      </c>
      <c r="G381" s="68">
        <v>2</v>
      </c>
      <c r="H381" s="68">
        <v>2</v>
      </c>
      <c r="I381" s="68">
        <v>2</v>
      </c>
      <c r="J381" s="68">
        <v>1</v>
      </c>
      <c r="K381" s="68">
        <v>0</v>
      </c>
      <c r="L381" s="68">
        <v>2</v>
      </c>
      <c r="M381" s="68">
        <v>0</v>
      </c>
      <c r="N381" s="68">
        <v>0</v>
      </c>
      <c r="O381" s="69">
        <v>16</v>
      </c>
      <c r="P381" s="59">
        <v>0</v>
      </c>
      <c r="Q381" s="59">
        <v>0</v>
      </c>
      <c r="R381" s="59">
        <v>16</v>
      </c>
      <c r="S381" s="59">
        <v>14</v>
      </c>
      <c r="T381" s="59">
        <v>0</v>
      </c>
      <c r="U381" s="59">
        <v>16</v>
      </c>
      <c r="V381" s="59">
        <v>0</v>
      </c>
      <c r="W381" s="59">
        <v>0</v>
      </c>
      <c r="X381" s="59">
        <v>9</v>
      </c>
      <c r="Y381" s="59"/>
      <c r="Z381" s="59"/>
      <c r="AA381" s="67">
        <f t="shared" si="269"/>
        <v>82</v>
      </c>
      <c r="AB381" s="64">
        <f t="shared" si="270"/>
        <v>0</v>
      </c>
      <c r="AC381" s="64">
        <f t="shared" si="271"/>
        <v>0</v>
      </c>
      <c r="AD381" s="64">
        <f t="shared" si="272"/>
        <v>18</v>
      </c>
      <c r="AE381" s="64">
        <f t="shared" si="273"/>
        <v>35</v>
      </c>
      <c r="AF381" s="64">
        <f t="shared" si="274"/>
        <v>31</v>
      </c>
      <c r="AG381" s="64">
        <f t="shared" si="281"/>
        <v>0</v>
      </c>
      <c r="AH381" s="89">
        <f t="shared" si="275"/>
        <v>82</v>
      </c>
      <c r="AI381" s="90"/>
      <c r="AJ381" s="90"/>
      <c r="AK381" s="90">
        <f t="shared" si="276"/>
        <v>90</v>
      </c>
      <c r="AL381" s="90">
        <f t="shared" si="277"/>
        <v>87.5</v>
      </c>
      <c r="AM381" s="90">
        <f t="shared" ref="AM381:AN381" si="388">AF381/(SUMIF($E$14:$N$14,"CO5",$E$13:$N$13)+SUMPRODUCT(($O$14:$Z$14="CO5")*($O381:$Z381&gt;0)*($O$13:$Z$13)))*100</f>
        <v>77.5</v>
      </c>
      <c r="AN381" s="90">
        <f t="shared" si="388"/>
        <v>0</v>
      </c>
    </row>
    <row r="382" spans="1:40" ht="30" customHeight="1" x14ac:dyDescent="0.2">
      <c r="A382" s="59">
        <v>366</v>
      </c>
      <c r="B382" s="60">
        <f>'STUDENT NAMELIST'!B370</f>
        <v>211423243302</v>
      </c>
      <c r="C382" s="60" t="str">
        <f>'STUDENT NAMELIST'!C370</f>
        <v>2023PEC AI 466</v>
      </c>
      <c r="D382" s="61" t="str">
        <f>'STUDENT NAMELIST'!D370</f>
        <v>NAVEEN C</v>
      </c>
      <c r="E382" s="68">
        <v>2</v>
      </c>
      <c r="F382" s="68">
        <v>0</v>
      </c>
      <c r="G382" s="68">
        <v>2</v>
      </c>
      <c r="H382" s="68">
        <v>0</v>
      </c>
      <c r="I382" s="68">
        <v>0</v>
      </c>
      <c r="J382" s="68">
        <v>2</v>
      </c>
      <c r="K382" s="68">
        <v>2</v>
      </c>
      <c r="L382" s="68">
        <v>2</v>
      </c>
      <c r="M382" s="68">
        <v>2</v>
      </c>
      <c r="N382" s="68">
        <v>2</v>
      </c>
      <c r="O382" s="69">
        <v>0</v>
      </c>
      <c r="P382" s="59">
        <v>13</v>
      </c>
      <c r="Q382" s="59">
        <v>14</v>
      </c>
      <c r="R382" s="59">
        <v>0</v>
      </c>
      <c r="S382" s="59">
        <v>0</v>
      </c>
      <c r="T382" s="59">
        <v>14</v>
      </c>
      <c r="U382" s="59">
        <v>0</v>
      </c>
      <c r="V382" s="59">
        <v>14</v>
      </c>
      <c r="W382" s="59">
        <v>8</v>
      </c>
      <c r="X382" s="59">
        <v>0</v>
      </c>
      <c r="Y382" s="59"/>
      <c r="Z382" s="59"/>
      <c r="AA382" s="67">
        <f t="shared" si="269"/>
        <v>77</v>
      </c>
      <c r="AB382" s="64">
        <f t="shared" si="270"/>
        <v>0</v>
      </c>
      <c r="AC382" s="64">
        <f t="shared" si="271"/>
        <v>0</v>
      </c>
      <c r="AD382" s="64">
        <f t="shared" si="272"/>
        <v>15</v>
      </c>
      <c r="AE382" s="64">
        <f t="shared" si="273"/>
        <v>33</v>
      </c>
      <c r="AF382" s="64">
        <f t="shared" si="274"/>
        <v>28</v>
      </c>
      <c r="AG382" s="64">
        <f t="shared" si="281"/>
        <v>0</v>
      </c>
      <c r="AH382" s="89">
        <f t="shared" si="275"/>
        <v>77</v>
      </c>
      <c r="AI382" s="90"/>
      <c r="AJ382" s="90"/>
      <c r="AK382" s="90">
        <f t="shared" si="276"/>
        <v>75</v>
      </c>
      <c r="AL382" s="90">
        <f t="shared" si="277"/>
        <v>82.5</v>
      </c>
      <c r="AM382" s="90">
        <f t="shared" ref="AM382:AN382" si="389">AF382/(SUMIF($E$14:$N$14,"CO5",$E$13:$N$13)+SUMPRODUCT(($O$14:$Z$14="CO5")*($O382:$Z382&gt;0)*($O$13:$Z$13)))*100</f>
        <v>70</v>
      </c>
      <c r="AN382" s="90">
        <f t="shared" si="389"/>
        <v>0</v>
      </c>
    </row>
    <row r="383" spans="1:40" ht="30" customHeight="1" x14ac:dyDescent="0.2">
      <c r="A383" s="59">
        <v>368</v>
      </c>
      <c r="B383" s="60">
        <f>'STUDENT NAMELIST'!B371</f>
        <v>211423243303</v>
      </c>
      <c r="C383" s="60" t="str">
        <f>'STUDENT NAMELIST'!C371</f>
        <v>2023PEC AI 467</v>
      </c>
      <c r="D383" s="61" t="str">
        <f>'STUDENT NAMELIST'!D371</f>
        <v>NAVEEN S S</v>
      </c>
      <c r="E383" s="68">
        <v>0</v>
      </c>
      <c r="F383" s="68">
        <v>1</v>
      </c>
      <c r="G383" s="68">
        <v>2</v>
      </c>
      <c r="H383" s="68">
        <v>0</v>
      </c>
      <c r="I383" s="68">
        <v>0</v>
      </c>
      <c r="J383" s="68">
        <v>0</v>
      </c>
      <c r="K383" s="68">
        <v>2</v>
      </c>
      <c r="L383" s="68">
        <v>1</v>
      </c>
      <c r="M383" s="68">
        <v>0</v>
      </c>
      <c r="N383" s="68">
        <v>1</v>
      </c>
      <c r="O383" s="69">
        <v>0</v>
      </c>
      <c r="P383" s="59">
        <v>16</v>
      </c>
      <c r="Q383" s="59">
        <v>16</v>
      </c>
      <c r="R383" s="59">
        <v>0</v>
      </c>
      <c r="S383" s="59">
        <v>4</v>
      </c>
      <c r="T383" s="59">
        <v>0</v>
      </c>
      <c r="U383" s="59">
        <v>16</v>
      </c>
      <c r="V383" s="59">
        <v>0</v>
      </c>
      <c r="W383" s="59">
        <v>0</v>
      </c>
      <c r="X383" s="59">
        <v>16</v>
      </c>
      <c r="Y383" s="59"/>
      <c r="Z383" s="59"/>
      <c r="AA383" s="67">
        <f t="shared" si="269"/>
        <v>75</v>
      </c>
      <c r="AB383" s="64">
        <f t="shared" si="270"/>
        <v>0</v>
      </c>
      <c r="AC383" s="64">
        <f t="shared" si="271"/>
        <v>0</v>
      </c>
      <c r="AD383" s="64">
        <f t="shared" si="272"/>
        <v>17</v>
      </c>
      <c r="AE383" s="64">
        <f t="shared" si="273"/>
        <v>25</v>
      </c>
      <c r="AF383" s="64">
        <f t="shared" si="274"/>
        <v>38</v>
      </c>
      <c r="AG383" s="64">
        <f t="shared" si="281"/>
        <v>0</v>
      </c>
      <c r="AH383" s="89">
        <f t="shared" si="275"/>
        <v>75</v>
      </c>
      <c r="AI383" s="90"/>
      <c r="AJ383" s="90"/>
      <c r="AK383" s="90">
        <f t="shared" si="276"/>
        <v>85</v>
      </c>
      <c r="AL383" s="90">
        <f t="shared" si="277"/>
        <v>62.5</v>
      </c>
      <c r="AM383" s="90">
        <f t="shared" ref="AM383:AN383" si="390">AF383/(SUMIF($E$14:$N$14,"CO5",$E$13:$N$13)+SUMPRODUCT(($O$14:$Z$14="CO5")*($O383:$Z383&gt;0)*($O$13:$Z$13)))*100</f>
        <v>95</v>
      </c>
      <c r="AN383" s="90">
        <f t="shared" si="390"/>
        <v>0</v>
      </c>
    </row>
    <row r="384" spans="1:40" ht="30" customHeight="1" x14ac:dyDescent="0.2">
      <c r="A384" s="59">
        <v>368</v>
      </c>
      <c r="B384" s="60">
        <f>'STUDENT NAMELIST'!B372</f>
        <v>211423243304</v>
      </c>
      <c r="C384" s="60" t="str">
        <f>'STUDENT NAMELIST'!C372</f>
        <v>2023PEC AI 468</v>
      </c>
      <c r="D384" s="61" t="str">
        <f>'STUDENT NAMELIST'!D372</f>
        <v>NAVIN BALAJI V T</v>
      </c>
      <c r="E384" s="68">
        <v>1</v>
      </c>
      <c r="F384" s="68">
        <v>1</v>
      </c>
      <c r="G384" s="68">
        <v>2</v>
      </c>
      <c r="H384" s="68">
        <v>2</v>
      </c>
      <c r="I384" s="68">
        <v>2</v>
      </c>
      <c r="J384" s="68">
        <v>1</v>
      </c>
      <c r="K384" s="68">
        <v>2</v>
      </c>
      <c r="L384" s="68">
        <v>0</v>
      </c>
      <c r="M384" s="68">
        <v>0</v>
      </c>
      <c r="N384" s="68">
        <v>0</v>
      </c>
      <c r="O384" s="69">
        <v>0</v>
      </c>
      <c r="P384" s="59">
        <v>15</v>
      </c>
      <c r="Q384" s="59">
        <v>16</v>
      </c>
      <c r="R384" s="59">
        <v>0</v>
      </c>
      <c r="S384" s="59">
        <v>0</v>
      </c>
      <c r="T384" s="59">
        <v>12</v>
      </c>
      <c r="U384" s="59">
        <v>0</v>
      </c>
      <c r="V384" s="59">
        <v>10</v>
      </c>
      <c r="W384" s="59">
        <v>16</v>
      </c>
      <c r="X384" s="59">
        <v>0</v>
      </c>
      <c r="Y384" s="59"/>
      <c r="Z384" s="59"/>
      <c r="AA384" s="67">
        <f t="shared" si="269"/>
        <v>80</v>
      </c>
      <c r="AB384" s="64">
        <f t="shared" si="270"/>
        <v>0</v>
      </c>
      <c r="AC384" s="64">
        <f t="shared" si="271"/>
        <v>0</v>
      </c>
      <c r="AD384" s="64">
        <f t="shared" si="272"/>
        <v>17</v>
      </c>
      <c r="AE384" s="64">
        <f t="shared" si="273"/>
        <v>33</v>
      </c>
      <c r="AF384" s="64">
        <f t="shared" si="274"/>
        <v>32</v>
      </c>
      <c r="AG384" s="64">
        <f t="shared" si="281"/>
        <v>0</v>
      </c>
      <c r="AH384" s="89">
        <f t="shared" si="275"/>
        <v>80</v>
      </c>
      <c r="AI384" s="90"/>
      <c r="AJ384" s="90"/>
      <c r="AK384" s="90">
        <f t="shared" si="276"/>
        <v>85</v>
      </c>
      <c r="AL384" s="90">
        <f t="shared" si="277"/>
        <v>82.5</v>
      </c>
      <c r="AM384" s="90">
        <f t="shared" ref="AM384:AN384" si="391">AF384/(SUMIF($E$14:$N$14,"CO5",$E$13:$N$13)+SUMPRODUCT(($O$14:$Z$14="CO5")*($O384:$Z384&gt;0)*($O$13:$Z$13)))*100</f>
        <v>80</v>
      </c>
      <c r="AN384" s="90">
        <f t="shared" si="391"/>
        <v>0</v>
      </c>
    </row>
    <row r="385" spans="1:40" ht="30" customHeight="1" x14ac:dyDescent="0.2">
      <c r="A385" s="59">
        <v>369</v>
      </c>
      <c r="B385" s="60">
        <f>'STUDENT NAMELIST'!B373</f>
        <v>211423243305</v>
      </c>
      <c r="C385" s="60" t="str">
        <f>'STUDENT NAMELIST'!C373</f>
        <v>2023PEC AI 469</v>
      </c>
      <c r="D385" s="61" t="str">
        <f>'STUDENT NAMELIST'!D373</f>
        <v>NAWIN KUMAR US</v>
      </c>
      <c r="E385" s="68">
        <v>2</v>
      </c>
      <c r="F385" s="68">
        <v>0</v>
      </c>
      <c r="G385" s="68">
        <v>2</v>
      </c>
      <c r="H385" s="68">
        <v>2</v>
      </c>
      <c r="I385" s="68">
        <v>1</v>
      </c>
      <c r="J385" s="68">
        <v>0</v>
      </c>
      <c r="K385" s="68">
        <v>0</v>
      </c>
      <c r="L385" s="68">
        <v>0</v>
      </c>
      <c r="M385" s="68">
        <v>0</v>
      </c>
      <c r="N385" s="68">
        <v>1</v>
      </c>
      <c r="O385" s="69">
        <v>13</v>
      </c>
      <c r="P385" s="59">
        <v>0</v>
      </c>
      <c r="Q385" s="59">
        <v>0</v>
      </c>
      <c r="R385" s="59">
        <v>12</v>
      </c>
      <c r="S385" s="59">
        <v>12</v>
      </c>
      <c r="T385" s="59">
        <v>0</v>
      </c>
      <c r="U385" s="59">
        <v>16</v>
      </c>
      <c r="V385" s="59">
        <v>0</v>
      </c>
      <c r="W385" s="59">
        <v>0</v>
      </c>
      <c r="X385" s="59">
        <v>14</v>
      </c>
      <c r="Y385" s="59"/>
      <c r="Z385" s="59"/>
      <c r="AA385" s="67">
        <f t="shared" si="269"/>
        <v>75</v>
      </c>
      <c r="AB385" s="64">
        <f t="shared" si="270"/>
        <v>0</v>
      </c>
      <c r="AC385" s="64">
        <f t="shared" si="271"/>
        <v>0</v>
      </c>
      <c r="AD385" s="64">
        <f t="shared" si="272"/>
        <v>15</v>
      </c>
      <c r="AE385" s="64">
        <f t="shared" si="273"/>
        <v>29</v>
      </c>
      <c r="AF385" s="64">
        <f t="shared" si="274"/>
        <v>36</v>
      </c>
      <c r="AG385" s="64">
        <f t="shared" si="281"/>
        <v>0</v>
      </c>
      <c r="AH385" s="89">
        <f t="shared" si="275"/>
        <v>75</v>
      </c>
      <c r="AI385" s="90"/>
      <c r="AJ385" s="90"/>
      <c r="AK385" s="90">
        <f t="shared" si="276"/>
        <v>75</v>
      </c>
      <c r="AL385" s="90">
        <f t="shared" si="277"/>
        <v>72.5</v>
      </c>
      <c r="AM385" s="90">
        <f t="shared" ref="AM385:AN385" si="392">AF385/(SUMIF($E$14:$N$14,"CO5",$E$13:$N$13)+SUMPRODUCT(($O$14:$Z$14="CO5")*($O385:$Z385&gt;0)*($O$13:$Z$13)))*100</f>
        <v>90</v>
      </c>
      <c r="AN385" s="90">
        <f t="shared" si="392"/>
        <v>0</v>
      </c>
    </row>
    <row r="386" spans="1:40" ht="30" customHeight="1" x14ac:dyDescent="0.2">
      <c r="A386" s="59">
        <v>380</v>
      </c>
      <c r="B386" s="60">
        <f>'STUDENT NAMELIST'!B374</f>
        <v>211423243306</v>
      </c>
      <c r="C386" s="60" t="str">
        <f>'STUDENT NAMELIST'!C374</f>
        <v>2023PEC AI 470</v>
      </c>
      <c r="D386" s="61" t="str">
        <f>'STUDENT NAMELIST'!D374</f>
        <v>NAWINKAANT K P</v>
      </c>
      <c r="E386" s="68">
        <v>2</v>
      </c>
      <c r="F386" s="68">
        <v>0</v>
      </c>
      <c r="G386" s="68">
        <v>0</v>
      </c>
      <c r="H386" s="68">
        <v>2</v>
      </c>
      <c r="I386" s="68">
        <v>2</v>
      </c>
      <c r="J386" s="68">
        <v>0</v>
      </c>
      <c r="K386" s="68">
        <v>1</v>
      </c>
      <c r="L386" s="68">
        <v>0</v>
      </c>
      <c r="M386" s="68">
        <v>0</v>
      </c>
      <c r="N386" s="68">
        <v>1</v>
      </c>
      <c r="O386" s="69">
        <v>16</v>
      </c>
      <c r="P386" s="59">
        <v>0</v>
      </c>
      <c r="Q386" s="59">
        <v>0</v>
      </c>
      <c r="R386" s="59">
        <v>8</v>
      </c>
      <c r="S386" s="59">
        <v>14</v>
      </c>
      <c r="T386" s="59">
        <v>0</v>
      </c>
      <c r="U386" s="59">
        <v>16</v>
      </c>
      <c r="V386" s="59">
        <v>0</v>
      </c>
      <c r="W386" s="59">
        <v>0</v>
      </c>
      <c r="X386" s="59">
        <v>16</v>
      </c>
      <c r="Y386" s="59"/>
      <c r="Z386" s="59"/>
      <c r="AA386" s="67">
        <f t="shared" si="269"/>
        <v>78</v>
      </c>
      <c r="AB386" s="64">
        <f t="shared" si="270"/>
        <v>0</v>
      </c>
      <c r="AC386" s="64">
        <f t="shared" si="271"/>
        <v>0</v>
      </c>
      <c r="AD386" s="64">
        <f t="shared" si="272"/>
        <v>18</v>
      </c>
      <c r="AE386" s="64">
        <f t="shared" si="273"/>
        <v>27</v>
      </c>
      <c r="AF386" s="64">
        <f t="shared" si="274"/>
        <v>38</v>
      </c>
      <c r="AG386" s="64">
        <f t="shared" si="281"/>
        <v>0</v>
      </c>
      <c r="AH386" s="89">
        <f t="shared" si="275"/>
        <v>78</v>
      </c>
      <c r="AI386" s="90"/>
      <c r="AJ386" s="90"/>
      <c r="AK386" s="90">
        <f t="shared" si="276"/>
        <v>90</v>
      </c>
      <c r="AL386" s="90">
        <f t="shared" si="277"/>
        <v>67.5</v>
      </c>
      <c r="AM386" s="90">
        <f t="shared" ref="AM386:AN386" si="393">AF386/(SUMIF($E$14:$N$14,"CO5",$E$13:$N$13)+SUMPRODUCT(($O$14:$Z$14="CO5")*($O386:$Z386&gt;0)*($O$13:$Z$13)))*100</f>
        <v>95</v>
      </c>
      <c r="AN386" s="90">
        <f t="shared" si="393"/>
        <v>0</v>
      </c>
    </row>
    <row r="387" spans="1:40" ht="30" customHeight="1" x14ac:dyDescent="0.2">
      <c r="A387" s="59">
        <v>381</v>
      </c>
      <c r="B387" s="60">
        <f>'STUDENT NAMELIST'!B375</f>
        <v>211423243307</v>
      </c>
      <c r="C387" s="60" t="str">
        <f>'STUDENT NAMELIST'!C375</f>
        <v>2023PEC AI 471</v>
      </c>
      <c r="D387" s="61" t="str">
        <f>'STUDENT NAMELIST'!D375</f>
        <v>NIELAN C</v>
      </c>
      <c r="E387" s="68">
        <v>1</v>
      </c>
      <c r="F387" s="68">
        <v>1</v>
      </c>
      <c r="G387" s="68">
        <v>1</v>
      </c>
      <c r="H387" s="68">
        <v>1</v>
      </c>
      <c r="I387" s="68">
        <v>0</v>
      </c>
      <c r="J387" s="68">
        <v>2</v>
      </c>
      <c r="K387" s="68">
        <v>2</v>
      </c>
      <c r="L387" s="68">
        <v>0</v>
      </c>
      <c r="M387" s="68">
        <v>2</v>
      </c>
      <c r="N387" s="68">
        <v>0</v>
      </c>
      <c r="O387" s="69">
        <v>12</v>
      </c>
      <c r="P387" s="59">
        <v>0</v>
      </c>
      <c r="Q387" s="59">
        <v>0</v>
      </c>
      <c r="R387" s="59">
        <v>8</v>
      </c>
      <c r="S387" s="59">
        <v>14</v>
      </c>
      <c r="T387" s="59">
        <v>0</v>
      </c>
      <c r="U387" s="59">
        <v>16</v>
      </c>
      <c r="V387" s="59">
        <v>0</v>
      </c>
      <c r="W387" s="59">
        <v>0</v>
      </c>
      <c r="X387" s="59">
        <v>16</v>
      </c>
      <c r="Y387" s="59"/>
      <c r="Z387" s="59"/>
      <c r="AA387" s="67">
        <f t="shared" si="269"/>
        <v>76</v>
      </c>
      <c r="AB387" s="64">
        <f t="shared" si="270"/>
        <v>0</v>
      </c>
      <c r="AC387" s="64">
        <f t="shared" si="271"/>
        <v>0</v>
      </c>
      <c r="AD387" s="64">
        <f t="shared" si="272"/>
        <v>14</v>
      </c>
      <c r="AE387" s="64">
        <f t="shared" si="273"/>
        <v>27</v>
      </c>
      <c r="AF387" s="64">
        <f t="shared" si="274"/>
        <v>38</v>
      </c>
      <c r="AG387" s="64">
        <f t="shared" si="281"/>
        <v>0</v>
      </c>
      <c r="AH387" s="89">
        <f t="shared" si="275"/>
        <v>76</v>
      </c>
      <c r="AI387" s="90"/>
      <c r="AJ387" s="90"/>
      <c r="AK387" s="90">
        <f t="shared" si="276"/>
        <v>70</v>
      </c>
      <c r="AL387" s="90">
        <f t="shared" si="277"/>
        <v>67.5</v>
      </c>
      <c r="AM387" s="90">
        <f t="shared" ref="AM387:AN387" si="394">AF387/(SUMIF($E$14:$N$14,"CO5",$E$13:$N$13)+SUMPRODUCT(($O$14:$Z$14="CO5")*($O387:$Z387&gt;0)*($O$13:$Z$13)))*100</f>
        <v>95</v>
      </c>
      <c r="AN387" s="90">
        <f t="shared" si="394"/>
        <v>0</v>
      </c>
    </row>
    <row r="388" spans="1:40" ht="30" customHeight="1" x14ac:dyDescent="0.2">
      <c r="A388" s="59">
        <v>382</v>
      </c>
      <c r="B388" s="60">
        <f>'STUDENT NAMELIST'!B376</f>
        <v>211423243310</v>
      </c>
      <c r="C388" s="60" t="str">
        <f>'STUDENT NAMELIST'!C376</f>
        <v>2023PEC AI 472</v>
      </c>
      <c r="D388" s="61" t="str">
        <f>'STUDENT NAMELIST'!D376</f>
        <v>NIRANJAN R</v>
      </c>
      <c r="E388" s="68">
        <v>0</v>
      </c>
      <c r="F388" s="68">
        <v>2</v>
      </c>
      <c r="G388" s="68">
        <v>1</v>
      </c>
      <c r="H388" s="68">
        <v>2</v>
      </c>
      <c r="I388" s="68">
        <v>0</v>
      </c>
      <c r="J388" s="68">
        <v>0</v>
      </c>
      <c r="K388" s="68">
        <v>0</v>
      </c>
      <c r="L388" s="68">
        <v>0</v>
      </c>
      <c r="M388" s="68">
        <v>1</v>
      </c>
      <c r="N388" s="68">
        <v>0</v>
      </c>
      <c r="O388" s="69">
        <v>16</v>
      </c>
      <c r="P388" s="59">
        <v>0</v>
      </c>
      <c r="Q388" s="59">
        <v>0</v>
      </c>
      <c r="R388" s="59">
        <v>16</v>
      </c>
      <c r="S388" s="59">
        <v>14</v>
      </c>
      <c r="T388" s="59">
        <v>0</v>
      </c>
      <c r="U388" s="59">
        <v>16</v>
      </c>
      <c r="V388" s="59">
        <v>0</v>
      </c>
      <c r="W388" s="59">
        <v>0</v>
      </c>
      <c r="X388" s="59">
        <v>9</v>
      </c>
      <c r="Y388" s="59"/>
      <c r="Z388" s="59"/>
      <c r="AA388" s="67">
        <f t="shared" si="269"/>
        <v>77</v>
      </c>
      <c r="AB388" s="64">
        <f t="shared" si="270"/>
        <v>0</v>
      </c>
      <c r="AC388" s="64">
        <f t="shared" si="271"/>
        <v>0</v>
      </c>
      <c r="AD388" s="64">
        <f t="shared" si="272"/>
        <v>18</v>
      </c>
      <c r="AE388" s="64">
        <f t="shared" si="273"/>
        <v>35</v>
      </c>
      <c r="AF388" s="64">
        <f t="shared" si="274"/>
        <v>31</v>
      </c>
      <c r="AG388" s="64">
        <f t="shared" si="281"/>
        <v>0</v>
      </c>
      <c r="AH388" s="89">
        <f t="shared" si="275"/>
        <v>77</v>
      </c>
      <c r="AI388" s="90"/>
      <c r="AJ388" s="90"/>
      <c r="AK388" s="90">
        <f t="shared" si="276"/>
        <v>90</v>
      </c>
      <c r="AL388" s="90">
        <f t="shared" si="277"/>
        <v>87.5</v>
      </c>
      <c r="AM388" s="90">
        <f t="shared" ref="AM388:AN388" si="395">AF388/(SUMIF($E$14:$N$14,"CO5",$E$13:$N$13)+SUMPRODUCT(($O$14:$Z$14="CO5")*($O388:$Z388&gt;0)*($O$13:$Z$13)))*100</f>
        <v>77.5</v>
      </c>
      <c r="AN388" s="90">
        <f t="shared" si="395"/>
        <v>0</v>
      </c>
    </row>
    <row r="389" spans="1:40" ht="30" customHeight="1" x14ac:dyDescent="0.2">
      <c r="A389" s="59">
        <v>383</v>
      </c>
      <c r="B389" s="60">
        <f>'STUDENT NAMELIST'!B377</f>
        <v>211423243311</v>
      </c>
      <c r="C389" s="60" t="str">
        <f>'STUDENT NAMELIST'!C377</f>
        <v>2023PEC AI 473</v>
      </c>
      <c r="D389" s="61" t="str">
        <f>'STUDENT NAMELIST'!D377</f>
        <v>NISHITH S K P</v>
      </c>
      <c r="E389" s="68">
        <v>1</v>
      </c>
      <c r="F389" s="68">
        <v>0</v>
      </c>
      <c r="G389" s="68">
        <v>1</v>
      </c>
      <c r="H389" s="68">
        <v>0</v>
      </c>
      <c r="I389" s="68">
        <v>1</v>
      </c>
      <c r="J389" s="68">
        <v>2</v>
      </c>
      <c r="K389" s="68">
        <v>0</v>
      </c>
      <c r="L389" s="68">
        <v>2</v>
      </c>
      <c r="M389" s="68">
        <v>1</v>
      </c>
      <c r="N389" s="68">
        <v>1</v>
      </c>
      <c r="O389" s="69">
        <v>14</v>
      </c>
      <c r="P389" s="59">
        <v>0</v>
      </c>
      <c r="Q389" s="59">
        <v>0</v>
      </c>
      <c r="R389" s="59">
        <v>14</v>
      </c>
      <c r="S389" s="59">
        <v>10</v>
      </c>
      <c r="T389" s="59">
        <v>0</v>
      </c>
      <c r="U389" s="59">
        <v>14</v>
      </c>
      <c r="V389" s="59">
        <v>0</v>
      </c>
      <c r="W389" s="59">
        <v>0</v>
      </c>
      <c r="X389" s="59">
        <v>16</v>
      </c>
      <c r="Y389" s="59"/>
      <c r="Z389" s="59"/>
      <c r="AA389" s="67">
        <f t="shared" si="269"/>
        <v>77</v>
      </c>
      <c r="AB389" s="64">
        <f t="shared" si="270"/>
        <v>0</v>
      </c>
      <c r="AC389" s="64">
        <f t="shared" si="271"/>
        <v>0</v>
      </c>
      <c r="AD389" s="64">
        <f t="shared" si="272"/>
        <v>15</v>
      </c>
      <c r="AE389" s="64">
        <f t="shared" si="273"/>
        <v>29</v>
      </c>
      <c r="AF389" s="64">
        <f t="shared" si="274"/>
        <v>36</v>
      </c>
      <c r="AG389" s="64">
        <f t="shared" si="281"/>
        <v>0</v>
      </c>
      <c r="AH389" s="89">
        <f t="shared" si="275"/>
        <v>77</v>
      </c>
      <c r="AI389" s="90"/>
      <c r="AJ389" s="90"/>
      <c r="AK389" s="90">
        <f t="shared" si="276"/>
        <v>75</v>
      </c>
      <c r="AL389" s="90">
        <f t="shared" si="277"/>
        <v>72.5</v>
      </c>
      <c r="AM389" s="90">
        <f t="shared" ref="AM389:AN389" si="396">AF389/(SUMIF($E$14:$N$14,"CO5",$E$13:$N$13)+SUMPRODUCT(($O$14:$Z$14="CO5")*($O389:$Z389&gt;0)*($O$13:$Z$13)))*100</f>
        <v>90</v>
      </c>
      <c r="AN389" s="90">
        <f t="shared" si="396"/>
        <v>0</v>
      </c>
    </row>
    <row r="390" spans="1:40" ht="30" customHeight="1" x14ac:dyDescent="0.2">
      <c r="A390" s="59">
        <v>384</v>
      </c>
      <c r="B390" s="60">
        <f>'STUDENT NAMELIST'!B378</f>
        <v>211423243312</v>
      </c>
      <c r="C390" s="60" t="str">
        <f>'STUDENT NAMELIST'!C378</f>
        <v>2023PEC AI 474</v>
      </c>
      <c r="D390" s="61" t="str">
        <f>'STUDENT NAMELIST'!D378</f>
        <v>NITHISH KUMAR S</v>
      </c>
      <c r="E390" s="68">
        <v>2</v>
      </c>
      <c r="F390" s="68">
        <v>1</v>
      </c>
      <c r="G390" s="68">
        <v>2</v>
      </c>
      <c r="H390" s="68">
        <v>1</v>
      </c>
      <c r="I390" s="68">
        <v>1</v>
      </c>
      <c r="J390" s="68">
        <v>0</v>
      </c>
      <c r="K390" s="68">
        <v>1</v>
      </c>
      <c r="L390" s="68">
        <v>1</v>
      </c>
      <c r="M390" s="68">
        <v>2</v>
      </c>
      <c r="N390" s="68">
        <v>0</v>
      </c>
      <c r="O390" s="59">
        <v>16</v>
      </c>
      <c r="P390" s="59">
        <v>0</v>
      </c>
      <c r="Q390" s="59">
        <v>0</v>
      </c>
      <c r="R390" s="59">
        <v>9</v>
      </c>
      <c r="S390" s="59">
        <v>16</v>
      </c>
      <c r="T390" s="59">
        <v>0</v>
      </c>
      <c r="U390" s="59">
        <v>16</v>
      </c>
      <c r="V390" s="59">
        <v>0</v>
      </c>
      <c r="W390" s="59">
        <v>0</v>
      </c>
      <c r="X390" s="59">
        <v>13</v>
      </c>
      <c r="Y390" s="59"/>
      <c r="Z390" s="59"/>
      <c r="AA390" s="67">
        <f t="shared" si="269"/>
        <v>81</v>
      </c>
      <c r="AB390" s="64">
        <f t="shared" si="270"/>
        <v>0</v>
      </c>
      <c r="AC390" s="64">
        <f t="shared" si="271"/>
        <v>0</v>
      </c>
      <c r="AD390" s="64">
        <f t="shared" si="272"/>
        <v>19</v>
      </c>
      <c r="AE390" s="64">
        <f t="shared" si="273"/>
        <v>30</v>
      </c>
      <c r="AF390" s="64">
        <f t="shared" si="274"/>
        <v>35</v>
      </c>
      <c r="AG390" s="64">
        <f t="shared" si="281"/>
        <v>0</v>
      </c>
      <c r="AH390" s="89">
        <f t="shared" si="275"/>
        <v>81</v>
      </c>
      <c r="AI390" s="90"/>
      <c r="AJ390" s="90"/>
      <c r="AK390" s="90">
        <f t="shared" si="276"/>
        <v>95</v>
      </c>
      <c r="AL390" s="90">
        <f t="shared" si="277"/>
        <v>75</v>
      </c>
      <c r="AM390" s="90">
        <f t="shared" ref="AM390:AN390" si="397">AF390/(SUMIF($E$14:$N$14,"CO5",$E$13:$N$13)+SUMPRODUCT(($O$14:$Z$14="CO5")*($O390:$Z390&gt;0)*($O$13:$Z$13)))*100</f>
        <v>87.5</v>
      </c>
      <c r="AN390" s="90">
        <f t="shared" si="397"/>
        <v>0</v>
      </c>
    </row>
    <row r="391" spans="1:40" ht="30" customHeight="1" x14ac:dyDescent="0.2">
      <c r="A391" s="59">
        <v>385</v>
      </c>
      <c r="B391" s="60">
        <f>'STUDENT NAMELIST'!B379</f>
        <v>211423243313</v>
      </c>
      <c r="C391" s="60" t="str">
        <f>'STUDENT NAMELIST'!C379</f>
        <v>2023PEC AI 475</v>
      </c>
      <c r="D391" s="61" t="str">
        <f>'STUDENT NAMELIST'!D379</f>
        <v>NITHISH M</v>
      </c>
      <c r="E391" s="68">
        <v>1</v>
      </c>
      <c r="F391" s="68">
        <v>1</v>
      </c>
      <c r="G391" s="68">
        <v>2</v>
      </c>
      <c r="H391" s="68">
        <v>2</v>
      </c>
      <c r="I391" s="68">
        <v>2</v>
      </c>
      <c r="J391" s="68">
        <v>1</v>
      </c>
      <c r="K391" s="68">
        <v>1</v>
      </c>
      <c r="L391" s="68">
        <v>2</v>
      </c>
      <c r="M391" s="68">
        <v>2</v>
      </c>
      <c r="N391" s="68">
        <v>1</v>
      </c>
      <c r="O391" s="59">
        <v>0</v>
      </c>
      <c r="P391" s="59">
        <v>16</v>
      </c>
      <c r="Q391" s="59">
        <v>16</v>
      </c>
      <c r="R391" s="59">
        <v>0</v>
      </c>
      <c r="S391" s="59">
        <v>0</v>
      </c>
      <c r="T391" s="59">
        <v>16</v>
      </c>
      <c r="U391" s="59">
        <v>0</v>
      </c>
      <c r="V391" s="59">
        <v>16</v>
      </c>
      <c r="W391" s="59">
        <v>8</v>
      </c>
      <c r="X391" s="59">
        <v>0</v>
      </c>
      <c r="Y391" s="59"/>
      <c r="Z391" s="59"/>
      <c r="AA391" s="67">
        <f t="shared" si="269"/>
        <v>87</v>
      </c>
      <c r="AB391" s="64">
        <f t="shared" si="270"/>
        <v>0</v>
      </c>
      <c r="AC391" s="64">
        <f t="shared" si="271"/>
        <v>0</v>
      </c>
      <c r="AD391" s="64">
        <f t="shared" si="272"/>
        <v>18</v>
      </c>
      <c r="AE391" s="64">
        <f t="shared" si="273"/>
        <v>37</v>
      </c>
      <c r="AF391" s="64">
        <f t="shared" si="274"/>
        <v>30</v>
      </c>
      <c r="AG391" s="64">
        <f t="shared" si="281"/>
        <v>0</v>
      </c>
      <c r="AH391" s="89">
        <f t="shared" si="275"/>
        <v>87</v>
      </c>
      <c r="AI391" s="90"/>
      <c r="AJ391" s="90"/>
      <c r="AK391" s="90">
        <f t="shared" si="276"/>
        <v>90</v>
      </c>
      <c r="AL391" s="90">
        <f t="shared" si="277"/>
        <v>92.5</v>
      </c>
      <c r="AM391" s="90">
        <f t="shared" ref="AM391:AN391" si="398">AF391/(SUMIF($E$14:$N$14,"CO5",$E$13:$N$13)+SUMPRODUCT(($O$14:$Z$14="CO5")*($O391:$Z391&gt;0)*($O$13:$Z$13)))*100</f>
        <v>75</v>
      </c>
      <c r="AN391" s="90">
        <f t="shared" si="398"/>
        <v>0</v>
      </c>
    </row>
    <row r="392" spans="1:40" ht="30" customHeight="1" x14ac:dyDescent="0.2">
      <c r="A392" s="59">
        <v>386</v>
      </c>
      <c r="B392" s="60">
        <f>'STUDENT NAMELIST'!B380</f>
        <v>211423243314</v>
      </c>
      <c r="C392" s="60" t="str">
        <f>'STUDENT NAMELIST'!C380</f>
        <v>2023PEC AI 476</v>
      </c>
      <c r="D392" s="61" t="str">
        <f>'STUDENT NAMELIST'!D380</f>
        <v>NITHISH V</v>
      </c>
      <c r="E392" s="68">
        <v>0</v>
      </c>
      <c r="F392" s="68">
        <v>1</v>
      </c>
      <c r="G392" s="68">
        <v>0</v>
      </c>
      <c r="H392" s="68">
        <v>1</v>
      </c>
      <c r="I392" s="68">
        <v>2</v>
      </c>
      <c r="J392" s="68">
        <v>0</v>
      </c>
      <c r="K392" s="68">
        <v>1</v>
      </c>
      <c r="L392" s="68">
        <v>2</v>
      </c>
      <c r="M392" s="68">
        <v>0</v>
      </c>
      <c r="N392" s="68">
        <v>2</v>
      </c>
      <c r="O392" s="69">
        <v>0</v>
      </c>
      <c r="P392" s="59">
        <v>13</v>
      </c>
      <c r="Q392" s="59">
        <v>14</v>
      </c>
      <c r="R392" s="59">
        <v>0</v>
      </c>
      <c r="S392" s="59">
        <v>0</v>
      </c>
      <c r="T392" s="59">
        <v>14</v>
      </c>
      <c r="U392" s="59">
        <v>0</v>
      </c>
      <c r="V392" s="59">
        <v>14</v>
      </c>
      <c r="W392" s="59">
        <v>8</v>
      </c>
      <c r="X392" s="59">
        <v>0</v>
      </c>
      <c r="Y392" s="59"/>
      <c r="Z392" s="59"/>
      <c r="AA392" s="67">
        <f t="shared" si="269"/>
        <v>72</v>
      </c>
      <c r="AB392" s="64">
        <f t="shared" si="270"/>
        <v>0</v>
      </c>
      <c r="AC392" s="64">
        <f t="shared" si="271"/>
        <v>0</v>
      </c>
      <c r="AD392" s="64">
        <f t="shared" si="272"/>
        <v>14</v>
      </c>
      <c r="AE392" s="64">
        <f t="shared" si="273"/>
        <v>33</v>
      </c>
      <c r="AF392" s="64">
        <f t="shared" si="274"/>
        <v>28</v>
      </c>
      <c r="AG392" s="64">
        <f t="shared" si="281"/>
        <v>0</v>
      </c>
      <c r="AH392" s="89">
        <f t="shared" si="275"/>
        <v>72</v>
      </c>
      <c r="AI392" s="90"/>
      <c r="AJ392" s="90"/>
      <c r="AK392" s="90">
        <f t="shared" si="276"/>
        <v>70</v>
      </c>
      <c r="AL392" s="90">
        <f t="shared" si="277"/>
        <v>82.5</v>
      </c>
      <c r="AM392" s="90">
        <f t="shared" ref="AM392:AN392" si="399">AF392/(SUMIF($E$14:$N$14,"CO5",$E$13:$N$13)+SUMPRODUCT(($O$14:$Z$14="CO5")*($O392:$Z392&gt;0)*($O$13:$Z$13)))*100</f>
        <v>70</v>
      </c>
      <c r="AN392" s="90">
        <f t="shared" si="399"/>
        <v>0</v>
      </c>
    </row>
    <row r="393" spans="1:40" ht="30" customHeight="1" x14ac:dyDescent="0.2">
      <c r="A393" s="59">
        <v>388</v>
      </c>
      <c r="B393" s="60">
        <f>'STUDENT NAMELIST'!B381</f>
        <v>211423243116</v>
      </c>
      <c r="C393" s="60" t="str">
        <f>'STUDENT NAMELIST'!C381</f>
        <v>2023PEC AI 477</v>
      </c>
      <c r="D393" s="61" t="str">
        <f>'STUDENT NAMELIST'!D381</f>
        <v>ERWIN NICHOLAS M</v>
      </c>
      <c r="E393" s="68">
        <v>0</v>
      </c>
      <c r="F393" s="68">
        <v>2</v>
      </c>
      <c r="G393" s="68">
        <v>0</v>
      </c>
      <c r="H393" s="68">
        <v>2</v>
      </c>
      <c r="I393" s="68">
        <v>0</v>
      </c>
      <c r="J393" s="68">
        <v>1</v>
      </c>
      <c r="K393" s="68">
        <v>2</v>
      </c>
      <c r="L393" s="68">
        <v>2</v>
      </c>
      <c r="M393" s="68">
        <v>1</v>
      </c>
      <c r="N393" s="68">
        <v>2</v>
      </c>
      <c r="O393" s="69">
        <v>0</v>
      </c>
      <c r="P393" s="59">
        <v>16</v>
      </c>
      <c r="Q393" s="59">
        <v>16</v>
      </c>
      <c r="R393" s="59">
        <v>0</v>
      </c>
      <c r="S393" s="59">
        <v>4</v>
      </c>
      <c r="T393" s="59">
        <v>0</v>
      </c>
      <c r="U393" s="59">
        <v>16</v>
      </c>
      <c r="V393" s="59">
        <v>0</v>
      </c>
      <c r="W393" s="59">
        <v>0</v>
      </c>
      <c r="X393" s="59">
        <v>16</v>
      </c>
      <c r="Y393" s="59"/>
      <c r="Z393" s="59"/>
      <c r="AA393" s="67">
        <f t="shared" si="269"/>
        <v>80</v>
      </c>
      <c r="AB393" s="64">
        <f t="shared" si="270"/>
        <v>0</v>
      </c>
      <c r="AC393" s="64">
        <f t="shared" si="271"/>
        <v>0</v>
      </c>
      <c r="AD393" s="64">
        <f t="shared" si="272"/>
        <v>18</v>
      </c>
      <c r="AE393" s="64">
        <f t="shared" si="273"/>
        <v>25</v>
      </c>
      <c r="AF393" s="64">
        <f t="shared" si="274"/>
        <v>38</v>
      </c>
      <c r="AG393" s="64">
        <f t="shared" si="281"/>
        <v>0</v>
      </c>
      <c r="AH393" s="89">
        <f t="shared" si="275"/>
        <v>80</v>
      </c>
      <c r="AI393" s="90"/>
      <c r="AJ393" s="90"/>
      <c r="AK393" s="90">
        <f t="shared" si="276"/>
        <v>90</v>
      </c>
      <c r="AL393" s="90">
        <f t="shared" si="277"/>
        <v>62.5</v>
      </c>
      <c r="AM393" s="90">
        <f t="shared" ref="AM393:AN393" si="400">AF393/(SUMIF($E$14:$N$14,"CO5",$E$13:$N$13)+SUMPRODUCT(($O$14:$Z$14="CO5")*($O393:$Z393&gt;0)*($O$13:$Z$13)))*100</f>
        <v>95</v>
      </c>
      <c r="AN393" s="90">
        <f t="shared" si="400"/>
        <v>0</v>
      </c>
    </row>
    <row r="394" spans="1:40" ht="30" customHeight="1" x14ac:dyDescent="0.2">
      <c r="A394" s="59">
        <v>388</v>
      </c>
      <c r="B394" s="60">
        <f>'STUDENT NAMELIST'!B382</f>
        <v>211423243118</v>
      </c>
      <c r="C394" s="60" t="str">
        <f>'STUDENT NAMELIST'!C382</f>
        <v>2023PEC AI 478</v>
      </c>
      <c r="D394" s="61" t="str">
        <f>'STUDENT NAMELIST'!D382</f>
        <v>ESWAR ADHITHAN J V</v>
      </c>
      <c r="E394" s="68">
        <v>2</v>
      </c>
      <c r="F394" s="68">
        <v>0</v>
      </c>
      <c r="G394" s="68">
        <v>0</v>
      </c>
      <c r="H394" s="68">
        <v>2</v>
      </c>
      <c r="I394" s="68">
        <v>0</v>
      </c>
      <c r="J394" s="68">
        <v>0</v>
      </c>
      <c r="K394" s="68">
        <v>1</v>
      </c>
      <c r="L394" s="68">
        <v>2</v>
      </c>
      <c r="M394" s="68">
        <v>0</v>
      </c>
      <c r="N394" s="68">
        <v>0</v>
      </c>
      <c r="O394" s="69">
        <v>0</v>
      </c>
      <c r="P394" s="59">
        <v>15</v>
      </c>
      <c r="Q394" s="59">
        <v>16</v>
      </c>
      <c r="R394" s="59">
        <v>0</v>
      </c>
      <c r="S394" s="59">
        <v>0</v>
      </c>
      <c r="T394" s="59">
        <v>12</v>
      </c>
      <c r="U394" s="59">
        <v>0</v>
      </c>
      <c r="V394" s="59">
        <v>10</v>
      </c>
      <c r="W394" s="59">
        <v>16</v>
      </c>
      <c r="X394" s="59">
        <v>0</v>
      </c>
      <c r="Y394" s="59"/>
      <c r="Z394" s="59"/>
      <c r="AA394" s="67">
        <f t="shared" si="269"/>
        <v>76</v>
      </c>
      <c r="AB394" s="64">
        <f t="shared" si="270"/>
        <v>0</v>
      </c>
      <c r="AC394" s="64">
        <f t="shared" si="271"/>
        <v>0</v>
      </c>
      <c r="AD394" s="64">
        <f t="shared" si="272"/>
        <v>17</v>
      </c>
      <c r="AE394" s="64">
        <f t="shared" si="273"/>
        <v>33</v>
      </c>
      <c r="AF394" s="64">
        <f t="shared" si="274"/>
        <v>32</v>
      </c>
      <c r="AG394" s="64">
        <f t="shared" si="281"/>
        <v>0</v>
      </c>
      <c r="AH394" s="89">
        <f t="shared" si="275"/>
        <v>76</v>
      </c>
      <c r="AI394" s="90"/>
      <c r="AJ394" s="90"/>
      <c r="AK394" s="90">
        <f t="shared" si="276"/>
        <v>85</v>
      </c>
      <c r="AL394" s="90">
        <f t="shared" si="277"/>
        <v>82.5</v>
      </c>
      <c r="AM394" s="90">
        <f t="shared" ref="AM394:AN394" si="401">AF394/(SUMIF($E$14:$N$14,"CO5",$E$13:$N$13)+SUMPRODUCT(($O$14:$Z$14="CO5")*($O394:$Z394&gt;0)*($O$13:$Z$13)))*100</f>
        <v>80</v>
      </c>
      <c r="AN394" s="90">
        <f t="shared" si="401"/>
        <v>0</v>
      </c>
    </row>
    <row r="395" spans="1:40" ht="30" customHeight="1" x14ac:dyDescent="0.2">
      <c r="A395" s="59">
        <v>389</v>
      </c>
      <c r="B395" s="60">
        <f>'STUDENT NAMELIST'!B383</f>
        <v>211423243119</v>
      </c>
      <c r="C395" s="60" t="str">
        <f>'STUDENT NAMELIST'!C383</f>
        <v>2023PEC AI 479</v>
      </c>
      <c r="D395" s="61" t="str">
        <f>'STUDENT NAMELIST'!D383</f>
        <v>ESWAR R</v>
      </c>
      <c r="E395" s="68">
        <v>2</v>
      </c>
      <c r="F395" s="68">
        <v>2</v>
      </c>
      <c r="G395" s="68">
        <v>0</v>
      </c>
      <c r="H395" s="68">
        <v>0</v>
      </c>
      <c r="I395" s="68">
        <v>2</v>
      </c>
      <c r="J395" s="68">
        <v>2</v>
      </c>
      <c r="K395" s="68">
        <v>2</v>
      </c>
      <c r="L395" s="68">
        <v>0</v>
      </c>
      <c r="M395" s="68">
        <v>2</v>
      </c>
      <c r="N395" s="68">
        <v>2</v>
      </c>
      <c r="O395" s="69">
        <v>13</v>
      </c>
      <c r="P395" s="59">
        <v>0</v>
      </c>
      <c r="Q395" s="59">
        <v>0</v>
      </c>
      <c r="R395" s="59">
        <v>12</v>
      </c>
      <c r="S395" s="59">
        <v>12</v>
      </c>
      <c r="T395" s="59">
        <v>0</v>
      </c>
      <c r="U395" s="59">
        <v>16</v>
      </c>
      <c r="V395" s="59">
        <v>0</v>
      </c>
      <c r="W395" s="59">
        <v>0</v>
      </c>
      <c r="X395" s="59">
        <v>14</v>
      </c>
      <c r="Y395" s="59"/>
      <c r="Z395" s="59"/>
      <c r="AA395" s="67">
        <f t="shared" si="269"/>
        <v>81</v>
      </c>
      <c r="AB395" s="64">
        <f t="shared" si="270"/>
        <v>0</v>
      </c>
      <c r="AC395" s="64">
        <f t="shared" si="271"/>
        <v>0</v>
      </c>
      <c r="AD395" s="64">
        <f t="shared" si="272"/>
        <v>17</v>
      </c>
      <c r="AE395" s="64">
        <f t="shared" si="273"/>
        <v>29</v>
      </c>
      <c r="AF395" s="64">
        <f t="shared" si="274"/>
        <v>36</v>
      </c>
      <c r="AG395" s="64">
        <f t="shared" si="281"/>
        <v>0</v>
      </c>
      <c r="AH395" s="89">
        <f t="shared" si="275"/>
        <v>81</v>
      </c>
      <c r="AI395" s="90"/>
      <c r="AJ395" s="90"/>
      <c r="AK395" s="90">
        <f t="shared" si="276"/>
        <v>85</v>
      </c>
      <c r="AL395" s="90">
        <f t="shared" si="277"/>
        <v>72.5</v>
      </c>
      <c r="AM395" s="90">
        <f t="shared" ref="AM395:AN395" si="402">AF395/(SUMIF($E$14:$N$14,"CO5",$E$13:$N$13)+SUMPRODUCT(($O$14:$Z$14="CO5")*($O395:$Z395&gt;0)*($O$13:$Z$13)))*100</f>
        <v>90</v>
      </c>
      <c r="AN395" s="90">
        <f t="shared" si="402"/>
        <v>0</v>
      </c>
    </row>
    <row r="396" spans="1:40" ht="30" customHeight="1" x14ac:dyDescent="0.2">
      <c r="A396" s="59">
        <v>380</v>
      </c>
      <c r="B396" s="60">
        <f>'STUDENT NAMELIST'!B384</f>
        <v>211423243120</v>
      </c>
      <c r="C396" s="60" t="str">
        <f>'STUDENT NAMELIST'!C384</f>
        <v>2023PEC AI 480</v>
      </c>
      <c r="D396" s="61" t="str">
        <f>'STUDENT NAMELIST'!D384</f>
        <v>FARIH M D</v>
      </c>
      <c r="E396" s="68">
        <v>0</v>
      </c>
      <c r="F396" s="68">
        <v>0</v>
      </c>
      <c r="G396" s="68">
        <v>2</v>
      </c>
      <c r="H396" s="68">
        <v>2</v>
      </c>
      <c r="I396" s="68">
        <v>2</v>
      </c>
      <c r="J396" s="68">
        <v>0</v>
      </c>
      <c r="K396" s="68">
        <v>1</v>
      </c>
      <c r="L396" s="68">
        <v>0</v>
      </c>
      <c r="M396" s="68">
        <v>1</v>
      </c>
      <c r="N396" s="68">
        <v>1</v>
      </c>
      <c r="O396" s="69">
        <v>16</v>
      </c>
      <c r="P396" s="59">
        <v>0</v>
      </c>
      <c r="Q396" s="59">
        <v>0</v>
      </c>
      <c r="R396" s="59">
        <v>8</v>
      </c>
      <c r="S396" s="59">
        <v>14</v>
      </c>
      <c r="T396" s="59">
        <v>0</v>
      </c>
      <c r="U396" s="59">
        <v>16</v>
      </c>
      <c r="V396" s="59">
        <v>0</v>
      </c>
      <c r="W396" s="59">
        <v>0</v>
      </c>
      <c r="X396" s="59">
        <v>16</v>
      </c>
      <c r="Y396" s="59"/>
      <c r="Z396" s="59"/>
      <c r="AA396" s="67">
        <f t="shared" si="269"/>
        <v>79</v>
      </c>
      <c r="AB396" s="64">
        <f t="shared" si="270"/>
        <v>0</v>
      </c>
      <c r="AC396" s="64">
        <f t="shared" si="271"/>
        <v>0</v>
      </c>
      <c r="AD396" s="64">
        <f t="shared" si="272"/>
        <v>16</v>
      </c>
      <c r="AE396" s="64">
        <f t="shared" si="273"/>
        <v>27</v>
      </c>
      <c r="AF396" s="64">
        <f t="shared" si="274"/>
        <v>38</v>
      </c>
      <c r="AG396" s="64">
        <f t="shared" si="281"/>
        <v>0</v>
      </c>
      <c r="AH396" s="89">
        <f t="shared" si="275"/>
        <v>79</v>
      </c>
      <c r="AI396" s="90"/>
      <c r="AJ396" s="90"/>
      <c r="AK396" s="90">
        <f t="shared" si="276"/>
        <v>80</v>
      </c>
      <c r="AL396" s="90">
        <f t="shared" si="277"/>
        <v>67.5</v>
      </c>
      <c r="AM396" s="90">
        <f t="shared" ref="AM396:AN396" si="403">AF396/(SUMIF($E$14:$N$14,"CO5",$E$13:$N$13)+SUMPRODUCT(($O$14:$Z$14="CO5")*($O396:$Z396&gt;0)*($O$13:$Z$13)))*100</f>
        <v>95</v>
      </c>
      <c r="AN396" s="90">
        <f t="shared" si="403"/>
        <v>0</v>
      </c>
    </row>
    <row r="397" spans="1:40" ht="30" customHeight="1" x14ac:dyDescent="0.2">
      <c r="A397" s="59">
        <v>381</v>
      </c>
      <c r="B397" s="60">
        <f>'STUDENT NAMELIST'!B385</f>
        <v>211423243123</v>
      </c>
      <c r="C397" s="60" t="str">
        <f>'STUDENT NAMELIST'!C385</f>
        <v>2023PEC AI 481</v>
      </c>
      <c r="D397" s="61" t="str">
        <f>'STUDENT NAMELIST'!D385</f>
        <v>GAJAPATHY R</v>
      </c>
      <c r="E397" s="68">
        <v>0</v>
      </c>
      <c r="F397" s="68">
        <v>0</v>
      </c>
      <c r="G397" s="68">
        <v>2</v>
      </c>
      <c r="H397" s="68">
        <v>1</v>
      </c>
      <c r="I397" s="68">
        <v>1</v>
      </c>
      <c r="J397" s="68">
        <v>1</v>
      </c>
      <c r="K397" s="68">
        <v>0</v>
      </c>
      <c r="L397" s="68">
        <v>0</v>
      </c>
      <c r="M397" s="68">
        <v>0</v>
      </c>
      <c r="N397" s="68">
        <v>2</v>
      </c>
      <c r="O397" s="69">
        <v>16</v>
      </c>
      <c r="P397" s="59">
        <v>0</v>
      </c>
      <c r="Q397" s="59">
        <v>0</v>
      </c>
      <c r="R397" s="59">
        <v>16</v>
      </c>
      <c r="S397" s="59">
        <v>14</v>
      </c>
      <c r="T397" s="59">
        <v>0</v>
      </c>
      <c r="U397" s="59">
        <v>16</v>
      </c>
      <c r="V397" s="59">
        <v>0</v>
      </c>
      <c r="W397" s="59">
        <v>0</v>
      </c>
      <c r="X397" s="59">
        <v>9</v>
      </c>
      <c r="Y397" s="59"/>
      <c r="Z397" s="59"/>
      <c r="AA397" s="67">
        <f t="shared" si="269"/>
        <v>78</v>
      </c>
      <c r="AB397" s="64">
        <f t="shared" si="270"/>
        <v>0</v>
      </c>
      <c r="AC397" s="64">
        <f t="shared" si="271"/>
        <v>0</v>
      </c>
      <c r="AD397" s="64">
        <f t="shared" si="272"/>
        <v>16</v>
      </c>
      <c r="AE397" s="64">
        <f t="shared" si="273"/>
        <v>35</v>
      </c>
      <c r="AF397" s="64">
        <f t="shared" si="274"/>
        <v>31</v>
      </c>
      <c r="AG397" s="64">
        <f t="shared" si="281"/>
        <v>0</v>
      </c>
      <c r="AH397" s="89">
        <f t="shared" si="275"/>
        <v>78</v>
      </c>
      <c r="AI397" s="90"/>
      <c r="AJ397" s="90"/>
      <c r="AK397" s="90">
        <f t="shared" si="276"/>
        <v>80</v>
      </c>
      <c r="AL397" s="90">
        <f t="shared" si="277"/>
        <v>87.5</v>
      </c>
      <c r="AM397" s="90">
        <f t="shared" ref="AM397:AN397" si="404">AF397/(SUMIF($E$14:$N$14,"CO5",$E$13:$N$13)+SUMPRODUCT(($O$14:$Z$14="CO5")*($O397:$Z397&gt;0)*($O$13:$Z$13)))*100</f>
        <v>77.5</v>
      </c>
      <c r="AN397" s="90">
        <f t="shared" si="404"/>
        <v>0</v>
      </c>
    </row>
    <row r="398" spans="1:40" ht="30" customHeight="1" x14ac:dyDescent="0.2">
      <c r="A398" s="59">
        <v>382</v>
      </c>
      <c r="B398" s="60">
        <f>'STUDENT NAMELIST'!B386</f>
        <v>211423243124</v>
      </c>
      <c r="C398" s="60" t="str">
        <f>'STUDENT NAMELIST'!C386</f>
        <v>2023PEC AI 482</v>
      </c>
      <c r="D398" s="61" t="str">
        <f>'STUDENT NAMELIST'!D386</f>
        <v>GANESH M</v>
      </c>
      <c r="E398" s="68">
        <v>0</v>
      </c>
      <c r="F398" s="68">
        <v>0</v>
      </c>
      <c r="G398" s="68">
        <v>1</v>
      </c>
      <c r="H398" s="68">
        <v>0</v>
      </c>
      <c r="I398" s="68">
        <v>2</v>
      </c>
      <c r="J398" s="68">
        <v>1</v>
      </c>
      <c r="K398" s="68">
        <v>2</v>
      </c>
      <c r="L398" s="68">
        <v>2</v>
      </c>
      <c r="M398" s="68">
        <v>2</v>
      </c>
      <c r="N398" s="68">
        <v>0</v>
      </c>
      <c r="O398" s="69">
        <v>0</v>
      </c>
      <c r="P398" s="59">
        <v>13</v>
      </c>
      <c r="Q398" s="59">
        <v>14</v>
      </c>
      <c r="R398" s="59">
        <v>0</v>
      </c>
      <c r="S398" s="59">
        <v>0</v>
      </c>
      <c r="T398" s="59">
        <v>14</v>
      </c>
      <c r="U398" s="59">
        <v>0</v>
      </c>
      <c r="V398" s="59">
        <v>14</v>
      </c>
      <c r="W398" s="59">
        <v>8</v>
      </c>
      <c r="X398" s="59">
        <v>0</v>
      </c>
      <c r="Y398" s="59"/>
      <c r="Z398" s="59"/>
      <c r="AA398" s="67">
        <f t="shared" si="269"/>
        <v>73</v>
      </c>
      <c r="AB398" s="64">
        <f t="shared" si="270"/>
        <v>0</v>
      </c>
      <c r="AC398" s="64">
        <f t="shared" si="271"/>
        <v>0</v>
      </c>
      <c r="AD398" s="64">
        <f t="shared" si="272"/>
        <v>13</v>
      </c>
      <c r="AE398" s="64">
        <f t="shared" si="273"/>
        <v>33</v>
      </c>
      <c r="AF398" s="64">
        <f t="shared" si="274"/>
        <v>28</v>
      </c>
      <c r="AG398" s="64">
        <f t="shared" si="281"/>
        <v>0</v>
      </c>
      <c r="AH398" s="89">
        <f t="shared" si="275"/>
        <v>73</v>
      </c>
      <c r="AI398" s="90"/>
      <c r="AJ398" s="90"/>
      <c r="AK398" s="90">
        <f t="shared" si="276"/>
        <v>65</v>
      </c>
      <c r="AL398" s="90">
        <f t="shared" si="277"/>
        <v>82.5</v>
      </c>
      <c r="AM398" s="90">
        <f t="shared" ref="AM398:AN398" si="405">AF398/(SUMIF($E$14:$N$14,"CO5",$E$13:$N$13)+SUMPRODUCT(($O$14:$Z$14="CO5")*($O398:$Z398&gt;0)*($O$13:$Z$13)))*100</f>
        <v>70</v>
      </c>
      <c r="AN398" s="90">
        <f t="shared" si="405"/>
        <v>0</v>
      </c>
    </row>
    <row r="399" spans="1:40" ht="30" customHeight="1" x14ac:dyDescent="0.2">
      <c r="A399" s="59">
        <v>383</v>
      </c>
      <c r="B399" s="60">
        <f>'STUDENT NAMELIST'!B387</f>
        <v>211423243125</v>
      </c>
      <c r="C399" s="60" t="str">
        <f>'STUDENT NAMELIST'!C387</f>
        <v>2023PEC AI 483</v>
      </c>
      <c r="D399" s="61" t="str">
        <f>'STUDENT NAMELIST'!D387</f>
        <v>GAUTHAM P</v>
      </c>
      <c r="E399" s="68">
        <v>1</v>
      </c>
      <c r="F399" s="68">
        <v>1</v>
      </c>
      <c r="G399" s="68">
        <v>0</v>
      </c>
      <c r="H399" s="68">
        <v>0</v>
      </c>
      <c r="I399" s="68">
        <v>0</v>
      </c>
      <c r="J399" s="68">
        <v>1</v>
      </c>
      <c r="K399" s="68">
        <v>1</v>
      </c>
      <c r="L399" s="68">
        <v>2</v>
      </c>
      <c r="M399" s="68">
        <v>1</v>
      </c>
      <c r="N399" s="68">
        <v>2</v>
      </c>
      <c r="O399" s="69">
        <v>0</v>
      </c>
      <c r="P399" s="59">
        <v>16</v>
      </c>
      <c r="Q399" s="59">
        <v>16</v>
      </c>
      <c r="R399" s="59">
        <v>0</v>
      </c>
      <c r="S399" s="59">
        <v>4</v>
      </c>
      <c r="T399" s="59">
        <v>0</v>
      </c>
      <c r="U399" s="59">
        <v>16</v>
      </c>
      <c r="V399" s="59">
        <v>0</v>
      </c>
      <c r="W399" s="59">
        <v>0</v>
      </c>
      <c r="X399" s="59">
        <v>16</v>
      </c>
      <c r="Y399" s="59"/>
      <c r="Z399" s="59"/>
      <c r="AA399" s="67">
        <f t="shared" si="269"/>
        <v>77</v>
      </c>
      <c r="AB399" s="64">
        <f t="shared" si="270"/>
        <v>0</v>
      </c>
      <c r="AC399" s="64">
        <f t="shared" si="271"/>
        <v>0</v>
      </c>
      <c r="AD399" s="64">
        <f t="shared" si="272"/>
        <v>18</v>
      </c>
      <c r="AE399" s="64">
        <f t="shared" si="273"/>
        <v>25</v>
      </c>
      <c r="AF399" s="64">
        <f t="shared" si="274"/>
        <v>38</v>
      </c>
      <c r="AG399" s="64">
        <f t="shared" si="281"/>
        <v>0</v>
      </c>
      <c r="AH399" s="89">
        <f t="shared" si="275"/>
        <v>77</v>
      </c>
      <c r="AI399" s="90"/>
      <c r="AJ399" s="90"/>
      <c r="AK399" s="90">
        <f t="shared" si="276"/>
        <v>90</v>
      </c>
      <c r="AL399" s="90">
        <f t="shared" si="277"/>
        <v>62.5</v>
      </c>
      <c r="AM399" s="90">
        <f t="shared" ref="AM399:AN399" si="406">AF399/(SUMIF($E$14:$N$14,"CO5",$E$13:$N$13)+SUMPRODUCT(($O$14:$Z$14="CO5")*($O399:$Z399&gt;0)*($O$13:$Z$13)))*100</f>
        <v>95</v>
      </c>
      <c r="AN399" s="90">
        <f t="shared" si="406"/>
        <v>0</v>
      </c>
    </row>
    <row r="400" spans="1:40" ht="30" customHeight="1" x14ac:dyDescent="0.2">
      <c r="A400" s="59">
        <v>384</v>
      </c>
      <c r="B400" s="60">
        <f>'STUDENT NAMELIST'!B388</f>
        <v>211423243127</v>
      </c>
      <c r="C400" s="60" t="str">
        <f>'STUDENT NAMELIST'!C388</f>
        <v>2023PEC AI 484</v>
      </c>
      <c r="D400" s="61" t="str">
        <f>'STUDENT NAMELIST'!D388</f>
        <v>GOKUL N</v>
      </c>
      <c r="E400" s="68">
        <v>1</v>
      </c>
      <c r="F400" s="68">
        <v>1</v>
      </c>
      <c r="G400" s="68">
        <v>1</v>
      </c>
      <c r="H400" s="68">
        <v>0</v>
      </c>
      <c r="I400" s="68">
        <v>0</v>
      </c>
      <c r="J400" s="68">
        <v>2</v>
      </c>
      <c r="K400" s="68">
        <v>2</v>
      </c>
      <c r="L400" s="68">
        <v>0</v>
      </c>
      <c r="M400" s="68">
        <v>2</v>
      </c>
      <c r="N400" s="68">
        <v>0</v>
      </c>
      <c r="O400" s="69">
        <v>0</v>
      </c>
      <c r="P400" s="59">
        <v>15</v>
      </c>
      <c r="Q400" s="59">
        <v>16</v>
      </c>
      <c r="R400" s="59">
        <v>0</v>
      </c>
      <c r="S400" s="59">
        <v>0</v>
      </c>
      <c r="T400" s="59">
        <v>12</v>
      </c>
      <c r="U400" s="59">
        <v>0</v>
      </c>
      <c r="V400" s="59">
        <v>10</v>
      </c>
      <c r="W400" s="59">
        <v>16</v>
      </c>
      <c r="X400" s="59">
        <v>0</v>
      </c>
      <c r="Y400" s="59"/>
      <c r="Z400" s="59"/>
      <c r="AA400" s="67">
        <f t="shared" si="269"/>
        <v>78</v>
      </c>
      <c r="AB400" s="64">
        <f t="shared" si="270"/>
        <v>0</v>
      </c>
      <c r="AC400" s="64">
        <f t="shared" si="271"/>
        <v>0</v>
      </c>
      <c r="AD400" s="64">
        <f t="shared" si="272"/>
        <v>17</v>
      </c>
      <c r="AE400" s="64">
        <f t="shared" si="273"/>
        <v>33</v>
      </c>
      <c r="AF400" s="64">
        <f t="shared" si="274"/>
        <v>32</v>
      </c>
      <c r="AG400" s="64">
        <f t="shared" si="281"/>
        <v>0</v>
      </c>
      <c r="AH400" s="89">
        <f t="shared" si="275"/>
        <v>78</v>
      </c>
      <c r="AI400" s="90"/>
      <c r="AJ400" s="90"/>
      <c r="AK400" s="90">
        <f t="shared" si="276"/>
        <v>85</v>
      </c>
      <c r="AL400" s="90">
        <f t="shared" si="277"/>
        <v>82.5</v>
      </c>
      <c r="AM400" s="90">
        <f t="shared" ref="AM400:AN400" si="407">AF400/(SUMIF($E$14:$N$14,"CO5",$E$13:$N$13)+SUMPRODUCT(($O$14:$Z$14="CO5")*($O400:$Z400&gt;0)*($O$13:$Z$13)))*100</f>
        <v>80</v>
      </c>
      <c r="AN400" s="90">
        <f t="shared" si="407"/>
        <v>0</v>
      </c>
    </row>
    <row r="401" spans="1:40" ht="30" customHeight="1" x14ac:dyDescent="0.2">
      <c r="A401" s="59">
        <v>385</v>
      </c>
      <c r="B401" s="60">
        <f>'STUDENT NAMELIST'!B389</f>
        <v>211423243130</v>
      </c>
      <c r="C401" s="60" t="str">
        <f>'STUDENT NAMELIST'!C389</f>
        <v>2023PEC AI 485</v>
      </c>
      <c r="D401" s="61" t="str">
        <f>'STUDENT NAMELIST'!D389</f>
        <v>GOWTHAM R</v>
      </c>
      <c r="E401" s="68">
        <v>2</v>
      </c>
      <c r="F401" s="68">
        <v>1</v>
      </c>
      <c r="G401" s="68">
        <v>1</v>
      </c>
      <c r="H401" s="68">
        <v>2</v>
      </c>
      <c r="I401" s="68">
        <v>2</v>
      </c>
      <c r="J401" s="68">
        <v>1</v>
      </c>
      <c r="K401" s="68">
        <v>1</v>
      </c>
      <c r="L401" s="68">
        <v>0</v>
      </c>
      <c r="M401" s="68">
        <v>2</v>
      </c>
      <c r="N401" s="68">
        <v>0</v>
      </c>
      <c r="O401" s="69">
        <v>13</v>
      </c>
      <c r="P401" s="59">
        <v>0</v>
      </c>
      <c r="Q401" s="59">
        <v>0</v>
      </c>
      <c r="R401" s="59">
        <v>12</v>
      </c>
      <c r="S401" s="59">
        <v>12</v>
      </c>
      <c r="T401" s="59">
        <v>0</v>
      </c>
      <c r="U401" s="59">
        <v>16</v>
      </c>
      <c r="V401" s="59">
        <v>0</v>
      </c>
      <c r="W401" s="59">
        <v>0</v>
      </c>
      <c r="X401" s="59">
        <v>14</v>
      </c>
      <c r="Y401" s="59"/>
      <c r="Z401" s="59"/>
      <c r="AA401" s="67">
        <f t="shared" si="269"/>
        <v>79</v>
      </c>
      <c r="AB401" s="64">
        <f t="shared" si="270"/>
        <v>0</v>
      </c>
      <c r="AC401" s="64">
        <f t="shared" si="271"/>
        <v>0</v>
      </c>
      <c r="AD401" s="64">
        <f t="shared" si="272"/>
        <v>16</v>
      </c>
      <c r="AE401" s="64">
        <f t="shared" si="273"/>
        <v>29</v>
      </c>
      <c r="AF401" s="64">
        <f t="shared" si="274"/>
        <v>36</v>
      </c>
      <c r="AG401" s="64">
        <f t="shared" si="281"/>
        <v>0</v>
      </c>
      <c r="AH401" s="89">
        <f t="shared" si="275"/>
        <v>79</v>
      </c>
      <c r="AI401" s="90"/>
      <c r="AJ401" s="90"/>
      <c r="AK401" s="90">
        <f t="shared" si="276"/>
        <v>80</v>
      </c>
      <c r="AL401" s="90">
        <f t="shared" si="277"/>
        <v>72.5</v>
      </c>
      <c r="AM401" s="90">
        <f t="shared" ref="AM401:AN401" si="408">AF401/(SUMIF($E$14:$N$14,"CO5",$E$13:$N$13)+SUMPRODUCT(($O$14:$Z$14="CO5")*($O401:$Z401&gt;0)*($O$13:$Z$13)))*100</f>
        <v>90</v>
      </c>
      <c r="AN401" s="90">
        <f t="shared" si="408"/>
        <v>0</v>
      </c>
    </row>
    <row r="402" spans="1:40" ht="30" customHeight="1" x14ac:dyDescent="0.2">
      <c r="A402" s="59">
        <v>386</v>
      </c>
      <c r="B402" s="60">
        <f>'STUDENT NAMELIST'!B390</f>
        <v>211423243132</v>
      </c>
      <c r="C402" s="60" t="str">
        <f>'STUDENT NAMELIST'!C390</f>
        <v>2023PEC AI 486</v>
      </c>
      <c r="D402" s="61" t="str">
        <f>'STUDENT NAMELIST'!D390</f>
        <v>GURU VISHAL M</v>
      </c>
      <c r="E402" s="68">
        <v>2</v>
      </c>
      <c r="F402" s="68">
        <v>2</v>
      </c>
      <c r="G402" s="68">
        <v>2</v>
      </c>
      <c r="H402" s="68">
        <v>2</v>
      </c>
      <c r="I402" s="68">
        <v>2</v>
      </c>
      <c r="J402" s="68">
        <v>1</v>
      </c>
      <c r="K402" s="68">
        <v>0</v>
      </c>
      <c r="L402" s="68">
        <v>1</v>
      </c>
      <c r="M402" s="68">
        <v>2</v>
      </c>
      <c r="N402" s="68">
        <v>0</v>
      </c>
      <c r="O402" s="69">
        <v>16</v>
      </c>
      <c r="P402" s="59">
        <v>0</v>
      </c>
      <c r="Q402" s="59">
        <v>0</v>
      </c>
      <c r="R402" s="59">
        <v>8</v>
      </c>
      <c r="S402" s="59">
        <v>14</v>
      </c>
      <c r="T402" s="59">
        <v>0</v>
      </c>
      <c r="U402" s="59">
        <v>16</v>
      </c>
      <c r="V402" s="59">
        <v>0</v>
      </c>
      <c r="W402" s="59">
        <v>0</v>
      </c>
      <c r="X402" s="59">
        <v>16</v>
      </c>
      <c r="Y402" s="59"/>
      <c r="Z402" s="59"/>
      <c r="AA402" s="67">
        <f t="shared" si="269"/>
        <v>84</v>
      </c>
      <c r="AB402" s="64">
        <f t="shared" si="270"/>
        <v>0</v>
      </c>
      <c r="AC402" s="64">
        <f t="shared" si="271"/>
        <v>0</v>
      </c>
      <c r="AD402" s="64">
        <f t="shared" si="272"/>
        <v>20</v>
      </c>
      <c r="AE402" s="64">
        <f t="shared" si="273"/>
        <v>27</v>
      </c>
      <c r="AF402" s="64">
        <f t="shared" si="274"/>
        <v>38</v>
      </c>
      <c r="AG402" s="64">
        <f t="shared" si="281"/>
        <v>0</v>
      </c>
      <c r="AH402" s="89">
        <f t="shared" si="275"/>
        <v>84</v>
      </c>
      <c r="AI402" s="90"/>
      <c r="AJ402" s="90"/>
      <c r="AK402" s="90">
        <f t="shared" si="276"/>
        <v>100</v>
      </c>
      <c r="AL402" s="90">
        <f t="shared" si="277"/>
        <v>67.5</v>
      </c>
      <c r="AM402" s="90">
        <f t="shared" ref="AM402:AN402" si="409">AF402/(SUMIF($E$14:$N$14,"CO5",$E$13:$N$13)+SUMPRODUCT(($O$14:$Z$14="CO5")*($O402:$Z402&gt;0)*($O$13:$Z$13)))*100</f>
        <v>95</v>
      </c>
      <c r="AN402" s="90">
        <f t="shared" si="409"/>
        <v>0</v>
      </c>
    </row>
    <row r="403" spans="1:40" ht="30" customHeight="1" x14ac:dyDescent="0.2">
      <c r="A403" s="59">
        <v>388</v>
      </c>
      <c r="B403" s="60">
        <f>'STUDENT NAMELIST'!B391</f>
        <v>211423243133</v>
      </c>
      <c r="C403" s="60" t="str">
        <f>'STUDENT NAMELIST'!C391</f>
        <v>2023PEC AI 487</v>
      </c>
      <c r="D403" s="61" t="str">
        <f>'STUDENT NAMELIST'!D391</f>
        <v>GURUCHARAN G</v>
      </c>
      <c r="E403" s="68">
        <v>0</v>
      </c>
      <c r="F403" s="68">
        <v>2</v>
      </c>
      <c r="G403" s="68">
        <v>1</v>
      </c>
      <c r="H403" s="68">
        <v>2</v>
      </c>
      <c r="I403" s="68">
        <v>1</v>
      </c>
      <c r="J403" s="68">
        <v>1</v>
      </c>
      <c r="K403" s="68">
        <v>2</v>
      </c>
      <c r="L403" s="68">
        <v>1</v>
      </c>
      <c r="M403" s="68">
        <v>0</v>
      </c>
      <c r="N403" s="68">
        <v>0</v>
      </c>
      <c r="O403" s="69">
        <v>16</v>
      </c>
      <c r="P403" s="59">
        <v>0</v>
      </c>
      <c r="Q403" s="59">
        <v>0</v>
      </c>
      <c r="R403" s="59">
        <v>16</v>
      </c>
      <c r="S403" s="59">
        <v>14</v>
      </c>
      <c r="T403" s="59">
        <v>0</v>
      </c>
      <c r="U403" s="59">
        <v>16</v>
      </c>
      <c r="V403" s="59">
        <v>0</v>
      </c>
      <c r="W403" s="59">
        <v>0</v>
      </c>
      <c r="X403" s="59">
        <v>9</v>
      </c>
      <c r="Y403" s="59"/>
      <c r="Z403" s="59"/>
      <c r="AA403" s="67">
        <f t="shared" si="269"/>
        <v>81</v>
      </c>
      <c r="AB403" s="64">
        <f t="shared" si="270"/>
        <v>0</v>
      </c>
      <c r="AC403" s="64">
        <f t="shared" si="271"/>
        <v>0</v>
      </c>
      <c r="AD403" s="64">
        <f t="shared" si="272"/>
        <v>18</v>
      </c>
      <c r="AE403" s="64">
        <f t="shared" si="273"/>
        <v>35</v>
      </c>
      <c r="AF403" s="64">
        <f t="shared" si="274"/>
        <v>31</v>
      </c>
      <c r="AG403" s="64">
        <f t="shared" si="281"/>
        <v>0</v>
      </c>
      <c r="AH403" s="89">
        <f t="shared" si="275"/>
        <v>81</v>
      </c>
      <c r="AI403" s="90"/>
      <c r="AJ403" s="90"/>
      <c r="AK403" s="90">
        <f t="shared" si="276"/>
        <v>90</v>
      </c>
      <c r="AL403" s="90">
        <f t="shared" si="277"/>
        <v>87.5</v>
      </c>
      <c r="AM403" s="90">
        <f t="shared" ref="AM403:AN403" si="410">AF403/(SUMIF($E$14:$N$14,"CO5",$E$13:$N$13)+SUMPRODUCT(($O$14:$Z$14="CO5")*($O403:$Z403&gt;0)*($O$13:$Z$13)))*100</f>
        <v>77.5</v>
      </c>
      <c r="AN403" s="90">
        <f t="shared" si="410"/>
        <v>0</v>
      </c>
    </row>
    <row r="404" spans="1:40" ht="30" customHeight="1" x14ac:dyDescent="0.2">
      <c r="A404" s="59">
        <v>388</v>
      </c>
      <c r="B404" s="60">
        <f>'STUDENT NAMELIST'!B392</f>
        <v>211423243134</v>
      </c>
      <c r="C404" s="60" t="str">
        <f>'STUDENT NAMELIST'!C392</f>
        <v>2023PEC AI 488</v>
      </c>
      <c r="D404" s="61" t="str">
        <f>'STUDENT NAMELIST'!D392</f>
        <v>GURUSURIYA B</v>
      </c>
      <c r="E404" s="68">
        <v>2</v>
      </c>
      <c r="F404" s="68">
        <v>1</v>
      </c>
      <c r="G404" s="68">
        <v>2</v>
      </c>
      <c r="H404" s="68">
        <v>0</v>
      </c>
      <c r="I404" s="68">
        <v>1</v>
      </c>
      <c r="J404" s="68">
        <v>2</v>
      </c>
      <c r="K404" s="68">
        <v>1</v>
      </c>
      <c r="L404" s="68">
        <v>0</v>
      </c>
      <c r="M404" s="68">
        <v>0</v>
      </c>
      <c r="N404" s="68">
        <v>2</v>
      </c>
      <c r="O404" s="69">
        <v>0</v>
      </c>
      <c r="P404" s="59">
        <v>13</v>
      </c>
      <c r="Q404" s="59">
        <v>14</v>
      </c>
      <c r="R404" s="59">
        <v>0</v>
      </c>
      <c r="S404" s="59">
        <v>0</v>
      </c>
      <c r="T404" s="59">
        <v>14</v>
      </c>
      <c r="U404" s="59">
        <v>0</v>
      </c>
      <c r="V404" s="59">
        <v>14</v>
      </c>
      <c r="W404" s="59">
        <v>8</v>
      </c>
      <c r="X404" s="59">
        <v>0</v>
      </c>
      <c r="Y404" s="59"/>
      <c r="Z404" s="59"/>
      <c r="AA404" s="67">
        <f t="shared" si="269"/>
        <v>74</v>
      </c>
      <c r="AB404" s="64">
        <f t="shared" si="270"/>
        <v>0</v>
      </c>
      <c r="AC404" s="64">
        <f t="shared" si="271"/>
        <v>0</v>
      </c>
      <c r="AD404" s="64">
        <f t="shared" si="272"/>
        <v>16</v>
      </c>
      <c r="AE404" s="64">
        <f t="shared" si="273"/>
        <v>33</v>
      </c>
      <c r="AF404" s="64">
        <f t="shared" si="274"/>
        <v>28</v>
      </c>
      <c r="AG404" s="64">
        <f t="shared" si="281"/>
        <v>0</v>
      </c>
      <c r="AH404" s="89">
        <f t="shared" si="275"/>
        <v>74</v>
      </c>
      <c r="AI404" s="90"/>
      <c r="AJ404" s="90"/>
      <c r="AK404" s="90">
        <f t="shared" si="276"/>
        <v>80</v>
      </c>
      <c r="AL404" s="90">
        <f t="shared" si="277"/>
        <v>82.5</v>
      </c>
      <c r="AM404" s="90">
        <f t="shared" ref="AM404:AN404" si="411">AF404/(SUMIF($E$14:$N$14,"CO5",$E$13:$N$13)+SUMPRODUCT(($O$14:$Z$14="CO5")*($O404:$Z404&gt;0)*($O$13:$Z$13)))*100</f>
        <v>70</v>
      </c>
      <c r="AN404" s="90">
        <f t="shared" si="411"/>
        <v>0</v>
      </c>
    </row>
    <row r="405" spans="1:40" ht="30" customHeight="1" x14ac:dyDescent="0.2">
      <c r="A405" s="59">
        <v>389</v>
      </c>
      <c r="B405" s="60">
        <f>'STUDENT NAMELIST'!B393</f>
        <v>211423243135</v>
      </c>
      <c r="C405" s="60" t="str">
        <f>'STUDENT NAMELIST'!C393</f>
        <v>2023PEC AI 489</v>
      </c>
      <c r="D405" s="61" t="str">
        <f>'STUDENT NAMELIST'!D393</f>
        <v>HARI P</v>
      </c>
      <c r="E405" s="68">
        <v>2</v>
      </c>
      <c r="F405" s="68">
        <v>1</v>
      </c>
      <c r="G405" s="68">
        <v>2</v>
      </c>
      <c r="H405" s="68">
        <v>1</v>
      </c>
      <c r="I405" s="68">
        <v>1</v>
      </c>
      <c r="J405" s="68">
        <v>0</v>
      </c>
      <c r="K405" s="68">
        <v>0</v>
      </c>
      <c r="L405" s="68">
        <v>1</v>
      </c>
      <c r="M405" s="68">
        <v>2</v>
      </c>
      <c r="N405" s="68">
        <v>2</v>
      </c>
      <c r="O405" s="69">
        <v>0</v>
      </c>
      <c r="P405" s="59">
        <v>16</v>
      </c>
      <c r="Q405" s="59">
        <v>16</v>
      </c>
      <c r="R405" s="59">
        <v>0</v>
      </c>
      <c r="S405" s="59">
        <v>4</v>
      </c>
      <c r="T405" s="59">
        <v>0</v>
      </c>
      <c r="U405" s="59">
        <v>16</v>
      </c>
      <c r="V405" s="59">
        <v>0</v>
      </c>
      <c r="W405" s="59">
        <v>0</v>
      </c>
      <c r="X405" s="59">
        <v>16</v>
      </c>
      <c r="Y405" s="59"/>
      <c r="Z405" s="59"/>
      <c r="AA405" s="67">
        <f t="shared" si="269"/>
        <v>80</v>
      </c>
      <c r="AB405" s="64">
        <f t="shared" si="270"/>
        <v>0</v>
      </c>
      <c r="AC405" s="64">
        <f t="shared" si="271"/>
        <v>0</v>
      </c>
      <c r="AD405" s="64">
        <f t="shared" si="272"/>
        <v>19</v>
      </c>
      <c r="AE405" s="64">
        <f t="shared" si="273"/>
        <v>25</v>
      </c>
      <c r="AF405" s="64">
        <f t="shared" si="274"/>
        <v>38</v>
      </c>
      <c r="AG405" s="64">
        <f t="shared" si="281"/>
        <v>0</v>
      </c>
      <c r="AH405" s="89">
        <f t="shared" si="275"/>
        <v>80</v>
      </c>
      <c r="AI405" s="90"/>
      <c r="AJ405" s="90"/>
      <c r="AK405" s="90">
        <f t="shared" si="276"/>
        <v>95</v>
      </c>
      <c r="AL405" s="90">
        <f t="shared" si="277"/>
        <v>62.5</v>
      </c>
      <c r="AM405" s="90">
        <f t="shared" ref="AM405:AN405" si="412">AF405/(SUMIF($E$14:$N$14,"CO5",$E$13:$N$13)+SUMPRODUCT(($O$14:$Z$14="CO5")*($O405:$Z405&gt;0)*($O$13:$Z$13)))*100</f>
        <v>95</v>
      </c>
      <c r="AN405" s="90">
        <f t="shared" si="412"/>
        <v>0</v>
      </c>
    </row>
    <row r="406" spans="1:40" ht="30" customHeight="1" x14ac:dyDescent="0.2">
      <c r="A406" s="59">
        <v>390</v>
      </c>
      <c r="B406" s="60">
        <f>'STUDENT NAMELIST'!B394</f>
        <v>211423243136</v>
      </c>
      <c r="C406" s="60" t="str">
        <f>'STUDENT NAMELIST'!C394</f>
        <v>2023PEC AI 490</v>
      </c>
      <c r="D406" s="61" t="str">
        <f>'STUDENT NAMELIST'!D394</f>
        <v>HARI PRAKASH M</v>
      </c>
      <c r="E406" s="68">
        <v>0</v>
      </c>
      <c r="F406" s="68">
        <v>2</v>
      </c>
      <c r="G406" s="68">
        <v>0</v>
      </c>
      <c r="H406" s="68">
        <v>2</v>
      </c>
      <c r="I406" s="68">
        <v>0</v>
      </c>
      <c r="J406" s="68">
        <v>0</v>
      </c>
      <c r="K406" s="68">
        <v>2</v>
      </c>
      <c r="L406" s="68">
        <v>1</v>
      </c>
      <c r="M406" s="68">
        <v>0</v>
      </c>
      <c r="N406" s="68">
        <v>1</v>
      </c>
      <c r="O406" s="69">
        <v>0</v>
      </c>
      <c r="P406" s="59">
        <v>15</v>
      </c>
      <c r="Q406" s="59">
        <v>16</v>
      </c>
      <c r="R406" s="59">
        <v>0</v>
      </c>
      <c r="S406" s="59">
        <v>0</v>
      </c>
      <c r="T406" s="59">
        <v>12</v>
      </c>
      <c r="U406" s="59">
        <v>0</v>
      </c>
      <c r="V406" s="59">
        <v>10</v>
      </c>
      <c r="W406" s="59">
        <v>16</v>
      </c>
      <c r="X406" s="59">
        <v>0</v>
      </c>
      <c r="Y406" s="59"/>
      <c r="Z406" s="59"/>
      <c r="AA406" s="67">
        <f t="shared" si="269"/>
        <v>77</v>
      </c>
      <c r="AB406" s="64">
        <f t="shared" si="270"/>
        <v>0</v>
      </c>
      <c r="AC406" s="64">
        <f t="shared" si="271"/>
        <v>0</v>
      </c>
      <c r="AD406" s="64">
        <f t="shared" si="272"/>
        <v>17</v>
      </c>
      <c r="AE406" s="64">
        <f t="shared" si="273"/>
        <v>33</v>
      </c>
      <c r="AF406" s="64">
        <f t="shared" si="274"/>
        <v>32</v>
      </c>
      <c r="AG406" s="64">
        <f t="shared" si="281"/>
        <v>0</v>
      </c>
      <c r="AH406" s="89">
        <f t="shared" si="275"/>
        <v>77</v>
      </c>
      <c r="AI406" s="90"/>
      <c r="AJ406" s="90"/>
      <c r="AK406" s="90">
        <f t="shared" si="276"/>
        <v>85</v>
      </c>
      <c r="AL406" s="90">
        <f t="shared" si="277"/>
        <v>82.5</v>
      </c>
      <c r="AM406" s="90">
        <f t="shared" ref="AM406:AN406" si="413">AF406/(SUMIF($E$14:$N$14,"CO5",$E$13:$N$13)+SUMPRODUCT(($O$14:$Z$14="CO5")*($O406:$Z406&gt;0)*($O$13:$Z$13)))*100</f>
        <v>80</v>
      </c>
      <c r="AN406" s="90">
        <f t="shared" si="413"/>
        <v>0</v>
      </c>
    </row>
    <row r="407" spans="1:40" ht="30" customHeight="1" x14ac:dyDescent="0.2">
      <c r="A407" s="59">
        <v>391</v>
      </c>
      <c r="B407" s="60">
        <f>'STUDENT NAMELIST'!B395</f>
        <v>211423243140</v>
      </c>
      <c r="C407" s="60" t="str">
        <f>'STUDENT NAMELIST'!C395</f>
        <v>2023PEC AI 491</v>
      </c>
      <c r="D407" s="61" t="str">
        <f>'STUDENT NAMELIST'!D395</f>
        <v>HARIPRASAANTH K</v>
      </c>
      <c r="E407" s="68">
        <v>2</v>
      </c>
      <c r="F407" s="68">
        <v>1</v>
      </c>
      <c r="G407" s="68">
        <v>0</v>
      </c>
      <c r="H407" s="68">
        <v>1</v>
      </c>
      <c r="I407" s="68">
        <v>1</v>
      </c>
      <c r="J407" s="68">
        <v>1</v>
      </c>
      <c r="K407" s="68">
        <v>0</v>
      </c>
      <c r="L407" s="68">
        <v>0</v>
      </c>
      <c r="M407" s="68">
        <v>2</v>
      </c>
      <c r="N407" s="68">
        <v>1</v>
      </c>
      <c r="O407" s="69">
        <v>13</v>
      </c>
      <c r="P407" s="59">
        <v>0</v>
      </c>
      <c r="Q407" s="59">
        <v>0</v>
      </c>
      <c r="R407" s="59">
        <v>12</v>
      </c>
      <c r="S407" s="59">
        <v>12</v>
      </c>
      <c r="T407" s="59">
        <v>0</v>
      </c>
      <c r="U407" s="59">
        <v>16</v>
      </c>
      <c r="V407" s="59">
        <v>0</v>
      </c>
      <c r="W407" s="59">
        <v>0</v>
      </c>
      <c r="X407" s="59">
        <v>14</v>
      </c>
      <c r="Y407" s="59"/>
      <c r="Z407" s="59"/>
      <c r="AA407" s="67">
        <f t="shared" si="269"/>
        <v>76</v>
      </c>
      <c r="AB407" s="64">
        <f t="shared" si="270"/>
        <v>0</v>
      </c>
      <c r="AC407" s="64">
        <f t="shared" si="271"/>
        <v>0</v>
      </c>
      <c r="AD407" s="64">
        <f t="shared" si="272"/>
        <v>16</v>
      </c>
      <c r="AE407" s="64">
        <f t="shared" si="273"/>
        <v>29</v>
      </c>
      <c r="AF407" s="64">
        <f t="shared" si="274"/>
        <v>36</v>
      </c>
      <c r="AG407" s="64">
        <f t="shared" si="281"/>
        <v>0</v>
      </c>
      <c r="AH407" s="89">
        <f t="shared" si="275"/>
        <v>76</v>
      </c>
      <c r="AI407" s="90"/>
      <c r="AJ407" s="90"/>
      <c r="AK407" s="90">
        <f t="shared" si="276"/>
        <v>80</v>
      </c>
      <c r="AL407" s="90">
        <f t="shared" si="277"/>
        <v>72.5</v>
      </c>
      <c r="AM407" s="90">
        <f t="shared" ref="AM407:AN407" si="414">AF407/(SUMIF($E$14:$N$14,"CO5",$E$13:$N$13)+SUMPRODUCT(($O$14:$Z$14="CO5")*($O407:$Z407&gt;0)*($O$13:$Z$13)))*100</f>
        <v>90</v>
      </c>
      <c r="AN407" s="90">
        <f t="shared" si="414"/>
        <v>0</v>
      </c>
    </row>
    <row r="408" spans="1:40" ht="30" customHeight="1" x14ac:dyDescent="0.2">
      <c r="A408" s="59">
        <v>392</v>
      </c>
      <c r="B408" s="60">
        <f>'STUDENT NAMELIST'!B396</f>
        <v>211423243141</v>
      </c>
      <c r="C408" s="60" t="str">
        <f>'STUDENT NAMELIST'!C396</f>
        <v>2023PEC AI 492</v>
      </c>
      <c r="D408" s="61" t="str">
        <f>'STUDENT NAMELIST'!D396</f>
        <v>HARISH J</v>
      </c>
      <c r="E408" s="68">
        <v>0</v>
      </c>
      <c r="F408" s="68">
        <v>1</v>
      </c>
      <c r="G408" s="68">
        <v>0</v>
      </c>
      <c r="H408" s="68">
        <v>0</v>
      </c>
      <c r="I408" s="68">
        <v>1</v>
      </c>
      <c r="J408" s="68">
        <v>2</v>
      </c>
      <c r="K408" s="68">
        <v>0</v>
      </c>
      <c r="L408" s="68">
        <v>0</v>
      </c>
      <c r="M408" s="68">
        <v>1</v>
      </c>
      <c r="N408" s="68">
        <v>0</v>
      </c>
      <c r="O408" s="69">
        <v>16</v>
      </c>
      <c r="P408" s="59">
        <v>0</v>
      </c>
      <c r="Q408" s="59">
        <v>0</v>
      </c>
      <c r="R408" s="59">
        <v>8</v>
      </c>
      <c r="S408" s="59">
        <v>14</v>
      </c>
      <c r="T408" s="59">
        <v>0</v>
      </c>
      <c r="U408" s="59">
        <v>16</v>
      </c>
      <c r="V408" s="59">
        <v>0</v>
      </c>
      <c r="W408" s="59">
        <v>0</v>
      </c>
      <c r="X408" s="59">
        <v>16</v>
      </c>
      <c r="Y408" s="59"/>
      <c r="Z408" s="59"/>
      <c r="AA408" s="67">
        <f t="shared" si="269"/>
        <v>75</v>
      </c>
      <c r="AB408" s="64">
        <f t="shared" si="270"/>
        <v>0</v>
      </c>
      <c r="AC408" s="64">
        <f t="shared" si="271"/>
        <v>0</v>
      </c>
      <c r="AD408" s="64">
        <f t="shared" si="272"/>
        <v>17</v>
      </c>
      <c r="AE408" s="64">
        <f t="shared" si="273"/>
        <v>27</v>
      </c>
      <c r="AF408" s="64">
        <f t="shared" si="274"/>
        <v>38</v>
      </c>
      <c r="AG408" s="64">
        <f t="shared" si="281"/>
        <v>0</v>
      </c>
      <c r="AH408" s="89">
        <f t="shared" si="275"/>
        <v>75</v>
      </c>
      <c r="AI408" s="90"/>
      <c r="AJ408" s="90"/>
      <c r="AK408" s="90">
        <f t="shared" si="276"/>
        <v>85</v>
      </c>
      <c r="AL408" s="90">
        <f t="shared" si="277"/>
        <v>67.5</v>
      </c>
      <c r="AM408" s="90">
        <f t="shared" ref="AM408:AN408" si="415">AF408/(SUMIF($E$14:$N$14,"CO5",$E$13:$N$13)+SUMPRODUCT(($O$14:$Z$14="CO5")*($O408:$Z408&gt;0)*($O$13:$Z$13)))*100</f>
        <v>95</v>
      </c>
      <c r="AN408" s="90">
        <f t="shared" si="415"/>
        <v>0</v>
      </c>
    </row>
    <row r="409" spans="1:40" ht="30" customHeight="1" x14ac:dyDescent="0.2">
      <c r="A409" s="59">
        <v>393</v>
      </c>
      <c r="B409" s="60">
        <f>'STUDENT NAMELIST'!B397</f>
        <v>211423243142</v>
      </c>
      <c r="C409" s="60" t="str">
        <f>'STUDENT NAMELIST'!C397</f>
        <v>2023PEC AI 493</v>
      </c>
      <c r="D409" s="61" t="str">
        <f>'STUDENT NAMELIST'!D397</f>
        <v>HARISH P</v>
      </c>
      <c r="E409" s="68">
        <v>1</v>
      </c>
      <c r="F409" s="68">
        <v>2</v>
      </c>
      <c r="G409" s="68">
        <v>0</v>
      </c>
      <c r="H409" s="68">
        <v>0</v>
      </c>
      <c r="I409" s="68">
        <v>1</v>
      </c>
      <c r="J409" s="68">
        <v>2</v>
      </c>
      <c r="K409" s="68">
        <v>1</v>
      </c>
      <c r="L409" s="68">
        <v>2</v>
      </c>
      <c r="M409" s="68">
        <v>1</v>
      </c>
      <c r="N409" s="68">
        <v>1</v>
      </c>
      <c r="O409" s="69">
        <v>12</v>
      </c>
      <c r="P409" s="59">
        <v>0</v>
      </c>
      <c r="Q409" s="59">
        <v>0</v>
      </c>
      <c r="R409" s="59">
        <v>8</v>
      </c>
      <c r="S409" s="59">
        <v>14</v>
      </c>
      <c r="T409" s="59">
        <v>0</v>
      </c>
      <c r="U409" s="59">
        <v>16</v>
      </c>
      <c r="V409" s="59">
        <v>0</v>
      </c>
      <c r="W409" s="59">
        <v>0</v>
      </c>
      <c r="X409" s="59">
        <v>16</v>
      </c>
      <c r="Y409" s="59"/>
      <c r="Z409" s="59"/>
      <c r="AA409" s="67">
        <f t="shared" si="269"/>
        <v>77</v>
      </c>
      <c r="AB409" s="64">
        <f t="shared" si="270"/>
        <v>0</v>
      </c>
      <c r="AC409" s="64">
        <f t="shared" si="271"/>
        <v>0</v>
      </c>
      <c r="AD409" s="64">
        <f t="shared" si="272"/>
        <v>15</v>
      </c>
      <c r="AE409" s="64">
        <f t="shared" si="273"/>
        <v>27</v>
      </c>
      <c r="AF409" s="64">
        <f t="shared" si="274"/>
        <v>38</v>
      </c>
      <c r="AG409" s="64">
        <f t="shared" si="281"/>
        <v>0</v>
      </c>
      <c r="AH409" s="89">
        <f t="shared" si="275"/>
        <v>77</v>
      </c>
      <c r="AI409" s="90"/>
      <c r="AJ409" s="90"/>
      <c r="AK409" s="90">
        <f t="shared" si="276"/>
        <v>75</v>
      </c>
      <c r="AL409" s="90">
        <f t="shared" si="277"/>
        <v>67.5</v>
      </c>
      <c r="AM409" s="90">
        <f t="shared" ref="AM409:AN409" si="416">AF409/(SUMIF($E$14:$N$14,"CO5",$E$13:$N$13)+SUMPRODUCT(($O$14:$Z$14="CO5")*($O409:$Z409&gt;0)*($O$13:$Z$13)))*100</f>
        <v>95</v>
      </c>
      <c r="AN409" s="90">
        <f t="shared" si="416"/>
        <v>0</v>
      </c>
    </row>
    <row r="410" spans="1:40" ht="30" customHeight="1" x14ac:dyDescent="0.2">
      <c r="A410" s="59">
        <v>394</v>
      </c>
      <c r="B410" s="60">
        <f>'STUDENT NAMELIST'!B398</f>
        <v>211423243152</v>
      </c>
      <c r="C410" s="60" t="str">
        <f>'STUDENT NAMELIST'!C398</f>
        <v>2023PEC AI 494</v>
      </c>
      <c r="D410" s="61" t="str">
        <f>'STUDENT NAMELIST'!D398</f>
        <v>HARSIH RAJ B</v>
      </c>
      <c r="E410" s="68">
        <v>0</v>
      </c>
      <c r="F410" s="68">
        <v>2</v>
      </c>
      <c r="G410" s="68">
        <v>0</v>
      </c>
      <c r="H410" s="68">
        <v>0</v>
      </c>
      <c r="I410" s="68">
        <v>2</v>
      </c>
      <c r="J410" s="68">
        <v>0</v>
      </c>
      <c r="K410" s="68">
        <v>1</v>
      </c>
      <c r="L410" s="68">
        <v>1</v>
      </c>
      <c r="M410" s="68">
        <v>0</v>
      </c>
      <c r="N410" s="68">
        <v>2</v>
      </c>
      <c r="O410" s="69">
        <v>16</v>
      </c>
      <c r="P410" s="59">
        <v>0</v>
      </c>
      <c r="Q410" s="59">
        <v>0</v>
      </c>
      <c r="R410" s="59">
        <v>16</v>
      </c>
      <c r="S410" s="59">
        <v>14</v>
      </c>
      <c r="T410" s="59">
        <v>0</v>
      </c>
      <c r="U410" s="59">
        <v>16</v>
      </c>
      <c r="V410" s="59">
        <v>0</v>
      </c>
      <c r="W410" s="59">
        <v>0</v>
      </c>
      <c r="X410" s="59">
        <v>9</v>
      </c>
      <c r="Y410" s="59"/>
      <c r="Z410" s="59"/>
      <c r="AA410" s="67">
        <f t="shared" si="269"/>
        <v>79</v>
      </c>
      <c r="AB410" s="64">
        <f t="shared" si="270"/>
        <v>0</v>
      </c>
      <c r="AC410" s="64">
        <f t="shared" si="271"/>
        <v>0</v>
      </c>
      <c r="AD410" s="64">
        <f t="shared" si="272"/>
        <v>18</v>
      </c>
      <c r="AE410" s="64">
        <f t="shared" si="273"/>
        <v>35</v>
      </c>
      <c r="AF410" s="64">
        <f t="shared" si="274"/>
        <v>31</v>
      </c>
      <c r="AG410" s="64">
        <f t="shared" si="281"/>
        <v>0</v>
      </c>
      <c r="AH410" s="89">
        <f t="shared" si="275"/>
        <v>79</v>
      </c>
      <c r="AI410" s="90"/>
      <c r="AJ410" s="90"/>
      <c r="AK410" s="90">
        <f t="shared" si="276"/>
        <v>90</v>
      </c>
      <c r="AL410" s="90">
        <f t="shared" si="277"/>
        <v>87.5</v>
      </c>
      <c r="AM410" s="90">
        <f t="shared" ref="AM410:AN410" si="417">AF410/(SUMIF($E$14:$N$14,"CO5",$E$13:$N$13)+SUMPRODUCT(($O$14:$Z$14="CO5")*($O410:$Z410&gt;0)*($O$13:$Z$13)))*100</f>
        <v>77.5</v>
      </c>
      <c r="AN410" s="90">
        <f t="shared" si="417"/>
        <v>0</v>
      </c>
    </row>
    <row r="411" spans="1:40" ht="30" customHeight="1" x14ac:dyDescent="0.2">
      <c r="A411" s="59">
        <v>395</v>
      </c>
      <c r="B411" s="60">
        <f>'STUDENT NAMELIST'!B399</f>
        <v>211423243143</v>
      </c>
      <c r="C411" s="60" t="str">
        <f>'STUDENT NAMELIST'!C399</f>
        <v>2023PEC AI 495</v>
      </c>
      <c r="D411" s="61" t="str">
        <f>'STUDENT NAMELIST'!D399</f>
        <v>HARISH RAMNAATH E</v>
      </c>
      <c r="E411" s="68">
        <v>0</v>
      </c>
      <c r="F411" s="68">
        <v>0</v>
      </c>
      <c r="G411" s="68">
        <v>2</v>
      </c>
      <c r="H411" s="68">
        <v>2</v>
      </c>
      <c r="I411" s="68">
        <v>1</v>
      </c>
      <c r="J411" s="68">
        <v>1</v>
      </c>
      <c r="K411" s="68">
        <v>2</v>
      </c>
      <c r="L411" s="68">
        <v>1</v>
      </c>
      <c r="M411" s="68">
        <v>1</v>
      </c>
      <c r="N411" s="68">
        <v>1</v>
      </c>
      <c r="O411" s="69">
        <v>14</v>
      </c>
      <c r="P411" s="59">
        <v>0</v>
      </c>
      <c r="Q411" s="59">
        <v>0</v>
      </c>
      <c r="R411" s="59">
        <v>14</v>
      </c>
      <c r="S411" s="59">
        <v>10</v>
      </c>
      <c r="T411" s="59">
        <v>0</v>
      </c>
      <c r="U411" s="59">
        <v>14</v>
      </c>
      <c r="V411" s="59">
        <v>0</v>
      </c>
      <c r="W411" s="59">
        <v>0</v>
      </c>
      <c r="X411" s="59">
        <v>16</v>
      </c>
      <c r="Y411" s="59"/>
      <c r="Z411" s="59"/>
      <c r="AA411" s="67">
        <f t="shared" si="269"/>
        <v>79</v>
      </c>
      <c r="AB411" s="64">
        <f t="shared" si="270"/>
        <v>0</v>
      </c>
      <c r="AC411" s="64">
        <f t="shared" si="271"/>
        <v>0</v>
      </c>
      <c r="AD411" s="64">
        <f t="shared" si="272"/>
        <v>14</v>
      </c>
      <c r="AE411" s="64">
        <f t="shared" si="273"/>
        <v>29</v>
      </c>
      <c r="AF411" s="64">
        <f t="shared" si="274"/>
        <v>36</v>
      </c>
      <c r="AG411" s="64">
        <f t="shared" si="281"/>
        <v>0</v>
      </c>
      <c r="AH411" s="89">
        <f t="shared" si="275"/>
        <v>79</v>
      </c>
      <c r="AI411" s="90"/>
      <c r="AJ411" s="90"/>
      <c r="AK411" s="90">
        <f t="shared" si="276"/>
        <v>70</v>
      </c>
      <c r="AL411" s="90">
        <f t="shared" si="277"/>
        <v>72.5</v>
      </c>
      <c r="AM411" s="90">
        <f t="shared" ref="AM411:AN411" si="418">AF411/(SUMIF($E$14:$N$14,"CO5",$E$13:$N$13)+SUMPRODUCT(($O$14:$Z$14="CO5")*($O411:$Z411&gt;0)*($O$13:$Z$13)))*100</f>
        <v>90</v>
      </c>
      <c r="AN411" s="90">
        <f t="shared" si="418"/>
        <v>0</v>
      </c>
    </row>
    <row r="412" spans="1:40" ht="30" customHeight="1" x14ac:dyDescent="0.2">
      <c r="A412" s="59">
        <v>396</v>
      </c>
      <c r="B412" s="60">
        <f>'STUDENT NAMELIST'!B400</f>
        <v>211423243144</v>
      </c>
      <c r="C412" s="60" t="str">
        <f>'STUDENT NAMELIST'!C400</f>
        <v>2023PEC AI 496</v>
      </c>
      <c r="D412" s="61" t="str">
        <f>'STUDENT NAMELIST'!D400</f>
        <v>HARISH V J</v>
      </c>
      <c r="E412" s="68">
        <v>2</v>
      </c>
      <c r="F412" s="68">
        <v>1</v>
      </c>
      <c r="G412" s="68">
        <v>0</v>
      </c>
      <c r="H412" s="68">
        <v>2</v>
      </c>
      <c r="I412" s="68">
        <v>2</v>
      </c>
      <c r="J412" s="68">
        <v>2</v>
      </c>
      <c r="K412" s="68">
        <v>2</v>
      </c>
      <c r="L412" s="68">
        <v>2</v>
      </c>
      <c r="M412" s="68">
        <v>2</v>
      </c>
      <c r="N412" s="68">
        <v>1</v>
      </c>
      <c r="O412" s="59">
        <v>0</v>
      </c>
      <c r="P412" s="59">
        <v>16</v>
      </c>
      <c r="Q412" s="59">
        <v>16</v>
      </c>
      <c r="R412" s="59">
        <v>0</v>
      </c>
      <c r="S412" s="59">
        <v>16</v>
      </c>
      <c r="T412" s="59">
        <v>0</v>
      </c>
      <c r="U412" s="59">
        <v>0</v>
      </c>
      <c r="V412" s="59">
        <v>16</v>
      </c>
      <c r="W412" s="59">
        <v>0</v>
      </c>
      <c r="X412" s="59">
        <v>16</v>
      </c>
      <c r="Y412" s="59"/>
      <c r="Z412" s="59"/>
      <c r="AA412" s="67">
        <f t="shared" si="269"/>
        <v>96</v>
      </c>
      <c r="AB412" s="64">
        <f t="shared" si="270"/>
        <v>0</v>
      </c>
      <c r="AC412" s="64">
        <f t="shared" si="271"/>
        <v>0</v>
      </c>
      <c r="AD412" s="64">
        <f t="shared" si="272"/>
        <v>19</v>
      </c>
      <c r="AE412" s="64">
        <f t="shared" si="273"/>
        <v>37</v>
      </c>
      <c r="AF412" s="64">
        <f t="shared" si="274"/>
        <v>38</v>
      </c>
      <c r="AG412" s="64">
        <f t="shared" si="281"/>
        <v>0</v>
      </c>
      <c r="AH412" s="89">
        <f t="shared" si="275"/>
        <v>96</v>
      </c>
      <c r="AI412" s="90"/>
      <c r="AJ412" s="90"/>
      <c r="AK412" s="90">
        <f t="shared" si="276"/>
        <v>95</v>
      </c>
      <c r="AL412" s="90">
        <f t="shared" si="277"/>
        <v>92.5</v>
      </c>
      <c r="AM412" s="90">
        <f t="shared" ref="AM412:AN412" si="419">AF412/(SUMIF($E$14:$N$14,"CO5",$E$13:$N$13)+SUMPRODUCT(($O$14:$Z$14="CO5")*($O412:$Z412&gt;0)*($O$13:$Z$13)))*100</f>
        <v>95</v>
      </c>
      <c r="AN412" s="90">
        <f t="shared" si="419"/>
        <v>0</v>
      </c>
    </row>
    <row r="413" spans="1:40" ht="30" customHeight="1" x14ac:dyDescent="0.2">
      <c r="A413" s="59">
        <v>398</v>
      </c>
      <c r="B413" s="60">
        <f>'STUDENT NAMELIST'!B401</f>
        <v>211423243145</v>
      </c>
      <c r="C413" s="60" t="str">
        <f>'STUDENT NAMELIST'!C401</f>
        <v>2023PEC AI 497</v>
      </c>
      <c r="D413" s="61" t="str">
        <f>'STUDENT NAMELIST'!D401</f>
        <v>HARIVISHNU K C</v>
      </c>
      <c r="E413" s="68">
        <v>1</v>
      </c>
      <c r="F413" s="68">
        <v>0</v>
      </c>
      <c r="G413" s="68">
        <v>2</v>
      </c>
      <c r="H413" s="68">
        <v>2</v>
      </c>
      <c r="I413" s="68">
        <v>1</v>
      </c>
      <c r="J413" s="68">
        <v>1</v>
      </c>
      <c r="K413" s="68">
        <v>1</v>
      </c>
      <c r="L413" s="68">
        <v>1</v>
      </c>
      <c r="M413" s="68">
        <v>1</v>
      </c>
      <c r="N413" s="68">
        <v>2</v>
      </c>
      <c r="O413" s="59">
        <v>0</v>
      </c>
      <c r="P413" s="59">
        <v>14</v>
      </c>
      <c r="Q413" s="59">
        <v>0</v>
      </c>
      <c r="R413" s="59">
        <v>12</v>
      </c>
      <c r="S413" s="59">
        <v>16</v>
      </c>
      <c r="T413" s="59">
        <v>0</v>
      </c>
      <c r="U413" s="59">
        <v>16</v>
      </c>
      <c r="V413" s="59">
        <v>0</v>
      </c>
      <c r="W413" s="59">
        <v>0</v>
      </c>
      <c r="X413" s="59">
        <v>16</v>
      </c>
      <c r="Y413" s="59"/>
      <c r="Z413" s="59"/>
      <c r="AA413" s="67">
        <f t="shared" si="269"/>
        <v>86</v>
      </c>
      <c r="AB413" s="64">
        <f t="shared" si="270"/>
        <v>0</v>
      </c>
      <c r="AC413" s="64">
        <f t="shared" si="271"/>
        <v>0</v>
      </c>
      <c r="AD413" s="64">
        <f t="shared" si="272"/>
        <v>15</v>
      </c>
      <c r="AE413" s="64">
        <f t="shared" si="273"/>
        <v>33</v>
      </c>
      <c r="AF413" s="64">
        <f t="shared" si="274"/>
        <v>38</v>
      </c>
      <c r="AG413" s="64">
        <f t="shared" si="281"/>
        <v>0</v>
      </c>
      <c r="AH413" s="89">
        <f t="shared" si="275"/>
        <v>86</v>
      </c>
      <c r="AI413" s="90"/>
      <c r="AJ413" s="90"/>
      <c r="AK413" s="90">
        <f t="shared" si="276"/>
        <v>75</v>
      </c>
      <c r="AL413" s="90">
        <f t="shared" si="277"/>
        <v>82.5</v>
      </c>
      <c r="AM413" s="90">
        <f t="shared" ref="AM413:AN413" si="420">AF413/(SUMIF($E$14:$N$14,"CO5",$E$13:$N$13)+SUMPRODUCT(($O$14:$Z$14="CO5")*($O413:$Z413&gt;0)*($O$13:$Z$13)))*100</f>
        <v>95</v>
      </c>
      <c r="AN413" s="90">
        <f t="shared" si="420"/>
        <v>0</v>
      </c>
    </row>
    <row r="414" spans="1:40" ht="30" customHeight="1" x14ac:dyDescent="0.2">
      <c r="A414" s="59">
        <v>398</v>
      </c>
      <c r="B414" s="60">
        <f>'STUDENT NAMELIST'!B402</f>
        <v>211423243156</v>
      </c>
      <c r="C414" s="60" t="str">
        <f>'STUDENT NAMELIST'!C402</f>
        <v>2023PEC AI 498</v>
      </c>
      <c r="D414" s="61" t="str">
        <f>'STUDENT NAMELIST'!D402</f>
        <v>HEMKUMAR A</v>
      </c>
      <c r="E414" s="68">
        <v>0</v>
      </c>
      <c r="F414" s="68">
        <v>0</v>
      </c>
      <c r="G414" s="68">
        <v>1</v>
      </c>
      <c r="H414" s="68">
        <v>0</v>
      </c>
      <c r="I414" s="68">
        <v>2</v>
      </c>
      <c r="J414" s="68">
        <v>2</v>
      </c>
      <c r="K414" s="68">
        <v>0</v>
      </c>
      <c r="L414" s="68">
        <v>1</v>
      </c>
      <c r="M414" s="68">
        <v>1</v>
      </c>
      <c r="N414" s="68">
        <v>2</v>
      </c>
      <c r="O414" s="59">
        <v>15</v>
      </c>
      <c r="P414" s="59">
        <v>0</v>
      </c>
      <c r="Q414" s="59">
        <v>0</v>
      </c>
      <c r="R414" s="59">
        <v>11</v>
      </c>
      <c r="S414" s="59">
        <v>15</v>
      </c>
      <c r="T414" s="59">
        <v>0</v>
      </c>
      <c r="U414" s="59">
        <v>14</v>
      </c>
      <c r="V414" s="59">
        <v>0</v>
      </c>
      <c r="W414" s="59">
        <v>12</v>
      </c>
      <c r="X414" s="59">
        <v>0</v>
      </c>
      <c r="Y414" s="59"/>
      <c r="Z414" s="59"/>
      <c r="AA414" s="67">
        <f t="shared" si="269"/>
        <v>76</v>
      </c>
      <c r="AB414" s="64">
        <f t="shared" si="270"/>
        <v>0</v>
      </c>
      <c r="AC414" s="64">
        <f t="shared" si="271"/>
        <v>0</v>
      </c>
      <c r="AD414" s="64">
        <f t="shared" si="272"/>
        <v>15</v>
      </c>
      <c r="AE414" s="64">
        <f t="shared" si="273"/>
        <v>31</v>
      </c>
      <c r="AF414" s="64">
        <f t="shared" si="274"/>
        <v>32</v>
      </c>
      <c r="AG414" s="64">
        <f t="shared" si="281"/>
        <v>0</v>
      </c>
      <c r="AH414" s="89">
        <f t="shared" si="275"/>
        <v>76</v>
      </c>
      <c r="AI414" s="90"/>
      <c r="AJ414" s="90"/>
      <c r="AK414" s="90">
        <f t="shared" si="276"/>
        <v>75</v>
      </c>
      <c r="AL414" s="90">
        <f t="shared" si="277"/>
        <v>77.5</v>
      </c>
      <c r="AM414" s="90">
        <f t="shared" ref="AM414:AN414" si="421">AF414/(SUMIF($E$14:$N$14,"CO5",$E$13:$N$13)+SUMPRODUCT(($O$14:$Z$14="CO5")*($O414:$Z414&gt;0)*($O$13:$Z$13)))*100</f>
        <v>80</v>
      </c>
      <c r="AN414" s="90">
        <f t="shared" si="421"/>
        <v>0</v>
      </c>
    </row>
    <row r="415" spans="1:40" ht="30" customHeight="1" x14ac:dyDescent="0.2">
      <c r="A415" s="59">
        <v>399</v>
      </c>
      <c r="B415" s="60">
        <f>'STUDENT NAMELIST'!B403</f>
        <v>211423243153</v>
      </c>
      <c r="C415" s="60" t="str">
        <f>'STUDENT NAMELIST'!C403</f>
        <v>2023PEC AI 499</v>
      </c>
      <c r="D415" s="61" t="str">
        <f>'STUDENT NAMELIST'!D403</f>
        <v>HEMAND KUMAR V</v>
      </c>
      <c r="E415" s="68">
        <v>1</v>
      </c>
      <c r="F415" s="68">
        <v>2</v>
      </c>
      <c r="G415" s="68">
        <v>0</v>
      </c>
      <c r="H415" s="68">
        <v>2</v>
      </c>
      <c r="I415" s="68">
        <v>2</v>
      </c>
      <c r="J415" s="68">
        <v>0</v>
      </c>
      <c r="K415" s="68">
        <v>0</v>
      </c>
      <c r="L415" s="68">
        <v>2</v>
      </c>
      <c r="M415" s="68">
        <v>0</v>
      </c>
      <c r="N415" s="68">
        <v>2</v>
      </c>
      <c r="O415" s="59">
        <v>16</v>
      </c>
      <c r="P415" s="59">
        <v>0</v>
      </c>
      <c r="Q415" s="59">
        <v>0</v>
      </c>
      <c r="R415" s="59">
        <v>16</v>
      </c>
      <c r="S415" s="59">
        <v>16</v>
      </c>
      <c r="T415" s="59">
        <v>0</v>
      </c>
      <c r="U415" s="59">
        <v>16</v>
      </c>
      <c r="V415" s="59">
        <v>0</v>
      </c>
      <c r="W415" s="59">
        <v>0</v>
      </c>
      <c r="X415" s="59">
        <v>16</v>
      </c>
      <c r="Y415" s="59"/>
      <c r="Z415" s="59"/>
      <c r="AA415" s="67">
        <f t="shared" si="269"/>
        <v>91</v>
      </c>
      <c r="AB415" s="64">
        <f t="shared" si="270"/>
        <v>0</v>
      </c>
      <c r="AC415" s="64">
        <f t="shared" si="271"/>
        <v>0</v>
      </c>
      <c r="AD415" s="64">
        <f t="shared" si="272"/>
        <v>19</v>
      </c>
      <c r="AE415" s="64">
        <f t="shared" si="273"/>
        <v>37</v>
      </c>
      <c r="AF415" s="64">
        <f t="shared" si="274"/>
        <v>38</v>
      </c>
      <c r="AG415" s="64">
        <f t="shared" si="281"/>
        <v>0</v>
      </c>
      <c r="AH415" s="89">
        <f t="shared" si="275"/>
        <v>91</v>
      </c>
      <c r="AI415" s="90"/>
      <c r="AJ415" s="90"/>
      <c r="AK415" s="90">
        <f t="shared" si="276"/>
        <v>95</v>
      </c>
      <c r="AL415" s="90">
        <f t="shared" si="277"/>
        <v>92.5</v>
      </c>
      <c r="AM415" s="90">
        <f t="shared" ref="AM415:AN415" si="422">AF415/(SUMIF($E$14:$N$14,"CO5",$E$13:$N$13)+SUMPRODUCT(($O$14:$Z$14="CO5")*($O415:$Z415&gt;0)*($O$13:$Z$13)))*100</f>
        <v>95</v>
      </c>
      <c r="AN415" s="90">
        <f t="shared" si="422"/>
        <v>0</v>
      </c>
    </row>
    <row r="416" spans="1:40" ht="30" customHeight="1" x14ac:dyDescent="0.2">
      <c r="A416" s="59">
        <v>400</v>
      </c>
      <c r="B416" s="60">
        <f>'STUDENT NAMELIST'!B404</f>
        <v>211423243154</v>
      </c>
      <c r="C416" s="60" t="str">
        <f>'STUDENT NAMELIST'!C404</f>
        <v>2023PEC AI 500</v>
      </c>
      <c r="D416" s="61" t="str">
        <f>'STUDENT NAMELIST'!D404</f>
        <v>HEMANTH S</v>
      </c>
      <c r="E416" s="68">
        <v>1</v>
      </c>
      <c r="F416" s="68">
        <v>2</v>
      </c>
      <c r="G416" s="68">
        <v>1</v>
      </c>
      <c r="H416" s="68">
        <v>1</v>
      </c>
      <c r="I416" s="68">
        <v>2</v>
      </c>
      <c r="J416" s="68">
        <v>1</v>
      </c>
      <c r="K416" s="68">
        <v>0</v>
      </c>
      <c r="L416" s="68">
        <v>1</v>
      </c>
      <c r="M416" s="68">
        <v>2</v>
      </c>
      <c r="N416" s="68">
        <v>1</v>
      </c>
      <c r="O416" s="59">
        <v>16</v>
      </c>
      <c r="P416" s="59">
        <v>0</v>
      </c>
      <c r="Q416" s="59">
        <v>0</v>
      </c>
      <c r="R416" s="59">
        <v>16</v>
      </c>
      <c r="S416" s="59">
        <v>16</v>
      </c>
      <c r="T416" s="59">
        <v>0</v>
      </c>
      <c r="U416" s="59">
        <v>10</v>
      </c>
      <c r="V416" s="59">
        <v>0</v>
      </c>
      <c r="W416" s="59">
        <v>0</v>
      </c>
      <c r="X416" s="59">
        <v>10</v>
      </c>
      <c r="Y416" s="59"/>
      <c r="Z416" s="59"/>
      <c r="AA416" s="67">
        <f t="shared" si="269"/>
        <v>80</v>
      </c>
      <c r="AB416" s="64">
        <f t="shared" si="270"/>
        <v>0</v>
      </c>
      <c r="AC416" s="64">
        <f t="shared" si="271"/>
        <v>0</v>
      </c>
      <c r="AD416" s="64">
        <f t="shared" si="272"/>
        <v>19</v>
      </c>
      <c r="AE416" s="64">
        <f t="shared" si="273"/>
        <v>37</v>
      </c>
      <c r="AF416" s="64">
        <f t="shared" si="274"/>
        <v>26</v>
      </c>
      <c r="AG416" s="64">
        <f t="shared" si="281"/>
        <v>0</v>
      </c>
      <c r="AH416" s="89">
        <f t="shared" si="275"/>
        <v>80</v>
      </c>
      <c r="AI416" s="90"/>
      <c r="AJ416" s="90"/>
      <c r="AK416" s="90">
        <f t="shared" si="276"/>
        <v>95</v>
      </c>
      <c r="AL416" s="90">
        <f t="shared" si="277"/>
        <v>92.5</v>
      </c>
      <c r="AM416" s="90">
        <f t="shared" ref="AM416:AN416" si="423">AF416/(SUMIF($E$14:$N$14,"CO5",$E$13:$N$13)+SUMPRODUCT(($O$14:$Z$14="CO5")*($O416:$Z416&gt;0)*($O$13:$Z$13)))*100</f>
        <v>65</v>
      </c>
      <c r="AN416" s="90">
        <f t="shared" si="423"/>
        <v>0</v>
      </c>
    </row>
    <row r="417" spans="1:40" ht="30" customHeight="1" x14ac:dyDescent="0.2">
      <c r="A417" s="59">
        <v>401</v>
      </c>
      <c r="B417" s="60">
        <f>'STUDENT NAMELIST'!B405</f>
        <v>211423243158</v>
      </c>
      <c r="C417" s="60" t="str">
        <f>'STUDENT NAMELIST'!C405</f>
        <v>2023PEC AI 501</v>
      </c>
      <c r="D417" s="61" t="str">
        <f>'STUDENT NAMELIST'!D405</f>
        <v>HIBBAN RASHID</v>
      </c>
      <c r="E417" s="68">
        <v>2</v>
      </c>
      <c r="F417" s="68">
        <v>2</v>
      </c>
      <c r="G417" s="68">
        <v>2</v>
      </c>
      <c r="H417" s="68">
        <v>1</v>
      </c>
      <c r="I417" s="68">
        <v>2</v>
      </c>
      <c r="J417" s="68">
        <v>2</v>
      </c>
      <c r="K417" s="68">
        <v>0</v>
      </c>
      <c r="L417" s="68">
        <v>1</v>
      </c>
      <c r="M417" s="68">
        <v>0</v>
      </c>
      <c r="N417" s="68">
        <v>2</v>
      </c>
      <c r="O417" s="69">
        <v>0</v>
      </c>
      <c r="P417" s="59">
        <v>13</v>
      </c>
      <c r="Q417" s="59">
        <v>14</v>
      </c>
      <c r="R417" s="59">
        <v>0</v>
      </c>
      <c r="S417" s="59">
        <v>0</v>
      </c>
      <c r="T417" s="59">
        <v>14</v>
      </c>
      <c r="U417" s="59">
        <v>0</v>
      </c>
      <c r="V417" s="59">
        <v>14</v>
      </c>
      <c r="W417" s="59">
        <v>8</v>
      </c>
      <c r="X417" s="59">
        <v>0</v>
      </c>
      <c r="Y417" s="59"/>
      <c r="Z417" s="59"/>
      <c r="AA417" s="67">
        <f t="shared" si="269"/>
        <v>77</v>
      </c>
      <c r="AB417" s="64">
        <f t="shared" si="270"/>
        <v>0</v>
      </c>
      <c r="AC417" s="64">
        <f t="shared" si="271"/>
        <v>0</v>
      </c>
      <c r="AD417" s="64">
        <f t="shared" si="272"/>
        <v>17</v>
      </c>
      <c r="AE417" s="64">
        <f t="shared" si="273"/>
        <v>33</v>
      </c>
      <c r="AF417" s="64">
        <f t="shared" si="274"/>
        <v>28</v>
      </c>
      <c r="AG417" s="64">
        <f t="shared" si="281"/>
        <v>0</v>
      </c>
      <c r="AH417" s="89">
        <f t="shared" si="275"/>
        <v>77</v>
      </c>
      <c r="AI417" s="90"/>
      <c r="AJ417" s="90"/>
      <c r="AK417" s="90">
        <f t="shared" si="276"/>
        <v>85</v>
      </c>
      <c r="AL417" s="90">
        <f t="shared" si="277"/>
        <v>82.5</v>
      </c>
      <c r="AM417" s="90">
        <f t="shared" ref="AM417:AN417" si="424">AF417/(SUMIF($E$14:$N$14,"CO5",$E$13:$N$13)+SUMPRODUCT(($O$14:$Z$14="CO5")*($O417:$Z417&gt;0)*($O$13:$Z$13)))*100</f>
        <v>70</v>
      </c>
      <c r="AN417" s="90">
        <f t="shared" si="424"/>
        <v>0</v>
      </c>
    </row>
    <row r="418" spans="1:40" ht="30" customHeight="1" x14ac:dyDescent="0.2">
      <c r="A418" s="59">
        <v>402</v>
      </c>
      <c r="B418" s="60">
        <f>'STUDENT NAMELIST'!B406</f>
        <v>211423243159</v>
      </c>
      <c r="C418" s="60" t="str">
        <f>'STUDENT NAMELIST'!C406</f>
        <v>2023PEC AI 502</v>
      </c>
      <c r="D418" s="61" t="str">
        <f>'STUDENT NAMELIST'!D406</f>
        <v>HIRTHIK KANNAN S</v>
      </c>
      <c r="E418" s="68">
        <v>2</v>
      </c>
      <c r="F418" s="68">
        <v>0</v>
      </c>
      <c r="G418" s="68">
        <v>2</v>
      </c>
      <c r="H418" s="68">
        <v>1</v>
      </c>
      <c r="I418" s="68">
        <v>1</v>
      </c>
      <c r="J418" s="68">
        <v>2</v>
      </c>
      <c r="K418" s="68">
        <v>1</v>
      </c>
      <c r="L418" s="68">
        <v>0</v>
      </c>
      <c r="M418" s="68">
        <v>0</v>
      </c>
      <c r="N418" s="68">
        <v>2</v>
      </c>
      <c r="O418" s="69">
        <v>0</v>
      </c>
      <c r="P418" s="59">
        <v>16</v>
      </c>
      <c r="Q418" s="59">
        <v>16</v>
      </c>
      <c r="R418" s="59">
        <v>0</v>
      </c>
      <c r="S418" s="59">
        <v>4</v>
      </c>
      <c r="T418" s="59">
        <v>0</v>
      </c>
      <c r="U418" s="59">
        <v>16</v>
      </c>
      <c r="V418" s="59">
        <v>0</v>
      </c>
      <c r="W418" s="59">
        <v>0</v>
      </c>
      <c r="X418" s="59">
        <v>16</v>
      </c>
      <c r="Y418" s="59"/>
      <c r="Z418" s="59"/>
      <c r="AA418" s="67">
        <f t="shared" si="269"/>
        <v>79</v>
      </c>
      <c r="AB418" s="64">
        <f t="shared" si="270"/>
        <v>0</v>
      </c>
      <c r="AC418" s="64">
        <f t="shared" si="271"/>
        <v>0</v>
      </c>
      <c r="AD418" s="64">
        <f t="shared" si="272"/>
        <v>18</v>
      </c>
      <c r="AE418" s="64">
        <f t="shared" si="273"/>
        <v>25</v>
      </c>
      <c r="AF418" s="64">
        <f t="shared" si="274"/>
        <v>38</v>
      </c>
      <c r="AG418" s="64">
        <f t="shared" si="281"/>
        <v>0</v>
      </c>
      <c r="AH418" s="89">
        <f t="shared" si="275"/>
        <v>79</v>
      </c>
      <c r="AI418" s="90"/>
      <c r="AJ418" s="90"/>
      <c r="AK418" s="90">
        <f t="shared" si="276"/>
        <v>90</v>
      </c>
      <c r="AL418" s="90">
        <f t="shared" si="277"/>
        <v>62.5</v>
      </c>
      <c r="AM418" s="90">
        <f t="shared" ref="AM418:AN418" si="425">AF418/(SUMIF($E$14:$N$14,"CO5",$E$13:$N$13)+SUMPRODUCT(($O$14:$Z$14="CO5")*($O418:$Z418&gt;0)*($O$13:$Z$13)))*100</f>
        <v>95</v>
      </c>
      <c r="AN418" s="90">
        <f t="shared" si="425"/>
        <v>0</v>
      </c>
    </row>
    <row r="419" spans="1:40" ht="30" customHeight="1" x14ac:dyDescent="0.2">
      <c r="A419" s="59">
        <v>403</v>
      </c>
      <c r="B419" s="60">
        <f>'STUDENT NAMELIST'!B407</f>
        <v>211423243160</v>
      </c>
      <c r="C419" s="60" t="str">
        <f>'STUDENT NAMELIST'!C407</f>
        <v>2023PEC AI 503</v>
      </c>
      <c r="D419" s="61" t="str">
        <f>'STUDENT NAMELIST'!D407</f>
        <v>HITESHWAR K</v>
      </c>
      <c r="E419" s="68">
        <v>2</v>
      </c>
      <c r="F419" s="68">
        <v>1</v>
      </c>
      <c r="G419" s="68">
        <v>1</v>
      </c>
      <c r="H419" s="68">
        <v>2</v>
      </c>
      <c r="I419" s="68">
        <v>2</v>
      </c>
      <c r="J419" s="68">
        <v>1</v>
      </c>
      <c r="K419" s="68">
        <v>1</v>
      </c>
      <c r="L419" s="68">
        <v>2</v>
      </c>
      <c r="M419" s="68">
        <v>0</v>
      </c>
      <c r="N419" s="68">
        <v>2</v>
      </c>
      <c r="O419" s="69">
        <v>0</v>
      </c>
      <c r="P419" s="59">
        <v>15</v>
      </c>
      <c r="Q419" s="59">
        <v>16</v>
      </c>
      <c r="R419" s="59">
        <v>0</v>
      </c>
      <c r="S419" s="59">
        <v>0</v>
      </c>
      <c r="T419" s="59">
        <v>12</v>
      </c>
      <c r="U419" s="59">
        <v>0</v>
      </c>
      <c r="V419" s="59">
        <v>10</v>
      </c>
      <c r="W419" s="59">
        <v>16</v>
      </c>
      <c r="X419" s="59">
        <v>0</v>
      </c>
      <c r="Y419" s="59"/>
      <c r="Z419" s="59"/>
      <c r="AA419" s="67">
        <f t="shared" si="269"/>
        <v>83</v>
      </c>
      <c r="AB419" s="64">
        <f t="shared" si="270"/>
        <v>0</v>
      </c>
      <c r="AC419" s="64">
        <f t="shared" si="271"/>
        <v>0</v>
      </c>
      <c r="AD419" s="64">
        <f t="shared" si="272"/>
        <v>18</v>
      </c>
      <c r="AE419" s="64">
        <f t="shared" si="273"/>
        <v>33</v>
      </c>
      <c r="AF419" s="64">
        <f t="shared" si="274"/>
        <v>32</v>
      </c>
      <c r="AG419" s="64">
        <f t="shared" si="281"/>
        <v>0</v>
      </c>
      <c r="AH419" s="89">
        <f t="shared" si="275"/>
        <v>83</v>
      </c>
      <c r="AI419" s="90"/>
      <c r="AJ419" s="90"/>
      <c r="AK419" s="90">
        <f t="shared" si="276"/>
        <v>90</v>
      </c>
      <c r="AL419" s="90">
        <f t="shared" si="277"/>
        <v>82.5</v>
      </c>
      <c r="AM419" s="90">
        <f t="shared" ref="AM419:AN419" si="426">AF419/(SUMIF($E$14:$N$14,"CO5",$E$13:$N$13)+SUMPRODUCT(($O$14:$Z$14="CO5")*($O419:$Z419&gt;0)*($O$13:$Z$13)))*100</f>
        <v>80</v>
      </c>
      <c r="AN419" s="90">
        <f t="shared" si="426"/>
        <v>0</v>
      </c>
    </row>
    <row r="420" spans="1:40" ht="30" customHeight="1" x14ac:dyDescent="0.2">
      <c r="A420" s="59">
        <v>404</v>
      </c>
      <c r="B420" s="60">
        <f>'STUDENT NAMELIST'!B408</f>
        <v>211423243162</v>
      </c>
      <c r="C420" s="60" t="str">
        <f>'STUDENT NAMELIST'!C408</f>
        <v>2023PEC AI 504</v>
      </c>
      <c r="D420" s="61" t="str">
        <f>'STUDENT NAMELIST'!D408</f>
        <v>INBA R</v>
      </c>
      <c r="E420" s="68">
        <v>2</v>
      </c>
      <c r="F420" s="68">
        <v>2</v>
      </c>
      <c r="G420" s="68">
        <v>1</v>
      </c>
      <c r="H420" s="68">
        <v>2</v>
      </c>
      <c r="I420" s="68">
        <v>0</v>
      </c>
      <c r="J420" s="68">
        <v>2</v>
      </c>
      <c r="K420" s="68">
        <v>2</v>
      </c>
      <c r="L420" s="68">
        <v>1</v>
      </c>
      <c r="M420" s="68">
        <v>0</v>
      </c>
      <c r="N420" s="68">
        <v>2</v>
      </c>
      <c r="O420" s="69">
        <v>13</v>
      </c>
      <c r="P420" s="59">
        <v>0</v>
      </c>
      <c r="Q420" s="59">
        <v>0</v>
      </c>
      <c r="R420" s="59">
        <v>12</v>
      </c>
      <c r="S420" s="59">
        <v>12</v>
      </c>
      <c r="T420" s="59">
        <v>0</v>
      </c>
      <c r="U420" s="59">
        <v>16</v>
      </c>
      <c r="V420" s="59">
        <v>0</v>
      </c>
      <c r="W420" s="59">
        <v>0</v>
      </c>
      <c r="X420" s="59">
        <v>14</v>
      </c>
      <c r="Y420" s="59"/>
      <c r="Z420" s="59"/>
      <c r="AA420" s="67">
        <f t="shared" si="269"/>
        <v>81</v>
      </c>
      <c r="AB420" s="64">
        <f t="shared" si="270"/>
        <v>0</v>
      </c>
      <c r="AC420" s="64">
        <f t="shared" si="271"/>
        <v>0</v>
      </c>
      <c r="AD420" s="64">
        <f t="shared" si="272"/>
        <v>17</v>
      </c>
      <c r="AE420" s="64">
        <f t="shared" si="273"/>
        <v>29</v>
      </c>
      <c r="AF420" s="64">
        <f t="shared" si="274"/>
        <v>36</v>
      </c>
      <c r="AG420" s="64">
        <f t="shared" si="281"/>
        <v>0</v>
      </c>
      <c r="AH420" s="89">
        <f t="shared" si="275"/>
        <v>81</v>
      </c>
      <c r="AI420" s="90"/>
      <c r="AJ420" s="90"/>
      <c r="AK420" s="90">
        <f t="shared" si="276"/>
        <v>85</v>
      </c>
      <c r="AL420" s="90">
        <f t="shared" si="277"/>
        <v>72.5</v>
      </c>
      <c r="AM420" s="90">
        <f t="shared" ref="AM420:AN420" si="427">AF420/(SUMIF($E$14:$N$14,"CO5",$E$13:$N$13)+SUMPRODUCT(($O$14:$Z$14="CO5")*($O420:$Z420&gt;0)*($O$13:$Z$13)))*100</f>
        <v>90</v>
      </c>
      <c r="AN420" s="90">
        <f t="shared" si="427"/>
        <v>0</v>
      </c>
    </row>
    <row r="421" spans="1:40" ht="30" customHeight="1" x14ac:dyDescent="0.2">
      <c r="A421" s="59">
        <v>405</v>
      </c>
      <c r="B421" s="60">
        <f>'STUDENT NAMELIST'!B409</f>
        <v>211423243163</v>
      </c>
      <c r="C421" s="60" t="str">
        <f>'STUDENT NAMELIST'!C409</f>
        <v>2023PEC AI 505</v>
      </c>
      <c r="D421" s="61" t="str">
        <f>'STUDENT NAMELIST'!D409</f>
        <v>INFANT JASON G A</v>
      </c>
      <c r="E421" s="68">
        <v>1</v>
      </c>
      <c r="F421" s="68">
        <v>2</v>
      </c>
      <c r="G421" s="68">
        <v>1</v>
      </c>
      <c r="H421" s="68">
        <v>0</v>
      </c>
      <c r="I421" s="68">
        <v>1</v>
      </c>
      <c r="J421" s="68">
        <v>0</v>
      </c>
      <c r="K421" s="68">
        <v>0</v>
      </c>
      <c r="L421" s="68">
        <v>1</v>
      </c>
      <c r="M421" s="68">
        <v>1</v>
      </c>
      <c r="N421" s="68">
        <v>1</v>
      </c>
      <c r="O421" s="69">
        <v>16</v>
      </c>
      <c r="P421" s="59">
        <v>0</v>
      </c>
      <c r="Q421" s="59">
        <v>0</v>
      </c>
      <c r="R421" s="59">
        <v>8</v>
      </c>
      <c r="S421" s="59">
        <v>14</v>
      </c>
      <c r="T421" s="59">
        <v>0</v>
      </c>
      <c r="U421" s="59">
        <v>16</v>
      </c>
      <c r="V421" s="59">
        <v>0</v>
      </c>
      <c r="W421" s="59">
        <v>0</v>
      </c>
      <c r="X421" s="59">
        <v>16</v>
      </c>
      <c r="Y421" s="59"/>
      <c r="Z421" s="59"/>
      <c r="AA421" s="67">
        <f t="shared" si="269"/>
        <v>78</v>
      </c>
      <c r="AB421" s="64">
        <f t="shared" si="270"/>
        <v>0</v>
      </c>
      <c r="AC421" s="64">
        <f t="shared" si="271"/>
        <v>0</v>
      </c>
      <c r="AD421" s="64">
        <f t="shared" si="272"/>
        <v>19</v>
      </c>
      <c r="AE421" s="64">
        <f t="shared" si="273"/>
        <v>27</v>
      </c>
      <c r="AF421" s="64">
        <f t="shared" si="274"/>
        <v>38</v>
      </c>
      <c r="AG421" s="64">
        <f t="shared" si="281"/>
        <v>0</v>
      </c>
      <c r="AH421" s="89">
        <f t="shared" si="275"/>
        <v>78</v>
      </c>
      <c r="AI421" s="90"/>
      <c r="AJ421" s="90"/>
      <c r="AK421" s="90">
        <f t="shared" si="276"/>
        <v>95</v>
      </c>
      <c r="AL421" s="90">
        <f t="shared" si="277"/>
        <v>67.5</v>
      </c>
      <c r="AM421" s="90">
        <f t="shared" ref="AM421:AN421" si="428">AF421/(SUMIF($E$14:$N$14,"CO5",$E$13:$N$13)+SUMPRODUCT(($O$14:$Z$14="CO5")*($O421:$Z421&gt;0)*($O$13:$Z$13)))*100</f>
        <v>95</v>
      </c>
      <c r="AN421" s="90">
        <f t="shared" si="428"/>
        <v>0</v>
      </c>
    </row>
    <row r="422" spans="1:40" ht="30" customHeight="1" x14ac:dyDescent="0.2">
      <c r="A422" s="59">
        <v>406</v>
      </c>
      <c r="B422" s="60">
        <f>'STUDENT NAMELIST'!B410</f>
        <v>211423243166</v>
      </c>
      <c r="C422" s="60" t="str">
        <f>'STUDENT NAMELIST'!C410</f>
        <v>2023PEC AI 506</v>
      </c>
      <c r="D422" s="61" t="str">
        <f>'STUDENT NAMELIST'!D410</f>
        <v>IRFAN MARICHAMY</v>
      </c>
      <c r="E422" s="68">
        <v>2</v>
      </c>
      <c r="F422" s="68">
        <v>2</v>
      </c>
      <c r="G422" s="68">
        <v>1</v>
      </c>
      <c r="H422" s="68">
        <v>0</v>
      </c>
      <c r="I422" s="68">
        <v>0</v>
      </c>
      <c r="J422" s="68">
        <v>1</v>
      </c>
      <c r="K422" s="68">
        <v>1</v>
      </c>
      <c r="L422" s="68">
        <v>2</v>
      </c>
      <c r="M422" s="68">
        <v>0</v>
      </c>
      <c r="N422" s="68">
        <v>2</v>
      </c>
      <c r="O422" s="69">
        <v>16</v>
      </c>
      <c r="P422" s="59">
        <v>0</v>
      </c>
      <c r="Q422" s="59">
        <v>0</v>
      </c>
      <c r="R422" s="59">
        <v>16</v>
      </c>
      <c r="S422" s="59">
        <v>14</v>
      </c>
      <c r="T422" s="59">
        <v>0</v>
      </c>
      <c r="U422" s="59">
        <v>16</v>
      </c>
      <c r="V422" s="59">
        <v>0</v>
      </c>
      <c r="W422" s="59">
        <v>0</v>
      </c>
      <c r="X422" s="59">
        <v>9</v>
      </c>
      <c r="Y422" s="59"/>
      <c r="Z422" s="59"/>
      <c r="AA422" s="67">
        <f t="shared" si="269"/>
        <v>82</v>
      </c>
      <c r="AB422" s="64">
        <f t="shared" si="270"/>
        <v>0</v>
      </c>
      <c r="AC422" s="64">
        <f t="shared" si="271"/>
        <v>0</v>
      </c>
      <c r="AD422" s="64">
        <f t="shared" si="272"/>
        <v>20</v>
      </c>
      <c r="AE422" s="64">
        <f t="shared" si="273"/>
        <v>35</v>
      </c>
      <c r="AF422" s="64">
        <f t="shared" si="274"/>
        <v>31</v>
      </c>
      <c r="AG422" s="64">
        <f t="shared" si="281"/>
        <v>0</v>
      </c>
      <c r="AH422" s="89">
        <f t="shared" si="275"/>
        <v>82</v>
      </c>
      <c r="AI422" s="90"/>
      <c r="AJ422" s="90"/>
      <c r="AK422" s="90">
        <f t="shared" si="276"/>
        <v>100</v>
      </c>
      <c r="AL422" s="90">
        <f t="shared" si="277"/>
        <v>87.5</v>
      </c>
      <c r="AM422" s="90">
        <f t="shared" ref="AM422:AN422" si="429">AF422/(SUMIF($E$14:$N$14,"CO5",$E$13:$N$13)+SUMPRODUCT(($O$14:$Z$14="CO5")*($O422:$Z422&gt;0)*($O$13:$Z$13)))*100</f>
        <v>77.5</v>
      </c>
      <c r="AN422" s="90">
        <f t="shared" si="429"/>
        <v>0</v>
      </c>
    </row>
    <row r="423" spans="1:40" ht="30" customHeight="1" x14ac:dyDescent="0.2">
      <c r="A423" s="59">
        <v>408</v>
      </c>
      <c r="B423" s="60">
        <f>'STUDENT NAMELIST'!B411</f>
        <v>211423243169</v>
      </c>
      <c r="C423" s="60" t="str">
        <f>'STUDENT NAMELIST'!C411</f>
        <v>2023PEC AI 507</v>
      </c>
      <c r="D423" s="61" t="str">
        <f>'STUDENT NAMELIST'!D411</f>
        <v>JAGADHEESWARAN R</v>
      </c>
      <c r="E423" s="68">
        <v>2</v>
      </c>
      <c r="F423" s="68">
        <v>2</v>
      </c>
      <c r="G423" s="68">
        <v>0</v>
      </c>
      <c r="H423" s="68">
        <v>0</v>
      </c>
      <c r="I423" s="68">
        <v>0</v>
      </c>
      <c r="J423" s="68">
        <v>2</v>
      </c>
      <c r="K423" s="68">
        <v>1</v>
      </c>
      <c r="L423" s="68">
        <v>1</v>
      </c>
      <c r="M423" s="68">
        <v>1</v>
      </c>
      <c r="N423" s="68">
        <v>1</v>
      </c>
      <c r="O423" s="69">
        <v>0</v>
      </c>
      <c r="P423" s="59">
        <v>13</v>
      </c>
      <c r="Q423" s="59">
        <v>14</v>
      </c>
      <c r="R423" s="59">
        <v>0</v>
      </c>
      <c r="S423" s="59">
        <v>0</v>
      </c>
      <c r="T423" s="59">
        <v>14</v>
      </c>
      <c r="U423" s="59">
        <v>0</v>
      </c>
      <c r="V423" s="59">
        <v>14</v>
      </c>
      <c r="W423" s="59">
        <v>8</v>
      </c>
      <c r="X423" s="59">
        <v>0</v>
      </c>
      <c r="Y423" s="59"/>
      <c r="Z423" s="59"/>
      <c r="AA423" s="67">
        <f t="shared" si="269"/>
        <v>73</v>
      </c>
      <c r="AB423" s="64">
        <f t="shared" si="270"/>
        <v>0</v>
      </c>
      <c r="AC423" s="64">
        <f t="shared" si="271"/>
        <v>0</v>
      </c>
      <c r="AD423" s="64">
        <f t="shared" si="272"/>
        <v>17</v>
      </c>
      <c r="AE423" s="64">
        <f t="shared" si="273"/>
        <v>33</v>
      </c>
      <c r="AF423" s="64">
        <f t="shared" si="274"/>
        <v>28</v>
      </c>
      <c r="AG423" s="64">
        <f t="shared" si="281"/>
        <v>0</v>
      </c>
      <c r="AH423" s="89">
        <f t="shared" si="275"/>
        <v>73</v>
      </c>
      <c r="AI423" s="90"/>
      <c r="AJ423" s="90"/>
      <c r="AK423" s="90">
        <f t="shared" si="276"/>
        <v>85</v>
      </c>
      <c r="AL423" s="90">
        <f t="shared" si="277"/>
        <v>82.5</v>
      </c>
      <c r="AM423" s="90">
        <f t="shared" ref="AM423:AN423" si="430">AF423/(SUMIF($E$14:$N$14,"CO5",$E$13:$N$13)+SUMPRODUCT(($O$14:$Z$14="CO5")*($O423:$Z423&gt;0)*($O$13:$Z$13)))*100</f>
        <v>70</v>
      </c>
      <c r="AN423" s="90">
        <f t="shared" si="430"/>
        <v>0</v>
      </c>
    </row>
    <row r="424" spans="1:40" ht="30" customHeight="1" x14ac:dyDescent="0.2">
      <c r="A424" s="59">
        <v>408</v>
      </c>
      <c r="B424" s="60">
        <f>'STUDENT NAMELIST'!B412</f>
        <v>211423243170</v>
      </c>
      <c r="C424" s="60" t="str">
        <f>'STUDENT NAMELIST'!C412</f>
        <v>2023PEC AI 508</v>
      </c>
      <c r="D424" s="61" t="str">
        <f>'STUDENT NAMELIST'!D412</f>
        <v>JAGAN S</v>
      </c>
      <c r="E424" s="68">
        <v>2</v>
      </c>
      <c r="F424" s="68">
        <v>2</v>
      </c>
      <c r="G424" s="68">
        <v>0</v>
      </c>
      <c r="H424" s="68">
        <v>0</v>
      </c>
      <c r="I424" s="68">
        <v>2</v>
      </c>
      <c r="J424" s="68">
        <v>0</v>
      </c>
      <c r="K424" s="68">
        <v>0</v>
      </c>
      <c r="L424" s="68">
        <v>0</v>
      </c>
      <c r="M424" s="68">
        <v>1</v>
      </c>
      <c r="N424" s="68">
        <v>1</v>
      </c>
      <c r="O424" s="69">
        <v>0</v>
      </c>
      <c r="P424" s="59">
        <v>16</v>
      </c>
      <c r="Q424" s="59">
        <v>16</v>
      </c>
      <c r="R424" s="59">
        <v>0</v>
      </c>
      <c r="S424" s="59">
        <v>4</v>
      </c>
      <c r="T424" s="59">
        <v>0</v>
      </c>
      <c r="U424" s="59">
        <v>16</v>
      </c>
      <c r="V424" s="59">
        <v>0</v>
      </c>
      <c r="W424" s="59">
        <v>0</v>
      </c>
      <c r="X424" s="59">
        <v>16</v>
      </c>
      <c r="Y424" s="59"/>
      <c r="Z424" s="59"/>
      <c r="AA424" s="67">
        <f t="shared" si="269"/>
        <v>76</v>
      </c>
      <c r="AB424" s="64">
        <f t="shared" si="270"/>
        <v>0</v>
      </c>
      <c r="AC424" s="64">
        <f t="shared" si="271"/>
        <v>0</v>
      </c>
      <c r="AD424" s="64">
        <f t="shared" si="272"/>
        <v>20</v>
      </c>
      <c r="AE424" s="64">
        <f t="shared" si="273"/>
        <v>25</v>
      </c>
      <c r="AF424" s="64">
        <f t="shared" si="274"/>
        <v>38</v>
      </c>
      <c r="AG424" s="64">
        <f t="shared" si="281"/>
        <v>0</v>
      </c>
      <c r="AH424" s="89">
        <f t="shared" si="275"/>
        <v>76</v>
      </c>
      <c r="AI424" s="90"/>
      <c r="AJ424" s="90"/>
      <c r="AK424" s="90">
        <f t="shared" si="276"/>
        <v>100</v>
      </c>
      <c r="AL424" s="90">
        <f t="shared" si="277"/>
        <v>62.5</v>
      </c>
      <c r="AM424" s="90">
        <f t="shared" ref="AM424:AN424" si="431">AF424/(SUMIF($E$14:$N$14,"CO5",$E$13:$N$13)+SUMPRODUCT(($O$14:$Z$14="CO5")*($O424:$Z424&gt;0)*($O$13:$Z$13)))*100</f>
        <v>95</v>
      </c>
      <c r="AN424" s="90">
        <f t="shared" si="431"/>
        <v>0</v>
      </c>
    </row>
    <row r="425" spans="1:40" ht="30" customHeight="1" x14ac:dyDescent="0.2">
      <c r="A425" s="59">
        <v>409</v>
      </c>
      <c r="B425" s="60">
        <f>'STUDENT NAMELIST'!B413</f>
        <v>211423243171</v>
      </c>
      <c r="C425" s="60" t="str">
        <f>'STUDENT NAMELIST'!C413</f>
        <v>2023PEC AI 509</v>
      </c>
      <c r="D425" s="61" t="str">
        <f>'STUDENT NAMELIST'!D413</f>
        <v>JAI AKASH R S</v>
      </c>
      <c r="E425" s="68">
        <v>0</v>
      </c>
      <c r="F425" s="68">
        <v>1</v>
      </c>
      <c r="G425" s="68">
        <v>1</v>
      </c>
      <c r="H425" s="68">
        <v>0</v>
      </c>
      <c r="I425" s="68">
        <v>0</v>
      </c>
      <c r="J425" s="68">
        <v>1</v>
      </c>
      <c r="K425" s="68">
        <v>0</v>
      </c>
      <c r="L425" s="68">
        <v>0</v>
      </c>
      <c r="M425" s="68">
        <v>2</v>
      </c>
      <c r="N425" s="68">
        <v>0</v>
      </c>
      <c r="O425" s="69">
        <v>0</v>
      </c>
      <c r="P425" s="59">
        <v>15</v>
      </c>
      <c r="Q425" s="59">
        <v>16</v>
      </c>
      <c r="R425" s="59">
        <v>0</v>
      </c>
      <c r="S425" s="59">
        <v>0</v>
      </c>
      <c r="T425" s="59">
        <v>12</v>
      </c>
      <c r="U425" s="59">
        <v>0</v>
      </c>
      <c r="V425" s="59">
        <v>10</v>
      </c>
      <c r="W425" s="59">
        <v>16</v>
      </c>
      <c r="X425" s="59">
        <v>0</v>
      </c>
      <c r="Y425" s="59"/>
      <c r="Z425" s="59"/>
      <c r="AA425" s="67">
        <f t="shared" si="269"/>
        <v>74</v>
      </c>
      <c r="AB425" s="64">
        <f t="shared" si="270"/>
        <v>0</v>
      </c>
      <c r="AC425" s="64">
        <f t="shared" si="271"/>
        <v>0</v>
      </c>
      <c r="AD425" s="64">
        <f t="shared" si="272"/>
        <v>16</v>
      </c>
      <c r="AE425" s="64">
        <f t="shared" si="273"/>
        <v>33</v>
      </c>
      <c r="AF425" s="64">
        <f t="shared" si="274"/>
        <v>32</v>
      </c>
      <c r="AG425" s="64">
        <f t="shared" si="281"/>
        <v>0</v>
      </c>
      <c r="AH425" s="89">
        <f t="shared" si="275"/>
        <v>74</v>
      </c>
      <c r="AI425" s="90"/>
      <c r="AJ425" s="90"/>
      <c r="AK425" s="90">
        <f t="shared" si="276"/>
        <v>80</v>
      </c>
      <c r="AL425" s="90">
        <f t="shared" si="277"/>
        <v>82.5</v>
      </c>
      <c r="AM425" s="90">
        <f t="shared" ref="AM425:AN425" si="432">AF425/(SUMIF($E$14:$N$14,"CO5",$E$13:$N$13)+SUMPRODUCT(($O$14:$Z$14="CO5")*($O425:$Z425&gt;0)*($O$13:$Z$13)))*100</f>
        <v>80</v>
      </c>
      <c r="AN425" s="90">
        <f t="shared" si="432"/>
        <v>0</v>
      </c>
    </row>
    <row r="426" spans="1:40" ht="30" customHeight="1" x14ac:dyDescent="0.2">
      <c r="A426" s="59">
        <v>410</v>
      </c>
      <c r="B426" s="60">
        <f>'STUDENT NAMELIST'!B414</f>
        <v>211423243172</v>
      </c>
      <c r="C426" s="60" t="str">
        <f>'STUDENT NAMELIST'!C414</f>
        <v>2023PEC AI 510</v>
      </c>
      <c r="D426" s="61" t="str">
        <f>'STUDENT NAMELIST'!D414</f>
        <v>JAI HARSHAN H</v>
      </c>
      <c r="E426" s="68">
        <v>1</v>
      </c>
      <c r="F426" s="68">
        <v>1</v>
      </c>
      <c r="G426" s="68">
        <v>0</v>
      </c>
      <c r="H426" s="68">
        <v>1</v>
      </c>
      <c r="I426" s="68">
        <v>1</v>
      </c>
      <c r="J426" s="68">
        <v>1</v>
      </c>
      <c r="K426" s="68">
        <v>2</v>
      </c>
      <c r="L426" s="68">
        <v>2</v>
      </c>
      <c r="M426" s="68">
        <v>2</v>
      </c>
      <c r="N426" s="68">
        <v>0</v>
      </c>
      <c r="O426" s="69">
        <v>13</v>
      </c>
      <c r="P426" s="59">
        <v>0</v>
      </c>
      <c r="Q426" s="59">
        <v>0</v>
      </c>
      <c r="R426" s="59">
        <v>12</v>
      </c>
      <c r="S426" s="59">
        <v>12</v>
      </c>
      <c r="T426" s="59">
        <v>0</v>
      </c>
      <c r="U426" s="59">
        <v>16</v>
      </c>
      <c r="V426" s="59">
        <v>0</v>
      </c>
      <c r="W426" s="59">
        <v>0</v>
      </c>
      <c r="X426" s="59">
        <v>14</v>
      </c>
      <c r="Y426" s="59"/>
      <c r="Z426" s="59"/>
      <c r="AA426" s="67">
        <f t="shared" si="269"/>
        <v>78</v>
      </c>
      <c r="AB426" s="64">
        <f t="shared" si="270"/>
        <v>0</v>
      </c>
      <c r="AC426" s="64">
        <f t="shared" si="271"/>
        <v>0</v>
      </c>
      <c r="AD426" s="64">
        <f t="shared" si="272"/>
        <v>15</v>
      </c>
      <c r="AE426" s="64">
        <f t="shared" si="273"/>
        <v>29</v>
      </c>
      <c r="AF426" s="64">
        <f t="shared" si="274"/>
        <v>36</v>
      </c>
      <c r="AG426" s="64">
        <f t="shared" si="281"/>
        <v>0</v>
      </c>
      <c r="AH426" s="89">
        <f t="shared" si="275"/>
        <v>78</v>
      </c>
      <c r="AI426" s="90"/>
      <c r="AJ426" s="90"/>
      <c r="AK426" s="90">
        <f t="shared" si="276"/>
        <v>75</v>
      </c>
      <c r="AL426" s="90">
        <f t="shared" si="277"/>
        <v>72.5</v>
      </c>
      <c r="AM426" s="90">
        <f t="shared" ref="AM426:AN426" si="433">AF426/(SUMIF($E$14:$N$14,"CO5",$E$13:$N$13)+SUMPRODUCT(($O$14:$Z$14="CO5")*($O426:$Z426&gt;0)*($O$13:$Z$13)))*100</f>
        <v>90</v>
      </c>
      <c r="AN426" s="90">
        <f t="shared" si="433"/>
        <v>0</v>
      </c>
    </row>
    <row r="427" spans="1:40" ht="30" customHeight="1" x14ac:dyDescent="0.2">
      <c r="A427" s="59">
        <v>413</v>
      </c>
      <c r="B427" s="60">
        <f>'STUDENT NAMELIST'!B415</f>
        <v>211423243173</v>
      </c>
      <c r="C427" s="60" t="str">
        <f>'STUDENT NAMELIST'!C415</f>
        <v>2023PEC AI 511</v>
      </c>
      <c r="D427" s="61" t="str">
        <f>'STUDENT NAMELIST'!D415</f>
        <v>JAMAL MOHAMMED R</v>
      </c>
      <c r="E427" s="68">
        <v>0</v>
      </c>
      <c r="F427" s="68">
        <v>2</v>
      </c>
      <c r="G427" s="68">
        <v>1</v>
      </c>
      <c r="H427" s="68">
        <v>0</v>
      </c>
      <c r="I427" s="68">
        <v>1</v>
      </c>
      <c r="J427" s="68">
        <v>2</v>
      </c>
      <c r="K427" s="68">
        <v>0</v>
      </c>
      <c r="L427" s="68">
        <v>2</v>
      </c>
      <c r="M427" s="68">
        <v>1</v>
      </c>
      <c r="N427" s="68">
        <v>1</v>
      </c>
      <c r="O427" s="69">
        <v>16</v>
      </c>
      <c r="P427" s="59">
        <v>0</v>
      </c>
      <c r="Q427" s="59">
        <v>0</v>
      </c>
      <c r="R427" s="59">
        <v>8</v>
      </c>
      <c r="S427" s="59">
        <v>14</v>
      </c>
      <c r="T427" s="59">
        <v>0</v>
      </c>
      <c r="U427" s="59">
        <v>16</v>
      </c>
      <c r="V427" s="59">
        <v>0</v>
      </c>
      <c r="W427" s="59">
        <v>0</v>
      </c>
      <c r="X427" s="59">
        <v>16</v>
      </c>
      <c r="Y427" s="59"/>
      <c r="Z427" s="59"/>
      <c r="AA427" s="67">
        <f t="shared" si="269"/>
        <v>80</v>
      </c>
      <c r="AB427" s="64">
        <f t="shared" si="270"/>
        <v>0</v>
      </c>
      <c r="AC427" s="64">
        <f t="shared" si="271"/>
        <v>0</v>
      </c>
      <c r="AD427" s="64">
        <f t="shared" si="272"/>
        <v>18</v>
      </c>
      <c r="AE427" s="64">
        <f t="shared" si="273"/>
        <v>27</v>
      </c>
      <c r="AF427" s="64">
        <f t="shared" si="274"/>
        <v>38</v>
      </c>
      <c r="AG427" s="64">
        <f t="shared" si="281"/>
        <v>0</v>
      </c>
      <c r="AH427" s="89">
        <f t="shared" si="275"/>
        <v>80</v>
      </c>
      <c r="AI427" s="90"/>
      <c r="AJ427" s="90"/>
      <c r="AK427" s="90">
        <f t="shared" si="276"/>
        <v>90</v>
      </c>
      <c r="AL427" s="90">
        <f t="shared" si="277"/>
        <v>67.5</v>
      </c>
      <c r="AM427" s="90">
        <f t="shared" ref="AM427:AN427" si="434">AF427/(SUMIF($E$14:$N$14,"CO5",$E$13:$N$13)+SUMPRODUCT(($O$14:$Z$14="CO5")*($O427:$Z427&gt;0)*($O$13:$Z$13)))*100</f>
        <v>95</v>
      </c>
      <c r="AN427" s="90">
        <f t="shared" si="434"/>
        <v>0</v>
      </c>
    </row>
    <row r="428" spans="1:40" ht="30" customHeight="1" x14ac:dyDescent="0.2">
      <c r="A428" s="59">
        <v>414</v>
      </c>
      <c r="B428" s="60">
        <f>'STUDENT NAMELIST'!B416</f>
        <v>211423243176</v>
      </c>
      <c r="C428" s="60" t="str">
        <f>'STUDENT NAMELIST'!C416</f>
        <v>2023PEC AI 512</v>
      </c>
      <c r="D428" s="61" t="str">
        <f>'STUDENT NAMELIST'!D416</f>
        <v>JASON JONES C</v>
      </c>
      <c r="E428" s="68">
        <v>1</v>
      </c>
      <c r="F428" s="68">
        <v>1</v>
      </c>
      <c r="G428" s="68">
        <v>2</v>
      </c>
      <c r="H428" s="68">
        <v>1</v>
      </c>
      <c r="I428" s="68">
        <v>1</v>
      </c>
      <c r="J428" s="68">
        <v>2</v>
      </c>
      <c r="K428" s="68">
        <v>1</v>
      </c>
      <c r="L428" s="68">
        <v>0</v>
      </c>
      <c r="M428" s="68">
        <v>0</v>
      </c>
      <c r="N428" s="68">
        <v>0</v>
      </c>
      <c r="O428" s="69">
        <v>16</v>
      </c>
      <c r="P428" s="59">
        <v>0</v>
      </c>
      <c r="Q428" s="59">
        <v>0</v>
      </c>
      <c r="R428" s="59">
        <v>16</v>
      </c>
      <c r="S428" s="59">
        <v>14</v>
      </c>
      <c r="T428" s="59">
        <v>0</v>
      </c>
      <c r="U428" s="59">
        <v>16</v>
      </c>
      <c r="V428" s="59">
        <v>0</v>
      </c>
      <c r="W428" s="59">
        <v>0</v>
      </c>
      <c r="X428" s="59">
        <v>9</v>
      </c>
      <c r="Y428" s="59"/>
      <c r="Z428" s="59"/>
      <c r="AA428" s="67">
        <f t="shared" si="269"/>
        <v>80</v>
      </c>
      <c r="AB428" s="64">
        <f t="shared" si="270"/>
        <v>0</v>
      </c>
      <c r="AC428" s="64">
        <f t="shared" si="271"/>
        <v>0</v>
      </c>
      <c r="AD428" s="64">
        <f t="shared" si="272"/>
        <v>18</v>
      </c>
      <c r="AE428" s="64">
        <f t="shared" si="273"/>
        <v>35</v>
      </c>
      <c r="AF428" s="64">
        <f t="shared" si="274"/>
        <v>31</v>
      </c>
      <c r="AG428" s="64">
        <f t="shared" si="281"/>
        <v>0</v>
      </c>
      <c r="AH428" s="89">
        <f t="shared" si="275"/>
        <v>80</v>
      </c>
      <c r="AI428" s="90"/>
      <c r="AJ428" s="90"/>
      <c r="AK428" s="90">
        <f t="shared" si="276"/>
        <v>90</v>
      </c>
      <c r="AL428" s="90">
        <f t="shared" si="277"/>
        <v>87.5</v>
      </c>
      <c r="AM428" s="90">
        <f t="shared" ref="AM428:AN428" si="435">AF428/(SUMIF($E$14:$N$14,"CO5",$E$13:$N$13)+SUMPRODUCT(($O$14:$Z$14="CO5")*($O428:$Z428&gt;0)*($O$13:$Z$13)))*100</f>
        <v>77.5</v>
      </c>
      <c r="AN428" s="90">
        <f t="shared" si="435"/>
        <v>0</v>
      </c>
    </row>
    <row r="429" spans="1:40" ht="30" customHeight="1" x14ac:dyDescent="0.2">
      <c r="A429" s="59">
        <v>416</v>
      </c>
      <c r="B429" s="60">
        <f>'STUDENT NAMELIST'!B417</f>
        <v>211423243177</v>
      </c>
      <c r="C429" s="60" t="str">
        <f>'STUDENT NAMELIST'!C417</f>
        <v>2023PEC AI 513</v>
      </c>
      <c r="D429" s="61" t="str">
        <f>'STUDENT NAMELIST'!D417</f>
        <v>JAYA KRISHNA M</v>
      </c>
      <c r="E429" s="68">
        <v>0</v>
      </c>
      <c r="F429" s="68">
        <v>2</v>
      </c>
      <c r="G429" s="68">
        <v>2</v>
      </c>
      <c r="H429" s="68">
        <v>2</v>
      </c>
      <c r="I429" s="68">
        <v>2</v>
      </c>
      <c r="J429" s="68">
        <v>1</v>
      </c>
      <c r="K429" s="68">
        <v>2</v>
      </c>
      <c r="L429" s="68">
        <v>0</v>
      </c>
      <c r="M429" s="68">
        <v>2</v>
      </c>
      <c r="N429" s="68">
        <v>1</v>
      </c>
      <c r="O429" s="69">
        <v>0</v>
      </c>
      <c r="P429" s="59">
        <v>13</v>
      </c>
      <c r="Q429" s="59">
        <v>14</v>
      </c>
      <c r="R429" s="59">
        <v>0</v>
      </c>
      <c r="S429" s="59">
        <v>0</v>
      </c>
      <c r="T429" s="59">
        <v>14</v>
      </c>
      <c r="U429" s="59">
        <v>0</v>
      </c>
      <c r="V429" s="59">
        <v>14</v>
      </c>
      <c r="W429" s="59">
        <v>8</v>
      </c>
      <c r="X429" s="59">
        <v>0</v>
      </c>
      <c r="Y429" s="59"/>
      <c r="Z429" s="59"/>
      <c r="AA429" s="67">
        <f t="shared" si="269"/>
        <v>77</v>
      </c>
      <c r="AB429" s="64">
        <f t="shared" si="270"/>
        <v>0</v>
      </c>
      <c r="AC429" s="64">
        <f t="shared" si="271"/>
        <v>0</v>
      </c>
      <c r="AD429" s="64">
        <f t="shared" si="272"/>
        <v>15</v>
      </c>
      <c r="AE429" s="64">
        <f t="shared" si="273"/>
        <v>33</v>
      </c>
      <c r="AF429" s="64">
        <f t="shared" si="274"/>
        <v>28</v>
      </c>
      <c r="AG429" s="64">
        <f t="shared" si="281"/>
        <v>0</v>
      </c>
      <c r="AH429" s="89">
        <f t="shared" si="275"/>
        <v>77</v>
      </c>
      <c r="AI429" s="90"/>
      <c r="AJ429" s="90"/>
      <c r="AK429" s="90">
        <f t="shared" si="276"/>
        <v>75</v>
      </c>
      <c r="AL429" s="90">
        <f t="shared" si="277"/>
        <v>82.5</v>
      </c>
      <c r="AM429" s="90">
        <f t="shared" ref="AM429:AN429" si="436">AF429/(SUMIF($E$14:$N$14,"CO5",$E$13:$N$13)+SUMPRODUCT(($O$14:$Z$14="CO5")*($O429:$Z429&gt;0)*($O$13:$Z$13)))*100</f>
        <v>70</v>
      </c>
      <c r="AN429" s="90">
        <f t="shared" si="436"/>
        <v>0</v>
      </c>
    </row>
    <row r="430" spans="1:40" ht="30" customHeight="1" x14ac:dyDescent="0.2">
      <c r="A430" s="59">
        <v>414</v>
      </c>
      <c r="B430" s="60">
        <f>'STUDENT NAMELIST'!B418</f>
        <v>211423243178</v>
      </c>
      <c r="C430" s="60" t="str">
        <f>'STUDENT NAMELIST'!C418</f>
        <v>2023PEC AI 514</v>
      </c>
      <c r="D430" s="61" t="str">
        <f>'STUDENT NAMELIST'!D418</f>
        <v>JAYA SURYA V</v>
      </c>
      <c r="E430" s="68">
        <v>2</v>
      </c>
      <c r="F430" s="68">
        <v>0</v>
      </c>
      <c r="G430" s="68">
        <v>0</v>
      </c>
      <c r="H430" s="68">
        <v>1</v>
      </c>
      <c r="I430" s="68">
        <v>0</v>
      </c>
      <c r="J430" s="68">
        <v>0</v>
      </c>
      <c r="K430" s="68">
        <v>2</v>
      </c>
      <c r="L430" s="68">
        <v>0</v>
      </c>
      <c r="M430" s="68">
        <v>0</v>
      </c>
      <c r="N430" s="68">
        <v>1</v>
      </c>
      <c r="O430" s="69">
        <v>0</v>
      </c>
      <c r="P430" s="59">
        <v>16</v>
      </c>
      <c r="Q430" s="59">
        <v>16</v>
      </c>
      <c r="R430" s="59">
        <v>0</v>
      </c>
      <c r="S430" s="59">
        <v>4</v>
      </c>
      <c r="T430" s="59">
        <v>0</v>
      </c>
      <c r="U430" s="59">
        <v>16</v>
      </c>
      <c r="V430" s="59">
        <v>0</v>
      </c>
      <c r="W430" s="59">
        <v>0</v>
      </c>
      <c r="X430" s="59">
        <v>16</v>
      </c>
      <c r="Y430" s="59"/>
      <c r="Z430" s="59"/>
      <c r="AA430" s="67">
        <f t="shared" si="269"/>
        <v>74</v>
      </c>
      <c r="AB430" s="64">
        <f t="shared" si="270"/>
        <v>0</v>
      </c>
      <c r="AC430" s="64">
        <f t="shared" si="271"/>
        <v>0</v>
      </c>
      <c r="AD430" s="64">
        <f t="shared" si="272"/>
        <v>18</v>
      </c>
      <c r="AE430" s="64">
        <f t="shared" si="273"/>
        <v>25</v>
      </c>
      <c r="AF430" s="64">
        <f t="shared" si="274"/>
        <v>38</v>
      </c>
      <c r="AG430" s="64">
        <f t="shared" si="281"/>
        <v>0</v>
      </c>
      <c r="AH430" s="89">
        <f t="shared" si="275"/>
        <v>74</v>
      </c>
      <c r="AI430" s="90"/>
      <c r="AJ430" s="90"/>
      <c r="AK430" s="90">
        <f t="shared" si="276"/>
        <v>90</v>
      </c>
      <c r="AL430" s="90">
        <f t="shared" si="277"/>
        <v>62.5</v>
      </c>
      <c r="AM430" s="90">
        <f t="shared" ref="AM430:AN430" si="437">AF430/(SUMIF($E$14:$N$14,"CO5",$E$13:$N$13)+SUMPRODUCT(($O$14:$Z$14="CO5")*($O430:$Z430&gt;0)*($O$13:$Z$13)))*100</f>
        <v>95</v>
      </c>
      <c r="AN430" s="90">
        <f t="shared" si="437"/>
        <v>0</v>
      </c>
    </row>
    <row r="431" spans="1:40" ht="30" customHeight="1" x14ac:dyDescent="0.2">
      <c r="A431" s="59">
        <v>415</v>
      </c>
      <c r="B431" s="60">
        <f>'STUDENT NAMELIST'!B419</f>
        <v>211423243179</v>
      </c>
      <c r="C431" s="60" t="str">
        <f>'STUDENT NAMELIST'!C419</f>
        <v>2023PEC AI 515</v>
      </c>
      <c r="D431" s="61" t="str">
        <f>'STUDENT NAMELIST'!D419</f>
        <v>JAYANTH J</v>
      </c>
      <c r="E431" s="68">
        <v>0</v>
      </c>
      <c r="F431" s="68">
        <v>2</v>
      </c>
      <c r="G431" s="68">
        <v>0</v>
      </c>
      <c r="H431" s="68">
        <v>1</v>
      </c>
      <c r="I431" s="68">
        <v>1</v>
      </c>
      <c r="J431" s="68">
        <v>2</v>
      </c>
      <c r="K431" s="68">
        <v>0</v>
      </c>
      <c r="L431" s="68">
        <v>1</v>
      </c>
      <c r="M431" s="68">
        <v>1</v>
      </c>
      <c r="N431" s="68">
        <v>0</v>
      </c>
      <c r="O431" s="69">
        <v>0</v>
      </c>
      <c r="P431" s="59">
        <v>15</v>
      </c>
      <c r="Q431" s="59">
        <v>16</v>
      </c>
      <c r="R431" s="59">
        <v>0</v>
      </c>
      <c r="S431" s="59">
        <v>0</v>
      </c>
      <c r="T431" s="59">
        <v>12</v>
      </c>
      <c r="U431" s="59">
        <v>0</v>
      </c>
      <c r="V431" s="59">
        <v>10</v>
      </c>
      <c r="W431" s="59">
        <v>16</v>
      </c>
      <c r="X431" s="59">
        <v>0</v>
      </c>
      <c r="Y431" s="59"/>
      <c r="Z431" s="59"/>
      <c r="AA431" s="67">
        <f t="shared" si="269"/>
        <v>77</v>
      </c>
      <c r="AB431" s="64">
        <f t="shared" si="270"/>
        <v>0</v>
      </c>
      <c r="AC431" s="64">
        <f t="shared" si="271"/>
        <v>0</v>
      </c>
      <c r="AD431" s="64">
        <f t="shared" si="272"/>
        <v>17</v>
      </c>
      <c r="AE431" s="64">
        <f t="shared" si="273"/>
        <v>33</v>
      </c>
      <c r="AF431" s="64">
        <f t="shared" si="274"/>
        <v>32</v>
      </c>
      <c r="AG431" s="64">
        <f t="shared" si="281"/>
        <v>0</v>
      </c>
      <c r="AH431" s="89">
        <f t="shared" si="275"/>
        <v>77</v>
      </c>
      <c r="AI431" s="90"/>
      <c r="AJ431" s="90"/>
      <c r="AK431" s="90">
        <f t="shared" si="276"/>
        <v>85</v>
      </c>
      <c r="AL431" s="90">
        <f t="shared" si="277"/>
        <v>82.5</v>
      </c>
      <c r="AM431" s="90">
        <f t="shared" ref="AM431:AN431" si="438">AF431/(SUMIF($E$14:$N$14,"CO5",$E$13:$N$13)+SUMPRODUCT(($O$14:$Z$14="CO5")*($O431:$Z431&gt;0)*($O$13:$Z$13)))*100</f>
        <v>80</v>
      </c>
      <c r="AN431" s="90">
        <f t="shared" si="438"/>
        <v>0</v>
      </c>
    </row>
    <row r="432" spans="1:40" ht="30" customHeight="1" x14ac:dyDescent="0.2">
      <c r="A432" s="59">
        <v>416</v>
      </c>
      <c r="B432" s="60">
        <f>'STUDENT NAMELIST'!B420</f>
        <v>211423243180</v>
      </c>
      <c r="C432" s="60" t="str">
        <f>'STUDENT NAMELIST'!C420</f>
        <v>2023PEC AI 516</v>
      </c>
      <c r="D432" s="61" t="str">
        <f>'STUDENT NAMELIST'!D420</f>
        <v>JAYARAM S J</v>
      </c>
      <c r="E432" s="68">
        <v>2</v>
      </c>
      <c r="F432" s="68">
        <v>2</v>
      </c>
      <c r="G432" s="68">
        <v>0</v>
      </c>
      <c r="H432" s="68">
        <v>1</v>
      </c>
      <c r="I432" s="68">
        <v>1</v>
      </c>
      <c r="J432" s="68">
        <v>2</v>
      </c>
      <c r="K432" s="68">
        <v>0</v>
      </c>
      <c r="L432" s="68">
        <v>2</v>
      </c>
      <c r="M432" s="68">
        <v>1</v>
      </c>
      <c r="N432" s="68">
        <v>1</v>
      </c>
      <c r="O432" s="69">
        <v>13</v>
      </c>
      <c r="P432" s="59">
        <v>0</v>
      </c>
      <c r="Q432" s="59">
        <v>0</v>
      </c>
      <c r="R432" s="59">
        <v>12</v>
      </c>
      <c r="S432" s="59">
        <v>12</v>
      </c>
      <c r="T432" s="59">
        <v>0</v>
      </c>
      <c r="U432" s="59">
        <v>16</v>
      </c>
      <c r="V432" s="59">
        <v>0</v>
      </c>
      <c r="W432" s="59">
        <v>0</v>
      </c>
      <c r="X432" s="59">
        <v>14</v>
      </c>
      <c r="Y432" s="59"/>
      <c r="Z432" s="59"/>
      <c r="AA432" s="67">
        <f t="shared" si="269"/>
        <v>79</v>
      </c>
      <c r="AB432" s="64">
        <f t="shared" si="270"/>
        <v>0</v>
      </c>
      <c r="AC432" s="64">
        <f t="shared" si="271"/>
        <v>0</v>
      </c>
      <c r="AD432" s="64">
        <f t="shared" si="272"/>
        <v>17</v>
      </c>
      <c r="AE432" s="64">
        <f t="shared" si="273"/>
        <v>29</v>
      </c>
      <c r="AF432" s="64">
        <f t="shared" si="274"/>
        <v>36</v>
      </c>
      <c r="AG432" s="64">
        <f t="shared" si="281"/>
        <v>0</v>
      </c>
      <c r="AH432" s="89">
        <f t="shared" si="275"/>
        <v>79</v>
      </c>
      <c r="AI432" s="90"/>
      <c r="AJ432" s="90"/>
      <c r="AK432" s="90">
        <f t="shared" si="276"/>
        <v>85</v>
      </c>
      <c r="AL432" s="90">
        <f t="shared" si="277"/>
        <v>72.5</v>
      </c>
      <c r="AM432" s="90">
        <f t="shared" ref="AM432:AN432" si="439">AF432/(SUMIF($E$14:$N$14,"CO5",$E$13:$N$13)+SUMPRODUCT(($O$14:$Z$14="CO5")*($O432:$Z432&gt;0)*($O$13:$Z$13)))*100</f>
        <v>90</v>
      </c>
      <c r="AN432" s="90">
        <f t="shared" si="439"/>
        <v>0</v>
      </c>
    </row>
    <row r="433" spans="1:40" ht="30" customHeight="1" x14ac:dyDescent="0.2">
      <c r="A433" s="59">
        <v>418</v>
      </c>
      <c r="B433" s="60">
        <f>'STUDENT NAMELIST'!B421</f>
        <v>211423243184</v>
      </c>
      <c r="C433" s="60" t="str">
        <f>'STUDENT NAMELIST'!C421</f>
        <v>2023PEC AI 517</v>
      </c>
      <c r="D433" s="61" t="str">
        <f>'STUDENT NAMELIST'!D421</f>
        <v>JAYASURIYA K</v>
      </c>
      <c r="E433" s="68">
        <v>0</v>
      </c>
      <c r="F433" s="68">
        <v>0</v>
      </c>
      <c r="G433" s="68">
        <v>1</v>
      </c>
      <c r="H433" s="68">
        <v>1</v>
      </c>
      <c r="I433" s="68">
        <v>2</v>
      </c>
      <c r="J433" s="68">
        <v>2</v>
      </c>
      <c r="K433" s="68">
        <v>2</v>
      </c>
      <c r="L433" s="68">
        <v>0</v>
      </c>
      <c r="M433" s="68">
        <v>0</v>
      </c>
      <c r="N433" s="68">
        <v>1</v>
      </c>
      <c r="O433" s="69">
        <v>16</v>
      </c>
      <c r="P433" s="59">
        <v>0</v>
      </c>
      <c r="Q433" s="59">
        <v>0</v>
      </c>
      <c r="R433" s="59">
        <v>8</v>
      </c>
      <c r="S433" s="59">
        <v>14</v>
      </c>
      <c r="T433" s="59">
        <v>0</v>
      </c>
      <c r="U433" s="59">
        <v>16</v>
      </c>
      <c r="V433" s="59">
        <v>0</v>
      </c>
      <c r="W433" s="59">
        <v>0</v>
      </c>
      <c r="X433" s="59">
        <v>16</v>
      </c>
      <c r="Y433" s="59"/>
      <c r="Z433" s="59"/>
      <c r="AA433" s="67">
        <f t="shared" si="269"/>
        <v>79</v>
      </c>
      <c r="AB433" s="64">
        <f t="shared" si="270"/>
        <v>0</v>
      </c>
      <c r="AC433" s="64">
        <f t="shared" si="271"/>
        <v>0</v>
      </c>
      <c r="AD433" s="64">
        <f t="shared" si="272"/>
        <v>16</v>
      </c>
      <c r="AE433" s="64">
        <f t="shared" si="273"/>
        <v>27</v>
      </c>
      <c r="AF433" s="64">
        <f t="shared" si="274"/>
        <v>38</v>
      </c>
      <c r="AG433" s="64">
        <f t="shared" si="281"/>
        <v>0</v>
      </c>
      <c r="AH433" s="89">
        <f t="shared" si="275"/>
        <v>79</v>
      </c>
      <c r="AI433" s="90"/>
      <c r="AJ433" s="90"/>
      <c r="AK433" s="90">
        <f t="shared" si="276"/>
        <v>80</v>
      </c>
      <c r="AL433" s="90">
        <f t="shared" si="277"/>
        <v>67.5</v>
      </c>
      <c r="AM433" s="90">
        <f t="shared" ref="AM433:AN433" si="440">AF433/(SUMIF($E$14:$N$14,"CO5",$E$13:$N$13)+SUMPRODUCT(($O$14:$Z$14="CO5")*($O433:$Z433&gt;0)*($O$13:$Z$13)))*100</f>
        <v>95</v>
      </c>
      <c r="AN433" s="90">
        <f t="shared" si="440"/>
        <v>0</v>
      </c>
    </row>
    <row r="434" spans="1:40" ht="30" customHeight="1" x14ac:dyDescent="0.2">
      <c r="A434" s="59">
        <v>418</v>
      </c>
      <c r="B434" s="60">
        <f>'STUDENT NAMELIST'!B422</f>
        <v>211423243185</v>
      </c>
      <c r="C434" s="60" t="str">
        <f>'STUDENT NAMELIST'!C422</f>
        <v>2023PEC AI 518</v>
      </c>
      <c r="D434" s="61" t="str">
        <f>'STUDENT NAMELIST'!D422</f>
        <v>JAYASURYA K</v>
      </c>
      <c r="E434" s="68">
        <v>1</v>
      </c>
      <c r="F434" s="68">
        <v>0</v>
      </c>
      <c r="G434" s="68">
        <v>1</v>
      </c>
      <c r="H434" s="68">
        <v>0</v>
      </c>
      <c r="I434" s="68">
        <v>0</v>
      </c>
      <c r="J434" s="68">
        <v>1</v>
      </c>
      <c r="K434" s="68">
        <v>2</v>
      </c>
      <c r="L434" s="68">
        <v>2</v>
      </c>
      <c r="M434" s="68">
        <v>0</v>
      </c>
      <c r="N434" s="68">
        <v>0</v>
      </c>
      <c r="O434" s="69">
        <v>12</v>
      </c>
      <c r="P434" s="59">
        <v>0</v>
      </c>
      <c r="Q434" s="59">
        <v>0</v>
      </c>
      <c r="R434" s="59">
        <v>8</v>
      </c>
      <c r="S434" s="59">
        <v>14</v>
      </c>
      <c r="T434" s="59">
        <v>0</v>
      </c>
      <c r="U434" s="59">
        <v>16</v>
      </c>
      <c r="V434" s="59">
        <v>0</v>
      </c>
      <c r="W434" s="59">
        <v>0</v>
      </c>
      <c r="X434" s="59">
        <v>16</v>
      </c>
      <c r="Y434" s="59"/>
      <c r="Z434" s="59"/>
      <c r="AA434" s="67">
        <f t="shared" si="269"/>
        <v>73</v>
      </c>
      <c r="AB434" s="64">
        <f t="shared" si="270"/>
        <v>0</v>
      </c>
      <c r="AC434" s="64">
        <f t="shared" si="271"/>
        <v>0</v>
      </c>
      <c r="AD434" s="64">
        <f t="shared" si="272"/>
        <v>13</v>
      </c>
      <c r="AE434" s="64">
        <f t="shared" si="273"/>
        <v>27</v>
      </c>
      <c r="AF434" s="64">
        <f t="shared" si="274"/>
        <v>38</v>
      </c>
      <c r="AG434" s="64">
        <f t="shared" si="281"/>
        <v>0</v>
      </c>
      <c r="AH434" s="89">
        <f t="shared" si="275"/>
        <v>73</v>
      </c>
      <c r="AI434" s="90"/>
      <c r="AJ434" s="90"/>
      <c r="AK434" s="90">
        <f t="shared" si="276"/>
        <v>65</v>
      </c>
      <c r="AL434" s="90">
        <f t="shared" si="277"/>
        <v>67.5</v>
      </c>
      <c r="AM434" s="90">
        <f t="shared" ref="AM434:AN434" si="441">AF434/(SUMIF($E$14:$N$14,"CO5",$E$13:$N$13)+SUMPRODUCT(($O$14:$Z$14="CO5")*($O434:$Z434&gt;0)*($O$13:$Z$13)))*100</f>
        <v>95</v>
      </c>
      <c r="AN434" s="90">
        <f t="shared" si="441"/>
        <v>0</v>
      </c>
    </row>
    <row r="435" spans="1:40" ht="30" customHeight="1" x14ac:dyDescent="0.2">
      <c r="A435" s="59">
        <v>419</v>
      </c>
      <c r="B435" s="60">
        <f>'STUDENT NAMELIST'!B423</f>
        <v>211423243186</v>
      </c>
      <c r="C435" s="60" t="str">
        <f>'STUDENT NAMELIST'!C423</f>
        <v>2023PEC AI 519</v>
      </c>
      <c r="D435" s="61" t="str">
        <f>'STUDENT NAMELIST'!D423</f>
        <v>JEBISH PAULWIN S</v>
      </c>
      <c r="E435" s="68">
        <v>0</v>
      </c>
      <c r="F435" s="68">
        <v>2</v>
      </c>
      <c r="G435" s="68">
        <v>2</v>
      </c>
      <c r="H435" s="68">
        <v>2</v>
      </c>
      <c r="I435" s="68">
        <v>1</v>
      </c>
      <c r="J435" s="68">
        <v>0</v>
      </c>
      <c r="K435" s="68">
        <v>2</v>
      </c>
      <c r="L435" s="68">
        <v>0</v>
      </c>
      <c r="M435" s="68">
        <v>1</v>
      </c>
      <c r="N435" s="68">
        <v>2</v>
      </c>
      <c r="O435" s="69">
        <v>16</v>
      </c>
      <c r="P435" s="59">
        <v>0</v>
      </c>
      <c r="Q435" s="59">
        <v>0</v>
      </c>
      <c r="R435" s="59">
        <v>16</v>
      </c>
      <c r="S435" s="59">
        <v>14</v>
      </c>
      <c r="T435" s="59">
        <v>0</v>
      </c>
      <c r="U435" s="59">
        <v>16</v>
      </c>
      <c r="V435" s="59">
        <v>0</v>
      </c>
      <c r="W435" s="59">
        <v>0</v>
      </c>
      <c r="X435" s="59">
        <v>9</v>
      </c>
      <c r="Y435" s="59"/>
      <c r="Z435" s="59"/>
      <c r="AA435" s="67">
        <f t="shared" si="269"/>
        <v>83</v>
      </c>
      <c r="AB435" s="64">
        <f t="shared" si="270"/>
        <v>0</v>
      </c>
      <c r="AC435" s="64">
        <f t="shared" si="271"/>
        <v>0</v>
      </c>
      <c r="AD435" s="64">
        <f t="shared" si="272"/>
        <v>18</v>
      </c>
      <c r="AE435" s="64">
        <f t="shared" si="273"/>
        <v>35</v>
      </c>
      <c r="AF435" s="64">
        <f t="shared" si="274"/>
        <v>31</v>
      </c>
      <c r="AG435" s="64">
        <f t="shared" si="281"/>
        <v>0</v>
      </c>
      <c r="AH435" s="89">
        <f t="shared" si="275"/>
        <v>83</v>
      </c>
      <c r="AI435" s="90"/>
      <c r="AJ435" s="90"/>
      <c r="AK435" s="90">
        <f t="shared" si="276"/>
        <v>90</v>
      </c>
      <c r="AL435" s="90">
        <f t="shared" si="277"/>
        <v>87.5</v>
      </c>
      <c r="AM435" s="90">
        <f t="shared" ref="AM435:AN435" si="442">AF435/(SUMIF($E$14:$N$14,"CO5",$E$13:$N$13)+SUMPRODUCT(($O$14:$Z$14="CO5")*($O435:$Z435&gt;0)*($O$13:$Z$13)))*100</f>
        <v>77.5</v>
      </c>
      <c r="AN435" s="90">
        <f t="shared" si="442"/>
        <v>0</v>
      </c>
    </row>
    <row r="436" spans="1:40" ht="30" customHeight="1" x14ac:dyDescent="0.2">
      <c r="A436" s="59">
        <v>420</v>
      </c>
      <c r="B436" s="60">
        <f>'STUDENT NAMELIST'!B424</f>
        <v>211423243187</v>
      </c>
      <c r="C436" s="60" t="str">
        <f>'STUDENT NAMELIST'!C424</f>
        <v>2023PEC AI 520</v>
      </c>
      <c r="D436" s="61" t="str">
        <f>'STUDENT NAMELIST'!D424</f>
        <v>JEEVA R</v>
      </c>
      <c r="E436" s="68">
        <v>0</v>
      </c>
      <c r="F436" s="68">
        <v>1</v>
      </c>
      <c r="G436" s="68">
        <v>2</v>
      </c>
      <c r="H436" s="68">
        <v>1</v>
      </c>
      <c r="I436" s="68">
        <v>0</v>
      </c>
      <c r="J436" s="68">
        <v>0</v>
      </c>
      <c r="K436" s="68">
        <v>2</v>
      </c>
      <c r="L436" s="68">
        <v>0</v>
      </c>
      <c r="M436" s="68">
        <v>2</v>
      </c>
      <c r="N436" s="68">
        <v>1</v>
      </c>
      <c r="O436" s="69">
        <v>14</v>
      </c>
      <c r="P436" s="59">
        <v>0</v>
      </c>
      <c r="Q436" s="59">
        <v>0</v>
      </c>
      <c r="R436" s="59">
        <v>14</v>
      </c>
      <c r="S436" s="59">
        <v>10</v>
      </c>
      <c r="T436" s="59">
        <v>0</v>
      </c>
      <c r="U436" s="59">
        <v>14</v>
      </c>
      <c r="V436" s="59">
        <v>0</v>
      </c>
      <c r="W436" s="59">
        <v>0</v>
      </c>
      <c r="X436" s="59">
        <v>16</v>
      </c>
      <c r="Y436" s="59"/>
      <c r="Z436" s="59"/>
      <c r="AA436" s="67">
        <f t="shared" si="269"/>
        <v>77</v>
      </c>
      <c r="AB436" s="64">
        <f t="shared" si="270"/>
        <v>0</v>
      </c>
      <c r="AC436" s="64">
        <f t="shared" si="271"/>
        <v>0</v>
      </c>
      <c r="AD436" s="64">
        <f t="shared" si="272"/>
        <v>15</v>
      </c>
      <c r="AE436" s="64">
        <f t="shared" si="273"/>
        <v>29</v>
      </c>
      <c r="AF436" s="64">
        <f t="shared" si="274"/>
        <v>36</v>
      </c>
      <c r="AG436" s="64">
        <f t="shared" si="281"/>
        <v>0</v>
      </c>
      <c r="AH436" s="89">
        <f t="shared" si="275"/>
        <v>77</v>
      </c>
      <c r="AI436" s="90"/>
      <c r="AJ436" s="90"/>
      <c r="AK436" s="90">
        <f t="shared" si="276"/>
        <v>75</v>
      </c>
      <c r="AL436" s="90">
        <f t="shared" si="277"/>
        <v>72.5</v>
      </c>
      <c r="AM436" s="90">
        <f t="shared" ref="AM436:AN436" si="443">AF436/(SUMIF($E$14:$N$14,"CO5",$E$13:$N$13)+SUMPRODUCT(($O$14:$Z$14="CO5")*($O436:$Z436&gt;0)*($O$13:$Z$13)))*100</f>
        <v>90</v>
      </c>
      <c r="AN436" s="90">
        <f t="shared" si="443"/>
        <v>0</v>
      </c>
    </row>
    <row r="437" spans="1:40" ht="30" customHeight="1" x14ac:dyDescent="0.2">
      <c r="A437" s="59">
        <v>421</v>
      </c>
      <c r="B437" s="60">
        <f>'STUDENT NAMELIST'!B425</f>
        <v>211423243188</v>
      </c>
      <c r="C437" s="60" t="str">
        <f>'STUDENT NAMELIST'!C425</f>
        <v>2023PEC AI 521</v>
      </c>
      <c r="D437" s="61" t="str">
        <f>'STUDENT NAMELIST'!D425</f>
        <v>JEEVA S</v>
      </c>
      <c r="E437" s="68">
        <v>1</v>
      </c>
      <c r="F437" s="68">
        <v>0</v>
      </c>
      <c r="G437" s="68">
        <v>2</v>
      </c>
      <c r="H437" s="68">
        <v>0</v>
      </c>
      <c r="I437" s="68">
        <v>1</v>
      </c>
      <c r="J437" s="68">
        <v>0</v>
      </c>
      <c r="K437" s="68">
        <v>0</v>
      </c>
      <c r="L437" s="68">
        <v>0</v>
      </c>
      <c r="M437" s="68">
        <v>2</v>
      </c>
      <c r="N437" s="68">
        <v>2</v>
      </c>
      <c r="O437" s="59">
        <v>0</v>
      </c>
      <c r="P437" s="59">
        <v>8</v>
      </c>
      <c r="Q437" s="59">
        <v>13</v>
      </c>
      <c r="R437" s="59">
        <v>0</v>
      </c>
      <c r="S437" s="59">
        <v>0</v>
      </c>
      <c r="T437" s="59">
        <v>16</v>
      </c>
      <c r="U437" s="59">
        <v>0</v>
      </c>
      <c r="V437" s="59">
        <v>13</v>
      </c>
      <c r="W437" s="59">
        <v>14</v>
      </c>
      <c r="X437" s="59">
        <v>0</v>
      </c>
      <c r="Y437" s="59"/>
      <c r="Z437" s="59"/>
      <c r="AA437" s="67">
        <f t="shared" si="269"/>
        <v>72</v>
      </c>
      <c r="AB437" s="64">
        <f t="shared" si="270"/>
        <v>0</v>
      </c>
      <c r="AC437" s="64">
        <f t="shared" si="271"/>
        <v>0</v>
      </c>
      <c r="AD437" s="64">
        <f t="shared" si="272"/>
        <v>9</v>
      </c>
      <c r="AE437" s="64">
        <f t="shared" si="273"/>
        <v>34</v>
      </c>
      <c r="AF437" s="64">
        <f t="shared" si="274"/>
        <v>33</v>
      </c>
      <c r="AG437" s="64">
        <f t="shared" si="281"/>
        <v>0</v>
      </c>
      <c r="AH437" s="89">
        <f t="shared" si="275"/>
        <v>72</v>
      </c>
      <c r="AI437" s="90"/>
      <c r="AJ437" s="90"/>
      <c r="AK437" s="90">
        <f t="shared" si="276"/>
        <v>45</v>
      </c>
      <c r="AL437" s="90">
        <f t="shared" si="277"/>
        <v>85</v>
      </c>
      <c r="AM437" s="90">
        <f t="shared" ref="AM437:AN437" si="444">AF437/(SUMIF($E$14:$N$14,"CO5",$E$13:$N$13)+SUMPRODUCT(($O$14:$Z$14="CO5")*($O437:$Z437&gt;0)*($O$13:$Z$13)))*100</f>
        <v>82.5</v>
      </c>
      <c r="AN437" s="90">
        <f t="shared" si="444"/>
        <v>0</v>
      </c>
    </row>
    <row r="438" spans="1:40" ht="30" customHeight="1" x14ac:dyDescent="0.2">
      <c r="A438" s="59">
        <v>422</v>
      </c>
      <c r="B438" s="60">
        <f>'STUDENT NAMELIST'!B426</f>
        <v>211423243189</v>
      </c>
      <c r="C438" s="60" t="str">
        <f>'STUDENT NAMELIST'!C426</f>
        <v>2023PEC AI 522</v>
      </c>
      <c r="D438" s="61" t="str">
        <f>'STUDENT NAMELIST'!D426</f>
        <v>JEEVA V</v>
      </c>
      <c r="E438" s="68">
        <v>2</v>
      </c>
      <c r="F438" s="68">
        <v>1</v>
      </c>
      <c r="G438" s="68">
        <v>2</v>
      </c>
      <c r="H438" s="68">
        <v>1</v>
      </c>
      <c r="I438" s="68">
        <v>1</v>
      </c>
      <c r="J438" s="68">
        <v>2</v>
      </c>
      <c r="K438" s="68">
        <v>2</v>
      </c>
      <c r="L438" s="68">
        <v>0</v>
      </c>
      <c r="M438" s="68">
        <v>0</v>
      </c>
      <c r="N438" s="68">
        <v>1</v>
      </c>
      <c r="O438" s="59">
        <v>16</v>
      </c>
      <c r="P438" s="59">
        <v>0</v>
      </c>
      <c r="Q438" s="59">
        <v>0</v>
      </c>
      <c r="R438" s="59">
        <v>16</v>
      </c>
      <c r="S438" s="59">
        <v>13</v>
      </c>
      <c r="T438" s="59">
        <v>0</v>
      </c>
      <c r="U438" s="59">
        <v>16</v>
      </c>
      <c r="V438" s="59">
        <v>0</v>
      </c>
      <c r="W438" s="59">
        <v>0</v>
      </c>
      <c r="X438" s="59">
        <v>13</v>
      </c>
      <c r="Y438" s="59"/>
      <c r="Z438" s="59"/>
      <c r="AA438" s="67">
        <f t="shared" si="269"/>
        <v>86</v>
      </c>
      <c r="AB438" s="64">
        <f t="shared" si="270"/>
        <v>0</v>
      </c>
      <c r="AC438" s="64">
        <f t="shared" si="271"/>
        <v>0</v>
      </c>
      <c r="AD438" s="64">
        <f t="shared" si="272"/>
        <v>19</v>
      </c>
      <c r="AE438" s="64">
        <f t="shared" si="273"/>
        <v>34</v>
      </c>
      <c r="AF438" s="64">
        <f t="shared" si="274"/>
        <v>35</v>
      </c>
      <c r="AG438" s="64">
        <f t="shared" si="281"/>
        <v>0</v>
      </c>
      <c r="AH438" s="89">
        <f t="shared" si="275"/>
        <v>86</v>
      </c>
      <c r="AI438" s="90"/>
      <c r="AJ438" s="90"/>
      <c r="AK438" s="90">
        <f t="shared" si="276"/>
        <v>95</v>
      </c>
      <c r="AL438" s="90">
        <f t="shared" si="277"/>
        <v>85</v>
      </c>
      <c r="AM438" s="90">
        <f t="shared" ref="AM438:AN438" si="445">AF438/(SUMIF($E$14:$N$14,"CO5",$E$13:$N$13)+SUMPRODUCT(($O$14:$Z$14="CO5")*($O438:$Z438&gt;0)*($O$13:$Z$13)))*100</f>
        <v>87.5</v>
      </c>
      <c r="AN438" s="90">
        <f t="shared" si="445"/>
        <v>0</v>
      </c>
    </row>
    <row r="439" spans="1:40" ht="30" customHeight="1" x14ac:dyDescent="0.2">
      <c r="A439" s="59">
        <v>423</v>
      </c>
      <c r="B439" s="60">
        <f>'STUDENT NAMELIST'!B427</f>
        <v>211423243192</v>
      </c>
      <c r="C439" s="60" t="str">
        <f>'STUDENT NAMELIST'!C427</f>
        <v>2023PEC AI 523</v>
      </c>
      <c r="D439" s="61" t="str">
        <f>'STUDENT NAMELIST'!D427</f>
        <v>JEGATHEESWARAN A</v>
      </c>
      <c r="E439" s="68">
        <v>1</v>
      </c>
      <c r="F439" s="68">
        <v>2</v>
      </c>
      <c r="G439" s="68">
        <v>2</v>
      </c>
      <c r="H439" s="68">
        <v>1</v>
      </c>
      <c r="I439" s="68">
        <v>1</v>
      </c>
      <c r="J439" s="68">
        <v>2</v>
      </c>
      <c r="K439" s="68">
        <v>1</v>
      </c>
      <c r="L439" s="68">
        <v>0</v>
      </c>
      <c r="M439" s="68">
        <v>0</v>
      </c>
      <c r="N439" s="68">
        <v>0</v>
      </c>
      <c r="O439" s="59">
        <v>0</v>
      </c>
      <c r="P439" s="59">
        <v>12</v>
      </c>
      <c r="Q439" s="59">
        <v>15</v>
      </c>
      <c r="R439" s="59">
        <v>0</v>
      </c>
      <c r="S439" s="59">
        <v>0</v>
      </c>
      <c r="T439" s="59">
        <v>16</v>
      </c>
      <c r="U439" s="59">
        <v>0</v>
      </c>
      <c r="V439" s="59">
        <v>8</v>
      </c>
      <c r="W439" s="59">
        <v>15</v>
      </c>
      <c r="X439" s="59">
        <v>0</v>
      </c>
      <c r="Y439" s="59"/>
      <c r="Z439" s="59"/>
      <c r="AA439" s="67">
        <f t="shared" si="269"/>
        <v>76</v>
      </c>
      <c r="AB439" s="64">
        <f t="shared" si="270"/>
        <v>0</v>
      </c>
      <c r="AC439" s="64">
        <f t="shared" si="271"/>
        <v>0</v>
      </c>
      <c r="AD439" s="64">
        <f t="shared" si="272"/>
        <v>15</v>
      </c>
      <c r="AE439" s="64">
        <f t="shared" si="273"/>
        <v>36</v>
      </c>
      <c r="AF439" s="64">
        <f t="shared" si="274"/>
        <v>29</v>
      </c>
      <c r="AG439" s="64">
        <f t="shared" si="281"/>
        <v>0</v>
      </c>
      <c r="AH439" s="89">
        <f t="shared" si="275"/>
        <v>76</v>
      </c>
      <c r="AI439" s="90"/>
      <c r="AJ439" s="90"/>
      <c r="AK439" s="90">
        <f t="shared" si="276"/>
        <v>75</v>
      </c>
      <c r="AL439" s="90">
        <f t="shared" si="277"/>
        <v>90</v>
      </c>
      <c r="AM439" s="90">
        <f t="shared" ref="AM439:AN439" si="446">AF439/(SUMIF($E$14:$N$14,"CO5",$E$13:$N$13)+SUMPRODUCT(($O$14:$Z$14="CO5")*($O439:$Z439&gt;0)*($O$13:$Z$13)))*100</f>
        <v>72.5</v>
      </c>
      <c r="AN439" s="90">
        <f t="shared" si="446"/>
        <v>0</v>
      </c>
    </row>
    <row r="440" spans="1:40" ht="30" customHeight="1" x14ac:dyDescent="0.2">
      <c r="A440" s="59">
        <v>424</v>
      </c>
      <c r="B440" s="60">
        <f>'STUDENT NAMELIST'!B428</f>
        <v>211423243193</v>
      </c>
      <c r="C440" s="60" t="str">
        <f>'STUDENT NAMELIST'!C428</f>
        <v>2023PEC AI 524</v>
      </c>
      <c r="D440" s="61" t="str">
        <f>'STUDENT NAMELIST'!D428</f>
        <v>JENISH J</v>
      </c>
      <c r="E440" s="68">
        <v>0</v>
      </c>
      <c r="F440" s="68">
        <v>1</v>
      </c>
      <c r="G440" s="68">
        <v>0</v>
      </c>
      <c r="H440" s="68">
        <v>2</v>
      </c>
      <c r="I440" s="68">
        <v>2</v>
      </c>
      <c r="J440" s="68">
        <v>2</v>
      </c>
      <c r="K440" s="68">
        <v>2</v>
      </c>
      <c r="L440" s="68">
        <v>2</v>
      </c>
      <c r="M440" s="68">
        <v>0</v>
      </c>
      <c r="N440" s="68">
        <v>0</v>
      </c>
      <c r="O440" s="69">
        <v>0</v>
      </c>
      <c r="P440" s="59">
        <v>13</v>
      </c>
      <c r="Q440" s="59">
        <v>14</v>
      </c>
      <c r="R440" s="59">
        <v>0</v>
      </c>
      <c r="S440" s="59">
        <v>0</v>
      </c>
      <c r="T440" s="59">
        <v>14</v>
      </c>
      <c r="U440" s="59">
        <v>0</v>
      </c>
      <c r="V440" s="59">
        <v>14</v>
      </c>
      <c r="W440" s="59">
        <v>8</v>
      </c>
      <c r="X440" s="59">
        <v>0</v>
      </c>
      <c r="Y440" s="59"/>
      <c r="Z440" s="59"/>
      <c r="AA440" s="67">
        <f t="shared" si="269"/>
        <v>74</v>
      </c>
      <c r="AB440" s="64">
        <f t="shared" si="270"/>
        <v>0</v>
      </c>
      <c r="AC440" s="64">
        <f t="shared" si="271"/>
        <v>0</v>
      </c>
      <c r="AD440" s="64">
        <f t="shared" si="272"/>
        <v>14</v>
      </c>
      <c r="AE440" s="64">
        <f t="shared" si="273"/>
        <v>33</v>
      </c>
      <c r="AF440" s="64">
        <f t="shared" si="274"/>
        <v>28</v>
      </c>
      <c r="AG440" s="64">
        <f t="shared" si="281"/>
        <v>0</v>
      </c>
      <c r="AH440" s="89">
        <f t="shared" si="275"/>
        <v>74</v>
      </c>
      <c r="AI440" s="90"/>
      <c r="AJ440" s="90"/>
      <c r="AK440" s="90">
        <f t="shared" si="276"/>
        <v>70</v>
      </c>
      <c r="AL440" s="90">
        <f t="shared" si="277"/>
        <v>82.5</v>
      </c>
      <c r="AM440" s="90">
        <f t="shared" ref="AM440:AN440" si="447">AF440/(SUMIF($E$14:$N$14,"CO5",$E$13:$N$13)+SUMPRODUCT(($O$14:$Z$14="CO5")*($O440:$Z440&gt;0)*($O$13:$Z$13)))*100</f>
        <v>70</v>
      </c>
      <c r="AN440" s="90">
        <f t="shared" si="447"/>
        <v>0</v>
      </c>
    </row>
    <row r="441" spans="1:40" ht="30" customHeight="1" x14ac:dyDescent="0.2">
      <c r="A441" s="59">
        <v>425</v>
      </c>
      <c r="B441" s="60">
        <f>'STUDENT NAMELIST'!B429</f>
        <v>211423243197</v>
      </c>
      <c r="C441" s="60" t="str">
        <f>'STUDENT NAMELIST'!C429</f>
        <v>2023PEC AI 525</v>
      </c>
      <c r="D441" s="61" t="str">
        <f>'STUDENT NAMELIST'!D429</f>
        <v>JESHRUD SOLOMON TERIN J</v>
      </c>
      <c r="E441" s="68">
        <v>1</v>
      </c>
      <c r="F441" s="68">
        <v>1</v>
      </c>
      <c r="G441" s="68">
        <v>0</v>
      </c>
      <c r="H441" s="68">
        <v>1</v>
      </c>
      <c r="I441" s="68">
        <v>0</v>
      </c>
      <c r="J441" s="68">
        <v>1</v>
      </c>
      <c r="K441" s="68">
        <v>0</v>
      </c>
      <c r="L441" s="68">
        <v>1</v>
      </c>
      <c r="M441" s="68">
        <v>0</v>
      </c>
      <c r="N441" s="68">
        <v>1</v>
      </c>
      <c r="O441" s="69">
        <v>0</v>
      </c>
      <c r="P441" s="59">
        <v>16</v>
      </c>
      <c r="Q441" s="59">
        <v>16</v>
      </c>
      <c r="R441" s="59">
        <v>0</v>
      </c>
      <c r="S441" s="59">
        <v>4</v>
      </c>
      <c r="T441" s="59">
        <v>0</v>
      </c>
      <c r="U441" s="59">
        <v>16</v>
      </c>
      <c r="V441" s="59">
        <v>0</v>
      </c>
      <c r="W441" s="59">
        <v>0</v>
      </c>
      <c r="X441" s="59">
        <v>16</v>
      </c>
      <c r="Y441" s="59"/>
      <c r="Z441" s="59"/>
      <c r="AA441" s="67">
        <f t="shared" si="269"/>
        <v>74</v>
      </c>
      <c r="AB441" s="64">
        <f t="shared" si="270"/>
        <v>0</v>
      </c>
      <c r="AC441" s="64">
        <f t="shared" si="271"/>
        <v>0</v>
      </c>
      <c r="AD441" s="64">
        <f t="shared" si="272"/>
        <v>18</v>
      </c>
      <c r="AE441" s="64">
        <f t="shared" si="273"/>
        <v>25</v>
      </c>
      <c r="AF441" s="64">
        <f t="shared" si="274"/>
        <v>38</v>
      </c>
      <c r="AG441" s="64">
        <f t="shared" si="281"/>
        <v>0</v>
      </c>
      <c r="AH441" s="89">
        <f t="shared" si="275"/>
        <v>74</v>
      </c>
      <c r="AI441" s="90"/>
      <c r="AJ441" s="90"/>
      <c r="AK441" s="90">
        <f t="shared" si="276"/>
        <v>90</v>
      </c>
      <c r="AL441" s="90">
        <f t="shared" si="277"/>
        <v>62.5</v>
      </c>
      <c r="AM441" s="90">
        <f t="shared" ref="AM441:AN441" si="448">AF441/(SUMIF($E$14:$N$14,"CO5",$E$13:$N$13)+SUMPRODUCT(($O$14:$Z$14="CO5")*($O441:$Z441&gt;0)*($O$13:$Z$13)))*100</f>
        <v>95</v>
      </c>
      <c r="AN441" s="90">
        <f t="shared" si="448"/>
        <v>0</v>
      </c>
    </row>
    <row r="442" spans="1:40" ht="30" customHeight="1" x14ac:dyDescent="0.2">
      <c r="A442" s="59">
        <v>426</v>
      </c>
      <c r="B442" s="60">
        <f>'STUDENT NAMELIST'!B430</f>
        <v>211423243198</v>
      </c>
      <c r="C442" s="60" t="str">
        <f>'STUDENT NAMELIST'!C430</f>
        <v>2023PEC AI 526</v>
      </c>
      <c r="D442" s="61" t="str">
        <f>'STUDENT NAMELIST'!D430</f>
        <v>JESWIN JABAS RAJKUMAR R</v>
      </c>
      <c r="E442" s="68">
        <v>2</v>
      </c>
      <c r="F442" s="68">
        <v>0</v>
      </c>
      <c r="G442" s="68">
        <v>2</v>
      </c>
      <c r="H442" s="68">
        <v>1</v>
      </c>
      <c r="I442" s="68">
        <v>2</v>
      </c>
      <c r="J442" s="68">
        <v>1</v>
      </c>
      <c r="K442" s="68">
        <v>0</v>
      </c>
      <c r="L442" s="68">
        <v>0</v>
      </c>
      <c r="M442" s="68">
        <v>1</v>
      </c>
      <c r="N442" s="68">
        <v>0</v>
      </c>
      <c r="O442" s="69">
        <v>16</v>
      </c>
      <c r="P442" s="59">
        <v>0</v>
      </c>
      <c r="Q442" s="59">
        <v>16</v>
      </c>
      <c r="R442" s="59">
        <v>0</v>
      </c>
      <c r="S442" s="59">
        <v>0</v>
      </c>
      <c r="T442" s="59">
        <v>12</v>
      </c>
      <c r="U442" s="59">
        <v>0</v>
      </c>
      <c r="V442" s="59">
        <v>10</v>
      </c>
      <c r="W442" s="59">
        <v>16</v>
      </c>
      <c r="X442" s="59">
        <v>0</v>
      </c>
      <c r="Y442" s="59"/>
      <c r="Z442" s="59"/>
      <c r="AA442" s="67">
        <f t="shared" si="269"/>
        <v>79</v>
      </c>
      <c r="AB442" s="64">
        <f t="shared" si="270"/>
        <v>0</v>
      </c>
      <c r="AC442" s="64">
        <f t="shared" si="271"/>
        <v>0</v>
      </c>
      <c r="AD442" s="64">
        <f t="shared" si="272"/>
        <v>18</v>
      </c>
      <c r="AE442" s="64">
        <f t="shared" si="273"/>
        <v>33</v>
      </c>
      <c r="AF442" s="64">
        <f t="shared" si="274"/>
        <v>32</v>
      </c>
      <c r="AG442" s="64">
        <f t="shared" si="281"/>
        <v>0</v>
      </c>
      <c r="AH442" s="89">
        <f t="shared" si="275"/>
        <v>79</v>
      </c>
      <c r="AI442" s="90"/>
      <c r="AJ442" s="90"/>
      <c r="AK442" s="90">
        <f t="shared" si="276"/>
        <v>90</v>
      </c>
      <c r="AL442" s="90">
        <f t="shared" si="277"/>
        <v>82.5</v>
      </c>
      <c r="AM442" s="90">
        <f t="shared" ref="AM442:AN442" si="449">AF442/(SUMIF($E$14:$N$14,"CO5",$E$13:$N$13)+SUMPRODUCT(($O$14:$Z$14="CO5")*($O442:$Z442&gt;0)*($O$13:$Z$13)))*100</f>
        <v>80</v>
      </c>
      <c r="AN442" s="90">
        <f t="shared" si="449"/>
        <v>0</v>
      </c>
    </row>
    <row r="443" spans="1:40" ht="30" customHeight="1" x14ac:dyDescent="0.2">
      <c r="A443" s="59">
        <v>428</v>
      </c>
      <c r="B443" s="60">
        <f>'STUDENT NAMELIST'!B431</f>
        <v>211423243199</v>
      </c>
      <c r="C443" s="60" t="str">
        <f>'STUDENT NAMELIST'!C431</f>
        <v>2023PEC AI 527</v>
      </c>
      <c r="D443" s="61" t="str">
        <f>'STUDENT NAMELIST'!D431</f>
        <v>JISNUVARDHAN VISWA MOHAN</v>
      </c>
      <c r="E443" s="68">
        <v>1</v>
      </c>
      <c r="F443" s="68">
        <v>1</v>
      </c>
      <c r="G443" s="68">
        <v>0</v>
      </c>
      <c r="H443" s="68">
        <v>1</v>
      </c>
      <c r="I443" s="68">
        <v>1</v>
      </c>
      <c r="J443" s="68">
        <v>2</v>
      </c>
      <c r="K443" s="68">
        <v>1</v>
      </c>
      <c r="L443" s="68">
        <v>2</v>
      </c>
      <c r="M443" s="68">
        <v>0</v>
      </c>
      <c r="N443" s="68">
        <v>0</v>
      </c>
      <c r="O443" s="69">
        <v>16</v>
      </c>
      <c r="P443" s="59">
        <v>0</v>
      </c>
      <c r="Q443" s="59">
        <v>0</v>
      </c>
      <c r="R443" s="59">
        <v>16</v>
      </c>
      <c r="S443" s="59">
        <v>12</v>
      </c>
      <c r="T443" s="59">
        <v>0</v>
      </c>
      <c r="U443" s="59">
        <v>16</v>
      </c>
      <c r="V443" s="59">
        <v>0</v>
      </c>
      <c r="W443" s="59">
        <v>0</v>
      </c>
      <c r="X443" s="59">
        <v>14</v>
      </c>
      <c r="Y443" s="59"/>
      <c r="Z443" s="59"/>
      <c r="AA443" s="67">
        <f t="shared" si="269"/>
        <v>83</v>
      </c>
      <c r="AB443" s="64">
        <f t="shared" si="270"/>
        <v>0</v>
      </c>
      <c r="AC443" s="64">
        <f t="shared" si="271"/>
        <v>0</v>
      </c>
      <c r="AD443" s="64">
        <f t="shared" si="272"/>
        <v>18</v>
      </c>
      <c r="AE443" s="64">
        <f t="shared" si="273"/>
        <v>33</v>
      </c>
      <c r="AF443" s="64">
        <f t="shared" si="274"/>
        <v>36</v>
      </c>
      <c r="AG443" s="64">
        <f t="shared" si="281"/>
        <v>0</v>
      </c>
      <c r="AH443" s="89">
        <f t="shared" si="275"/>
        <v>83</v>
      </c>
      <c r="AI443" s="90"/>
      <c r="AJ443" s="90"/>
      <c r="AK443" s="90">
        <f t="shared" si="276"/>
        <v>90</v>
      </c>
      <c r="AL443" s="90">
        <f t="shared" si="277"/>
        <v>82.5</v>
      </c>
      <c r="AM443" s="90">
        <f t="shared" ref="AM443:AN443" si="450">AF443/(SUMIF($E$14:$N$14,"CO5",$E$13:$N$13)+SUMPRODUCT(($O$14:$Z$14="CO5")*($O443:$Z443&gt;0)*($O$13:$Z$13)))*100</f>
        <v>90</v>
      </c>
      <c r="AN443" s="90">
        <f t="shared" si="450"/>
        <v>0</v>
      </c>
    </row>
    <row r="444" spans="1:40" ht="30" customHeight="1" x14ac:dyDescent="0.2">
      <c r="A444" s="59">
        <v>428</v>
      </c>
      <c r="B444" s="60">
        <f>'STUDENT NAMELIST'!B432</f>
        <v>211423243200</v>
      </c>
      <c r="C444" s="60" t="str">
        <f>'STUDENT NAMELIST'!C432</f>
        <v>2023PEC AI 528</v>
      </c>
      <c r="D444" s="61" t="str">
        <f>'STUDENT NAMELIST'!D432</f>
        <v>JOHN TYNDALE S</v>
      </c>
      <c r="E444" s="68">
        <v>0</v>
      </c>
      <c r="F444" s="68">
        <v>1</v>
      </c>
      <c r="G444" s="68">
        <v>2</v>
      </c>
      <c r="H444" s="68">
        <v>2</v>
      </c>
      <c r="I444" s="68">
        <v>1</v>
      </c>
      <c r="J444" s="68">
        <v>2</v>
      </c>
      <c r="K444" s="68">
        <v>2</v>
      </c>
      <c r="L444" s="68">
        <v>2</v>
      </c>
      <c r="M444" s="68">
        <v>1</v>
      </c>
      <c r="N444" s="68">
        <v>2</v>
      </c>
      <c r="O444" s="69">
        <v>16</v>
      </c>
      <c r="P444" s="59">
        <v>0</v>
      </c>
      <c r="Q444" s="59">
        <v>0</v>
      </c>
      <c r="R444" s="59">
        <v>8</v>
      </c>
      <c r="S444" s="59">
        <v>14</v>
      </c>
      <c r="T444" s="59">
        <v>0</v>
      </c>
      <c r="U444" s="59">
        <v>16</v>
      </c>
      <c r="V444" s="59">
        <v>0</v>
      </c>
      <c r="W444" s="59">
        <v>0</v>
      </c>
      <c r="X444" s="59">
        <v>16</v>
      </c>
      <c r="Y444" s="59"/>
      <c r="Z444" s="59"/>
      <c r="AA444" s="67">
        <f t="shared" si="269"/>
        <v>85</v>
      </c>
      <c r="AB444" s="64">
        <f t="shared" si="270"/>
        <v>0</v>
      </c>
      <c r="AC444" s="64">
        <f t="shared" si="271"/>
        <v>0</v>
      </c>
      <c r="AD444" s="64">
        <f t="shared" si="272"/>
        <v>17</v>
      </c>
      <c r="AE444" s="64">
        <f t="shared" si="273"/>
        <v>27</v>
      </c>
      <c r="AF444" s="64">
        <f t="shared" si="274"/>
        <v>38</v>
      </c>
      <c r="AG444" s="64">
        <f t="shared" si="281"/>
        <v>0</v>
      </c>
      <c r="AH444" s="89">
        <f t="shared" si="275"/>
        <v>85</v>
      </c>
      <c r="AI444" s="90"/>
      <c r="AJ444" s="90"/>
      <c r="AK444" s="90">
        <f t="shared" si="276"/>
        <v>85</v>
      </c>
      <c r="AL444" s="90">
        <f t="shared" si="277"/>
        <v>67.5</v>
      </c>
      <c r="AM444" s="90">
        <f t="shared" ref="AM444:AN444" si="451">AF444/(SUMIF($E$14:$N$14,"CO5",$E$13:$N$13)+SUMPRODUCT(($O$14:$Z$14="CO5")*($O444:$Z444&gt;0)*($O$13:$Z$13)))*100</f>
        <v>95</v>
      </c>
      <c r="AN444" s="90">
        <f t="shared" si="451"/>
        <v>0</v>
      </c>
    </row>
    <row r="445" spans="1:40" ht="30" customHeight="1" x14ac:dyDescent="0.2">
      <c r="A445" s="59">
        <v>429</v>
      </c>
      <c r="B445" s="60">
        <f>'STUDENT NAMELIST'!B433</f>
        <v>211423243202</v>
      </c>
      <c r="C445" s="60" t="str">
        <f>'STUDENT NAMELIST'!C433</f>
        <v>2023PEC AI 529</v>
      </c>
      <c r="D445" s="61" t="str">
        <f>'STUDENT NAMELIST'!D433</f>
        <v>JOSEPHPRINCE V</v>
      </c>
      <c r="E445" s="68">
        <v>1</v>
      </c>
      <c r="F445" s="68">
        <v>1</v>
      </c>
      <c r="G445" s="68">
        <v>1</v>
      </c>
      <c r="H445" s="68">
        <v>2</v>
      </c>
      <c r="I445" s="68">
        <v>1</v>
      </c>
      <c r="J445" s="68">
        <v>0</v>
      </c>
      <c r="K445" s="68">
        <v>1</v>
      </c>
      <c r="L445" s="68">
        <v>2</v>
      </c>
      <c r="M445" s="68">
        <v>2</v>
      </c>
      <c r="N445" s="68">
        <v>0</v>
      </c>
      <c r="O445" s="69">
        <v>16</v>
      </c>
      <c r="P445" s="59">
        <v>0</v>
      </c>
      <c r="Q445" s="59">
        <v>0</v>
      </c>
      <c r="R445" s="59">
        <v>16</v>
      </c>
      <c r="S445" s="59">
        <v>14</v>
      </c>
      <c r="T445" s="59">
        <v>0</v>
      </c>
      <c r="U445" s="59">
        <v>16</v>
      </c>
      <c r="V445" s="59">
        <v>0</v>
      </c>
      <c r="W445" s="59">
        <v>0</v>
      </c>
      <c r="X445" s="59">
        <v>9</v>
      </c>
      <c r="Y445" s="59"/>
      <c r="Z445" s="59"/>
      <c r="AA445" s="67">
        <f t="shared" si="269"/>
        <v>82</v>
      </c>
      <c r="AB445" s="64">
        <f t="shared" si="270"/>
        <v>0</v>
      </c>
      <c r="AC445" s="64">
        <f t="shared" si="271"/>
        <v>0</v>
      </c>
      <c r="AD445" s="64">
        <f t="shared" si="272"/>
        <v>18</v>
      </c>
      <c r="AE445" s="64">
        <f t="shared" si="273"/>
        <v>35</v>
      </c>
      <c r="AF445" s="64">
        <f t="shared" si="274"/>
        <v>31</v>
      </c>
      <c r="AG445" s="64">
        <f t="shared" si="281"/>
        <v>0</v>
      </c>
      <c r="AH445" s="89">
        <f t="shared" si="275"/>
        <v>82</v>
      </c>
      <c r="AI445" s="90"/>
      <c r="AJ445" s="90"/>
      <c r="AK445" s="90">
        <f t="shared" si="276"/>
        <v>90</v>
      </c>
      <c r="AL445" s="90">
        <f t="shared" si="277"/>
        <v>87.5</v>
      </c>
      <c r="AM445" s="90">
        <f t="shared" ref="AM445:AN445" si="452">AF445/(SUMIF($E$14:$N$14,"CO5",$E$13:$N$13)+SUMPRODUCT(($O$14:$Z$14="CO5")*($O445:$Z445&gt;0)*($O$13:$Z$13)))*100</f>
        <v>77.5</v>
      </c>
      <c r="AN445" s="90">
        <f t="shared" si="452"/>
        <v>0</v>
      </c>
    </row>
    <row r="446" spans="1:40" ht="30" customHeight="1" x14ac:dyDescent="0.2">
      <c r="A446" s="59">
        <v>430</v>
      </c>
      <c r="B446" s="60">
        <f>'STUDENT NAMELIST'!B434</f>
        <v>211423243205</v>
      </c>
      <c r="C446" s="60" t="str">
        <f>'STUDENT NAMELIST'!C434</f>
        <v>2023PEC AI 530</v>
      </c>
      <c r="D446" s="61" t="str">
        <f>'STUDENT NAMELIST'!D434</f>
        <v>JUSTIN DEVAKUMAR J</v>
      </c>
      <c r="E446" s="68">
        <v>1</v>
      </c>
      <c r="F446" s="68">
        <v>2</v>
      </c>
      <c r="G446" s="68">
        <v>0</v>
      </c>
      <c r="H446" s="68">
        <v>2</v>
      </c>
      <c r="I446" s="68">
        <v>1</v>
      </c>
      <c r="J446" s="68">
        <v>0</v>
      </c>
      <c r="K446" s="68">
        <v>2</v>
      </c>
      <c r="L446" s="68">
        <v>1</v>
      </c>
      <c r="M446" s="68">
        <v>0</v>
      </c>
      <c r="N446" s="68">
        <v>1</v>
      </c>
      <c r="O446" s="69">
        <v>0</v>
      </c>
      <c r="P446" s="59">
        <v>13</v>
      </c>
      <c r="Q446" s="59">
        <v>14</v>
      </c>
      <c r="R446" s="59">
        <v>0</v>
      </c>
      <c r="S446" s="59">
        <v>0</v>
      </c>
      <c r="T446" s="59">
        <v>14</v>
      </c>
      <c r="U446" s="59">
        <v>0</v>
      </c>
      <c r="V446" s="59">
        <v>14</v>
      </c>
      <c r="W446" s="59">
        <v>8</v>
      </c>
      <c r="X446" s="59">
        <v>0</v>
      </c>
      <c r="Y446" s="59"/>
      <c r="Z446" s="59"/>
      <c r="AA446" s="67">
        <f t="shared" si="269"/>
        <v>73</v>
      </c>
      <c r="AB446" s="64">
        <f t="shared" si="270"/>
        <v>0</v>
      </c>
      <c r="AC446" s="64">
        <f t="shared" si="271"/>
        <v>0</v>
      </c>
      <c r="AD446" s="64">
        <f t="shared" si="272"/>
        <v>16</v>
      </c>
      <c r="AE446" s="64">
        <f t="shared" si="273"/>
        <v>33</v>
      </c>
      <c r="AF446" s="64">
        <f t="shared" si="274"/>
        <v>28</v>
      </c>
      <c r="AG446" s="64">
        <f t="shared" si="281"/>
        <v>0</v>
      </c>
      <c r="AH446" s="89">
        <f t="shared" si="275"/>
        <v>73</v>
      </c>
      <c r="AI446" s="90"/>
      <c r="AJ446" s="90"/>
      <c r="AK446" s="90">
        <f t="shared" si="276"/>
        <v>80</v>
      </c>
      <c r="AL446" s="90">
        <f t="shared" si="277"/>
        <v>82.5</v>
      </c>
      <c r="AM446" s="90">
        <f t="shared" ref="AM446:AN446" si="453">AF446/(SUMIF($E$14:$N$14,"CO5",$E$13:$N$13)+SUMPRODUCT(($O$14:$Z$14="CO5")*($O446:$Z446&gt;0)*($O$13:$Z$13)))*100</f>
        <v>70</v>
      </c>
      <c r="AN446" s="90">
        <f t="shared" si="453"/>
        <v>0</v>
      </c>
    </row>
    <row r="447" spans="1:40" ht="30" customHeight="1" x14ac:dyDescent="0.2">
      <c r="A447" s="59">
        <v>431</v>
      </c>
      <c r="B447" s="60">
        <f>'STUDENT NAMELIST'!B435</f>
        <v>211423243209</v>
      </c>
      <c r="C447" s="60" t="str">
        <f>'STUDENT NAMELIST'!C435</f>
        <v>2023PEC AI 531</v>
      </c>
      <c r="D447" s="61" t="str">
        <f>'STUDENT NAMELIST'!D435</f>
        <v>KALYANASUNDARAM M</v>
      </c>
      <c r="E447" s="68">
        <v>0</v>
      </c>
      <c r="F447" s="68">
        <v>0</v>
      </c>
      <c r="G447" s="68">
        <v>2</v>
      </c>
      <c r="H447" s="68">
        <v>0</v>
      </c>
      <c r="I447" s="68">
        <v>1</v>
      </c>
      <c r="J447" s="68">
        <v>2</v>
      </c>
      <c r="K447" s="68">
        <v>2</v>
      </c>
      <c r="L447" s="68">
        <v>1</v>
      </c>
      <c r="M447" s="68">
        <v>0</v>
      </c>
      <c r="N447" s="68">
        <v>1</v>
      </c>
      <c r="O447" s="69">
        <v>0</v>
      </c>
      <c r="P447" s="59">
        <v>16</v>
      </c>
      <c r="Q447" s="59">
        <v>16</v>
      </c>
      <c r="R447" s="59">
        <v>0</v>
      </c>
      <c r="S447" s="59">
        <v>4</v>
      </c>
      <c r="T447" s="59">
        <v>0</v>
      </c>
      <c r="U447" s="59">
        <v>16</v>
      </c>
      <c r="V447" s="59">
        <v>0</v>
      </c>
      <c r="W447" s="59">
        <v>0</v>
      </c>
      <c r="X447" s="59">
        <v>16</v>
      </c>
      <c r="Y447" s="59"/>
      <c r="Z447" s="59"/>
      <c r="AA447" s="67">
        <f t="shared" si="269"/>
        <v>77</v>
      </c>
      <c r="AB447" s="64">
        <f t="shared" si="270"/>
        <v>0</v>
      </c>
      <c r="AC447" s="64">
        <f t="shared" si="271"/>
        <v>0</v>
      </c>
      <c r="AD447" s="64">
        <f t="shared" si="272"/>
        <v>16</v>
      </c>
      <c r="AE447" s="64">
        <f t="shared" si="273"/>
        <v>25</v>
      </c>
      <c r="AF447" s="64">
        <f t="shared" si="274"/>
        <v>38</v>
      </c>
      <c r="AG447" s="64">
        <f t="shared" si="281"/>
        <v>0</v>
      </c>
      <c r="AH447" s="89">
        <f t="shared" si="275"/>
        <v>77</v>
      </c>
      <c r="AI447" s="90"/>
      <c r="AJ447" s="90"/>
      <c r="AK447" s="90">
        <f t="shared" si="276"/>
        <v>80</v>
      </c>
      <c r="AL447" s="90">
        <f t="shared" si="277"/>
        <v>62.5</v>
      </c>
      <c r="AM447" s="90">
        <f t="shared" ref="AM447:AN447" si="454">AF447/(SUMIF($E$14:$N$14,"CO5",$E$13:$N$13)+SUMPRODUCT(($O$14:$Z$14="CO5")*($O447:$Z447&gt;0)*($O$13:$Z$13)))*100</f>
        <v>95</v>
      </c>
      <c r="AN447" s="90">
        <f t="shared" si="454"/>
        <v>0</v>
      </c>
    </row>
    <row r="448" spans="1:40" ht="30" customHeight="1" x14ac:dyDescent="0.2">
      <c r="A448" s="59">
        <v>432</v>
      </c>
      <c r="B448" s="60">
        <f>'STUDENT NAMELIST'!B436</f>
        <v>211423243210</v>
      </c>
      <c r="C448" s="60" t="str">
        <f>'STUDENT NAMELIST'!C436</f>
        <v>2023PEC AI 532</v>
      </c>
      <c r="D448" s="61" t="str">
        <f>'STUDENT NAMELIST'!D436</f>
        <v>KAMALESH P</v>
      </c>
      <c r="E448" s="68">
        <v>0</v>
      </c>
      <c r="F448" s="68">
        <v>0</v>
      </c>
      <c r="G448" s="68">
        <v>0</v>
      </c>
      <c r="H448" s="68">
        <v>1</v>
      </c>
      <c r="I448" s="68">
        <v>1</v>
      </c>
      <c r="J448" s="68">
        <v>0</v>
      </c>
      <c r="K448" s="68">
        <v>0</v>
      </c>
      <c r="L448" s="68">
        <v>0</v>
      </c>
      <c r="M448" s="68">
        <v>0</v>
      </c>
      <c r="N448" s="68">
        <v>1</v>
      </c>
      <c r="O448" s="69">
        <v>0</v>
      </c>
      <c r="P448" s="59">
        <v>15</v>
      </c>
      <c r="Q448" s="59">
        <v>16</v>
      </c>
      <c r="R448" s="59">
        <v>0</v>
      </c>
      <c r="S448" s="59">
        <v>0</v>
      </c>
      <c r="T448" s="59">
        <v>12</v>
      </c>
      <c r="U448" s="59">
        <v>0</v>
      </c>
      <c r="V448" s="59">
        <v>10</v>
      </c>
      <c r="W448" s="59">
        <v>16</v>
      </c>
      <c r="X448" s="59">
        <v>0</v>
      </c>
      <c r="Y448" s="59"/>
      <c r="Z448" s="59"/>
      <c r="AA448" s="67">
        <f t="shared" si="269"/>
        <v>72</v>
      </c>
      <c r="AB448" s="64">
        <f t="shared" si="270"/>
        <v>0</v>
      </c>
      <c r="AC448" s="64">
        <f t="shared" si="271"/>
        <v>0</v>
      </c>
      <c r="AD448" s="64">
        <f t="shared" si="272"/>
        <v>15</v>
      </c>
      <c r="AE448" s="64">
        <f t="shared" si="273"/>
        <v>33</v>
      </c>
      <c r="AF448" s="64">
        <f t="shared" si="274"/>
        <v>32</v>
      </c>
      <c r="AG448" s="64">
        <f t="shared" si="281"/>
        <v>0</v>
      </c>
      <c r="AH448" s="89">
        <f t="shared" si="275"/>
        <v>72</v>
      </c>
      <c r="AI448" s="90"/>
      <c r="AJ448" s="90"/>
      <c r="AK448" s="90">
        <f t="shared" si="276"/>
        <v>75</v>
      </c>
      <c r="AL448" s="90">
        <f t="shared" si="277"/>
        <v>82.5</v>
      </c>
      <c r="AM448" s="90">
        <f t="shared" ref="AM448:AN448" si="455">AF448/(SUMIF($E$14:$N$14,"CO5",$E$13:$N$13)+SUMPRODUCT(($O$14:$Z$14="CO5")*($O448:$Z448&gt;0)*($O$13:$Z$13)))*100</f>
        <v>80</v>
      </c>
      <c r="AN448" s="90">
        <f t="shared" si="455"/>
        <v>0</v>
      </c>
    </row>
    <row r="449" spans="1:40" ht="30" customHeight="1" x14ac:dyDescent="0.2">
      <c r="A449" s="59">
        <v>433</v>
      </c>
      <c r="B449" s="60">
        <f>'STUDENT NAMELIST'!B437</f>
        <v>211423243213</v>
      </c>
      <c r="C449" s="60" t="str">
        <f>'STUDENT NAMELIST'!C437</f>
        <v>2023PEC AI 533</v>
      </c>
      <c r="D449" s="61" t="str">
        <f>'STUDENT NAMELIST'!D437</f>
        <v>KANISH V</v>
      </c>
      <c r="E449" s="68">
        <v>2</v>
      </c>
      <c r="F449" s="68">
        <v>0</v>
      </c>
      <c r="G449" s="68">
        <v>2</v>
      </c>
      <c r="H449" s="68">
        <v>2</v>
      </c>
      <c r="I449" s="68">
        <v>1</v>
      </c>
      <c r="J449" s="68">
        <v>0</v>
      </c>
      <c r="K449" s="68">
        <v>1</v>
      </c>
      <c r="L449" s="68">
        <v>0</v>
      </c>
      <c r="M449" s="68">
        <v>1</v>
      </c>
      <c r="N449" s="68">
        <v>0</v>
      </c>
      <c r="O449" s="69">
        <v>13</v>
      </c>
      <c r="P449" s="59">
        <v>0</v>
      </c>
      <c r="Q449" s="59">
        <v>0</v>
      </c>
      <c r="R449" s="59">
        <v>12</v>
      </c>
      <c r="S449" s="59">
        <v>12</v>
      </c>
      <c r="T449" s="59">
        <v>0</v>
      </c>
      <c r="U449" s="59">
        <v>16</v>
      </c>
      <c r="V449" s="59">
        <v>0</v>
      </c>
      <c r="W449" s="59">
        <v>0</v>
      </c>
      <c r="X449" s="59">
        <v>14</v>
      </c>
      <c r="Y449" s="59"/>
      <c r="Z449" s="59"/>
      <c r="AA449" s="67">
        <f t="shared" si="269"/>
        <v>76</v>
      </c>
      <c r="AB449" s="64">
        <f t="shared" si="270"/>
        <v>0</v>
      </c>
      <c r="AC449" s="64">
        <f t="shared" si="271"/>
        <v>0</v>
      </c>
      <c r="AD449" s="64">
        <f t="shared" si="272"/>
        <v>15</v>
      </c>
      <c r="AE449" s="64">
        <f t="shared" si="273"/>
        <v>29</v>
      </c>
      <c r="AF449" s="64">
        <f t="shared" si="274"/>
        <v>36</v>
      </c>
      <c r="AG449" s="64">
        <f t="shared" si="281"/>
        <v>0</v>
      </c>
      <c r="AH449" s="89">
        <f t="shared" si="275"/>
        <v>76</v>
      </c>
      <c r="AI449" s="90"/>
      <c r="AJ449" s="90"/>
      <c r="AK449" s="90">
        <f t="shared" si="276"/>
        <v>75</v>
      </c>
      <c r="AL449" s="90">
        <f t="shared" si="277"/>
        <v>72.5</v>
      </c>
      <c r="AM449" s="90">
        <f t="shared" ref="AM449:AN449" si="456">AF449/(SUMIF($E$14:$N$14,"CO5",$E$13:$N$13)+SUMPRODUCT(($O$14:$Z$14="CO5")*($O449:$Z449&gt;0)*($O$13:$Z$13)))*100</f>
        <v>90</v>
      </c>
      <c r="AN449" s="90">
        <f t="shared" si="456"/>
        <v>0</v>
      </c>
    </row>
    <row r="450" spans="1:40" ht="30" customHeight="1" x14ac:dyDescent="0.2">
      <c r="A450" s="59">
        <v>434</v>
      </c>
      <c r="B450" s="60">
        <f>'STUDENT NAMELIST'!B438</f>
        <v>211423243215</v>
      </c>
      <c r="C450" s="60" t="str">
        <f>'STUDENT NAMELIST'!C438</f>
        <v>2023PEC AI 534</v>
      </c>
      <c r="D450" s="61" t="str">
        <f>'STUDENT NAMELIST'!D438</f>
        <v>KARTHI K</v>
      </c>
      <c r="E450" s="68">
        <v>2</v>
      </c>
      <c r="F450" s="68">
        <v>2</v>
      </c>
      <c r="G450" s="68">
        <v>1</v>
      </c>
      <c r="H450" s="68">
        <v>0</v>
      </c>
      <c r="I450" s="68">
        <v>0</v>
      </c>
      <c r="J450" s="68">
        <v>2</v>
      </c>
      <c r="K450" s="68">
        <v>0</v>
      </c>
      <c r="L450" s="68">
        <v>0</v>
      </c>
      <c r="M450" s="68">
        <v>0</v>
      </c>
      <c r="N450" s="68">
        <v>0</v>
      </c>
      <c r="O450" s="69">
        <v>16</v>
      </c>
      <c r="P450" s="59">
        <v>0</v>
      </c>
      <c r="Q450" s="59">
        <v>0</v>
      </c>
      <c r="R450" s="59">
        <v>8</v>
      </c>
      <c r="S450" s="59">
        <v>14</v>
      </c>
      <c r="T450" s="59">
        <v>0</v>
      </c>
      <c r="U450" s="59">
        <v>16</v>
      </c>
      <c r="V450" s="59">
        <v>0</v>
      </c>
      <c r="W450" s="59">
        <v>0</v>
      </c>
      <c r="X450" s="59">
        <v>16</v>
      </c>
      <c r="Y450" s="59"/>
      <c r="Z450" s="59"/>
      <c r="AA450" s="67">
        <f t="shared" si="269"/>
        <v>77</v>
      </c>
      <c r="AB450" s="64">
        <f t="shared" si="270"/>
        <v>0</v>
      </c>
      <c r="AC450" s="64">
        <f t="shared" si="271"/>
        <v>0</v>
      </c>
      <c r="AD450" s="64">
        <f t="shared" si="272"/>
        <v>20</v>
      </c>
      <c r="AE450" s="64">
        <f t="shared" si="273"/>
        <v>27</v>
      </c>
      <c r="AF450" s="64">
        <f t="shared" si="274"/>
        <v>38</v>
      </c>
      <c r="AG450" s="64">
        <f t="shared" si="281"/>
        <v>0</v>
      </c>
      <c r="AH450" s="89">
        <f t="shared" si="275"/>
        <v>77</v>
      </c>
      <c r="AI450" s="90"/>
      <c r="AJ450" s="90"/>
      <c r="AK450" s="90">
        <f t="shared" si="276"/>
        <v>100</v>
      </c>
      <c r="AL450" s="90">
        <f t="shared" si="277"/>
        <v>67.5</v>
      </c>
      <c r="AM450" s="90">
        <f t="shared" ref="AM450:AN450" si="457">AF450/(SUMIF($E$14:$N$14,"CO5",$E$13:$N$13)+SUMPRODUCT(($O$14:$Z$14="CO5")*($O450:$Z450&gt;0)*($O$13:$Z$13)))*100</f>
        <v>95</v>
      </c>
      <c r="AN450" s="90">
        <f t="shared" si="457"/>
        <v>0</v>
      </c>
    </row>
    <row r="451" spans="1:40" ht="30" customHeight="1" x14ac:dyDescent="0.2">
      <c r="A451" s="59">
        <v>435</v>
      </c>
      <c r="B451" s="60">
        <f>'STUDENT NAMELIST'!B439</f>
        <v>211423243216</v>
      </c>
      <c r="C451" s="60" t="str">
        <f>'STUDENT NAMELIST'!C439</f>
        <v>2023PEC AI 535</v>
      </c>
      <c r="D451" s="61" t="str">
        <f>'STUDENT NAMELIST'!D439</f>
        <v>KAVIKARAN K</v>
      </c>
      <c r="E451" s="68">
        <v>0</v>
      </c>
      <c r="F451" s="68">
        <v>2</v>
      </c>
      <c r="G451" s="68">
        <v>0</v>
      </c>
      <c r="H451" s="68">
        <v>1</v>
      </c>
      <c r="I451" s="68">
        <v>1</v>
      </c>
      <c r="J451" s="68">
        <v>0</v>
      </c>
      <c r="K451" s="68">
        <v>2</v>
      </c>
      <c r="L451" s="68">
        <v>0</v>
      </c>
      <c r="M451" s="68">
        <v>1</v>
      </c>
      <c r="N451" s="68">
        <v>2</v>
      </c>
      <c r="O451" s="69">
        <v>16</v>
      </c>
      <c r="P451" s="59">
        <v>0</v>
      </c>
      <c r="Q451" s="59">
        <v>0</v>
      </c>
      <c r="R451" s="59">
        <v>16</v>
      </c>
      <c r="S451" s="59">
        <v>14</v>
      </c>
      <c r="T451" s="59">
        <v>0</v>
      </c>
      <c r="U451" s="59">
        <v>16</v>
      </c>
      <c r="V451" s="59">
        <v>0</v>
      </c>
      <c r="W451" s="59">
        <v>0</v>
      </c>
      <c r="X451" s="59">
        <v>9</v>
      </c>
      <c r="Y451" s="59"/>
      <c r="Z451" s="59"/>
      <c r="AA451" s="67">
        <f t="shared" si="269"/>
        <v>80</v>
      </c>
      <c r="AB451" s="64">
        <f t="shared" si="270"/>
        <v>0</v>
      </c>
      <c r="AC451" s="64">
        <f t="shared" si="271"/>
        <v>0</v>
      </c>
      <c r="AD451" s="64">
        <f t="shared" si="272"/>
        <v>18</v>
      </c>
      <c r="AE451" s="64">
        <f t="shared" si="273"/>
        <v>35</v>
      </c>
      <c r="AF451" s="64">
        <f t="shared" si="274"/>
        <v>31</v>
      </c>
      <c r="AG451" s="64">
        <f t="shared" si="281"/>
        <v>0</v>
      </c>
      <c r="AH451" s="89">
        <f t="shared" si="275"/>
        <v>80</v>
      </c>
      <c r="AI451" s="90"/>
      <c r="AJ451" s="90"/>
      <c r="AK451" s="90">
        <f t="shared" si="276"/>
        <v>90</v>
      </c>
      <c r="AL451" s="90">
        <f t="shared" si="277"/>
        <v>87.5</v>
      </c>
      <c r="AM451" s="90">
        <f t="shared" ref="AM451:AN451" si="458">AF451/(SUMIF($E$14:$N$14,"CO5",$E$13:$N$13)+SUMPRODUCT(($O$14:$Z$14="CO5")*($O451:$Z451&gt;0)*($O$13:$Z$13)))*100</f>
        <v>77.5</v>
      </c>
      <c r="AN451" s="90">
        <f t="shared" si="458"/>
        <v>0</v>
      </c>
    </row>
    <row r="452" spans="1:40" ht="30" customHeight="1" x14ac:dyDescent="0.2">
      <c r="A452" s="59">
        <v>436</v>
      </c>
      <c r="B452" s="60">
        <f>'STUDENT NAMELIST'!B440</f>
        <v>211423243217</v>
      </c>
      <c r="C452" s="60" t="str">
        <f>'STUDENT NAMELIST'!C440</f>
        <v>2023PEC AI 536</v>
      </c>
      <c r="D452" s="61" t="str">
        <f>'STUDENT NAMELIST'!D440</f>
        <v>KAVIN KARTHICK A S</v>
      </c>
      <c r="E452" s="68">
        <v>1</v>
      </c>
      <c r="F452" s="68">
        <v>0</v>
      </c>
      <c r="G452" s="68">
        <v>1</v>
      </c>
      <c r="H452" s="68">
        <v>0</v>
      </c>
      <c r="I452" s="68">
        <v>1</v>
      </c>
      <c r="J452" s="68">
        <v>0</v>
      </c>
      <c r="K452" s="68">
        <v>1</v>
      </c>
      <c r="L452" s="68">
        <v>1</v>
      </c>
      <c r="M452" s="68">
        <v>1</v>
      </c>
      <c r="N452" s="68">
        <v>0</v>
      </c>
      <c r="O452" s="69">
        <v>0</v>
      </c>
      <c r="P452" s="59">
        <v>13</v>
      </c>
      <c r="Q452" s="59">
        <v>14</v>
      </c>
      <c r="R452" s="59">
        <v>0</v>
      </c>
      <c r="S452" s="59">
        <v>0</v>
      </c>
      <c r="T452" s="59">
        <v>14</v>
      </c>
      <c r="U452" s="59">
        <v>0</v>
      </c>
      <c r="V452" s="59">
        <v>14</v>
      </c>
      <c r="W452" s="59">
        <v>8</v>
      </c>
      <c r="X452" s="59">
        <v>0</v>
      </c>
      <c r="Y452" s="59"/>
      <c r="Z452" s="59"/>
      <c r="AA452" s="67">
        <f t="shared" si="269"/>
        <v>69</v>
      </c>
      <c r="AB452" s="64">
        <f t="shared" si="270"/>
        <v>0</v>
      </c>
      <c r="AC452" s="64">
        <f t="shared" si="271"/>
        <v>0</v>
      </c>
      <c r="AD452" s="64">
        <f t="shared" si="272"/>
        <v>14</v>
      </c>
      <c r="AE452" s="64">
        <f t="shared" si="273"/>
        <v>33</v>
      </c>
      <c r="AF452" s="64">
        <f t="shared" si="274"/>
        <v>28</v>
      </c>
      <c r="AG452" s="64">
        <f t="shared" si="281"/>
        <v>0</v>
      </c>
      <c r="AH452" s="89">
        <f t="shared" si="275"/>
        <v>69</v>
      </c>
      <c r="AI452" s="90"/>
      <c r="AJ452" s="90"/>
      <c r="AK452" s="90">
        <f t="shared" si="276"/>
        <v>70</v>
      </c>
      <c r="AL452" s="90">
        <f t="shared" si="277"/>
        <v>82.5</v>
      </c>
      <c r="AM452" s="90">
        <f t="shared" ref="AM452:AN452" si="459">AF452/(SUMIF($E$14:$N$14,"CO5",$E$13:$N$13)+SUMPRODUCT(($O$14:$Z$14="CO5")*($O452:$Z452&gt;0)*($O$13:$Z$13)))*100</f>
        <v>70</v>
      </c>
      <c r="AN452" s="90">
        <f t="shared" si="459"/>
        <v>0</v>
      </c>
    </row>
    <row r="453" spans="1:40" ht="30" customHeight="1" x14ac:dyDescent="0.2">
      <c r="A453" s="59">
        <v>438</v>
      </c>
      <c r="B453" s="60">
        <f>'STUDENT NAMELIST'!B441</f>
        <v>211423243222</v>
      </c>
      <c r="C453" s="60" t="str">
        <f>'STUDENT NAMELIST'!C441</f>
        <v>2023PEC AI 537</v>
      </c>
      <c r="D453" s="61" t="str">
        <f>'STUDENT NAMELIST'!D441</f>
        <v>KAVIYARASU V</v>
      </c>
      <c r="E453" s="68">
        <v>0</v>
      </c>
      <c r="F453" s="68">
        <v>0</v>
      </c>
      <c r="G453" s="68">
        <v>2</v>
      </c>
      <c r="H453" s="68">
        <v>2</v>
      </c>
      <c r="I453" s="68">
        <v>0</v>
      </c>
      <c r="J453" s="68">
        <v>2</v>
      </c>
      <c r="K453" s="68">
        <v>0</v>
      </c>
      <c r="L453" s="68">
        <v>1</v>
      </c>
      <c r="M453" s="68">
        <v>1</v>
      </c>
      <c r="N453" s="68">
        <v>1</v>
      </c>
      <c r="O453" s="69">
        <v>0</v>
      </c>
      <c r="P453" s="59">
        <v>16</v>
      </c>
      <c r="Q453" s="59">
        <v>16</v>
      </c>
      <c r="R453" s="59">
        <v>0</v>
      </c>
      <c r="S453" s="59">
        <v>4</v>
      </c>
      <c r="T453" s="59">
        <v>0</v>
      </c>
      <c r="U453" s="59">
        <v>16</v>
      </c>
      <c r="V453" s="59">
        <v>0</v>
      </c>
      <c r="W453" s="59">
        <v>0</v>
      </c>
      <c r="X453" s="59">
        <v>16</v>
      </c>
      <c r="Y453" s="59"/>
      <c r="Z453" s="59"/>
      <c r="AA453" s="67">
        <f t="shared" si="269"/>
        <v>77</v>
      </c>
      <c r="AB453" s="64">
        <f t="shared" si="270"/>
        <v>0</v>
      </c>
      <c r="AC453" s="64">
        <f t="shared" si="271"/>
        <v>0</v>
      </c>
      <c r="AD453" s="64">
        <f t="shared" si="272"/>
        <v>16</v>
      </c>
      <c r="AE453" s="64">
        <f t="shared" si="273"/>
        <v>25</v>
      </c>
      <c r="AF453" s="64">
        <f t="shared" si="274"/>
        <v>38</v>
      </c>
      <c r="AG453" s="64">
        <f t="shared" si="281"/>
        <v>0</v>
      </c>
      <c r="AH453" s="89">
        <f t="shared" si="275"/>
        <v>77</v>
      </c>
      <c r="AI453" s="90"/>
      <c r="AJ453" s="90"/>
      <c r="AK453" s="90">
        <f t="shared" si="276"/>
        <v>80</v>
      </c>
      <c r="AL453" s="90">
        <f t="shared" si="277"/>
        <v>62.5</v>
      </c>
      <c r="AM453" s="90">
        <f t="shared" ref="AM453:AN453" si="460">AF453/(SUMIF($E$14:$N$14,"CO5",$E$13:$N$13)+SUMPRODUCT(($O$14:$Z$14="CO5")*($O453:$Z453&gt;0)*($O$13:$Z$13)))*100</f>
        <v>95</v>
      </c>
      <c r="AN453" s="90">
        <f t="shared" si="460"/>
        <v>0</v>
      </c>
    </row>
    <row r="454" spans="1:40" ht="30" customHeight="1" x14ac:dyDescent="0.2">
      <c r="A454" s="59">
        <v>438</v>
      </c>
      <c r="B454" s="60">
        <f>'STUDENT NAMELIST'!B442</f>
        <v>211423243223</v>
      </c>
      <c r="C454" s="60" t="str">
        <f>'STUDENT NAMELIST'!C442</f>
        <v>2023PEC AI 538</v>
      </c>
      <c r="D454" s="61" t="str">
        <f>'STUDENT NAMELIST'!D442</f>
        <v>KEERTHIVASAN P</v>
      </c>
      <c r="E454" s="68">
        <v>2</v>
      </c>
      <c r="F454" s="68">
        <v>1</v>
      </c>
      <c r="G454" s="68">
        <v>1</v>
      </c>
      <c r="H454" s="68">
        <v>0</v>
      </c>
      <c r="I454" s="68">
        <v>2</v>
      </c>
      <c r="J454" s="68">
        <v>1</v>
      </c>
      <c r="K454" s="68">
        <v>2</v>
      </c>
      <c r="L454" s="68">
        <v>1</v>
      </c>
      <c r="M454" s="68">
        <v>2</v>
      </c>
      <c r="N454" s="68">
        <v>2</v>
      </c>
      <c r="O454" s="69">
        <v>0</v>
      </c>
      <c r="P454" s="59">
        <v>15</v>
      </c>
      <c r="Q454" s="59">
        <v>16</v>
      </c>
      <c r="R454" s="59">
        <v>0</v>
      </c>
      <c r="S454" s="59">
        <v>0</v>
      </c>
      <c r="T454" s="59">
        <v>12</v>
      </c>
      <c r="U454" s="59">
        <v>0</v>
      </c>
      <c r="V454" s="59">
        <v>10</v>
      </c>
      <c r="W454" s="59">
        <v>16</v>
      </c>
      <c r="X454" s="59">
        <v>0</v>
      </c>
      <c r="Y454" s="59"/>
      <c r="Z454" s="59"/>
      <c r="AA454" s="67">
        <f t="shared" si="269"/>
        <v>83</v>
      </c>
      <c r="AB454" s="64">
        <f t="shared" si="270"/>
        <v>0</v>
      </c>
      <c r="AC454" s="64">
        <f t="shared" si="271"/>
        <v>0</v>
      </c>
      <c r="AD454" s="64">
        <f t="shared" si="272"/>
        <v>18</v>
      </c>
      <c r="AE454" s="64">
        <f t="shared" si="273"/>
        <v>33</v>
      </c>
      <c r="AF454" s="64">
        <f t="shared" si="274"/>
        <v>32</v>
      </c>
      <c r="AG454" s="64">
        <f t="shared" si="281"/>
        <v>0</v>
      </c>
      <c r="AH454" s="89">
        <f t="shared" si="275"/>
        <v>83</v>
      </c>
      <c r="AI454" s="90"/>
      <c r="AJ454" s="90"/>
      <c r="AK454" s="90">
        <f t="shared" si="276"/>
        <v>90</v>
      </c>
      <c r="AL454" s="90">
        <f t="shared" si="277"/>
        <v>82.5</v>
      </c>
      <c r="AM454" s="90">
        <f t="shared" ref="AM454:AN454" si="461">AF454/(SUMIF($E$14:$N$14,"CO5",$E$13:$N$13)+SUMPRODUCT(($O$14:$Z$14="CO5")*($O454:$Z454&gt;0)*($O$13:$Z$13)))*100</f>
        <v>80</v>
      </c>
      <c r="AN454" s="90">
        <f t="shared" si="461"/>
        <v>0</v>
      </c>
    </row>
    <row r="455" spans="1:40" ht="30" customHeight="1" x14ac:dyDescent="0.2">
      <c r="A455" s="59">
        <v>439</v>
      </c>
      <c r="B455" s="60">
        <f>'STUDENT NAMELIST'!B443</f>
        <v>211423243224</v>
      </c>
      <c r="C455" s="60" t="str">
        <f>'STUDENT NAMELIST'!C443</f>
        <v>2023PEC AI 539</v>
      </c>
      <c r="D455" s="61" t="str">
        <f>'STUDENT NAMELIST'!D443</f>
        <v>KEERTHIVASAN R</v>
      </c>
      <c r="E455" s="68">
        <v>2</v>
      </c>
      <c r="F455" s="68">
        <v>2</v>
      </c>
      <c r="G455" s="68">
        <v>0</v>
      </c>
      <c r="H455" s="68">
        <v>1</v>
      </c>
      <c r="I455" s="68">
        <v>0</v>
      </c>
      <c r="J455" s="68">
        <v>0</v>
      </c>
      <c r="K455" s="68">
        <v>2</v>
      </c>
      <c r="L455" s="68">
        <v>2</v>
      </c>
      <c r="M455" s="68">
        <v>0</v>
      </c>
      <c r="N455" s="68">
        <v>2</v>
      </c>
      <c r="O455" s="69">
        <v>13</v>
      </c>
      <c r="P455" s="59">
        <v>0</v>
      </c>
      <c r="Q455" s="59">
        <v>0</v>
      </c>
      <c r="R455" s="59">
        <v>12</v>
      </c>
      <c r="S455" s="59">
        <v>12</v>
      </c>
      <c r="T455" s="59">
        <v>0</v>
      </c>
      <c r="U455" s="59">
        <v>16</v>
      </c>
      <c r="V455" s="59">
        <v>0</v>
      </c>
      <c r="W455" s="59">
        <v>0</v>
      </c>
      <c r="X455" s="59">
        <v>14</v>
      </c>
      <c r="Y455" s="59"/>
      <c r="Z455" s="59"/>
      <c r="AA455" s="67">
        <f t="shared" si="269"/>
        <v>78</v>
      </c>
      <c r="AB455" s="64">
        <f t="shared" si="270"/>
        <v>0</v>
      </c>
      <c r="AC455" s="64">
        <f t="shared" si="271"/>
        <v>0</v>
      </c>
      <c r="AD455" s="64">
        <f t="shared" si="272"/>
        <v>17</v>
      </c>
      <c r="AE455" s="64">
        <f t="shared" si="273"/>
        <v>29</v>
      </c>
      <c r="AF455" s="64">
        <f t="shared" si="274"/>
        <v>36</v>
      </c>
      <c r="AG455" s="64">
        <f t="shared" si="281"/>
        <v>0</v>
      </c>
      <c r="AH455" s="89">
        <f t="shared" si="275"/>
        <v>78</v>
      </c>
      <c r="AI455" s="90"/>
      <c r="AJ455" s="90"/>
      <c r="AK455" s="90">
        <f t="shared" si="276"/>
        <v>85</v>
      </c>
      <c r="AL455" s="90">
        <f t="shared" si="277"/>
        <v>72.5</v>
      </c>
      <c r="AM455" s="90">
        <f t="shared" ref="AM455:AN455" si="462">AF455/(SUMIF($E$14:$N$14,"CO5",$E$13:$N$13)+SUMPRODUCT(($O$14:$Z$14="CO5")*($O455:$Z455&gt;0)*($O$13:$Z$13)))*100</f>
        <v>90</v>
      </c>
      <c r="AN455" s="90">
        <f t="shared" si="462"/>
        <v>0</v>
      </c>
    </row>
    <row r="456" spans="1:40" ht="30" customHeight="1" x14ac:dyDescent="0.2">
      <c r="A456" s="59">
        <v>440</v>
      </c>
      <c r="B456" s="60">
        <f>'STUDENT NAMELIST'!B444</f>
        <v>211423243225</v>
      </c>
      <c r="C456" s="60" t="str">
        <f>'STUDENT NAMELIST'!C444</f>
        <v>2023PEC AI 540</v>
      </c>
      <c r="D456" s="61" t="str">
        <f>'STUDENT NAMELIST'!D444</f>
        <v>KESHAVVIPPIN S</v>
      </c>
      <c r="E456" s="68">
        <v>2</v>
      </c>
      <c r="F456" s="68">
        <v>0</v>
      </c>
      <c r="G456" s="68">
        <v>0</v>
      </c>
      <c r="H456" s="68">
        <v>2</v>
      </c>
      <c r="I456" s="68">
        <v>1</v>
      </c>
      <c r="J456" s="68">
        <v>1</v>
      </c>
      <c r="K456" s="68">
        <v>2</v>
      </c>
      <c r="L456" s="68">
        <v>0</v>
      </c>
      <c r="M456" s="68">
        <v>2</v>
      </c>
      <c r="N456" s="68">
        <v>0</v>
      </c>
      <c r="O456" s="69">
        <v>16</v>
      </c>
      <c r="P456" s="59">
        <v>0</v>
      </c>
      <c r="Q456" s="59">
        <v>0</v>
      </c>
      <c r="R456" s="59">
        <v>8</v>
      </c>
      <c r="S456" s="59">
        <v>14</v>
      </c>
      <c r="T456" s="59">
        <v>0</v>
      </c>
      <c r="U456" s="59">
        <v>16</v>
      </c>
      <c r="V456" s="59">
        <v>0</v>
      </c>
      <c r="W456" s="59">
        <v>0</v>
      </c>
      <c r="X456" s="59">
        <v>16</v>
      </c>
      <c r="Y456" s="59"/>
      <c r="Z456" s="59"/>
      <c r="AA456" s="67">
        <f t="shared" si="269"/>
        <v>80</v>
      </c>
      <c r="AB456" s="64">
        <f t="shared" si="270"/>
        <v>0</v>
      </c>
      <c r="AC456" s="64">
        <f t="shared" si="271"/>
        <v>0</v>
      </c>
      <c r="AD456" s="64">
        <f t="shared" si="272"/>
        <v>18</v>
      </c>
      <c r="AE456" s="64">
        <f t="shared" si="273"/>
        <v>27</v>
      </c>
      <c r="AF456" s="64">
        <f t="shared" si="274"/>
        <v>38</v>
      </c>
      <c r="AG456" s="64">
        <f t="shared" si="281"/>
        <v>0</v>
      </c>
      <c r="AH456" s="89">
        <f t="shared" si="275"/>
        <v>80</v>
      </c>
      <c r="AI456" s="90"/>
      <c r="AJ456" s="90"/>
      <c r="AK456" s="90">
        <f t="shared" si="276"/>
        <v>90</v>
      </c>
      <c r="AL456" s="90">
        <f t="shared" si="277"/>
        <v>67.5</v>
      </c>
      <c r="AM456" s="90">
        <f t="shared" ref="AM456:AN456" si="463">AF456/(SUMIF($E$14:$N$14,"CO5",$E$13:$N$13)+SUMPRODUCT(($O$14:$Z$14="CO5")*($O456:$Z456&gt;0)*($O$13:$Z$13)))*100</f>
        <v>95</v>
      </c>
      <c r="AN456" s="90">
        <f t="shared" si="463"/>
        <v>0</v>
      </c>
    </row>
    <row r="457" spans="1:40" ht="30" customHeight="1" x14ac:dyDescent="0.2">
      <c r="A457" s="59">
        <v>441</v>
      </c>
      <c r="B457" s="60">
        <f>'STUDENT NAMELIST'!B445</f>
        <v>211423243001</v>
      </c>
      <c r="C457" s="60" t="str">
        <f>'STUDENT NAMELIST'!C445</f>
        <v>2023PEC AI 541</v>
      </c>
      <c r="D457" s="61" t="str">
        <f>'STUDENT NAMELIST'!D445</f>
        <v>AATHISUDHAN A</v>
      </c>
      <c r="E457" s="68">
        <v>0</v>
      </c>
      <c r="F457" s="68">
        <v>1</v>
      </c>
      <c r="G457" s="68">
        <v>1</v>
      </c>
      <c r="H457" s="68">
        <v>1</v>
      </c>
      <c r="I457" s="68">
        <v>1</v>
      </c>
      <c r="J457" s="68">
        <v>1</v>
      </c>
      <c r="K457" s="68">
        <v>0</v>
      </c>
      <c r="L457" s="68">
        <v>1</v>
      </c>
      <c r="M457" s="68">
        <v>0</v>
      </c>
      <c r="N457" s="68">
        <v>1</v>
      </c>
      <c r="O457" s="69">
        <v>12</v>
      </c>
      <c r="P457" s="59">
        <v>0</v>
      </c>
      <c r="Q457" s="59">
        <v>0</v>
      </c>
      <c r="R457" s="59">
        <v>8</v>
      </c>
      <c r="S457" s="59">
        <v>14</v>
      </c>
      <c r="T457" s="59">
        <v>0</v>
      </c>
      <c r="U457" s="59">
        <v>16</v>
      </c>
      <c r="V457" s="59">
        <v>0</v>
      </c>
      <c r="W457" s="59">
        <v>0</v>
      </c>
      <c r="X457" s="59">
        <v>16</v>
      </c>
      <c r="Y457" s="59"/>
      <c r="Z457" s="59"/>
      <c r="AA457" s="67">
        <f t="shared" si="269"/>
        <v>73</v>
      </c>
      <c r="AB457" s="64">
        <f t="shared" si="270"/>
        <v>0</v>
      </c>
      <c r="AC457" s="64">
        <f t="shared" si="271"/>
        <v>0</v>
      </c>
      <c r="AD457" s="64">
        <f t="shared" si="272"/>
        <v>13</v>
      </c>
      <c r="AE457" s="64">
        <f t="shared" si="273"/>
        <v>27</v>
      </c>
      <c r="AF457" s="64">
        <f t="shared" si="274"/>
        <v>38</v>
      </c>
      <c r="AG457" s="64">
        <f t="shared" si="281"/>
        <v>0</v>
      </c>
      <c r="AH457" s="89">
        <f t="shared" si="275"/>
        <v>73</v>
      </c>
      <c r="AI457" s="90"/>
      <c r="AJ457" s="90"/>
      <c r="AK457" s="90">
        <f t="shared" si="276"/>
        <v>65</v>
      </c>
      <c r="AL457" s="90">
        <f t="shared" si="277"/>
        <v>67.5</v>
      </c>
      <c r="AM457" s="90">
        <f t="shared" ref="AM457:AN457" si="464">AF457/(SUMIF($E$14:$N$14,"CO5",$E$13:$N$13)+SUMPRODUCT(($O$14:$Z$14="CO5")*($O457:$Z457&gt;0)*($O$13:$Z$13)))*100</f>
        <v>95</v>
      </c>
      <c r="AN457" s="90">
        <f t="shared" si="464"/>
        <v>0</v>
      </c>
    </row>
    <row r="458" spans="1:40" ht="30" customHeight="1" x14ac:dyDescent="0.2">
      <c r="A458" s="59">
        <v>442</v>
      </c>
      <c r="B458" s="60">
        <f>'STUDENT NAMELIST'!B446</f>
        <v>211423243002</v>
      </c>
      <c r="C458" s="60" t="str">
        <f>'STUDENT NAMELIST'!C446</f>
        <v>2023PEC AI 542</v>
      </c>
      <c r="D458" s="61" t="str">
        <f>'STUDENT NAMELIST'!D446</f>
        <v>ABESHEK SRIRAMN</v>
      </c>
      <c r="E458" s="68">
        <v>2</v>
      </c>
      <c r="F458" s="68">
        <v>2</v>
      </c>
      <c r="G458" s="68">
        <v>0</v>
      </c>
      <c r="H458" s="68">
        <v>0</v>
      </c>
      <c r="I458" s="68">
        <v>0</v>
      </c>
      <c r="J458" s="68">
        <v>1</v>
      </c>
      <c r="K458" s="68">
        <v>2</v>
      </c>
      <c r="L458" s="68">
        <v>2</v>
      </c>
      <c r="M458" s="68">
        <v>0</v>
      </c>
      <c r="N458" s="68">
        <v>0</v>
      </c>
      <c r="O458" s="69">
        <v>16</v>
      </c>
      <c r="P458" s="59">
        <v>0</v>
      </c>
      <c r="Q458" s="59">
        <v>0</v>
      </c>
      <c r="R458" s="59">
        <v>16</v>
      </c>
      <c r="S458" s="59">
        <v>14</v>
      </c>
      <c r="T458" s="59">
        <v>0</v>
      </c>
      <c r="U458" s="59">
        <v>16</v>
      </c>
      <c r="V458" s="59">
        <v>0</v>
      </c>
      <c r="W458" s="59">
        <v>0</v>
      </c>
      <c r="X458" s="59">
        <v>9</v>
      </c>
      <c r="Y458" s="59"/>
      <c r="Z458" s="59"/>
      <c r="AA458" s="67">
        <f t="shared" si="269"/>
        <v>80</v>
      </c>
      <c r="AB458" s="64">
        <f t="shared" si="270"/>
        <v>0</v>
      </c>
      <c r="AC458" s="64">
        <f t="shared" si="271"/>
        <v>0</v>
      </c>
      <c r="AD458" s="64">
        <f t="shared" si="272"/>
        <v>20</v>
      </c>
      <c r="AE458" s="64">
        <f t="shared" si="273"/>
        <v>35</v>
      </c>
      <c r="AF458" s="64">
        <f t="shared" si="274"/>
        <v>31</v>
      </c>
      <c r="AG458" s="64">
        <f t="shared" si="281"/>
        <v>0</v>
      </c>
      <c r="AH458" s="89">
        <f t="shared" si="275"/>
        <v>80</v>
      </c>
      <c r="AI458" s="90"/>
      <c r="AJ458" s="90"/>
      <c r="AK458" s="90">
        <f t="shared" si="276"/>
        <v>100</v>
      </c>
      <c r="AL458" s="90">
        <f t="shared" si="277"/>
        <v>87.5</v>
      </c>
      <c r="AM458" s="90">
        <f t="shared" ref="AM458:AN458" si="465">AF458/(SUMIF($E$14:$N$14,"CO5",$E$13:$N$13)+SUMPRODUCT(($O$14:$Z$14="CO5")*($O458:$Z458&gt;0)*($O$13:$Z$13)))*100</f>
        <v>77.5</v>
      </c>
      <c r="AN458" s="90">
        <f t="shared" si="465"/>
        <v>0</v>
      </c>
    </row>
    <row r="459" spans="1:40" ht="30" customHeight="1" x14ac:dyDescent="0.2">
      <c r="A459" s="59">
        <v>443</v>
      </c>
      <c r="B459" s="60">
        <f>'STUDENT NAMELIST'!B447</f>
        <v>211423243004</v>
      </c>
      <c r="C459" s="60" t="str">
        <f>'STUDENT NAMELIST'!C447</f>
        <v>2023PEC AI 543</v>
      </c>
      <c r="D459" s="61" t="str">
        <f>'STUDENT NAMELIST'!D447</f>
        <v>ABINESH KUMAR T</v>
      </c>
      <c r="E459" s="68">
        <v>1</v>
      </c>
      <c r="F459" s="68">
        <v>0</v>
      </c>
      <c r="G459" s="68">
        <v>2</v>
      </c>
      <c r="H459" s="68">
        <v>2</v>
      </c>
      <c r="I459" s="68">
        <v>1</v>
      </c>
      <c r="J459" s="68">
        <v>2</v>
      </c>
      <c r="K459" s="68">
        <v>1</v>
      </c>
      <c r="L459" s="68">
        <v>2</v>
      </c>
      <c r="M459" s="68">
        <v>1</v>
      </c>
      <c r="N459" s="68">
        <v>1</v>
      </c>
      <c r="O459" s="69">
        <v>14</v>
      </c>
      <c r="P459" s="59">
        <v>0</v>
      </c>
      <c r="Q459" s="59">
        <v>0</v>
      </c>
      <c r="R459" s="59">
        <v>14</v>
      </c>
      <c r="S459" s="59">
        <v>10</v>
      </c>
      <c r="T459" s="59">
        <v>0</v>
      </c>
      <c r="U459" s="59">
        <v>14</v>
      </c>
      <c r="V459" s="59">
        <v>0</v>
      </c>
      <c r="W459" s="59">
        <v>0</v>
      </c>
      <c r="X459" s="59">
        <v>16</v>
      </c>
      <c r="Y459" s="59"/>
      <c r="Z459" s="59"/>
      <c r="AA459" s="67">
        <f t="shared" si="269"/>
        <v>81</v>
      </c>
      <c r="AB459" s="64">
        <f t="shared" si="270"/>
        <v>0</v>
      </c>
      <c r="AC459" s="64">
        <f t="shared" si="271"/>
        <v>0</v>
      </c>
      <c r="AD459" s="64">
        <f t="shared" si="272"/>
        <v>15</v>
      </c>
      <c r="AE459" s="64">
        <f t="shared" si="273"/>
        <v>29</v>
      </c>
      <c r="AF459" s="64">
        <f t="shared" si="274"/>
        <v>36</v>
      </c>
      <c r="AG459" s="64">
        <f t="shared" si="281"/>
        <v>0</v>
      </c>
      <c r="AH459" s="89">
        <f t="shared" si="275"/>
        <v>81</v>
      </c>
      <c r="AI459" s="90"/>
      <c r="AJ459" s="90"/>
      <c r="AK459" s="90">
        <f t="shared" si="276"/>
        <v>75</v>
      </c>
      <c r="AL459" s="90">
        <f t="shared" si="277"/>
        <v>72.5</v>
      </c>
      <c r="AM459" s="90">
        <f t="shared" ref="AM459:AN459" si="466">AF459/(SUMIF($E$14:$N$14,"CO5",$E$13:$N$13)+SUMPRODUCT(($O$14:$Z$14="CO5")*($O459:$Z459&gt;0)*($O$13:$Z$13)))*100</f>
        <v>90</v>
      </c>
      <c r="AN459" s="90">
        <f t="shared" si="466"/>
        <v>0</v>
      </c>
    </row>
    <row r="460" spans="1:40" ht="30" customHeight="1" x14ac:dyDescent="0.2">
      <c r="A460" s="59">
        <v>444</v>
      </c>
      <c r="B460" s="60">
        <f>'STUDENT NAMELIST'!B448</f>
        <v>211423243007</v>
      </c>
      <c r="C460" s="60" t="str">
        <f>'STUDENT NAMELIST'!C448</f>
        <v>2023PEC AI 544</v>
      </c>
      <c r="D460" s="61" t="str">
        <f>'STUDENT NAMELIST'!D448</f>
        <v>ABISHAI SINGH J</v>
      </c>
      <c r="E460" s="68">
        <v>2</v>
      </c>
      <c r="F460" s="68">
        <v>1</v>
      </c>
      <c r="G460" s="68">
        <v>0</v>
      </c>
      <c r="H460" s="68">
        <v>1</v>
      </c>
      <c r="I460" s="68">
        <v>1</v>
      </c>
      <c r="J460" s="68">
        <v>2</v>
      </c>
      <c r="K460" s="68">
        <v>0</v>
      </c>
      <c r="L460" s="68">
        <v>1</v>
      </c>
      <c r="M460" s="68">
        <v>1</v>
      </c>
      <c r="N460" s="68">
        <v>0</v>
      </c>
      <c r="O460" s="59">
        <v>13</v>
      </c>
      <c r="P460" s="59">
        <v>0</v>
      </c>
      <c r="Q460" s="59">
        <v>0</v>
      </c>
      <c r="R460" s="59">
        <v>13</v>
      </c>
      <c r="S460" s="59">
        <v>14</v>
      </c>
      <c r="T460" s="59">
        <v>0</v>
      </c>
      <c r="U460" s="59">
        <v>13</v>
      </c>
      <c r="V460" s="59">
        <v>0</v>
      </c>
      <c r="W460" s="59">
        <v>0</v>
      </c>
      <c r="X460" s="59">
        <v>13</v>
      </c>
      <c r="Y460" s="59"/>
      <c r="Z460" s="59"/>
      <c r="AA460" s="67">
        <f t="shared" si="269"/>
        <v>75</v>
      </c>
      <c r="AB460" s="64">
        <f t="shared" si="270"/>
        <v>0</v>
      </c>
      <c r="AC460" s="64">
        <f t="shared" si="271"/>
        <v>0</v>
      </c>
      <c r="AD460" s="64">
        <f t="shared" si="272"/>
        <v>16</v>
      </c>
      <c r="AE460" s="64">
        <f t="shared" si="273"/>
        <v>32</v>
      </c>
      <c r="AF460" s="64">
        <f t="shared" si="274"/>
        <v>32</v>
      </c>
      <c r="AG460" s="64">
        <f t="shared" si="281"/>
        <v>0</v>
      </c>
      <c r="AH460" s="89">
        <f t="shared" si="275"/>
        <v>75</v>
      </c>
      <c r="AI460" s="90"/>
      <c r="AJ460" s="90"/>
      <c r="AK460" s="90">
        <f t="shared" si="276"/>
        <v>80</v>
      </c>
      <c r="AL460" s="90">
        <f t="shared" si="277"/>
        <v>80</v>
      </c>
      <c r="AM460" s="90">
        <f t="shared" ref="AM460:AN460" si="467">AF460/(SUMIF($E$14:$N$14,"CO5",$E$13:$N$13)+SUMPRODUCT(($O$14:$Z$14="CO5")*($O460:$Z460&gt;0)*($O$13:$Z$13)))*100</f>
        <v>80</v>
      </c>
      <c r="AN460" s="90">
        <f t="shared" si="467"/>
        <v>0</v>
      </c>
    </row>
    <row r="461" spans="1:40" ht="30" customHeight="1" x14ac:dyDescent="0.2">
      <c r="A461" s="59">
        <v>445</v>
      </c>
      <c r="B461" s="60">
        <f>'STUDENT NAMELIST'!B449</f>
        <v>211423243008</v>
      </c>
      <c r="C461" s="60" t="str">
        <f>'STUDENT NAMELIST'!C449</f>
        <v>2023PEC AI 545</v>
      </c>
      <c r="D461" s="61" t="str">
        <f>'STUDENT NAMELIST'!D449</f>
        <v>ABISHEK RANGARAJ M</v>
      </c>
      <c r="E461" s="68">
        <v>1</v>
      </c>
      <c r="F461" s="68">
        <v>2</v>
      </c>
      <c r="G461" s="68">
        <v>0</v>
      </c>
      <c r="H461" s="68">
        <v>2</v>
      </c>
      <c r="I461" s="68">
        <v>1</v>
      </c>
      <c r="J461" s="68">
        <v>2</v>
      </c>
      <c r="K461" s="68">
        <v>1</v>
      </c>
      <c r="L461" s="68">
        <v>0</v>
      </c>
      <c r="M461" s="68">
        <v>1</v>
      </c>
      <c r="N461" s="68">
        <v>1</v>
      </c>
      <c r="O461" s="59">
        <v>0</v>
      </c>
      <c r="P461" s="59">
        <v>13</v>
      </c>
      <c r="Q461" s="59">
        <v>14</v>
      </c>
      <c r="R461" s="59">
        <v>0</v>
      </c>
      <c r="S461" s="59">
        <v>0</v>
      </c>
      <c r="T461" s="59">
        <v>14</v>
      </c>
      <c r="U461" s="59">
        <v>0</v>
      </c>
      <c r="V461" s="59">
        <v>14</v>
      </c>
      <c r="W461" s="59">
        <v>15</v>
      </c>
      <c r="X461" s="59">
        <v>0</v>
      </c>
      <c r="Y461" s="59"/>
      <c r="Z461" s="59"/>
      <c r="AA461" s="67">
        <f t="shared" si="269"/>
        <v>81</v>
      </c>
      <c r="AB461" s="64">
        <f t="shared" si="270"/>
        <v>0</v>
      </c>
      <c r="AC461" s="64">
        <f t="shared" si="271"/>
        <v>0</v>
      </c>
      <c r="AD461" s="64">
        <f t="shared" si="272"/>
        <v>16</v>
      </c>
      <c r="AE461" s="64">
        <f t="shared" si="273"/>
        <v>33</v>
      </c>
      <c r="AF461" s="64">
        <f t="shared" si="274"/>
        <v>35</v>
      </c>
      <c r="AG461" s="64">
        <f t="shared" si="281"/>
        <v>0</v>
      </c>
      <c r="AH461" s="89">
        <f t="shared" si="275"/>
        <v>81</v>
      </c>
      <c r="AI461" s="90"/>
      <c r="AJ461" s="90"/>
      <c r="AK461" s="90">
        <f t="shared" si="276"/>
        <v>80</v>
      </c>
      <c r="AL461" s="90">
        <f t="shared" si="277"/>
        <v>82.5</v>
      </c>
      <c r="AM461" s="90">
        <f t="shared" ref="AM461:AN461" si="468">AF461/(SUMIF($E$14:$N$14,"CO5",$E$13:$N$13)+SUMPRODUCT(($O$14:$Z$14="CO5")*($O461:$Z461&gt;0)*($O$13:$Z$13)))*100</f>
        <v>87.5</v>
      </c>
      <c r="AN461" s="90">
        <f t="shared" si="468"/>
        <v>0</v>
      </c>
    </row>
    <row r="462" spans="1:40" ht="30" customHeight="1" x14ac:dyDescent="0.2">
      <c r="A462" s="59">
        <v>446</v>
      </c>
      <c r="B462" s="60">
        <f>'STUDENT NAMELIST'!B450</f>
        <v>211423243010</v>
      </c>
      <c r="C462" s="60" t="str">
        <f>'STUDENT NAMELIST'!C450</f>
        <v>2023PEC AI 546</v>
      </c>
      <c r="D462" s="61" t="str">
        <f>'STUDENT NAMELIST'!D450</f>
        <v>ABRAHAM S J</v>
      </c>
      <c r="E462" s="68">
        <v>1</v>
      </c>
      <c r="F462" s="68">
        <v>1</v>
      </c>
      <c r="G462" s="68">
        <v>1</v>
      </c>
      <c r="H462" s="68">
        <v>1</v>
      </c>
      <c r="I462" s="68">
        <v>2</v>
      </c>
      <c r="J462" s="68">
        <v>2</v>
      </c>
      <c r="K462" s="68">
        <v>1</v>
      </c>
      <c r="L462" s="68">
        <v>1</v>
      </c>
      <c r="M462" s="68">
        <v>0</v>
      </c>
      <c r="N462" s="68">
        <v>0</v>
      </c>
      <c r="O462" s="59">
        <v>10</v>
      </c>
      <c r="P462" s="59">
        <v>0</v>
      </c>
      <c r="Q462" s="59">
        <v>0</v>
      </c>
      <c r="R462" s="59">
        <v>14</v>
      </c>
      <c r="S462" s="59">
        <v>14</v>
      </c>
      <c r="T462" s="59">
        <v>0</v>
      </c>
      <c r="U462" s="59">
        <v>16</v>
      </c>
      <c r="V462" s="59">
        <v>0</v>
      </c>
      <c r="W462" s="59">
        <v>0</v>
      </c>
      <c r="X462" s="59">
        <v>16</v>
      </c>
      <c r="Y462" s="59"/>
      <c r="Z462" s="59"/>
      <c r="AA462" s="67">
        <f t="shared" si="269"/>
        <v>80</v>
      </c>
      <c r="AB462" s="64">
        <f t="shared" si="270"/>
        <v>0</v>
      </c>
      <c r="AC462" s="64">
        <f t="shared" si="271"/>
        <v>0</v>
      </c>
      <c r="AD462" s="64">
        <f t="shared" si="272"/>
        <v>12</v>
      </c>
      <c r="AE462" s="64">
        <f t="shared" si="273"/>
        <v>33</v>
      </c>
      <c r="AF462" s="64">
        <f t="shared" si="274"/>
        <v>38</v>
      </c>
      <c r="AG462" s="64">
        <f t="shared" si="281"/>
        <v>0</v>
      </c>
      <c r="AH462" s="89">
        <f t="shared" si="275"/>
        <v>80</v>
      </c>
      <c r="AI462" s="90"/>
      <c r="AJ462" s="90"/>
      <c r="AK462" s="90">
        <f t="shared" si="276"/>
        <v>60</v>
      </c>
      <c r="AL462" s="90">
        <f t="shared" si="277"/>
        <v>82.5</v>
      </c>
      <c r="AM462" s="90">
        <f t="shared" ref="AM462:AN462" si="469">AF462/(SUMIF($E$14:$N$14,"CO5",$E$13:$N$13)+SUMPRODUCT(($O$14:$Z$14="CO5")*($O462:$Z462&gt;0)*($O$13:$Z$13)))*100</f>
        <v>95</v>
      </c>
      <c r="AN462" s="90">
        <f t="shared" si="469"/>
        <v>0</v>
      </c>
    </row>
    <row r="463" spans="1:40" ht="30" customHeight="1" x14ac:dyDescent="0.2">
      <c r="A463" s="59">
        <v>448</v>
      </c>
      <c r="B463" s="60">
        <f>'STUDENT NAMELIST'!B451</f>
        <v>211423243012</v>
      </c>
      <c r="C463" s="60" t="str">
        <f>'STUDENT NAMELIST'!C451</f>
        <v>2023PEC AI 547</v>
      </c>
      <c r="D463" s="61" t="str">
        <f>'STUDENT NAMELIST'!D451</f>
        <v>ADHINARAYANAN A</v>
      </c>
      <c r="E463" s="68">
        <v>0</v>
      </c>
      <c r="F463" s="68">
        <v>0</v>
      </c>
      <c r="G463" s="68">
        <v>0</v>
      </c>
      <c r="H463" s="68">
        <v>0</v>
      </c>
      <c r="I463" s="68">
        <v>0</v>
      </c>
      <c r="J463" s="68">
        <v>1</v>
      </c>
      <c r="K463" s="68">
        <v>1</v>
      </c>
      <c r="L463" s="68">
        <v>0</v>
      </c>
      <c r="M463" s="68">
        <v>1</v>
      </c>
      <c r="N463" s="68">
        <v>2</v>
      </c>
      <c r="O463" s="59">
        <v>0</v>
      </c>
      <c r="P463" s="59">
        <v>13</v>
      </c>
      <c r="Q463" s="59">
        <v>14</v>
      </c>
      <c r="R463" s="59">
        <v>0</v>
      </c>
      <c r="S463" s="59">
        <v>0</v>
      </c>
      <c r="T463" s="59">
        <v>14</v>
      </c>
      <c r="U463" s="59">
        <v>0</v>
      </c>
      <c r="V463" s="59">
        <v>14</v>
      </c>
      <c r="W463" s="59">
        <v>8</v>
      </c>
      <c r="X463" s="59">
        <v>0</v>
      </c>
      <c r="Y463" s="59"/>
      <c r="Z463" s="59"/>
      <c r="AA463" s="67">
        <f t="shared" si="269"/>
        <v>68</v>
      </c>
      <c r="AB463" s="64">
        <f t="shared" si="270"/>
        <v>0</v>
      </c>
      <c r="AC463" s="64">
        <f t="shared" si="271"/>
        <v>0</v>
      </c>
      <c r="AD463" s="64">
        <f t="shared" si="272"/>
        <v>13</v>
      </c>
      <c r="AE463" s="64">
        <f t="shared" si="273"/>
        <v>33</v>
      </c>
      <c r="AF463" s="64">
        <f t="shared" si="274"/>
        <v>28</v>
      </c>
      <c r="AG463" s="64">
        <f t="shared" si="281"/>
        <v>0</v>
      </c>
      <c r="AH463" s="89">
        <f t="shared" si="275"/>
        <v>68</v>
      </c>
      <c r="AI463" s="90"/>
      <c r="AJ463" s="90"/>
      <c r="AK463" s="90">
        <f t="shared" si="276"/>
        <v>65</v>
      </c>
      <c r="AL463" s="90">
        <f t="shared" si="277"/>
        <v>82.5</v>
      </c>
      <c r="AM463" s="90">
        <f t="shared" ref="AM463:AN463" si="470">AF463/(SUMIF($E$14:$N$14,"CO5",$E$13:$N$13)+SUMPRODUCT(($O$14:$Z$14="CO5")*($O463:$Z463&gt;0)*($O$13:$Z$13)))*100</f>
        <v>70</v>
      </c>
      <c r="AN463" s="90">
        <f t="shared" si="470"/>
        <v>0</v>
      </c>
    </row>
    <row r="464" spans="1:40" ht="30" customHeight="1" x14ac:dyDescent="0.2">
      <c r="A464" s="59">
        <v>448</v>
      </c>
      <c r="B464" s="60">
        <f>'STUDENT NAMELIST'!B452</f>
        <v>211423243013</v>
      </c>
      <c r="C464" s="60" t="str">
        <f>'STUDENT NAMELIST'!C452</f>
        <v>2023PEC AI 548</v>
      </c>
      <c r="D464" s="61" t="str">
        <f>'STUDENT NAMELIST'!D452</f>
        <v>ADHITYAN R</v>
      </c>
      <c r="E464" s="68">
        <v>2</v>
      </c>
      <c r="F464" s="68">
        <v>2</v>
      </c>
      <c r="G464" s="68">
        <v>0</v>
      </c>
      <c r="H464" s="68">
        <v>0</v>
      </c>
      <c r="I464" s="68">
        <v>1</v>
      </c>
      <c r="J464" s="68">
        <v>2</v>
      </c>
      <c r="K464" s="68">
        <v>2</v>
      </c>
      <c r="L464" s="68">
        <v>2</v>
      </c>
      <c r="M464" s="68">
        <v>1</v>
      </c>
      <c r="N464" s="68">
        <v>1</v>
      </c>
      <c r="O464" s="59">
        <v>14</v>
      </c>
      <c r="P464" s="59">
        <v>0</v>
      </c>
      <c r="Q464" s="59">
        <v>0</v>
      </c>
      <c r="R464" s="59">
        <v>14</v>
      </c>
      <c r="S464" s="59">
        <v>10</v>
      </c>
      <c r="T464" s="59">
        <v>0</v>
      </c>
      <c r="U464" s="59">
        <v>14</v>
      </c>
      <c r="V464" s="59">
        <v>0</v>
      </c>
      <c r="W464" s="59">
        <v>0</v>
      </c>
      <c r="X464" s="59">
        <v>13</v>
      </c>
      <c r="Y464" s="59"/>
      <c r="Z464" s="59"/>
      <c r="AA464" s="67">
        <f t="shared" si="269"/>
        <v>78</v>
      </c>
      <c r="AB464" s="64">
        <f t="shared" si="270"/>
        <v>0</v>
      </c>
      <c r="AC464" s="64">
        <f t="shared" si="271"/>
        <v>0</v>
      </c>
      <c r="AD464" s="64">
        <f t="shared" si="272"/>
        <v>18</v>
      </c>
      <c r="AE464" s="64">
        <f t="shared" si="273"/>
        <v>29</v>
      </c>
      <c r="AF464" s="64">
        <f t="shared" si="274"/>
        <v>33</v>
      </c>
      <c r="AG464" s="64">
        <f t="shared" si="281"/>
        <v>0</v>
      </c>
      <c r="AH464" s="89">
        <f t="shared" si="275"/>
        <v>78</v>
      </c>
      <c r="AI464" s="90"/>
      <c r="AJ464" s="90"/>
      <c r="AK464" s="90">
        <f t="shared" si="276"/>
        <v>90</v>
      </c>
      <c r="AL464" s="90">
        <f t="shared" si="277"/>
        <v>72.5</v>
      </c>
      <c r="AM464" s="90">
        <f t="shared" ref="AM464:AN464" si="471">AF464/(SUMIF($E$14:$N$14,"CO5",$E$13:$N$13)+SUMPRODUCT(($O$14:$Z$14="CO5")*($O464:$Z464&gt;0)*($O$13:$Z$13)))*100</f>
        <v>82.5</v>
      </c>
      <c r="AN464" s="90">
        <f t="shared" si="471"/>
        <v>0</v>
      </c>
    </row>
    <row r="465" spans="1:40" ht="30" customHeight="1" x14ac:dyDescent="0.2">
      <c r="A465" s="59">
        <v>449</v>
      </c>
      <c r="B465" s="60">
        <f>'STUDENT NAMELIST'!B453</f>
        <v>211423243015</v>
      </c>
      <c r="C465" s="60" t="str">
        <f>'STUDENT NAMELIST'!C453</f>
        <v>2023PEC AI 549</v>
      </c>
      <c r="D465" s="61" t="str">
        <f>'STUDENT NAMELIST'!D453</f>
        <v>AFRIN W A</v>
      </c>
      <c r="E465" s="68">
        <v>1</v>
      </c>
      <c r="F465" s="68">
        <v>0</v>
      </c>
      <c r="G465" s="68">
        <v>1</v>
      </c>
      <c r="H465" s="68">
        <v>2</v>
      </c>
      <c r="I465" s="68">
        <v>0</v>
      </c>
      <c r="J465" s="68">
        <v>2</v>
      </c>
      <c r="K465" s="68">
        <v>0</v>
      </c>
      <c r="L465" s="68">
        <v>2</v>
      </c>
      <c r="M465" s="68">
        <v>2</v>
      </c>
      <c r="N465" s="68">
        <v>2</v>
      </c>
      <c r="O465" s="68">
        <v>8</v>
      </c>
      <c r="P465" s="62">
        <v>0</v>
      </c>
      <c r="Q465" s="62">
        <v>0</v>
      </c>
      <c r="R465" s="62">
        <v>15</v>
      </c>
      <c r="S465" s="62">
        <v>16</v>
      </c>
      <c r="T465" s="62">
        <v>0</v>
      </c>
      <c r="U465" s="62">
        <v>16</v>
      </c>
      <c r="V465" s="62">
        <v>0</v>
      </c>
      <c r="W465" s="62">
        <v>0</v>
      </c>
      <c r="X465" s="62">
        <v>16</v>
      </c>
      <c r="Y465" s="59"/>
      <c r="Z465" s="59"/>
      <c r="AA465" s="67">
        <f t="shared" si="269"/>
        <v>83</v>
      </c>
      <c r="AB465" s="64">
        <f t="shared" si="270"/>
        <v>0</v>
      </c>
      <c r="AC465" s="64">
        <f t="shared" si="271"/>
        <v>0</v>
      </c>
      <c r="AD465" s="64">
        <f t="shared" si="272"/>
        <v>9</v>
      </c>
      <c r="AE465" s="64">
        <f t="shared" si="273"/>
        <v>36</v>
      </c>
      <c r="AF465" s="64">
        <f t="shared" si="274"/>
        <v>38</v>
      </c>
      <c r="AG465" s="64">
        <f t="shared" si="281"/>
        <v>0</v>
      </c>
      <c r="AH465" s="89">
        <f t="shared" si="275"/>
        <v>83</v>
      </c>
      <c r="AI465" s="90"/>
      <c r="AJ465" s="90"/>
      <c r="AK465" s="90">
        <f t="shared" si="276"/>
        <v>45</v>
      </c>
      <c r="AL465" s="90">
        <f t="shared" si="277"/>
        <v>90</v>
      </c>
      <c r="AM465" s="90">
        <f t="shared" ref="AM465:AN465" si="472">AF465/(SUMIF($E$14:$N$14,"CO5",$E$13:$N$13)+SUMPRODUCT(($O$14:$Z$14="CO5")*($O465:$Z465&gt;0)*($O$13:$Z$13)))*100</f>
        <v>95</v>
      </c>
      <c r="AN465" s="90">
        <f t="shared" si="472"/>
        <v>0</v>
      </c>
    </row>
    <row r="466" spans="1:40" ht="30" customHeight="1" x14ac:dyDescent="0.2">
      <c r="A466" s="59">
        <v>450</v>
      </c>
      <c r="B466" s="60">
        <f>'STUDENT NAMELIST'!B454</f>
        <v>211423243018</v>
      </c>
      <c r="C466" s="60" t="str">
        <f>'STUDENT NAMELIST'!C454</f>
        <v>2023PEC AI 550</v>
      </c>
      <c r="D466" s="61" t="str">
        <f>'STUDENT NAMELIST'!D454</f>
        <v>AKASH A</v>
      </c>
      <c r="E466" s="68">
        <v>1</v>
      </c>
      <c r="F466" s="68">
        <v>2</v>
      </c>
      <c r="G466" s="68">
        <v>2</v>
      </c>
      <c r="H466" s="68">
        <v>1</v>
      </c>
      <c r="I466" s="68">
        <v>1</v>
      </c>
      <c r="J466" s="68">
        <v>2</v>
      </c>
      <c r="K466" s="68">
        <v>2</v>
      </c>
      <c r="L466" s="68">
        <v>2</v>
      </c>
      <c r="M466" s="68">
        <v>0</v>
      </c>
      <c r="N466" s="68">
        <v>0</v>
      </c>
      <c r="O466" s="68">
        <v>0</v>
      </c>
      <c r="P466" s="62">
        <v>16</v>
      </c>
      <c r="Q466" s="62">
        <v>10</v>
      </c>
      <c r="R466" s="62">
        <v>0</v>
      </c>
      <c r="S466" s="62">
        <v>0</v>
      </c>
      <c r="T466" s="62">
        <v>15</v>
      </c>
      <c r="U466" s="62">
        <v>0</v>
      </c>
      <c r="V466" s="62">
        <v>10</v>
      </c>
      <c r="W466" s="62">
        <v>15</v>
      </c>
      <c r="X466" s="62">
        <v>0</v>
      </c>
      <c r="Y466" s="59"/>
      <c r="Z466" s="59"/>
      <c r="AA466" s="67">
        <f t="shared" si="269"/>
        <v>79</v>
      </c>
      <c r="AB466" s="64">
        <f t="shared" si="270"/>
        <v>0</v>
      </c>
      <c r="AC466" s="64">
        <f t="shared" si="271"/>
        <v>0</v>
      </c>
      <c r="AD466" s="64">
        <f t="shared" si="272"/>
        <v>19</v>
      </c>
      <c r="AE466" s="64">
        <f t="shared" si="273"/>
        <v>30</v>
      </c>
      <c r="AF466" s="64">
        <f t="shared" si="274"/>
        <v>31</v>
      </c>
      <c r="AG466" s="64">
        <f t="shared" si="281"/>
        <v>0</v>
      </c>
      <c r="AH466" s="89">
        <f t="shared" si="275"/>
        <v>79</v>
      </c>
      <c r="AI466" s="90"/>
      <c r="AJ466" s="90"/>
      <c r="AK466" s="90">
        <f t="shared" si="276"/>
        <v>95</v>
      </c>
      <c r="AL466" s="90">
        <f t="shared" si="277"/>
        <v>75</v>
      </c>
      <c r="AM466" s="90">
        <f t="shared" ref="AM466:AN466" si="473">AF466/(SUMIF($E$14:$N$14,"CO5",$E$13:$N$13)+SUMPRODUCT(($O$14:$Z$14="CO5")*($O466:$Z466&gt;0)*($O$13:$Z$13)))*100</f>
        <v>77.5</v>
      </c>
      <c r="AN466" s="90">
        <f t="shared" si="473"/>
        <v>0</v>
      </c>
    </row>
    <row r="467" spans="1:40" ht="30" customHeight="1" x14ac:dyDescent="0.2">
      <c r="A467" s="59">
        <v>451</v>
      </c>
      <c r="B467" s="60">
        <f>'STUDENT NAMELIST'!B455</f>
        <v>211423243257</v>
      </c>
      <c r="C467" s="60" t="str">
        <f>'STUDENT NAMELIST'!C455</f>
        <v>2023PEC AI 551</v>
      </c>
      <c r="D467" s="61" t="str">
        <f>'STUDENT NAMELIST'!D455</f>
        <v>MADHAN S</v>
      </c>
      <c r="E467" s="68">
        <v>1</v>
      </c>
      <c r="F467" s="68">
        <v>0</v>
      </c>
      <c r="G467" s="68">
        <v>1</v>
      </c>
      <c r="H467" s="68">
        <v>0</v>
      </c>
      <c r="I467" s="68">
        <v>0</v>
      </c>
      <c r="J467" s="68">
        <v>0</v>
      </c>
      <c r="K467" s="68">
        <v>1</v>
      </c>
      <c r="L467" s="68">
        <v>0</v>
      </c>
      <c r="M467" s="68">
        <v>0</v>
      </c>
      <c r="N467" s="68">
        <v>0</v>
      </c>
      <c r="O467" s="68">
        <v>10</v>
      </c>
      <c r="P467" s="62">
        <v>0</v>
      </c>
      <c r="Q467" s="62">
        <v>0</v>
      </c>
      <c r="R467" s="62">
        <v>10</v>
      </c>
      <c r="S467" s="62">
        <v>16</v>
      </c>
      <c r="T467" s="62">
        <v>0</v>
      </c>
      <c r="U467" s="62">
        <v>10</v>
      </c>
      <c r="V467" s="62">
        <v>0</v>
      </c>
      <c r="W467" s="62">
        <v>0</v>
      </c>
      <c r="X467" s="62">
        <v>16</v>
      </c>
      <c r="Y467" s="59"/>
      <c r="Z467" s="59"/>
      <c r="AA467" s="67">
        <f t="shared" si="269"/>
        <v>65</v>
      </c>
      <c r="AB467" s="64">
        <f t="shared" si="270"/>
        <v>0</v>
      </c>
      <c r="AC467" s="64">
        <f t="shared" si="271"/>
        <v>0</v>
      </c>
      <c r="AD467" s="64">
        <f t="shared" si="272"/>
        <v>11</v>
      </c>
      <c r="AE467" s="64">
        <f t="shared" si="273"/>
        <v>31</v>
      </c>
      <c r="AF467" s="64">
        <f t="shared" si="274"/>
        <v>32</v>
      </c>
      <c r="AG467" s="64">
        <f t="shared" si="281"/>
        <v>0</v>
      </c>
      <c r="AH467" s="89">
        <f t="shared" si="275"/>
        <v>65</v>
      </c>
      <c r="AI467" s="90"/>
      <c r="AJ467" s="90"/>
      <c r="AK467" s="90">
        <f t="shared" si="276"/>
        <v>55.000000000000007</v>
      </c>
      <c r="AL467" s="90">
        <f t="shared" si="277"/>
        <v>77.5</v>
      </c>
      <c r="AM467" s="90">
        <f t="shared" ref="AM467:AN467" si="474">AF467/(SUMIF($E$14:$N$14,"CO5",$E$13:$N$13)+SUMPRODUCT(($O$14:$Z$14="CO5")*($O467:$Z467&gt;0)*($O$13:$Z$13)))*100</f>
        <v>80</v>
      </c>
      <c r="AN467" s="90">
        <f t="shared" si="474"/>
        <v>0</v>
      </c>
    </row>
    <row r="468" spans="1:40" ht="30" customHeight="1" x14ac:dyDescent="0.2">
      <c r="A468" s="59">
        <v>452</v>
      </c>
      <c r="B468" s="60">
        <f>'STUDENT NAMELIST'!B456</f>
        <v>211423243019</v>
      </c>
      <c r="C468" s="60" t="str">
        <f>'STUDENT NAMELIST'!C456</f>
        <v>2023PEC AI 552</v>
      </c>
      <c r="D468" s="61" t="str">
        <f>'STUDENT NAMELIST'!D456</f>
        <v>AKASH R</v>
      </c>
      <c r="E468" s="68">
        <v>2</v>
      </c>
      <c r="F468" s="68">
        <v>1</v>
      </c>
      <c r="G468" s="68">
        <v>2</v>
      </c>
      <c r="H468" s="68">
        <v>1</v>
      </c>
      <c r="I468" s="68">
        <v>0</v>
      </c>
      <c r="J468" s="68">
        <v>2</v>
      </c>
      <c r="K468" s="68">
        <v>2</v>
      </c>
      <c r="L468" s="68">
        <v>2</v>
      </c>
      <c r="M468" s="68">
        <v>1</v>
      </c>
      <c r="N468" s="68">
        <v>1</v>
      </c>
      <c r="O468" s="68">
        <v>0</v>
      </c>
      <c r="P468" s="62">
        <v>15</v>
      </c>
      <c r="Q468" s="62">
        <v>15</v>
      </c>
      <c r="R468" s="62">
        <v>0</v>
      </c>
      <c r="S468" s="62">
        <v>0</v>
      </c>
      <c r="T468" s="62">
        <v>15</v>
      </c>
      <c r="U468" s="62">
        <v>0</v>
      </c>
      <c r="V468" s="62">
        <v>16</v>
      </c>
      <c r="W468" s="62">
        <v>13</v>
      </c>
      <c r="X468" s="62">
        <v>0</v>
      </c>
      <c r="Y468" s="59"/>
      <c r="Z468" s="59"/>
      <c r="AA468" s="67">
        <f t="shared" si="269"/>
        <v>88</v>
      </c>
      <c r="AB468" s="64">
        <f t="shared" si="270"/>
        <v>0</v>
      </c>
      <c r="AC468" s="64">
        <f t="shared" si="271"/>
        <v>0</v>
      </c>
      <c r="AD468" s="64">
        <f t="shared" si="272"/>
        <v>18</v>
      </c>
      <c r="AE468" s="64">
        <f t="shared" si="273"/>
        <v>35</v>
      </c>
      <c r="AF468" s="64">
        <f t="shared" si="274"/>
        <v>35</v>
      </c>
      <c r="AG468" s="64">
        <f t="shared" si="281"/>
        <v>0</v>
      </c>
      <c r="AH468" s="89">
        <f t="shared" si="275"/>
        <v>88</v>
      </c>
      <c r="AI468" s="90"/>
      <c r="AJ468" s="90"/>
      <c r="AK468" s="90">
        <f t="shared" si="276"/>
        <v>90</v>
      </c>
      <c r="AL468" s="90">
        <f t="shared" si="277"/>
        <v>87.5</v>
      </c>
      <c r="AM468" s="90">
        <f t="shared" ref="AM468:AN468" si="475">AF468/(SUMIF($E$14:$N$14,"CO5",$E$13:$N$13)+SUMPRODUCT(($O$14:$Z$14="CO5")*($O468:$Z468&gt;0)*($O$13:$Z$13)))*100</f>
        <v>87.5</v>
      </c>
      <c r="AN468" s="90">
        <f t="shared" si="475"/>
        <v>0</v>
      </c>
    </row>
    <row r="469" spans="1:40" ht="30" customHeight="1" x14ac:dyDescent="0.2">
      <c r="A469" s="59">
        <v>453</v>
      </c>
      <c r="B469" s="60">
        <f>'STUDENT NAMELIST'!B457</f>
        <v>211423243020</v>
      </c>
      <c r="C469" s="60" t="str">
        <f>'STUDENT NAMELIST'!C457</f>
        <v>2023PEC AI 553</v>
      </c>
      <c r="D469" s="61" t="str">
        <f>'STUDENT NAMELIST'!D457</f>
        <v>AKASH RAJA M</v>
      </c>
      <c r="E469" s="68">
        <v>2</v>
      </c>
      <c r="F469" s="68">
        <v>0</v>
      </c>
      <c r="G469" s="68">
        <v>1</v>
      </c>
      <c r="H469" s="68">
        <v>1</v>
      </c>
      <c r="I469" s="68">
        <v>0</v>
      </c>
      <c r="J469" s="68">
        <v>0</v>
      </c>
      <c r="K469" s="68">
        <v>1</v>
      </c>
      <c r="L469" s="68">
        <v>1</v>
      </c>
      <c r="M469" s="68">
        <v>1</v>
      </c>
      <c r="N469" s="68">
        <v>0</v>
      </c>
      <c r="O469" s="68">
        <v>0</v>
      </c>
      <c r="P469" s="62">
        <v>16</v>
      </c>
      <c r="Q469" s="62">
        <v>10</v>
      </c>
      <c r="R469" s="62">
        <v>0</v>
      </c>
      <c r="S469" s="62">
        <v>0</v>
      </c>
      <c r="T469" s="62">
        <v>15</v>
      </c>
      <c r="U469" s="62">
        <v>0</v>
      </c>
      <c r="V469" s="62">
        <v>10</v>
      </c>
      <c r="W469" s="62">
        <v>15</v>
      </c>
      <c r="X469" s="62">
        <v>0</v>
      </c>
      <c r="Y469" s="59"/>
      <c r="Z469" s="59"/>
      <c r="AA469" s="67">
        <f t="shared" si="269"/>
        <v>73</v>
      </c>
      <c r="AB469" s="64">
        <f t="shared" si="270"/>
        <v>0</v>
      </c>
      <c r="AC469" s="64">
        <f t="shared" si="271"/>
        <v>0</v>
      </c>
      <c r="AD469" s="64">
        <f t="shared" si="272"/>
        <v>18</v>
      </c>
      <c r="AE469" s="64">
        <f t="shared" si="273"/>
        <v>30</v>
      </c>
      <c r="AF469" s="64">
        <f t="shared" si="274"/>
        <v>31</v>
      </c>
      <c r="AG469" s="64">
        <f t="shared" si="281"/>
        <v>0</v>
      </c>
      <c r="AH469" s="89">
        <f t="shared" si="275"/>
        <v>73</v>
      </c>
      <c r="AI469" s="90"/>
      <c r="AJ469" s="90"/>
      <c r="AK469" s="90">
        <f t="shared" si="276"/>
        <v>90</v>
      </c>
      <c r="AL469" s="90">
        <f t="shared" si="277"/>
        <v>75</v>
      </c>
      <c r="AM469" s="90">
        <f t="shared" ref="AM469:AN469" si="476">AF469/(SUMIF($E$14:$N$14,"CO5",$E$13:$N$13)+SUMPRODUCT(($O$14:$Z$14="CO5")*($O469:$Z469&gt;0)*($O$13:$Z$13)))*100</f>
        <v>77.5</v>
      </c>
      <c r="AN469" s="90">
        <f t="shared" si="476"/>
        <v>0</v>
      </c>
    </row>
    <row r="470" spans="1:40" ht="30" customHeight="1" x14ac:dyDescent="0.2">
      <c r="A470" s="59">
        <v>454</v>
      </c>
      <c r="B470" s="60">
        <f>'STUDENT NAMELIST'!B458</f>
        <v>211423243021</v>
      </c>
      <c r="C470" s="60" t="str">
        <f>'STUDENT NAMELIST'!C458</f>
        <v>2023PEC AI 554</v>
      </c>
      <c r="D470" s="61" t="str">
        <f>'STUDENT NAMELIST'!D458</f>
        <v>AKSHAY KANNA G</v>
      </c>
      <c r="E470" s="68">
        <v>0</v>
      </c>
      <c r="F470" s="68">
        <v>2</v>
      </c>
      <c r="G470" s="68">
        <v>2</v>
      </c>
      <c r="H470" s="68">
        <v>2</v>
      </c>
      <c r="I470" s="68">
        <v>0</v>
      </c>
      <c r="J470" s="68">
        <v>2</v>
      </c>
      <c r="K470" s="68">
        <v>1</v>
      </c>
      <c r="L470" s="68">
        <v>0</v>
      </c>
      <c r="M470" s="68">
        <v>0</v>
      </c>
      <c r="N470" s="68">
        <v>0</v>
      </c>
      <c r="O470" s="68">
        <v>10</v>
      </c>
      <c r="P470" s="62">
        <v>0</v>
      </c>
      <c r="Q470" s="62">
        <v>0</v>
      </c>
      <c r="R470" s="62">
        <v>10</v>
      </c>
      <c r="S470" s="62">
        <v>16</v>
      </c>
      <c r="T470" s="62">
        <v>0</v>
      </c>
      <c r="U470" s="62">
        <v>10</v>
      </c>
      <c r="V470" s="62">
        <v>0</v>
      </c>
      <c r="W470" s="62">
        <v>0</v>
      </c>
      <c r="X470" s="62">
        <v>16</v>
      </c>
      <c r="Y470" s="59"/>
      <c r="Z470" s="59"/>
      <c r="AA470" s="67">
        <f t="shared" si="269"/>
        <v>71</v>
      </c>
      <c r="AB470" s="64">
        <f t="shared" si="270"/>
        <v>0</v>
      </c>
      <c r="AC470" s="64">
        <f t="shared" si="271"/>
        <v>0</v>
      </c>
      <c r="AD470" s="64">
        <f t="shared" si="272"/>
        <v>12</v>
      </c>
      <c r="AE470" s="64">
        <f t="shared" si="273"/>
        <v>31</v>
      </c>
      <c r="AF470" s="64">
        <f t="shared" si="274"/>
        <v>32</v>
      </c>
      <c r="AG470" s="64">
        <f t="shared" si="281"/>
        <v>0</v>
      </c>
      <c r="AH470" s="89">
        <f t="shared" si="275"/>
        <v>71</v>
      </c>
      <c r="AI470" s="90"/>
      <c r="AJ470" s="90"/>
      <c r="AK470" s="90">
        <f t="shared" si="276"/>
        <v>60</v>
      </c>
      <c r="AL470" s="90">
        <f t="shared" si="277"/>
        <v>77.5</v>
      </c>
      <c r="AM470" s="90">
        <f t="shared" ref="AM470:AN470" si="477">AF470/(SUMIF($E$14:$N$14,"CO5",$E$13:$N$13)+SUMPRODUCT(($O$14:$Z$14="CO5")*($O470:$Z470&gt;0)*($O$13:$Z$13)))*100</f>
        <v>80</v>
      </c>
      <c r="AN470" s="90">
        <f t="shared" si="477"/>
        <v>0</v>
      </c>
    </row>
    <row r="471" spans="1:40" ht="30" customHeight="1" x14ac:dyDescent="0.2">
      <c r="A471" s="59">
        <v>455</v>
      </c>
      <c r="B471" s="60">
        <f>'STUDENT NAMELIST'!B459</f>
        <v>211423243023</v>
      </c>
      <c r="C471" s="60" t="str">
        <f>'STUDENT NAMELIST'!C459</f>
        <v>2023PEC AI 555</v>
      </c>
      <c r="D471" s="61" t="str">
        <f>'STUDENT NAMELIST'!D459</f>
        <v>AKSHITH KUMAR V</v>
      </c>
      <c r="E471" s="68">
        <v>1</v>
      </c>
      <c r="F471" s="68">
        <v>1</v>
      </c>
      <c r="G471" s="68">
        <v>0</v>
      </c>
      <c r="H471" s="68">
        <v>1</v>
      </c>
      <c r="I471" s="68">
        <v>2</v>
      </c>
      <c r="J471" s="68">
        <v>1</v>
      </c>
      <c r="K471" s="68">
        <v>2</v>
      </c>
      <c r="L471" s="68">
        <v>2</v>
      </c>
      <c r="M471" s="68">
        <v>1</v>
      </c>
      <c r="N471" s="68">
        <v>1</v>
      </c>
      <c r="O471" s="68">
        <v>16</v>
      </c>
      <c r="P471" s="62">
        <v>0</v>
      </c>
      <c r="Q471" s="62">
        <v>0</v>
      </c>
      <c r="R471" s="62">
        <v>16</v>
      </c>
      <c r="S471" s="62">
        <v>16</v>
      </c>
      <c r="T471" s="62">
        <v>0</v>
      </c>
      <c r="U471" s="62">
        <v>15</v>
      </c>
      <c r="V471" s="62">
        <v>0</v>
      </c>
      <c r="W471" s="62">
        <v>0</v>
      </c>
      <c r="X471" s="62">
        <v>16</v>
      </c>
      <c r="Y471" s="59"/>
      <c r="Z471" s="59"/>
      <c r="AA471" s="67">
        <f t="shared" si="269"/>
        <v>91</v>
      </c>
      <c r="AB471" s="64">
        <f t="shared" si="270"/>
        <v>0</v>
      </c>
      <c r="AC471" s="64">
        <f t="shared" si="271"/>
        <v>0</v>
      </c>
      <c r="AD471" s="64">
        <f t="shared" si="272"/>
        <v>18</v>
      </c>
      <c r="AE471" s="64">
        <f t="shared" si="273"/>
        <v>37</v>
      </c>
      <c r="AF471" s="64">
        <f t="shared" si="274"/>
        <v>37</v>
      </c>
      <c r="AG471" s="64">
        <f t="shared" si="281"/>
        <v>0</v>
      </c>
      <c r="AH471" s="89">
        <f t="shared" si="275"/>
        <v>91</v>
      </c>
      <c r="AI471" s="90"/>
      <c r="AJ471" s="90"/>
      <c r="AK471" s="90">
        <f t="shared" si="276"/>
        <v>90</v>
      </c>
      <c r="AL471" s="90">
        <f t="shared" si="277"/>
        <v>92.5</v>
      </c>
      <c r="AM471" s="90">
        <f t="shared" ref="AM471:AN471" si="478">AF471/(SUMIF($E$14:$N$14,"CO5",$E$13:$N$13)+SUMPRODUCT(($O$14:$Z$14="CO5")*($O471:$Z471&gt;0)*($O$13:$Z$13)))*100</f>
        <v>92.5</v>
      </c>
      <c r="AN471" s="90">
        <f t="shared" si="478"/>
        <v>0</v>
      </c>
    </row>
    <row r="472" spans="1:40" ht="30" customHeight="1" x14ac:dyDescent="0.2">
      <c r="A472" s="59">
        <v>456</v>
      </c>
      <c r="B472" s="60">
        <f>'STUDENT NAMELIST'!B460</f>
        <v>211423243024</v>
      </c>
      <c r="C472" s="60" t="str">
        <f>'STUDENT NAMELIST'!C460</f>
        <v>2023PEC AI 556</v>
      </c>
      <c r="D472" s="61" t="str">
        <f>'STUDENT NAMELIST'!D460</f>
        <v>ALLEN PHILIP T E</v>
      </c>
      <c r="E472" s="68">
        <v>0</v>
      </c>
      <c r="F472" s="68">
        <v>1</v>
      </c>
      <c r="G472" s="68">
        <v>2</v>
      </c>
      <c r="H472" s="68">
        <v>1</v>
      </c>
      <c r="I472" s="68">
        <v>1</v>
      </c>
      <c r="J472" s="68">
        <v>0</v>
      </c>
      <c r="K472" s="68">
        <v>1</v>
      </c>
      <c r="L472" s="68">
        <v>0</v>
      </c>
      <c r="M472" s="68">
        <v>2</v>
      </c>
      <c r="N472" s="68">
        <v>1</v>
      </c>
      <c r="O472" s="68">
        <v>0</v>
      </c>
      <c r="P472" s="62">
        <v>16</v>
      </c>
      <c r="Q472" s="62">
        <v>16</v>
      </c>
      <c r="R472" s="62">
        <v>0</v>
      </c>
      <c r="S472" s="62">
        <v>0</v>
      </c>
      <c r="T472" s="62">
        <v>16</v>
      </c>
      <c r="U472" s="62">
        <v>0</v>
      </c>
      <c r="V472" s="62">
        <v>16</v>
      </c>
      <c r="W472" s="62">
        <v>9</v>
      </c>
      <c r="X472" s="62">
        <v>0</v>
      </c>
      <c r="Y472" s="59"/>
      <c r="Z472" s="59"/>
      <c r="AA472" s="67">
        <f t="shared" si="269"/>
        <v>82</v>
      </c>
      <c r="AB472" s="64">
        <f t="shared" si="270"/>
        <v>0</v>
      </c>
      <c r="AC472" s="64">
        <f t="shared" si="271"/>
        <v>0</v>
      </c>
      <c r="AD472" s="64">
        <f t="shared" si="272"/>
        <v>17</v>
      </c>
      <c r="AE472" s="64">
        <f t="shared" si="273"/>
        <v>37</v>
      </c>
      <c r="AF472" s="64">
        <f t="shared" si="274"/>
        <v>31</v>
      </c>
      <c r="AG472" s="64">
        <f t="shared" si="281"/>
        <v>0</v>
      </c>
      <c r="AH472" s="89">
        <f t="shared" si="275"/>
        <v>82</v>
      </c>
      <c r="AI472" s="90"/>
      <c r="AJ472" s="90"/>
      <c r="AK472" s="90">
        <f t="shared" si="276"/>
        <v>85</v>
      </c>
      <c r="AL472" s="90">
        <f t="shared" si="277"/>
        <v>92.5</v>
      </c>
      <c r="AM472" s="90">
        <f t="shared" ref="AM472:AN472" si="479">AF472/(SUMIF($E$14:$N$14,"CO5",$E$13:$N$13)+SUMPRODUCT(($O$14:$Z$14="CO5")*($O472:$Z472&gt;0)*($O$13:$Z$13)))*100</f>
        <v>77.5</v>
      </c>
      <c r="AN472" s="90">
        <f t="shared" si="479"/>
        <v>0</v>
      </c>
    </row>
    <row r="473" spans="1:40" ht="30" customHeight="1" x14ac:dyDescent="0.2">
      <c r="A473" s="59">
        <v>458</v>
      </c>
      <c r="B473" s="60">
        <f>'STUDENT NAMELIST'!B461</f>
        <v>211423243026</v>
      </c>
      <c r="C473" s="60" t="str">
        <f>'STUDENT NAMELIST'!C461</f>
        <v>2023PEC AI 557</v>
      </c>
      <c r="D473" s="61" t="str">
        <f>'STUDENT NAMELIST'!D461</f>
        <v>AMRUTH CHANAKYA A</v>
      </c>
      <c r="E473" s="68">
        <v>2</v>
      </c>
      <c r="F473" s="68">
        <v>2</v>
      </c>
      <c r="G473" s="68">
        <v>0</v>
      </c>
      <c r="H473" s="68">
        <v>0</v>
      </c>
      <c r="I473" s="68">
        <v>2</v>
      </c>
      <c r="J473" s="68">
        <v>0</v>
      </c>
      <c r="K473" s="68">
        <v>0</v>
      </c>
      <c r="L473" s="68">
        <v>0</v>
      </c>
      <c r="M473" s="68">
        <v>1</v>
      </c>
      <c r="N473" s="68">
        <v>0</v>
      </c>
      <c r="O473" s="68">
        <v>16</v>
      </c>
      <c r="P473" s="62">
        <v>0</v>
      </c>
      <c r="Q473" s="62">
        <v>0</v>
      </c>
      <c r="R473" s="62">
        <v>16</v>
      </c>
      <c r="S473" s="62">
        <v>13</v>
      </c>
      <c r="T473" s="62">
        <v>0</v>
      </c>
      <c r="U473" s="62">
        <v>16</v>
      </c>
      <c r="V473" s="62">
        <v>0</v>
      </c>
      <c r="W473" s="62">
        <v>0</v>
      </c>
      <c r="X473" s="62">
        <v>9</v>
      </c>
      <c r="Y473" s="59"/>
      <c r="Z473" s="59"/>
      <c r="AA473" s="67">
        <f t="shared" si="269"/>
        <v>77</v>
      </c>
      <c r="AB473" s="64">
        <f t="shared" si="270"/>
        <v>0</v>
      </c>
      <c r="AC473" s="64">
        <f t="shared" si="271"/>
        <v>0</v>
      </c>
      <c r="AD473" s="64">
        <f t="shared" si="272"/>
        <v>20</v>
      </c>
      <c r="AE473" s="64">
        <f t="shared" si="273"/>
        <v>34</v>
      </c>
      <c r="AF473" s="64">
        <f t="shared" si="274"/>
        <v>31</v>
      </c>
      <c r="AG473" s="64">
        <f t="shared" si="281"/>
        <v>0</v>
      </c>
      <c r="AH473" s="89">
        <f t="shared" si="275"/>
        <v>77</v>
      </c>
      <c r="AI473" s="90"/>
      <c r="AJ473" s="90"/>
      <c r="AK473" s="90">
        <f t="shared" si="276"/>
        <v>100</v>
      </c>
      <c r="AL473" s="90">
        <f t="shared" si="277"/>
        <v>85</v>
      </c>
      <c r="AM473" s="90">
        <f t="shared" ref="AM473:AN473" si="480">AF473/(SUMIF($E$14:$N$14,"CO5",$E$13:$N$13)+SUMPRODUCT(($O$14:$Z$14="CO5")*($O473:$Z473&gt;0)*($O$13:$Z$13)))*100</f>
        <v>77.5</v>
      </c>
      <c r="AN473" s="90">
        <f t="shared" si="480"/>
        <v>0</v>
      </c>
    </row>
    <row r="474" spans="1:40" ht="30" customHeight="1" x14ac:dyDescent="0.2">
      <c r="A474" s="59">
        <v>458</v>
      </c>
      <c r="B474" s="60">
        <f>'STUDENT NAMELIST'!B462</f>
        <v>211423243027</v>
      </c>
      <c r="C474" s="60" t="str">
        <f>'STUDENT NAMELIST'!C462</f>
        <v>2023PEC AI 558</v>
      </c>
      <c r="D474" s="61" t="str">
        <f>'STUDENT NAMELIST'!D462</f>
        <v>ANANDHA KUMAR R K</v>
      </c>
      <c r="E474" s="68">
        <v>1</v>
      </c>
      <c r="F474" s="68">
        <v>0</v>
      </c>
      <c r="G474" s="68">
        <v>2</v>
      </c>
      <c r="H474" s="68">
        <v>0</v>
      </c>
      <c r="I474" s="68">
        <v>1</v>
      </c>
      <c r="J474" s="68">
        <v>0</v>
      </c>
      <c r="K474" s="68">
        <v>0</v>
      </c>
      <c r="L474" s="68">
        <v>1</v>
      </c>
      <c r="M474" s="68">
        <v>0</v>
      </c>
      <c r="N474" s="68">
        <v>1</v>
      </c>
      <c r="O474" s="68">
        <v>16</v>
      </c>
      <c r="P474" s="62">
        <v>0</v>
      </c>
      <c r="Q474" s="62">
        <v>0</v>
      </c>
      <c r="R474" s="62">
        <v>16</v>
      </c>
      <c r="S474" s="62">
        <v>16</v>
      </c>
      <c r="T474" s="62">
        <v>0</v>
      </c>
      <c r="U474" s="62">
        <v>15</v>
      </c>
      <c r="V474" s="62">
        <v>0</v>
      </c>
      <c r="W474" s="62">
        <v>0</v>
      </c>
      <c r="X474" s="62">
        <v>16</v>
      </c>
      <c r="Y474" s="59"/>
      <c r="Z474" s="59"/>
      <c r="AA474" s="67">
        <f t="shared" si="269"/>
        <v>85</v>
      </c>
      <c r="AB474" s="64">
        <f t="shared" si="270"/>
        <v>0</v>
      </c>
      <c r="AC474" s="64">
        <f t="shared" si="271"/>
        <v>0</v>
      </c>
      <c r="AD474" s="64">
        <f t="shared" si="272"/>
        <v>17</v>
      </c>
      <c r="AE474" s="64">
        <f t="shared" si="273"/>
        <v>37</v>
      </c>
      <c r="AF474" s="64">
        <f t="shared" si="274"/>
        <v>37</v>
      </c>
      <c r="AG474" s="64">
        <f t="shared" si="281"/>
        <v>0</v>
      </c>
      <c r="AH474" s="89">
        <f t="shared" si="275"/>
        <v>85</v>
      </c>
      <c r="AI474" s="90"/>
      <c r="AJ474" s="90"/>
      <c r="AK474" s="90">
        <f t="shared" si="276"/>
        <v>85</v>
      </c>
      <c r="AL474" s="90">
        <f t="shared" si="277"/>
        <v>92.5</v>
      </c>
      <c r="AM474" s="90">
        <f t="shared" ref="AM474:AN474" si="481">AF474/(SUMIF($E$14:$N$14,"CO5",$E$13:$N$13)+SUMPRODUCT(($O$14:$Z$14="CO5")*($O474:$Z474&gt;0)*($O$13:$Z$13)))*100</f>
        <v>92.5</v>
      </c>
      <c r="AN474" s="90">
        <f t="shared" si="481"/>
        <v>0</v>
      </c>
    </row>
    <row r="475" spans="1:40" ht="30" customHeight="1" x14ac:dyDescent="0.2">
      <c r="A475" s="59">
        <v>459</v>
      </c>
      <c r="B475" s="60">
        <f>'STUDENT NAMELIST'!B463</f>
        <v>211423243028</v>
      </c>
      <c r="C475" s="60" t="str">
        <f>'STUDENT NAMELIST'!C463</f>
        <v>2023PEC AI 559</v>
      </c>
      <c r="D475" s="61" t="str">
        <f>'STUDENT NAMELIST'!D463</f>
        <v>ANANDHAKRISHNAN K</v>
      </c>
      <c r="E475" s="68">
        <v>2</v>
      </c>
      <c r="F475" s="68">
        <v>1</v>
      </c>
      <c r="G475" s="68">
        <v>0</v>
      </c>
      <c r="H475" s="68">
        <v>0</v>
      </c>
      <c r="I475" s="68">
        <v>2</v>
      </c>
      <c r="J475" s="68">
        <v>0</v>
      </c>
      <c r="K475" s="68">
        <v>2</v>
      </c>
      <c r="L475" s="68">
        <v>1</v>
      </c>
      <c r="M475" s="68">
        <v>1</v>
      </c>
      <c r="N475" s="68">
        <v>0</v>
      </c>
      <c r="O475" s="68">
        <v>0</v>
      </c>
      <c r="P475" s="62">
        <v>16</v>
      </c>
      <c r="Q475" s="62">
        <v>16</v>
      </c>
      <c r="R475" s="62">
        <v>0</v>
      </c>
      <c r="S475" s="62">
        <v>0</v>
      </c>
      <c r="T475" s="62">
        <v>16</v>
      </c>
      <c r="U475" s="62">
        <v>0</v>
      </c>
      <c r="V475" s="62">
        <v>16</v>
      </c>
      <c r="W475" s="62">
        <v>9</v>
      </c>
      <c r="X475" s="62">
        <v>0</v>
      </c>
      <c r="Y475" s="59"/>
      <c r="Z475" s="59"/>
      <c r="AA475" s="67">
        <f t="shared" si="269"/>
        <v>82</v>
      </c>
      <c r="AB475" s="64">
        <f t="shared" si="270"/>
        <v>0</v>
      </c>
      <c r="AC475" s="64">
        <f t="shared" si="271"/>
        <v>0</v>
      </c>
      <c r="AD475" s="64">
        <f t="shared" si="272"/>
        <v>19</v>
      </c>
      <c r="AE475" s="64">
        <f t="shared" si="273"/>
        <v>37</v>
      </c>
      <c r="AF475" s="64">
        <f t="shared" si="274"/>
        <v>31</v>
      </c>
      <c r="AG475" s="64">
        <f t="shared" si="281"/>
        <v>0</v>
      </c>
      <c r="AH475" s="89">
        <f t="shared" si="275"/>
        <v>82</v>
      </c>
      <c r="AI475" s="90"/>
      <c r="AJ475" s="90"/>
      <c r="AK475" s="90">
        <f t="shared" si="276"/>
        <v>95</v>
      </c>
      <c r="AL475" s="90">
        <f t="shared" si="277"/>
        <v>92.5</v>
      </c>
      <c r="AM475" s="90">
        <f t="shared" ref="AM475:AN475" si="482">AF475/(SUMIF($E$14:$N$14,"CO5",$E$13:$N$13)+SUMPRODUCT(($O$14:$Z$14="CO5")*($O475:$Z475&gt;0)*($O$13:$Z$13)))*100</f>
        <v>77.5</v>
      </c>
      <c r="AN475" s="90">
        <f t="shared" si="482"/>
        <v>0</v>
      </c>
    </row>
    <row r="476" spans="1:40" ht="30" customHeight="1" x14ac:dyDescent="0.2">
      <c r="A476" s="59">
        <v>460</v>
      </c>
      <c r="B476" s="60">
        <f>'STUDENT NAMELIST'!B464</f>
        <v>211423243029</v>
      </c>
      <c r="C476" s="60" t="str">
        <f>'STUDENT NAMELIST'!C464</f>
        <v>2023PEC AI 560</v>
      </c>
      <c r="D476" s="61" t="str">
        <f>'STUDENT NAMELIST'!D464</f>
        <v>ANDREW S J</v>
      </c>
      <c r="E476" s="68">
        <v>2</v>
      </c>
      <c r="F476" s="68">
        <v>0</v>
      </c>
      <c r="G476" s="68">
        <v>2</v>
      </c>
      <c r="H476" s="68">
        <v>1</v>
      </c>
      <c r="I476" s="68">
        <v>2</v>
      </c>
      <c r="J476" s="68">
        <v>0</v>
      </c>
      <c r="K476" s="68">
        <v>2</v>
      </c>
      <c r="L476" s="68">
        <v>1</v>
      </c>
      <c r="M476" s="68">
        <v>1</v>
      </c>
      <c r="N476" s="68">
        <v>1</v>
      </c>
      <c r="O476" s="68">
        <v>0</v>
      </c>
      <c r="P476" s="62">
        <v>14</v>
      </c>
      <c r="Q476" s="62">
        <v>14</v>
      </c>
      <c r="R476" s="62">
        <v>0</v>
      </c>
      <c r="S476" s="62">
        <v>0</v>
      </c>
      <c r="T476" s="62">
        <v>16</v>
      </c>
      <c r="U476" s="62">
        <v>0</v>
      </c>
      <c r="V476" s="62">
        <v>9</v>
      </c>
      <c r="W476" s="62">
        <v>15</v>
      </c>
      <c r="X476" s="62">
        <v>0</v>
      </c>
      <c r="Y476" s="59"/>
      <c r="Z476" s="59"/>
      <c r="AA476" s="67">
        <f t="shared" si="269"/>
        <v>80</v>
      </c>
      <c r="AB476" s="64">
        <f t="shared" si="270"/>
        <v>0</v>
      </c>
      <c r="AC476" s="64">
        <f t="shared" si="271"/>
        <v>0</v>
      </c>
      <c r="AD476" s="64">
        <f t="shared" si="272"/>
        <v>16</v>
      </c>
      <c r="AE476" s="64">
        <f t="shared" si="273"/>
        <v>35</v>
      </c>
      <c r="AF476" s="64">
        <f t="shared" si="274"/>
        <v>30</v>
      </c>
      <c r="AG476" s="64">
        <f t="shared" si="281"/>
        <v>0</v>
      </c>
      <c r="AH476" s="89">
        <f t="shared" si="275"/>
        <v>80</v>
      </c>
      <c r="AI476" s="90"/>
      <c r="AJ476" s="90"/>
      <c r="AK476" s="90">
        <f t="shared" si="276"/>
        <v>80</v>
      </c>
      <c r="AL476" s="90">
        <f t="shared" si="277"/>
        <v>87.5</v>
      </c>
      <c r="AM476" s="90">
        <f t="shared" ref="AM476:AN476" si="483">AF476/(SUMIF($E$14:$N$14,"CO5",$E$13:$N$13)+SUMPRODUCT(($O$14:$Z$14="CO5")*($O476:$Z476&gt;0)*($O$13:$Z$13)))*100</f>
        <v>75</v>
      </c>
      <c r="AN476" s="90">
        <f t="shared" si="483"/>
        <v>0</v>
      </c>
    </row>
    <row r="477" spans="1:40" ht="30" customHeight="1" x14ac:dyDescent="0.2">
      <c r="A477" s="59">
        <v>461</v>
      </c>
      <c r="B477" s="60">
        <f>'STUDENT NAMELIST'!B465</f>
        <v>211423243030</v>
      </c>
      <c r="C477" s="60" t="str">
        <f>'STUDENT NAMELIST'!C465</f>
        <v>2023PEC AI 561</v>
      </c>
      <c r="D477" s="61" t="str">
        <f>'STUDENT NAMELIST'!D465</f>
        <v>ANEESHWAR S</v>
      </c>
      <c r="E477" s="68">
        <v>1</v>
      </c>
      <c r="F477" s="68">
        <v>1</v>
      </c>
      <c r="G477" s="68">
        <v>2</v>
      </c>
      <c r="H477" s="68">
        <v>1</v>
      </c>
      <c r="I477" s="68">
        <v>1</v>
      </c>
      <c r="J477" s="68">
        <v>0</v>
      </c>
      <c r="K477" s="68">
        <v>1</v>
      </c>
      <c r="L477" s="68">
        <v>2</v>
      </c>
      <c r="M477" s="68">
        <v>1</v>
      </c>
      <c r="N477" s="68">
        <v>0</v>
      </c>
      <c r="O477" s="68">
        <v>8</v>
      </c>
      <c r="P477" s="62">
        <v>0</v>
      </c>
      <c r="Q477" s="62">
        <v>0</v>
      </c>
      <c r="R477" s="62">
        <v>15</v>
      </c>
      <c r="S477" s="62">
        <v>16</v>
      </c>
      <c r="T477" s="62">
        <v>0</v>
      </c>
      <c r="U477" s="62">
        <v>16</v>
      </c>
      <c r="V477" s="62">
        <v>0</v>
      </c>
      <c r="W477" s="62">
        <v>0</v>
      </c>
      <c r="X477" s="62">
        <v>16</v>
      </c>
      <c r="Y477" s="59"/>
      <c r="Z477" s="59"/>
      <c r="AA477" s="67">
        <f t="shared" si="269"/>
        <v>81</v>
      </c>
      <c r="AB477" s="64">
        <f t="shared" si="270"/>
        <v>0</v>
      </c>
      <c r="AC477" s="64">
        <f t="shared" si="271"/>
        <v>0</v>
      </c>
      <c r="AD477" s="64">
        <f t="shared" si="272"/>
        <v>10</v>
      </c>
      <c r="AE477" s="64">
        <f t="shared" si="273"/>
        <v>36</v>
      </c>
      <c r="AF477" s="64">
        <f t="shared" si="274"/>
        <v>38</v>
      </c>
      <c r="AG477" s="64">
        <f t="shared" si="281"/>
        <v>0</v>
      </c>
      <c r="AH477" s="89">
        <f t="shared" si="275"/>
        <v>81</v>
      </c>
      <c r="AI477" s="90"/>
      <c r="AJ477" s="90"/>
      <c r="AK477" s="90">
        <f t="shared" si="276"/>
        <v>50</v>
      </c>
      <c r="AL477" s="90">
        <f t="shared" si="277"/>
        <v>90</v>
      </c>
      <c r="AM477" s="90">
        <f t="shared" ref="AM477:AN477" si="484">AF477/(SUMIF($E$14:$N$14,"CO5",$E$13:$N$13)+SUMPRODUCT(($O$14:$Z$14="CO5")*($O477:$Z477&gt;0)*($O$13:$Z$13)))*100</f>
        <v>95</v>
      </c>
      <c r="AN477" s="90">
        <f t="shared" si="484"/>
        <v>0</v>
      </c>
    </row>
    <row r="478" spans="1:40" ht="30" customHeight="1" x14ac:dyDescent="0.2">
      <c r="A478" s="59">
        <v>462</v>
      </c>
      <c r="B478" s="60">
        <f>'STUDENT NAMELIST'!B466</f>
        <v>211423243031</v>
      </c>
      <c r="C478" s="60" t="str">
        <f>'STUDENT NAMELIST'!C466</f>
        <v>2023PEC AI 562</v>
      </c>
      <c r="D478" s="61" t="str">
        <f>'STUDENT NAMELIST'!D466</f>
        <v>ANIS VASANTH A</v>
      </c>
      <c r="E478" s="68">
        <v>0</v>
      </c>
      <c r="F478" s="68">
        <v>2</v>
      </c>
      <c r="G478" s="68">
        <v>2</v>
      </c>
      <c r="H478" s="68">
        <v>0</v>
      </c>
      <c r="I478" s="68">
        <v>1</v>
      </c>
      <c r="J478" s="68">
        <v>0</v>
      </c>
      <c r="K478" s="68">
        <v>2</v>
      </c>
      <c r="L478" s="68">
        <v>0</v>
      </c>
      <c r="M478" s="68">
        <v>1</v>
      </c>
      <c r="N478" s="68">
        <v>1</v>
      </c>
      <c r="O478" s="68">
        <v>0</v>
      </c>
      <c r="P478" s="62">
        <v>16</v>
      </c>
      <c r="Q478" s="62">
        <v>10</v>
      </c>
      <c r="R478" s="62">
        <v>0</v>
      </c>
      <c r="S478" s="62">
        <v>0</v>
      </c>
      <c r="T478" s="62">
        <v>15</v>
      </c>
      <c r="U478" s="62">
        <v>0</v>
      </c>
      <c r="V478" s="62">
        <v>10</v>
      </c>
      <c r="W478" s="62">
        <v>15</v>
      </c>
      <c r="X478" s="62">
        <v>0</v>
      </c>
      <c r="Y478" s="59"/>
      <c r="Z478" s="59"/>
      <c r="AA478" s="67">
        <f t="shared" si="269"/>
        <v>75</v>
      </c>
      <c r="AB478" s="64">
        <f t="shared" si="270"/>
        <v>0</v>
      </c>
      <c r="AC478" s="64">
        <f t="shared" si="271"/>
        <v>0</v>
      </c>
      <c r="AD478" s="64">
        <f t="shared" si="272"/>
        <v>18</v>
      </c>
      <c r="AE478" s="64">
        <f t="shared" si="273"/>
        <v>30</v>
      </c>
      <c r="AF478" s="64">
        <f t="shared" si="274"/>
        <v>31</v>
      </c>
      <c r="AG478" s="64">
        <f t="shared" si="281"/>
        <v>0</v>
      </c>
      <c r="AH478" s="89">
        <f t="shared" si="275"/>
        <v>75</v>
      </c>
      <c r="AI478" s="90"/>
      <c r="AJ478" s="90"/>
      <c r="AK478" s="90">
        <f t="shared" si="276"/>
        <v>90</v>
      </c>
      <c r="AL478" s="90">
        <f t="shared" si="277"/>
        <v>75</v>
      </c>
      <c r="AM478" s="90">
        <f t="shared" ref="AM478:AN478" si="485">AF478/(SUMIF($E$14:$N$14,"CO5",$E$13:$N$13)+SUMPRODUCT(($O$14:$Z$14="CO5")*($O478:$Z478&gt;0)*($O$13:$Z$13)))*100</f>
        <v>77.5</v>
      </c>
      <c r="AN478" s="90">
        <f t="shared" si="485"/>
        <v>0</v>
      </c>
    </row>
    <row r="479" spans="1:40" ht="30" customHeight="1" x14ac:dyDescent="0.2">
      <c r="A479" s="59">
        <v>463</v>
      </c>
      <c r="B479" s="60">
        <f>'STUDENT NAMELIST'!B467</f>
        <v>211423243032</v>
      </c>
      <c r="C479" s="60" t="str">
        <f>'STUDENT NAMELIST'!C467</f>
        <v>2023PEC AI 563</v>
      </c>
      <c r="D479" s="61" t="str">
        <f>'STUDENT NAMELIST'!D467</f>
        <v>ANTLIN GNANA LAZARUS G</v>
      </c>
      <c r="E479" s="68">
        <v>1</v>
      </c>
      <c r="F479" s="68">
        <v>2</v>
      </c>
      <c r="G479" s="68">
        <v>1</v>
      </c>
      <c r="H479" s="68">
        <v>0</v>
      </c>
      <c r="I479" s="68">
        <v>2</v>
      </c>
      <c r="J479" s="68">
        <v>0</v>
      </c>
      <c r="K479" s="68">
        <v>1</v>
      </c>
      <c r="L479" s="68">
        <v>2</v>
      </c>
      <c r="M479" s="68">
        <v>2</v>
      </c>
      <c r="N479" s="68">
        <v>0</v>
      </c>
      <c r="O479" s="68">
        <v>10</v>
      </c>
      <c r="P479" s="62">
        <v>0</v>
      </c>
      <c r="Q479" s="62">
        <v>0</v>
      </c>
      <c r="R479" s="62">
        <v>10</v>
      </c>
      <c r="S479" s="62">
        <v>16</v>
      </c>
      <c r="T479" s="62">
        <v>0</v>
      </c>
      <c r="U479" s="62">
        <v>10</v>
      </c>
      <c r="V479" s="62">
        <v>0</v>
      </c>
      <c r="W479" s="62">
        <v>0</v>
      </c>
      <c r="X479" s="62">
        <v>16</v>
      </c>
      <c r="Y479" s="59"/>
      <c r="Z479" s="59"/>
      <c r="AA479" s="67">
        <f t="shared" si="269"/>
        <v>73</v>
      </c>
      <c r="AB479" s="64">
        <f t="shared" si="270"/>
        <v>0</v>
      </c>
      <c r="AC479" s="64">
        <f t="shared" si="271"/>
        <v>0</v>
      </c>
      <c r="AD479" s="64">
        <f t="shared" si="272"/>
        <v>13</v>
      </c>
      <c r="AE479" s="64">
        <f t="shared" si="273"/>
        <v>31</v>
      </c>
      <c r="AF479" s="64">
        <f t="shared" si="274"/>
        <v>32</v>
      </c>
      <c r="AG479" s="64">
        <f t="shared" si="281"/>
        <v>0</v>
      </c>
      <c r="AH479" s="89">
        <f t="shared" si="275"/>
        <v>73</v>
      </c>
      <c r="AI479" s="90"/>
      <c r="AJ479" s="90"/>
      <c r="AK479" s="90">
        <f t="shared" si="276"/>
        <v>65</v>
      </c>
      <c r="AL479" s="90">
        <f t="shared" si="277"/>
        <v>77.5</v>
      </c>
      <c r="AM479" s="90">
        <f t="shared" ref="AM479:AN479" si="486">AF479/(SUMIF($E$14:$N$14,"CO5",$E$13:$N$13)+SUMPRODUCT(($O$14:$Z$14="CO5")*($O479:$Z479&gt;0)*($O$13:$Z$13)))*100</f>
        <v>80</v>
      </c>
      <c r="AN479" s="90">
        <f t="shared" si="486"/>
        <v>0</v>
      </c>
    </row>
    <row r="480" spans="1:40" ht="30" customHeight="1" x14ac:dyDescent="0.2">
      <c r="A480" s="59">
        <v>464</v>
      </c>
      <c r="B480" s="60">
        <f>'STUDENT NAMELIST'!B468</f>
        <v>211423243034</v>
      </c>
      <c r="C480" s="60" t="str">
        <f>'STUDENT NAMELIST'!C468</f>
        <v>2023PEC AI 564</v>
      </c>
      <c r="D480" s="61" t="str">
        <f>'STUDENT NAMELIST'!D468</f>
        <v>ARAVIND RAJASEKAR</v>
      </c>
      <c r="E480" s="68">
        <v>1</v>
      </c>
      <c r="F480" s="68">
        <v>1</v>
      </c>
      <c r="G480" s="68">
        <v>2</v>
      </c>
      <c r="H480" s="68">
        <v>0</v>
      </c>
      <c r="I480" s="68">
        <v>1</v>
      </c>
      <c r="J480" s="68">
        <v>2</v>
      </c>
      <c r="K480" s="68">
        <v>0</v>
      </c>
      <c r="L480" s="68">
        <v>1</v>
      </c>
      <c r="M480" s="68">
        <v>2</v>
      </c>
      <c r="N480" s="68">
        <v>2</v>
      </c>
      <c r="O480" s="68">
        <v>0</v>
      </c>
      <c r="P480" s="62">
        <v>15</v>
      </c>
      <c r="Q480" s="62">
        <v>15</v>
      </c>
      <c r="R480" s="62">
        <v>0</v>
      </c>
      <c r="S480" s="62">
        <v>0</v>
      </c>
      <c r="T480" s="62">
        <v>15</v>
      </c>
      <c r="U480" s="62">
        <v>0</v>
      </c>
      <c r="V480" s="62">
        <v>16</v>
      </c>
      <c r="W480" s="62">
        <v>13</v>
      </c>
      <c r="X480" s="62">
        <v>0</v>
      </c>
      <c r="Y480" s="59"/>
      <c r="Z480" s="59"/>
      <c r="AA480" s="67">
        <f t="shared" si="269"/>
        <v>86</v>
      </c>
      <c r="AB480" s="64">
        <f t="shared" si="270"/>
        <v>0</v>
      </c>
      <c r="AC480" s="64">
        <f t="shared" si="271"/>
        <v>0</v>
      </c>
      <c r="AD480" s="64">
        <f t="shared" si="272"/>
        <v>17</v>
      </c>
      <c r="AE480" s="64">
        <f t="shared" si="273"/>
        <v>35</v>
      </c>
      <c r="AF480" s="64">
        <f t="shared" si="274"/>
        <v>35</v>
      </c>
      <c r="AG480" s="64">
        <f t="shared" si="281"/>
        <v>0</v>
      </c>
      <c r="AH480" s="89">
        <f t="shared" si="275"/>
        <v>86</v>
      </c>
      <c r="AI480" s="90"/>
      <c r="AJ480" s="90"/>
      <c r="AK480" s="90">
        <f t="shared" si="276"/>
        <v>85</v>
      </c>
      <c r="AL480" s="90">
        <f t="shared" si="277"/>
        <v>87.5</v>
      </c>
      <c r="AM480" s="90">
        <f t="shared" ref="AM480:AN480" si="487">AF480/(SUMIF($E$14:$N$14,"CO5",$E$13:$N$13)+SUMPRODUCT(($O$14:$Z$14="CO5")*($O480:$Z480&gt;0)*($O$13:$Z$13)))*100</f>
        <v>87.5</v>
      </c>
      <c r="AN480" s="90">
        <f t="shared" si="487"/>
        <v>0</v>
      </c>
    </row>
    <row r="481" spans="1:40" ht="30" customHeight="1" x14ac:dyDescent="0.2">
      <c r="A481" s="59">
        <v>465</v>
      </c>
      <c r="B481" s="60">
        <f>'STUDENT NAMELIST'!B469</f>
        <v>211423243035</v>
      </c>
      <c r="C481" s="60" t="str">
        <f>'STUDENT NAMELIST'!C469</f>
        <v>2023PEC AI 565</v>
      </c>
      <c r="D481" s="61" t="str">
        <f>'STUDENT NAMELIST'!D469</f>
        <v>ARAVIND T</v>
      </c>
      <c r="E481" s="68">
        <v>0</v>
      </c>
      <c r="F481" s="68">
        <v>0</v>
      </c>
      <c r="G481" s="68">
        <v>2</v>
      </c>
      <c r="H481" s="68">
        <v>0</v>
      </c>
      <c r="I481" s="68">
        <v>0</v>
      </c>
      <c r="J481" s="68">
        <v>2</v>
      </c>
      <c r="K481" s="68">
        <v>1</v>
      </c>
      <c r="L481" s="68">
        <v>2</v>
      </c>
      <c r="M481" s="68">
        <v>0</v>
      </c>
      <c r="N481" s="68">
        <v>0</v>
      </c>
      <c r="O481" s="68">
        <v>0</v>
      </c>
      <c r="P481" s="62">
        <v>16</v>
      </c>
      <c r="Q481" s="62">
        <v>10</v>
      </c>
      <c r="R481" s="62">
        <v>0</v>
      </c>
      <c r="S481" s="62">
        <v>0</v>
      </c>
      <c r="T481" s="62">
        <v>15</v>
      </c>
      <c r="U481" s="62">
        <v>0</v>
      </c>
      <c r="V481" s="62">
        <v>10</v>
      </c>
      <c r="W481" s="62">
        <v>15</v>
      </c>
      <c r="X481" s="62">
        <v>0</v>
      </c>
      <c r="Y481" s="59"/>
      <c r="Z481" s="59"/>
      <c r="AA481" s="67">
        <f t="shared" si="269"/>
        <v>73</v>
      </c>
      <c r="AB481" s="64">
        <f t="shared" si="270"/>
        <v>0</v>
      </c>
      <c r="AC481" s="64">
        <f t="shared" si="271"/>
        <v>0</v>
      </c>
      <c r="AD481" s="64">
        <f t="shared" si="272"/>
        <v>16</v>
      </c>
      <c r="AE481" s="64">
        <f t="shared" si="273"/>
        <v>30</v>
      </c>
      <c r="AF481" s="64">
        <f t="shared" si="274"/>
        <v>31</v>
      </c>
      <c r="AG481" s="64">
        <f t="shared" si="281"/>
        <v>0</v>
      </c>
      <c r="AH481" s="89">
        <f t="shared" si="275"/>
        <v>73</v>
      </c>
      <c r="AI481" s="90"/>
      <c r="AJ481" s="90"/>
      <c r="AK481" s="90">
        <f t="shared" si="276"/>
        <v>80</v>
      </c>
      <c r="AL481" s="90">
        <f t="shared" si="277"/>
        <v>75</v>
      </c>
      <c r="AM481" s="90">
        <f t="shared" ref="AM481:AN481" si="488">AF481/(SUMIF($E$14:$N$14,"CO5",$E$13:$N$13)+SUMPRODUCT(($O$14:$Z$14="CO5")*($O481:$Z481&gt;0)*($O$13:$Z$13)))*100</f>
        <v>77.5</v>
      </c>
      <c r="AN481" s="90">
        <f t="shared" si="488"/>
        <v>0</v>
      </c>
    </row>
    <row r="482" spans="1:40" ht="30" customHeight="1" x14ac:dyDescent="0.2">
      <c r="A482" s="59">
        <v>466</v>
      </c>
      <c r="B482" s="60">
        <f>'STUDENT NAMELIST'!B470</f>
        <v>211423243036</v>
      </c>
      <c r="C482" s="60" t="str">
        <f>'STUDENT NAMELIST'!C470</f>
        <v>2023PEC AI 566</v>
      </c>
      <c r="D482" s="61" t="str">
        <f>'STUDENT NAMELIST'!D470</f>
        <v>ARIGONDA POORNA SAI</v>
      </c>
      <c r="E482" s="68">
        <v>0</v>
      </c>
      <c r="F482" s="68">
        <v>0</v>
      </c>
      <c r="G482" s="68">
        <v>2</v>
      </c>
      <c r="H482" s="68">
        <v>1</v>
      </c>
      <c r="I482" s="68">
        <v>1</v>
      </c>
      <c r="J482" s="68">
        <v>2</v>
      </c>
      <c r="K482" s="68">
        <v>0</v>
      </c>
      <c r="L482" s="68">
        <v>1</v>
      </c>
      <c r="M482" s="68">
        <v>0</v>
      </c>
      <c r="N482" s="68">
        <v>2</v>
      </c>
      <c r="O482" s="68">
        <v>10</v>
      </c>
      <c r="P482" s="62">
        <v>0</v>
      </c>
      <c r="Q482" s="62">
        <v>0</v>
      </c>
      <c r="R482" s="62">
        <v>10</v>
      </c>
      <c r="S482" s="62">
        <v>16</v>
      </c>
      <c r="T482" s="62">
        <v>0</v>
      </c>
      <c r="U482" s="62">
        <v>10</v>
      </c>
      <c r="V482" s="62">
        <v>0</v>
      </c>
      <c r="W482" s="62">
        <v>0</v>
      </c>
      <c r="X482" s="62">
        <v>16</v>
      </c>
      <c r="Y482" s="59"/>
      <c r="Z482" s="59"/>
      <c r="AA482" s="67">
        <f t="shared" si="269"/>
        <v>71</v>
      </c>
      <c r="AB482" s="64">
        <f t="shared" si="270"/>
        <v>0</v>
      </c>
      <c r="AC482" s="64">
        <f t="shared" si="271"/>
        <v>0</v>
      </c>
      <c r="AD482" s="64">
        <f t="shared" si="272"/>
        <v>10</v>
      </c>
      <c r="AE482" s="64">
        <f t="shared" si="273"/>
        <v>31</v>
      </c>
      <c r="AF482" s="64">
        <f t="shared" si="274"/>
        <v>32</v>
      </c>
      <c r="AG482" s="64">
        <f t="shared" si="281"/>
        <v>0</v>
      </c>
      <c r="AH482" s="89">
        <f t="shared" si="275"/>
        <v>71</v>
      </c>
      <c r="AI482" s="90"/>
      <c r="AJ482" s="90"/>
      <c r="AK482" s="90">
        <f t="shared" si="276"/>
        <v>50</v>
      </c>
      <c r="AL482" s="90">
        <f t="shared" si="277"/>
        <v>77.5</v>
      </c>
      <c r="AM482" s="90">
        <f t="shared" ref="AM482:AN482" si="489">AF482/(SUMIF($E$14:$N$14,"CO5",$E$13:$N$13)+SUMPRODUCT(($O$14:$Z$14="CO5")*($O482:$Z482&gt;0)*($O$13:$Z$13)))*100</f>
        <v>80</v>
      </c>
      <c r="AN482" s="90">
        <f t="shared" si="489"/>
        <v>0</v>
      </c>
    </row>
    <row r="483" spans="1:40" ht="30" customHeight="1" x14ac:dyDescent="0.2">
      <c r="A483" s="59">
        <v>468</v>
      </c>
      <c r="B483" s="60">
        <f>'STUDENT NAMELIST'!B471</f>
        <v>211423243309</v>
      </c>
      <c r="C483" s="60" t="str">
        <f>'STUDENT NAMELIST'!C471</f>
        <v>2023PEC AI 567</v>
      </c>
      <c r="D483" s="61" t="str">
        <f>'STUDENT NAMELIST'!D471</f>
        <v>NIMMANOORU VIJAY KUMAR</v>
      </c>
      <c r="E483" s="68">
        <v>2</v>
      </c>
      <c r="F483" s="68">
        <v>0</v>
      </c>
      <c r="G483" s="68">
        <v>2</v>
      </c>
      <c r="H483" s="68">
        <v>2</v>
      </c>
      <c r="I483" s="68">
        <v>2</v>
      </c>
      <c r="J483" s="68">
        <v>0</v>
      </c>
      <c r="K483" s="68">
        <v>1</v>
      </c>
      <c r="L483" s="68">
        <v>0</v>
      </c>
      <c r="M483" s="68">
        <v>1</v>
      </c>
      <c r="N483" s="68">
        <v>2</v>
      </c>
      <c r="O483" s="68">
        <v>16</v>
      </c>
      <c r="P483" s="62">
        <v>0</v>
      </c>
      <c r="Q483" s="62">
        <v>0</v>
      </c>
      <c r="R483" s="62">
        <v>16</v>
      </c>
      <c r="S483" s="62">
        <v>16</v>
      </c>
      <c r="T483" s="62">
        <v>0</v>
      </c>
      <c r="U483" s="62">
        <v>15</v>
      </c>
      <c r="V483" s="62">
        <v>0</v>
      </c>
      <c r="W483" s="62">
        <v>0</v>
      </c>
      <c r="X483" s="62">
        <v>16</v>
      </c>
      <c r="Y483" s="59"/>
      <c r="Z483" s="59"/>
      <c r="AA483" s="67">
        <f t="shared" si="269"/>
        <v>91</v>
      </c>
      <c r="AB483" s="64">
        <f t="shared" si="270"/>
        <v>0</v>
      </c>
      <c r="AC483" s="64">
        <f t="shared" si="271"/>
        <v>0</v>
      </c>
      <c r="AD483" s="64">
        <f t="shared" si="272"/>
        <v>18</v>
      </c>
      <c r="AE483" s="64">
        <f t="shared" si="273"/>
        <v>37</v>
      </c>
      <c r="AF483" s="64">
        <f t="shared" si="274"/>
        <v>37</v>
      </c>
      <c r="AG483" s="64">
        <f t="shared" si="281"/>
        <v>0</v>
      </c>
      <c r="AH483" s="89">
        <f t="shared" si="275"/>
        <v>91</v>
      </c>
      <c r="AI483" s="90"/>
      <c r="AJ483" s="90"/>
      <c r="AK483" s="90">
        <f t="shared" si="276"/>
        <v>90</v>
      </c>
      <c r="AL483" s="90">
        <f t="shared" si="277"/>
        <v>92.5</v>
      </c>
      <c r="AM483" s="90">
        <f t="shared" ref="AM483:AN483" si="490">AF483/(SUMIF($E$14:$N$14,"CO5",$E$13:$N$13)+SUMPRODUCT(($O$14:$Z$14="CO5")*($O483:$Z483&gt;0)*($O$13:$Z$13)))*100</f>
        <v>92.5</v>
      </c>
      <c r="AN483" s="90">
        <f t="shared" si="490"/>
        <v>0</v>
      </c>
    </row>
    <row r="484" spans="1:40" ht="30" customHeight="1" x14ac:dyDescent="0.2">
      <c r="A484" s="59">
        <v>468</v>
      </c>
      <c r="B484" s="60">
        <f>'STUDENT NAMELIST'!B472</f>
        <v>211423243037</v>
      </c>
      <c r="C484" s="60" t="str">
        <f>'STUDENT NAMELIST'!C472</f>
        <v>2023PEC AI 568</v>
      </c>
      <c r="D484" s="61" t="str">
        <f>'STUDENT NAMELIST'!D472</f>
        <v>ARIVU SELVAN M</v>
      </c>
      <c r="E484" s="68">
        <v>2</v>
      </c>
      <c r="F484" s="68">
        <v>2</v>
      </c>
      <c r="G484" s="68">
        <v>1</v>
      </c>
      <c r="H484" s="68">
        <v>2</v>
      </c>
      <c r="I484" s="68">
        <v>1</v>
      </c>
      <c r="J484" s="68">
        <v>0</v>
      </c>
      <c r="K484" s="68">
        <v>1</v>
      </c>
      <c r="L484" s="68">
        <v>1</v>
      </c>
      <c r="M484" s="68">
        <v>2</v>
      </c>
      <c r="N484" s="68">
        <v>2</v>
      </c>
      <c r="O484" s="68">
        <v>0</v>
      </c>
      <c r="P484" s="62">
        <v>16</v>
      </c>
      <c r="Q484" s="62">
        <v>16</v>
      </c>
      <c r="R484" s="62">
        <v>0</v>
      </c>
      <c r="S484" s="62">
        <v>0</v>
      </c>
      <c r="T484" s="62">
        <v>16</v>
      </c>
      <c r="U484" s="62">
        <v>0</v>
      </c>
      <c r="V484" s="62">
        <v>16</v>
      </c>
      <c r="W484" s="62">
        <v>9</v>
      </c>
      <c r="X484" s="62">
        <v>0</v>
      </c>
      <c r="Y484" s="59"/>
      <c r="Z484" s="59"/>
      <c r="AA484" s="67">
        <f t="shared" si="269"/>
        <v>87</v>
      </c>
      <c r="AB484" s="64">
        <f t="shared" si="270"/>
        <v>0</v>
      </c>
      <c r="AC484" s="64">
        <f t="shared" si="271"/>
        <v>0</v>
      </c>
      <c r="AD484" s="64">
        <f t="shared" si="272"/>
        <v>20</v>
      </c>
      <c r="AE484" s="64">
        <f t="shared" si="273"/>
        <v>37</v>
      </c>
      <c r="AF484" s="64">
        <f t="shared" si="274"/>
        <v>31</v>
      </c>
      <c r="AG484" s="64">
        <f t="shared" si="281"/>
        <v>0</v>
      </c>
      <c r="AH484" s="89">
        <f t="shared" si="275"/>
        <v>87</v>
      </c>
      <c r="AI484" s="90"/>
      <c r="AJ484" s="90"/>
      <c r="AK484" s="90">
        <f t="shared" si="276"/>
        <v>100</v>
      </c>
      <c r="AL484" s="90">
        <f t="shared" si="277"/>
        <v>92.5</v>
      </c>
      <c r="AM484" s="90">
        <f t="shared" ref="AM484:AN484" si="491">AF484/(SUMIF($E$14:$N$14,"CO5",$E$13:$N$13)+SUMPRODUCT(($O$14:$Z$14="CO5")*($O484:$Z484&gt;0)*($O$13:$Z$13)))*100</f>
        <v>77.5</v>
      </c>
      <c r="AN484" s="90">
        <f t="shared" si="491"/>
        <v>0</v>
      </c>
    </row>
    <row r="485" spans="1:40" ht="30" customHeight="1" x14ac:dyDescent="0.2">
      <c r="A485" s="59">
        <v>469</v>
      </c>
      <c r="B485" s="60">
        <f>'STUDENT NAMELIST'!B473</f>
        <v>211423243038</v>
      </c>
      <c r="C485" s="60" t="str">
        <f>'STUDENT NAMELIST'!C473</f>
        <v>2023PEC AI 569</v>
      </c>
      <c r="D485" s="61" t="str">
        <f>'STUDENT NAMELIST'!D473</f>
        <v>ARIYA SRI V</v>
      </c>
      <c r="E485" s="68">
        <v>0</v>
      </c>
      <c r="F485" s="68">
        <v>2</v>
      </c>
      <c r="G485" s="68">
        <v>1</v>
      </c>
      <c r="H485" s="68">
        <v>0</v>
      </c>
      <c r="I485" s="68">
        <v>1</v>
      </c>
      <c r="J485" s="68">
        <v>2</v>
      </c>
      <c r="K485" s="68">
        <v>2</v>
      </c>
      <c r="L485" s="68">
        <v>2</v>
      </c>
      <c r="M485" s="68">
        <v>1</v>
      </c>
      <c r="N485" s="68">
        <v>0</v>
      </c>
      <c r="O485" s="68">
        <v>16</v>
      </c>
      <c r="P485" s="62">
        <v>0</v>
      </c>
      <c r="Q485" s="62">
        <v>0</v>
      </c>
      <c r="R485" s="62">
        <v>16</v>
      </c>
      <c r="S485" s="62">
        <v>13</v>
      </c>
      <c r="T485" s="62">
        <v>0</v>
      </c>
      <c r="U485" s="62">
        <v>16</v>
      </c>
      <c r="V485" s="62">
        <v>0</v>
      </c>
      <c r="W485" s="62">
        <v>0</v>
      </c>
      <c r="X485" s="62">
        <v>9</v>
      </c>
      <c r="Y485" s="59"/>
      <c r="Z485" s="59"/>
      <c r="AA485" s="67">
        <f t="shared" si="269"/>
        <v>81</v>
      </c>
      <c r="AB485" s="64">
        <f t="shared" si="270"/>
        <v>0</v>
      </c>
      <c r="AC485" s="64">
        <f t="shared" si="271"/>
        <v>0</v>
      </c>
      <c r="AD485" s="64">
        <f t="shared" si="272"/>
        <v>18</v>
      </c>
      <c r="AE485" s="64">
        <f t="shared" si="273"/>
        <v>34</v>
      </c>
      <c r="AF485" s="64">
        <f t="shared" si="274"/>
        <v>31</v>
      </c>
      <c r="AG485" s="64">
        <f t="shared" si="281"/>
        <v>0</v>
      </c>
      <c r="AH485" s="89">
        <f t="shared" si="275"/>
        <v>81</v>
      </c>
      <c r="AI485" s="90"/>
      <c r="AJ485" s="90"/>
      <c r="AK485" s="90">
        <f t="shared" si="276"/>
        <v>90</v>
      </c>
      <c r="AL485" s="90">
        <f t="shared" si="277"/>
        <v>85</v>
      </c>
      <c r="AM485" s="90">
        <f t="shared" ref="AM485:AN485" si="492">AF485/(SUMIF($E$14:$N$14,"CO5",$E$13:$N$13)+SUMPRODUCT(($O$14:$Z$14="CO5")*($O485:$Z485&gt;0)*($O$13:$Z$13)))*100</f>
        <v>77.5</v>
      </c>
      <c r="AN485" s="90">
        <f t="shared" si="492"/>
        <v>0</v>
      </c>
    </row>
    <row r="486" spans="1:40" ht="30" customHeight="1" x14ac:dyDescent="0.2">
      <c r="A486" s="59">
        <v>480</v>
      </c>
      <c r="B486" s="60">
        <f>'STUDENT NAMELIST'!B474</f>
        <v>211423243039</v>
      </c>
      <c r="C486" s="60" t="str">
        <f>'STUDENT NAMELIST'!C474</f>
        <v>2023PEC AI 570</v>
      </c>
      <c r="D486" s="61" t="str">
        <f>'STUDENT NAMELIST'!D474</f>
        <v>ARJUN BALAJI R</v>
      </c>
      <c r="E486" s="68">
        <v>1</v>
      </c>
      <c r="F486" s="68">
        <v>2</v>
      </c>
      <c r="G486" s="68">
        <v>0</v>
      </c>
      <c r="H486" s="68">
        <v>1</v>
      </c>
      <c r="I486" s="68">
        <v>0</v>
      </c>
      <c r="J486" s="68">
        <v>1</v>
      </c>
      <c r="K486" s="68">
        <v>1</v>
      </c>
      <c r="L486" s="68">
        <v>2</v>
      </c>
      <c r="M486" s="68">
        <v>1</v>
      </c>
      <c r="N486" s="68">
        <v>2</v>
      </c>
      <c r="O486" s="68">
        <v>16</v>
      </c>
      <c r="P486" s="62">
        <v>0</v>
      </c>
      <c r="Q486" s="62">
        <v>0</v>
      </c>
      <c r="R486" s="62">
        <v>16</v>
      </c>
      <c r="S486" s="62">
        <v>16</v>
      </c>
      <c r="T486" s="62">
        <v>0</v>
      </c>
      <c r="U486" s="62">
        <v>15</v>
      </c>
      <c r="V486" s="62">
        <v>0</v>
      </c>
      <c r="W486" s="62">
        <v>0</v>
      </c>
      <c r="X486" s="62">
        <v>16</v>
      </c>
      <c r="Y486" s="59"/>
      <c r="Z486" s="59"/>
      <c r="AA486" s="67">
        <f t="shared" si="269"/>
        <v>90</v>
      </c>
      <c r="AB486" s="64">
        <f t="shared" si="270"/>
        <v>0</v>
      </c>
      <c r="AC486" s="64">
        <f t="shared" si="271"/>
        <v>0</v>
      </c>
      <c r="AD486" s="64">
        <f t="shared" si="272"/>
        <v>19</v>
      </c>
      <c r="AE486" s="64">
        <f t="shared" si="273"/>
        <v>37</v>
      </c>
      <c r="AF486" s="64">
        <f t="shared" si="274"/>
        <v>37</v>
      </c>
      <c r="AG486" s="64">
        <f t="shared" si="281"/>
        <v>0</v>
      </c>
      <c r="AH486" s="89">
        <f t="shared" si="275"/>
        <v>90</v>
      </c>
      <c r="AI486" s="90"/>
      <c r="AJ486" s="90"/>
      <c r="AK486" s="90">
        <f t="shared" si="276"/>
        <v>95</v>
      </c>
      <c r="AL486" s="90">
        <f t="shared" si="277"/>
        <v>92.5</v>
      </c>
      <c r="AM486" s="90">
        <f t="shared" ref="AM486:AN486" si="493">AF486/(SUMIF($E$14:$N$14,"CO5",$E$13:$N$13)+SUMPRODUCT(($O$14:$Z$14="CO5")*($O486:$Z486&gt;0)*($O$13:$Z$13)))*100</f>
        <v>92.5</v>
      </c>
      <c r="AN486" s="90">
        <f t="shared" si="493"/>
        <v>0</v>
      </c>
    </row>
    <row r="487" spans="1:40" ht="30" customHeight="1" x14ac:dyDescent="0.2">
      <c r="A487" s="59">
        <v>481</v>
      </c>
      <c r="B487" s="60">
        <f>'STUDENT NAMELIST'!B475</f>
        <v>211423243040</v>
      </c>
      <c r="C487" s="60" t="str">
        <f>'STUDENT NAMELIST'!C475</f>
        <v>2023PEC AI 571</v>
      </c>
      <c r="D487" s="61" t="str">
        <f>'STUDENT NAMELIST'!D475</f>
        <v>ARPUTHAN R</v>
      </c>
      <c r="E487" s="68">
        <v>1</v>
      </c>
      <c r="F487" s="68">
        <v>0</v>
      </c>
      <c r="G487" s="68">
        <v>0</v>
      </c>
      <c r="H487" s="68">
        <v>1</v>
      </c>
      <c r="I487" s="68">
        <v>2</v>
      </c>
      <c r="J487" s="68">
        <v>1</v>
      </c>
      <c r="K487" s="68">
        <v>1</v>
      </c>
      <c r="L487" s="68">
        <v>0</v>
      </c>
      <c r="M487" s="68">
        <v>0</v>
      </c>
      <c r="N487" s="68">
        <v>0</v>
      </c>
      <c r="O487" s="68">
        <v>0</v>
      </c>
      <c r="P487" s="62">
        <v>16</v>
      </c>
      <c r="Q487" s="62">
        <v>16</v>
      </c>
      <c r="R487" s="62">
        <v>0</v>
      </c>
      <c r="S487" s="62">
        <v>0</v>
      </c>
      <c r="T487" s="62">
        <v>16</v>
      </c>
      <c r="U487" s="62">
        <v>0</v>
      </c>
      <c r="V487" s="62">
        <v>16</v>
      </c>
      <c r="W487" s="62">
        <v>9</v>
      </c>
      <c r="X487" s="62">
        <v>0</v>
      </c>
      <c r="Y487" s="59"/>
      <c r="Z487" s="59"/>
      <c r="AA487" s="67">
        <f t="shared" si="269"/>
        <v>79</v>
      </c>
      <c r="AB487" s="64">
        <f t="shared" si="270"/>
        <v>0</v>
      </c>
      <c r="AC487" s="64">
        <f t="shared" si="271"/>
        <v>0</v>
      </c>
      <c r="AD487" s="64">
        <f t="shared" si="272"/>
        <v>17</v>
      </c>
      <c r="AE487" s="64">
        <f t="shared" si="273"/>
        <v>37</v>
      </c>
      <c r="AF487" s="64">
        <f t="shared" si="274"/>
        <v>31</v>
      </c>
      <c r="AG487" s="64">
        <f t="shared" si="281"/>
        <v>0</v>
      </c>
      <c r="AH487" s="89">
        <f t="shared" si="275"/>
        <v>79</v>
      </c>
      <c r="AI487" s="90"/>
      <c r="AJ487" s="90"/>
      <c r="AK487" s="90">
        <f t="shared" si="276"/>
        <v>85</v>
      </c>
      <c r="AL487" s="90">
        <f t="shared" si="277"/>
        <v>92.5</v>
      </c>
      <c r="AM487" s="90">
        <f t="shared" ref="AM487:AN487" si="494">AF487/(SUMIF($E$14:$N$14,"CO5",$E$13:$N$13)+SUMPRODUCT(($O$14:$Z$14="CO5")*($O487:$Z487&gt;0)*($O$13:$Z$13)))*100</f>
        <v>77.5</v>
      </c>
      <c r="AN487" s="90">
        <f t="shared" si="494"/>
        <v>0</v>
      </c>
    </row>
    <row r="488" spans="1:40" ht="30" customHeight="1" x14ac:dyDescent="0.2">
      <c r="A488" s="59">
        <v>482</v>
      </c>
      <c r="B488" s="60">
        <f>'STUDENT NAMELIST'!B476</f>
        <v>211423243043</v>
      </c>
      <c r="C488" s="60" t="str">
        <f>'STUDENT NAMELIST'!C476</f>
        <v>2023PEC AI 572</v>
      </c>
      <c r="D488" s="61" t="str">
        <f>'STUDENT NAMELIST'!D476</f>
        <v>ARUN E</v>
      </c>
      <c r="E488" s="68">
        <v>0</v>
      </c>
      <c r="F488" s="68">
        <v>0</v>
      </c>
      <c r="G488" s="68">
        <v>1</v>
      </c>
      <c r="H488" s="68">
        <v>1</v>
      </c>
      <c r="I488" s="68">
        <v>0</v>
      </c>
      <c r="J488" s="68">
        <v>0</v>
      </c>
      <c r="K488" s="68">
        <v>1</v>
      </c>
      <c r="L488" s="68">
        <v>1</v>
      </c>
      <c r="M488" s="68">
        <v>1</v>
      </c>
      <c r="N488" s="68">
        <v>0</v>
      </c>
      <c r="O488" s="68">
        <v>0</v>
      </c>
      <c r="P488" s="62">
        <v>14</v>
      </c>
      <c r="Q488" s="62">
        <v>14</v>
      </c>
      <c r="R488" s="62">
        <v>0</v>
      </c>
      <c r="S488" s="62">
        <v>0</v>
      </c>
      <c r="T488" s="62">
        <v>16</v>
      </c>
      <c r="U488" s="62">
        <v>0</v>
      </c>
      <c r="V488" s="62">
        <v>9</v>
      </c>
      <c r="W488" s="62">
        <v>15</v>
      </c>
      <c r="X488" s="62">
        <v>0</v>
      </c>
      <c r="Y488" s="59"/>
      <c r="Z488" s="59"/>
      <c r="AA488" s="67">
        <f t="shared" si="269"/>
        <v>73</v>
      </c>
      <c r="AB488" s="64">
        <f t="shared" si="270"/>
        <v>0</v>
      </c>
      <c r="AC488" s="64">
        <f t="shared" si="271"/>
        <v>0</v>
      </c>
      <c r="AD488" s="64">
        <f t="shared" si="272"/>
        <v>14</v>
      </c>
      <c r="AE488" s="64">
        <f t="shared" si="273"/>
        <v>35</v>
      </c>
      <c r="AF488" s="64">
        <f t="shared" si="274"/>
        <v>30</v>
      </c>
      <c r="AG488" s="64">
        <f t="shared" si="281"/>
        <v>0</v>
      </c>
      <c r="AH488" s="89">
        <f t="shared" si="275"/>
        <v>73</v>
      </c>
      <c r="AI488" s="90"/>
      <c r="AJ488" s="90"/>
      <c r="AK488" s="90">
        <f t="shared" si="276"/>
        <v>70</v>
      </c>
      <c r="AL488" s="90">
        <f t="shared" si="277"/>
        <v>87.5</v>
      </c>
      <c r="AM488" s="90">
        <f t="shared" ref="AM488:AN488" si="495">AF488/(SUMIF($E$14:$N$14,"CO5",$E$13:$N$13)+SUMPRODUCT(($O$14:$Z$14="CO5")*($O488:$Z488&gt;0)*($O$13:$Z$13)))*100</f>
        <v>75</v>
      </c>
      <c r="AN488" s="90">
        <f t="shared" si="495"/>
        <v>0</v>
      </c>
    </row>
    <row r="489" spans="1:40" ht="30" customHeight="1" x14ac:dyDescent="0.2">
      <c r="A489" s="59">
        <v>483</v>
      </c>
      <c r="B489" s="60">
        <f>'STUDENT NAMELIST'!B477</f>
        <v>211423243045</v>
      </c>
      <c r="C489" s="60" t="str">
        <f>'STUDENT NAMELIST'!C477</f>
        <v>2023PEC AI 573</v>
      </c>
      <c r="D489" s="61" t="str">
        <f>'STUDENT NAMELIST'!D477</f>
        <v>ARYAN A SAJITH</v>
      </c>
      <c r="E489" s="68">
        <v>0</v>
      </c>
      <c r="F489" s="68">
        <v>2</v>
      </c>
      <c r="G489" s="68">
        <v>1</v>
      </c>
      <c r="H489" s="68">
        <v>0</v>
      </c>
      <c r="I489" s="68">
        <v>1</v>
      </c>
      <c r="J489" s="68">
        <v>1</v>
      </c>
      <c r="K489" s="68">
        <v>2</v>
      </c>
      <c r="L489" s="68">
        <v>1</v>
      </c>
      <c r="M489" s="68">
        <v>1</v>
      </c>
      <c r="N489" s="68">
        <v>2</v>
      </c>
      <c r="O489" s="68">
        <v>8</v>
      </c>
      <c r="P489" s="62">
        <v>0</v>
      </c>
      <c r="Q489" s="62">
        <v>0</v>
      </c>
      <c r="R489" s="62">
        <v>15</v>
      </c>
      <c r="S489" s="62">
        <v>16</v>
      </c>
      <c r="T489" s="62">
        <v>0</v>
      </c>
      <c r="U489" s="62">
        <v>16</v>
      </c>
      <c r="V489" s="62">
        <v>0</v>
      </c>
      <c r="W489" s="62">
        <v>0</v>
      </c>
      <c r="X489" s="62">
        <v>16</v>
      </c>
      <c r="Y489" s="59"/>
      <c r="Z489" s="59"/>
      <c r="AA489" s="67">
        <f t="shared" si="269"/>
        <v>82</v>
      </c>
      <c r="AB489" s="64">
        <f t="shared" si="270"/>
        <v>0</v>
      </c>
      <c r="AC489" s="64">
        <f t="shared" si="271"/>
        <v>0</v>
      </c>
      <c r="AD489" s="64">
        <f t="shared" si="272"/>
        <v>10</v>
      </c>
      <c r="AE489" s="64">
        <f t="shared" si="273"/>
        <v>36</v>
      </c>
      <c r="AF489" s="64">
        <f t="shared" si="274"/>
        <v>38</v>
      </c>
      <c r="AG489" s="64">
        <f t="shared" si="281"/>
        <v>0</v>
      </c>
      <c r="AH489" s="89">
        <f t="shared" si="275"/>
        <v>82</v>
      </c>
      <c r="AI489" s="90"/>
      <c r="AJ489" s="90"/>
      <c r="AK489" s="90">
        <f t="shared" si="276"/>
        <v>50</v>
      </c>
      <c r="AL489" s="90">
        <f t="shared" si="277"/>
        <v>90</v>
      </c>
      <c r="AM489" s="90">
        <f t="shared" ref="AM489:AN489" si="496">AF489/(SUMIF($E$14:$N$14,"CO5",$E$13:$N$13)+SUMPRODUCT(($O$14:$Z$14="CO5")*($O489:$Z489&gt;0)*($O$13:$Z$13)))*100</f>
        <v>95</v>
      </c>
      <c r="AN489" s="90">
        <f t="shared" si="496"/>
        <v>0</v>
      </c>
    </row>
    <row r="490" spans="1:40" ht="30" customHeight="1" x14ac:dyDescent="0.2">
      <c r="A490" s="59">
        <v>484</v>
      </c>
      <c r="B490" s="60">
        <f>'STUDENT NAMELIST'!B478</f>
        <v>211423243046</v>
      </c>
      <c r="C490" s="60" t="str">
        <f>'STUDENT NAMELIST'!C478</f>
        <v>2023PEC AI 574</v>
      </c>
      <c r="D490" s="61" t="str">
        <f>'STUDENT NAMELIST'!D478</f>
        <v>ASHIK K P</v>
      </c>
      <c r="E490" s="68">
        <v>1</v>
      </c>
      <c r="F490" s="68">
        <v>0</v>
      </c>
      <c r="G490" s="68">
        <v>1</v>
      </c>
      <c r="H490" s="68">
        <v>2</v>
      </c>
      <c r="I490" s="68">
        <v>1</v>
      </c>
      <c r="J490" s="68">
        <v>2</v>
      </c>
      <c r="K490" s="68">
        <v>0</v>
      </c>
      <c r="L490" s="68">
        <v>1</v>
      </c>
      <c r="M490" s="68">
        <v>2</v>
      </c>
      <c r="N490" s="68">
        <v>0</v>
      </c>
      <c r="O490" s="68">
        <v>0</v>
      </c>
      <c r="P490" s="62">
        <v>16</v>
      </c>
      <c r="Q490" s="62">
        <v>10</v>
      </c>
      <c r="R490" s="62">
        <v>0</v>
      </c>
      <c r="S490" s="62">
        <v>0</v>
      </c>
      <c r="T490" s="62">
        <v>15</v>
      </c>
      <c r="U490" s="62">
        <v>0</v>
      </c>
      <c r="V490" s="62">
        <v>10</v>
      </c>
      <c r="W490" s="62">
        <v>15</v>
      </c>
      <c r="X490" s="62">
        <v>0</v>
      </c>
      <c r="Y490" s="59"/>
      <c r="Z490" s="59"/>
      <c r="AA490" s="67">
        <f t="shared" si="269"/>
        <v>76</v>
      </c>
      <c r="AB490" s="64">
        <f t="shared" si="270"/>
        <v>0</v>
      </c>
      <c r="AC490" s="64">
        <f t="shared" si="271"/>
        <v>0</v>
      </c>
      <c r="AD490" s="64">
        <f t="shared" si="272"/>
        <v>17</v>
      </c>
      <c r="AE490" s="64">
        <f t="shared" si="273"/>
        <v>30</v>
      </c>
      <c r="AF490" s="64">
        <f t="shared" si="274"/>
        <v>31</v>
      </c>
      <c r="AG490" s="64">
        <f t="shared" si="281"/>
        <v>0</v>
      </c>
      <c r="AH490" s="89">
        <f t="shared" si="275"/>
        <v>76</v>
      </c>
      <c r="AI490" s="90"/>
      <c r="AJ490" s="90"/>
      <c r="AK490" s="90">
        <f t="shared" si="276"/>
        <v>85</v>
      </c>
      <c r="AL490" s="90">
        <f t="shared" si="277"/>
        <v>75</v>
      </c>
      <c r="AM490" s="90">
        <f t="shared" ref="AM490:AN490" si="497">AF490/(SUMIF($E$14:$N$14,"CO5",$E$13:$N$13)+SUMPRODUCT(($O$14:$Z$14="CO5")*($O490:$Z490&gt;0)*($O$13:$Z$13)))*100</f>
        <v>77.5</v>
      </c>
      <c r="AN490" s="90">
        <f t="shared" si="497"/>
        <v>0</v>
      </c>
    </row>
    <row r="491" spans="1:40" ht="30" customHeight="1" x14ac:dyDescent="0.2">
      <c r="A491" s="59">
        <v>485</v>
      </c>
      <c r="B491" s="60">
        <f>'STUDENT NAMELIST'!B479</f>
        <v>211423243051</v>
      </c>
      <c r="C491" s="60" t="str">
        <f>'STUDENT NAMELIST'!C479</f>
        <v>2023PEC AI 575</v>
      </c>
      <c r="D491" s="61" t="str">
        <f>'STUDENT NAMELIST'!D479</f>
        <v>ASHWANTHRAJ I</v>
      </c>
      <c r="E491" s="68">
        <v>2</v>
      </c>
      <c r="F491" s="68">
        <v>2</v>
      </c>
      <c r="G491" s="68">
        <v>2</v>
      </c>
      <c r="H491" s="68">
        <v>1</v>
      </c>
      <c r="I491" s="68">
        <v>0</v>
      </c>
      <c r="J491" s="68">
        <v>2</v>
      </c>
      <c r="K491" s="68">
        <v>0</v>
      </c>
      <c r="L491" s="68">
        <v>2</v>
      </c>
      <c r="M491" s="68">
        <v>0</v>
      </c>
      <c r="N491" s="68">
        <v>0</v>
      </c>
      <c r="O491" s="68">
        <v>10</v>
      </c>
      <c r="P491" s="62">
        <v>0</v>
      </c>
      <c r="Q491" s="62">
        <v>0</v>
      </c>
      <c r="R491" s="62">
        <v>10</v>
      </c>
      <c r="S491" s="62">
        <v>16</v>
      </c>
      <c r="T491" s="62">
        <v>0</v>
      </c>
      <c r="U491" s="62">
        <v>10</v>
      </c>
      <c r="V491" s="62">
        <v>0</v>
      </c>
      <c r="W491" s="62">
        <v>0</v>
      </c>
      <c r="X491" s="62">
        <v>16</v>
      </c>
      <c r="Y491" s="59"/>
      <c r="Z491" s="59"/>
      <c r="AA491" s="67">
        <f t="shared" si="269"/>
        <v>73</v>
      </c>
      <c r="AB491" s="64">
        <f t="shared" si="270"/>
        <v>0</v>
      </c>
      <c r="AC491" s="64">
        <f t="shared" si="271"/>
        <v>0</v>
      </c>
      <c r="AD491" s="64">
        <f t="shared" si="272"/>
        <v>14</v>
      </c>
      <c r="AE491" s="64">
        <f t="shared" si="273"/>
        <v>31</v>
      </c>
      <c r="AF491" s="64">
        <f t="shared" si="274"/>
        <v>32</v>
      </c>
      <c r="AG491" s="64">
        <f t="shared" si="281"/>
        <v>0</v>
      </c>
      <c r="AH491" s="89">
        <f t="shared" si="275"/>
        <v>73</v>
      </c>
      <c r="AI491" s="90"/>
      <c r="AJ491" s="90"/>
      <c r="AK491" s="90">
        <f t="shared" si="276"/>
        <v>70</v>
      </c>
      <c r="AL491" s="90">
        <f t="shared" si="277"/>
        <v>77.5</v>
      </c>
      <c r="AM491" s="90">
        <f t="shared" ref="AM491:AN491" si="498">AF491/(SUMIF($E$14:$N$14,"CO5",$E$13:$N$13)+SUMPRODUCT(($O$14:$Z$14="CO5")*($O491:$Z491&gt;0)*($O$13:$Z$13)))*100</f>
        <v>80</v>
      </c>
      <c r="AN491" s="90">
        <f t="shared" si="498"/>
        <v>0</v>
      </c>
    </row>
    <row r="492" spans="1:40" ht="30" customHeight="1" x14ac:dyDescent="0.2">
      <c r="A492" s="59">
        <v>486</v>
      </c>
      <c r="B492" s="60">
        <f>'STUDENT NAMELIST'!B480</f>
        <v>211423243052</v>
      </c>
      <c r="C492" s="60" t="str">
        <f>'STUDENT NAMELIST'!C480</f>
        <v>2023PEC AI 576</v>
      </c>
      <c r="D492" s="61" t="str">
        <f>'STUDENT NAMELIST'!D480</f>
        <v>ASIZ GODWIN A</v>
      </c>
      <c r="E492" s="68">
        <v>0</v>
      </c>
      <c r="F492" s="68">
        <v>0</v>
      </c>
      <c r="G492" s="68">
        <v>2</v>
      </c>
      <c r="H492" s="68">
        <v>2</v>
      </c>
      <c r="I492" s="68">
        <v>2</v>
      </c>
      <c r="J492" s="68">
        <v>2</v>
      </c>
      <c r="K492" s="68">
        <v>0</v>
      </c>
      <c r="L492" s="68">
        <v>0</v>
      </c>
      <c r="M492" s="68">
        <v>0</v>
      </c>
      <c r="N492" s="68">
        <v>2</v>
      </c>
      <c r="O492" s="68">
        <v>0</v>
      </c>
      <c r="P492" s="62">
        <v>15</v>
      </c>
      <c r="Q492" s="62">
        <v>15</v>
      </c>
      <c r="R492" s="62">
        <v>0</v>
      </c>
      <c r="S492" s="62">
        <v>0</v>
      </c>
      <c r="T492" s="62">
        <v>15</v>
      </c>
      <c r="U492" s="62">
        <v>0</v>
      </c>
      <c r="V492" s="62">
        <v>16</v>
      </c>
      <c r="W492" s="62">
        <v>13</v>
      </c>
      <c r="X492" s="62">
        <v>0</v>
      </c>
      <c r="Y492" s="59"/>
      <c r="Z492" s="59"/>
      <c r="AA492" s="67">
        <f t="shared" si="269"/>
        <v>84</v>
      </c>
      <c r="AB492" s="64">
        <f t="shared" si="270"/>
        <v>0</v>
      </c>
      <c r="AC492" s="64">
        <f t="shared" si="271"/>
        <v>0</v>
      </c>
      <c r="AD492" s="64">
        <f t="shared" si="272"/>
        <v>15</v>
      </c>
      <c r="AE492" s="64">
        <f t="shared" si="273"/>
        <v>35</v>
      </c>
      <c r="AF492" s="64">
        <f t="shared" si="274"/>
        <v>35</v>
      </c>
      <c r="AG492" s="64">
        <f t="shared" si="281"/>
        <v>0</v>
      </c>
      <c r="AH492" s="89">
        <f t="shared" si="275"/>
        <v>84</v>
      </c>
      <c r="AI492" s="90"/>
      <c r="AJ492" s="90"/>
      <c r="AK492" s="90">
        <f t="shared" si="276"/>
        <v>75</v>
      </c>
      <c r="AL492" s="90">
        <f t="shared" si="277"/>
        <v>87.5</v>
      </c>
      <c r="AM492" s="90">
        <f t="shared" ref="AM492:AN492" si="499">AF492/(SUMIF($E$14:$N$14,"CO5",$E$13:$N$13)+SUMPRODUCT(($O$14:$Z$14="CO5")*($O492:$Z492&gt;0)*($O$13:$Z$13)))*100</f>
        <v>87.5</v>
      </c>
      <c r="AN492" s="90">
        <f t="shared" si="499"/>
        <v>0</v>
      </c>
    </row>
    <row r="493" spans="1:40" ht="30" customHeight="1" x14ac:dyDescent="0.2">
      <c r="A493" s="59">
        <v>488</v>
      </c>
      <c r="B493" s="60">
        <f>'STUDENT NAMELIST'!B481</f>
        <v>211423243056</v>
      </c>
      <c r="C493" s="60" t="str">
        <f>'STUDENT NAMELIST'!C481</f>
        <v>2023PEC AI 577</v>
      </c>
      <c r="D493" s="61" t="str">
        <f>'STUDENT NAMELIST'!D481</f>
        <v>BACCHU GURU SAINATH REDDY</v>
      </c>
      <c r="E493" s="68">
        <v>1</v>
      </c>
      <c r="F493" s="68">
        <v>2</v>
      </c>
      <c r="G493" s="68">
        <v>1</v>
      </c>
      <c r="H493" s="68">
        <v>1</v>
      </c>
      <c r="I493" s="68">
        <v>2</v>
      </c>
      <c r="J493" s="68">
        <v>1</v>
      </c>
      <c r="K493" s="68">
        <v>2</v>
      </c>
      <c r="L493" s="68">
        <v>0</v>
      </c>
      <c r="M493" s="68">
        <v>1</v>
      </c>
      <c r="N493" s="68">
        <v>1</v>
      </c>
      <c r="O493" s="68">
        <v>0</v>
      </c>
      <c r="P493" s="62">
        <v>16</v>
      </c>
      <c r="Q493" s="62">
        <v>10</v>
      </c>
      <c r="R493" s="62">
        <v>0</v>
      </c>
      <c r="S493" s="62">
        <v>0</v>
      </c>
      <c r="T493" s="62">
        <v>15</v>
      </c>
      <c r="U493" s="62">
        <v>0</v>
      </c>
      <c r="V493" s="62">
        <v>10</v>
      </c>
      <c r="W493" s="62">
        <v>15</v>
      </c>
      <c r="X493" s="62">
        <v>0</v>
      </c>
      <c r="Y493" s="59"/>
      <c r="Z493" s="59"/>
      <c r="AA493" s="67">
        <f t="shared" si="269"/>
        <v>78</v>
      </c>
      <c r="AB493" s="64">
        <f t="shared" si="270"/>
        <v>0</v>
      </c>
      <c r="AC493" s="64">
        <f t="shared" si="271"/>
        <v>0</v>
      </c>
      <c r="AD493" s="64">
        <f t="shared" si="272"/>
        <v>19</v>
      </c>
      <c r="AE493" s="64">
        <f t="shared" si="273"/>
        <v>30</v>
      </c>
      <c r="AF493" s="64">
        <f t="shared" si="274"/>
        <v>31</v>
      </c>
      <c r="AG493" s="64">
        <f t="shared" si="281"/>
        <v>0</v>
      </c>
      <c r="AH493" s="89">
        <f t="shared" si="275"/>
        <v>78</v>
      </c>
      <c r="AI493" s="90"/>
      <c r="AJ493" s="90"/>
      <c r="AK493" s="90">
        <f t="shared" si="276"/>
        <v>95</v>
      </c>
      <c r="AL493" s="90">
        <f t="shared" si="277"/>
        <v>75</v>
      </c>
      <c r="AM493" s="90">
        <f t="shared" ref="AM493:AN493" si="500">AF493/(SUMIF($E$14:$N$14,"CO5",$E$13:$N$13)+SUMPRODUCT(($O$14:$Z$14="CO5")*($O493:$Z493&gt;0)*($O$13:$Z$13)))*100</f>
        <v>77.5</v>
      </c>
      <c r="AN493" s="90">
        <f t="shared" si="500"/>
        <v>0</v>
      </c>
    </row>
    <row r="494" spans="1:40" ht="30" customHeight="1" x14ac:dyDescent="0.2">
      <c r="A494" s="59">
        <v>488</v>
      </c>
      <c r="B494" s="60">
        <f>'STUDENT NAMELIST'!B482</f>
        <v>211423243057</v>
      </c>
      <c r="C494" s="60" t="str">
        <f>'STUDENT NAMELIST'!C482</f>
        <v>2023PEC AI 578</v>
      </c>
      <c r="D494" s="61" t="str">
        <f>'STUDENT NAMELIST'!D482</f>
        <v>BALA MURUGAN T</v>
      </c>
      <c r="E494" s="68">
        <v>2</v>
      </c>
      <c r="F494" s="68">
        <v>1</v>
      </c>
      <c r="G494" s="68">
        <v>1</v>
      </c>
      <c r="H494" s="68">
        <v>1</v>
      </c>
      <c r="I494" s="68">
        <v>0</v>
      </c>
      <c r="J494" s="68">
        <v>2</v>
      </c>
      <c r="K494" s="68">
        <v>0</v>
      </c>
      <c r="L494" s="68">
        <v>0</v>
      </c>
      <c r="M494" s="68">
        <v>2</v>
      </c>
      <c r="N494" s="68">
        <v>1</v>
      </c>
      <c r="O494" s="68">
        <v>10</v>
      </c>
      <c r="P494" s="62">
        <v>0</v>
      </c>
      <c r="Q494" s="62">
        <v>0</v>
      </c>
      <c r="R494" s="62">
        <v>10</v>
      </c>
      <c r="S494" s="62">
        <v>16</v>
      </c>
      <c r="T494" s="62">
        <v>0</v>
      </c>
      <c r="U494" s="62">
        <v>10</v>
      </c>
      <c r="V494" s="62">
        <v>0</v>
      </c>
      <c r="W494" s="62">
        <v>0</v>
      </c>
      <c r="X494" s="62">
        <v>16</v>
      </c>
      <c r="Y494" s="59"/>
      <c r="Z494" s="59"/>
      <c r="AA494" s="67">
        <f t="shared" si="269"/>
        <v>72</v>
      </c>
      <c r="AB494" s="64">
        <f t="shared" si="270"/>
        <v>0</v>
      </c>
      <c r="AC494" s="64">
        <f t="shared" si="271"/>
        <v>0</v>
      </c>
      <c r="AD494" s="64">
        <f t="shared" si="272"/>
        <v>13</v>
      </c>
      <c r="AE494" s="64">
        <f t="shared" si="273"/>
        <v>31</v>
      </c>
      <c r="AF494" s="64">
        <f t="shared" si="274"/>
        <v>32</v>
      </c>
      <c r="AG494" s="64">
        <f t="shared" si="281"/>
        <v>0</v>
      </c>
      <c r="AH494" s="89">
        <f t="shared" si="275"/>
        <v>72</v>
      </c>
      <c r="AI494" s="90"/>
      <c r="AJ494" s="90"/>
      <c r="AK494" s="90">
        <f t="shared" si="276"/>
        <v>65</v>
      </c>
      <c r="AL494" s="90">
        <f t="shared" si="277"/>
        <v>77.5</v>
      </c>
      <c r="AM494" s="90">
        <f t="shared" ref="AM494:AN494" si="501">AF494/(SUMIF($E$14:$N$14,"CO5",$E$13:$N$13)+SUMPRODUCT(($O$14:$Z$14="CO5")*($O494:$Z494&gt;0)*($O$13:$Z$13)))*100</f>
        <v>80</v>
      </c>
      <c r="AN494" s="90">
        <f t="shared" si="501"/>
        <v>0</v>
      </c>
    </row>
    <row r="495" spans="1:40" ht="30" customHeight="1" x14ac:dyDescent="0.2">
      <c r="A495" s="59">
        <v>489</v>
      </c>
      <c r="B495" s="60">
        <f>'STUDENT NAMELIST'!B483</f>
        <v>211423243058</v>
      </c>
      <c r="C495" s="60" t="str">
        <f>'STUDENT NAMELIST'!C483</f>
        <v>2023PEC AI 579</v>
      </c>
      <c r="D495" s="61" t="str">
        <f>'STUDENT NAMELIST'!D483</f>
        <v>BALAGANESH N</v>
      </c>
      <c r="E495" s="68">
        <v>1</v>
      </c>
      <c r="F495" s="68">
        <v>1</v>
      </c>
      <c r="G495" s="68">
        <v>2</v>
      </c>
      <c r="H495" s="68">
        <v>0</v>
      </c>
      <c r="I495" s="68">
        <v>0</v>
      </c>
      <c r="J495" s="68">
        <v>0</v>
      </c>
      <c r="K495" s="68">
        <v>0</v>
      </c>
      <c r="L495" s="68">
        <v>2</v>
      </c>
      <c r="M495" s="68">
        <v>1</v>
      </c>
      <c r="N495" s="68">
        <v>1</v>
      </c>
      <c r="O495" s="68">
        <v>16</v>
      </c>
      <c r="P495" s="62">
        <v>0</v>
      </c>
      <c r="Q495" s="62">
        <v>0</v>
      </c>
      <c r="R495" s="62">
        <v>16</v>
      </c>
      <c r="S495" s="62">
        <v>16</v>
      </c>
      <c r="T495" s="62">
        <v>0</v>
      </c>
      <c r="U495" s="62">
        <v>15</v>
      </c>
      <c r="V495" s="62">
        <v>0</v>
      </c>
      <c r="W495" s="62">
        <v>0</v>
      </c>
      <c r="X495" s="62">
        <v>16</v>
      </c>
      <c r="Y495" s="59"/>
      <c r="Z495" s="59"/>
      <c r="AA495" s="67">
        <f t="shared" si="269"/>
        <v>87</v>
      </c>
      <c r="AB495" s="64">
        <f t="shared" si="270"/>
        <v>0</v>
      </c>
      <c r="AC495" s="64">
        <f t="shared" si="271"/>
        <v>0</v>
      </c>
      <c r="AD495" s="64">
        <f t="shared" si="272"/>
        <v>18</v>
      </c>
      <c r="AE495" s="64">
        <f t="shared" si="273"/>
        <v>37</v>
      </c>
      <c r="AF495" s="64">
        <f t="shared" si="274"/>
        <v>37</v>
      </c>
      <c r="AG495" s="64">
        <f t="shared" si="281"/>
        <v>0</v>
      </c>
      <c r="AH495" s="89">
        <f t="shared" si="275"/>
        <v>87</v>
      </c>
      <c r="AI495" s="90"/>
      <c r="AJ495" s="90"/>
      <c r="AK495" s="90">
        <f t="shared" si="276"/>
        <v>90</v>
      </c>
      <c r="AL495" s="90">
        <f t="shared" si="277"/>
        <v>92.5</v>
      </c>
      <c r="AM495" s="90">
        <f t="shared" ref="AM495:AN495" si="502">AF495/(SUMIF($E$14:$N$14,"CO5",$E$13:$N$13)+SUMPRODUCT(($O$14:$Z$14="CO5")*($O495:$Z495&gt;0)*($O$13:$Z$13)))*100</f>
        <v>92.5</v>
      </c>
      <c r="AN495" s="90">
        <f t="shared" si="502"/>
        <v>0</v>
      </c>
    </row>
    <row r="496" spans="1:40" ht="30" customHeight="1" x14ac:dyDescent="0.2">
      <c r="A496" s="59">
        <v>480</v>
      </c>
      <c r="B496" s="60">
        <f>'STUDENT NAMELIST'!B484</f>
        <v>211423243059</v>
      </c>
      <c r="C496" s="60" t="str">
        <f>'STUDENT NAMELIST'!C484</f>
        <v>2023PEC AI 580</v>
      </c>
      <c r="D496" s="61" t="str">
        <f>'STUDENT NAMELIST'!D484</f>
        <v>BALAJI M M</v>
      </c>
      <c r="E496" s="68">
        <v>1</v>
      </c>
      <c r="F496" s="68">
        <v>1</v>
      </c>
      <c r="G496" s="68">
        <v>2</v>
      </c>
      <c r="H496" s="68">
        <v>2</v>
      </c>
      <c r="I496" s="68">
        <v>2</v>
      </c>
      <c r="J496" s="68">
        <v>0</v>
      </c>
      <c r="K496" s="68">
        <v>2</v>
      </c>
      <c r="L496" s="68">
        <v>0</v>
      </c>
      <c r="M496" s="68">
        <v>0</v>
      </c>
      <c r="N496" s="68">
        <v>0</v>
      </c>
      <c r="O496" s="68">
        <v>0</v>
      </c>
      <c r="P496" s="62">
        <v>16</v>
      </c>
      <c r="Q496" s="62">
        <v>16</v>
      </c>
      <c r="R496" s="62">
        <v>0</v>
      </c>
      <c r="S496" s="62">
        <v>0</v>
      </c>
      <c r="T496" s="62">
        <v>16</v>
      </c>
      <c r="U496" s="62">
        <v>0</v>
      </c>
      <c r="V496" s="62">
        <v>16</v>
      </c>
      <c r="W496" s="62">
        <v>9</v>
      </c>
      <c r="X496" s="62">
        <v>0</v>
      </c>
      <c r="Y496" s="59"/>
      <c r="Z496" s="59"/>
      <c r="AA496" s="67">
        <f t="shared" si="269"/>
        <v>83</v>
      </c>
      <c r="AB496" s="64">
        <f t="shared" si="270"/>
        <v>0</v>
      </c>
      <c r="AC496" s="64">
        <f t="shared" si="271"/>
        <v>0</v>
      </c>
      <c r="AD496" s="64">
        <f t="shared" si="272"/>
        <v>18</v>
      </c>
      <c r="AE496" s="64">
        <f t="shared" si="273"/>
        <v>37</v>
      </c>
      <c r="AF496" s="64">
        <f t="shared" si="274"/>
        <v>31</v>
      </c>
      <c r="AG496" s="64">
        <f t="shared" si="281"/>
        <v>0</v>
      </c>
      <c r="AH496" s="89">
        <f t="shared" si="275"/>
        <v>83</v>
      </c>
      <c r="AI496" s="90"/>
      <c r="AJ496" s="90"/>
      <c r="AK496" s="90">
        <f t="shared" si="276"/>
        <v>90</v>
      </c>
      <c r="AL496" s="90">
        <f t="shared" si="277"/>
        <v>92.5</v>
      </c>
      <c r="AM496" s="90">
        <f t="shared" ref="AM496:AN496" si="503">AF496/(SUMIF($E$14:$N$14,"CO5",$E$13:$N$13)+SUMPRODUCT(($O$14:$Z$14="CO5")*($O496:$Z496&gt;0)*($O$13:$Z$13)))*100</f>
        <v>77.5</v>
      </c>
      <c r="AN496" s="90">
        <f t="shared" si="503"/>
        <v>0</v>
      </c>
    </row>
    <row r="497" spans="1:40" ht="30" customHeight="1" x14ac:dyDescent="0.2">
      <c r="A497" s="59">
        <v>481</v>
      </c>
      <c r="B497" s="60">
        <f>'STUDENT NAMELIST'!B485</f>
        <v>211423243060</v>
      </c>
      <c r="C497" s="60" t="str">
        <f>'STUDENT NAMELIST'!C485</f>
        <v>2023PEC AI 581</v>
      </c>
      <c r="D497" s="61" t="str">
        <f>'STUDENT NAMELIST'!D485</f>
        <v>BALAJI V</v>
      </c>
      <c r="E497" s="68">
        <v>0</v>
      </c>
      <c r="F497" s="68">
        <v>1</v>
      </c>
      <c r="G497" s="68">
        <v>2</v>
      </c>
      <c r="H497" s="68">
        <v>0</v>
      </c>
      <c r="I497" s="68">
        <v>0</v>
      </c>
      <c r="J497" s="68">
        <v>0</v>
      </c>
      <c r="K497" s="68">
        <v>2</v>
      </c>
      <c r="L497" s="68">
        <v>1</v>
      </c>
      <c r="M497" s="68">
        <v>2</v>
      </c>
      <c r="N497" s="68">
        <v>2</v>
      </c>
      <c r="O497" s="68">
        <v>16</v>
      </c>
      <c r="P497" s="62">
        <v>0</v>
      </c>
      <c r="Q497" s="62">
        <v>0</v>
      </c>
      <c r="R497" s="62">
        <v>16</v>
      </c>
      <c r="S497" s="62">
        <v>13</v>
      </c>
      <c r="T497" s="62">
        <v>0</v>
      </c>
      <c r="U497" s="62">
        <v>16</v>
      </c>
      <c r="V497" s="62">
        <v>0</v>
      </c>
      <c r="W497" s="62">
        <v>0</v>
      </c>
      <c r="X497" s="62">
        <v>9</v>
      </c>
      <c r="Y497" s="59"/>
      <c r="Z497" s="59"/>
      <c r="AA497" s="67">
        <f t="shared" si="269"/>
        <v>80</v>
      </c>
      <c r="AB497" s="64">
        <f t="shared" si="270"/>
        <v>0</v>
      </c>
      <c r="AC497" s="64">
        <f t="shared" si="271"/>
        <v>0</v>
      </c>
      <c r="AD497" s="64">
        <f t="shared" si="272"/>
        <v>17</v>
      </c>
      <c r="AE497" s="64">
        <f t="shared" si="273"/>
        <v>34</v>
      </c>
      <c r="AF497" s="64">
        <f t="shared" si="274"/>
        <v>31</v>
      </c>
      <c r="AG497" s="64">
        <f t="shared" si="281"/>
        <v>0</v>
      </c>
      <c r="AH497" s="89">
        <f t="shared" si="275"/>
        <v>80</v>
      </c>
      <c r="AI497" s="90"/>
      <c r="AJ497" s="90"/>
      <c r="AK497" s="90">
        <f t="shared" si="276"/>
        <v>85</v>
      </c>
      <c r="AL497" s="90">
        <f t="shared" si="277"/>
        <v>85</v>
      </c>
      <c r="AM497" s="90">
        <f t="shared" ref="AM497:AN497" si="504">AF497/(SUMIF($E$14:$N$14,"CO5",$E$13:$N$13)+SUMPRODUCT(($O$14:$Z$14="CO5")*($O497:$Z497&gt;0)*($O$13:$Z$13)))*100</f>
        <v>77.5</v>
      </c>
      <c r="AN497" s="90">
        <f t="shared" si="504"/>
        <v>0</v>
      </c>
    </row>
    <row r="498" spans="1:40" ht="30" customHeight="1" x14ac:dyDescent="0.2">
      <c r="A498" s="59">
        <v>482</v>
      </c>
      <c r="B498" s="60">
        <f>'STUDENT NAMELIST'!B486</f>
        <v>211423243061</v>
      </c>
      <c r="C498" s="60" t="str">
        <f>'STUDENT NAMELIST'!C486</f>
        <v>2023PEC AI 582</v>
      </c>
      <c r="D498" s="61" t="str">
        <f>'STUDENT NAMELIST'!D486</f>
        <v>BALASAKTHI B</v>
      </c>
      <c r="E498" s="68">
        <v>1</v>
      </c>
      <c r="F498" s="68">
        <v>1</v>
      </c>
      <c r="G498" s="68">
        <v>1</v>
      </c>
      <c r="H498" s="68">
        <v>0</v>
      </c>
      <c r="I498" s="68">
        <v>1</v>
      </c>
      <c r="J498" s="68">
        <v>1</v>
      </c>
      <c r="K498" s="68">
        <v>0</v>
      </c>
      <c r="L498" s="68">
        <v>1</v>
      </c>
      <c r="M498" s="68">
        <v>2</v>
      </c>
      <c r="N498" s="68">
        <v>2</v>
      </c>
      <c r="O498" s="68">
        <v>16</v>
      </c>
      <c r="P498" s="62">
        <v>0</v>
      </c>
      <c r="Q498" s="62">
        <v>0</v>
      </c>
      <c r="R498" s="62">
        <v>16</v>
      </c>
      <c r="S498" s="62">
        <v>16</v>
      </c>
      <c r="T498" s="62">
        <v>0</v>
      </c>
      <c r="U498" s="62">
        <v>15</v>
      </c>
      <c r="V498" s="62">
        <v>0</v>
      </c>
      <c r="W498" s="62">
        <v>0</v>
      </c>
      <c r="X498" s="62">
        <v>16</v>
      </c>
      <c r="Y498" s="59"/>
      <c r="Z498" s="59"/>
      <c r="AA498" s="67">
        <f t="shared" si="269"/>
        <v>89</v>
      </c>
      <c r="AB498" s="64">
        <f t="shared" si="270"/>
        <v>0</v>
      </c>
      <c r="AC498" s="64">
        <f t="shared" si="271"/>
        <v>0</v>
      </c>
      <c r="AD498" s="64">
        <f t="shared" si="272"/>
        <v>18</v>
      </c>
      <c r="AE498" s="64">
        <f t="shared" si="273"/>
        <v>37</v>
      </c>
      <c r="AF498" s="64">
        <f t="shared" si="274"/>
        <v>37</v>
      </c>
      <c r="AG498" s="64">
        <f t="shared" si="281"/>
        <v>0</v>
      </c>
      <c r="AH498" s="89">
        <f t="shared" si="275"/>
        <v>89</v>
      </c>
      <c r="AI498" s="90"/>
      <c r="AJ498" s="90"/>
      <c r="AK498" s="90">
        <f t="shared" si="276"/>
        <v>90</v>
      </c>
      <c r="AL498" s="90">
        <f t="shared" si="277"/>
        <v>92.5</v>
      </c>
      <c r="AM498" s="90">
        <f t="shared" ref="AM498:AN498" si="505">AF498/(SUMIF($E$14:$N$14,"CO5",$E$13:$N$13)+SUMPRODUCT(($O$14:$Z$14="CO5")*($O498:$Z498&gt;0)*($O$13:$Z$13)))*100</f>
        <v>92.5</v>
      </c>
      <c r="AN498" s="90">
        <f t="shared" si="505"/>
        <v>0</v>
      </c>
    </row>
    <row r="499" spans="1:40" ht="30" customHeight="1" x14ac:dyDescent="0.2">
      <c r="A499" s="59">
        <v>483</v>
      </c>
      <c r="B499" s="60">
        <f>'STUDENT NAMELIST'!B487</f>
        <v>211423243062</v>
      </c>
      <c r="C499" s="60" t="str">
        <f>'STUDENT NAMELIST'!C487</f>
        <v>2023PEC AI 583</v>
      </c>
      <c r="D499" s="61" t="str">
        <f>'STUDENT NAMELIST'!D487</f>
        <v>BARATH S</v>
      </c>
      <c r="E499" s="68">
        <v>2</v>
      </c>
      <c r="F499" s="68">
        <v>0</v>
      </c>
      <c r="G499" s="68">
        <v>1</v>
      </c>
      <c r="H499" s="68">
        <v>1</v>
      </c>
      <c r="I499" s="68">
        <v>1</v>
      </c>
      <c r="J499" s="68">
        <v>0</v>
      </c>
      <c r="K499" s="68">
        <v>1</v>
      </c>
      <c r="L499" s="68">
        <v>1</v>
      </c>
      <c r="M499" s="68">
        <v>2</v>
      </c>
      <c r="N499" s="68">
        <v>2</v>
      </c>
      <c r="O499" s="68">
        <v>0</v>
      </c>
      <c r="P499" s="62">
        <v>16</v>
      </c>
      <c r="Q499" s="62">
        <v>16</v>
      </c>
      <c r="R499" s="62">
        <v>0</v>
      </c>
      <c r="S499" s="62">
        <v>0</v>
      </c>
      <c r="T499" s="62">
        <v>16</v>
      </c>
      <c r="U499" s="62">
        <v>0</v>
      </c>
      <c r="V499" s="62">
        <v>16</v>
      </c>
      <c r="W499" s="62">
        <v>9</v>
      </c>
      <c r="X499" s="62">
        <v>0</v>
      </c>
      <c r="Y499" s="59"/>
      <c r="Z499" s="59"/>
      <c r="AA499" s="67">
        <f t="shared" si="269"/>
        <v>84</v>
      </c>
      <c r="AB499" s="64">
        <f t="shared" si="270"/>
        <v>0</v>
      </c>
      <c r="AC499" s="64">
        <f t="shared" si="271"/>
        <v>0</v>
      </c>
      <c r="AD499" s="64">
        <f t="shared" si="272"/>
        <v>18</v>
      </c>
      <c r="AE499" s="64">
        <f t="shared" si="273"/>
        <v>37</v>
      </c>
      <c r="AF499" s="64">
        <f t="shared" si="274"/>
        <v>31</v>
      </c>
      <c r="AG499" s="64">
        <f t="shared" si="281"/>
        <v>0</v>
      </c>
      <c r="AH499" s="89">
        <f t="shared" si="275"/>
        <v>84</v>
      </c>
      <c r="AI499" s="90"/>
      <c r="AJ499" s="90"/>
      <c r="AK499" s="90">
        <f t="shared" si="276"/>
        <v>90</v>
      </c>
      <c r="AL499" s="90">
        <f t="shared" si="277"/>
        <v>92.5</v>
      </c>
      <c r="AM499" s="90">
        <f t="shared" ref="AM499:AN499" si="506">AF499/(SUMIF($E$14:$N$14,"CO5",$E$13:$N$13)+SUMPRODUCT(($O$14:$Z$14="CO5")*($O499:$Z499&gt;0)*($O$13:$Z$13)))*100</f>
        <v>77.5</v>
      </c>
      <c r="AN499" s="90">
        <f t="shared" si="506"/>
        <v>0</v>
      </c>
    </row>
    <row r="500" spans="1:40" ht="30" customHeight="1" x14ac:dyDescent="0.2">
      <c r="A500" s="59">
        <v>484</v>
      </c>
      <c r="B500" s="60">
        <f>'STUDENT NAMELIST'!B488</f>
        <v>211423243063</v>
      </c>
      <c r="C500" s="60" t="str">
        <f>'STUDENT NAMELIST'!C488</f>
        <v>2023PEC AI 584</v>
      </c>
      <c r="D500" s="61" t="str">
        <f>'STUDENT NAMELIST'!D488</f>
        <v>BHARATH KUMAR L</v>
      </c>
      <c r="E500" s="68">
        <v>2</v>
      </c>
      <c r="F500" s="68">
        <v>1</v>
      </c>
      <c r="G500" s="68">
        <v>0</v>
      </c>
      <c r="H500" s="68">
        <v>0</v>
      </c>
      <c r="I500" s="68">
        <v>0</v>
      </c>
      <c r="J500" s="68">
        <v>0</v>
      </c>
      <c r="K500" s="68">
        <v>2</v>
      </c>
      <c r="L500" s="68">
        <v>0</v>
      </c>
      <c r="M500" s="68">
        <v>1</v>
      </c>
      <c r="N500" s="68">
        <v>0</v>
      </c>
      <c r="O500" s="68">
        <v>0</v>
      </c>
      <c r="P500" s="62">
        <v>14</v>
      </c>
      <c r="Q500" s="62">
        <v>14</v>
      </c>
      <c r="R500" s="62">
        <v>0</v>
      </c>
      <c r="S500" s="62">
        <v>0</v>
      </c>
      <c r="T500" s="62">
        <v>16</v>
      </c>
      <c r="U500" s="62">
        <v>0</v>
      </c>
      <c r="V500" s="62">
        <v>9</v>
      </c>
      <c r="W500" s="62">
        <v>15</v>
      </c>
      <c r="X500" s="62">
        <v>0</v>
      </c>
      <c r="Y500" s="59"/>
      <c r="Z500" s="59"/>
      <c r="AA500" s="67">
        <f t="shared" si="269"/>
        <v>74</v>
      </c>
      <c r="AB500" s="64">
        <f t="shared" si="270"/>
        <v>0</v>
      </c>
      <c r="AC500" s="64">
        <f t="shared" si="271"/>
        <v>0</v>
      </c>
      <c r="AD500" s="64">
        <f t="shared" si="272"/>
        <v>17</v>
      </c>
      <c r="AE500" s="64">
        <f t="shared" si="273"/>
        <v>35</v>
      </c>
      <c r="AF500" s="64">
        <f t="shared" si="274"/>
        <v>30</v>
      </c>
      <c r="AG500" s="64">
        <f t="shared" si="281"/>
        <v>0</v>
      </c>
      <c r="AH500" s="89">
        <f t="shared" si="275"/>
        <v>74</v>
      </c>
      <c r="AI500" s="90"/>
      <c r="AJ500" s="90"/>
      <c r="AK500" s="90">
        <f t="shared" si="276"/>
        <v>85</v>
      </c>
      <c r="AL500" s="90">
        <f t="shared" si="277"/>
        <v>87.5</v>
      </c>
      <c r="AM500" s="90">
        <f t="shared" ref="AM500:AN500" si="507">AF500/(SUMIF($E$14:$N$14,"CO5",$E$13:$N$13)+SUMPRODUCT(($O$14:$Z$14="CO5")*($O500:$Z500&gt;0)*($O$13:$Z$13)))*100</f>
        <v>75</v>
      </c>
      <c r="AN500" s="90">
        <f t="shared" si="507"/>
        <v>0</v>
      </c>
    </row>
    <row r="501" spans="1:40" ht="30" customHeight="1" x14ac:dyDescent="0.2">
      <c r="A501" s="59">
        <v>485</v>
      </c>
      <c r="B501" s="60">
        <f>'STUDENT NAMELIST'!B489</f>
        <v>211423243064</v>
      </c>
      <c r="C501" s="60" t="str">
        <f>'STUDENT NAMELIST'!C489</f>
        <v>2023PEC AI 585</v>
      </c>
      <c r="D501" s="61" t="str">
        <f>'STUDENT NAMELIST'!D489</f>
        <v>BHAVIK KUMAR M</v>
      </c>
      <c r="E501" s="68">
        <v>1</v>
      </c>
      <c r="F501" s="68">
        <v>2</v>
      </c>
      <c r="G501" s="68">
        <v>2</v>
      </c>
      <c r="H501" s="68">
        <v>1</v>
      </c>
      <c r="I501" s="68">
        <v>0</v>
      </c>
      <c r="J501" s="68">
        <v>0</v>
      </c>
      <c r="K501" s="68">
        <v>2</v>
      </c>
      <c r="L501" s="68">
        <v>0</v>
      </c>
      <c r="M501" s="68">
        <v>1</v>
      </c>
      <c r="N501" s="68">
        <v>1</v>
      </c>
      <c r="O501" s="68">
        <v>8</v>
      </c>
      <c r="P501" s="62">
        <v>0</v>
      </c>
      <c r="Q501" s="62">
        <v>0</v>
      </c>
      <c r="R501" s="62">
        <v>15</v>
      </c>
      <c r="S501" s="62">
        <v>16</v>
      </c>
      <c r="T501" s="62">
        <v>0</v>
      </c>
      <c r="U501" s="62">
        <v>16</v>
      </c>
      <c r="V501" s="62">
        <v>0</v>
      </c>
      <c r="W501" s="62">
        <v>0</v>
      </c>
      <c r="X501" s="62">
        <v>16</v>
      </c>
      <c r="Y501" s="59"/>
      <c r="Z501" s="59"/>
      <c r="AA501" s="67">
        <f t="shared" si="269"/>
        <v>81</v>
      </c>
      <c r="AB501" s="64">
        <f t="shared" si="270"/>
        <v>0</v>
      </c>
      <c r="AC501" s="64">
        <f t="shared" si="271"/>
        <v>0</v>
      </c>
      <c r="AD501" s="64">
        <f t="shared" si="272"/>
        <v>11</v>
      </c>
      <c r="AE501" s="64">
        <f t="shared" si="273"/>
        <v>36</v>
      </c>
      <c r="AF501" s="64">
        <f t="shared" si="274"/>
        <v>38</v>
      </c>
      <c r="AG501" s="64">
        <f t="shared" si="281"/>
        <v>0</v>
      </c>
      <c r="AH501" s="89">
        <f t="shared" si="275"/>
        <v>81</v>
      </c>
      <c r="AI501" s="90"/>
      <c r="AJ501" s="90"/>
      <c r="AK501" s="90">
        <f t="shared" si="276"/>
        <v>55.000000000000007</v>
      </c>
      <c r="AL501" s="90">
        <f t="shared" si="277"/>
        <v>90</v>
      </c>
      <c r="AM501" s="90">
        <f t="shared" ref="AM501:AN501" si="508">AF501/(SUMIF($E$14:$N$14,"CO5",$E$13:$N$13)+SUMPRODUCT(($O$14:$Z$14="CO5")*($O501:$Z501&gt;0)*($O$13:$Z$13)))*100</f>
        <v>95</v>
      </c>
      <c r="AN501" s="90">
        <f t="shared" si="508"/>
        <v>0</v>
      </c>
    </row>
    <row r="502" spans="1:40" ht="30" customHeight="1" x14ac:dyDescent="0.2">
      <c r="A502" s="59">
        <v>486</v>
      </c>
      <c r="B502" s="60">
        <f>'STUDENT NAMELIST'!B490</f>
        <v>211423243067</v>
      </c>
      <c r="C502" s="60" t="str">
        <f>'STUDENT NAMELIST'!C490</f>
        <v>2023PEC AI 586</v>
      </c>
      <c r="D502" s="61" t="str">
        <f>'STUDENT NAMELIST'!D490</f>
        <v>BOBIN DULLES</v>
      </c>
      <c r="E502" s="68">
        <v>0</v>
      </c>
      <c r="F502" s="68">
        <v>1</v>
      </c>
      <c r="G502" s="68">
        <v>0</v>
      </c>
      <c r="H502" s="68">
        <v>2</v>
      </c>
      <c r="I502" s="68">
        <v>2</v>
      </c>
      <c r="J502" s="68">
        <v>2</v>
      </c>
      <c r="K502" s="68">
        <v>2</v>
      </c>
      <c r="L502" s="68">
        <v>1</v>
      </c>
      <c r="M502" s="68">
        <v>1</v>
      </c>
      <c r="N502" s="68">
        <v>2</v>
      </c>
      <c r="O502" s="68">
        <v>0</v>
      </c>
      <c r="P502" s="62">
        <v>16</v>
      </c>
      <c r="Q502" s="62">
        <v>10</v>
      </c>
      <c r="R502" s="62">
        <v>0</v>
      </c>
      <c r="S502" s="62">
        <v>0</v>
      </c>
      <c r="T502" s="62">
        <v>15</v>
      </c>
      <c r="U502" s="62">
        <v>0</v>
      </c>
      <c r="V502" s="62">
        <v>10</v>
      </c>
      <c r="W502" s="62">
        <v>15</v>
      </c>
      <c r="X502" s="62">
        <v>0</v>
      </c>
      <c r="Y502" s="59"/>
      <c r="Z502" s="59"/>
      <c r="AA502" s="67">
        <f t="shared" si="269"/>
        <v>79</v>
      </c>
      <c r="AB502" s="64">
        <f t="shared" si="270"/>
        <v>0</v>
      </c>
      <c r="AC502" s="64">
        <f t="shared" si="271"/>
        <v>0</v>
      </c>
      <c r="AD502" s="64">
        <f t="shared" si="272"/>
        <v>17</v>
      </c>
      <c r="AE502" s="64">
        <f t="shared" si="273"/>
        <v>30</v>
      </c>
      <c r="AF502" s="64">
        <f t="shared" si="274"/>
        <v>31</v>
      </c>
      <c r="AG502" s="64">
        <f t="shared" si="281"/>
        <v>0</v>
      </c>
      <c r="AH502" s="89">
        <f t="shared" si="275"/>
        <v>79</v>
      </c>
      <c r="AI502" s="90"/>
      <c r="AJ502" s="90"/>
      <c r="AK502" s="90">
        <f t="shared" si="276"/>
        <v>85</v>
      </c>
      <c r="AL502" s="90">
        <f t="shared" si="277"/>
        <v>75</v>
      </c>
      <c r="AM502" s="90">
        <f t="shared" ref="AM502:AN502" si="509">AF502/(SUMIF($E$14:$N$14,"CO5",$E$13:$N$13)+SUMPRODUCT(($O$14:$Z$14="CO5")*($O502:$Z502&gt;0)*($O$13:$Z$13)))*100</f>
        <v>77.5</v>
      </c>
      <c r="AN502" s="90">
        <f t="shared" si="509"/>
        <v>0</v>
      </c>
    </row>
    <row r="503" spans="1:40" ht="30" customHeight="1" x14ac:dyDescent="0.2">
      <c r="A503" s="59">
        <v>488</v>
      </c>
      <c r="B503" s="60">
        <f>'STUDENT NAMELIST'!B491</f>
        <v>211423243070</v>
      </c>
      <c r="C503" s="60" t="str">
        <f>'STUDENT NAMELIST'!C491</f>
        <v>2023PEC AI 587</v>
      </c>
      <c r="D503" s="61" t="str">
        <f>'STUDENT NAMELIST'!D491</f>
        <v>BOOPATHI RAGAVAN M</v>
      </c>
      <c r="E503" s="68">
        <v>0</v>
      </c>
      <c r="F503" s="68">
        <v>1</v>
      </c>
      <c r="G503" s="68">
        <v>2</v>
      </c>
      <c r="H503" s="68">
        <v>2</v>
      </c>
      <c r="I503" s="68">
        <v>2</v>
      </c>
      <c r="J503" s="68">
        <v>0</v>
      </c>
      <c r="K503" s="68">
        <v>0</v>
      </c>
      <c r="L503" s="68">
        <v>2</v>
      </c>
      <c r="M503" s="68">
        <v>0</v>
      </c>
      <c r="N503" s="68">
        <v>0</v>
      </c>
      <c r="O503" s="68">
        <v>10</v>
      </c>
      <c r="P503" s="62">
        <v>0</v>
      </c>
      <c r="Q503" s="62">
        <v>0</v>
      </c>
      <c r="R503" s="62">
        <v>10</v>
      </c>
      <c r="S503" s="62">
        <v>16</v>
      </c>
      <c r="T503" s="62">
        <v>0</v>
      </c>
      <c r="U503" s="62">
        <v>10</v>
      </c>
      <c r="V503" s="62">
        <v>0</v>
      </c>
      <c r="W503" s="62">
        <v>0</v>
      </c>
      <c r="X503" s="62">
        <v>16</v>
      </c>
      <c r="Y503" s="59"/>
      <c r="Z503" s="59"/>
      <c r="AA503" s="67">
        <f t="shared" si="269"/>
        <v>71</v>
      </c>
      <c r="AB503" s="64">
        <f t="shared" si="270"/>
        <v>0</v>
      </c>
      <c r="AC503" s="64">
        <f t="shared" si="271"/>
        <v>0</v>
      </c>
      <c r="AD503" s="64">
        <f t="shared" si="272"/>
        <v>11</v>
      </c>
      <c r="AE503" s="64">
        <f t="shared" si="273"/>
        <v>31</v>
      </c>
      <c r="AF503" s="64">
        <f t="shared" si="274"/>
        <v>32</v>
      </c>
      <c r="AG503" s="64">
        <f t="shared" si="281"/>
        <v>0</v>
      </c>
      <c r="AH503" s="89">
        <f t="shared" si="275"/>
        <v>71</v>
      </c>
      <c r="AI503" s="90"/>
      <c r="AJ503" s="90"/>
      <c r="AK503" s="90">
        <f t="shared" si="276"/>
        <v>55.000000000000007</v>
      </c>
      <c r="AL503" s="90">
        <f t="shared" si="277"/>
        <v>77.5</v>
      </c>
      <c r="AM503" s="90">
        <f t="shared" ref="AM503:AN503" si="510">AF503/(SUMIF($E$14:$N$14,"CO5",$E$13:$N$13)+SUMPRODUCT(($O$14:$Z$14="CO5")*($O503:$Z503&gt;0)*($O$13:$Z$13)))*100</f>
        <v>80</v>
      </c>
      <c r="AN503" s="90">
        <f t="shared" si="510"/>
        <v>0</v>
      </c>
    </row>
    <row r="504" spans="1:40" ht="30" customHeight="1" x14ac:dyDescent="0.2">
      <c r="A504" s="59">
        <v>488</v>
      </c>
      <c r="B504" s="60">
        <f>'STUDENT NAMELIST'!B492</f>
        <v>211423243074</v>
      </c>
      <c r="C504" s="60" t="str">
        <f>'STUDENT NAMELIST'!C492</f>
        <v>2023PEC AI 588</v>
      </c>
      <c r="D504" s="61" t="str">
        <f>'STUDENT NAMELIST'!D492</f>
        <v>CHARAN S</v>
      </c>
      <c r="E504" s="68">
        <v>1</v>
      </c>
      <c r="F504" s="68">
        <v>1</v>
      </c>
      <c r="G504" s="68">
        <v>2</v>
      </c>
      <c r="H504" s="68">
        <v>1</v>
      </c>
      <c r="I504" s="68">
        <v>1</v>
      </c>
      <c r="J504" s="68">
        <v>2</v>
      </c>
      <c r="K504" s="68">
        <v>0</v>
      </c>
      <c r="L504" s="68">
        <v>0</v>
      </c>
      <c r="M504" s="68">
        <v>2</v>
      </c>
      <c r="N504" s="68">
        <v>2</v>
      </c>
      <c r="O504" s="68">
        <v>0</v>
      </c>
      <c r="P504" s="62">
        <v>15</v>
      </c>
      <c r="Q504" s="62">
        <v>15</v>
      </c>
      <c r="R504" s="62">
        <v>0</v>
      </c>
      <c r="S504" s="62">
        <v>0</v>
      </c>
      <c r="T504" s="62">
        <v>15</v>
      </c>
      <c r="U504" s="62">
        <v>0</v>
      </c>
      <c r="V504" s="62">
        <v>16</v>
      </c>
      <c r="W504" s="62">
        <v>13</v>
      </c>
      <c r="X504" s="62">
        <v>0</v>
      </c>
      <c r="Y504" s="59"/>
      <c r="Z504" s="59"/>
      <c r="AA504" s="67">
        <f t="shared" si="269"/>
        <v>86</v>
      </c>
      <c r="AB504" s="64">
        <f t="shared" si="270"/>
        <v>0</v>
      </c>
      <c r="AC504" s="64">
        <f t="shared" si="271"/>
        <v>0</v>
      </c>
      <c r="AD504" s="64">
        <f t="shared" si="272"/>
        <v>17</v>
      </c>
      <c r="AE504" s="64">
        <f t="shared" si="273"/>
        <v>35</v>
      </c>
      <c r="AF504" s="64">
        <f t="shared" si="274"/>
        <v>35</v>
      </c>
      <c r="AG504" s="64">
        <f t="shared" si="281"/>
        <v>0</v>
      </c>
      <c r="AH504" s="89">
        <f t="shared" si="275"/>
        <v>86</v>
      </c>
      <c r="AI504" s="90"/>
      <c r="AJ504" s="90"/>
      <c r="AK504" s="90">
        <f t="shared" si="276"/>
        <v>85</v>
      </c>
      <c r="AL504" s="90">
        <f t="shared" si="277"/>
        <v>87.5</v>
      </c>
      <c r="AM504" s="90">
        <f t="shared" ref="AM504:AN504" si="511">AF504/(SUMIF($E$14:$N$14,"CO5",$E$13:$N$13)+SUMPRODUCT(($O$14:$Z$14="CO5")*($O504:$Z504&gt;0)*($O$13:$Z$13)))*100</f>
        <v>87.5</v>
      </c>
      <c r="AN504" s="90">
        <f t="shared" si="511"/>
        <v>0</v>
      </c>
    </row>
    <row r="505" spans="1:40" ht="30" customHeight="1" x14ac:dyDescent="0.2">
      <c r="A505" s="59">
        <v>489</v>
      </c>
      <c r="B505" s="60">
        <f>'STUDENT NAMELIST'!B493</f>
        <v>211423243081</v>
      </c>
      <c r="C505" s="60" t="str">
        <f>'STUDENT NAMELIST'!C493</f>
        <v>2023PEC AI 589</v>
      </c>
      <c r="D505" s="61" t="str">
        <f>'STUDENT NAMELIST'!D493</f>
        <v>DEEPAK R</v>
      </c>
      <c r="E505" s="68">
        <v>0</v>
      </c>
      <c r="F505" s="68">
        <v>0</v>
      </c>
      <c r="G505" s="68">
        <v>1</v>
      </c>
      <c r="H505" s="68">
        <v>1</v>
      </c>
      <c r="I505" s="68">
        <v>2</v>
      </c>
      <c r="J505" s="68">
        <v>2</v>
      </c>
      <c r="K505" s="68">
        <v>1</v>
      </c>
      <c r="L505" s="68">
        <v>1</v>
      </c>
      <c r="M505" s="68">
        <v>0</v>
      </c>
      <c r="N505" s="68">
        <v>1</v>
      </c>
      <c r="O505" s="68">
        <v>0</v>
      </c>
      <c r="P505" s="62">
        <v>16</v>
      </c>
      <c r="Q505" s="62">
        <v>10</v>
      </c>
      <c r="R505" s="62">
        <v>0</v>
      </c>
      <c r="S505" s="62">
        <v>0</v>
      </c>
      <c r="T505" s="62">
        <v>15</v>
      </c>
      <c r="U505" s="62">
        <v>0</v>
      </c>
      <c r="V505" s="62">
        <v>10</v>
      </c>
      <c r="W505" s="62">
        <v>15</v>
      </c>
      <c r="X505" s="62">
        <v>0</v>
      </c>
      <c r="Y505" s="59"/>
      <c r="Z505" s="59"/>
      <c r="AA505" s="67">
        <f t="shared" si="269"/>
        <v>75</v>
      </c>
      <c r="AB505" s="64">
        <f t="shared" si="270"/>
        <v>0</v>
      </c>
      <c r="AC505" s="64">
        <f t="shared" si="271"/>
        <v>0</v>
      </c>
      <c r="AD505" s="64">
        <f t="shared" si="272"/>
        <v>16</v>
      </c>
      <c r="AE505" s="64">
        <f t="shared" si="273"/>
        <v>30</v>
      </c>
      <c r="AF505" s="64">
        <f t="shared" si="274"/>
        <v>31</v>
      </c>
      <c r="AG505" s="64">
        <f t="shared" si="281"/>
        <v>0</v>
      </c>
      <c r="AH505" s="89">
        <f t="shared" si="275"/>
        <v>75</v>
      </c>
      <c r="AI505" s="90"/>
      <c r="AJ505" s="90"/>
      <c r="AK505" s="90">
        <f t="shared" si="276"/>
        <v>80</v>
      </c>
      <c r="AL505" s="90">
        <f t="shared" si="277"/>
        <v>75</v>
      </c>
      <c r="AM505" s="90">
        <f t="shared" ref="AM505:AN505" si="512">AF505/(SUMIF($E$14:$N$14,"CO5",$E$13:$N$13)+SUMPRODUCT(($O$14:$Z$14="CO5")*($O505:$Z505&gt;0)*($O$13:$Z$13)))*100</f>
        <v>77.5</v>
      </c>
      <c r="AN505" s="90">
        <f t="shared" si="512"/>
        <v>0</v>
      </c>
    </row>
    <row r="506" spans="1:40" ht="30" customHeight="1" x14ac:dyDescent="0.2">
      <c r="A506" s="59">
        <v>490</v>
      </c>
      <c r="B506" s="60">
        <f>'STUDENT NAMELIST'!B494</f>
        <v>211423243082</v>
      </c>
      <c r="C506" s="60" t="str">
        <f>'STUDENT NAMELIST'!C494</f>
        <v>2023PEC AI 590</v>
      </c>
      <c r="D506" s="61" t="str">
        <f>'STUDENT NAMELIST'!D494</f>
        <v>DEEPAK R</v>
      </c>
      <c r="E506" s="68">
        <v>1</v>
      </c>
      <c r="F506" s="68">
        <v>1</v>
      </c>
      <c r="G506" s="68">
        <v>1</v>
      </c>
      <c r="H506" s="68">
        <v>0</v>
      </c>
      <c r="I506" s="68">
        <v>2</v>
      </c>
      <c r="J506" s="68">
        <v>0</v>
      </c>
      <c r="K506" s="68">
        <v>0</v>
      </c>
      <c r="L506" s="68">
        <v>1</v>
      </c>
      <c r="M506" s="68">
        <v>0</v>
      </c>
      <c r="N506" s="68">
        <v>1</v>
      </c>
      <c r="O506" s="68">
        <v>10</v>
      </c>
      <c r="P506" s="62">
        <v>0</v>
      </c>
      <c r="Q506" s="62">
        <v>0</v>
      </c>
      <c r="R506" s="62">
        <v>10</v>
      </c>
      <c r="S506" s="62">
        <v>16</v>
      </c>
      <c r="T506" s="62">
        <v>0</v>
      </c>
      <c r="U506" s="62">
        <v>10</v>
      </c>
      <c r="V506" s="62">
        <v>0</v>
      </c>
      <c r="W506" s="62">
        <v>0</v>
      </c>
      <c r="X506" s="62">
        <v>16</v>
      </c>
      <c r="Y506" s="59"/>
      <c r="Z506" s="59"/>
      <c r="AA506" s="67">
        <f t="shared" si="269"/>
        <v>69</v>
      </c>
      <c r="AB506" s="64">
        <f t="shared" si="270"/>
        <v>0</v>
      </c>
      <c r="AC506" s="64">
        <f t="shared" si="271"/>
        <v>0</v>
      </c>
      <c r="AD506" s="64">
        <f t="shared" si="272"/>
        <v>12</v>
      </c>
      <c r="AE506" s="64">
        <f t="shared" si="273"/>
        <v>31</v>
      </c>
      <c r="AF506" s="64">
        <f t="shared" si="274"/>
        <v>32</v>
      </c>
      <c r="AG506" s="64">
        <f t="shared" si="281"/>
        <v>0</v>
      </c>
      <c r="AH506" s="89">
        <f t="shared" si="275"/>
        <v>69</v>
      </c>
      <c r="AI506" s="90"/>
      <c r="AJ506" s="90"/>
      <c r="AK506" s="90">
        <f t="shared" si="276"/>
        <v>60</v>
      </c>
      <c r="AL506" s="90">
        <f t="shared" si="277"/>
        <v>77.5</v>
      </c>
      <c r="AM506" s="90">
        <f t="shared" ref="AM506:AN506" si="513">AF506/(SUMIF($E$14:$N$14,"CO5",$E$13:$N$13)+SUMPRODUCT(($O$14:$Z$14="CO5")*($O506:$Z506&gt;0)*($O$13:$Z$13)))*100</f>
        <v>80</v>
      </c>
      <c r="AN506" s="90">
        <f t="shared" si="513"/>
        <v>0</v>
      </c>
    </row>
    <row r="507" spans="1:40" ht="30" customHeight="1" x14ac:dyDescent="0.2">
      <c r="A507" s="59">
        <v>491</v>
      </c>
      <c r="B507" s="60">
        <f>'STUDENT NAMELIST'!B495</f>
        <v>211423243084</v>
      </c>
      <c r="C507" s="60" t="str">
        <f>'STUDENT NAMELIST'!C495</f>
        <v>2023PEC AI 591</v>
      </c>
      <c r="D507" s="61" t="str">
        <f>'STUDENT NAMELIST'!D495</f>
        <v>DEEPANVIKRAM T R</v>
      </c>
      <c r="E507" s="68">
        <v>2</v>
      </c>
      <c r="F507" s="68">
        <v>2</v>
      </c>
      <c r="G507" s="68">
        <v>2</v>
      </c>
      <c r="H507" s="68">
        <v>2</v>
      </c>
      <c r="I507" s="68">
        <v>2</v>
      </c>
      <c r="J507" s="68">
        <v>2</v>
      </c>
      <c r="K507" s="68">
        <v>0</v>
      </c>
      <c r="L507" s="68">
        <v>1</v>
      </c>
      <c r="M507" s="68">
        <v>1</v>
      </c>
      <c r="N507" s="68">
        <v>1</v>
      </c>
      <c r="O507" s="68">
        <v>16</v>
      </c>
      <c r="P507" s="62">
        <v>0</v>
      </c>
      <c r="Q507" s="62">
        <v>0</v>
      </c>
      <c r="R507" s="62">
        <v>16</v>
      </c>
      <c r="S507" s="62">
        <v>16</v>
      </c>
      <c r="T507" s="62">
        <v>0</v>
      </c>
      <c r="U507" s="62">
        <v>15</v>
      </c>
      <c r="V507" s="62">
        <v>0</v>
      </c>
      <c r="W507" s="62">
        <v>0</v>
      </c>
      <c r="X507" s="62">
        <v>16</v>
      </c>
      <c r="Y507" s="59"/>
      <c r="Z507" s="59"/>
      <c r="AA507" s="67">
        <f t="shared" si="269"/>
        <v>94</v>
      </c>
      <c r="AB507" s="64">
        <f t="shared" si="270"/>
        <v>0</v>
      </c>
      <c r="AC507" s="64">
        <f t="shared" si="271"/>
        <v>0</v>
      </c>
      <c r="AD507" s="64">
        <f t="shared" si="272"/>
        <v>20</v>
      </c>
      <c r="AE507" s="64">
        <f t="shared" si="273"/>
        <v>37</v>
      </c>
      <c r="AF507" s="64">
        <f t="shared" si="274"/>
        <v>37</v>
      </c>
      <c r="AG507" s="64">
        <f t="shared" si="281"/>
        <v>0</v>
      </c>
      <c r="AH507" s="89">
        <f t="shared" si="275"/>
        <v>94</v>
      </c>
      <c r="AI507" s="90"/>
      <c r="AJ507" s="90"/>
      <c r="AK507" s="90">
        <f t="shared" si="276"/>
        <v>100</v>
      </c>
      <c r="AL507" s="90">
        <f t="shared" si="277"/>
        <v>92.5</v>
      </c>
      <c r="AM507" s="90">
        <f t="shared" ref="AM507:AN507" si="514">AF507/(SUMIF($E$14:$N$14,"CO5",$E$13:$N$13)+SUMPRODUCT(($O$14:$Z$14="CO5")*($O507:$Z507&gt;0)*($O$13:$Z$13)))*100</f>
        <v>92.5</v>
      </c>
      <c r="AN507" s="90">
        <f t="shared" si="514"/>
        <v>0</v>
      </c>
    </row>
    <row r="508" spans="1:40" ht="30" customHeight="1" x14ac:dyDescent="0.2">
      <c r="A508" s="59">
        <v>492</v>
      </c>
      <c r="B508" s="60">
        <f>'STUDENT NAMELIST'!B496</f>
        <v>211423243092</v>
      </c>
      <c r="C508" s="60" t="str">
        <f>'STUDENT NAMELIST'!C496</f>
        <v>2023PEC AI 592</v>
      </c>
      <c r="D508" s="61" t="str">
        <f>'STUDENT NAMELIST'!D496</f>
        <v>DHANESHWARAN V</v>
      </c>
      <c r="E508" s="68">
        <v>1</v>
      </c>
      <c r="F508" s="68">
        <v>1</v>
      </c>
      <c r="G508" s="68">
        <v>2</v>
      </c>
      <c r="H508" s="68">
        <v>0</v>
      </c>
      <c r="I508" s="68">
        <v>0</v>
      </c>
      <c r="J508" s="68">
        <v>0</v>
      </c>
      <c r="K508" s="68">
        <v>1</v>
      </c>
      <c r="L508" s="68">
        <v>2</v>
      </c>
      <c r="M508" s="68">
        <v>2</v>
      </c>
      <c r="N508" s="68">
        <v>2</v>
      </c>
      <c r="O508" s="68">
        <v>0</v>
      </c>
      <c r="P508" s="62">
        <v>16</v>
      </c>
      <c r="Q508" s="62">
        <v>16</v>
      </c>
      <c r="R508" s="62">
        <v>0</v>
      </c>
      <c r="S508" s="62">
        <v>0</v>
      </c>
      <c r="T508" s="62">
        <v>16</v>
      </c>
      <c r="U508" s="62">
        <v>0</v>
      </c>
      <c r="V508" s="62">
        <v>16</v>
      </c>
      <c r="W508" s="62">
        <v>9</v>
      </c>
      <c r="X508" s="62">
        <v>0</v>
      </c>
      <c r="Y508" s="59"/>
      <c r="Z508" s="59"/>
      <c r="AA508" s="67">
        <f t="shared" si="269"/>
        <v>84</v>
      </c>
      <c r="AB508" s="64">
        <f t="shared" si="270"/>
        <v>0</v>
      </c>
      <c r="AC508" s="64">
        <f t="shared" si="271"/>
        <v>0</v>
      </c>
      <c r="AD508" s="64">
        <f t="shared" si="272"/>
        <v>18</v>
      </c>
      <c r="AE508" s="64">
        <f t="shared" si="273"/>
        <v>37</v>
      </c>
      <c r="AF508" s="64">
        <f t="shared" si="274"/>
        <v>31</v>
      </c>
      <c r="AG508" s="64">
        <f t="shared" si="281"/>
        <v>0</v>
      </c>
      <c r="AH508" s="89">
        <f t="shared" si="275"/>
        <v>84</v>
      </c>
      <c r="AI508" s="90"/>
      <c r="AJ508" s="90"/>
      <c r="AK508" s="90">
        <f t="shared" si="276"/>
        <v>90</v>
      </c>
      <c r="AL508" s="90">
        <f t="shared" si="277"/>
        <v>92.5</v>
      </c>
      <c r="AM508" s="90">
        <f t="shared" ref="AM508:AN508" si="515">AF508/(SUMIF($E$14:$N$14,"CO5",$E$13:$N$13)+SUMPRODUCT(($O$14:$Z$14="CO5")*($O508:$Z508&gt;0)*($O$13:$Z$13)))*100</f>
        <v>77.5</v>
      </c>
      <c r="AN508" s="90">
        <f t="shared" si="515"/>
        <v>0</v>
      </c>
    </row>
    <row r="509" spans="1:40" ht="30" customHeight="1" x14ac:dyDescent="0.2">
      <c r="A509" s="59">
        <v>493</v>
      </c>
      <c r="B509" s="60">
        <f>'STUDENT NAMELIST'!B497</f>
        <v>211423243094</v>
      </c>
      <c r="C509" s="60" t="str">
        <f>'STUDENT NAMELIST'!C497</f>
        <v>2023PEC AI 593</v>
      </c>
      <c r="D509" s="61" t="str">
        <f>'STUDENT NAMELIST'!D497</f>
        <v>DHANUSH K</v>
      </c>
      <c r="E509" s="68">
        <v>0</v>
      </c>
      <c r="F509" s="68">
        <v>0</v>
      </c>
      <c r="G509" s="68">
        <v>1</v>
      </c>
      <c r="H509" s="68">
        <v>1</v>
      </c>
      <c r="I509" s="68">
        <v>1</v>
      </c>
      <c r="J509" s="68">
        <v>1</v>
      </c>
      <c r="K509" s="68">
        <v>1</v>
      </c>
      <c r="L509" s="68">
        <v>2</v>
      </c>
      <c r="M509" s="68">
        <v>2</v>
      </c>
      <c r="N509" s="68">
        <v>1</v>
      </c>
      <c r="O509" s="68">
        <v>16</v>
      </c>
      <c r="P509" s="62">
        <v>0</v>
      </c>
      <c r="Q509" s="62">
        <v>0</v>
      </c>
      <c r="R509" s="62">
        <v>16</v>
      </c>
      <c r="S509" s="62">
        <v>13</v>
      </c>
      <c r="T509" s="62">
        <v>0</v>
      </c>
      <c r="U509" s="62">
        <v>16</v>
      </c>
      <c r="V509" s="62">
        <v>0</v>
      </c>
      <c r="W509" s="62">
        <v>0</v>
      </c>
      <c r="X509" s="62">
        <v>9</v>
      </c>
      <c r="Y509" s="59"/>
      <c r="Z509" s="59"/>
      <c r="AA509" s="67">
        <f t="shared" si="269"/>
        <v>80</v>
      </c>
      <c r="AB509" s="64">
        <f t="shared" si="270"/>
        <v>0</v>
      </c>
      <c r="AC509" s="64">
        <f t="shared" si="271"/>
        <v>0</v>
      </c>
      <c r="AD509" s="64">
        <f t="shared" si="272"/>
        <v>16</v>
      </c>
      <c r="AE509" s="64">
        <f t="shared" si="273"/>
        <v>34</v>
      </c>
      <c r="AF509" s="64">
        <f t="shared" si="274"/>
        <v>31</v>
      </c>
      <c r="AG509" s="64">
        <f t="shared" si="281"/>
        <v>0</v>
      </c>
      <c r="AH509" s="89">
        <f t="shared" si="275"/>
        <v>80</v>
      </c>
      <c r="AI509" s="90"/>
      <c r="AJ509" s="90"/>
      <c r="AK509" s="90">
        <f t="shared" si="276"/>
        <v>80</v>
      </c>
      <c r="AL509" s="90">
        <f t="shared" si="277"/>
        <v>85</v>
      </c>
      <c r="AM509" s="90">
        <f t="shared" ref="AM509:AN509" si="516">AF509/(SUMIF($E$14:$N$14,"CO5",$E$13:$N$13)+SUMPRODUCT(($O$14:$Z$14="CO5")*($O509:$Z509&gt;0)*($O$13:$Z$13)))*100</f>
        <v>77.5</v>
      </c>
      <c r="AN509" s="90">
        <f t="shared" si="516"/>
        <v>0</v>
      </c>
    </row>
    <row r="510" spans="1:40" ht="30" customHeight="1" x14ac:dyDescent="0.2">
      <c r="A510" s="59">
        <v>494</v>
      </c>
      <c r="B510" s="60">
        <f>'STUDENT NAMELIST'!B498</f>
        <v>211423243095</v>
      </c>
      <c r="C510" s="60" t="str">
        <f>'STUDENT NAMELIST'!C498</f>
        <v>2023PEC AI 594</v>
      </c>
      <c r="D510" s="61" t="str">
        <f>'STUDENT NAMELIST'!D498</f>
        <v>DHANUSH P</v>
      </c>
      <c r="E510" s="68">
        <v>1</v>
      </c>
      <c r="F510" s="68">
        <v>2</v>
      </c>
      <c r="G510" s="68">
        <v>1</v>
      </c>
      <c r="H510" s="68">
        <v>2</v>
      </c>
      <c r="I510" s="68">
        <v>0</v>
      </c>
      <c r="J510" s="68">
        <v>1</v>
      </c>
      <c r="K510" s="68">
        <v>1</v>
      </c>
      <c r="L510" s="68">
        <v>2</v>
      </c>
      <c r="M510" s="68">
        <v>0</v>
      </c>
      <c r="N510" s="68">
        <v>0</v>
      </c>
      <c r="O510" s="68">
        <v>16</v>
      </c>
      <c r="P510" s="62">
        <v>0</v>
      </c>
      <c r="Q510" s="62">
        <v>0</v>
      </c>
      <c r="R510" s="62">
        <v>16</v>
      </c>
      <c r="S510" s="62">
        <v>16</v>
      </c>
      <c r="T510" s="62">
        <v>0</v>
      </c>
      <c r="U510" s="62">
        <v>15</v>
      </c>
      <c r="V510" s="62">
        <v>0</v>
      </c>
      <c r="W510" s="62">
        <v>0</v>
      </c>
      <c r="X510" s="62">
        <v>16</v>
      </c>
      <c r="Y510" s="59"/>
      <c r="Z510" s="59"/>
      <c r="AA510" s="67">
        <f t="shared" si="269"/>
        <v>89</v>
      </c>
      <c r="AB510" s="64">
        <f t="shared" si="270"/>
        <v>0</v>
      </c>
      <c r="AC510" s="64">
        <f t="shared" si="271"/>
        <v>0</v>
      </c>
      <c r="AD510" s="64">
        <f t="shared" si="272"/>
        <v>19</v>
      </c>
      <c r="AE510" s="64">
        <f t="shared" si="273"/>
        <v>37</v>
      </c>
      <c r="AF510" s="64">
        <f t="shared" si="274"/>
        <v>37</v>
      </c>
      <c r="AG510" s="64">
        <f t="shared" si="281"/>
        <v>0</v>
      </c>
      <c r="AH510" s="89">
        <f t="shared" si="275"/>
        <v>89</v>
      </c>
      <c r="AI510" s="90"/>
      <c r="AJ510" s="90"/>
      <c r="AK510" s="90">
        <f t="shared" si="276"/>
        <v>95</v>
      </c>
      <c r="AL510" s="90">
        <f t="shared" si="277"/>
        <v>92.5</v>
      </c>
      <c r="AM510" s="90">
        <f t="shared" ref="AM510:AN510" si="517">AF510/(SUMIF($E$14:$N$14,"CO5",$E$13:$N$13)+SUMPRODUCT(($O$14:$Z$14="CO5")*($O510:$Z510&gt;0)*($O$13:$Z$13)))*100</f>
        <v>92.5</v>
      </c>
      <c r="AN510" s="90">
        <f t="shared" si="517"/>
        <v>0</v>
      </c>
    </row>
    <row r="511" spans="1:40" ht="30" customHeight="1" x14ac:dyDescent="0.2">
      <c r="A511" s="59">
        <v>495</v>
      </c>
      <c r="B511" s="60">
        <f>'STUDENT NAMELIST'!B499</f>
        <v>211423243098</v>
      </c>
      <c r="C511" s="60" t="str">
        <f>'STUDENT NAMELIST'!C499</f>
        <v>2023PEC AI 595</v>
      </c>
      <c r="D511" s="61" t="str">
        <f>'STUDENT NAMELIST'!D499</f>
        <v>DHARANIDHARAN S</v>
      </c>
      <c r="E511" s="68">
        <v>2</v>
      </c>
      <c r="F511" s="68">
        <v>0</v>
      </c>
      <c r="G511" s="68">
        <v>0</v>
      </c>
      <c r="H511" s="68">
        <v>2</v>
      </c>
      <c r="I511" s="68">
        <v>2</v>
      </c>
      <c r="J511" s="68">
        <v>0</v>
      </c>
      <c r="K511" s="68">
        <v>1</v>
      </c>
      <c r="L511" s="68">
        <v>1</v>
      </c>
      <c r="M511" s="68">
        <v>1</v>
      </c>
      <c r="N511" s="68">
        <v>0</v>
      </c>
      <c r="O511" s="68">
        <v>0</v>
      </c>
      <c r="P511" s="62">
        <v>16</v>
      </c>
      <c r="Q511" s="62">
        <v>16</v>
      </c>
      <c r="R511" s="62">
        <v>0</v>
      </c>
      <c r="S511" s="62">
        <v>0</v>
      </c>
      <c r="T511" s="62">
        <v>16</v>
      </c>
      <c r="U511" s="62">
        <v>0</v>
      </c>
      <c r="V511" s="62">
        <v>16</v>
      </c>
      <c r="W511" s="62">
        <v>9</v>
      </c>
      <c r="X511" s="62">
        <v>0</v>
      </c>
      <c r="Y511" s="59"/>
      <c r="Z511" s="59"/>
      <c r="AA511" s="67">
        <f t="shared" si="269"/>
        <v>82</v>
      </c>
      <c r="AB511" s="64">
        <f t="shared" si="270"/>
        <v>0</v>
      </c>
      <c r="AC511" s="64">
        <f t="shared" si="271"/>
        <v>0</v>
      </c>
      <c r="AD511" s="64">
        <f t="shared" si="272"/>
        <v>18</v>
      </c>
      <c r="AE511" s="64">
        <f t="shared" si="273"/>
        <v>37</v>
      </c>
      <c r="AF511" s="64">
        <f t="shared" si="274"/>
        <v>31</v>
      </c>
      <c r="AG511" s="64">
        <f t="shared" si="281"/>
        <v>0</v>
      </c>
      <c r="AH511" s="89">
        <f t="shared" si="275"/>
        <v>82</v>
      </c>
      <c r="AI511" s="90"/>
      <c r="AJ511" s="90"/>
      <c r="AK511" s="90">
        <f t="shared" si="276"/>
        <v>90</v>
      </c>
      <c r="AL511" s="90">
        <f t="shared" si="277"/>
        <v>92.5</v>
      </c>
      <c r="AM511" s="90">
        <f t="shared" ref="AM511:AN511" si="518">AF511/(SUMIF($E$14:$N$14,"CO5",$E$13:$N$13)+SUMPRODUCT(($O$14:$Z$14="CO5")*($O511:$Z511&gt;0)*($O$13:$Z$13)))*100</f>
        <v>77.5</v>
      </c>
      <c r="AN511" s="90">
        <f t="shared" si="518"/>
        <v>0</v>
      </c>
    </row>
    <row r="512" spans="1:40" ht="30" customHeight="1" x14ac:dyDescent="0.2">
      <c r="A512" s="59">
        <v>496</v>
      </c>
      <c r="B512" s="60">
        <f>'STUDENT NAMELIST'!B500</f>
        <v>211423243099</v>
      </c>
      <c r="C512" s="60" t="str">
        <f>'STUDENT NAMELIST'!C500</f>
        <v>2023PEC AI 596</v>
      </c>
      <c r="D512" s="61" t="str">
        <f>'STUDENT NAMELIST'!D500</f>
        <v>DHARSHAN S</v>
      </c>
      <c r="E512" s="68">
        <v>0</v>
      </c>
      <c r="F512" s="68">
        <v>0</v>
      </c>
      <c r="G512" s="68">
        <v>2</v>
      </c>
      <c r="H512" s="68">
        <v>0</v>
      </c>
      <c r="I512" s="68">
        <v>0</v>
      </c>
      <c r="J512" s="68">
        <v>0</v>
      </c>
      <c r="K512" s="68">
        <v>1</v>
      </c>
      <c r="L512" s="68">
        <v>2</v>
      </c>
      <c r="M512" s="68">
        <v>1</v>
      </c>
      <c r="N512" s="68">
        <v>0</v>
      </c>
      <c r="O512" s="68">
        <v>0</v>
      </c>
      <c r="P512" s="62">
        <v>14</v>
      </c>
      <c r="Q512" s="62">
        <v>14</v>
      </c>
      <c r="R512" s="62">
        <v>0</v>
      </c>
      <c r="S512" s="62">
        <v>0</v>
      </c>
      <c r="T512" s="62">
        <v>16</v>
      </c>
      <c r="U512" s="62">
        <v>0</v>
      </c>
      <c r="V512" s="62">
        <v>9</v>
      </c>
      <c r="W512" s="62">
        <v>15</v>
      </c>
      <c r="X512" s="62">
        <v>0</v>
      </c>
      <c r="Y512" s="59"/>
      <c r="Z512" s="59"/>
      <c r="AA512" s="67">
        <f t="shared" si="269"/>
        <v>74</v>
      </c>
      <c r="AB512" s="64">
        <f t="shared" si="270"/>
        <v>0</v>
      </c>
      <c r="AC512" s="64">
        <f t="shared" si="271"/>
        <v>0</v>
      </c>
      <c r="AD512" s="64">
        <f t="shared" si="272"/>
        <v>14</v>
      </c>
      <c r="AE512" s="64">
        <f t="shared" si="273"/>
        <v>35</v>
      </c>
      <c r="AF512" s="64">
        <f t="shared" si="274"/>
        <v>30</v>
      </c>
      <c r="AG512" s="64">
        <f t="shared" si="281"/>
        <v>0</v>
      </c>
      <c r="AH512" s="89">
        <f t="shared" si="275"/>
        <v>74</v>
      </c>
      <c r="AI512" s="90"/>
      <c r="AJ512" s="90"/>
      <c r="AK512" s="90">
        <f t="shared" si="276"/>
        <v>70</v>
      </c>
      <c r="AL512" s="90">
        <f t="shared" si="277"/>
        <v>87.5</v>
      </c>
      <c r="AM512" s="90">
        <f t="shared" ref="AM512:AN512" si="519">AF512/(SUMIF($E$14:$N$14,"CO5",$E$13:$N$13)+SUMPRODUCT(($O$14:$Z$14="CO5")*($O512:$Z512&gt;0)*($O$13:$Z$13)))*100</f>
        <v>75</v>
      </c>
      <c r="AN512" s="90">
        <f t="shared" si="519"/>
        <v>0</v>
      </c>
    </row>
    <row r="513" spans="1:40" ht="30" customHeight="1" x14ac:dyDescent="0.2">
      <c r="A513" s="59">
        <v>498</v>
      </c>
      <c r="B513" s="60">
        <f>'STUDENT NAMELIST'!B501</f>
        <v>211423243103</v>
      </c>
      <c r="C513" s="60" t="str">
        <f>'STUDENT NAMELIST'!C501</f>
        <v>2023PEC AI 597</v>
      </c>
      <c r="D513" s="61" t="str">
        <f>'STUDENT NAMELIST'!D501</f>
        <v>DHAWAL SEERVI R</v>
      </c>
      <c r="E513" s="68">
        <v>0</v>
      </c>
      <c r="F513" s="68">
        <v>2</v>
      </c>
      <c r="G513" s="68">
        <v>1</v>
      </c>
      <c r="H513" s="68">
        <v>1</v>
      </c>
      <c r="I513" s="68">
        <v>1</v>
      </c>
      <c r="J513" s="68">
        <v>0</v>
      </c>
      <c r="K513" s="68">
        <v>0</v>
      </c>
      <c r="L513" s="68">
        <v>1</v>
      </c>
      <c r="M513" s="68">
        <v>2</v>
      </c>
      <c r="N513" s="68">
        <v>0</v>
      </c>
      <c r="O513" s="68">
        <v>8</v>
      </c>
      <c r="P513" s="62">
        <v>0</v>
      </c>
      <c r="Q513" s="62">
        <v>0</v>
      </c>
      <c r="R513" s="62">
        <v>15</v>
      </c>
      <c r="S513" s="62">
        <v>16</v>
      </c>
      <c r="T513" s="62">
        <v>0</v>
      </c>
      <c r="U513" s="62">
        <v>16</v>
      </c>
      <c r="V513" s="62">
        <v>0</v>
      </c>
      <c r="W513" s="62">
        <v>0</v>
      </c>
      <c r="X513" s="62">
        <v>16</v>
      </c>
      <c r="Y513" s="59"/>
      <c r="Z513" s="59"/>
      <c r="AA513" s="67">
        <f t="shared" si="269"/>
        <v>79</v>
      </c>
      <c r="AB513" s="64">
        <f t="shared" si="270"/>
        <v>0</v>
      </c>
      <c r="AC513" s="64">
        <f t="shared" si="271"/>
        <v>0</v>
      </c>
      <c r="AD513" s="64">
        <f t="shared" si="272"/>
        <v>10</v>
      </c>
      <c r="AE513" s="64">
        <f t="shared" si="273"/>
        <v>36</v>
      </c>
      <c r="AF513" s="64">
        <f t="shared" si="274"/>
        <v>38</v>
      </c>
      <c r="AG513" s="64">
        <f t="shared" si="281"/>
        <v>0</v>
      </c>
      <c r="AH513" s="89">
        <f t="shared" si="275"/>
        <v>79</v>
      </c>
      <c r="AI513" s="90"/>
      <c r="AJ513" s="90"/>
      <c r="AK513" s="90">
        <f t="shared" si="276"/>
        <v>50</v>
      </c>
      <c r="AL513" s="90">
        <f t="shared" si="277"/>
        <v>90</v>
      </c>
      <c r="AM513" s="90">
        <f t="shared" ref="AM513:AN513" si="520">AF513/(SUMIF($E$14:$N$14,"CO5",$E$13:$N$13)+SUMPRODUCT(($O$14:$Z$14="CO5")*($O513:$Z513&gt;0)*($O$13:$Z$13)))*100</f>
        <v>95</v>
      </c>
      <c r="AN513" s="90">
        <f t="shared" si="520"/>
        <v>0</v>
      </c>
    </row>
    <row r="514" spans="1:40" ht="30" customHeight="1" x14ac:dyDescent="0.2">
      <c r="A514" s="59">
        <v>498</v>
      </c>
      <c r="B514" s="60">
        <f>'STUDENT NAMELIST'!B502</f>
        <v>211423243104</v>
      </c>
      <c r="C514" s="60" t="str">
        <f>'STUDENT NAMELIST'!C502</f>
        <v>2023PEC AI 598</v>
      </c>
      <c r="D514" s="61" t="str">
        <f>'STUDENT NAMELIST'!D502</f>
        <v>DHAYANITHI M</v>
      </c>
      <c r="E514" s="68">
        <v>2</v>
      </c>
      <c r="F514" s="68">
        <v>1</v>
      </c>
      <c r="G514" s="68">
        <v>0</v>
      </c>
      <c r="H514" s="68">
        <v>1</v>
      </c>
      <c r="I514" s="68">
        <v>0</v>
      </c>
      <c r="J514" s="68">
        <v>2</v>
      </c>
      <c r="K514" s="68">
        <v>2</v>
      </c>
      <c r="L514" s="68">
        <v>1</v>
      </c>
      <c r="M514" s="68">
        <v>2</v>
      </c>
      <c r="N514" s="68">
        <v>1</v>
      </c>
      <c r="O514" s="68">
        <v>0</v>
      </c>
      <c r="P514" s="62">
        <v>16</v>
      </c>
      <c r="Q514" s="62">
        <v>10</v>
      </c>
      <c r="R514" s="62">
        <v>0</v>
      </c>
      <c r="S514" s="62">
        <v>0</v>
      </c>
      <c r="T514" s="62">
        <v>15</v>
      </c>
      <c r="U514" s="62">
        <v>0</v>
      </c>
      <c r="V514" s="62">
        <v>10</v>
      </c>
      <c r="W514" s="62">
        <v>15</v>
      </c>
      <c r="X514" s="62">
        <v>0</v>
      </c>
      <c r="Y514" s="59"/>
      <c r="Z514" s="59"/>
      <c r="AA514" s="67">
        <f t="shared" si="269"/>
        <v>78</v>
      </c>
      <c r="AB514" s="64">
        <f t="shared" si="270"/>
        <v>0</v>
      </c>
      <c r="AC514" s="64">
        <f t="shared" si="271"/>
        <v>0</v>
      </c>
      <c r="AD514" s="64">
        <f t="shared" si="272"/>
        <v>19</v>
      </c>
      <c r="AE514" s="64">
        <f t="shared" si="273"/>
        <v>30</v>
      </c>
      <c r="AF514" s="64">
        <f t="shared" si="274"/>
        <v>31</v>
      </c>
      <c r="AG514" s="64">
        <f t="shared" si="281"/>
        <v>0</v>
      </c>
      <c r="AH514" s="89">
        <f t="shared" si="275"/>
        <v>78</v>
      </c>
      <c r="AI514" s="90"/>
      <c r="AJ514" s="90"/>
      <c r="AK514" s="90">
        <f t="shared" si="276"/>
        <v>95</v>
      </c>
      <c r="AL514" s="90">
        <f t="shared" si="277"/>
        <v>75</v>
      </c>
      <c r="AM514" s="90">
        <f t="shared" ref="AM514:AN514" si="521">AF514/(SUMIF($E$14:$N$14,"CO5",$E$13:$N$13)+SUMPRODUCT(($O$14:$Z$14="CO5")*($O514:$Z514&gt;0)*($O$13:$Z$13)))*100</f>
        <v>77.5</v>
      </c>
      <c r="AN514" s="90">
        <f t="shared" si="521"/>
        <v>0</v>
      </c>
    </row>
    <row r="515" spans="1:40" ht="30" customHeight="1" x14ac:dyDescent="0.2">
      <c r="A515" s="59">
        <v>499</v>
      </c>
      <c r="B515" s="60">
        <f>'STUDENT NAMELIST'!B503</f>
        <v>211423243105</v>
      </c>
      <c r="C515" s="60" t="str">
        <f>'STUDENT NAMELIST'!C503</f>
        <v>2023PEC AI 599</v>
      </c>
      <c r="D515" s="61" t="str">
        <f>'STUDENT NAMELIST'!D503</f>
        <v>DHIVINDHARSHAN R</v>
      </c>
      <c r="E515" s="68">
        <v>0</v>
      </c>
      <c r="F515" s="68">
        <v>0</v>
      </c>
      <c r="G515" s="68">
        <v>1</v>
      </c>
      <c r="H515" s="68">
        <v>1</v>
      </c>
      <c r="I515" s="68">
        <v>0</v>
      </c>
      <c r="J515" s="68">
        <v>2</v>
      </c>
      <c r="K515" s="68">
        <v>2</v>
      </c>
      <c r="L515" s="68">
        <v>0</v>
      </c>
      <c r="M515" s="68">
        <v>0</v>
      </c>
      <c r="N515" s="68">
        <v>1</v>
      </c>
      <c r="O515" s="68">
        <v>10</v>
      </c>
      <c r="P515" s="62">
        <v>0</v>
      </c>
      <c r="Q515" s="62">
        <v>0</v>
      </c>
      <c r="R515" s="62">
        <v>10</v>
      </c>
      <c r="S515" s="62">
        <v>16</v>
      </c>
      <c r="T515" s="62">
        <v>0</v>
      </c>
      <c r="U515" s="62">
        <v>10</v>
      </c>
      <c r="V515" s="62">
        <v>0</v>
      </c>
      <c r="W515" s="62">
        <v>0</v>
      </c>
      <c r="X515" s="62">
        <v>16</v>
      </c>
      <c r="Y515" s="59"/>
      <c r="Z515" s="59"/>
      <c r="AA515" s="67">
        <f t="shared" si="269"/>
        <v>69</v>
      </c>
      <c r="AB515" s="64">
        <f t="shared" si="270"/>
        <v>0</v>
      </c>
      <c r="AC515" s="64">
        <f t="shared" si="271"/>
        <v>0</v>
      </c>
      <c r="AD515" s="64">
        <f t="shared" si="272"/>
        <v>10</v>
      </c>
      <c r="AE515" s="64">
        <f t="shared" si="273"/>
        <v>31</v>
      </c>
      <c r="AF515" s="64">
        <f t="shared" si="274"/>
        <v>32</v>
      </c>
      <c r="AG515" s="64">
        <f t="shared" si="281"/>
        <v>0</v>
      </c>
      <c r="AH515" s="89">
        <f t="shared" si="275"/>
        <v>69</v>
      </c>
      <c r="AI515" s="90"/>
      <c r="AJ515" s="90"/>
      <c r="AK515" s="90">
        <f t="shared" si="276"/>
        <v>50</v>
      </c>
      <c r="AL515" s="90">
        <f t="shared" si="277"/>
        <v>77.5</v>
      </c>
      <c r="AM515" s="90">
        <f t="shared" ref="AM515:AN515" si="522">AF515/(SUMIF($E$14:$N$14,"CO5",$E$13:$N$13)+SUMPRODUCT(($O$14:$Z$14="CO5")*($O515:$Z515&gt;0)*($O$13:$Z$13)))*100</f>
        <v>80</v>
      </c>
      <c r="AN515" s="90">
        <f t="shared" si="522"/>
        <v>0</v>
      </c>
    </row>
    <row r="516" spans="1:40" ht="30" customHeight="1" x14ac:dyDescent="0.2">
      <c r="A516" s="59">
        <v>500</v>
      </c>
      <c r="B516" s="60">
        <f>'STUDENT NAMELIST'!B504</f>
        <v>211423243106</v>
      </c>
      <c r="C516" s="60" t="str">
        <f>'STUDENT NAMELIST'!C504</f>
        <v>2023PEC AI 600</v>
      </c>
      <c r="D516" s="61" t="str">
        <f>'STUDENT NAMELIST'!D504</f>
        <v>DINESH R</v>
      </c>
      <c r="E516" s="68">
        <v>0</v>
      </c>
      <c r="F516" s="68">
        <v>2</v>
      </c>
      <c r="G516" s="68">
        <v>1</v>
      </c>
      <c r="H516" s="68">
        <v>1</v>
      </c>
      <c r="I516" s="68">
        <v>0</v>
      </c>
      <c r="J516" s="68">
        <v>2</v>
      </c>
      <c r="K516" s="68">
        <v>2</v>
      </c>
      <c r="L516" s="68">
        <v>1</v>
      </c>
      <c r="M516" s="68">
        <v>2</v>
      </c>
      <c r="N516" s="68">
        <v>2</v>
      </c>
      <c r="O516" s="68">
        <v>0</v>
      </c>
      <c r="P516" s="62">
        <v>15</v>
      </c>
      <c r="Q516" s="62">
        <v>15</v>
      </c>
      <c r="R516" s="62">
        <v>0</v>
      </c>
      <c r="S516" s="62">
        <v>0</v>
      </c>
      <c r="T516" s="62">
        <v>15</v>
      </c>
      <c r="U516" s="62">
        <v>0</v>
      </c>
      <c r="V516" s="62">
        <v>16</v>
      </c>
      <c r="W516" s="62">
        <v>13</v>
      </c>
      <c r="X516" s="62">
        <v>0</v>
      </c>
      <c r="Y516" s="59"/>
      <c r="Z516" s="59"/>
      <c r="AA516" s="67">
        <f t="shared" si="269"/>
        <v>87</v>
      </c>
      <c r="AB516" s="64">
        <f t="shared" si="270"/>
        <v>0</v>
      </c>
      <c r="AC516" s="64">
        <f t="shared" si="271"/>
        <v>0</v>
      </c>
      <c r="AD516" s="64">
        <f t="shared" si="272"/>
        <v>17</v>
      </c>
      <c r="AE516" s="64">
        <f t="shared" si="273"/>
        <v>35</v>
      </c>
      <c r="AF516" s="64">
        <f t="shared" si="274"/>
        <v>35</v>
      </c>
      <c r="AG516" s="64">
        <f t="shared" si="281"/>
        <v>0</v>
      </c>
      <c r="AH516" s="89">
        <f t="shared" si="275"/>
        <v>87</v>
      </c>
      <c r="AI516" s="90"/>
      <c r="AJ516" s="90"/>
      <c r="AK516" s="90">
        <f t="shared" si="276"/>
        <v>85</v>
      </c>
      <c r="AL516" s="90">
        <f t="shared" si="277"/>
        <v>87.5</v>
      </c>
      <c r="AM516" s="90">
        <f t="shared" ref="AM516:AN516" si="523">AF516/(SUMIF($E$14:$N$14,"CO5",$E$13:$N$13)+SUMPRODUCT(($O$14:$Z$14="CO5")*($O516:$Z516&gt;0)*($O$13:$Z$13)))*100</f>
        <v>87.5</v>
      </c>
      <c r="AN516" s="90">
        <f t="shared" si="523"/>
        <v>0</v>
      </c>
    </row>
    <row r="517" spans="1:40" ht="30" customHeight="1" x14ac:dyDescent="0.2">
      <c r="A517" s="59">
        <v>501</v>
      </c>
      <c r="B517" s="60">
        <f>'STUDENT NAMELIST'!B505</f>
        <v>211423243107</v>
      </c>
      <c r="C517" s="60" t="str">
        <f>'STUDENT NAMELIST'!C505</f>
        <v>2023PEC AI 601</v>
      </c>
      <c r="D517" s="61" t="str">
        <f>'STUDENT NAMELIST'!D505</f>
        <v>DIVITH S</v>
      </c>
      <c r="E517" s="68">
        <v>0</v>
      </c>
      <c r="F517" s="68">
        <v>0</v>
      </c>
      <c r="G517" s="68">
        <v>0</v>
      </c>
      <c r="H517" s="68">
        <v>2</v>
      </c>
      <c r="I517" s="68">
        <v>0</v>
      </c>
      <c r="J517" s="68">
        <v>1</v>
      </c>
      <c r="K517" s="68">
        <v>1</v>
      </c>
      <c r="L517" s="68">
        <v>0</v>
      </c>
      <c r="M517" s="68">
        <v>1</v>
      </c>
      <c r="N517" s="68">
        <v>0</v>
      </c>
      <c r="O517" s="68">
        <v>0</v>
      </c>
      <c r="P517" s="62">
        <v>16</v>
      </c>
      <c r="Q517" s="62">
        <v>10</v>
      </c>
      <c r="R517" s="62">
        <v>0</v>
      </c>
      <c r="S517" s="62">
        <v>0</v>
      </c>
      <c r="T517" s="62">
        <v>15</v>
      </c>
      <c r="U517" s="62">
        <v>0</v>
      </c>
      <c r="V517" s="62">
        <v>10</v>
      </c>
      <c r="W517" s="62">
        <v>15</v>
      </c>
      <c r="X517" s="62">
        <v>0</v>
      </c>
      <c r="Y517" s="59"/>
      <c r="Z517" s="59"/>
      <c r="AA517" s="67">
        <f t="shared" si="269"/>
        <v>71</v>
      </c>
      <c r="AB517" s="64">
        <f t="shared" si="270"/>
        <v>0</v>
      </c>
      <c r="AC517" s="64">
        <f t="shared" si="271"/>
        <v>0</v>
      </c>
      <c r="AD517" s="64">
        <f t="shared" si="272"/>
        <v>16</v>
      </c>
      <c r="AE517" s="64">
        <f t="shared" si="273"/>
        <v>30</v>
      </c>
      <c r="AF517" s="64">
        <f t="shared" si="274"/>
        <v>31</v>
      </c>
      <c r="AG517" s="64">
        <f t="shared" si="281"/>
        <v>0</v>
      </c>
      <c r="AH517" s="89">
        <f t="shared" si="275"/>
        <v>71</v>
      </c>
      <c r="AI517" s="90"/>
      <c r="AJ517" s="90"/>
      <c r="AK517" s="90">
        <f t="shared" si="276"/>
        <v>80</v>
      </c>
      <c r="AL517" s="90">
        <f t="shared" si="277"/>
        <v>75</v>
      </c>
      <c r="AM517" s="90">
        <f t="shared" ref="AM517:AN517" si="524">AF517/(SUMIF($E$14:$N$14,"CO5",$E$13:$N$13)+SUMPRODUCT(($O$14:$Z$14="CO5")*($O517:$Z517&gt;0)*($O$13:$Z$13)))*100</f>
        <v>77.5</v>
      </c>
      <c r="AN517" s="90">
        <f t="shared" si="524"/>
        <v>0</v>
      </c>
    </row>
    <row r="518" spans="1:40" ht="30" customHeight="1" x14ac:dyDescent="0.2">
      <c r="A518" s="59">
        <v>502</v>
      </c>
      <c r="B518" s="60">
        <f>'STUDENT NAMELIST'!B506</f>
        <v>211423243112</v>
      </c>
      <c r="C518" s="60" t="str">
        <f>'STUDENT NAMELIST'!C506</f>
        <v>2023PEC AI 602</v>
      </c>
      <c r="D518" s="61" t="str">
        <f>'STUDENT NAMELIST'!D506</f>
        <v>DWARAKESH VENKATACHALAM KRISHNAN</v>
      </c>
      <c r="E518" s="68">
        <v>1</v>
      </c>
      <c r="F518" s="68">
        <v>2</v>
      </c>
      <c r="G518" s="68">
        <v>0</v>
      </c>
      <c r="H518" s="68">
        <v>0</v>
      </c>
      <c r="I518" s="68">
        <v>2</v>
      </c>
      <c r="J518" s="68">
        <v>1</v>
      </c>
      <c r="K518" s="68">
        <v>1</v>
      </c>
      <c r="L518" s="68">
        <v>2</v>
      </c>
      <c r="M518" s="68">
        <v>2</v>
      </c>
      <c r="N518" s="68">
        <v>2</v>
      </c>
      <c r="O518" s="68">
        <v>10</v>
      </c>
      <c r="P518" s="62">
        <v>0</v>
      </c>
      <c r="Q518" s="62">
        <v>0</v>
      </c>
      <c r="R518" s="62">
        <v>10</v>
      </c>
      <c r="S518" s="62">
        <v>16</v>
      </c>
      <c r="T518" s="62">
        <v>0</v>
      </c>
      <c r="U518" s="62">
        <v>10</v>
      </c>
      <c r="V518" s="62">
        <v>0</v>
      </c>
      <c r="W518" s="62">
        <v>0</v>
      </c>
      <c r="X518" s="62">
        <v>16</v>
      </c>
      <c r="Y518" s="59"/>
      <c r="Z518" s="59"/>
      <c r="AA518" s="67">
        <f t="shared" si="269"/>
        <v>75</v>
      </c>
      <c r="AB518" s="64">
        <f t="shared" si="270"/>
        <v>0</v>
      </c>
      <c r="AC518" s="64">
        <f t="shared" si="271"/>
        <v>0</v>
      </c>
      <c r="AD518" s="64">
        <f t="shared" si="272"/>
        <v>13</v>
      </c>
      <c r="AE518" s="64">
        <f t="shared" si="273"/>
        <v>31</v>
      </c>
      <c r="AF518" s="64">
        <f t="shared" si="274"/>
        <v>32</v>
      </c>
      <c r="AG518" s="64">
        <f t="shared" si="281"/>
        <v>0</v>
      </c>
      <c r="AH518" s="89">
        <f t="shared" si="275"/>
        <v>75</v>
      </c>
      <c r="AI518" s="90"/>
      <c r="AJ518" s="90"/>
      <c r="AK518" s="90">
        <f t="shared" si="276"/>
        <v>65</v>
      </c>
      <c r="AL518" s="90">
        <f t="shared" si="277"/>
        <v>77.5</v>
      </c>
      <c r="AM518" s="90">
        <f t="shared" ref="AM518:AN518" si="525">AF518/(SUMIF($E$14:$N$14,"CO5",$E$13:$N$13)+SUMPRODUCT(($O$14:$Z$14="CO5")*($O518:$Z518&gt;0)*($O$13:$Z$13)))*100</f>
        <v>80</v>
      </c>
      <c r="AN518" s="90">
        <f t="shared" si="525"/>
        <v>0</v>
      </c>
    </row>
    <row r="519" spans="1:40" ht="30" customHeight="1" x14ac:dyDescent="0.2">
      <c r="A519" s="59">
        <v>503</v>
      </c>
      <c r="B519" s="60">
        <f>'STUDENT NAMELIST'!B507</f>
        <v>211423243113</v>
      </c>
      <c r="C519" s="60" t="str">
        <f>'STUDENT NAMELIST'!C507</f>
        <v>2023PEC AI 603</v>
      </c>
      <c r="D519" s="61" t="str">
        <f>'STUDENT NAMELIST'!D507</f>
        <v>EDWARD EUGHENE TIMOTHY</v>
      </c>
      <c r="E519" s="68">
        <v>0</v>
      </c>
      <c r="F519" s="68">
        <v>1</v>
      </c>
      <c r="G519" s="68">
        <v>0</v>
      </c>
      <c r="H519" s="68">
        <v>1</v>
      </c>
      <c r="I519" s="68">
        <v>2</v>
      </c>
      <c r="J519" s="68">
        <v>0</v>
      </c>
      <c r="K519" s="68">
        <v>0</v>
      </c>
      <c r="L519" s="68">
        <v>2</v>
      </c>
      <c r="M519" s="68">
        <v>1</v>
      </c>
      <c r="N519" s="68">
        <v>2</v>
      </c>
      <c r="O519" s="68">
        <v>16</v>
      </c>
      <c r="P519" s="62">
        <v>0</v>
      </c>
      <c r="Q519" s="62">
        <v>0</v>
      </c>
      <c r="R519" s="62">
        <v>16</v>
      </c>
      <c r="S519" s="62">
        <v>16</v>
      </c>
      <c r="T519" s="62">
        <v>0</v>
      </c>
      <c r="U519" s="62">
        <v>15</v>
      </c>
      <c r="V519" s="62">
        <v>0</v>
      </c>
      <c r="W519" s="62">
        <v>0</v>
      </c>
      <c r="X519" s="62">
        <v>16</v>
      </c>
      <c r="Y519" s="59"/>
      <c r="Z519" s="59"/>
      <c r="AA519" s="67">
        <f t="shared" si="269"/>
        <v>88</v>
      </c>
      <c r="AB519" s="64">
        <f t="shared" si="270"/>
        <v>0</v>
      </c>
      <c r="AC519" s="64">
        <f t="shared" si="271"/>
        <v>0</v>
      </c>
      <c r="AD519" s="64">
        <f t="shared" si="272"/>
        <v>17</v>
      </c>
      <c r="AE519" s="64">
        <f t="shared" si="273"/>
        <v>37</v>
      </c>
      <c r="AF519" s="64">
        <f t="shared" si="274"/>
        <v>37</v>
      </c>
      <c r="AG519" s="64">
        <f t="shared" si="281"/>
        <v>0</v>
      </c>
      <c r="AH519" s="89">
        <f t="shared" si="275"/>
        <v>88</v>
      </c>
      <c r="AI519" s="90"/>
      <c r="AJ519" s="90"/>
      <c r="AK519" s="90">
        <f t="shared" si="276"/>
        <v>85</v>
      </c>
      <c r="AL519" s="90">
        <f t="shared" si="277"/>
        <v>92.5</v>
      </c>
      <c r="AM519" s="90">
        <f t="shared" ref="AM519:AN519" si="526">AF519/(SUMIF($E$14:$N$14,"CO5",$E$13:$N$13)+SUMPRODUCT(($O$14:$Z$14="CO5")*($O519:$Z519&gt;0)*($O$13:$Z$13)))*100</f>
        <v>92.5</v>
      </c>
      <c r="AN519" s="90">
        <f t="shared" si="526"/>
        <v>0</v>
      </c>
    </row>
    <row r="520" spans="1:40" ht="18.75" customHeight="1" x14ac:dyDescent="0.2">
      <c r="A520" s="70">
        <v>504</v>
      </c>
      <c r="B520" s="28">
        <v>211423243114</v>
      </c>
      <c r="C520" s="28" t="s">
        <v>1085</v>
      </c>
      <c r="D520" s="29" t="s">
        <v>1086</v>
      </c>
      <c r="E520" s="68">
        <v>2</v>
      </c>
      <c r="F520" s="68">
        <v>2</v>
      </c>
      <c r="G520" s="68">
        <v>2</v>
      </c>
      <c r="H520" s="68">
        <v>0</v>
      </c>
      <c r="I520" s="68">
        <v>0</v>
      </c>
      <c r="J520" s="68">
        <v>0</v>
      </c>
      <c r="K520" s="68">
        <v>2</v>
      </c>
      <c r="L520" s="68">
        <v>1</v>
      </c>
      <c r="M520" s="68">
        <v>2</v>
      </c>
      <c r="N520" s="68">
        <v>1</v>
      </c>
      <c r="O520" s="68">
        <v>14</v>
      </c>
      <c r="P520" s="62">
        <v>0</v>
      </c>
      <c r="Q520" s="62">
        <v>16</v>
      </c>
      <c r="R520" s="62">
        <v>0</v>
      </c>
      <c r="S520" s="62">
        <v>10</v>
      </c>
      <c r="T520" s="62">
        <v>0</v>
      </c>
      <c r="U520" s="62">
        <v>0</v>
      </c>
      <c r="V520" s="62">
        <v>12</v>
      </c>
      <c r="W520" s="62">
        <v>16</v>
      </c>
      <c r="X520" s="62">
        <v>0</v>
      </c>
      <c r="Y520" s="59"/>
      <c r="Z520" s="59"/>
      <c r="AA520" s="67">
        <f t="shared" si="269"/>
        <v>80</v>
      </c>
      <c r="AB520" s="89">
        <f t="shared" si="270"/>
        <v>0</v>
      </c>
      <c r="AC520" s="89">
        <f t="shared" si="271"/>
        <v>0</v>
      </c>
      <c r="AD520" s="89">
        <f t="shared" si="272"/>
        <v>18</v>
      </c>
      <c r="AE520" s="89">
        <f t="shared" si="273"/>
        <v>31</v>
      </c>
      <c r="AF520" s="89">
        <f t="shared" si="274"/>
        <v>34</v>
      </c>
      <c r="AG520" s="89">
        <f t="shared" si="281"/>
        <v>0</v>
      </c>
      <c r="AH520" s="89">
        <f t="shared" si="275"/>
        <v>80</v>
      </c>
      <c r="AI520" s="34"/>
      <c r="AJ520" s="34"/>
      <c r="AK520" s="34">
        <f t="shared" si="276"/>
        <v>90</v>
      </c>
      <c r="AL520" s="34">
        <f t="shared" si="277"/>
        <v>77.5</v>
      </c>
      <c r="AM520" s="34">
        <f t="shared" ref="AM520:AN520" si="527">AF520/(SUMIF($E$14:$N$14,"CO5",$E$13:$N$13)+SUMPRODUCT(($O$14:$Z$14="CO5")*($O520:$Z520&gt;0)*($O$13:$Z$13)))*100</f>
        <v>85</v>
      </c>
      <c r="AN520" s="34">
        <f t="shared" si="527"/>
        <v>0</v>
      </c>
    </row>
    <row r="521" spans="1:40" ht="18.75" customHeight="1" x14ac:dyDescent="0.2">
      <c r="A521" s="96"/>
      <c r="B521" s="97"/>
      <c r="C521" s="97"/>
      <c r="D521" s="98"/>
      <c r="E521" s="99"/>
      <c r="F521" s="99"/>
      <c r="G521" s="99"/>
      <c r="H521" s="99"/>
      <c r="I521" s="99"/>
      <c r="J521" s="99"/>
      <c r="K521" s="99"/>
      <c r="L521" s="99"/>
      <c r="M521" s="99"/>
      <c r="N521" s="99"/>
      <c r="O521" s="99"/>
      <c r="P521" s="100"/>
      <c r="Q521" s="100"/>
      <c r="R521" s="100"/>
      <c r="S521" s="100"/>
      <c r="T521" s="100"/>
      <c r="U521" s="100"/>
      <c r="V521" s="100"/>
      <c r="W521" s="100"/>
      <c r="X521" s="100"/>
      <c r="Y521" s="101"/>
      <c r="Z521" s="101"/>
      <c r="AA521" s="102"/>
      <c r="AB521" s="102"/>
      <c r="AC521" s="103"/>
      <c r="AD521" s="104"/>
      <c r="AE521" s="104"/>
      <c r="AF521" s="104"/>
      <c r="AG521" s="104"/>
      <c r="AH521" s="104"/>
      <c r="AI521" s="102"/>
      <c r="AJ521" s="102"/>
      <c r="AK521" s="102"/>
      <c r="AL521" s="102"/>
      <c r="AM521" s="102"/>
      <c r="AN521" s="102"/>
    </row>
    <row r="522" spans="1:40" ht="18.75" customHeight="1" x14ac:dyDescent="0.2">
      <c r="A522" s="104"/>
      <c r="B522" s="105"/>
      <c r="C522" s="105"/>
      <c r="D522" s="106"/>
      <c r="E522" s="99"/>
      <c r="F522" s="99"/>
      <c r="G522" s="99"/>
      <c r="H522" s="99"/>
      <c r="I522" s="99"/>
      <c r="J522" s="99"/>
      <c r="K522" s="99"/>
      <c r="L522" s="99"/>
      <c r="M522" s="99"/>
      <c r="N522" s="99"/>
      <c r="O522" s="99"/>
      <c r="P522" s="100"/>
      <c r="Q522" s="100"/>
      <c r="R522" s="100"/>
      <c r="S522" s="100"/>
      <c r="T522" s="100"/>
      <c r="U522" s="100"/>
      <c r="V522" s="100"/>
      <c r="W522" s="100"/>
      <c r="X522" s="100"/>
      <c r="Y522" s="101"/>
      <c r="Z522" s="101"/>
      <c r="AA522" s="102"/>
      <c r="AB522" s="102"/>
      <c r="AC522" s="103"/>
      <c r="AD522" s="104"/>
      <c r="AE522" s="104"/>
      <c r="AF522" s="104"/>
      <c r="AG522" s="104"/>
      <c r="AH522" s="104"/>
      <c r="AI522" s="102"/>
      <c r="AJ522" s="102"/>
      <c r="AK522" s="102"/>
      <c r="AL522" s="102"/>
      <c r="AM522" s="102"/>
      <c r="AN522" s="102"/>
    </row>
    <row r="523" spans="1:40" ht="18.75" customHeight="1" x14ac:dyDescent="0.2">
      <c r="A523" s="96"/>
      <c r="B523" s="97"/>
      <c r="C523" s="97"/>
      <c r="D523" s="98"/>
      <c r="E523" s="99"/>
      <c r="F523" s="99"/>
      <c r="G523" s="99"/>
      <c r="H523" s="99"/>
      <c r="I523" s="99"/>
      <c r="J523" s="99"/>
      <c r="K523" s="99"/>
      <c r="L523" s="99"/>
      <c r="M523" s="99"/>
      <c r="N523" s="99"/>
      <c r="O523" s="99"/>
      <c r="P523" s="100"/>
      <c r="Q523" s="100"/>
      <c r="R523" s="100"/>
      <c r="S523" s="100"/>
      <c r="T523" s="100"/>
      <c r="U523" s="100"/>
      <c r="V523" s="100"/>
      <c r="W523" s="100"/>
      <c r="X523" s="100"/>
      <c r="Y523" s="101"/>
      <c r="Z523" s="101"/>
      <c r="AA523" s="102"/>
      <c r="AB523" s="102"/>
      <c r="AC523" s="103"/>
      <c r="AD523" s="104"/>
      <c r="AE523" s="104"/>
      <c r="AF523" s="104"/>
      <c r="AG523" s="104"/>
      <c r="AH523" s="104"/>
      <c r="AI523" s="102"/>
      <c r="AJ523" s="102"/>
      <c r="AK523" s="102"/>
      <c r="AL523" s="102"/>
      <c r="AM523" s="102"/>
      <c r="AN523" s="102"/>
    </row>
    <row r="524" spans="1:40" ht="18.75" customHeight="1" x14ac:dyDescent="0.2">
      <c r="A524" s="104"/>
      <c r="B524" s="102"/>
      <c r="C524" s="102"/>
      <c r="D524" s="102"/>
      <c r="E524" s="99"/>
      <c r="F524" s="99"/>
      <c r="G524" s="99"/>
      <c r="H524" s="99"/>
      <c r="I524" s="99"/>
      <c r="J524" s="99"/>
      <c r="K524" s="99"/>
      <c r="L524" s="99"/>
      <c r="M524" s="99"/>
      <c r="N524" s="99"/>
      <c r="O524" s="99"/>
      <c r="P524" s="100"/>
      <c r="Q524" s="100"/>
      <c r="R524" s="100"/>
      <c r="S524" s="100"/>
      <c r="T524" s="100"/>
      <c r="U524" s="100"/>
      <c r="V524" s="100"/>
      <c r="W524" s="100"/>
      <c r="X524" s="100"/>
      <c r="Y524" s="101"/>
      <c r="Z524" s="101"/>
      <c r="AA524" s="102"/>
      <c r="AB524" s="102"/>
      <c r="AC524" s="103"/>
      <c r="AD524" s="104"/>
      <c r="AE524" s="104"/>
      <c r="AF524" s="104"/>
      <c r="AG524" s="104"/>
      <c r="AH524" s="104"/>
      <c r="AI524" s="102"/>
      <c r="AJ524" s="102"/>
      <c r="AK524" s="102"/>
      <c r="AL524" s="102"/>
      <c r="AM524" s="102"/>
      <c r="AN524" s="102"/>
    </row>
    <row r="525" spans="1:40" ht="18.75" customHeight="1" x14ac:dyDescent="0.2">
      <c r="A525" s="104"/>
      <c r="B525" s="102"/>
      <c r="C525" s="102"/>
      <c r="D525" s="102"/>
      <c r="E525" s="102"/>
      <c r="F525" s="102"/>
      <c r="G525" s="102"/>
      <c r="H525" s="102"/>
      <c r="I525" s="102"/>
      <c r="J525" s="102"/>
      <c r="K525" s="102"/>
      <c r="L525" s="102"/>
      <c r="M525" s="102"/>
      <c r="N525" s="102"/>
      <c r="O525" s="107"/>
      <c r="P525" s="107"/>
      <c r="Q525" s="107"/>
      <c r="R525" s="107"/>
      <c r="S525" s="107"/>
      <c r="T525" s="107"/>
      <c r="U525" s="107"/>
      <c r="V525" s="107"/>
      <c r="W525" s="107"/>
      <c r="X525" s="101"/>
      <c r="Y525" s="101"/>
      <c r="Z525" s="107"/>
      <c r="AA525" s="102"/>
      <c r="AB525" s="102"/>
      <c r="AC525" s="102"/>
      <c r="AD525" s="104"/>
      <c r="AE525" s="102"/>
      <c r="AF525" s="102"/>
      <c r="AG525" s="102"/>
      <c r="AH525" s="102"/>
      <c r="AI525" s="102"/>
      <c r="AJ525" s="102"/>
      <c r="AK525" s="102"/>
      <c r="AL525" s="102"/>
      <c r="AM525" s="102"/>
      <c r="AN525" s="102"/>
    </row>
    <row r="526" spans="1:40" ht="18.75" customHeight="1" x14ac:dyDescent="0.2">
      <c r="A526" s="104"/>
      <c r="B526" s="102"/>
      <c r="C526" s="102"/>
      <c r="D526" s="102"/>
      <c r="E526" s="102"/>
      <c r="F526" s="102"/>
      <c r="G526" s="102"/>
      <c r="H526" s="102"/>
      <c r="I526" s="102"/>
      <c r="J526" s="102"/>
      <c r="K526" s="102"/>
      <c r="L526" s="102"/>
      <c r="M526" s="102"/>
      <c r="N526" s="102"/>
      <c r="O526" s="107"/>
      <c r="P526" s="107"/>
      <c r="Q526" s="107"/>
      <c r="R526" s="107"/>
      <c r="S526" s="107"/>
      <c r="T526" s="107"/>
      <c r="U526" s="107"/>
      <c r="V526" s="107"/>
      <c r="W526" s="107"/>
      <c r="X526" s="101"/>
      <c r="Y526" s="101"/>
      <c r="Z526" s="107"/>
      <c r="AA526" s="102"/>
      <c r="AB526" s="102"/>
      <c r="AC526" s="102"/>
      <c r="AD526" s="104"/>
      <c r="AE526" s="102"/>
      <c r="AF526" s="102"/>
      <c r="AG526" s="102"/>
      <c r="AH526" s="102"/>
      <c r="AI526" s="102"/>
      <c r="AJ526" s="102"/>
      <c r="AK526" s="102"/>
      <c r="AL526" s="102"/>
      <c r="AM526" s="102"/>
      <c r="AN526" s="102"/>
    </row>
    <row r="527" spans="1:40" ht="18.75" customHeight="1" x14ac:dyDescent="0.2">
      <c r="A527" s="104"/>
      <c r="B527" s="102"/>
      <c r="C527" s="102"/>
      <c r="D527" s="102"/>
      <c r="E527" s="102"/>
      <c r="F527" s="102"/>
      <c r="G527" s="102"/>
      <c r="H527" s="102"/>
      <c r="I527" s="102"/>
      <c r="J527" s="102"/>
      <c r="K527" s="102"/>
      <c r="L527" s="102"/>
      <c r="M527" s="102"/>
      <c r="N527" s="102"/>
      <c r="O527" s="107"/>
      <c r="P527" s="107"/>
      <c r="Q527" s="107"/>
      <c r="R527" s="107"/>
      <c r="S527" s="107"/>
      <c r="T527" s="107"/>
      <c r="U527" s="107"/>
      <c r="V527" s="107"/>
      <c r="W527" s="107"/>
      <c r="X527" s="101"/>
      <c r="Y527" s="101"/>
      <c r="Z527" s="107"/>
      <c r="AA527" s="102"/>
      <c r="AB527" s="102"/>
      <c r="AC527" s="102"/>
      <c r="AD527" s="104"/>
      <c r="AE527" s="102"/>
      <c r="AF527" s="102"/>
      <c r="AG527" s="102"/>
      <c r="AH527" s="102"/>
      <c r="AI527" s="102"/>
      <c r="AJ527" s="102"/>
      <c r="AK527" s="102"/>
      <c r="AL527" s="102"/>
      <c r="AM527" s="102"/>
      <c r="AN527" s="102"/>
    </row>
    <row r="528" spans="1:40" ht="18.75" customHeight="1" x14ac:dyDescent="0.2">
      <c r="A528" s="104"/>
      <c r="B528" s="102"/>
      <c r="C528" s="102"/>
      <c r="D528" s="102"/>
      <c r="E528" s="102"/>
      <c r="F528" s="102"/>
      <c r="G528" s="102"/>
      <c r="H528" s="102"/>
      <c r="I528" s="102"/>
      <c r="J528" s="102"/>
      <c r="K528" s="102"/>
      <c r="L528" s="102"/>
      <c r="M528" s="102"/>
      <c r="N528" s="102"/>
      <c r="O528" s="107"/>
      <c r="P528" s="107"/>
      <c r="Q528" s="107"/>
      <c r="R528" s="107"/>
      <c r="S528" s="107"/>
      <c r="T528" s="107"/>
      <c r="U528" s="107"/>
      <c r="V528" s="107"/>
      <c r="W528" s="107"/>
      <c r="X528" s="101"/>
      <c r="Y528" s="101"/>
      <c r="Z528" s="107"/>
      <c r="AA528" s="102"/>
      <c r="AB528" s="102"/>
      <c r="AC528" s="102"/>
      <c r="AD528" s="104"/>
      <c r="AE528" s="102"/>
      <c r="AF528" s="102"/>
      <c r="AG528" s="102"/>
      <c r="AH528" s="102"/>
      <c r="AI528" s="102"/>
      <c r="AJ528" s="102"/>
      <c r="AK528" s="102"/>
      <c r="AL528" s="102"/>
      <c r="AM528" s="102"/>
      <c r="AN528" s="102"/>
    </row>
    <row r="529" spans="1:40" ht="18.75" customHeight="1" x14ac:dyDescent="0.2">
      <c r="A529" s="104"/>
      <c r="B529" s="102"/>
      <c r="C529" s="102"/>
      <c r="D529" s="102"/>
      <c r="E529" s="102"/>
      <c r="F529" s="102"/>
      <c r="G529" s="102"/>
      <c r="H529" s="102"/>
      <c r="I529" s="102"/>
      <c r="J529" s="102"/>
      <c r="K529" s="102"/>
      <c r="L529" s="102"/>
      <c r="M529" s="102"/>
      <c r="N529" s="102"/>
      <c r="O529" s="107"/>
      <c r="P529" s="107"/>
      <c r="Q529" s="107"/>
      <c r="R529" s="107"/>
      <c r="S529" s="107"/>
      <c r="T529" s="107"/>
      <c r="U529" s="107"/>
      <c r="V529" s="107"/>
      <c r="W529" s="107"/>
      <c r="X529" s="101"/>
      <c r="Y529" s="101"/>
      <c r="Z529" s="107"/>
      <c r="AA529" s="102"/>
      <c r="AB529" s="102"/>
      <c r="AC529" s="102"/>
      <c r="AD529" s="104"/>
      <c r="AE529" s="102"/>
      <c r="AF529" s="102"/>
      <c r="AG529" s="102"/>
      <c r="AH529" s="102"/>
      <c r="AI529" s="102"/>
      <c r="AJ529" s="102"/>
      <c r="AK529" s="102"/>
      <c r="AL529" s="102"/>
      <c r="AM529" s="102"/>
      <c r="AN529" s="102"/>
    </row>
    <row r="530" spans="1:40" ht="18.75" customHeight="1" x14ac:dyDescent="0.2">
      <c r="A530" s="104"/>
      <c r="B530" s="102"/>
      <c r="C530" s="102"/>
      <c r="D530" s="102"/>
      <c r="E530" s="102"/>
      <c r="F530" s="102"/>
      <c r="G530" s="102"/>
      <c r="H530" s="102"/>
      <c r="I530" s="102"/>
      <c r="J530" s="102"/>
      <c r="K530" s="102"/>
      <c r="L530" s="102"/>
      <c r="M530" s="102"/>
      <c r="N530" s="102"/>
      <c r="O530" s="107"/>
      <c r="P530" s="107"/>
      <c r="Q530" s="107"/>
      <c r="R530" s="107"/>
      <c r="S530" s="107"/>
      <c r="T530" s="107"/>
      <c r="U530" s="107"/>
      <c r="V530" s="107"/>
      <c r="W530" s="107"/>
      <c r="X530" s="101"/>
      <c r="Y530" s="101"/>
      <c r="Z530" s="107"/>
      <c r="AA530" s="102"/>
      <c r="AB530" s="102"/>
      <c r="AC530" s="102"/>
      <c r="AD530" s="104"/>
      <c r="AE530" s="102"/>
      <c r="AF530" s="102"/>
      <c r="AG530" s="102"/>
      <c r="AH530" s="102"/>
      <c r="AI530" s="102"/>
      <c r="AJ530" s="102"/>
      <c r="AK530" s="102"/>
      <c r="AL530" s="102"/>
      <c r="AM530" s="102"/>
      <c r="AN530" s="102"/>
    </row>
    <row r="531" spans="1:40" ht="18.75" customHeight="1" x14ac:dyDescent="0.2">
      <c r="A531" s="104"/>
      <c r="B531" s="102"/>
      <c r="C531" s="102"/>
      <c r="D531" s="102"/>
      <c r="E531" s="102"/>
      <c r="F531" s="102"/>
      <c r="G531" s="102"/>
      <c r="H531" s="102"/>
      <c r="I531" s="102"/>
      <c r="J531" s="102"/>
      <c r="K531" s="102"/>
      <c r="L531" s="102"/>
      <c r="M531" s="102"/>
      <c r="N531" s="102"/>
      <c r="O531" s="107"/>
      <c r="P531" s="107"/>
      <c r="Q531" s="107"/>
      <c r="R531" s="107"/>
      <c r="S531" s="107"/>
      <c r="T531" s="107"/>
      <c r="U531" s="107"/>
      <c r="V531" s="107"/>
      <c r="W531" s="107"/>
      <c r="X531" s="101"/>
      <c r="Y531" s="101"/>
      <c r="Z531" s="107"/>
      <c r="AA531" s="102"/>
      <c r="AB531" s="102"/>
      <c r="AC531" s="102"/>
      <c r="AD531" s="104"/>
      <c r="AE531" s="102"/>
      <c r="AF531" s="102"/>
      <c r="AG531" s="102"/>
      <c r="AH531" s="102"/>
      <c r="AI531" s="102"/>
      <c r="AJ531" s="102"/>
      <c r="AK531" s="102"/>
      <c r="AL531" s="102"/>
      <c r="AM531" s="102"/>
      <c r="AN531" s="102"/>
    </row>
    <row r="532" spans="1:40" ht="18.75" customHeight="1" x14ac:dyDescent="0.2">
      <c r="A532" s="104"/>
      <c r="B532" s="102"/>
      <c r="C532" s="102"/>
      <c r="D532" s="102"/>
      <c r="E532" s="102"/>
      <c r="F532" s="102"/>
      <c r="G532" s="102"/>
      <c r="H532" s="102"/>
      <c r="I532" s="102"/>
      <c r="J532" s="102"/>
      <c r="K532" s="102"/>
      <c r="L532" s="102"/>
      <c r="M532" s="102"/>
      <c r="N532" s="102"/>
      <c r="O532" s="107"/>
      <c r="P532" s="107"/>
      <c r="Q532" s="107"/>
      <c r="R532" s="107"/>
      <c r="S532" s="107"/>
      <c r="T532" s="107"/>
      <c r="U532" s="107"/>
      <c r="V532" s="107"/>
      <c r="W532" s="107"/>
      <c r="X532" s="101"/>
      <c r="Y532" s="101"/>
      <c r="Z532" s="107"/>
      <c r="AA532" s="102"/>
      <c r="AB532" s="102"/>
      <c r="AC532" s="102"/>
      <c r="AD532" s="104"/>
      <c r="AE532" s="102"/>
      <c r="AF532" s="102"/>
      <c r="AG532" s="102"/>
      <c r="AH532" s="102"/>
      <c r="AI532" s="102"/>
      <c r="AJ532" s="102"/>
      <c r="AK532" s="102"/>
      <c r="AL532" s="102"/>
      <c r="AM532" s="102"/>
      <c r="AN532" s="102"/>
    </row>
    <row r="533" spans="1:40" ht="18.75" customHeight="1" x14ac:dyDescent="0.2">
      <c r="A533" s="104"/>
      <c r="B533" s="102"/>
      <c r="C533" s="102"/>
      <c r="D533" s="102"/>
      <c r="E533" s="102"/>
      <c r="F533" s="102"/>
      <c r="G533" s="102"/>
      <c r="H533" s="102"/>
      <c r="I533" s="102"/>
      <c r="J533" s="102"/>
      <c r="K533" s="102"/>
      <c r="L533" s="102"/>
      <c r="M533" s="102"/>
      <c r="N533" s="102"/>
      <c r="O533" s="107"/>
      <c r="P533" s="107"/>
      <c r="Q533" s="107"/>
      <c r="R533" s="107"/>
      <c r="S533" s="107"/>
      <c r="T533" s="107"/>
      <c r="U533" s="107"/>
      <c r="V533" s="107"/>
      <c r="W533" s="107"/>
      <c r="X533" s="101"/>
      <c r="Y533" s="101"/>
      <c r="Z533" s="107"/>
      <c r="AA533" s="102"/>
      <c r="AB533" s="102"/>
      <c r="AC533" s="102"/>
      <c r="AD533" s="104"/>
      <c r="AE533" s="102"/>
      <c r="AF533" s="102"/>
      <c r="AG533" s="102"/>
      <c r="AH533" s="102"/>
      <c r="AI533" s="102"/>
      <c r="AJ533" s="102"/>
      <c r="AK533" s="102"/>
      <c r="AL533" s="102"/>
      <c r="AM533" s="102"/>
      <c r="AN533" s="102"/>
    </row>
    <row r="534" spans="1:40" ht="18.75" customHeight="1" x14ac:dyDescent="0.2">
      <c r="A534" s="104"/>
      <c r="B534" s="102"/>
      <c r="C534" s="102"/>
      <c r="D534" s="102"/>
      <c r="E534" s="102"/>
      <c r="F534" s="102"/>
      <c r="G534" s="102"/>
      <c r="H534" s="102"/>
      <c r="I534" s="102"/>
      <c r="J534" s="102"/>
      <c r="K534" s="102"/>
      <c r="L534" s="102"/>
      <c r="M534" s="102"/>
      <c r="N534" s="102"/>
      <c r="O534" s="107"/>
      <c r="P534" s="107"/>
      <c r="Q534" s="107"/>
      <c r="R534" s="107"/>
      <c r="S534" s="107"/>
      <c r="T534" s="107"/>
      <c r="U534" s="107"/>
      <c r="V534" s="107"/>
      <c r="W534" s="107"/>
      <c r="X534" s="101"/>
      <c r="Y534" s="101"/>
      <c r="Z534" s="107"/>
      <c r="AA534" s="102"/>
      <c r="AB534" s="102"/>
      <c r="AC534" s="102"/>
      <c r="AD534" s="104"/>
      <c r="AE534" s="102"/>
      <c r="AF534" s="102"/>
      <c r="AG534" s="102"/>
      <c r="AH534" s="102"/>
      <c r="AI534" s="102"/>
      <c r="AJ534" s="102"/>
      <c r="AK534" s="102"/>
      <c r="AL534" s="102"/>
      <c r="AM534" s="102"/>
      <c r="AN534" s="102"/>
    </row>
    <row r="535" spans="1:40" ht="18.75" customHeight="1" x14ac:dyDescent="0.2">
      <c r="A535" s="104"/>
      <c r="B535" s="102"/>
      <c r="C535" s="102"/>
      <c r="D535" s="102"/>
      <c r="E535" s="102"/>
      <c r="F535" s="102"/>
      <c r="G535" s="102"/>
      <c r="H535" s="102"/>
      <c r="I535" s="102"/>
      <c r="J535" s="102"/>
      <c r="K535" s="102"/>
      <c r="L535" s="102"/>
      <c r="M535" s="102"/>
      <c r="N535" s="102"/>
      <c r="O535" s="107"/>
      <c r="P535" s="107"/>
      <c r="Q535" s="107"/>
      <c r="R535" s="107"/>
      <c r="S535" s="107"/>
      <c r="T535" s="107"/>
      <c r="U535" s="107"/>
      <c r="V535" s="107"/>
      <c r="W535" s="107"/>
      <c r="X535" s="101"/>
      <c r="Y535" s="101"/>
      <c r="Z535" s="107"/>
      <c r="AA535" s="102"/>
      <c r="AB535" s="102"/>
      <c r="AC535" s="102"/>
      <c r="AD535" s="104"/>
      <c r="AE535" s="102"/>
      <c r="AF535" s="102"/>
      <c r="AG535" s="102"/>
      <c r="AH535" s="102"/>
      <c r="AI535" s="102"/>
      <c r="AJ535" s="102"/>
      <c r="AK535" s="102"/>
      <c r="AL535" s="102"/>
      <c r="AM535" s="102"/>
      <c r="AN535" s="102"/>
    </row>
    <row r="536" spans="1:40" ht="18.75" customHeight="1" x14ac:dyDescent="0.2">
      <c r="A536" s="104"/>
      <c r="B536" s="102"/>
      <c r="C536" s="102"/>
      <c r="D536" s="102"/>
      <c r="E536" s="102"/>
      <c r="F536" s="102"/>
      <c r="G536" s="102"/>
      <c r="H536" s="102"/>
      <c r="I536" s="102"/>
      <c r="J536" s="102"/>
      <c r="K536" s="102"/>
      <c r="L536" s="102"/>
      <c r="M536" s="102"/>
      <c r="N536" s="102"/>
      <c r="O536" s="107"/>
      <c r="P536" s="107"/>
      <c r="Q536" s="107"/>
      <c r="R536" s="107"/>
      <c r="S536" s="107"/>
      <c r="T536" s="107"/>
      <c r="U536" s="107"/>
      <c r="V536" s="107"/>
      <c r="W536" s="107"/>
      <c r="X536" s="101"/>
      <c r="Y536" s="101"/>
      <c r="Z536" s="107"/>
      <c r="AA536" s="102"/>
      <c r="AB536" s="102"/>
      <c r="AC536" s="102"/>
      <c r="AD536" s="104"/>
      <c r="AE536" s="102"/>
      <c r="AF536" s="102"/>
      <c r="AG536" s="102"/>
      <c r="AH536" s="102"/>
      <c r="AI536" s="102"/>
      <c r="AJ536" s="102"/>
      <c r="AK536" s="102"/>
      <c r="AL536" s="102"/>
      <c r="AM536" s="102"/>
      <c r="AN536" s="102"/>
    </row>
    <row r="537" spans="1:40" ht="18.75" customHeight="1" x14ac:dyDescent="0.2">
      <c r="A537" s="104"/>
      <c r="B537" s="102"/>
      <c r="C537" s="102"/>
      <c r="D537" s="102"/>
      <c r="E537" s="102"/>
      <c r="F537" s="102"/>
      <c r="G537" s="102"/>
      <c r="H537" s="102"/>
      <c r="I537" s="102"/>
      <c r="J537" s="102"/>
      <c r="K537" s="102"/>
      <c r="L537" s="102"/>
      <c r="M537" s="102"/>
      <c r="N537" s="102"/>
      <c r="O537" s="107"/>
      <c r="P537" s="107"/>
      <c r="Q537" s="107"/>
      <c r="R537" s="107"/>
      <c r="S537" s="107"/>
      <c r="T537" s="107"/>
      <c r="U537" s="107"/>
      <c r="V537" s="107"/>
      <c r="W537" s="107"/>
      <c r="X537" s="101"/>
      <c r="Y537" s="101"/>
      <c r="Z537" s="107"/>
      <c r="AA537" s="102"/>
      <c r="AB537" s="102"/>
      <c r="AC537" s="102"/>
      <c r="AD537" s="104"/>
      <c r="AE537" s="102"/>
      <c r="AF537" s="102"/>
      <c r="AG537" s="102"/>
      <c r="AH537" s="102"/>
      <c r="AI537" s="102"/>
      <c r="AJ537" s="102"/>
      <c r="AK537" s="102"/>
      <c r="AL537" s="102"/>
      <c r="AM537" s="102"/>
      <c r="AN537" s="102"/>
    </row>
    <row r="538" spans="1:40" ht="18.75" customHeight="1" x14ac:dyDescent="0.2">
      <c r="A538" s="104"/>
      <c r="B538" s="102"/>
      <c r="C538" s="102"/>
      <c r="D538" s="102"/>
      <c r="E538" s="102"/>
      <c r="F538" s="102"/>
      <c r="G538" s="102"/>
      <c r="H538" s="102"/>
      <c r="I538" s="102"/>
      <c r="J538" s="102"/>
      <c r="K538" s="102"/>
      <c r="L538" s="102"/>
      <c r="M538" s="102"/>
      <c r="N538" s="102"/>
      <c r="O538" s="107"/>
      <c r="P538" s="107"/>
      <c r="Q538" s="107"/>
      <c r="R538" s="107"/>
      <c r="S538" s="107"/>
      <c r="T538" s="107"/>
      <c r="U538" s="107"/>
      <c r="V538" s="107"/>
      <c r="W538" s="107"/>
      <c r="X538" s="101"/>
      <c r="Y538" s="101"/>
      <c r="Z538" s="107"/>
      <c r="AA538" s="102"/>
      <c r="AB538" s="102"/>
      <c r="AC538" s="102"/>
      <c r="AD538" s="104"/>
      <c r="AE538" s="102"/>
      <c r="AF538" s="102"/>
      <c r="AG538" s="102"/>
      <c r="AH538" s="102"/>
      <c r="AI538" s="102"/>
      <c r="AJ538" s="102"/>
      <c r="AK538" s="102"/>
      <c r="AL538" s="102"/>
      <c r="AM538" s="102"/>
      <c r="AN538" s="102"/>
    </row>
    <row r="539" spans="1:40" ht="18.75" customHeight="1" x14ac:dyDescent="0.2">
      <c r="A539" s="104"/>
      <c r="B539" s="102"/>
      <c r="C539" s="102"/>
      <c r="D539" s="102"/>
      <c r="E539" s="102"/>
      <c r="F539" s="102"/>
      <c r="G539" s="102"/>
      <c r="H539" s="102"/>
      <c r="I539" s="102"/>
      <c r="J539" s="102"/>
      <c r="K539" s="102"/>
      <c r="L539" s="102"/>
      <c r="M539" s="102"/>
      <c r="N539" s="102"/>
      <c r="O539" s="107"/>
      <c r="P539" s="107"/>
      <c r="Q539" s="107"/>
      <c r="R539" s="107"/>
      <c r="S539" s="107"/>
      <c r="T539" s="107"/>
      <c r="U539" s="107"/>
      <c r="V539" s="107"/>
      <c r="W539" s="107"/>
      <c r="X539" s="101"/>
      <c r="Y539" s="101"/>
      <c r="Z539" s="107"/>
      <c r="AA539" s="102"/>
      <c r="AB539" s="102"/>
      <c r="AC539" s="102"/>
      <c r="AD539" s="104"/>
      <c r="AE539" s="102"/>
      <c r="AF539" s="102"/>
      <c r="AG539" s="102"/>
      <c r="AH539" s="102"/>
      <c r="AI539" s="102"/>
      <c r="AJ539" s="102"/>
      <c r="AK539" s="102"/>
      <c r="AL539" s="102"/>
      <c r="AM539" s="102"/>
      <c r="AN539" s="102"/>
    </row>
    <row r="540" spans="1:40" ht="18.75" customHeight="1" x14ac:dyDescent="0.2">
      <c r="A540" s="104"/>
      <c r="B540" s="102"/>
      <c r="C540" s="102"/>
      <c r="D540" s="102"/>
      <c r="E540" s="102"/>
      <c r="F540" s="102"/>
      <c r="G540" s="102"/>
      <c r="H540" s="102"/>
      <c r="I540" s="102"/>
      <c r="J540" s="102"/>
      <c r="K540" s="102"/>
      <c r="L540" s="102"/>
      <c r="M540" s="102"/>
      <c r="N540" s="102"/>
      <c r="O540" s="107"/>
      <c r="P540" s="107"/>
      <c r="Q540" s="107"/>
      <c r="R540" s="107"/>
      <c r="S540" s="107"/>
      <c r="T540" s="107"/>
      <c r="U540" s="107"/>
      <c r="V540" s="107"/>
      <c r="W540" s="107"/>
      <c r="X540" s="101"/>
      <c r="Y540" s="101"/>
      <c r="Z540" s="107"/>
      <c r="AA540" s="102"/>
      <c r="AB540" s="102"/>
      <c r="AC540" s="102"/>
      <c r="AD540" s="104"/>
      <c r="AE540" s="102"/>
      <c r="AF540" s="102"/>
      <c r="AG540" s="102"/>
      <c r="AH540" s="102"/>
      <c r="AI540" s="102"/>
      <c r="AJ540" s="102"/>
      <c r="AK540" s="102"/>
      <c r="AL540" s="102"/>
      <c r="AM540" s="102"/>
      <c r="AN540" s="102"/>
    </row>
    <row r="541" spans="1:40" ht="18.75" customHeight="1" x14ac:dyDescent="0.2">
      <c r="A541" s="104"/>
      <c r="B541" s="102"/>
      <c r="C541" s="102"/>
      <c r="D541" s="102"/>
      <c r="E541" s="102"/>
      <c r="F541" s="102"/>
      <c r="G541" s="102"/>
      <c r="H541" s="102"/>
      <c r="I541" s="102"/>
      <c r="J541" s="102"/>
      <c r="K541" s="102"/>
      <c r="L541" s="102"/>
      <c r="M541" s="102"/>
      <c r="N541" s="102"/>
      <c r="O541" s="107"/>
      <c r="P541" s="107"/>
      <c r="Q541" s="107"/>
      <c r="R541" s="107"/>
      <c r="S541" s="107"/>
      <c r="T541" s="107"/>
      <c r="U541" s="107"/>
      <c r="V541" s="107"/>
      <c r="W541" s="107"/>
      <c r="X541" s="101"/>
      <c r="Y541" s="101"/>
      <c r="Z541" s="107"/>
      <c r="AA541" s="102"/>
      <c r="AB541" s="102"/>
      <c r="AC541" s="102"/>
      <c r="AD541" s="104"/>
      <c r="AE541" s="102"/>
      <c r="AF541" s="102"/>
      <c r="AG541" s="102"/>
      <c r="AH541" s="102"/>
      <c r="AI541" s="102"/>
      <c r="AJ541" s="102"/>
      <c r="AK541" s="102"/>
      <c r="AL541" s="102"/>
      <c r="AM541" s="102"/>
      <c r="AN541" s="102"/>
    </row>
    <row r="542" spans="1:40" ht="18.75" customHeight="1" x14ac:dyDescent="0.2">
      <c r="A542" s="104"/>
      <c r="B542" s="102"/>
      <c r="C542" s="102"/>
      <c r="D542" s="102"/>
      <c r="E542" s="102"/>
      <c r="F542" s="102"/>
      <c r="G542" s="102"/>
      <c r="H542" s="102"/>
      <c r="I542" s="102"/>
      <c r="J542" s="102"/>
      <c r="K542" s="102"/>
      <c r="L542" s="102"/>
      <c r="M542" s="102"/>
      <c r="N542" s="102"/>
      <c r="O542" s="107"/>
      <c r="P542" s="107"/>
      <c r="Q542" s="107"/>
      <c r="R542" s="107"/>
      <c r="S542" s="107"/>
      <c r="T542" s="107"/>
      <c r="U542" s="107"/>
      <c r="V542" s="107"/>
      <c r="W542" s="107"/>
      <c r="X542" s="101"/>
      <c r="Y542" s="101"/>
      <c r="Z542" s="107"/>
      <c r="AA542" s="102"/>
      <c r="AB542" s="102"/>
      <c r="AC542" s="102"/>
      <c r="AD542" s="104"/>
      <c r="AE542" s="102"/>
      <c r="AF542" s="102"/>
      <c r="AG542" s="102"/>
      <c r="AH542" s="102"/>
      <c r="AI542" s="102"/>
      <c r="AJ542" s="102"/>
      <c r="AK542" s="102"/>
      <c r="AL542" s="102"/>
      <c r="AM542" s="102"/>
      <c r="AN542" s="102"/>
    </row>
    <row r="543" spans="1:40" ht="18.75" customHeight="1" x14ac:dyDescent="0.2">
      <c r="A543" s="104"/>
      <c r="B543" s="102"/>
      <c r="C543" s="102"/>
      <c r="D543" s="102"/>
      <c r="E543" s="102"/>
      <c r="F543" s="102"/>
      <c r="G543" s="102"/>
      <c r="H543" s="102"/>
      <c r="I543" s="102"/>
      <c r="J543" s="102"/>
      <c r="K543" s="102"/>
      <c r="L543" s="102"/>
      <c r="M543" s="102"/>
      <c r="N543" s="102"/>
      <c r="O543" s="107"/>
      <c r="P543" s="107"/>
      <c r="Q543" s="107"/>
      <c r="R543" s="107"/>
      <c r="S543" s="107"/>
      <c r="T543" s="107"/>
      <c r="U543" s="107"/>
      <c r="V543" s="107"/>
      <c r="W543" s="107"/>
      <c r="X543" s="101"/>
      <c r="Y543" s="101"/>
      <c r="Z543" s="107"/>
      <c r="AA543" s="102"/>
      <c r="AB543" s="102"/>
      <c r="AC543" s="102"/>
      <c r="AD543" s="104"/>
      <c r="AE543" s="102"/>
      <c r="AF543" s="102"/>
      <c r="AG543" s="102"/>
      <c r="AH543" s="102"/>
      <c r="AI543" s="102"/>
      <c r="AJ543" s="102"/>
      <c r="AK543" s="102"/>
      <c r="AL543" s="102"/>
      <c r="AM543" s="102"/>
      <c r="AN543" s="102"/>
    </row>
    <row r="544" spans="1:40" ht="18.75" customHeight="1" x14ac:dyDescent="0.2">
      <c r="A544" s="104"/>
      <c r="B544" s="102"/>
      <c r="C544" s="102"/>
      <c r="D544" s="102"/>
      <c r="E544" s="102"/>
      <c r="F544" s="102"/>
      <c r="G544" s="102"/>
      <c r="H544" s="102"/>
      <c r="I544" s="102"/>
      <c r="J544" s="102"/>
      <c r="K544" s="102"/>
      <c r="L544" s="102"/>
      <c r="M544" s="102"/>
      <c r="N544" s="102"/>
      <c r="O544" s="107"/>
      <c r="P544" s="107"/>
      <c r="Q544" s="107"/>
      <c r="R544" s="107"/>
      <c r="S544" s="107"/>
      <c r="T544" s="107"/>
      <c r="U544" s="107"/>
      <c r="V544" s="107"/>
      <c r="W544" s="107"/>
      <c r="X544" s="101"/>
      <c r="Y544" s="101"/>
      <c r="Z544" s="107"/>
      <c r="AA544" s="102"/>
      <c r="AB544" s="102"/>
      <c r="AC544" s="102"/>
      <c r="AD544" s="104"/>
      <c r="AE544" s="102"/>
      <c r="AF544" s="102"/>
      <c r="AG544" s="102"/>
      <c r="AH544" s="102"/>
      <c r="AI544" s="102"/>
      <c r="AJ544" s="102"/>
      <c r="AK544" s="102"/>
      <c r="AL544" s="102"/>
      <c r="AM544" s="102"/>
      <c r="AN544" s="102"/>
    </row>
    <row r="545" spans="1:40" ht="18.75" customHeight="1" x14ac:dyDescent="0.2">
      <c r="A545" s="104"/>
      <c r="B545" s="102"/>
      <c r="C545" s="102"/>
      <c r="D545" s="102"/>
      <c r="E545" s="102"/>
      <c r="F545" s="102"/>
      <c r="G545" s="102"/>
      <c r="H545" s="102"/>
      <c r="I545" s="102"/>
      <c r="J545" s="102"/>
      <c r="K545" s="102"/>
      <c r="L545" s="102"/>
      <c r="M545" s="102"/>
      <c r="N545" s="102"/>
      <c r="O545" s="107"/>
      <c r="P545" s="107"/>
      <c r="Q545" s="107"/>
      <c r="R545" s="107"/>
      <c r="S545" s="107"/>
      <c r="T545" s="107"/>
      <c r="U545" s="107"/>
      <c r="V545" s="107"/>
      <c r="W545" s="107"/>
      <c r="X545" s="101"/>
      <c r="Y545" s="101"/>
      <c r="Z545" s="107"/>
      <c r="AA545" s="102"/>
      <c r="AB545" s="102"/>
      <c r="AC545" s="102"/>
      <c r="AD545" s="104"/>
      <c r="AE545" s="102"/>
      <c r="AF545" s="102"/>
      <c r="AG545" s="102"/>
      <c r="AH545" s="102"/>
      <c r="AI545" s="102"/>
      <c r="AJ545" s="102"/>
      <c r="AK545" s="102"/>
      <c r="AL545" s="102"/>
      <c r="AM545" s="102"/>
      <c r="AN545" s="102"/>
    </row>
    <row r="546" spans="1:40" ht="18.75" customHeight="1" x14ac:dyDescent="0.2">
      <c r="A546" s="104"/>
      <c r="B546" s="102"/>
      <c r="C546" s="102"/>
      <c r="D546" s="102"/>
      <c r="E546" s="102"/>
      <c r="F546" s="102"/>
      <c r="G546" s="102"/>
      <c r="H546" s="102"/>
      <c r="I546" s="102"/>
      <c r="J546" s="102"/>
      <c r="K546" s="102"/>
      <c r="L546" s="102"/>
      <c r="M546" s="102"/>
      <c r="N546" s="102"/>
      <c r="O546" s="107"/>
      <c r="P546" s="107"/>
      <c r="Q546" s="107"/>
      <c r="R546" s="107"/>
      <c r="S546" s="107"/>
      <c r="T546" s="107"/>
      <c r="U546" s="107"/>
      <c r="V546" s="107"/>
      <c r="W546" s="107"/>
      <c r="X546" s="101"/>
      <c r="Y546" s="101"/>
      <c r="Z546" s="107"/>
      <c r="AA546" s="102"/>
      <c r="AB546" s="102"/>
      <c r="AC546" s="102"/>
      <c r="AD546" s="104"/>
      <c r="AE546" s="102"/>
      <c r="AF546" s="102"/>
      <c r="AG546" s="102"/>
      <c r="AH546" s="102"/>
      <c r="AI546" s="102"/>
      <c r="AJ546" s="102"/>
      <c r="AK546" s="102"/>
      <c r="AL546" s="102"/>
      <c r="AM546" s="102"/>
      <c r="AN546" s="102"/>
    </row>
    <row r="547" spans="1:40" ht="18.75" customHeight="1" x14ac:dyDescent="0.2">
      <c r="A547" s="104"/>
      <c r="B547" s="102"/>
      <c r="C547" s="102"/>
      <c r="D547" s="102"/>
      <c r="E547" s="102"/>
      <c r="F547" s="102"/>
      <c r="G547" s="102"/>
      <c r="H547" s="102"/>
      <c r="I547" s="102"/>
      <c r="J547" s="102"/>
      <c r="K547" s="102"/>
      <c r="L547" s="102"/>
      <c r="M547" s="102"/>
      <c r="N547" s="102"/>
      <c r="O547" s="107"/>
      <c r="P547" s="107"/>
      <c r="Q547" s="107"/>
      <c r="R547" s="107"/>
      <c r="S547" s="107"/>
      <c r="T547" s="107"/>
      <c r="U547" s="107"/>
      <c r="V547" s="107"/>
      <c r="W547" s="107"/>
      <c r="X547" s="101"/>
      <c r="Y547" s="101"/>
      <c r="Z547" s="107"/>
      <c r="AA547" s="102"/>
      <c r="AB547" s="102"/>
      <c r="AC547" s="102"/>
      <c r="AD547" s="104"/>
      <c r="AE547" s="102"/>
      <c r="AF547" s="102"/>
      <c r="AG547" s="102"/>
      <c r="AH547" s="102"/>
      <c r="AI547" s="102"/>
      <c r="AJ547" s="102"/>
      <c r="AK547" s="102"/>
      <c r="AL547" s="102"/>
      <c r="AM547" s="102"/>
      <c r="AN547" s="102"/>
    </row>
    <row r="548" spans="1:40" ht="18.75" customHeight="1" x14ac:dyDescent="0.2">
      <c r="A548" s="104"/>
      <c r="B548" s="102"/>
      <c r="C548" s="102"/>
      <c r="D548" s="102"/>
      <c r="E548" s="102"/>
      <c r="F548" s="102"/>
      <c r="G548" s="102"/>
      <c r="H548" s="102"/>
      <c r="I548" s="102"/>
      <c r="J548" s="102"/>
      <c r="K548" s="102"/>
      <c r="L548" s="102"/>
      <c r="M548" s="102"/>
      <c r="N548" s="102"/>
      <c r="O548" s="107"/>
      <c r="P548" s="107"/>
      <c r="Q548" s="107"/>
      <c r="R548" s="107"/>
      <c r="S548" s="107"/>
      <c r="T548" s="107"/>
      <c r="U548" s="107"/>
      <c r="V548" s="107"/>
      <c r="W548" s="107"/>
      <c r="X548" s="101"/>
      <c r="Y548" s="101"/>
      <c r="Z548" s="107"/>
      <c r="AA548" s="102"/>
      <c r="AB548" s="102"/>
      <c r="AC548" s="102"/>
      <c r="AD548" s="104"/>
      <c r="AE548" s="102"/>
      <c r="AF548" s="102"/>
      <c r="AG548" s="102"/>
      <c r="AH548" s="102"/>
      <c r="AI548" s="102"/>
      <c r="AJ548" s="102"/>
      <c r="AK548" s="102"/>
      <c r="AL548" s="102"/>
      <c r="AM548" s="102"/>
      <c r="AN548" s="102"/>
    </row>
    <row r="549" spans="1:40" ht="18.75" customHeight="1" x14ac:dyDescent="0.2">
      <c r="A549" s="104"/>
      <c r="B549" s="102"/>
      <c r="C549" s="102"/>
      <c r="D549" s="102"/>
      <c r="E549" s="102"/>
      <c r="F549" s="102"/>
      <c r="G549" s="102"/>
      <c r="H549" s="102"/>
      <c r="I549" s="102"/>
      <c r="J549" s="102"/>
      <c r="K549" s="102"/>
      <c r="L549" s="102"/>
      <c r="M549" s="102"/>
      <c r="N549" s="102"/>
      <c r="O549" s="107"/>
      <c r="P549" s="107"/>
      <c r="Q549" s="107"/>
      <c r="R549" s="107"/>
      <c r="S549" s="107"/>
      <c r="T549" s="107"/>
      <c r="U549" s="107"/>
      <c r="V549" s="107"/>
      <c r="W549" s="107"/>
      <c r="X549" s="101"/>
      <c r="Y549" s="101"/>
      <c r="Z549" s="107"/>
      <c r="AA549" s="102"/>
      <c r="AB549" s="102"/>
      <c r="AC549" s="102"/>
      <c r="AD549" s="104"/>
      <c r="AE549" s="102"/>
      <c r="AF549" s="102"/>
      <c r="AG549" s="102"/>
      <c r="AH549" s="102"/>
      <c r="AI549" s="102"/>
      <c r="AJ549" s="102"/>
      <c r="AK549" s="102"/>
      <c r="AL549" s="102"/>
      <c r="AM549" s="102"/>
      <c r="AN549" s="102"/>
    </row>
    <row r="550" spans="1:40" ht="18.75" customHeight="1" x14ac:dyDescent="0.2">
      <c r="A550" s="104"/>
      <c r="B550" s="102"/>
      <c r="C550" s="102"/>
      <c r="D550" s="102"/>
      <c r="E550" s="102"/>
      <c r="F550" s="102"/>
      <c r="G550" s="102"/>
      <c r="H550" s="102"/>
      <c r="I550" s="102"/>
      <c r="J550" s="102"/>
      <c r="K550" s="102"/>
      <c r="L550" s="102"/>
      <c r="M550" s="102"/>
      <c r="N550" s="102"/>
      <c r="O550" s="107"/>
      <c r="P550" s="107"/>
      <c r="Q550" s="107"/>
      <c r="R550" s="107"/>
      <c r="S550" s="107"/>
      <c r="T550" s="107"/>
      <c r="U550" s="107"/>
      <c r="V550" s="107"/>
      <c r="W550" s="107"/>
      <c r="X550" s="101"/>
      <c r="Y550" s="101"/>
      <c r="Z550" s="107"/>
      <c r="AA550" s="102"/>
      <c r="AB550" s="102"/>
      <c r="AC550" s="102"/>
      <c r="AD550" s="104"/>
      <c r="AE550" s="102"/>
      <c r="AF550" s="102"/>
      <c r="AG550" s="102"/>
      <c r="AH550" s="102"/>
      <c r="AI550" s="102"/>
      <c r="AJ550" s="102"/>
      <c r="AK550" s="102"/>
      <c r="AL550" s="102"/>
      <c r="AM550" s="102"/>
      <c r="AN550" s="102"/>
    </row>
    <row r="551" spans="1:40" ht="18.75" customHeight="1" x14ac:dyDescent="0.2">
      <c r="A551" s="104"/>
      <c r="B551" s="102"/>
      <c r="C551" s="102"/>
      <c r="D551" s="102"/>
      <c r="E551" s="102"/>
      <c r="F551" s="102"/>
      <c r="G551" s="102"/>
      <c r="H551" s="102"/>
      <c r="I551" s="102"/>
      <c r="J551" s="102"/>
      <c r="K551" s="102"/>
      <c r="L551" s="102"/>
      <c r="M551" s="102"/>
      <c r="N551" s="102"/>
      <c r="O551" s="107"/>
      <c r="P551" s="107"/>
      <c r="Q551" s="107"/>
      <c r="R551" s="107"/>
      <c r="S551" s="107"/>
      <c r="T551" s="107"/>
      <c r="U551" s="107"/>
      <c r="V551" s="107"/>
      <c r="W551" s="107"/>
      <c r="X551" s="101"/>
      <c r="Y551" s="101"/>
      <c r="Z551" s="107"/>
      <c r="AA551" s="102"/>
      <c r="AB551" s="102"/>
      <c r="AC551" s="102"/>
      <c r="AD551" s="104"/>
      <c r="AE551" s="102"/>
      <c r="AF551" s="102"/>
      <c r="AG551" s="102"/>
      <c r="AH551" s="102"/>
      <c r="AI551" s="102"/>
      <c r="AJ551" s="102"/>
      <c r="AK551" s="102"/>
      <c r="AL551" s="102"/>
      <c r="AM551" s="102"/>
      <c r="AN551" s="102"/>
    </row>
    <row r="552" spans="1:40" ht="18.75" customHeight="1" x14ac:dyDescent="0.2">
      <c r="A552" s="104"/>
      <c r="B552" s="102"/>
      <c r="C552" s="102"/>
      <c r="D552" s="102"/>
      <c r="E552" s="102"/>
      <c r="F552" s="102"/>
      <c r="G552" s="102"/>
      <c r="H552" s="102"/>
      <c r="I552" s="102"/>
      <c r="J552" s="102"/>
      <c r="K552" s="102"/>
      <c r="L552" s="102"/>
      <c r="M552" s="102"/>
      <c r="N552" s="102"/>
      <c r="O552" s="107"/>
      <c r="P552" s="107"/>
      <c r="Q552" s="107"/>
      <c r="R552" s="107"/>
      <c r="S552" s="107"/>
      <c r="T552" s="107"/>
      <c r="U552" s="107"/>
      <c r="V552" s="107"/>
      <c r="W552" s="107"/>
      <c r="X552" s="101"/>
      <c r="Y552" s="101"/>
      <c r="Z552" s="107"/>
      <c r="AA552" s="102"/>
      <c r="AB552" s="102"/>
      <c r="AC552" s="102"/>
      <c r="AD552" s="104"/>
      <c r="AE552" s="102"/>
      <c r="AF552" s="102"/>
      <c r="AG552" s="102"/>
      <c r="AH552" s="102"/>
      <c r="AI552" s="102"/>
      <c r="AJ552" s="102"/>
      <c r="AK552" s="102"/>
      <c r="AL552" s="102"/>
      <c r="AM552" s="102"/>
      <c r="AN552" s="102"/>
    </row>
    <row r="553" spans="1:40" ht="18.75" customHeight="1" x14ac:dyDescent="0.2">
      <c r="A553" s="104"/>
      <c r="B553" s="102"/>
      <c r="C553" s="102"/>
      <c r="D553" s="102"/>
      <c r="E553" s="102"/>
      <c r="F553" s="102"/>
      <c r="G553" s="102"/>
      <c r="H553" s="102"/>
      <c r="I553" s="102"/>
      <c r="J553" s="102"/>
      <c r="K553" s="102"/>
      <c r="L553" s="102"/>
      <c r="M553" s="102"/>
      <c r="N553" s="102"/>
      <c r="O553" s="107"/>
      <c r="P553" s="107"/>
      <c r="Q553" s="107"/>
      <c r="R553" s="107"/>
      <c r="S553" s="107"/>
      <c r="T553" s="107"/>
      <c r="U553" s="107"/>
      <c r="V553" s="107"/>
      <c r="W553" s="107"/>
      <c r="X553" s="101"/>
      <c r="Y553" s="101"/>
      <c r="Z553" s="107"/>
      <c r="AA553" s="102"/>
      <c r="AB553" s="102"/>
      <c r="AC553" s="102"/>
      <c r="AD553" s="104"/>
      <c r="AE553" s="102"/>
      <c r="AF553" s="102"/>
      <c r="AG553" s="102"/>
      <c r="AH553" s="102"/>
      <c r="AI553" s="102"/>
      <c r="AJ553" s="102"/>
      <c r="AK553" s="102"/>
      <c r="AL553" s="102"/>
      <c r="AM553" s="102"/>
      <c r="AN553" s="102"/>
    </row>
    <row r="554" spans="1:40" ht="18.75" customHeight="1" x14ac:dyDescent="0.2">
      <c r="A554" s="104"/>
      <c r="B554" s="102"/>
      <c r="C554" s="102"/>
      <c r="D554" s="102"/>
      <c r="E554" s="102"/>
      <c r="F554" s="102"/>
      <c r="G554" s="102"/>
      <c r="H554" s="102"/>
      <c r="I554" s="102"/>
      <c r="J554" s="102"/>
      <c r="K554" s="102"/>
      <c r="L554" s="102"/>
      <c r="M554" s="102"/>
      <c r="N554" s="102"/>
      <c r="O554" s="107"/>
      <c r="P554" s="107"/>
      <c r="Q554" s="107"/>
      <c r="R554" s="107"/>
      <c r="S554" s="107"/>
      <c r="T554" s="107"/>
      <c r="U554" s="107"/>
      <c r="V554" s="107"/>
      <c r="W554" s="107"/>
      <c r="X554" s="101"/>
      <c r="Y554" s="101"/>
      <c r="Z554" s="107"/>
      <c r="AA554" s="102"/>
      <c r="AB554" s="102"/>
      <c r="AC554" s="102"/>
      <c r="AD554" s="104"/>
      <c r="AE554" s="102"/>
      <c r="AF554" s="102"/>
      <c r="AG554" s="102"/>
      <c r="AH554" s="102"/>
      <c r="AI554" s="102"/>
      <c r="AJ554" s="102"/>
      <c r="AK554" s="102"/>
      <c r="AL554" s="102"/>
      <c r="AM554" s="102"/>
      <c r="AN554" s="102"/>
    </row>
    <row r="555" spans="1:40" ht="18.75" customHeight="1" x14ac:dyDescent="0.2">
      <c r="A555" s="104"/>
      <c r="B555" s="102"/>
      <c r="C555" s="102"/>
      <c r="D555" s="102"/>
      <c r="E555" s="102"/>
      <c r="F555" s="102"/>
      <c r="G555" s="102"/>
      <c r="H555" s="102"/>
      <c r="I555" s="102"/>
      <c r="J555" s="102"/>
      <c r="K555" s="102"/>
      <c r="L555" s="102"/>
      <c r="M555" s="102"/>
      <c r="N555" s="102"/>
      <c r="O555" s="107"/>
      <c r="P555" s="107"/>
      <c r="Q555" s="107"/>
      <c r="R555" s="107"/>
      <c r="S555" s="107"/>
      <c r="T555" s="107"/>
      <c r="U555" s="107"/>
      <c r="V555" s="107"/>
      <c r="W555" s="107"/>
      <c r="X555" s="101"/>
      <c r="Y555" s="101"/>
      <c r="Z555" s="107"/>
      <c r="AA555" s="102"/>
      <c r="AB555" s="102"/>
      <c r="AC555" s="102"/>
      <c r="AD555" s="104"/>
      <c r="AE555" s="102"/>
      <c r="AF555" s="102"/>
      <c r="AG555" s="102"/>
      <c r="AH555" s="102"/>
      <c r="AI555" s="102"/>
      <c r="AJ555" s="102"/>
      <c r="AK555" s="102"/>
      <c r="AL555" s="102"/>
      <c r="AM555" s="102"/>
      <c r="AN555" s="102"/>
    </row>
    <row r="556" spans="1:40" ht="18.75" customHeight="1" x14ac:dyDescent="0.2">
      <c r="A556" s="104"/>
      <c r="B556" s="102"/>
      <c r="C556" s="102"/>
      <c r="D556" s="102"/>
      <c r="E556" s="102"/>
      <c r="F556" s="102"/>
      <c r="G556" s="102"/>
      <c r="H556" s="102"/>
      <c r="I556" s="102"/>
      <c r="J556" s="102"/>
      <c r="K556" s="102"/>
      <c r="L556" s="102"/>
      <c r="M556" s="102"/>
      <c r="N556" s="102"/>
      <c r="O556" s="107"/>
      <c r="P556" s="107"/>
      <c r="Q556" s="107"/>
      <c r="R556" s="107"/>
      <c r="S556" s="107"/>
      <c r="T556" s="107"/>
      <c r="U556" s="107"/>
      <c r="V556" s="107"/>
      <c r="W556" s="107"/>
      <c r="X556" s="101"/>
      <c r="Y556" s="101"/>
      <c r="Z556" s="107"/>
      <c r="AA556" s="102"/>
      <c r="AB556" s="102"/>
      <c r="AC556" s="102"/>
      <c r="AD556" s="104"/>
      <c r="AE556" s="102"/>
      <c r="AF556" s="102"/>
      <c r="AG556" s="102"/>
      <c r="AH556" s="102"/>
      <c r="AI556" s="102"/>
      <c r="AJ556" s="102"/>
      <c r="AK556" s="102"/>
      <c r="AL556" s="102"/>
      <c r="AM556" s="102"/>
      <c r="AN556" s="102"/>
    </row>
    <row r="557" spans="1:40" ht="18.75" customHeight="1" x14ac:dyDescent="0.2">
      <c r="A557" s="104"/>
      <c r="B557" s="102"/>
      <c r="C557" s="102"/>
      <c r="D557" s="102"/>
      <c r="E557" s="102"/>
      <c r="F557" s="102"/>
      <c r="G557" s="102"/>
      <c r="H557" s="102"/>
      <c r="I557" s="102"/>
      <c r="J557" s="102"/>
      <c r="K557" s="102"/>
      <c r="L557" s="102"/>
      <c r="M557" s="102"/>
      <c r="N557" s="102"/>
      <c r="O557" s="107"/>
      <c r="P557" s="107"/>
      <c r="Q557" s="107"/>
      <c r="R557" s="107"/>
      <c r="S557" s="107"/>
      <c r="T557" s="107"/>
      <c r="U557" s="107"/>
      <c r="V557" s="107"/>
      <c r="W557" s="107"/>
      <c r="X557" s="101"/>
      <c r="Y557" s="101"/>
      <c r="Z557" s="107"/>
      <c r="AA557" s="102"/>
      <c r="AB557" s="102"/>
      <c r="AC557" s="102"/>
      <c r="AD557" s="104"/>
      <c r="AE557" s="102"/>
      <c r="AF557" s="102"/>
      <c r="AG557" s="102"/>
      <c r="AH557" s="102"/>
      <c r="AI557" s="102"/>
      <c r="AJ557" s="102"/>
      <c r="AK557" s="102"/>
      <c r="AL557" s="102"/>
      <c r="AM557" s="102"/>
      <c r="AN557" s="102"/>
    </row>
    <row r="558" spans="1:40" ht="18.75" customHeight="1" x14ac:dyDescent="0.2">
      <c r="A558" s="104"/>
      <c r="B558" s="102"/>
      <c r="C558" s="102"/>
      <c r="D558" s="102"/>
      <c r="E558" s="102"/>
      <c r="F558" s="102"/>
      <c r="G558" s="102"/>
      <c r="H558" s="102"/>
      <c r="I558" s="102"/>
      <c r="J558" s="102"/>
      <c r="K558" s="102"/>
      <c r="L558" s="102"/>
      <c r="M558" s="102"/>
      <c r="N558" s="102"/>
      <c r="O558" s="107"/>
      <c r="P558" s="107"/>
      <c r="Q558" s="107"/>
      <c r="R558" s="107"/>
      <c r="S558" s="107"/>
      <c r="T558" s="107"/>
      <c r="U558" s="107"/>
      <c r="V558" s="107"/>
      <c r="W558" s="107"/>
      <c r="X558" s="101"/>
      <c r="Y558" s="101"/>
      <c r="Z558" s="107"/>
      <c r="AA558" s="102"/>
      <c r="AB558" s="102"/>
      <c r="AC558" s="102"/>
      <c r="AD558" s="104"/>
      <c r="AE558" s="102"/>
      <c r="AF558" s="102"/>
      <c r="AG558" s="102"/>
      <c r="AH558" s="102"/>
      <c r="AI558" s="102"/>
      <c r="AJ558" s="102"/>
      <c r="AK558" s="102"/>
      <c r="AL558" s="102"/>
      <c r="AM558" s="102"/>
      <c r="AN558" s="102"/>
    </row>
    <row r="559" spans="1:40" ht="18.75" customHeight="1" x14ac:dyDescent="0.2">
      <c r="A559" s="104"/>
      <c r="B559" s="102"/>
      <c r="C559" s="102"/>
      <c r="D559" s="102"/>
      <c r="E559" s="102"/>
      <c r="F559" s="102"/>
      <c r="G559" s="102"/>
      <c r="H559" s="102"/>
      <c r="I559" s="102"/>
      <c r="J559" s="102"/>
      <c r="K559" s="102"/>
      <c r="L559" s="102"/>
      <c r="M559" s="102"/>
      <c r="N559" s="102"/>
      <c r="O559" s="107"/>
      <c r="P559" s="107"/>
      <c r="Q559" s="107"/>
      <c r="R559" s="107"/>
      <c r="S559" s="107"/>
      <c r="T559" s="107"/>
      <c r="U559" s="107"/>
      <c r="V559" s="107"/>
      <c r="W559" s="107"/>
      <c r="X559" s="101"/>
      <c r="Y559" s="101"/>
      <c r="Z559" s="107"/>
      <c r="AA559" s="102"/>
      <c r="AB559" s="102"/>
      <c r="AC559" s="102"/>
      <c r="AD559" s="104"/>
      <c r="AE559" s="102"/>
      <c r="AF559" s="102"/>
      <c r="AG559" s="102"/>
      <c r="AH559" s="102"/>
      <c r="AI559" s="102"/>
      <c r="AJ559" s="102"/>
      <c r="AK559" s="102"/>
      <c r="AL559" s="102"/>
      <c r="AM559" s="102"/>
      <c r="AN559" s="102"/>
    </row>
    <row r="560" spans="1:40" ht="18.75" customHeight="1" x14ac:dyDescent="0.2">
      <c r="A560" s="104"/>
      <c r="B560" s="102"/>
      <c r="C560" s="102"/>
      <c r="D560" s="102"/>
      <c r="E560" s="102"/>
      <c r="F560" s="102"/>
      <c r="G560" s="102"/>
      <c r="H560" s="102"/>
      <c r="I560" s="102"/>
      <c r="J560" s="102"/>
      <c r="K560" s="102"/>
      <c r="L560" s="102"/>
      <c r="M560" s="102"/>
      <c r="N560" s="102"/>
      <c r="O560" s="107"/>
      <c r="P560" s="107"/>
      <c r="Q560" s="107"/>
      <c r="R560" s="107"/>
      <c r="S560" s="107"/>
      <c r="T560" s="107"/>
      <c r="U560" s="107"/>
      <c r="V560" s="107"/>
      <c r="W560" s="107"/>
      <c r="X560" s="101"/>
      <c r="Y560" s="101"/>
      <c r="Z560" s="107"/>
      <c r="AA560" s="102"/>
      <c r="AB560" s="102"/>
      <c r="AC560" s="102"/>
      <c r="AD560" s="104"/>
      <c r="AE560" s="102"/>
      <c r="AF560" s="102"/>
      <c r="AG560" s="102"/>
      <c r="AH560" s="102"/>
      <c r="AI560" s="102"/>
      <c r="AJ560" s="102"/>
      <c r="AK560" s="102"/>
      <c r="AL560" s="102"/>
      <c r="AM560" s="102"/>
      <c r="AN560" s="102"/>
    </row>
    <row r="561" spans="1:40" ht="18.75" customHeight="1" x14ac:dyDescent="0.2">
      <c r="A561" s="104"/>
      <c r="B561" s="102"/>
      <c r="C561" s="102"/>
      <c r="D561" s="102"/>
      <c r="E561" s="102"/>
      <c r="F561" s="102"/>
      <c r="G561" s="102"/>
      <c r="H561" s="102"/>
      <c r="I561" s="102"/>
      <c r="J561" s="102"/>
      <c r="K561" s="102"/>
      <c r="L561" s="102"/>
      <c r="M561" s="102"/>
      <c r="N561" s="102"/>
      <c r="O561" s="107"/>
      <c r="P561" s="107"/>
      <c r="Q561" s="107"/>
      <c r="R561" s="107"/>
      <c r="S561" s="107"/>
      <c r="T561" s="107"/>
      <c r="U561" s="107"/>
      <c r="V561" s="107"/>
      <c r="W561" s="107"/>
      <c r="X561" s="101"/>
      <c r="Y561" s="101"/>
      <c r="Z561" s="107"/>
      <c r="AA561" s="102"/>
      <c r="AB561" s="102"/>
      <c r="AC561" s="102"/>
      <c r="AD561" s="104"/>
      <c r="AE561" s="102"/>
      <c r="AF561" s="102"/>
      <c r="AG561" s="102"/>
      <c r="AH561" s="102"/>
      <c r="AI561" s="102"/>
      <c r="AJ561" s="102"/>
      <c r="AK561" s="102"/>
      <c r="AL561" s="102"/>
      <c r="AM561" s="102"/>
      <c r="AN561" s="102"/>
    </row>
    <row r="562" spans="1:40" ht="18.75" customHeight="1" x14ac:dyDescent="0.2">
      <c r="A562" s="104"/>
      <c r="B562" s="102"/>
      <c r="C562" s="102"/>
      <c r="D562" s="102"/>
      <c r="E562" s="102"/>
      <c r="F562" s="102"/>
      <c r="G562" s="102"/>
      <c r="H562" s="102"/>
      <c r="I562" s="102"/>
      <c r="J562" s="102"/>
      <c r="K562" s="102"/>
      <c r="L562" s="102"/>
      <c r="M562" s="102"/>
      <c r="N562" s="102"/>
      <c r="O562" s="107"/>
      <c r="P562" s="107"/>
      <c r="Q562" s="107"/>
      <c r="R562" s="107"/>
      <c r="S562" s="107"/>
      <c r="T562" s="107"/>
      <c r="U562" s="107"/>
      <c r="V562" s="107"/>
      <c r="W562" s="107"/>
      <c r="X562" s="101"/>
      <c r="Y562" s="101"/>
      <c r="Z562" s="107"/>
      <c r="AA562" s="102"/>
      <c r="AB562" s="102"/>
      <c r="AC562" s="102"/>
      <c r="AD562" s="104"/>
      <c r="AE562" s="102"/>
      <c r="AF562" s="102"/>
      <c r="AG562" s="102"/>
      <c r="AH562" s="102"/>
      <c r="AI562" s="102"/>
      <c r="AJ562" s="102"/>
      <c r="AK562" s="102"/>
      <c r="AL562" s="102"/>
      <c r="AM562" s="102"/>
      <c r="AN562" s="102"/>
    </row>
    <row r="563" spans="1:40" ht="18.75" customHeight="1" x14ac:dyDescent="0.2">
      <c r="A563" s="104"/>
      <c r="B563" s="102"/>
      <c r="C563" s="102"/>
      <c r="D563" s="102"/>
      <c r="E563" s="102"/>
      <c r="F563" s="102"/>
      <c r="G563" s="102"/>
      <c r="H563" s="102"/>
      <c r="I563" s="102"/>
      <c r="J563" s="102"/>
      <c r="K563" s="102"/>
      <c r="L563" s="102"/>
      <c r="M563" s="102"/>
      <c r="N563" s="102"/>
      <c r="O563" s="107"/>
      <c r="P563" s="107"/>
      <c r="Q563" s="107"/>
      <c r="R563" s="107"/>
      <c r="S563" s="107"/>
      <c r="T563" s="107"/>
      <c r="U563" s="107"/>
      <c r="V563" s="107"/>
      <c r="W563" s="107"/>
      <c r="X563" s="101"/>
      <c r="Y563" s="101"/>
      <c r="Z563" s="107"/>
      <c r="AA563" s="102"/>
      <c r="AB563" s="102"/>
      <c r="AC563" s="102"/>
      <c r="AD563" s="104"/>
      <c r="AE563" s="102"/>
      <c r="AF563" s="102"/>
      <c r="AG563" s="102"/>
      <c r="AH563" s="102"/>
      <c r="AI563" s="102"/>
      <c r="AJ563" s="102"/>
      <c r="AK563" s="102"/>
      <c r="AL563" s="102"/>
      <c r="AM563" s="102"/>
      <c r="AN563" s="102"/>
    </row>
    <row r="564" spans="1:40" ht="18.75" customHeight="1" x14ac:dyDescent="0.2">
      <c r="A564" s="104"/>
      <c r="B564" s="102"/>
      <c r="C564" s="102"/>
      <c r="D564" s="102"/>
      <c r="E564" s="102"/>
      <c r="F564" s="102"/>
      <c r="G564" s="102"/>
      <c r="H564" s="102"/>
      <c r="I564" s="102"/>
      <c r="J564" s="102"/>
      <c r="K564" s="102"/>
      <c r="L564" s="102"/>
      <c r="M564" s="102"/>
      <c r="N564" s="102"/>
      <c r="O564" s="107"/>
      <c r="P564" s="107"/>
      <c r="Q564" s="107"/>
      <c r="R564" s="107"/>
      <c r="S564" s="107"/>
      <c r="T564" s="107"/>
      <c r="U564" s="107"/>
      <c r="V564" s="107"/>
      <c r="W564" s="107"/>
      <c r="X564" s="101"/>
      <c r="Y564" s="101"/>
      <c r="Z564" s="107"/>
      <c r="AA564" s="102"/>
      <c r="AB564" s="102"/>
      <c r="AC564" s="102"/>
      <c r="AD564" s="104"/>
      <c r="AE564" s="102"/>
      <c r="AF564" s="102"/>
      <c r="AG564" s="102"/>
      <c r="AH564" s="102"/>
      <c r="AI564" s="102"/>
      <c r="AJ564" s="102"/>
      <c r="AK564" s="102"/>
      <c r="AL564" s="102"/>
      <c r="AM564" s="102"/>
      <c r="AN564" s="102"/>
    </row>
    <row r="565" spans="1:40" ht="18.75" customHeight="1" x14ac:dyDescent="0.2">
      <c r="A565" s="104"/>
      <c r="B565" s="102"/>
      <c r="C565" s="102"/>
      <c r="D565" s="102"/>
      <c r="E565" s="102"/>
      <c r="F565" s="102"/>
      <c r="G565" s="102"/>
      <c r="H565" s="102"/>
      <c r="I565" s="102"/>
      <c r="J565" s="102"/>
      <c r="K565" s="102"/>
      <c r="L565" s="102"/>
      <c r="M565" s="102"/>
      <c r="N565" s="102"/>
      <c r="O565" s="107"/>
      <c r="P565" s="107"/>
      <c r="Q565" s="107"/>
      <c r="R565" s="107"/>
      <c r="S565" s="107"/>
      <c r="T565" s="107"/>
      <c r="U565" s="107"/>
      <c r="V565" s="107"/>
      <c r="W565" s="107"/>
      <c r="X565" s="101"/>
      <c r="Y565" s="101"/>
      <c r="Z565" s="107"/>
      <c r="AA565" s="102"/>
      <c r="AB565" s="102"/>
      <c r="AC565" s="102"/>
      <c r="AD565" s="104"/>
      <c r="AE565" s="102"/>
      <c r="AF565" s="102"/>
      <c r="AG565" s="102"/>
      <c r="AH565" s="102"/>
      <c r="AI565" s="102"/>
      <c r="AJ565" s="102"/>
      <c r="AK565" s="102"/>
      <c r="AL565" s="102"/>
      <c r="AM565" s="102"/>
      <c r="AN565" s="102"/>
    </row>
    <row r="566" spans="1:40" ht="18.75" customHeight="1" x14ac:dyDescent="0.2">
      <c r="A566" s="104"/>
      <c r="B566" s="102"/>
      <c r="C566" s="102"/>
      <c r="D566" s="102"/>
      <c r="E566" s="102"/>
      <c r="F566" s="102"/>
      <c r="G566" s="102"/>
      <c r="H566" s="102"/>
      <c r="I566" s="102"/>
      <c r="J566" s="102"/>
      <c r="K566" s="102"/>
      <c r="L566" s="102"/>
      <c r="M566" s="102"/>
      <c r="N566" s="102"/>
      <c r="O566" s="107"/>
      <c r="P566" s="107"/>
      <c r="Q566" s="107"/>
      <c r="R566" s="107"/>
      <c r="S566" s="107"/>
      <c r="T566" s="107"/>
      <c r="U566" s="107"/>
      <c r="V566" s="107"/>
      <c r="W566" s="107"/>
      <c r="X566" s="101"/>
      <c r="Y566" s="101"/>
      <c r="Z566" s="107"/>
      <c r="AA566" s="102"/>
      <c r="AB566" s="102"/>
      <c r="AC566" s="102"/>
      <c r="AD566" s="104"/>
      <c r="AE566" s="102"/>
      <c r="AF566" s="102"/>
      <c r="AG566" s="102"/>
      <c r="AH566" s="102"/>
      <c r="AI566" s="102"/>
      <c r="AJ566" s="102"/>
      <c r="AK566" s="102"/>
      <c r="AL566" s="102"/>
      <c r="AM566" s="102"/>
      <c r="AN566" s="102"/>
    </row>
    <row r="567" spans="1:40" ht="18.75" customHeight="1" x14ac:dyDescent="0.2">
      <c r="A567" s="104"/>
      <c r="B567" s="102"/>
      <c r="C567" s="102"/>
      <c r="D567" s="102"/>
      <c r="E567" s="102"/>
      <c r="F567" s="102"/>
      <c r="G567" s="102"/>
      <c r="H567" s="102"/>
      <c r="I567" s="102"/>
      <c r="J567" s="102"/>
      <c r="K567" s="102"/>
      <c r="L567" s="102"/>
      <c r="M567" s="102"/>
      <c r="N567" s="102"/>
      <c r="O567" s="107"/>
      <c r="P567" s="107"/>
      <c r="Q567" s="107"/>
      <c r="R567" s="107"/>
      <c r="S567" s="107"/>
      <c r="T567" s="107"/>
      <c r="U567" s="107"/>
      <c r="V567" s="107"/>
      <c r="W567" s="107"/>
      <c r="X567" s="101"/>
      <c r="Y567" s="101"/>
      <c r="Z567" s="107"/>
      <c r="AA567" s="102"/>
      <c r="AB567" s="102"/>
      <c r="AC567" s="102"/>
      <c r="AD567" s="104"/>
      <c r="AE567" s="102"/>
      <c r="AF567" s="102"/>
      <c r="AG567" s="102"/>
      <c r="AH567" s="102"/>
      <c r="AI567" s="102"/>
      <c r="AJ567" s="102"/>
      <c r="AK567" s="102"/>
      <c r="AL567" s="102"/>
      <c r="AM567" s="102"/>
      <c r="AN567" s="102"/>
    </row>
    <row r="568" spans="1:40" ht="18.75" customHeight="1" x14ac:dyDescent="0.2">
      <c r="A568" s="104"/>
      <c r="B568" s="102"/>
      <c r="C568" s="102"/>
      <c r="D568" s="102"/>
      <c r="E568" s="102"/>
      <c r="F568" s="102"/>
      <c r="G568" s="102"/>
      <c r="H568" s="102"/>
      <c r="I568" s="102"/>
      <c r="J568" s="102"/>
      <c r="K568" s="102"/>
      <c r="L568" s="102"/>
      <c r="M568" s="102"/>
      <c r="N568" s="102"/>
      <c r="O568" s="107"/>
      <c r="P568" s="107"/>
      <c r="Q568" s="107"/>
      <c r="R568" s="107"/>
      <c r="S568" s="107"/>
      <c r="T568" s="107"/>
      <c r="U568" s="107"/>
      <c r="V568" s="107"/>
      <c r="W568" s="107"/>
      <c r="X568" s="101"/>
      <c r="Y568" s="101"/>
      <c r="Z568" s="107"/>
      <c r="AA568" s="102"/>
      <c r="AB568" s="102"/>
      <c r="AC568" s="102"/>
      <c r="AD568" s="104"/>
      <c r="AE568" s="102"/>
      <c r="AF568" s="102"/>
      <c r="AG568" s="102"/>
      <c r="AH568" s="102"/>
      <c r="AI568" s="102"/>
      <c r="AJ568" s="102"/>
      <c r="AK568" s="102"/>
      <c r="AL568" s="102"/>
      <c r="AM568" s="102"/>
      <c r="AN568" s="102"/>
    </row>
    <row r="569" spans="1:40" ht="18.75" customHeight="1" x14ac:dyDescent="0.2">
      <c r="A569" s="104"/>
      <c r="B569" s="102"/>
      <c r="C569" s="102"/>
      <c r="D569" s="102"/>
      <c r="E569" s="102"/>
      <c r="F569" s="102"/>
      <c r="G569" s="102"/>
      <c r="H569" s="102"/>
      <c r="I569" s="102"/>
      <c r="J569" s="102"/>
      <c r="K569" s="102"/>
      <c r="L569" s="102"/>
      <c r="M569" s="102"/>
      <c r="N569" s="102"/>
      <c r="O569" s="107"/>
      <c r="P569" s="107"/>
      <c r="Q569" s="107"/>
      <c r="R569" s="107"/>
      <c r="S569" s="107"/>
      <c r="T569" s="107"/>
      <c r="U569" s="107"/>
      <c r="V569" s="107"/>
      <c r="W569" s="107"/>
      <c r="X569" s="101"/>
      <c r="Y569" s="101"/>
      <c r="Z569" s="107"/>
      <c r="AA569" s="102"/>
      <c r="AB569" s="102"/>
      <c r="AC569" s="102"/>
      <c r="AD569" s="104"/>
      <c r="AE569" s="102"/>
      <c r="AF569" s="102"/>
      <c r="AG569" s="102"/>
      <c r="AH569" s="102"/>
      <c r="AI569" s="102"/>
      <c r="AJ569" s="102"/>
      <c r="AK569" s="102"/>
      <c r="AL569" s="102"/>
      <c r="AM569" s="102"/>
      <c r="AN569" s="102"/>
    </row>
    <row r="570" spans="1:40" ht="18.75" customHeight="1" x14ac:dyDescent="0.2">
      <c r="A570" s="104"/>
      <c r="B570" s="102"/>
      <c r="C570" s="102"/>
      <c r="D570" s="102"/>
      <c r="E570" s="102"/>
      <c r="F570" s="102"/>
      <c r="G570" s="102"/>
      <c r="H570" s="102"/>
      <c r="I570" s="102"/>
      <c r="J570" s="102"/>
      <c r="K570" s="102"/>
      <c r="L570" s="102"/>
      <c r="M570" s="102"/>
      <c r="N570" s="102"/>
      <c r="O570" s="107"/>
      <c r="P570" s="107"/>
      <c r="Q570" s="107"/>
      <c r="R570" s="107"/>
      <c r="S570" s="107"/>
      <c r="T570" s="107"/>
      <c r="U570" s="107"/>
      <c r="V570" s="107"/>
      <c r="W570" s="107"/>
      <c r="X570" s="101"/>
      <c r="Y570" s="101"/>
      <c r="Z570" s="107"/>
      <c r="AA570" s="102"/>
      <c r="AB570" s="102"/>
      <c r="AC570" s="102"/>
      <c r="AD570" s="104"/>
      <c r="AE570" s="102"/>
      <c r="AF570" s="102"/>
      <c r="AG570" s="102"/>
      <c r="AH570" s="102"/>
      <c r="AI570" s="102"/>
      <c r="AJ570" s="102"/>
      <c r="AK570" s="102"/>
      <c r="AL570" s="102"/>
      <c r="AM570" s="102"/>
      <c r="AN570" s="102"/>
    </row>
    <row r="571" spans="1:40" ht="18.75" customHeight="1" x14ac:dyDescent="0.2">
      <c r="A571" s="104"/>
      <c r="B571" s="102"/>
      <c r="C571" s="102"/>
      <c r="D571" s="102"/>
      <c r="E571" s="102"/>
      <c r="F571" s="102"/>
      <c r="G571" s="102"/>
      <c r="H571" s="102"/>
      <c r="I571" s="102"/>
      <c r="J571" s="102"/>
      <c r="K571" s="102"/>
      <c r="L571" s="102"/>
      <c r="M571" s="102"/>
      <c r="N571" s="102"/>
      <c r="O571" s="107"/>
      <c r="P571" s="107"/>
      <c r="Q571" s="107"/>
      <c r="R571" s="107"/>
      <c r="S571" s="107"/>
      <c r="T571" s="107"/>
      <c r="U571" s="107"/>
      <c r="V571" s="107"/>
      <c r="W571" s="107"/>
      <c r="X571" s="101"/>
      <c r="Y571" s="101"/>
      <c r="Z571" s="107"/>
      <c r="AA571" s="102"/>
      <c r="AB571" s="102"/>
      <c r="AC571" s="102"/>
      <c r="AD571" s="104"/>
      <c r="AE571" s="102"/>
      <c r="AF571" s="102"/>
      <c r="AG571" s="102"/>
      <c r="AH571" s="102"/>
      <c r="AI571" s="102"/>
      <c r="AJ571" s="102"/>
      <c r="AK571" s="102"/>
      <c r="AL571" s="102"/>
      <c r="AM571" s="102"/>
      <c r="AN571" s="102"/>
    </row>
    <row r="572" spans="1:40" ht="18.75" customHeight="1" x14ac:dyDescent="0.2">
      <c r="A572" s="104"/>
      <c r="B572" s="102"/>
      <c r="C572" s="102"/>
      <c r="D572" s="102"/>
      <c r="E572" s="102"/>
      <c r="F572" s="102"/>
      <c r="G572" s="102"/>
      <c r="H572" s="102"/>
      <c r="I572" s="102"/>
      <c r="J572" s="102"/>
      <c r="K572" s="102"/>
      <c r="L572" s="102"/>
      <c r="M572" s="102"/>
      <c r="N572" s="102"/>
      <c r="O572" s="107"/>
      <c r="P572" s="107"/>
      <c r="Q572" s="107"/>
      <c r="R572" s="107"/>
      <c r="S572" s="107"/>
      <c r="T572" s="107"/>
      <c r="U572" s="107"/>
      <c r="V572" s="107"/>
      <c r="W572" s="107"/>
      <c r="X572" s="101"/>
      <c r="Y572" s="101"/>
      <c r="Z572" s="107"/>
      <c r="AA572" s="102"/>
      <c r="AB572" s="102"/>
      <c r="AC572" s="102"/>
      <c r="AD572" s="104"/>
      <c r="AE572" s="102"/>
      <c r="AF572" s="102"/>
      <c r="AG572" s="102"/>
      <c r="AH572" s="102"/>
      <c r="AI572" s="102"/>
      <c r="AJ572" s="102"/>
      <c r="AK572" s="102"/>
      <c r="AL572" s="102"/>
      <c r="AM572" s="102"/>
      <c r="AN572" s="102"/>
    </row>
    <row r="573" spans="1:40" ht="18.75" customHeight="1" x14ac:dyDescent="0.2">
      <c r="A573" s="104"/>
      <c r="B573" s="102"/>
      <c r="C573" s="102"/>
      <c r="D573" s="102"/>
      <c r="E573" s="102"/>
      <c r="F573" s="102"/>
      <c r="G573" s="102"/>
      <c r="H573" s="102"/>
      <c r="I573" s="102"/>
      <c r="J573" s="102"/>
      <c r="K573" s="102"/>
      <c r="L573" s="102"/>
      <c r="M573" s="102"/>
      <c r="N573" s="102"/>
      <c r="O573" s="107"/>
      <c r="P573" s="107"/>
      <c r="Q573" s="107"/>
      <c r="R573" s="107"/>
      <c r="S573" s="107"/>
      <c r="T573" s="107"/>
      <c r="U573" s="107"/>
      <c r="V573" s="107"/>
      <c r="W573" s="107"/>
      <c r="X573" s="101"/>
      <c r="Y573" s="101"/>
      <c r="Z573" s="107"/>
      <c r="AA573" s="102"/>
      <c r="AB573" s="102"/>
      <c r="AC573" s="102"/>
      <c r="AD573" s="104"/>
      <c r="AE573" s="102"/>
      <c r="AF573" s="102"/>
      <c r="AG573" s="102"/>
      <c r="AH573" s="102"/>
      <c r="AI573" s="102"/>
      <c r="AJ573" s="102"/>
      <c r="AK573" s="102"/>
      <c r="AL573" s="102"/>
      <c r="AM573" s="102"/>
      <c r="AN573" s="102"/>
    </row>
    <row r="574" spans="1:40" ht="18.75" customHeight="1" x14ac:dyDescent="0.2">
      <c r="A574" s="104"/>
      <c r="B574" s="102"/>
      <c r="C574" s="102"/>
      <c r="D574" s="102"/>
      <c r="E574" s="102"/>
      <c r="F574" s="102"/>
      <c r="G574" s="102"/>
      <c r="H574" s="102"/>
      <c r="I574" s="102"/>
      <c r="J574" s="102"/>
      <c r="K574" s="102"/>
      <c r="L574" s="102"/>
      <c r="M574" s="102"/>
      <c r="N574" s="102"/>
      <c r="O574" s="107"/>
      <c r="P574" s="107"/>
      <c r="Q574" s="107"/>
      <c r="R574" s="107"/>
      <c r="S574" s="107"/>
      <c r="T574" s="107"/>
      <c r="U574" s="107"/>
      <c r="V574" s="107"/>
      <c r="W574" s="107"/>
      <c r="X574" s="101"/>
      <c r="Y574" s="101"/>
      <c r="Z574" s="107"/>
      <c r="AA574" s="102"/>
      <c r="AB574" s="102"/>
      <c r="AC574" s="102"/>
      <c r="AD574" s="104"/>
      <c r="AE574" s="102"/>
      <c r="AF574" s="102"/>
      <c r="AG574" s="102"/>
      <c r="AH574" s="102"/>
      <c r="AI574" s="102"/>
      <c r="AJ574" s="102"/>
      <c r="AK574" s="102"/>
      <c r="AL574" s="102"/>
      <c r="AM574" s="102"/>
      <c r="AN574" s="102"/>
    </row>
    <row r="575" spans="1:40" ht="18.75" customHeight="1" x14ac:dyDescent="0.2">
      <c r="A575" s="104"/>
      <c r="B575" s="102"/>
      <c r="C575" s="102"/>
      <c r="D575" s="102"/>
      <c r="E575" s="102"/>
      <c r="F575" s="102"/>
      <c r="G575" s="102"/>
      <c r="H575" s="102"/>
      <c r="I575" s="102"/>
      <c r="J575" s="102"/>
      <c r="K575" s="102"/>
      <c r="L575" s="102"/>
      <c r="M575" s="102"/>
      <c r="N575" s="102"/>
      <c r="O575" s="107"/>
      <c r="P575" s="107"/>
      <c r="Q575" s="107"/>
      <c r="R575" s="107"/>
      <c r="S575" s="107"/>
      <c r="T575" s="107"/>
      <c r="U575" s="107"/>
      <c r="V575" s="107"/>
      <c r="W575" s="107"/>
      <c r="X575" s="101"/>
      <c r="Y575" s="101"/>
      <c r="Z575" s="107"/>
      <c r="AA575" s="102"/>
      <c r="AB575" s="102"/>
      <c r="AC575" s="102"/>
      <c r="AD575" s="104"/>
      <c r="AE575" s="102"/>
      <c r="AF575" s="102"/>
      <c r="AG575" s="102"/>
      <c r="AH575" s="102"/>
      <c r="AI575" s="102"/>
      <c r="AJ575" s="102"/>
      <c r="AK575" s="102"/>
      <c r="AL575" s="102"/>
      <c r="AM575" s="102"/>
      <c r="AN575" s="102"/>
    </row>
    <row r="576" spans="1:40" ht="18.75" customHeight="1" x14ac:dyDescent="0.2">
      <c r="A576" s="104"/>
      <c r="B576" s="102"/>
      <c r="C576" s="102"/>
      <c r="D576" s="102"/>
      <c r="E576" s="102"/>
      <c r="F576" s="102"/>
      <c r="G576" s="102"/>
      <c r="H576" s="102"/>
      <c r="I576" s="102"/>
      <c r="J576" s="102"/>
      <c r="K576" s="102"/>
      <c r="L576" s="102"/>
      <c r="M576" s="102"/>
      <c r="N576" s="102"/>
      <c r="O576" s="107"/>
      <c r="P576" s="107"/>
      <c r="Q576" s="107"/>
      <c r="R576" s="107"/>
      <c r="S576" s="107"/>
      <c r="T576" s="107"/>
      <c r="U576" s="107"/>
      <c r="V576" s="107"/>
      <c r="W576" s="107"/>
      <c r="X576" s="101"/>
      <c r="Y576" s="101"/>
      <c r="Z576" s="107"/>
      <c r="AA576" s="102"/>
      <c r="AB576" s="102"/>
      <c r="AC576" s="102"/>
      <c r="AD576" s="104"/>
      <c r="AE576" s="102"/>
      <c r="AF576" s="102"/>
      <c r="AG576" s="102"/>
      <c r="AH576" s="102"/>
      <c r="AI576" s="102"/>
      <c r="AJ576" s="102"/>
      <c r="AK576" s="102"/>
      <c r="AL576" s="102"/>
      <c r="AM576" s="102"/>
      <c r="AN576" s="102"/>
    </row>
    <row r="577" spans="1:40" ht="18.75" customHeight="1" x14ac:dyDescent="0.2">
      <c r="A577" s="104"/>
      <c r="B577" s="102"/>
      <c r="C577" s="102"/>
      <c r="D577" s="102"/>
      <c r="E577" s="102"/>
      <c r="F577" s="102"/>
      <c r="G577" s="102"/>
      <c r="H577" s="102"/>
      <c r="I577" s="102"/>
      <c r="J577" s="102"/>
      <c r="K577" s="102"/>
      <c r="L577" s="102"/>
      <c r="M577" s="102"/>
      <c r="N577" s="102"/>
      <c r="O577" s="107"/>
      <c r="P577" s="107"/>
      <c r="Q577" s="107"/>
      <c r="R577" s="107"/>
      <c r="S577" s="107"/>
      <c r="T577" s="107"/>
      <c r="U577" s="107"/>
      <c r="V577" s="107"/>
      <c r="W577" s="107"/>
      <c r="X577" s="101"/>
      <c r="Y577" s="101"/>
      <c r="Z577" s="107"/>
      <c r="AA577" s="102"/>
      <c r="AB577" s="102"/>
      <c r="AC577" s="102"/>
      <c r="AD577" s="104"/>
      <c r="AE577" s="102"/>
      <c r="AF577" s="102"/>
      <c r="AG577" s="102"/>
      <c r="AH577" s="102"/>
      <c r="AI577" s="102"/>
      <c r="AJ577" s="102"/>
      <c r="AK577" s="102"/>
      <c r="AL577" s="102"/>
      <c r="AM577" s="102"/>
      <c r="AN577" s="102"/>
    </row>
    <row r="578" spans="1:40" ht="18.75" customHeight="1" x14ac:dyDescent="0.2">
      <c r="A578" s="104"/>
      <c r="B578" s="102"/>
      <c r="C578" s="102"/>
      <c r="D578" s="102"/>
      <c r="E578" s="102"/>
      <c r="F578" s="102"/>
      <c r="G578" s="102"/>
      <c r="H578" s="102"/>
      <c r="I578" s="102"/>
      <c r="J578" s="102"/>
      <c r="K578" s="102"/>
      <c r="L578" s="102"/>
      <c r="M578" s="102"/>
      <c r="N578" s="102"/>
      <c r="O578" s="107"/>
      <c r="P578" s="107"/>
      <c r="Q578" s="107"/>
      <c r="R578" s="107"/>
      <c r="S578" s="107"/>
      <c r="T578" s="107"/>
      <c r="U578" s="107"/>
      <c r="V578" s="107"/>
      <c r="W578" s="107"/>
      <c r="X578" s="101"/>
      <c r="Y578" s="101"/>
      <c r="Z578" s="107"/>
      <c r="AA578" s="102"/>
      <c r="AB578" s="102"/>
      <c r="AC578" s="102"/>
      <c r="AD578" s="104"/>
      <c r="AE578" s="102"/>
      <c r="AF578" s="102"/>
      <c r="AG578" s="102"/>
      <c r="AH578" s="102"/>
      <c r="AI578" s="102"/>
      <c r="AJ578" s="102"/>
      <c r="AK578" s="102"/>
      <c r="AL578" s="102"/>
      <c r="AM578" s="102"/>
      <c r="AN578" s="102"/>
    </row>
    <row r="579" spans="1:40" ht="18.75" customHeight="1" x14ac:dyDescent="0.2">
      <c r="A579" s="104"/>
      <c r="B579" s="102"/>
      <c r="C579" s="102"/>
      <c r="D579" s="102"/>
      <c r="E579" s="102"/>
      <c r="F579" s="102"/>
      <c r="G579" s="102"/>
      <c r="H579" s="102"/>
      <c r="I579" s="102"/>
      <c r="J579" s="102"/>
      <c r="K579" s="102"/>
      <c r="L579" s="102"/>
      <c r="M579" s="102"/>
      <c r="N579" s="102"/>
      <c r="O579" s="107"/>
      <c r="P579" s="107"/>
      <c r="Q579" s="107"/>
      <c r="R579" s="107"/>
      <c r="S579" s="107"/>
      <c r="T579" s="107"/>
      <c r="U579" s="107"/>
      <c r="V579" s="107"/>
      <c r="W579" s="107"/>
      <c r="X579" s="101"/>
      <c r="Y579" s="101"/>
      <c r="Z579" s="107"/>
      <c r="AA579" s="102"/>
      <c r="AB579" s="102"/>
      <c r="AC579" s="102"/>
      <c r="AD579" s="104"/>
      <c r="AE579" s="102"/>
      <c r="AF579" s="102"/>
      <c r="AG579" s="102"/>
      <c r="AH579" s="102"/>
      <c r="AI579" s="102"/>
      <c r="AJ579" s="102"/>
      <c r="AK579" s="102"/>
      <c r="AL579" s="102"/>
      <c r="AM579" s="102"/>
      <c r="AN579" s="102"/>
    </row>
    <row r="580" spans="1:40" ht="18.75" customHeight="1" x14ac:dyDescent="0.2">
      <c r="A580" s="104"/>
      <c r="B580" s="102"/>
      <c r="C580" s="102"/>
      <c r="D580" s="102"/>
      <c r="E580" s="102"/>
      <c r="F580" s="102"/>
      <c r="G580" s="102"/>
      <c r="H580" s="102"/>
      <c r="I580" s="102"/>
      <c r="J580" s="102"/>
      <c r="K580" s="102"/>
      <c r="L580" s="102"/>
      <c r="M580" s="102"/>
      <c r="N580" s="102"/>
      <c r="O580" s="107"/>
      <c r="P580" s="107"/>
      <c r="Q580" s="107"/>
      <c r="R580" s="107"/>
      <c r="S580" s="107"/>
      <c r="T580" s="107"/>
      <c r="U580" s="107"/>
      <c r="V580" s="107"/>
      <c r="W580" s="107"/>
      <c r="X580" s="101"/>
      <c r="Y580" s="101"/>
      <c r="Z580" s="107"/>
      <c r="AA580" s="102"/>
      <c r="AB580" s="102"/>
      <c r="AC580" s="102"/>
      <c r="AD580" s="104"/>
      <c r="AE580" s="102"/>
      <c r="AF580" s="102"/>
      <c r="AG580" s="102"/>
      <c r="AH580" s="102"/>
      <c r="AI580" s="102"/>
      <c r="AJ580" s="102"/>
      <c r="AK580" s="102"/>
      <c r="AL580" s="102"/>
      <c r="AM580" s="102"/>
      <c r="AN580" s="102"/>
    </row>
    <row r="581" spans="1:40" ht="18.75" customHeight="1" x14ac:dyDescent="0.2">
      <c r="A581" s="104"/>
      <c r="B581" s="102"/>
      <c r="C581" s="102"/>
      <c r="D581" s="102"/>
      <c r="E581" s="102"/>
      <c r="F581" s="102"/>
      <c r="G581" s="102"/>
      <c r="H581" s="102"/>
      <c r="I581" s="102"/>
      <c r="J581" s="102"/>
      <c r="K581" s="102"/>
      <c r="L581" s="102"/>
      <c r="M581" s="102"/>
      <c r="N581" s="102"/>
      <c r="O581" s="107"/>
      <c r="P581" s="107"/>
      <c r="Q581" s="107"/>
      <c r="R581" s="107"/>
      <c r="S581" s="107"/>
      <c r="T581" s="107"/>
      <c r="U581" s="107"/>
      <c r="V581" s="107"/>
      <c r="W581" s="107"/>
      <c r="X581" s="101"/>
      <c r="Y581" s="101"/>
      <c r="Z581" s="107"/>
      <c r="AA581" s="102"/>
      <c r="AB581" s="102"/>
      <c r="AC581" s="102"/>
      <c r="AD581" s="104"/>
      <c r="AE581" s="102"/>
      <c r="AF581" s="102"/>
      <c r="AG581" s="102"/>
      <c r="AH581" s="102"/>
      <c r="AI581" s="102"/>
      <c r="AJ581" s="102"/>
      <c r="AK581" s="102"/>
      <c r="AL581" s="102"/>
      <c r="AM581" s="102"/>
      <c r="AN581" s="102"/>
    </row>
    <row r="582" spans="1:40" ht="18.75" customHeight="1" x14ac:dyDescent="0.2">
      <c r="A582" s="104"/>
      <c r="B582" s="102"/>
      <c r="C582" s="102"/>
      <c r="D582" s="102"/>
      <c r="E582" s="102"/>
      <c r="F582" s="102"/>
      <c r="G582" s="102"/>
      <c r="H582" s="102"/>
      <c r="I582" s="102"/>
      <c r="J582" s="102"/>
      <c r="K582" s="102"/>
      <c r="L582" s="102"/>
      <c r="M582" s="102"/>
      <c r="N582" s="102"/>
      <c r="O582" s="107"/>
      <c r="P582" s="107"/>
      <c r="Q582" s="107"/>
      <c r="R582" s="107"/>
      <c r="S582" s="107"/>
      <c r="T582" s="107"/>
      <c r="U582" s="107"/>
      <c r="V582" s="107"/>
      <c r="W582" s="107"/>
      <c r="X582" s="101"/>
      <c r="Y582" s="101"/>
      <c r="Z582" s="107"/>
      <c r="AA582" s="102"/>
      <c r="AB582" s="102"/>
      <c r="AC582" s="102"/>
      <c r="AD582" s="104"/>
      <c r="AE582" s="102"/>
      <c r="AF582" s="102"/>
      <c r="AG582" s="102"/>
      <c r="AH582" s="102"/>
      <c r="AI582" s="102"/>
      <c r="AJ582" s="102"/>
      <c r="AK582" s="102"/>
      <c r="AL582" s="102"/>
      <c r="AM582" s="102"/>
      <c r="AN582" s="102"/>
    </row>
    <row r="583" spans="1:40" ht="18.75" customHeight="1" x14ac:dyDescent="0.2">
      <c r="A583" s="104"/>
      <c r="B583" s="102"/>
      <c r="C583" s="102"/>
      <c r="D583" s="102"/>
      <c r="E583" s="102"/>
      <c r="F583" s="102"/>
      <c r="G583" s="102"/>
      <c r="H583" s="102"/>
      <c r="I583" s="102"/>
      <c r="J583" s="102"/>
      <c r="K583" s="102"/>
      <c r="L583" s="102"/>
      <c r="M583" s="102"/>
      <c r="N583" s="102"/>
      <c r="O583" s="107"/>
      <c r="P583" s="107"/>
      <c r="Q583" s="107"/>
      <c r="R583" s="107"/>
      <c r="S583" s="107"/>
      <c r="T583" s="107"/>
      <c r="U583" s="107"/>
      <c r="V583" s="107"/>
      <c r="W583" s="107"/>
      <c r="X583" s="101"/>
      <c r="Y583" s="101"/>
      <c r="Z583" s="107"/>
      <c r="AA583" s="102"/>
      <c r="AB583" s="102"/>
      <c r="AC583" s="102"/>
      <c r="AD583" s="104"/>
      <c r="AE583" s="102"/>
      <c r="AF583" s="102"/>
      <c r="AG583" s="102"/>
      <c r="AH583" s="102"/>
      <c r="AI583" s="102"/>
      <c r="AJ583" s="102"/>
      <c r="AK583" s="102"/>
      <c r="AL583" s="102"/>
      <c r="AM583" s="102"/>
      <c r="AN583" s="102"/>
    </row>
    <row r="584" spans="1:40" ht="18.75" customHeight="1" x14ac:dyDescent="0.2">
      <c r="A584" s="104"/>
      <c r="B584" s="102"/>
      <c r="C584" s="102"/>
      <c r="D584" s="102"/>
      <c r="E584" s="102"/>
      <c r="F584" s="102"/>
      <c r="G584" s="102"/>
      <c r="H584" s="102"/>
      <c r="I584" s="102"/>
      <c r="J584" s="102"/>
      <c r="K584" s="102"/>
      <c r="L584" s="102"/>
      <c r="M584" s="102"/>
      <c r="N584" s="102"/>
      <c r="O584" s="107"/>
      <c r="P584" s="107"/>
      <c r="Q584" s="107"/>
      <c r="R584" s="107"/>
      <c r="S584" s="107"/>
      <c r="T584" s="107"/>
      <c r="U584" s="107"/>
      <c r="V584" s="107"/>
      <c r="W584" s="107"/>
      <c r="X584" s="101"/>
      <c r="Y584" s="101"/>
      <c r="Z584" s="107"/>
      <c r="AA584" s="102"/>
      <c r="AB584" s="102"/>
      <c r="AC584" s="102"/>
      <c r="AD584" s="104"/>
      <c r="AE584" s="102"/>
      <c r="AF584" s="102"/>
      <c r="AG584" s="102"/>
      <c r="AH584" s="102"/>
      <c r="AI584" s="102"/>
      <c r="AJ584" s="102"/>
      <c r="AK584" s="102"/>
      <c r="AL584" s="102"/>
      <c r="AM584" s="102"/>
      <c r="AN584" s="102"/>
    </row>
    <row r="585" spans="1:40" ht="18.75" customHeight="1" x14ac:dyDescent="0.2">
      <c r="A585" s="104"/>
      <c r="B585" s="102"/>
      <c r="C585" s="102"/>
      <c r="D585" s="102"/>
      <c r="E585" s="102"/>
      <c r="F585" s="102"/>
      <c r="G585" s="102"/>
      <c r="H585" s="102"/>
      <c r="I585" s="102"/>
      <c r="J585" s="102"/>
      <c r="K585" s="102"/>
      <c r="L585" s="102"/>
      <c r="M585" s="102"/>
      <c r="N585" s="102"/>
      <c r="O585" s="107"/>
      <c r="P585" s="107"/>
      <c r="Q585" s="107"/>
      <c r="R585" s="107"/>
      <c r="S585" s="107"/>
      <c r="T585" s="107"/>
      <c r="U585" s="107"/>
      <c r="V585" s="107"/>
      <c r="W585" s="107"/>
      <c r="X585" s="101"/>
      <c r="Y585" s="101"/>
      <c r="Z585" s="107"/>
      <c r="AA585" s="102"/>
      <c r="AB585" s="102"/>
      <c r="AC585" s="102"/>
      <c r="AD585" s="104"/>
      <c r="AE585" s="102"/>
      <c r="AF585" s="102"/>
      <c r="AG585" s="102"/>
      <c r="AH585" s="102"/>
      <c r="AI585" s="102"/>
      <c r="AJ585" s="102"/>
      <c r="AK585" s="102"/>
      <c r="AL585" s="102"/>
      <c r="AM585" s="102"/>
      <c r="AN585" s="102"/>
    </row>
    <row r="586" spans="1:40" ht="18.75" customHeight="1" x14ac:dyDescent="0.2">
      <c r="A586" s="104"/>
      <c r="B586" s="102"/>
      <c r="C586" s="102"/>
      <c r="D586" s="102"/>
      <c r="E586" s="102"/>
      <c r="F586" s="102"/>
      <c r="G586" s="102"/>
      <c r="H586" s="102"/>
      <c r="I586" s="102"/>
      <c r="J586" s="102"/>
      <c r="K586" s="102"/>
      <c r="L586" s="102"/>
      <c r="M586" s="102"/>
      <c r="N586" s="102"/>
      <c r="O586" s="107"/>
      <c r="P586" s="107"/>
      <c r="Q586" s="107"/>
      <c r="R586" s="107"/>
      <c r="S586" s="107"/>
      <c r="T586" s="107"/>
      <c r="U586" s="107"/>
      <c r="V586" s="107"/>
      <c r="W586" s="107"/>
      <c r="X586" s="101"/>
      <c r="Y586" s="101"/>
      <c r="Z586" s="107"/>
      <c r="AA586" s="102"/>
      <c r="AB586" s="102"/>
      <c r="AC586" s="102"/>
      <c r="AD586" s="104"/>
      <c r="AE586" s="102"/>
      <c r="AF586" s="102"/>
      <c r="AG586" s="102"/>
      <c r="AH586" s="102"/>
      <c r="AI586" s="102"/>
      <c r="AJ586" s="102"/>
      <c r="AK586" s="102"/>
      <c r="AL586" s="102"/>
      <c r="AM586" s="102"/>
      <c r="AN586" s="102"/>
    </row>
    <row r="587" spans="1:40" ht="18.75" customHeight="1" x14ac:dyDescent="0.2">
      <c r="A587" s="104"/>
      <c r="B587" s="102"/>
      <c r="C587" s="102"/>
      <c r="D587" s="102"/>
      <c r="E587" s="102"/>
      <c r="F587" s="102"/>
      <c r="G587" s="102"/>
      <c r="H587" s="102"/>
      <c r="I587" s="102"/>
      <c r="J587" s="102"/>
      <c r="K587" s="102"/>
      <c r="L587" s="102"/>
      <c r="M587" s="102"/>
      <c r="N587" s="102"/>
      <c r="O587" s="107"/>
      <c r="P587" s="107"/>
      <c r="Q587" s="107"/>
      <c r="R587" s="107"/>
      <c r="S587" s="107"/>
      <c r="T587" s="107"/>
      <c r="U587" s="107"/>
      <c r="V587" s="107"/>
      <c r="W587" s="107"/>
      <c r="X587" s="101"/>
      <c r="Y587" s="101"/>
      <c r="Z587" s="107"/>
      <c r="AA587" s="102"/>
      <c r="AB587" s="102"/>
      <c r="AC587" s="102"/>
      <c r="AD587" s="104"/>
      <c r="AE587" s="102"/>
      <c r="AF587" s="102"/>
      <c r="AG587" s="102"/>
      <c r="AH587" s="102"/>
      <c r="AI587" s="102"/>
      <c r="AJ587" s="102"/>
      <c r="AK587" s="102"/>
      <c r="AL587" s="102"/>
      <c r="AM587" s="102"/>
      <c r="AN587" s="102"/>
    </row>
    <row r="588" spans="1:40" ht="18.75" customHeight="1" x14ac:dyDescent="0.2">
      <c r="A588" s="104"/>
      <c r="B588" s="102"/>
      <c r="C588" s="102"/>
      <c r="D588" s="102"/>
      <c r="E588" s="102"/>
      <c r="F588" s="102"/>
      <c r="G588" s="102"/>
      <c r="H588" s="102"/>
      <c r="I588" s="102"/>
      <c r="J588" s="102"/>
      <c r="K588" s="102"/>
      <c r="L588" s="102"/>
      <c r="M588" s="102"/>
      <c r="N588" s="102"/>
      <c r="O588" s="107"/>
      <c r="P588" s="107"/>
      <c r="Q588" s="107"/>
      <c r="R588" s="107"/>
      <c r="S588" s="107"/>
      <c r="T588" s="107"/>
      <c r="U588" s="107"/>
      <c r="V588" s="107"/>
      <c r="W588" s="107"/>
      <c r="X588" s="101"/>
      <c r="Y588" s="101"/>
      <c r="Z588" s="107"/>
      <c r="AA588" s="102"/>
      <c r="AB588" s="102"/>
      <c r="AC588" s="102"/>
      <c r="AD588" s="104"/>
      <c r="AE588" s="102"/>
      <c r="AF588" s="102"/>
      <c r="AG588" s="102"/>
      <c r="AH588" s="102"/>
      <c r="AI588" s="102"/>
      <c r="AJ588" s="102"/>
      <c r="AK588" s="102"/>
      <c r="AL588" s="102"/>
      <c r="AM588" s="102"/>
      <c r="AN588" s="102"/>
    </row>
    <row r="589" spans="1:40" ht="18.75" customHeight="1" x14ac:dyDescent="0.2">
      <c r="A589" s="104"/>
      <c r="B589" s="102"/>
      <c r="C589" s="102"/>
      <c r="D589" s="102"/>
      <c r="E589" s="102"/>
      <c r="F589" s="102"/>
      <c r="G589" s="102"/>
      <c r="H589" s="102"/>
      <c r="I589" s="102"/>
      <c r="J589" s="102"/>
      <c r="K589" s="102"/>
      <c r="L589" s="102"/>
      <c r="M589" s="102"/>
      <c r="N589" s="102"/>
      <c r="O589" s="107"/>
      <c r="P589" s="107"/>
      <c r="Q589" s="107"/>
      <c r="R589" s="107"/>
      <c r="S589" s="107"/>
      <c r="T589" s="107"/>
      <c r="U589" s="107"/>
      <c r="V589" s="107"/>
      <c r="W589" s="107"/>
      <c r="X589" s="101"/>
      <c r="Y589" s="101"/>
      <c r="Z589" s="107"/>
      <c r="AA589" s="102"/>
      <c r="AB589" s="102"/>
      <c r="AC589" s="102"/>
      <c r="AD589" s="104"/>
      <c r="AE589" s="102"/>
      <c r="AF589" s="102"/>
      <c r="AG589" s="102"/>
      <c r="AH589" s="102"/>
      <c r="AI589" s="102"/>
      <c r="AJ589" s="102"/>
      <c r="AK589" s="102"/>
      <c r="AL589" s="102"/>
      <c r="AM589" s="102"/>
      <c r="AN589" s="102"/>
    </row>
    <row r="590" spans="1:40" ht="18.75" customHeight="1" x14ac:dyDescent="0.2">
      <c r="A590" s="104"/>
      <c r="B590" s="102"/>
      <c r="C590" s="102"/>
      <c r="D590" s="102"/>
      <c r="E590" s="102"/>
      <c r="F590" s="102"/>
      <c r="G590" s="102"/>
      <c r="H590" s="102"/>
      <c r="I590" s="102"/>
      <c r="J590" s="102"/>
      <c r="K590" s="102"/>
      <c r="L590" s="102"/>
      <c r="M590" s="102"/>
      <c r="N590" s="102"/>
      <c r="O590" s="107"/>
      <c r="P590" s="107"/>
      <c r="Q590" s="107"/>
      <c r="R590" s="107"/>
      <c r="S590" s="107"/>
      <c r="T590" s="107"/>
      <c r="U590" s="107"/>
      <c r="V590" s="107"/>
      <c r="W590" s="107"/>
      <c r="X590" s="101"/>
      <c r="Y590" s="101"/>
      <c r="Z590" s="107"/>
      <c r="AA590" s="102"/>
      <c r="AB590" s="102"/>
      <c r="AC590" s="102"/>
      <c r="AD590" s="104"/>
      <c r="AE590" s="102"/>
      <c r="AF590" s="102"/>
      <c r="AG590" s="102"/>
      <c r="AH590" s="102"/>
      <c r="AI590" s="102"/>
      <c r="AJ590" s="102"/>
      <c r="AK590" s="102"/>
      <c r="AL590" s="102"/>
      <c r="AM590" s="102"/>
      <c r="AN590" s="102"/>
    </row>
    <row r="591" spans="1:40" ht="18.75" customHeight="1" x14ac:dyDescent="0.2">
      <c r="A591" s="104"/>
      <c r="B591" s="102"/>
      <c r="C591" s="102"/>
      <c r="D591" s="102"/>
      <c r="E591" s="102"/>
      <c r="F591" s="102"/>
      <c r="G591" s="102"/>
      <c r="H591" s="102"/>
      <c r="I591" s="102"/>
      <c r="J591" s="102"/>
      <c r="K591" s="102"/>
      <c r="L591" s="102"/>
      <c r="M591" s="102"/>
      <c r="N591" s="102"/>
      <c r="O591" s="107"/>
      <c r="P591" s="107"/>
      <c r="Q591" s="107"/>
      <c r="R591" s="107"/>
      <c r="S591" s="107"/>
      <c r="T591" s="107"/>
      <c r="U591" s="107"/>
      <c r="V591" s="107"/>
      <c r="W591" s="107"/>
      <c r="X591" s="101"/>
      <c r="Y591" s="101"/>
      <c r="Z591" s="107"/>
      <c r="AA591" s="102"/>
      <c r="AB591" s="102"/>
      <c r="AC591" s="102"/>
      <c r="AD591" s="104"/>
      <c r="AE591" s="102"/>
      <c r="AF591" s="102"/>
      <c r="AG591" s="102"/>
      <c r="AH591" s="102"/>
      <c r="AI591" s="102"/>
      <c r="AJ591" s="102"/>
      <c r="AK591" s="102"/>
      <c r="AL591" s="102"/>
      <c r="AM591" s="102"/>
      <c r="AN591" s="102"/>
    </row>
    <row r="592" spans="1:40" ht="18.75" customHeight="1" x14ac:dyDescent="0.2">
      <c r="A592" s="104"/>
      <c r="B592" s="102"/>
      <c r="C592" s="102"/>
      <c r="D592" s="102"/>
      <c r="E592" s="102"/>
      <c r="F592" s="102"/>
      <c r="G592" s="102"/>
      <c r="H592" s="102"/>
      <c r="I592" s="102"/>
      <c r="J592" s="102"/>
      <c r="K592" s="102"/>
      <c r="L592" s="102"/>
      <c r="M592" s="102"/>
      <c r="N592" s="102"/>
      <c r="O592" s="107"/>
      <c r="P592" s="107"/>
      <c r="Q592" s="107"/>
      <c r="R592" s="107"/>
      <c r="S592" s="107"/>
      <c r="T592" s="107"/>
      <c r="U592" s="107"/>
      <c r="V592" s="107"/>
      <c r="W592" s="107"/>
      <c r="X592" s="101"/>
      <c r="Y592" s="101"/>
      <c r="Z592" s="107"/>
      <c r="AA592" s="102"/>
      <c r="AB592" s="102"/>
      <c r="AC592" s="102"/>
      <c r="AD592" s="104"/>
      <c r="AE592" s="102"/>
      <c r="AF592" s="102"/>
      <c r="AG592" s="102"/>
      <c r="AH592" s="102"/>
      <c r="AI592" s="102"/>
      <c r="AJ592" s="102"/>
      <c r="AK592" s="102"/>
      <c r="AL592" s="102"/>
      <c r="AM592" s="102"/>
      <c r="AN592" s="102"/>
    </row>
    <row r="593" spans="1:40" ht="18.75" customHeight="1" x14ac:dyDescent="0.2">
      <c r="A593" s="104"/>
      <c r="B593" s="102"/>
      <c r="C593" s="102"/>
      <c r="D593" s="102"/>
      <c r="E593" s="102"/>
      <c r="F593" s="102"/>
      <c r="G593" s="102"/>
      <c r="H593" s="102"/>
      <c r="I593" s="102"/>
      <c r="J593" s="102"/>
      <c r="K593" s="102"/>
      <c r="L593" s="102"/>
      <c r="M593" s="102"/>
      <c r="N593" s="102"/>
      <c r="O593" s="107"/>
      <c r="P593" s="107"/>
      <c r="Q593" s="107"/>
      <c r="R593" s="107"/>
      <c r="S593" s="107"/>
      <c r="T593" s="107"/>
      <c r="U593" s="107"/>
      <c r="V593" s="107"/>
      <c r="W593" s="107"/>
      <c r="X593" s="101"/>
      <c r="Y593" s="101"/>
      <c r="Z593" s="107"/>
      <c r="AA593" s="102"/>
      <c r="AB593" s="102"/>
      <c r="AC593" s="102"/>
      <c r="AD593" s="104"/>
      <c r="AE593" s="102"/>
      <c r="AF593" s="102"/>
      <c r="AG593" s="102"/>
      <c r="AH593" s="102"/>
      <c r="AI593" s="102"/>
      <c r="AJ593" s="102"/>
      <c r="AK593" s="102"/>
      <c r="AL593" s="102"/>
      <c r="AM593" s="102"/>
      <c r="AN593" s="102"/>
    </row>
    <row r="594" spans="1:40" ht="18.75" customHeight="1" x14ac:dyDescent="0.2">
      <c r="A594" s="104"/>
      <c r="B594" s="102"/>
      <c r="C594" s="102"/>
      <c r="D594" s="102"/>
      <c r="E594" s="102"/>
      <c r="F594" s="102"/>
      <c r="G594" s="102"/>
      <c r="H594" s="102"/>
      <c r="I594" s="102"/>
      <c r="J594" s="102"/>
      <c r="K594" s="102"/>
      <c r="L594" s="102"/>
      <c r="M594" s="102"/>
      <c r="N594" s="102"/>
      <c r="O594" s="107"/>
      <c r="P594" s="107"/>
      <c r="Q594" s="107"/>
      <c r="R594" s="107"/>
      <c r="S594" s="107"/>
      <c r="T594" s="107"/>
      <c r="U594" s="107"/>
      <c r="V594" s="107"/>
      <c r="W594" s="107"/>
      <c r="X594" s="101"/>
      <c r="Y594" s="101"/>
      <c r="Z594" s="107"/>
      <c r="AA594" s="102"/>
      <c r="AB594" s="102"/>
      <c r="AC594" s="102"/>
      <c r="AD594" s="104"/>
      <c r="AE594" s="102"/>
      <c r="AF594" s="102"/>
      <c r="AG594" s="102"/>
      <c r="AH594" s="102"/>
      <c r="AI594" s="102"/>
      <c r="AJ594" s="102"/>
      <c r="AK594" s="102"/>
      <c r="AL594" s="102"/>
      <c r="AM594" s="102"/>
      <c r="AN594" s="102"/>
    </row>
    <row r="595" spans="1:40" ht="18.75" customHeight="1" x14ac:dyDescent="0.2">
      <c r="A595" s="104"/>
      <c r="B595" s="102"/>
      <c r="C595" s="102"/>
      <c r="D595" s="102"/>
      <c r="E595" s="102"/>
      <c r="F595" s="102"/>
      <c r="G595" s="102"/>
      <c r="H595" s="102"/>
      <c r="I595" s="102"/>
      <c r="J595" s="102"/>
      <c r="K595" s="102"/>
      <c r="L595" s="102"/>
      <c r="M595" s="102"/>
      <c r="N595" s="102"/>
      <c r="O595" s="107"/>
      <c r="P595" s="107"/>
      <c r="Q595" s="107"/>
      <c r="R595" s="107"/>
      <c r="S595" s="107"/>
      <c r="T595" s="107"/>
      <c r="U595" s="107"/>
      <c r="V595" s="107"/>
      <c r="W595" s="107"/>
      <c r="X595" s="101"/>
      <c r="Y595" s="101"/>
      <c r="Z595" s="107"/>
      <c r="AA595" s="102"/>
      <c r="AB595" s="102"/>
      <c r="AC595" s="102"/>
      <c r="AD595" s="104"/>
      <c r="AE595" s="102"/>
      <c r="AF595" s="102"/>
      <c r="AG595" s="102"/>
      <c r="AH595" s="102"/>
      <c r="AI595" s="102"/>
      <c r="AJ595" s="102"/>
      <c r="AK595" s="102"/>
      <c r="AL595" s="102"/>
      <c r="AM595" s="102"/>
      <c r="AN595" s="102"/>
    </row>
    <row r="596" spans="1:40" ht="18.75" customHeight="1" x14ac:dyDescent="0.2">
      <c r="A596" s="104"/>
      <c r="B596" s="102"/>
      <c r="C596" s="102"/>
      <c r="D596" s="102"/>
      <c r="E596" s="102"/>
      <c r="F596" s="102"/>
      <c r="G596" s="102"/>
      <c r="H596" s="102"/>
      <c r="I596" s="102"/>
      <c r="J596" s="102"/>
      <c r="K596" s="102"/>
      <c r="L596" s="102"/>
      <c r="M596" s="102"/>
      <c r="N596" s="102"/>
      <c r="O596" s="107"/>
      <c r="P596" s="107"/>
      <c r="Q596" s="107"/>
      <c r="R596" s="107"/>
      <c r="S596" s="107"/>
      <c r="T596" s="107"/>
      <c r="U596" s="107"/>
      <c r="V596" s="107"/>
      <c r="W596" s="107"/>
      <c r="X596" s="101"/>
      <c r="Y596" s="101"/>
      <c r="Z596" s="107"/>
      <c r="AA596" s="102"/>
      <c r="AB596" s="102"/>
      <c r="AC596" s="102"/>
      <c r="AD596" s="104"/>
      <c r="AE596" s="102"/>
      <c r="AF596" s="102"/>
      <c r="AG596" s="102"/>
      <c r="AH596" s="102"/>
      <c r="AI596" s="102"/>
      <c r="AJ596" s="102"/>
      <c r="AK596" s="102"/>
      <c r="AL596" s="102"/>
      <c r="AM596" s="102"/>
      <c r="AN596" s="102"/>
    </row>
    <row r="597" spans="1:40" ht="18.75" customHeight="1" x14ac:dyDescent="0.2">
      <c r="A597" s="104"/>
      <c r="B597" s="102"/>
      <c r="C597" s="102"/>
      <c r="D597" s="102"/>
      <c r="E597" s="102"/>
      <c r="F597" s="102"/>
      <c r="G597" s="102"/>
      <c r="H597" s="102"/>
      <c r="I597" s="102"/>
      <c r="J597" s="102"/>
      <c r="K597" s="102"/>
      <c r="L597" s="102"/>
      <c r="M597" s="102"/>
      <c r="N597" s="102"/>
      <c r="O597" s="107"/>
      <c r="P597" s="107"/>
      <c r="Q597" s="107"/>
      <c r="R597" s="107"/>
      <c r="S597" s="107"/>
      <c r="T597" s="107"/>
      <c r="U597" s="107"/>
      <c r="V597" s="107"/>
      <c r="W597" s="107"/>
      <c r="X597" s="101"/>
      <c r="Y597" s="101"/>
      <c r="Z597" s="107"/>
      <c r="AA597" s="102"/>
      <c r="AB597" s="102"/>
      <c r="AC597" s="102"/>
      <c r="AD597" s="104"/>
      <c r="AE597" s="102"/>
      <c r="AF597" s="102"/>
      <c r="AG597" s="102"/>
      <c r="AH597" s="102"/>
      <c r="AI597" s="102"/>
      <c r="AJ597" s="102"/>
      <c r="AK597" s="102"/>
      <c r="AL597" s="102"/>
      <c r="AM597" s="102"/>
      <c r="AN597" s="102"/>
    </row>
    <row r="598" spans="1:40" ht="18.75" customHeight="1" x14ac:dyDescent="0.2">
      <c r="A598" s="104"/>
      <c r="B598" s="102"/>
      <c r="C598" s="102"/>
      <c r="D598" s="102"/>
      <c r="E598" s="102"/>
      <c r="F598" s="102"/>
      <c r="G598" s="102"/>
      <c r="H598" s="102"/>
      <c r="I598" s="102"/>
      <c r="J598" s="102"/>
      <c r="K598" s="102"/>
      <c r="L598" s="102"/>
      <c r="M598" s="102"/>
      <c r="N598" s="102"/>
      <c r="O598" s="107"/>
      <c r="P598" s="107"/>
      <c r="Q598" s="107"/>
      <c r="R598" s="107"/>
      <c r="S598" s="107"/>
      <c r="T598" s="107"/>
      <c r="U598" s="107"/>
      <c r="V598" s="107"/>
      <c r="W598" s="107"/>
      <c r="X598" s="101"/>
      <c r="Y598" s="101"/>
      <c r="Z598" s="107"/>
      <c r="AA598" s="102"/>
      <c r="AB598" s="102"/>
      <c r="AC598" s="102"/>
      <c r="AD598" s="104"/>
      <c r="AE598" s="102"/>
      <c r="AF598" s="102"/>
      <c r="AG598" s="102"/>
      <c r="AH598" s="102"/>
      <c r="AI598" s="102"/>
      <c r="AJ598" s="102"/>
      <c r="AK598" s="102"/>
      <c r="AL598" s="102"/>
      <c r="AM598" s="102"/>
      <c r="AN598" s="102"/>
    </row>
    <row r="599" spans="1:40" ht="18.75" customHeight="1" x14ac:dyDescent="0.2">
      <c r="A599" s="104"/>
      <c r="B599" s="102"/>
      <c r="C599" s="102"/>
      <c r="D599" s="102"/>
      <c r="E599" s="102"/>
      <c r="F599" s="102"/>
      <c r="G599" s="102"/>
      <c r="H599" s="102"/>
      <c r="I599" s="102"/>
      <c r="J599" s="102"/>
      <c r="K599" s="102"/>
      <c r="L599" s="102"/>
      <c r="M599" s="102"/>
      <c r="N599" s="102"/>
      <c r="O599" s="107"/>
      <c r="P599" s="107"/>
      <c r="Q599" s="107"/>
      <c r="R599" s="107"/>
      <c r="S599" s="107"/>
      <c r="T599" s="107"/>
      <c r="U599" s="107"/>
      <c r="V599" s="107"/>
      <c r="W599" s="107"/>
      <c r="X599" s="101"/>
      <c r="Y599" s="101"/>
      <c r="Z599" s="107"/>
      <c r="AA599" s="102"/>
      <c r="AB599" s="102"/>
      <c r="AC599" s="102"/>
      <c r="AD599" s="104"/>
      <c r="AE599" s="102"/>
      <c r="AF599" s="102"/>
      <c r="AG599" s="102"/>
      <c r="AH599" s="102"/>
      <c r="AI599" s="102"/>
      <c r="AJ599" s="102"/>
      <c r="AK599" s="102"/>
      <c r="AL599" s="102"/>
      <c r="AM599" s="102"/>
      <c r="AN599" s="102"/>
    </row>
    <row r="600" spans="1:40" ht="18.75" customHeight="1" x14ac:dyDescent="0.2">
      <c r="A600" s="104"/>
      <c r="B600" s="102"/>
      <c r="C600" s="102"/>
      <c r="D600" s="102"/>
      <c r="E600" s="102"/>
      <c r="F600" s="102"/>
      <c r="G600" s="102"/>
      <c r="H600" s="102"/>
      <c r="I600" s="102"/>
      <c r="J600" s="102"/>
      <c r="K600" s="102"/>
      <c r="L600" s="102"/>
      <c r="M600" s="102"/>
      <c r="N600" s="102"/>
      <c r="O600" s="107"/>
      <c r="P600" s="107"/>
      <c r="Q600" s="107"/>
      <c r="R600" s="107"/>
      <c r="S600" s="107"/>
      <c r="T600" s="107"/>
      <c r="U600" s="107"/>
      <c r="V600" s="107"/>
      <c r="W600" s="107"/>
      <c r="X600" s="101"/>
      <c r="Y600" s="101"/>
      <c r="Z600" s="107"/>
      <c r="AA600" s="102"/>
      <c r="AB600" s="102"/>
      <c r="AC600" s="102"/>
      <c r="AD600" s="104"/>
      <c r="AE600" s="102"/>
      <c r="AF600" s="102"/>
      <c r="AG600" s="102"/>
      <c r="AH600" s="102"/>
      <c r="AI600" s="102"/>
      <c r="AJ600" s="102"/>
      <c r="AK600" s="102"/>
      <c r="AL600" s="102"/>
      <c r="AM600" s="102"/>
      <c r="AN600" s="102"/>
    </row>
    <row r="601" spans="1:40" ht="18.75" customHeight="1" x14ac:dyDescent="0.2">
      <c r="A601" s="104"/>
      <c r="B601" s="102"/>
      <c r="C601" s="102"/>
      <c r="D601" s="102"/>
      <c r="E601" s="102"/>
      <c r="F601" s="102"/>
      <c r="G601" s="102"/>
      <c r="H601" s="102"/>
      <c r="I601" s="102"/>
      <c r="J601" s="102"/>
      <c r="K601" s="102"/>
      <c r="L601" s="102"/>
      <c r="M601" s="102"/>
      <c r="N601" s="102"/>
      <c r="O601" s="107"/>
      <c r="P601" s="107"/>
      <c r="Q601" s="107"/>
      <c r="R601" s="107"/>
      <c r="S601" s="107"/>
      <c r="T601" s="107"/>
      <c r="U601" s="107"/>
      <c r="V601" s="107"/>
      <c r="W601" s="107"/>
      <c r="X601" s="101"/>
      <c r="Y601" s="101"/>
      <c r="Z601" s="107"/>
      <c r="AA601" s="102"/>
      <c r="AB601" s="102"/>
      <c r="AC601" s="102"/>
      <c r="AD601" s="104"/>
      <c r="AE601" s="102"/>
      <c r="AF601" s="102"/>
      <c r="AG601" s="102"/>
      <c r="AH601" s="102"/>
      <c r="AI601" s="102"/>
      <c r="AJ601" s="102"/>
      <c r="AK601" s="102"/>
      <c r="AL601" s="102"/>
      <c r="AM601" s="102"/>
      <c r="AN601" s="102"/>
    </row>
    <row r="602" spans="1:40" ht="18.75" customHeight="1" x14ac:dyDescent="0.2">
      <c r="A602" s="104"/>
      <c r="B602" s="102"/>
      <c r="C602" s="102"/>
      <c r="D602" s="102"/>
      <c r="E602" s="102"/>
      <c r="F602" s="102"/>
      <c r="G602" s="102"/>
      <c r="H602" s="102"/>
      <c r="I602" s="102"/>
      <c r="J602" s="102"/>
      <c r="K602" s="102"/>
      <c r="L602" s="102"/>
      <c r="M602" s="102"/>
      <c r="N602" s="102"/>
      <c r="O602" s="107"/>
      <c r="P602" s="107"/>
      <c r="Q602" s="107"/>
      <c r="R602" s="107"/>
      <c r="S602" s="107"/>
      <c r="T602" s="107"/>
      <c r="U602" s="107"/>
      <c r="V602" s="107"/>
      <c r="W602" s="107"/>
      <c r="X602" s="101"/>
      <c r="Y602" s="101"/>
      <c r="Z602" s="107"/>
      <c r="AA602" s="102"/>
      <c r="AB602" s="102"/>
      <c r="AC602" s="102"/>
      <c r="AD602" s="104"/>
      <c r="AE602" s="102"/>
      <c r="AF602" s="102"/>
      <c r="AG602" s="102"/>
      <c r="AH602" s="102"/>
      <c r="AI602" s="102"/>
      <c r="AJ602" s="102"/>
      <c r="AK602" s="102"/>
      <c r="AL602" s="102"/>
      <c r="AM602" s="102"/>
      <c r="AN602" s="102"/>
    </row>
    <row r="603" spans="1:40" ht="18.75" customHeight="1" x14ac:dyDescent="0.2">
      <c r="A603" s="104"/>
      <c r="B603" s="102"/>
      <c r="C603" s="102"/>
      <c r="D603" s="102"/>
      <c r="E603" s="102"/>
      <c r="F603" s="102"/>
      <c r="G603" s="102"/>
      <c r="H603" s="102"/>
      <c r="I603" s="102"/>
      <c r="J603" s="102"/>
      <c r="K603" s="102"/>
      <c r="L603" s="102"/>
      <c r="M603" s="102"/>
      <c r="N603" s="102"/>
      <c r="O603" s="107"/>
      <c r="P603" s="107"/>
      <c r="Q603" s="107"/>
      <c r="R603" s="107"/>
      <c r="S603" s="107"/>
      <c r="T603" s="107"/>
      <c r="U603" s="107"/>
      <c r="V603" s="107"/>
      <c r="W603" s="107"/>
      <c r="X603" s="101"/>
      <c r="Y603" s="101"/>
      <c r="Z603" s="107"/>
      <c r="AA603" s="102"/>
      <c r="AB603" s="102"/>
      <c r="AC603" s="102"/>
      <c r="AD603" s="104"/>
      <c r="AE603" s="102"/>
      <c r="AF603" s="102"/>
      <c r="AG603" s="102"/>
      <c r="AH603" s="102"/>
      <c r="AI603" s="102"/>
      <c r="AJ603" s="102"/>
      <c r="AK603" s="102"/>
      <c r="AL603" s="102"/>
      <c r="AM603" s="102"/>
      <c r="AN603" s="102"/>
    </row>
    <row r="604" spans="1:40" ht="18.75" customHeight="1" x14ac:dyDescent="0.2">
      <c r="A604" s="104"/>
      <c r="B604" s="102"/>
      <c r="C604" s="102"/>
      <c r="D604" s="102"/>
      <c r="E604" s="102"/>
      <c r="F604" s="102"/>
      <c r="G604" s="102"/>
      <c r="H604" s="102"/>
      <c r="I604" s="102"/>
      <c r="J604" s="102"/>
      <c r="K604" s="102"/>
      <c r="L604" s="102"/>
      <c r="M604" s="102"/>
      <c r="N604" s="102"/>
      <c r="O604" s="107"/>
      <c r="P604" s="107"/>
      <c r="Q604" s="107"/>
      <c r="R604" s="107"/>
      <c r="S604" s="107"/>
      <c r="T604" s="107"/>
      <c r="U604" s="107"/>
      <c r="V604" s="107"/>
      <c r="W604" s="107"/>
      <c r="X604" s="101"/>
      <c r="Y604" s="101"/>
      <c r="Z604" s="107"/>
      <c r="AA604" s="102"/>
      <c r="AB604" s="102"/>
      <c r="AC604" s="102"/>
      <c r="AD604" s="104"/>
      <c r="AE604" s="102"/>
      <c r="AF604" s="102"/>
      <c r="AG604" s="102"/>
      <c r="AH604" s="102"/>
      <c r="AI604" s="102"/>
      <c r="AJ604" s="102"/>
      <c r="AK604" s="102"/>
      <c r="AL604" s="102"/>
      <c r="AM604" s="102"/>
      <c r="AN604" s="102"/>
    </row>
    <row r="605" spans="1:40" ht="18.75" customHeight="1" x14ac:dyDescent="0.2">
      <c r="A605" s="104"/>
      <c r="B605" s="102"/>
      <c r="C605" s="102"/>
      <c r="D605" s="102"/>
      <c r="E605" s="102"/>
      <c r="F605" s="102"/>
      <c r="G605" s="102"/>
      <c r="H605" s="102"/>
      <c r="I605" s="102"/>
      <c r="J605" s="102"/>
      <c r="K605" s="102"/>
      <c r="L605" s="102"/>
      <c r="M605" s="102"/>
      <c r="N605" s="102"/>
      <c r="O605" s="107"/>
      <c r="P605" s="107"/>
      <c r="Q605" s="107"/>
      <c r="R605" s="107"/>
      <c r="S605" s="107"/>
      <c r="T605" s="107"/>
      <c r="U605" s="107"/>
      <c r="V605" s="107"/>
      <c r="W605" s="107"/>
      <c r="X605" s="101"/>
      <c r="Y605" s="101"/>
      <c r="Z605" s="107"/>
      <c r="AA605" s="102"/>
      <c r="AB605" s="102"/>
      <c r="AC605" s="102"/>
      <c r="AD605" s="104"/>
      <c r="AE605" s="102"/>
      <c r="AF605" s="102"/>
      <c r="AG605" s="102"/>
      <c r="AH605" s="102"/>
      <c r="AI605" s="102"/>
      <c r="AJ605" s="102"/>
      <c r="AK605" s="102"/>
      <c r="AL605" s="102"/>
      <c r="AM605" s="102"/>
      <c r="AN605" s="102"/>
    </row>
    <row r="606" spans="1:40" ht="18.75" customHeight="1" x14ac:dyDescent="0.2">
      <c r="A606" s="104"/>
      <c r="B606" s="102"/>
      <c r="C606" s="102"/>
      <c r="D606" s="102"/>
      <c r="E606" s="102"/>
      <c r="F606" s="102"/>
      <c r="G606" s="102"/>
      <c r="H606" s="102"/>
      <c r="I606" s="102"/>
      <c r="J606" s="102"/>
      <c r="K606" s="102"/>
      <c r="L606" s="102"/>
      <c r="M606" s="102"/>
      <c r="N606" s="102"/>
      <c r="O606" s="107"/>
      <c r="P606" s="107"/>
      <c r="Q606" s="107"/>
      <c r="R606" s="107"/>
      <c r="S606" s="107"/>
      <c r="T606" s="107"/>
      <c r="U606" s="107"/>
      <c r="V606" s="107"/>
      <c r="W606" s="107"/>
      <c r="X606" s="101"/>
      <c r="Y606" s="101"/>
      <c r="Z606" s="107"/>
      <c r="AA606" s="102"/>
      <c r="AB606" s="102"/>
      <c r="AC606" s="102"/>
      <c r="AD606" s="104"/>
      <c r="AE606" s="102"/>
      <c r="AF606" s="102"/>
      <c r="AG606" s="102"/>
      <c r="AH606" s="102"/>
      <c r="AI606" s="102"/>
      <c r="AJ606" s="102"/>
      <c r="AK606" s="102"/>
      <c r="AL606" s="102"/>
      <c r="AM606" s="102"/>
      <c r="AN606" s="102"/>
    </row>
    <row r="607" spans="1:40" ht="18.75" customHeight="1" x14ac:dyDescent="0.2">
      <c r="A607" s="104"/>
      <c r="B607" s="102"/>
      <c r="C607" s="102"/>
      <c r="D607" s="102"/>
      <c r="E607" s="102"/>
      <c r="F607" s="102"/>
      <c r="G607" s="102"/>
      <c r="H607" s="102"/>
      <c r="I607" s="102"/>
      <c r="J607" s="102"/>
      <c r="K607" s="102"/>
      <c r="L607" s="102"/>
      <c r="M607" s="102"/>
      <c r="N607" s="102"/>
      <c r="O607" s="107"/>
      <c r="P607" s="107"/>
      <c r="Q607" s="107"/>
      <c r="R607" s="107"/>
      <c r="S607" s="107"/>
      <c r="T607" s="107"/>
      <c r="U607" s="107"/>
      <c r="V607" s="107"/>
      <c r="W607" s="107"/>
      <c r="X607" s="101"/>
      <c r="Y607" s="101"/>
      <c r="Z607" s="107"/>
      <c r="AA607" s="102"/>
      <c r="AB607" s="102"/>
      <c r="AC607" s="102"/>
      <c r="AD607" s="104"/>
      <c r="AE607" s="102"/>
      <c r="AF607" s="102"/>
      <c r="AG607" s="102"/>
      <c r="AH607" s="102"/>
      <c r="AI607" s="102"/>
      <c r="AJ607" s="102"/>
      <c r="AK607" s="102"/>
      <c r="AL607" s="102"/>
      <c r="AM607" s="102"/>
      <c r="AN607" s="102"/>
    </row>
    <row r="608" spans="1:40" ht="18.75" customHeight="1" x14ac:dyDescent="0.2">
      <c r="A608" s="104"/>
      <c r="B608" s="102"/>
      <c r="C608" s="102"/>
      <c r="D608" s="102"/>
      <c r="E608" s="102"/>
      <c r="F608" s="102"/>
      <c r="G608" s="102"/>
      <c r="H608" s="102"/>
      <c r="I608" s="102"/>
      <c r="J608" s="102"/>
      <c r="K608" s="102"/>
      <c r="L608" s="102"/>
      <c r="M608" s="102"/>
      <c r="N608" s="102"/>
      <c r="O608" s="107"/>
      <c r="P608" s="107"/>
      <c r="Q608" s="107"/>
      <c r="R608" s="107"/>
      <c r="S608" s="107"/>
      <c r="T608" s="107"/>
      <c r="U608" s="107"/>
      <c r="V608" s="107"/>
      <c r="W608" s="107"/>
      <c r="X608" s="101"/>
      <c r="Y608" s="101"/>
      <c r="Z608" s="107"/>
      <c r="AA608" s="102"/>
      <c r="AB608" s="102"/>
      <c r="AC608" s="102"/>
      <c r="AD608" s="104"/>
      <c r="AE608" s="102"/>
      <c r="AF608" s="102"/>
      <c r="AG608" s="102"/>
      <c r="AH608" s="102"/>
      <c r="AI608" s="102"/>
      <c r="AJ608" s="102"/>
      <c r="AK608" s="102"/>
      <c r="AL608" s="102"/>
      <c r="AM608" s="102"/>
      <c r="AN608" s="102"/>
    </row>
    <row r="609" spans="1:40" ht="18.75" customHeight="1" x14ac:dyDescent="0.2">
      <c r="A609" s="104"/>
      <c r="B609" s="102"/>
      <c r="C609" s="102"/>
      <c r="D609" s="102"/>
      <c r="E609" s="102"/>
      <c r="F609" s="102"/>
      <c r="G609" s="102"/>
      <c r="H609" s="102"/>
      <c r="I609" s="102"/>
      <c r="J609" s="102"/>
      <c r="K609" s="102"/>
      <c r="L609" s="102"/>
      <c r="M609" s="102"/>
      <c r="N609" s="102"/>
      <c r="O609" s="107"/>
      <c r="P609" s="107"/>
      <c r="Q609" s="107"/>
      <c r="R609" s="107"/>
      <c r="S609" s="107"/>
      <c r="T609" s="107"/>
      <c r="U609" s="107"/>
      <c r="V609" s="107"/>
      <c r="W609" s="107"/>
      <c r="X609" s="101"/>
      <c r="Y609" s="101"/>
      <c r="Z609" s="107"/>
      <c r="AA609" s="102"/>
      <c r="AB609" s="102"/>
      <c r="AC609" s="102"/>
      <c r="AD609" s="104"/>
      <c r="AE609" s="102"/>
      <c r="AF609" s="102"/>
      <c r="AG609" s="102"/>
      <c r="AH609" s="102"/>
      <c r="AI609" s="102"/>
      <c r="AJ609" s="102"/>
      <c r="AK609" s="102"/>
      <c r="AL609" s="102"/>
      <c r="AM609" s="102"/>
      <c r="AN609" s="102"/>
    </row>
    <row r="610" spans="1:40" ht="18.75" customHeight="1" x14ac:dyDescent="0.2">
      <c r="A610" s="104"/>
      <c r="B610" s="102"/>
      <c r="C610" s="102"/>
      <c r="D610" s="102"/>
      <c r="E610" s="102"/>
      <c r="F610" s="102"/>
      <c r="G610" s="102"/>
      <c r="H610" s="102"/>
      <c r="I610" s="102"/>
      <c r="J610" s="102"/>
      <c r="K610" s="102"/>
      <c r="L610" s="102"/>
      <c r="M610" s="102"/>
      <c r="N610" s="102"/>
      <c r="O610" s="107"/>
      <c r="P610" s="107"/>
      <c r="Q610" s="107"/>
      <c r="R610" s="107"/>
      <c r="S610" s="107"/>
      <c r="T610" s="107"/>
      <c r="U610" s="107"/>
      <c r="V610" s="107"/>
      <c r="W610" s="107"/>
      <c r="X610" s="101"/>
      <c r="Y610" s="101"/>
      <c r="Z610" s="107"/>
      <c r="AA610" s="102"/>
      <c r="AB610" s="102"/>
      <c r="AC610" s="102"/>
      <c r="AD610" s="104"/>
      <c r="AE610" s="102"/>
      <c r="AF610" s="102"/>
      <c r="AG610" s="102"/>
      <c r="AH610" s="102"/>
      <c r="AI610" s="102"/>
      <c r="AJ610" s="102"/>
      <c r="AK610" s="102"/>
      <c r="AL610" s="102"/>
      <c r="AM610" s="102"/>
      <c r="AN610" s="102"/>
    </row>
    <row r="611" spans="1:40" ht="18.75" customHeight="1" x14ac:dyDescent="0.2">
      <c r="A611" s="104"/>
      <c r="B611" s="102"/>
      <c r="C611" s="102"/>
      <c r="D611" s="102"/>
      <c r="E611" s="102"/>
      <c r="F611" s="102"/>
      <c r="G611" s="102"/>
      <c r="H611" s="102"/>
      <c r="I611" s="102"/>
      <c r="J611" s="102"/>
      <c r="K611" s="102"/>
      <c r="L611" s="102"/>
      <c r="M611" s="102"/>
      <c r="N611" s="102"/>
      <c r="O611" s="107"/>
      <c r="P611" s="107"/>
      <c r="Q611" s="107"/>
      <c r="R611" s="107"/>
      <c r="S611" s="107"/>
      <c r="T611" s="107"/>
      <c r="U611" s="107"/>
      <c r="V611" s="107"/>
      <c r="W611" s="107"/>
      <c r="X611" s="101"/>
      <c r="Y611" s="101"/>
      <c r="Z611" s="107"/>
      <c r="AA611" s="102"/>
      <c r="AB611" s="102"/>
      <c r="AC611" s="102"/>
      <c r="AD611" s="104"/>
      <c r="AE611" s="102"/>
      <c r="AF611" s="102"/>
      <c r="AG611" s="102"/>
      <c r="AH611" s="102"/>
      <c r="AI611" s="102"/>
      <c r="AJ611" s="102"/>
      <c r="AK611" s="102"/>
      <c r="AL611" s="102"/>
      <c r="AM611" s="102"/>
      <c r="AN611" s="102"/>
    </row>
    <row r="612" spans="1:40" ht="18.75" customHeight="1" x14ac:dyDescent="0.2">
      <c r="A612" s="104"/>
      <c r="B612" s="102"/>
      <c r="C612" s="102"/>
      <c r="D612" s="102"/>
      <c r="E612" s="102"/>
      <c r="F612" s="102"/>
      <c r="G612" s="102"/>
      <c r="H612" s="102"/>
      <c r="I612" s="102"/>
      <c r="J612" s="102"/>
      <c r="K612" s="102"/>
      <c r="L612" s="102"/>
      <c r="M612" s="102"/>
      <c r="N612" s="102"/>
      <c r="O612" s="107"/>
      <c r="P612" s="107"/>
      <c r="Q612" s="107"/>
      <c r="R612" s="107"/>
      <c r="S612" s="107"/>
      <c r="T612" s="107"/>
      <c r="U612" s="107"/>
      <c r="V612" s="107"/>
      <c r="W612" s="107"/>
      <c r="X612" s="101"/>
      <c r="Y612" s="101"/>
      <c r="Z612" s="107"/>
      <c r="AA612" s="102"/>
      <c r="AB612" s="102"/>
      <c r="AC612" s="102"/>
      <c r="AD612" s="104"/>
      <c r="AE612" s="102"/>
      <c r="AF612" s="102"/>
      <c r="AG612" s="102"/>
      <c r="AH612" s="102"/>
      <c r="AI612" s="102"/>
      <c r="AJ612" s="102"/>
      <c r="AK612" s="102"/>
      <c r="AL612" s="102"/>
      <c r="AM612" s="102"/>
      <c r="AN612" s="102"/>
    </row>
    <row r="613" spans="1:40" ht="18.75" customHeight="1" x14ac:dyDescent="0.2">
      <c r="A613" s="104"/>
      <c r="B613" s="102"/>
      <c r="C613" s="102"/>
      <c r="D613" s="102"/>
      <c r="E613" s="102"/>
      <c r="F613" s="102"/>
      <c r="G613" s="102"/>
      <c r="H613" s="102"/>
      <c r="I613" s="102"/>
      <c r="J613" s="102"/>
      <c r="K613" s="102"/>
      <c r="L613" s="102"/>
      <c r="M613" s="102"/>
      <c r="N613" s="102"/>
      <c r="O613" s="107"/>
      <c r="P613" s="107"/>
      <c r="Q613" s="107"/>
      <c r="R613" s="107"/>
      <c r="S613" s="107"/>
      <c r="T613" s="107"/>
      <c r="U613" s="107"/>
      <c r="V613" s="107"/>
      <c r="W613" s="107"/>
      <c r="X613" s="101"/>
      <c r="Y613" s="101"/>
      <c r="Z613" s="107"/>
      <c r="AA613" s="102"/>
      <c r="AB613" s="102"/>
      <c r="AC613" s="102"/>
      <c r="AD613" s="104"/>
      <c r="AE613" s="102"/>
      <c r="AF613" s="102"/>
      <c r="AG613" s="102"/>
      <c r="AH613" s="102"/>
      <c r="AI613" s="102"/>
      <c r="AJ613" s="102"/>
      <c r="AK613" s="102"/>
      <c r="AL613" s="102"/>
      <c r="AM613" s="102"/>
      <c r="AN613" s="102"/>
    </row>
    <row r="614" spans="1:40" ht="18.75" customHeight="1" x14ac:dyDescent="0.2">
      <c r="A614" s="104"/>
      <c r="B614" s="102"/>
      <c r="C614" s="102"/>
      <c r="D614" s="102"/>
      <c r="E614" s="102"/>
      <c r="F614" s="102"/>
      <c r="G614" s="102"/>
      <c r="H614" s="102"/>
      <c r="I614" s="102"/>
      <c r="J614" s="102"/>
      <c r="K614" s="102"/>
      <c r="L614" s="102"/>
      <c r="M614" s="102"/>
      <c r="N614" s="102"/>
      <c r="O614" s="107"/>
      <c r="P614" s="107"/>
      <c r="Q614" s="107"/>
      <c r="R614" s="107"/>
      <c r="S614" s="107"/>
      <c r="T614" s="107"/>
      <c r="U614" s="107"/>
      <c r="V614" s="107"/>
      <c r="W614" s="107"/>
      <c r="X614" s="101"/>
      <c r="Y614" s="101"/>
      <c r="Z614" s="107"/>
      <c r="AA614" s="102"/>
      <c r="AB614" s="102"/>
      <c r="AC614" s="102"/>
      <c r="AD614" s="104"/>
      <c r="AE614" s="102"/>
      <c r="AF614" s="102"/>
      <c r="AG614" s="102"/>
      <c r="AH614" s="102"/>
      <c r="AI614" s="102"/>
      <c r="AJ614" s="102"/>
      <c r="AK614" s="102"/>
      <c r="AL614" s="102"/>
      <c r="AM614" s="102"/>
      <c r="AN614" s="102"/>
    </row>
    <row r="615" spans="1:40" ht="18.75" customHeight="1" x14ac:dyDescent="0.2">
      <c r="A615" s="104"/>
      <c r="B615" s="102"/>
      <c r="C615" s="102"/>
      <c r="D615" s="102"/>
      <c r="E615" s="102"/>
      <c r="F615" s="102"/>
      <c r="G615" s="102"/>
      <c r="H615" s="102"/>
      <c r="I615" s="102"/>
      <c r="J615" s="102"/>
      <c r="K615" s="102"/>
      <c r="L615" s="102"/>
      <c r="M615" s="102"/>
      <c r="N615" s="102"/>
      <c r="O615" s="107"/>
      <c r="P615" s="107"/>
      <c r="Q615" s="107"/>
      <c r="R615" s="107"/>
      <c r="S615" s="107"/>
      <c r="T615" s="107"/>
      <c r="U615" s="107"/>
      <c r="V615" s="107"/>
      <c r="W615" s="107"/>
      <c r="X615" s="101"/>
      <c r="Y615" s="101"/>
      <c r="Z615" s="107"/>
      <c r="AA615" s="102"/>
      <c r="AB615" s="102"/>
      <c r="AC615" s="102"/>
      <c r="AD615" s="104"/>
      <c r="AE615" s="102"/>
      <c r="AF615" s="102"/>
      <c r="AG615" s="102"/>
      <c r="AH615" s="102"/>
      <c r="AI615" s="102"/>
      <c r="AJ615" s="102"/>
      <c r="AK615" s="102"/>
      <c r="AL615" s="102"/>
      <c r="AM615" s="102"/>
      <c r="AN615" s="102"/>
    </row>
    <row r="616" spans="1:40" ht="18.75" customHeight="1" x14ac:dyDescent="0.2">
      <c r="A616" s="104"/>
      <c r="B616" s="102"/>
      <c r="C616" s="102"/>
      <c r="D616" s="102"/>
      <c r="E616" s="102"/>
      <c r="F616" s="102"/>
      <c r="G616" s="102"/>
      <c r="H616" s="102"/>
      <c r="I616" s="102"/>
      <c r="J616" s="102"/>
      <c r="K616" s="102"/>
      <c r="L616" s="102"/>
      <c r="M616" s="102"/>
      <c r="N616" s="102"/>
      <c r="O616" s="107"/>
      <c r="P616" s="107"/>
      <c r="Q616" s="107"/>
      <c r="R616" s="107"/>
      <c r="S616" s="107"/>
      <c r="T616" s="107"/>
      <c r="U616" s="107"/>
      <c r="V616" s="107"/>
      <c r="W616" s="107"/>
      <c r="X616" s="101"/>
      <c r="Y616" s="101"/>
      <c r="Z616" s="107"/>
      <c r="AA616" s="102"/>
      <c r="AB616" s="102"/>
      <c r="AC616" s="102"/>
      <c r="AD616" s="104"/>
      <c r="AE616" s="102"/>
      <c r="AF616" s="102"/>
      <c r="AG616" s="102"/>
      <c r="AH616" s="102"/>
      <c r="AI616" s="102"/>
      <c r="AJ616" s="102"/>
      <c r="AK616" s="102"/>
      <c r="AL616" s="102"/>
      <c r="AM616" s="102"/>
      <c r="AN616" s="102"/>
    </row>
    <row r="617" spans="1:40" ht="18.75" customHeight="1" x14ac:dyDescent="0.2">
      <c r="A617" s="104"/>
      <c r="B617" s="102"/>
      <c r="C617" s="102"/>
      <c r="D617" s="102"/>
      <c r="E617" s="102"/>
      <c r="F617" s="102"/>
      <c r="G617" s="102"/>
      <c r="H617" s="102"/>
      <c r="I617" s="102"/>
      <c r="J617" s="102"/>
      <c r="K617" s="102"/>
      <c r="L617" s="102"/>
      <c r="M617" s="102"/>
      <c r="N617" s="102"/>
      <c r="O617" s="107"/>
      <c r="P617" s="107"/>
      <c r="Q617" s="107"/>
      <c r="R617" s="107"/>
      <c r="S617" s="107"/>
      <c r="T617" s="107"/>
      <c r="U617" s="107"/>
      <c r="V617" s="107"/>
      <c r="W617" s="107"/>
      <c r="X617" s="101"/>
      <c r="Y617" s="101"/>
      <c r="Z617" s="107"/>
      <c r="AA617" s="102"/>
      <c r="AB617" s="102"/>
      <c r="AC617" s="102"/>
      <c r="AD617" s="104"/>
      <c r="AE617" s="102"/>
      <c r="AF617" s="102"/>
      <c r="AG617" s="102"/>
      <c r="AH617" s="102"/>
      <c r="AI617" s="102"/>
      <c r="AJ617" s="102"/>
      <c r="AK617" s="102"/>
      <c r="AL617" s="102"/>
      <c r="AM617" s="102"/>
      <c r="AN617" s="102"/>
    </row>
    <row r="618" spans="1:40" ht="18.75" customHeight="1" x14ac:dyDescent="0.2">
      <c r="A618" s="104"/>
      <c r="B618" s="102"/>
      <c r="C618" s="102"/>
      <c r="D618" s="102"/>
      <c r="E618" s="102"/>
      <c r="F618" s="102"/>
      <c r="G618" s="102"/>
      <c r="H618" s="102"/>
      <c r="I618" s="102"/>
      <c r="J618" s="102"/>
      <c r="K618" s="102"/>
      <c r="L618" s="102"/>
      <c r="M618" s="102"/>
      <c r="N618" s="102"/>
      <c r="O618" s="107"/>
      <c r="P618" s="107"/>
      <c r="Q618" s="107"/>
      <c r="R618" s="107"/>
      <c r="S618" s="107"/>
      <c r="T618" s="107"/>
      <c r="U618" s="107"/>
      <c r="V618" s="107"/>
      <c r="W618" s="107"/>
      <c r="X618" s="101"/>
      <c r="Y618" s="101"/>
      <c r="Z618" s="107"/>
      <c r="AA618" s="102"/>
      <c r="AB618" s="102"/>
      <c r="AC618" s="102"/>
      <c r="AD618" s="104"/>
      <c r="AE618" s="102"/>
      <c r="AF618" s="102"/>
      <c r="AG618" s="102"/>
      <c r="AH618" s="102"/>
      <c r="AI618" s="102"/>
      <c r="AJ618" s="102"/>
      <c r="AK618" s="102"/>
      <c r="AL618" s="102"/>
      <c r="AM618" s="102"/>
      <c r="AN618" s="102"/>
    </row>
    <row r="619" spans="1:40" ht="18.75" customHeight="1" x14ac:dyDescent="0.2">
      <c r="A619" s="104"/>
      <c r="B619" s="102"/>
      <c r="C619" s="102"/>
      <c r="D619" s="102"/>
      <c r="E619" s="102"/>
      <c r="F619" s="102"/>
      <c r="G619" s="102"/>
      <c r="H619" s="102"/>
      <c r="I619" s="102"/>
      <c r="J619" s="102"/>
      <c r="K619" s="102"/>
      <c r="L619" s="102"/>
      <c r="M619" s="102"/>
      <c r="N619" s="102"/>
      <c r="O619" s="107"/>
      <c r="P619" s="107"/>
      <c r="Q619" s="107"/>
      <c r="R619" s="107"/>
      <c r="S619" s="107"/>
      <c r="T619" s="107"/>
      <c r="U619" s="107"/>
      <c r="V619" s="107"/>
      <c r="W619" s="107"/>
      <c r="X619" s="101"/>
      <c r="Y619" s="101"/>
      <c r="Z619" s="107"/>
      <c r="AA619" s="102"/>
      <c r="AB619" s="102"/>
      <c r="AC619" s="102"/>
      <c r="AD619" s="104"/>
      <c r="AE619" s="102"/>
      <c r="AF619" s="102"/>
      <c r="AG619" s="102"/>
      <c r="AH619" s="102"/>
      <c r="AI619" s="102"/>
      <c r="AJ619" s="102"/>
      <c r="AK619" s="102"/>
      <c r="AL619" s="102"/>
      <c r="AM619" s="102"/>
      <c r="AN619" s="102"/>
    </row>
    <row r="620" spans="1:40" ht="18.75" customHeight="1" x14ac:dyDescent="0.2">
      <c r="A620" s="104"/>
      <c r="B620" s="102"/>
      <c r="C620" s="102"/>
      <c r="D620" s="102"/>
      <c r="E620" s="102"/>
      <c r="F620" s="102"/>
      <c r="G620" s="102"/>
      <c r="H620" s="102"/>
      <c r="I620" s="102"/>
      <c r="J620" s="102"/>
      <c r="K620" s="102"/>
      <c r="L620" s="102"/>
      <c r="M620" s="102"/>
      <c r="N620" s="102"/>
      <c r="O620" s="107"/>
      <c r="P620" s="107"/>
      <c r="Q620" s="107"/>
      <c r="R620" s="107"/>
      <c r="S620" s="107"/>
      <c r="T620" s="107"/>
      <c r="U620" s="107"/>
      <c r="V620" s="107"/>
      <c r="W620" s="107"/>
      <c r="X620" s="101"/>
      <c r="Y620" s="101"/>
      <c r="Z620" s="107"/>
      <c r="AA620" s="102"/>
      <c r="AB620" s="102"/>
      <c r="AC620" s="102"/>
      <c r="AD620" s="104"/>
      <c r="AE620" s="102"/>
      <c r="AF620" s="102"/>
      <c r="AG620" s="102"/>
      <c r="AH620" s="102"/>
      <c r="AI620" s="102"/>
      <c r="AJ620" s="102"/>
      <c r="AK620" s="102"/>
      <c r="AL620" s="102"/>
      <c r="AM620" s="102"/>
      <c r="AN620" s="102"/>
    </row>
    <row r="621" spans="1:40" ht="18.75" customHeight="1" x14ac:dyDescent="0.2">
      <c r="A621" s="104"/>
      <c r="B621" s="102"/>
      <c r="C621" s="102"/>
      <c r="D621" s="102"/>
      <c r="E621" s="102"/>
      <c r="F621" s="102"/>
      <c r="G621" s="102"/>
      <c r="H621" s="102"/>
      <c r="I621" s="102"/>
      <c r="J621" s="102"/>
      <c r="K621" s="102"/>
      <c r="L621" s="102"/>
      <c r="M621" s="102"/>
      <c r="N621" s="102"/>
      <c r="O621" s="107"/>
      <c r="P621" s="107"/>
      <c r="Q621" s="107"/>
      <c r="R621" s="107"/>
      <c r="S621" s="107"/>
      <c r="T621" s="107"/>
      <c r="U621" s="107"/>
      <c r="V621" s="107"/>
      <c r="W621" s="107"/>
      <c r="X621" s="101"/>
      <c r="Y621" s="101"/>
      <c r="Z621" s="107"/>
      <c r="AA621" s="102"/>
      <c r="AB621" s="102"/>
      <c r="AC621" s="102"/>
      <c r="AD621" s="104"/>
      <c r="AE621" s="102"/>
      <c r="AF621" s="102"/>
      <c r="AG621" s="102"/>
      <c r="AH621" s="102"/>
      <c r="AI621" s="102"/>
      <c r="AJ621" s="102"/>
      <c r="AK621" s="102"/>
      <c r="AL621" s="102"/>
      <c r="AM621" s="102"/>
      <c r="AN621" s="102"/>
    </row>
    <row r="622" spans="1:40" ht="18.75" customHeight="1" x14ac:dyDescent="0.2">
      <c r="A622" s="104"/>
      <c r="B622" s="102"/>
      <c r="C622" s="102"/>
      <c r="D622" s="102"/>
      <c r="E622" s="102"/>
      <c r="F622" s="102"/>
      <c r="G622" s="102"/>
      <c r="H622" s="102"/>
      <c r="I622" s="102"/>
      <c r="J622" s="102"/>
      <c r="K622" s="102"/>
      <c r="L622" s="102"/>
      <c r="M622" s="102"/>
      <c r="N622" s="102"/>
      <c r="O622" s="107"/>
      <c r="P622" s="107"/>
      <c r="Q622" s="107"/>
      <c r="R622" s="107"/>
      <c r="S622" s="107"/>
      <c r="T622" s="107"/>
      <c r="U622" s="107"/>
      <c r="V622" s="107"/>
      <c r="W622" s="107"/>
      <c r="X622" s="101"/>
      <c r="Y622" s="101"/>
      <c r="Z622" s="107"/>
      <c r="AA622" s="102"/>
      <c r="AB622" s="102"/>
      <c r="AC622" s="102"/>
      <c r="AD622" s="104"/>
      <c r="AE622" s="102"/>
      <c r="AF622" s="102"/>
      <c r="AG622" s="102"/>
      <c r="AH622" s="102"/>
      <c r="AI622" s="102"/>
      <c r="AJ622" s="102"/>
      <c r="AK622" s="102"/>
      <c r="AL622" s="102"/>
      <c r="AM622" s="102"/>
      <c r="AN622" s="102"/>
    </row>
    <row r="623" spans="1:40" ht="18.75" customHeight="1" x14ac:dyDescent="0.2">
      <c r="A623" s="104"/>
      <c r="B623" s="102"/>
      <c r="C623" s="102"/>
      <c r="D623" s="102"/>
      <c r="E623" s="102"/>
      <c r="F623" s="102"/>
      <c r="G623" s="102"/>
      <c r="H623" s="102"/>
      <c r="I623" s="102"/>
      <c r="J623" s="102"/>
      <c r="K623" s="102"/>
      <c r="L623" s="102"/>
      <c r="M623" s="102"/>
      <c r="N623" s="102"/>
      <c r="O623" s="107"/>
      <c r="P623" s="107"/>
      <c r="Q623" s="107"/>
      <c r="R623" s="107"/>
      <c r="S623" s="107"/>
      <c r="T623" s="107"/>
      <c r="U623" s="107"/>
      <c r="V623" s="107"/>
      <c r="W623" s="107"/>
      <c r="X623" s="101"/>
      <c r="Y623" s="101"/>
      <c r="Z623" s="107"/>
      <c r="AA623" s="102"/>
      <c r="AB623" s="102"/>
      <c r="AC623" s="102"/>
      <c r="AD623" s="104"/>
      <c r="AE623" s="102"/>
      <c r="AF623" s="102"/>
      <c r="AG623" s="102"/>
      <c r="AH623" s="102"/>
      <c r="AI623" s="102"/>
      <c r="AJ623" s="102"/>
      <c r="AK623" s="102"/>
      <c r="AL623" s="102"/>
      <c r="AM623" s="102"/>
      <c r="AN623" s="102"/>
    </row>
    <row r="624" spans="1:40" ht="18.75" customHeight="1" x14ac:dyDescent="0.2">
      <c r="A624" s="104"/>
      <c r="B624" s="102"/>
      <c r="C624" s="102"/>
      <c r="D624" s="102"/>
      <c r="E624" s="102"/>
      <c r="F624" s="102"/>
      <c r="G624" s="102"/>
      <c r="H624" s="102"/>
      <c r="I624" s="102"/>
      <c r="J624" s="102"/>
      <c r="K624" s="102"/>
      <c r="L624" s="102"/>
      <c r="M624" s="102"/>
      <c r="N624" s="102"/>
      <c r="O624" s="107"/>
      <c r="P624" s="107"/>
      <c r="Q624" s="107"/>
      <c r="R624" s="107"/>
      <c r="S624" s="107"/>
      <c r="T624" s="107"/>
      <c r="U624" s="107"/>
      <c r="V624" s="107"/>
      <c r="W624" s="107"/>
      <c r="X624" s="101"/>
      <c r="Y624" s="101"/>
      <c r="Z624" s="107"/>
      <c r="AA624" s="102"/>
      <c r="AB624" s="102"/>
      <c r="AC624" s="102"/>
      <c r="AD624" s="104"/>
      <c r="AE624" s="102"/>
      <c r="AF624" s="102"/>
      <c r="AG624" s="102"/>
      <c r="AH624" s="102"/>
      <c r="AI624" s="102"/>
      <c r="AJ624" s="102"/>
      <c r="AK624" s="102"/>
      <c r="AL624" s="102"/>
      <c r="AM624" s="102"/>
      <c r="AN624" s="102"/>
    </row>
    <row r="625" spans="1:40" ht="18.75" customHeight="1" x14ac:dyDescent="0.2">
      <c r="A625" s="104"/>
      <c r="B625" s="102"/>
      <c r="C625" s="102"/>
      <c r="D625" s="102"/>
      <c r="E625" s="102"/>
      <c r="F625" s="102"/>
      <c r="G625" s="102"/>
      <c r="H625" s="102"/>
      <c r="I625" s="102"/>
      <c r="J625" s="102"/>
      <c r="K625" s="102"/>
      <c r="L625" s="102"/>
      <c r="M625" s="102"/>
      <c r="N625" s="102"/>
      <c r="O625" s="107"/>
      <c r="P625" s="107"/>
      <c r="Q625" s="107"/>
      <c r="R625" s="107"/>
      <c r="S625" s="107"/>
      <c r="T625" s="107"/>
      <c r="U625" s="107"/>
      <c r="V625" s="107"/>
      <c r="W625" s="107"/>
      <c r="X625" s="101"/>
      <c r="Y625" s="101"/>
      <c r="Z625" s="107"/>
      <c r="AA625" s="102"/>
      <c r="AB625" s="102"/>
      <c r="AC625" s="102"/>
      <c r="AD625" s="104"/>
      <c r="AE625" s="102"/>
      <c r="AF625" s="102"/>
      <c r="AG625" s="102"/>
      <c r="AH625" s="102"/>
      <c r="AI625" s="102"/>
      <c r="AJ625" s="102"/>
      <c r="AK625" s="102"/>
      <c r="AL625" s="102"/>
      <c r="AM625" s="102"/>
      <c r="AN625" s="102"/>
    </row>
    <row r="626" spans="1:40" ht="18.75" customHeight="1" x14ac:dyDescent="0.2">
      <c r="A626" s="104"/>
      <c r="B626" s="102"/>
      <c r="C626" s="102"/>
      <c r="D626" s="102"/>
      <c r="E626" s="102"/>
      <c r="F626" s="102"/>
      <c r="G626" s="102"/>
      <c r="H626" s="102"/>
      <c r="I626" s="102"/>
      <c r="J626" s="102"/>
      <c r="K626" s="102"/>
      <c r="L626" s="102"/>
      <c r="M626" s="102"/>
      <c r="N626" s="102"/>
      <c r="O626" s="107"/>
      <c r="P626" s="107"/>
      <c r="Q626" s="107"/>
      <c r="R626" s="107"/>
      <c r="S626" s="107"/>
      <c r="T626" s="107"/>
      <c r="U626" s="107"/>
      <c r="V626" s="107"/>
      <c r="W626" s="107"/>
      <c r="X626" s="101"/>
      <c r="Y626" s="101"/>
      <c r="Z626" s="107"/>
      <c r="AA626" s="102"/>
      <c r="AB626" s="102"/>
      <c r="AC626" s="102"/>
      <c r="AD626" s="104"/>
      <c r="AE626" s="102"/>
      <c r="AF626" s="102"/>
      <c r="AG626" s="102"/>
      <c r="AH626" s="102"/>
      <c r="AI626" s="102"/>
      <c r="AJ626" s="102"/>
      <c r="AK626" s="102"/>
      <c r="AL626" s="102"/>
      <c r="AM626" s="102"/>
      <c r="AN626" s="102"/>
    </row>
    <row r="627" spans="1:40" ht="18.75" customHeight="1" x14ac:dyDescent="0.2">
      <c r="A627" s="104"/>
      <c r="B627" s="102"/>
      <c r="C627" s="102"/>
      <c r="D627" s="102"/>
      <c r="E627" s="102"/>
      <c r="F627" s="102"/>
      <c r="G627" s="102"/>
      <c r="H627" s="102"/>
      <c r="I627" s="102"/>
      <c r="J627" s="102"/>
      <c r="K627" s="102"/>
      <c r="L627" s="102"/>
      <c r="M627" s="102"/>
      <c r="N627" s="102"/>
      <c r="O627" s="107"/>
      <c r="P627" s="107"/>
      <c r="Q627" s="107"/>
      <c r="R627" s="107"/>
      <c r="S627" s="107"/>
      <c r="T627" s="107"/>
      <c r="U627" s="107"/>
      <c r="V627" s="107"/>
      <c r="W627" s="107"/>
      <c r="X627" s="101"/>
      <c r="Y627" s="101"/>
      <c r="Z627" s="107"/>
      <c r="AA627" s="102"/>
      <c r="AB627" s="102"/>
      <c r="AC627" s="102"/>
      <c r="AD627" s="104"/>
      <c r="AE627" s="102"/>
      <c r="AF627" s="102"/>
      <c r="AG627" s="102"/>
      <c r="AH627" s="102"/>
      <c r="AI627" s="102"/>
      <c r="AJ627" s="102"/>
      <c r="AK627" s="102"/>
      <c r="AL627" s="102"/>
      <c r="AM627" s="102"/>
      <c r="AN627" s="102"/>
    </row>
    <row r="628" spans="1:40" ht="18.75" customHeight="1" x14ac:dyDescent="0.2">
      <c r="A628" s="104"/>
      <c r="B628" s="102"/>
      <c r="C628" s="102"/>
      <c r="D628" s="102"/>
      <c r="E628" s="102"/>
      <c r="F628" s="102"/>
      <c r="G628" s="102"/>
      <c r="H628" s="102"/>
      <c r="I628" s="102"/>
      <c r="J628" s="102"/>
      <c r="K628" s="102"/>
      <c r="L628" s="102"/>
      <c r="M628" s="102"/>
      <c r="N628" s="102"/>
      <c r="O628" s="107"/>
      <c r="P628" s="107"/>
      <c r="Q628" s="107"/>
      <c r="R628" s="107"/>
      <c r="S628" s="107"/>
      <c r="T628" s="107"/>
      <c r="U628" s="107"/>
      <c r="V628" s="107"/>
      <c r="W628" s="107"/>
      <c r="X628" s="101"/>
      <c r="Y628" s="101"/>
      <c r="Z628" s="107"/>
      <c r="AA628" s="102"/>
      <c r="AB628" s="102"/>
      <c r="AC628" s="102"/>
      <c r="AD628" s="104"/>
      <c r="AE628" s="102"/>
      <c r="AF628" s="102"/>
      <c r="AG628" s="102"/>
      <c r="AH628" s="102"/>
      <c r="AI628" s="102"/>
      <c r="AJ628" s="102"/>
      <c r="AK628" s="102"/>
      <c r="AL628" s="102"/>
      <c r="AM628" s="102"/>
      <c r="AN628" s="102"/>
    </row>
    <row r="629" spans="1:40" ht="18.75" customHeight="1" x14ac:dyDescent="0.2">
      <c r="A629" s="104"/>
      <c r="B629" s="102"/>
      <c r="C629" s="102"/>
      <c r="D629" s="102"/>
      <c r="E629" s="102"/>
      <c r="F629" s="102"/>
      <c r="G629" s="102"/>
      <c r="H629" s="102"/>
      <c r="I629" s="102"/>
      <c r="J629" s="102"/>
      <c r="K629" s="102"/>
      <c r="L629" s="102"/>
      <c r="M629" s="102"/>
      <c r="N629" s="102"/>
      <c r="O629" s="107"/>
      <c r="P629" s="107"/>
      <c r="Q629" s="107"/>
      <c r="R629" s="107"/>
      <c r="S629" s="107"/>
      <c r="T629" s="107"/>
      <c r="U629" s="107"/>
      <c r="V629" s="107"/>
      <c r="W629" s="107"/>
      <c r="X629" s="101"/>
      <c r="Y629" s="101"/>
      <c r="Z629" s="107"/>
      <c r="AA629" s="102"/>
      <c r="AB629" s="102"/>
      <c r="AC629" s="102"/>
      <c r="AD629" s="104"/>
      <c r="AE629" s="102"/>
      <c r="AF629" s="102"/>
      <c r="AG629" s="102"/>
      <c r="AH629" s="102"/>
      <c r="AI629" s="102"/>
      <c r="AJ629" s="102"/>
      <c r="AK629" s="102"/>
      <c r="AL629" s="102"/>
      <c r="AM629" s="102"/>
      <c r="AN629" s="102"/>
    </row>
    <row r="630" spans="1:40" ht="18.75" customHeight="1" x14ac:dyDescent="0.2">
      <c r="A630" s="104"/>
      <c r="B630" s="102"/>
      <c r="C630" s="102"/>
      <c r="D630" s="102"/>
      <c r="E630" s="102"/>
      <c r="F630" s="102"/>
      <c r="G630" s="102"/>
      <c r="H630" s="102"/>
      <c r="I630" s="102"/>
      <c r="J630" s="102"/>
      <c r="K630" s="102"/>
      <c r="L630" s="102"/>
      <c r="M630" s="102"/>
      <c r="N630" s="102"/>
      <c r="O630" s="107"/>
      <c r="P630" s="107"/>
      <c r="Q630" s="107"/>
      <c r="R630" s="107"/>
      <c r="S630" s="107"/>
      <c r="T630" s="107"/>
      <c r="U630" s="107"/>
      <c r="V630" s="107"/>
      <c r="W630" s="107"/>
      <c r="X630" s="101"/>
      <c r="Y630" s="101"/>
      <c r="Z630" s="107"/>
      <c r="AA630" s="102"/>
      <c r="AB630" s="102"/>
      <c r="AC630" s="102"/>
      <c r="AD630" s="104"/>
      <c r="AE630" s="102"/>
      <c r="AF630" s="102"/>
      <c r="AG630" s="102"/>
      <c r="AH630" s="102"/>
      <c r="AI630" s="102"/>
      <c r="AJ630" s="102"/>
      <c r="AK630" s="102"/>
      <c r="AL630" s="102"/>
      <c r="AM630" s="102"/>
      <c r="AN630" s="102"/>
    </row>
    <row r="631" spans="1:40" ht="18.75" customHeight="1" x14ac:dyDescent="0.2">
      <c r="A631" s="104"/>
      <c r="B631" s="102"/>
      <c r="C631" s="102"/>
      <c r="D631" s="102"/>
      <c r="E631" s="102"/>
      <c r="F631" s="102"/>
      <c r="G631" s="102"/>
      <c r="H631" s="102"/>
      <c r="I631" s="102"/>
      <c r="J631" s="102"/>
      <c r="K631" s="102"/>
      <c r="L631" s="102"/>
      <c r="M631" s="102"/>
      <c r="N631" s="102"/>
      <c r="O631" s="107"/>
      <c r="P631" s="107"/>
      <c r="Q631" s="107"/>
      <c r="R631" s="107"/>
      <c r="S631" s="107"/>
      <c r="T631" s="107"/>
      <c r="U631" s="107"/>
      <c r="V631" s="107"/>
      <c r="W631" s="107"/>
      <c r="X631" s="101"/>
      <c r="Y631" s="101"/>
      <c r="Z631" s="107"/>
      <c r="AA631" s="102"/>
      <c r="AB631" s="102"/>
      <c r="AC631" s="102"/>
      <c r="AD631" s="104"/>
      <c r="AE631" s="102"/>
      <c r="AF631" s="102"/>
      <c r="AG631" s="102"/>
      <c r="AH631" s="102"/>
      <c r="AI631" s="102"/>
      <c r="AJ631" s="102"/>
      <c r="AK631" s="102"/>
      <c r="AL631" s="102"/>
      <c r="AM631" s="102"/>
      <c r="AN631" s="102"/>
    </row>
    <row r="632" spans="1:40" ht="18.75" customHeight="1" x14ac:dyDescent="0.2">
      <c r="A632" s="104"/>
      <c r="B632" s="102"/>
      <c r="C632" s="102"/>
      <c r="D632" s="102"/>
      <c r="E632" s="102"/>
      <c r="F632" s="102"/>
      <c r="G632" s="102"/>
      <c r="H632" s="102"/>
      <c r="I632" s="102"/>
      <c r="J632" s="102"/>
      <c r="K632" s="102"/>
      <c r="L632" s="102"/>
      <c r="M632" s="102"/>
      <c r="N632" s="102"/>
      <c r="O632" s="107"/>
      <c r="P632" s="107"/>
      <c r="Q632" s="107"/>
      <c r="R632" s="107"/>
      <c r="S632" s="107"/>
      <c r="T632" s="107"/>
      <c r="U632" s="107"/>
      <c r="V632" s="107"/>
      <c r="W632" s="107"/>
      <c r="X632" s="101"/>
      <c r="Y632" s="101"/>
      <c r="Z632" s="107"/>
      <c r="AA632" s="102"/>
      <c r="AB632" s="102"/>
      <c r="AC632" s="102"/>
      <c r="AD632" s="104"/>
      <c r="AE632" s="102"/>
      <c r="AF632" s="102"/>
      <c r="AG632" s="102"/>
      <c r="AH632" s="102"/>
      <c r="AI632" s="102"/>
      <c r="AJ632" s="102"/>
      <c r="AK632" s="102"/>
      <c r="AL632" s="102"/>
      <c r="AM632" s="102"/>
      <c r="AN632" s="102"/>
    </row>
    <row r="633" spans="1:40" ht="18.75" customHeight="1" x14ac:dyDescent="0.2">
      <c r="A633" s="104"/>
      <c r="B633" s="102"/>
      <c r="C633" s="102"/>
      <c r="D633" s="102"/>
      <c r="E633" s="102"/>
      <c r="F633" s="102"/>
      <c r="G633" s="102"/>
      <c r="H633" s="102"/>
      <c r="I633" s="102"/>
      <c r="J633" s="102"/>
      <c r="K633" s="102"/>
      <c r="L633" s="102"/>
      <c r="M633" s="102"/>
      <c r="N633" s="102"/>
      <c r="O633" s="107"/>
      <c r="P633" s="107"/>
      <c r="Q633" s="107"/>
      <c r="R633" s="107"/>
      <c r="S633" s="107"/>
      <c r="T633" s="107"/>
      <c r="U633" s="107"/>
      <c r="V633" s="107"/>
      <c r="W633" s="107"/>
      <c r="X633" s="101"/>
      <c r="Y633" s="101"/>
      <c r="Z633" s="107"/>
      <c r="AA633" s="102"/>
      <c r="AB633" s="102"/>
      <c r="AC633" s="102"/>
      <c r="AD633" s="104"/>
      <c r="AE633" s="102"/>
      <c r="AF633" s="102"/>
      <c r="AG633" s="102"/>
      <c r="AH633" s="102"/>
      <c r="AI633" s="102"/>
      <c r="AJ633" s="102"/>
      <c r="AK633" s="102"/>
      <c r="AL633" s="102"/>
      <c r="AM633" s="102"/>
      <c r="AN633" s="102"/>
    </row>
    <row r="634" spans="1:40" ht="18.75" customHeight="1" x14ac:dyDescent="0.2">
      <c r="A634" s="104"/>
      <c r="B634" s="102"/>
      <c r="C634" s="102"/>
      <c r="D634" s="102"/>
      <c r="E634" s="102"/>
      <c r="F634" s="102"/>
      <c r="G634" s="102"/>
      <c r="H634" s="102"/>
      <c r="I634" s="102"/>
      <c r="J634" s="102"/>
      <c r="K634" s="102"/>
      <c r="L634" s="102"/>
      <c r="M634" s="102"/>
      <c r="N634" s="102"/>
      <c r="O634" s="107"/>
      <c r="P634" s="107"/>
      <c r="Q634" s="107"/>
      <c r="R634" s="107"/>
      <c r="S634" s="107"/>
      <c r="T634" s="107"/>
      <c r="U634" s="107"/>
      <c r="V634" s="107"/>
      <c r="W634" s="107"/>
      <c r="X634" s="101"/>
      <c r="Y634" s="101"/>
      <c r="Z634" s="107"/>
      <c r="AA634" s="102"/>
      <c r="AB634" s="102"/>
      <c r="AC634" s="102"/>
      <c r="AD634" s="104"/>
      <c r="AE634" s="102"/>
      <c r="AF634" s="102"/>
      <c r="AG634" s="102"/>
      <c r="AH634" s="102"/>
      <c r="AI634" s="102"/>
      <c r="AJ634" s="102"/>
      <c r="AK634" s="102"/>
      <c r="AL634" s="102"/>
      <c r="AM634" s="102"/>
      <c r="AN634" s="102"/>
    </row>
    <row r="635" spans="1:40" ht="18.75" customHeight="1" x14ac:dyDescent="0.2">
      <c r="A635" s="104"/>
      <c r="B635" s="102"/>
      <c r="C635" s="102"/>
      <c r="D635" s="102"/>
      <c r="E635" s="102"/>
      <c r="F635" s="102"/>
      <c r="G635" s="102"/>
      <c r="H635" s="102"/>
      <c r="I635" s="102"/>
      <c r="J635" s="102"/>
      <c r="K635" s="102"/>
      <c r="L635" s="102"/>
      <c r="M635" s="102"/>
      <c r="N635" s="102"/>
      <c r="O635" s="107"/>
      <c r="P635" s="107"/>
      <c r="Q635" s="107"/>
      <c r="R635" s="107"/>
      <c r="S635" s="107"/>
      <c r="T635" s="107"/>
      <c r="U635" s="107"/>
      <c r="V635" s="107"/>
      <c r="W635" s="107"/>
      <c r="X635" s="101"/>
      <c r="Y635" s="101"/>
      <c r="Z635" s="107"/>
      <c r="AA635" s="102"/>
      <c r="AB635" s="102"/>
      <c r="AC635" s="102"/>
      <c r="AD635" s="104"/>
      <c r="AE635" s="102"/>
      <c r="AF635" s="102"/>
      <c r="AG635" s="102"/>
      <c r="AH635" s="102"/>
      <c r="AI635" s="102"/>
      <c r="AJ635" s="102"/>
      <c r="AK635" s="102"/>
      <c r="AL635" s="102"/>
      <c r="AM635" s="102"/>
      <c r="AN635" s="102"/>
    </row>
    <row r="636" spans="1:40" ht="18.75" customHeight="1" x14ac:dyDescent="0.2">
      <c r="A636" s="104"/>
      <c r="B636" s="102"/>
      <c r="C636" s="102"/>
      <c r="D636" s="102"/>
      <c r="E636" s="102"/>
      <c r="F636" s="102"/>
      <c r="G636" s="102"/>
      <c r="H636" s="102"/>
      <c r="I636" s="102"/>
      <c r="J636" s="102"/>
      <c r="K636" s="102"/>
      <c r="L636" s="102"/>
      <c r="M636" s="102"/>
      <c r="N636" s="102"/>
      <c r="O636" s="107"/>
      <c r="P636" s="107"/>
      <c r="Q636" s="107"/>
      <c r="R636" s="107"/>
      <c r="S636" s="107"/>
      <c r="T636" s="107"/>
      <c r="U636" s="107"/>
      <c r="V636" s="107"/>
      <c r="W636" s="107"/>
      <c r="X636" s="101"/>
      <c r="Y636" s="101"/>
      <c r="Z636" s="107"/>
      <c r="AA636" s="102"/>
      <c r="AB636" s="102"/>
      <c r="AC636" s="102"/>
      <c r="AD636" s="104"/>
      <c r="AE636" s="102"/>
      <c r="AF636" s="102"/>
      <c r="AG636" s="102"/>
      <c r="AH636" s="102"/>
      <c r="AI636" s="102"/>
      <c r="AJ636" s="102"/>
      <c r="AK636" s="102"/>
      <c r="AL636" s="102"/>
      <c r="AM636" s="102"/>
      <c r="AN636" s="102"/>
    </row>
    <row r="637" spans="1:40" ht="18.75" customHeight="1" x14ac:dyDescent="0.2">
      <c r="A637" s="104"/>
      <c r="B637" s="102"/>
      <c r="C637" s="102"/>
      <c r="D637" s="102"/>
      <c r="E637" s="102"/>
      <c r="F637" s="102"/>
      <c r="G637" s="102"/>
      <c r="H637" s="102"/>
      <c r="I637" s="102"/>
      <c r="J637" s="102"/>
      <c r="K637" s="102"/>
      <c r="L637" s="102"/>
      <c r="M637" s="102"/>
      <c r="N637" s="102"/>
      <c r="O637" s="107"/>
      <c r="P637" s="107"/>
      <c r="Q637" s="107"/>
      <c r="R637" s="107"/>
      <c r="S637" s="107"/>
      <c r="T637" s="107"/>
      <c r="U637" s="107"/>
      <c r="V637" s="107"/>
      <c r="W637" s="107"/>
      <c r="X637" s="101"/>
      <c r="Y637" s="101"/>
      <c r="Z637" s="107"/>
      <c r="AA637" s="102"/>
      <c r="AB637" s="102"/>
      <c r="AC637" s="102"/>
      <c r="AD637" s="104"/>
      <c r="AE637" s="102"/>
      <c r="AF637" s="102"/>
      <c r="AG637" s="102"/>
      <c r="AH637" s="102"/>
      <c r="AI637" s="102"/>
      <c r="AJ637" s="102"/>
      <c r="AK637" s="102"/>
      <c r="AL637" s="102"/>
      <c r="AM637" s="102"/>
      <c r="AN637" s="102"/>
    </row>
    <row r="638" spans="1:40" ht="18.75" customHeight="1" x14ac:dyDescent="0.2">
      <c r="A638" s="104"/>
      <c r="B638" s="102"/>
      <c r="C638" s="102"/>
      <c r="D638" s="102"/>
      <c r="E638" s="102"/>
      <c r="F638" s="102"/>
      <c r="G638" s="102"/>
      <c r="H638" s="102"/>
      <c r="I638" s="102"/>
      <c r="J638" s="102"/>
      <c r="K638" s="102"/>
      <c r="L638" s="102"/>
      <c r="M638" s="102"/>
      <c r="N638" s="102"/>
      <c r="O638" s="107"/>
      <c r="P638" s="107"/>
      <c r="Q638" s="107"/>
      <c r="R638" s="107"/>
      <c r="S638" s="107"/>
      <c r="T638" s="107"/>
      <c r="U638" s="107"/>
      <c r="V638" s="107"/>
      <c r="W638" s="107"/>
      <c r="X638" s="101"/>
      <c r="Y638" s="101"/>
      <c r="Z638" s="107"/>
      <c r="AA638" s="102"/>
      <c r="AB638" s="102"/>
      <c r="AC638" s="102"/>
      <c r="AD638" s="104"/>
      <c r="AE638" s="102"/>
      <c r="AF638" s="102"/>
      <c r="AG638" s="102"/>
      <c r="AH638" s="102"/>
      <c r="AI638" s="102"/>
      <c r="AJ638" s="102"/>
      <c r="AK638" s="102"/>
      <c r="AL638" s="102"/>
      <c r="AM638" s="102"/>
      <c r="AN638" s="102"/>
    </row>
    <row r="639" spans="1:40" ht="18.75" customHeight="1" x14ac:dyDescent="0.2">
      <c r="A639" s="104"/>
      <c r="B639" s="102"/>
      <c r="C639" s="102"/>
      <c r="D639" s="102"/>
      <c r="E639" s="102"/>
      <c r="F639" s="102"/>
      <c r="G639" s="102"/>
      <c r="H639" s="102"/>
      <c r="I639" s="102"/>
      <c r="J639" s="102"/>
      <c r="K639" s="102"/>
      <c r="L639" s="102"/>
      <c r="M639" s="102"/>
      <c r="N639" s="102"/>
      <c r="O639" s="107"/>
      <c r="P639" s="107"/>
      <c r="Q639" s="107"/>
      <c r="R639" s="107"/>
      <c r="S639" s="107"/>
      <c r="T639" s="107"/>
      <c r="U639" s="107"/>
      <c r="V639" s="107"/>
      <c r="W639" s="107"/>
      <c r="X639" s="101"/>
      <c r="Y639" s="101"/>
      <c r="Z639" s="107"/>
      <c r="AA639" s="102"/>
      <c r="AB639" s="102"/>
      <c r="AC639" s="102"/>
      <c r="AD639" s="104"/>
      <c r="AE639" s="102"/>
      <c r="AF639" s="102"/>
      <c r="AG639" s="102"/>
      <c r="AH639" s="102"/>
      <c r="AI639" s="102"/>
      <c r="AJ639" s="102"/>
      <c r="AK639" s="102"/>
      <c r="AL639" s="102"/>
      <c r="AM639" s="102"/>
      <c r="AN639" s="102"/>
    </row>
    <row r="640" spans="1:40" ht="18.75" customHeight="1" x14ac:dyDescent="0.2">
      <c r="A640" s="104"/>
      <c r="B640" s="102"/>
      <c r="C640" s="102"/>
      <c r="D640" s="102"/>
      <c r="E640" s="102"/>
      <c r="F640" s="102"/>
      <c r="G640" s="102"/>
      <c r="H640" s="102"/>
      <c r="I640" s="102"/>
      <c r="J640" s="102"/>
      <c r="K640" s="102"/>
      <c r="L640" s="102"/>
      <c r="M640" s="102"/>
      <c r="N640" s="102"/>
      <c r="O640" s="107"/>
      <c r="P640" s="107"/>
      <c r="Q640" s="107"/>
      <c r="R640" s="107"/>
      <c r="S640" s="107"/>
      <c r="T640" s="107"/>
      <c r="U640" s="107"/>
      <c r="V640" s="107"/>
      <c r="W640" s="107"/>
      <c r="X640" s="101"/>
      <c r="Y640" s="101"/>
      <c r="Z640" s="107"/>
      <c r="AA640" s="102"/>
      <c r="AB640" s="102"/>
      <c r="AC640" s="102"/>
      <c r="AD640" s="104"/>
      <c r="AE640" s="102"/>
      <c r="AF640" s="102"/>
      <c r="AG640" s="102"/>
      <c r="AH640" s="102"/>
      <c r="AI640" s="102"/>
      <c r="AJ640" s="102"/>
      <c r="AK640" s="102"/>
      <c r="AL640" s="102"/>
      <c r="AM640" s="102"/>
      <c r="AN640" s="102"/>
    </row>
    <row r="641" spans="1:40" ht="18.75" customHeight="1" x14ac:dyDescent="0.2">
      <c r="A641" s="104"/>
      <c r="B641" s="102"/>
      <c r="C641" s="102"/>
      <c r="D641" s="102"/>
      <c r="E641" s="102"/>
      <c r="F641" s="102"/>
      <c r="G641" s="102"/>
      <c r="H641" s="102"/>
      <c r="I641" s="102"/>
      <c r="J641" s="102"/>
      <c r="K641" s="102"/>
      <c r="L641" s="102"/>
      <c r="M641" s="102"/>
      <c r="N641" s="102"/>
      <c r="O641" s="107"/>
      <c r="P641" s="107"/>
      <c r="Q641" s="107"/>
      <c r="R641" s="107"/>
      <c r="S641" s="107"/>
      <c r="T641" s="107"/>
      <c r="U641" s="107"/>
      <c r="V641" s="107"/>
      <c r="W641" s="107"/>
      <c r="X641" s="101"/>
      <c r="Y641" s="101"/>
      <c r="Z641" s="107"/>
      <c r="AA641" s="102"/>
      <c r="AB641" s="102"/>
      <c r="AC641" s="102"/>
      <c r="AD641" s="104"/>
      <c r="AE641" s="102"/>
      <c r="AF641" s="102"/>
      <c r="AG641" s="102"/>
      <c r="AH641" s="102"/>
      <c r="AI641" s="102"/>
      <c r="AJ641" s="102"/>
      <c r="AK641" s="102"/>
      <c r="AL641" s="102"/>
      <c r="AM641" s="102"/>
      <c r="AN641" s="102"/>
    </row>
    <row r="642" spans="1:40" ht="18.75" customHeight="1" x14ac:dyDescent="0.2">
      <c r="A642" s="104"/>
      <c r="B642" s="102"/>
      <c r="C642" s="102"/>
      <c r="D642" s="102"/>
      <c r="E642" s="102"/>
      <c r="F642" s="102"/>
      <c r="G642" s="102"/>
      <c r="H642" s="102"/>
      <c r="I642" s="102"/>
      <c r="J642" s="102"/>
      <c r="K642" s="102"/>
      <c r="L642" s="102"/>
      <c r="M642" s="102"/>
      <c r="N642" s="102"/>
      <c r="O642" s="107"/>
      <c r="P642" s="107"/>
      <c r="Q642" s="107"/>
      <c r="R642" s="107"/>
      <c r="S642" s="107"/>
      <c r="T642" s="107"/>
      <c r="U642" s="107"/>
      <c r="V642" s="107"/>
      <c r="W642" s="107"/>
      <c r="X642" s="101"/>
      <c r="Y642" s="101"/>
      <c r="Z642" s="107"/>
      <c r="AA642" s="102"/>
      <c r="AB642" s="102"/>
      <c r="AC642" s="102"/>
      <c r="AD642" s="104"/>
      <c r="AE642" s="102"/>
      <c r="AF642" s="102"/>
      <c r="AG642" s="102"/>
      <c r="AH642" s="102"/>
      <c r="AI642" s="102"/>
      <c r="AJ642" s="102"/>
      <c r="AK642" s="102"/>
      <c r="AL642" s="102"/>
      <c r="AM642" s="102"/>
      <c r="AN642" s="102"/>
    </row>
    <row r="643" spans="1:40" ht="18.75" customHeight="1" x14ac:dyDescent="0.2">
      <c r="A643" s="104"/>
      <c r="B643" s="102"/>
      <c r="C643" s="102"/>
      <c r="D643" s="102"/>
      <c r="E643" s="102"/>
      <c r="F643" s="102"/>
      <c r="G643" s="102"/>
      <c r="H643" s="102"/>
      <c r="I643" s="102"/>
      <c r="J643" s="102"/>
      <c r="K643" s="102"/>
      <c r="L643" s="102"/>
      <c r="M643" s="102"/>
      <c r="N643" s="102"/>
      <c r="O643" s="107"/>
      <c r="P643" s="107"/>
      <c r="Q643" s="107"/>
      <c r="R643" s="107"/>
      <c r="S643" s="107"/>
      <c r="T643" s="107"/>
      <c r="U643" s="107"/>
      <c r="V643" s="107"/>
      <c r="W643" s="107"/>
      <c r="X643" s="101"/>
      <c r="Y643" s="101"/>
      <c r="Z643" s="107"/>
      <c r="AA643" s="102"/>
      <c r="AB643" s="102"/>
      <c r="AC643" s="102"/>
      <c r="AD643" s="104"/>
      <c r="AE643" s="102"/>
      <c r="AF643" s="102"/>
      <c r="AG643" s="102"/>
      <c r="AH643" s="102"/>
      <c r="AI643" s="102"/>
      <c r="AJ643" s="102"/>
      <c r="AK643" s="102"/>
      <c r="AL643" s="102"/>
      <c r="AM643" s="102"/>
      <c r="AN643" s="102"/>
    </row>
    <row r="644" spans="1:40" ht="18.75" customHeight="1" x14ac:dyDescent="0.2">
      <c r="A644" s="104"/>
      <c r="B644" s="102"/>
      <c r="C644" s="102"/>
      <c r="D644" s="102"/>
      <c r="E644" s="102"/>
      <c r="F644" s="102"/>
      <c r="G644" s="102"/>
      <c r="H644" s="102"/>
      <c r="I644" s="102"/>
      <c r="J644" s="102"/>
      <c r="K644" s="102"/>
      <c r="L644" s="102"/>
      <c r="M644" s="102"/>
      <c r="N644" s="102"/>
      <c r="O644" s="107"/>
      <c r="P644" s="107"/>
      <c r="Q644" s="107"/>
      <c r="R644" s="107"/>
      <c r="S644" s="107"/>
      <c r="T644" s="107"/>
      <c r="U644" s="107"/>
      <c r="V644" s="107"/>
      <c r="W644" s="107"/>
      <c r="X644" s="101"/>
      <c r="Y644" s="101"/>
      <c r="Z644" s="107"/>
      <c r="AA644" s="102"/>
      <c r="AB644" s="102"/>
      <c r="AC644" s="102"/>
      <c r="AD644" s="104"/>
      <c r="AE644" s="102"/>
      <c r="AF644" s="102"/>
      <c r="AG644" s="102"/>
      <c r="AH644" s="102"/>
      <c r="AI644" s="102"/>
      <c r="AJ644" s="102"/>
      <c r="AK644" s="102"/>
      <c r="AL644" s="102"/>
      <c r="AM644" s="102"/>
      <c r="AN644" s="102"/>
    </row>
    <row r="645" spans="1:40" ht="18.75" customHeight="1" x14ac:dyDescent="0.2">
      <c r="A645" s="104"/>
      <c r="B645" s="102"/>
      <c r="C645" s="102"/>
      <c r="D645" s="102"/>
      <c r="E645" s="102"/>
      <c r="F645" s="102"/>
      <c r="G645" s="102"/>
      <c r="H645" s="102"/>
      <c r="I645" s="102"/>
      <c r="J645" s="102"/>
      <c r="K645" s="102"/>
      <c r="L645" s="102"/>
      <c r="M645" s="102"/>
      <c r="N645" s="102"/>
      <c r="O645" s="107"/>
      <c r="P645" s="107"/>
      <c r="Q645" s="107"/>
      <c r="R645" s="107"/>
      <c r="S645" s="107"/>
      <c r="T645" s="107"/>
      <c r="U645" s="107"/>
      <c r="V645" s="107"/>
      <c r="W645" s="107"/>
      <c r="X645" s="101"/>
      <c r="Y645" s="101"/>
      <c r="Z645" s="107"/>
      <c r="AA645" s="102"/>
      <c r="AB645" s="102"/>
      <c r="AC645" s="102"/>
      <c r="AD645" s="104"/>
      <c r="AE645" s="102"/>
      <c r="AF645" s="102"/>
      <c r="AG645" s="102"/>
      <c r="AH645" s="102"/>
      <c r="AI645" s="102"/>
      <c r="AJ645" s="102"/>
      <c r="AK645" s="102"/>
      <c r="AL645" s="102"/>
      <c r="AM645" s="102"/>
      <c r="AN645" s="102"/>
    </row>
    <row r="646" spans="1:40" ht="18.75" customHeight="1" x14ac:dyDescent="0.2">
      <c r="A646" s="104"/>
      <c r="B646" s="102"/>
      <c r="C646" s="102"/>
      <c r="D646" s="102"/>
      <c r="E646" s="102"/>
      <c r="F646" s="102"/>
      <c r="G646" s="102"/>
      <c r="H646" s="102"/>
      <c r="I646" s="102"/>
      <c r="J646" s="102"/>
      <c r="K646" s="102"/>
      <c r="L646" s="102"/>
      <c r="M646" s="102"/>
      <c r="N646" s="102"/>
      <c r="O646" s="107"/>
      <c r="P646" s="107"/>
      <c r="Q646" s="107"/>
      <c r="R646" s="107"/>
      <c r="S646" s="107"/>
      <c r="T646" s="107"/>
      <c r="U646" s="107"/>
      <c r="V646" s="107"/>
      <c r="W646" s="107"/>
      <c r="X646" s="101"/>
      <c r="Y646" s="101"/>
      <c r="Z646" s="107"/>
      <c r="AA646" s="102"/>
      <c r="AB646" s="102"/>
      <c r="AC646" s="102"/>
      <c r="AD646" s="104"/>
      <c r="AE646" s="102"/>
      <c r="AF646" s="102"/>
      <c r="AG646" s="102"/>
      <c r="AH646" s="102"/>
      <c r="AI646" s="102"/>
      <c r="AJ646" s="102"/>
      <c r="AK646" s="102"/>
      <c r="AL646" s="102"/>
      <c r="AM646" s="102"/>
      <c r="AN646" s="102"/>
    </row>
    <row r="647" spans="1:40" ht="18.75" customHeight="1" x14ac:dyDescent="0.2">
      <c r="A647" s="104"/>
      <c r="B647" s="102"/>
      <c r="C647" s="102"/>
      <c r="D647" s="102"/>
      <c r="E647" s="102"/>
      <c r="F647" s="102"/>
      <c r="G647" s="102"/>
      <c r="H647" s="102"/>
      <c r="I647" s="102"/>
      <c r="J647" s="102"/>
      <c r="K647" s="102"/>
      <c r="L647" s="102"/>
      <c r="M647" s="102"/>
      <c r="N647" s="102"/>
      <c r="O647" s="107"/>
      <c r="P647" s="107"/>
      <c r="Q647" s="107"/>
      <c r="R647" s="107"/>
      <c r="S647" s="107"/>
      <c r="T647" s="107"/>
      <c r="U647" s="107"/>
      <c r="V647" s="107"/>
      <c r="W647" s="107"/>
      <c r="X647" s="101"/>
      <c r="Y647" s="101"/>
      <c r="Z647" s="107"/>
      <c r="AA647" s="102"/>
      <c r="AB647" s="102"/>
      <c r="AC647" s="102"/>
      <c r="AD647" s="104"/>
      <c r="AE647" s="102"/>
      <c r="AF647" s="102"/>
      <c r="AG647" s="102"/>
      <c r="AH647" s="102"/>
      <c r="AI647" s="102"/>
      <c r="AJ647" s="102"/>
      <c r="AK647" s="102"/>
      <c r="AL647" s="102"/>
      <c r="AM647" s="102"/>
      <c r="AN647" s="102"/>
    </row>
    <row r="648" spans="1:40" ht="18.75" customHeight="1" x14ac:dyDescent="0.2">
      <c r="A648" s="104"/>
      <c r="B648" s="102"/>
      <c r="C648" s="102"/>
      <c r="D648" s="102"/>
      <c r="E648" s="102"/>
      <c r="F648" s="102"/>
      <c r="G648" s="102"/>
      <c r="H648" s="102"/>
      <c r="I648" s="102"/>
      <c r="J648" s="102"/>
      <c r="K648" s="102"/>
      <c r="L648" s="102"/>
      <c r="M648" s="102"/>
      <c r="N648" s="102"/>
      <c r="O648" s="107"/>
      <c r="P648" s="107"/>
      <c r="Q648" s="107"/>
      <c r="R648" s="107"/>
      <c r="S648" s="107"/>
      <c r="T648" s="107"/>
      <c r="U648" s="107"/>
      <c r="V648" s="107"/>
      <c r="W648" s="107"/>
      <c r="X648" s="101"/>
      <c r="Y648" s="101"/>
      <c r="Z648" s="107"/>
      <c r="AA648" s="102"/>
      <c r="AB648" s="102"/>
      <c r="AC648" s="102"/>
      <c r="AD648" s="104"/>
      <c r="AE648" s="102"/>
      <c r="AF648" s="102"/>
      <c r="AG648" s="102"/>
      <c r="AH648" s="102"/>
      <c r="AI648" s="102"/>
      <c r="AJ648" s="102"/>
      <c r="AK648" s="102"/>
      <c r="AL648" s="102"/>
      <c r="AM648" s="102"/>
      <c r="AN648" s="102"/>
    </row>
    <row r="649" spans="1:40" ht="18.75" customHeight="1" x14ac:dyDescent="0.2">
      <c r="A649" s="104"/>
      <c r="B649" s="102"/>
      <c r="C649" s="102"/>
      <c r="D649" s="102"/>
      <c r="E649" s="102"/>
      <c r="F649" s="102"/>
      <c r="G649" s="102"/>
      <c r="H649" s="102"/>
      <c r="I649" s="102"/>
      <c r="J649" s="102"/>
      <c r="K649" s="102"/>
      <c r="L649" s="102"/>
      <c r="M649" s="102"/>
      <c r="N649" s="102"/>
      <c r="O649" s="107"/>
      <c r="P649" s="107"/>
      <c r="Q649" s="107"/>
      <c r="R649" s="107"/>
      <c r="S649" s="107"/>
      <c r="T649" s="107"/>
      <c r="U649" s="107"/>
      <c r="V649" s="107"/>
      <c r="W649" s="107"/>
      <c r="X649" s="101"/>
      <c r="Y649" s="101"/>
      <c r="Z649" s="107"/>
      <c r="AA649" s="102"/>
      <c r="AB649" s="102"/>
      <c r="AC649" s="102"/>
      <c r="AD649" s="104"/>
      <c r="AE649" s="102"/>
      <c r="AF649" s="102"/>
      <c r="AG649" s="102"/>
      <c r="AH649" s="102"/>
      <c r="AI649" s="102"/>
      <c r="AJ649" s="102"/>
      <c r="AK649" s="102"/>
      <c r="AL649" s="102"/>
      <c r="AM649" s="102"/>
      <c r="AN649" s="102"/>
    </row>
    <row r="650" spans="1:40" ht="18.75" customHeight="1" x14ac:dyDescent="0.2">
      <c r="A650" s="104"/>
      <c r="B650" s="102"/>
      <c r="C650" s="102"/>
      <c r="D650" s="102"/>
      <c r="E650" s="102"/>
      <c r="F650" s="102"/>
      <c r="G650" s="102"/>
      <c r="H650" s="102"/>
      <c r="I650" s="102"/>
      <c r="J650" s="102"/>
      <c r="K650" s="102"/>
      <c r="L650" s="102"/>
      <c r="M650" s="102"/>
      <c r="N650" s="102"/>
      <c r="O650" s="107"/>
      <c r="P650" s="107"/>
      <c r="Q650" s="107"/>
      <c r="R650" s="107"/>
      <c r="S650" s="107"/>
      <c r="T650" s="107"/>
      <c r="U650" s="107"/>
      <c r="V650" s="107"/>
      <c r="W650" s="107"/>
      <c r="X650" s="101"/>
      <c r="Y650" s="101"/>
      <c r="Z650" s="107"/>
      <c r="AA650" s="102"/>
      <c r="AB650" s="102"/>
      <c r="AC650" s="102"/>
      <c r="AD650" s="104"/>
      <c r="AE650" s="102"/>
      <c r="AF650" s="102"/>
      <c r="AG650" s="102"/>
      <c r="AH650" s="102"/>
      <c r="AI650" s="102"/>
      <c r="AJ650" s="102"/>
      <c r="AK650" s="102"/>
      <c r="AL650" s="102"/>
      <c r="AM650" s="102"/>
      <c r="AN650" s="102"/>
    </row>
    <row r="651" spans="1:40" ht="18.75" customHeight="1" x14ac:dyDescent="0.2">
      <c r="A651" s="104"/>
      <c r="B651" s="102"/>
      <c r="C651" s="102"/>
      <c r="D651" s="102"/>
      <c r="E651" s="102"/>
      <c r="F651" s="102"/>
      <c r="G651" s="102"/>
      <c r="H651" s="102"/>
      <c r="I651" s="102"/>
      <c r="J651" s="102"/>
      <c r="K651" s="102"/>
      <c r="L651" s="102"/>
      <c r="M651" s="102"/>
      <c r="N651" s="102"/>
      <c r="O651" s="107"/>
      <c r="P651" s="107"/>
      <c r="Q651" s="107"/>
      <c r="R651" s="107"/>
      <c r="S651" s="107"/>
      <c r="T651" s="107"/>
      <c r="U651" s="107"/>
      <c r="V651" s="107"/>
      <c r="W651" s="107"/>
      <c r="X651" s="101"/>
      <c r="Y651" s="101"/>
      <c r="Z651" s="107"/>
      <c r="AA651" s="102"/>
      <c r="AB651" s="102"/>
      <c r="AC651" s="102"/>
      <c r="AD651" s="104"/>
      <c r="AE651" s="102"/>
      <c r="AF651" s="102"/>
      <c r="AG651" s="102"/>
      <c r="AH651" s="102"/>
      <c r="AI651" s="102"/>
      <c r="AJ651" s="102"/>
      <c r="AK651" s="102"/>
      <c r="AL651" s="102"/>
      <c r="AM651" s="102"/>
      <c r="AN651" s="102"/>
    </row>
    <row r="652" spans="1:40" ht="18.75" customHeight="1" x14ac:dyDescent="0.2">
      <c r="A652" s="104"/>
      <c r="B652" s="102"/>
      <c r="C652" s="102"/>
      <c r="D652" s="102"/>
      <c r="E652" s="102"/>
      <c r="F652" s="102"/>
      <c r="G652" s="102"/>
      <c r="H652" s="102"/>
      <c r="I652" s="102"/>
      <c r="J652" s="102"/>
      <c r="K652" s="102"/>
      <c r="L652" s="102"/>
      <c r="M652" s="102"/>
      <c r="N652" s="102"/>
      <c r="O652" s="107"/>
      <c r="P652" s="107"/>
      <c r="Q652" s="107"/>
      <c r="R652" s="107"/>
      <c r="S652" s="107"/>
      <c r="T652" s="107"/>
      <c r="U652" s="107"/>
      <c r="V652" s="107"/>
      <c r="W652" s="107"/>
      <c r="X652" s="101"/>
      <c r="Y652" s="101"/>
      <c r="Z652" s="107"/>
      <c r="AA652" s="102"/>
      <c r="AB652" s="102"/>
      <c r="AC652" s="102"/>
      <c r="AD652" s="104"/>
      <c r="AE652" s="102"/>
      <c r="AF652" s="102"/>
      <c r="AG652" s="102"/>
      <c r="AH652" s="102"/>
      <c r="AI652" s="102"/>
      <c r="AJ652" s="102"/>
      <c r="AK652" s="102"/>
      <c r="AL652" s="102"/>
      <c r="AM652" s="102"/>
      <c r="AN652" s="102"/>
    </row>
    <row r="653" spans="1:40" ht="18.75" customHeight="1" x14ac:dyDescent="0.2">
      <c r="A653" s="104"/>
      <c r="B653" s="102"/>
      <c r="C653" s="102"/>
      <c r="D653" s="102"/>
      <c r="E653" s="102"/>
      <c r="F653" s="102"/>
      <c r="G653" s="102"/>
      <c r="H653" s="102"/>
      <c r="I653" s="102"/>
      <c r="J653" s="102"/>
      <c r="K653" s="102"/>
      <c r="L653" s="102"/>
      <c r="M653" s="102"/>
      <c r="N653" s="102"/>
      <c r="O653" s="107"/>
      <c r="P653" s="107"/>
      <c r="Q653" s="107"/>
      <c r="R653" s="107"/>
      <c r="S653" s="107"/>
      <c r="T653" s="107"/>
      <c r="U653" s="107"/>
      <c r="V653" s="107"/>
      <c r="W653" s="107"/>
      <c r="X653" s="101"/>
      <c r="Y653" s="101"/>
      <c r="Z653" s="107"/>
      <c r="AA653" s="102"/>
      <c r="AB653" s="102"/>
      <c r="AC653" s="102"/>
      <c r="AD653" s="104"/>
      <c r="AE653" s="102"/>
      <c r="AF653" s="102"/>
      <c r="AG653" s="102"/>
      <c r="AH653" s="102"/>
      <c r="AI653" s="102"/>
      <c r="AJ653" s="102"/>
      <c r="AK653" s="102"/>
      <c r="AL653" s="102"/>
      <c r="AM653" s="102"/>
      <c r="AN653" s="102"/>
    </row>
    <row r="654" spans="1:40" ht="18.75" customHeight="1" x14ac:dyDescent="0.2">
      <c r="A654" s="104"/>
      <c r="B654" s="102"/>
      <c r="C654" s="102"/>
      <c r="D654" s="102"/>
      <c r="E654" s="102"/>
      <c r="F654" s="102"/>
      <c r="G654" s="102"/>
      <c r="H654" s="102"/>
      <c r="I654" s="102"/>
      <c r="J654" s="102"/>
      <c r="K654" s="102"/>
      <c r="L654" s="102"/>
      <c r="M654" s="102"/>
      <c r="N654" s="102"/>
      <c r="O654" s="107"/>
      <c r="P654" s="107"/>
      <c r="Q654" s="107"/>
      <c r="R654" s="107"/>
      <c r="S654" s="107"/>
      <c r="T654" s="107"/>
      <c r="U654" s="107"/>
      <c r="V654" s="107"/>
      <c r="W654" s="107"/>
      <c r="X654" s="101"/>
      <c r="Y654" s="101"/>
      <c r="Z654" s="107"/>
      <c r="AA654" s="102"/>
      <c r="AB654" s="102"/>
      <c r="AC654" s="102"/>
      <c r="AD654" s="104"/>
      <c r="AE654" s="102"/>
      <c r="AF654" s="102"/>
      <c r="AG654" s="102"/>
      <c r="AH654" s="102"/>
      <c r="AI654" s="102"/>
      <c r="AJ654" s="102"/>
      <c r="AK654" s="102"/>
      <c r="AL654" s="102"/>
      <c r="AM654" s="102"/>
      <c r="AN654" s="102"/>
    </row>
    <row r="655" spans="1:40" ht="18.75" customHeight="1" x14ac:dyDescent="0.2">
      <c r="A655" s="104"/>
      <c r="B655" s="102"/>
      <c r="C655" s="102"/>
      <c r="D655" s="102"/>
      <c r="E655" s="102"/>
      <c r="F655" s="102"/>
      <c r="G655" s="102"/>
      <c r="H655" s="102"/>
      <c r="I655" s="102"/>
      <c r="J655" s="102"/>
      <c r="K655" s="102"/>
      <c r="L655" s="102"/>
      <c r="M655" s="102"/>
      <c r="N655" s="102"/>
      <c r="O655" s="107"/>
      <c r="P655" s="107"/>
      <c r="Q655" s="107"/>
      <c r="R655" s="107"/>
      <c r="S655" s="107"/>
      <c r="T655" s="107"/>
      <c r="U655" s="107"/>
      <c r="V655" s="107"/>
      <c r="W655" s="107"/>
      <c r="X655" s="101"/>
      <c r="Y655" s="101"/>
      <c r="Z655" s="107"/>
      <c r="AA655" s="102"/>
      <c r="AB655" s="102"/>
      <c r="AC655" s="102"/>
      <c r="AD655" s="104"/>
      <c r="AE655" s="102"/>
      <c r="AF655" s="102"/>
      <c r="AG655" s="102"/>
      <c r="AH655" s="102"/>
      <c r="AI655" s="102"/>
      <c r="AJ655" s="102"/>
      <c r="AK655" s="102"/>
      <c r="AL655" s="102"/>
      <c r="AM655" s="102"/>
      <c r="AN655" s="102"/>
    </row>
    <row r="656" spans="1:40" ht="18.75" customHeight="1" x14ac:dyDescent="0.2">
      <c r="A656" s="104"/>
      <c r="B656" s="102"/>
      <c r="C656" s="102"/>
      <c r="D656" s="102"/>
      <c r="E656" s="102"/>
      <c r="F656" s="102"/>
      <c r="G656" s="102"/>
      <c r="H656" s="102"/>
      <c r="I656" s="102"/>
      <c r="J656" s="102"/>
      <c r="K656" s="102"/>
      <c r="L656" s="102"/>
      <c r="M656" s="102"/>
      <c r="N656" s="102"/>
      <c r="O656" s="107"/>
      <c r="P656" s="107"/>
      <c r="Q656" s="107"/>
      <c r="R656" s="107"/>
      <c r="S656" s="107"/>
      <c r="T656" s="107"/>
      <c r="U656" s="107"/>
      <c r="V656" s="107"/>
      <c r="W656" s="107"/>
      <c r="X656" s="101"/>
      <c r="Y656" s="101"/>
      <c r="Z656" s="107"/>
      <c r="AA656" s="102"/>
      <c r="AB656" s="102"/>
      <c r="AC656" s="102"/>
      <c r="AD656" s="104"/>
      <c r="AE656" s="102"/>
      <c r="AF656" s="102"/>
      <c r="AG656" s="102"/>
      <c r="AH656" s="102"/>
      <c r="AI656" s="102"/>
      <c r="AJ656" s="102"/>
      <c r="AK656" s="102"/>
      <c r="AL656" s="102"/>
      <c r="AM656" s="102"/>
      <c r="AN656" s="102"/>
    </row>
    <row r="657" spans="1:40" ht="18.75" customHeight="1" x14ac:dyDescent="0.2">
      <c r="A657" s="104"/>
      <c r="B657" s="102"/>
      <c r="C657" s="102"/>
      <c r="D657" s="102"/>
      <c r="E657" s="102"/>
      <c r="F657" s="102"/>
      <c r="G657" s="102"/>
      <c r="H657" s="102"/>
      <c r="I657" s="102"/>
      <c r="J657" s="102"/>
      <c r="K657" s="102"/>
      <c r="L657" s="102"/>
      <c r="M657" s="102"/>
      <c r="N657" s="102"/>
      <c r="O657" s="107"/>
      <c r="P657" s="107"/>
      <c r="Q657" s="107"/>
      <c r="R657" s="107"/>
      <c r="S657" s="107"/>
      <c r="T657" s="107"/>
      <c r="U657" s="107"/>
      <c r="V657" s="107"/>
      <c r="W657" s="107"/>
      <c r="X657" s="101"/>
      <c r="Y657" s="101"/>
      <c r="Z657" s="107"/>
      <c r="AA657" s="102"/>
      <c r="AB657" s="102"/>
      <c r="AC657" s="102"/>
      <c r="AD657" s="104"/>
      <c r="AE657" s="102"/>
      <c r="AF657" s="102"/>
      <c r="AG657" s="102"/>
      <c r="AH657" s="102"/>
      <c r="AI657" s="102"/>
      <c r="AJ657" s="102"/>
      <c r="AK657" s="102"/>
      <c r="AL657" s="102"/>
      <c r="AM657" s="102"/>
      <c r="AN657" s="102"/>
    </row>
    <row r="658" spans="1:40" ht="18.75" customHeight="1" x14ac:dyDescent="0.2">
      <c r="A658" s="104"/>
      <c r="B658" s="102"/>
      <c r="C658" s="102"/>
      <c r="D658" s="102"/>
      <c r="E658" s="102"/>
      <c r="F658" s="102"/>
      <c r="G658" s="102"/>
      <c r="H658" s="102"/>
      <c r="I658" s="102"/>
      <c r="J658" s="102"/>
      <c r="K658" s="102"/>
      <c r="L658" s="102"/>
      <c r="M658" s="102"/>
      <c r="N658" s="102"/>
      <c r="O658" s="107"/>
      <c r="P658" s="107"/>
      <c r="Q658" s="107"/>
      <c r="R658" s="107"/>
      <c r="S658" s="107"/>
      <c r="T658" s="107"/>
      <c r="U658" s="107"/>
      <c r="V658" s="107"/>
      <c r="W658" s="107"/>
      <c r="X658" s="101"/>
      <c r="Y658" s="101"/>
      <c r="Z658" s="107"/>
      <c r="AA658" s="102"/>
      <c r="AB658" s="102"/>
      <c r="AC658" s="102"/>
      <c r="AD658" s="104"/>
      <c r="AE658" s="102"/>
      <c r="AF658" s="102"/>
      <c r="AG658" s="102"/>
      <c r="AH658" s="102"/>
      <c r="AI658" s="102"/>
      <c r="AJ658" s="102"/>
      <c r="AK658" s="102"/>
      <c r="AL658" s="102"/>
      <c r="AM658" s="102"/>
      <c r="AN658" s="102"/>
    </row>
    <row r="659" spans="1:40" ht="18.75" customHeight="1" x14ac:dyDescent="0.2">
      <c r="A659" s="104"/>
      <c r="B659" s="102"/>
      <c r="C659" s="102"/>
      <c r="D659" s="102"/>
      <c r="E659" s="102"/>
      <c r="F659" s="102"/>
      <c r="G659" s="102"/>
      <c r="H659" s="102"/>
      <c r="I659" s="102"/>
      <c r="J659" s="102"/>
      <c r="K659" s="102"/>
      <c r="L659" s="102"/>
      <c r="M659" s="102"/>
      <c r="N659" s="102"/>
      <c r="O659" s="107"/>
      <c r="P659" s="107"/>
      <c r="Q659" s="107"/>
      <c r="R659" s="107"/>
      <c r="S659" s="107"/>
      <c r="T659" s="107"/>
      <c r="U659" s="107"/>
      <c r="V659" s="107"/>
      <c r="W659" s="107"/>
      <c r="X659" s="101"/>
      <c r="Y659" s="101"/>
      <c r="Z659" s="107"/>
      <c r="AA659" s="102"/>
      <c r="AB659" s="102"/>
      <c r="AC659" s="102"/>
      <c r="AD659" s="104"/>
      <c r="AE659" s="102"/>
      <c r="AF659" s="102"/>
      <c r="AG659" s="102"/>
      <c r="AH659" s="102"/>
      <c r="AI659" s="102"/>
      <c r="AJ659" s="102"/>
      <c r="AK659" s="102"/>
      <c r="AL659" s="102"/>
      <c r="AM659" s="102"/>
      <c r="AN659" s="102"/>
    </row>
    <row r="660" spans="1:40" ht="18.75" customHeight="1" x14ac:dyDescent="0.2">
      <c r="A660" s="104"/>
      <c r="B660" s="102"/>
      <c r="C660" s="102"/>
      <c r="D660" s="102"/>
      <c r="E660" s="102"/>
      <c r="F660" s="102"/>
      <c r="G660" s="102"/>
      <c r="H660" s="102"/>
      <c r="I660" s="102"/>
      <c r="J660" s="102"/>
      <c r="K660" s="102"/>
      <c r="L660" s="102"/>
      <c r="M660" s="102"/>
      <c r="N660" s="102"/>
      <c r="O660" s="107"/>
      <c r="P660" s="107"/>
      <c r="Q660" s="107"/>
      <c r="R660" s="107"/>
      <c r="S660" s="107"/>
      <c r="T660" s="107"/>
      <c r="U660" s="107"/>
      <c r="V660" s="107"/>
      <c r="W660" s="107"/>
      <c r="X660" s="101"/>
      <c r="Y660" s="101"/>
      <c r="Z660" s="107"/>
      <c r="AA660" s="102"/>
      <c r="AB660" s="102"/>
      <c r="AC660" s="102"/>
      <c r="AD660" s="104"/>
      <c r="AE660" s="102"/>
      <c r="AF660" s="102"/>
      <c r="AG660" s="102"/>
      <c r="AH660" s="102"/>
      <c r="AI660" s="102"/>
      <c r="AJ660" s="102"/>
      <c r="AK660" s="102"/>
      <c r="AL660" s="102"/>
      <c r="AM660" s="102"/>
      <c r="AN660" s="102"/>
    </row>
    <row r="661" spans="1:40" ht="18.75" customHeight="1" x14ac:dyDescent="0.2">
      <c r="A661" s="104"/>
      <c r="B661" s="102"/>
      <c r="C661" s="102"/>
      <c r="D661" s="102"/>
      <c r="E661" s="102"/>
      <c r="F661" s="102"/>
      <c r="G661" s="102"/>
      <c r="H661" s="102"/>
      <c r="I661" s="102"/>
      <c r="J661" s="102"/>
      <c r="K661" s="102"/>
      <c r="L661" s="102"/>
      <c r="M661" s="102"/>
      <c r="N661" s="102"/>
      <c r="O661" s="107"/>
      <c r="P661" s="107"/>
      <c r="Q661" s="107"/>
      <c r="R661" s="107"/>
      <c r="S661" s="107"/>
      <c r="T661" s="107"/>
      <c r="U661" s="107"/>
      <c r="V661" s="107"/>
      <c r="W661" s="107"/>
      <c r="X661" s="101"/>
      <c r="Y661" s="101"/>
      <c r="Z661" s="107"/>
      <c r="AA661" s="102"/>
      <c r="AB661" s="102"/>
      <c r="AC661" s="102"/>
      <c r="AD661" s="104"/>
      <c r="AE661" s="102"/>
      <c r="AF661" s="102"/>
      <c r="AG661" s="102"/>
      <c r="AH661" s="102"/>
      <c r="AI661" s="102"/>
      <c r="AJ661" s="102"/>
      <c r="AK661" s="102"/>
      <c r="AL661" s="102"/>
      <c r="AM661" s="102"/>
      <c r="AN661" s="102"/>
    </row>
    <row r="662" spans="1:40" ht="18.75" customHeight="1" x14ac:dyDescent="0.2">
      <c r="A662" s="104"/>
      <c r="B662" s="102"/>
      <c r="C662" s="102"/>
      <c r="D662" s="102"/>
      <c r="E662" s="102"/>
      <c r="F662" s="102"/>
      <c r="G662" s="102"/>
      <c r="H662" s="102"/>
      <c r="I662" s="102"/>
      <c r="J662" s="102"/>
      <c r="K662" s="102"/>
      <c r="L662" s="102"/>
      <c r="M662" s="102"/>
      <c r="N662" s="102"/>
      <c r="O662" s="107"/>
      <c r="P662" s="107"/>
      <c r="Q662" s="107"/>
      <c r="R662" s="107"/>
      <c r="S662" s="107"/>
      <c r="T662" s="107"/>
      <c r="U662" s="107"/>
      <c r="V662" s="107"/>
      <c r="W662" s="107"/>
      <c r="X662" s="101"/>
      <c r="Y662" s="101"/>
      <c r="Z662" s="107"/>
      <c r="AA662" s="102"/>
      <c r="AB662" s="102"/>
      <c r="AC662" s="102"/>
      <c r="AD662" s="104"/>
      <c r="AE662" s="102"/>
      <c r="AF662" s="102"/>
      <c r="AG662" s="102"/>
      <c r="AH662" s="102"/>
      <c r="AI662" s="102"/>
      <c r="AJ662" s="102"/>
      <c r="AK662" s="102"/>
      <c r="AL662" s="102"/>
      <c r="AM662" s="102"/>
      <c r="AN662" s="102"/>
    </row>
    <row r="663" spans="1:40" ht="18.75" customHeight="1" x14ac:dyDescent="0.2">
      <c r="A663" s="104"/>
      <c r="B663" s="102"/>
      <c r="C663" s="102"/>
      <c r="D663" s="102"/>
      <c r="E663" s="102"/>
      <c r="F663" s="102"/>
      <c r="G663" s="102"/>
      <c r="H663" s="102"/>
      <c r="I663" s="102"/>
      <c r="J663" s="102"/>
      <c r="K663" s="102"/>
      <c r="L663" s="102"/>
      <c r="M663" s="102"/>
      <c r="N663" s="102"/>
      <c r="O663" s="107"/>
      <c r="P663" s="107"/>
      <c r="Q663" s="107"/>
      <c r="R663" s="107"/>
      <c r="S663" s="107"/>
      <c r="T663" s="107"/>
      <c r="U663" s="107"/>
      <c r="V663" s="107"/>
      <c r="W663" s="107"/>
      <c r="X663" s="101"/>
      <c r="Y663" s="101"/>
      <c r="Z663" s="107"/>
      <c r="AA663" s="102"/>
      <c r="AB663" s="102"/>
      <c r="AC663" s="102"/>
      <c r="AD663" s="104"/>
      <c r="AE663" s="102"/>
      <c r="AF663" s="102"/>
      <c r="AG663" s="102"/>
      <c r="AH663" s="102"/>
      <c r="AI663" s="102"/>
      <c r="AJ663" s="102"/>
      <c r="AK663" s="102"/>
      <c r="AL663" s="102"/>
      <c r="AM663" s="102"/>
      <c r="AN663" s="102"/>
    </row>
    <row r="664" spans="1:40" ht="18.75" customHeight="1" x14ac:dyDescent="0.2">
      <c r="A664" s="104"/>
      <c r="B664" s="102"/>
      <c r="C664" s="102"/>
      <c r="D664" s="102"/>
      <c r="E664" s="102"/>
      <c r="F664" s="102"/>
      <c r="G664" s="102"/>
      <c r="H664" s="102"/>
      <c r="I664" s="102"/>
      <c r="J664" s="102"/>
      <c r="K664" s="102"/>
      <c r="L664" s="102"/>
      <c r="M664" s="102"/>
      <c r="N664" s="102"/>
      <c r="O664" s="107"/>
      <c r="P664" s="107"/>
      <c r="Q664" s="107"/>
      <c r="R664" s="107"/>
      <c r="S664" s="107"/>
      <c r="T664" s="107"/>
      <c r="U664" s="107"/>
      <c r="V664" s="107"/>
      <c r="W664" s="107"/>
      <c r="X664" s="101"/>
      <c r="Y664" s="101"/>
      <c r="Z664" s="107"/>
      <c r="AA664" s="102"/>
      <c r="AB664" s="102"/>
      <c r="AC664" s="102"/>
      <c r="AD664" s="104"/>
      <c r="AE664" s="102"/>
      <c r="AF664" s="102"/>
      <c r="AG664" s="102"/>
      <c r="AH664" s="102"/>
      <c r="AI664" s="102"/>
      <c r="AJ664" s="102"/>
      <c r="AK664" s="102"/>
      <c r="AL664" s="102"/>
      <c r="AM664" s="102"/>
      <c r="AN664" s="102"/>
    </row>
    <row r="665" spans="1:40" ht="18.75" customHeight="1" x14ac:dyDescent="0.2">
      <c r="A665" s="104"/>
      <c r="B665" s="102"/>
      <c r="C665" s="102"/>
      <c r="D665" s="102"/>
      <c r="E665" s="102"/>
      <c r="F665" s="102"/>
      <c r="G665" s="102"/>
      <c r="H665" s="102"/>
      <c r="I665" s="102"/>
      <c r="J665" s="102"/>
      <c r="K665" s="102"/>
      <c r="L665" s="102"/>
      <c r="M665" s="102"/>
      <c r="N665" s="102"/>
      <c r="O665" s="107"/>
      <c r="P665" s="107"/>
      <c r="Q665" s="107"/>
      <c r="R665" s="107"/>
      <c r="S665" s="107"/>
      <c r="T665" s="107"/>
      <c r="U665" s="107"/>
      <c r="V665" s="107"/>
      <c r="W665" s="107"/>
      <c r="X665" s="101"/>
      <c r="Y665" s="101"/>
      <c r="Z665" s="107"/>
      <c r="AA665" s="102"/>
      <c r="AB665" s="102"/>
      <c r="AC665" s="102"/>
      <c r="AD665" s="104"/>
      <c r="AE665" s="102"/>
      <c r="AF665" s="102"/>
      <c r="AG665" s="102"/>
      <c r="AH665" s="102"/>
      <c r="AI665" s="102"/>
      <c r="AJ665" s="102"/>
      <c r="AK665" s="102"/>
      <c r="AL665" s="102"/>
      <c r="AM665" s="102"/>
      <c r="AN665" s="102"/>
    </row>
    <row r="666" spans="1:40" ht="18.75" customHeight="1" x14ac:dyDescent="0.2">
      <c r="A666" s="104"/>
      <c r="B666" s="102"/>
      <c r="C666" s="102"/>
      <c r="D666" s="102"/>
      <c r="E666" s="102"/>
      <c r="F666" s="102"/>
      <c r="G666" s="102"/>
      <c r="H666" s="102"/>
      <c r="I666" s="102"/>
      <c r="J666" s="102"/>
      <c r="K666" s="102"/>
      <c r="L666" s="102"/>
      <c r="M666" s="102"/>
      <c r="N666" s="102"/>
      <c r="O666" s="107"/>
      <c r="P666" s="107"/>
      <c r="Q666" s="107"/>
      <c r="R666" s="107"/>
      <c r="S666" s="107"/>
      <c r="T666" s="107"/>
      <c r="U666" s="107"/>
      <c r="V666" s="107"/>
      <c r="W666" s="107"/>
      <c r="X666" s="101"/>
      <c r="Y666" s="101"/>
      <c r="Z666" s="107"/>
      <c r="AA666" s="102"/>
      <c r="AB666" s="102"/>
      <c r="AC666" s="102"/>
      <c r="AD666" s="104"/>
      <c r="AE666" s="102"/>
      <c r="AF666" s="102"/>
      <c r="AG666" s="102"/>
      <c r="AH666" s="102"/>
      <c r="AI666" s="102"/>
      <c r="AJ666" s="102"/>
      <c r="AK666" s="102"/>
      <c r="AL666" s="102"/>
      <c r="AM666" s="102"/>
      <c r="AN666" s="102"/>
    </row>
    <row r="667" spans="1:40" ht="18.75" customHeight="1" x14ac:dyDescent="0.2">
      <c r="A667" s="104"/>
      <c r="B667" s="102"/>
      <c r="C667" s="102"/>
      <c r="D667" s="102"/>
      <c r="E667" s="102"/>
      <c r="F667" s="102"/>
      <c r="G667" s="102"/>
      <c r="H667" s="102"/>
      <c r="I667" s="102"/>
      <c r="J667" s="102"/>
      <c r="K667" s="102"/>
      <c r="L667" s="102"/>
      <c r="M667" s="102"/>
      <c r="N667" s="102"/>
      <c r="O667" s="107"/>
      <c r="P667" s="107"/>
      <c r="Q667" s="107"/>
      <c r="R667" s="107"/>
      <c r="S667" s="107"/>
      <c r="T667" s="107"/>
      <c r="U667" s="107"/>
      <c r="V667" s="107"/>
      <c r="W667" s="107"/>
      <c r="X667" s="101"/>
      <c r="Y667" s="101"/>
      <c r="Z667" s="107"/>
      <c r="AA667" s="102"/>
      <c r="AB667" s="102"/>
      <c r="AC667" s="102"/>
      <c r="AD667" s="104"/>
      <c r="AE667" s="102"/>
      <c r="AF667" s="102"/>
      <c r="AG667" s="102"/>
      <c r="AH667" s="102"/>
      <c r="AI667" s="102"/>
      <c r="AJ667" s="102"/>
      <c r="AK667" s="102"/>
      <c r="AL667" s="102"/>
      <c r="AM667" s="102"/>
      <c r="AN667" s="102"/>
    </row>
    <row r="668" spans="1:40" ht="18.75" customHeight="1" x14ac:dyDescent="0.2">
      <c r="A668" s="104"/>
      <c r="B668" s="102"/>
      <c r="C668" s="102"/>
      <c r="D668" s="102"/>
      <c r="E668" s="102"/>
      <c r="F668" s="102"/>
      <c r="G668" s="102"/>
      <c r="H668" s="102"/>
      <c r="I668" s="102"/>
      <c r="J668" s="102"/>
      <c r="K668" s="102"/>
      <c r="L668" s="102"/>
      <c r="M668" s="102"/>
      <c r="N668" s="102"/>
      <c r="O668" s="107"/>
      <c r="P668" s="107"/>
      <c r="Q668" s="107"/>
      <c r="R668" s="107"/>
      <c r="S668" s="107"/>
      <c r="T668" s="107"/>
      <c r="U668" s="107"/>
      <c r="V668" s="107"/>
      <c r="W668" s="107"/>
      <c r="X668" s="101"/>
      <c r="Y668" s="101"/>
      <c r="Z668" s="107"/>
      <c r="AA668" s="102"/>
      <c r="AB668" s="102"/>
      <c r="AC668" s="102"/>
      <c r="AD668" s="104"/>
      <c r="AE668" s="102"/>
      <c r="AF668" s="102"/>
      <c r="AG668" s="102"/>
      <c r="AH668" s="102"/>
      <c r="AI668" s="102"/>
      <c r="AJ668" s="102"/>
      <c r="AK668" s="102"/>
      <c r="AL668" s="102"/>
      <c r="AM668" s="102"/>
      <c r="AN668" s="102"/>
    </row>
    <row r="669" spans="1:40" ht="18.75" customHeight="1" x14ac:dyDescent="0.2">
      <c r="A669" s="104"/>
      <c r="B669" s="102"/>
      <c r="C669" s="102"/>
      <c r="D669" s="102"/>
      <c r="E669" s="102"/>
      <c r="F669" s="102"/>
      <c r="G669" s="102"/>
      <c r="H669" s="102"/>
      <c r="I669" s="102"/>
      <c r="J669" s="102"/>
      <c r="K669" s="102"/>
      <c r="L669" s="102"/>
      <c r="M669" s="102"/>
      <c r="N669" s="102"/>
      <c r="O669" s="107"/>
      <c r="P669" s="107"/>
      <c r="Q669" s="107"/>
      <c r="R669" s="107"/>
      <c r="S669" s="107"/>
      <c r="T669" s="107"/>
      <c r="U669" s="107"/>
      <c r="V669" s="107"/>
      <c r="W669" s="107"/>
      <c r="X669" s="101"/>
      <c r="Y669" s="101"/>
      <c r="Z669" s="107"/>
      <c r="AA669" s="102"/>
      <c r="AB669" s="102"/>
      <c r="AC669" s="102"/>
      <c r="AD669" s="104"/>
      <c r="AE669" s="102"/>
      <c r="AF669" s="102"/>
      <c r="AG669" s="102"/>
      <c r="AH669" s="102"/>
      <c r="AI669" s="102"/>
      <c r="AJ669" s="102"/>
      <c r="AK669" s="102"/>
      <c r="AL669" s="102"/>
      <c r="AM669" s="102"/>
      <c r="AN669" s="102"/>
    </row>
    <row r="670" spans="1:40" ht="18.75" customHeight="1" x14ac:dyDescent="0.2">
      <c r="A670" s="104"/>
      <c r="B670" s="102"/>
      <c r="C670" s="102"/>
      <c r="D670" s="102"/>
      <c r="E670" s="102"/>
      <c r="F670" s="102"/>
      <c r="G670" s="102"/>
      <c r="H670" s="102"/>
      <c r="I670" s="102"/>
      <c r="J670" s="102"/>
      <c r="K670" s="102"/>
      <c r="L670" s="102"/>
      <c r="M670" s="102"/>
      <c r="N670" s="102"/>
      <c r="O670" s="107"/>
      <c r="P670" s="107"/>
      <c r="Q670" s="107"/>
      <c r="R670" s="107"/>
      <c r="S670" s="107"/>
      <c r="T670" s="107"/>
      <c r="U670" s="107"/>
      <c r="V670" s="107"/>
      <c r="W670" s="107"/>
      <c r="X670" s="101"/>
      <c r="Y670" s="101"/>
      <c r="Z670" s="107"/>
      <c r="AA670" s="102"/>
      <c r="AB670" s="102"/>
      <c r="AC670" s="102"/>
      <c r="AD670" s="104"/>
      <c r="AE670" s="102"/>
      <c r="AF670" s="102"/>
      <c r="AG670" s="102"/>
      <c r="AH670" s="102"/>
      <c r="AI670" s="102"/>
      <c r="AJ670" s="102"/>
      <c r="AK670" s="102"/>
      <c r="AL670" s="102"/>
      <c r="AM670" s="102"/>
      <c r="AN670" s="102"/>
    </row>
    <row r="671" spans="1:40" ht="18.75" customHeight="1" x14ac:dyDescent="0.2">
      <c r="A671" s="104"/>
      <c r="B671" s="102"/>
      <c r="C671" s="102"/>
      <c r="D671" s="102"/>
      <c r="E671" s="102"/>
      <c r="F671" s="102"/>
      <c r="G671" s="102"/>
      <c r="H671" s="102"/>
      <c r="I671" s="102"/>
      <c r="J671" s="102"/>
      <c r="K671" s="102"/>
      <c r="L671" s="102"/>
      <c r="M671" s="102"/>
      <c r="N671" s="102"/>
      <c r="O671" s="107"/>
      <c r="P671" s="107"/>
      <c r="Q671" s="107"/>
      <c r="R671" s="107"/>
      <c r="S671" s="107"/>
      <c r="T671" s="107"/>
      <c r="U671" s="107"/>
      <c r="V671" s="107"/>
      <c r="W671" s="107"/>
      <c r="X671" s="101"/>
      <c r="Y671" s="101"/>
      <c r="Z671" s="107"/>
      <c r="AA671" s="102"/>
      <c r="AB671" s="102"/>
      <c r="AC671" s="102"/>
      <c r="AD671" s="104"/>
      <c r="AE671" s="102"/>
      <c r="AF671" s="102"/>
      <c r="AG671" s="102"/>
      <c r="AH671" s="102"/>
      <c r="AI671" s="102"/>
      <c r="AJ671" s="102"/>
      <c r="AK671" s="102"/>
      <c r="AL671" s="102"/>
      <c r="AM671" s="102"/>
      <c r="AN671" s="102"/>
    </row>
    <row r="672" spans="1:40" ht="18.75" customHeight="1" x14ac:dyDescent="0.2">
      <c r="A672" s="104"/>
      <c r="B672" s="102"/>
      <c r="C672" s="102"/>
      <c r="D672" s="102"/>
      <c r="E672" s="102"/>
      <c r="F672" s="102"/>
      <c r="G672" s="102"/>
      <c r="H672" s="102"/>
      <c r="I672" s="102"/>
      <c r="J672" s="102"/>
      <c r="K672" s="102"/>
      <c r="L672" s="102"/>
      <c r="M672" s="102"/>
      <c r="N672" s="102"/>
      <c r="O672" s="107"/>
      <c r="P672" s="107"/>
      <c r="Q672" s="107"/>
      <c r="R672" s="107"/>
      <c r="S672" s="107"/>
      <c r="T672" s="107"/>
      <c r="U672" s="107"/>
      <c r="V672" s="107"/>
      <c r="W672" s="107"/>
      <c r="X672" s="101"/>
      <c r="Y672" s="101"/>
      <c r="Z672" s="107"/>
      <c r="AA672" s="102"/>
      <c r="AB672" s="102"/>
      <c r="AC672" s="102"/>
      <c r="AD672" s="104"/>
      <c r="AE672" s="102"/>
      <c r="AF672" s="102"/>
      <c r="AG672" s="102"/>
      <c r="AH672" s="102"/>
      <c r="AI672" s="102"/>
      <c r="AJ672" s="102"/>
      <c r="AK672" s="102"/>
      <c r="AL672" s="102"/>
      <c r="AM672" s="102"/>
      <c r="AN672" s="102"/>
    </row>
    <row r="673" spans="1:40" ht="18.75" customHeight="1" x14ac:dyDescent="0.2">
      <c r="A673" s="104"/>
      <c r="B673" s="102"/>
      <c r="C673" s="102"/>
      <c r="D673" s="102"/>
      <c r="E673" s="102"/>
      <c r="F673" s="102"/>
      <c r="G673" s="102"/>
      <c r="H673" s="102"/>
      <c r="I673" s="102"/>
      <c r="J673" s="102"/>
      <c r="K673" s="102"/>
      <c r="L673" s="102"/>
      <c r="M673" s="102"/>
      <c r="N673" s="102"/>
      <c r="O673" s="107"/>
      <c r="P673" s="107"/>
      <c r="Q673" s="107"/>
      <c r="R673" s="107"/>
      <c r="S673" s="107"/>
      <c r="T673" s="107"/>
      <c r="U673" s="107"/>
      <c r="V673" s="107"/>
      <c r="W673" s="107"/>
      <c r="X673" s="101"/>
      <c r="Y673" s="101"/>
      <c r="Z673" s="107"/>
      <c r="AA673" s="102"/>
      <c r="AB673" s="102"/>
      <c r="AC673" s="102"/>
      <c r="AD673" s="104"/>
      <c r="AE673" s="102"/>
      <c r="AF673" s="102"/>
      <c r="AG673" s="102"/>
      <c r="AH673" s="102"/>
      <c r="AI673" s="102"/>
      <c r="AJ673" s="102"/>
      <c r="AK673" s="102"/>
      <c r="AL673" s="102"/>
      <c r="AM673" s="102"/>
      <c r="AN673" s="102"/>
    </row>
    <row r="674" spans="1:40" ht="18.75" customHeight="1" x14ac:dyDescent="0.2">
      <c r="A674" s="104"/>
      <c r="B674" s="102"/>
      <c r="C674" s="102"/>
      <c r="D674" s="102"/>
      <c r="E674" s="102"/>
      <c r="F674" s="102"/>
      <c r="G674" s="102"/>
      <c r="H674" s="102"/>
      <c r="I674" s="102"/>
      <c r="J674" s="102"/>
      <c r="K674" s="102"/>
      <c r="L674" s="102"/>
      <c r="M674" s="102"/>
      <c r="N674" s="102"/>
      <c r="O674" s="107"/>
      <c r="P674" s="107"/>
      <c r="Q674" s="107"/>
      <c r="R674" s="107"/>
      <c r="S674" s="107"/>
      <c r="T674" s="107"/>
      <c r="U674" s="107"/>
      <c r="V674" s="107"/>
      <c r="W674" s="107"/>
      <c r="X674" s="101"/>
      <c r="Y674" s="101"/>
      <c r="Z674" s="107"/>
      <c r="AA674" s="102"/>
      <c r="AB674" s="102"/>
      <c r="AC674" s="102"/>
      <c r="AD674" s="104"/>
      <c r="AE674" s="102"/>
      <c r="AF674" s="102"/>
      <c r="AG674" s="102"/>
      <c r="AH674" s="102"/>
      <c r="AI674" s="102"/>
      <c r="AJ674" s="102"/>
      <c r="AK674" s="102"/>
      <c r="AL674" s="102"/>
      <c r="AM674" s="102"/>
      <c r="AN674" s="102"/>
    </row>
    <row r="675" spans="1:40" ht="18.75" customHeight="1" x14ac:dyDescent="0.2">
      <c r="A675" s="104"/>
      <c r="B675" s="102"/>
      <c r="C675" s="102"/>
      <c r="D675" s="102"/>
      <c r="E675" s="102"/>
      <c r="F675" s="102"/>
      <c r="G675" s="102"/>
      <c r="H675" s="102"/>
      <c r="I675" s="102"/>
      <c r="J675" s="102"/>
      <c r="K675" s="102"/>
      <c r="L675" s="102"/>
      <c r="M675" s="102"/>
      <c r="N675" s="102"/>
      <c r="O675" s="107"/>
      <c r="P675" s="107"/>
      <c r="Q675" s="107"/>
      <c r="R675" s="107"/>
      <c r="S675" s="107"/>
      <c r="T675" s="107"/>
      <c r="U675" s="107"/>
      <c r="V675" s="107"/>
      <c r="W675" s="107"/>
      <c r="X675" s="101"/>
      <c r="Y675" s="101"/>
      <c r="Z675" s="107"/>
      <c r="AA675" s="102"/>
      <c r="AB675" s="102"/>
      <c r="AC675" s="102"/>
      <c r="AD675" s="104"/>
      <c r="AE675" s="102"/>
      <c r="AF675" s="102"/>
      <c r="AG675" s="102"/>
      <c r="AH675" s="102"/>
      <c r="AI675" s="102"/>
      <c r="AJ675" s="102"/>
      <c r="AK675" s="102"/>
      <c r="AL675" s="102"/>
      <c r="AM675" s="102"/>
      <c r="AN675" s="102"/>
    </row>
    <row r="676" spans="1:40" ht="18.75" customHeight="1" x14ac:dyDescent="0.2">
      <c r="A676" s="104"/>
      <c r="B676" s="102"/>
      <c r="C676" s="102"/>
      <c r="D676" s="102"/>
      <c r="E676" s="102"/>
      <c r="F676" s="102"/>
      <c r="G676" s="102"/>
      <c r="H676" s="102"/>
      <c r="I676" s="102"/>
      <c r="J676" s="102"/>
      <c r="K676" s="102"/>
      <c r="L676" s="102"/>
      <c r="M676" s="102"/>
      <c r="N676" s="102"/>
      <c r="O676" s="107"/>
      <c r="P676" s="107"/>
      <c r="Q676" s="107"/>
      <c r="R676" s="107"/>
      <c r="S676" s="107"/>
      <c r="T676" s="107"/>
      <c r="U676" s="107"/>
      <c r="V676" s="107"/>
      <c r="W676" s="107"/>
      <c r="X676" s="101"/>
      <c r="Y676" s="101"/>
      <c r="Z676" s="107"/>
      <c r="AA676" s="102"/>
      <c r="AB676" s="102"/>
      <c r="AC676" s="102"/>
      <c r="AD676" s="104"/>
      <c r="AE676" s="102"/>
      <c r="AF676" s="102"/>
      <c r="AG676" s="102"/>
      <c r="AH676" s="102"/>
      <c r="AI676" s="102"/>
      <c r="AJ676" s="102"/>
      <c r="AK676" s="102"/>
      <c r="AL676" s="102"/>
      <c r="AM676" s="102"/>
      <c r="AN676" s="102"/>
    </row>
    <row r="677" spans="1:40" ht="18.75" customHeight="1" x14ac:dyDescent="0.2">
      <c r="A677" s="104"/>
      <c r="B677" s="102"/>
      <c r="C677" s="102"/>
      <c r="D677" s="102"/>
      <c r="E677" s="102"/>
      <c r="F677" s="102"/>
      <c r="G677" s="102"/>
      <c r="H677" s="102"/>
      <c r="I677" s="102"/>
      <c r="J677" s="102"/>
      <c r="K677" s="102"/>
      <c r="L677" s="102"/>
      <c r="M677" s="102"/>
      <c r="N677" s="102"/>
      <c r="O677" s="107"/>
      <c r="P677" s="107"/>
      <c r="Q677" s="107"/>
      <c r="R677" s="107"/>
      <c r="S677" s="107"/>
      <c r="T677" s="107"/>
      <c r="U677" s="107"/>
      <c r="V677" s="107"/>
      <c r="W677" s="107"/>
      <c r="X677" s="101"/>
      <c r="Y677" s="101"/>
      <c r="Z677" s="107"/>
      <c r="AA677" s="102"/>
      <c r="AB677" s="102"/>
      <c r="AC677" s="102"/>
      <c r="AD677" s="104"/>
      <c r="AE677" s="102"/>
      <c r="AF677" s="102"/>
      <c r="AG677" s="102"/>
      <c r="AH677" s="102"/>
      <c r="AI677" s="102"/>
      <c r="AJ677" s="102"/>
      <c r="AK677" s="102"/>
      <c r="AL677" s="102"/>
      <c r="AM677" s="102"/>
      <c r="AN677" s="102"/>
    </row>
    <row r="678" spans="1:40" ht="18.75" customHeight="1" x14ac:dyDescent="0.2">
      <c r="A678" s="104"/>
      <c r="B678" s="102"/>
      <c r="C678" s="102"/>
      <c r="D678" s="102"/>
      <c r="E678" s="102"/>
      <c r="F678" s="102"/>
      <c r="G678" s="102"/>
      <c r="H678" s="102"/>
      <c r="I678" s="102"/>
      <c r="J678" s="102"/>
      <c r="K678" s="102"/>
      <c r="L678" s="102"/>
      <c r="M678" s="102"/>
      <c r="N678" s="102"/>
      <c r="O678" s="107"/>
      <c r="P678" s="107"/>
      <c r="Q678" s="107"/>
      <c r="R678" s="107"/>
      <c r="S678" s="107"/>
      <c r="T678" s="107"/>
      <c r="U678" s="107"/>
      <c r="V678" s="107"/>
      <c r="W678" s="107"/>
      <c r="X678" s="101"/>
      <c r="Y678" s="101"/>
      <c r="Z678" s="107"/>
      <c r="AA678" s="102"/>
      <c r="AB678" s="102"/>
      <c r="AC678" s="102"/>
      <c r="AD678" s="104"/>
      <c r="AE678" s="102"/>
      <c r="AF678" s="102"/>
      <c r="AG678" s="102"/>
      <c r="AH678" s="102"/>
      <c r="AI678" s="102"/>
      <c r="AJ678" s="102"/>
      <c r="AK678" s="102"/>
      <c r="AL678" s="102"/>
      <c r="AM678" s="102"/>
      <c r="AN678" s="102"/>
    </row>
    <row r="679" spans="1:40" ht="18.75" customHeight="1" x14ac:dyDescent="0.2">
      <c r="A679" s="104"/>
      <c r="B679" s="102"/>
      <c r="C679" s="102"/>
      <c r="D679" s="102"/>
      <c r="E679" s="102"/>
      <c r="F679" s="102"/>
      <c r="G679" s="102"/>
      <c r="H679" s="102"/>
      <c r="I679" s="102"/>
      <c r="J679" s="102"/>
      <c r="K679" s="102"/>
      <c r="L679" s="102"/>
      <c r="M679" s="102"/>
      <c r="N679" s="102"/>
      <c r="O679" s="107"/>
      <c r="P679" s="107"/>
      <c r="Q679" s="107"/>
      <c r="R679" s="107"/>
      <c r="S679" s="107"/>
      <c r="T679" s="107"/>
      <c r="U679" s="107"/>
      <c r="V679" s="107"/>
      <c r="W679" s="107"/>
      <c r="X679" s="101"/>
      <c r="Y679" s="101"/>
      <c r="Z679" s="107"/>
      <c r="AA679" s="102"/>
      <c r="AB679" s="102"/>
      <c r="AC679" s="102"/>
      <c r="AD679" s="104"/>
      <c r="AE679" s="102"/>
      <c r="AF679" s="102"/>
      <c r="AG679" s="102"/>
      <c r="AH679" s="102"/>
      <c r="AI679" s="102"/>
      <c r="AJ679" s="102"/>
      <c r="AK679" s="102"/>
      <c r="AL679" s="102"/>
      <c r="AM679" s="102"/>
      <c r="AN679" s="102"/>
    </row>
    <row r="680" spans="1:40" ht="18.75" customHeight="1" x14ac:dyDescent="0.2">
      <c r="A680" s="104"/>
      <c r="B680" s="102"/>
      <c r="C680" s="102"/>
      <c r="D680" s="102"/>
      <c r="E680" s="102"/>
      <c r="F680" s="102"/>
      <c r="G680" s="102"/>
      <c r="H680" s="102"/>
      <c r="I680" s="102"/>
      <c r="J680" s="102"/>
      <c r="K680" s="102"/>
      <c r="L680" s="102"/>
      <c r="M680" s="102"/>
      <c r="N680" s="102"/>
      <c r="O680" s="107"/>
      <c r="P680" s="107"/>
      <c r="Q680" s="107"/>
      <c r="R680" s="107"/>
      <c r="S680" s="107"/>
      <c r="T680" s="107"/>
      <c r="U680" s="107"/>
      <c r="V680" s="107"/>
      <c r="W680" s="107"/>
      <c r="X680" s="101"/>
      <c r="Y680" s="101"/>
      <c r="Z680" s="107"/>
      <c r="AA680" s="102"/>
      <c r="AB680" s="102"/>
      <c r="AC680" s="102"/>
      <c r="AD680" s="104"/>
      <c r="AE680" s="102"/>
      <c r="AF680" s="102"/>
      <c r="AG680" s="102"/>
      <c r="AH680" s="102"/>
      <c r="AI680" s="102"/>
      <c r="AJ680" s="102"/>
      <c r="AK680" s="102"/>
      <c r="AL680" s="102"/>
      <c r="AM680" s="102"/>
      <c r="AN680" s="102"/>
    </row>
    <row r="681" spans="1:40" ht="18.75" customHeight="1" x14ac:dyDescent="0.2">
      <c r="A681" s="104"/>
      <c r="B681" s="102"/>
      <c r="C681" s="102"/>
      <c r="D681" s="102"/>
      <c r="E681" s="102"/>
      <c r="F681" s="102"/>
      <c r="G681" s="102"/>
      <c r="H681" s="102"/>
      <c r="I681" s="102"/>
      <c r="J681" s="102"/>
      <c r="K681" s="102"/>
      <c r="L681" s="102"/>
      <c r="M681" s="102"/>
      <c r="N681" s="102"/>
      <c r="O681" s="107"/>
      <c r="P681" s="107"/>
      <c r="Q681" s="107"/>
      <c r="R681" s="107"/>
      <c r="S681" s="107"/>
      <c r="T681" s="107"/>
      <c r="U681" s="107"/>
      <c r="V681" s="107"/>
      <c r="W681" s="107"/>
      <c r="X681" s="101"/>
      <c r="Y681" s="101"/>
      <c r="Z681" s="107"/>
      <c r="AA681" s="102"/>
      <c r="AB681" s="102"/>
      <c r="AC681" s="102"/>
      <c r="AD681" s="104"/>
      <c r="AE681" s="102"/>
      <c r="AF681" s="102"/>
      <c r="AG681" s="102"/>
      <c r="AH681" s="102"/>
      <c r="AI681" s="102"/>
      <c r="AJ681" s="102"/>
      <c r="AK681" s="102"/>
      <c r="AL681" s="102"/>
      <c r="AM681" s="102"/>
      <c r="AN681" s="102"/>
    </row>
    <row r="682" spans="1:40" ht="18.75" customHeight="1" x14ac:dyDescent="0.2">
      <c r="A682" s="104"/>
      <c r="B682" s="102"/>
      <c r="C682" s="102"/>
      <c r="D682" s="102"/>
      <c r="E682" s="102"/>
      <c r="F682" s="102"/>
      <c r="G682" s="102"/>
      <c r="H682" s="102"/>
      <c r="I682" s="102"/>
      <c r="J682" s="102"/>
      <c r="K682" s="102"/>
      <c r="L682" s="102"/>
      <c r="M682" s="102"/>
      <c r="N682" s="102"/>
      <c r="O682" s="107"/>
      <c r="P682" s="107"/>
      <c r="Q682" s="107"/>
      <c r="R682" s="107"/>
      <c r="S682" s="107"/>
      <c r="T682" s="107"/>
      <c r="U682" s="107"/>
      <c r="V682" s="107"/>
      <c r="W682" s="107"/>
      <c r="X682" s="101"/>
      <c r="Y682" s="101"/>
      <c r="Z682" s="107"/>
      <c r="AA682" s="102"/>
      <c r="AB682" s="102"/>
      <c r="AC682" s="102"/>
      <c r="AD682" s="104"/>
      <c r="AE682" s="102"/>
      <c r="AF682" s="102"/>
      <c r="AG682" s="102"/>
      <c r="AH682" s="102"/>
      <c r="AI682" s="102"/>
      <c r="AJ682" s="102"/>
      <c r="AK682" s="102"/>
      <c r="AL682" s="102"/>
      <c r="AM682" s="102"/>
      <c r="AN682" s="102"/>
    </row>
    <row r="683" spans="1:40" ht="18.75" customHeight="1" x14ac:dyDescent="0.2">
      <c r="A683" s="104"/>
      <c r="B683" s="102"/>
      <c r="C683" s="102"/>
      <c r="D683" s="102"/>
      <c r="E683" s="102"/>
      <c r="F683" s="102"/>
      <c r="G683" s="102"/>
      <c r="H683" s="102"/>
      <c r="I683" s="102"/>
      <c r="J683" s="102"/>
      <c r="K683" s="102"/>
      <c r="L683" s="102"/>
      <c r="M683" s="102"/>
      <c r="N683" s="102"/>
      <c r="O683" s="107"/>
      <c r="P683" s="107"/>
      <c r="Q683" s="107"/>
      <c r="R683" s="107"/>
      <c r="S683" s="107"/>
      <c r="T683" s="107"/>
      <c r="U683" s="107"/>
      <c r="V683" s="107"/>
      <c r="W683" s="107"/>
      <c r="X683" s="101"/>
      <c r="Y683" s="101"/>
      <c r="Z683" s="107"/>
      <c r="AA683" s="102"/>
      <c r="AB683" s="102"/>
      <c r="AC683" s="102"/>
      <c r="AD683" s="104"/>
      <c r="AE683" s="102"/>
      <c r="AF683" s="102"/>
      <c r="AG683" s="102"/>
      <c r="AH683" s="102"/>
      <c r="AI683" s="102"/>
      <c r="AJ683" s="102"/>
      <c r="AK683" s="102"/>
      <c r="AL683" s="102"/>
      <c r="AM683" s="102"/>
      <c r="AN683" s="102"/>
    </row>
    <row r="684" spans="1:40" ht="18.75" customHeight="1" x14ac:dyDescent="0.2">
      <c r="A684" s="104"/>
      <c r="B684" s="102"/>
      <c r="C684" s="102"/>
      <c r="D684" s="102"/>
      <c r="E684" s="102"/>
      <c r="F684" s="102"/>
      <c r="G684" s="102"/>
      <c r="H684" s="102"/>
      <c r="I684" s="102"/>
      <c r="J684" s="102"/>
      <c r="K684" s="102"/>
      <c r="L684" s="102"/>
      <c r="M684" s="102"/>
      <c r="N684" s="102"/>
      <c r="O684" s="107"/>
      <c r="P684" s="107"/>
      <c r="Q684" s="107"/>
      <c r="R684" s="107"/>
      <c r="S684" s="107"/>
      <c r="T684" s="107"/>
      <c r="U684" s="107"/>
      <c r="V684" s="107"/>
      <c r="W684" s="107"/>
      <c r="X684" s="101"/>
      <c r="Y684" s="101"/>
      <c r="Z684" s="107"/>
      <c r="AA684" s="102"/>
      <c r="AB684" s="102"/>
      <c r="AC684" s="102"/>
      <c r="AD684" s="104"/>
      <c r="AE684" s="102"/>
      <c r="AF684" s="102"/>
      <c r="AG684" s="102"/>
      <c r="AH684" s="102"/>
      <c r="AI684" s="102"/>
      <c r="AJ684" s="102"/>
      <c r="AK684" s="102"/>
      <c r="AL684" s="102"/>
      <c r="AM684" s="102"/>
      <c r="AN684" s="102"/>
    </row>
    <row r="685" spans="1:40" ht="18.75" customHeight="1" x14ac:dyDescent="0.2">
      <c r="A685" s="104"/>
      <c r="B685" s="102"/>
      <c r="C685" s="102"/>
      <c r="D685" s="102"/>
      <c r="E685" s="102"/>
      <c r="F685" s="102"/>
      <c r="G685" s="102"/>
      <c r="H685" s="102"/>
      <c r="I685" s="102"/>
      <c r="J685" s="102"/>
      <c r="K685" s="102"/>
      <c r="L685" s="102"/>
      <c r="M685" s="102"/>
      <c r="N685" s="102"/>
      <c r="O685" s="107"/>
      <c r="P685" s="107"/>
      <c r="Q685" s="107"/>
      <c r="R685" s="107"/>
      <c r="S685" s="107"/>
      <c r="T685" s="107"/>
      <c r="U685" s="107"/>
      <c r="V685" s="107"/>
      <c r="W685" s="107"/>
      <c r="X685" s="101"/>
      <c r="Y685" s="101"/>
      <c r="Z685" s="107"/>
      <c r="AA685" s="102"/>
      <c r="AB685" s="102"/>
      <c r="AC685" s="102"/>
      <c r="AD685" s="104"/>
      <c r="AE685" s="102"/>
      <c r="AF685" s="102"/>
      <c r="AG685" s="102"/>
      <c r="AH685" s="102"/>
      <c r="AI685" s="102"/>
      <c r="AJ685" s="102"/>
      <c r="AK685" s="102"/>
      <c r="AL685" s="102"/>
      <c r="AM685" s="102"/>
      <c r="AN685" s="102"/>
    </row>
    <row r="686" spans="1:40" ht="18.75" customHeight="1" x14ac:dyDescent="0.2">
      <c r="A686" s="104"/>
      <c r="B686" s="102"/>
      <c r="C686" s="102"/>
      <c r="D686" s="102"/>
      <c r="E686" s="102"/>
      <c r="F686" s="102"/>
      <c r="G686" s="102"/>
      <c r="H686" s="102"/>
      <c r="I686" s="102"/>
      <c r="J686" s="102"/>
      <c r="K686" s="102"/>
      <c r="L686" s="102"/>
      <c r="M686" s="102"/>
      <c r="N686" s="102"/>
      <c r="O686" s="107"/>
      <c r="P686" s="107"/>
      <c r="Q686" s="107"/>
      <c r="R686" s="107"/>
      <c r="S686" s="107"/>
      <c r="T686" s="107"/>
      <c r="U686" s="107"/>
      <c r="V686" s="107"/>
      <c r="W686" s="107"/>
      <c r="X686" s="101"/>
      <c r="Y686" s="101"/>
      <c r="Z686" s="107"/>
      <c r="AA686" s="102"/>
      <c r="AB686" s="102"/>
      <c r="AC686" s="102"/>
      <c r="AD686" s="104"/>
      <c r="AE686" s="102"/>
      <c r="AF686" s="102"/>
      <c r="AG686" s="102"/>
      <c r="AH686" s="102"/>
      <c r="AI686" s="102"/>
      <c r="AJ686" s="102"/>
      <c r="AK686" s="102"/>
      <c r="AL686" s="102"/>
      <c r="AM686" s="102"/>
      <c r="AN686" s="102"/>
    </row>
    <row r="687" spans="1:40" ht="18.75" customHeight="1" x14ac:dyDescent="0.2">
      <c r="A687" s="104"/>
      <c r="B687" s="102"/>
      <c r="C687" s="102"/>
      <c r="D687" s="102"/>
      <c r="E687" s="102"/>
      <c r="F687" s="102"/>
      <c r="G687" s="102"/>
      <c r="H687" s="102"/>
      <c r="I687" s="102"/>
      <c r="J687" s="102"/>
      <c r="K687" s="102"/>
      <c r="L687" s="102"/>
      <c r="M687" s="102"/>
      <c r="N687" s="102"/>
      <c r="O687" s="107"/>
      <c r="P687" s="107"/>
      <c r="Q687" s="107"/>
      <c r="R687" s="107"/>
      <c r="S687" s="107"/>
      <c r="T687" s="107"/>
      <c r="U687" s="107"/>
      <c r="V687" s="107"/>
      <c r="W687" s="107"/>
      <c r="X687" s="101"/>
      <c r="Y687" s="101"/>
      <c r="Z687" s="107"/>
      <c r="AA687" s="102"/>
      <c r="AB687" s="102"/>
      <c r="AC687" s="102"/>
      <c r="AD687" s="104"/>
      <c r="AE687" s="102"/>
      <c r="AF687" s="102"/>
      <c r="AG687" s="102"/>
      <c r="AH687" s="102"/>
      <c r="AI687" s="102"/>
      <c r="AJ687" s="102"/>
      <c r="AK687" s="102"/>
      <c r="AL687" s="102"/>
      <c r="AM687" s="102"/>
      <c r="AN687" s="102"/>
    </row>
    <row r="688" spans="1:40" ht="18.75" customHeight="1" x14ac:dyDescent="0.2">
      <c r="A688" s="104"/>
      <c r="B688" s="102"/>
      <c r="C688" s="102"/>
      <c r="D688" s="102"/>
      <c r="E688" s="102"/>
      <c r="F688" s="102"/>
      <c r="G688" s="102"/>
      <c r="H688" s="102"/>
      <c r="I688" s="102"/>
      <c r="J688" s="102"/>
      <c r="K688" s="102"/>
      <c r="L688" s="102"/>
      <c r="M688" s="102"/>
      <c r="N688" s="102"/>
      <c r="O688" s="107"/>
      <c r="P688" s="107"/>
      <c r="Q688" s="107"/>
      <c r="R688" s="107"/>
      <c r="S688" s="107"/>
      <c r="T688" s="107"/>
      <c r="U688" s="107"/>
      <c r="V688" s="107"/>
      <c r="W688" s="107"/>
      <c r="X688" s="101"/>
      <c r="Y688" s="101"/>
      <c r="Z688" s="107"/>
      <c r="AA688" s="102"/>
      <c r="AB688" s="102"/>
      <c r="AC688" s="102"/>
      <c r="AD688" s="104"/>
      <c r="AE688" s="102"/>
      <c r="AF688" s="102"/>
      <c r="AG688" s="102"/>
      <c r="AH688" s="102"/>
      <c r="AI688" s="102"/>
      <c r="AJ688" s="102"/>
      <c r="AK688" s="102"/>
      <c r="AL688" s="102"/>
      <c r="AM688" s="102"/>
      <c r="AN688" s="102"/>
    </row>
    <row r="689" spans="1:40" ht="18.75" customHeight="1" x14ac:dyDescent="0.2">
      <c r="A689" s="104"/>
      <c r="B689" s="102"/>
      <c r="C689" s="102"/>
      <c r="D689" s="102"/>
      <c r="E689" s="102"/>
      <c r="F689" s="102"/>
      <c r="G689" s="102"/>
      <c r="H689" s="102"/>
      <c r="I689" s="102"/>
      <c r="J689" s="102"/>
      <c r="K689" s="102"/>
      <c r="L689" s="102"/>
      <c r="M689" s="102"/>
      <c r="N689" s="102"/>
      <c r="O689" s="107"/>
      <c r="P689" s="107"/>
      <c r="Q689" s="107"/>
      <c r="R689" s="107"/>
      <c r="S689" s="107"/>
      <c r="T689" s="107"/>
      <c r="U689" s="107"/>
      <c r="V689" s="107"/>
      <c r="W689" s="107"/>
      <c r="X689" s="101"/>
      <c r="Y689" s="101"/>
      <c r="Z689" s="107"/>
      <c r="AA689" s="102"/>
      <c r="AB689" s="102"/>
      <c r="AC689" s="102"/>
      <c r="AD689" s="104"/>
      <c r="AE689" s="102"/>
      <c r="AF689" s="102"/>
      <c r="AG689" s="102"/>
      <c r="AH689" s="102"/>
      <c r="AI689" s="102"/>
      <c r="AJ689" s="102"/>
      <c r="AK689" s="102"/>
      <c r="AL689" s="102"/>
      <c r="AM689" s="102"/>
      <c r="AN689" s="102"/>
    </row>
    <row r="690" spans="1:40" ht="18.75" customHeight="1" x14ac:dyDescent="0.2">
      <c r="A690" s="104"/>
      <c r="B690" s="102"/>
      <c r="C690" s="102"/>
      <c r="D690" s="102"/>
      <c r="E690" s="102"/>
      <c r="F690" s="102"/>
      <c r="G690" s="102"/>
      <c r="H690" s="102"/>
      <c r="I690" s="102"/>
      <c r="J690" s="102"/>
      <c r="K690" s="102"/>
      <c r="L690" s="102"/>
      <c r="M690" s="102"/>
      <c r="N690" s="102"/>
      <c r="O690" s="107"/>
      <c r="P690" s="107"/>
      <c r="Q690" s="107"/>
      <c r="R690" s="107"/>
      <c r="S690" s="107"/>
      <c r="T690" s="107"/>
      <c r="U690" s="107"/>
      <c r="V690" s="107"/>
      <c r="W690" s="107"/>
      <c r="X690" s="101"/>
      <c r="Y690" s="101"/>
      <c r="Z690" s="107"/>
      <c r="AA690" s="102"/>
      <c r="AB690" s="102"/>
      <c r="AC690" s="102"/>
      <c r="AD690" s="104"/>
      <c r="AE690" s="102"/>
      <c r="AF690" s="102"/>
      <c r="AG690" s="102"/>
      <c r="AH690" s="102"/>
      <c r="AI690" s="102"/>
      <c r="AJ690" s="102"/>
      <c r="AK690" s="102"/>
      <c r="AL690" s="102"/>
      <c r="AM690" s="102"/>
      <c r="AN690" s="102"/>
    </row>
    <row r="691" spans="1:40" ht="18.75" customHeight="1" x14ac:dyDescent="0.2">
      <c r="A691" s="104"/>
      <c r="B691" s="102"/>
      <c r="C691" s="102"/>
      <c r="D691" s="102"/>
      <c r="E691" s="102"/>
      <c r="F691" s="102"/>
      <c r="G691" s="102"/>
      <c r="H691" s="102"/>
      <c r="I691" s="102"/>
      <c r="J691" s="102"/>
      <c r="K691" s="102"/>
      <c r="L691" s="102"/>
      <c r="M691" s="102"/>
      <c r="N691" s="102"/>
      <c r="O691" s="107"/>
      <c r="P691" s="107"/>
      <c r="Q691" s="107"/>
      <c r="R691" s="107"/>
      <c r="S691" s="107"/>
      <c r="T691" s="107"/>
      <c r="U691" s="107"/>
      <c r="V691" s="107"/>
      <c r="W691" s="107"/>
      <c r="X691" s="101"/>
      <c r="Y691" s="101"/>
      <c r="Z691" s="107"/>
      <c r="AA691" s="102"/>
      <c r="AB691" s="102"/>
      <c r="AC691" s="102"/>
      <c r="AD691" s="104"/>
      <c r="AE691" s="102"/>
      <c r="AF691" s="102"/>
      <c r="AG691" s="102"/>
      <c r="AH691" s="102"/>
      <c r="AI691" s="102"/>
      <c r="AJ691" s="102"/>
      <c r="AK691" s="102"/>
      <c r="AL691" s="102"/>
      <c r="AM691" s="102"/>
      <c r="AN691" s="102"/>
    </row>
    <row r="692" spans="1:40" ht="18.75" customHeight="1" x14ac:dyDescent="0.2">
      <c r="A692" s="104"/>
      <c r="B692" s="102"/>
      <c r="C692" s="102"/>
      <c r="D692" s="102"/>
      <c r="E692" s="102"/>
      <c r="F692" s="102"/>
      <c r="G692" s="102"/>
      <c r="H692" s="102"/>
      <c r="I692" s="102"/>
      <c r="J692" s="102"/>
      <c r="K692" s="102"/>
      <c r="L692" s="102"/>
      <c r="M692" s="102"/>
      <c r="N692" s="102"/>
      <c r="O692" s="107"/>
      <c r="P692" s="107"/>
      <c r="Q692" s="107"/>
      <c r="R692" s="107"/>
      <c r="S692" s="107"/>
      <c r="T692" s="107"/>
      <c r="U692" s="107"/>
      <c r="V692" s="107"/>
      <c r="W692" s="107"/>
      <c r="X692" s="101"/>
      <c r="Y692" s="101"/>
      <c r="Z692" s="107"/>
      <c r="AA692" s="102"/>
      <c r="AB692" s="102"/>
      <c r="AC692" s="102"/>
      <c r="AD692" s="104"/>
      <c r="AE692" s="102"/>
      <c r="AF692" s="102"/>
      <c r="AG692" s="102"/>
      <c r="AH692" s="102"/>
      <c r="AI692" s="102"/>
      <c r="AJ692" s="102"/>
      <c r="AK692" s="102"/>
      <c r="AL692" s="102"/>
      <c r="AM692" s="102"/>
      <c r="AN692" s="102"/>
    </row>
    <row r="693" spans="1:40" ht="18.75" customHeight="1" x14ac:dyDescent="0.2">
      <c r="A693" s="104"/>
      <c r="B693" s="102"/>
      <c r="C693" s="102"/>
      <c r="D693" s="102"/>
      <c r="E693" s="102"/>
      <c r="F693" s="102"/>
      <c r="G693" s="102"/>
      <c r="H693" s="102"/>
      <c r="I693" s="102"/>
      <c r="J693" s="102"/>
      <c r="K693" s="102"/>
      <c r="L693" s="102"/>
      <c r="M693" s="102"/>
      <c r="N693" s="102"/>
      <c r="O693" s="107"/>
      <c r="P693" s="107"/>
      <c r="Q693" s="107"/>
      <c r="R693" s="107"/>
      <c r="S693" s="107"/>
      <c r="T693" s="107"/>
      <c r="U693" s="107"/>
      <c r="V693" s="107"/>
      <c r="W693" s="107"/>
      <c r="X693" s="101"/>
      <c r="Y693" s="101"/>
      <c r="Z693" s="107"/>
      <c r="AA693" s="102"/>
      <c r="AB693" s="102"/>
      <c r="AC693" s="102"/>
      <c r="AD693" s="104"/>
      <c r="AE693" s="102"/>
      <c r="AF693" s="102"/>
      <c r="AG693" s="102"/>
      <c r="AH693" s="102"/>
      <c r="AI693" s="102"/>
      <c r="AJ693" s="102"/>
      <c r="AK693" s="102"/>
      <c r="AL693" s="102"/>
      <c r="AM693" s="102"/>
      <c r="AN693" s="102"/>
    </row>
    <row r="694" spans="1:40" ht="18.75" customHeight="1" x14ac:dyDescent="0.2">
      <c r="A694" s="104"/>
      <c r="B694" s="102"/>
      <c r="C694" s="102"/>
      <c r="D694" s="102"/>
      <c r="E694" s="102"/>
      <c r="F694" s="102"/>
      <c r="G694" s="102"/>
      <c r="H694" s="102"/>
      <c r="I694" s="102"/>
      <c r="J694" s="102"/>
      <c r="K694" s="102"/>
      <c r="L694" s="102"/>
      <c r="M694" s="102"/>
      <c r="N694" s="102"/>
      <c r="O694" s="107"/>
      <c r="P694" s="107"/>
      <c r="Q694" s="107"/>
      <c r="R694" s="107"/>
      <c r="S694" s="107"/>
      <c r="T694" s="107"/>
      <c r="U694" s="107"/>
      <c r="V694" s="107"/>
      <c r="W694" s="107"/>
      <c r="X694" s="101"/>
      <c r="Y694" s="101"/>
      <c r="Z694" s="107"/>
      <c r="AA694" s="102"/>
      <c r="AB694" s="102"/>
      <c r="AC694" s="102"/>
      <c r="AD694" s="104"/>
      <c r="AE694" s="102"/>
      <c r="AF694" s="102"/>
      <c r="AG694" s="102"/>
      <c r="AH694" s="102"/>
      <c r="AI694" s="102"/>
      <c r="AJ694" s="102"/>
      <c r="AK694" s="102"/>
      <c r="AL694" s="102"/>
      <c r="AM694" s="102"/>
      <c r="AN694" s="102"/>
    </row>
    <row r="695" spans="1:40" ht="18.75" customHeight="1" x14ac:dyDescent="0.2">
      <c r="A695" s="104"/>
      <c r="B695" s="102"/>
      <c r="C695" s="102"/>
      <c r="D695" s="102"/>
      <c r="E695" s="102"/>
      <c r="F695" s="102"/>
      <c r="G695" s="102"/>
      <c r="H695" s="102"/>
      <c r="I695" s="102"/>
      <c r="J695" s="102"/>
      <c r="K695" s="102"/>
      <c r="L695" s="102"/>
      <c r="M695" s="102"/>
      <c r="N695" s="102"/>
      <c r="O695" s="107"/>
      <c r="P695" s="107"/>
      <c r="Q695" s="107"/>
      <c r="R695" s="107"/>
      <c r="S695" s="107"/>
      <c r="T695" s="107"/>
      <c r="U695" s="107"/>
      <c r="V695" s="107"/>
      <c r="W695" s="107"/>
      <c r="X695" s="101"/>
      <c r="Y695" s="101"/>
      <c r="Z695" s="107"/>
      <c r="AA695" s="102"/>
      <c r="AB695" s="102"/>
      <c r="AC695" s="102"/>
      <c r="AD695" s="104"/>
      <c r="AE695" s="102"/>
      <c r="AF695" s="102"/>
      <c r="AG695" s="102"/>
      <c r="AH695" s="102"/>
      <c r="AI695" s="102"/>
      <c r="AJ695" s="102"/>
      <c r="AK695" s="102"/>
      <c r="AL695" s="102"/>
      <c r="AM695" s="102"/>
      <c r="AN695" s="102"/>
    </row>
    <row r="696" spans="1:40" ht="18.75" customHeight="1" x14ac:dyDescent="0.2">
      <c r="A696" s="104"/>
      <c r="B696" s="102"/>
      <c r="C696" s="102"/>
      <c r="D696" s="102"/>
      <c r="E696" s="102"/>
      <c r="F696" s="102"/>
      <c r="G696" s="102"/>
      <c r="H696" s="102"/>
      <c r="I696" s="102"/>
      <c r="J696" s="102"/>
      <c r="K696" s="102"/>
      <c r="L696" s="102"/>
      <c r="M696" s="102"/>
      <c r="N696" s="102"/>
      <c r="O696" s="107"/>
      <c r="P696" s="107"/>
      <c r="Q696" s="107"/>
      <c r="R696" s="107"/>
      <c r="S696" s="107"/>
      <c r="T696" s="107"/>
      <c r="U696" s="107"/>
      <c r="V696" s="107"/>
      <c r="W696" s="107"/>
      <c r="X696" s="101"/>
      <c r="Y696" s="101"/>
      <c r="Z696" s="107"/>
      <c r="AA696" s="102"/>
      <c r="AB696" s="102"/>
      <c r="AC696" s="102"/>
      <c r="AD696" s="104"/>
      <c r="AE696" s="102"/>
      <c r="AF696" s="102"/>
      <c r="AG696" s="102"/>
      <c r="AH696" s="102"/>
      <c r="AI696" s="102"/>
      <c r="AJ696" s="102"/>
      <c r="AK696" s="102"/>
      <c r="AL696" s="102"/>
      <c r="AM696" s="102"/>
      <c r="AN696" s="102"/>
    </row>
    <row r="697" spans="1:40" ht="18.75" customHeight="1" x14ac:dyDescent="0.2">
      <c r="A697" s="104"/>
      <c r="B697" s="102"/>
      <c r="C697" s="102"/>
      <c r="D697" s="102"/>
      <c r="E697" s="102"/>
      <c r="F697" s="102"/>
      <c r="G697" s="102"/>
      <c r="H697" s="102"/>
      <c r="I697" s="102"/>
      <c r="J697" s="102"/>
      <c r="K697" s="102"/>
      <c r="L697" s="102"/>
      <c r="M697" s="102"/>
      <c r="N697" s="102"/>
      <c r="O697" s="107"/>
      <c r="P697" s="107"/>
      <c r="Q697" s="107"/>
      <c r="R697" s="107"/>
      <c r="S697" s="107"/>
      <c r="T697" s="107"/>
      <c r="U697" s="107"/>
      <c r="V697" s="107"/>
      <c r="W697" s="107"/>
      <c r="X697" s="101"/>
      <c r="Y697" s="101"/>
      <c r="Z697" s="107"/>
      <c r="AA697" s="102"/>
      <c r="AB697" s="102"/>
      <c r="AC697" s="102"/>
      <c r="AD697" s="104"/>
      <c r="AE697" s="102"/>
      <c r="AF697" s="102"/>
      <c r="AG697" s="102"/>
      <c r="AH697" s="102"/>
      <c r="AI697" s="102"/>
      <c r="AJ697" s="102"/>
      <c r="AK697" s="102"/>
      <c r="AL697" s="102"/>
      <c r="AM697" s="102"/>
      <c r="AN697" s="102"/>
    </row>
    <row r="698" spans="1:40" ht="18.75" customHeight="1" x14ac:dyDescent="0.2">
      <c r="A698" s="104"/>
      <c r="B698" s="102"/>
      <c r="C698" s="102"/>
      <c r="D698" s="102"/>
      <c r="E698" s="102"/>
      <c r="F698" s="102"/>
      <c r="G698" s="102"/>
      <c r="H698" s="102"/>
      <c r="I698" s="102"/>
      <c r="J698" s="102"/>
      <c r="K698" s="102"/>
      <c r="L698" s="102"/>
      <c r="M698" s="102"/>
      <c r="N698" s="102"/>
      <c r="O698" s="107"/>
      <c r="P698" s="107"/>
      <c r="Q698" s="107"/>
      <c r="R698" s="107"/>
      <c r="S698" s="107"/>
      <c r="T698" s="107"/>
      <c r="U698" s="107"/>
      <c r="V698" s="107"/>
      <c r="W698" s="107"/>
      <c r="X698" s="101"/>
      <c r="Y698" s="101"/>
      <c r="Z698" s="107"/>
      <c r="AA698" s="102"/>
      <c r="AB698" s="102"/>
      <c r="AC698" s="102"/>
      <c r="AD698" s="104"/>
      <c r="AE698" s="102"/>
      <c r="AF698" s="102"/>
      <c r="AG698" s="102"/>
      <c r="AH698" s="102"/>
      <c r="AI698" s="102"/>
      <c r="AJ698" s="102"/>
      <c r="AK698" s="102"/>
      <c r="AL698" s="102"/>
      <c r="AM698" s="102"/>
      <c r="AN698" s="102"/>
    </row>
    <row r="699" spans="1:40" ht="18.75" customHeight="1" x14ac:dyDescent="0.2">
      <c r="A699" s="104"/>
      <c r="B699" s="102"/>
      <c r="C699" s="102"/>
      <c r="D699" s="102"/>
      <c r="E699" s="102"/>
      <c r="F699" s="102"/>
      <c r="G699" s="102"/>
      <c r="H699" s="102"/>
      <c r="I699" s="102"/>
      <c r="J699" s="102"/>
      <c r="K699" s="102"/>
      <c r="L699" s="102"/>
      <c r="M699" s="102"/>
      <c r="N699" s="102"/>
      <c r="O699" s="107"/>
      <c r="P699" s="107"/>
      <c r="Q699" s="107"/>
      <c r="R699" s="107"/>
      <c r="S699" s="107"/>
      <c r="T699" s="107"/>
      <c r="U699" s="107"/>
      <c r="V699" s="107"/>
      <c r="W699" s="107"/>
      <c r="X699" s="101"/>
      <c r="Y699" s="101"/>
      <c r="Z699" s="107"/>
      <c r="AA699" s="102"/>
      <c r="AB699" s="102"/>
      <c r="AC699" s="102"/>
      <c r="AD699" s="104"/>
      <c r="AE699" s="102"/>
      <c r="AF699" s="102"/>
      <c r="AG699" s="102"/>
      <c r="AH699" s="102"/>
      <c r="AI699" s="102"/>
      <c r="AJ699" s="102"/>
      <c r="AK699" s="102"/>
      <c r="AL699" s="102"/>
      <c r="AM699" s="102"/>
      <c r="AN699" s="102"/>
    </row>
    <row r="700" spans="1:40" ht="18.75" customHeight="1" x14ac:dyDescent="0.2">
      <c r="A700" s="104"/>
      <c r="B700" s="102"/>
      <c r="C700" s="102"/>
      <c r="D700" s="102"/>
      <c r="E700" s="102"/>
      <c r="F700" s="102"/>
      <c r="G700" s="102"/>
      <c r="H700" s="102"/>
      <c r="I700" s="102"/>
      <c r="J700" s="102"/>
      <c r="K700" s="102"/>
      <c r="L700" s="102"/>
      <c r="M700" s="102"/>
      <c r="N700" s="102"/>
      <c r="O700" s="107"/>
      <c r="P700" s="107"/>
      <c r="Q700" s="107"/>
      <c r="R700" s="107"/>
      <c r="S700" s="107"/>
      <c r="T700" s="107"/>
      <c r="U700" s="107"/>
      <c r="V700" s="107"/>
      <c r="W700" s="107"/>
      <c r="X700" s="101"/>
      <c r="Y700" s="101"/>
      <c r="Z700" s="107"/>
      <c r="AA700" s="102"/>
      <c r="AB700" s="102"/>
      <c r="AC700" s="102"/>
      <c r="AD700" s="104"/>
      <c r="AE700" s="102"/>
      <c r="AF700" s="102"/>
      <c r="AG700" s="102"/>
      <c r="AH700" s="102"/>
      <c r="AI700" s="102"/>
      <c r="AJ700" s="102"/>
      <c r="AK700" s="102"/>
      <c r="AL700" s="102"/>
      <c r="AM700" s="102"/>
      <c r="AN700" s="102"/>
    </row>
    <row r="701" spans="1:40" ht="18.75" customHeight="1" x14ac:dyDescent="0.2">
      <c r="A701" s="104"/>
      <c r="B701" s="102"/>
      <c r="C701" s="102"/>
      <c r="D701" s="102"/>
      <c r="E701" s="102"/>
      <c r="F701" s="102"/>
      <c r="G701" s="102"/>
      <c r="H701" s="102"/>
      <c r="I701" s="102"/>
      <c r="J701" s="102"/>
      <c r="K701" s="102"/>
      <c r="L701" s="102"/>
      <c r="M701" s="102"/>
      <c r="N701" s="102"/>
      <c r="O701" s="107"/>
      <c r="P701" s="107"/>
      <c r="Q701" s="107"/>
      <c r="R701" s="107"/>
      <c r="S701" s="107"/>
      <c r="T701" s="107"/>
      <c r="U701" s="107"/>
      <c r="V701" s="107"/>
      <c r="W701" s="107"/>
      <c r="X701" s="101"/>
      <c r="Y701" s="101"/>
      <c r="Z701" s="107"/>
      <c r="AA701" s="102"/>
      <c r="AB701" s="102"/>
      <c r="AC701" s="102"/>
      <c r="AD701" s="104"/>
      <c r="AE701" s="102"/>
      <c r="AF701" s="102"/>
      <c r="AG701" s="102"/>
      <c r="AH701" s="102"/>
      <c r="AI701" s="102"/>
      <c r="AJ701" s="102"/>
      <c r="AK701" s="102"/>
      <c r="AL701" s="102"/>
      <c r="AM701" s="102"/>
      <c r="AN701" s="102"/>
    </row>
    <row r="702" spans="1:40" ht="18.75" customHeight="1" x14ac:dyDescent="0.2">
      <c r="A702" s="104"/>
      <c r="B702" s="102"/>
      <c r="C702" s="102"/>
      <c r="D702" s="102"/>
      <c r="E702" s="102"/>
      <c r="F702" s="102"/>
      <c r="G702" s="102"/>
      <c r="H702" s="102"/>
      <c r="I702" s="102"/>
      <c r="J702" s="102"/>
      <c r="K702" s="102"/>
      <c r="L702" s="102"/>
      <c r="M702" s="102"/>
      <c r="N702" s="102"/>
      <c r="O702" s="107"/>
      <c r="P702" s="107"/>
      <c r="Q702" s="107"/>
      <c r="R702" s="107"/>
      <c r="S702" s="107"/>
      <c r="T702" s="107"/>
      <c r="U702" s="107"/>
      <c r="V702" s="107"/>
      <c r="W702" s="107"/>
      <c r="X702" s="101"/>
      <c r="Y702" s="101"/>
      <c r="Z702" s="107"/>
      <c r="AA702" s="102"/>
      <c r="AB702" s="102"/>
      <c r="AC702" s="102"/>
      <c r="AD702" s="104"/>
      <c r="AE702" s="102"/>
      <c r="AF702" s="102"/>
      <c r="AG702" s="102"/>
      <c r="AH702" s="102"/>
      <c r="AI702" s="102"/>
      <c r="AJ702" s="102"/>
      <c r="AK702" s="102"/>
      <c r="AL702" s="102"/>
      <c r="AM702" s="102"/>
      <c r="AN702" s="102"/>
    </row>
    <row r="703" spans="1:40" ht="18.75" customHeight="1" x14ac:dyDescent="0.2">
      <c r="A703" s="104"/>
      <c r="B703" s="102"/>
      <c r="C703" s="102"/>
      <c r="D703" s="102"/>
      <c r="E703" s="102"/>
      <c r="F703" s="102"/>
      <c r="G703" s="102"/>
      <c r="H703" s="102"/>
      <c r="I703" s="102"/>
      <c r="J703" s="102"/>
      <c r="K703" s="102"/>
      <c r="L703" s="102"/>
      <c r="M703" s="102"/>
      <c r="N703" s="102"/>
      <c r="O703" s="107"/>
      <c r="P703" s="107"/>
      <c r="Q703" s="107"/>
      <c r="R703" s="107"/>
      <c r="S703" s="107"/>
      <c r="T703" s="107"/>
      <c r="U703" s="107"/>
      <c r="V703" s="107"/>
      <c r="W703" s="107"/>
      <c r="X703" s="101"/>
      <c r="Y703" s="101"/>
      <c r="Z703" s="107"/>
      <c r="AA703" s="102"/>
      <c r="AB703" s="102"/>
      <c r="AC703" s="102"/>
      <c r="AD703" s="104"/>
      <c r="AE703" s="102"/>
      <c r="AF703" s="102"/>
      <c r="AG703" s="102"/>
      <c r="AH703" s="102"/>
      <c r="AI703" s="102"/>
      <c r="AJ703" s="102"/>
      <c r="AK703" s="102"/>
      <c r="AL703" s="102"/>
      <c r="AM703" s="102"/>
      <c r="AN703" s="102"/>
    </row>
    <row r="704" spans="1:40" ht="18.75" customHeight="1" x14ac:dyDescent="0.2">
      <c r="A704" s="104"/>
      <c r="B704" s="102"/>
      <c r="C704" s="102"/>
      <c r="D704" s="102"/>
      <c r="E704" s="102"/>
      <c r="F704" s="102"/>
      <c r="G704" s="102"/>
      <c r="H704" s="102"/>
      <c r="I704" s="102"/>
      <c r="J704" s="102"/>
      <c r="K704" s="102"/>
      <c r="L704" s="102"/>
      <c r="M704" s="102"/>
      <c r="N704" s="102"/>
      <c r="O704" s="107"/>
      <c r="P704" s="107"/>
      <c r="Q704" s="107"/>
      <c r="R704" s="107"/>
      <c r="S704" s="107"/>
      <c r="T704" s="107"/>
      <c r="U704" s="107"/>
      <c r="V704" s="107"/>
      <c r="W704" s="107"/>
      <c r="X704" s="101"/>
      <c r="Y704" s="101"/>
      <c r="Z704" s="107"/>
      <c r="AA704" s="102"/>
      <c r="AB704" s="102"/>
      <c r="AC704" s="102"/>
      <c r="AD704" s="104"/>
      <c r="AE704" s="102"/>
      <c r="AF704" s="102"/>
      <c r="AG704" s="102"/>
      <c r="AH704" s="102"/>
      <c r="AI704" s="102"/>
      <c r="AJ704" s="102"/>
      <c r="AK704" s="102"/>
      <c r="AL704" s="102"/>
      <c r="AM704" s="102"/>
      <c r="AN704" s="102"/>
    </row>
    <row r="705" spans="1:40" ht="18.75" customHeight="1" x14ac:dyDescent="0.2">
      <c r="A705" s="104"/>
      <c r="B705" s="102"/>
      <c r="C705" s="102"/>
      <c r="D705" s="102"/>
      <c r="E705" s="102"/>
      <c r="F705" s="102"/>
      <c r="G705" s="102"/>
      <c r="H705" s="102"/>
      <c r="I705" s="102"/>
      <c r="J705" s="102"/>
      <c r="K705" s="102"/>
      <c r="L705" s="102"/>
      <c r="M705" s="102"/>
      <c r="N705" s="102"/>
      <c r="O705" s="107"/>
      <c r="P705" s="107"/>
      <c r="Q705" s="107"/>
      <c r="R705" s="107"/>
      <c r="S705" s="107"/>
      <c r="T705" s="107"/>
      <c r="U705" s="107"/>
      <c r="V705" s="107"/>
      <c r="W705" s="107"/>
      <c r="X705" s="101"/>
      <c r="Y705" s="101"/>
      <c r="Z705" s="107"/>
      <c r="AA705" s="102"/>
      <c r="AB705" s="102"/>
      <c r="AC705" s="102"/>
      <c r="AD705" s="104"/>
      <c r="AE705" s="102"/>
      <c r="AF705" s="102"/>
      <c r="AG705" s="102"/>
      <c r="AH705" s="102"/>
      <c r="AI705" s="102"/>
      <c r="AJ705" s="102"/>
      <c r="AK705" s="102"/>
      <c r="AL705" s="102"/>
      <c r="AM705" s="102"/>
      <c r="AN705" s="102"/>
    </row>
    <row r="706" spans="1:40" ht="18.75" customHeight="1" x14ac:dyDescent="0.2">
      <c r="A706" s="104"/>
      <c r="B706" s="102"/>
      <c r="C706" s="102"/>
      <c r="D706" s="102"/>
      <c r="E706" s="102"/>
      <c r="F706" s="102"/>
      <c r="G706" s="102"/>
      <c r="H706" s="102"/>
      <c r="I706" s="102"/>
      <c r="J706" s="102"/>
      <c r="K706" s="102"/>
      <c r="L706" s="102"/>
      <c r="M706" s="102"/>
      <c r="N706" s="102"/>
      <c r="O706" s="107"/>
      <c r="P706" s="107"/>
      <c r="Q706" s="107"/>
      <c r="R706" s="107"/>
      <c r="S706" s="107"/>
      <c r="T706" s="107"/>
      <c r="U706" s="107"/>
      <c r="V706" s="107"/>
      <c r="W706" s="107"/>
      <c r="X706" s="101"/>
      <c r="Y706" s="101"/>
      <c r="Z706" s="107"/>
      <c r="AA706" s="102"/>
      <c r="AB706" s="102"/>
      <c r="AC706" s="102"/>
      <c r="AD706" s="104"/>
      <c r="AE706" s="102"/>
      <c r="AF706" s="102"/>
      <c r="AG706" s="102"/>
      <c r="AH706" s="102"/>
      <c r="AI706" s="102"/>
      <c r="AJ706" s="102"/>
      <c r="AK706" s="102"/>
      <c r="AL706" s="102"/>
      <c r="AM706" s="102"/>
      <c r="AN706" s="102"/>
    </row>
    <row r="707" spans="1:40" ht="18.75" customHeight="1" x14ac:dyDescent="0.2">
      <c r="A707" s="104"/>
      <c r="B707" s="102"/>
      <c r="C707" s="102"/>
      <c r="D707" s="102"/>
      <c r="E707" s="102"/>
      <c r="F707" s="102"/>
      <c r="G707" s="102"/>
      <c r="H707" s="102"/>
      <c r="I707" s="102"/>
      <c r="J707" s="102"/>
      <c r="K707" s="102"/>
      <c r="L707" s="102"/>
      <c r="M707" s="102"/>
      <c r="N707" s="102"/>
      <c r="O707" s="107"/>
      <c r="P707" s="107"/>
      <c r="Q707" s="107"/>
      <c r="R707" s="107"/>
      <c r="S707" s="107"/>
      <c r="T707" s="107"/>
      <c r="U707" s="107"/>
      <c r="V707" s="107"/>
      <c r="W707" s="107"/>
      <c r="X707" s="101"/>
      <c r="Y707" s="101"/>
      <c r="Z707" s="107"/>
      <c r="AA707" s="102"/>
      <c r="AB707" s="102"/>
      <c r="AC707" s="102"/>
      <c r="AD707" s="104"/>
      <c r="AE707" s="102"/>
      <c r="AF707" s="102"/>
      <c r="AG707" s="102"/>
      <c r="AH707" s="102"/>
      <c r="AI707" s="102"/>
      <c r="AJ707" s="102"/>
      <c r="AK707" s="102"/>
      <c r="AL707" s="102"/>
      <c r="AM707" s="102"/>
      <c r="AN707" s="102"/>
    </row>
    <row r="708" spans="1:40" ht="18.75" customHeight="1" x14ac:dyDescent="0.2">
      <c r="A708" s="104"/>
      <c r="B708" s="102"/>
      <c r="C708" s="102"/>
      <c r="D708" s="102"/>
      <c r="E708" s="102"/>
      <c r="F708" s="102"/>
      <c r="G708" s="102"/>
      <c r="H708" s="102"/>
      <c r="I708" s="102"/>
      <c r="J708" s="102"/>
      <c r="K708" s="102"/>
      <c r="L708" s="102"/>
      <c r="M708" s="102"/>
      <c r="N708" s="102"/>
      <c r="O708" s="107"/>
      <c r="P708" s="107"/>
      <c r="Q708" s="107"/>
      <c r="R708" s="107"/>
      <c r="S708" s="107"/>
      <c r="T708" s="107"/>
      <c r="U708" s="107"/>
      <c r="V708" s="107"/>
      <c r="W708" s="107"/>
      <c r="X708" s="101"/>
      <c r="Y708" s="101"/>
      <c r="Z708" s="107"/>
      <c r="AA708" s="102"/>
      <c r="AB708" s="102"/>
      <c r="AC708" s="102"/>
      <c r="AD708" s="104"/>
      <c r="AE708" s="102"/>
      <c r="AF708" s="102"/>
      <c r="AG708" s="102"/>
      <c r="AH708" s="102"/>
      <c r="AI708" s="102"/>
      <c r="AJ708" s="102"/>
      <c r="AK708" s="102"/>
      <c r="AL708" s="102"/>
      <c r="AM708" s="102"/>
      <c r="AN708" s="102"/>
    </row>
    <row r="709" spans="1:40" ht="18.75" customHeight="1" x14ac:dyDescent="0.2">
      <c r="A709" s="104"/>
      <c r="B709" s="102"/>
      <c r="C709" s="102"/>
      <c r="D709" s="102"/>
      <c r="E709" s="102"/>
      <c r="F709" s="102"/>
      <c r="G709" s="102"/>
      <c r="H709" s="102"/>
      <c r="I709" s="102"/>
      <c r="J709" s="102"/>
      <c r="K709" s="102"/>
      <c r="L709" s="102"/>
      <c r="M709" s="102"/>
      <c r="N709" s="102"/>
      <c r="O709" s="107"/>
      <c r="P709" s="107"/>
      <c r="Q709" s="107"/>
      <c r="R709" s="107"/>
      <c r="S709" s="107"/>
      <c r="T709" s="107"/>
      <c r="U709" s="107"/>
      <c r="V709" s="107"/>
      <c r="W709" s="107"/>
      <c r="X709" s="101"/>
      <c r="Y709" s="101"/>
      <c r="Z709" s="107"/>
      <c r="AA709" s="102"/>
      <c r="AB709" s="102"/>
      <c r="AC709" s="102"/>
      <c r="AD709" s="104"/>
      <c r="AE709" s="102"/>
      <c r="AF709" s="102"/>
      <c r="AG709" s="102"/>
      <c r="AH709" s="102"/>
      <c r="AI709" s="102"/>
      <c r="AJ709" s="102"/>
      <c r="AK709" s="102"/>
      <c r="AL709" s="102"/>
      <c r="AM709" s="102"/>
      <c r="AN709" s="102"/>
    </row>
    <row r="710" spans="1:40" ht="18.75" customHeight="1" x14ac:dyDescent="0.2">
      <c r="A710" s="104"/>
      <c r="B710" s="102"/>
      <c r="C710" s="102"/>
      <c r="D710" s="102"/>
      <c r="E710" s="102"/>
      <c r="F710" s="102"/>
      <c r="G710" s="102"/>
      <c r="H710" s="102"/>
      <c r="I710" s="102"/>
      <c r="J710" s="102"/>
      <c r="K710" s="102"/>
      <c r="L710" s="102"/>
      <c r="M710" s="102"/>
      <c r="N710" s="102"/>
      <c r="O710" s="107"/>
      <c r="P710" s="107"/>
      <c r="Q710" s="107"/>
      <c r="R710" s="107"/>
      <c r="S710" s="107"/>
      <c r="T710" s="107"/>
      <c r="U710" s="107"/>
      <c r="V710" s="107"/>
      <c r="W710" s="107"/>
      <c r="X710" s="101"/>
      <c r="Y710" s="101"/>
      <c r="Z710" s="107"/>
      <c r="AA710" s="102"/>
      <c r="AB710" s="102"/>
      <c r="AC710" s="102"/>
      <c r="AD710" s="104"/>
      <c r="AE710" s="102"/>
      <c r="AF710" s="102"/>
      <c r="AG710" s="102"/>
      <c r="AH710" s="102"/>
      <c r="AI710" s="102"/>
      <c r="AJ710" s="102"/>
      <c r="AK710" s="102"/>
      <c r="AL710" s="102"/>
      <c r="AM710" s="102"/>
      <c r="AN710" s="102"/>
    </row>
    <row r="711" spans="1:40" ht="18.75" customHeight="1" x14ac:dyDescent="0.2">
      <c r="A711" s="104"/>
      <c r="B711" s="102"/>
      <c r="C711" s="102"/>
      <c r="D711" s="102"/>
      <c r="E711" s="102"/>
      <c r="F711" s="102"/>
      <c r="G711" s="102"/>
      <c r="H711" s="102"/>
      <c r="I711" s="102"/>
      <c r="J711" s="102"/>
      <c r="K711" s="102"/>
      <c r="L711" s="102"/>
      <c r="M711" s="102"/>
      <c r="N711" s="102"/>
      <c r="O711" s="107"/>
      <c r="P711" s="107"/>
      <c r="Q711" s="107"/>
      <c r="R711" s="107"/>
      <c r="S711" s="107"/>
      <c r="T711" s="107"/>
      <c r="U711" s="107"/>
      <c r="V711" s="107"/>
      <c r="W711" s="107"/>
      <c r="X711" s="101"/>
      <c r="Y711" s="101"/>
      <c r="Z711" s="107"/>
      <c r="AA711" s="102"/>
      <c r="AB711" s="102"/>
      <c r="AC711" s="102"/>
      <c r="AD711" s="104"/>
      <c r="AE711" s="102"/>
      <c r="AF711" s="102"/>
      <c r="AG711" s="102"/>
      <c r="AH711" s="102"/>
      <c r="AI711" s="102"/>
      <c r="AJ711" s="102"/>
      <c r="AK711" s="102"/>
      <c r="AL711" s="102"/>
      <c r="AM711" s="102"/>
      <c r="AN711" s="102"/>
    </row>
    <row r="712" spans="1:40" ht="18.75" customHeight="1" x14ac:dyDescent="0.2">
      <c r="A712" s="104"/>
      <c r="B712" s="102"/>
      <c r="C712" s="102"/>
      <c r="D712" s="102"/>
      <c r="E712" s="102"/>
      <c r="F712" s="102"/>
      <c r="G712" s="102"/>
      <c r="H712" s="102"/>
      <c r="I712" s="102"/>
      <c r="J712" s="102"/>
      <c r="K712" s="102"/>
      <c r="L712" s="102"/>
      <c r="M712" s="102"/>
      <c r="N712" s="102"/>
      <c r="O712" s="107"/>
      <c r="P712" s="107"/>
      <c r="Q712" s="107"/>
      <c r="R712" s="107"/>
      <c r="S712" s="107"/>
      <c r="T712" s="107"/>
      <c r="U712" s="107"/>
      <c r="V712" s="107"/>
      <c r="W712" s="107"/>
      <c r="X712" s="101"/>
      <c r="Y712" s="101"/>
      <c r="Z712" s="107"/>
      <c r="AA712" s="102"/>
      <c r="AB712" s="102"/>
      <c r="AC712" s="102"/>
      <c r="AD712" s="104"/>
      <c r="AE712" s="102"/>
      <c r="AF712" s="102"/>
      <c r="AG712" s="102"/>
      <c r="AH712" s="102"/>
      <c r="AI712" s="102"/>
      <c r="AJ712" s="102"/>
      <c r="AK712" s="102"/>
      <c r="AL712" s="102"/>
      <c r="AM712" s="102"/>
      <c r="AN712" s="102"/>
    </row>
    <row r="713" spans="1:40" ht="18.75" customHeight="1" x14ac:dyDescent="0.2">
      <c r="A713" s="104"/>
      <c r="B713" s="102"/>
      <c r="C713" s="102"/>
      <c r="D713" s="102"/>
      <c r="E713" s="102"/>
      <c r="F713" s="102"/>
      <c r="G713" s="102"/>
      <c r="H713" s="102"/>
      <c r="I713" s="102"/>
      <c r="J713" s="102"/>
      <c r="K713" s="102"/>
      <c r="L713" s="102"/>
      <c r="M713" s="102"/>
      <c r="N713" s="102"/>
      <c r="O713" s="107"/>
      <c r="P713" s="107"/>
      <c r="Q713" s="107"/>
      <c r="R713" s="107"/>
      <c r="S713" s="107"/>
      <c r="T713" s="107"/>
      <c r="U713" s="107"/>
      <c r="V713" s="107"/>
      <c r="W713" s="107"/>
      <c r="X713" s="101"/>
      <c r="Y713" s="101"/>
      <c r="Z713" s="107"/>
      <c r="AA713" s="102"/>
      <c r="AB713" s="102"/>
      <c r="AC713" s="102"/>
      <c r="AD713" s="104"/>
      <c r="AE713" s="102"/>
      <c r="AF713" s="102"/>
      <c r="AG713" s="102"/>
      <c r="AH713" s="102"/>
      <c r="AI713" s="102"/>
      <c r="AJ713" s="102"/>
      <c r="AK713" s="102"/>
      <c r="AL713" s="102"/>
      <c r="AM713" s="102"/>
      <c r="AN713" s="102"/>
    </row>
    <row r="714" spans="1:40" ht="18.75" customHeight="1" x14ac:dyDescent="0.2">
      <c r="A714" s="104"/>
      <c r="B714" s="102"/>
      <c r="C714" s="102"/>
      <c r="D714" s="102"/>
      <c r="E714" s="102"/>
      <c r="F714" s="102"/>
      <c r="G714" s="102"/>
      <c r="H714" s="102"/>
      <c r="I714" s="102"/>
      <c r="J714" s="102"/>
      <c r="K714" s="102"/>
      <c r="L714" s="102"/>
      <c r="M714" s="102"/>
      <c r="N714" s="102"/>
      <c r="O714" s="107"/>
      <c r="P714" s="107"/>
      <c r="Q714" s="107"/>
      <c r="R714" s="107"/>
      <c r="S714" s="107"/>
      <c r="T714" s="107"/>
      <c r="U714" s="107"/>
      <c r="V714" s="107"/>
      <c r="W714" s="107"/>
      <c r="X714" s="101"/>
      <c r="Y714" s="101"/>
      <c r="Z714" s="107"/>
      <c r="AA714" s="102"/>
      <c r="AB714" s="102"/>
      <c r="AC714" s="102"/>
      <c r="AD714" s="104"/>
      <c r="AE714" s="102"/>
      <c r="AF714" s="102"/>
      <c r="AG714" s="102"/>
      <c r="AH714" s="102"/>
      <c r="AI714" s="102"/>
      <c r="AJ714" s="102"/>
      <c r="AK714" s="102"/>
      <c r="AL714" s="102"/>
      <c r="AM714" s="102"/>
      <c r="AN714" s="102"/>
    </row>
    <row r="715" spans="1:40" ht="18.75" customHeight="1" x14ac:dyDescent="0.2">
      <c r="A715" s="104"/>
      <c r="B715" s="102"/>
      <c r="C715" s="102"/>
      <c r="D715" s="102"/>
      <c r="E715" s="102"/>
      <c r="F715" s="102"/>
      <c r="G715" s="102"/>
      <c r="H715" s="102"/>
      <c r="I715" s="102"/>
      <c r="J715" s="102"/>
      <c r="K715" s="102"/>
      <c r="L715" s="102"/>
      <c r="M715" s="102"/>
      <c r="N715" s="102"/>
      <c r="O715" s="107"/>
      <c r="P715" s="107"/>
      <c r="Q715" s="107"/>
      <c r="R715" s="107"/>
      <c r="S715" s="107"/>
      <c r="T715" s="107"/>
      <c r="U715" s="107"/>
      <c r="V715" s="107"/>
      <c r="W715" s="107"/>
      <c r="X715" s="101"/>
      <c r="Y715" s="101"/>
      <c r="Z715" s="107"/>
      <c r="AA715" s="102"/>
      <c r="AB715" s="102"/>
      <c r="AC715" s="102"/>
      <c r="AD715" s="104"/>
      <c r="AE715" s="102"/>
      <c r="AF715" s="102"/>
      <c r="AG715" s="102"/>
      <c r="AH715" s="102"/>
      <c r="AI715" s="102"/>
      <c r="AJ715" s="102"/>
      <c r="AK715" s="102"/>
      <c r="AL715" s="102"/>
      <c r="AM715" s="102"/>
      <c r="AN715" s="102"/>
    </row>
    <row r="716" spans="1:40" ht="18.75" customHeight="1" x14ac:dyDescent="0.2">
      <c r="A716" s="104"/>
      <c r="B716" s="102"/>
      <c r="C716" s="102"/>
      <c r="D716" s="102"/>
      <c r="E716" s="102"/>
      <c r="F716" s="102"/>
      <c r="G716" s="102"/>
      <c r="H716" s="102"/>
      <c r="I716" s="102"/>
      <c r="J716" s="102"/>
      <c r="K716" s="102"/>
      <c r="L716" s="102"/>
      <c r="M716" s="102"/>
      <c r="N716" s="102"/>
      <c r="O716" s="107"/>
      <c r="P716" s="107"/>
      <c r="Q716" s="107"/>
      <c r="R716" s="107"/>
      <c r="S716" s="107"/>
      <c r="T716" s="107"/>
      <c r="U716" s="107"/>
      <c r="V716" s="107"/>
      <c r="W716" s="107"/>
      <c r="X716" s="101"/>
      <c r="Y716" s="101"/>
      <c r="Z716" s="107"/>
      <c r="AA716" s="102"/>
      <c r="AB716" s="102"/>
      <c r="AC716" s="102"/>
      <c r="AD716" s="104"/>
      <c r="AE716" s="102"/>
      <c r="AF716" s="102"/>
      <c r="AG716" s="102"/>
      <c r="AH716" s="102"/>
      <c r="AI716" s="102"/>
      <c r="AJ716" s="102"/>
      <c r="AK716" s="102"/>
      <c r="AL716" s="102"/>
      <c r="AM716" s="102"/>
      <c r="AN716" s="102"/>
    </row>
    <row r="717" spans="1:40" ht="18.75" customHeight="1" x14ac:dyDescent="0.2">
      <c r="A717" s="104"/>
      <c r="B717" s="102"/>
      <c r="C717" s="102"/>
      <c r="D717" s="102"/>
      <c r="E717" s="102"/>
      <c r="F717" s="102"/>
      <c r="G717" s="102"/>
      <c r="H717" s="102"/>
      <c r="I717" s="102"/>
      <c r="J717" s="102"/>
      <c r="K717" s="102"/>
      <c r="L717" s="102"/>
      <c r="M717" s="102"/>
      <c r="N717" s="102"/>
      <c r="O717" s="107"/>
      <c r="P717" s="107"/>
      <c r="Q717" s="107"/>
      <c r="R717" s="107"/>
      <c r="S717" s="107"/>
      <c r="T717" s="107"/>
      <c r="U717" s="107"/>
      <c r="V717" s="107"/>
      <c r="W717" s="107"/>
      <c r="X717" s="101"/>
      <c r="Y717" s="101"/>
      <c r="Z717" s="107"/>
      <c r="AA717" s="102"/>
      <c r="AB717" s="102"/>
      <c r="AC717" s="102"/>
      <c r="AD717" s="104"/>
      <c r="AE717" s="102"/>
      <c r="AF717" s="102"/>
      <c r="AG717" s="102"/>
      <c r="AH717" s="102"/>
      <c r="AI717" s="102"/>
      <c r="AJ717" s="102"/>
      <c r="AK717" s="102"/>
      <c r="AL717" s="102"/>
      <c r="AM717" s="102"/>
      <c r="AN717" s="102"/>
    </row>
    <row r="718" spans="1:40" ht="18.75" customHeight="1" x14ac:dyDescent="0.2">
      <c r="A718" s="104"/>
      <c r="B718" s="102"/>
      <c r="C718" s="102"/>
      <c r="D718" s="102"/>
      <c r="E718" s="102"/>
      <c r="F718" s="102"/>
      <c r="G718" s="102"/>
      <c r="H718" s="102"/>
      <c r="I718" s="102"/>
      <c r="J718" s="102"/>
      <c r="K718" s="102"/>
      <c r="L718" s="102"/>
      <c r="M718" s="102"/>
      <c r="N718" s="102"/>
      <c r="O718" s="107"/>
      <c r="P718" s="107"/>
      <c r="Q718" s="107"/>
      <c r="R718" s="107"/>
      <c r="S718" s="107"/>
      <c r="T718" s="107"/>
      <c r="U718" s="107"/>
      <c r="V718" s="107"/>
      <c r="W718" s="107"/>
      <c r="X718" s="101"/>
      <c r="Y718" s="101"/>
      <c r="Z718" s="107"/>
      <c r="AA718" s="102"/>
      <c r="AB718" s="102"/>
      <c r="AC718" s="102"/>
      <c r="AD718" s="104"/>
      <c r="AE718" s="102"/>
      <c r="AF718" s="102"/>
      <c r="AG718" s="102"/>
      <c r="AH718" s="102"/>
      <c r="AI718" s="102"/>
      <c r="AJ718" s="102"/>
      <c r="AK718" s="102"/>
      <c r="AL718" s="102"/>
      <c r="AM718" s="102"/>
      <c r="AN718" s="102"/>
    </row>
    <row r="719" spans="1:40" ht="18.75" customHeight="1" x14ac:dyDescent="0.2">
      <c r="A719" s="104"/>
      <c r="B719" s="102"/>
      <c r="C719" s="102"/>
      <c r="D719" s="102"/>
      <c r="E719" s="102"/>
      <c r="F719" s="102"/>
      <c r="G719" s="102"/>
      <c r="H719" s="102"/>
      <c r="I719" s="102"/>
      <c r="J719" s="102"/>
      <c r="K719" s="102"/>
      <c r="L719" s="102"/>
      <c r="M719" s="102"/>
      <c r="N719" s="102"/>
      <c r="O719" s="107"/>
      <c r="P719" s="107"/>
      <c r="Q719" s="107"/>
      <c r="R719" s="107"/>
      <c r="S719" s="107"/>
      <c r="T719" s="107"/>
      <c r="U719" s="107"/>
      <c r="V719" s="107"/>
      <c r="W719" s="107"/>
      <c r="X719" s="101"/>
      <c r="Y719" s="101"/>
      <c r="Z719" s="107"/>
      <c r="AA719" s="102"/>
      <c r="AB719" s="102"/>
      <c r="AC719" s="102"/>
      <c r="AD719" s="104"/>
      <c r="AE719" s="102"/>
      <c r="AF719" s="102"/>
      <c r="AG719" s="102"/>
      <c r="AH719" s="102"/>
      <c r="AI719" s="102"/>
      <c r="AJ719" s="102"/>
      <c r="AK719" s="102"/>
      <c r="AL719" s="102"/>
      <c r="AM719" s="102"/>
      <c r="AN719" s="102"/>
    </row>
  </sheetData>
  <mergeCells count="42">
    <mergeCell ref="AN14:AN16"/>
    <mergeCell ref="C9:C16"/>
    <mergeCell ref="D9:D12"/>
    <mergeCell ref="E8:G8"/>
    <mergeCell ref="E10:E12"/>
    <mergeCell ref="F10:F12"/>
    <mergeCell ref="G10:G12"/>
    <mergeCell ref="H10:H12"/>
    <mergeCell ref="I10:I12"/>
    <mergeCell ref="J10:J12"/>
    <mergeCell ref="K10:K12"/>
    <mergeCell ref="L10:L12"/>
    <mergeCell ref="M10:M12"/>
    <mergeCell ref="N10:N12"/>
    <mergeCell ref="O10:P11"/>
    <mergeCell ref="Q10:R11"/>
    <mergeCell ref="AI14:AI16"/>
    <mergeCell ref="AJ14:AJ16"/>
    <mergeCell ref="AK14:AK16"/>
    <mergeCell ref="AL14:AL16"/>
    <mergeCell ref="AM14:AM16"/>
    <mergeCell ref="AH14:AH16"/>
    <mergeCell ref="AB15:AB16"/>
    <mergeCell ref="AC15:AC16"/>
    <mergeCell ref="AD15:AD16"/>
    <mergeCell ref="AE15:AE16"/>
    <mergeCell ref="AF15:AF16"/>
    <mergeCell ref="AG15:AG16"/>
    <mergeCell ref="E9:N9"/>
    <mergeCell ref="O9:X9"/>
    <mergeCell ref="U10:V11"/>
    <mergeCell ref="W10:X11"/>
    <mergeCell ref="E6:P6"/>
    <mergeCell ref="A7:AA7"/>
    <mergeCell ref="A8:C8"/>
    <mergeCell ref="H8:Z8"/>
    <mergeCell ref="A9:A16"/>
    <mergeCell ref="B9:B16"/>
    <mergeCell ref="Y9:Z9"/>
    <mergeCell ref="D15:D16"/>
    <mergeCell ref="Y10:Z11"/>
    <mergeCell ref="S10:T11"/>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00"/>
  <sheetViews>
    <sheetView workbookViewId="0">
      <selection sqref="A1:D1"/>
    </sheetView>
  </sheetViews>
  <sheetFormatPr baseColWidth="10" defaultColWidth="14.5" defaultRowHeight="15" customHeight="1" x14ac:dyDescent="0.2"/>
  <cols>
    <col min="1" max="1" width="9.33203125" customWidth="1"/>
    <col min="2" max="2" width="22.1640625" customWidth="1"/>
    <col min="3" max="3" width="23.83203125" customWidth="1"/>
    <col min="4" max="4" width="38.1640625" customWidth="1"/>
    <col min="5" max="7" width="8.6640625" customWidth="1"/>
    <col min="8" max="9" width="9.6640625" customWidth="1"/>
    <col min="10" max="10" width="10.6640625" hidden="1" customWidth="1"/>
    <col min="11" max="13" width="10.6640625" customWidth="1"/>
  </cols>
  <sheetData>
    <row r="1" spans="1:13" ht="30" customHeight="1" x14ac:dyDescent="0.2">
      <c r="A1" s="336" t="s">
        <v>1098</v>
      </c>
      <c r="B1" s="302"/>
      <c r="C1" s="302"/>
      <c r="D1" s="303"/>
    </row>
    <row r="2" spans="1:13" ht="30" customHeight="1" x14ac:dyDescent="0.2">
      <c r="A2" s="108"/>
      <c r="B2" s="109"/>
      <c r="C2" s="110"/>
      <c r="D2" s="111"/>
    </row>
    <row r="3" spans="1:13" ht="30" customHeight="1" x14ac:dyDescent="0.2">
      <c r="A3" s="357" t="s">
        <v>80</v>
      </c>
      <c r="B3" s="357" t="s">
        <v>81</v>
      </c>
      <c r="C3" s="358" t="s">
        <v>82</v>
      </c>
      <c r="D3" s="359" t="s">
        <v>1151</v>
      </c>
      <c r="E3" s="309" t="s">
        <v>1152</v>
      </c>
      <c r="F3" s="302"/>
      <c r="G3" s="302"/>
      <c r="H3" s="302"/>
      <c r="I3" s="302"/>
      <c r="J3" s="303"/>
    </row>
    <row r="4" spans="1:13" ht="30" customHeight="1" x14ac:dyDescent="0.2">
      <c r="A4" s="348"/>
      <c r="B4" s="348"/>
      <c r="C4" s="348"/>
      <c r="D4" s="360"/>
      <c r="E4" s="112" t="s">
        <v>24</v>
      </c>
      <c r="F4" s="112" t="s">
        <v>26</v>
      </c>
      <c r="G4" s="112" t="s">
        <v>28</v>
      </c>
      <c r="H4" s="112" t="s">
        <v>30</v>
      </c>
      <c r="I4" s="112" t="s">
        <v>32</v>
      </c>
      <c r="J4" s="112" t="s">
        <v>1131</v>
      </c>
    </row>
    <row r="5" spans="1:13" ht="30" customHeight="1" x14ac:dyDescent="0.2">
      <c r="A5" s="89">
        <v>1</v>
      </c>
      <c r="B5" s="113">
        <f>'STUDENT NAMELIST'!B5</f>
        <v>211423243003</v>
      </c>
      <c r="C5" s="113" t="str">
        <f>'STUDENT NAMELIST'!C5</f>
        <v>2023PEC AI 101</v>
      </c>
      <c r="D5" s="114" t="str">
        <f>'STUDENT NAMELIST'!D5</f>
        <v>ABINAYA M</v>
      </c>
      <c r="E5" s="113">
        <f>IF(AND('INTERNAL - I'!AI17&gt;0,'INTERNAL - II '!AI17&gt;0),('INTERNAL - I'!AI17+'INTERNAL - II '!AI17)/2,'INTERNAL - I'!AI17+'INTERNAL - II '!AI17)</f>
        <v>77.5</v>
      </c>
      <c r="F5" s="113">
        <f>IF(AND('INTERNAL - I'!AJ17&gt;0,'INTERNAL - II '!AJ17&gt;0),('INTERNAL - I'!AJ17+'INTERNAL - II '!AJ17)/2,'INTERNAL - I'!AJ17+'INTERNAL - II '!AJ17)</f>
        <v>82.5</v>
      </c>
      <c r="G5" s="113">
        <f>IF(AND('INTERNAL - I'!AK17&gt;0,'INTERNAL - II '!AK17&gt;0),('INTERNAL - I'!AK17+'INTERNAL - II '!AK17)/2,'INTERNAL - I'!AK17+'INTERNAL - II '!AK17)</f>
        <v>62.5</v>
      </c>
      <c r="H5" s="113">
        <f>IF(AND('INTERNAL - I'!AL17&gt;0,'INTERNAL - II '!AL17&gt;0),('INTERNAL - I'!AL17+'INTERNAL - II '!AL17)/2,'INTERNAL - I'!AL17+'INTERNAL - II '!AL17)</f>
        <v>87.5</v>
      </c>
      <c r="I5" s="113">
        <f>IF(AND('INTERNAL - I'!AM17&gt;0,'INTERNAL - II '!AM17&gt;0),('INTERNAL - I'!AM17+'INTERNAL - II '!AM17)/2,'INTERNAL - I'!AM17+'INTERNAL - II '!AM17)</f>
        <v>77.5</v>
      </c>
      <c r="J5" s="113">
        <f>IF(AND('INTERNAL - I'!AN17&gt;0,'INTERNAL - II '!AN17&gt;0),('INTERNAL - I'!AN17+'INTERNAL - II '!AN17)/2,'INTERNAL - I'!AN17+'INTERNAL - II '!AN17)</f>
        <v>0</v>
      </c>
      <c r="K5" s="115"/>
      <c r="L5" s="115"/>
      <c r="M5" s="115"/>
    </row>
    <row r="6" spans="1:13" ht="30" customHeight="1" x14ac:dyDescent="0.2">
      <c r="A6" s="89">
        <v>2</v>
      </c>
      <c r="B6" s="113">
        <f>'STUDENT NAMELIST'!B6</f>
        <v>211423243005</v>
      </c>
      <c r="C6" s="113" t="str">
        <f>'STUDENT NAMELIST'!C6</f>
        <v>2023PEC AI 102</v>
      </c>
      <c r="D6" s="114" t="str">
        <f>'STUDENT NAMELIST'!D6</f>
        <v>ABIRAMI A</v>
      </c>
      <c r="E6" s="113">
        <f>IF(AND('INTERNAL - I'!AI18&gt;0,'INTERNAL - II '!AI18&gt;0),('INTERNAL - I'!AI18+'INTERNAL - II '!AI18)/2,'INTERNAL - I'!AI18+'INTERNAL - II '!AI18)</f>
        <v>72.5</v>
      </c>
      <c r="F6" s="113">
        <f>IF(AND('INTERNAL - I'!AJ18&gt;0,'INTERNAL - II '!AJ18&gt;0),('INTERNAL - I'!AJ18+'INTERNAL - II '!AJ18)/2,'INTERNAL - I'!AJ18+'INTERNAL - II '!AJ18)</f>
        <v>67.5</v>
      </c>
      <c r="G6" s="113">
        <f>('INTERNAL - I'!AK18+'INTERNAL - II '!AK18)/2</f>
        <v>75</v>
      </c>
      <c r="H6" s="113">
        <f>IF(AND('INTERNAL - I'!AL18&gt;0,'INTERNAL - II '!AL18&gt;0),('INTERNAL - I'!AL18+'INTERNAL - II '!AL18)/2,'INTERNAL - I'!AL18+'INTERNAL - II '!AL18)</f>
        <v>82.5</v>
      </c>
      <c r="I6" s="113">
        <f>IF(AND('INTERNAL - I'!AM18&gt;0,'INTERNAL - II '!AM18&gt;0),('INTERNAL - I'!AM18+'INTERNAL - II '!AM18)/2,'INTERNAL - I'!AM18+'INTERNAL - II '!AM18)</f>
        <v>70</v>
      </c>
      <c r="J6" s="113">
        <f>IF(AND('INTERNAL - I'!AN18&gt;0,'INTERNAL - II '!AN18&gt;0),('INTERNAL - I'!AN18+'INTERNAL - II '!AN18)/2,'INTERNAL - I'!AN18+'INTERNAL - II '!AN18)</f>
        <v>0</v>
      </c>
    </row>
    <row r="7" spans="1:13" ht="30" customHeight="1" x14ac:dyDescent="0.2">
      <c r="A7" s="89">
        <v>3</v>
      </c>
      <c r="B7" s="113">
        <f>'STUDENT NAMELIST'!B7</f>
        <v>211423243006</v>
      </c>
      <c r="C7" s="113" t="str">
        <f>'STUDENT NAMELIST'!C7</f>
        <v>2023PEC AI 103</v>
      </c>
      <c r="D7" s="114" t="str">
        <f>'STUDENT NAMELIST'!D7</f>
        <v>ABIRAMI G</v>
      </c>
      <c r="E7" s="113">
        <f>IF(AND('INTERNAL - I'!AI19&gt;0,'INTERNAL - II '!AI19&gt;0),('INTERNAL - I'!AI19+'INTERNAL - II '!AI19)/2,'INTERNAL - I'!AI19+'INTERNAL - II '!AI19)</f>
        <v>70.833333333333343</v>
      </c>
      <c r="F7" s="113">
        <f>IF(AND('INTERNAL - I'!AJ19&gt;0,'INTERNAL - II '!AJ19&gt;0),('INTERNAL - I'!AJ19+'INTERNAL - II '!AJ19)/2,'INTERNAL - I'!AJ19+'INTERNAL - II '!AJ19)</f>
        <v>75</v>
      </c>
      <c r="G7" s="113">
        <f>('INTERNAL - I'!AK19+'INTERNAL - II '!AK19)/2</f>
        <v>67.5</v>
      </c>
      <c r="H7" s="113">
        <f>IF(AND('INTERNAL - I'!AL19&gt;0,'INTERNAL - II '!AL19&gt;0),('INTERNAL - I'!AL19+'INTERNAL - II '!AL19)/2,'INTERNAL - I'!AL19+'INTERNAL - II '!AL19)</f>
        <v>62.5</v>
      </c>
      <c r="I7" s="113">
        <f>IF(AND('INTERNAL - I'!AM19&gt;0,'INTERNAL - II '!AM19&gt;0),('INTERNAL - I'!AM19+'INTERNAL - II '!AM19)/2,'INTERNAL - I'!AM19+'INTERNAL - II '!AM19)</f>
        <v>95</v>
      </c>
      <c r="J7" s="113">
        <f>IF(AND('INTERNAL - I'!AN19&gt;0,'INTERNAL - II '!AN19&gt;0),('INTERNAL - I'!AN19+'INTERNAL - II '!AN19)/2,'INTERNAL - I'!AN19+'INTERNAL - II '!AN19)</f>
        <v>0</v>
      </c>
    </row>
    <row r="8" spans="1:13" ht="30" customHeight="1" x14ac:dyDescent="0.2">
      <c r="A8" s="89">
        <v>4</v>
      </c>
      <c r="B8" s="113">
        <f>'STUDENT NAMELIST'!B8</f>
        <v>211423243009</v>
      </c>
      <c r="C8" s="113" t="str">
        <f>'STUDENT NAMELIST'!C8</f>
        <v>2023PEC AI 104</v>
      </c>
      <c r="D8" s="114" t="str">
        <f>'STUDENT NAMELIST'!D8</f>
        <v>ABITHA R D</v>
      </c>
      <c r="E8" s="113">
        <f>IF(AND('INTERNAL - I'!AI20&gt;0,'INTERNAL - II '!AI20&gt;0),('INTERNAL - I'!AI20+'INTERNAL - II '!AI20)/2,'INTERNAL - I'!AI20+'INTERNAL - II '!AI20)</f>
        <v>67.5</v>
      </c>
      <c r="F8" s="113">
        <f>IF(AND('INTERNAL - I'!AJ20&gt;0,'INTERNAL - II '!AJ20&gt;0),('INTERNAL - I'!AJ20+'INTERNAL - II '!AJ20)/2,'INTERNAL - I'!AJ20+'INTERNAL - II '!AJ20)</f>
        <v>62.5</v>
      </c>
      <c r="G8" s="113">
        <f>('INTERNAL - I'!AK20+'INTERNAL - II '!AK20)/2</f>
        <v>87.5</v>
      </c>
      <c r="H8" s="113">
        <f>IF(AND('INTERNAL - I'!AL20&gt;0,'INTERNAL - II '!AL20&gt;0),('INTERNAL - I'!AL20+'INTERNAL - II '!AL20)/2,'INTERNAL - I'!AL20+'INTERNAL - II '!AL20)</f>
        <v>82.5</v>
      </c>
      <c r="I8" s="113">
        <f>IF(AND('INTERNAL - I'!AM20&gt;0,'INTERNAL - II '!AM20&gt;0),('INTERNAL - I'!AM20+'INTERNAL - II '!AM20)/2,'INTERNAL - I'!AM20+'INTERNAL - II '!AM20)</f>
        <v>80</v>
      </c>
      <c r="J8" s="113">
        <f>IF(AND('INTERNAL - I'!AN20&gt;0,'INTERNAL - II '!AN20&gt;0),('INTERNAL - I'!AN20+'INTERNAL - II '!AN20)/2,'INTERNAL - I'!AN20+'INTERNAL - II '!AN20)</f>
        <v>0</v>
      </c>
    </row>
    <row r="9" spans="1:13" ht="30" customHeight="1" x14ac:dyDescent="0.2">
      <c r="A9" s="89">
        <v>5</v>
      </c>
      <c r="B9" s="113">
        <f>'STUDENT NAMELIST'!B9</f>
        <v>211423243011</v>
      </c>
      <c r="C9" s="113" t="str">
        <f>'STUDENT NAMELIST'!C9</f>
        <v>2023PEC AI 105</v>
      </c>
      <c r="D9" s="114" t="str">
        <f>'STUDENT NAMELIST'!D9</f>
        <v>ADELINE JERUSHA AUGUSTINE</v>
      </c>
      <c r="E9" s="113">
        <f>IF(AND('INTERNAL - I'!AI21&gt;0,'INTERNAL - II '!AI21&gt;0),('INTERNAL - I'!AI21+'INTERNAL - II '!AI21)/2,'INTERNAL - I'!AI21+'INTERNAL - II '!AI21)</f>
        <v>75</v>
      </c>
      <c r="F9" s="113">
        <f>IF(AND('INTERNAL - I'!AJ21&gt;0,'INTERNAL - II '!AJ21&gt;0),('INTERNAL - I'!AJ21+'INTERNAL - II '!AJ21)/2,'INTERNAL - I'!AJ21+'INTERNAL - II '!AJ21)</f>
        <v>85</v>
      </c>
      <c r="G9" s="113">
        <f>('INTERNAL - I'!AK21+'INTERNAL - II '!AK21)/2</f>
        <v>75</v>
      </c>
      <c r="H9" s="113">
        <f>IF(AND('INTERNAL - I'!AL21&gt;0,'INTERNAL - II '!AL21&gt;0),('INTERNAL - I'!AL21+'INTERNAL - II '!AL21)/2,'INTERNAL - I'!AL21+'INTERNAL - II '!AL21)</f>
        <v>72.5</v>
      </c>
      <c r="I9" s="113">
        <f>IF(AND('INTERNAL - I'!AM21&gt;0,'INTERNAL - II '!AM21&gt;0),('INTERNAL - I'!AM21+'INTERNAL - II '!AM21)/2,'INTERNAL - I'!AM21+'INTERNAL - II '!AM21)</f>
        <v>90</v>
      </c>
      <c r="J9" s="113">
        <f>IF(AND('INTERNAL - I'!AN21&gt;0,'INTERNAL - II '!AN21&gt;0),('INTERNAL - I'!AN21+'INTERNAL - II '!AN21)/2,'INTERNAL - I'!AN21+'INTERNAL - II '!AN21)</f>
        <v>0</v>
      </c>
    </row>
    <row r="10" spans="1:13" ht="30" customHeight="1" x14ac:dyDescent="0.2">
      <c r="A10" s="89">
        <v>6</v>
      </c>
      <c r="B10" s="113">
        <f>'STUDENT NAMELIST'!B10</f>
        <v>211423243014</v>
      </c>
      <c r="C10" s="113" t="str">
        <f>'STUDENT NAMELIST'!C10</f>
        <v>2023PEC AI 106</v>
      </c>
      <c r="D10" s="114" t="str">
        <f>'STUDENT NAMELIST'!D10</f>
        <v>AFIFA FATHIMA S</v>
      </c>
      <c r="E10" s="113">
        <f>IF(AND('INTERNAL - I'!AI22&gt;0,'INTERNAL - II '!AI22&gt;0),('INTERNAL - I'!AI22+'INTERNAL - II '!AI22)/2,'INTERNAL - I'!AI22+'INTERNAL - II '!AI22)</f>
        <v>67.5</v>
      </c>
      <c r="F10" s="113">
        <f>IF(AND('INTERNAL - I'!AJ22&gt;0,'INTERNAL - II '!AJ22&gt;0),('INTERNAL - I'!AJ22+'INTERNAL - II '!AJ22)/2,'INTERNAL - I'!AJ22+'INTERNAL - II '!AJ22)</f>
        <v>72.5</v>
      </c>
      <c r="G10" s="113">
        <f>('INTERNAL - I'!AK22+'INTERNAL - II '!AK22)/2</f>
        <v>92.5</v>
      </c>
      <c r="H10" s="113">
        <f>IF(AND('INTERNAL - I'!AL22&gt;0,'INTERNAL - II '!AL22&gt;0),('INTERNAL - I'!AL22+'INTERNAL - II '!AL22)/2,'INTERNAL - I'!AL22+'INTERNAL - II '!AL22)</f>
        <v>67.5</v>
      </c>
      <c r="I10" s="113">
        <f>IF(AND('INTERNAL - I'!AM22&gt;0,'INTERNAL - II '!AM22&gt;0),('INTERNAL - I'!AM22+'INTERNAL - II '!AM22)/2,'INTERNAL - I'!AM22+'INTERNAL - II '!AM22)</f>
        <v>95</v>
      </c>
      <c r="J10" s="113">
        <f>IF(AND('INTERNAL - I'!AN22&gt;0,'INTERNAL - II '!AN22&gt;0),('INTERNAL - I'!AN22+'INTERNAL - II '!AN22)/2,'INTERNAL - I'!AN22+'INTERNAL - II '!AN22)</f>
        <v>0</v>
      </c>
    </row>
    <row r="11" spans="1:13" ht="30" customHeight="1" x14ac:dyDescent="0.2">
      <c r="A11" s="89">
        <v>8</v>
      </c>
      <c r="B11" s="113">
        <f>'STUDENT NAMELIST'!B11</f>
        <v>211423243016</v>
      </c>
      <c r="C11" s="113" t="str">
        <f>'STUDENT NAMELIST'!C11</f>
        <v>2023PEC AI 107</v>
      </c>
      <c r="D11" s="114" t="str">
        <f>'STUDENT NAMELIST'!D11</f>
        <v>AFSHAN TAJ F</v>
      </c>
      <c r="E11" s="113">
        <f>IF(AND('INTERNAL - I'!AI23&gt;0,'INTERNAL - II '!AI23&gt;0),('INTERNAL - I'!AI23+'INTERNAL - II '!AI23)/2,'INTERNAL - I'!AI23+'INTERNAL - II '!AI23)</f>
        <v>80</v>
      </c>
      <c r="F11" s="113">
        <f>IF(AND('INTERNAL - I'!AJ23&gt;0,'INTERNAL - II '!AJ23&gt;0),('INTERNAL - I'!AJ23+'INTERNAL - II '!AJ23)/2,'INTERNAL - I'!AJ23+'INTERNAL - II '!AJ23)</f>
        <v>85</v>
      </c>
      <c r="G11" s="113">
        <f>('INTERNAL - I'!AK23+'INTERNAL - II '!AK23)/2</f>
        <v>85</v>
      </c>
      <c r="H11" s="113">
        <f>IF(AND('INTERNAL - I'!AL23&gt;0,'INTERNAL - II '!AL23&gt;0),('INTERNAL - I'!AL23+'INTERNAL - II '!AL23)/2,'INTERNAL - I'!AL23+'INTERNAL - II '!AL23)</f>
        <v>87.5</v>
      </c>
      <c r="I11" s="113">
        <f>IF(AND('INTERNAL - I'!AM23&gt;0,'INTERNAL - II '!AM23&gt;0),('INTERNAL - I'!AM23+'INTERNAL - II '!AM23)/2,'INTERNAL - I'!AM23+'INTERNAL - II '!AM23)</f>
        <v>77.5</v>
      </c>
      <c r="J11" s="113">
        <f>IF(AND('INTERNAL - I'!AN23&gt;0,'INTERNAL - II '!AN23&gt;0),('INTERNAL - I'!AN23+'INTERNAL - II '!AN23)/2,'INTERNAL - I'!AN23+'INTERNAL - II '!AN23)</f>
        <v>0</v>
      </c>
    </row>
    <row r="12" spans="1:13" ht="30" customHeight="1" x14ac:dyDescent="0.2">
      <c r="A12" s="89">
        <v>8</v>
      </c>
      <c r="B12" s="113">
        <f>'STUDENT NAMELIST'!B12</f>
        <v>211423243017</v>
      </c>
      <c r="C12" s="113" t="str">
        <f>'STUDENT NAMELIST'!C12</f>
        <v>2023PEC AI 108</v>
      </c>
      <c r="D12" s="114" t="str">
        <f>'STUDENT NAMELIST'!D12</f>
        <v>AISHWARYA P</v>
      </c>
      <c r="E12" s="113">
        <f>IF(AND('INTERNAL - I'!AI24&gt;0,'INTERNAL - II '!AI24&gt;0),('INTERNAL - I'!AI24+'INTERNAL - II '!AI24)/2,'INTERNAL - I'!AI24+'INTERNAL - II '!AI24)</f>
        <v>80</v>
      </c>
      <c r="F12" s="113">
        <f>IF(AND('INTERNAL - I'!AJ24&gt;0,'INTERNAL - II '!AJ24&gt;0),('INTERNAL - I'!AJ24+'INTERNAL - II '!AJ24)/2,'INTERNAL - I'!AJ24+'INTERNAL - II '!AJ24)</f>
        <v>77.5</v>
      </c>
      <c r="G12" s="113">
        <f>('INTERNAL - I'!AK24+'INTERNAL - II '!AK24)/2</f>
        <v>80</v>
      </c>
      <c r="H12" s="113">
        <f>IF(AND('INTERNAL - I'!AL24&gt;0,'INTERNAL - II '!AL24&gt;0),('INTERNAL - I'!AL24+'INTERNAL - II '!AL24)/2,'INTERNAL - I'!AL24+'INTERNAL - II '!AL24)</f>
        <v>82.5</v>
      </c>
      <c r="I12" s="113">
        <f>IF(AND('INTERNAL - I'!AM24&gt;0,'INTERNAL - II '!AM24&gt;0),('INTERNAL - I'!AM24+'INTERNAL - II '!AM24)/2,'INTERNAL - I'!AM24+'INTERNAL - II '!AM24)</f>
        <v>70</v>
      </c>
      <c r="J12" s="113">
        <f>IF(AND('INTERNAL - I'!AN24&gt;0,'INTERNAL - II '!AN24&gt;0),('INTERNAL - I'!AN24+'INTERNAL - II '!AN24)/2,'INTERNAL - I'!AN24+'INTERNAL - II '!AN24)</f>
        <v>0</v>
      </c>
    </row>
    <row r="13" spans="1:13" ht="30" customHeight="1" x14ac:dyDescent="0.2">
      <c r="A13" s="89">
        <v>9</v>
      </c>
      <c r="B13" s="113">
        <f>'STUDENT NAMELIST'!B13</f>
        <v>211423243022</v>
      </c>
      <c r="C13" s="113" t="str">
        <f>'STUDENT NAMELIST'!C13</f>
        <v>2023PEC AI 109</v>
      </c>
      <c r="D13" s="114" t="str">
        <f>'STUDENT NAMELIST'!D13</f>
        <v>AKSHAYA SAKTHI G</v>
      </c>
      <c r="E13" s="113">
        <f>IF(AND('INTERNAL - I'!AI25&gt;0,'INTERNAL - II '!AI25&gt;0),('INTERNAL - I'!AI25+'INTERNAL - II '!AI25)/2,'INTERNAL - I'!AI25+'INTERNAL - II '!AI25)</f>
        <v>85</v>
      </c>
      <c r="F13" s="113">
        <f>IF(AND('INTERNAL - I'!AJ25&gt;0,'INTERNAL - II '!AJ25&gt;0),('INTERNAL - I'!AJ25+'INTERNAL - II '!AJ25)/2,'INTERNAL - I'!AJ25+'INTERNAL - II '!AJ25)</f>
        <v>85</v>
      </c>
      <c r="G13" s="113">
        <f>('INTERNAL - I'!AK25+'INTERNAL - II '!AK25)/2</f>
        <v>82.5</v>
      </c>
      <c r="H13" s="113">
        <f>IF(AND('INTERNAL - I'!AL25&gt;0,'INTERNAL - II '!AL25&gt;0),('INTERNAL - I'!AL25+'INTERNAL - II '!AL25)/2,'INTERNAL - I'!AL25+'INTERNAL - II '!AL25)</f>
        <v>62.5</v>
      </c>
      <c r="I13" s="113">
        <f>IF(AND('INTERNAL - I'!AM25&gt;0,'INTERNAL - II '!AM25&gt;0),('INTERNAL - I'!AM25+'INTERNAL - II '!AM25)/2,'INTERNAL - I'!AM25+'INTERNAL - II '!AM25)</f>
        <v>95</v>
      </c>
      <c r="J13" s="113">
        <f>IF(AND('INTERNAL - I'!AN25&gt;0,'INTERNAL - II '!AN25&gt;0),('INTERNAL - I'!AN25+'INTERNAL - II '!AN25)/2,'INTERNAL - I'!AN25+'INTERNAL - II '!AN25)</f>
        <v>0</v>
      </c>
    </row>
    <row r="14" spans="1:13" ht="30" customHeight="1" x14ac:dyDescent="0.2">
      <c r="A14" s="89">
        <v>10</v>
      </c>
      <c r="B14" s="113">
        <f>'STUDENT NAMELIST'!B14</f>
        <v>211423243025</v>
      </c>
      <c r="C14" s="113" t="str">
        <f>'STUDENT NAMELIST'!C14</f>
        <v>2023PEC AI 110</v>
      </c>
      <c r="D14" s="114" t="str">
        <f>'STUDENT NAMELIST'!D14</f>
        <v>AMIRTHA A</v>
      </c>
      <c r="E14" s="113">
        <f>IF(AND('INTERNAL - I'!AI26&gt;0,'INTERNAL - II '!AI26&gt;0),('INTERNAL - I'!AI26+'INTERNAL - II '!AI26)/2,'INTERNAL - I'!AI26+'INTERNAL - II '!AI26)</f>
        <v>67.5</v>
      </c>
      <c r="F14" s="113">
        <f>IF(AND('INTERNAL - I'!AJ26&gt;0,'INTERNAL - II '!AJ26&gt;0),('INTERNAL - I'!AJ26+'INTERNAL - II '!AJ26)/2,'INTERNAL - I'!AJ26+'INTERNAL - II '!AJ26)</f>
        <v>72.5</v>
      </c>
      <c r="G14" s="113">
        <f>('INTERNAL - I'!AK26+'INTERNAL - II '!AK26)/2</f>
        <v>82.5</v>
      </c>
      <c r="H14" s="113">
        <f>IF(AND('INTERNAL - I'!AL26&gt;0,'INTERNAL - II '!AL26&gt;0),('INTERNAL - I'!AL26+'INTERNAL - II '!AL26)/2,'INTERNAL - I'!AL26+'INTERNAL - II '!AL26)</f>
        <v>82.5</v>
      </c>
      <c r="I14" s="113">
        <f>IF(AND('INTERNAL - I'!AM26&gt;0,'INTERNAL - II '!AM26&gt;0),('INTERNAL - I'!AM26+'INTERNAL - II '!AM26)/2,'INTERNAL - I'!AM26+'INTERNAL - II '!AM26)</f>
        <v>80</v>
      </c>
      <c r="J14" s="113">
        <f>IF(AND('INTERNAL - I'!AN26&gt;0,'INTERNAL - II '!AN26&gt;0),('INTERNAL - I'!AN26+'INTERNAL - II '!AN26)/2,'INTERNAL - I'!AN26+'INTERNAL - II '!AN26)</f>
        <v>0</v>
      </c>
    </row>
    <row r="15" spans="1:13" ht="30" customHeight="1" x14ac:dyDescent="0.2">
      <c r="A15" s="89">
        <v>13</v>
      </c>
      <c r="B15" s="113">
        <f>'STUDENT NAMELIST'!B15</f>
        <v>211423243033</v>
      </c>
      <c r="C15" s="113" t="str">
        <f>'STUDENT NAMELIST'!C15</f>
        <v>2023PEC AI 111</v>
      </c>
      <c r="D15" s="114" t="str">
        <f>'STUDENT NAMELIST'!D15</f>
        <v>ANTONY AMALA TRINITA J</v>
      </c>
      <c r="E15" s="113">
        <f>IF(AND('INTERNAL - I'!AI27&gt;0,'INTERNAL - II '!AI27&gt;0),('INTERNAL - I'!AI27+'INTERNAL - II '!AI27)/2,'INTERNAL - I'!AI27+'INTERNAL - II '!AI27)</f>
        <v>80</v>
      </c>
      <c r="F15" s="113">
        <f>IF(AND('INTERNAL - I'!AJ27&gt;0,'INTERNAL - II '!AJ27&gt;0),('INTERNAL - I'!AJ27+'INTERNAL - II '!AJ27)/2,'INTERNAL - I'!AJ27+'INTERNAL - II '!AJ27)</f>
        <v>45</v>
      </c>
      <c r="G15" s="113">
        <f>('INTERNAL - I'!AK27+'INTERNAL - II '!AK27)/2</f>
        <v>85</v>
      </c>
      <c r="H15" s="113">
        <f>IF(AND('INTERNAL - I'!AL27&gt;0,'INTERNAL - II '!AL27&gt;0),('INTERNAL - I'!AL27+'INTERNAL - II '!AL27)/2,'INTERNAL - I'!AL27+'INTERNAL - II '!AL27)</f>
        <v>72.5</v>
      </c>
      <c r="I15" s="113">
        <f>IF(AND('INTERNAL - I'!AM27&gt;0,'INTERNAL - II '!AM27&gt;0),('INTERNAL - I'!AM27+'INTERNAL - II '!AM27)/2,'INTERNAL - I'!AM27+'INTERNAL - II '!AM27)</f>
        <v>90</v>
      </c>
      <c r="J15" s="113">
        <f>IF(AND('INTERNAL - I'!AN27&gt;0,'INTERNAL - II '!AN27&gt;0),('INTERNAL - I'!AN27+'INTERNAL - II '!AN27)/2,'INTERNAL - I'!AN27+'INTERNAL - II '!AN27)</f>
        <v>0</v>
      </c>
    </row>
    <row r="16" spans="1:13" ht="30" customHeight="1" x14ac:dyDescent="0.2">
      <c r="A16" s="89">
        <v>14</v>
      </c>
      <c r="B16" s="113">
        <f>'STUDENT NAMELIST'!B16</f>
        <v>211423243041</v>
      </c>
      <c r="C16" s="113" t="str">
        <f>'STUDENT NAMELIST'!C16</f>
        <v>2023PEC AI 112</v>
      </c>
      <c r="D16" s="114" t="str">
        <f>'STUDENT NAMELIST'!D16</f>
        <v>ARSHIYA ROSELINE P</v>
      </c>
      <c r="E16" s="113">
        <f>IF(AND('INTERNAL - I'!AI28&gt;0,'INTERNAL - II '!AI28&gt;0),('INTERNAL - I'!AI28+'INTERNAL - II '!AI28)/2,'INTERNAL - I'!AI28+'INTERNAL - II '!AI28)</f>
        <v>82.5</v>
      </c>
      <c r="F16" s="113">
        <f>IF(AND('INTERNAL - I'!AJ28&gt;0,'INTERNAL - II '!AJ28&gt;0),('INTERNAL - I'!AJ28+'INTERNAL - II '!AJ28)/2,'INTERNAL - I'!AJ28+'INTERNAL - II '!AJ28)</f>
        <v>87.5</v>
      </c>
      <c r="G16" s="113">
        <f>('INTERNAL - I'!AK28+'INTERNAL - II '!AK28)/2</f>
        <v>87.5</v>
      </c>
      <c r="H16" s="113">
        <f>IF(AND('INTERNAL - I'!AL28&gt;0,'INTERNAL - II '!AL28&gt;0),('INTERNAL - I'!AL28+'INTERNAL - II '!AL28)/2,'INTERNAL - I'!AL28+'INTERNAL - II '!AL28)</f>
        <v>67.5</v>
      </c>
      <c r="I16" s="113">
        <f>IF(AND('INTERNAL - I'!AM28&gt;0,'INTERNAL - II '!AM28&gt;0),('INTERNAL - I'!AM28+'INTERNAL - II '!AM28)/2,'INTERNAL - I'!AM28+'INTERNAL - II '!AM28)</f>
        <v>95</v>
      </c>
      <c r="J16" s="113">
        <f>IF(AND('INTERNAL - I'!AN28&gt;0,'INTERNAL - II '!AN28&gt;0),('INTERNAL - I'!AN28+'INTERNAL - II '!AN28)/2,'INTERNAL - I'!AN28+'INTERNAL - II '!AN28)</f>
        <v>0</v>
      </c>
    </row>
    <row r="17" spans="1:10" ht="30" customHeight="1" x14ac:dyDescent="0.2">
      <c r="A17" s="89">
        <v>16</v>
      </c>
      <c r="B17" s="113">
        <f>'STUDENT NAMELIST'!B17</f>
        <v>211423243042</v>
      </c>
      <c r="C17" s="113" t="str">
        <f>'STUDENT NAMELIST'!C17</f>
        <v>2023PEC AI 113</v>
      </c>
      <c r="D17" s="114" t="str">
        <f>'STUDENT NAMELIST'!D17</f>
        <v>ARTHI B</v>
      </c>
      <c r="E17" s="113">
        <f>IF(AND('INTERNAL - I'!AI29&gt;0,'INTERNAL - II '!AI29&gt;0),('INTERNAL - I'!AI29+'INTERNAL - II '!AI29)/2,'INTERNAL - I'!AI29+'INTERNAL - II '!AI29)</f>
        <v>92.5</v>
      </c>
      <c r="F17" s="113">
        <f>IF(AND('INTERNAL - I'!AJ29&gt;0,'INTERNAL - II '!AJ29&gt;0),('INTERNAL - I'!AJ29+'INTERNAL - II '!AJ29)/2,'INTERNAL - I'!AJ29+'INTERNAL - II '!AJ29)</f>
        <v>82.5</v>
      </c>
      <c r="G17" s="113">
        <f>('INTERNAL - I'!AK29+'INTERNAL - II '!AK29)/2</f>
        <v>85</v>
      </c>
      <c r="H17" s="113">
        <f>IF(AND('INTERNAL - I'!AL29&gt;0,'INTERNAL - II '!AL29&gt;0),('INTERNAL - I'!AL29+'INTERNAL - II '!AL29)/2,'INTERNAL - I'!AL29+'INTERNAL - II '!AL29)</f>
        <v>87.5</v>
      </c>
      <c r="I17" s="113">
        <f>IF(AND('INTERNAL - I'!AM29&gt;0,'INTERNAL - II '!AM29&gt;0),('INTERNAL - I'!AM29+'INTERNAL - II '!AM29)/2,'INTERNAL - I'!AM29+'INTERNAL - II '!AM29)</f>
        <v>77.5</v>
      </c>
      <c r="J17" s="113">
        <f>IF(AND('INTERNAL - I'!AN29&gt;0,'INTERNAL - II '!AN29&gt;0),('INTERNAL - I'!AN29+'INTERNAL - II '!AN29)/2,'INTERNAL - I'!AN29+'INTERNAL - II '!AN29)</f>
        <v>0</v>
      </c>
    </row>
    <row r="18" spans="1:10" ht="30" customHeight="1" x14ac:dyDescent="0.2">
      <c r="A18" s="89">
        <v>14</v>
      </c>
      <c r="B18" s="113">
        <f>'STUDENT NAMELIST'!B18</f>
        <v>211423243044</v>
      </c>
      <c r="C18" s="113" t="str">
        <f>'STUDENT NAMELIST'!C18</f>
        <v>2023PEC AI 114</v>
      </c>
      <c r="D18" s="114" t="str">
        <f>'STUDENT NAMELIST'!D18</f>
        <v>ARUNA S</v>
      </c>
      <c r="E18" s="113">
        <f>IF(AND('INTERNAL - I'!AI30&gt;0,'INTERNAL - II '!AI30&gt;0),('INTERNAL - I'!AI30+'INTERNAL - II '!AI30)/2,'INTERNAL - I'!AI30+'INTERNAL - II '!AI30)</f>
        <v>85</v>
      </c>
      <c r="F18" s="113">
        <f>IF(AND('INTERNAL - I'!AJ30&gt;0,'INTERNAL - II '!AJ30&gt;0),('INTERNAL - I'!AJ30+'INTERNAL - II '!AJ30)/2,'INTERNAL - I'!AJ30+'INTERNAL - II '!AJ30)</f>
        <v>77.5</v>
      </c>
      <c r="G18" s="113">
        <f>('INTERNAL - I'!AK30+'INTERNAL - II '!AK30)/2</f>
        <v>77.5</v>
      </c>
      <c r="H18" s="113">
        <f>IF(AND('INTERNAL - I'!AL30&gt;0,'INTERNAL - II '!AL30&gt;0),('INTERNAL - I'!AL30+'INTERNAL - II '!AL30)/2,'INTERNAL - I'!AL30+'INTERNAL - II '!AL30)</f>
        <v>82.5</v>
      </c>
      <c r="I18" s="113">
        <f>IF(AND('INTERNAL - I'!AM30&gt;0,'INTERNAL - II '!AM30&gt;0),('INTERNAL - I'!AM30+'INTERNAL - II '!AM30)/2,'INTERNAL - I'!AM30+'INTERNAL - II '!AM30)</f>
        <v>70</v>
      </c>
      <c r="J18" s="113">
        <f>IF(AND('INTERNAL - I'!AN30&gt;0,'INTERNAL - II '!AN30&gt;0),('INTERNAL - I'!AN30+'INTERNAL - II '!AN30)/2,'INTERNAL - I'!AN30+'INTERNAL - II '!AN30)</f>
        <v>0</v>
      </c>
    </row>
    <row r="19" spans="1:10" ht="30" customHeight="1" x14ac:dyDescent="0.2">
      <c r="A19" s="89">
        <v>15</v>
      </c>
      <c r="B19" s="113">
        <f>'STUDENT NAMELIST'!B19</f>
        <v>211423243047</v>
      </c>
      <c r="C19" s="113" t="str">
        <f>'STUDENT NAMELIST'!C19</f>
        <v>2023PEC AI 115</v>
      </c>
      <c r="D19" s="114" t="str">
        <f>'STUDENT NAMELIST'!D19</f>
        <v>ASHIKA D</v>
      </c>
      <c r="E19" s="113">
        <f>IF(AND('INTERNAL - I'!AI31&gt;0,'INTERNAL - II '!AI31&gt;0),('INTERNAL - I'!AI31+'INTERNAL - II '!AI31)/2,'INTERNAL - I'!AI31+'INTERNAL - II '!AI31)</f>
        <v>72.5</v>
      </c>
      <c r="F19" s="113">
        <f>IF(AND('INTERNAL - I'!AJ31&gt;0,'INTERNAL - II '!AJ31&gt;0),('INTERNAL - I'!AJ31+'INTERNAL - II '!AJ31)/2,'INTERNAL - I'!AJ31+'INTERNAL - II '!AJ31)</f>
        <v>72.5</v>
      </c>
      <c r="G19" s="113">
        <f>('INTERNAL - I'!AK31+'INTERNAL - II '!AK31)/2</f>
        <v>82.5</v>
      </c>
      <c r="H19" s="113">
        <f>IF(AND('INTERNAL - I'!AL31&gt;0,'INTERNAL - II '!AL31&gt;0),('INTERNAL - I'!AL31+'INTERNAL - II '!AL31)/2,'INTERNAL - I'!AL31+'INTERNAL - II '!AL31)</f>
        <v>62.5</v>
      </c>
      <c r="I19" s="113">
        <f>IF(AND('INTERNAL - I'!AM31&gt;0,'INTERNAL - II '!AM31&gt;0),('INTERNAL - I'!AM31+'INTERNAL - II '!AM31)/2,'INTERNAL - I'!AM31+'INTERNAL - II '!AM31)</f>
        <v>95</v>
      </c>
      <c r="J19" s="113">
        <f>IF(AND('INTERNAL - I'!AN31&gt;0,'INTERNAL - II '!AN31&gt;0),('INTERNAL - I'!AN31+'INTERNAL - II '!AN31)/2,'INTERNAL - I'!AN31+'INTERNAL - II '!AN31)</f>
        <v>0</v>
      </c>
    </row>
    <row r="20" spans="1:10" ht="30" customHeight="1" x14ac:dyDescent="0.2">
      <c r="A20" s="89">
        <v>16</v>
      </c>
      <c r="B20" s="113">
        <f>'STUDENT NAMELIST'!B20</f>
        <v>211423243048</v>
      </c>
      <c r="C20" s="113" t="str">
        <f>'STUDENT NAMELIST'!C20</f>
        <v>2023PEC AI 116</v>
      </c>
      <c r="D20" s="114" t="str">
        <f>'STUDENT NAMELIST'!D20</f>
        <v>ASHIKHA P</v>
      </c>
      <c r="E20" s="113">
        <f>IF(AND('INTERNAL - I'!AI32&gt;0,'INTERNAL - II '!AI32&gt;0),('INTERNAL - I'!AI32+'INTERNAL - II '!AI32)/2,'INTERNAL - I'!AI32+'INTERNAL - II '!AI32)</f>
        <v>92.5</v>
      </c>
      <c r="F20" s="113">
        <f>IF(AND('INTERNAL - I'!AJ32&gt;0,'INTERNAL - II '!AJ32&gt;0),('INTERNAL - I'!AJ32+'INTERNAL - II '!AJ32)/2,'INTERNAL - I'!AJ32+'INTERNAL - II '!AJ32)</f>
        <v>90</v>
      </c>
      <c r="G20" s="113">
        <f>('INTERNAL - I'!AK32+'INTERNAL - II '!AK32)/2</f>
        <v>82.5</v>
      </c>
      <c r="H20" s="113">
        <f>IF(AND('INTERNAL - I'!AL32&gt;0,'INTERNAL - II '!AL32&gt;0),('INTERNAL - I'!AL32+'INTERNAL - II '!AL32)/2,'INTERNAL - I'!AL32+'INTERNAL - II '!AL32)</f>
        <v>82.5</v>
      </c>
      <c r="I20" s="113">
        <f>IF(AND('INTERNAL - I'!AM32&gt;0,'INTERNAL - II '!AM32&gt;0),('INTERNAL - I'!AM32+'INTERNAL - II '!AM32)/2,'INTERNAL - I'!AM32+'INTERNAL - II '!AM32)</f>
        <v>80</v>
      </c>
      <c r="J20" s="113">
        <f>IF(AND('INTERNAL - I'!AN32&gt;0,'INTERNAL - II '!AN32&gt;0),('INTERNAL - I'!AN32+'INTERNAL - II '!AN32)/2,'INTERNAL - I'!AN32+'INTERNAL - II '!AN32)</f>
        <v>0</v>
      </c>
    </row>
    <row r="21" spans="1:10" ht="30" customHeight="1" x14ac:dyDescent="0.2">
      <c r="A21" s="89">
        <v>18</v>
      </c>
      <c r="B21" s="113">
        <f>'STUDENT NAMELIST'!B21</f>
        <v>211423243049</v>
      </c>
      <c r="C21" s="113" t="str">
        <f>'STUDENT NAMELIST'!C21</f>
        <v>2023PEC AI 117</v>
      </c>
      <c r="D21" s="114" t="str">
        <f>'STUDENT NAMELIST'!D21</f>
        <v>ASHIN LATHIKA E J</v>
      </c>
      <c r="E21" s="113">
        <f>IF(AND('INTERNAL - I'!AI33&gt;0,'INTERNAL - II '!AI33&gt;0),('INTERNAL - I'!AI33+'INTERNAL - II '!AI33)/2,'INTERNAL - I'!AI33+'INTERNAL - II '!AI33)</f>
        <v>92.5</v>
      </c>
      <c r="F21" s="113">
        <f>IF(AND('INTERNAL - I'!AJ33&gt;0,'INTERNAL - II '!AJ33&gt;0),('INTERNAL - I'!AJ33+'INTERNAL - II '!AJ33)/2,'INTERNAL - I'!AJ33+'INTERNAL - II '!AJ33)</f>
        <v>82.5</v>
      </c>
      <c r="G21" s="113">
        <f>('INTERNAL - I'!AK33+'INTERNAL - II '!AK33)/2</f>
        <v>67.5</v>
      </c>
      <c r="H21" s="113">
        <f>IF(AND('INTERNAL - I'!AL33&gt;0,'INTERNAL - II '!AL33&gt;0),('INTERNAL - I'!AL33+'INTERNAL - II '!AL33)/2,'INTERNAL - I'!AL33+'INTERNAL - II '!AL33)</f>
        <v>72.5</v>
      </c>
      <c r="I21" s="113">
        <f>IF(AND('INTERNAL - I'!AM33&gt;0,'INTERNAL - II '!AM33&gt;0),('INTERNAL - I'!AM33+'INTERNAL - II '!AM33)/2,'INTERNAL - I'!AM33+'INTERNAL - II '!AM33)</f>
        <v>90</v>
      </c>
      <c r="J21" s="113">
        <f>IF(AND('INTERNAL - I'!AN33&gt;0,'INTERNAL - II '!AN33&gt;0),('INTERNAL - I'!AN33+'INTERNAL - II '!AN33)/2,'INTERNAL - I'!AN33+'INTERNAL - II '!AN33)</f>
        <v>0</v>
      </c>
    </row>
    <row r="22" spans="1:10" ht="30" customHeight="1" x14ac:dyDescent="0.2">
      <c r="A22" s="89">
        <v>18</v>
      </c>
      <c r="B22" s="113">
        <f>'STUDENT NAMELIST'!B22</f>
        <v>211423243050</v>
      </c>
      <c r="C22" s="113" t="str">
        <f>'STUDENT NAMELIST'!C22</f>
        <v>2023PEC AI 118</v>
      </c>
      <c r="D22" s="114" t="str">
        <f>'STUDENT NAMELIST'!D22</f>
        <v>ASHVITHA R</v>
      </c>
      <c r="E22" s="113">
        <f>IF(AND('INTERNAL - I'!AI34&gt;0,'INTERNAL - II '!AI34&gt;0),('INTERNAL - I'!AI34+'INTERNAL - II '!AI34)/2,'INTERNAL - I'!AI34+'INTERNAL - II '!AI34)</f>
        <v>80</v>
      </c>
      <c r="F22" s="113">
        <f>IF(AND('INTERNAL - I'!AJ34&gt;0,'INTERNAL - II '!AJ34&gt;0),('INTERNAL - I'!AJ34+'INTERNAL - II '!AJ34)/2,'INTERNAL - I'!AJ34+'INTERNAL - II '!AJ34)</f>
        <v>77.5</v>
      </c>
      <c r="G22" s="113">
        <f>('INTERNAL - I'!AK34+'INTERNAL - II '!AK34)/2</f>
        <v>87.5</v>
      </c>
      <c r="H22" s="113">
        <f>IF(AND('INTERNAL - I'!AL34&gt;0,'INTERNAL - II '!AL34&gt;0),('INTERNAL - I'!AL34+'INTERNAL - II '!AL34)/2,'INTERNAL - I'!AL34+'INTERNAL - II '!AL34)</f>
        <v>67.5</v>
      </c>
      <c r="I22" s="113">
        <f>IF(AND('INTERNAL - I'!AM34&gt;0,'INTERNAL - II '!AM34&gt;0),('INTERNAL - I'!AM34+'INTERNAL - II '!AM34)/2,'INTERNAL - I'!AM34+'INTERNAL - II '!AM34)</f>
        <v>95</v>
      </c>
      <c r="J22" s="113">
        <f>IF(AND('INTERNAL - I'!AN34&gt;0,'INTERNAL - II '!AN34&gt;0),('INTERNAL - I'!AN34+'INTERNAL - II '!AN34)/2,'INTERNAL - I'!AN34+'INTERNAL - II '!AN34)</f>
        <v>0</v>
      </c>
    </row>
    <row r="23" spans="1:10" ht="30" customHeight="1" x14ac:dyDescent="0.2">
      <c r="A23" s="89">
        <v>19</v>
      </c>
      <c r="B23" s="113">
        <f>'STUDENT NAMELIST'!B23</f>
        <v>211423243053</v>
      </c>
      <c r="C23" s="113" t="str">
        <f>'STUDENT NAMELIST'!C23</f>
        <v>2023PEC AI 119</v>
      </c>
      <c r="D23" s="114" t="str">
        <f>'STUDENT NAMELIST'!D23</f>
        <v>ATSHAYA S</v>
      </c>
      <c r="E23" s="113">
        <f>IF(AND('INTERNAL - I'!AI35&gt;0,'INTERNAL - II '!AI35&gt;0),('INTERNAL - I'!AI35+'INTERNAL - II '!AI35)/2,'INTERNAL - I'!AI35+'INTERNAL - II '!AI35)</f>
        <v>87.5</v>
      </c>
      <c r="F23" s="113">
        <f>IF(AND('INTERNAL - I'!AJ35&gt;0,'INTERNAL - II '!AJ35&gt;0),('INTERNAL - I'!AJ35+'INTERNAL - II '!AJ35)/2,'INTERNAL - I'!AJ35+'INTERNAL - II '!AJ35)</f>
        <v>82.5</v>
      </c>
      <c r="G23" s="113">
        <f>('INTERNAL - I'!AK35+'INTERNAL - II '!AK35)/2</f>
        <v>72.5</v>
      </c>
      <c r="H23" s="113">
        <f>IF(AND('INTERNAL - I'!AL35&gt;0,'INTERNAL - II '!AL35&gt;0),('INTERNAL - I'!AL35+'INTERNAL - II '!AL35)/2,'INTERNAL - I'!AL35+'INTERNAL - II '!AL35)</f>
        <v>67.5</v>
      </c>
      <c r="I23" s="113">
        <f>IF(AND('INTERNAL - I'!AM35&gt;0,'INTERNAL - II '!AM35&gt;0),('INTERNAL - I'!AM35+'INTERNAL - II '!AM35)/2,'INTERNAL - I'!AM35+'INTERNAL - II '!AM35)</f>
        <v>95</v>
      </c>
      <c r="J23" s="113">
        <f>IF(AND('INTERNAL - I'!AN35&gt;0,'INTERNAL - II '!AN35&gt;0),('INTERNAL - I'!AN35+'INTERNAL - II '!AN35)/2,'INTERNAL - I'!AN35+'INTERNAL - II '!AN35)</f>
        <v>0</v>
      </c>
    </row>
    <row r="24" spans="1:10" ht="30" customHeight="1" x14ac:dyDescent="0.2">
      <c r="A24" s="89">
        <v>20</v>
      </c>
      <c r="B24" s="113">
        <f>'STUDENT NAMELIST'!B24</f>
        <v>211423243054</v>
      </c>
      <c r="C24" s="113" t="str">
        <f>'STUDENT NAMELIST'!C24</f>
        <v>2023PEC AI 120</v>
      </c>
      <c r="D24" s="114" t="str">
        <f>'STUDENT NAMELIST'!D24</f>
        <v>AYSHA KETHAR FATHIMA A S</v>
      </c>
      <c r="E24" s="113">
        <f>IF(AND('INTERNAL - I'!AI36&gt;0,'INTERNAL - II '!AI36&gt;0),('INTERNAL - I'!AI36+'INTERNAL - II '!AI36)/2,'INTERNAL - I'!AI36+'INTERNAL - II '!AI36)</f>
        <v>87.5</v>
      </c>
      <c r="F24" s="113">
        <f>IF(AND('INTERNAL - I'!AJ36&gt;0,'INTERNAL - II '!AJ36&gt;0),('INTERNAL - I'!AJ36+'INTERNAL - II '!AJ36)/2,'INTERNAL - I'!AJ36+'INTERNAL - II '!AJ36)</f>
        <v>87.5</v>
      </c>
      <c r="G24" s="113">
        <f>('INTERNAL - I'!AK36+'INTERNAL - II '!AK36)/2</f>
        <v>85</v>
      </c>
      <c r="H24" s="113">
        <f>IF(AND('INTERNAL - I'!AL36&gt;0,'INTERNAL - II '!AL36&gt;0),('INTERNAL - I'!AL36+'INTERNAL - II '!AL36)/2,'INTERNAL - I'!AL36+'INTERNAL - II '!AL36)</f>
        <v>87.5</v>
      </c>
      <c r="I24" s="113">
        <f>IF(AND('INTERNAL - I'!AM36&gt;0,'INTERNAL - II '!AM36&gt;0),('INTERNAL - I'!AM36+'INTERNAL - II '!AM36)/2,'INTERNAL - I'!AM36+'INTERNAL - II '!AM36)</f>
        <v>77.5</v>
      </c>
      <c r="J24" s="113">
        <f>IF(AND('INTERNAL - I'!AN36&gt;0,'INTERNAL - II '!AN36&gt;0),('INTERNAL - I'!AN36+'INTERNAL - II '!AN36)/2,'INTERNAL - I'!AN36+'INTERNAL - II '!AN36)</f>
        <v>0</v>
      </c>
    </row>
    <row r="25" spans="1:10" ht="30" customHeight="1" x14ac:dyDescent="0.2">
      <c r="A25" s="89">
        <v>21</v>
      </c>
      <c r="B25" s="113">
        <f>'STUDENT NAMELIST'!B25</f>
        <v>211423243055</v>
      </c>
      <c r="C25" s="113" t="str">
        <f>'STUDENT NAMELIST'!C25</f>
        <v>2023PEC AI 121</v>
      </c>
      <c r="D25" s="114" t="str">
        <f>'STUDENT NAMELIST'!D25</f>
        <v>AYSHVARYA P</v>
      </c>
      <c r="E25" s="113">
        <f>IF(AND('INTERNAL - I'!AI37&gt;0,'INTERNAL - II '!AI37&gt;0),('INTERNAL - I'!AI37+'INTERNAL - II '!AI37)/2,'INTERNAL - I'!AI37+'INTERNAL - II '!AI37)</f>
        <v>95</v>
      </c>
      <c r="F25" s="113">
        <f>IF(AND('INTERNAL - I'!AJ37&gt;0,'INTERNAL - II '!AJ37&gt;0),('INTERNAL - I'!AJ37+'INTERNAL - II '!AJ37)/2,'INTERNAL - I'!AJ37+'INTERNAL - II '!AJ37)</f>
        <v>92.5</v>
      </c>
      <c r="G25" s="113">
        <f>('INTERNAL - I'!AK37+'INTERNAL - II '!AK37)/2</f>
        <v>72.5</v>
      </c>
      <c r="H25" s="113">
        <f>IF(AND('INTERNAL - I'!AL37&gt;0,'INTERNAL - II '!AL37&gt;0),('INTERNAL - I'!AL37+'INTERNAL - II '!AL37)/2,'INTERNAL - I'!AL37+'INTERNAL - II '!AL37)</f>
        <v>72.5</v>
      </c>
      <c r="I25" s="113">
        <f>IF(AND('INTERNAL - I'!AM37&gt;0,'INTERNAL - II '!AM37&gt;0),('INTERNAL - I'!AM37+'INTERNAL - II '!AM37)/2,'INTERNAL - I'!AM37+'INTERNAL - II '!AM37)</f>
        <v>90</v>
      </c>
      <c r="J25" s="113">
        <f>IF(AND('INTERNAL - I'!AN37&gt;0,'INTERNAL - II '!AN37&gt;0),('INTERNAL - I'!AN37+'INTERNAL - II '!AN37)/2,'INTERNAL - I'!AN37+'INTERNAL - II '!AN37)</f>
        <v>0</v>
      </c>
    </row>
    <row r="26" spans="1:10" ht="30" customHeight="1" x14ac:dyDescent="0.2">
      <c r="A26" s="89">
        <v>22</v>
      </c>
      <c r="B26" s="113">
        <f>'STUDENT NAMELIST'!B26</f>
        <v>211423243065</v>
      </c>
      <c r="C26" s="113" t="str">
        <f>'STUDENT NAMELIST'!C26</f>
        <v>2023PEC AI 122</v>
      </c>
      <c r="D26" s="114" t="str">
        <f>'STUDENT NAMELIST'!D26</f>
        <v>BINDU SAI A</v>
      </c>
      <c r="E26" s="113">
        <f>IF(AND('INTERNAL - I'!AI38&gt;0,'INTERNAL - II '!AI38&gt;0),('INTERNAL - I'!AI38+'INTERNAL - II '!AI38)/2,'INTERNAL - I'!AI38+'INTERNAL - II '!AI38)</f>
        <v>82.5</v>
      </c>
      <c r="F26" s="113">
        <f>IF(AND('INTERNAL - I'!AJ38&gt;0,'INTERNAL - II '!AJ38&gt;0),('INTERNAL - I'!AJ38+'INTERNAL - II '!AJ38)/2,'INTERNAL - I'!AJ38+'INTERNAL - II '!AJ38)</f>
        <v>82.5</v>
      </c>
      <c r="G26" s="113">
        <f>('INTERNAL - I'!AK38+'INTERNAL - II '!AK38)/2</f>
        <v>82.5</v>
      </c>
      <c r="H26" s="113">
        <f>IF(AND('INTERNAL - I'!AL38&gt;0,'INTERNAL - II '!AL38&gt;0),('INTERNAL - I'!AL38+'INTERNAL - II '!AL38)/2,'INTERNAL - I'!AL38+'INTERNAL - II '!AL38)</f>
        <v>77.5</v>
      </c>
      <c r="I26" s="113">
        <f>IF(AND('INTERNAL - I'!AM38&gt;0,'INTERNAL - II '!AM38&gt;0),('INTERNAL - I'!AM38+'INTERNAL - II '!AM38)/2,'INTERNAL - I'!AM38+'INTERNAL - II '!AM38)</f>
        <v>90</v>
      </c>
      <c r="J26" s="113">
        <f>IF(AND('INTERNAL - I'!AN38&gt;0,'INTERNAL - II '!AN38&gt;0),('INTERNAL - I'!AN38+'INTERNAL - II '!AN38)/2,'INTERNAL - I'!AN38+'INTERNAL - II '!AN38)</f>
        <v>0</v>
      </c>
    </row>
    <row r="27" spans="1:10" ht="30" customHeight="1" x14ac:dyDescent="0.2">
      <c r="A27" s="89">
        <v>23</v>
      </c>
      <c r="B27" s="113">
        <f>'STUDENT NAMELIST'!B27</f>
        <v>211423243066</v>
      </c>
      <c r="C27" s="113" t="str">
        <f>'STUDENT NAMELIST'!C27</f>
        <v>2023PEC AI 123</v>
      </c>
      <c r="D27" s="114" t="str">
        <f>'STUDENT NAMELIST'!D27</f>
        <v>BLESSY JOYCE MATHEW</v>
      </c>
      <c r="E27" s="113">
        <f>IF(AND('INTERNAL - I'!AI39&gt;0,'INTERNAL - II '!AI39&gt;0),('INTERNAL - I'!AI39+'INTERNAL - II '!AI39)/2,'INTERNAL - I'!AI39+'INTERNAL - II '!AI39)</f>
        <v>62.5</v>
      </c>
      <c r="F27" s="113">
        <f>IF(AND('INTERNAL - I'!AJ39&gt;0,'INTERNAL - II '!AJ39&gt;0),('INTERNAL - I'!AJ39+'INTERNAL - II '!AJ39)/2,'INTERNAL - I'!AJ39+'INTERNAL - II '!AJ39)</f>
        <v>67.5</v>
      </c>
      <c r="G27" s="113">
        <f>('INTERNAL - I'!AK39+'INTERNAL - II '!AK39)/2</f>
        <v>82.5</v>
      </c>
      <c r="H27" s="113">
        <f>IF(AND('INTERNAL - I'!AL39&gt;0,'INTERNAL - II '!AL39&gt;0),('INTERNAL - I'!AL39+'INTERNAL - II '!AL39)/2,'INTERNAL - I'!AL39+'INTERNAL - II '!AL39)</f>
        <v>87.5</v>
      </c>
      <c r="I27" s="113">
        <f>IF(AND('INTERNAL - I'!AM39&gt;0,'INTERNAL - II '!AM39&gt;0),('INTERNAL - I'!AM39+'INTERNAL - II '!AM39)/2,'INTERNAL - I'!AM39+'INTERNAL - II '!AM39)</f>
        <v>77.5</v>
      </c>
      <c r="J27" s="113">
        <f>IF(AND('INTERNAL - I'!AN39&gt;0,'INTERNAL - II '!AN39&gt;0),('INTERNAL - I'!AN39+'INTERNAL - II '!AN39)/2,'INTERNAL - I'!AN39+'INTERNAL - II '!AN39)</f>
        <v>0</v>
      </c>
    </row>
    <row r="28" spans="1:10" ht="30" customHeight="1" x14ac:dyDescent="0.2">
      <c r="A28" s="89">
        <v>24</v>
      </c>
      <c r="B28" s="113">
        <f>'STUDENT NAMELIST'!B28</f>
        <v>211423243068</v>
      </c>
      <c r="C28" s="113" t="str">
        <f>'STUDENT NAMELIST'!C28</f>
        <v>2023PEC AI 124</v>
      </c>
      <c r="D28" s="114" t="str">
        <f>'STUDENT NAMELIST'!D28</f>
        <v>BOOMIGA V</v>
      </c>
      <c r="E28" s="113">
        <f>IF(AND('INTERNAL - I'!AI40&gt;0,'INTERNAL - II '!AI40&gt;0),('INTERNAL - I'!AI40+'INTERNAL - II '!AI40)/2,'INTERNAL - I'!AI40+'INTERNAL - II '!AI40)</f>
        <v>87.5</v>
      </c>
      <c r="F28" s="113">
        <f>IF(AND('INTERNAL - I'!AJ40&gt;0,'INTERNAL - II '!AJ40&gt;0),('INTERNAL - I'!AJ40+'INTERNAL - II '!AJ40)/2,'INTERNAL - I'!AJ40+'INTERNAL - II '!AJ40)</f>
        <v>80</v>
      </c>
      <c r="G28" s="113">
        <f>('INTERNAL - I'!AK40+'INTERNAL - II '!AK40)/2</f>
        <v>62.5</v>
      </c>
      <c r="H28" s="113">
        <f>IF(AND('INTERNAL - I'!AL40&gt;0,'INTERNAL - II '!AL40&gt;0),('INTERNAL - I'!AL40+'INTERNAL - II '!AL40)/2,'INTERNAL - I'!AL40+'INTERNAL - II '!AL40)</f>
        <v>77.5</v>
      </c>
      <c r="I28" s="113">
        <f>IF(AND('INTERNAL - I'!AM40&gt;0,'INTERNAL - II '!AM40&gt;0),('INTERNAL - I'!AM40+'INTERNAL - II '!AM40)/2,'INTERNAL - I'!AM40+'INTERNAL - II '!AM40)</f>
        <v>57.499999999999993</v>
      </c>
      <c r="J28" s="113">
        <f>IF(AND('INTERNAL - I'!AN40&gt;0,'INTERNAL - II '!AN40&gt;0),('INTERNAL - I'!AN40+'INTERNAL - II '!AN40)/2,'INTERNAL - I'!AN40+'INTERNAL - II '!AN40)</f>
        <v>0</v>
      </c>
    </row>
    <row r="29" spans="1:10" ht="30" customHeight="1" x14ac:dyDescent="0.2">
      <c r="A29" s="89">
        <v>25</v>
      </c>
      <c r="B29" s="113">
        <f>'STUDENT NAMELIST'!B29</f>
        <v>211423243069</v>
      </c>
      <c r="C29" s="113" t="str">
        <f>'STUDENT NAMELIST'!C29</f>
        <v>2023PEC AI 125</v>
      </c>
      <c r="D29" s="114" t="str">
        <f>'STUDENT NAMELIST'!D29</f>
        <v>BOOMIKA S</v>
      </c>
      <c r="E29" s="113">
        <f>IF(AND('INTERNAL - I'!AI41&gt;0,'INTERNAL - II '!AI41&gt;0),('INTERNAL - I'!AI41+'INTERNAL - II '!AI41)/2,'INTERNAL - I'!AI41+'INTERNAL - II '!AI41)</f>
        <v>72.5</v>
      </c>
      <c r="F29" s="113">
        <f>IF(AND('INTERNAL - I'!AJ41&gt;0,'INTERNAL - II '!AJ41&gt;0),('INTERNAL - I'!AJ41+'INTERNAL - II '!AJ41)/2,'INTERNAL - I'!AJ41+'INTERNAL - II '!AJ41)</f>
        <v>72.5</v>
      </c>
      <c r="G29" s="113">
        <f>('INTERNAL - I'!AK41+'INTERNAL - II '!AK41)/2</f>
        <v>82.5</v>
      </c>
      <c r="H29" s="113">
        <f>IF(AND('INTERNAL - I'!AL41&gt;0,'INTERNAL - II '!AL41&gt;0),('INTERNAL - I'!AL41+'INTERNAL - II '!AL41)/2,'INTERNAL - I'!AL41+'INTERNAL - II '!AL41)</f>
        <v>92.5</v>
      </c>
      <c r="I29" s="113">
        <f>IF(AND('INTERNAL - I'!AM41&gt;0,'INTERNAL - II '!AM41&gt;0),('INTERNAL - I'!AM41+'INTERNAL - II '!AM41)/2,'INTERNAL - I'!AM41+'INTERNAL - II '!AM41)</f>
        <v>95</v>
      </c>
      <c r="J29" s="113">
        <f>IF(AND('INTERNAL - I'!AN41&gt;0,'INTERNAL - II '!AN41&gt;0),('INTERNAL - I'!AN41+'INTERNAL - II '!AN41)/2,'INTERNAL - I'!AN41+'INTERNAL - II '!AN41)</f>
        <v>0</v>
      </c>
    </row>
    <row r="30" spans="1:10" ht="30" customHeight="1" x14ac:dyDescent="0.2">
      <c r="A30" s="89">
        <v>26</v>
      </c>
      <c r="B30" s="113">
        <f>'STUDENT NAMELIST'!B30</f>
        <v>211423243071</v>
      </c>
      <c r="C30" s="113" t="str">
        <f>'STUDENT NAMELIST'!C30</f>
        <v>2023PEC AI 126</v>
      </c>
      <c r="D30" s="114" t="str">
        <f>'STUDENT NAMELIST'!D30</f>
        <v>CAROLIN P</v>
      </c>
      <c r="E30" s="113">
        <f>IF(AND('INTERNAL - I'!AI42&gt;0,'INTERNAL - II '!AI42&gt;0),('INTERNAL - I'!AI42+'INTERNAL - II '!AI42)/2,'INTERNAL - I'!AI42+'INTERNAL - II '!AI42)</f>
        <v>85</v>
      </c>
      <c r="F30" s="113">
        <f>IF(AND('INTERNAL - I'!AJ42&gt;0,'INTERNAL - II '!AJ42&gt;0),('INTERNAL - I'!AJ42+'INTERNAL - II '!AJ42)/2,'INTERNAL - I'!AJ42+'INTERNAL - II '!AJ42)</f>
        <v>45</v>
      </c>
      <c r="G30" s="113">
        <f>('INTERNAL - I'!AK42+'INTERNAL - II '!AK42)/2</f>
        <v>67.5</v>
      </c>
      <c r="H30" s="113">
        <f>IF(AND('INTERNAL - I'!AL42&gt;0,'INTERNAL - II '!AL42&gt;0),('INTERNAL - I'!AL42+'INTERNAL - II '!AL42)/2,'INTERNAL - I'!AL42+'INTERNAL - II '!AL42)</f>
        <v>57.499999999999993</v>
      </c>
      <c r="I30" s="113">
        <f>IF(AND('INTERNAL - I'!AM42&gt;0,'INTERNAL - II '!AM42&gt;0),('INTERNAL - I'!AM42+'INTERNAL - II '!AM42)/2,'INTERNAL - I'!AM42+'INTERNAL - II '!AM42)</f>
        <v>72.5</v>
      </c>
      <c r="J30" s="113">
        <f>IF(AND('INTERNAL - I'!AN42&gt;0,'INTERNAL - II '!AN42&gt;0),('INTERNAL - I'!AN42+'INTERNAL - II '!AN42)/2,'INTERNAL - I'!AN42+'INTERNAL - II '!AN42)</f>
        <v>0</v>
      </c>
    </row>
    <row r="31" spans="1:10" ht="30" customHeight="1" x14ac:dyDescent="0.2">
      <c r="A31" s="89">
        <v>28</v>
      </c>
      <c r="B31" s="113">
        <f>'STUDENT NAMELIST'!B31</f>
        <v>211423243072</v>
      </c>
      <c r="C31" s="113" t="str">
        <f>'STUDENT NAMELIST'!C31</f>
        <v>2023PEC AI 127</v>
      </c>
      <c r="D31" s="114" t="str">
        <f>'STUDENT NAMELIST'!D31</f>
        <v>CAROLINE SATHYA G</v>
      </c>
      <c r="E31" s="113">
        <f>IF(AND('INTERNAL - I'!AI43&gt;0,'INTERNAL - II '!AI43&gt;0),('INTERNAL - I'!AI43+'INTERNAL - II '!AI43)/2,'INTERNAL - I'!AI43+'INTERNAL - II '!AI43)</f>
        <v>82.5</v>
      </c>
      <c r="F31" s="113">
        <f>IF(AND('INTERNAL - I'!AJ43&gt;0,'INTERNAL - II '!AJ43&gt;0),('INTERNAL - I'!AJ43+'INTERNAL - II '!AJ43)/2,'INTERNAL - I'!AJ43+'INTERNAL - II '!AJ43)</f>
        <v>85</v>
      </c>
      <c r="G31" s="113">
        <f>('INTERNAL - I'!AK43+'INTERNAL - II '!AK43)/2</f>
        <v>87.5</v>
      </c>
      <c r="H31" s="113">
        <f>IF(AND('INTERNAL - I'!AL43&gt;0,'INTERNAL - II '!AL43&gt;0),('INTERNAL - I'!AL43+'INTERNAL - II '!AL43)/2,'INTERNAL - I'!AL43+'INTERNAL - II '!AL43)</f>
        <v>67.5</v>
      </c>
      <c r="I31" s="113">
        <f>IF(AND('INTERNAL - I'!AM43&gt;0,'INTERNAL - II '!AM43&gt;0),('INTERNAL - I'!AM43+'INTERNAL - II '!AM43)/2,'INTERNAL - I'!AM43+'INTERNAL - II '!AM43)</f>
        <v>60</v>
      </c>
      <c r="J31" s="113">
        <f>IF(AND('INTERNAL - I'!AN43&gt;0,'INTERNAL - II '!AN43&gt;0),('INTERNAL - I'!AN43+'INTERNAL - II '!AN43)/2,'INTERNAL - I'!AN43+'INTERNAL - II '!AN43)</f>
        <v>0</v>
      </c>
    </row>
    <row r="32" spans="1:10" ht="30" customHeight="1" x14ac:dyDescent="0.2">
      <c r="A32" s="89">
        <v>28</v>
      </c>
      <c r="B32" s="113">
        <f>'STUDENT NAMELIST'!B32</f>
        <v>211423243073</v>
      </c>
      <c r="C32" s="113" t="str">
        <f>'STUDENT NAMELIST'!C32</f>
        <v>2023PEC AI 128</v>
      </c>
      <c r="D32" s="114" t="str">
        <f>'STUDENT NAMELIST'!D32</f>
        <v>CHAITRA V</v>
      </c>
      <c r="E32" s="113">
        <f>IF(AND('INTERNAL - I'!AI44&gt;0,'INTERNAL - II '!AI44&gt;0),('INTERNAL - I'!AI44+'INTERNAL - II '!AI44)/2,'INTERNAL - I'!AI44+'INTERNAL - II '!AI44)</f>
        <v>90</v>
      </c>
      <c r="F32" s="113">
        <f>IF(AND('INTERNAL - I'!AJ44&gt;0,'INTERNAL - II '!AJ44&gt;0),('INTERNAL - I'!AJ44+'INTERNAL - II '!AJ44)/2,'INTERNAL - I'!AJ44+'INTERNAL - II '!AJ44)</f>
        <v>87.5</v>
      </c>
      <c r="G32" s="113">
        <f>('INTERNAL - I'!AK44+'INTERNAL - II '!AK44)/2</f>
        <v>50</v>
      </c>
      <c r="H32" s="113">
        <f>IF(AND('INTERNAL - I'!AL44&gt;0,'INTERNAL - II '!AL44&gt;0),('INTERNAL - I'!AL44+'INTERNAL - II '!AL44)/2,'INTERNAL - I'!AL44+'INTERNAL - II '!AL44)</f>
        <v>37.5</v>
      </c>
      <c r="I32" s="113">
        <f>IF(AND('INTERNAL - I'!AM44&gt;0,'INTERNAL - II '!AM44&gt;0),('INTERNAL - I'!AM44+'INTERNAL - II '!AM44)/2,'INTERNAL - I'!AM44+'INTERNAL - II '!AM44)</f>
        <v>75</v>
      </c>
      <c r="J32" s="113">
        <f>IF(AND('INTERNAL - I'!AN44&gt;0,'INTERNAL - II '!AN44&gt;0),('INTERNAL - I'!AN44+'INTERNAL - II '!AN44)/2,'INTERNAL - I'!AN44+'INTERNAL - II '!AN44)</f>
        <v>0</v>
      </c>
    </row>
    <row r="33" spans="1:10" ht="30" customHeight="1" x14ac:dyDescent="0.2">
      <c r="A33" s="89">
        <v>29</v>
      </c>
      <c r="B33" s="113">
        <f>'STUDENT NAMELIST'!B33</f>
        <v>211423243075</v>
      </c>
      <c r="C33" s="113" t="str">
        <f>'STUDENT NAMELIST'!C33</f>
        <v>2023PEC AI 129</v>
      </c>
      <c r="D33" s="114" t="str">
        <f>'STUDENT NAMELIST'!D33</f>
        <v>CHAVA SAHITHI</v>
      </c>
      <c r="E33" s="113">
        <f>IF(AND('INTERNAL - I'!AI45&gt;0,'INTERNAL - II '!AI45&gt;0),('INTERNAL - I'!AI45+'INTERNAL - II '!AI45)/2,'INTERNAL - I'!AI45+'INTERNAL - II '!AI45)</f>
        <v>92.5</v>
      </c>
      <c r="F33" s="113">
        <f>IF(AND('INTERNAL - I'!AJ45&gt;0,'INTERNAL - II '!AJ45&gt;0),('INTERNAL - I'!AJ45+'INTERNAL - II '!AJ45)/2,'INTERNAL - I'!AJ45+'INTERNAL - II '!AJ45)</f>
        <v>85</v>
      </c>
      <c r="G33" s="113">
        <f>('INTERNAL - I'!AK45+'INTERNAL - II '!AK45)/2</f>
        <v>67.5</v>
      </c>
      <c r="H33" s="113">
        <f>IF(AND('INTERNAL - I'!AL45&gt;0,'INTERNAL - II '!AL45&gt;0),('INTERNAL - I'!AL45+'INTERNAL - II '!AL45)/2,'INTERNAL - I'!AL45+'INTERNAL - II '!AL45)</f>
        <v>52.5</v>
      </c>
      <c r="I33" s="113">
        <f>IF(AND('INTERNAL - I'!AM45&gt;0,'INTERNAL - II '!AM45&gt;0),('INTERNAL - I'!AM45+'INTERNAL - II '!AM45)/2,'INTERNAL - I'!AM45+'INTERNAL - II '!AM45)</f>
        <v>47.5</v>
      </c>
      <c r="J33" s="113">
        <f>IF(AND('INTERNAL - I'!AN45&gt;0,'INTERNAL - II '!AN45&gt;0),('INTERNAL - I'!AN45+'INTERNAL - II '!AN45)/2,'INTERNAL - I'!AN45+'INTERNAL - II '!AN45)</f>
        <v>0</v>
      </c>
    </row>
    <row r="34" spans="1:10" ht="30" customHeight="1" x14ac:dyDescent="0.2">
      <c r="A34" s="89">
        <v>30</v>
      </c>
      <c r="B34" s="113">
        <f>'STUDENT NAMELIST'!B34</f>
        <v>211423243076</v>
      </c>
      <c r="C34" s="113" t="str">
        <f>'STUDENT NAMELIST'!C34</f>
        <v>2023PEC AI 130</v>
      </c>
      <c r="D34" s="114" t="str">
        <f>'STUDENT NAMELIST'!D34</f>
        <v>CHINTAMANENI UMA SUMASWI</v>
      </c>
      <c r="E34" s="113">
        <f>IF(AND('INTERNAL - I'!AI46&gt;0,'INTERNAL - II '!AI46&gt;0),('INTERNAL - I'!AI46+'INTERNAL - II '!AI46)/2,'INTERNAL - I'!AI46+'INTERNAL - II '!AI46)</f>
        <v>77.5</v>
      </c>
      <c r="F34" s="113">
        <f>IF(AND('INTERNAL - I'!AJ46&gt;0,'INTERNAL - II '!AJ46&gt;0),('INTERNAL - I'!AJ46+'INTERNAL - II '!AJ46)/2,'INTERNAL - I'!AJ46+'INTERNAL - II '!AJ46)</f>
        <v>75</v>
      </c>
      <c r="G34" s="113">
        <f>('INTERNAL - I'!AK46+'INTERNAL - II '!AK46)/2</f>
        <v>60</v>
      </c>
      <c r="H34" s="113">
        <f>IF(AND('INTERNAL - I'!AL46&gt;0,'INTERNAL - II '!AL46&gt;0),('INTERNAL - I'!AL46+'INTERNAL - II '!AL46)/2,'INTERNAL - I'!AL46+'INTERNAL - II '!AL46)</f>
        <v>52.5</v>
      </c>
      <c r="I34" s="113">
        <f>IF(AND('INTERNAL - I'!AM46&gt;0,'INTERNAL - II '!AM46&gt;0),('INTERNAL - I'!AM46+'INTERNAL - II '!AM46)/2,'INTERNAL - I'!AM46+'INTERNAL - II '!AM46)</f>
        <v>62.5</v>
      </c>
      <c r="J34" s="113">
        <f>IF(AND('INTERNAL - I'!AN46&gt;0,'INTERNAL - II '!AN46&gt;0),('INTERNAL - I'!AN46+'INTERNAL - II '!AN46)/2,'INTERNAL - I'!AN46+'INTERNAL - II '!AN46)</f>
        <v>0</v>
      </c>
    </row>
    <row r="35" spans="1:10" ht="30" customHeight="1" x14ac:dyDescent="0.2">
      <c r="A35" s="89">
        <v>31</v>
      </c>
      <c r="B35" s="113">
        <f>'STUDENT NAMELIST'!B35</f>
        <v>211423243078</v>
      </c>
      <c r="C35" s="113" t="str">
        <f>'STUDENT NAMELIST'!C35</f>
        <v>2023PEC AI 131</v>
      </c>
      <c r="D35" s="114" t="str">
        <f>'STUDENT NAMELIST'!D35</f>
        <v>DARSHANA K P</v>
      </c>
      <c r="E35" s="113">
        <f>IF(AND('INTERNAL - I'!AI47&gt;0,'INTERNAL - II '!AI47&gt;0),('INTERNAL - I'!AI47+'INTERNAL - II '!AI47)/2,'INTERNAL - I'!AI47+'INTERNAL - II '!AI47)</f>
        <v>80</v>
      </c>
      <c r="F35" s="113">
        <f>IF(AND('INTERNAL - I'!AJ47&gt;0,'INTERNAL - II '!AJ47&gt;0),('INTERNAL - I'!AJ47+'INTERNAL - II '!AJ47)/2,'INTERNAL - I'!AJ47+'INTERNAL - II '!AJ47)</f>
        <v>77.5</v>
      </c>
      <c r="G35" s="113">
        <f>('INTERNAL - I'!AK47+'INTERNAL - II '!AK47)/2</f>
        <v>62.5</v>
      </c>
      <c r="H35" s="113">
        <f>IF(AND('INTERNAL - I'!AL47&gt;0,'INTERNAL - II '!AL47&gt;0),('INTERNAL - I'!AL47+'INTERNAL - II '!AL47)/2,'INTERNAL - I'!AL47+'INTERNAL - II '!AL47)</f>
        <v>60</v>
      </c>
      <c r="I35" s="113">
        <f>IF(AND('INTERNAL - I'!AM47&gt;0,'INTERNAL - II '!AM47&gt;0),('INTERNAL - I'!AM47+'INTERNAL - II '!AM47)/2,'INTERNAL - I'!AM47+'INTERNAL - II '!AM47)</f>
        <v>60</v>
      </c>
      <c r="J35" s="113">
        <f>IF(AND('INTERNAL - I'!AN47&gt;0,'INTERNAL - II '!AN47&gt;0),('INTERNAL - I'!AN47+'INTERNAL - II '!AN47)/2,'INTERNAL - I'!AN47+'INTERNAL - II '!AN47)</f>
        <v>0</v>
      </c>
    </row>
    <row r="36" spans="1:10" ht="30" customHeight="1" x14ac:dyDescent="0.2">
      <c r="A36" s="89">
        <v>32</v>
      </c>
      <c r="B36" s="113">
        <f>'STUDENT NAMELIST'!B36</f>
        <v>211423243079</v>
      </c>
      <c r="C36" s="113" t="str">
        <f>'STUDENT NAMELIST'!C36</f>
        <v>2023PEC AI 132</v>
      </c>
      <c r="D36" s="114" t="str">
        <f>'STUDENT NAMELIST'!D36</f>
        <v>DARSHINI SIVA SRI M S</v>
      </c>
      <c r="E36" s="113">
        <f>IF(AND('INTERNAL - I'!AI48&gt;0,'INTERNAL - II '!AI48&gt;0),('INTERNAL - I'!AI48+'INTERNAL - II '!AI48)/2,'INTERNAL - I'!AI48+'INTERNAL - II '!AI48)</f>
        <v>80</v>
      </c>
      <c r="F36" s="113">
        <f>IF(AND('INTERNAL - I'!AJ48&gt;0,'INTERNAL - II '!AJ48&gt;0),('INTERNAL - I'!AJ48+'INTERNAL - II '!AJ48)/2,'INTERNAL - I'!AJ48+'INTERNAL - II '!AJ48)</f>
        <v>77.5</v>
      </c>
      <c r="G36" s="113">
        <f>('INTERNAL - I'!AK48+'INTERNAL - II '!AK48)/2</f>
        <v>65</v>
      </c>
      <c r="H36" s="113">
        <f>IF(AND('INTERNAL - I'!AL48&gt;0,'INTERNAL - II '!AL48&gt;0),('INTERNAL - I'!AL48+'INTERNAL - II '!AL48)/2,'INTERNAL - I'!AL48+'INTERNAL - II '!AL48)</f>
        <v>52.5</v>
      </c>
      <c r="I36" s="113">
        <f>IF(AND('INTERNAL - I'!AM48&gt;0,'INTERNAL - II '!AM48&gt;0),('INTERNAL - I'!AM48+'INTERNAL - II '!AM48)/2,'INTERNAL - I'!AM48+'INTERNAL - II '!AM48)</f>
        <v>67.5</v>
      </c>
      <c r="J36" s="113">
        <f>IF(AND('INTERNAL - I'!AN48&gt;0,'INTERNAL - II '!AN48&gt;0),('INTERNAL - I'!AN48+'INTERNAL - II '!AN48)/2,'INTERNAL - I'!AN48+'INTERNAL - II '!AN48)</f>
        <v>0</v>
      </c>
    </row>
    <row r="37" spans="1:10" ht="30" customHeight="1" x14ac:dyDescent="0.2">
      <c r="A37" s="89">
        <v>33</v>
      </c>
      <c r="B37" s="113">
        <f>'STUDENT NAMELIST'!B37</f>
        <v>211423243080</v>
      </c>
      <c r="C37" s="113" t="str">
        <f>'STUDENT NAMELIST'!C37</f>
        <v>2023PEC AI 133</v>
      </c>
      <c r="D37" s="114" t="str">
        <f>'STUDENT NAMELIST'!D37</f>
        <v>DEEKSHITHA SELVAM</v>
      </c>
      <c r="E37" s="113">
        <f>IF(AND('INTERNAL - I'!AI49&gt;0,'INTERNAL - II '!AI49&gt;0),('INTERNAL - I'!AI49+'INTERNAL - II '!AI49)/2,'INTERNAL - I'!AI49+'INTERNAL - II '!AI49)</f>
        <v>90</v>
      </c>
      <c r="F37" s="113">
        <f>IF(AND('INTERNAL - I'!AJ49&gt;0,'INTERNAL - II '!AJ49&gt;0),('INTERNAL - I'!AJ49+'INTERNAL - II '!AJ49)/2,'INTERNAL - I'!AJ49+'INTERNAL - II '!AJ49)</f>
        <v>87.5</v>
      </c>
      <c r="G37" s="113">
        <f>('INTERNAL - I'!AK49+'INTERNAL - II '!AK49)/2</f>
        <v>80</v>
      </c>
      <c r="H37" s="113">
        <f>IF(AND('INTERNAL - I'!AL49&gt;0,'INTERNAL - II '!AL49&gt;0),('INTERNAL - I'!AL49+'INTERNAL - II '!AL49)/2,'INTERNAL - I'!AL49+'INTERNAL - II '!AL49)</f>
        <v>92.5</v>
      </c>
      <c r="I37" s="113">
        <f>IF(AND('INTERNAL - I'!AM49&gt;0,'INTERNAL - II '!AM49&gt;0),('INTERNAL - I'!AM49+'INTERNAL - II '!AM49)/2,'INTERNAL - I'!AM49+'INTERNAL - II '!AM49)</f>
        <v>95</v>
      </c>
      <c r="J37" s="113">
        <f>IF(AND('INTERNAL - I'!AN49&gt;0,'INTERNAL - II '!AN49&gt;0),('INTERNAL - I'!AN49+'INTERNAL - II '!AN49)/2,'INTERNAL - I'!AN49+'INTERNAL - II '!AN49)</f>
        <v>0</v>
      </c>
    </row>
    <row r="38" spans="1:10" ht="30" customHeight="1" x14ac:dyDescent="0.2">
      <c r="A38" s="89">
        <v>34</v>
      </c>
      <c r="B38" s="113">
        <f>'STUDENT NAMELIST'!B38</f>
        <v>211423243083</v>
      </c>
      <c r="C38" s="113" t="str">
        <f>'STUDENT NAMELIST'!C38</f>
        <v>2023PEC AI 134</v>
      </c>
      <c r="D38" s="114" t="str">
        <f>'STUDENT NAMELIST'!D38</f>
        <v>DEEPAMANASHA M</v>
      </c>
      <c r="E38" s="113">
        <f>IF(AND('INTERNAL - I'!AI50&gt;0,'INTERNAL - II '!AI50&gt;0),('INTERNAL - I'!AI50+'INTERNAL - II '!AI50)/2,'INTERNAL - I'!AI50+'INTERNAL - II '!AI50)</f>
        <v>82.5</v>
      </c>
      <c r="F38" s="113">
        <f>IF(AND('INTERNAL - I'!AJ50&gt;0,'INTERNAL - II '!AJ50&gt;0),('INTERNAL - I'!AJ50+'INTERNAL - II '!AJ50)/2,'INTERNAL - I'!AJ50+'INTERNAL - II '!AJ50)</f>
        <v>82.5</v>
      </c>
      <c r="G38" s="113">
        <f>('INTERNAL - I'!AK50+'INTERNAL - II '!AK50)/2</f>
        <v>70</v>
      </c>
      <c r="H38" s="113">
        <f>IF(AND('INTERNAL - I'!AL50&gt;0,'INTERNAL - II '!AL50&gt;0),('INTERNAL - I'!AL50+'INTERNAL - II '!AL50)/2,'INTERNAL - I'!AL50+'INTERNAL - II '!AL50)</f>
        <v>52.5</v>
      </c>
      <c r="I38" s="113">
        <f>IF(AND('INTERNAL - I'!AM50&gt;0,'INTERNAL - II '!AM50&gt;0),('INTERNAL - I'!AM50+'INTERNAL - II '!AM50)/2,'INTERNAL - I'!AM50+'INTERNAL - II '!AM50)</f>
        <v>65</v>
      </c>
      <c r="J38" s="113">
        <f>IF(AND('INTERNAL - I'!AN50&gt;0,'INTERNAL - II '!AN50&gt;0),('INTERNAL - I'!AN50+'INTERNAL - II '!AN50)/2,'INTERNAL - I'!AN50+'INTERNAL - II '!AN50)</f>
        <v>0</v>
      </c>
    </row>
    <row r="39" spans="1:10" ht="30" customHeight="1" x14ac:dyDescent="0.2">
      <c r="A39" s="89">
        <v>35</v>
      </c>
      <c r="B39" s="113">
        <f>'STUDENT NAMELIST'!B39</f>
        <v>211423243085</v>
      </c>
      <c r="C39" s="113" t="str">
        <f>'STUDENT NAMELIST'!C39</f>
        <v>2023PEC AI 135</v>
      </c>
      <c r="D39" s="114" t="str">
        <f>'STUDENT NAMELIST'!D39</f>
        <v>DEEPTHIKA S</v>
      </c>
      <c r="E39" s="113">
        <f>IF(AND('INTERNAL - I'!AI51&gt;0,'INTERNAL - II '!AI51&gt;0),('INTERNAL - I'!AI51+'INTERNAL - II '!AI51)/2,'INTERNAL - I'!AI51+'INTERNAL - II '!AI51)</f>
        <v>77.5</v>
      </c>
      <c r="F39" s="113">
        <f>IF(AND('INTERNAL - I'!AJ51&gt;0,'INTERNAL - II '!AJ51&gt;0),('INTERNAL - I'!AJ51+'INTERNAL - II '!AJ51)/2,'INTERNAL - I'!AJ51+'INTERNAL - II '!AJ51)</f>
        <v>82.5</v>
      </c>
      <c r="G39" s="113">
        <f>('INTERNAL - I'!AK51+'INTERNAL - II '!AK51)/2</f>
        <v>60</v>
      </c>
      <c r="H39" s="113">
        <f>IF(AND('INTERNAL - I'!AL51&gt;0,'INTERNAL - II '!AL51&gt;0),('INTERNAL - I'!AL51+'INTERNAL - II '!AL51)/2,'INTERNAL - I'!AL51+'INTERNAL - II '!AL51)</f>
        <v>35</v>
      </c>
      <c r="I39" s="113">
        <f>IF(AND('INTERNAL - I'!AM51&gt;0,'INTERNAL - II '!AM51&gt;0),('INTERNAL - I'!AM51+'INTERNAL - II '!AM51)/2,'INTERNAL - I'!AM51+'INTERNAL - II '!AM51)</f>
        <v>45.833333333333329</v>
      </c>
      <c r="J39" s="113">
        <f>IF(AND('INTERNAL - I'!AN51&gt;0,'INTERNAL - II '!AN51&gt;0),('INTERNAL - I'!AN51+'INTERNAL - II '!AN51)/2,'INTERNAL - I'!AN51+'INTERNAL - II '!AN51)</f>
        <v>0</v>
      </c>
    </row>
    <row r="40" spans="1:10" ht="30" customHeight="1" x14ac:dyDescent="0.2">
      <c r="A40" s="89">
        <v>36</v>
      </c>
      <c r="B40" s="113">
        <f>'STUDENT NAMELIST'!B40</f>
        <v>211423243086</v>
      </c>
      <c r="C40" s="113" t="str">
        <f>'STUDENT NAMELIST'!C40</f>
        <v>2023PEC AI 136</v>
      </c>
      <c r="D40" s="114" t="str">
        <f>'STUDENT NAMELIST'!D40</f>
        <v>DENISHA S</v>
      </c>
      <c r="E40" s="113">
        <f>IF(AND('INTERNAL - I'!AI52&gt;0,'INTERNAL - II '!AI52&gt;0),('INTERNAL - I'!AI52+'INTERNAL - II '!AI52)/2,'INTERNAL - I'!AI52+'INTERNAL - II '!AI52)</f>
        <v>80</v>
      </c>
      <c r="F40" s="113">
        <f>IF(AND('INTERNAL - I'!AJ52&gt;0,'INTERNAL - II '!AJ52&gt;0),('INTERNAL - I'!AJ52+'INTERNAL - II '!AJ52)/2,'INTERNAL - I'!AJ52+'INTERNAL - II '!AJ52)</f>
        <v>80</v>
      </c>
      <c r="G40" s="113">
        <f>('INTERNAL - I'!AK52+'INTERNAL - II '!AK52)/2</f>
        <v>57.5</v>
      </c>
      <c r="H40" s="113">
        <f>IF(AND('INTERNAL - I'!AL52&gt;0,'INTERNAL - II '!AL52&gt;0),('INTERNAL - I'!AL52+'INTERNAL - II '!AL52)/2,'INTERNAL - I'!AL52+'INTERNAL - II '!AL52)</f>
        <v>52.5</v>
      </c>
      <c r="I40" s="113">
        <f>IF(AND('INTERNAL - I'!AM52&gt;0,'INTERNAL - II '!AM52&gt;0),('INTERNAL - I'!AM52+'INTERNAL - II '!AM52)/2,'INTERNAL - I'!AM52+'INTERNAL - II '!AM52)</f>
        <v>67.5</v>
      </c>
      <c r="J40" s="113">
        <f>IF(AND('INTERNAL - I'!AN52&gt;0,'INTERNAL - II '!AN52&gt;0),('INTERNAL - I'!AN52+'INTERNAL - II '!AN52)/2,'INTERNAL - I'!AN52+'INTERNAL - II '!AN52)</f>
        <v>0</v>
      </c>
    </row>
    <row r="41" spans="1:10" ht="30" customHeight="1" x14ac:dyDescent="0.2">
      <c r="A41" s="89">
        <v>38</v>
      </c>
      <c r="B41" s="113">
        <f>'STUDENT NAMELIST'!B41</f>
        <v>211423243087</v>
      </c>
      <c r="C41" s="113" t="str">
        <f>'STUDENT NAMELIST'!C41</f>
        <v>2023PEC AI 137</v>
      </c>
      <c r="D41" s="114" t="str">
        <f>'STUDENT NAMELIST'!D41</f>
        <v>DEVADHARSHINI G</v>
      </c>
      <c r="E41" s="113">
        <f>IF(AND('INTERNAL - I'!AI53&gt;0,'INTERNAL - II '!AI53&gt;0),('INTERNAL - I'!AI53+'INTERNAL - II '!AI53)/2,'INTERNAL - I'!AI53+'INTERNAL - II '!AI53)</f>
        <v>65</v>
      </c>
      <c r="F41" s="113">
        <f>IF(AND('INTERNAL - I'!AJ53&gt;0,'INTERNAL - II '!AJ53&gt;0),('INTERNAL - I'!AJ53+'INTERNAL - II '!AJ53)/2,'INTERNAL - I'!AJ53+'INTERNAL - II '!AJ53)</f>
        <v>65</v>
      </c>
      <c r="G41" s="113">
        <f>('INTERNAL - I'!AK53+'INTERNAL - II '!AK53)/2</f>
        <v>87.5</v>
      </c>
      <c r="H41" s="113">
        <f>IF(AND('INTERNAL - I'!AL53&gt;0,'INTERNAL - II '!AL53&gt;0),('INTERNAL - I'!AL53+'INTERNAL - II '!AL53)/2,'INTERNAL - I'!AL53+'INTERNAL - II '!AL53)</f>
        <v>85</v>
      </c>
      <c r="I41" s="113">
        <f>IF(AND('INTERNAL - I'!AM53&gt;0,'INTERNAL - II '!AM53&gt;0),('INTERNAL - I'!AM53+'INTERNAL - II '!AM53)/2,'INTERNAL - I'!AM53+'INTERNAL - II '!AM53)</f>
        <v>75</v>
      </c>
      <c r="J41" s="113">
        <f>IF(AND('INTERNAL - I'!AN53&gt;0,'INTERNAL - II '!AN53&gt;0),('INTERNAL - I'!AN53+'INTERNAL - II '!AN53)/2,'INTERNAL - I'!AN53+'INTERNAL - II '!AN53)</f>
        <v>0</v>
      </c>
    </row>
    <row r="42" spans="1:10" ht="30" customHeight="1" x14ac:dyDescent="0.2">
      <c r="A42" s="89">
        <v>38</v>
      </c>
      <c r="B42" s="113">
        <f>'STUDENT NAMELIST'!B42</f>
        <v>211423243088</v>
      </c>
      <c r="C42" s="113" t="str">
        <f>'STUDENT NAMELIST'!C42</f>
        <v>2023PEC AI 138</v>
      </c>
      <c r="D42" s="114" t="str">
        <f>'STUDENT NAMELIST'!D42</f>
        <v>DEVADHARSHINI M A</v>
      </c>
      <c r="E42" s="113">
        <f>IF(AND('INTERNAL - I'!AI54&gt;0,'INTERNAL - II '!AI54&gt;0),('INTERNAL - I'!AI54+'INTERNAL - II '!AI54)/2,'INTERNAL - I'!AI54+'INTERNAL - II '!AI54)</f>
        <v>85</v>
      </c>
      <c r="F42" s="113">
        <f>IF(AND('INTERNAL - I'!AJ54&gt;0,'INTERNAL - II '!AJ54&gt;0),('INTERNAL - I'!AJ54+'INTERNAL - II '!AJ54)/2,'INTERNAL - I'!AJ54+'INTERNAL - II '!AJ54)</f>
        <v>45</v>
      </c>
      <c r="G42" s="113">
        <f>('INTERNAL - I'!AK54+'INTERNAL - II '!AK54)/2</f>
        <v>70</v>
      </c>
      <c r="H42" s="113">
        <f>IF(AND('INTERNAL - I'!AL54&gt;0,'INTERNAL - II '!AL54&gt;0),('INTERNAL - I'!AL54+'INTERNAL - II '!AL54)/2,'INTERNAL - I'!AL54+'INTERNAL - II '!AL54)</f>
        <v>52.5</v>
      </c>
      <c r="I42" s="113">
        <f>IF(AND('INTERNAL - I'!AM54&gt;0,'INTERNAL - II '!AM54&gt;0),('INTERNAL - I'!AM54+'INTERNAL - II '!AM54)/2,'INTERNAL - I'!AM54+'INTERNAL - II '!AM54)</f>
        <v>70</v>
      </c>
      <c r="J42" s="113">
        <f>IF(AND('INTERNAL - I'!AN54&gt;0,'INTERNAL - II '!AN54&gt;0),('INTERNAL - I'!AN54+'INTERNAL - II '!AN54)/2,'INTERNAL - I'!AN54+'INTERNAL - II '!AN54)</f>
        <v>0</v>
      </c>
    </row>
    <row r="43" spans="1:10" ht="30" customHeight="1" x14ac:dyDescent="0.2">
      <c r="A43" s="89">
        <v>39</v>
      </c>
      <c r="B43" s="113">
        <f>'STUDENT NAMELIST'!B43</f>
        <v>211423243089</v>
      </c>
      <c r="C43" s="113" t="str">
        <f>'STUDENT NAMELIST'!C43</f>
        <v>2023PEC AI 139</v>
      </c>
      <c r="D43" s="114" t="str">
        <f>'STUDENT NAMELIST'!D43</f>
        <v>DEVIPRIYA M S</v>
      </c>
      <c r="E43" s="113">
        <f>IF(AND('INTERNAL - I'!AI55&gt;0,'INTERNAL - II '!AI55&gt;0),('INTERNAL - I'!AI55+'INTERNAL - II '!AI55)/2,'INTERNAL - I'!AI55+'INTERNAL - II '!AI55)</f>
        <v>82.5</v>
      </c>
      <c r="F43" s="113">
        <f>IF(AND('INTERNAL - I'!AJ55&gt;0,'INTERNAL - II '!AJ55&gt;0),('INTERNAL - I'!AJ55+'INTERNAL - II '!AJ55)/2,'INTERNAL - I'!AJ55+'INTERNAL - II '!AJ55)</f>
        <v>85</v>
      </c>
      <c r="G43" s="113">
        <f>('INTERNAL - I'!AK55+'INTERNAL - II '!AK55)/2</f>
        <v>65</v>
      </c>
      <c r="H43" s="113">
        <f>IF(AND('INTERNAL - I'!AL55&gt;0,'INTERNAL - II '!AL55&gt;0),('INTERNAL - I'!AL55+'INTERNAL - II '!AL55)/2,'INTERNAL - I'!AL55+'INTERNAL - II '!AL55)</f>
        <v>47.5</v>
      </c>
      <c r="I43" s="113">
        <f>IF(AND('INTERNAL - I'!AM55&gt;0,'INTERNAL - II '!AM55&gt;0),('INTERNAL - I'!AM55+'INTERNAL - II '!AM55)/2,'INTERNAL - I'!AM55+'INTERNAL - II '!AM55)</f>
        <v>72.5</v>
      </c>
      <c r="J43" s="113">
        <f>IF(AND('INTERNAL - I'!AN55&gt;0,'INTERNAL - II '!AN55&gt;0),('INTERNAL - I'!AN55+'INTERNAL - II '!AN55)/2,'INTERNAL - I'!AN55+'INTERNAL - II '!AN55)</f>
        <v>0</v>
      </c>
    </row>
    <row r="44" spans="1:10" ht="30" customHeight="1" x14ac:dyDescent="0.2">
      <c r="A44" s="89">
        <v>40</v>
      </c>
      <c r="B44" s="113">
        <f>'STUDENT NAMELIST'!B44</f>
        <v>211423243090</v>
      </c>
      <c r="C44" s="113" t="str">
        <f>'STUDENT NAMELIST'!C44</f>
        <v>2023PEC AI 140</v>
      </c>
      <c r="D44" s="114" t="str">
        <f>'STUDENT NAMELIST'!D44</f>
        <v>DEVSRI R</v>
      </c>
      <c r="E44" s="113">
        <f>IF(AND('INTERNAL - I'!AI56&gt;0,'INTERNAL - II '!AI56&gt;0),('INTERNAL - I'!AI56+'INTERNAL - II '!AI56)/2,'INTERNAL - I'!AI56+'INTERNAL - II '!AI56)</f>
        <v>92.5</v>
      </c>
      <c r="F44" s="113">
        <f>IF(AND('INTERNAL - I'!AJ56&gt;0,'INTERNAL - II '!AJ56&gt;0),('INTERNAL - I'!AJ56+'INTERNAL - II '!AJ56)/2,'INTERNAL - I'!AJ56+'INTERNAL - II '!AJ56)</f>
        <v>87.5</v>
      </c>
      <c r="G44" s="113">
        <f>('INTERNAL - I'!AK56+'INTERNAL - II '!AK56)/2</f>
        <v>55</v>
      </c>
      <c r="H44" s="113">
        <f>IF(AND('INTERNAL - I'!AL56&gt;0,'INTERNAL - II '!AL56&gt;0),('INTERNAL - I'!AL56+'INTERNAL - II '!AL56)/2,'INTERNAL - I'!AL56+'INTERNAL - II '!AL56)</f>
        <v>55.000000000000007</v>
      </c>
      <c r="I44" s="113">
        <f>IF(AND('INTERNAL - I'!AM56&gt;0,'INTERNAL - II '!AM56&gt;0),('INTERNAL - I'!AM56+'INTERNAL - II '!AM56)/2,'INTERNAL - I'!AM56+'INTERNAL - II '!AM56)</f>
        <v>35</v>
      </c>
      <c r="J44" s="113">
        <f>IF(AND('INTERNAL - I'!AN56&gt;0,'INTERNAL - II '!AN56&gt;0),('INTERNAL - I'!AN56+'INTERNAL - II '!AN56)/2,'INTERNAL - I'!AN56+'INTERNAL - II '!AN56)</f>
        <v>0</v>
      </c>
    </row>
    <row r="45" spans="1:10" ht="30" customHeight="1" x14ac:dyDescent="0.2">
      <c r="A45" s="89">
        <v>41</v>
      </c>
      <c r="B45" s="113">
        <f>'STUDENT NAMELIST'!B45</f>
        <v>211423243091</v>
      </c>
      <c r="C45" s="113" t="str">
        <f>'STUDENT NAMELIST'!C45</f>
        <v>2023PEC AI 141</v>
      </c>
      <c r="D45" s="114" t="str">
        <f>'STUDENT NAMELIST'!D45</f>
        <v>DHANALAKSHMI P</v>
      </c>
      <c r="E45" s="113">
        <f>IF(AND('INTERNAL - I'!AI57&gt;0,'INTERNAL - II '!AI57&gt;0),('INTERNAL - I'!AI57+'INTERNAL - II '!AI57)/2,'INTERNAL - I'!AI57+'INTERNAL - II '!AI57)</f>
        <v>87.5</v>
      </c>
      <c r="F45" s="113">
        <f>IF(AND('INTERNAL - I'!AJ57&gt;0,'INTERNAL - II '!AJ57&gt;0),('INTERNAL - I'!AJ57+'INTERNAL - II '!AJ57)/2,'INTERNAL - I'!AJ57+'INTERNAL - II '!AJ57)</f>
        <v>82.5</v>
      </c>
      <c r="G45" s="113">
        <f>('INTERNAL - I'!AK57+'INTERNAL - II '!AK57)/2</f>
        <v>85</v>
      </c>
      <c r="H45" s="113">
        <f>IF(AND('INTERNAL - I'!AL57&gt;0,'INTERNAL - II '!AL57&gt;0),('INTERNAL - I'!AL57+'INTERNAL - II '!AL57)/2,'INTERNAL - I'!AL57+'INTERNAL - II '!AL57)</f>
        <v>92.5</v>
      </c>
      <c r="I45" s="113">
        <f>IF(AND('INTERNAL - I'!AM57&gt;0,'INTERNAL - II '!AM57&gt;0),('INTERNAL - I'!AM57+'INTERNAL - II '!AM57)/2,'INTERNAL - I'!AM57+'INTERNAL - II '!AM57)</f>
        <v>95</v>
      </c>
      <c r="J45" s="113">
        <f>IF(AND('INTERNAL - I'!AN57&gt;0,'INTERNAL - II '!AN57&gt;0),('INTERNAL - I'!AN57+'INTERNAL - II '!AN57)/2,'INTERNAL - I'!AN57+'INTERNAL - II '!AN57)</f>
        <v>0</v>
      </c>
    </row>
    <row r="46" spans="1:10" ht="30" customHeight="1" x14ac:dyDescent="0.2">
      <c r="A46" s="89">
        <v>42</v>
      </c>
      <c r="B46" s="113">
        <f>'STUDENT NAMELIST'!B46</f>
        <v>211423243093</v>
      </c>
      <c r="C46" s="113" t="str">
        <f>'STUDENT NAMELIST'!C46</f>
        <v>2023PEC AI 142</v>
      </c>
      <c r="D46" s="114" t="str">
        <f>'STUDENT NAMELIST'!D46</f>
        <v>DHANU SREE V</v>
      </c>
      <c r="E46" s="113">
        <f>IF(AND('INTERNAL - I'!AI58&gt;0,'INTERNAL - II '!AI58&gt;0),('INTERNAL - I'!AI58+'INTERNAL - II '!AI58)/2,'INTERNAL - I'!AI58+'INTERNAL - II '!AI58)</f>
        <v>85</v>
      </c>
      <c r="F46" s="113">
        <f>IF(AND('INTERNAL - I'!AJ58&gt;0,'INTERNAL - II '!AJ58&gt;0),('INTERNAL - I'!AJ58+'INTERNAL - II '!AJ58)/2,'INTERNAL - I'!AJ58+'INTERNAL - II '!AJ58)</f>
        <v>85</v>
      </c>
      <c r="G46" s="113">
        <f>('INTERNAL - I'!AK58+'INTERNAL - II '!AK58)/2</f>
        <v>82.5</v>
      </c>
      <c r="H46" s="113">
        <f>IF(AND('INTERNAL - I'!AL58&gt;0,'INTERNAL - II '!AL58&gt;0),('INTERNAL - I'!AL58+'INTERNAL - II '!AL58)/2,'INTERNAL - I'!AL58+'INTERNAL - II '!AL58)</f>
        <v>92.5</v>
      </c>
      <c r="I46" s="113">
        <f>IF(AND('INTERNAL - I'!AM58&gt;0,'INTERNAL - II '!AM58&gt;0),('INTERNAL - I'!AM58+'INTERNAL - II '!AM58)/2,'INTERNAL - I'!AM58+'INTERNAL - II '!AM58)</f>
        <v>95</v>
      </c>
      <c r="J46" s="113">
        <f>IF(AND('INTERNAL - I'!AN58&gt;0,'INTERNAL - II '!AN58&gt;0),('INTERNAL - I'!AN58+'INTERNAL - II '!AN58)/2,'INTERNAL - I'!AN58+'INTERNAL - II '!AN58)</f>
        <v>0</v>
      </c>
    </row>
    <row r="47" spans="1:10" ht="30" customHeight="1" x14ac:dyDescent="0.2">
      <c r="A47" s="89">
        <v>43</v>
      </c>
      <c r="B47" s="113">
        <f>'STUDENT NAMELIST'!B47</f>
        <v>211423243097</v>
      </c>
      <c r="C47" s="113" t="str">
        <f>'STUDENT NAMELIST'!C47</f>
        <v>2023PEC AI 143</v>
      </c>
      <c r="D47" s="114" t="str">
        <f>'STUDENT NAMELIST'!D47</f>
        <v>DHARANI S H</v>
      </c>
      <c r="E47" s="113">
        <f>IF(AND('INTERNAL - I'!AI59&gt;0,'INTERNAL - II '!AI59&gt;0),('INTERNAL - I'!AI59+'INTERNAL - II '!AI59)/2,'INTERNAL - I'!AI59+'INTERNAL - II '!AI59)</f>
        <v>87.5</v>
      </c>
      <c r="F47" s="113">
        <f>IF(AND('INTERNAL - I'!AJ59&gt;0,'INTERNAL - II '!AJ59&gt;0),('INTERNAL - I'!AJ59+'INTERNAL - II '!AJ59)/2,'INTERNAL - I'!AJ59+'INTERNAL - II '!AJ59)</f>
        <v>82.5</v>
      </c>
      <c r="G47" s="113">
        <f>('INTERNAL - I'!AK59+'INTERNAL - II '!AK59)/2</f>
        <v>85</v>
      </c>
      <c r="H47" s="113">
        <f>IF(AND('INTERNAL - I'!AL59&gt;0,'INTERNAL - II '!AL59&gt;0),('INTERNAL - I'!AL59+'INTERNAL - II '!AL59)/2,'INTERNAL - I'!AL59+'INTERNAL - II '!AL59)</f>
        <v>85</v>
      </c>
      <c r="I47" s="113">
        <f>IF(AND('INTERNAL - I'!AM59&gt;0,'INTERNAL - II '!AM59&gt;0),('INTERNAL - I'!AM59+'INTERNAL - II '!AM59)/2,'INTERNAL - I'!AM59+'INTERNAL - II '!AM59)</f>
        <v>37.5</v>
      </c>
      <c r="J47" s="113">
        <f>IF(AND('INTERNAL - I'!AN59&gt;0,'INTERNAL - II '!AN59&gt;0),('INTERNAL - I'!AN59+'INTERNAL - II '!AN59)/2,'INTERNAL - I'!AN59+'INTERNAL - II '!AN59)</f>
        <v>0</v>
      </c>
    </row>
    <row r="48" spans="1:10" ht="30" customHeight="1" x14ac:dyDescent="0.2">
      <c r="A48" s="89">
        <v>44</v>
      </c>
      <c r="B48" s="113">
        <f>'STUDENT NAMELIST'!B48</f>
        <v>211423243100</v>
      </c>
      <c r="C48" s="113" t="str">
        <f>'STUDENT NAMELIST'!C48</f>
        <v>2023PEC AI 144</v>
      </c>
      <c r="D48" s="114" t="str">
        <f>'STUDENT NAMELIST'!D48</f>
        <v>DHARSHINI K</v>
      </c>
      <c r="E48" s="113">
        <f>IF(AND('INTERNAL - I'!AI60&gt;0,'INTERNAL - II '!AI60&gt;0),('INTERNAL - I'!AI60+'INTERNAL - II '!AI60)/2,'INTERNAL - I'!AI60+'INTERNAL - II '!AI60)</f>
        <v>82.5</v>
      </c>
      <c r="F48" s="113">
        <f>IF(AND('INTERNAL - I'!AJ60&gt;0,'INTERNAL - II '!AJ60&gt;0),('INTERNAL - I'!AJ60+'INTERNAL - II '!AJ60)/2,'INTERNAL - I'!AJ60+'INTERNAL - II '!AJ60)</f>
        <v>85</v>
      </c>
      <c r="G48" s="113">
        <f>('INTERNAL - I'!AK60+'INTERNAL - II '!AK60)/2</f>
        <v>72.5</v>
      </c>
      <c r="H48" s="113">
        <f>IF(AND('INTERNAL - I'!AL60&gt;0,'INTERNAL - II '!AL60&gt;0),('INTERNAL - I'!AL60+'INTERNAL - II '!AL60)/2,'INTERNAL - I'!AL60+'INTERNAL - II '!AL60)</f>
        <v>92.5</v>
      </c>
      <c r="I48" s="113">
        <f>IF(AND('INTERNAL - I'!AM60&gt;0,'INTERNAL - II '!AM60&gt;0),('INTERNAL - I'!AM60+'INTERNAL - II '!AM60)/2,'INTERNAL - I'!AM60+'INTERNAL - II '!AM60)</f>
        <v>95</v>
      </c>
      <c r="J48" s="113">
        <f>IF(AND('INTERNAL - I'!AN60&gt;0,'INTERNAL - II '!AN60&gt;0),('INTERNAL - I'!AN60+'INTERNAL - II '!AN60)/2,'INTERNAL - I'!AN60+'INTERNAL - II '!AN60)</f>
        <v>0</v>
      </c>
    </row>
    <row r="49" spans="1:10" ht="30" customHeight="1" x14ac:dyDescent="0.2">
      <c r="A49" s="89">
        <v>45</v>
      </c>
      <c r="B49" s="113">
        <f>'STUDENT NAMELIST'!B49</f>
        <v>211423243101</v>
      </c>
      <c r="C49" s="113" t="str">
        <f>'STUDENT NAMELIST'!C49</f>
        <v>2023PEC AI 145</v>
      </c>
      <c r="D49" s="114" t="str">
        <f>'STUDENT NAMELIST'!D49</f>
        <v>DHARSHINI S</v>
      </c>
      <c r="E49" s="113">
        <f>IF(AND('INTERNAL - I'!AI61&gt;0,'INTERNAL - II '!AI61&gt;0),('INTERNAL - I'!AI61+'INTERNAL - II '!AI61)/2,'INTERNAL - I'!AI61+'INTERNAL - II '!AI61)</f>
        <v>92.5</v>
      </c>
      <c r="F49" s="113">
        <f>IF(AND('INTERNAL - I'!AJ61&gt;0,'INTERNAL - II '!AJ61&gt;0),('INTERNAL - I'!AJ61+'INTERNAL - II '!AJ61)/2,'INTERNAL - I'!AJ61+'INTERNAL - II '!AJ61)</f>
        <v>87.5</v>
      </c>
      <c r="G49" s="113">
        <f>('INTERNAL - I'!AK61+'INTERNAL - II '!AK61)/2</f>
        <v>57.5</v>
      </c>
      <c r="H49" s="113">
        <f>IF(AND('INTERNAL - I'!AL61&gt;0,'INTERNAL - II '!AL61&gt;0),('INTERNAL - I'!AL61+'INTERNAL - II '!AL61)/2,'INTERNAL - I'!AL61+'INTERNAL - II '!AL61)</f>
        <v>55.000000000000007</v>
      </c>
      <c r="I49" s="113">
        <f>IF(AND('INTERNAL - I'!AM61&gt;0,'INTERNAL - II '!AM61&gt;0),('INTERNAL - I'!AM61+'INTERNAL - II '!AM61)/2,'INTERNAL - I'!AM61+'INTERNAL - II '!AM61)</f>
        <v>45</v>
      </c>
      <c r="J49" s="113">
        <f>IF(AND('INTERNAL - I'!AN61&gt;0,'INTERNAL - II '!AN61&gt;0),('INTERNAL - I'!AN61+'INTERNAL - II '!AN61)/2,'INTERNAL - I'!AN61+'INTERNAL - II '!AN61)</f>
        <v>0</v>
      </c>
    </row>
    <row r="50" spans="1:10" ht="30" customHeight="1" x14ac:dyDescent="0.2">
      <c r="A50" s="89">
        <v>46</v>
      </c>
      <c r="B50" s="113">
        <f>'STUDENT NAMELIST'!B50</f>
        <v>211423243102</v>
      </c>
      <c r="C50" s="113" t="str">
        <f>'STUDENT NAMELIST'!C50</f>
        <v>2023PEC AI 146</v>
      </c>
      <c r="D50" s="114" t="str">
        <f>'STUDENT NAMELIST'!D50</f>
        <v>DHARSHINI S</v>
      </c>
      <c r="E50" s="113">
        <f>IF(AND('INTERNAL - I'!AI62&gt;0,'INTERNAL - II '!AI62&gt;0),('INTERNAL - I'!AI62+'INTERNAL - II '!AI62)/2,'INTERNAL - I'!AI62+'INTERNAL - II '!AI62)</f>
        <v>85</v>
      </c>
      <c r="F50" s="113">
        <f>IF(AND('INTERNAL - I'!AJ62&gt;0,'INTERNAL - II '!AJ62&gt;0),('INTERNAL - I'!AJ62+'INTERNAL - II '!AJ62)/2,'INTERNAL - I'!AJ62+'INTERNAL - II '!AJ62)</f>
        <v>85</v>
      </c>
      <c r="G50" s="113">
        <f>('INTERNAL - I'!AK62+'INTERNAL - II '!AK62)/2</f>
        <v>72.5</v>
      </c>
      <c r="H50" s="113">
        <f>IF(AND('INTERNAL - I'!AL62&gt;0,'INTERNAL - II '!AL62&gt;0),('INTERNAL - I'!AL62+'INTERNAL - II '!AL62)/2,'INTERNAL - I'!AL62+'INTERNAL - II '!AL62)</f>
        <v>62.5</v>
      </c>
      <c r="I50" s="113">
        <f>IF(AND('INTERNAL - I'!AM62&gt;0,'INTERNAL - II '!AM62&gt;0),('INTERNAL - I'!AM62+'INTERNAL - II '!AM62)/2,'INTERNAL - I'!AM62+'INTERNAL - II '!AM62)</f>
        <v>55.000000000000007</v>
      </c>
      <c r="J50" s="113">
        <f>IF(AND('INTERNAL - I'!AN62&gt;0,'INTERNAL - II '!AN62&gt;0),('INTERNAL - I'!AN62+'INTERNAL - II '!AN62)/2,'INTERNAL - I'!AN62+'INTERNAL - II '!AN62)</f>
        <v>0</v>
      </c>
    </row>
    <row r="51" spans="1:10" ht="30" customHeight="1" x14ac:dyDescent="0.2">
      <c r="A51" s="89">
        <v>48</v>
      </c>
      <c r="B51" s="113">
        <f>'STUDENT NAMELIST'!B51</f>
        <v>211423243111</v>
      </c>
      <c r="C51" s="113" t="str">
        <f>'STUDENT NAMELIST'!C51</f>
        <v>2023PEC AI 147</v>
      </c>
      <c r="D51" s="114" t="str">
        <f>'STUDENT NAMELIST'!D51</f>
        <v>DIVYADHARSHINI A</v>
      </c>
      <c r="E51" s="113">
        <f>IF(AND('INTERNAL - I'!AI63&gt;0,'INTERNAL - II '!AI63&gt;0),('INTERNAL - I'!AI63+'INTERNAL - II '!AI63)/2,'INTERNAL - I'!AI63+'INTERNAL - II '!AI63)</f>
        <v>85</v>
      </c>
      <c r="F51" s="113">
        <f>IF(AND('INTERNAL - I'!AJ63&gt;0,'INTERNAL - II '!AJ63&gt;0),('INTERNAL - I'!AJ63+'INTERNAL - II '!AJ63)/2,'INTERNAL - I'!AJ63+'INTERNAL - II '!AJ63)</f>
        <v>80</v>
      </c>
      <c r="G51" s="113">
        <f>('INTERNAL - I'!AK63+'INTERNAL - II '!AK63)/2</f>
        <v>90</v>
      </c>
      <c r="H51" s="113">
        <f>IF(AND('INTERNAL - I'!AL63&gt;0,'INTERNAL - II '!AL63&gt;0),('INTERNAL - I'!AL63+'INTERNAL - II '!AL63)/2,'INTERNAL - I'!AL63+'INTERNAL - II '!AL63)</f>
        <v>67.5</v>
      </c>
      <c r="I51" s="113">
        <f>IF(AND('INTERNAL - I'!AM63&gt;0,'INTERNAL - II '!AM63&gt;0),('INTERNAL - I'!AM63+'INTERNAL - II '!AM63)/2,'INTERNAL - I'!AM63+'INTERNAL - II '!AM63)</f>
        <v>55.000000000000007</v>
      </c>
      <c r="J51" s="113">
        <f>IF(AND('INTERNAL - I'!AN63&gt;0,'INTERNAL - II '!AN63&gt;0),('INTERNAL - I'!AN63+'INTERNAL - II '!AN63)/2,'INTERNAL - I'!AN63+'INTERNAL - II '!AN63)</f>
        <v>0</v>
      </c>
    </row>
    <row r="52" spans="1:10" ht="30" customHeight="1" x14ac:dyDescent="0.2">
      <c r="A52" s="89">
        <v>48</v>
      </c>
      <c r="B52" s="113">
        <f>'STUDENT NAMELIST'!B52</f>
        <v>211423243108</v>
      </c>
      <c r="C52" s="113" t="str">
        <f>'STUDENT NAMELIST'!C52</f>
        <v>2023PEC AI 148</v>
      </c>
      <c r="D52" s="114" t="str">
        <f>'STUDENT NAMELIST'!D52</f>
        <v>DIVYA LAKSHMI S</v>
      </c>
      <c r="E52" s="113">
        <f>IF(AND('INTERNAL - I'!AI64&gt;0,'INTERNAL - II '!AI64&gt;0),('INTERNAL - I'!AI64+'INTERNAL - II '!AI64)/2,'INTERNAL - I'!AI64+'INTERNAL - II '!AI64)</f>
        <v>67.5</v>
      </c>
      <c r="F52" s="113">
        <f>IF(AND('INTERNAL - I'!AJ64&gt;0,'INTERNAL - II '!AJ64&gt;0),('INTERNAL - I'!AJ64+'INTERNAL - II '!AJ64)/2,'INTERNAL - I'!AJ64+'INTERNAL - II '!AJ64)</f>
        <v>72.5</v>
      </c>
      <c r="G52" s="113">
        <f>('INTERNAL - I'!AK64+'INTERNAL - II '!AK64)/2</f>
        <v>90</v>
      </c>
      <c r="H52" s="113">
        <f>IF(AND('INTERNAL - I'!AL64&gt;0,'INTERNAL - II '!AL64&gt;0),('INTERNAL - I'!AL64+'INTERNAL - II '!AL64)/2,'INTERNAL - I'!AL64+'INTERNAL - II '!AL64)</f>
        <v>92.5</v>
      </c>
      <c r="I52" s="113">
        <f>IF(AND('INTERNAL - I'!AM64&gt;0,'INTERNAL - II '!AM64&gt;0),('INTERNAL - I'!AM64+'INTERNAL - II '!AM64)/2,'INTERNAL - I'!AM64+'INTERNAL - II '!AM64)</f>
        <v>95</v>
      </c>
      <c r="J52" s="113">
        <f>IF(AND('INTERNAL - I'!AN64&gt;0,'INTERNAL - II '!AN64&gt;0),('INTERNAL - I'!AN64+'INTERNAL - II '!AN64)/2,'INTERNAL - I'!AN64+'INTERNAL - II '!AN64)</f>
        <v>0</v>
      </c>
    </row>
    <row r="53" spans="1:10" ht="30" customHeight="1" x14ac:dyDescent="0.2">
      <c r="A53" s="89">
        <v>49</v>
      </c>
      <c r="B53" s="113">
        <f>'STUDENT NAMELIST'!B53</f>
        <v>211423243109</v>
      </c>
      <c r="C53" s="113" t="str">
        <f>'STUDENT NAMELIST'!C53</f>
        <v>2023PEC AI 149</v>
      </c>
      <c r="D53" s="114" t="str">
        <f>'STUDENT NAMELIST'!D53</f>
        <v>DIVYA S</v>
      </c>
      <c r="E53" s="113">
        <f>IF(AND('INTERNAL - I'!AI65&gt;0,'INTERNAL - II '!AI65&gt;0),('INTERNAL - I'!AI65+'INTERNAL - II '!AI65)/2,'INTERNAL - I'!AI65+'INTERNAL - II '!AI65)</f>
        <v>90</v>
      </c>
      <c r="F53" s="113">
        <f>IF(AND('INTERNAL - I'!AJ65&gt;0,'INTERNAL - II '!AJ65&gt;0),('INTERNAL - I'!AJ65+'INTERNAL - II '!AJ65)/2,'INTERNAL - I'!AJ65+'INTERNAL - II '!AJ65)</f>
        <v>87.5</v>
      </c>
      <c r="G53" s="113">
        <f>('INTERNAL - I'!AK65+'INTERNAL - II '!AK65)/2</f>
        <v>87.5</v>
      </c>
      <c r="H53" s="113">
        <f>IF(AND('INTERNAL - I'!AL65&gt;0,'INTERNAL - II '!AL65&gt;0),('INTERNAL - I'!AL65+'INTERNAL - II '!AL65)/2,'INTERNAL - I'!AL65+'INTERNAL - II '!AL65)</f>
        <v>57.499999999999993</v>
      </c>
      <c r="I53" s="113">
        <f>IF(AND('INTERNAL - I'!AM65&gt;0,'INTERNAL - II '!AM65&gt;0),('INTERNAL - I'!AM65+'INTERNAL - II '!AM65)/2,'INTERNAL - I'!AM65+'INTERNAL - II '!AM65)</f>
        <v>95</v>
      </c>
      <c r="J53" s="113">
        <f>IF(AND('INTERNAL - I'!AN65&gt;0,'INTERNAL - II '!AN65&gt;0),('INTERNAL - I'!AN65+'INTERNAL - II '!AN65)/2,'INTERNAL - I'!AN65+'INTERNAL - II '!AN65)</f>
        <v>0</v>
      </c>
    </row>
    <row r="54" spans="1:10" ht="30" customHeight="1" x14ac:dyDescent="0.2">
      <c r="A54" s="89">
        <v>50</v>
      </c>
      <c r="B54" s="113">
        <f>'STUDENT NAMELIST'!B54</f>
        <v>211423243110</v>
      </c>
      <c r="C54" s="113" t="str">
        <f>'STUDENT NAMELIST'!C54</f>
        <v>2023PEC AI 150</v>
      </c>
      <c r="D54" s="114" t="str">
        <f>'STUDENT NAMELIST'!D54</f>
        <v>DIVYA SHREE V</v>
      </c>
      <c r="E54" s="113">
        <f>IF(AND('INTERNAL - I'!AI66&gt;0,'INTERNAL - II '!AI66&gt;0),('INTERNAL - I'!AI66+'INTERNAL - II '!AI66)/2,'INTERNAL - I'!AI66+'INTERNAL - II '!AI66)</f>
        <v>67.5</v>
      </c>
      <c r="F54" s="113">
        <f>IF(AND('INTERNAL - I'!AJ66&gt;0,'INTERNAL - II '!AJ66&gt;0),('INTERNAL - I'!AJ66+'INTERNAL - II '!AJ66)/2,'INTERNAL - I'!AJ66+'INTERNAL - II '!AJ66)</f>
        <v>70</v>
      </c>
      <c r="G54" s="113">
        <f>('INTERNAL - I'!AK66+'INTERNAL - II '!AK66)/2</f>
        <v>62.5</v>
      </c>
      <c r="H54" s="113">
        <f>IF(AND('INTERNAL - I'!AL66&gt;0,'INTERNAL - II '!AL66&gt;0),('INTERNAL - I'!AL66+'INTERNAL - II '!AL66)/2,'INTERNAL - I'!AL66+'INTERNAL - II '!AL66)</f>
        <v>87.5</v>
      </c>
      <c r="I54" s="113">
        <f>IF(AND('INTERNAL - I'!AM66&gt;0,'INTERNAL - II '!AM66&gt;0),('INTERNAL - I'!AM66+'INTERNAL - II '!AM66)/2,'INTERNAL - I'!AM66+'INTERNAL - II '!AM66)</f>
        <v>80</v>
      </c>
      <c r="J54" s="113">
        <f>IF(AND('INTERNAL - I'!AN66&gt;0,'INTERNAL - II '!AN66&gt;0),('INTERNAL - I'!AN66+'INTERNAL - II '!AN66)/2,'INTERNAL - I'!AN66+'INTERNAL - II '!AN66)</f>
        <v>0</v>
      </c>
    </row>
    <row r="55" spans="1:10" ht="30" customHeight="1" x14ac:dyDescent="0.2">
      <c r="A55" s="89">
        <v>51</v>
      </c>
      <c r="B55" s="113">
        <f>'STUDENT NAMELIST'!B55</f>
        <v>211423243115</v>
      </c>
      <c r="C55" s="113" t="str">
        <f>'STUDENT NAMELIST'!C55</f>
        <v>2023PEC AI 151</v>
      </c>
      <c r="D55" s="114" t="str">
        <f>'STUDENT NAMELIST'!D55</f>
        <v>ELIZA ADELINE S</v>
      </c>
      <c r="E55" s="113">
        <f>IF(AND('INTERNAL - I'!AI67&gt;0,'INTERNAL - II '!AI67&gt;0),('INTERNAL - I'!AI67+'INTERNAL - II '!AI67)/2,'INTERNAL - I'!AI67+'INTERNAL - II '!AI67)</f>
        <v>80</v>
      </c>
      <c r="F55" s="113">
        <f>IF(AND('INTERNAL - I'!AJ67&gt;0,'INTERNAL - II '!AJ67&gt;0),('INTERNAL - I'!AJ67+'INTERNAL - II '!AJ67)/2,'INTERNAL - I'!AJ67+'INTERNAL - II '!AJ67)</f>
        <v>40</v>
      </c>
      <c r="G55" s="113">
        <f>('INTERNAL - I'!AK67+'INTERNAL - II '!AK67)/2</f>
        <v>70</v>
      </c>
      <c r="H55" s="113">
        <f>IF(AND('INTERNAL - I'!AL67&gt;0,'INTERNAL - II '!AL67&gt;0),('INTERNAL - I'!AL67+'INTERNAL - II '!AL67)/2,'INTERNAL - I'!AL67+'INTERNAL - II '!AL67)</f>
        <v>47.5</v>
      </c>
      <c r="I55" s="113">
        <f>IF(AND('INTERNAL - I'!AM67&gt;0,'INTERNAL - II '!AM67&gt;0),('INTERNAL - I'!AM67+'INTERNAL - II '!AM67)/2,'INTERNAL - I'!AM67+'INTERNAL - II '!AM67)</f>
        <v>47.5</v>
      </c>
      <c r="J55" s="113">
        <f>IF(AND('INTERNAL - I'!AN67&gt;0,'INTERNAL - II '!AN67&gt;0),('INTERNAL - I'!AN67+'INTERNAL - II '!AN67)/2,'INTERNAL - I'!AN67+'INTERNAL - II '!AN67)</f>
        <v>0</v>
      </c>
    </row>
    <row r="56" spans="1:10" ht="30" customHeight="1" x14ac:dyDescent="0.2">
      <c r="A56" s="89">
        <v>52</v>
      </c>
      <c r="B56" s="113">
        <f>'STUDENT NAMELIST'!B56</f>
        <v>211423243117</v>
      </c>
      <c r="C56" s="113" t="str">
        <f>'STUDENT NAMELIST'!C56</f>
        <v>2023PEC AI 152</v>
      </c>
      <c r="D56" s="114" t="str">
        <f>'STUDENT NAMELIST'!D56</f>
        <v>ESAKKI SANDHYA M</v>
      </c>
      <c r="E56" s="113">
        <f>IF(AND('INTERNAL - I'!AI68&gt;0,'INTERNAL - II '!AI68&gt;0),('INTERNAL - I'!AI68+'INTERNAL - II '!AI68)/2,'INTERNAL - I'!AI68+'INTERNAL - II '!AI68)</f>
        <v>87.5</v>
      </c>
      <c r="F56" s="113">
        <f>IF(AND('INTERNAL - I'!AJ68&gt;0,'INTERNAL - II '!AJ68&gt;0),('INTERNAL - I'!AJ68+'INTERNAL - II '!AJ68)/2,'INTERNAL - I'!AJ68+'INTERNAL - II '!AJ68)</f>
        <v>85</v>
      </c>
      <c r="G56" s="113">
        <f>('INTERNAL - I'!AK68+'INTERNAL - II '!AK68)/2</f>
        <v>70</v>
      </c>
      <c r="H56" s="113">
        <f>IF(AND('INTERNAL - I'!AL68&gt;0,'INTERNAL - II '!AL68&gt;0),('INTERNAL - I'!AL68+'INTERNAL - II '!AL68)/2,'INTERNAL - I'!AL68+'INTERNAL - II '!AL68)</f>
        <v>52.5</v>
      </c>
      <c r="I56" s="113">
        <f>IF(AND('INTERNAL - I'!AM68&gt;0,'INTERNAL - II '!AM68&gt;0),('INTERNAL - I'!AM68+'INTERNAL - II '!AM68)/2,'INTERNAL - I'!AM68+'INTERNAL - II '!AM68)</f>
        <v>45</v>
      </c>
      <c r="J56" s="113">
        <f>IF(AND('INTERNAL - I'!AN68&gt;0,'INTERNAL - II '!AN68&gt;0),('INTERNAL - I'!AN68+'INTERNAL - II '!AN68)/2,'INTERNAL - I'!AN68+'INTERNAL - II '!AN68)</f>
        <v>0</v>
      </c>
    </row>
    <row r="57" spans="1:10" ht="30" customHeight="1" x14ac:dyDescent="0.2">
      <c r="A57" s="89">
        <v>53</v>
      </c>
      <c r="B57" s="113">
        <f>'STUDENT NAMELIST'!B57</f>
        <v>211423243121</v>
      </c>
      <c r="C57" s="113" t="str">
        <f>'STUDENT NAMELIST'!C57</f>
        <v>2023PEC AI 153</v>
      </c>
      <c r="D57" s="114" t="str">
        <f>'STUDENT NAMELIST'!D57</f>
        <v>FATHIMA SAFANA A</v>
      </c>
      <c r="E57" s="113">
        <f>IF(AND('INTERNAL - I'!AI69&gt;0,'INTERNAL - II '!AI69&gt;0),('INTERNAL - I'!AI69+'INTERNAL - II '!AI69)/2,'INTERNAL - I'!AI69+'INTERNAL - II '!AI69)</f>
        <v>85</v>
      </c>
      <c r="F57" s="113">
        <f>IF(AND('INTERNAL - I'!AJ69&gt;0,'INTERNAL - II '!AJ69&gt;0),('INTERNAL - I'!AJ69+'INTERNAL - II '!AJ69)/2,'INTERNAL - I'!AJ69+'INTERNAL - II '!AJ69)</f>
        <v>80</v>
      </c>
      <c r="G57" s="113">
        <f>('INTERNAL - I'!AK69+'INTERNAL - II '!AK69)/2</f>
        <v>80</v>
      </c>
      <c r="H57" s="113">
        <f>IF(AND('INTERNAL - I'!AL69&gt;0,'INTERNAL - II '!AL69&gt;0),('INTERNAL - I'!AL69+'INTERNAL - II '!AL69)/2,'INTERNAL - I'!AL69+'INTERNAL - II '!AL69)</f>
        <v>92.5</v>
      </c>
      <c r="I57" s="113">
        <f>IF(AND('INTERNAL - I'!AM69&gt;0,'INTERNAL - II '!AM69&gt;0),('INTERNAL - I'!AM69+'INTERNAL - II '!AM69)/2,'INTERNAL - I'!AM69+'INTERNAL - II '!AM69)</f>
        <v>65</v>
      </c>
      <c r="J57" s="113">
        <f>IF(AND('INTERNAL - I'!AN69&gt;0,'INTERNAL - II '!AN69&gt;0),('INTERNAL - I'!AN69+'INTERNAL - II '!AN69)/2,'INTERNAL - I'!AN69+'INTERNAL - II '!AN69)</f>
        <v>0</v>
      </c>
    </row>
    <row r="58" spans="1:10" ht="30" customHeight="1" x14ac:dyDescent="0.2">
      <c r="A58" s="89">
        <v>54</v>
      </c>
      <c r="B58" s="113">
        <f>'STUDENT NAMELIST'!B58</f>
        <v>211423243122</v>
      </c>
      <c r="C58" s="113" t="str">
        <f>'STUDENT NAMELIST'!C58</f>
        <v>2023PEC AI 154</v>
      </c>
      <c r="D58" s="114" t="str">
        <f>'STUDENT NAMELIST'!D58</f>
        <v>GADDAM SUPRIYA</v>
      </c>
      <c r="E58" s="113">
        <f>IF(AND('INTERNAL - I'!AI70&gt;0,'INTERNAL - II '!AI70&gt;0),('INTERNAL - I'!AI70+'INTERNAL - II '!AI70)/2,'INTERNAL - I'!AI70+'INTERNAL - II '!AI70)</f>
        <v>95</v>
      </c>
      <c r="F58" s="113">
        <f>IF(AND('INTERNAL - I'!AJ70&gt;0,'INTERNAL - II '!AJ70&gt;0),('INTERNAL - I'!AJ70+'INTERNAL - II '!AJ70)/2,'INTERNAL - I'!AJ70+'INTERNAL - II '!AJ70)</f>
        <v>90</v>
      </c>
      <c r="G58" s="113">
        <f>('INTERNAL - I'!AK70+'INTERNAL - II '!AK70)/2</f>
        <v>82.5</v>
      </c>
      <c r="H58" s="113">
        <f>IF(AND('INTERNAL - I'!AL70&gt;0,'INTERNAL - II '!AL70&gt;0),('INTERNAL - I'!AL70+'INTERNAL - II '!AL70)/2,'INTERNAL - I'!AL70+'INTERNAL - II '!AL70)</f>
        <v>92.5</v>
      </c>
      <c r="I58" s="113">
        <f>IF(AND('INTERNAL - I'!AM70&gt;0,'INTERNAL - II '!AM70&gt;0),('INTERNAL - I'!AM70+'INTERNAL - II '!AM70)/2,'INTERNAL - I'!AM70+'INTERNAL - II '!AM70)</f>
        <v>95</v>
      </c>
      <c r="J58" s="113">
        <f>IF(AND('INTERNAL - I'!AN70&gt;0,'INTERNAL - II '!AN70&gt;0),('INTERNAL - I'!AN70+'INTERNAL - II '!AN70)/2,'INTERNAL - I'!AN70+'INTERNAL - II '!AN70)</f>
        <v>0</v>
      </c>
    </row>
    <row r="59" spans="1:10" ht="30" customHeight="1" x14ac:dyDescent="0.2">
      <c r="A59" s="89">
        <v>55</v>
      </c>
      <c r="B59" s="113">
        <f>'STUDENT NAMELIST'!B59</f>
        <v>211423243126</v>
      </c>
      <c r="C59" s="113" t="str">
        <f>'STUDENT NAMELIST'!C59</f>
        <v>2023PEC AI 155</v>
      </c>
      <c r="D59" s="114" t="str">
        <f>'STUDENT NAMELIST'!D59</f>
        <v>GETHU SHIVANI T S S</v>
      </c>
      <c r="E59" s="113">
        <f>IF(AND('INTERNAL - I'!AI71&gt;0,'INTERNAL - II '!AI71&gt;0),('INTERNAL - I'!AI71+'INTERNAL - II '!AI71)/2,'INTERNAL - I'!AI71+'INTERNAL - II '!AI71)</f>
        <v>85</v>
      </c>
      <c r="F59" s="113">
        <f>IF(AND('INTERNAL - I'!AJ71&gt;0,'INTERNAL - II '!AJ71&gt;0),('INTERNAL - I'!AJ71+'INTERNAL - II '!AJ71)/2,'INTERNAL - I'!AJ71+'INTERNAL - II '!AJ71)</f>
        <v>85</v>
      </c>
      <c r="G59" s="113">
        <f>('INTERNAL - I'!AK71+'INTERNAL - II '!AK71)/2</f>
        <v>80</v>
      </c>
      <c r="H59" s="113">
        <f>IF(AND('INTERNAL - I'!AL71&gt;0,'INTERNAL - II '!AL71&gt;0),('INTERNAL - I'!AL71+'INTERNAL - II '!AL71)/2,'INTERNAL - I'!AL71+'INTERNAL - II '!AL71)</f>
        <v>87.5</v>
      </c>
      <c r="I59" s="113">
        <f>IF(AND('INTERNAL - I'!AM71&gt;0,'INTERNAL - II '!AM71&gt;0),('INTERNAL - I'!AM71+'INTERNAL - II '!AM71)/2,'INTERNAL - I'!AM71+'INTERNAL - II '!AM71)</f>
        <v>95</v>
      </c>
      <c r="J59" s="113">
        <f>IF(AND('INTERNAL - I'!AN71&gt;0,'INTERNAL - II '!AN71&gt;0),('INTERNAL - I'!AN71+'INTERNAL - II '!AN71)/2,'INTERNAL - I'!AN71+'INTERNAL - II '!AN71)</f>
        <v>0</v>
      </c>
    </row>
    <row r="60" spans="1:10" ht="30" customHeight="1" x14ac:dyDescent="0.2">
      <c r="A60" s="89">
        <v>56</v>
      </c>
      <c r="B60" s="113">
        <f>'STUDENT NAMELIST'!B60</f>
        <v>211423243128</v>
      </c>
      <c r="C60" s="113" t="str">
        <f>'STUDENT NAMELIST'!C60</f>
        <v>2023PEC AI 156</v>
      </c>
      <c r="D60" s="114" t="str">
        <f>'STUDENT NAMELIST'!D60</f>
        <v>GOPIKA S</v>
      </c>
      <c r="E60" s="113">
        <f>IF(AND('INTERNAL - I'!AI72&gt;0,'INTERNAL - II '!AI72&gt;0),('INTERNAL - I'!AI72+'INTERNAL - II '!AI72)/2,'INTERNAL - I'!AI72+'INTERNAL - II '!AI72)</f>
        <v>90</v>
      </c>
      <c r="F60" s="113">
        <f>IF(AND('INTERNAL - I'!AJ72&gt;0,'INTERNAL - II '!AJ72&gt;0),('INTERNAL - I'!AJ72+'INTERNAL - II '!AJ72)/2,'INTERNAL - I'!AJ72+'INTERNAL - II '!AJ72)</f>
        <v>80</v>
      </c>
      <c r="G60" s="113">
        <f>('INTERNAL - I'!AK72+'INTERNAL - II '!AK72)/2</f>
        <v>60</v>
      </c>
      <c r="H60" s="113">
        <f>IF(AND('INTERNAL - I'!AL72&gt;0,'INTERNAL - II '!AL72&gt;0),('INTERNAL - I'!AL72+'INTERNAL - II '!AL72)/2,'INTERNAL - I'!AL72+'INTERNAL - II '!AL72)</f>
        <v>57.499999999999993</v>
      </c>
      <c r="I60" s="113">
        <f>IF(AND('INTERNAL - I'!AM72&gt;0,'INTERNAL - II '!AM72&gt;0),('INTERNAL - I'!AM72+'INTERNAL - II '!AM72)/2,'INTERNAL - I'!AM72+'INTERNAL - II '!AM72)</f>
        <v>42.5</v>
      </c>
      <c r="J60" s="113">
        <f>IF(AND('INTERNAL - I'!AN72&gt;0,'INTERNAL - II '!AN72&gt;0),('INTERNAL - I'!AN72+'INTERNAL - II '!AN72)/2,'INTERNAL - I'!AN72+'INTERNAL - II '!AN72)</f>
        <v>0</v>
      </c>
    </row>
    <row r="61" spans="1:10" ht="30" customHeight="1" x14ac:dyDescent="0.2">
      <c r="A61" s="89">
        <v>58</v>
      </c>
      <c r="B61" s="113">
        <f>'STUDENT NAMELIST'!B61</f>
        <v>211423243129</v>
      </c>
      <c r="C61" s="113" t="str">
        <f>'STUDENT NAMELIST'!C61</f>
        <v>2023PEC AI 157</v>
      </c>
      <c r="D61" s="114" t="str">
        <f>'STUDENT NAMELIST'!D61</f>
        <v>GOPIKASHREE A S</v>
      </c>
      <c r="E61" s="113">
        <f>IF(AND('INTERNAL - I'!AI73&gt;0,'INTERNAL - II '!AI73&gt;0),('INTERNAL - I'!AI73+'INTERNAL - II '!AI73)/2,'INTERNAL - I'!AI73+'INTERNAL - II '!AI73)</f>
        <v>80</v>
      </c>
      <c r="F61" s="113">
        <f>IF(AND('INTERNAL - I'!AJ73&gt;0,'INTERNAL - II '!AJ73&gt;0),('INTERNAL - I'!AJ73+'INTERNAL - II '!AJ73)/2,'INTERNAL - I'!AJ73+'INTERNAL - II '!AJ73)</f>
        <v>80</v>
      </c>
      <c r="G61" s="113">
        <f>('INTERNAL - I'!AK73+'INTERNAL - II '!AK73)/2</f>
        <v>57.5</v>
      </c>
      <c r="H61" s="113">
        <f>IF(AND('INTERNAL - I'!AL73&gt;0,'INTERNAL - II '!AL73&gt;0),('INTERNAL - I'!AL73+'INTERNAL - II '!AL73)/2,'INTERNAL - I'!AL73+'INTERNAL - II '!AL73)</f>
        <v>40</v>
      </c>
      <c r="I61" s="113">
        <f>IF(AND('INTERNAL - I'!AM73&gt;0,'INTERNAL - II '!AM73&gt;0),('INTERNAL - I'!AM73+'INTERNAL - II '!AM73)/2,'INTERNAL - I'!AM73+'INTERNAL - II '!AM73)</f>
        <v>65</v>
      </c>
      <c r="J61" s="113">
        <f>IF(AND('INTERNAL - I'!AN73&gt;0,'INTERNAL - II '!AN73&gt;0),('INTERNAL - I'!AN73+'INTERNAL - II '!AN73)/2,'INTERNAL - I'!AN73+'INTERNAL - II '!AN73)</f>
        <v>0</v>
      </c>
    </row>
    <row r="62" spans="1:10" ht="30" customHeight="1" x14ac:dyDescent="0.2">
      <c r="A62" s="89">
        <v>58</v>
      </c>
      <c r="B62" s="113">
        <f>'STUDENT NAMELIST'!B62</f>
        <v>211423243131</v>
      </c>
      <c r="C62" s="113" t="str">
        <f>'STUDENT NAMELIST'!C62</f>
        <v>2023PEC AI 158</v>
      </c>
      <c r="D62" s="114" t="str">
        <f>'STUDENT NAMELIST'!D62</f>
        <v>GOWTHAMEE G</v>
      </c>
      <c r="E62" s="113">
        <f>IF(AND('INTERNAL - I'!AI74&gt;0,'INTERNAL - II '!AI74&gt;0),('INTERNAL - I'!AI74+'INTERNAL - II '!AI74)/2,'INTERNAL - I'!AI74+'INTERNAL - II '!AI74)</f>
        <v>80</v>
      </c>
      <c r="F62" s="113">
        <f>IF(AND('INTERNAL - I'!AJ74&gt;0,'INTERNAL - II '!AJ74&gt;0),('INTERNAL - I'!AJ74+'INTERNAL - II '!AJ74)/2,'INTERNAL - I'!AJ74+'INTERNAL - II '!AJ74)</f>
        <v>80</v>
      </c>
      <c r="G62" s="113">
        <f>('INTERNAL - I'!AK74+'INTERNAL - II '!AK74)/2</f>
        <v>65</v>
      </c>
      <c r="H62" s="113">
        <f>IF(AND('INTERNAL - I'!AL74&gt;0,'INTERNAL - II '!AL74&gt;0),('INTERNAL - I'!AL74+'INTERNAL - II '!AL74)/2,'INTERNAL - I'!AL74+'INTERNAL - II '!AL74)</f>
        <v>62.5</v>
      </c>
      <c r="I62" s="113">
        <f>IF(AND('INTERNAL - I'!AM74&gt;0,'INTERNAL - II '!AM74&gt;0),('INTERNAL - I'!AM74+'INTERNAL - II '!AM74)/2,'INTERNAL - I'!AM74+'INTERNAL - II '!AM74)</f>
        <v>47.5</v>
      </c>
      <c r="J62" s="113">
        <f>IF(AND('INTERNAL - I'!AN74&gt;0,'INTERNAL - II '!AN74&gt;0),('INTERNAL - I'!AN74+'INTERNAL - II '!AN74)/2,'INTERNAL - I'!AN74+'INTERNAL - II '!AN74)</f>
        <v>0</v>
      </c>
    </row>
    <row r="63" spans="1:10" ht="30" customHeight="1" x14ac:dyDescent="0.2">
      <c r="A63" s="89">
        <v>59</v>
      </c>
      <c r="B63" s="113">
        <f>'STUDENT NAMELIST'!B63</f>
        <v>211423243096</v>
      </c>
      <c r="C63" s="113" t="str">
        <f>'STUDENT NAMELIST'!C63</f>
        <v>2023PEC AI 159</v>
      </c>
      <c r="D63" s="114" t="str">
        <f>'STUDENT NAMELIST'!D63</f>
        <v>DHARANI C</v>
      </c>
      <c r="E63" s="113">
        <f>IF(AND('INTERNAL - I'!AI75&gt;0,'INTERNAL - II '!AI75&gt;0),('INTERNAL - I'!AI75+'INTERNAL - II '!AI75)/2,'INTERNAL - I'!AI75+'INTERNAL - II '!AI75)</f>
        <v>65</v>
      </c>
      <c r="F63" s="113">
        <f>IF(AND('INTERNAL - I'!AJ75&gt;0,'INTERNAL - II '!AJ75&gt;0),('INTERNAL - I'!AJ75+'INTERNAL - II '!AJ75)/2,'INTERNAL - I'!AJ75+'INTERNAL - II '!AJ75)</f>
        <v>72.5</v>
      </c>
      <c r="G63" s="113">
        <f>('INTERNAL - I'!AK75+'INTERNAL - II '!AK75)/2</f>
        <v>67.5</v>
      </c>
      <c r="H63" s="113">
        <f>IF(AND('INTERNAL - I'!AL75&gt;0,'INTERNAL - II '!AL75&gt;0),('INTERNAL - I'!AL75+'INTERNAL - II '!AL75)/2,'INTERNAL - I'!AL75+'INTERNAL - II '!AL75)</f>
        <v>90</v>
      </c>
      <c r="I63" s="113">
        <f>IF(AND('INTERNAL - I'!AM75&gt;0,'INTERNAL - II '!AM75&gt;0),('INTERNAL - I'!AM75+'INTERNAL - II '!AM75)/2,'INTERNAL - I'!AM75+'INTERNAL - II '!AM75)</f>
        <v>40</v>
      </c>
      <c r="J63" s="113">
        <f>IF(AND('INTERNAL - I'!AN75&gt;0,'INTERNAL - II '!AN75&gt;0),('INTERNAL - I'!AN75+'INTERNAL - II '!AN75)/2,'INTERNAL - I'!AN75+'INTERNAL - II '!AN75)</f>
        <v>0</v>
      </c>
    </row>
    <row r="64" spans="1:10" ht="30" customHeight="1" x14ac:dyDescent="0.2">
      <c r="A64" s="89">
        <v>60</v>
      </c>
      <c r="B64" s="113">
        <f>'STUDENT NAMELIST'!B64</f>
        <v>211423243137</v>
      </c>
      <c r="C64" s="113" t="str">
        <f>'STUDENT NAMELIST'!C64</f>
        <v>2023PEC AI 160</v>
      </c>
      <c r="D64" s="114" t="str">
        <f>'STUDENT NAMELIST'!D64</f>
        <v>HARI PRIYA P</v>
      </c>
      <c r="E64" s="113">
        <f>IF(AND('INTERNAL - I'!AI76&gt;0,'INTERNAL - II '!AI76&gt;0),('INTERNAL - I'!AI76+'INTERNAL - II '!AI76)/2,'INTERNAL - I'!AI76+'INTERNAL - II '!AI76)</f>
        <v>87.5</v>
      </c>
      <c r="F64" s="113">
        <f>IF(AND('INTERNAL - I'!AJ76&gt;0,'INTERNAL - II '!AJ76&gt;0),('INTERNAL - I'!AJ76+'INTERNAL - II '!AJ76)/2,'INTERNAL - I'!AJ76+'INTERNAL - II '!AJ76)</f>
        <v>85</v>
      </c>
      <c r="G64" s="113">
        <f>('INTERNAL - I'!AK76+'INTERNAL - II '!AK76)/2</f>
        <v>52.5</v>
      </c>
      <c r="H64" s="113">
        <f>IF(AND('INTERNAL - I'!AL76&gt;0,'INTERNAL - II '!AL76&gt;0),('INTERNAL - I'!AL76+'INTERNAL - II '!AL76)/2,'INTERNAL - I'!AL76+'INTERNAL - II '!AL76)</f>
        <v>62.5</v>
      </c>
      <c r="I64" s="113">
        <f>IF(AND('INTERNAL - I'!AM76&gt;0,'INTERNAL - II '!AM76&gt;0),('INTERNAL - I'!AM76+'INTERNAL - II '!AM76)/2,'INTERNAL - I'!AM76+'INTERNAL - II '!AM76)</f>
        <v>87.5</v>
      </c>
      <c r="J64" s="113">
        <f>IF(AND('INTERNAL - I'!AN76&gt;0,'INTERNAL - II '!AN76&gt;0),('INTERNAL - I'!AN76+'INTERNAL - II '!AN76)/2,'INTERNAL - I'!AN76+'INTERNAL - II '!AN76)</f>
        <v>0</v>
      </c>
    </row>
    <row r="65" spans="1:10" ht="30" customHeight="1" x14ac:dyDescent="0.2">
      <c r="A65" s="89">
        <v>61</v>
      </c>
      <c r="B65" s="113">
        <f>'STUDENT NAMELIST'!B65</f>
        <v>211423243138</v>
      </c>
      <c r="C65" s="113" t="str">
        <f>'STUDENT NAMELIST'!C65</f>
        <v>2023PEC AI 161</v>
      </c>
      <c r="D65" s="114" t="str">
        <f>'STUDENT NAMELIST'!D65</f>
        <v>HARINI K</v>
      </c>
      <c r="E65" s="113">
        <f>IF(AND('INTERNAL - I'!AI77&gt;0,'INTERNAL - II '!AI77&gt;0),('INTERNAL - I'!AI77+'INTERNAL - II '!AI77)/2,'INTERNAL - I'!AI77+'INTERNAL - II '!AI77)</f>
        <v>92.5</v>
      </c>
      <c r="F65" s="113">
        <f>IF(AND('INTERNAL - I'!AJ77&gt;0,'INTERNAL - II '!AJ77&gt;0),('INTERNAL - I'!AJ77+'INTERNAL - II '!AJ77)/2,'INTERNAL - I'!AJ77+'INTERNAL - II '!AJ77)</f>
        <v>87.5</v>
      </c>
      <c r="G65" s="113">
        <f>('INTERNAL - I'!AK77+'INTERNAL - II '!AK77)/2</f>
        <v>60</v>
      </c>
      <c r="H65" s="113">
        <f>IF(AND('INTERNAL - I'!AL77&gt;0,'INTERNAL - II '!AL77&gt;0),('INTERNAL - I'!AL77+'INTERNAL - II '!AL77)/2,'INTERNAL - I'!AL77+'INTERNAL - II '!AL77)</f>
        <v>67.5</v>
      </c>
      <c r="I65" s="113">
        <f>IF(AND('INTERNAL - I'!AM77&gt;0,'INTERNAL - II '!AM77&gt;0),('INTERNAL - I'!AM77+'INTERNAL - II '!AM77)/2,'INTERNAL - I'!AM77+'INTERNAL - II '!AM77)</f>
        <v>62.5</v>
      </c>
      <c r="J65" s="113">
        <f>IF(AND('INTERNAL - I'!AN77&gt;0,'INTERNAL - II '!AN77&gt;0),('INTERNAL - I'!AN77+'INTERNAL - II '!AN77)/2,'INTERNAL - I'!AN77+'INTERNAL - II '!AN77)</f>
        <v>0</v>
      </c>
    </row>
    <row r="66" spans="1:10" ht="30" customHeight="1" x14ac:dyDescent="0.2">
      <c r="A66" s="89">
        <v>62</v>
      </c>
      <c r="B66" s="113">
        <f>'STUDENT NAMELIST'!B66</f>
        <v>211423243139</v>
      </c>
      <c r="C66" s="113" t="str">
        <f>'STUDENT NAMELIST'!C66</f>
        <v>2023PEC AI 162</v>
      </c>
      <c r="D66" s="114" t="str">
        <f>'STUDENT NAMELIST'!D66</f>
        <v>HARINISRI M</v>
      </c>
      <c r="E66" s="113">
        <f>IF(AND('INTERNAL - I'!AI78&gt;0,'INTERNAL - II '!AI78&gt;0),('INTERNAL - I'!AI78+'INTERNAL - II '!AI78)/2,'INTERNAL - I'!AI78+'INTERNAL - II '!AI78)</f>
        <v>80</v>
      </c>
      <c r="F66" s="113">
        <f>IF(AND('INTERNAL - I'!AJ78&gt;0,'INTERNAL - II '!AJ78&gt;0),('INTERNAL - I'!AJ78+'INTERNAL - II '!AJ78)/2,'INTERNAL - I'!AJ78+'INTERNAL - II '!AJ78)</f>
        <v>45</v>
      </c>
      <c r="G66" s="113">
        <f>('INTERNAL - I'!AK78+'INTERNAL - II '!AK78)/2</f>
        <v>60</v>
      </c>
      <c r="H66" s="113">
        <f>IF(AND('INTERNAL - I'!AL78&gt;0,'INTERNAL - II '!AL78&gt;0),('INTERNAL - I'!AL78+'INTERNAL - II '!AL78)/2,'INTERNAL - I'!AL78+'INTERNAL - II '!AL78)</f>
        <v>62.5</v>
      </c>
      <c r="I66" s="113">
        <f>IF(AND('INTERNAL - I'!AM78&gt;0,'INTERNAL - II '!AM78&gt;0),('INTERNAL - I'!AM78+'INTERNAL - II '!AM78)/2,'INTERNAL - I'!AM78+'INTERNAL - II '!AM78)</f>
        <v>47.5</v>
      </c>
      <c r="J66" s="113">
        <f>IF(AND('INTERNAL - I'!AN78&gt;0,'INTERNAL - II '!AN78&gt;0),('INTERNAL - I'!AN78+'INTERNAL - II '!AN78)/2,'INTERNAL - I'!AN78+'INTERNAL - II '!AN78)</f>
        <v>0</v>
      </c>
    </row>
    <row r="67" spans="1:10" ht="30" customHeight="1" x14ac:dyDescent="0.2">
      <c r="A67" s="89">
        <v>63</v>
      </c>
      <c r="B67" s="113">
        <f>'STUDENT NAMELIST'!B67</f>
        <v>211423243146</v>
      </c>
      <c r="C67" s="113" t="str">
        <f>'STUDENT NAMELIST'!C67</f>
        <v>2023PEC AI 163</v>
      </c>
      <c r="D67" s="114" t="str">
        <f>'STUDENT NAMELIST'!D67</f>
        <v>HARSHAVARTHINI T</v>
      </c>
      <c r="E67" s="113">
        <f>IF(AND('INTERNAL - I'!AI79&gt;0,'INTERNAL - II '!AI79&gt;0),('INTERNAL - I'!AI79+'INTERNAL - II '!AI79)/2,'INTERNAL - I'!AI79+'INTERNAL - II '!AI79)</f>
        <v>95</v>
      </c>
      <c r="F67" s="113">
        <f>IF(AND('INTERNAL - I'!AJ79&gt;0,'INTERNAL - II '!AJ79&gt;0),('INTERNAL - I'!AJ79+'INTERNAL - II '!AJ79)/2,'INTERNAL - I'!AJ79+'INTERNAL - II '!AJ79)</f>
        <v>97.5</v>
      </c>
      <c r="G67" s="113">
        <f>('INTERNAL - I'!AK79+'INTERNAL - II '!AK79)/2</f>
        <v>70</v>
      </c>
      <c r="H67" s="113">
        <f>IF(AND('INTERNAL - I'!AL79&gt;0,'INTERNAL - II '!AL79&gt;0),('INTERNAL - I'!AL79+'INTERNAL - II '!AL79)/2,'INTERNAL - I'!AL79+'INTERNAL - II '!AL79)</f>
        <v>52.5</v>
      </c>
      <c r="I67" s="113">
        <f>IF(AND('INTERNAL - I'!AM79&gt;0,'INTERNAL - II '!AM79&gt;0),('INTERNAL - I'!AM79+'INTERNAL - II '!AM79)/2,'INTERNAL - I'!AM79+'INTERNAL - II '!AM79)</f>
        <v>65</v>
      </c>
      <c r="J67" s="113">
        <f>IF(AND('INTERNAL - I'!AN79&gt;0,'INTERNAL - II '!AN79&gt;0),('INTERNAL - I'!AN79+'INTERNAL - II '!AN79)/2,'INTERNAL - I'!AN79+'INTERNAL - II '!AN79)</f>
        <v>0</v>
      </c>
    </row>
    <row r="68" spans="1:10" ht="30" customHeight="1" x14ac:dyDescent="0.2">
      <c r="A68" s="89">
        <v>64</v>
      </c>
      <c r="B68" s="113">
        <f>'STUDENT NAMELIST'!B68</f>
        <v>211423243148</v>
      </c>
      <c r="C68" s="113" t="str">
        <f>'STUDENT NAMELIST'!C68</f>
        <v>2023PEC AI 164</v>
      </c>
      <c r="D68" s="114" t="str">
        <f>'STUDENT NAMELIST'!D68</f>
        <v>HARSHINI R R</v>
      </c>
      <c r="E68" s="113">
        <f>IF(AND('INTERNAL - I'!AI80&gt;0,'INTERNAL - II '!AI80&gt;0),('INTERNAL - I'!AI80+'INTERNAL - II '!AI80)/2,'INTERNAL - I'!AI80+'INTERNAL - II '!AI80)</f>
        <v>85</v>
      </c>
      <c r="F68" s="113">
        <f>IF(AND('INTERNAL - I'!AJ80&gt;0,'INTERNAL - II '!AJ80&gt;0),('INTERNAL - I'!AJ80+'INTERNAL - II '!AJ80)/2,'INTERNAL - I'!AJ80+'INTERNAL - II '!AJ80)</f>
        <v>90</v>
      </c>
      <c r="G68" s="113">
        <f>('INTERNAL - I'!AK80+'INTERNAL - II '!AK80)/2</f>
        <v>85</v>
      </c>
      <c r="H68" s="113">
        <f>IF(AND('INTERNAL - I'!AL80&gt;0,'INTERNAL - II '!AL80&gt;0),('INTERNAL - I'!AL80+'INTERNAL - II '!AL80)/2,'INTERNAL - I'!AL80+'INTERNAL - II '!AL80)</f>
        <v>92.5</v>
      </c>
      <c r="I68" s="113">
        <f>IF(AND('INTERNAL - I'!AM80&gt;0,'INTERNAL - II '!AM80&gt;0),('INTERNAL - I'!AM80+'INTERNAL - II '!AM80)/2,'INTERNAL - I'!AM80+'INTERNAL - II '!AM80)</f>
        <v>70</v>
      </c>
      <c r="J68" s="113">
        <f>IF(AND('INTERNAL - I'!AN80&gt;0,'INTERNAL - II '!AN80&gt;0),('INTERNAL - I'!AN80+'INTERNAL - II '!AN80)/2,'INTERNAL - I'!AN80+'INTERNAL - II '!AN80)</f>
        <v>0</v>
      </c>
    </row>
    <row r="69" spans="1:10" ht="30" customHeight="1" x14ac:dyDescent="0.2">
      <c r="A69" s="89">
        <v>65</v>
      </c>
      <c r="B69" s="113">
        <f>'STUDENT NAMELIST'!B69</f>
        <v>211423243149</v>
      </c>
      <c r="C69" s="113" t="str">
        <f>'STUDENT NAMELIST'!C69</f>
        <v>2023PEC AI 165</v>
      </c>
      <c r="D69" s="114" t="str">
        <f>'STUDENT NAMELIST'!D69</f>
        <v>HARSHINI T</v>
      </c>
      <c r="E69" s="113">
        <f>IF(AND('INTERNAL - I'!AI81&gt;0,'INTERNAL - II '!AI81&gt;0),('INTERNAL - I'!AI81+'INTERNAL - II '!AI81)/2,'INTERNAL - I'!AI81+'INTERNAL - II '!AI81)</f>
        <v>75</v>
      </c>
      <c r="F69" s="113">
        <f>IF(AND('INTERNAL - I'!AJ81&gt;0,'INTERNAL - II '!AJ81&gt;0),('INTERNAL - I'!AJ81+'INTERNAL - II '!AJ81)/2,'INTERNAL - I'!AJ81+'INTERNAL - II '!AJ81)</f>
        <v>85</v>
      </c>
      <c r="G69" s="113">
        <f>('INTERNAL - I'!AK81+'INTERNAL - II '!AK81)/2</f>
        <v>95</v>
      </c>
      <c r="H69" s="113">
        <f>IF(AND('INTERNAL - I'!AL81&gt;0,'INTERNAL - II '!AL81&gt;0),('INTERNAL - I'!AL81+'INTERNAL - II '!AL81)/2,'INTERNAL - I'!AL81+'INTERNAL - II '!AL81)</f>
        <v>92.5</v>
      </c>
      <c r="I69" s="113">
        <f>IF(AND('INTERNAL - I'!AM81&gt;0,'INTERNAL - II '!AM81&gt;0),('INTERNAL - I'!AM81+'INTERNAL - II '!AM81)/2,'INTERNAL - I'!AM81+'INTERNAL - II '!AM81)</f>
        <v>95</v>
      </c>
      <c r="J69" s="113">
        <f>IF(AND('INTERNAL - I'!AN81&gt;0,'INTERNAL - II '!AN81&gt;0),('INTERNAL - I'!AN81+'INTERNAL - II '!AN81)/2,'INTERNAL - I'!AN81+'INTERNAL - II '!AN81)</f>
        <v>0</v>
      </c>
    </row>
    <row r="70" spans="1:10" ht="30" customHeight="1" x14ac:dyDescent="0.2">
      <c r="A70" s="89">
        <v>66</v>
      </c>
      <c r="B70" s="113">
        <f>'STUDENT NAMELIST'!B70</f>
        <v>211423243150</v>
      </c>
      <c r="C70" s="113" t="str">
        <f>'STUDENT NAMELIST'!C70</f>
        <v>2023PEC AI 166</v>
      </c>
      <c r="D70" s="114" t="str">
        <f>'STUDENT NAMELIST'!D70</f>
        <v>HARSHINI V M</v>
      </c>
      <c r="E70" s="113">
        <f>IF(AND('INTERNAL - I'!AI82&gt;0,'INTERNAL - II '!AI82&gt;0),('INTERNAL - I'!AI82+'INTERNAL - II '!AI82)/2,'INTERNAL - I'!AI82+'INTERNAL - II '!AI82)</f>
        <v>90</v>
      </c>
      <c r="F70" s="113">
        <f>IF(AND('INTERNAL - I'!AJ82&gt;0,'INTERNAL - II '!AJ82&gt;0),('INTERNAL - I'!AJ82+'INTERNAL - II '!AJ82)/2,'INTERNAL - I'!AJ82+'INTERNAL - II '!AJ82)</f>
        <v>52.5</v>
      </c>
      <c r="G70" s="113">
        <f>('INTERNAL - I'!AK82+'INTERNAL - II '!AK82)/2</f>
        <v>90</v>
      </c>
      <c r="H70" s="113">
        <f>IF(AND('INTERNAL - I'!AL82&gt;0,'INTERNAL - II '!AL82&gt;0),('INTERNAL - I'!AL82+'INTERNAL - II '!AL82)/2,'INTERNAL - I'!AL82+'INTERNAL - II '!AL82)</f>
        <v>92.5</v>
      </c>
      <c r="I70" s="113">
        <f>IF(AND('INTERNAL - I'!AM82&gt;0,'INTERNAL - II '!AM82&gt;0),('INTERNAL - I'!AM82+'INTERNAL - II '!AM82)/2,'INTERNAL - I'!AM82+'INTERNAL - II '!AM82)</f>
        <v>80</v>
      </c>
      <c r="J70" s="113">
        <f>IF(AND('INTERNAL - I'!AN82&gt;0,'INTERNAL - II '!AN82&gt;0),('INTERNAL - I'!AN82+'INTERNAL - II '!AN82)/2,'INTERNAL - I'!AN82+'INTERNAL - II '!AN82)</f>
        <v>0</v>
      </c>
    </row>
    <row r="71" spans="1:10" ht="30" customHeight="1" x14ac:dyDescent="0.2">
      <c r="A71" s="89">
        <v>68</v>
      </c>
      <c r="B71" s="113">
        <f>'STUDENT NAMELIST'!B71</f>
        <v>211423243147</v>
      </c>
      <c r="C71" s="113" t="str">
        <f>'STUDENT NAMELIST'!C71</f>
        <v>2023PEC AI 167</v>
      </c>
      <c r="D71" s="114" t="str">
        <f>'STUDENT NAMELIST'!D71</f>
        <v>HARSHINI M</v>
      </c>
      <c r="E71" s="113">
        <f>IF(AND('INTERNAL - I'!AI83&gt;0,'INTERNAL - II '!AI83&gt;0),('INTERNAL - I'!AI83+'INTERNAL - II '!AI83)/2,'INTERNAL - I'!AI83+'INTERNAL - II '!AI83)</f>
        <v>87.5</v>
      </c>
      <c r="F71" s="113">
        <f>IF(AND('INTERNAL - I'!AJ83&gt;0,'INTERNAL - II '!AJ83&gt;0),('INTERNAL - I'!AJ83+'INTERNAL - II '!AJ83)/2,'INTERNAL - I'!AJ83+'INTERNAL - II '!AJ83)</f>
        <v>82.5</v>
      </c>
      <c r="G71" s="113">
        <f>('INTERNAL - I'!AK83+'INTERNAL - II '!AK83)/2</f>
        <v>65</v>
      </c>
      <c r="H71" s="113">
        <f>IF(AND('INTERNAL - I'!AL83&gt;0,'INTERNAL - II '!AL83&gt;0),('INTERNAL - I'!AL83+'INTERNAL - II '!AL83)/2,'INTERNAL - I'!AL83+'INTERNAL - II '!AL83)</f>
        <v>55.000000000000007</v>
      </c>
      <c r="I71" s="113">
        <f>IF(AND('INTERNAL - I'!AM83&gt;0,'INTERNAL - II '!AM83&gt;0),('INTERNAL - I'!AM83+'INTERNAL - II '!AM83)/2,'INTERNAL - I'!AM83+'INTERNAL - II '!AM83)</f>
        <v>47.5</v>
      </c>
      <c r="J71" s="113">
        <f>IF(AND('INTERNAL - I'!AN83&gt;0,'INTERNAL - II '!AN83&gt;0),('INTERNAL - I'!AN83+'INTERNAL - II '!AN83)/2,'INTERNAL - I'!AN83+'INTERNAL - II '!AN83)</f>
        <v>0</v>
      </c>
    </row>
    <row r="72" spans="1:10" ht="30" customHeight="1" x14ac:dyDescent="0.2">
      <c r="A72" s="89">
        <v>68</v>
      </c>
      <c r="B72" s="113">
        <f>'STUDENT NAMELIST'!B72</f>
        <v>211423243157</v>
      </c>
      <c r="C72" s="113" t="str">
        <f>'STUDENT NAMELIST'!C72</f>
        <v>2023PEC AI 168</v>
      </c>
      <c r="D72" s="114" t="str">
        <f>'STUDENT NAMELIST'!D72</f>
        <v>HEPZHIBHA RACHEL S</v>
      </c>
      <c r="E72" s="113">
        <f>IF(AND('INTERNAL - I'!AI84&gt;0,'INTERNAL - II '!AI84&gt;0),('INTERNAL - I'!AI84+'INTERNAL - II '!AI84)/2,'INTERNAL - I'!AI84+'INTERNAL - II '!AI84)</f>
        <v>92.5</v>
      </c>
      <c r="F72" s="113">
        <f>IF(AND('INTERNAL - I'!AJ84&gt;0,'INTERNAL - II '!AJ84&gt;0),('INTERNAL - I'!AJ84+'INTERNAL - II '!AJ84)/2,'INTERNAL - I'!AJ84+'INTERNAL - II '!AJ84)</f>
        <v>52.5</v>
      </c>
      <c r="G72" s="113">
        <f>('INTERNAL - I'!AK84+'INTERNAL - II '!AK84)/2</f>
        <v>82.5</v>
      </c>
      <c r="H72" s="113">
        <f>IF(AND('INTERNAL - I'!AL84&gt;0,'INTERNAL - II '!AL84&gt;0),('INTERNAL - I'!AL84+'INTERNAL - II '!AL84)/2,'INTERNAL - I'!AL84+'INTERNAL - II '!AL84)</f>
        <v>92.5</v>
      </c>
      <c r="I72" s="113">
        <f>IF(AND('INTERNAL - I'!AM84&gt;0,'INTERNAL - II '!AM84&gt;0),('INTERNAL - I'!AM84+'INTERNAL - II '!AM84)/2,'INTERNAL - I'!AM84+'INTERNAL - II '!AM84)</f>
        <v>95</v>
      </c>
      <c r="J72" s="113">
        <f>IF(AND('INTERNAL - I'!AN84&gt;0,'INTERNAL - II '!AN84&gt;0),('INTERNAL - I'!AN84+'INTERNAL - II '!AN84)/2,'INTERNAL - I'!AN84+'INTERNAL - II '!AN84)</f>
        <v>0</v>
      </c>
    </row>
    <row r="73" spans="1:10" ht="30" customHeight="1" x14ac:dyDescent="0.2">
      <c r="A73" s="89">
        <v>69</v>
      </c>
      <c r="B73" s="113">
        <f>'STUDENT NAMELIST'!B73</f>
        <v>211423243161</v>
      </c>
      <c r="C73" s="113" t="str">
        <f>'STUDENT NAMELIST'!C73</f>
        <v>2023PEC AI 169</v>
      </c>
      <c r="D73" s="114" t="str">
        <f>'STUDENT NAMELIST'!D73</f>
        <v>HUMAIRA S</v>
      </c>
      <c r="E73" s="113">
        <f>IF(AND('INTERNAL - I'!AI85&gt;0,'INTERNAL - II '!AI85&gt;0),('INTERNAL - I'!AI85+'INTERNAL - II '!AI85)/2,'INTERNAL - I'!AI85+'INTERNAL - II '!AI85)</f>
        <v>82.5</v>
      </c>
      <c r="F73" s="113">
        <f>IF(AND('INTERNAL - I'!AJ85&gt;0,'INTERNAL - II '!AJ85&gt;0),('INTERNAL - I'!AJ85+'INTERNAL - II '!AJ85)/2,'INTERNAL - I'!AJ85+'INTERNAL - II '!AJ85)</f>
        <v>85</v>
      </c>
      <c r="G73" s="113">
        <f>('INTERNAL - I'!AK85+'INTERNAL - II '!AK85)/2</f>
        <v>87.5</v>
      </c>
      <c r="H73" s="113">
        <f>IF(AND('INTERNAL - I'!AL85&gt;0,'INTERNAL - II '!AL85&gt;0),('INTERNAL - I'!AL85+'INTERNAL - II '!AL85)/2,'INTERNAL - I'!AL85+'INTERNAL - II '!AL85)</f>
        <v>92.5</v>
      </c>
      <c r="I73" s="113">
        <f>IF(AND('INTERNAL - I'!AM85&gt;0,'INTERNAL - II '!AM85&gt;0),('INTERNAL - I'!AM85+'INTERNAL - II '!AM85)/2,'INTERNAL - I'!AM85+'INTERNAL - II '!AM85)</f>
        <v>95</v>
      </c>
      <c r="J73" s="113">
        <f>IF(AND('INTERNAL - I'!AN85&gt;0,'INTERNAL - II '!AN85&gt;0),('INTERNAL - I'!AN85+'INTERNAL - II '!AN85)/2,'INTERNAL - I'!AN85+'INTERNAL - II '!AN85)</f>
        <v>0</v>
      </c>
    </row>
    <row r="74" spans="1:10" ht="30" customHeight="1" x14ac:dyDescent="0.2">
      <c r="A74" s="89">
        <v>80</v>
      </c>
      <c r="B74" s="113">
        <f>'STUDENT NAMELIST'!B74</f>
        <v>211423243164</v>
      </c>
      <c r="C74" s="113" t="str">
        <f>'STUDENT NAMELIST'!C74</f>
        <v>2023PEC AI 170</v>
      </c>
      <c r="D74" s="114" t="str">
        <f>'STUDENT NAMELIST'!D74</f>
        <v>INIYA ARUMUGAM</v>
      </c>
      <c r="E74" s="113">
        <f>IF(AND('INTERNAL - I'!AI86&gt;0,'INTERNAL - II '!AI86&gt;0),('INTERNAL - I'!AI86+'INTERNAL - II '!AI86)/2,'INTERNAL - I'!AI86+'INTERNAL - II '!AI86)</f>
        <v>77.5</v>
      </c>
      <c r="F74" s="113">
        <f>IF(AND('INTERNAL - I'!AJ86&gt;0,'INTERNAL - II '!AJ86&gt;0),('INTERNAL - I'!AJ86+'INTERNAL - II '!AJ86)/2,'INTERNAL - I'!AJ86+'INTERNAL - II '!AJ86)</f>
        <v>72.5</v>
      </c>
      <c r="G74" s="113">
        <f>('INTERNAL - I'!AK86+'INTERNAL - II '!AK86)/2</f>
        <v>77.5</v>
      </c>
      <c r="H74" s="113">
        <f>IF(AND('INTERNAL - I'!AL86&gt;0,'INTERNAL - II '!AL86&gt;0),('INTERNAL - I'!AL86+'INTERNAL - II '!AL86)/2,'INTERNAL - I'!AL86+'INTERNAL - II '!AL86)</f>
        <v>82.5</v>
      </c>
      <c r="I74" s="113">
        <f>IF(AND('INTERNAL - I'!AM86&gt;0,'INTERNAL - II '!AM86&gt;0),('INTERNAL - I'!AM86+'INTERNAL - II '!AM86)/2,'INTERNAL - I'!AM86+'INTERNAL - II '!AM86)</f>
        <v>70</v>
      </c>
      <c r="J74" s="113">
        <f>IF(AND('INTERNAL - I'!AN86&gt;0,'INTERNAL - II '!AN86&gt;0),('INTERNAL - I'!AN86+'INTERNAL - II '!AN86)/2,'INTERNAL - I'!AN86+'INTERNAL - II '!AN86)</f>
        <v>0</v>
      </c>
    </row>
    <row r="75" spans="1:10" ht="30" customHeight="1" x14ac:dyDescent="0.2">
      <c r="A75" s="89">
        <v>81</v>
      </c>
      <c r="B75" s="113">
        <f>'STUDENT NAMELIST'!B75</f>
        <v>211423243165</v>
      </c>
      <c r="C75" s="113" t="str">
        <f>'STUDENT NAMELIST'!C75</f>
        <v>2023PEC AI 171</v>
      </c>
      <c r="D75" s="114" t="str">
        <f>'STUDENT NAMELIST'!D75</f>
        <v>IRENE B</v>
      </c>
      <c r="E75" s="113">
        <f>IF(AND('INTERNAL - I'!AI87&gt;0,'INTERNAL - II '!AI87&gt;0),('INTERNAL - I'!AI87+'INTERNAL - II '!AI87)/2,'INTERNAL - I'!AI87+'INTERNAL - II '!AI87)</f>
        <v>75</v>
      </c>
      <c r="F75" s="113">
        <f>IF(AND('INTERNAL - I'!AJ87&gt;0,'INTERNAL - II '!AJ87&gt;0),('INTERNAL - I'!AJ87+'INTERNAL - II '!AJ87)/2,'INTERNAL - I'!AJ87+'INTERNAL - II '!AJ87)</f>
        <v>75</v>
      </c>
      <c r="G75" s="113">
        <f>('INTERNAL - I'!AK87+'INTERNAL - II '!AK87)/2</f>
        <v>90</v>
      </c>
      <c r="H75" s="113">
        <f>IF(AND('INTERNAL - I'!AL87&gt;0,'INTERNAL - II '!AL87&gt;0),('INTERNAL - I'!AL87+'INTERNAL - II '!AL87)/2,'INTERNAL - I'!AL87+'INTERNAL - II '!AL87)</f>
        <v>62.5</v>
      </c>
      <c r="I75" s="113">
        <f>IF(AND('INTERNAL - I'!AM87&gt;0,'INTERNAL - II '!AM87&gt;0),('INTERNAL - I'!AM87+'INTERNAL - II '!AM87)/2,'INTERNAL - I'!AM87+'INTERNAL - II '!AM87)</f>
        <v>95</v>
      </c>
      <c r="J75" s="113">
        <f>IF(AND('INTERNAL - I'!AN87&gt;0,'INTERNAL - II '!AN87&gt;0),('INTERNAL - I'!AN87+'INTERNAL - II '!AN87)/2,'INTERNAL - I'!AN87+'INTERNAL - II '!AN87)</f>
        <v>0</v>
      </c>
    </row>
    <row r="76" spans="1:10" ht="30" customHeight="1" x14ac:dyDescent="0.2">
      <c r="A76" s="89">
        <v>82</v>
      </c>
      <c r="B76" s="113">
        <f>'STUDENT NAMELIST'!B76</f>
        <v>211423243167</v>
      </c>
      <c r="C76" s="113" t="str">
        <f>'STUDENT NAMELIST'!C76</f>
        <v>2023PEC AI 172</v>
      </c>
      <c r="D76" s="114" t="str">
        <f>'STUDENT NAMELIST'!D76</f>
        <v>ISHA KUMARI R</v>
      </c>
      <c r="E76" s="113">
        <f>IF(AND('INTERNAL - I'!AI88&gt;0,'INTERNAL - II '!AI88&gt;0),('INTERNAL - I'!AI88+'INTERNAL - II '!AI88)/2,'INTERNAL - I'!AI88+'INTERNAL - II '!AI88)</f>
        <v>92.5</v>
      </c>
      <c r="F76" s="113">
        <f>IF(AND('INTERNAL - I'!AJ88&gt;0,'INTERNAL - II '!AJ88&gt;0),('INTERNAL - I'!AJ88+'INTERNAL - II '!AJ88)/2,'INTERNAL - I'!AJ88+'INTERNAL - II '!AJ88)</f>
        <v>90</v>
      </c>
      <c r="G76" s="113">
        <f>('INTERNAL - I'!AK88+'INTERNAL - II '!AK88)/2</f>
        <v>82.5</v>
      </c>
      <c r="H76" s="113">
        <f>IF(AND('INTERNAL - I'!AL88&gt;0,'INTERNAL - II '!AL88&gt;0),('INTERNAL - I'!AL88+'INTERNAL - II '!AL88)/2,'INTERNAL - I'!AL88+'INTERNAL - II '!AL88)</f>
        <v>82.5</v>
      </c>
      <c r="I76" s="113">
        <f>IF(AND('INTERNAL - I'!AM88&gt;0,'INTERNAL - II '!AM88&gt;0),('INTERNAL - I'!AM88+'INTERNAL - II '!AM88)/2,'INTERNAL - I'!AM88+'INTERNAL - II '!AM88)</f>
        <v>80</v>
      </c>
      <c r="J76" s="113">
        <f>IF(AND('INTERNAL - I'!AN88&gt;0,'INTERNAL - II '!AN88&gt;0),('INTERNAL - I'!AN88+'INTERNAL - II '!AN88)/2,'INTERNAL - I'!AN88+'INTERNAL - II '!AN88)</f>
        <v>0</v>
      </c>
    </row>
    <row r="77" spans="1:10" ht="30" customHeight="1" x14ac:dyDescent="0.2">
      <c r="A77" s="89">
        <v>83</v>
      </c>
      <c r="B77" s="113">
        <f>'STUDENT NAMELIST'!B77</f>
        <v>211423243168</v>
      </c>
      <c r="C77" s="113" t="str">
        <f>'STUDENT NAMELIST'!C77</f>
        <v>2023PEC AI 173</v>
      </c>
      <c r="D77" s="114" t="str">
        <f>'STUDENT NAMELIST'!D77</f>
        <v>ISHWARYA P</v>
      </c>
      <c r="E77" s="113">
        <f>IF(AND('INTERNAL - I'!AI89&gt;0,'INTERNAL - II '!AI89&gt;0),('INTERNAL - I'!AI89+'INTERNAL - II '!AI89)/2,'INTERNAL - I'!AI89+'INTERNAL - II '!AI89)</f>
        <v>75</v>
      </c>
      <c r="F77" s="113">
        <f>IF(AND('INTERNAL - I'!AJ89&gt;0,'INTERNAL - II '!AJ89&gt;0),('INTERNAL - I'!AJ89+'INTERNAL - II '!AJ89)/2,'INTERNAL - I'!AJ89+'INTERNAL - II '!AJ89)</f>
        <v>75</v>
      </c>
      <c r="G77" s="113">
        <f>('INTERNAL - I'!AK89+'INTERNAL - II '!AK89)/2</f>
        <v>80</v>
      </c>
      <c r="H77" s="113">
        <f>IF(AND('INTERNAL - I'!AL89&gt;0,'INTERNAL - II '!AL89&gt;0),('INTERNAL - I'!AL89+'INTERNAL - II '!AL89)/2,'INTERNAL - I'!AL89+'INTERNAL - II '!AL89)</f>
        <v>72.5</v>
      </c>
      <c r="I77" s="113">
        <f>IF(AND('INTERNAL - I'!AM89&gt;0,'INTERNAL - II '!AM89&gt;0),('INTERNAL - I'!AM89+'INTERNAL - II '!AM89)/2,'INTERNAL - I'!AM89+'INTERNAL - II '!AM89)</f>
        <v>90</v>
      </c>
      <c r="J77" s="113">
        <f>IF(AND('INTERNAL - I'!AN89&gt;0,'INTERNAL - II '!AN89&gt;0),('INTERNAL - I'!AN89+'INTERNAL - II '!AN89)/2,'INTERNAL - I'!AN89+'INTERNAL - II '!AN89)</f>
        <v>0</v>
      </c>
    </row>
    <row r="78" spans="1:10" ht="30" customHeight="1" x14ac:dyDescent="0.2">
      <c r="A78" s="89">
        <v>84</v>
      </c>
      <c r="B78" s="113">
        <f>'STUDENT NAMELIST'!B78</f>
        <v>211423243174</v>
      </c>
      <c r="C78" s="113" t="str">
        <f>'STUDENT NAMELIST'!C78</f>
        <v>2023PEC AI 174</v>
      </c>
      <c r="D78" s="114" t="str">
        <f>'STUDENT NAMELIST'!D78</f>
        <v>JANANI G</v>
      </c>
      <c r="E78" s="113">
        <f>IF(AND('INTERNAL - I'!AI90&gt;0,'INTERNAL - II '!AI90&gt;0),('INTERNAL - I'!AI90+'INTERNAL - II '!AI90)/2,'INTERNAL - I'!AI90+'INTERNAL - II '!AI90)</f>
        <v>87.5</v>
      </c>
      <c r="F78" s="113">
        <f>IF(AND('INTERNAL - I'!AJ90&gt;0,'INTERNAL - II '!AJ90&gt;0),('INTERNAL - I'!AJ90+'INTERNAL - II '!AJ90)/2,'INTERNAL - I'!AJ90+'INTERNAL - II '!AJ90)</f>
        <v>47.5</v>
      </c>
      <c r="G78" s="113">
        <f>('INTERNAL - I'!AK90+'INTERNAL - II '!AK90)/2</f>
        <v>87.5</v>
      </c>
      <c r="H78" s="113">
        <f>IF(AND('INTERNAL - I'!AL90&gt;0,'INTERNAL - II '!AL90&gt;0),('INTERNAL - I'!AL90+'INTERNAL - II '!AL90)/2,'INTERNAL - I'!AL90+'INTERNAL - II '!AL90)</f>
        <v>67.5</v>
      </c>
      <c r="I78" s="113">
        <f>IF(AND('INTERNAL - I'!AM90&gt;0,'INTERNAL - II '!AM90&gt;0),('INTERNAL - I'!AM90+'INTERNAL - II '!AM90)/2,'INTERNAL - I'!AM90+'INTERNAL - II '!AM90)</f>
        <v>95</v>
      </c>
      <c r="J78" s="113">
        <f>IF(AND('INTERNAL - I'!AN90&gt;0,'INTERNAL - II '!AN90&gt;0),('INTERNAL - I'!AN90+'INTERNAL - II '!AN90)/2,'INTERNAL - I'!AN90+'INTERNAL - II '!AN90)</f>
        <v>0</v>
      </c>
    </row>
    <row r="79" spans="1:10" ht="30" customHeight="1" x14ac:dyDescent="0.2">
      <c r="A79" s="89">
        <v>85</v>
      </c>
      <c r="B79" s="113">
        <f>'STUDENT NAMELIST'!B79</f>
        <v>211423243175</v>
      </c>
      <c r="C79" s="113" t="str">
        <f>'STUDENT NAMELIST'!C79</f>
        <v>2023PEC AI 175</v>
      </c>
      <c r="D79" s="114" t="str">
        <f>'STUDENT NAMELIST'!D79</f>
        <v>JANANI G</v>
      </c>
      <c r="E79" s="113">
        <f>IF(AND('INTERNAL - I'!AI91&gt;0,'INTERNAL - II '!AI91&gt;0),('INTERNAL - I'!AI91+'INTERNAL - II '!AI91)/2,'INTERNAL - I'!AI91+'INTERNAL - II '!AI91)</f>
        <v>87.5</v>
      </c>
      <c r="F79" s="113">
        <f>IF(AND('INTERNAL - I'!AJ91&gt;0,'INTERNAL - II '!AJ91&gt;0),('INTERNAL - I'!AJ91+'INTERNAL - II '!AJ91)/2,'INTERNAL - I'!AJ91+'INTERNAL - II '!AJ91)</f>
        <v>85</v>
      </c>
      <c r="G79" s="113">
        <f>('INTERNAL - I'!AK91+'INTERNAL - II '!AK91)/2</f>
        <v>90</v>
      </c>
      <c r="H79" s="113">
        <f>IF(AND('INTERNAL - I'!AL91&gt;0,'INTERNAL - II '!AL91&gt;0),('INTERNAL - I'!AL91+'INTERNAL - II '!AL91)/2,'INTERNAL - I'!AL91+'INTERNAL - II '!AL91)</f>
        <v>87.5</v>
      </c>
      <c r="I79" s="113">
        <f>IF(AND('INTERNAL - I'!AM91&gt;0,'INTERNAL - II '!AM91&gt;0),('INTERNAL - I'!AM91+'INTERNAL - II '!AM91)/2,'INTERNAL - I'!AM91+'INTERNAL - II '!AM91)</f>
        <v>77.5</v>
      </c>
      <c r="J79" s="113">
        <f>IF(AND('INTERNAL - I'!AN91&gt;0,'INTERNAL - II '!AN91&gt;0),('INTERNAL - I'!AN91+'INTERNAL - II '!AN91)/2,'INTERNAL - I'!AN91+'INTERNAL - II '!AN91)</f>
        <v>0</v>
      </c>
    </row>
    <row r="80" spans="1:10" ht="30" customHeight="1" x14ac:dyDescent="0.2">
      <c r="A80" s="89">
        <v>86</v>
      </c>
      <c r="B80" s="113">
        <f>'STUDENT NAMELIST'!B80</f>
        <v>211423243183</v>
      </c>
      <c r="C80" s="113" t="str">
        <f>'STUDENT NAMELIST'!C80</f>
        <v>2023PEC AI 176</v>
      </c>
      <c r="D80" s="114" t="str">
        <f>'STUDENT NAMELIST'!D80</f>
        <v>M JAYASREE</v>
      </c>
      <c r="E80" s="113">
        <f>IF(AND('INTERNAL - I'!AI92&gt;0,'INTERNAL - II '!AI92&gt;0),('INTERNAL - I'!AI92+'INTERNAL - II '!AI92)/2,'INTERNAL - I'!AI92+'INTERNAL - II '!AI92)</f>
        <v>95</v>
      </c>
      <c r="F80" s="113">
        <f>IF(AND('INTERNAL - I'!AJ92&gt;0,'INTERNAL - II '!AJ92&gt;0),('INTERNAL - I'!AJ92+'INTERNAL - II '!AJ92)/2,'INTERNAL - I'!AJ92+'INTERNAL - II '!AJ92)</f>
        <v>90</v>
      </c>
      <c r="G80" s="113">
        <f>('INTERNAL - I'!AK92+'INTERNAL - II '!AK92)/2</f>
        <v>77.5</v>
      </c>
      <c r="H80" s="113">
        <f>IF(AND('INTERNAL - I'!AL92&gt;0,'INTERNAL - II '!AL92&gt;0),('INTERNAL - I'!AL92+'INTERNAL - II '!AL92)/2,'INTERNAL - I'!AL92+'INTERNAL - II '!AL92)</f>
        <v>82.5</v>
      </c>
      <c r="I80" s="113">
        <f>IF(AND('INTERNAL - I'!AM92&gt;0,'INTERNAL - II '!AM92&gt;0),('INTERNAL - I'!AM92+'INTERNAL - II '!AM92)/2,'INTERNAL - I'!AM92+'INTERNAL - II '!AM92)</f>
        <v>70</v>
      </c>
      <c r="J80" s="113">
        <f>IF(AND('INTERNAL - I'!AN92&gt;0,'INTERNAL - II '!AN92&gt;0),('INTERNAL - I'!AN92+'INTERNAL - II '!AN92)/2,'INTERNAL - I'!AN92+'INTERNAL - II '!AN92)</f>
        <v>0</v>
      </c>
    </row>
    <row r="81" spans="1:10" ht="30" customHeight="1" x14ac:dyDescent="0.2">
      <c r="A81" s="89">
        <v>88</v>
      </c>
      <c r="B81" s="113">
        <f>'STUDENT NAMELIST'!B81</f>
        <v>211423243181</v>
      </c>
      <c r="C81" s="113" t="str">
        <f>'STUDENT NAMELIST'!C81</f>
        <v>2023PEC AI 177</v>
      </c>
      <c r="D81" s="114" t="str">
        <f>'STUDENT NAMELIST'!D81</f>
        <v>JAYASHREE V</v>
      </c>
      <c r="E81" s="113">
        <f>IF(AND('INTERNAL - I'!AI93&gt;0,'INTERNAL - II '!AI93&gt;0),('INTERNAL - I'!AI93+'INTERNAL - II '!AI93)/2,'INTERNAL - I'!AI93+'INTERNAL - II '!AI93)</f>
        <v>70</v>
      </c>
      <c r="F81" s="113">
        <f>IF(AND('INTERNAL - I'!AJ93&gt;0,'INTERNAL - II '!AJ93&gt;0),('INTERNAL - I'!AJ93+'INTERNAL - II '!AJ93)/2,'INTERNAL - I'!AJ93+'INTERNAL - II '!AJ93)</f>
        <v>70</v>
      </c>
      <c r="G81" s="113">
        <f>('INTERNAL - I'!AK93+'INTERNAL - II '!AK93)/2</f>
        <v>87.5</v>
      </c>
      <c r="H81" s="113">
        <f>IF(AND('INTERNAL - I'!AL93&gt;0,'INTERNAL - II '!AL93&gt;0),('INTERNAL - I'!AL93+'INTERNAL - II '!AL93)/2,'INTERNAL - I'!AL93+'INTERNAL - II '!AL93)</f>
        <v>62.5</v>
      </c>
      <c r="I81" s="113">
        <f>IF(AND('INTERNAL - I'!AM93&gt;0,'INTERNAL - II '!AM93&gt;0),('INTERNAL - I'!AM93+'INTERNAL - II '!AM93)/2,'INTERNAL - I'!AM93+'INTERNAL - II '!AM93)</f>
        <v>95</v>
      </c>
      <c r="J81" s="113">
        <f>IF(AND('INTERNAL - I'!AN93&gt;0,'INTERNAL - II '!AN93&gt;0),('INTERNAL - I'!AN93+'INTERNAL - II '!AN93)/2,'INTERNAL - I'!AN93+'INTERNAL - II '!AN93)</f>
        <v>0</v>
      </c>
    </row>
    <row r="82" spans="1:10" ht="30" customHeight="1" x14ac:dyDescent="0.2">
      <c r="A82" s="89">
        <v>88</v>
      </c>
      <c r="B82" s="113">
        <f>'STUDENT NAMELIST'!B82</f>
        <v>211423243182</v>
      </c>
      <c r="C82" s="113" t="str">
        <f>'STUDENT NAMELIST'!C82</f>
        <v>2023PEC AI 178</v>
      </c>
      <c r="D82" s="114" t="str">
        <f>'STUDENT NAMELIST'!D82</f>
        <v>JAYASHREE V</v>
      </c>
      <c r="E82" s="113">
        <f>IF(AND('INTERNAL - I'!AI94&gt;0,'INTERNAL - II '!AI94&gt;0),('INTERNAL - I'!AI94+'INTERNAL - II '!AI94)/2,'INTERNAL - I'!AI94+'INTERNAL - II '!AI94)</f>
        <v>70</v>
      </c>
      <c r="F82" s="113">
        <f>IF(AND('INTERNAL - I'!AJ94&gt;0,'INTERNAL - II '!AJ94&gt;0),('INTERNAL - I'!AJ94+'INTERNAL - II '!AJ94)/2,'INTERNAL - I'!AJ94+'INTERNAL - II '!AJ94)</f>
        <v>35</v>
      </c>
      <c r="G82" s="113">
        <f>('INTERNAL - I'!AK94+'INTERNAL - II '!AK94)/2</f>
        <v>95</v>
      </c>
      <c r="H82" s="113">
        <f>IF(AND('INTERNAL - I'!AL94&gt;0,'INTERNAL - II '!AL94&gt;0),('INTERNAL - I'!AL94+'INTERNAL - II '!AL94)/2,'INTERNAL - I'!AL94+'INTERNAL - II '!AL94)</f>
        <v>82.5</v>
      </c>
      <c r="I82" s="113">
        <f>IF(AND('INTERNAL - I'!AM94&gt;0,'INTERNAL - II '!AM94&gt;0),('INTERNAL - I'!AM94+'INTERNAL - II '!AM94)/2,'INTERNAL - I'!AM94+'INTERNAL - II '!AM94)</f>
        <v>80</v>
      </c>
      <c r="J82" s="113">
        <f>IF(AND('INTERNAL - I'!AN94&gt;0,'INTERNAL - II '!AN94&gt;0),('INTERNAL - I'!AN94+'INTERNAL - II '!AN94)/2,'INTERNAL - I'!AN94+'INTERNAL - II '!AN94)</f>
        <v>0</v>
      </c>
    </row>
    <row r="83" spans="1:10" ht="30" customHeight="1" x14ac:dyDescent="0.2">
      <c r="A83" s="89">
        <v>89</v>
      </c>
      <c r="B83" s="113">
        <f>'STUDENT NAMELIST'!B83</f>
        <v>211423243191</v>
      </c>
      <c r="C83" s="113" t="str">
        <f>'STUDENT NAMELIST'!C83</f>
        <v>2023PEC AI 179</v>
      </c>
      <c r="D83" s="114" t="str">
        <f>'STUDENT NAMELIST'!D83</f>
        <v>JEEVITHA M S</v>
      </c>
      <c r="E83" s="113">
        <f>IF(AND('INTERNAL - I'!AI95&gt;0,'INTERNAL - II '!AI95&gt;0),('INTERNAL - I'!AI95+'INTERNAL - II '!AI95)/2,'INTERNAL - I'!AI95+'INTERNAL - II '!AI95)</f>
        <v>85</v>
      </c>
      <c r="F83" s="113">
        <f>IF(AND('INTERNAL - I'!AJ95&gt;0,'INTERNAL - II '!AJ95&gt;0),('INTERNAL - I'!AJ95+'INTERNAL - II '!AJ95)/2,'INTERNAL - I'!AJ95+'INTERNAL - II '!AJ95)</f>
        <v>87.5</v>
      </c>
      <c r="G83" s="113">
        <f>('INTERNAL - I'!AK95+'INTERNAL - II '!AK95)/2</f>
        <v>82.5</v>
      </c>
      <c r="H83" s="113">
        <f>IF(AND('INTERNAL - I'!AL95&gt;0,'INTERNAL - II '!AL95&gt;0),('INTERNAL - I'!AL95+'INTERNAL - II '!AL95)/2,'INTERNAL - I'!AL95+'INTERNAL - II '!AL95)</f>
        <v>72.5</v>
      </c>
      <c r="I83" s="113">
        <f>IF(AND('INTERNAL - I'!AM95&gt;0,'INTERNAL - II '!AM95&gt;0),('INTERNAL - I'!AM95+'INTERNAL - II '!AM95)/2,'INTERNAL - I'!AM95+'INTERNAL - II '!AM95)</f>
        <v>90</v>
      </c>
      <c r="J83" s="113">
        <f>IF(AND('INTERNAL - I'!AN95&gt;0,'INTERNAL - II '!AN95&gt;0),('INTERNAL - I'!AN95+'INTERNAL - II '!AN95)/2,'INTERNAL - I'!AN95+'INTERNAL - II '!AN95)</f>
        <v>0</v>
      </c>
    </row>
    <row r="84" spans="1:10" ht="30" customHeight="1" x14ac:dyDescent="0.2">
      <c r="A84" s="89">
        <v>80</v>
      </c>
      <c r="B84" s="113">
        <f>'STUDENT NAMELIST'!B84</f>
        <v>211423243195</v>
      </c>
      <c r="C84" s="113" t="str">
        <f>'STUDENT NAMELIST'!C84</f>
        <v>2023PEC AI 180</v>
      </c>
      <c r="D84" s="114" t="str">
        <f>'STUDENT NAMELIST'!D84</f>
        <v>JERALD JENI R</v>
      </c>
      <c r="E84" s="113">
        <f>IF(AND('INTERNAL - I'!AI96&gt;0,'INTERNAL - II '!AI96&gt;0),('INTERNAL - I'!AI96+'INTERNAL - II '!AI96)/2,'INTERNAL - I'!AI96+'INTERNAL - II '!AI96)</f>
        <v>87.5</v>
      </c>
      <c r="F84" s="113">
        <f>IF(AND('INTERNAL - I'!AJ96&gt;0,'INTERNAL - II '!AJ96&gt;0),('INTERNAL - I'!AJ96+'INTERNAL - II '!AJ96)/2,'INTERNAL - I'!AJ96+'INTERNAL - II '!AJ96)</f>
        <v>87.5</v>
      </c>
      <c r="G84" s="113">
        <f>('INTERNAL - I'!AK96+'INTERNAL - II '!AK96)/2</f>
        <v>87.5</v>
      </c>
      <c r="H84" s="113">
        <f>IF(AND('INTERNAL - I'!AL96&gt;0,'INTERNAL - II '!AL96&gt;0),('INTERNAL - I'!AL96+'INTERNAL - II '!AL96)/2,'INTERNAL - I'!AL96+'INTERNAL - II '!AL96)</f>
        <v>67.5</v>
      </c>
      <c r="I84" s="113">
        <f>IF(AND('INTERNAL - I'!AM96&gt;0,'INTERNAL - II '!AM96&gt;0),('INTERNAL - I'!AM96+'INTERNAL - II '!AM96)/2,'INTERNAL - I'!AM96+'INTERNAL - II '!AM96)</f>
        <v>95</v>
      </c>
      <c r="J84" s="113">
        <f>IF(AND('INTERNAL - I'!AN96&gt;0,'INTERNAL - II '!AN96&gt;0),('INTERNAL - I'!AN96+'INTERNAL - II '!AN96)/2,'INTERNAL - I'!AN96+'INTERNAL - II '!AN96)</f>
        <v>0</v>
      </c>
    </row>
    <row r="85" spans="1:10" ht="30" customHeight="1" x14ac:dyDescent="0.2">
      <c r="A85" s="89">
        <v>81</v>
      </c>
      <c r="B85" s="113">
        <f>'STUDENT NAMELIST'!B85</f>
        <v>211423243196</v>
      </c>
      <c r="C85" s="113" t="str">
        <f>'STUDENT NAMELIST'!C85</f>
        <v>2023PEC AI 181</v>
      </c>
      <c r="D85" s="114" t="str">
        <f>'STUDENT NAMELIST'!D85</f>
        <v>JERLIN DOLCE T</v>
      </c>
      <c r="E85" s="113">
        <f>IF(AND('INTERNAL - I'!AI97&gt;0,'INTERNAL - II '!AI97&gt;0),('INTERNAL - I'!AI97+'INTERNAL - II '!AI97)/2,'INTERNAL - I'!AI97+'INTERNAL - II '!AI97)</f>
        <v>80</v>
      </c>
      <c r="F85" s="113">
        <f>IF(AND('INTERNAL - I'!AJ97&gt;0,'INTERNAL - II '!AJ97&gt;0),('INTERNAL - I'!AJ97+'INTERNAL - II '!AJ97)/2,'INTERNAL - I'!AJ97+'INTERNAL - II '!AJ97)</f>
        <v>85</v>
      </c>
      <c r="G85" s="113">
        <f>('INTERNAL - I'!AK97+'INTERNAL - II '!AK97)/2</f>
        <v>92.5</v>
      </c>
      <c r="H85" s="113">
        <f>IF(AND('INTERNAL - I'!AL97&gt;0,'INTERNAL - II '!AL97&gt;0),('INTERNAL - I'!AL97+'INTERNAL - II '!AL97)/2,'INTERNAL - I'!AL97+'INTERNAL - II '!AL97)</f>
        <v>87.5</v>
      </c>
      <c r="I85" s="113">
        <f>IF(AND('INTERNAL - I'!AM97&gt;0,'INTERNAL - II '!AM97&gt;0),('INTERNAL - I'!AM97+'INTERNAL - II '!AM97)/2,'INTERNAL - I'!AM97+'INTERNAL - II '!AM97)</f>
        <v>77.5</v>
      </c>
      <c r="J85" s="113">
        <f>IF(AND('INTERNAL - I'!AN97&gt;0,'INTERNAL - II '!AN97&gt;0),('INTERNAL - I'!AN97+'INTERNAL - II '!AN97)/2,'INTERNAL - I'!AN97+'INTERNAL - II '!AN97)</f>
        <v>0</v>
      </c>
    </row>
    <row r="86" spans="1:10" ht="30" customHeight="1" x14ac:dyDescent="0.2">
      <c r="A86" s="89">
        <v>82</v>
      </c>
      <c r="B86" s="113">
        <f>'STUDENT NAMELIST'!B86</f>
        <v>211423243201</v>
      </c>
      <c r="C86" s="113" t="str">
        <f>'STUDENT NAMELIST'!C86</f>
        <v>2023PEC AI 182</v>
      </c>
      <c r="D86" s="114" t="str">
        <f>'STUDENT NAMELIST'!D86</f>
        <v>JONITA MARIA FERNANDES</v>
      </c>
      <c r="E86" s="113">
        <f>IF(AND('INTERNAL - I'!AI98&gt;0,'INTERNAL - II '!AI98&gt;0),('INTERNAL - I'!AI98+'INTERNAL - II '!AI98)/2,'INTERNAL - I'!AI98+'INTERNAL - II '!AI98)</f>
        <v>77.5</v>
      </c>
      <c r="F86" s="113">
        <f>IF(AND('INTERNAL - I'!AJ98&gt;0,'INTERNAL - II '!AJ98&gt;0),('INTERNAL - I'!AJ98+'INTERNAL - II '!AJ98)/2,'INTERNAL - I'!AJ98+'INTERNAL - II '!AJ98)</f>
        <v>75</v>
      </c>
      <c r="G86" s="113">
        <f>('INTERNAL - I'!AK98+'INTERNAL - II '!AK98)/2</f>
        <v>85</v>
      </c>
      <c r="H86" s="113">
        <f>IF(AND('INTERNAL - I'!AL98&gt;0,'INTERNAL - II '!AL98&gt;0),('INTERNAL - I'!AL98+'INTERNAL - II '!AL98)/2,'INTERNAL - I'!AL98+'INTERNAL - II '!AL98)</f>
        <v>82.5</v>
      </c>
      <c r="I86" s="113">
        <f>IF(AND('INTERNAL - I'!AM98&gt;0,'INTERNAL - II '!AM98&gt;0),('INTERNAL - I'!AM98+'INTERNAL - II '!AM98)/2,'INTERNAL - I'!AM98+'INTERNAL - II '!AM98)</f>
        <v>70</v>
      </c>
      <c r="J86" s="113">
        <f>IF(AND('INTERNAL - I'!AN98&gt;0,'INTERNAL - II '!AN98&gt;0),('INTERNAL - I'!AN98+'INTERNAL - II '!AN98)/2,'INTERNAL - I'!AN98+'INTERNAL - II '!AN98)</f>
        <v>0</v>
      </c>
    </row>
    <row r="87" spans="1:10" ht="30" customHeight="1" x14ac:dyDescent="0.2">
      <c r="A87" s="89">
        <v>83</v>
      </c>
      <c r="B87" s="113">
        <f>'STUDENT NAMELIST'!B87</f>
        <v>211423243203</v>
      </c>
      <c r="C87" s="113" t="str">
        <f>'STUDENT NAMELIST'!C87</f>
        <v>2023PEC AI 183</v>
      </c>
      <c r="D87" s="114" t="str">
        <f>'STUDENT NAMELIST'!D87</f>
        <v>JOSHIKA RAO O R</v>
      </c>
      <c r="E87" s="113">
        <f>IF(AND('INTERNAL - I'!AI99&gt;0,'INTERNAL - II '!AI99&gt;0),('INTERNAL - I'!AI99+'INTERNAL - II '!AI99)/2,'INTERNAL - I'!AI99+'INTERNAL - II '!AI99)</f>
        <v>72.5</v>
      </c>
      <c r="F87" s="113">
        <f>IF(AND('INTERNAL - I'!AJ99&gt;0,'INTERNAL - II '!AJ99&gt;0),('INTERNAL - I'!AJ99+'INTERNAL - II '!AJ99)/2,'INTERNAL - I'!AJ99+'INTERNAL - II '!AJ99)</f>
        <v>80</v>
      </c>
      <c r="G87" s="113">
        <f>('INTERNAL - I'!AK99+'INTERNAL - II '!AK99)/2</f>
        <v>92.5</v>
      </c>
      <c r="H87" s="113">
        <f>IF(AND('INTERNAL - I'!AL99&gt;0,'INTERNAL - II '!AL99&gt;0),('INTERNAL - I'!AL99+'INTERNAL - II '!AL99)/2,'INTERNAL - I'!AL99+'INTERNAL - II '!AL99)</f>
        <v>62.5</v>
      </c>
      <c r="I87" s="113">
        <f>IF(AND('INTERNAL - I'!AM99&gt;0,'INTERNAL - II '!AM99&gt;0),('INTERNAL - I'!AM99+'INTERNAL - II '!AM99)/2,'INTERNAL - I'!AM99+'INTERNAL - II '!AM99)</f>
        <v>95</v>
      </c>
      <c r="J87" s="113">
        <f>IF(AND('INTERNAL - I'!AN99&gt;0,'INTERNAL - II '!AN99&gt;0),('INTERNAL - I'!AN99+'INTERNAL - II '!AN99)/2,'INTERNAL - I'!AN99+'INTERNAL - II '!AN99)</f>
        <v>0</v>
      </c>
    </row>
    <row r="88" spans="1:10" ht="30" customHeight="1" x14ac:dyDescent="0.2">
      <c r="A88" s="89">
        <v>84</v>
      </c>
      <c r="B88" s="113">
        <f>'STUDENT NAMELIST'!B88</f>
        <v>211423243204</v>
      </c>
      <c r="C88" s="113" t="str">
        <f>'STUDENT NAMELIST'!C88</f>
        <v>2023PEC AI 184</v>
      </c>
      <c r="D88" s="114" t="str">
        <f>'STUDENT NAMELIST'!D88</f>
        <v>JOY PRAISY E</v>
      </c>
      <c r="E88" s="113">
        <f>IF(AND('INTERNAL - I'!AI100&gt;0,'INTERNAL - II '!AI100&gt;0),('INTERNAL - I'!AI100+'INTERNAL - II '!AI100)/2,'INTERNAL - I'!AI100+'INTERNAL - II '!AI100)</f>
        <v>97.5</v>
      </c>
      <c r="F88" s="113">
        <f>IF(AND('INTERNAL - I'!AJ100&gt;0,'INTERNAL - II '!AJ100&gt;0),('INTERNAL - I'!AJ100+'INTERNAL - II '!AJ100)/2,'INTERNAL - I'!AJ100+'INTERNAL - II '!AJ100)</f>
        <v>92.5</v>
      </c>
      <c r="G88" s="113">
        <f>('INTERNAL - I'!AK100+'INTERNAL - II '!AK100)/2</f>
        <v>82.5</v>
      </c>
      <c r="H88" s="113">
        <f>IF(AND('INTERNAL - I'!AL100&gt;0,'INTERNAL - II '!AL100&gt;0),('INTERNAL - I'!AL100+'INTERNAL - II '!AL100)/2,'INTERNAL - I'!AL100+'INTERNAL - II '!AL100)</f>
        <v>82.5</v>
      </c>
      <c r="I88" s="113">
        <f>IF(AND('INTERNAL - I'!AM100&gt;0,'INTERNAL - II '!AM100&gt;0),('INTERNAL - I'!AM100+'INTERNAL - II '!AM100)/2,'INTERNAL - I'!AM100+'INTERNAL - II '!AM100)</f>
        <v>80</v>
      </c>
      <c r="J88" s="113">
        <f>IF(AND('INTERNAL - I'!AN100&gt;0,'INTERNAL - II '!AN100&gt;0),('INTERNAL - I'!AN100+'INTERNAL - II '!AN100)/2,'INTERNAL - I'!AN100+'INTERNAL - II '!AN100)</f>
        <v>0</v>
      </c>
    </row>
    <row r="89" spans="1:10" ht="30" customHeight="1" x14ac:dyDescent="0.2">
      <c r="A89" s="89">
        <v>85</v>
      </c>
      <c r="B89" s="113">
        <f>'STUDENT NAMELIST'!B89</f>
        <v>211423243206</v>
      </c>
      <c r="C89" s="113" t="str">
        <f>'STUDENT NAMELIST'!C89</f>
        <v>2023PEC AI 185</v>
      </c>
      <c r="D89" s="114" t="str">
        <f>'STUDENT NAMELIST'!D89</f>
        <v>KALAIMAGAL S</v>
      </c>
      <c r="E89" s="113">
        <f>IF(AND('INTERNAL - I'!AI101&gt;0,'INTERNAL - II '!AI101&gt;0),('INTERNAL - I'!AI101+'INTERNAL - II '!AI101)/2,'INTERNAL - I'!AI101+'INTERNAL - II '!AI101)</f>
        <v>77.5</v>
      </c>
      <c r="F89" s="113">
        <f>IF(AND('INTERNAL - I'!AJ101&gt;0,'INTERNAL - II '!AJ101&gt;0),('INTERNAL - I'!AJ101+'INTERNAL - II '!AJ101)/2,'INTERNAL - I'!AJ101+'INTERNAL - II '!AJ101)</f>
        <v>75</v>
      </c>
      <c r="G89" s="113">
        <f>('INTERNAL - I'!AK101+'INTERNAL - II '!AK101)/2</f>
        <v>80</v>
      </c>
      <c r="H89" s="113">
        <f>IF(AND('INTERNAL - I'!AL101&gt;0,'INTERNAL - II '!AL101&gt;0),('INTERNAL - I'!AL101+'INTERNAL - II '!AL101)/2,'INTERNAL - I'!AL101+'INTERNAL - II '!AL101)</f>
        <v>72.5</v>
      </c>
      <c r="I89" s="113">
        <f>IF(AND('INTERNAL - I'!AM101&gt;0,'INTERNAL - II '!AM101&gt;0),('INTERNAL - I'!AM101+'INTERNAL - II '!AM101)/2,'INTERNAL - I'!AM101+'INTERNAL - II '!AM101)</f>
        <v>90</v>
      </c>
      <c r="J89" s="113">
        <f>IF(AND('INTERNAL - I'!AN101&gt;0,'INTERNAL - II '!AN101&gt;0),('INTERNAL - I'!AN101+'INTERNAL - II '!AN101)/2,'INTERNAL - I'!AN101+'INTERNAL - II '!AN101)</f>
        <v>0</v>
      </c>
    </row>
    <row r="90" spans="1:10" ht="30" customHeight="1" x14ac:dyDescent="0.2">
      <c r="A90" s="89">
        <v>86</v>
      </c>
      <c r="B90" s="113">
        <f>'STUDENT NAMELIST'!B90</f>
        <v>211423243207</v>
      </c>
      <c r="C90" s="113" t="str">
        <f>'STUDENT NAMELIST'!C90</f>
        <v>2023PEC AI 186</v>
      </c>
      <c r="D90" s="114" t="str">
        <f>'STUDENT NAMELIST'!D90</f>
        <v>KALPANA REDDY D</v>
      </c>
      <c r="E90" s="113">
        <f>IF(AND('INTERNAL - I'!AI102&gt;0,'INTERNAL - II '!AI102&gt;0),('INTERNAL - I'!AI102+'INTERNAL - II '!AI102)/2,'INTERNAL - I'!AI102+'INTERNAL - II '!AI102)</f>
        <v>85</v>
      </c>
      <c r="F90" s="113">
        <f>IF(AND('INTERNAL - I'!AJ102&gt;0,'INTERNAL - II '!AJ102&gt;0),('INTERNAL - I'!AJ102+'INTERNAL - II '!AJ102)/2,'INTERNAL - I'!AJ102+'INTERNAL - II '!AJ102)</f>
        <v>50</v>
      </c>
      <c r="G90" s="113">
        <f>('INTERNAL - I'!AK102+'INTERNAL - II '!AK102)/2</f>
        <v>100</v>
      </c>
      <c r="H90" s="113">
        <f>IF(AND('INTERNAL - I'!AL102&gt;0,'INTERNAL - II '!AL102&gt;0),('INTERNAL - I'!AL102+'INTERNAL - II '!AL102)/2,'INTERNAL - I'!AL102+'INTERNAL - II '!AL102)</f>
        <v>67.5</v>
      </c>
      <c r="I90" s="113">
        <f>IF(AND('INTERNAL - I'!AM102&gt;0,'INTERNAL - II '!AM102&gt;0),('INTERNAL - I'!AM102+'INTERNAL - II '!AM102)/2,'INTERNAL - I'!AM102+'INTERNAL - II '!AM102)</f>
        <v>95</v>
      </c>
      <c r="J90" s="113">
        <f>IF(AND('INTERNAL - I'!AN102&gt;0,'INTERNAL - II '!AN102&gt;0),('INTERNAL - I'!AN102+'INTERNAL - II '!AN102)/2,'INTERNAL - I'!AN102+'INTERNAL - II '!AN102)</f>
        <v>0</v>
      </c>
    </row>
    <row r="91" spans="1:10" ht="30" customHeight="1" x14ac:dyDescent="0.2">
      <c r="A91" s="89">
        <v>88</v>
      </c>
      <c r="B91" s="113">
        <f>'STUDENT NAMELIST'!B91</f>
        <v>211423243208</v>
      </c>
      <c r="C91" s="113" t="str">
        <f>'STUDENT NAMELIST'!C91</f>
        <v>2023PEC AI 187</v>
      </c>
      <c r="D91" s="114" t="str">
        <f>'STUDENT NAMELIST'!D91</f>
        <v>KALPANA T</v>
      </c>
      <c r="E91" s="113">
        <f>IF(AND('INTERNAL - I'!AI103&gt;0,'INTERNAL - II '!AI103&gt;0),('INTERNAL - I'!AI103+'INTERNAL - II '!AI103)/2,'INTERNAL - I'!AI103+'INTERNAL - II '!AI103)</f>
        <v>85</v>
      </c>
      <c r="F91" s="113">
        <f>IF(AND('INTERNAL - I'!AJ103&gt;0,'INTERNAL - II '!AJ103&gt;0),('INTERNAL - I'!AJ103+'INTERNAL - II '!AJ103)/2,'INTERNAL - I'!AJ103+'INTERNAL - II '!AJ103)</f>
        <v>85</v>
      </c>
      <c r="G91" s="113">
        <f>('INTERNAL - I'!AK103+'INTERNAL - II '!AK103)/2</f>
        <v>85</v>
      </c>
      <c r="H91" s="113">
        <f>IF(AND('INTERNAL - I'!AL103&gt;0,'INTERNAL - II '!AL103&gt;0),('INTERNAL - I'!AL103+'INTERNAL - II '!AL103)/2,'INTERNAL - I'!AL103+'INTERNAL - II '!AL103)</f>
        <v>67.5</v>
      </c>
      <c r="I91" s="113">
        <f>IF(AND('INTERNAL - I'!AM103&gt;0,'INTERNAL - II '!AM103&gt;0),('INTERNAL - I'!AM103+'INTERNAL - II '!AM103)/2,'INTERNAL - I'!AM103+'INTERNAL - II '!AM103)</f>
        <v>95</v>
      </c>
      <c r="J91" s="113">
        <f>IF(AND('INTERNAL - I'!AN103&gt;0,'INTERNAL - II '!AN103&gt;0),('INTERNAL - I'!AN103+'INTERNAL - II '!AN103)/2,'INTERNAL - I'!AN103+'INTERNAL - II '!AN103)</f>
        <v>0</v>
      </c>
    </row>
    <row r="92" spans="1:10" ht="30" customHeight="1" x14ac:dyDescent="0.2">
      <c r="A92" s="89">
        <v>88</v>
      </c>
      <c r="B92" s="113">
        <f>'STUDENT NAMELIST'!B92</f>
        <v>211423243211</v>
      </c>
      <c r="C92" s="113" t="str">
        <f>'STUDENT NAMELIST'!C92</f>
        <v>2023PEC AI 188</v>
      </c>
      <c r="D92" s="114" t="str">
        <f>'STUDENT NAMELIST'!D92</f>
        <v>KANAGAVALLI A</v>
      </c>
      <c r="E92" s="113">
        <f>IF(AND('INTERNAL - I'!AI104&gt;0,'INTERNAL - II '!AI104&gt;0),('INTERNAL - I'!AI104+'INTERNAL - II '!AI104)/2,'INTERNAL - I'!AI104+'INTERNAL - II '!AI104)</f>
        <v>92.5</v>
      </c>
      <c r="F92" s="113">
        <f>IF(AND('INTERNAL - I'!AJ104&gt;0,'INTERNAL - II '!AJ104&gt;0),('INTERNAL - I'!AJ104+'INTERNAL - II '!AJ104)/2,'INTERNAL - I'!AJ104+'INTERNAL - II '!AJ104)</f>
        <v>87.5</v>
      </c>
      <c r="G92" s="113">
        <f>('INTERNAL - I'!AK104+'INTERNAL - II '!AK104)/2</f>
        <v>82.5</v>
      </c>
      <c r="H92" s="113">
        <f>IF(AND('INTERNAL - I'!AL104&gt;0,'INTERNAL - II '!AL104&gt;0),('INTERNAL - I'!AL104+'INTERNAL - II '!AL104)/2,'INTERNAL - I'!AL104+'INTERNAL - II '!AL104)</f>
        <v>87.5</v>
      </c>
      <c r="I92" s="113">
        <f>IF(AND('INTERNAL - I'!AM104&gt;0,'INTERNAL - II '!AM104&gt;0),('INTERNAL - I'!AM104+'INTERNAL - II '!AM104)/2,'INTERNAL - I'!AM104+'INTERNAL - II '!AM104)</f>
        <v>77.5</v>
      </c>
      <c r="J92" s="113">
        <f>IF(AND('INTERNAL - I'!AN104&gt;0,'INTERNAL - II '!AN104&gt;0),('INTERNAL - I'!AN104+'INTERNAL - II '!AN104)/2,'INTERNAL - I'!AN104+'INTERNAL - II '!AN104)</f>
        <v>0</v>
      </c>
    </row>
    <row r="93" spans="1:10" ht="30" customHeight="1" x14ac:dyDescent="0.2">
      <c r="A93" s="89">
        <v>89</v>
      </c>
      <c r="B93" s="113">
        <f>'STUDENT NAMELIST'!B93</f>
        <v>211423243212</v>
      </c>
      <c r="C93" s="113" t="str">
        <f>'STUDENT NAMELIST'!C93</f>
        <v>2023PEC AI 189</v>
      </c>
      <c r="D93" s="114" t="str">
        <f>'STUDENT NAMELIST'!D93</f>
        <v>KANGA SREE A</v>
      </c>
      <c r="E93" s="113">
        <f>IF(AND('INTERNAL - I'!AI105&gt;0,'INTERNAL - II '!AI105&gt;0),('INTERNAL - I'!AI105+'INTERNAL - II '!AI105)/2,'INTERNAL - I'!AI105+'INTERNAL - II '!AI105)</f>
        <v>80</v>
      </c>
      <c r="F93" s="113">
        <f>IF(AND('INTERNAL - I'!AJ105&gt;0,'INTERNAL - II '!AJ105&gt;0),('INTERNAL - I'!AJ105+'INTERNAL - II '!AJ105)/2,'INTERNAL - I'!AJ105+'INTERNAL - II '!AJ105)</f>
        <v>75</v>
      </c>
      <c r="G93" s="113">
        <f>('INTERNAL - I'!AK105+'INTERNAL - II '!AK105)/2</f>
        <v>80</v>
      </c>
      <c r="H93" s="113">
        <f>IF(AND('INTERNAL - I'!AL105&gt;0,'INTERNAL - II '!AL105&gt;0),('INTERNAL - I'!AL105+'INTERNAL - II '!AL105)/2,'INTERNAL - I'!AL105+'INTERNAL - II '!AL105)</f>
        <v>72.5</v>
      </c>
      <c r="I93" s="113">
        <f>IF(AND('INTERNAL - I'!AM105&gt;0,'INTERNAL - II '!AM105&gt;0),('INTERNAL - I'!AM105+'INTERNAL - II '!AM105)/2,'INTERNAL - I'!AM105+'INTERNAL - II '!AM105)</f>
        <v>90</v>
      </c>
      <c r="J93" s="113">
        <f>IF(AND('INTERNAL - I'!AN105&gt;0,'INTERNAL - II '!AN105&gt;0),('INTERNAL - I'!AN105+'INTERNAL - II '!AN105)/2,'INTERNAL - I'!AN105+'INTERNAL - II '!AN105)</f>
        <v>0</v>
      </c>
    </row>
    <row r="94" spans="1:10" ht="30" customHeight="1" x14ac:dyDescent="0.2">
      <c r="A94" s="89">
        <v>90</v>
      </c>
      <c r="B94" s="113">
        <f>'STUDENT NAMELIST'!B94</f>
        <v>211423243214</v>
      </c>
      <c r="C94" s="113" t="str">
        <f>'STUDENT NAMELIST'!C94</f>
        <v>2023PEC AI 190</v>
      </c>
      <c r="D94" s="114" t="str">
        <f>'STUDENT NAMELIST'!D94</f>
        <v>KARISSHMA P</v>
      </c>
      <c r="E94" s="113">
        <f>IF(AND('INTERNAL - I'!AI106&gt;0,'INTERNAL - II '!AI106&gt;0),('INTERNAL - I'!AI106+'INTERNAL - II '!AI106)/2,'INTERNAL - I'!AI106+'INTERNAL - II '!AI106)</f>
        <v>75</v>
      </c>
      <c r="F94" s="113">
        <f>IF(AND('INTERNAL - I'!AJ106&gt;0,'INTERNAL - II '!AJ106&gt;0),('INTERNAL - I'!AJ106+'INTERNAL - II '!AJ106)/2,'INTERNAL - I'!AJ106+'INTERNAL - II '!AJ106)</f>
        <v>75</v>
      </c>
      <c r="G94" s="113">
        <f>('INTERNAL - I'!AK106+'INTERNAL - II '!AK106)/2</f>
        <v>82.5</v>
      </c>
      <c r="H94" s="113">
        <f>IF(AND('INTERNAL - I'!AL106&gt;0,'INTERNAL - II '!AL106&gt;0),('INTERNAL - I'!AL106+'INTERNAL - II '!AL106)/2,'INTERNAL - I'!AL106+'INTERNAL - II '!AL106)</f>
        <v>92.5</v>
      </c>
      <c r="I94" s="113">
        <f>IF(AND('INTERNAL - I'!AM106&gt;0,'INTERNAL - II '!AM106&gt;0),('INTERNAL - I'!AM106+'INTERNAL - II '!AM106)/2,'INTERNAL - I'!AM106+'INTERNAL - II '!AM106)</f>
        <v>75</v>
      </c>
      <c r="J94" s="113">
        <f>IF(AND('INTERNAL - I'!AN106&gt;0,'INTERNAL - II '!AN106&gt;0),('INTERNAL - I'!AN106+'INTERNAL - II '!AN106)/2,'INTERNAL - I'!AN106+'INTERNAL - II '!AN106)</f>
        <v>0</v>
      </c>
    </row>
    <row r="95" spans="1:10" ht="30" customHeight="1" x14ac:dyDescent="0.2">
      <c r="A95" s="89">
        <v>91</v>
      </c>
      <c r="B95" s="113">
        <f>'STUDENT NAMELIST'!B95</f>
        <v>211423243151</v>
      </c>
      <c r="C95" s="113" t="str">
        <f>'STUDENT NAMELIST'!C95</f>
        <v>2023PEC AI 191</v>
      </c>
      <c r="D95" s="114" t="str">
        <f>'STUDENT NAMELIST'!D95</f>
        <v>HARSHITHAA SREE S</v>
      </c>
      <c r="E95" s="113">
        <f>IF(AND('INTERNAL - I'!AI107&gt;0,'INTERNAL - II '!AI107&gt;0),('INTERNAL - I'!AI107+'INTERNAL - II '!AI107)/2,'INTERNAL - I'!AI107+'INTERNAL - II '!AI107)</f>
        <v>70</v>
      </c>
      <c r="F95" s="113">
        <f>IF(AND('INTERNAL - I'!AJ107&gt;0,'INTERNAL - II '!AJ107&gt;0),('INTERNAL - I'!AJ107+'INTERNAL - II '!AJ107)/2,'INTERNAL - I'!AJ107+'INTERNAL - II '!AJ107)</f>
        <v>75</v>
      </c>
      <c r="G95" s="113">
        <f>('INTERNAL - I'!AK107+'INTERNAL - II '!AK107)/2</f>
        <v>90</v>
      </c>
      <c r="H95" s="113">
        <f>IF(AND('INTERNAL - I'!AL107&gt;0,'INTERNAL - II '!AL107&gt;0),('INTERNAL - I'!AL107+'INTERNAL - II '!AL107)/2,'INTERNAL - I'!AL107+'INTERNAL - II '!AL107)</f>
        <v>87.5</v>
      </c>
      <c r="I95" s="113">
        <f>IF(AND('INTERNAL - I'!AM107&gt;0,'INTERNAL - II '!AM107&gt;0),('INTERNAL - I'!AM107+'INTERNAL - II '!AM107)/2,'INTERNAL - I'!AM107+'INTERNAL - II '!AM107)</f>
        <v>90</v>
      </c>
      <c r="J95" s="113">
        <f>IF(AND('INTERNAL - I'!AN107&gt;0,'INTERNAL - II '!AN107&gt;0),('INTERNAL - I'!AN107+'INTERNAL - II '!AN107)/2,'INTERNAL - I'!AN107+'INTERNAL - II '!AN107)</f>
        <v>0</v>
      </c>
    </row>
    <row r="96" spans="1:10" ht="30" customHeight="1" x14ac:dyDescent="0.2">
      <c r="A96" s="89">
        <v>92</v>
      </c>
      <c r="B96" s="113">
        <f>'STUDENT NAMELIST'!B96</f>
        <v>211423243218</v>
      </c>
      <c r="C96" s="113" t="str">
        <f>'STUDENT NAMELIST'!C96</f>
        <v>2023PEC AI 192</v>
      </c>
      <c r="D96" s="114" t="str">
        <f>'STUDENT NAMELIST'!D96</f>
        <v>KAVIPRIYA R</v>
      </c>
      <c r="E96" s="113">
        <f>IF(AND('INTERNAL - I'!AI108&gt;0,'INTERNAL - II '!AI108&gt;0),('INTERNAL - I'!AI108+'INTERNAL - II '!AI108)/2,'INTERNAL - I'!AI108+'INTERNAL - II '!AI108)</f>
        <v>87.5</v>
      </c>
      <c r="F96" s="113">
        <f>IF(AND('INTERNAL - I'!AJ108&gt;0,'INTERNAL - II '!AJ108&gt;0),('INTERNAL - I'!AJ108+'INTERNAL - II '!AJ108)/2,'INTERNAL - I'!AJ108+'INTERNAL - II '!AJ108)</f>
        <v>85</v>
      </c>
      <c r="G96" s="113">
        <f>('INTERNAL - I'!AK108+'INTERNAL - II '!AK108)/2</f>
        <v>72.5</v>
      </c>
      <c r="H96" s="113">
        <f>IF(AND('INTERNAL - I'!AL108&gt;0,'INTERNAL - II '!AL108&gt;0),('INTERNAL - I'!AL108+'INTERNAL - II '!AL108)/2,'INTERNAL - I'!AL108+'INTERNAL - II '!AL108)</f>
        <v>67.5</v>
      </c>
      <c r="I96" s="113">
        <f>IF(AND('INTERNAL - I'!AM108&gt;0,'INTERNAL - II '!AM108&gt;0),('INTERNAL - I'!AM108+'INTERNAL - II '!AM108)/2,'INTERNAL - I'!AM108+'INTERNAL - II '!AM108)</f>
        <v>80</v>
      </c>
      <c r="J96" s="113">
        <f>IF(AND('INTERNAL - I'!AN108&gt;0,'INTERNAL - II '!AN108&gt;0),('INTERNAL - I'!AN108+'INTERNAL - II '!AN108)/2,'INTERNAL - I'!AN108+'INTERNAL - II '!AN108)</f>
        <v>0</v>
      </c>
    </row>
    <row r="97" spans="1:10" ht="30" customHeight="1" x14ac:dyDescent="0.2">
      <c r="A97" s="89">
        <v>93</v>
      </c>
      <c r="B97" s="113">
        <f>'STUDENT NAMELIST'!B97</f>
        <v>211423243219</v>
      </c>
      <c r="C97" s="113" t="str">
        <f>'STUDENT NAMELIST'!C97</f>
        <v>2023PEC AI 193</v>
      </c>
      <c r="D97" s="114" t="str">
        <f>'STUDENT NAMELIST'!D97</f>
        <v>KAVITHA G</v>
      </c>
      <c r="E97" s="113">
        <f>IF(AND('INTERNAL - I'!AI109&gt;0,'INTERNAL - II '!AI109&gt;0),('INTERNAL - I'!AI109+'INTERNAL - II '!AI109)/2,'INTERNAL - I'!AI109+'INTERNAL - II '!AI109)</f>
        <v>72.5</v>
      </c>
      <c r="F97" s="113">
        <f>IF(AND('INTERNAL - I'!AJ109&gt;0,'INTERNAL - II '!AJ109&gt;0),('INTERNAL - I'!AJ109+'INTERNAL - II '!AJ109)/2,'INTERNAL - I'!AJ109+'INTERNAL - II '!AJ109)</f>
        <v>72.5</v>
      </c>
      <c r="G97" s="113">
        <f>('INTERNAL - I'!AK109+'INTERNAL - II '!AK109)/2</f>
        <v>85</v>
      </c>
      <c r="H97" s="113">
        <f>IF(AND('INTERNAL - I'!AL109&gt;0,'INTERNAL - II '!AL109&gt;0),('INTERNAL - I'!AL109+'INTERNAL - II '!AL109)/2,'INTERNAL - I'!AL109+'INTERNAL - II '!AL109)</f>
        <v>87.5</v>
      </c>
      <c r="I97" s="113">
        <f>IF(AND('INTERNAL - I'!AM109&gt;0,'INTERNAL - II '!AM109&gt;0),('INTERNAL - I'!AM109+'INTERNAL - II '!AM109)/2,'INTERNAL - I'!AM109+'INTERNAL - II '!AM109)</f>
        <v>90</v>
      </c>
      <c r="J97" s="113">
        <f>IF(AND('INTERNAL - I'!AN109&gt;0,'INTERNAL - II '!AN109&gt;0),('INTERNAL - I'!AN109+'INTERNAL - II '!AN109)/2,'INTERNAL - I'!AN109+'INTERNAL - II '!AN109)</f>
        <v>0</v>
      </c>
    </row>
    <row r="98" spans="1:10" ht="30" customHeight="1" x14ac:dyDescent="0.2">
      <c r="A98" s="89">
        <v>94</v>
      </c>
      <c r="B98" s="113">
        <f>'STUDENT NAMELIST'!B98</f>
        <v>211423243220</v>
      </c>
      <c r="C98" s="113" t="str">
        <f>'STUDENT NAMELIST'!C98</f>
        <v>2023PEC AI 194</v>
      </c>
      <c r="D98" s="114" t="str">
        <f>'STUDENT NAMELIST'!D98</f>
        <v>KAVIYA SHREE T</v>
      </c>
      <c r="E98" s="113">
        <f>IF(AND('INTERNAL - I'!AI110&gt;0,'INTERNAL - II '!AI110&gt;0),('INTERNAL - I'!AI110+'INTERNAL - II '!AI110)/2,'INTERNAL - I'!AI110+'INTERNAL - II '!AI110)</f>
        <v>82.5</v>
      </c>
      <c r="F98" s="113">
        <f>IF(AND('INTERNAL - I'!AJ110&gt;0,'INTERNAL - II '!AJ110&gt;0),('INTERNAL - I'!AJ110+'INTERNAL - II '!AJ110)/2,'INTERNAL - I'!AJ110+'INTERNAL - II '!AJ110)</f>
        <v>40</v>
      </c>
      <c r="G98" s="113">
        <f>('INTERNAL - I'!AK110+'INTERNAL - II '!AK110)/2</f>
        <v>72.5</v>
      </c>
      <c r="H98" s="113">
        <f>IF(AND('INTERNAL - I'!AL110&gt;0,'INTERNAL - II '!AL110&gt;0),('INTERNAL - I'!AL110+'INTERNAL - II '!AL110)/2,'INTERNAL - I'!AL110+'INTERNAL - II '!AL110)</f>
        <v>82.5</v>
      </c>
      <c r="I98" s="113">
        <f>IF(AND('INTERNAL - I'!AM110&gt;0,'INTERNAL - II '!AM110&gt;0),('INTERNAL - I'!AM110+'INTERNAL - II '!AM110)/2,'INTERNAL - I'!AM110+'INTERNAL - II '!AM110)</f>
        <v>70</v>
      </c>
      <c r="J98" s="113">
        <f>IF(AND('INTERNAL - I'!AN110&gt;0,'INTERNAL - II '!AN110&gt;0),('INTERNAL - I'!AN110+'INTERNAL - II '!AN110)/2,'INTERNAL - I'!AN110+'INTERNAL - II '!AN110)</f>
        <v>0</v>
      </c>
    </row>
    <row r="99" spans="1:10" ht="30" customHeight="1" x14ac:dyDescent="0.2">
      <c r="A99" s="89">
        <v>95</v>
      </c>
      <c r="B99" s="113">
        <f>'STUDENT NAMELIST'!B99</f>
        <v>211423243221</v>
      </c>
      <c r="C99" s="113" t="str">
        <f>'STUDENT NAMELIST'!C99</f>
        <v>2023PEC AI 195</v>
      </c>
      <c r="D99" s="114" t="str">
        <f>'STUDENT NAMELIST'!D99</f>
        <v>KAVIYAPRIYA R</v>
      </c>
      <c r="E99" s="113">
        <f>IF(AND('INTERNAL - I'!AI111&gt;0,'INTERNAL - II '!AI111&gt;0),('INTERNAL - I'!AI111+'INTERNAL - II '!AI111)/2,'INTERNAL - I'!AI111+'INTERNAL - II '!AI111)</f>
        <v>90</v>
      </c>
      <c r="F99" s="113">
        <f>IF(AND('INTERNAL - I'!AJ111&gt;0,'INTERNAL - II '!AJ111&gt;0),('INTERNAL - I'!AJ111+'INTERNAL - II '!AJ111)/2,'INTERNAL - I'!AJ111+'INTERNAL - II '!AJ111)</f>
        <v>92.5</v>
      </c>
      <c r="G99" s="113">
        <f>('INTERNAL - I'!AK111+'INTERNAL - II '!AK111)/2</f>
        <v>100</v>
      </c>
      <c r="H99" s="113">
        <f>IF(AND('INTERNAL - I'!AL111&gt;0,'INTERNAL - II '!AL111&gt;0),('INTERNAL - I'!AL111+'INTERNAL - II '!AL111)/2,'INTERNAL - I'!AL111+'INTERNAL - II '!AL111)</f>
        <v>62.5</v>
      </c>
      <c r="I99" s="113">
        <f>IF(AND('INTERNAL - I'!AM111&gt;0,'INTERNAL - II '!AM111&gt;0),('INTERNAL - I'!AM111+'INTERNAL - II '!AM111)/2,'INTERNAL - I'!AM111+'INTERNAL - II '!AM111)</f>
        <v>95</v>
      </c>
      <c r="J99" s="113">
        <f>IF(AND('INTERNAL - I'!AN111&gt;0,'INTERNAL - II '!AN111&gt;0),('INTERNAL - I'!AN111+'INTERNAL - II '!AN111)/2,'INTERNAL - I'!AN111+'INTERNAL - II '!AN111)</f>
        <v>0</v>
      </c>
    </row>
    <row r="100" spans="1:10" ht="30" customHeight="1" x14ac:dyDescent="0.2">
      <c r="A100" s="89">
        <v>96</v>
      </c>
      <c r="B100" s="113">
        <f>'STUDENT NAMELIST'!B100</f>
        <v>211423243230</v>
      </c>
      <c r="C100" s="113" t="str">
        <f>'STUDENT NAMELIST'!C100</f>
        <v>2023PEC AI 196</v>
      </c>
      <c r="D100" s="114" t="str">
        <f>'STUDENT NAMELIST'!D100</f>
        <v>KIRUTHIKA K</v>
      </c>
      <c r="E100" s="113">
        <f>IF(AND('INTERNAL - I'!AI112&gt;0,'INTERNAL - II '!AI112&gt;0),('INTERNAL - I'!AI112+'INTERNAL - II '!AI112)/2,'INTERNAL - I'!AI112+'INTERNAL - II '!AI112)</f>
        <v>77.5</v>
      </c>
      <c r="F100" s="113">
        <f>IF(AND('INTERNAL - I'!AJ112&gt;0,'INTERNAL - II '!AJ112&gt;0),('INTERNAL - I'!AJ112+'INTERNAL - II '!AJ112)/2,'INTERNAL - I'!AJ112+'INTERNAL - II '!AJ112)</f>
        <v>82.5</v>
      </c>
      <c r="G100" s="113">
        <f>('INTERNAL - I'!AK112+'INTERNAL - II '!AK112)/2</f>
        <v>67.5</v>
      </c>
      <c r="H100" s="113">
        <f>IF(AND('INTERNAL - I'!AL112&gt;0,'INTERNAL - II '!AL112&gt;0),('INTERNAL - I'!AL112+'INTERNAL - II '!AL112)/2,'INTERNAL - I'!AL112+'INTERNAL - II '!AL112)</f>
        <v>82.5</v>
      </c>
      <c r="I100" s="113">
        <f>IF(AND('INTERNAL - I'!AM112&gt;0,'INTERNAL - II '!AM112&gt;0),('INTERNAL - I'!AM112+'INTERNAL - II '!AM112)/2,'INTERNAL - I'!AM112+'INTERNAL - II '!AM112)</f>
        <v>80</v>
      </c>
      <c r="J100" s="113">
        <f>IF(AND('INTERNAL - I'!AN112&gt;0,'INTERNAL - II '!AN112&gt;0),('INTERNAL - I'!AN112+'INTERNAL - II '!AN112)/2,'INTERNAL - I'!AN112+'INTERNAL - II '!AN112)</f>
        <v>0</v>
      </c>
    </row>
    <row r="101" spans="1:10" ht="30" customHeight="1" x14ac:dyDescent="0.2">
      <c r="A101" s="89">
        <v>98</v>
      </c>
      <c r="B101" s="113">
        <f>'STUDENT NAMELIST'!B101</f>
        <v>211423243234</v>
      </c>
      <c r="C101" s="113" t="str">
        <f>'STUDENT NAMELIST'!C101</f>
        <v>2023PEC AI 197</v>
      </c>
      <c r="D101" s="114" t="str">
        <f>'STUDENT NAMELIST'!D101</f>
        <v>KOUSIKA A</v>
      </c>
      <c r="E101" s="113">
        <f>IF(AND('INTERNAL - I'!AI113&gt;0,'INTERNAL - II '!AI113&gt;0),('INTERNAL - I'!AI113+'INTERNAL - II '!AI113)/2,'INTERNAL - I'!AI113+'INTERNAL - II '!AI113)</f>
        <v>97.5</v>
      </c>
      <c r="F101" s="113">
        <f>IF(AND('INTERNAL - I'!AJ113&gt;0,'INTERNAL - II '!AJ113&gt;0),('INTERNAL - I'!AJ113+'INTERNAL - II '!AJ113)/2,'INTERNAL - I'!AJ113+'INTERNAL - II '!AJ113)</f>
        <v>85</v>
      </c>
      <c r="G101" s="113">
        <f>('INTERNAL - I'!AK113+'INTERNAL - II '!AK113)/2</f>
        <v>60</v>
      </c>
      <c r="H101" s="113">
        <f>IF(AND('INTERNAL - I'!AL113&gt;0,'INTERNAL - II '!AL113&gt;0),('INTERNAL - I'!AL113+'INTERNAL - II '!AL113)/2,'INTERNAL - I'!AL113+'INTERNAL - II '!AL113)</f>
        <v>72.5</v>
      </c>
      <c r="I101" s="113">
        <f>IF(AND('INTERNAL - I'!AM113&gt;0,'INTERNAL - II '!AM113&gt;0),('INTERNAL - I'!AM113+'INTERNAL - II '!AM113)/2,'INTERNAL - I'!AM113+'INTERNAL - II '!AM113)</f>
        <v>90</v>
      </c>
      <c r="J101" s="113">
        <f>IF(AND('INTERNAL - I'!AN113&gt;0,'INTERNAL - II '!AN113&gt;0),('INTERNAL - I'!AN113+'INTERNAL - II '!AN113)/2,'INTERNAL - I'!AN113+'INTERNAL - II '!AN113)</f>
        <v>0</v>
      </c>
    </row>
    <row r="102" spans="1:10" ht="30" customHeight="1" x14ac:dyDescent="0.2">
      <c r="A102" s="89">
        <v>98</v>
      </c>
      <c r="B102" s="113">
        <f>'STUDENT NAMELIST'!B102</f>
        <v>211423243235</v>
      </c>
      <c r="C102" s="113" t="str">
        <f>'STUDENT NAMELIST'!C102</f>
        <v>2023PEC AI 198</v>
      </c>
      <c r="D102" s="114" t="str">
        <f>'STUDENT NAMELIST'!D102</f>
        <v>KRISALYN DAPHNE S</v>
      </c>
      <c r="E102" s="113">
        <f>IF(AND('INTERNAL - I'!AI114&gt;0,'INTERNAL - II '!AI114&gt;0),('INTERNAL - I'!AI114+'INTERNAL - II '!AI114)/2,'INTERNAL - I'!AI114+'INTERNAL - II '!AI114)</f>
        <v>64.285714285714292</v>
      </c>
      <c r="F102" s="113">
        <f>IF(AND('INTERNAL - I'!AJ114&gt;0,'INTERNAL - II '!AJ114&gt;0),('INTERNAL - I'!AJ114+'INTERNAL - II '!AJ114)/2,'INTERNAL - I'!AJ114+'INTERNAL - II '!AJ114)</f>
        <v>85</v>
      </c>
      <c r="G102" s="113">
        <f>('INTERNAL - I'!AK114+'INTERNAL - II '!AK114)/2</f>
        <v>85</v>
      </c>
      <c r="H102" s="113">
        <f>IF(AND('INTERNAL - I'!AL114&gt;0,'INTERNAL - II '!AL114&gt;0),('INTERNAL - I'!AL114+'INTERNAL - II '!AL114)/2,'INTERNAL - I'!AL114+'INTERNAL - II '!AL114)</f>
        <v>67.5</v>
      </c>
      <c r="I102" s="113">
        <f>IF(AND('INTERNAL - I'!AM114&gt;0,'INTERNAL - II '!AM114&gt;0),('INTERNAL - I'!AM114+'INTERNAL - II '!AM114)/2,'INTERNAL - I'!AM114+'INTERNAL - II '!AM114)</f>
        <v>95</v>
      </c>
      <c r="J102" s="113">
        <f>IF(AND('INTERNAL - I'!AN114&gt;0,'INTERNAL - II '!AN114&gt;0),('INTERNAL - I'!AN114+'INTERNAL - II '!AN114)/2,'INTERNAL - I'!AN114+'INTERNAL - II '!AN114)</f>
        <v>0</v>
      </c>
    </row>
    <row r="103" spans="1:10" ht="30" customHeight="1" x14ac:dyDescent="0.2">
      <c r="A103" s="89">
        <v>99</v>
      </c>
      <c r="B103" s="113">
        <f>'STUDENT NAMELIST'!B103</f>
        <v>211423243238</v>
      </c>
      <c r="C103" s="113" t="str">
        <f>'STUDENT NAMELIST'!C103</f>
        <v>2023PEC AI 199</v>
      </c>
      <c r="D103" s="114" t="str">
        <f>'STUDENT NAMELIST'!D103</f>
        <v>KUMARI CHANDINI B</v>
      </c>
      <c r="E103" s="113">
        <f>IF(AND('INTERNAL - I'!AI115&gt;0,'INTERNAL - II '!AI115&gt;0),('INTERNAL - I'!AI115+'INTERNAL - II '!AI115)/2,'INTERNAL - I'!AI115+'INTERNAL - II '!AI115)</f>
        <v>92.5</v>
      </c>
      <c r="F103" s="113">
        <f>IF(AND('INTERNAL - I'!AJ115&gt;0,'INTERNAL - II '!AJ115&gt;0),('INTERNAL - I'!AJ115+'INTERNAL - II '!AJ115)/2,'INTERNAL - I'!AJ115+'INTERNAL - II '!AJ115)</f>
        <v>85</v>
      </c>
      <c r="G103" s="113">
        <f>('INTERNAL - I'!AK115+'INTERNAL - II '!AK115)/2</f>
        <v>70</v>
      </c>
      <c r="H103" s="113">
        <f>IF(AND('INTERNAL - I'!AL115&gt;0,'INTERNAL - II '!AL115&gt;0),('INTERNAL - I'!AL115+'INTERNAL - II '!AL115)/2,'INTERNAL - I'!AL115+'INTERNAL - II '!AL115)</f>
        <v>87.5</v>
      </c>
      <c r="I103" s="113">
        <f>IF(AND('INTERNAL - I'!AM115&gt;0,'INTERNAL - II '!AM115&gt;0),('INTERNAL - I'!AM115+'INTERNAL - II '!AM115)/2,'INTERNAL - I'!AM115+'INTERNAL - II '!AM115)</f>
        <v>77.5</v>
      </c>
      <c r="J103" s="113">
        <f>IF(AND('INTERNAL - I'!AN115&gt;0,'INTERNAL - II '!AN115&gt;0),('INTERNAL - I'!AN115+'INTERNAL - II '!AN115)/2,'INTERNAL - I'!AN115+'INTERNAL - II '!AN115)</f>
        <v>0</v>
      </c>
    </row>
    <row r="104" spans="1:10" ht="30" customHeight="1" x14ac:dyDescent="0.2">
      <c r="A104" s="89">
        <v>100</v>
      </c>
      <c r="B104" s="113">
        <f>'STUDENT NAMELIST'!B104</f>
        <v>211423243241</v>
      </c>
      <c r="C104" s="113" t="str">
        <f>'STUDENT NAMELIST'!C104</f>
        <v>2023PEC AI 200</v>
      </c>
      <c r="D104" s="114" t="str">
        <f>'STUDENT NAMELIST'!D104</f>
        <v>LATHIKA V</v>
      </c>
      <c r="E104" s="113">
        <f>IF(AND('INTERNAL - I'!AI116&gt;0,'INTERNAL - II '!AI116&gt;0),('INTERNAL - I'!AI116+'INTERNAL - II '!AI116)/2,'INTERNAL - I'!AI116+'INTERNAL - II '!AI116)</f>
        <v>90</v>
      </c>
      <c r="F104" s="113">
        <f>IF(AND('INTERNAL - I'!AJ116&gt;0,'INTERNAL - II '!AJ116&gt;0),('INTERNAL - I'!AJ116+'INTERNAL - II '!AJ116)/2,'INTERNAL - I'!AJ116+'INTERNAL - II '!AJ116)</f>
        <v>87.5</v>
      </c>
      <c r="G104" s="113">
        <f>('INTERNAL - I'!AK116+'INTERNAL - II '!AK116)/2</f>
        <v>77.5</v>
      </c>
      <c r="H104" s="113">
        <f>IF(AND('INTERNAL - I'!AL116&gt;0,'INTERNAL - II '!AL116&gt;0),('INTERNAL - I'!AL116+'INTERNAL - II '!AL116)/2,'INTERNAL - I'!AL116+'INTERNAL - II '!AL116)</f>
        <v>82.5</v>
      </c>
      <c r="I104" s="113">
        <f>IF(AND('INTERNAL - I'!AM116&gt;0,'INTERNAL - II '!AM116&gt;0),('INTERNAL - I'!AM116+'INTERNAL - II '!AM116)/2,'INTERNAL - I'!AM116+'INTERNAL - II '!AM116)</f>
        <v>70</v>
      </c>
      <c r="J104" s="113">
        <f>IF(AND('INTERNAL - I'!AN116&gt;0,'INTERNAL - II '!AN116&gt;0),('INTERNAL - I'!AN116+'INTERNAL - II '!AN116)/2,'INTERNAL - I'!AN116+'INTERNAL - II '!AN116)</f>
        <v>0</v>
      </c>
    </row>
    <row r="105" spans="1:10" ht="30" customHeight="1" x14ac:dyDescent="0.2">
      <c r="A105" s="89">
        <v>101</v>
      </c>
      <c r="B105" s="113">
        <f>'STUDENT NAMELIST'!B105</f>
        <v>211423243242</v>
      </c>
      <c r="C105" s="113" t="str">
        <f>'STUDENT NAMELIST'!C105</f>
        <v>2023PEC AI 201</v>
      </c>
      <c r="D105" s="114" t="str">
        <f>'STUDENT NAMELIST'!D105</f>
        <v>LAVANYA N G</v>
      </c>
      <c r="E105" s="113">
        <f>IF(AND('INTERNAL - I'!AI117&gt;0,'INTERNAL - II '!AI117&gt;0),('INTERNAL - I'!AI117+'INTERNAL - II '!AI117)/2,'INTERNAL - I'!AI117+'INTERNAL - II '!AI117)</f>
        <v>90</v>
      </c>
      <c r="F105" s="113">
        <f>IF(AND('INTERNAL - I'!AJ117&gt;0,'INTERNAL - II '!AJ117&gt;0),('INTERNAL - I'!AJ117+'INTERNAL - II '!AJ117)/2,'INTERNAL - I'!AJ117+'INTERNAL - II '!AJ117)</f>
        <v>90</v>
      </c>
      <c r="G105" s="113">
        <f>('INTERNAL - I'!AK117+'INTERNAL - II '!AK117)/2</f>
        <v>77.5</v>
      </c>
      <c r="H105" s="113">
        <f>IF(AND('INTERNAL - I'!AL117&gt;0,'INTERNAL - II '!AL117&gt;0),('INTERNAL - I'!AL117+'INTERNAL - II '!AL117)/2,'INTERNAL - I'!AL117+'INTERNAL - II '!AL117)</f>
        <v>62.5</v>
      </c>
      <c r="I105" s="113">
        <f>IF(AND('INTERNAL - I'!AM117&gt;0,'INTERNAL - II '!AM117&gt;0),('INTERNAL - I'!AM117+'INTERNAL - II '!AM117)/2,'INTERNAL - I'!AM117+'INTERNAL - II '!AM117)</f>
        <v>95</v>
      </c>
      <c r="J105" s="113">
        <f>IF(AND('INTERNAL - I'!AN117&gt;0,'INTERNAL - II '!AN117&gt;0),('INTERNAL - I'!AN117+'INTERNAL - II '!AN117)/2,'INTERNAL - I'!AN117+'INTERNAL - II '!AN117)</f>
        <v>0</v>
      </c>
    </row>
    <row r="106" spans="1:10" ht="30" customHeight="1" x14ac:dyDescent="0.2">
      <c r="A106" s="89">
        <v>102</v>
      </c>
      <c r="B106" s="113">
        <f>'STUDENT NAMELIST'!B106</f>
        <v>211423243249</v>
      </c>
      <c r="C106" s="113" t="str">
        <f>'STUDENT NAMELIST'!C106</f>
        <v>2023PEC AI 202</v>
      </c>
      <c r="D106" s="114" t="str">
        <f>'STUDENT NAMELIST'!D106</f>
        <v>LOGESWARI K</v>
      </c>
      <c r="E106" s="113">
        <f>IF(AND('INTERNAL - I'!AI118&gt;0,'INTERNAL - II '!AI118&gt;0),('INTERNAL - I'!AI118+'INTERNAL - II '!AI118)/2,'INTERNAL - I'!AI118+'INTERNAL - II '!AI118)</f>
        <v>77.5</v>
      </c>
      <c r="F106" s="113">
        <f>IF(AND('INTERNAL - I'!AJ118&gt;0,'INTERNAL - II '!AJ118&gt;0),('INTERNAL - I'!AJ118+'INTERNAL - II '!AJ118)/2,'INTERNAL - I'!AJ118+'INTERNAL - II '!AJ118)</f>
        <v>77.5</v>
      </c>
      <c r="G106" s="113">
        <f>('INTERNAL - I'!AK118+'INTERNAL - II '!AK118)/2</f>
        <v>50</v>
      </c>
      <c r="H106" s="113">
        <f>IF(AND('INTERNAL - I'!AL118&gt;0,'INTERNAL - II '!AL118&gt;0),('INTERNAL - I'!AL118+'INTERNAL - II '!AL118)/2,'INTERNAL - I'!AL118+'INTERNAL - II '!AL118)</f>
        <v>82.5</v>
      </c>
      <c r="I106" s="113">
        <f>IF(AND('INTERNAL - I'!AM118&gt;0,'INTERNAL - II '!AM118&gt;0),('INTERNAL - I'!AM118+'INTERNAL - II '!AM118)/2,'INTERNAL - I'!AM118+'INTERNAL - II '!AM118)</f>
        <v>80</v>
      </c>
      <c r="J106" s="113">
        <f>IF(AND('INTERNAL - I'!AN118&gt;0,'INTERNAL - II '!AN118&gt;0),('INTERNAL - I'!AN118+'INTERNAL - II '!AN118)/2,'INTERNAL - I'!AN118+'INTERNAL - II '!AN118)</f>
        <v>0</v>
      </c>
    </row>
    <row r="107" spans="1:10" ht="30" customHeight="1" x14ac:dyDescent="0.2">
      <c r="A107" s="89">
        <v>103</v>
      </c>
      <c r="B107" s="113">
        <f>'STUDENT NAMELIST'!B107</f>
        <v>211423243250</v>
      </c>
      <c r="C107" s="113" t="str">
        <f>'STUDENT NAMELIST'!C107</f>
        <v>2023PEC AI 203</v>
      </c>
      <c r="D107" s="114" t="str">
        <f>'STUDENT NAMELIST'!D107</f>
        <v>LOGITHA P C</v>
      </c>
      <c r="E107" s="113">
        <f>IF(AND('INTERNAL - I'!AI119&gt;0,'INTERNAL - II '!AI119&gt;0),('INTERNAL - I'!AI119+'INTERNAL - II '!AI119)/2,'INTERNAL - I'!AI119+'INTERNAL - II '!AI119)</f>
        <v>77.5</v>
      </c>
      <c r="F107" s="113">
        <f>IF(AND('INTERNAL - I'!AJ119&gt;0,'INTERNAL - II '!AJ119&gt;0),('INTERNAL - I'!AJ119+'INTERNAL - II '!AJ119)/2,'INTERNAL - I'!AJ119+'INTERNAL - II '!AJ119)</f>
        <v>65</v>
      </c>
      <c r="G107" s="113">
        <f>('INTERNAL - I'!AK119+'INTERNAL - II '!AK119)/2</f>
        <v>87.5</v>
      </c>
      <c r="H107" s="113">
        <f>IF(AND('INTERNAL - I'!AL119&gt;0,'INTERNAL - II '!AL119&gt;0),('INTERNAL - I'!AL119+'INTERNAL - II '!AL119)/2,'INTERNAL - I'!AL119+'INTERNAL - II '!AL119)</f>
        <v>72.5</v>
      </c>
      <c r="I107" s="113">
        <f>IF(AND('INTERNAL - I'!AM119&gt;0,'INTERNAL - II '!AM119&gt;0),('INTERNAL - I'!AM119+'INTERNAL - II '!AM119)/2,'INTERNAL - I'!AM119+'INTERNAL - II '!AM119)</f>
        <v>90</v>
      </c>
      <c r="J107" s="113">
        <f>IF(AND('INTERNAL - I'!AN119&gt;0,'INTERNAL - II '!AN119&gt;0),('INTERNAL - I'!AN119+'INTERNAL - II '!AN119)/2,'INTERNAL - I'!AN119+'INTERNAL - II '!AN119)</f>
        <v>0</v>
      </c>
    </row>
    <row r="108" spans="1:10" ht="30" customHeight="1" x14ac:dyDescent="0.2">
      <c r="A108" s="89">
        <v>104</v>
      </c>
      <c r="B108" s="113">
        <f>'STUDENT NAMELIST'!B108</f>
        <v>211423243259</v>
      </c>
      <c r="C108" s="113" t="str">
        <f>'STUDENT NAMELIST'!C108</f>
        <v>2023PEC AI 204</v>
      </c>
      <c r="D108" s="114" t="str">
        <f>'STUDENT NAMELIST'!D108</f>
        <v>MADHIVANI A</v>
      </c>
      <c r="E108" s="113">
        <f>IF(AND('INTERNAL - I'!AI120&gt;0,'INTERNAL - II '!AI120&gt;0),('INTERNAL - I'!AI120+'INTERNAL - II '!AI120)/2,'INTERNAL - I'!AI120+'INTERNAL - II '!AI120)</f>
        <v>90</v>
      </c>
      <c r="F108" s="113">
        <f>IF(AND('INTERNAL - I'!AJ120&gt;0,'INTERNAL - II '!AJ120&gt;0),('INTERNAL - I'!AJ120+'INTERNAL - II '!AJ120)/2,'INTERNAL - I'!AJ120+'INTERNAL - II '!AJ120)</f>
        <v>87.5</v>
      </c>
      <c r="G108" s="113">
        <f>('INTERNAL - I'!AK120+'INTERNAL - II '!AK120)/2</f>
        <v>72.5</v>
      </c>
      <c r="H108" s="113">
        <f>IF(AND('INTERNAL - I'!AL120&gt;0,'INTERNAL - II '!AL120&gt;0),('INTERNAL - I'!AL120+'INTERNAL - II '!AL120)/2,'INTERNAL - I'!AL120+'INTERNAL - II '!AL120)</f>
        <v>67.5</v>
      </c>
      <c r="I108" s="113">
        <f>IF(AND('INTERNAL - I'!AM120&gt;0,'INTERNAL - II '!AM120&gt;0),('INTERNAL - I'!AM120+'INTERNAL - II '!AM120)/2,'INTERNAL - I'!AM120+'INTERNAL - II '!AM120)</f>
        <v>95</v>
      </c>
      <c r="J108" s="113">
        <f>IF(AND('INTERNAL - I'!AN120&gt;0,'INTERNAL - II '!AN120&gt;0),('INTERNAL - I'!AN120+'INTERNAL - II '!AN120)/2,'INTERNAL - I'!AN120+'INTERNAL - II '!AN120)</f>
        <v>0</v>
      </c>
    </row>
    <row r="109" spans="1:10" ht="30" customHeight="1" x14ac:dyDescent="0.2">
      <c r="A109" s="89">
        <v>105</v>
      </c>
      <c r="B109" s="113">
        <f>'STUDENT NAMELIST'!B109</f>
        <v>211423243260</v>
      </c>
      <c r="C109" s="113" t="str">
        <f>'STUDENT NAMELIST'!C109</f>
        <v>2023PEC AI 205</v>
      </c>
      <c r="D109" s="114" t="str">
        <f>'STUDENT NAMELIST'!D109</f>
        <v>MADHUMETHA M S</v>
      </c>
      <c r="E109" s="113">
        <f>IF(AND('INTERNAL - I'!AI121&gt;0,'INTERNAL - II '!AI121&gt;0),('INTERNAL - I'!AI121+'INTERNAL - II '!AI121)/2,'INTERNAL - I'!AI121+'INTERNAL - II '!AI121)</f>
        <v>72.5</v>
      </c>
      <c r="F109" s="113">
        <f>IF(AND('INTERNAL - I'!AJ121&gt;0,'INTERNAL - II '!AJ121&gt;0),('INTERNAL - I'!AJ121+'INTERNAL - II '!AJ121)/2,'INTERNAL - I'!AJ121+'INTERNAL - II '!AJ121)</f>
        <v>77.5</v>
      </c>
      <c r="G109" s="113">
        <f>('INTERNAL - I'!AK121+'INTERNAL - II '!AK121)/2</f>
        <v>62.5</v>
      </c>
      <c r="H109" s="113">
        <f>IF(AND('INTERNAL - I'!AL121&gt;0,'INTERNAL - II '!AL121&gt;0),('INTERNAL - I'!AL121+'INTERNAL - II '!AL121)/2,'INTERNAL - I'!AL121+'INTERNAL - II '!AL121)</f>
        <v>87.5</v>
      </c>
      <c r="I109" s="113">
        <f>IF(AND('INTERNAL - I'!AM121&gt;0,'INTERNAL - II '!AM121&gt;0),('INTERNAL - I'!AM121+'INTERNAL - II '!AM121)/2,'INTERNAL - I'!AM121+'INTERNAL - II '!AM121)</f>
        <v>77.5</v>
      </c>
      <c r="J109" s="113">
        <f>IF(AND('INTERNAL - I'!AN121&gt;0,'INTERNAL - II '!AN121&gt;0),('INTERNAL - I'!AN121+'INTERNAL - II '!AN121)/2,'INTERNAL - I'!AN121+'INTERNAL - II '!AN121)</f>
        <v>0</v>
      </c>
    </row>
    <row r="110" spans="1:10" ht="30" customHeight="1" x14ac:dyDescent="0.2">
      <c r="A110" s="89">
        <v>106</v>
      </c>
      <c r="B110" s="113">
        <f>'STUDENT NAMELIST'!B110</f>
        <v>211423243261</v>
      </c>
      <c r="C110" s="113" t="str">
        <f>'STUDENT NAMELIST'!C110</f>
        <v>2023PEC AI 206</v>
      </c>
      <c r="D110" s="114" t="str">
        <f>'STUDENT NAMELIST'!D110</f>
        <v>MADHUMITHA M</v>
      </c>
      <c r="E110" s="113">
        <f>IF(AND('INTERNAL - I'!AI122&gt;0,'INTERNAL - II '!AI122&gt;0),('INTERNAL - I'!AI122+'INTERNAL - II '!AI122)/2,'INTERNAL - I'!AI122+'INTERNAL - II '!AI122)</f>
        <v>92.5</v>
      </c>
      <c r="F110" s="113">
        <f>IF(AND('INTERNAL - I'!AJ122&gt;0,'INTERNAL - II '!AJ122&gt;0),('INTERNAL - I'!AJ122+'INTERNAL - II '!AJ122)/2,'INTERNAL - I'!AJ122+'INTERNAL - II '!AJ122)</f>
        <v>85</v>
      </c>
      <c r="G110" s="113">
        <f>('INTERNAL - I'!AK122+'INTERNAL - II '!AK122)/2</f>
        <v>62.5</v>
      </c>
      <c r="H110" s="113">
        <f>IF(AND('INTERNAL - I'!AL122&gt;0,'INTERNAL - II '!AL122&gt;0),('INTERNAL - I'!AL122+'INTERNAL - II '!AL122)/2,'INTERNAL - I'!AL122+'INTERNAL - II '!AL122)</f>
        <v>82.5</v>
      </c>
      <c r="I110" s="113">
        <f>IF(AND('INTERNAL - I'!AM122&gt;0,'INTERNAL - II '!AM122&gt;0),('INTERNAL - I'!AM122+'INTERNAL - II '!AM122)/2,'INTERNAL - I'!AM122+'INTERNAL - II '!AM122)</f>
        <v>70</v>
      </c>
      <c r="J110" s="113">
        <f>IF(AND('INTERNAL - I'!AN122&gt;0,'INTERNAL - II '!AN122&gt;0),('INTERNAL - I'!AN122+'INTERNAL - II '!AN122)/2,'INTERNAL - I'!AN122+'INTERNAL - II '!AN122)</f>
        <v>0</v>
      </c>
    </row>
    <row r="111" spans="1:10" ht="30" customHeight="1" x14ac:dyDescent="0.2">
      <c r="A111" s="89">
        <v>108</v>
      </c>
      <c r="B111" s="113">
        <f>'STUDENT NAMELIST'!B111</f>
        <v>211423243264</v>
      </c>
      <c r="C111" s="113" t="str">
        <f>'STUDENT NAMELIST'!C111</f>
        <v>2023PEC AI 207</v>
      </c>
      <c r="D111" s="114" t="str">
        <f>'STUDENT NAMELIST'!D111</f>
        <v>MAHALAKSHMI B</v>
      </c>
      <c r="E111" s="113">
        <f>IF(AND('INTERNAL - I'!AI123&gt;0,'INTERNAL - II '!AI123&gt;0),('INTERNAL - I'!AI123+'INTERNAL - II '!AI123)/2,'INTERNAL - I'!AI123+'INTERNAL - II '!AI123)</f>
        <v>92.5</v>
      </c>
      <c r="F111" s="113">
        <f>IF(AND('INTERNAL - I'!AJ123&gt;0,'INTERNAL - II '!AJ123&gt;0),('INTERNAL - I'!AJ123+'INTERNAL - II '!AJ123)/2,'INTERNAL - I'!AJ123+'INTERNAL - II '!AJ123)</f>
        <v>85</v>
      </c>
      <c r="G111" s="113">
        <f>('INTERNAL - I'!AK123+'INTERNAL - II '!AK123)/2</f>
        <v>67.5</v>
      </c>
      <c r="H111" s="113">
        <f>IF(AND('INTERNAL - I'!AL123&gt;0,'INTERNAL - II '!AL123&gt;0),('INTERNAL - I'!AL123+'INTERNAL - II '!AL123)/2,'INTERNAL - I'!AL123+'INTERNAL - II '!AL123)</f>
        <v>62.5</v>
      </c>
      <c r="I111" s="113">
        <f>IF(AND('INTERNAL - I'!AM123&gt;0,'INTERNAL - II '!AM123&gt;0),('INTERNAL - I'!AM123+'INTERNAL - II '!AM123)/2,'INTERNAL - I'!AM123+'INTERNAL - II '!AM123)</f>
        <v>95</v>
      </c>
      <c r="J111" s="113">
        <f>IF(AND('INTERNAL - I'!AN123&gt;0,'INTERNAL - II '!AN123&gt;0),('INTERNAL - I'!AN123+'INTERNAL - II '!AN123)/2,'INTERNAL - I'!AN123+'INTERNAL - II '!AN123)</f>
        <v>0</v>
      </c>
    </row>
    <row r="112" spans="1:10" ht="30" customHeight="1" x14ac:dyDescent="0.2">
      <c r="A112" s="89">
        <v>108</v>
      </c>
      <c r="B112" s="113">
        <f>'STUDENT NAMELIST'!B112</f>
        <v>211423243265</v>
      </c>
      <c r="C112" s="113" t="str">
        <f>'STUDENT NAMELIST'!C112</f>
        <v>2023PEC AI 208</v>
      </c>
      <c r="D112" s="114" t="str">
        <f>'STUDENT NAMELIST'!D112</f>
        <v>MAHALAKSHMI E</v>
      </c>
      <c r="E112" s="113">
        <f>IF(AND('INTERNAL - I'!AI124&gt;0,'INTERNAL - II '!AI124&gt;0),('INTERNAL - I'!AI124+'INTERNAL - II '!AI124)/2,'INTERNAL - I'!AI124+'INTERNAL - II '!AI124)</f>
        <v>90</v>
      </c>
      <c r="F112" s="113">
        <f>IF(AND('INTERNAL - I'!AJ124&gt;0,'INTERNAL - II '!AJ124&gt;0),('INTERNAL - I'!AJ124+'INTERNAL - II '!AJ124)/2,'INTERNAL - I'!AJ124+'INTERNAL - II '!AJ124)</f>
        <v>95</v>
      </c>
      <c r="G112" s="113">
        <f>('INTERNAL - I'!AK124+'INTERNAL - II '!AK124)/2</f>
        <v>72.5</v>
      </c>
      <c r="H112" s="113">
        <f>IF(AND('INTERNAL - I'!AL124&gt;0,'INTERNAL - II '!AL124&gt;0),('INTERNAL - I'!AL124+'INTERNAL - II '!AL124)/2,'INTERNAL - I'!AL124+'INTERNAL - II '!AL124)</f>
        <v>82.5</v>
      </c>
      <c r="I112" s="113">
        <f>IF(AND('INTERNAL - I'!AM124&gt;0,'INTERNAL - II '!AM124&gt;0),('INTERNAL - I'!AM124+'INTERNAL - II '!AM124)/2,'INTERNAL - I'!AM124+'INTERNAL - II '!AM124)</f>
        <v>80</v>
      </c>
      <c r="J112" s="113">
        <f>IF(AND('INTERNAL - I'!AN124&gt;0,'INTERNAL - II '!AN124&gt;0),('INTERNAL - I'!AN124+'INTERNAL - II '!AN124)/2,'INTERNAL - I'!AN124+'INTERNAL - II '!AN124)</f>
        <v>0</v>
      </c>
    </row>
    <row r="113" spans="1:10" ht="30" customHeight="1" x14ac:dyDescent="0.2">
      <c r="A113" s="89">
        <v>109</v>
      </c>
      <c r="B113" s="113">
        <f>'STUDENT NAMELIST'!B113</f>
        <v>211423243266</v>
      </c>
      <c r="C113" s="113" t="str">
        <f>'STUDENT NAMELIST'!C113</f>
        <v>2023PEC AI 209</v>
      </c>
      <c r="D113" s="114" t="str">
        <f>'STUDENT NAMELIST'!D113</f>
        <v>MAHALAKSHMI S</v>
      </c>
      <c r="E113" s="113">
        <f>IF(AND('INTERNAL - I'!AI125&gt;0,'INTERNAL - II '!AI125&gt;0),('INTERNAL - I'!AI125+'INTERNAL - II '!AI125)/2,'INTERNAL - I'!AI125+'INTERNAL - II '!AI125)</f>
        <v>65</v>
      </c>
      <c r="F113" s="113">
        <f>IF(AND('INTERNAL - I'!AJ125&gt;0,'INTERNAL - II '!AJ125&gt;0),('INTERNAL - I'!AJ125+'INTERNAL - II '!AJ125)/2,'INTERNAL - I'!AJ125+'INTERNAL - II '!AJ125)</f>
        <v>70</v>
      </c>
      <c r="G113" s="113">
        <f>('INTERNAL - I'!AK125+'INTERNAL - II '!AK125)/2</f>
        <v>82.5</v>
      </c>
      <c r="H113" s="113">
        <f>IF(AND('INTERNAL - I'!AL125&gt;0,'INTERNAL - II '!AL125&gt;0),('INTERNAL - I'!AL125+'INTERNAL - II '!AL125)/2,'INTERNAL - I'!AL125+'INTERNAL - II '!AL125)</f>
        <v>72.5</v>
      </c>
      <c r="I113" s="113">
        <f>IF(AND('INTERNAL - I'!AM125&gt;0,'INTERNAL - II '!AM125&gt;0),('INTERNAL - I'!AM125+'INTERNAL - II '!AM125)/2,'INTERNAL - I'!AM125+'INTERNAL - II '!AM125)</f>
        <v>90</v>
      </c>
      <c r="J113" s="113">
        <f>IF(AND('INTERNAL - I'!AN125&gt;0,'INTERNAL - II '!AN125&gt;0),('INTERNAL - I'!AN125+'INTERNAL - II '!AN125)/2,'INTERNAL - I'!AN125+'INTERNAL - II '!AN125)</f>
        <v>0</v>
      </c>
    </row>
    <row r="114" spans="1:10" ht="30" customHeight="1" x14ac:dyDescent="0.2">
      <c r="A114" s="89">
        <v>130</v>
      </c>
      <c r="B114" s="113">
        <f>'STUDENT NAMELIST'!B114</f>
        <v>211423243272</v>
      </c>
      <c r="C114" s="113" t="str">
        <f>'STUDENT NAMELIST'!C114</f>
        <v>2023PEC AI 210</v>
      </c>
      <c r="D114" s="114" t="str">
        <f>'STUDENT NAMELIST'!D114</f>
        <v>MEENAKSHI A S</v>
      </c>
      <c r="E114" s="113">
        <f>IF(AND('INTERNAL - I'!AI126&gt;0,'INTERNAL - II '!AI126&gt;0),('INTERNAL - I'!AI126+'INTERNAL - II '!AI126)/2,'INTERNAL - I'!AI126+'INTERNAL - II '!AI126)</f>
        <v>85</v>
      </c>
      <c r="F114" s="113">
        <f>IF(AND('INTERNAL - I'!AJ126&gt;0,'INTERNAL - II '!AJ126&gt;0),('INTERNAL - I'!AJ126+'INTERNAL - II '!AJ126)/2,'INTERNAL - I'!AJ126+'INTERNAL - II '!AJ126)</f>
        <v>85</v>
      </c>
      <c r="G114" s="113">
        <f>('INTERNAL - I'!AK126+'INTERNAL - II '!AK126)/2</f>
        <v>65</v>
      </c>
      <c r="H114" s="113">
        <f>IF(AND('INTERNAL - I'!AL126&gt;0,'INTERNAL - II '!AL126&gt;0),('INTERNAL - I'!AL126+'INTERNAL - II '!AL126)/2,'INTERNAL - I'!AL126+'INTERNAL - II '!AL126)</f>
        <v>67.5</v>
      </c>
      <c r="I114" s="113">
        <f>IF(AND('INTERNAL - I'!AM126&gt;0,'INTERNAL - II '!AM126&gt;0),('INTERNAL - I'!AM126+'INTERNAL - II '!AM126)/2,'INTERNAL - I'!AM126+'INTERNAL - II '!AM126)</f>
        <v>95</v>
      </c>
      <c r="J114" s="113">
        <f>IF(AND('INTERNAL - I'!AN126&gt;0,'INTERNAL - II '!AN126&gt;0),('INTERNAL - I'!AN126+'INTERNAL - II '!AN126)/2,'INTERNAL - I'!AN126+'INTERNAL - II '!AN126)</f>
        <v>0</v>
      </c>
    </row>
    <row r="115" spans="1:10" ht="30" customHeight="1" x14ac:dyDescent="0.2">
      <c r="A115" s="89">
        <v>131</v>
      </c>
      <c r="B115" s="113">
        <f>'STUDENT NAMELIST'!B115</f>
        <v>211423243273</v>
      </c>
      <c r="C115" s="113" t="str">
        <f>'STUDENT NAMELIST'!C115</f>
        <v>2023PEC AI 211</v>
      </c>
      <c r="D115" s="114" t="str">
        <f>'STUDENT NAMELIST'!D115</f>
        <v>MITHRA SHREE A</v>
      </c>
      <c r="E115" s="113">
        <f>IF(AND('INTERNAL - I'!AI127&gt;0,'INTERNAL - II '!AI127&gt;0),('INTERNAL - I'!AI127+'INTERNAL - II '!AI127)/2,'INTERNAL - I'!AI127+'INTERNAL - II '!AI127)</f>
        <v>92.5</v>
      </c>
      <c r="F115" s="113">
        <f>IF(AND('INTERNAL - I'!AJ127&gt;0,'INTERNAL - II '!AJ127&gt;0),('INTERNAL - I'!AJ127+'INTERNAL - II '!AJ127)/2,'INTERNAL - I'!AJ127+'INTERNAL - II '!AJ127)</f>
        <v>90</v>
      </c>
      <c r="G115" s="113">
        <f>('INTERNAL - I'!AK127+'INTERNAL - II '!AK127)/2</f>
        <v>60</v>
      </c>
      <c r="H115" s="113">
        <f>IF(AND('INTERNAL - I'!AL127&gt;0,'INTERNAL - II '!AL127&gt;0),('INTERNAL - I'!AL127+'INTERNAL - II '!AL127)/2,'INTERNAL - I'!AL127+'INTERNAL - II '!AL127)</f>
        <v>67.5</v>
      </c>
      <c r="I115" s="113">
        <f>IF(AND('INTERNAL - I'!AM127&gt;0,'INTERNAL - II '!AM127&gt;0),('INTERNAL - I'!AM127+'INTERNAL - II '!AM127)/2,'INTERNAL - I'!AM127+'INTERNAL - II '!AM127)</f>
        <v>95</v>
      </c>
      <c r="J115" s="113">
        <f>IF(AND('INTERNAL - I'!AN127&gt;0,'INTERNAL - II '!AN127&gt;0),('INTERNAL - I'!AN127+'INTERNAL - II '!AN127)/2,'INTERNAL - I'!AN127+'INTERNAL - II '!AN127)</f>
        <v>0</v>
      </c>
    </row>
    <row r="116" spans="1:10" ht="30" customHeight="1" x14ac:dyDescent="0.2">
      <c r="A116" s="89">
        <v>134</v>
      </c>
      <c r="B116" s="113">
        <f>'STUDENT NAMELIST'!B116</f>
        <v>211423243284</v>
      </c>
      <c r="C116" s="113" t="str">
        <f>'STUDENT NAMELIST'!C116</f>
        <v>2023PEC AI 212</v>
      </c>
      <c r="D116" s="114" t="str">
        <f>'STUDENT NAMELIST'!D116</f>
        <v>MOHANA PRIYA V</v>
      </c>
      <c r="E116" s="113">
        <f>IF(AND('INTERNAL - I'!AI128&gt;0,'INTERNAL - II '!AI128&gt;0),('INTERNAL - I'!AI128+'INTERNAL - II '!AI128)/2,'INTERNAL - I'!AI128+'INTERNAL - II '!AI128)</f>
        <v>90</v>
      </c>
      <c r="F116" s="113">
        <f>IF(AND('INTERNAL - I'!AJ128&gt;0,'INTERNAL - II '!AJ128&gt;0),('INTERNAL - I'!AJ128+'INTERNAL - II '!AJ128)/2,'INTERNAL - I'!AJ128+'INTERNAL - II '!AJ128)</f>
        <v>85</v>
      </c>
      <c r="G116" s="113">
        <f>('INTERNAL - I'!AK128+'INTERNAL - II '!AK128)/2</f>
        <v>72.5</v>
      </c>
      <c r="H116" s="113">
        <f>IF(AND('INTERNAL - I'!AL128&gt;0,'INTERNAL - II '!AL128&gt;0),('INTERNAL - I'!AL128+'INTERNAL - II '!AL128)/2,'INTERNAL - I'!AL128+'INTERNAL - II '!AL128)</f>
        <v>87.5</v>
      </c>
      <c r="I116" s="113">
        <f>IF(AND('INTERNAL - I'!AM128&gt;0,'INTERNAL - II '!AM128&gt;0),('INTERNAL - I'!AM128+'INTERNAL - II '!AM128)/2,'INTERNAL - I'!AM128+'INTERNAL - II '!AM128)</f>
        <v>77.5</v>
      </c>
      <c r="J116" s="113">
        <f>IF(AND('INTERNAL - I'!AN128&gt;0,'INTERNAL - II '!AN128&gt;0),('INTERNAL - I'!AN128+'INTERNAL - II '!AN128)/2,'INTERNAL - I'!AN128+'INTERNAL - II '!AN128)</f>
        <v>0</v>
      </c>
    </row>
    <row r="117" spans="1:10" ht="30" customHeight="1" x14ac:dyDescent="0.2">
      <c r="A117" s="89">
        <v>136</v>
      </c>
      <c r="B117" s="113">
        <f>'STUDENT NAMELIST'!B117</f>
        <v>211423243290</v>
      </c>
      <c r="C117" s="113" t="str">
        <f>'STUDENT NAMELIST'!C117</f>
        <v>2023PEC AI 213</v>
      </c>
      <c r="D117" s="114" t="str">
        <f>'STUDENT NAMELIST'!D117</f>
        <v>MONISHA K</v>
      </c>
      <c r="E117" s="113">
        <f>IF(AND('INTERNAL - I'!AI129&gt;0,'INTERNAL - II '!AI129&gt;0),('INTERNAL - I'!AI129+'INTERNAL - II '!AI129)/2,'INTERNAL - I'!AI129+'INTERNAL - II '!AI129)</f>
        <v>75</v>
      </c>
      <c r="F117" s="113">
        <f>IF(AND('INTERNAL - I'!AJ129&gt;0,'INTERNAL - II '!AJ129&gt;0),('INTERNAL - I'!AJ129+'INTERNAL - II '!AJ129)/2,'INTERNAL - I'!AJ129+'INTERNAL - II '!AJ129)</f>
        <v>77.5</v>
      </c>
      <c r="G117" s="113">
        <f>('INTERNAL - I'!AK129+'INTERNAL - II '!AK129)/2</f>
        <v>67.5</v>
      </c>
      <c r="H117" s="113">
        <f>IF(AND('INTERNAL - I'!AL129&gt;0,'INTERNAL - II '!AL129&gt;0),('INTERNAL - I'!AL129+'INTERNAL - II '!AL129)/2,'INTERNAL - I'!AL129+'INTERNAL - II '!AL129)</f>
        <v>72.5</v>
      </c>
      <c r="I117" s="113">
        <f>IF(AND('INTERNAL - I'!AM129&gt;0,'INTERNAL - II '!AM129&gt;0),('INTERNAL - I'!AM129+'INTERNAL - II '!AM129)/2,'INTERNAL - I'!AM129+'INTERNAL - II '!AM129)</f>
        <v>90</v>
      </c>
      <c r="J117" s="113">
        <f>IF(AND('INTERNAL - I'!AN129&gt;0,'INTERNAL - II '!AN129&gt;0),('INTERNAL - I'!AN129+'INTERNAL - II '!AN129)/2,'INTERNAL - I'!AN129+'INTERNAL - II '!AN129)</f>
        <v>0</v>
      </c>
    </row>
    <row r="118" spans="1:10" ht="30" customHeight="1" x14ac:dyDescent="0.2">
      <c r="A118" s="89">
        <v>134</v>
      </c>
      <c r="B118" s="113">
        <f>'STUDENT NAMELIST'!B118</f>
        <v>211423243291</v>
      </c>
      <c r="C118" s="113" t="str">
        <f>'STUDENT NAMELIST'!C118</f>
        <v>2023PEC AI 214</v>
      </c>
      <c r="D118" s="114" t="str">
        <f>'STUDENT NAMELIST'!D118</f>
        <v>MONISHA P</v>
      </c>
      <c r="E118" s="113">
        <f>IF(AND('INTERNAL - I'!AI130&gt;0,'INTERNAL - II '!AI130&gt;0),('INTERNAL - I'!AI130+'INTERNAL - II '!AI130)/2,'INTERNAL - I'!AI130+'INTERNAL - II '!AI130)</f>
        <v>85</v>
      </c>
      <c r="F118" s="113">
        <f>IF(AND('INTERNAL - I'!AJ130&gt;0,'INTERNAL - II '!AJ130&gt;0),('INTERNAL - I'!AJ130+'INTERNAL - II '!AJ130)/2,'INTERNAL - I'!AJ130+'INTERNAL - II '!AJ130)</f>
        <v>97.5</v>
      </c>
      <c r="G118" s="113">
        <f>('INTERNAL - I'!AK130+'INTERNAL - II '!AK130)/2</f>
        <v>95</v>
      </c>
      <c r="H118" s="113">
        <f>IF(AND('INTERNAL - I'!AL130&gt;0,'INTERNAL - II '!AL130&gt;0),('INTERNAL - I'!AL130+'INTERNAL - II '!AL130)/2,'INTERNAL - I'!AL130+'INTERNAL - II '!AL130)</f>
        <v>70</v>
      </c>
      <c r="I118" s="113">
        <f>IF(AND('INTERNAL - I'!AM130&gt;0,'INTERNAL - II '!AM130&gt;0),('INTERNAL - I'!AM130+'INTERNAL - II '!AM130)/2,'INTERNAL - I'!AM130+'INTERNAL - II '!AM130)</f>
        <v>72.5</v>
      </c>
      <c r="J118" s="113">
        <f>IF(AND('INTERNAL - I'!AN130&gt;0,'INTERNAL - II '!AN130&gt;0),('INTERNAL - I'!AN130+'INTERNAL - II '!AN130)/2,'INTERNAL - I'!AN130+'INTERNAL - II '!AN130)</f>
        <v>0</v>
      </c>
    </row>
    <row r="119" spans="1:10" ht="30" customHeight="1" x14ac:dyDescent="0.2">
      <c r="A119" s="89">
        <v>135</v>
      </c>
      <c r="B119" s="113">
        <f>'STUDENT NAMELIST'!B119</f>
        <v>211423243293</v>
      </c>
      <c r="C119" s="113" t="str">
        <f>'STUDENT NAMELIST'!C119</f>
        <v>2023PEC AI 215</v>
      </c>
      <c r="D119" s="114" t="str">
        <f>'STUDENT NAMELIST'!D119</f>
        <v>MOUNICA E</v>
      </c>
      <c r="E119" s="113">
        <f>IF(AND('INTERNAL - I'!AI131&gt;0,'INTERNAL - II '!AI131&gt;0),('INTERNAL - I'!AI131+'INTERNAL - II '!AI131)/2,'INTERNAL - I'!AI131+'INTERNAL - II '!AI131)</f>
        <v>90</v>
      </c>
      <c r="F119" s="113">
        <f>IF(AND('INTERNAL - I'!AJ131&gt;0,'INTERNAL - II '!AJ131&gt;0),('INTERNAL - I'!AJ131+'INTERNAL - II '!AJ131)/2,'INTERNAL - I'!AJ131+'INTERNAL - II '!AJ131)</f>
        <v>90</v>
      </c>
      <c r="G119" s="113">
        <f>('INTERNAL - I'!AK131+'INTERNAL - II '!AK131)/2</f>
        <v>82.5</v>
      </c>
      <c r="H119" s="113">
        <f>IF(AND('INTERNAL - I'!AL131&gt;0,'INTERNAL - II '!AL131&gt;0),('INTERNAL - I'!AL131+'INTERNAL - II '!AL131)/2,'INTERNAL - I'!AL131+'INTERNAL - II '!AL131)</f>
        <v>67.5</v>
      </c>
      <c r="I119" s="113">
        <f>IF(AND('INTERNAL - I'!AM131&gt;0,'INTERNAL - II '!AM131&gt;0),('INTERNAL - I'!AM131+'INTERNAL - II '!AM131)/2,'INTERNAL - I'!AM131+'INTERNAL - II '!AM131)</f>
        <v>92.5</v>
      </c>
      <c r="J119" s="113">
        <f>IF(AND('INTERNAL - I'!AN131&gt;0,'INTERNAL - II '!AN131&gt;0),('INTERNAL - I'!AN131+'INTERNAL - II '!AN131)/2,'INTERNAL - I'!AN131+'INTERNAL - II '!AN131)</f>
        <v>0</v>
      </c>
    </row>
    <row r="120" spans="1:10" ht="30" customHeight="1" x14ac:dyDescent="0.2">
      <c r="A120" s="89">
        <v>136</v>
      </c>
      <c r="B120" s="113">
        <f>'STUDENT NAMELIST'!B120</f>
        <v>211423243296</v>
      </c>
      <c r="C120" s="113" t="str">
        <f>'STUDENT NAMELIST'!C120</f>
        <v>2023PEC AI 216</v>
      </c>
      <c r="D120" s="114" t="str">
        <f>'STUDENT NAMELIST'!D120</f>
        <v>MUTHULAKSHMI A</v>
      </c>
      <c r="E120" s="113">
        <f>IF(AND('INTERNAL - I'!AI132&gt;0,'INTERNAL - II '!AI132&gt;0),('INTERNAL - I'!AI132+'INTERNAL - II '!AI132)/2,'INTERNAL - I'!AI132+'INTERNAL - II '!AI132)</f>
        <v>67.5</v>
      </c>
      <c r="F120" s="113">
        <f>IF(AND('INTERNAL - I'!AJ132&gt;0,'INTERNAL - II '!AJ132&gt;0),('INTERNAL - I'!AJ132+'INTERNAL - II '!AJ132)/2,'INTERNAL - I'!AJ132+'INTERNAL - II '!AJ132)</f>
        <v>70</v>
      </c>
      <c r="G120" s="113">
        <f>('INTERNAL - I'!AK132+'INTERNAL - II '!AK132)/2</f>
        <v>85</v>
      </c>
      <c r="H120" s="113">
        <f>IF(AND('INTERNAL - I'!AL132&gt;0,'INTERNAL - II '!AL132&gt;0),('INTERNAL - I'!AL132+'INTERNAL - II '!AL132)/2,'INTERNAL - I'!AL132+'INTERNAL - II '!AL132)</f>
        <v>85</v>
      </c>
      <c r="I120" s="113">
        <f>IF(AND('INTERNAL - I'!AM132&gt;0,'INTERNAL - II '!AM132&gt;0),('INTERNAL - I'!AM132+'INTERNAL - II '!AM132)/2,'INTERNAL - I'!AM132+'INTERNAL - II '!AM132)</f>
        <v>57.499999999999993</v>
      </c>
      <c r="J120" s="113">
        <f>IF(AND('INTERNAL - I'!AN132&gt;0,'INTERNAL - II '!AN132&gt;0),('INTERNAL - I'!AN132+'INTERNAL - II '!AN132)/2,'INTERNAL - I'!AN132+'INTERNAL - II '!AN132)</f>
        <v>0</v>
      </c>
    </row>
    <row r="121" spans="1:10" ht="30" customHeight="1" x14ac:dyDescent="0.2">
      <c r="A121" s="89">
        <v>138</v>
      </c>
      <c r="B121" s="113">
        <f>'STUDENT NAMELIST'!B121</f>
        <v>211423243297</v>
      </c>
      <c r="C121" s="113" t="str">
        <f>'STUDENT NAMELIST'!C121</f>
        <v>2023PEC AI 217</v>
      </c>
      <c r="D121" s="114" t="str">
        <f>'STUDENT NAMELIST'!D121</f>
        <v>NANCY ANGEL J</v>
      </c>
      <c r="E121" s="113">
        <f>IF(AND('INTERNAL - I'!AI133&gt;0,'INTERNAL - II '!AI133&gt;0),('INTERNAL - I'!AI133+'INTERNAL - II '!AI133)/2,'INTERNAL - I'!AI133+'INTERNAL - II '!AI133)</f>
        <v>70</v>
      </c>
      <c r="F121" s="113">
        <f>IF(AND('INTERNAL - I'!AJ133&gt;0,'INTERNAL - II '!AJ133&gt;0),('INTERNAL - I'!AJ133+'INTERNAL - II '!AJ133)/2,'INTERNAL - I'!AJ133+'INTERNAL - II '!AJ133)</f>
        <v>65</v>
      </c>
      <c r="G121" s="113">
        <f>('INTERNAL - I'!AK133+'INTERNAL - II '!AK133)/2</f>
        <v>95</v>
      </c>
      <c r="H121" s="113">
        <f>IF(AND('INTERNAL - I'!AL133&gt;0,'INTERNAL - II '!AL133&gt;0),('INTERNAL - I'!AL133+'INTERNAL - II '!AL133)/2,'INTERNAL - I'!AL133+'INTERNAL - II '!AL133)</f>
        <v>92.5</v>
      </c>
      <c r="I121" s="113">
        <f>IF(AND('INTERNAL - I'!AM133&gt;0,'INTERNAL - II '!AM133&gt;0),('INTERNAL - I'!AM133+'INTERNAL - II '!AM133)/2,'INTERNAL - I'!AM133+'INTERNAL - II '!AM133)</f>
        <v>95</v>
      </c>
      <c r="J121" s="113">
        <f>IF(AND('INTERNAL - I'!AN133&gt;0,'INTERNAL - II '!AN133&gt;0),('INTERNAL - I'!AN133+'INTERNAL - II '!AN133)/2,'INTERNAL - I'!AN133+'INTERNAL - II '!AN133)</f>
        <v>0</v>
      </c>
    </row>
    <row r="122" spans="1:10" ht="30" customHeight="1" x14ac:dyDescent="0.2">
      <c r="A122" s="89">
        <v>138</v>
      </c>
      <c r="B122" s="113">
        <f>'STUDENT NAMELIST'!B122</f>
        <v>211423243308</v>
      </c>
      <c r="C122" s="113" t="str">
        <f>'STUDENT NAMELIST'!C122</f>
        <v>2023PEC AI 218</v>
      </c>
      <c r="D122" s="114" t="str">
        <f>'STUDENT NAMELIST'!D122</f>
        <v>NIKHITHA A</v>
      </c>
      <c r="E122" s="113">
        <f>IF(AND('INTERNAL - I'!AI134&gt;0,'INTERNAL - II '!AI134&gt;0),('INTERNAL - I'!AI134+'INTERNAL - II '!AI134)/2,'INTERNAL - I'!AI134+'INTERNAL - II '!AI134)</f>
        <v>90</v>
      </c>
      <c r="F122" s="113">
        <f>IF(AND('INTERNAL - I'!AJ134&gt;0,'INTERNAL - II '!AJ134&gt;0),('INTERNAL - I'!AJ134+'INTERNAL - II '!AJ134)/2,'INTERNAL - I'!AJ134+'INTERNAL - II '!AJ134)</f>
        <v>85</v>
      </c>
      <c r="G122" s="113">
        <f>('INTERNAL - I'!AK134+'INTERNAL - II '!AK134)/2</f>
        <v>65</v>
      </c>
      <c r="H122" s="113">
        <f>IF(AND('INTERNAL - I'!AL134&gt;0,'INTERNAL - II '!AL134&gt;0),('INTERNAL - I'!AL134+'INTERNAL - II '!AL134)/2,'INTERNAL - I'!AL134+'INTERNAL - II '!AL134)</f>
        <v>82.5</v>
      </c>
      <c r="I122" s="113">
        <f>IF(AND('INTERNAL - I'!AM134&gt;0,'INTERNAL - II '!AM134&gt;0),('INTERNAL - I'!AM134+'INTERNAL - II '!AM134)/2,'INTERNAL - I'!AM134+'INTERNAL - II '!AM134)</f>
        <v>70</v>
      </c>
      <c r="J122" s="113">
        <f>IF(AND('INTERNAL - I'!AN134&gt;0,'INTERNAL - II '!AN134&gt;0),('INTERNAL - I'!AN134+'INTERNAL - II '!AN134)/2,'INTERNAL - I'!AN134+'INTERNAL - II '!AN134)</f>
        <v>0</v>
      </c>
    </row>
    <row r="123" spans="1:10" ht="30" customHeight="1" x14ac:dyDescent="0.2">
      <c r="A123" s="89">
        <v>139</v>
      </c>
      <c r="B123" s="113">
        <f>'STUDENT NAMELIST'!B123</f>
        <v>211423243315</v>
      </c>
      <c r="C123" s="113" t="str">
        <f>'STUDENT NAMELIST'!C123</f>
        <v>2023PEC AI 219</v>
      </c>
      <c r="D123" s="114" t="str">
        <f>'STUDENT NAMELIST'!D123</f>
        <v>NITHYA SREE V</v>
      </c>
      <c r="E123" s="113">
        <f>IF(AND('INTERNAL - I'!AI135&gt;0,'INTERNAL - II '!AI135&gt;0),('INTERNAL - I'!AI135+'INTERNAL - II '!AI135)/2,'INTERNAL - I'!AI135+'INTERNAL - II '!AI135)</f>
        <v>87.5</v>
      </c>
      <c r="F123" s="113">
        <f>IF(AND('INTERNAL - I'!AJ135&gt;0,'INTERNAL - II '!AJ135&gt;0),('INTERNAL - I'!AJ135+'INTERNAL - II '!AJ135)/2,'INTERNAL - I'!AJ135+'INTERNAL - II '!AJ135)</f>
        <v>75</v>
      </c>
      <c r="G123" s="113">
        <f>('INTERNAL - I'!AK135+'INTERNAL - II '!AK135)/2</f>
        <v>70</v>
      </c>
      <c r="H123" s="113">
        <f>IF(AND('INTERNAL - I'!AL135&gt;0,'INTERNAL - II '!AL135&gt;0),('INTERNAL - I'!AL135+'INTERNAL - II '!AL135)/2,'INTERNAL - I'!AL135+'INTERNAL - II '!AL135)</f>
        <v>62.5</v>
      </c>
      <c r="I123" s="113">
        <f>IF(AND('INTERNAL - I'!AM135&gt;0,'INTERNAL - II '!AM135&gt;0),('INTERNAL - I'!AM135+'INTERNAL - II '!AM135)/2,'INTERNAL - I'!AM135+'INTERNAL - II '!AM135)</f>
        <v>95</v>
      </c>
      <c r="J123" s="113">
        <f>IF(AND('INTERNAL - I'!AN135&gt;0,'INTERNAL - II '!AN135&gt;0),('INTERNAL - I'!AN135+'INTERNAL - II '!AN135)/2,'INTERNAL - I'!AN135+'INTERNAL - II '!AN135)</f>
        <v>0</v>
      </c>
    </row>
    <row r="124" spans="1:10" ht="30" customHeight="1" x14ac:dyDescent="0.2">
      <c r="A124" s="89">
        <v>140</v>
      </c>
      <c r="B124" s="113">
        <f>'STUDENT NAMELIST'!B124</f>
        <v>211423243316</v>
      </c>
      <c r="C124" s="113" t="str">
        <f>'STUDENT NAMELIST'!C124</f>
        <v>2023PEC AI 220</v>
      </c>
      <c r="D124" s="114" t="str">
        <f>'STUDENT NAMELIST'!D124</f>
        <v>NIVETHA J</v>
      </c>
      <c r="E124" s="113">
        <f>IF(AND('INTERNAL - I'!AI136&gt;0,'INTERNAL - II '!AI136&gt;0),('INTERNAL - I'!AI136+'INTERNAL - II '!AI136)/2,'INTERNAL - I'!AI136+'INTERNAL - II '!AI136)</f>
        <v>67.857142857142861</v>
      </c>
      <c r="F124" s="113">
        <f>IF(AND('INTERNAL - I'!AJ136&gt;0,'INTERNAL - II '!AJ136&gt;0),('INTERNAL - I'!AJ136+'INTERNAL - II '!AJ136)/2,'INTERNAL - I'!AJ136+'INTERNAL - II '!AJ136)</f>
        <v>92.5</v>
      </c>
      <c r="G124" s="113">
        <f>('INTERNAL - I'!AK136+'INTERNAL - II '!AK136)/2</f>
        <v>75</v>
      </c>
      <c r="H124" s="113">
        <f>IF(AND('INTERNAL - I'!AL136&gt;0,'INTERNAL - II '!AL136&gt;0),('INTERNAL - I'!AL136+'INTERNAL - II '!AL136)/2,'INTERNAL - I'!AL136+'INTERNAL - II '!AL136)</f>
        <v>82.5</v>
      </c>
      <c r="I124" s="113">
        <f>IF(AND('INTERNAL - I'!AM136&gt;0,'INTERNAL - II '!AM136&gt;0),('INTERNAL - I'!AM136+'INTERNAL - II '!AM136)/2,'INTERNAL - I'!AM136+'INTERNAL - II '!AM136)</f>
        <v>80</v>
      </c>
      <c r="J124" s="113">
        <f>IF(AND('INTERNAL - I'!AN136&gt;0,'INTERNAL - II '!AN136&gt;0),('INTERNAL - I'!AN136+'INTERNAL - II '!AN136)/2,'INTERNAL - I'!AN136+'INTERNAL - II '!AN136)</f>
        <v>0</v>
      </c>
    </row>
    <row r="125" spans="1:10" ht="30" customHeight="1" x14ac:dyDescent="0.2">
      <c r="A125" s="89">
        <v>141</v>
      </c>
      <c r="B125" s="113">
        <f>'STUDENT NAMELIST'!B125</f>
        <v>211423243317</v>
      </c>
      <c r="C125" s="113" t="str">
        <f>'STUDENT NAMELIST'!C125</f>
        <v>2023PEC AI 221</v>
      </c>
      <c r="D125" s="114" t="str">
        <f>'STUDENT NAMELIST'!D125</f>
        <v>NIVETHA R</v>
      </c>
      <c r="E125" s="113">
        <f>IF(AND('INTERNAL - I'!AI137&gt;0,'INTERNAL - II '!AI137&gt;0),('INTERNAL - I'!AI137+'INTERNAL - II '!AI137)/2,'INTERNAL - I'!AI137+'INTERNAL - II '!AI137)</f>
        <v>92.5</v>
      </c>
      <c r="F125" s="113">
        <f>IF(AND('INTERNAL - I'!AJ137&gt;0,'INTERNAL - II '!AJ137&gt;0),('INTERNAL - I'!AJ137+'INTERNAL - II '!AJ137)/2,'INTERNAL - I'!AJ137+'INTERNAL - II '!AJ137)</f>
        <v>87.5</v>
      </c>
      <c r="G125" s="113">
        <f>('INTERNAL - I'!AK137+'INTERNAL - II '!AK137)/2</f>
        <v>60</v>
      </c>
      <c r="H125" s="113">
        <f>IF(AND('INTERNAL - I'!AL137&gt;0,'INTERNAL - II '!AL137&gt;0),('INTERNAL - I'!AL137+'INTERNAL - II '!AL137)/2,'INTERNAL - I'!AL137+'INTERNAL - II '!AL137)</f>
        <v>72.5</v>
      </c>
      <c r="I125" s="113">
        <f>IF(AND('INTERNAL - I'!AM137&gt;0,'INTERNAL - II '!AM137&gt;0),('INTERNAL - I'!AM137+'INTERNAL - II '!AM137)/2,'INTERNAL - I'!AM137+'INTERNAL - II '!AM137)</f>
        <v>90</v>
      </c>
      <c r="J125" s="113">
        <f>IF(AND('INTERNAL - I'!AN137&gt;0,'INTERNAL - II '!AN137&gt;0),('INTERNAL - I'!AN137+'INTERNAL - II '!AN137)/2,'INTERNAL - I'!AN137+'INTERNAL - II '!AN137)</f>
        <v>0</v>
      </c>
    </row>
    <row r="126" spans="1:10" ht="30" customHeight="1" x14ac:dyDescent="0.2">
      <c r="A126" s="89">
        <v>142</v>
      </c>
      <c r="B126" s="113">
        <f>'STUDENT NAMELIST'!B126</f>
        <v>211423243318</v>
      </c>
      <c r="C126" s="113" t="str">
        <f>'STUDENT NAMELIST'!C126</f>
        <v>2023PEC AI 222</v>
      </c>
      <c r="D126" s="114" t="str">
        <f>'STUDENT NAMELIST'!D126</f>
        <v>NIVETHA V</v>
      </c>
      <c r="E126" s="113">
        <f>IF(AND('INTERNAL - I'!AI138&gt;0,'INTERNAL - II '!AI138&gt;0),('INTERNAL - I'!AI138+'INTERNAL - II '!AI138)/2,'INTERNAL - I'!AI138+'INTERNAL - II '!AI138)</f>
        <v>85</v>
      </c>
      <c r="F126" s="113">
        <f>IF(AND('INTERNAL - I'!AJ138&gt;0,'INTERNAL - II '!AJ138&gt;0),('INTERNAL - I'!AJ138+'INTERNAL - II '!AJ138)/2,'INTERNAL - I'!AJ138+'INTERNAL - II '!AJ138)</f>
        <v>90</v>
      </c>
      <c r="G126" s="113">
        <f>('INTERNAL - I'!AK138+'INTERNAL - II '!AK138)/2</f>
        <v>80</v>
      </c>
      <c r="H126" s="113">
        <f>IF(AND('INTERNAL - I'!AL138&gt;0,'INTERNAL - II '!AL138&gt;0),('INTERNAL - I'!AL138+'INTERNAL - II '!AL138)/2,'INTERNAL - I'!AL138+'INTERNAL - II '!AL138)</f>
        <v>67.5</v>
      </c>
      <c r="I126" s="113">
        <f>IF(AND('INTERNAL - I'!AM138&gt;0,'INTERNAL - II '!AM138&gt;0),('INTERNAL - I'!AM138+'INTERNAL - II '!AM138)/2,'INTERNAL - I'!AM138+'INTERNAL - II '!AM138)</f>
        <v>95</v>
      </c>
      <c r="J126" s="113">
        <f>IF(AND('INTERNAL - I'!AN138&gt;0,'INTERNAL - II '!AN138&gt;0),('INTERNAL - I'!AN138+'INTERNAL - II '!AN138)/2,'INTERNAL - I'!AN138+'INTERNAL - II '!AN138)</f>
        <v>0</v>
      </c>
    </row>
    <row r="127" spans="1:10" ht="30" customHeight="1" x14ac:dyDescent="0.2">
      <c r="A127" s="89">
        <v>143</v>
      </c>
      <c r="B127" s="113">
        <f>'STUDENT NAMELIST'!B127</f>
        <v>211423243321</v>
      </c>
      <c r="C127" s="113" t="str">
        <f>'STUDENT NAMELIST'!C127</f>
        <v>2023PEC AI 223</v>
      </c>
      <c r="D127" s="114" t="str">
        <f>'STUDENT NAMELIST'!D127</f>
        <v>POOJA K</v>
      </c>
      <c r="E127" s="113">
        <f>IF(AND('INTERNAL - I'!AI139&gt;0,'INTERNAL - II '!AI139&gt;0),('INTERNAL - I'!AI139+'INTERNAL - II '!AI139)/2,'INTERNAL - I'!AI139+'INTERNAL - II '!AI139)</f>
        <v>95</v>
      </c>
      <c r="F127" s="113">
        <f>IF(AND('INTERNAL - I'!AJ139&gt;0,'INTERNAL - II '!AJ139&gt;0),('INTERNAL - I'!AJ139+'INTERNAL - II '!AJ139)/2,'INTERNAL - I'!AJ139+'INTERNAL - II '!AJ139)</f>
        <v>85</v>
      </c>
      <c r="G127" s="113">
        <f>('INTERNAL - I'!AK139+'INTERNAL - II '!AK139)/2</f>
        <v>70</v>
      </c>
      <c r="H127" s="113">
        <f>IF(AND('INTERNAL - I'!AL139&gt;0,'INTERNAL - II '!AL139&gt;0),('INTERNAL - I'!AL139+'INTERNAL - II '!AL139)/2,'INTERNAL - I'!AL139+'INTERNAL - II '!AL139)</f>
        <v>87.5</v>
      </c>
      <c r="I127" s="113">
        <f>IF(AND('INTERNAL - I'!AM139&gt;0,'INTERNAL - II '!AM139&gt;0),('INTERNAL - I'!AM139+'INTERNAL - II '!AM139)/2,'INTERNAL - I'!AM139+'INTERNAL - II '!AM139)</f>
        <v>77.5</v>
      </c>
      <c r="J127" s="113">
        <f>IF(AND('INTERNAL - I'!AN139&gt;0,'INTERNAL - II '!AN139&gt;0),('INTERNAL - I'!AN139+'INTERNAL - II '!AN139)/2,'INTERNAL - I'!AN139+'INTERNAL - II '!AN139)</f>
        <v>0</v>
      </c>
    </row>
    <row r="128" spans="1:10" ht="30" customHeight="1" x14ac:dyDescent="0.2">
      <c r="A128" s="89">
        <v>144</v>
      </c>
      <c r="B128" s="113">
        <f>'STUDENT NAMELIST'!B128</f>
        <v>211423243322</v>
      </c>
      <c r="C128" s="113" t="str">
        <f>'STUDENT NAMELIST'!C128</f>
        <v>2023PEC AI 224</v>
      </c>
      <c r="D128" s="114" t="str">
        <f>'STUDENT NAMELIST'!D128</f>
        <v>POOJA S</v>
      </c>
      <c r="E128" s="113">
        <f>IF(AND('INTERNAL - I'!AI140&gt;0,'INTERNAL - II '!AI140&gt;0),('INTERNAL - I'!AI140+'INTERNAL - II '!AI140)/2,'INTERNAL - I'!AI140+'INTERNAL - II '!AI140)</f>
        <v>80</v>
      </c>
      <c r="F128" s="113">
        <f>IF(AND('INTERNAL - I'!AJ140&gt;0,'INTERNAL - II '!AJ140&gt;0),('INTERNAL - I'!AJ140+'INTERNAL - II '!AJ140)/2,'INTERNAL - I'!AJ140+'INTERNAL - II '!AJ140)</f>
        <v>80</v>
      </c>
      <c r="G128" s="113">
        <f>('INTERNAL - I'!AK140+'INTERNAL - II '!AK140)/2</f>
        <v>45</v>
      </c>
      <c r="H128" s="113">
        <f>IF(AND('INTERNAL - I'!AL140&gt;0,'INTERNAL - II '!AL140&gt;0),('INTERNAL - I'!AL140+'INTERNAL - II '!AL140)/2,'INTERNAL - I'!AL140+'INTERNAL - II '!AL140)</f>
        <v>82.5</v>
      </c>
      <c r="I128" s="113">
        <f>IF(AND('INTERNAL - I'!AM140&gt;0,'INTERNAL - II '!AM140&gt;0),('INTERNAL - I'!AM140+'INTERNAL - II '!AM140)/2,'INTERNAL - I'!AM140+'INTERNAL - II '!AM140)</f>
        <v>70</v>
      </c>
      <c r="J128" s="113">
        <f>IF(AND('INTERNAL - I'!AN140&gt;0,'INTERNAL - II '!AN140&gt;0),('INTERNAL - I'!AN140+'INTERNAL - II '!AN140)/2,'INTERNAL - I'!AN140+'INTERNAL - II '!AN140)</f>
        <v>0</v>
      </c>
    </row>
    <row r="129" spans="1:10" ht="30" customHeight="1" x14ac:dyDescent="0.2">
      <c r="A129" s="89">
        <v>145</v>
      </c>
      <c r="B129" s="113">
        <f>'STUDENT NAMELIST'!B129</f>
        <v>211423243323</v>
      </c>
      <c r="C129" s="113" t="str">
        <f>'STUDENT NAMELIST'!C129</f>
        <v>2023PEC AI 225</v>
      </c>
      <c r="D129" s="114" t="str">
        <f>'STUDENT NAMELIST'!D129</f>
        <v>POOJA S P</v>
      </c>
      <c r="E129" s="113">
        <f>IF(AND('INTERNAL - I'!AI141&gt;0,'INTERNAL - II '!AI141&gt;0),('INTERNAL - I'!AI141+'INTERNAL - II '!AI141)/2,'INTERNAL - I'!AI141+'INTERNAL - II '!AI141)</f>
        <v>65</v>
      </c>
      <c r="F129" s="113">
        <f>IF(AND('INTERNAL - I'!AJ141&gt;0,'INTERNAL - II '!AJ141&gt;0),('INTERNAL - I'!AJ141+'INTERNAL - II '!AJ141)/2,'INTERNAL - I'!AJ141+'INTERNAL - II '!AJ141)</f>
        <v>55.000000000000007</v>
      </c>
      <c r="G129" s="113">
        <f>('INTERNAL - I'!AK141+'INTERNAL - II '!AK141)/2</f>
        <v>95</v>
      </c>
      <c r="H129" s="113">
        <f>IF(AND('INTERNAL - I'!AL141&gt;0,'INTERNAL - II '!AL141&gt;0),('INTERNAL - I'!AL141+'INTERNAL - II '!AL141)/2,'INTERNAL - I'!AL141+'INTERNAL - II '!AL141)</f>
        <v>62.5</v>
      </c>
      <c r="I129" s="113">
        <f>IF(AND('INTERNAL - I'!AM141&gt;0,'INTERNAL - II '!AM141&gt;0),('INTERNAL - I'!AM141+'INTERNAL - II '!AM141)/2,'INTERNAL - I'!AM141+'INTERNAL - II '!AM141)</f>
        <v>95</v>
      </c>
      <c r="J129" s="113">
        <f>IF(AND('INTERNAL - I'!AN141&gt;0,'INTERNAL - II '!AN141&gt;0),('INTERNAL - I'!AN141+'INTERNAL - II '!AN141)/2,'INTERNAL - I'!AN141+'INTERNAL - II '!AN141)</f>
        <v>0</v>
      </c>
    </row>
    <row r="130" spans="1:10" ht="30" customHeight="1" x14ac:dyDescent="0.2">
      <c r="A130" s="89">
        <v>146</v>
      </c>
      <c r="B130" s="113">
        <f>'STUDENT NAMELIST'!B130</f>
        <v>211423243440</v>
      </c>
      <c r="C130" s="113" t="str">
        <f>'STUDENT NAMELIST'!C130</f>
        <v>2023PEC AI 226</v>
      </c>
      <c r="D130" s="114" t="str">
        <f>'STUDENT NAMELIST'!D130</f>
        <v>SUBHASRI D J</v>
      </c>
      <c r="E130" s="113">
        <f>IF(AND('INTERNAL - I'!AI142&gt;0,'INTERNAL - II '!AI142&gt;0),('INTERNAL - I'!AI142+'INTERNAL - II '!AI142)/2,'INTERNAL - I'!AI142+'INTERNAL - II '!AI142)</f>
        <v>90</v>
      </c>
      <c r="F130" s="113">
        <f>IF(AND('INTERNAL - I'!AJ142&gt;0,'INTERNAL - II '!AJ142&gt;0),('INTERNAL - I'!AJ142+'INTERNAL - II '!AJ142)/2,'INTERNAL - I'!AJ142+'INTERNAL - II '!AJ142)</f>
        <v>82.5</v>
      </c>
      <c r="G130" s="113">
        <f>('INTERNAL - I'!AK142+'INTERNAL - II '!AK142)/2</f>
        <v>70</v>
      </c>
      <c r="H130" s="113">
        <f>IF(AND('INTERNAL - I'!AL142&gt;0,'INTERNAL - II '!AL142&gt;0),('INTERNAL - I'!AL142+'INTERNAL - II '!AL142)/2,'INTERNAL - I'!AL142+'INTERNAL - II '!AL142)</f>
        <v>82.5</v>
      </c>
      <c r="I130" s="113">
        <f>IF(AND('INTERNAL - I'!AM142&gt;0,'INTERNAL - II '!AM142&gt;0),('INTERNAL - I'!AM142+'INTERNAL - II '!AM142)/2,'INTERNAL - I'!AM142+'INTERNAL - II '!AM142)</f>
        <v>80</v>
      </c>
      <c r="J130" s="113">
        <f>IF(AND('INTERNAL - I'!AN142&gt;0,'INTERNAL - II '!AN142&gt;0),('INTERNAL - I'!AN142+'INTERNAL - II '!AN142)/2,'INTERNAL - I'!AN142+'INTERNAL - II '!AN142)</f>
        <v>0</v>
      </c>
    </row>
    <row r="131" spans="1:10" ht="30" customHeight="1" x14ac:dyDescent="0.2">
      <c r="A131" s="89">
        <v>148</v>
      </c>
      <c r="B131" s="113">
        <f>'STUDENT NAMELIST'!B131</f>
        <v>211423243324</v>
      </c>
      <c r="C131" s="113" t="str">
        <f>'STUDENT NAMELIST'!C131</f>
        <v>2023PEC AI 227</v>
      </c>
      <c r="D131" s="114" t="str">
        <f>'STUDENT NAMELIST'!D131</f>
        <v>POOJASREE K</v>
      </c>
      <c r="E131" s="113">
        <f>IF(AND('INTERNAL - I'!AI143&gt;0,'INTERNAL - II '!AI143&gt;0),('INTERNAL - I'!AI143+'INTERNAL - II '!AI143)/2,'INTERNAL - I'!AI143+'INTERNAL - II '!AI143)</f>
        <v>87.5</v>
      </c>
      <c r="F131" s="113">
        <f>IF(AND('INTERNAL - I'!AJ143&gt;0,'INTERNAL - II '!AJ143&gt;0),('INTERNAL - I'!AJ143+'INTERNAL - II '!AJ143)/2,'INTERNAL - I'!AJ143+'INTERNAL - II '!AJ143)</f>
        <v>92.5</v>
      </c>
      <c r="G131" s="113">
        <f>('INTERNAL - I'!AK143+'INTERNAL - II '!AK143)/2</f>
        <v>52.5</v>
      </c>
      <c r="H131" s="113">
        <f>IF(AND('INTERNAL - I'!AL143&gt;0,'INTERNAL - II '!AL143&gt;0),('INTERNAL - I'!AL143+'INTERNAL - II '!AL143)/2,'INTERNAL - I'!AL143+'INTERNAL - II '!AL143)</f>
        <v>72.5</v>
      </c>
      <c r="I131" s="113">
        <f>IF(AND('INTERNAL - I'!AM143&gt;0,'INTERNAL - II '!AM143&gt;0),('INTERNAL - I'!AM143+'INTERNAL - II '!AM143)/2,'INTERNAL - I'!AM143+'INTERNAL - II '!AM143)</f>
        <v>90</v>
      </c>
      <c r="J131" s="113">
        <f>IF(AND('INTERNAL - I'!AN143&gt;0,'INTERNAL - II '!AN143&gt;0),('INTERNAL - I'!AN143+'INTERNAL - II '!AN143)/2,'INTERNAL - I'!AN143+'INTERNAL - II '!AN143)</f>
        <v>0</v>
      </c>
    </row>
    <row r="132" spans="1:10" ht="30" customHeight="1" x14ac:dyDescent="0.2">
      <c r="A132" s="89">
        <v>148</v>
      </c>
      <c r="B132" s="113">
        <f>'STUDENT NAMELIST'!B132</f>
        <v>211423243326</v>
      </c>
      <c r="C132" s="113" t="str">
        <f>'STUDENT NAMELIST'!C132</f>
        <v>2023PEC AI 228</v>
      </c>
      <c r="D132" s="114" t="str">
        <f>'STUDENT NAMELIST'!D132</f>
        <v>PRADAKSHANA S</v>
      </c>
      <c r="E132" s="113">
        <f>IF(AND('INTERNAL - I'!AI144&gt;0,'INTERNAL - II '!AI144&gt;0),('INTERNAL - I'!AI144+'INTERNAL - II '!AI144)/2,'INTERNAL - I'!AI144+'INTERNAL - II '!AI144)</f>
        <v>87.5</v>
      </c>
      <c r="F132" s="113">
        <f>IF(AND('INTERNAL - I'!AJ144&gt;0,'INTERNAL - II '!AJ144&gt;0),('INTERNAL - I'!AJ144+'INTERNAL - II '!AJ144)/2,'INTERNAL - I'!AJ144+'INTERNAL - II '!AJ144)</f>
        <v>82.5</v>
      </c>
      <c r="G132" s="113">
        <f>('INTERNAL - I'!AK144+'INTERNAL - II '!AK144)/2</f>
        <v>67.5</v>
      </c>
      <c r="H132" s="113">
        <f>IF(AND('INTERNAL - I'!AL144&gt;0,'INTERNAL - II '!AL144&gt;0),('INTERNAL - I'!AL144+'INTERNAL - II '!AL144)/2,'INTERNAL - I'!AL144+'INTERNAL - II '!AL144)</f>
        <v>67.5</v>
      </c>
      <c r="I132" s="113">
        <f>IF(AND('INTERNAL - I'!AM144&gt;0,'INTERNAL - II '!AM144&gt;0),('INTERNAL - I'!AM144+'INTERNAL - II '!AM144)/2,'INTERNAL - I'!AM144+'INTERNAL - II '!AM144)</f>
        <v>95</v>
      </c>
      <c r="J132" s="113">
        <f>IF(AND('INTERNAL - I'!AN144&gt;0,'INTERNAL - II '!AN144&gt;0),('INTERNAL - I'!AN144+'INTERNAL - II '!AN144)/2,'INTERNAL - I'!AN144+'INTERNAL - II '!AN144)</f>
        <v>0</v>
      </c>
    </row>
    <row r="133" spans="1:10" ht="30" customHeight="1" x14ac:dyDescent="0.2">
      <c r="A133" s="89">
        <v>149</v>
      </c>
      <c r="B133" s="113">
        <f>'STUDENT NAMELIST'!B133</f>
        <v>211423243328</v>
      </c>
      <c r="C133" s="113" t="str">
        <f>'STUDENT NAMELIST'!C133</f>
        <v>2023PEC AI 229</v>
      </c>
      <c r="D133" s="114" t="str">
        <f>'STUDENT NAMELIST'!D133</f>
        <v>PRAGATHI C J</v>
      </c>
      <c r="E133" s="113">
        <f>IF(AND('INTERNAL - I'!AI145&gt;0,'INTERNAL - II '!AI145&gt;0),('INTERNAL - I'!AI145+'INTERNAL - II '!AI145)/2,'INTERNAL - I'!AI145+'INTERNAL - II '!AI145)</f>
        <v>87.5</v>
      </c>
      <c r="F133" s="113">
        <f>IF(AND('INTERNAL - I'!AJ145&gt;0,'INTERNAL - II '!AJ145&gt;0),('INTERNAL - I'!AJ145+'INTERNAL - II '!AJ145)/2,'INTERNAL - I'!AJ145+'INTERNAL - II '!AJ145)</f>
        <v>85</v>
      </c>
      <c r="G133" s="113">
        <f>('INTERNAL - I'!AK145+'INTERNAL - II '!AK145)/2</f>
        <v>65</v>
      </c>
      <c r="H133" s="113">
        <f>IF(AND('INTERNAL - I'!AL145&gt;0,'INTERNAL - II '!AL145&gt;0),('INTERNAL - I'!AL145+'INTERNAL - II '!AL145)/2,'INTERNAL - I'!AL145+'INTERNAL - II '!AL145)</f>
        <v>87.5</v>
      </c>
      <c r="I133" s="113">
        <f>IF(AND('INTERNAL - I'!AM145&gt;0,'INTERNAL - II '!AM145&gt;0),('INTERNAL - I'!AM145+'INTERNAL - II '!AM145)/2,'INTERNAL - I'!AM145+'INTERNAL - II '!AM145)</f>
        <v>77.5</v>
      </c>
      <c r="J133" s="113">
        <f>IF(AND('INTERNAL - I'!AN145&gt;0,'INTERNAL - II '!AN145&gt;0),('INTERNAL - I'!AN145+'INTERNAL - II '!AN145)/2,'INTERNAL - I'!AN145+'INTERNAL - II '!AN145)</f>
        <v>0</v>
      </c>
    </row>
    <row r="134" spans="1:10" ht="30" customHeight="1" x14ac:dyDescent="0.2">
      <c r="A134" s="89">
        <v>160</v>
      </c>
      <c r="B134" s="113">
        <f>'STUDENT NAMELIST'!B134</f>
        <v>211423243333</v>
      </c>
      <c r="C134" s="113" t="str">
        <f>'STUDENT NAMELIST'!C134</f>
        <v>2023PEC AI 230</v>
      </c>
      <c r="D134" s="114" t="str">
        <f>'STUDENT NAMELIST'!D134</f>
        <v>PRATHESA S</v>
      </c>
      <c r="E134" s="113">
        <f>IF(AND('INTERNAL - I'!AI146&gt;0,'INTERNAL - II '!AI146&gt;0),('INTERNAL - I'!AI146+'INTERNAL - II '!AI146)/2,'INTERNAL - I'!AI146+'INTERNAL - II '!AI146)</f>
        <v>87.5</v>
      </c>
      <c r="F134" s="113">
        <f>IF(AND('INTERNAL - I'!AJ146&gt;0,'INTERNAL - II '!AJ146&gt;0),('INTERNAL - I'!AJ146+'INTERNAL - II '!AJ146)/2,'INTERNAL - I'!AJ146+'INTERNAL - II '!AJ146)</f>
        <v>90</v>
      </c>
      <c r="G134" s="113">
        <f>('INTERNAL - I'!AK146+'INTERNAL - II '!AK146)/2</f>
        <v>67.5</v>
      </c>
      <c r="H134" s="113">
        <f>IF(AND('INTERNAL - I'!AL146&gt;0,'INTERNAL - II '!AL146&gt;0),('INTERNAL - I'!AL146+'INTERNAL - II '!AL146)/2,'INTERNAL - I'!AL146+'INTERNAL - II '!AL146)</f>
        <v>82.5</v>
      </c>
      <c r="I134" s="113">
        <f>IF(AND('INTERNAL - I'!AM146&gt;0,'INTERNAL - II '!AM146&gt;0),('INTERNAL - I'!AM146+'INTERNAL - II '!AM146)/2,'INTERNAL - I'!AM146+'INTERNAL - II '!AM146)</f>
        <v>70</v>
      </c>
      <c r="J134" s="113">
        <f>IF(AND('INTERNAL - I'!AN146&gt;0,'INTERNAL - II '!AN146&gt;0),('INTERNAL - I'!AN146+'INTERNAL - II '!AN146)/2,'INTERNAL - I'!AN146+'INTERNAL - II '!AN146)</f>
        <v>0</v>
      </c>
    </row>
    <row r="135" spans="1:10" ht="30" customHeight="1" x14ac:dyDescent="0.2">
      <c r="A135" s="89">
        <v>161</v>
      </c>
      <c r="B135" s="113">
        <f>'STUDENT NAMELIST'!B135</f>
        <v>211423243339</v>
      </c>
      <c r="C135" s="113" t="str">
        <f>'STUDENT NAMELIST'!C135</f>
        <v>2023PEC AI 231</v>
      </c>
      <c r="D135" s="114" t="str">
        <f>'STUDENT NAMELIST'!D135</f>
        <v>PREETHI M</v>
      </c>
      <c r="E135" s="113">
        <f>IF(AND('INTERNAL - I'!AI147&gt;0,'INTERNAL - II '!AI147&gt;0),('INTERNAL - I'!AI147+'INTERNAL - II '!AI147)/2,'INTERNAL - I'!AI147+'INTERNAL - II '!AI147)</f>
        <v>67.5</v>
      </c>
      <c r="F135" s="113">
        <f>IF(AND('INTERNAL - I'!AJ147&gt;0,'INTERNAL - II '!AJ147&gt;0),('INTERNAL - I'!AJ147+'INTERNAL - II '!AJ147)/2,'INTERNAL - I'!AJ147+'INTERNAL - II '!AJ147)</f>
        <v>72.5</v>
      </c>
      <c r="G135" s="113">
        <f>('INTERNAL - I'!AK147+'INTERNAL - II '!AK147)/2</f>
        <v>85</v>
      </c>
      <c r="H135" s="113">
        <f>IF(AND('INTERNAL - I'!AL147&gt;0,'INTERNAL - II '!AL147&gt;0),('INTERNAL - I'!AL147+'INTERNAL - II '!AL147)/2,'INTERNAL - I'!AL147+'INTERNAL - II '!AL147)</f>
        <v>62.5</v>
      </c>
      <c r="I135" s="113">
        <f>IF(AND('INTERNAL - I'!AM147&gt;0,'INTERNAL - II '!AM147&gt;0),('INTERNAL - I'!AM147+'INTERNAL - II '!AM147)/2,'INTERNAL - I'!AM147+'INTERNAL - II '!AM147)</f>
        <v>95</v>
      </c>
      <c r="J135" s="113">
        <f>IF(AND('INTERNAL - I'!AN147&gt;0,'INTERNAL - II '!AN147&gt;0),('INTERNAL - I'!AN147+'INTERNAL - II '!AN147)/2,'INTERNAL - I'!AN147+'INTERNAL - II '!AN147)</f>
        <v>0</v>
      </c>
    </row>
    <row r="136" spans="1:10" ht="30" customHeight="1" x14ac:dyDescent="0.2">
      <c r="A136" s="89">
        <v>162</v>
      </c>
      <c r="B136" s="113">
        <f>'STUDENT NAMELIST'!B136</f>
        <v>211423243340</v>
      </c>
      <c r="C136" s="113" t="str">
        <f>'STUDENT NAMELIST'!C136</f>
        <v>2023PEC AI 232</v>
      </c>
      <c r="D136" s="114" t="str">
        <f>'STUDENT NAMELIST'!D136</f>
        <v>PREETHI S</v>
      </c>
      <c r="E136" s="113">
        <f>IF(AND('INTERNAL - I'!AI148&gt;0,'INTERNAL - II '!AI148&gt;0),('INTERNAL - I'!AI148+'INTERNAL - II '!AI148)/2,'INTERNAL - I'!AI148+'INTERNAL - II '!AI148)</f>
        <v>82.5</v>
      </c>
      <c r="F136" s="113">
        <f>IF(AND('INTERNAL - I'!AJ148&gt;0,'INTERNAL - II '!AJ148&gt;0),('INTERNAL - I'!AJ148+'INTERNAL - II '!AJ148)/2,'INTERNAL - I'!AJ148+'INTERNAL - II '!AJ148)</f>
        <v>82.5</v>
      </c>
      <c r="G136" s="113">
        <f>('INTERNAL - I'!AK148+'INTERNAL - II '!AK148)/2</f>
        <v>60</v>
      </c>
      <c r="H136" s="113">
        <f>IF(AND('INTERNAL - I'!AL148&gt;0,'INTERNAL - II '!AL148&gt;0),('INTERNAL - I'!AL148+'INTERNAL - II '!AL148)/2,'INTERNAL - I'!AL148+'INTERNAL - II '!AL148)</f>
        <v>82.5</v>
      </c>
      <c r="I136" s="113">
        <f>IF(AND('INTERNAL - I'!AM148&gt;0,'INTERNAL - II '!AM148&gt;0),('INTERNAL - I'!AM148+'INTERNAL - II '!AM148)/2,'INTERNAL - I'!AM148+'INTERNAL - II '!AM148)</f>
        <v>80</v>
      </c>
      <c r="J136" s="113">
        <f>IF(AND('INTERNAL - I'!AN148&gt;0,'INTERNAL - II '!AN148&gt;0),('INTERNAL - I'!AN148+'INTERNAL - II '!AN148)/2,'INTERNAL - I'!AN148+'INTERNAL - II '!AN148)</f>
        <v>0</v>
      </c>
    </row>
    <row r="137" spans="1:10" ht="30" customHeight="1" x14ac:dyDescent="0.2">
      <c r="A137" s="89">
        <v>163</v>
      </c>
      <c r="B137" s="113">
        <f>'STUDENT NAMELIST'!B137</f>
        <v>211423243343</v>
      </c>
      <c r="C137" s="113" t="str">
        <f>'STUDENT NAMELIST'!C137</f>
        <v>2023PEC AI 233</v>
      </c>
      <c r="D137" s="114" t="str">
        <f>'STUDENT NAMELIST'!D137</f>
        <v>PRIYADHARSHINI D</v>
      </c>
      <c r="E137" s="113">
        <f>IF(AND('INTERNAL - I'!AI149&gt;0,'INTERNAL - II '!AI149&gt;0),('INTERNAL - I'!AI149+'INTERNAL - II '!AI149)/2,'INTERNAL - I'!AI149+'INTERNAL - II '!AI149)</f>
        <v>90</v>
      </c>
      <c r="F137" s="113">
        <f>IF(AND('INTERNAL - I'!AJ149&gt;0,'INTERNAL - II '!AJ149&gt;0),('INTERNAL - I'!AJ149+'INTERNAL - II '!AJ149)/2,'INTERNAL - I'!AJ149+'INTERNAL - II '!AJ149)</f>
        <v>80</v>
      </c>
      <c r="G137" s="113">
        <f>('INTERNAL - I'!AK149+'INTERNAL - II '!AK149)/2</f>
        <v>65</v>
      </c>
      <c r="H137" s="113">
        <f>IF(AND('INTERNAL - I'!AL149&gt;0,'INTERNAL - II '!AL149&gt;0),('INTERNAL - I'!AL149+'INTERNAL - II '!AL149)/2,'INTERNAL - I'!AL149+'INTERNAL - II '!AL149)</f>
        <v>72.5</v>
      </c>
      <c r="I137" s="113">
        <f>IF(AND('INTERNAL - I'!AM149&gt;0,'INTERNAL - II '!AM149&gt;0),('INTERNAL - I'!AM149+'INTERNAL - II '!AM149)/2,'INTERNAL - I'!AM149+'INTERNAL - II '!AM149)</f>
        <v>90</v>
      </c>
      <c r="J137" s="113">
        <f>IF(AND('INTERNAL - I'!AN149&gt;0,'INTERNAL - II '!AN149&gt;0),('INTERNAL - I'!AN149+'INTERNAL - II '!AN149)/2,'INTERNAL - I'!AN149+'INTERNAL - II '!AN149)</f>
        <v>0</v>
      </c>
    </row>
    <row r="138" spans="1:10" ht="30" customHeight="1" x14ac:dyDescent="0.2">
      <c r="A138" s="89">
        <v>164</v>
      </c>
      <c r="B138" s="113">
        <f>'STUDENT NAMELIST'!B138</f>
        <v>211423243353</v>
      </c>
      <c r="C138" s="113" t="str">
        <f>'STUDENT NAMELIST'!C138</f>
        <v>2023PEC AI 234</v>
      </c>
      <c r="D138" s="114" t="str">
        <f>'STUDENT NAMELIST'!D138</f>
        <v>RAKSHINI H</v>
      </c>
      <c r="E138" s="113">
        <f>IF(AND('INTERNAL - I'!AI150&gt;0,'INTERNAL - II '!AI150&gt;0),('INTERNAL - I'!AI150+'INTERNAL - II '!AI150)/2,'INTERNAL - I'!AI150+'INTERNAL - II '!AI150)</f>
        <v>87.5</v>
      </c>
      <c r="F138" s="113">
        <f>IF(AND('INTERNAL - I'!AJ150&gt;0,'INTERNAL - II '!AJ150&gt;0),('INTERNAL - I'!AJ150+'INTERNAL - II '!AJ150)/2,'INTERNAL - I'!AJ150+'INTERNAL - II '!AJ150)</f>
        <v>85</v>
      </c>
      <c r="G138" s="113">
        <f>('INTERNAL - I'!AK150+'INTERNAL - II '!AK150)/2</f>
        <v>70</v>
      </c>
      <c r="H138" s="113">
        <f>IF(AND('INTERNAL - I'!AL150&gt;0,'INTERNAL - II '!AL150&gt;0),('INTERNAL - I'!AL150+'INTERNAL - II '!AL150)/2,'INTERNAL - I'!AL150+'INTERNAL - II '!AL150)</f>
        <v>67.5</v>
      </c>
      <c r="I138" s="113">
        <f>IF(AND('INTERNAL - I'!AM150&gt;0,'INTERNAL - II '!AM150&gt;0),('INTERNAL - I'!AM150+'INTERNAL - II '!AM150)/2,'INTERNAL - I'!AM150+'INTERNAL - II '!AM150)</f>
        <v>45.833333333333329</v>
      </c>
      <c r="J138" s="113">
        <f>IF(AND('INTERNAL - I'!AN150&gt;0,'INTERNAL - II '!AN150&gt;0),('INTERNAL - I'!AN150+'INTERNAL - II '!AN150)/2,'INTERNAL - I'!AN150+'INTERNAL - II '!AN150)</f>
        <v>0</v>
      </c>
    </row>
    <row r="139" spans="1:10" ht="30" customHeight="1" x14ac:dyDescent="0.2">
      <c r="A139" s="89">
        <v>165</v>
      </c>
      <c r="B139" s="113">
        <f>'STUDENT NAMELIST'!B139</f>
        <v>211423243354</v>
      </c>
      <c r="C139" s="113" t="str">
        <f>'STUDENT NAMELIST'!C139</f>
        <v>2023PEC AI 235</v>
      </c>
      <c r="D139" s="114" t="str">
        <f>'STUDENT NAMELIST'!D139</f>
        <v>RAMYA S</v>
      </c>
      <c r="E139" s="113">
        <f>IF(AND('INTERNAL - I'!AI151&gt;0,'INTERNAL - II '!AI151&gt;0),('INTERNAL - I'!AI151+'INTERNAL - II '!AI151)/2,'INTERNAL - I'!AI151+'INTERNAL - II '!AI151)</f>
        <v>70</v>
      </c>
      <c r="F139" s="113">
        <f>IF(AND('INTERNAL - I'!AJ151&gt;0,'INTERNAL - II '!AJ151&gt;0),('INTERNAL - I'!AJ151+'INTERNAL - II '!AJ151)/2,'INTERNAL - I'!AJ151+'INTERNAL - II '!AJ151)</f>
        <v>72.5</v>
      </c>
      <c r="G139" s="113">
        <f>('INTERNAL - I'!AK151+'INTERNAL - II '!AK151)/2</f>
        <v>55</v>
      </c>
      <c r="H139" s="113">
        <f>IF(AND('INTERNAL - I'!AL151&gt;0,'INTERNAL - II '!AL151&gt;0),('INTERNAL - I'!AL151+'INTERNAL - II '!AL151)/2,'INTERNAL - I'!AL151+'INTERNAL - II '!AL151)</f>
        <v>67.5</v>
      </c>
      <c r="I139" s="113">
        <f>IF(AND('INTERNAL - I'!AM151&gt;0,'INTERNAL - II '!AM151&gt;0),('INTERNAL - I'!AM151+'INTERNAL - II '!AM151)/2,'INTERNAL - I'!AM151+'INTERNAL - II '!AM151)</f>
        <v>95</v>
      </c>
      <c r="J139" s="113">
        <f>IF(AND('INTERNAL - I'!AN151&gt;0,'INTERNAL - II '!AN151&gt;0),('INTERNAL - I'!AN151+'INTERNAL - II '!AN151)/2,'INTERNAL - I'!AN151+'INTERNAL - II '!AN151)</f>
        <v>0</v>
      </c>
    </row>
    <row r="140" spans="1:10" ht="30" customHeight="1" x14ac:dyDescent="0.2">
      <c r="A140" s="89">
        <v>166</v>
      </c>
      <c r="B140" s="113">
        <f>'STUDENT NAMELIST'!B140</f>
        <v>211423243355</v>
      </c>
      <c r="C140" s="113" t="str">
        <f>'STUDENT NAMELIST'!C140</f>
        <v>2023PEC AI 236</v>
      </c>
      <c r="D140" s="114" t="str">
        <f>'STUDENT NAMELIST'!D140</f>
        <v>RANJANI A</v>
      </c>
      <c r="E140" s="113">
        <f>IF(AND('INTERNAL - I'!AI152&gt;0,'INTERNAL - II '!AI152&gt;0),('INTERNAL - I'!AI152+'INTERNAL - II '!AI152)/2,'INTERNAL - I'!AI152+'INTERNAL - II '!AI152)</f>
        <v>85</v>
      </c>
      <c r="F140" s="113">
        <f>IF(AND('INTERNAL - I'!AJ152&gt;0,'INTERNAL - II '!AJ152&gt;0),('INTERNAL - I'!AJ152+'INTERNAL - II '!AJ152)/2,'INTERNAL - I'!AJ152+'INTERNAL - II '!AJ152)</f>
        <v>95</v>
      </c>
      <c r="G140" s="113">
        <f>('INTERNAL - I'!AK152+'INTERNAL - II '!AK152)/2</f>
        <v>90</v>
      </c>
      <c r="H140" s="113">
        <f>IF(AND('INTERNAL - I'!AL152&gt;0,'INTERNAL - II '!AL152&gt;0),('INTERNAL - I'!AL152+'INTERNAL - II '!AL152)/2,'INTERNAL - I'!AL152+'INTERNAL - II '!AL152)</f>
        <v>87.5</v>
      </c>
      <c r="I140" s="113">
        <f>IF(AND('INTERNAL - I'!AM152&gt;0,'INTERNAL - II '!AM152&gt;0),('INTERNAL - I'!AM152+'INTERNAL - II '!AM152)/2,'INTERNAL - I'!AM152+'INTERNAL - II '!AM152)</f>
        <v>77.5</v>
      </c>
      <c r="J140" s="113">
        <f>IF(AND('INTERNAL - I'!AN152&gt;0,'INTERNAL - II '!AN152&gt;0),('INTERNAL - I'!AN152+'INTERNAL - II '!AN152)/2,'INTERNAL - I'!AN152+'INTERNAL - II '!AN152)</f>
        <v>0</v>
      </c>
    </row>
    <row r="141" spans="1:10" ht="30" customHeight="1" x14ac:dyDescent="0.2">
      <c r="A141" s="89">
        <v>168</v>
      </c>
      <c r="B141" s="113">
        <f>'STUDENT NAMELIST'!B141</f>
        <v>211423243358</v>
      </c>
      <c r="C141" s="113" t="str">
        <f>'STUDENT NAMELIST'!C141</f>
        <v>2023PEC AI 237</v>
      </c>
      <c r="D141" s="114" t="str">
        <f>'STUDENT NAMELIST'!D141</f>
        <v>RAZEENA R</v>
      </c>
      <c r="E141" s="113">
        <f>IF(AND('INTERNAL - I'!AI153&gt;0,'INTERNAL - II '!AI153&gt;0),('INTERNAL - I'!AI153+'INTERNAL - II '!AI153)/2,'INTERNAL - I'!AI153+'INTERNAL - II '!AI153)</f>
        <v>97.5</v>
      </c>
      <c r="F141" s="113">
        <f>IF(AND('INTERNAL - I'!AJ153&gt;0,'INTERNAL - II '!AJ153&gt;0),('INTERNAL - I'!AJ153+'INTERNAL - II '!AJ153)/2,'INTERNAL - I'!AJ153+'INTERNAL - II '!AJ153)</f>
        <v>95</v>
      </c>
      <c r="G141" s="113">
        <f>('INTERNAL - I'!AK153+'INTERNAL - II '!AK153)/2</f>
        <v>92.5</v>
      </c>
      <c r="H141" s="113">
        <f>IF(AND('INTERNAL - I'!AL153&gt;0,'INTERNAL - II '!AL153&gt;0),('INTERNAL - I'!AL153+'INTERNAL - II '!AL153)/2,'INTERNAL - I'!AL153+'INTERNAL - II '!AL153)</f>
        <v>72.5</v>
      </c>
      <c r="I141" s="113">
        <f>IF(AND('INTERNAL - I'!AM153&gt;0,'INTERNAL - II '!AM153&gt;0),('INTERNAL - I'!AM153+'INTERNAL - II '!AM153)/2,'INTERNAL - I'!AM153+'INTERNAL - II '!AM153)</f>
        <v>90</v>
      </c>
      <c r="J141" s="113">
        <f>IF(AND('INTERNAL - I'!AN153&gt;0,'INTERNAL - II '!AN153&gt;0),('INTERNAL - I'!AN153+'INTERNAL - II '!AN153)/2,'INTERNAL - I'!AN153+'INTERNAL - II '!AN153)</f>
        <v>0</v>
      </c>
    </row>
    <row r="142" spans="1:10" ht="30" customHeight="1" x14ac:dyDescent="0.2">
      <c r="A142" s="89">
        <v>168</v>
      </c>
      <c r="B142" s="113">
        <f>'STUDENT NAMELIST'!B142</f>
        <v>211423243359</v>
      </c>
      <c r="C142" s="113" t="str">
        <f>'STUDENT NAMELIST'!C142</f>
        <v>2023PEC AI 238</v>
      </c>
      <c r="D142" s="114" t="str">
        <f>'STUDENT NAMELIST'!D142</f>
        <v>RIHANA R</v>
      </c>
      <c r="E142" s="113">
        <f>IF(AND('INTERNAL - I'!AI154&gt;0,'INTERNAL - II '!AI154&gt;0),('INTERNAL - I'!AI154+'INTERNAL - II '!AI154)/2,'INTERNAL - I'!AI154+'INTERNAL - II '!AI154)</f>
        <v>62.5</v>
      </c>
      <c r="F142" s="113">
        <f>IF(AND('INTERNAL - I'!AJ154&gt;0,'INTERNAL - II '!AJ154&gt;0),('INTERNAL - I'!AJ154+'INTERNAL - II '!AJ154)/2,'INTERNAL - I'!AJ154+'INTERNAL - II '!AJ154)</f>
        <v>60</v>
      </c>
      <c r="G142" s="113">
        <f>('INTERNAL - I'!AK154+'INTERNAL - II '!AK154)/2</f>
        <v>80</v>
      </c>
      <c r="H142" s="113">
        <f>IF(AND('INTERNAL - I'!AL154&gt;0,'INTERNAL - II '!AL154&gt;0),('INTERNAL - I'!AL154+'INTERNAL - II '!AL154)/2,'INTERNAL - I'!AL154+'INTERNAL - II '!AL154)</f>
        <v>92.5</v>
      </c>
      <c r="I142" s="113">
        <f>IF(AND('INTERNAL - I'!AM154&gt;0,'INTERNAL - II '!AM154&gt;0),('INTERNAL - I'!AM154+'INTERNAL - II '!AM154)/2,'INTERNAL - I'!AM154+'INTERNAL - II '!AM154)</f>
        <v>87.5</v>
      </c>
      <c r="J142" s="113">
        <f>IF(AND('INTERNAL - I'!AN154&gt;0,'INTERNAL - II '!AN154&gt;0),('INTERNAL - I'!AN154+'INTERNAL - II '!AN154)/2,'INTERNAL - I'!AN154+'INTERNAL - II '!AN154)</f>
        <v>0</v>
      </c>
    </row>
    <row r="143" spans="1:10" ht="30" customHeight="1" x14ac:dyDescent="0.2">
      <c r="A143" s="89">
        <v>169</v>
      </c>
      <c r="B143" s="113">
        <f>'STUDENT NAMELIST'!B143</f>
        <v>211423243366</v>
      </c>
      <c r="C143" s="113" t="str">
        <f>'STUDENT NAMELIST'!C143</f>
        <v>2023PEC AI 239</v>
      </c>
      <c r="D143" s="114" t="str">
        <f>'STUDENT NAMELIST'!D143</f>
        <v>RUBA DARSHNI J</v>
      </c>
      <c r="E143" s="113">
        <f>IF(AND('INTERNAL - I'!AI155&gt;0,'INTERNAL - II '!AI155&gt;0),('INTERNAL - I'!AI155+'INTERNAL - II '!AI155)/2,'INTERNAL - I'!AI155+'INTERNAL - II '!AI155)</f>
        <v>72.5</v>
      </c>
      <c r="F143" s="113">
        <f>IF(AND('INTERNAL - I'!AJ155&gt;0,'INTERNAL - II '!AJ155&gt;0),('INTERNAL - I'!AJ155+'INTERNAL - II '!AJ155)/2,'INTERNAL - I'!AJ155+'INTERNAL - II '!AJ155)</f>
        <v>62.5</v>
      </c>
      <c r="G143" s="113">
        <f>('INTERNAL - I'!AK155+'INTERNAL - II '!AK155)/2</f>
        <v>85</v>
      </c>
      <c r="H143" s="113">
        <f>IF(AND('INTERNAL - I'!AL155&gt;0,'INTERNAL - II '!AL155&gt;0),('INTERNAL - I'!AL155+'INTERNAL - II '!AL155)/2,'INTERNAL - I'!AL155+'INTERNAL - II '!AL155)</f>
        <v>75</v>
      </c>
      <c r="I143" s="113">
        <f>IF(AND('INTERNAL - I'!AM155&gt;0,'INTERNAL - II '!AM155&gt;0),('INTERNAL - I'!AM155+'INTERNAL - II '!AM155)/2,'INTERNAL - I'!AM155+'INTERNAL - II '!AM155)</f>
        <v>70</v>
      </c>
      <c r="J143" s="113">
        <f>IF(AND('INTERNAL - I'!AN155&gt;0,'INTERNAL - II '!AN155&gt;0),('INTERNAL - I'!AN155+'INTERNAL - II '!AN155)/2,'INTERNAL - I'!AN155+'INTERNAL - II '!AN155)</f>
        <v>0</v>
      </c>
    </row>
    <row r="144" spans="1:10" ht="30" customHeight="1" x14ac:dyDescent="0.2">
      <c r="A144" s="89">
        <v>140</v>
      </c>
      <c r="B144" s="113">
        <f>'STUDENT NAMELIST'!B144</f>
        <v>211423243372</v>
      </c>
      <c r="C144" s="113" t="str">
        <f>'STUDENT NAMELIST'!C144</f>
        <v>2023PEC AI 240</v>
      </c>
      <c r="D144" s="114" t="str">
        <f>'STUDENT NAMELIST'!D144</f>
        <v>SAFANA YASMIN S</v>
      </c>
      <c r="E144" s="113">
        <f>IF(AND('INTERNAL - I'!AI156&gt;0,'INTERNAL - II '!AI156&gt;0),('INTERNAL - I'!AI156+'INTERNAL - II '!AI156)/2,'INTERNAL - I'!AI156+'INTERNAL - II '!AI156)</f>
        <v>67.5</v>
      </c>
      <c r="F144" s="113">
        <f>IF(AND('INTERNAL - I'!AJ156&gt;0,'INTERNAL - II '!AJ156&gt;0),('INTERNAL - I'!AJ156+'INTERNAL - II '!AJ156)/2,'INTERNAL - I'!AJ156+'INTERNAL - II '!AJ156)</f>
        <v>67.5</v>
      </c>
      <c r="G144" s="113">
        <f>('INTERNAL - I'!AK156+'INTERNAL - II '!AK156)/2</f>
        <v>85</v>
      </c>
      <c r="H144" s="113">
        <f>IF(AND('INTERNAL - I'!AL156&gt;0,'INTERNAL - II '!AL156&gt;0),('INTERNAL - I'!AL156+'INTERNAL - II '!AL156)/2,'INTERNAL - I'!AL156+'INTERNAL - II '!AL156)</f>
        <v>82.5</v>
      </c>
      <c r="I144" s="113">
        <f>IF(AND('INTERNAL - I'!AM156&gt;0,'INTERNAL - II '!AM156&gt;0),('INTERNAL - I'!AM156+'INTERNAL - II '!AM156)/2,'INTERNAL - I'!AM156+'INTERNAL - II '!AM156)</f>
        <v>70</v>
      </c>
      <c r="J144" s="113">
        <f>IF(AND('INTERNAL - I'!AN156&gt;0,'INTERNAL - II '!AN156&gt;0),('INTERNAL - I'!AN156+'INTERNAL - II '!AN156)/2,'INTERNAL - I'!AN156+'INTERNAL - II '!AN156)</f>
        <v>0</v>
      </c>
    </row>
    <row r="145" spans="1:10" ht="30" customHeight="1" x14ac:dyDescent="0.2">
      <c r="A145" s="89">
        <v>141</v>
      </c>
      <c r="B145" s="113">
        <f>'STUDENT NAMELIST'!B145</f>
        <v>211423243374</v>
      </c>
      <c r="C145" s="113" t="str">
        <f>'STUDENT NAMELIST'!C145</f>
        <v>2023PEC AI 241</v>
      </c>
      <c r="D145" s="114" t="str">
        <f>'STUDENT NAMELIST'!D145</f>
        <v>SAISUSMITHA P</v>
      </c>
      <c r="E145" s="113">
        <f>IF(AND('INTERNAL - I'!AI157&gt;0,'INTERNAL - II '!AI157&gt;0),('INTERNAL - I'!AI157+'INTERNAL - II '!AI157)/2,'INTERNAL - I'!AI157+'INTERNAL - II '!AI157)</f>
        <v>87.5</v>
      </c>
      <c r="F145" s="113">
        <f>IF(AND('INTERNAL - I'!AJ157&gt;0,'INTERNAL - II '!AJ157&gt;0),('INTERNAL - I'!AJ157+'INTERNAL - II '!AJ157)/2,'INTERNAL - I'!AJ157+'INTERNAL - II '!AJ157)</f>
        <v>80</v>
      </c>
      <c r="G145" s="113">
        <f>('INTERNAL - I'!AK157+'INTERNAL - II '!AK157)/2</f>
        <v>65</v>
      </c>
      <c r="H145" s="113">
        <f>IF(AND('INTERNAL - I'!AL157&gt;0,'INTERNAL - II '!AL157&gt;0),('INTERNAL - I'!AL157+'INTERNAL - II '!AL157)/2,'INTERNAL - I'!AL157+'INTERNAL - II '!AL157)</f>
        <v>62.5</v>
      </c>
      <c r="I145" s="113">
        <f>IF(AND('INTERNAL - I'!AM157&gt;0,'INTERNAL - II '!AM157&gt;0),('INTERNAL - I'!AM157+'INTERNAL - II '!AM157)/2,'INTERNAL - I'!AM157+'INTERNAL - II '!AM157)</f>
        <v>95</v>
      </c>
      <c r="J145" s="113">
        <f>IF(AND('INTERNAL - I'!AN157&gt;0,'INTERNAL - II '!AN157&gt;0),('INTERNAL - I'!AN157+'INTERNAL - II '!AN157)/2,'INTERNAL - I'!AN157+'INTERNAL - II '!AN157)</f>
        <v>0</v>
      </c>
    </row>
    <row r="146" spans="1:10" ht="30" customHeight="1" x14ac:dyDescent="0.2">
      <c r="A146" s="89">
        <v>142</v>
      </c>
      <c r="B146" s="113">
        <f>'STUDENT NAMELIST'!B146</f>
        <v>211423243377</v>
      </c>
      <c r="C146" s="113" t="str">
        <f>'STUDENT NAMELIST'!C146</f>
        <v>2023PEC AI 242</v>
      </c>
      <c r="D146" s="114" t="str">
        <f>'STUDENT NAMELIST'!D146</f>
        <v>SAMEEHA ANVAR ALI</v>
      </c>
      <c r="E146" s="113">
        <f>IF(AND('INTERNAL - I'!AI158&gt;0,'INTERNAL - II '!AI158&gt;0),('INTERNAL - I'!AI158+'INTERNAL - II '!AI158)/2,'INTERNAL - I'!AI158+'INTERNAL - II '!AI158)</f>
        <v>77.5</v>
      </c>
      <c r="F146" s="113">
        <f>IF(AND('INTERNAL - I'!AJ158&gt;0,'INTERNAL - II '!AJ158&gt;0),('INTERNAL - I'!AJ158+'INTERNAL - II '!AJ158)/2,'INTERNAL - I'!AJ158+'INTERNAL - II '!AJ158)</f>
        <v>77.5</v>
      </c>
      <c r="G146" s="113">
        <f>('INTERNAL - I'!AK158+'INTERNAL - II '!AK158)/2</f>
        <v>72.5</v>
      </c>
      <c r="H146" s="113">
        <f>IF(AND('INTERNAL - I'!AL158&gt;0,'INTERNAL - II '!AL158&gt;0),('INTERNAL - I'!AL158+'INTERNAL - II '!AL158)/2,'INTERNAL - I'!AL158+'INTERNAL - II '!AL158)</f>
        <v>82.5</v>
      </c>
      <c r="I146" s="113">
        <f>IF(AND('INTERNAL - I'!AM158&gt;0,'INTERNAL - II '!AM158&gt;0),('INTERNAL - I'!AM158+'INTERNAL - II '!AM158)/2,'INTERNAL - I'!AM158+'INTERNAL - II '!AM158)</f>
        <v>80</v>
      </c>
      <c r="J146" s="113">
        <f>IF(AND('INTERNAL - I'!AN158&gt;0,'INTERNAL - II '!AN158&gt;0),('INTERNAL - I'!AN158+'INTERNAL - II '!AN158)/2,'INTERNAL - I'!AN158+'INTERNAL - II '!AN158)</f>
        <v>0</v>
      </c>
    </row>
    <row r="147" spans="1:10" ht="30" customHeight="1" x14ac:dyDescent="0.2">
      <c r="A147" s="89">
        <v>143</v>
      </c>
      <c r="B147" s="113">
        <f>'STUDENT NAMELIST'!B147</f>
        <v>211423243378</v>
      </c>
      <c r="C147" s="113" t="str">
        <f>'STUDENT NAMELIST'!C147</f>
        <v>2023PEC AI 243</v>
      </c>
      <c r="D147" s="114" t="str">
        <f>'STUDENT NAMELIST'!D147</f>
        <v>SANCHANAA P</v>
      </c>
      <c r="E147" s="113">
        <f>IF(AND('INTERNAL - I'!AI159&gt;0,'INTERNAL - II '!AI159&gt;0),('INTERNAL - I'!AI159+'INTERNAL - II '!AI159)/2,'INTERNAL - I'!AI159+'INTERNAL - II '!AI159)</f>
        <v>82.5</v>
      </c>
      <c r="F147" s="113">
        <f>IF(AND('INTERNAL - I'!AJ159&gt;0,'INTERNAL - II '!AJ159&gt;0),('INTERNAL - I'!AJ159+'INTERNAL - II '!AJ159)/2,'INTERNAL - I'!AJ159+'INTERNAL - II '!AJ159)</f>
        <v>77.5</v>
      </c>
      <c r="G147" s="113">
        <f>('INTERNAL - I'!AK159+'INTERNAL - II '!AK159)/2</f>
        <v>62.5</v>
      </c>
      <c r="H147" s="113">
        <f>IF(AND('INTERNAL - I'!AL159&gt;0,'INTERNAL - II '!AL159&gt;0),('INTERNAL - I'!AL159+'INTERNAL - II '!AL159)/2,'INTERNAL - I'!AL159+'INTERNAL - II '!AL159)</f>
        <v>72.5</v>
      </c>
      <c r="I147" s="113">
        <f>IF(AND('INTERNAL - I'!AM159&gt;0,'INTERNAL - II '!AM159&gt;0),('INTERNAL - I'!AM159+'INTERNAL - II '!AM159)/2,'INTERNAL - I'!AM159+'INTERNAL - II '!AM159)</f>
        <v>90</v>
      </c>
      <c r="J147" s="113">
        <f>IF(AND('INTERNAL - I'!AN159&gt;0,'INTERNAL - II '!AN159&gt;0),('INTERNAL - I'!AN159+'INTERNAL - II '!AN159)/2,'INTERNAL - I'!AN159+'INTERNAL - II '!AN159)</f>
        <v>0</v>
      </c>
    </row>
    <row r="148" spans="1:10" ht="30" customHeight="1" x14ac:dyDescent="0.2">
      <c r="A148" s="89">
        <v>144</v>
      </c>
      <c r="B148" s="113">
        <f>'STUDENT NAMELIST'!B148</f>
        <v>211423243379</v>
      </c>
      <c r="C148" s="113" t="str">
        <f>'STUDENT NAMELIST'!C148</f>
        <v>2023PEC AI 244</v>
      </c>
      <c r="D148" s="114" t="str">
        <f>'STUDENT NAMELIST'!D148</f>
        <v>SANCTA FANNIE S</v>
      </c>
      <c r="E148" s="113">
        <f>IF(AND('INTERNAL - I'!AI160&gt;0,'INTERNAL - II '!AI160&gt;0),('INTERNAL - I'!AI160+'INTERNAL - II '!AI160)/2,'INTERNAL - I'!AI160+'INTERNAL - II '!AI160)</f>
        <v>90</v>
      </c>
      <c r="F148" s="113">
        <f>IF(AND('INTERNAL - I'!AJ160&gt;0,'INTERNAL - II '!AJ160&gt;0),('INTERNAL - I'!AJ160+'INTERNAL - II '!AJ160)/2,'INTERNAL - I'!AJ160+'INTERNAL - II '!AJ160)</f>
        <v>85</v>
      </c>
      <c r="G148" s="113">
        <f>('INTERNAL - I'!AK160+'INTERNAL - II '!AK160)/2</f>
        <v>72.5</v>
      </c>
      <c r="H148" s="113">
        <f>IF(AND('INTERNAL - I'!AL160&gt;0,'INTERNAL - II '!AL160&gt;0),('INTERNAL - I'!AL160+'INTERNAL - II '!AL160)/2,'INTERNAL - I'!AL160+'INTERNAL - II '!AL160)</f>
        <v>67.5</v>
      </c>
      <c r="I148" s="113">
        <f>IF(AND('INTERNAL - I'!AM160&gt;0,'INTERNAL - II '!AM160&gt;0),('INTERNAL - I'!AM160+'INTERNAL - II '!AM160)/2,'INTERNAL - I'!AM160+'INTERNAL - II '!AM160)</f>
        <v>95</v>
      </c>
      <c r="J148" s="113">
        <f>IF(AND('INTERNAL - I'!AN160&gt;0,'INTERNAL - II '!AN160&gt;0),('INTERNAL - I'!AN160+'INTERNAL - II '!AN160)/2,'INTERNAL - I'!AN160+'INTERNAL - II '!AN160)</f>
        <v>0</v>
      </c>
    </row>
    <row r="149" spans="1:10" ht="30" customHeight="1" x14ac:dyDescent="0.2">
      <c r="A149" s="89">
        <v>145</v>
      </c>
      <c r="B149" s="113">
        <f>'STUDENT NAMELIST'!B149</f>
        <v>211423243380</v>
      </c>
      <c r="C149" s="113" t="str">
        <f>'STUDENT NAMELIST'!C149</f>
        <v>2023PEC AI 245</v>
      </c>
      <c r="D149" s="114" t="str">
        <f>'STUDENT NAMELIST'!D149</f>
        <v>SANDHIYA E</v>
      </c>
      <c r="E149" s="113">
        <f>IF(AND('INTERNAL - I'!AI161&gt;0,'INTERNAL - II '!AI161&gt;0),('INTERNAL - I'!AI161+'INTERNAL - II '!AI161)/2,'INTERNAL - I'!AI161+'INTERNAL - II '!AI161)</f>
        <v>71.428571428571431</v>
      </c>
      <c r="F149" s="113">
        <f>IF(AND('INTERNAL - I'!AJ161&gt;0,'INTERNAL - II '!AJ161&gt;0),('INTERNAL - I'!AJ161+'INTERNAL - II '!AJ161)/2,'INTERNAL - I'!AJ161+'INTERNAL - II '!AJ161)</f>
        <v>95</v>
      </c>
      <c r="G149" s="113">
        <f>('INTERNAL - I'!AK161+'INTERNAL - II '!AK161)/2</f>
        <v>75</v>
      </c>
      <c r="H149" s="113">
        <f>IF(AND('INTERNAL - I'!AL161&gt;0,'INTERNAL - II '!AL161&gt;0),('INTERNAL - I'!AL161+'INTERNAL - II '!AL161)/2,'INTERNAL - I'!AL161+'INTERNAL - II '!AL161)</f>
        <v>87.5</v>
      </c>
      <c r="I149" s="113">
        <f>IF(AND('INTERNAL - I'!AM161&gt;0,'INTERNAL - II '!AM161&gt;0),('INTERNAL - I'!AM161+'INTERNAL - II '!AM161)/2,'INTERNAL - I'!AM161+'INTERNAL - II '!AM161)</f>
        <v>77.5</v>
      </c>
      <c r="J149" s="113">
        <f>IF(AND('INTERNAL - I'!AN161&gt;0,'INTERNAL - II '!AN161&gt;0),('INTERNAL - I'!AN161+'INTERNAL - II '!AN161)/2,'INTERNAL - I'!AN161+'INTERNAL - II '!AN161)</f>
        <v>0</v>
      </c>
    </row>
    <row r="150" spans="1:10" ht="30" customHeight="1" x14ac:dyDescent="0.2">
      <c r="A150" s="89">
        <v>146</v>
      </c>
      <c r="B150" s="113">
        <f>'STUDENT NAMELIST'!B150</f>
        <v>211423243381</v>
      </c>
      <c r="C150" s="113" t="str">
        <f>'STUDENT NAMELIST'!C150</f>
        <v>2023PEC AI 246</v>
      </c>
      <c r="D150" s="114" t="str">
        <f>'STUDENT NAMELIST'!D150</f>
        <v>SANDHIYA R</v>
      </c>
      <c r="E150" s="113">
        <f>IF(AND('INTERNAL - I'!AI162&gt;0,'INTERNAL - II '!AI162&gt;0),('INTERNAL - I'!AI162+'INTERNAL - II '!AI162)/2,'INTERNAL - I'!AI162+'INTERNAL - II '!AI162)</f>
        <v>87.5</v>
      </c>
      <c r="F150" s="113">
        <f>IF(AND('INTERNAL - I'!AJ162&gt;0,'INTERNAL - II '!AJ162&gt;0),('INTERNAL - I'!AJ162+'INTERNAL - II '!AJ162)/2,'INTERNAL - I'!AJ162+'INTERNAL - II '!AJ162)</f>
        <v>85</v>
      </c>
      <c r="G150" s="113">
        <f>('INTERNAL - I'!AK162+'INTERNAL - II '!AK162)/2</f>
        <v>70</v>
      </c>
      <c r="H150" s="113">
        <f>IF(AND('INTERNAL - I'!AL162&gt;0,'INTERNAL - II '!AL162&gt;0),('INTERNAL - I'!AL162+'INTERNAL - II '!AL162)/2,'INTERNAL - I'!AL162+'INTERNAL - II '!AL162)</f>
        <v>82.5</v>
      </c>
      <c r="I150" s="113">
        <f>IF(AND('INTERNAL - I'!AM162&gt;0,'INTERNAL - II '!AM162&gt;0),('INTERNAL - I'!AM162+'INTERNAL - II '!AM162)/2,'INTERNAL - I'!AM162+'INTERNAL - II '!AM162)</f>
        <v>80</v>
      </c>
      <c r="J150" s="113">
        <f>IF(AND('INTERNAL - I'!AN162&gt;0,'INTERNAL - II '!AN162&gt;0),('INTERNAL - I'!AN162+'INTERNAL - II '!AN162)/2,'INTERNAL - I'!AN162+'INTERNAL - II '!AN162)</f>
        <v>0</v>
      </c>
    </row>
    <row r="151" spans="1:10" ht="30" customHeight="1" x14ac:dyDescent="0.2">
      <c r="A151" s="89">
        <v>148</v>
      </c>
      <c r="B151" s="113">
        <f>'STUDENT NAMELIST'!B151</f>
        <v>211423243387</v>
      </c>
      <c r="C151" s="113" t="str">
        <f>'STUDENT NAMELIST'!C151</f>
        <v>2023PEC AI 247</v>
      </c>
      <c r="D151" s="114" t="str">
        <f>'STUDENT NAMELIST'!D151</f>
        <v>SANTHIYA R</v>
      </c>
      <c r="E151" s="113">
        <f>IF(AND('INTERNAL - I'!AI163&gt;0,'INTERNAL - II '!AI163&gt;0),('INTERNAL - I'!AI163+'INTERNAL - II '!AI163)/2,'INTERNAL - I'!AI163+'INTERNAL - II '!AI163)</f>
        <v>92.5</v>
      </c>
      <c r="F151" s="113">
        <f>IF(AND('INTERNAL - I'!AJ163&gt;0,'INTERNAL - II '!AJ163&gt;0),('INTERNAL - I'!AJ163+'INTERNAL - II '!AJ163)/2,'INTERNAL - I'!AJ163+'INTERNAL - II '!AJ163)</f>
        <v>87.5</v>
      </c>
      <c r="G151" s="113">
        <f>('INTERNAL - I'!AK163+'INTERNAL - II '!AK163)/2</f>
        <v>80</v>
      </c>
      <c r="H151" s="113">
        <f>IF(AND('INTERNAL - I'!AL163&gt;0,'INTERNAL - II '!AL163&gt;0),('INTERNAL - I'!AL163+'INTERNAL - II '!AL163)/2,'INTERNAL - I'!AL163+'INTERNAL - II '!AL163)</f>
        <v>62.5</v>
      </c>
      <c r="I151" s="113">
        <f>IF(AND('INTERNAL - I'!AM163&gt;0,'INTERNAL - II '!AM163&gt;0),('INTERNAL - I'!AM163+'INTERNAL - II '!AM163)/2,'INTERNAL - I'!AM163+'INTERNAL - II '!AM163)</f>
        <v>95</v>
      </c>
      <c r="J151" s="113">
        <f>IF(AND('INTERNAL - I'!AN163&gt;0,'INTERNAL - II '!AN163&gt;0),('INTERNAL - I'!AN163+'INTERNAL - II '!AN163)/2,'INTERNAL - I'!AN163+'INTERNAL - II '!AN163)</f>
        <v>0</v>
      </c>
    </row>
    <row r="152" spans="1:10" ht="30" customHeight="1" x14ac:dyDescent="0.2">
      <c r="A152" s="89">
        <v>148</v>
      </c>
      <c r="B152" s="113">
        <f>'STUDENT NAMELIST'!B152</f>
        <v>211423243382</v>
      </c>
      <c r="C152" s="113" t="str">
        <f>'STUDENT NAMELIST'!C152</f>
        <v>2023PEC AI 248</v>
      </c>
      <c r="D152" s="114" t="str">
        <f>'STUDENT NAMELIST'!D152</f>
        <v>SANDHYA C V</v>
      </c>
      <c r="E152" s="113">
        <f>IF(AND('INTERNAL - I'!AI164&gt;0,'INTERNAL - II '!AI164&gt;0),('INTERNAL - I'!AI164+'INTERNAL - II '!AI164)/2,'INTERNAL - I'!AI164+'INTERNAL - II '!AI164)</f>
        <v>90</v>
      </c>
      <c r="F152" s="113">
        <f>IF(AND('INTERNAL - I'!AJ164&gt;0,'INTERNAL - II '!AJ164&gt;0),('INTERNAL - I'!AJ164+'INTERNAL - II '!AJ164)/2,'INTERNAL - I'!AJ164+'INTERNAL - II '!AJ164)</f>
        <v>87.5</v>
      </c>
      <c r="G152" s="113">
        <f>('INTERNAL - I'!AK164+'INTERNAL - II '!AK164)/2</f>
        <v>75</v>
      </c>
      <c r="H152" s="113">
        <f>IF(AND('INTERNAL - I'!AL164&gt;0,'INTERNAL - II '!AL164&gt;0),('INTERNAL - I'!AL164+'INTERNAL - II '!AL164)/2,'INTERNAL - I'!AL164+'INTERNAL - II '!AL164)</f>
        <v>82.5</v>
      </c>
      <c r="I152" s="113">
        <f>IF(AND('INTERNAL - I'!AM164&gt;0,'INTERNAL - II '!AM164&gt;0),('INTERNAL - I'!AM164+'INTERNAL - II '!AM164)/2,'INTERNAL - I'!AM164+'INTERNAL - II '!AM164)</f>
        <v>80</v>
      </c>
      <c r="J152" s="113">
        <f>IF(AND('INTERNAL - I'!AN164&gt;0,'INTERNAL - II '!AN164&gt;0),('INTERNAL - I'!AN164+'INTERNAL - II '!AN164)/2,'INTERNAL - I'!AN164+'INTERNAL - II '!AN164)</f>
        <v>0</v>
      </c>
    </row>
    <row r="153" spans="1:10" ht="30" customHeight="1" x14ac:dyDescent="0.2">
      <c r="A153" s="89">
        <v>149</v>
      </c>
      <c r="B153" s="113">
        <f>'STUDENT NAMELIST'!B153</f>
        <v>211423243393</v>
      </c>
      <c r="C153" s="113" t="str">
        <f>'STUDENT NAMELIST'!C153</f>
        <v>2023PEC AI 249</v>
      </c>
      <c r="D153" s="114" t="str">
        <f>'STUDENT NAMELIST'!D153</f>
        <v>SANTHYA R</v>
      </c>
      <c r="E153" s="113">
        <f>IF(AND('INTERNAL - I'!AI165&gt;0,'INTERNAL - II '!AI165&gt;0),('INTERNAL - I'!AI165+'INTERNAL - II '!AI165)/2,'INTERNAL - I'!AI165+'INTERNAL - II '!AI165)</f>
        <v>75</v>
      </c>
      <c r="F153" s="113">
        <f>IF(AND('INTERNAL - I'!AJ165&gt;0,'INTERNAL - II '!AJ165&gt;0),('INTERNAL - I'!AJ165+'INTERNAL - II '!AJ165)/2,'INTERNAL - I'!AJ165+'INTERNAL - II '!AJ165)</f>
        <v>80</v>
      </c>
      <c r="G153" s="113">
        <f>('INTERNAL - I'!AK165+'INTERNAL - II '!AK165)/2</f>
        <v>62.5</v>
      </c>
      <c r="H153" s="113">
        <f>IF(AND('INTERNAL - I'!AL165&gt;0,'INTERNAL - II '!AL165&gt;0),('INTERNAL - I'!AL165+'INTERNAL - II '!AL165)/2,'INTERNAL - I'!AL165+'INTERNAL - II '!AL165)</f>
        <v>72.5</v>
      </c>
      <c r="I153" s="113">
        <f>IF(AND('INTERNAL - I'!AM165&gt;0,'INTERNAL - II '!AM165&gt;0),('INTERNAL - I'!AM165+'INTERNAL - II '!AM165)/2,'INTERNAL - I'!AM165+'INTERNAL - II '!AM165)</f>
        <v>90</v>
      </c>
      <c r="J153" s="113">
        <f>IF(AND('INTERNAL - I'!AN165&gt;0,'INTERNAL - II '!AN165&gt;0),('INTERNAL - I'!AN165+'INTERNAL - II '!AN165)/2,'INTERNAL - I'!AN165+'INTERNAL - II '!AN165)</f>
        <v>0</v>
      </c>
    </row>
    <row r="154" spans="1:10" ht="30" customHeight="1" x14ac:dyDescent="0.2">
      <c r="A154" s="89">
        <v>150</v>
      </c>
      <c r="B154" s="113">
        <f>'STUDENT NAMELIST'!B154</f>
        <v>211423243398</v>
      </c>
      <c r="C154" s="113" t="str">
        <f>'STUDENT NAMELIST'!C154</f>
        <v>2023PEC AI 250</v>
      </c>
      <c r="D154" s="114" t="str">
        <f>'STUDENT NAMELIST'!D154</f>
        <v>SASIREKHA S</v>
      </c>
      <c r="E154" s="113">
        <f>IF(AND('INTERNAL - I'!AI166&gt;0,'INTERNAL - II '!AI166&gt;0),('INTERNAL - I'!AI166+'INTERNAL - II '!AI166)/2,'INTERNAL - I'!AI166+'INTERNAL - II '!AI166)</f>
        <v>72.5</v>
      </c>
      <c r="F154" s="113">
        <f>IF(AND('INTERNAL - I'!AJ166&gt;0,'INTERNAL - II '!AJ166&gt;0),('INTERNAL - I'!AJ166+'INTERNAL - II '!AJ166)/2,'INTERNAL - I'!AJ166+'INTERNAL - II '!AJ166)</f>
        <v>67.5</v>
      </c>
      <c r="G154" s="113">
        <f>('INTERNAL - I'!AK166+'INTERNAL - II '!AK166)/2</f>
        <v>92.5</v>
      </c>
      <c r="H154" s="113">
        <f>IF(AND('INTERNAL - I'!AL166&gt;0,'INTERNAL - II '!AL166&gt;0),('INTERNAL - I'!AL166+'INTERNAL - II '!AL166)/2,'INTERNAL - I'!AL166+'INTERNAL - II '!AL166)</f>
        <v>67.5</v>
      </c>
      <c r="I154" s="113">
        <f>IF(AND('INTERNAL - I'!AM166&gt;0,'INTERNAL - II '!AM166&gt;0),('INTERNAL - I'!AM166+'INTERNAL - II '!AM166)/2,'INTERNAL - I'!AM166+'INTERNAL - II '!AM166)</f>
        <v>95</v>
      </c>
      <c r="J154" s="113">
        <f>IF(AND('INTERNAL - I'!AN166&gt;0,'INTERNAL - II '!AN166&gt;0),('INTERNAL - I'!AN166+'INTERNAL - II '!AN166)/2,'INTERNAL - I'!AN166+'INTERNAL - II '!AN166)</f>
        <v>0</v>
      </c>
    </row>
    <row r="155" spans="1:10" ht="30" customHeight="1" x14ac:dyDescent="0.2">
      <c r="A155" s="89">
        <v>151</v>
      </c>
      <c r="B155" s="113">
        <f>'STUDENT NAMELIST'!B155</f>
        <v>211423243401</v>
      </c>
      <c r="C155" s="113" t="str">
        <f>'STUDENT NAMELIST'!C155</f>
        <v>2023PEC AI 251</v>
      </c>
      <c r="D155" s="114" t="str">
        <f>'STUDENT NAMELIST'!D155</f>
        <v>SEENI PRIYAMANI C</v>
      </c>
      <c r="E155" s="113">
        <f>IF(AND('INTERNAL - I'!AI167&gt;0,'INTERNAL - II '!AI167&gt;0),('INTERNAL - I'!AI167+'INTERNAL - II '!AI167)/2,'INTERNAL - I'!AI167+'INTERNAL - II '!AI167)</f>
        <v>87.5</v>
      </c>
      <c r="F155" s="113">
        <f>IF(AND('INTERNAL - I'!AJ167&gt;0,'INTERNAL - II '!AJ167&gt;0),('INTERNAL - I'!AJ167+'INTERNAL - II '!AJ167)/2,'INTERNAL - I'!AJ167+'INTERNAL - II '!AJ167)</f>
        <v>82.5</v>
      </c>
      <c r="G155" s="113">
        <f>('INTERNAL - I'!AK167+'INTERNAL - II '!AK167)/2</f>
        <v>75</v>
      </c>
      <c r="H155" s="113">
        <f>IF(AND('INTERNAL - I'!AL167&gt;0,'INTERNAL - II '!AL167&gt;0),('INTERNAL - I'!AL167+'INTERNAL - II '!AL167)/2,'INTERNAL - I'!AL167+'INTERNAL - II '!AL167)</f>
        <v>87.5</v>
      </c>
      <c r="I155" s="113">
        <f>IF(AND('INTERNAL - I'!AM167&gt;0,'INTERNAL - II '!AM167&gt;0),('INTERNAL - I'!AM167+'INTERNAL - II '!AM167)/2,'INTERNAL - I'!AM167+'INTERNAL - II '!AM167)</f>
        <v>77.5</v>
      </c>
      <c r="J155" s="113">
        <f>IF(AND('INTERNAL - I'!AN167&gt;0,'INTERNAL - II '!AN167&gt;0),('INTERNAL - I'!AN167+'INTERNAL - II '!AN167)/2,'INTERNAL - I'!AN167+'INTERNAL - II '!AN167)</f>
        <v>0</v>
      </c>
    </row>
    <row r="156" spans="1:10" ht="30" customHeight="1" x14ac:dyDescent="0.2">
      <c r="A156" s="89">
        <v>152</v>
      </c>
      <c r="B156" s="113">
        <f>'STUDENT NAMELIST'!B156</f>
        <v>211423243409</v>
      </c>
      <c r="C156" s="113" t="str">
        <f>'STUDENT NAMELIST'!C156</f>
        <v>2023PEC AI 252</v>
      </c>
      <c r="D156" s="114" t="str">
        <f>'STUDENT NAMELIST'!D156</f>
        <v>SHARMILA J</v>
      </c>
      <c r="E156" s="113">
        <f>IF(AND('INTERNAL - I'!AI168&gt;0,'INTERNAL - II '!AI168&gt;0),('INTERNAL - I'!AI168+'INTERNAL - II '!AI168)/2,'INTERNAL - I'!AI168+'INTERNAL - II '!AI168)</f>
        <v>80</v>
      </c>
      <c r="F156" s="113">
        <f>IF(AND('INTERNAL - I'!AJ168&gt;0,'INTERNAL - II '!AJ168&gt;0),('INTERNAL - I'!AJ168+'INTERNAL - II '!AJ168)/2,'INTERNAL - I'!AJ168+'INTERNAL - II '!AJ168)</f>
        <v>85</v>
      </c>
      <c r="G156" s="113">
        <f>('INTERNAL - I'!AK168+'INTERNAL - II '!AK168)/2</f>
        <v>57.5</v>
      </c>
      <c r="H156" s="113">
        <f>IF(AND('INTERNAL - I'!AL168&gt;0,'INTERNAL - II '!AL168&gt;0),('INTERNAL - I'!AL168+'INTERNAL - II '!AL168)/2,'INTERNAL - I'!AL168+'INTERNAL - II '!AL168)</f>
        <v>82.5</v>
      </c>
      <c r="I156" s="113">
        <f>IF(AND('INTERNAL - I'!AM168&gt;0,'INTERNAL - II '!AM168&gt;0),('INTERNAL - I'!AM168+'INTERNAL - II '!AM168)/2,'INTERNAL - I'!AM168+'INTERNAL - II '!AM168)</f>
        <v>70</v>
      </c>
      <c r="J156" s="113">
        <f>IF(AND('INTERNAL - I'!AN168&gt;0,'INTERNAL - II '!AN168&gt;0),('INTERNAL - I'!AN168+'INTERNAL - II '!AN168)/2,'INTERNAL - I'!AN168+'INTERNAL - II '!AN168)</f>
        <v>0</v>
      </c>
    </row>
    <row r="157" spans="1:10" ht="30" customHeight="1" x14ac:dyDescent="0.2">
      <c r="A157" s="89">
        <v>153</v>
      </c>
      <c r="B157" s="113">
        <f>'STUDENT NAMELIST'!B157</f>
        <v>211423243410</v>
      </c>
      <c r="C157" s="113" t="str">
        <f>'STUDENT NAMELIST'!C157</f>
        <v>2023PEC AI 253</v>
      </c>
      <c r="D157" s="114" t="str">
        <f>'STUDENT NAMELIST'!D157</f>
        <v>SHARMITHA SRI M</v>
      </c>
      <c r="E157" s="113">
        <f>IF(AND('INTERNAL - I'!AI169&gt;0,'INTERNAL - II '!AI169&gt;0),('INTERNAL - I'!AI169+'INTERNAL - II '!AI169)/2,'INTERNAL - I'!AI169+'INTERNAL - II '!AI169)</f>
        <v>87.5</v>
      </c>
      <c r="F157" s="113">
        <f>IF(AND('INTERNAL - I'!AJ169&gt;0,'INTERNAL - II '!AJ169&gt;0),('INTERNAL - I'!AJ169+'INTERNAL - II '!AJ169)/2,'INTERNAL - I'!AJ169+'INTERNAL - II '!AJ169)</f>
        <v>82.5</v>
      </c>
      <c r="G157" s="113">
        <f>('INTERNAL - I'!AK169+'INTERNAL - II '!AK169)/2</f>
        <v>65</v>
      </c>
      <c r="H157" s="113">
        <f>IF(AND('INTERNAL - I'!AL169&gt;0,'INTERNAL - II '!AL169&gt;0),('INTERNAL - I'!AL169+'INTERNAL - II '!AL169)/2,'INTERNAL - I'!AL169+'INTERNAL - II '!AL169)</f>
        <v>62.5</v>
      </c>
      <c r="I157" s="113">
        <f>IF(AND('INTERNAL - I'!AM169&gt;0,'INTERNAL - II '!AM169&gt;0),('INTERNAL - I'!AM169+'INTERNAL - II '!AM169)/2,'INTERNAL - I'!AM169+'INTERNAL - II '!AM169)</f>
        <v>95</v>
      </c>
      <c r="J157" s="113">
        <f>IF(AND('INTERNAL - I'!AN169&gt;0,'INTERNAL - II '!AN169&gt;0),('INTERNAL - I'!AN169+'INTERNAL - II '!AN169)/2,'INTERNAL - I'!AN169+'INTERNAL - II '!AN169)</f>
        <v>0</v>
      </c>
    </row>
    <row r="158" spans="1:10" ht="30" customHeight="1" x14ac:dyDescent="0.2">
      <c r="A158" s="89">
        <v>154</v>
      </c>
      <c r="B158" s="113">
        <f>'STUDENT NAMELIST'!B158</f>
        <v>211423243411</v>
      </c>
      <c r="C158" s="113" t="str">
        <f>'STUDENT NAMELIST'!C158</f>
        <v>2023PEC AI 254</v>
      </c>
      <c r="D158" s="114" t="str">
        <f>'STUDENT NAMELIST'!D158</f>
        <v>SHARWANGI M</v>
      </c>
      <c r="E158" s="113">
        <f>IF(AND('INTERNAL - I'!AI170&gt;0,'INTERNAL - II '!AI170&gt;0),('INTERNAL - I'!AI170+'INTERNAL - II '!AI170)/2,'INTERNAL - I'!AI170+'INTERNAL - II '!AI170)</f>
        <v>80</v>
      </c>
      <c r="F158" s="113">
        <f>IF(AND('INTERNAL - I'!AJ170&gt;0,'INTERNAL - II '!AJ170&gt;0),('INTERNAL - I'!AJ170+'INTERNAL - II '!AJ170)/2,'INTERNAL - I'!AJ170+'INTERNAL - II '!AJ170)</f>
        <v>72.5</v>
      </c>
      <c r="G158" s="113">
        <f>('INTERNAL - I'!AK170+'INTERNAL - II '!AK170)/2</f>
        <v>65</v>
      </c>
      <c r="H158" s="113">
        <f>IF(AND('INTERNAL - I'!AL170&gt;0,'INTERNAL - II '!AL170&gt;0),('INTERNAL - I'!AL170+'INTERNAL - II '!AL170)/2,'INTERNAL - I'!AL170+'INTERNAL - II '!AL170)</f>
        <v>82.5</v>
      </c>
      <c r="I158" s="113">
        <f>IF(AND('INTERNAL - I'!AM170&gt;0,'INTERNAL - II '!AM170&gt;0),('INTERNAL - I'!AM170+'INTERNAL - II '!AM170)/2,'INTERNAL - I'!AM170+'INTERNAL - II '!AM170)</f>
        <v>80</v>
      </c>
      <c r="J158" s="113">
        <f>IF(AND('INTERNAL - I'!AN170&gt;0,'INTERNAL - II '!AN170&gt;0),('INTERNAL - I'!AN170+'INTERNAL - II '!AN170)/2,'INTERNAL - I'!AN170+'INTERNAL - II '!AN170)</f>
        <v>0</v>
      </c>
    </row>
    <row r="159" spans="1:10" ht="30" customHeight="1" x14ac:dyDescent="0.2">
      <c r="A159" s="89">
        <v>155</v>
      </c>
      <c r="B159" s="113">
        <f>'STUDENT NAMELIST'!B159</f>
        <v>211423243414</v>
      </c>
      <c r="C159" s="113" t="str">
        <f>'STUDENT NAMELIST'!C159</f>
        <v>2023PEC AI 255</v>
      </c>
      <c r="D159" s="114" t="str">
        <f>'STUDENT NAMELIST'!D159</f>
        <v>SHRUTHI S S</v>
      </c>
      <c r="E159" s="113">
        <f>IF(AND('INTERNAL - I'!AI171&gt;0,'INTERNAL - II '!AI171&gt;0),('INTERNAL - I'!AI171+'INTERNAL - II '!AI171)/2,'INTERNAL - I'!AI171+'INTERNAL - II '!AI171)</f>
        <v>90</v>
      </c>
      <c r="F159" s="113">
        <f>IF(AND('INTERNAL - I'!AJ171&gt;0,'INTERNAL - II '!AJ171&gt;0),('INTERNAL - I'!AJ171+'INTERNAL - II '!AJ171)/2,'INTERNAL - I'!AJ171+'INTERNAL - II '!AJ171)</f>
        <v>87.5</v>
      </c>
      <c r="G159" s="113">
        <f>('INTERNAL - I'!AK171+'INTERNAL - II '!AK171)/2</f>
        <v>65</v>
      </c>
      <c r="H159" s="113">
        <f>IF(AND('INTERNAL - I'!AL171&gt;0,'INTERNAL - II '!AL171&gt;0),('INTERNAL - I'!AL171+'INTERNAL - II '!AL171)/2,'INTERNAL - I'!AL171+'INTERNAL - II '!AL171)</f>
        <v>72.5</v>
      </c>
      <c r="I159" s="113">
        <f>IF(AND('INTERNAL - I'!AM171&gt;0,'INTERNAL - II '!AM171&gt;0),('INTERNAL - I'!AM171+'INTERNAL - II '!AM171)/2,'INTERNAL - I'!AM171+'INTERNAL - II '!AM171)</f>
        <v>90</v>
      </c>
      <c r="J159" s="113">
        <f>IF(AND('INTERNAL - I'!AN171&gt;0,'INTERNAL - II '!AN171&gt;0),('INTERNAL - I'!AN171+'INTERNAL - II '!AN171)/2,'INTERNAL - I'!AN171+'INTERNAL - II '!AN171)</f>
        <v>0</v>
      </c>
    </row>
    <row r="160" spans="1:10" ht="30" customHeight="1" x14ac:dyDescent="0.2">
      <c r="A160" s="89">
        <v>156</v>
      </c>
      <c r="B160" s="113">
        <f>'STUDENT NAMELIST'!B160</f>
        <v>211423243415</v>
      </c>
      <c r="C160" s="113" t="str">
        <f>'STUDENT NAMELIST'!C160</f>
        <v>2023PEC AI 256</v>
      </c>
      <c r="D160" s="114" t="str">
        <f>'STUDENT NAMELIST'!D160</f>
        <v>SHURUTHIKA P</v>
      </c>
      <c r="E160" s="113">
        <f>IF(AND('INTERNAL - I'!AI172&gt;0,'INTERNAL - II '!AI172&gt;0),('INTERNAL - I'!AI172+'INTERNAL - II '!AI172)/2,'INTERNAL - I'!AI172+'INTERNAL - II '!AI172)</f>
        <v>77.5</v>
      </c>
      <c r="F160" s="113">
        <f>IF(AND('INTERNAL - I'!AJ172&gt;0,'INTERNAL - II '!AJ172&gt;0),('INTERNAL - I'!AJ172+'INTERNAL - II '!AJ172)/2,'INTERNAL - I'!AJ172+'INTERNAL - II '!AJ172)</f>
        <v>80</v>
      </c>
      <c r="G160" s="113">
        <f>('INTERNAL - I'!AK172+'INTERNAL - II '!AK172)/2</f>
        <v>90</v>
      </c>
      <c r="H160" s="113">
        <f>IF(AND('INTERNAL - I'!AL172&gt;0,'INTERNAL - II '!AL172&gt;0),('INTERNAL - I'!AL172+'INTERNAL - II '!AL172)/2,'INTERNAL - I'!AL172+'INTERNAL - II '!AL172)</f>
        <v>67.5</v>
      </c>
      <c r="I160" s="113">
        <f>IF(AND('INTERNAL - I'!AM172&gt;0,'INTERNAL - II '!AM172&gt;0),('INTERNAL - I'!AM172+'INTERNAL - II '!AM172)/2,'INTERNAL - I'!AM172+'INTERNAL - II '!AM172)</f>
        <v>95</v>
      </c>
      <c r="J160" s="113">
        <f>IF(AND('INTERNAL - I'!AN172&gt;0,'INTERNAL - II '!AN172&gt;0),('INTERNAL - I'!AN172+'INTERNAL - II '!AN172)/2,'INTERNAL - I'!AN172+'INTERNAL - II '!AN172)</f>
        <v>0</v>
      </c>
    </row>
    <row r="161" spans="1:10" ht="30" customHeight="1" x14ac:dyDescent="0.2">
      <c r="A161" s="89">
        <v>158</v>
      </c>
      <c r="B161" s="113">
        <f>'STUDENT NAMELIST'!B161</f>
        <v>211423243419</v>
      </c>
      <c r="C161" s="113" t="str">
        <f>'STUDENT NAMELIST'!C161</f>
        <v>2023PEC AI 257</v>
      </c>
      <c r="D161" s="114" t="str">
        <f>'STUDENT NAMELIST'!D161</f>
        <v>SIDDA GNANA CHARISHMA</v>
      </c>
      <c r="E161" s="113">
        <f>IF(AND('INTERNAL - I'!AI173&gt;0,'INTERNAL - II '!AI173&gt;0),('INTERNAL - I'!AI173+'INTERNAL - II '!AI173)/2,'INTERNAL - I'!AI173+'INTERNAL - II '!AI173)</f>
        <v>82.5</v>
      </c>
      <c r="F161" s="113">
        <f>IF(AND('INTERNAL - I'!AJ173&gt;0,'INTERNAL - II '!AJ173&gt;0),('INTERNAL - I'!AJ173+'INTERNAL - II '!AJ173)/2,'INTERNAL - I'!AJ173+'INTERNAL - II '!AJ173)</f>
        <v>80</v>
      </c>
      <c r="G161" s="113">
        <f>('INTERNAL - I'!AK173+'INTERNAL - II '!AK173)/2</f>
        <v>57.5</v>
      </c>
      <c r="H161" s="113">
        <f>IF(AND('INTERNAL - I'!AL173&gt;0,'INTERNAL - II '!AL173&gt;0),('INTERNAL - I'!AL173+'INTERNAL - II '!AL173)/2,'INTERNAL - I'!AL173+'INTERNAL - II '!AL173)</f>
        <v>67.5</v>
      </c>
      <c r="I161" s="113">
        <f>IF(AND('INTERNAL - I'!AM173&gt;0,'INTERNAL - II '!AM173&gt;0),('INTERNAL - I'!AM173+'INTERNAL - II '!AM173)/2,'INTERNAL - I'!AM173+'INTERNAL - II '!AM173)</f>
        <v>95</v>
      </c>
      <c r="J161" s="113">
        <f>IF(AND('INTERNAL - I'!AN173&gt;0,'INTERNAL - II '!AN173&gt;0),('INTERNAL - I'!AN173+'INTERNAL - II '!AN173)/2,'INTERNAL - I'!AN173+'INTERNAL - II '!AN173)</f>
        <v>0</v>
      </c>
    </row>
    <row r="162" spans="1:10" ht="30" customHeight="1" x14ac:dyDescent="0.2">
      <c r="A162" s="89">
        <v>158</v>
      </c>
      <c r="B162" s="113">
        <f>'STUDENT NAMELIST'!B162</f>
        <v>211423243421</v>
      </c>
      <c r="C162" s="113" t="str">
        <f>'STUDENT NAMELIST'!C162</f>
        <v>2023PEC AI 258</v>
      </c>
      <c r="D162" s="114" t="str">
        <f>'STUDENT NAMELIST'!D162</f>
        <v>SIVA SAKTHI S</v>
      </c>
      <c r="E162" s="113">
        <f>IF(AND('INTERNAL - I'!AI174&gt;0,'INTERNAL - II '!AI174&gt;0),('INTERNAL - I'!AI174+'INTERNAL - II '!AI174)/2,'INTERNAL - I'!AI174+'INTERNAL - II '!AI174)</f>
        <v>87.5</v>
      </c>
      <c r="F162" s="113">
        <f>IF(AND('INTERNAL - I'!AJ174&gt;0,'INTERNAL - II '!AJ174&gt;0),('INTERNAL - I'!AJ174+'INTERNAL - II '!AJ174)/2,'INTERNAL - I'!AJ174+'INTERNAL - II '!AJ174)</f>
        <v>80</v>
      </c>
      <c r="G162" s="113">
        <f>('INTERNAL - I'!AK174+'INTERNAL - II '!AK174)/2</f>
        <v>72.5</v>
      </c>
      <c r="H162" s="113">
        <f>IF(AND('INTERNAL - I'!AL174&gt;0,'INTERNAL - II '!AL174&gt;0),('INTERNAL - I'!AL174+'INTERNAL - II '!AL174)/2,'INTERNAL - I'!AL174+'INTERNAL - II '!AL174)</f>
        <v>87.5</v>
      </c>
      <c r="I162" s="113">
        <f>IF(AND('INTERNAL - I'!AM174&gt;0,'INTERNAL - II '!AM174&gt;0),('INTERNAL - I'!AM174+'INTERNAL - II '!AM174)/2,'INTERNAL - I'!AM174+'INTERNAL - II '!AM174)</f>
        <v>77.5</v>
      </c>
      <c r="J162" s="113">
        <f>IF(AND('INTERNAL - I'!AN174&gt;0,'INTERNAL - II '!AN174&gt;0),('INTERNAL - I'!AN174+'INTERNAL - II '!AN174)/2,'INTERNAL - I'!AN174+'INTERNAL - II '!AN174)</f>
        <v>0</v>
      </c>
    </row>
    <row r="163" spans="1:10" ht="30" customHeight="1" x14ac:dyDescent="0.2">
      <c r="A163" s="89">
        <v>159</v>
      </c>
      <c r="B163" s="113">
        <f>'STUDENT NAMELIST'!B163</f>
        <v>211423243426</v>
      </c>
      <c r="C163" s="113" t="str">
        <f>'STUDENT NAMELIST'!C163</f>
        <v>2023PEC AI 259</v>
      </c>
      <c r="D163" s="114" t="str">
        <f>'STUDENT NAMELIST'!D163</f>
        <v>SNEHA R</v>
      </c>
      <c r="E163" s="113">
        <f>IF(AND('INTERNAL - I'!AI175&gt;0,'INTERNAL - II '!AI175&gt;0),('INTERNAL - I'!AI175+'INTERNAL - II '!AI175)/2,'INTERNAL - I'!AI175+'INTERNAL - II '!AI175)</f>
        <v>90</v>
      </c>
      <c r="F163" s="113">
        <f>IF(AND('INTERNAL - I'!AJ175&gt;0,'INTERNAL - II '!AJ175&gt;0),('INTERNAL - I'!AJ175+'INTERNAL - II '!AJ175)/2,'INTERNAL - I'!AJ175+'INTERNAL - II '!AJ175)</f>
        <v>85</v>
      </c>
      <c r="G163" s="113">
        <f>('INTERNAL - I'!AK175+'INTERNAL - II '!AK175)/2</f>
        <v>72.5</v>
      </c>
      <c r="H163" s="113">
        <f>IF(AND('INTERNAL - I'!AL175&gt;0,'INTERNAL - II '!AL175&gt;0),('INTERNAL - I'!AL175+'INTERNAL - II '!AL175)/2,'INTERNAL - I'!AL175+'INTERNAL - II '!AL175)</f>
        <v>72.5</v>
      </c>
      <c r="I163" s="113">
        <f>IF(AND('INTERNAL - I'!AM175&gt;0,'INTERNAL - II '!AM175&gt;0),('INTERNAL - I'!AM175+'INTERNAL - II '!AM175)/2,'INTERNAL - I'!AM175+'INTERNAL - II '!AM175)</f>
        <v>90</v>
      </c>
      <c r="J163" s="113">
        <f>IF(AND('INTERNAL - I'!AN175&gt;0,'INTERNAL - II '!AN175&gt;0),('INTERNAL - I'!AN175+'INTERNAL - II '!AN175)/2,'INTERNAL - I'!AN175+'INTERNAL - II '!AN175)</f>
        <v>0</v>
      </c>
    </row>
    <row r="164" spans="1:10" ht="30" customHeight="1" x14ac:dyDescent="0.2">
      <c r="A164" s="89">
        <v>160</v>
      </c>
      <c r="B164" s="113">
        <f>'STUDENT NAMELIST'!B164</f>
        <v>211423243431</v>
      </c>
      <c r="C164" s="113" t="str">
        <f>'STUDENT NAMELIST'!C164</f>
        <v>2023PEC AI 260</v>
      </c>
      <c r="D164" s="114" t="str">
        <f>'STUDENT NAMELIST'!D164</f>
        <v>SRILEKHA S</v>
      </c>
      <c r="E164" s="113">
        <f>IF(AND('INTERNAL - I'!AI176&gt;0,'INTERNAL - II '!AI176&gt;0),('INTERNAL - I'!AI176+'INTERNAL - II '!AI176)/2,'INTERNAL - I'!AI176+'INTERNAL - II '!AI176)</f>
        <v>85</v>
      </c>
      <c r="F164" s="113">
        <f>IF(AND('INTERNAL - I'!AJ176&gt;0,'INTERNAL - II '!AJ176&gt;0),('INTERNAL - I'!AJ176+'INTERNAL - II '!AJ176)/2,'INTERNAL - I'!AJ176+'INTERNAL - II '!AJ176)</f>
        <v>82.5</v>
      </c>
      <c r="G164" s="113">
        <f>('INTERNAL - I'!AK176+'INTERNAL - II '!AK176)/2</f>
        <v>72.5</v>
      </c>
      <c r="H164" s="113">
        <f>IF(AND('INTERNAL - I'!AL176&gt;0,'INTERNAL - II '!AL176&gt;0),('INTERNAL - I'!AL176+'INTERNAL - II '!AL176)/2,'INTERNAL - I'!AL176+'INTERNAL - II '!AL176)</f>
        <v>77.5</v>
      </c>
      <c r="I164" s="113">
        <f>IF(AND('INTERNAL - I'!AM176&gt;0,'INTERNAL - II '!AM176&gt;0),('INTERNAL - I'!AM176+'INTERNAL - II '!AM176)/2,'INTERNAL - I'!AM176+'INTERNAL - II '!AM176)</f>
        <v>80</v>
      </c>
      <c r="J164" s="113">
        <f>IF(AND('INTERNAL - I'!AN176&gt;0,'INTERNAL - II '!AN176&gt;0),('INTERNAL - I'!AN176+'INTERNAL - II '!AN176)/2,'INTERNAL - I'!AN176+'INTERNAL - II '!AN176)</f>
        <v>0</v>
      </c>
    </row>
    <row r="165" spans="1:10" ht="30" customHeight="1" x14ac:dyDescent="0.2">
      <c r="A165" s="89">
        <v>161</v>
      </c>
      <c r="B165" s="113">
        <f>'STUDENT NAMELIST'!B165</f>
        <v>211423243432</v>
      </c>
      <c r="C165" s="113" t="str">
        <f>'STUDENT NAMELIST'!C165</f>
        <v>2023PEC AI 261</v>
      </c>
      <c r="D165" s="114" t="str">
        <f>'STUDENT NAMELIST'!D165</f>
        <v>SRIMATHI S</v>
      </c>
      <c r="E165" s="113">
        <f>IF(AND('INTERNAL - I'!AI177&gt;0,'INTERNAL - II '!AI177&gt;0),('INTERNAL - I'!AI177+'INTERNAL - II '!AI177)/2,'INTERNAL - I'!AI177+'INTERNAL - II '!AI177)</f>
        <v>87.5</v>
      </c>
      <c r="F165" s="113">
        <f>IF(AND('INTERNAL - I'!AJ177&gt;0,'INTERNAL - II '!AJ177&gt;0),('INTERNAL - I'!AJ177+'INTERNAL - II '!AJ177)/2,'INTERNAL - I'!AJ177+'INTERNAL - II '!AJ177)</f>
        <v>77.5</v>
      </c>
      <c r="G165" s="113">
        <f>('INTERNAL - I'!AK177+'INTERNAL - II '!AK177)/2</f>
        <v>77.5</v>
      </c>
      <c r="H165" s="113">
        <f>IF(AND('INTERNAL - I'!AL177&gt;0,'INTERNAL - II '!AL177&gt;0),('INTERNAL - I'!AL177+'INTERNAL - II '!AL177)/2,'INTERNAL - I'!AL177+'INTERNAL - II '!AL177)</f>
        <v>72.5</v>
      </c>
      <c r="I165" s="113">
        <f>IF(AND('INTERNAL - I'!AM177&gt;0,'INTERNAL - II '!AM177&gt;0),('INTERNAL - I'!AM177+'INTERNAL - II '!AM177)/2,'INTERNAL - I'!AM177+'INTERNAL - II '!AM177)</f>
        <v>80</v>
      </c>
      <c r="J165" s="113">
        <f>IF(AND('INTERNAL - I'!AN177&gt;0,'INTERNAL - II '!AN177&gt;0),('INTERNAL - I'!AN177+'INTERNAL - II '!AN177)/2,'INTERNAL - I'!AN177+'INTERNAL - II '!AN177)</f>
        <v>0</v>
      </c>
    </row>
    <row r="166" spans="1:10" ht="30" customHeight="1" x14ac:dyDescent="0.2">
      <c r="A166" s="89">
        <v>162</v>
      </c>
      <c r="B166" s="113">
        <f>'STUDENT NAMELIST'!B166</f>
        <v>211423243434</v>
      </c>
      <c r="C166" s="113" t="str">
        <f>'STUDENT NAMELIST'!C166</f>
        <v>2023PEC AI 262</v>
      </c>
      <c r="D166" s="114" t="str">
        <f>'STUDENT NAMELIST'!D166</f>
        <v>SRINITHARAJ R</v>
      </c>
      <c r="E166" s="113">
        <f>IF(AND('INTERNAL - I'!AI178&gt;0,'INTERNAL - II '!AI178&gt;0),('INTERNAL - I'!AI178+'INTERNAL - II '!AI178)/2,'INTERNAL - I'!AI178+'INTERNAL - II '!AI178)</f>
        <v>82.5</v>
      </c>
      <c r="F166" s="113">
        <f>IF(AND('INTERNAL - I'!AJ178&gt;0,'INTERNAL - II '!AJ178&gt;0),('INTERNAL - I'!AJ178+'INTERNAL - II '!AJ178)/2,'INTERNAL - I'!AJ178+'INTERNAL - II '!AJ178)</f>
        <v>80</v>
      </c>
      <c r="G166" s="113">
        <f>('INTERNAL - I'!AK178+'INTERNAL - II '!AK178)/2</f>
        <v>82.5</v>
      </c>
      <c r="H166" s="113">
        <f>IF(AND('INTERNAL - I'!AL178&gt;0,'INTERNAL - II '!AL178&gt;0),('INTERNAL - I'!AL178+'INTERNAL - II '!AL178)/2,'INTERNAL - I'!AL178+'INTERNAL - II '!AL178)</f>
        <v>82.5</v>
      </c>
      <c r="I166" s="113">
        <f>IF(AND('INTERNAL - I'!AM178&gt;0,'INTERNAL - II '!AM178&gt;0),('INTERNAL - I'!AM178+'INTERNAL - II '!AM178)/2,'INTERNAL - I'!AM178+'INTERNAL - II '!AM178)</f>
        <v>70</v>
      </c>
      <c r="J166" s="113">
        <f>IF(AND('INTERNAL - I'!AN178&gt;0,'INTERNAL - II '!AN178&gt;0),('INTERNAL - I'!AN178+'INTERNAL - II '!AN178)/2,'INTERNAL - I'!AN178+'INTERNAL - II '!AN178)</f>
        <v>0</v>
      </c>
    </row>
    <row r="167" spans="1:10" ht="30" customHeight="1" x14ac:dyDescent="0.2">
      <c r="A167" s="89">
        <v>163</v>
      </c>
      <c r="B167" s="113">
        <f>'STUDENT NAMELIST'!B167</f>
        <v>211423243438</v>
      </c>
      <c r="C167" s="113" t="str">
        <f>'STUDENT NAMELIST'!C167</f>
        <v>2023PEC AI 263</v>
      </c>
      <c r="D167" s="114" t="str">
        <f>'STUDENT NAMELIST'!D167</f>
        <v>SRUTHI KRISHNAN</v>
      </c>
      <c r="E167" s="113">
        <f>IF(AND('INTERNAL - I'!AI179&gt;0,'INTERNAL - II '!AI179&gt;0),('INTERNAL - I'!AI179+'INTERNAL - II '!AI179)/2,'INTERNAL - I'!AI179+'INTERNAL - II '!AI179)</f>
        <v>75</v>
      </c>
      <c r="F167" s="113">
        <f>IF(AND('INTERNAL - I'!AJ179&gt;0,'INTERNAL - II '!AJ179&gt;0),('INTERNAL - I'!AJ179+'INTERNAL - II '!AJ179)/2,'INTERNAL - I'!AJ179+'INTERNAL - II '!AJ179)</f>
        <v>75</v>
      </c>
      <c r="G167" s="113">
        <f>('INTERNAL - I'!AK179+'INTERNAL - II '!AK179)/2</f>
        <v>80</v>
      </c>
      <c r="H167" s="113">
        <f>IF(AND('INTERNAL - I'!AL179&gt;0,'INTERNAL - II '!AL179&gt;0),('INTERNAL - I'!AL179+'INTERNAL - II '!AL179)/2,'INTERNAL - I'!AL179+'INTERNAL - II '!AL179)</f>
        <v>72.5</v>
      </c>
      <c r="I167" s="113">
        <f>IF(AND('INTERNAL - I'!AM179&gt;0,'INTERNAL - II '!AM179&gt;0),('INTERNAL - I'!AM179+'INTERNAL - II '!AM179)/2,'INTERNAL - I'!AM179+'INTERNAL - II '!AM179)</f>
        <v>90</v>
      </c>
      <c r="J167" s="113">
        <f>IF(AND('INTERNAL - I'!AN179&gt;0,'INTERNAL - II '!AN179&gt;0),('INTERNAL - I'!AN179+'INTERNAL - II '!AN179)/2,'INTERNAL - I'!AN179+'INTERNAL - II '!AN179)</f>
        <v>0</v>
      </c>
    </row>
    <row r="168" spans="1:10" ht="30" customHeight="1" x14ac:dyDescent="0.2">
      <c r="A168" s="89">
        <v>164</v>
      </c>
      <c r="B168" s="113">
        <f>'STUDENT NAMELIST'!B168</f>
        <v>211423243439</v>
      </c>
      <c r="C168" s="113" t="str">
        <f>'STUDENT NAMELIST'!C168</f>
        <v>2023PEC AI 264</v>
      </c>
      <c r="D168" s="114" t="str">
        <f>'STUDENT NAMELIST'!D168</f>
        <v>SUBHA SRI M</v>
      </c>
      <c r="E168" s="113">
        <f>IF(AND('INTERNAL - I'!AI180&gt;0,'INTERNAL - II '!AI180&gt;0),('INTERNAL - I'!AI180+'INTERNAL - II '!AI180)/2,'INTERNAL - I'!AI180+'INTERNAL - II '!AI180)</f>
        <v>72.5</v>
      </c>
      <c r="F168" s="113">
        <f>IF(AND('INTERNAL - I'!AJ180&gt;0,'INTERNAL - II '!AJ180&gt;0),('INTERNAL - I'!AJ180+'INTERNAL - II '!AJ180)/2,'INTERNAL - I'!AJ180+'INTERNAL - II '!AJ180)</f>
        <v>65</v>
      </c>
      <c r="G168" s="113">
        <f>('INTERNAL - I'!AK180+'INTERNAL - II '!AK180)/2</f>
        <v>87.5</v>
      </c>
      <c r="H168" s="113">
        <f>IF(AND('INTERNAL - I'!AL180&gt;0,'INTERNAL - II '!AL180&gt;0),('INTERNAL - I'!AL180+'INTERNAL - II '!AL180)/2,'INTERNAL - I'!AL180+'INTERNAL - II '!AL180)</f>
        <v>90</v>
      </c>
      <c r="I168" s="113">
        <f>IF(AND('INTERNAL - I'!AM180&gt;0,'INTERNAL - II '!AM180&gt;0),('INTERNAL - I'!AM180+'INTERNAL - II '!AM180)/2,'INTERNAL - I'!AM180+'INTERNAL - II '!AM180)</f>
        <v>75</v>
      </c>
      <c r="J168" s="113">
        <f>IF(AND('INTERNAL - I'!AN180&gt;0,'INTERNAL - II '!AN180&gt;0),('INTERNAL - I'!AN180+'INTERNAL - II '!AN180)/2,'INTERNAL - I'!AN180+'INTERNAL - II '!AN180)</f>
        <v>0</v>
      </c>
    </row>
    <row r="169" spans="1:10" ht="30" customHeight="1" x14ac:dyDescent="0.2">
      <c r="A169" s="89">
        <v>165</v>
      </c>
      <c r="B169" s="113">
        <f>'STUDENT NAMELIST'!B169</f>
        <v>211423243450</v>
      </c>
      <c r="C169" s="113" t="str">
        <f>'STUDENT NAMELIST'!C169</f>
        <v>2023PEC AI 265</v>
      </c>
      <c r="D169" s="114" t="str">
        <f>'STUDENT NAMELIST'!D169</f>
        <v>SWAPNA R V</v>
      </c>
      <c r="E169" s="113">
        <f>IF(AND('INTERNAL - I'!AI181&gt;0,'INTERNAL - II '!AI181&gt;0),('INTERNAL - I'!AI181+'INTERNAL - II '!AI181)/2,'INTERNAL - I'!AI181+'INTERNAL - II '!AI181)</f>
        <v>90</v>
      </c>
      <c r="F169" s="113">
        <f>IF(AND('INTERNAL - I'!AJ181&gt;0,'INTERNAL - II '!AJ181&gt;0),('INTERNAL - I'!AJ181+'INTERNAL - II '!AJ181)/2,'INTERNAL - I'!AJ181+'INTERNAL - II '!AJ181)</f>
        <v>87.5</v>
      </c>
      <c r="G169" s="113">
        <f>('INTERNAL - I'!AK181+'INTERNAL - II '!AK181)/2</f>
        <v>87.5</v>
      </c>
      <c r="H169" s="113">
        <f>IF(AND('INTERNAL - I'!AL181&gt;0,'INTERNAL - II '!AL181&gt;0),('INTERNAL - I'!AL181+'INTERNAL - II '!AL181)/2,'INTERNAL - I'!AL181+'INTERNAL - II '!AL181)</f>
        <v>65</v>
      </c>
      <c r="I169" s="113">
        <f>IF(AND('INTERNAL - I'!AM181&gt;0,'INTERNAL - II '!AM181&gt;0),('INTERNAL - I'!AM181+'INTERNAL - II '!AM181)/2,'INTERNAL - I'!AM181+'INTERNAL - II '!AM181)</f>
        <v>92.5</v>
      </c>
      <c r="J169" s="113">
        <f>IF(AND('INTERNAL - I'!AN181&gt;0,'INTERNAL - II '!AN181&gt;0),('INTERNAL - I'!AN181+'INTERNAL - II '!AN181)/2,'INTERNAL - I'!AN181+'INTERNAL - II '!AN181)</f>
        <v>0</v>
      </c>
    </row>
    <row r="170" spans="1:10" ht="30" customHeight="1" x14ac:dyDescent="0.2">
      <c r="A170" s="89">
        <v>166</v>
      </c>
      <c r="B170" s="113">
        <f>'STUDENT NAMELIST'!B170</f>
        <v>211423243451</v>
      </c>
      <c r="C170" s="113" t="str">
        <f>'STUDENT NAMELIST'!C170</f>
        <v>2023PEC AI 266</v>
      </c>
      <c r="D170" s="114" t="str">
        <f>'STUDENT NAMELIST'!D170</f>
        <v>SWARNALAKSHMI S</v>
      </c>
      <c r="E170" s="113">
        <f>IF(AND('INTERNAL - I'!AI182&gt;0,'INTERNAL - II '!AI182&gt;0),('INTERNAL - I'!AI182+'INTERNAL - II '!AI182)/2,'INTERNAL - I'!AI182+'INTERNAL - II '!AI182)</f>
        <v>70</v>
      </c>
      <c r="F170" s="113">
        <f>IF(AND('INTERNAL - I'!AJ182&gt;0,'INTERNAL - II '!AJ182&gt;0),('INTERNAL - I'!AJ182+'INTERNAL - II '!AJ182)/2,'INTERNAL - I'!AJ182+'INTERNAL - II '!AJ182)</f>
        <v>65</v>
      </c>
      <c r="G170" s="113">
        <f>('INTERNAL - I'!AK182+'INTERNAL - II '!AK182)/2</f>
        <v>75</v>
      </c>
      <c r="H170" s="113">
        <f>IF(AND('INTERNAL - I'!AL182&gt;0,'INTERNAL - II '!AL182&gt;0),('INTERNAL - I'!AL182+'INTERNAL - II '!AL182)/2,'INTERNAL - I'!AL182+'INTERNAL - II '!AL182)</f>
        <v>77.5</v>
      </c>
      <c r="I170" s="113">
        <f>IF(AND('INTERNAL - I'!AM182&gt;0,'INTERNAL - II '!AM182&gt;0),('INTERNAL - I'!AM182+'INTERNAL - II '!AM182)/2,'INTERNAL - I'!AM182+'INTERNAL - II '!AM182)</f>
        <v>82.5</v>
      </c>
      <c r="J170" s="113">
        <f>IF(AND('INTERNAL - I'!AN182&gt;0,'INTERNAL - II '!AN182&gt;0),('INTERNAL - I'!AN182+'INTERNAL - II '!AN182)/2,'INTERNAL - I'!AN182+'INTERNAL - II '!AN182)</f>
        <v>0</v>
      </c>
    </row>
    <row r="171" spans="1:10" ht="30" customHeight="1" x14ac:dyDescent="0.2">
      <c r="A171" s="89">
        <v>168</v>
      </c>
      <c r="B171" s="113">
        <f>'STUDENT NAMELIST'!B171</f>
        <v>211423243452</v>
      </c>
      <c r="C171" s="113" t="str">
        <f>'STUDENT NAMELIST'!C171</f>
        <v>2023PEC AI 267</v>
      </c>
      <c r="D171" s="114" t="str">
        <f>'STUDENT NAMELIST'!D171</f>
        <v>SWEETY VINCENT</v>
      </c>
      <c r="E171" s="113">
        <f>IF(AND('INTERNAL - I'!AI183&gt;0,'INTERNAL - II '!AI183&gt;0),('INTERNAL - I'!AI183+'INTERNAL - II '!AI183)/2,'INTERNAL - I'!AI183+'INTERNAL - II '!AI183)</f>
        <v>75</v>
      </c>
      <c r="F171" s="113">
        <f>IF(AND('INTERNAL - I'!AJ183&gt;0,'INTERNAL - II '!AJ183&gt;0),('INTERNAL - I'!AJ183+'INTERNAL - II '!AJ183)/2,'INTERNAL - I'!AJ183+'INTERNAL - II '!AJ183)</f>
        <v>37.5</v>
      </c>
      <c r="G171" s="113">
        <f>('INTERNAL - I'!AK183+'INTERNAL - II '!AK183)/2</f>
        <v>77.5</v>
      </c>
      <c r="H171" s="113">
        <f>IF(AND('INTERNAL - I'!AL183&gt;0,'INTERNAL - II '!AL183&gt;0),('INTERNAL - I'!AL183+'INTERNAL - II '!AL183)/2,'INTERNAL - I'!AL183+'INTERNAL - II '!AL183)</f>
        <v>82.5</v>
      </c>
      <c r="I171" s="113">
        <f>IF(AND('INTERNAL - I'!AM183&gt;0,'INTERNAL - II '!AM183&gt;0),('INTERNAL - I'!AM183+'INTERNAL - II '!AM183)/2,'INTERNAL - I'!AM183+'INTERNAL - II '!AM183)</f>
        <v>70</v>
      </c>
      <c r="J171" s="113">
        <f>IF(AND('INTERNAL - I'!AN183&gt;0,'INTERNAL - II '!AN183&gt;0),('INTERNAL - I'!AN183+'INTERNAL - II '!AN183)/2,'INTERNAL - I'!AN183+'INTERNAL - II '!AN183)</f>
        <v>0</v>
      </c>
    </row>
    <row r="172" spans="1:10" ht="30" customHeight="1" x14ac:dyDescent="0.2">
      <c r="A172" s="89">
        <v>168</v>
      </c>
      <c r="B172" s="113">
        <f>'STUDENT NAMELIST'!B172</f>
        <v>211423243453</v>
      </c>
      <c r="C172" s="113" t="str">
        <f>'STUDENT NAMELIST'!C172</f>
        <v>2023PEC AI 268</v>
      </c>
      <c r="D172" s="114" t="str">
        <f>'STUDENT NAMELIST'!D172</f>
        <v>SWETHA B</v>
      </c>
      <c r="E172" s="113">
        <f>IF(AND('INTERNAL - I'!AI184&gt;0,'INTERNAL - II '!AI184&gt;0),('INTERNAL - I'!AI184+'INTERNAL - II '!AI184)/2,'INTERNAL - I'!AI184+'INTERNAL - II '!AI184)</f>
        <v>92.5</v>
      </c>
      <c r="F172" s="113">
        <f>IF(AND('INTERNAL - I'!AJ184&gt;0,'INTERNAL - II '!AJ184&gt;0),('INTERNAL - I'!AJ184+'INTERNAL - II '!AJ184)/2,'INTERNAL - I'!AJ184+'INTERNAL - II '!AJ184)</f>
        <v>87.5</v>
      </c>
      <c r="G172" s="113">
        <f>('INTERNAL - I'!AK184+'INTERNAL - II '!AK184)/2</f>
        <v>97.5</v>
      </c>
      <c r="H172" s="113">
        <f>IF(AND('INTERNAL - I'!AL184&gt;0,'INTERNAL - II '!AL184&gt;0),('INTERNAL - I'!AL184+'INTERNAL - II '!AL184)/2,'INTERNAL - I'!AL184+'INTERNAL - II '!AL184)</f>
        <v>62.5</v>
      </c>
      <c r="I172" s="113">
        <f>IF(AND('INTERNAL - I'!AM184&gt;0,'INTERNAL - II '!AM184&gt;0),('INTERNAL - I'!AM184+'INTERNAL - II '!AM184)/2,'INTERNAL - I'!AM184+'INTERNAL - II '!AM184)</f>
        <v>95</v>
      </c>
      <c r="J172" s="113">
        <f>IF(AND('INTERNAL - I'!AN184&gt;0,'INTERNAL - II '!AN184&gt;0),('INTERNAL - I'!AN184+'INTERNAL - II '!AN184)/2,'INTERNAL - I'!AN184+'INTERNAL - II '!AN184)</f>
        <v>0</v>
      </c>
    </row>
    <row r="173" spans="1:10" ht="30" customHeight="1" x14ac:dyDescent="0.2">
      <c r="A173" s="89">
        <v>169</v>
      </c>
      <c r="B173" s="113">
        <f>'STUDENT NAMELIST'!B173</f>
        <v>211423243454</v>
      </c>
      <c r="C173" s="113" t="str">
        <f>'STUDENT NAMELIST'!C173</f>
        <v>2023PEC AI 269</v>
      </c>
      <c r="D173" s="114" t="str">
        <f>'STUDENT NAMELIST'!D173</f>
        <v>SWETHA R</v>
      </c>
      <c r="E173" s="113">
        <f>IF(AND('INTERNAL - I'!AI185&gt;0,'INTERNAL - II '!AI185&gt;0),('INTERNAL - I'!AI185+'INTERNAL - II '!AI185)/2,'INTERNAL - I'!AI185+'INTERNAL - II '!AI185)</f>
        <v>95</v>
      </c>
      <c r="F173" s="113">
        <f>IF(AND('INTERNAL - I'!AJ185&gt;0,'INTERNAL - II '!AJ185&gt;0),('INTERNAL - I'!AJ185+'INTERNAL - II '!AJ185)/2,'INTERNAL - I'!AJ185+'INTERNAL - II '!AJ185)</f>
        <v>87.5</v>
      </c>
      <c r="G173" s="113">
        <f>('INTERNAL - I'!AK185+'INTERNAL - II '!AK185)/2</f>
        <v>75</v>
      </c>
      <c r="H173" s="113">
        <f>IF(AND('INTERNAL - I'!AL185&gt;0,'INTERNAL - II '!AL185&gt;0),('INTERNAL - I'!AL185+'INTERNAL - II '!AL185)/2,'INTERNAL - I'!AL185+'INTERNAL - II '!AL185)</f>
        <v>82.5</v>
      </c>
      <c r="I173" s="113">
        <f>IF(AND('INTERNAL - I'!AM185&gt;0,'INTERNAL - II '!AM185&gt;0),('INTERNAL - I'!AM185+'INTERNAL - II '!AM185)/2,'INTERNAL - I'!AM185+'INTERNAL - II '!AM185)</f>
        <v>80</v>
      </c>
      <c r="J173" s="113">
        <f>IF(AND('INTERNAL - I'!AN185&gt;0,'INTERNAL - II '!AN185&gt;0),('INTERNAL - I'!AN185+'INTERNAL - II '!AN185)/2,'INTERNAL - I'!AN185+'INTERNAL - II '!AN185)</f>
        <v>0</v>
      </c>
    </row>
    <row r="174" spans="1:10" ht="30" customHeight="1" x14ac:dyDescent="0.2">
      <c r="A174" s="89">
        <v>180</v>
      </c>
      <c r="B174" s="113">
        <f>'STUDENT NAMELIST'!B174</f>
        <v>211423243455</v>
      </c>
      <c r="C174" s="113" t="str">
        <f>'STUDENT NAMELIST'!C174</f>
        <v>2023PEC AI 270</v>
      </c>
      <c r="D174" s="114" t="str">
        <f>'STUDENT NAMELIST'!D174</f>
        <v>SWETHA S</v>
      </c>
      <c r="E174" s="113">
        <f>IF(AND('INTERNAL - I'!AI186&gt;0,'INTERNAL - II '!AI186&gt;0),('INTERNAL - I'!AI186+'INTERNAL - II '!AI186)/2,'INTERNAL - I'!AI186+'INTERNAL - II '!AI186)</f>
        <v>82.5</v>
      </c>
      <c r="F174" s="113">
        <f>IF(AND('INTERNAL - I'!AJ186&gt;0,'INTERNAL - II '!AJ186&gt;0),('INTERNAL - I'!AJ186+'INTERNAL - II '!AJ186)/2,'INTERNAL - I'!AJ186+'INTERNAL - II '!AJ186)</f>
        <v>82.5</v>
      </c>
      <c r="G174" s="113">
        <f>('INTERNAL - I'!AK186+'INTERNAL - II '!AK186)/2</f>
        <v>77.5</v>
      </c>
      <c r="H174" s="113">
        <f>IF(AND('INTERNAL - I'!AL186&gt;0,'INTERNAL - II '!AL186&gt;0),('INTERNAL - I'!AL186+'INTERNAL - II '!AL186)/2,'INTERNAL - I'!AL186+'INTERNAL - II '!AL186)</f>
        <v>72.5</v>
      </c>
      <c r="I174" s="113">
        <f>IF(AND('INTERNAL - I'!AM186&gt;0,'INTERNAL - II '!AM186&gt;0),('INTERNAL - I'!AM186+'INTERNAL - II '!AM186)/2,'INTERNAL - I'!AM186+'INTERNAL - II '!AM186)</f>
        <v>90</v>
      </c>
      <c r="J174" s="113">
        <f>IF(AND('INTERNAL - I'!AN186&gt;0,'INTERNAL - II '!AN186&gt;0),('INTERNAL - I'!AN186+'INTERNAL - II '!AN186)/2,'INTERNAL - I'!AN186+'INTERNAL - II '!AN186)</f>
        <v>0</v>
      </c>
    </row>
    <row r="175" spans="1:10" ht="30" customHeight="1" x14ac:dyDescent="0.2">
      <c r="A175" s="89">
        <v>181</v>
      </c>
      <c r="B175" s="113">
        <f>'STUDENT NAMELIST'!B175</f>
        <v>211423243458</v>
      </c>
      <c r="C175" s="113" t="str">
        <f>'STUDENT NAMELIST'!C175</f>
        <v>2023PEC AI 271</v>
      </c>
      <c r="D175" s="114" t="str">
        <f>'STUDENT NAMELIST'!D175</f>
        <v>TANVI R</v>
      </c>
      <c r="E175" s="113">
        <f>IF(AND('INTERNAL - I'!AI187&gt;0,'INTERNAL - II '!AI187&gt;0),('INTERNAL - I'!AI187+'INTERNAL - II '!AI187)/2,'INTERNAL - I'!AI187+'INTERNAL - II '!AI187)</f>
        <v>85</v>
      </c>
      <c r="F175" s="113">
        <f>IF(AND('INTERNAL - I'!AJ187&gt;0,'INTERNAL - II '!AJ187&gt;0),('INTERNAL - I'!AJ187+'INTERNAL - II '!AJ187)/2,'INTERNAL - I'!AJ187+'INTERNAL - II '!AJ187)</f>
        <v>85</v>
      </c>
      <c r="G175" s="113">
        <f>('INTERNAL - I'!AK187+'INTERNAL - II '!AK187)/2</f>
        <v>80</v>
      </c>
      <c r="H175" s="113">
        <f>IF(AND('INTERNAL - I'!AL187&gt;0,'INTERNAL - II '!AL187&gt;0),('INTERNAL - I'!AL187+'INTERNAL - II '!AL187)/2,'INTERNAL - I'!AL187+'INTERNAL - II '!AL187)</f>
        <v>67.5</v>
      </c>
      <c r="I175" s="113">
        <f>IF(AND('INTERNAL - I'!AM187&gt;0,'INTERNAL - II '!AM187&gt;0),('INTERNAL - I'!AM187+'INTERNAL - II '!AM187)/2,'INTERNAL - I'!AM187+'INTERNAL - II '!AM187)</f>
        <v>95</v>
      </c>
      <c r="J175" s="113">
        <f>IF(AND('INTERNAL - I'!AN187&gt;0,'INTERNAL - II '!AN187&gt;0),('INTERNAL - I'!AN187+'INTERNAL - II '!AN187)/2,'INTERNAL - I'!AN187+'INTERNAL - II '!AN187)</f>
        <v>0</v>
      </c>
    </row>
    <row r="176" spans="1:10" ht="30" customHeight="1" x14ac:dyDescent="0.2">
      <c r="A176" s="89">
        <v>182</v>
      </c>
      <c r="B176" s="113">
        <f>'STUDENT NAMELIST'!B176</f>
        <v>211423243460</v>
      </c>
      <c r="C176" s="113" t="str">
        <f>'STUDENT NAMELIST'!C176</f>
        <v>2023PEC AI 272</v>
      </c>
      <c r="D176" s="114" t="str">
        <f>'STUDENT NAMELIST'!D176</f>
        <v>THANIKSHA G</v>
      </c>
      <c r="E176" s="113">
        <f>IF(AND('INTERNAL - I'!AI188&gt;0,'INTERNAL - II '!AI188&gt;0),('INTERNAL - I'!AI188+'INTERNAL - II '!AI188)/2,'INTERNAL - I'!AI188+'INTERNAL - II '!AI188)</f>
        <v>95</v>
      </c>
      <c r="F176" s="113">
        <f>IF(AND('INTERNAL - I'!AJ188&gt;0,'INTERNAL - II '!AJ188&gt;0),('INTERNAL - I'!AJ188+'INTERNAL - II '!AJ188)/2,'INTERNAL - I'!AJ188+'INTERNAL - II '!AJ188)</f>
        <v>90</v>
      </c>
      <c r="G176" s="113">
        <f>('INTERNAL - I'!AK188+'INTERNAL - II '!AK188)/2</f>
        <v>82.5</v>
      </c>
      <c r="H176" s="113">
        <f>IF(AND('INTERNAL - I'!AL188&gt;0,'INTERNAL - II '!AL188&gt;0),('INTERNAL - I'!AL188+'INTERNAL - II '!AL188)/2,'INTERNAL - I'!AL188+'INTERNAL - II '!AL188)</f>
        <v>87.5</v>
      </c>
      <c r="I176" s="113">
        <f>IF(AND('INTERNAL - I'!AM188&gt;0,'INTERNAL - II '!AM188&gt;0),('INTERNAL - I'!AM188+'INTERNAL - II '!AM188)/2,'INTERNAL - I'!AM188+'INTERNAL - II '!AM188)</f>
        <v>77.5</v>
      </c>
      <c r="J176" s="113">
        <f>IF(AND('INTERNAL - I'!AN188&gt;0,'INTERNAL - II '!AN188&gt;0),('INTERNAL - I'!AN188+'INTERNAL - II '!AN188)/2,'INTERNAL - I'!AN188+'INTERNAL - II '!AN188)</f>
        <v>0</v>
      </c>
    </row>
    <row r="177" spans="1:10" ht="30" customHeight="1" x14ac:dyDescent="0.2">
      <c r="A177" s="89">
        <v>183</v>
      </c>
      <c r="B177" s="113">
        <f>'STUDENT NAMELIST'!B177</f>
        <v>211423243462</v>
      </c>
      <c r="C177" s="113" t="str">
        <f>'STUDENT NAMELIST'!C177</f>
        <v>2023PEC AI 273</v>
      </c>
      <c r="D177" s="114" t="str">
        <f>'STUDENT NAMELIST'!D177</f>
        <v>THANUSREE K S</v>
      </c>
      <c r="E177" s="113">
        <f>IF(AND('INTERNAL - I'!AI189&gt;0,'INTERNAL - II '!AI189&gt;0),('INTERNAL - I'!AI189+'INTERNAL - II '!AI189)/2,'INTERNAL - I'!AI189+'INTERNAL - II '!AI189)</f>
        <v>90</v>
      </c>
      <c r="F177" s="113">
        <f>IF(AND('INTERNAL - I'!AJ189&gt;0,'INTERNAL - II '!AJ189&gt;0),('INTERNAL - I'!AJ189+'INTERNAL - II '!AJ189)/2,'INTERNAL - I'!AJ189+'INTERNAL - II '!AJ189)</f>
        <v>82.5</v>
      </c>
      <c r="G177" s="113">
        <f>('INTERNAL - I'!AK189+'INTERNAL - II '!AK189)/2</f>
        <v>67.5</v>
      </c>
      <c r="H177" s="113">
        <f>IF(AND('INTERNAL - I'!AL189&gt;0,'INTERNAL - II '!AL189&gt;0),('INTERNAL - I'!AL189+'INTERNAL - II '!AL189)/2,'INTERNAL - I'!AL189+'INTERNAL - II '!AL189)</f>
        <v>82.5</v>
      </c>
      <c r="I177" s="113">
        <f>IF(AND('INTERNAL - I'!AM189&gt;0,'INTERNAL - II '!AM189&gt;0),('INTERNAL - I'!AM189+'INTERNAL - II '!AM189)/2,'INTERNAL - I'!AM189+'INTERNAL - II '!AM189)</f>
        <v>70</v>
      </c>
      <c r="J177" s="113">
        <f>IF(AND('INTERNAL - I'!AN189&gt;0,'INTERNAL - II '!AN189&gt;0),('INTERNAL - I'!AN189+'INTERNAL - II '!AN189)/2,'INTERNAL - I'!AN189+'INTERNAL - II '!AN189)</f>
        <v>0</v>
      </c>
    </row>
    <row r="178" spans="1:10" ht="30" customHeight="1" x14ac:dyDescent="0.2">
      <c r="A178" s="89">
        <v>184</v>
      </c>
      <c r="B178" s="113">
        <f>'STUDENT NAMELIST'!B178</f>
        <v>211423243465</v>
      </c>
      <c r="C178" s="113" t="str">
        <f>'STUDENT NAMELIST'!C178</f>
        <v>2023PEC AI 274</v>
      </c>
      <c r="D178" s="114" t="str">
        <f>'STUDENT NAMELIST'!D178</f>
        <v>THIRUMALINI J</v>
      </c>
      <c r="E178" s="113">
        <f>IF(AND('INTERNAL - I'!AI190&gt;0,'INTERNAL - II '!AI190&gt;0),('INTERNAL - I'!AI190+'INTERNAL - II '!AI190)/2,'INTERNAL - I'!AI190+'INTERNAL - II '!AI190)</f>
        <v>87.5</v>
      </c>
      <c r="F178" s="113">
        <f>IF(AND('INTERNAL - I'!AJ190&gt;0,'INTERNAL - II '!AJ190&gt;0),('INTERNAL - I'!AJ190+'INTERNAL - II '!AJ190)/2,'INTERNAL - I'!AJ190+'INTERNAL - II '!AJ190)</f>
        <v>85</v>
      </c>
      <c r="G178" s="113">
        <f>('INTERNAL - I'!AK190+'INTERNAL - II '!AK190)/2</f>
        <v>80</v>
      </c>
      <c r="H178" s="113">
        <f>IF(AND('INTERNAL - I'!AL190&gt;0,'INTERNAL - II '!AL190&gt;0),('INTERNAL - I'!AL190+'INTERNAL - II '!AL190)/2,'INTERNAL - I'!AL190+'INTERNAL - II '!AL190)</f>
        <v>62.5</v>
      </c>
      <c r="I178" s="113">
        <f>IF(AND('INTERNAL - I'!AM190&gt;0,'INTERNAL - II '!AM190&gt;0),('INTERNAL - I'!AM190+'INTERNAL - II '!AM190)/2,'INTERNAL - I'!AM190+'INTERNAL - II '!AM190)</f>
        <v>95</v>
      </c>
      <c r="J178" s="113">
        <f>IF(AND('INTERNAL - I'!AN190&gt;0,'INTERNAL - II '!AN190&gt;0),('INTERNAL - I'!AN190+'INTERNAL - II '!AN190)/2,'INTERNAL - I'!AN190+'INTERNAL - II '!AN190)</f>
        <v>0</v>
      </c>
    </row>
    <row r="179" spans="1:10" ht="30" customHeight="1" x14ac:dyDescent="0.2">
      <c r="A179" s="89">
        <v>185</v>
      </c>
      <c r="B179" s="113">
        <f>'STUDENT NAMELIST'!B179</f>
        <v>211423243469</v>
      </c>
      <c r="C179" s="113" t="str">
        <f>'STUDENT NAMELIST'!C179</f>
        <v>2023PEC AI 275</v>
      </c>
      <c r="D179" s="114" t="str">
        <f>'STUDENT NAMELIST'!D179</f>
        <v>UVASRI R</v>
      </c>
      <c r="E179" s="113">
        <f>IF(AND('INTERNAL - I'!AI191&gt;0,'INTERNAL - II '!AI191&gt;0),('INTERNAL - I'!AI191+'INTERNAL - II '!AI191)/2,'INTERNAL - I'!AI191+'INTERNAL - II '!AI191)</f>
        <v>92.5</v>
      </c>
      <c r="F179" s="113">
        <f>IF(AND('INTERNAL - I'!AJ191&gt;0,'INTERNAL - II '!AJ191&gt;0),('INTERNAL - I'!AJ191+'INTERNAL - II '!AJ191)/2,'INTERNAL - I'!AJ191+'INTERNAL - II '!AJ191)</f>
        <v>87.5</v>
      </c>
      <c r="G179" s="113">
        <f>('INTERNAL - I'!AK191+'INTERNAL - II '!AK191)/2</f>
        <v>77.5</v>
      </c>
      <c r="H179" s="113">
        <f>IF(AND('INTERNAL - I'!AL191&gt;0,'INTERNAL - II '!AL191&gt;0),('INTERNAL - I'!AL191+'INTERNAL - II '!AL191)/2,'INTERNAL - I'!AL191+'INTERNAL - II '!AL191)</f>
        <v>82.5</v>
      </c>
      <c r="I179" s="113">
        <f>IF(AND('INTERNAL - I'!AM191&gt;0,'INTERNAL - II '!AM191&gt;0),('INTERNAL - I'!AM191+'INTERNAL - II '!AM191)/2,'INTERNAL - I'!AM191+'INTERNAL - II '!AM191)</f>
        <v>80</v>
      </c>
      <c r="J179" s="113">
        <f>IF(AND('INTERNAL - I'!AN191&gt;0,'INTERNAL - II '!AN191&gt;0),('INTERNAL - I'!AN191+'INTERNAL - II '!AN191)/2,'INTERNAL - I'!AN191+'INTERNAL - II '!AN191)</f>
        <v>0</v>
      </c>
    </row>
    <row r="180" spans="1:10" ht="30" customHeight="1" x14ac:dyDescent="0.2">
      <c r="A180" s="89">
        <v>186</v>
      </c>
      <c r="B180" s="113">
        <f>'STUDENT NAMELIST'!B180</f>
        <v>211423243470</v>
      </c>
      <c r="C180" s="113" t="str">
        <f>'STUDENT NAMELIST'!C180</f>
        <v>2023PEC AI 276</v>
      </c>
      <c r="D180" s="114" t="str">
        <f>'STUDENT NAMELIST'!D180</f>
        <v>VAISHALI R</v>
      </c>
      <c r="E180" s="113">
        <f>IF(AND('INTERNAL - I'!AI192&gt;0,'INTERNAL - II '!AI192&gt;0),('INTERNAL - I'!AI192+'INTERNAL - II '!AI192)/2,'INTERNAL - I'!AI192+'INTERNAL - II '!AI192)</f>
        <v>80</v>
      </c>
      <c r="F180" s="113">
        <f>IF(AND('INTERNAL - I'!AJ192&gt;0,'INTERNAL - II '!AJ192&gt;0),('INTERNAL - I'!AJ192+'INTERNAL - II '!AJ192)/2,'INTERNAL - I'!AJ192+'INTERNAL - II '!AJ192)</f>
        <v>80</v>
      </c>
      <c r="G180" s="113">
        <f>('INTERNAL - I'!AK192+'INTERNAL - II '!AK192)/2</f>
        <v>80</v>
      </c>
      <c r="H180" s="113">
        <f>IF(AND('INTERNAL - I'!AL192&gt;0,'INTERNAL - II '!AL192&gt;0),('INTERNAL - I'!AL192+'INTERNAL - II '!AL192)/2,'INTERNAL - I'!AL192+'INTERNAL - II '!AL192)</f>
        <v>72.5</v>
      </c>
      <c r="I180" s="113">
        <f>IF(AND('INTERNAL - I'!AM192&gt;0,'INTERNAL - II '!AM192&gt;0),('INTERNAL - I'!AM192+'INTERNAL - II '!AM192)/2,'INTERNAL - I'!AM192+'INTERNAL - II '!AM192)</f>
        <v>90</v>
      </c>
      <c r="J180" s="113">
        <f>IF(AND('INTERNAL - I'!AN192&gt;0,'INTERNAL - II '!AN192&gt;0),('INTERNAL - I'!AN192+'INTERNAL - II '!AN192)/2,'INTERNAL - I'!AN192+'INTERNAL - II '!AN192)</f>
        <v>0</v>
      </c>
    </row>
    <row r="181" spans="1:10" ht="30" customHeight="1" x14ac:dyDescent="0.2">
      <c r="A181" s="89">
        <v>188</v>
      </c>
      <c r="B181" s="113">
        <f>'STUDENT NAMELIST'!B181</f>
        <v>211423243471</v>
      </c>
      <c r="C181" s="113" t="str">
        <f>'STUDENT NAMELIST'!C181</f>
        <v>2023PEC AI 277</v>
      </c>
      <c r="D181" s="114" t="str">
        <f>'STUDENT NAMELIST'!D181</f>
        <v>VAISHNAVI V</v>
      </c>
      <c r="E181" s="113">
        <f>IF(AND('INTERNAL - I'!AI193&gt;0,'INTERNAL - II '!AI193&gt;0),('INTERNAL - I'!AI193+'INTERNAL - II '!AI193)/2,'INTERNAL - I'!AI193+'INTERNAL - II '!AI193)</f>
        <v>82.5</v>
      </c>
      <c r="F181" s="113">
        <f>IF(AND('INTERNAL - I'!AJ193&gt;0,'INTERNAL - II '!AJ193&gt;0),('INTERNAL - I'!AJ193+'INTERNAL - II '!AJ193)/2,'INTERNAL - I'!AJ193+'INTERNAL - II '!AJ193)</f>
        <v>77.5</v>
      </c>
      <c r="G181" s="113">
        <f>('INTERNAL - I'!AK193+'INTERNAL - II '!AK193)/2</f>
        <v>80</v>
      </c>
      <c r="H181" s="113">
        <f>IF(AND('INTERNAL - I'!AL193&gt;0,'INTERNAL - II '!AL193&gt;0),('INTERNAL - I'!AL193+'INTERNAL - II '!AL193)/2,'INTERNAL - I'!AL193+'INTERNAL - II '!AL193)</f>
        <v>67.5</v>
      </c>
      <c r="I181" s="113">
        <f>IF(AND('INTERNAL - I'!AM193&gt;0,'INTERNAL - II '!AM193&gt;0),('INTERNAL - I'!AM193+'INTERNAL - II '!AM193)/2,'INTERNAL - I'!AM193+'INTERNAL - II '!AM193)</f>
        <v>95</v>
      </c>
      <c r="J181" s="113">
        <f>IF(AND('INTERNAL - I'!AN193&gt;0,'INTERNAL - II '!AN193&gt;0),('INTERNAL - I'!AN193+'INTERNAL - II '!AN193)/2,'INTERNAL - I'!AN193+'INTERNAL - II '!AN193)</f>
        <v>0</v>
      </c>
    </row>
    <row r="182" spans="1:10" ht="30" customHeight="1" x14ac:dyDescent="0.2">
      <c r="A182" s="89">
        <v>188</v>
      </c>
      <c r="B182" s="113">
        <f>'STUDENT NAMELIST'!B182</f>
        <v>211423243472</v>
      </c>
      <c r="C182" s="113" t="str">
        <f>'STUDENT NAMELIST'!C182</f>
        <v>2023PEC AI 278</v>
      </c>
      <c r="D182" s="114" t="str">
        <f>'STUDENT NAMELIST'!D182</f>
        <v>VARSHA K</v>
      </c>
      <c r="E182" s="113">
        <f>IF(AND('INTERNAL - I'!AI194&gt;0,'INTERNAL - II '!AI194&gt;0),('INTERNAL - I'!AI194+'INTERNAL - II '!AI194)/2,'INTERNAL - I'!AI194+'INTERNAL - II '!AI194)</f>
        <v>75</v>
      </c>
      <c r="F182" s="113">
        <f>IF(AND('INTERNAL - I'!AJ194&gt;0,'INTERNAL - II '!AJ194&gt;0),('INTERNAL - I'!AJ194+'INTERNAL - II '!AJ194)/2,'INTERNAL - I'!AJ194+'INTERNAL - II '!AJ194)</f>
        <v>75</v>
      </c>
      <c r="G182" s="113">
        <f>('INTERNAL - I'!AK194+'INTERNAL - II '!AK194)/2</f>
        <v>87.5</v>
      </c>
      <c r="H182" s="113">
        <f>IF(AND('INTERNAL - I'!AL194&gt;0,'INTERNAL - II '!AL194&gt;0),('INTERNAL - I'!AL194+'INTERNAL - II '!AL194)/2,'INTERNAL - I'!AL194+'INTERNAL - II '!AL194)</f>
        <v>87.5</v>
      </c>
      <c r="I182" s="113">
        <f>IF(AND('INTERNAL - I'!AM194&gt;0,'INTERNAL - II '!AM194&gt;0),('INTERNAL - I'!AM194+'INTERNAL - II '!AM194)/2,'INTERNAL - I'!AM194+'INTERNAL - II '!AM194)</f>
        <v>77.5</v>
      </c>
      <c r="J182" s="113">
        <f>IF(AND('INTERNAL - I'!AN194&gt;0,'INTERNAL - II '!AN194&gt;0),('INTERNAL - I'!AN194+'INTERNAL - II '!AN194)/2,'INTERNAL - I'!AN194+'INTERNAL - II '!AN194)</f>
        <v>0</v>
      </c>
    </row>
    <row r="183" spans="1:10" ht="30" customHeight="1" x14ac:dyDescent="0.2">
      <c r="A183" s="89">
        <v>189</v>
      </c>
      <c r="B183" s="113">
        <f>'STUDENT NAMELIST'!B183</f>
        <v>211423243476</v>
      </c>
      <c r="C183" s="113" t="str">
        <f>'STUDENT NAMELIST'!C183</f>
        <v>2023PEC AI 279</v>
      </c>
      <c r="D183" s="114" t="str">
        <f>'STUDENT NAMELIST'!D183</f>
        <v>VIDHYA SHREE M</v>
      </c>
      <c r="E183" s="113">
        <f>IF(AND('INTERNAL - I'!AI195&gt;0,'INTERNAL - II '!AI195&gt;0),('INTERNAL - I'!AI195+'INTERNAL - II '!AI195)/2,'INTERNAL - I'!AI195+'INTERNAL - II '!AI195)</f>
        <v>70</v>
      </c>
      <c r="F183" s="113">
        <f>IF(AND('INTERNAL - I'!AJ195&gt;0,'INTERNAL - II '!AJ195&gt;0),('INTERNAL - I'!AJ195+'INTERNAL - II '!AJ195)/2,'INTERNAL - I'!AJ195+'INTERNAL - II '!AJ195)</f>
        <v>72.5</v>
      </c>
      <c r="G183" s="113">
        <f>('INTERNAL - I'!AK195+'INTERNAL - II '!AK195)/2</f>
        <v>85</v>
      </c>
      <c r="H183" s="113">
        <f>IF(AND('INTERNAL - I'!AL195&gt;0,'INTERNAL - II '!AL195&gt;0),('INTERNAL - I'!AL195+'INTERNAL - II '!AL195)/2,'INTERNAL - I'!AL195+'INTERNAL - II '!AL195)</f>
        <v>82.5</v>
      </c>
      <c r="I183" s="113">
        <f>IF(AND('INTERNAL - I'!AM195&gt;0,'INTERNAL - II '!AM195&gt;0),('INTERNAL - I'!AM195+'INTERNAL - II '!AM195)/2,'INTERNAL - I'!AM195+'INTERNAL - II '!AM195)</f>
        <v>70</v>
      </c>
      <c r="J183" s="113">
        <f>IF(AND('INTERNAL - I'!AN195&gt;0,'INTERNAL - II '!AN195&gt;0),('INTERNAL - I'!AN195+'INTERNAL - II '!AN195)/2,'INTERNAL - I'!AN195+'INTERNAL - II '!AN195)</f>
        <v>0</v>
      </c>
    </row>
    <row r="184" spans="1:10" ht="30" customHeight="1" x14ac:dyDescent="0.2">
      <c r="A184" s="89">
        <v>180</v>
      </c>
      <c r="B184" s="113">
        <f>'STUDENT NAMELIST'!B184</f>
        <v>211423243488</v>
      </c>
      <c r="C184" s="113" t="str">
        <f>'STUDENT NAMELIST'!C184</f>
        <v>2023PEC AI 280</v>
      </c>
      <c r="D184" s="114" t="str">
        <f>'STUDENT NAMELIST'!D184</f>
        <v>VISHVA DHARSHINI R</v>
      </c>
      <c r="E184" s="113">
        <f>IF(AND('INTERNAL - I'!AI196&gt;0,'INTERNAL - II '!AI196&gt;0),('INTERNAL - I'!AI196+'INTERNAL - II '!AI196)/2,'INTERNAL - I'!AI196+'INTERNAL - II '!AI196)</f>
        <v>92.5</v>
      </c>
      <c r="F184" s="113">
        <f>IF(AND('INTERNAL - I'!AJ196&gt;0,'INTERNAL - II '!AJ196&gt;0),('INTERNAL - I'!AJ196+'INTERNAL - II '!AJ196)/2,'INTERNAL - I'!AJ196+'INTERNAL - II '!AJ196)</f>
        <v>92.5</v>
      </c>
      <c r="G184" s="113">
        <f>('INTERNAL - I'!AK196+'INTERNAL - II '!AK196)/2</f>
        <v>87.5</v>
      </c>
      <c r="H184" s="113">
        <f>IF(AND('INTERNAL - I'!AL196&gt;0,'INTERNAL - II '!AL196&gt;0),('INTERNAL - I'!AL196+'INTERNAL - II '!AL196)/2,'INTERNAL - I'!AL196+'INTERNAL - II '!AL196)</f>
        <v>62.5</v>
      </c>
      <c r="I184" s="113">
        <f>IF(AND('INTERNAL - I'!AM196&gt;0,'INTERNAL - II '!AM196&gt;0),('INTERNAL - I'!AM196+'INTERNAL - II '!AM196)/2,'INTERNAL - I'!AM196+'INTERNAL - II '!AM196)</f>
        <v>95</v>
      </c>
      <c r="J184" s="113">
        <f>IF(AND('INTERNAL - I'!AN196&gt;0,'INTERNAL - II '!AN196&gt;0),('INTERNAL - I'!AN196+'INTERNAL - II '!AN196)/2,'INTERNAL - I'!AN196+'INTERNAL - II '!AN196)</f>
        <v>0</v>
      </c>
    </row>
    <row r="185" spans="1:10" ht="30" customHeight="1" x14ac:dyDescent="0.2">
      <c r="A185" s="89">
        <v>181</v>
      </c>
      <c r="B185" s="113">
        <f>'STUDENT NAMELIST'!B185</f>
        <v>211423243502</v>
      </c>
      <c r="C185" s="113" t="str">
        <f>'STUDENT NAMELIST'!C185</f>
        <v>2023PEC AI 281</v>
      </c>
      <c r="D185" s="114" t="str">
        <f>'STUDENT NAMELIST'!D185</f>
        <v>YUVABHARATHI V</v>
      </c>
      <c r="E185" s="113">
        <f>IF(AND('INTERNAL - I'!AI197&gt;0,'INTERNAL - II '!AI197&gt;0),('INTERNAL - I'!AI197+'INTERNAL - II '!AI197)/2,'INTERNAL - I'!AI197+'INTERNAL - II '!AI197)</f>
        <v>80</v>
      </c>
      <c r="F185" s="113">
        <f>IF(AND('INTERNAL - I'!AJ197&gt;0,'INTERNAL - II '!AJ197&gt;0),('INTERNAL - I'!AJ197+'INTERNAL - II '!AJ197)/2,'INTERNAL - I'!AJ197+'INTERNAL - II '!AJ197)</f>
        <v>80</v>
      </c>
      <c r="G185" s="113">
        <f>('INTERNAL - I'!AK197+'INTERNAL - II '!AK197)/2</f>
        <v>92.5</v>
      </c>
      <c r="H185" s="113">
        <f>IF(AND('INTERNAL - I'!AL197&gt;0,'INTERNAL - II '!AL197&gt;0),('INTERNAL - I'!AL197+'INTERNAL - II '!AL197)/2,'INTERNAL - I'!AL197+'INTERNAL - II '!AL197)</f>
        <v>82.5</v>
      </c>
      <c r="I185" s="113">
        <f>IF(AND('INTERNAL - I'!AM197&gt;0,'INTERNAL - II '!AM197&gt;0),('INTERNAL - I'!AM197+'INTERNAL - II '!AM197)/2,'INTERNAL - I'!AM197+'INTERNAL - II '!AM197)</f>
        <v>80</v>
      </c>
      <c r="J185" s="113">
        <f>IF(AND('INTERNAL - I'!AN197&gt;0,'INTERNAL - II '!AN197&gt;0),('INTERNAL - I'!AN197+'INTERNAL - II '!AN197)/2,'INTERNAL - I'!AN197+'INTERNAL - II '!AN197)</f>
        <v>0</v>
      </c>
    </row>
    <row r="186" spans="1:10" ht="30" customHeight="1" x14ac:dyDescent="0.2">
      <c r="A186" s="89">
        <v>182</v>
      </c>
      <c r="B186" s="113">
        <f>'STUDENT NAMELIST'!B186</f>
        <v>211423243504</v>
      </c>
      <c r="C186" s="113" t="str">
        <f>'STUDENT NAMELIST'!C186</f>
        <v>2023PEC AI 282</v>
      </c>
      <c r="D186" s="114" t="str">
        <f>'STUDENT NAMELIST'!D186</f>
        <v>YUVASRI V</v>
      </c>
      <c r="E186" s="113">
        <f>IF(AND('INTERNAL - I'!AI198&gt;0,'INTERNAL - II '!AI198&gt;0),('INTERNAL - I'!AI198+'INTERNAL - II '!AI198)/2,'INTERNAL - I'!AI198+'INTERNAL - II '!AI198)</f>
        <v>80</v>
      </c>
      <c r="F186" s="113">
        <f>IF(AND('INTERNAL - I'!AJ198&gt;0,'INTERNAL - II '!AJ198&gt;0),('INTERNAL - I'!AJ198+'INTERNAL - II '!AJ198)/2,'INTERNAL - I'!AJ198+'INTERNAL - II '!AJ198)</f>
        <v>47.5</v>
      </c>
      <c r="G186" s="113">
        <f>('INTERNAL - I'!AK198+'INTERNAL - II '!AK198)/2</f>
        <v>80</v>
      </c>
      <c r="H186" s="113">
        <f>IF(AND('INTERNAL - I'!AL198&gt;0,'INTERNAL - II '!AL198&gt;0),('INTERNAL - I'!AL198+'INTERNAL - II '!AL198)/2,'INTERNAL - I'!AL198+'INTERNAL - II '!AL198)</f>
        <v>72.5</v>
      </c>
      <c r="I186" s="113">
        <f>IF(AND('INTERNAL - I'!AM198&gt;0,'INTERNAL - II '!AM198&gt;0),('INTERNAL - I'!AM198+'INTERNAL - II '!AM198)/2,'INTERNAL - I'!AM198+'INTERNAL - II '!AM198)</f>
        <v>90</v>
      </c>
      <c r="J186" s="113">
        <f>IF(AND('INTERNAL - I'!AN198&gt;0,'INTERNAL - II '!AN198&gt;0),('INTERNAL - I'!AN198+'INTERNAL - II '!AN198)/2,'INTERNAL - I'!AN198+'INTERNAL - II '!AN198)</f>
        <v>0</v>
      </c>
    </row>
    <row r="187" spans="1:10" ht="30" customHeight="1" x14ac:dyDescent="0.2">
      <c r="A187" s="89">
        <v>183</v>
      </c>
      <c r="B187" s="113">
        <f>'STUDENT NAMELIST'!B187</f>
        <v>211423243077</v>
      </c>
      <c r="C187" s="113" t="str">
        <f>'STUDENT NAMELIST'!C187</f>
        <v>2023PEC AI 283</v>
      </c>
      <c r="D187" s="114" t="str">
        <f>'STUDENT NAMELIST'!D187</f>
        <v>DARJI NANDINI</v>
      </c>
      <c r="E187" s="113">
        <f>IF(AND('INTERNAL - I'!AI199&gt;0,'INTERNAL - II '!AI199&gt;0),('INTERNAL - I'!AI199+'INTERNAL - II '!AI199)/2,'INTERNAL - I'!AI199+'INTERNAL - II '!AI199)</f>
        <v>82.5</v>
      </c>
      <c r="F187" s="113">
        <f>IF(AND('INTERNAL - I'!AJ199&gt;0,'INTERNAL - II '!AJ199&gt;0),('INTERNAL - I'!AJ199+'INTERNAL - II '!AJ199)/2,'INTERNAL - I'!AJ199+'INTERNAL - II '!AJ199)</f>
        <v>82.5</v>
      </c>
      <c r="G187" s="113">
        <f>('INTERNAL - I'!AK199+'INTERNAL - II '!AK199)/2</f>
        <v>87.5</v>
      </c>
      <c r="H187" s="113">
        <f>IF(AND('INTERNAL - I'!AL199&gt;0,'INTERNAL - II '!AL199&gt;0),('INTERNAL - I'!AL199+'INTERNAL - II '!AL199)/2,'INTERNAL - I'!AL199+'INTERNAL - II '!AL199)</f>
        <v>67.5</v>
      </c>
      <c r="I187" s="113">
        <f>IF(AND('INTERNAL - I'!AM199&gt;0,'INTERNAL - II '!AM199&gt;0),('INTERNAL - I'!AM199+'INTERNAL - II '!AM199)/2,'INTERNAL - I'!AM199+'INTERNAL - II '!AM199)</f>
        <v>95</v>
      </c>
      <c r="J187" s="113">
        <f>IF(AND('INTERNAL - I'!AN199&gt;0,'INTERNAL - II '!AN199&gt;0),('INTERNAL - I'!AN199+'INTERNAL - II '!AN199)/2,'INTERNAL - I'!AN199+'INTERNAL - II '!AN199)</f>
        <v>0</v>
      </c>
    </row>
    <row r="188" spans="1:10" ht="30" customHeight="1" x14ac:dyDescent="0.2">
      <c r="A188" s="89">
        <v>184</v>
      </c>
      <c r="B188" s="113">
        <f>'STUDENT NAMELIST'!B188</f>
        <v>211423243490</v>
      </c>
      <c r="C188" s="113" t="str">
        <f>'STUDENT NAMELIST'!C188</f>
        <v>2023PEC AI 284</v>
      </c>
      <c r="D188" s="114" t="str">
        <f>'STUDENT NAMELIST'!D188</f>
        <v>VISWESWAR GOPAL REDDY CHALLA</v>
      </c>
      <c r="E188" s="113">
        <f>IF(AND('INTERNAL - I'!AI200&gt;0,'INTERNAL - II '!AI200&gt;0),('INTERNAL - I'!AI200+'INTERNAL - II '!AI200)/2,'INTERNAL - I'!AI200+'INTERNAL - II '!AI200)</f>
        <v>92.5</v>
      </c>
      <c r="F188" s="113">
        <f>IF(AND('INTERNAL - I'!AJ200&gt;0,'INTERNAL - II '!AJ200&gt;0),('INTERNAL - I'!AJ200+'INTERNAL - II '!AJ200)/2,'INTERNAL - I'!AJ200+'INTERNAL - II '!AJ200)</f>
        <v>87.5</v>
      </c>
      <c r="G188" s="113">
        <f>('INTERNAL - I'!AK200+'INTERNAL - II '!AK200)/2</f>
        <v>72.5</v>
      </c>
      <c r="H188" s="113">
        <f>IF(AND('INTERNAL - I'!AL200&gt;0,'INTERNAL - II '!AL200&gt;0),('INTERNAL - I'!AL200+'INTERNAL - II '!AL200)/2,'INTERNAL - I'!AL200+'INTERNAL - II '!AL200)</f>
        <v>67.5</v>
      </c>
      <c r="I188" s="113">
        <f>IF(AND('INTERNAL - I'!AM200&gt;0,'INTERNAL - II '!AM200&gt;0),('INTERNAL - I'!AM200+'INTERNAL - II '!AM200)/2,'INTERNAL - I'!AM200+'INTERNAL - II '!AM200)</f>
        <v>95</v>
      </c>
      <c r="J188" s="113">
        <f>IF(AND('INTERNAL - I'!AN200&gt;0,'INTERNAL - II '!AN200&gt;0),('INTERNAL - I'!AN200+'INTERNAL - II '!AN200)/2,'INTERNAL - I'!AN200+'INTERNAL - II '!AN200)</f>
        <v>0</v>
      </c>
    </row>
    <row r="189" spans="1:10" ht="30" customHeight="1" x14ac:dyDescent="0.2">
      <c r="A189" s="89">
        <v>185</v>
      </c>
      <c r="B189" s="113">
        <f>'STUDENT NAMELIST'!B189</f>
        <v>211423243194</v>
      </c>
      <c r="C189" s="113" t="str">
        <f>'STUDENT NAMELIST'!C189</f>
        <v>2023PEC AI 285</v>
      </c>
      <c r="D189" s="114" t="str">
        <f>'STUDENT NAMELIST'!D189</f>
        <v>JENITH RAJA R</v>
      </c>
      <c r="E189" s="113">
        <f>IF(AND('INTERNAL - I'!AI201&gt;0,'INTERNAL - II '!AI201&gt;0),('INTERNAL - I'!AI201+'INTERNAL - II '!AI201)/2,'INTERNAL - I'!AI201+'INTERNAL - II '!AI201)</f>
        <v>82.5</v>
      </c>
      <c r="F189" s="113">
        <f>IF(AND('INTERNAL - I'!AJ201&gt;0,'INTERNAL - II '!AJ201&gt;0),('INTERNAL - I'!AJ201+'INTERNAL - II '!AJ201)/2,'INTERNAL - I'!AJ201+'INTERNAL - II '!AJ201)</f>
        <v>82.5</v>
      </c>
      <c r="G189" s="113">
        <f>('INTERNAL - I'!AK201+'INTERNAL - II '!AK201)/2</f>
        <v>87.5</v>
      </c>
      <c r="H189" s="113">
        <f>IF(AND('INTERNAL - I'!AL201&gt;0,'INTERNAL - II '!AL201&gt;0),('INTERNAL - I'!AL201+'INTERNAL - II '!AL201)/2,'INTERNAL - I'!AL201+'INTERNAL - II '!AL201)</f>
        <v>87.5</v>
      </c>
      <c r="I189" s="113">
        <f>IF(AND('INTERNAL - I'!AM201&gt;0,'INTERNAL - II '!AM201&gt;0),('INTERNAL - I'!AM201+'INTERNAL - II '!AM201)/2,'INTERNAL - I'!AM201+'INTERNAL - II '!AM201)</f>
        <v>85</v>
      </c>
      <c r="J189" s="113">
        <f>IF(AND('INTERNAL - I'!AN201&gt;0,'INTERNAL - II '!AN201&gt;0),('INTERNAL - I'!AN201+'INTERNAL - II '!AN201)/2,'INTERNAL - I'!AN201+'INTERNAL - II '!AN201)</f>
        <v>0</v>
      </c>
    </row>
    <row r="190" spans="1:10" ht="30" customHeight="1" x14ac:dyDescent="0.2">
      <c r="A190" s="89">
        <v>186</v>
      </c>
      <c r="B190" s="113">
        <f>'STUDENT NAMELIST'!B190</f>
        <v>211423243190</v>
      </c>
      <c r="C190" s="113" t="str">
        <f>'STUDENT NAMELIST'!C190</f>
        <v>2023PEC AI 286</v>
      </c>
      <c r="D190" s="114" t="str">
        <f>'STUDENT NAMELIST'!D190</f>
        <v>JEEVAN KISHORE S</v>
      </c>
      <c r="E190" s="113">
        <f>IF(AND('INTERNAL - I'!AI202&gt;0,'INTERNAL - II '!AI202&gt;0),('INTERNAL - I'!AI202+'INTERNAL - II '!AI202)/2,'INTERNAL - I'!AI202+'INTERNAL - II '!AI202)</f>
        <v>85</v>
      </c>
      <c r="F190" s="113">
        <f>IF(AND('INTERNAL - I'!AJ202&gt;0,'INTERNAL - II '!AJ202&gt;0),('INTERNAL - I'!AJ202+'INTERNAL - II '!AJ202)/2,'INTERNAL - I'!AJ202+'INTERNAL - II '!AJ202)</f>
        <v>85</v>
      </c>
      <c r="G190" s="113">
        <f>('INTERNAL - I'!AK202+'INTERNAL - II '!AK202)/2</f>
        <v>80</v>
      </c>
      <c r="H190" s="113">
        <f>IF(AND('INTERNAL - I'!AL202&gt;0,'INTERNAL - II '!AL202&gt;0),('INTERNAL - I'!AL202+'INTERNAL - II '!AL202)/2,'INTERNAL - I'!AL202+'INTERNAL - II '!AL202)</f>
        <v>72.5</v>
      </c>
      <c r="I190" s="113">
        <f>IF(AND('INTERNAL - I'!AM202&gt;0,'INTERNAL - II '!AM202&gt;0),('INTERNAL - I'!AM202+'INTERNAL - II '!AM202)/2,'INTERNAL - I'!AM202+'INTERNAL - II '!AM202)</f>
        <v>90</v>
      </c>
      <c r="J190" s="113">
        <f>IF(AND('INTERNAL - I'!AN202&gt;0,'INTERNAL - II '!AN202&gt;0),('INTERNAL - I'!AN202+'INTERNAL - II '!AN202)/2,'INTERNAL - I'!AN202+'INTERNAL - II '!AN202)</f>
        <v>0</v>
      </c>
    </row>
    <row r="191" spans="1:10" ht="30" customHeight="1" x14ac:dyDescent="0.2">
      <c r="A191" s="89">
        <v>188</v>
      </c>
      <c r="B191" s="113">
        <f>'STUDENT NAMELIST'!B191</f>
        <v>211423243155</v>
      </c>
      <c r="C191" s="113" t="str">
        <f>'STUDENT NAMELIST'!C191</f>
        <v>2023PEC AI 287</v>
      </c>
      <c r="D191" s="114" t="str">
        <f>'STUDENT NAMELIST'!D191</f>
        <v>HEMANTH VISHNU B</v>
      </c>
      <c r="E191" s="113">
        <f>IF(AND('INTERNAL - I'!AI203&gt;0,'INTERNAL - II '!AI203&gt;0),('INTERNAL - I'!AI203+'INTERNAL - II '!AI203)/2,'INTERNAL - I'!AI203+'INTERNAL - II '!AI203)</f>
        <v>92.5</v>
      </c>
      <c r="F191" s="113">
        <f>IF(AND('INTERNAL - I'!AJ203&gt;0,'INTERNAL - II '!AJ203&gt;0),('INTERNAL - I'!AJ203+'INTERNAL - II '!AJ203)/2,'INTERNAL - I'!AJ203+'INTERNAL - II '!AJ203)</f>
        <v>92.5</v>
      </c>
      <c r="G191" s="113">
        <f>('INTERNAL - I'!AK203+'INTERNAL - II '!AK203)/2</f>
        <v>77.5</v>
      </c>
      <c r="H191" s="113">
        <f>IF(AND('INTERNAL - I'!AL203&gt;0,'INTERNAL - II '!AL203&gt;0),('INTERNAL - I'!AL203+'INTERNAL - II '!AL203)/2,'INTERNAL - I'!AL203+'INTERNAL - II '!AL203)</f>
        <v>92.5</v>
      </c>
      <c r="I191" s="113">
        <f>IF(AND('INTERNAL - I'!AM203&gt;0,'INTERNAL - II '!AM203&gt;0),('INTERNAL - I'!AM203+'INTERNAL - II '!AM203)/2,'INTERNAL - I'!AM203+'INTERNAL - II '!AM203)</f>
        <v>95</v>
      </c>
      <c r="J191" s="113">
        <f>IF(AND('INTERNAL - I'!AN203&gt;0,'INTERNAL - II '!AN203&gt;0),('INTERNAL - I'!AN203+'INTERNAL - II '!AN203)/2,'INTERNAL - I'!AN203+'INTERNAL - II '!AN203)</f>
        <v>0</v>
      </c>
    </row>
    <row r="192" spans="1:10" ht="30" customHeight="1" x14ac:dyDescent="0.2">
      <c r="A192" s="89">
        <v>188</v>
      </c>
      <c r="B192" s="113">
        <f>'STUDENT NAMELIST'!B192</f>
        <v>211423243227</v>
      </c>
      <c r="C192" s="113" t="str">
        <f>'STUDENT NAMELIST'!C192</f>
        <v>2023PEC AI 288</v>
      </c>
      <c r="D192" s="114" t="str">
        <f>'STUDENT NAMELIST'!D192</f>
        <v>KIRAN G</v>
      </c>
      <c r="E192" s="113">
        <f>IF(AND('INTERNAL - I'!AI204&gt;0,'INTERNAL - II '!AI204&gt;0),('INTERNAL - I'!AI204+'INTERNAL - II '!AI204)/2,'INTERNAL - I'!AI204+'INTERNAL - II '!AI204)</f>
        <v>77.5</v>
      </c>
      <c r="F192" s="113">
        <f>IF(AND('INTERNAL - I'!AJ204&gt;0,'INTERNAL - II '!AJ204&gt;0),('INTERNAL - I'!AJ204+'INTERNAL - II '!AJ204)/2,'INTERNAL - I'!AJ204+'INTERNAL - II '!AJ204)</f>
        <v>77.5</v>
      </c>
      <c r="G192" s="113">
        <f>('INTERNAL - I'!AK204+'INTERNAL - II '!AK204)/2</f>
        <v>70</v>
      </c>
      <c r="H192" s="113">
        <f>IF(AND('INTERNAL - I'!AL204&gt;0,'INTERNAL - II '!AL204&gt;0),('INTERNAL - I'!AL204+'INTERNAL - II '!AL204)/2,'INTERNAL - I'!AL204+'INTERNAL - II '!AL204)</f>
        <v>92.5</v>
      </c>
      <c r="I192" s="113">
        <f>IF(AND('INTERNAL - I'!AM204&gt;0,'INTERNAL - II '!AM204&gt;0),('INTERNAL - I'!AM204+'INTERNAL - II '!AM204)/2,'INTERNAL - I'!AM204+'INTERNAL - II '!AM204)</f>
        <v>65</v>
      </c>
      <c r="J192" s="113">
        <f>IF(AND('INTERNAL - I'!AN204&gt;0,'INTERNAL - II '!AN204&gt;0),('INTERNAL - I'!AN204+'INTERNAL - II '!AN204)/2,'INTERNAL - I'!AN204+'INTERNAL - II '!AN204)</f>
        <v>0</v>
      </c>
    </row>
    <row r="193" spans="1:10" ht="30" customHeight="1" x14ac:dyDescent="0.2">
      <c r="A193" s="89">
        <v>189</v>
      </c>
      <c r="B193" s="113">
        <f>'STUDENT NAMELIST'!B193</f>
        <v>211423243361</v>
      </c>
      <c r="C193" s="113" t="str">
        <f>'STUDENT NAMELIST'!C193</f>
        <v>2023PEC AI 289</v>
      </c>
      <c r="D193" s="114" t="str">
        <f>'STUDENT NAMELIST'!D193</f>
        <v>RITHICK R</v>
      </c>
      <c r="E193" s="113">
        <f>IF(AND('INTERNAL - I'!AI205&gt;0,'INTERNAL - II '!AI205&gt;0),('INTERNAL - I'!AI205+'INTERNAL - II '!AI205)/2,'INTERNAL - I'!AI205+'INTERNAL - II '!AI205)</f>
        <v>75</v>
      </c>
      <c r="F193" s="113">
        <f>IF(AND('INTERNAL - I'!AJ205&gt;0,'INTERNAL - II '!AJ205&gt;0),('INTERNAL - I'!AJ205+'INTERNAL - II '!AJ205)/2,'INTERNAL - I'!AJ205+'INTERNAL - II '!AJ205)</f>
        <v>72.5</v>
      </c>
      <c r="G193" s="113">
        <f>('INTERNAL - I'!AK205+'INTERNAL - II '!AK205)/2</f>
        <v>67.5</v>
      </c>
      <c r="H193" s="113">
        <f>IF(AND('INTERNAL - I'!AL205&gt;0,'INTERNAL - II '!AL205&gt;0),('INTERNAL - I'!AL205+'INTERNAL - II '!AL205)/2,'INTERNAL - I'!AL205+'INTERNAL - II '!AL205)</f>
        <v>72.5</v>
      </c>
      <c r="I193" s="113">
        <f>IF(AND('INTERNAL - I'!AM205&gt;0,'INTERNAL - II '!AM205&gt;0),('INTERNAL - I'!AM205+'INTERNAL - II '!AM205)/2,'INTERNAL - I'!AM205+'INTERNAL - II '!AM205)</f>
        <v>92.5</v>
      </c>
      <c r="J193" s="113">
        <f>IF(AND('INTERNAL - I'!AN205&gt;0,'INTERNAL - II '!AN205&gt;0),('INTERNAL - I'!AN205+'INTERNAL - II '!AN205)/2,'INTERNAL - I'!AN205+'INTERNAL - II '!AN205)</f>
        <v>0</v>
      </c>
    </row>
    <row r="194" spans="1:10" ht="30" customHeight="1" x14ac:dyDescent="0.2">
      <c r="A194" s="89">
        <v>190</v>
      </c>
      <c r="B194" s="113">
        <f>'STUDENT NAMELIST'!B194</f>
        <v>211423243412</v>
      </c>
      <c r="C194" s="113" t="str">
        <f>'STUDENT NAMELIST'!C194</f>
        <v>2023PEC AI 290</v>
      </c>
      <c r="D194" s="114" t="str">
        <f>'STUDENT NAMELIST'!D194</f>
        <v>SHASTIV PRAKASH A</v>
      </c>
      <c r="E194" s="113">
        <f>IF(AND('INTERNAL - I'!AI206&gt;0,'INTERNAL - II '!AI206&gt;0),('INTERNAL - I'!AI206+'INTERNAL - II '!AI206)/2,'INTERNAL - I'!AI206+'INTERNAL - II '!AI206)</f>
        <v>82.5</v>
      </c>
      <c r="F194" s="113">
        <f>IF(AND('INTERNAL - I'!AJ206&gt;0,'INTERNAL - II '!AJ206&gt;0),('INTERNAL - I'!AJ206+'INTERNAL - II '!AJ206)/2,'INTERNAL - I'!AJ206+'INTERNAL - II '!AJ206)</f>
        <v>82.5</v>
      </c>
      <c r="G194" s="113">
        <f>('INTERNAL - I'!AK206+'INTERNAL - II '!AK206)/2</f>
        <v>75</v>
      </c>
      <c r="H194" s="113">
        <f>IF(AND('INTERNAL - I'!AL206&gt;0,'INTERNAL - II '!AL206&gt;0),('INTERNAL - I'!AL206+'INTERNAL - II '!AL206)/2,'INTERNAL - I'!AL206+'INTERNAL - II '!AL206)</f>
        <v>69.642857142857139</v>
      </c>
      <c r="I194" s="113">
        <f>IF(AND('INTERNAL - I'!AM206&gt;0,'INTERNAL - II '!AM206&gt;0),('INTERNAL - I'!AM206+'INTERNAL - II '!AM206)/2,'INTERNAL - I'!AM206+'INTERNAL - II '!AM206)</f>
        <v>75</v>
      </c>
      <c r="J194" s="113">
        <f>IF(AND('INTERNAL - I'!AN206&gt;0,'INTERNAL - II '!AN206&gt;0),('INTERNAL - I'!AN206+'INTERNAL - II '!AN206)/2,'INTERNAL - I'!AN206+'INTERNAL - II '!AN206)</f>
        <v>0</v>
      </c>
    </row>
    <row r="195" spans="1:10" ht="30" customHeight="1" x14ac:dyDescent="0.2">
      <c r="A195" s="89">
        <v>191</v>
      </c>
      <c r="B195" s="113">
        <f>'STUDENT NAMELIST'!B195</f>
        <v>211423243417</v>
      </c>
      <c r="C195" s="113" t="str">
        <f>'STUDENT NAMELIST'!C195</f>
        <v>2023PEC AI 291</v>
      </c>
      <c r="D195" s="114" t="str">
        <f>'STUDENT NAMELIST'!D195</f>
        <v>SHYALANDRAN J</v>
      </c>
      <c r="E195" s="113">
        <f>IF(AND('INTERNAL - I'!AI207&gt;0,'INTERNAL - II '!AI207&gt;0),('INTERNAL - I'!AI207+'INTERNAL - II '!AI207)/2,'INTERNAL - I'!AI207+'INTERNAL - II '!AI207)</f>
        <v>70</v>
      </c>
      <c r="F195" s="113">
        <f>IF(AND('INTERNAL - I'!AJ207&gt;0,'INTERNAL - II '!AJ207&gt;0),('INTERNAL - I'!AJ207+'INTERNAL - II '!AJ207)/2,'INTERNAL - I'!AJ207+'INTERNAL - II '!AJ207)</f>
        <v>75</v>
      </c>
      <c r="G195" s="113">
        <f>('INTERNAL - I'!AK207+'INTERNAL - II '!AK207)/2</f>
        <v>87.5</v>
      </c>
      <c r="H195" s="113">
        <f>IF(AND('INTERNAL - I'!AL207&gt;0,'INTERNAL - II '!AL207&gt;0),('INTERNAL - I'!AL207+'INTERNAL - II '!AL207)/2,'INTERNAL - I'!AL207+'INTERNAL - II '!AL207)</f>
        <v>72.5</v>
      </c>
      <c r="I195" s="113">
        <f>IF(AND('INTERNAL - I'!AM207&gt;0,'INTERNAL - II '!AM207&gt;0),('INTERNAL - I'!AM207+'INTERNAL - II '!AM207)/2,'INTERNAL - I'!AM207+'INTERNAL - II '!AM207)</f>
        <v>82.5</v>
      </c>
      <c r="J195" s="113">
        <f>IF(AND('INTERNAL - I'!AN207&gt;0,'INTERNAL - II '!AN207&gt;0),('INTERNAL - I'!AN207+'INTERNAL - II '!AN207)/2,'INTERNAL - I'!AN207+'INTERNAL - II '!AN207)</f>
        <v>0</v>
      </c>
    </row>
    <row r="196" spans="1:10" ht="30" customHeight="1" x14ac:dyDescent="0.2">
      <c r="A196" s="89">
        <v>192</v>
      </c>
      <c r="B196" s="113">
        <f>'STUDENT NAMELIST'!B196</f>
        <v>211423243418</v>
      </c>
      <c r="C196" s="113" t="str">
        <f>'STUDENT NAMELIST'!C196</f>
        <v>2023PEC AI 292</v>
      </c>
      <c r="D196" s="114" t="str">
        <f>'STUDENT NAMELIST'!D196</f>
        <v>SHYAMKUMAR S</v>
      </c>
      <c r="E196" s="113">
        <f>IF(AND('INTERNAL - I'!AI208&gt;0,'INTERNAL - II '!AI208&gt;0),('INTERNAL - I'!AI208+'INTERNAL - II '!AI208)/2,'INTERNAL - I'!AI208+'INTERNAL - II '!AI208)</f>
        <v>87.5</v>
      </c>
      <c r="F196" s="113">
        <f>IF(AND('INTERNAL - I'!AJ208&gt;0,'INTERNAL - II '!AJ208&gt;0),('INTERNAL - I'!AJ208+'INTERNAL - II '!AJ208)/2,'INTERNAL - I'!AJ208+'INTERNAL - II '!AJ208)</f>
        <v>80</v>
      </c>
      <c r="G196" s="113">
        <f>('INTERNAL - I'!AK208+'INTERNAL - II '!AK208)/2</f>
        <v>77.5</v>
      </c>
      <c r="H196" s="113">
        <f>IF(AND('INTERNAL - I'!AL208&gt;0,'INTERNAL - II '!AL208&gt;0),('INTERNAL - I'!AL208+'INTERNAL - II '!AL208)/2,'INTERNAL - I'!AL208+'INTERNAL - II '!AL208)</f>
        <v>82.5</v>
      </c>
      <c r="I196" s="113">
        <f>IF(AND('INTERNAL - I'!AM208&gt;0,'INTERNAL - II '!AM208&gt;0),('INTERNAL - I'!AM208+'INTERNAL - II '!AM208)/2,'INTERNAL - I'!AM208+'INTERNAL - II '!AM208)</f>
        <v>70</v>
      </c>
      <c r="J196" s="113">
        <f>IF(AND('INTERNAL - I'!AN208&gt;0,'INTERNAL - II '!AN208&gt;0),('INTERNAL - I'!AN208+'INTERNAL - II '!AN208)/2,'INTERNAL - I'!AN208+'INTERNAL - II '!AN208)</f>
        <v>0</v>
      </c>
    </row>
    <row r="197" spans="1:10" ht="30" customHeight="1" x14ac:dyDescent="0.2">
      <c r="A197" s="89">
        <v>193</v>
      </c>
      <c r="B197" s="113">
        <f>'STUDENT NAMELIST'!B197</f>
        <v>211423243420</v>
      </c>
      <c r="C197" s="113" t="str">
        <f>'STUDENT NAMELIST'!C197</f>
        <v>2023PEC AI 293</v>
      </c>
      <c r="D197" s="114" t="str">
        <f>'STUDENT NAMELIST'!D197</f>
        <v>SIVA S</v>
      </c>
      <c r="E197" s="113">
        <f>IF(AND('INTERNAL - I'!AI209&gt;0,'INTERNAL - II '!AI209&gt;0),('INTERNAL - I'!AI209+'INTERNAL - II '!AI209)/2,'INTERNAL - I'!AI209+'INTERNAL - II '!AI209)</f>
        <v>72.5</v>
      </c>
      <c r="F197" s="113">
        <f>IF(AND('INTERNAL - I'!AJ209&gt;0,'INTERNAL - II '!AJ209&gt;0),('INTERNAL - I'!AJ209+'INTERNAL - II '!AJ209)/2,'INTERNAL - I'!AJ209+'INTERNAL - II '!AJ209)</f>
        <v>72.5</v>
      </c>
      <c r="G197" s="113">
        <f>('INTERNAL - I'!AK209+'INTERNAL - II '!AK209)/2</f>
        <v>82.5</v>
      </c>
      <c r="H197" s="113">
        <f>IF(AND('INTERNAL - I'!AL209&gt;0,'INTERNAL - II '!AL209&gt;0),('INTERNAL - I'!AL209+'INTERNAL - II '!AL209)/2,'INTERNAL - I'!AL209+'INTERNAL - II '!AL209)</f>
        <v>92.5</v>
      </c>
      <c r="I197" s="113">
        <f>IF(AND('INTERNAL - I'!AM209&gt;0,'INTERNAL - II '!AM209&gt;0),('INTERNAL - I'!AM209+'INTERNAL - II '!AM209)/2,'INTERNAL - I'!AM209+'INTERNAL - II '!AM209)</f>
        <v>95</v>
      </c>
      <c r="J197" s="113">
        <f>IF(AND('INTERNAL - I'!AN209&gt;0,'INTERNAL - II '!AN209&gt;0),('INTERNAL - I'!AN209+'INTERNAL - II '!AN209)/2,'INTERNAL - I'!AN209+'INTERNAL - II '!AN209)</f>
        <v>0</v>
      </c>
    </row>
    <row r="198" spans="1:10" ht="30" customHeight="1" x14ac:dyDescent="0.2">
      <c r="A198" s="89">
        <v>194</v>
      </c>
      <c r="B198" s="113">
        <f>'STUDENT NAMELIST'!B198</f>
        <v>211423243422</v>
      </c>
      <c r="C198" s="113" t="str">
        <f>'STUDENT NAMELIST'!C198</f>
        <v>2023PEC AI 294</v>
      </c>
      <c r="D198" s="114" t="str">
        <f>'STUDENT NAMELIST'!D198</f>
        <v>SIVANANDHAM R</v>
      </c>
      <c r="E198" s="113">
        <f>IF(AND('INTERNAL - I'!AI210&gt;0,'INTERNAL - II '!AI210&gt;0),('INTERNAL - I'!AI210+'INTERNAL - II '!AI210)/2,'INTERNAL - I'!AI210+'INTERNAL - II '!AI210)</f>
        <v>82.5</v>
      </c>
      <c r="F198" s="113">
        <f>IF(AND('INTERNAL - I'!AJ210&gt;0,'INTERNAL - II '!AJ210&gt;0),('INTERNAL - I'!AJ210+'INTERNAL - II '!AJ210)/2,'INTERNAL - I'!AJ210+'INTERNAL - II '!AJ210)</f>
        <v>45</v>
      </c>
      <c r="G198" s="113">
        <f>('INTERNAL - I'!AK210+'INTERNAL - II '!AK210)/2</f>
        <v>85</v>
      </c>
      <c r="H198" s="113">
        <f>IF(AND('INTERNAL - I'!AL210&gt;0,'INTERNAL - II '!AL210&gt;0),('INTERNAL - I'!AL210+'INTERNAL - II '!AL210)/2,'INTERNAL - I'!AL210+'INTERNAL - II '!AL210)</f>
        <v>82.5</v>
      </c>
      <c r="I198" s="113">
        <f>IF(AND('INTERNAL - I'!AM210&gt;0,'INTERNAL - II '!AM210&gt;0),('INTERNAL - I'!AM210+'INTERNAL - II '!AM210)/2,'INTERNAL - I'!AM210+'INTERNAL - II '!AM210)</f>
        <v>70</v>
      </c>
      <c r="J198" s="113">
        <f>IF(AND('INTERNAL - I'!AN210&gt;0,'INTERNAL - II '!AN210&gt;0),('INTERNAL - I'!AN210+'INTERNAL - II '!AN210)/2,'INTERNAL - I'!AN210+'INTERNAL - II '!AN210)</f>
        <v>0</v>
      </c>
    </row>
    <row r="199" spans="1:10" ht="30" customHeight="1" x14ac:dyDescent="0.2">
      <c r="A199" s="89">
        <v>195</v>
      </c>
      <c r="B199" s="113">
        <f>'STUDENT NAMELIST'!B199</f>
        <v>211423243423</v>
      </c>
      <c r="C199" s="113" t="str">
        <f>'STUDENT NAMELIST'!C199</f>
        <v>2023PEC AI 295</v>
      </c>
      <c r="D199" s="114" t="str">
        <f>'STUDENT NAMELIST'!D199</f>
        <v>SIVANESHWARAN K</v>
      </c>
      <c r="E199" s="113">
        <f>IF(AND('INTERNAL - I'!AI211&gt;0,'INTERNAL - II '!AI211&gt;0),('INTERNAL - I'!AI211+'INTERNAL - II '!AI211)/2,'INTERNAL - I'!AI211+'INTERNAL - II '!AI211)</f>
        <v>87.5</v>
      </c>
      <c r="F199" s="113">
        <f>IF(AND('INTERNAL - I'!AJ211&gt;0,'INTERNAL - II '!AJ211&gt;0),('INTERNAL - I'!AJ211+'INTERNAL - II '!AJ211)/2,'INTERNAL - I'!AJ211+'INTERNAL - II '!AJ211)</f>
        <v>87.5</v>
      </c>
      <c r="G199" s="113">
        <f>('INTERNAL - I'!AK211+'INTERNAL - II '!AK211)/2</f>
        <v>92.5</v>
      </c>
      <c r="H199" s="113">
        <f>IF(AND('INTERNAL - I'!AL211&gt;0,'INTERNAL - II '!AL211&gt;0),('INTERNAL - I'!AL211+'INTERNAL - II '!AL211)/2,'INTERNAL - I'!AL211+'INTERNAL - II '!AL211)</f>
        <v>62.5</v>
      </c>
      <c r="I199" s="113">
        <f>IF(AND('INTERNAL - I'!AM211&gt;0,'INTERNAL - II '!AM211&gt;0),('INTERNAL - I'!AM211+'INTERNAL - II '!AM211)/2,'INTERNAL - I'!AM211+'INTERNAL - II '!AM211)</f>
        <v>95</v>
      </c>
      <c r="J199" s="113">
        <f>IF(AND('INTERNAL - I'!AN211&gt;0,'INTERNAL - II '!AN211&gt;0),('INTERNAL - I'!AN211+'INTERNAL - II '!AN211)/2,'INTERNAL - I'!AN211+'INTERNAL - II '!AN211)</f>
        <v>0</v>
      </c>
    </row>
    <row r="200" spans="1:10" ht="30" customHeight="1" x14ac:dyDescent="0.2">
      <c r="A200" s="89">
        <v>196</v>
      </c>
      <c r="B200" s="113">
        <f>'STUDENT NAMELIST'!B200</f>
        <v>211423243424</v>
      </c>
      <c r="C200" s="113" t="str">
        <f>'STUDENT NAMELIST'!C200</f>
        <v>2023PEC AI 296</v>
      </c>
      <c r="D200" s="114" t="str">
        <f>'STUDENT NAMELIST'!D200</f>
        <v>SIVARAJ R</v>
      </c>
      <c r="E200" s="113">
        <f>IF(AND('INTERNAL - I'!AI212&gt;0,'INTERNAL - II '!AI212&gt;0),('INTERNAL - I'!AI212+'INTERNAL - II '!AI212)/2,'INTERNAL - I'!AI212+'INTERNAL - II '!AI212)</f>
        <v>87.5</v>
      </c>
      <c r="F200" s="113">
        <f>IF(AND('INTERNAL - I'!AJ212&gt;0,'INTERNAL - II '!AJ212&gt;0),('INTERNAL - I'!AJ212+'INTERNAL - II '!AJ212)/2,'INTERNAL - I'!AJ212+'INTERNAL - II '!AJ212)</f>
        <v>82.5</v>
      </c>
      <c r="G200" s="113">
        <f>('INTERNAL - I'!AK212+'INTERNAL - II '!AK212)/2</f>
        <v>77.5</v>
      </c>
      <c r="H200" s="113">
        <f>IF(AND('INTERNAL - I'!AL212&gt;0,'INTERNAL - II '!AL212&gt;0),('INTERNAL - I'!AL212+'INTERNAL - II '!AL212)/2,'INTERNAL - I'!AL212+'INTERNAL - II '!AL212)</f>
        <v>82.5</v>
      </c>
      <c r="I200" s="113">
        <f>IF(AND('INTERNAL - I'!AM212&gt;0,'INTERNAL - II '!AM212&gt;0),('INTERNAL - I'!AM212+'INTERNAL - II '!AM212)/2,'INTERNAL - I'!AM212+'INTERNAL - II '!AM212)</f>
        <v>80</v>
      </c>
      <c r="J200" s="113">
        <f>IF(AND('INTERNAL - I'!AN212&gt;0,'INTERNAL - II '!AN212&gt;0),('INTERNAL - I'!AN212+'INTERNAL - II '!AN212)/2,'INTERNAL - I'!AN212+'INTERNAL - II '!AN212)</f>
        <v>0</v>
      </c>
    </row>
    <row r="201" spans="1:10" ht="30" customHeight="1" x14ac:dyDescent="0.2">
      <c r="A201" s="89">
        <v>198</v>
      </c>
      <c r="B201" s="113">
        <f>'STUDENT NAMELIST'!B201</f>
        <v>211423243425</v>
      </c>
      <c r="C201" s="113" t="str">
        <f>'STUDENT NAMELIST'!C201</f>
        <v>2023PEC AI 297</v>
      </c>
      <c r="D201" s="114" t="str">
        <f>'STUDENT NAMELIST'!D201</f>
        <v>SIVARAMAKRISHNAA P</v>
      </c>
      <c r="E201" s="113">
        <f>IF(AND('INTERNAL - I'!AI213&gt;0,'INTERNAL - II '!AI213&gt;0),('INTERNAL - I'!AI213+'INTERNAL - II '!AI213)/2,'INTERNAL - I'!AI213+'INTERNAL - II '!AI213)</f>
        <v>95</v>
      </c>
      <c r="F201" s="113">
        <f>IF(AND('INTERNAL - I'!AJ213&gt;0,'INTERNAL - II '!AJ213&gt;0),('INTERNAL - I'!AJ213+'INTERNAL - II '!AJ213)/2,'INTERNAL - I'!AJ213+'INTERNAL - II '!AJ213)</f>
        <v>92.5</v>
      </c>
      <c r="G201" s="113">
        <f>('INTERNAL - I'!AK213+'INTERNAL - II '!AK213)/2</f>
        <v>80</v>
      </c>
      <c r="H201" s="113">
        <f>IF(AND('INTERNAL - I'!AL213&gt;0,'INTERNAL - II '!AL213&gt;0),('INTERNAL - I'!AL213+'INTERNAL - II '!AL213)/2,'INTERNAL - I'!AL213+'INTERNAL - II '!AL213)</f>
        <v>92.5</v>
      </c>
      <c r="I201" s="113">
        <f>IF(AND('INTERNAL - I'!AM213&gt;0,'INTERNAL - II '!AM213&gt;0),('INTERNAL - I'!AM213+'INTERNAL - II '!AM213)/2,'INTERNAL - I'!AM213+'INTERNAL - II '!AM213)</f>
        <v>90</v>
      </c>
      <c r="J201" s="113">
        <f>IF(AND('INTERNAL - I'!AN213&gt;0,'INTERNAL - II '!AN213&gt;0),('INTERNAL - I'!AN213+'INTERNAL - II '!AN213)/2,'INTERNAL - I'!AN213+'INTERNAL - II '!AN213)</f>
        <v>0</v>
      </c>
    </row>
    <row r="202" spans="1:10" ht="30" customHeight="1" x14ac:dyDescent="0.2">
      <c r="A202" s="89">
        <v>198</v>
      </c>
      <c r="B202" s="113">
        <f>'STUDENT NAMELIST'!B202</f>
        <v>211423243427</v>
      </c>
      <c r="C202" s="113" t="str">
        <f>'STUDENT NAMELIST'!C202</f>
        <v>2023PEC AI 298</v>
      </c>
      <c r="D202" s="114" t="str">
        <f>'STUDENT NAMELIST'!D202</f>
        <v>SREE SARAN A</v>
      </c>
      <c r="E202" s="113">
        <f>IF(AND('INTERNAL - I'!AI214&gt;0,'INTERNAL - II '!AI214&gt;0),('INTERNAL - I'!AI214+'INTERNAL - II '!AI214)/2,'INTERNAL - I'!AI214+'INTERNAL - II '!AI214)</f>
        <v>80</v>
      </c>
      <c r="F202" s="113">
        <f>IF(AND('INTERNAL - I'!AJ214&gt;0,'INTERNAL - II '!AJ214&gt;0),('INTERNAL - I'!AJ214+'INTERNAL - II '!AJ214)/2,'INTERNAL - I'!AJ214+'INTERNAL - II '!AJ214)</f>
        <v>80</v>
      </c>
      <c r="G202" s="113">
        <f>('INTERNAL - I'!AK214+'INTERNAL - II '!AK214)/2</f>
        <v>87.5</v>
      </c>
      <c r="H202" s="113">
        <f>IF(AND('INTERNAL - I'!AL214&gt;0,'INTERNAL - II '!AL214&gt;0),('INTERNAL - I'!AL214+'INTERNAL - II '!AL214)/2,'INTERNAL - I'!AL214+'INTERNAL - II '!AL214)</f>
        <v>67.5</v>
      </c>
      <c r="I202" s="113">
        <f>IF(AND('INTERNAL - I'!AM214&gt;0,'INTERNAL - II '!AM214&gt;0),('INTERNAL - I'!AM214+'INTERNAL - II '!AM214)/2,'INTERNAL - I'!AM214+'INTERNAL - II '!AM214)</f>
        <v>95</v>
      </c>
      <c r="J202" s="113">
        <f>IF(AND('INTERNAL - I'!AN214&gt;0,'INTERNAL - II '!AN214&gt;0),('INTERNAL - I'!AN214+'INTERNAL - II '!AN214)/2,'INTERNAL - I'!AN214+'INTERNAL - II '!AN214)</f>
        <v>0</v>
      </c>
    </row>
    <row r="203" spans="1:10" ht="30" customHeight="1" x14ac:dyDescent="0.2">
      <c r="A203" s="89">
        <v>199</v>
      </c>
      <c r="B203" s="113">
        <f>'STUDENT NAMELIST'!B203</f>
        <v>211423243430</v>
      </c>
      <c r="C203" s="113" t="str">
        <f>'STUDENT NAMELIST'!C203</f>
        <v>2023PEC AI 299</v>
      </c>
      <c r="D203" s="114" t="str">
        <f>'STUDENT NAMELIST'!D203</f>
        <v>SRIKANTH V P</v>
      </c>
      <c r="E203" s="113">
        <f>IF(AND('INTERNAL - I'!AI215&gt;0,'INTERNAL - II '!AI215&gt;0),('INTERNAL - I'!AI215+'INTERNAL - II '!AI215)/2,'INTERNAL - I'!AI215+'INTERNAL - II '!AI215)</f>
        <v>92.5</v>
      </c>
      <c r="F203" s="113">
        <f>IF(AND('INTERNAL - I'!AJ215&gt;0,'INTERNAL - II '!AJ215&gt;0),('INTERNAL - I'!AJ215+'INTERNAL - II '!AJ215)/2,'INTERNAL - I'!AJ215+'INTERNAL - II '!AJ215)</f>
        <v>85</v>
      </c>
      <c r="G203" s="113">
        <f>('INTERNAL - I'!AK215+'INTERNAL - II '!AK215)/2</f>
        <v>85</v>
      </c>
      <c r="H203" s="113">
        <f>IF(AND('INTERNAL - I'!AL215&gt;0,'INTERNAL - II '!AL215&gt;0),('INTERNAL - I'!AL215+'INTERNAL - II '!AL215)/2,'INTERNAL - I'!AL215+'INTERNAL - II '!AL215)</f>
        <v>87.5</v>
      </c>
      <c r="I203" s="113">
        <f>IF(AND('INTERNAL - I'!AM215&gt;0,'INTERNAL - II '!AM215&gt;0),('INTERNAL - I'!AM215+'INTERNAL - II '!AM215)/2,'INTERNAL - I'!AM215+'INTERNAL - II '!AM215)</f>
        <v>77.5</v>
      </c>
      <c r="J203" s="113">
        <f>IF(AND('INTERNAL - I'!AN215&gt;0,'INTERNAL - II '!AN215&gt;0),('INTERNAL - I'!AN215+'INTERNAL - II '!AN215)/2,'INTERNAL - I'!AN215+'INTERNAL - II '!AN215)</f>
        <v>0</v>
      </c>
    </row>
    <row r="204" spans="1:10" ht="30" customHeight="1" x14ac:dyDescent="0.2">
      <c r="A204" s="89">
        <v>200</v>
      </c>
      <c r="B204" s="113">
        <f>'STUDENT NAMELIST'!B204</f>
        <v>211423243428</v>
      </c>
      <c r="C204" s="113" t="str">
        <f>'STUDENT NAMELIST'!C204</f>
        <v>2023PEC AI 300</v>
      </c>
      <c r="D204" s="114" t="str">
        <f>'STUDENT NAMELIST'!D204</f>
        <v>SRIDHARAN S</v>
      </c>
      <c r="E204" s="113">
        <f>IF(AND('INTERNAL - I'!AI216&gt;0,'INTERNAL - II '!AI216&gt;0),('INTERNAL - I'!AI216+'INTERNAL - II '!AI216)/2,'INTERNAL - I'!AI216+'INTERNAL - II '!AI216)</f>
        <v>82.5</v>
      </c>
      <c r="F204" s="113">
        <f>IF(AND('INTERNAL - I'!AJ216&gt;0,'INTERNAL - II '!AJ216&gt;0),('INTERNAL - I'!AJ216+'INTERNAL - II '!AJ216)/2,'INTERNAL - I'!AJ216+'INTERNAL - II '!AJ216)</f>
        <v>82.5</v>
      </c>
      <c r="G204" s="113">
        <f>('INTERNAL - I'!AK216+'INTERNAL - II '!AK216)/2</f>
        <v>77.5</v>
      </c>
      <c r="H204" s="113">
        <f>IF(AND('INTERNAL - I'!AL216&gt;0,'INTERNAL - II '!AL216&gt;0),('INTERNAL - I'!AL216+'INTERNAL - II '!AL216)/2,'INTERNAL - I'!AL216+'INTERNAL - II '!AL216)</f>
        <v>82.5</v>
      </c>
      <c r="I204" s="113">
        <f>IF(AND('INTERNAL - I'!AM216&gt;0,'INTERNAL - II '!AM216&gt;0),('INTERNAL - I'!AM216+'INTERNAL - II '!AM216)/2,'INTERNAL - I'!AM216+'INTERNAL - II '!AM216)</f>
        <v>70</v>
      </c>
      <c r="J204" s="113">
        <f>IF(AND('INTERNAL - I'!AN216&gt;0,'INTERNAL - II '!AN216&gt;0),('INTERNAL - I'!AN216+'INTERNAL - II '!AN216)/2,'INTERNAL - I'!AN216+'INTERNAL - II '!AN216)</f>
        <v>0</v>
      </c>
    </row>
    <row r="205" spans="1:10" ht="30" customHeight="1" x14ac:dyDescent="0.2">
      <c r="A205" s="89">
        <v>201</v>
      </c>
      <c r="B205" s="113">
        <f>'STUDENT NAMELIST'!B205</f>
        <v>211423243429</v>
      </c>
      <c r="C205" s="113" t="str">
        <f>'STUDENT NAMELIST'!C205</f>
        <v>2023PEC AI 301</v>
      </c>
      <c r="D205" s="114" t="str">
        <f>'STUDENT NAMELIST'!D205</f>
        <v>SRIKANTH S</v>
      </c>
      <c r="E205" s="113">
        <f>IF(AND('INTERNAL - I'!AI217&gt;0,'INTERNAL - II '!AI217&gt;0),('INTERNAL - I'!AI217+'INTERNAL - II '!AI217)/2,'INTERNAL - I'!AI217+'INTERNAL - II '!AI217)</f>
        <v>85</v>
      </c>
      <c r="F205" s="113">
        <f>IF(AND('INTERNAL - I'!AJ217&gt;0,'INTERNAL - II '!AJ217&gt;0),('INTERNAL - I'!AJ217+'INTERNAL - II '!AJ217)/2,'INTERNAL - I'!AJ217+'INTERNAL - II '!AJ217)</f>
        <v>75</v>
      </c>
      <c r="G205" s="113">
        <f>('INTERNAL - I'!AK217+'INTERNAL - II '!AK217)/2</f>
        <v>75</v>
      </c>
      <c r="H205" s="113">
        <f>IF(AND('INTERNAL - I'!AL217&gt;0,'INTERNAL - II '!AL217&gt;0),('INTERNAL - I'!AL217+'INTERNAL - II '!AL217)/2,'INTERNAL - I'!AL217+'INTERNAL - II '!AL217)</f>
        <v>62.5</v>
      </c>
      <c r="I205" s="113">
        <f>IF(AND('INTERNAL - I'!AM217&gt;0,'INTERNAL - II '!AM217&gt;0),('INTERNAL - I'!AM217+'INTERNAL - II '!AM217)/2,'INTERNAL - I'!AM217+'INTERNAL - II '!AM217)</f>
        <v>95</v>
      </c>
      <c r="J205" s="113">
        <f>IF(AND('INTERNAL - I'!AN217&gt;0,'INTERNAL - II '!AN217&gt;0),('INTERNAL - I'!AN217+'INTERNAL - II '!AN217)/2,'INTERNAL - I'!AN217+'INTERNAL - II '!AN217)</f>
        <v>0</v>
      </c>
    </row>
    <row r="206" spans="1:10" ht="30" customHeight="1" x14ac:dyDescent="0.2">
      <c r="A206" s="89">
        <v>202</v>
      </c>
      <c r="B206" s="113">
        <f>'STUDENT NAMELIST'!B206</f>
        <v>211423243433</v>
      </c>
      <c r="C206" s="113" t="str">
        <f>'STUDENT NAMELIST'!C206</f>
        <v>2023PEC AI 302</v>
      </c>
      <c r="D206" s="114" t="str">
        <f>'STUDENT NAMELIST'!D206</f>
        <v>SRINATH K</v>
      </c>
      <c r="E206" s="113">
        <f>IF(AND('INTERNAL - I'!AI218&gt;0,'INTERNAL - II '!AI218&gt;0),('INTERNAL - I'!AI218+'INTERNAL - II '!AI218)/2,'INTERNAL - I'!AI218+'INTERNAL - II '!AI218)</f>
        <v>85</v>
      </c>
      <c r="F206" s="113">
        <f>IF(AND('INTERNAL - I'!AJ218&gt;0,'INTERNAL - II '!AJ218&gt;0),('INTERNAL - I'!AJ218+'INTERNAL - II '!AJ218)/2,'INTERNAL - I'!AJ218+'INTERNAL - II '!AJ218)</f>
        <v>82.5</v>
      </c>
      <c r="G206" s="113">
        <f>('INTERNAL - I'!AK218+'INTERNAL - II '!AK218)/2</f>
        <v>85</v>
      </c>
      <c r="H206" s="113">
        <f>IF(AND('INTERNAL - I'!AL218&gt;0,'INTERNAL - II '!AL218&gt;0),('INTERNAL - I'!AL218+'INTERNAL - II '!AL218)/2,'INTERNAL - I'!AL218+'INTERNAL - II '!AL218)</f>
        <v>82.5</v>
      </c>
      <c r="I206" s="113">
        <f>IF(AND('INTERNAL - I'!AM218&gt;0,'INTERNAL - II '!AM218&gt;0),('INTERNAL - I'!AM218+'INTERNAL - II '!AM218)/2,'INTERNAL - I'!AM218+'INTERNAL - II '!AM218)</f>
        <v>80</v>
      </c>
      <c r="J206" s="113">
        <f>IF(AND('INTERNAL - I'!AN218&gt;0,'INTERNAL - II '!AN218&gt;0),('INTERNAL - I'!AN218+'INTERNAL - II '!AN218)/2,'INTERNAL - I'!AN218+'INTERNAL - II '!AN218)</f>
        <v>0</v>
      </c>
    </row>
    <row r="207" spans="1:10" ht="30" customHeight="1" x14ac:dyDescent="0.2">
      <c r="A207" s="89">
        <v>203</v>
      </c>
      <c r="B207" s="113">
        <f>'STUDENT NAMELIST'!B207</f>
        <v>211423243435</v>
      </c>
      <c r="C207" s="113" t="str">
        <f>'STUDENT NAMELIST'!C207</f>
        <v>2023PEC AI 303</v>
      </c>
      <c r="D207" s="114" t="str">
        <f>'STUDENT NAMELIST'!D207</f>
        <v>SRINIVASAN S S</v>
      </c>
      <c r="E207" s="113">
        <f>IF(AND('INTERNAL - I'!AI219&gt;0,'INTERNAL - II '!AI219&gt;0),('INTERNAL - I'!AI219+'INTERNAL - II '!AI219)/2,'INTERNAL - I'!AI219+'INTERNAL - II '!AI219)</f>
        <v>82.5</v>
      </c>
      <c r="F207" s="113">
        <f>IF(AND('INTERNAL - I'!AJ219&gt;0,'INTERNAL - II '!AJ219&gt;0),('INTERNAL - I'!AJ219+'INTERNAL - II '!AJ219)/2,'INTERNAL - I'!AJ219+'INTERNAL - II '!AJ219)</f>
        <v>85</v>
      </c>
      <c r="G207" s="113">
        <f>('INTERNAL - I'!AK219+'INTERNAL - II '!AK219)/2</f>
        <v>80</v>
      </c>
      <c r="H207" s="113">
        <f>IF(AND('INTERNAL - I'!AL219&gt;0,'INTERNAL - II '!AL219&gt;0),('INTERNAL - I'!AL219+'INTERNAL - II '!AL219)/2,'INTERNAL - I'!AL219+'INTERNAL - II '!AL219)</f>
        <v>72.5</v>
      </c>
      <c r="I207" s="113">
        <f>IF(AND('INTERNAL - I'!AM219&gt;0,'INTERNAL - II '!AM219&gt;0),('INTERNAL - I'!AM219+'INTERNAL - II '!AM219)/2,'INTERNAL - I'!AM219+'INTERNAL - II '!AM219)</f>
        <v>90</v>
      </c>
      <c r="J207" s="113">
        <f>IF(AND('INTERNAL - I'!AN219&gt;0,'INTERNAL - II '!AN219&gt;0),('INTERNAL - I'!AN219+'INTERNAL - II '!AN219)/2,'INTERNAL - I'!AN219+'INTERNAL - II '!AN219)</f>
        <v>0</v>
      </c>
    </row>
    <row r="208" spans="1:10" ht="30" customHeight="1" x14ac:dyDescent="0.2">
      <c r="A208" s="89">
        <v>204</v>
      </c>
      <c r="B208" s="113">
        <f>'STUDENT NAMELIST'!B208</f>
        <v>211423243436</v>
      </c>
      <c r="C208" s="113" t="str">
        <f>'STUDENT NAMELIST'!C208</f>
        <v>2023PEC AI 304</v>
      </c>
      <c r="D208" s="114" t="str">
        <f>'STUDENT NAMELIST'!D208</f>
        <v>SRIPARTHASARATHY R</v>
      </c>
      <c r="E208" s="113">
        <f>IF(AND('INTERNAL - I'!AI220&gt;0,'INTERNAL - II '!AI220&gt;0),('INTERNAL - I'!AI220+'INTERNAL - II '!AI220)/2,'INTERNAL - I'!AI220+'INTERNAL - II '!AI220)</f>
        <v>70</v>
      </c>
      <c r="F208" s="113">
        <f>IF(AND('INTERNAL - I'!AJ220&gt;0,'INTERNAL - II '!AJ220&gt;0),('INTERNAL - I'!AJ220+'INTERNAL - II '!AJ220)/2,'INTERNAL - I'!AJ220+'INTERNAL - II '!AJ220)</f>
        <v>75</v>
      </c>
      <c r="G208" s="113">
        <f>('INTERNAL - I'!AK220+'INTERNAL - II '!AK220)/2</f>
        <v>90</v>
      </c>
      <c r="H208" s="113">
        <f>IF(AND('INTERNAL - I'!AL220&gt;0,'INTERNAL - II '!AL220&gt;0),('INTERNAL - I'!AL220+'INTERNAL - II '!AL220)/2,'INTERNAL - I'!AL220+'INTERNAL - II '!AL220)</f>
        <v>67.5</v>
      </c>
      <c r="I208" s="113">
        <f>IF(AND('INTERNAL - I'!AM220&gt;0,'INTERNAL - II '!AM220&gt;0),('INTERNAL - I'!AM220+'INTERNAL - II '!AM220)/2,'INTERNAL - I'!AM220+'INTERNAL - II '!AM220)</f>
        <v>95</v>
      </c>
      <c r="J208" s="113">
        <f>IF(AND('INTERNAL - I'!AN220&gt;0,'INTERNAL - II '!AN220&gt;0),('INTERNAL - I'!AN220+'INTERNAL - II '!AN220)/2,'INTERNAL - I'!AN220+'INTERNAL - II '!AN220)</f>
        <v>0</v>
      </c>
    </row>
    <row r="209" spans="1:10" ht="30" customHeight="1" x14ac:dyDescent="0.2">
      <c r="A209" s="89">
        <v>205</v>
      </c>
      <c r="B209" s="113">
        <f>'STUDENT NAMELIST'!B209</f>
        <v>211423243437</v>
      </c>
      <c r="C209" s="113" t="str">
        <f>'STUDENT NAMELIST'!C209</f>
        <v>2023PEC AI 305</v>
      </c>
      <c r="D209" s="114" t="str">
        <f>'STUDENT NAMELIST'!D209</f>
        <v>SRIRAM S</v>
      </c>
      <c r="E209" s="113">
        <f>IF(AND('INTERNAL - I'!AI221&gt;0,'INTERNAL - II '!AI221&gt;0),('INTERNAL - I'!AI221+'INTERNAL - II '!AI221)/2,'INTERNAL - I'!AI221+'INTERNAL - II '!AI221)</f>
        <v>87.5</v>
      </c>
      <c r="F209" s="113">
        <f>IF(AND('INTERNAL - I'!AJ221&gt;0,'INTERNAL - II '!AJ221&gt;0),('INTERNAL - I'!AJ221+'INTERNAL - II '!AJ221)/2,'INTERNAL - I'!AJ221+'INTERNAL - II '!AJ221)</f>
        <v>85</v>
      </c>
      <c r="G209" s="113">
        <f>('INTERNAL - I'!AK221+'INTERNAL - II '!AK221)/2</f>
        <v>77.5</v>
      </c>
      <c r="H209" s="113">
        <f>IF(AND('INTERNAL - I'!AL221&gt;0,'INTERNAL - II '!AL221&gt;0),('INTERNAL - I'!AL221+'INTERNAL - II '!AL221)/2,'INTERNAL - I'!AL221+'INTERNAL - II '!AL221)</f>
        <v>87.5</v>
      </c>
      <c r="I209" s="113">
        <f>IF(AND('INTERNAL - I'!AM221&gt;0,'INTERNAL - II '!AM221&gt;0),('INTERNAL - I'!AM221+'INTERNAL - II '!AM221)/2,'INTERNAL - I'!AM221+'INTERNAL - II '!AM221)</f>
        <v>77.5</v>
      </c>
      <c r="J209" s="113">
        <f>IF(AND('INTERNAL - I'!AN221&gt;0,'INTERNAL - II '!AN221&gt;0),('INTERNAL - I'!AN221+'INTERNAL - II '!AN221)/2,'INTERNAL - I'!AN221+'INTERNAL - II '!AN221)</f>
        <v>0</v>
      </c>
    </row>
    <row r="210" spans="1:10" ht="30" customHeight="1" x14ac:dyDescent="0.2">
      <c r="A210" s="89">
        <v>206</v>
      </c>
      <c r="B210" s="113">
        <f>'STUDENT NAMELIST'!B210</f>
        <v>211423243441</v>
      </c>
      <c r="C210" s="113" t="str">
        <f>'STUDENT NAMELIST'!C210</f>
        <v>2023PEC AI 306</v>
      </c>
      <c r="D210" s="114" t="str">
        <f>'STUDENT NAMELIST'!D210</f>
        <v>SUDHARSAN R</v>
      </c>
      <c r="E210" s="113">
        <f>IF(AND('INTERNAL - I'!AI222&gt;0,'INTERNAL - II '!AI222&gt;0),('INTERNAL - I'!AI222+'INTERNAL - II '!AI222)/2,'INTERNAL - I'!AI222+'INTERNAL - II '!AI222)</f>
        <v>65</v>
      </c>
      <c r="F210" s="113">
        <f>IF(AND('INTERNAL - I'!AJ222&gt;0,'INTERNAL - II '!AJ222&gt;0),('INTERNAL - I'!AJ222+'INTERNAL - II '!AJ222)/2,'INTERNAL - I'!AJ222+'INTERNAL - II '!AJ222)</f>
        <v>70</v>
      </c>
      <c r="G210" s="113">
        <f>('INTERNAL - I'!AK222+'INTERNAL - II '!AK222)/2</f>
        <v>70</v>
      </c>
      <c r="H210" s="113">
        <f>IF(AND('INTERNAL - I'!AL222&gt;0,'INTERNAL - II '!AL222&gt;0),('INTERNAL - I'!AL222+'INTERNAL - II '!AL222)/2,'INTERNAL - I'!AL222+'INTERNAL - II '!AL222)</f>
        <v>82.5</v>
      </c>
      <c r="I210" s="113">
        <f>IF(AND('INTERNAL - I'!AM222&gt;0,'INTERNAL - II '!AM222&gt;0),('INTERNAL - I'!AM222+'INTERNAL - II '!AM222)/2,'INTERNAL - I'!AM222+'INTERNAL - II '!AM222)</f>
        <v>70</v>
      </c>
      <c r="J210" s="113">
        <f>IF(AND('INTERNAL - I'!AN222&gt;0,'INTERNAL - II '!AN222&gt;0),('INTERNAL - I'!AN222+'INTERNAL - II '!AN222)/2,'INTERNAL - I'!AN222+'INTERNAL - II '!AN222)</f>
        <v>0</v>
      </c>
    </row>
    <row r="211" spans="1:10" ht="30" customHeight="1" x14ac:dyDescent="0.2">
      <c r="A211" s="89">
        <v>208</v>
      </c>
      <c r="B211" s="113">
        <f>'STUDENT NAMELIST'!B211</f>
        <v>211423243442</v>
      </c>
      <c r="C211" s="113" t="str">
        <f>'STUDENT NAMELIST'!C211</f>
        <v>2023PEC AI 307</v>
      </c>
      <c r="D211" s="114" t="str">
        <f>'STUDENT NAMELIST'!D211</f>
        <v>SUDHARSHAN R</v>
      </c>
      <c r="E211" s="113">
        <f>IF(AND('INTERNAL - I'!AI223&gt;0,'INTERNAL - II '!AI223&gt;0),('INTERNAL - I'!AI223+'INTERNAL - II '!AI223)/2,'INTERNAL - I'!AI223+'INTERNAL - II '!AI223)</f>
        <v>87.5</v>
      </c>
      <c r="F211" s="113">
        <f>IF(AND('INTERNAL - I'!AJ223&gt;0,'INTERNAL - II '!AJ223&gt;0),('INTERNAL - I'!AJ223+'INTERNAL - II '!AJ223)/2,'INTERNAL - I'!AJ223+'INTERNAL - II '!AJ223)</f>
        <v>52.5</v>
      </c>
      <c r="G211" s="113">
        <f>('INTERNAL - I'!AK223+'INTERNAL - II '!AK223)/2</f>
        <v>87.5</v>
      </c>
      <c r="H211" s="113">
        <f>IF(AND('INTERNAL - I'!AL223&gt;0,'INTERNAL - II '!AL223&gt;0),('INTERNAL - I'!AL223+'INTERNAL - II '!AL223)/2,'INTERNAL - I'!AL223+'INTERNAL - II '!AL223)</f>
        <v>62.5</v>
      </c>
      <c r="I211" s="113">
        <f>IF(AND('INTERNAL - I'!AM223&gt;0,'INTERNAL - II '!AM223&gt;0),('INTERNAL - I'!AM223+'INTERNAL - II '!AM223)/2,'INTERNAL - I'!AM223+'INTERNAL - II '!AM223)</f>
        <v>95</v>
      </c>
      <c r="J211" s="113">
        <f>IF(AND('INTERNAL - I'!AN223&gt;0,'INTERNAL - II '!AN223&gt;0),('INTERNAL - I'!AN223+'INTERNAL - II '!AN223)/2,'INTERNAL - I'!AN223+'INTERNAL - II '!AN223)</f>
        <v>0</v>
      </c>
    </row>
    <row r="212" spans="1:10" ht="30" customHeight="1" x14ac:dyDescent="0.2">
      <c r="A212" s="89">
        <v>208</v>
      </c>
      <c r="B212" s="113">
        <f>'STUDENT NAMELIST'!B212</f>
        <v>211423243443</v>
      </c>
      <c r="C212" s="113" t="str">
        <f>'STUDENT NAMELIST'!C212</f>
        <v>2023PEC AI 308</v>
      </c>
      <c r="D212" s="114" t="str">
        <f>'STUDENT NAMELIST'!D212</f>
        <v>SUJITH KUMAR C</v>
      </c>
      <c r="E212" s="113">
        <f>IF(AND('INTERNAL - I'!AI224&gt;0,'INTERNAL - II '!AI224&gt;0),('INTERNAL - I'!AI224+'INTERNAL - II '!AI224)/2,'INTERNAL - I'!AI224+'INTERNAL - II '!AI224)</f>
        <v>87.5</v>
      </c>
      <c r="F212" s="113">
        <f>IF(AND('INTERNAL - I'!AJ224&gt;0,'INTERNAL - II '!AJ224&gt;0),('INTERNAL - I'!AJ224+'INTERNAL - II '!AJ224)/2,'INTERNAL - I'!AJ224+'INTERNAL - II '!AJ224)</f>
        <v>85</v>
      </c>
      <c r="G212" s="113">
        <f>('INTERNAL - I'!AK224+'INTERNAL - II '!AK224)/2</f>
        <v>82.5</v>
      </c>
      <c r="H212" s="113">
        <f>IF(AND('INTERNAL - I'!AL224&gt;0,'INTERNAL - II '!AL224&gt;0),('INTERNAL - I'!AL224+'INTERNAL - II '!AL224)/2,'INTERNAL - I'!AL224+'INTERNAL - II '!AL224)</f>
        <v>82.5</v>
      </c>
      <c r="I212" s="113">
        <f>IF(AND('INTERNAL - I'!AM224&gt;0,'INTERNAL - II '!AM224&gt;0),('INTERNAL - I'!AM224+'INTERNAL - II '!AM224)/2,'INTERNAL - I'!AM224+'INTERNAL - II '!AM224)</f>
        <v>80</v>
      </c>
      <c r="J212" s="113">
        <f>IF(AND('INTERNAL - I'!AN224&gt;0,'INTERNAL - II '!AN224&gt;0),('INTERNAL - I'!AN224+'INTERNAL - II '!AN224)/2,'INTERNAL - I'!AN224+'INTERNAL - II '!AN224)</f>
        <v>0</v>
      </c>
    </row>
    <row r="213" spans="1:10" ht="30" customHeight="1" x14ac:dyDescent="0.2">
      <c r="A213" s="89">
        <v>209</v>
      </c>
      <c r="B213" s="113">
        <f>'STUDENT NAMELIST'!B213</f>
        <v>211423243444</v>
      </c>
      <c r="C213" s="113" t="str">
        <f>'STUDENT NAMELIST'!C213</f>
        <v>2023PEC AI 309</v>
      </c>
      <c r="D213" s="114" t="str">
        <f>'STUDENT NAMELIST'!D213</f>
        <v>SUNIL S</v>
      </c>
      <c r="E213" s="113">
        <f>IF(AND('INTERNAL - I'!AI225&gt;0,'INTERNAL - II '!AI225&gt;0),('INTERNAL - I'!AI225+'INTERNAL - II '!AI225)/2,'INTERNAL - I'!AI225+'INTERNAL - II '!AI225)</f>
        <v>80</v>
      </c>
      <c r="F213" s="113">
        <f>IF(AND('INTERNAL - I'!AJ225&gt;0,'INTERNAL - II '!AJ225&gt;0),('INTERNAL - I'!AJ225+'INTERNAL - II '!AJ225)/2,'INTERNAL - I'!AJ225+'INTERNAL - II '!AJ225)</f>
        <v>122.50000000000001</v>
      </c>
      <c r="G213" s="113">
        <f>('INTERNAL - I'!AK225+'INTERNAL - II '!AK225)/2</f>
        <v>80</v>
      </c>
      <c r="H213" s="113">
        <f>IF(AND('INTERNAL - I'!AL225&gt;0,'INTERNAL - II '!AL225&gt;0),('INTERNAL - I'!AL225+'INTERNAL - II '!AL225)/2,'INTERNAL - I'!AL225+'INTERNAL - II '!AL225)</f>
        <v>72.5</v>
      </c>
      <c r="I213" s="113">
        <f>IF(AND('INTERNAL - I'!AM225&gt;0,'INTERNAL - II '!AM225&gt;0),('INTERNAL - I'!AM225+'INTERNAL - II '!AM225)/2,'INTERNAL - I'!AM225+'INTERNAL - II '!AM225)</f>
        <v>90</v>
      </c>
      <c r="J213" s="113">
        <f>IF(AND('INTERNAL - I'!AN225&gt;0,'INTERNAL - II '!AN225&gt;0),('INTERNAL - I'!AN225+'INTERNAL - II '!AN225)/2,'INTERNAL - I'!AN225+'INTERNAL - II '!AN225)</f>
        <v>0</v>
      </c>
    </row>
    <row r="214" spans="1:10" ht="30" customHeight="1" x14ac:dyDescent="0.2">
      <c r="A214" s="89">
        <v>210</v>
      </c>
      <c r="B214" s="113">
        <f>'STUDENT NAMELIST'!B214</f>
        <v>211423243445</v>
      </c>
      <c r="C214" s="113" t="str">
        <f>'STUDENT NAMELIST'!C214</f>
        <v>2023PEC AI 310</v>
      </c>
      <c r="D214" s="114" t="str">
        <f>'STUDENT NAMELIST'!D214</f>
        <v>SURENDHAR R A</v>
      </c>
      <c r="E214" s="113">
        <f>IF(AND('INTERNAL - I'!AI226&gt;0,'INTERNAL - II '!AI226&gt;0),('INTERNAL - I'!AI226+'INTERNAL - II '!AI226)/2,'INTERNAL - I'!AI226+'INTERNAL - II '!AI226)</f>
        <v>82.5</v>
      </c>
      <c r="F214" s="113">
        <f>IF(AND('INTERNAL - I'!AJ226&gt;0,'INTERNAL - II '!AJ226&gt;0),('INTERNAL - I'!AJ226+'INTERNAL - II '!AJ226)/2,'INTERNAL - I'!AJ226+'INTERNAL - II '!AJ226)</f>
        <v>125</v>
      </c>
      <c r="G214" s="113">
        <f>('INTERNAL - I'!AK226+'INTERNAL - II '!AK226)/2</f>
        <v>85</v>
      </c>
      <c r="H214" s="113">
        <f>IF(AND('INTERNAL - I'!AL226&gt;0,'INTERNAL - II '!AL226&gt;0),('INTERNAL - I'!AL226+'INTERNAL - II '!AL226)/2,'INTERNAL - I'!AL226+'INTERNAL - II '!AL226)</f>
        <v>67.5</v>
      </c>
      <c r="I214" s="113">
        <f>IF(AND('INTERNAL - I'!AM226&gt;0,'INTERNAL - II '!AM226&gt;0),('INTERNAL - I'!AM226+'INTERNAL - II '!AM226)/2,'INTERNAL - I'!AM226+'INTERNAL - II '!AM226)</f>
        <v>95</v>
      </c>
      <c r="J214" s="113">
        <f>IF(AND('INTERNAL - I'!AN226&gt;0,'INTERNAL - II '!AN226&gt;0),('INTERNAL - I'!AN226+'INTERNAL - II '!AN226)/2,'INTERNAL - I'!AN226+'INTERNAL - II '!AN226)</f>
        <v>0</v>
      </c>
    </row>
    <row r="215" spans="1:10" ht="30" customHeight="1" x14ac:dyDescent="0.2">
      <c r="A215" s="89">
        <v>213</v>
      </c>
      <c r="B215" s="113">
        <f>'STUDENT NAMELIST'!B215</f>
        <v>211423243446</v>
      </c>
      <c r="C215" s="113" t="str">
        <f>'STUDENT NAMELIST'!C215</f>
        <v>2023PEC AI 311</v>
      </c>
      <c r="D215" s="114" t="str">
        <f>'STUDENT NAMELIST'!D215</f>
        <v>SURESH J</v>
      </c>
      <c r="E215" s="113">
        <f>IF(AND('INTERNAL - I'!AI227&gt;0,'INTERNAL - II '!AI227&gt;0),('INTERNAL - I'!AI227+'INTERNAL - II '!AI227)/2,'INTERNAL - I'!AI227+'INTERNAL - II '!AI227)</f>
        <v>77.5</v>
      </c>
      <c r="F215" s="113">
        <f>IF(AND('INTERNAL - I'!AJ227&gt;0,'INTERNAL - II '!AJ227&gt;0),('INTERNAL - I'!AJ227+'INTERNAL - II '!AJ227)/2,'INTERNAL - I'!AJ227+'INTERNAL - II '!AJ227)</f>
        <v>80</v>
      </c>
      <c r="G215" s="113">
        <f>('INTERNAL - I'!AK227+'INTERNAL - II '!AK227)/2</f>
        <v>70</v>
      </c>
      <c r="H215" s="113">
        <f>IF(AND('INTERNAL - I'!AL227&gt;0,'INTERNAL - II '!AL227&gt;0),('INTERNAL - I'!AL227+'INTERNAL - II '!AL227)/2,'INTERNAL - I'!AL227+'INTERNAL - II '!AL227)</f>
        <v>67.5</v>
      </c>
      <c r="I215" s="113">
        <f>IF(AND('INTERNAL - I'!AM227&gt;0,'INTERNAL - II '!AM227&gt;0),('INTERNAL - I'!AM227+'INTERNAL - II '!AM227)/2,'INTERNAL - I'!AM227+'INTERNAL - II '!AM227)</f>
        <v>95</v>
      </c>
      <c r="J215" s="113">
        <f>IF(AND('INTERNAL - I'!AN227&gt;0,'INTERNAL - II '!AN227&gt;0),('INTERNAL - I'!AN227+'INTERNAL - II '!AN227)/2,'INTERNAL - I'!AN227+'INTERNAL - II '!AN227)</f>
        <v>0</v>
      </c>
    </row>
    <row r="216" spans="1:10" ht="30" customHeight="1" x14ac:dyDescent="0.2">
      <c r="A216" s="89">
        <v>214</v>
      </c>
      <c r="B216" s="113">
        <f>'STUDENT NAMELIST'!B216</f>
        <v>211423243447</v>
      </c>
      <c r="C216" s="113" t="str">
        <f>'STUDENT NAMELIST'!C216</f>
        <v>2023PEC AI 312</v>
      </c>
      <c r="D216" s="114" t="str">
        <f>'STUDENT NAMELIST'!D216</f>
        <v>SURESH KUMAR R</v>
      </c>
      <c r="E216" s="113">
        <f>IF(AND('INTERNAL - I'!AI228&gt;0,'INTERNAL - II '!AI228&gt;0),('INTERNAL - I'!AI228+'INTERNAL - II '!AI228)/2,'INTERNAL - I'!AI228+'INTERNAL - II '!AI228)</f>
        <v>82.5</v>
      </c>
      <c r="F216" s="113">
        <f>IF(AND('INTERNAL - I'!AJ228&gt;0,'INTERNAL - II '!AJ228&gt;0),('INTERNAL - I'!AJ228+'INTERNAL - II '!AJ228)/2,'INTERNAL - I'!AJ228+'INTERNAL - II '!AJ228)</f>
        <v>122.50000000000001</v>
      </c>
      <c r="G216" s="113">
        <f>('INTERNAL - I'!AK228+'INTERNAL - II '!AK228)/2</f>
        <v>90</v>
      </c>
      <c r="H216" s="113">
        <f>IF(AND('INTERNAL - I'!AL228&gt;0,'INTERNAL - II '!AL228&gt;0),('INTERNAL - I'!AL228+'INTERNAL - II '!AL228)/2,'INTERNAL - I'!AL228+'INTERNAL - II '!AL228)</f>
        <v>87.5</v>
      </c>
      <c r="I216" s="113">
        <f>IF(AND('INTERNAL - I'!AM228&gt;0,'INTERNAL - II '!AM228&gt;0),('INTERNAL - I'!AM228+'INTERNAL - II '!AM228)/2,'INTERNAL - I'!AM228+'INTERNAL - II '!AM228)</f>
        <v>77.5</v>
      </c>
      <c r="J216" s="113">
        <f>IF(AND('INTERNAL - I'!AN228&gt;0,'INTERNAL - II '!AN228&gt;0),('INTERNAL - I'!AN228+'INTERNAL - II '!AN228)/2,'INTERNAL - I'!AN228+'INTERNAL - II '!AN228)</f>
        <v>0</v>
      </c>
    </row>
    <row r="217" spans="1:10" ht="30" customHeight="1" x14ac:dyDescent="0.2">
      <c r="A217" s="89">
        <v>216</v>
      </c>
      <c r="B217" s="113">
        <f>'STUDENT NAMELIST'!B217</f>
        <v>211423243448</v>
      </c>
      <c r="C217" s="113" t="str">
        <f>'STUDENT NAMELIST'!C217</f>
        <v>2023PEC AI 313</v>
      </c>
      <c r="D217" s="114" t="str">
        <f>'STUDENT NAMELIST'!D217</f>
        <v>SURIYAMATHI PRABHU T R</v>
      </c>
      <c r="E217" s="113">
        <f>IF(AND('INTERNAL - I'!AI229&gt;0,'INTERNAL - II '!AI229&gt;0),('INTERNAL - I'!AI229+'INTERNAL - II '!AI229)/2,'INTERNAL - I'!AI229+'INTERNAL - II '!AI229)</f>
        <v>77.5</v>
      </c>
      <c r="F217" s="113">
        <f>IF(AND('INTERNAL - I'!AJ229&gt;0,'INTERNAL - II '!AJ229&gt;0),('INTERNAL - I'!AJ229+'INTERNAL - II '!AJ229)/2,'INTERNAL - I'!AJ229+'INTERNAL - II '!AJ229)</f>
        <v>75</v>
      </c>
      <c r="G217" s="113">
        <f>('INTERNAL - I'!AK229+'INTERNAL - II '!AK229)/2</f>
        <v>80</v>
      </c>
      <c r="H217" s="113">
        <f>IF(AND('INTERNAL - I'!AL229&gt;0,'INTERNAL - II '!AL229&gt;0),('INTERNAL - I'!AL229+'INTERNAL - II '!AL229)/2,'INTERNAL - I'!AL229+'INTERNAL - II '!AL229)</f>
        <v>72.5</v>
      </c>
      <c r="I217" s="113">
        <f>IF(AND('INTERNAL - I'!AM229&gt;0,'INTERNAL - II '!AM229&gt;0),('INTERNAL - I'!AM229+'INTERNAL - II '!AM229)/2,'INTERNAL - I'!AM229+'INTERNAL - II '!AM229)</f>
        <v>90</v>
      </c>
      <c r="J217" s="113">
        <f>IF(AND('INTERNAL - I'!AN229&gt;0,'INTERNAL - II '!AN229&gt;0),('INTERNAL - I'!AN229+'INTERNAL - II '!AN229)/2,'INTERNAL - I'!AN229+'INTERNAL - II '!AN229)</f>
        <v>0</v>
      </c>
    </row>
    <row r="218" spans="1:10" ht="30" customHeight="1" x14ac:dyDescent="0.2">
      <c r="A218" s="89">
        <v>214</v>
      </c>
      <c r="B218" s="113">
        <f>'STUDENT NAMELIST'!B218</f>
        <v>211423243449</v>
      </c>
      <c r="C218" s="113" t="str">
        <f>'STUDENT NAMELIST'!C218</f>
        <v>2023PEC AI 314</v>
      </c>
      <c r="D218" s="114" t="str">
        <f>'STUDENT NAMELIST'!D218</f>
        <v>SURYA K</v>
      </c>
      <c r="E218" s="113">
        <f>IF(AND('INTERNAL - I'!AI230&gt;0,'INTERNAL - II '!AI230&gt;0),('INTERNAL - I'!AI230+'INTERNAL - II '!AI230)/2,'INTERNAL - I'!AI230+'INTERNAL - II '!AI230)</f>
        <v>85</v>
      </c>
      <c r="F218" s="113">
        <f>IF(AND('INTERNAL - I'!AJ230&gt;0,'INTERNAL - II '!AJ230&gt;0),('INTERNAL - I'!AJ230+'INTERNAL - II '!AJ230)/2,'INTERNAL - I'!AJ230+'INTERNAL - II '!AJ230)</f>
        <v>85</v>
      </c>
      <c r="G218" s="113">
        <f>('INTERNAL - I'!AK230+'INTERNAL - II '!AK230)/2</f>
        <v>67.5</v>
      </c>
      <c r="H218" s="113">
        <f>IF(AND('INTERNAL - I'!AL230&gt;0,'INTERNAL - II '!AL230&gt;0),('INTERNAL - I'!AL230+'INTERNAL - II '!AL230)/2,'INTERNAL - I'!AL230+'INTERNAL - II '!AL230)</f>
        <v>77.5</v>
      </c>
      <c r="I218" s="113">
        <f>IF(AND('INTERNAL - I'!AM230&gt;0,'INTERNAL - II '!AM230&gt;0),('INTERNAL - I'!AM230+'INTERNAL - II '!AM230)/2,'INTERNAL - I'!AM230+'INTERNAL - II '!AM230)</f>
        <v>82.5</v>
      </c>
      <c r="J218" s="113">
        <f>IF(AND('INTERNAL - I'!AN230&gt;0,'INTERNAL - II '!AN230&gt;0),('INTERNAL - I'!AN230+'INTERNAL - II '!AN230)/2,'INTERNAL - I'!AN230+'INTERNAL - II '!AN230)</f>
        <v>0</v>
      </c>
    </row>
    <row r="219" spans="1:10" ht="30" customHeight="1" x14ac:dyDescent="0.2">
      <c r="A219" s="89">
        <v>215</v>
      </c>
      <c r="B219" s="113">
        <f>'STUDENT NAMELIST'!B219</f>
        <v>211423243456</v>
      </c>
      <c r="C219" s="113" t="str">
        <f>'STUDENT NAMELIST'!C219</f>
        <v>2023PEC AI 315</v>
      </c>
      <c r="D219" s="114" t="str">
        <f>'STUDENT NAMELIST'!D219</f>
        <v>TAMILARASAN G</v>
      </c>
      <c r="E219" s="113">
        <f>IF(AND('INTERNAL - I'!AI231&gt;0,'INTERNAL - II '!AI231&gt;0),('INTERNAL - I'!AI231+'INTERNAL - II '!AI231)/2,'INTERNAL - I'!AI231+'INTERNAL - II '!AI231)</f>
        <v>72.5</v>
      </c>
      <c r="F219" s="113">
        <f>IF(AND('INTERNAL - I'!AJ231&gt;0,'INTERNAL - II '!AJ231&gt;0),('INTERNAL - I'!AJ231+'INTERNAL - II '!AJ231)/2,'INTERNAL - I'!AJ231+'INTERNAL - II '!AJ231)</f>
        <v>75</v>
      </c>
      <c r="G219" s="113">
        <f>('INTERNAL - I'!AK231+'INTERNAL - II '!AK231)/2</f>
        <v>90</v>
      </c>
      <c r="H219" s="113">
        <f>IF(AND('INTERNAL - I'!AL231&gt;0,'INTERNAL - II '!AL231&gt;0),('INTERNAL - I'!AL231+'INTERNAL - II '!AL231)/2,'INTERNAL - I'!AL231+'INTERNAL - II '!AL231)</f>
        <v>87.5</v>
      </c>
      <c r="I219" s="113">
        <f>IF(AND('INTERNAL - I'!AM231&gt;0,'INTERNAL - II '!AM231&gt;0),('INTERNAL - I'!AM231+'INTERNAL - II '!AM231)/2,'INTERNAL - I'!AM231+'INTERNAL - II '!AM231)</f>
        <v>75</v>
      </c>
      <c r="J219" s="113">
        <f>IF(AND('INTERNAL - I'!AN231&gt;0,'INTERNAL - II '!AN231&gt;0),('INTERNAL - I'!AN231+'INTERNAL - II '!AN231)/2,'INTERNAL - I'!AN231+'INTERNAL - II '!AN231)</f>
        <v>0</v>
      </c>
    </row>
    <row r="220" spans="1:10" ht="30" customHeight="1" x14ac:dyDescent="0.2">
      <c r="A220" s="89">
        <v>216</v>
      </c>
      <c r="B220" s="113">
        <f>'STUDENT NAMELIST'!B220</f>
        <v>211423243457</v>
      </c>
      <c r="C220" s="113" t="str">
        <f>'STUDENT NAMELIST'!C220</f>
        <v>2023PEC AI 316</v>
      </c>
      <c r="D220" s="114" t="str">
        <f>'STUDENT NAMELIST'!D220</f>
        <v>TAMILARASAN S</v>
      </c>
      <c r="E220" s="113">
        <f>IF(AND('INTERNAL - I'!AI232&gt;0,'INTERNAL - II '!AI232&gt;0),('INTERNAL - I'!AI232+'INTERNAL - II '!AI232)/2,'INTERNAL - I'!AI232+'INTERNAL - II '!AI232)</f>
        <v>87.5</v>
      </c>
      <c r="F220" s="113">
        <f>IF(AND('INTERNAL - I'!AJ232&gt;0,'INTERNAL - II '!AJ232&gt;0),('INTERNAL - I'!AJ232+'INTERNAL - II '!AJ232)/2,'INTERNAL - I'!AJ232+'INTERNAL - II '!AJ232)</f>
        <v>117.5</v>
      </c>
      <c r="G220" s="113">
        <f>('INTERNAL - I'!AK232+'INTERNAL - II '!AK232)/2</f>
        <v>70</v>
      </c>
      <c r="H220" s="113">
        <f>IF(AND('INTERNAL - I'!AL232&gt;0,'INTERNAL - II '!AL232&gt;0),('INTERNAL - I'!AL232+'INTERNAL - II '!AL232)/2,'INTERNAL - I'!AL232+'INTERNAL - II '!AL232)</f>
        <v>62.5</v>
      </c>
      <c r="I220" s="113">
        <f>IF(AND('INTERNAL - I'!AM232&gt;0,'INTERNAL - II '!AM232&gt;0),('INTERNAL - I'!AM232+'INTERNAL - II '!AM232)/2,'INTERNAL - I'!AM232+'INTERNAL - II '!AM232)</f>
        <v>55.000000000000007</v>
      </c>
      <c r="J220" s="113">
        <f>IF(AND('INTERNAL - I'!AN232&gt;0,'INTERNAL - II '!AN232&gt;0),('INTERNAL - I'!AN232+'INTERNAL - II '!AN232)/2,'INTERNAL - I'!AN232+'INTERNAL - II '!AN232)</f>
        <v>0</v>
      </c>
    </row>
    <row r="221" spans="1:10" ht="30" customHeight="1" x14ac:dyDescent="0.2">
      <c r="A221" s="89">
        <v>218</v>
      </c>
      <c r="B221" s="113">
        <f>'STUDENT NAMELIST'!B221</f>
        <v>211423243459</v>
      </c>
      <c r="C221" s="113" t="str">
        <f>'STUDENT NAMELIST'!C221</f>
        <v>2023PEC AI 317</v>
      </c>
      <c r="D221" s="114" t="str">
        <f>'STUDENT NAMELIST'!D221</f>
        <v>TARRENCE BERTINAD K</v>
      </c>
      <c r="E221" s="113">
        <f>IF(AND('INTERNAL - I'!AI233&gt;0,'INTERNAL - II '!AI233&gt;0),('INTERNAL - I'!AI233+'INTERNAL - II '!AI233)/2,'INTERNAL - I'!AI233+'INTERNAL - II '!AI233)</f>
        <v>80</v>
      </c>
      <c r="F221" s="113">
        <f>IF(AND('INTERNAL - I'!AJ233&gt;0,'INTERNAL - II '!AJ233&gt;0),('INTERNAL - I'!AJ233+'INTERNAL - II '!AJ233)/2,'INTERNAL - I'!AJ233+'INTERNAL - II '!AJ233)</f>
        <v>75</v>
      </c>
      <c r="G221" s="113">
        <f>('INTERNAL - I'!AK233+'INTERNAL - II '!AK233)/2</f>
        <v>90</v>
      </c>
      <c r="H221" s="113">
        <f>IF(AND('INTERNAL - I'!AL233&gt;0,'INTERNAL - II '!AL233&gt;0),('INTERNAL - I'!AL233+'INTERNAL - II '!AL233)/2,'INTERNAL - I'!AL233+'INTERNAL - II '!AL233)</f>
        <v>85</v>
      </c>
      <c r="I221" s="113">
        <f>IF(AND('INTERNAL - I'!AM233&gt;0,'INTERNAL - II '!AM233&gt;0),('INTERNAL - I'!AM233+'INTERNAL - II '!AM233)/2,'INTERNAL - I'!AM233+'INTERNAL - II '!AM233)</f>
        <v>80</v>
      </c>
      <c r="J221" s="113">
        <f>IF(AND('INTERNAL - I'!AN233&gt;0,'INTERNAL - II '!AN233&gt;0),('INTERNAL - I'!AN233+'INTERNAL - II '!AN233)/2,'INTERNAL - I'!AN233+'INTERNAL - II '!AN233)</f>
        <v>0</v>
      </c>
    </row>
    <row r="222" spans="1:10" ht="30" customHeight="1" x14ac:dyDescent="0.2">
      <c r="A222" s="89">
        <v>218</v>
      </c>
      <c r="B222" s="113">
        <f>'STUDENT NAMELIST'!B222</f>
        <v>211423243461</v>
      </c>
      <c r="C222" s="113" t="str">
        <f>'STUDENT NAMELIST'!C222</f>
        <v>2023PEC AI 318</v>
      </c>
      <c r="D222" s="114" t="str">
        <f>'STUDENT NAMELIST'!D222</f>
        <v>THANUSH C A</v>
      </c>
      <c r="E222" s="113">
        <f>IF(AND('INTERNAL - I'!AI234&gt;0,'INTERNAL - II '!AI234&gt;0),('INTERNAL - I'!AI234+'INTERNAL - II '!AI234)/2,'INTERNAL - I'!AI234+'INTERNAL - II '!AI234)</f>
        <v>77.5</v>
      </c>
      <c r="F222" s="113">
        <f>IF(AND('INTERNAL - I'!AJ234&gt;0,'INTERNAL - II '!AJ234&gt;0),('INTERNAL - I'!AJ234+'INTERNAL - II '!AJ234)/2,'INTERNAL - I'!AJ234+'INTERNAL - II '!AJ234)</f>
        <v>37.5</v>
      </c>
      <c r="G222" s="113">
        <f>('INTERNAL - I'!AK234+'INTERNAL - II '!AK234)/2</f>
        <v>75</v>
      </c>
      <c r="H222" s="113">
        <f>IF(AND('INTERNAL - I'!AL234&gt;0,'INTERNAL - II '!AL234&gt;0),('INTERNAL - I'!AL234+'INTERNAL - II '!AL234)/2,'INTERNAL - I'!AL234+'INTERNAL - II '!AL234)</f>
        <v>77.5</v>
      </c>
      <c r="I222" s="113">
        <f>IF(AND('INTERNAL - I'!AM234&gt;0,'INTERNAL - II '!AM234&gt;0),('INTERNAL - I'!AM234+'INTERNAL - II '!AM234)/2,'INTERNAL - I'!AM234+'INTERNAL - II '!AM234)</f>
        <v>67.5</v>
      </c>
      <c r="J222" s="113">
        <f>IF(AND('INTERNAL - I'!AN234&gt;0,'INTERNAL - II '!AN234&gt;0),('INTERNAL - I'!AN234+'INTERNAL - II '!AN234)/2,'INTERNAL - I'!AN234+'INTERNAL - II '!AN234)</f>
        <v>0</v>
      </c>
    </row>
    <row r="223" spans="1:10" ht="30" customHeight="1" x14ac:dyDescent="0.2">
      <c r="A223" s="89">
        <v>219</v>
      </c>
      <c r="B223" s="113">
        <f>'STUDENT NAMELIST'!B223</f>
        <v>211423243463</v>
      </c>
      <c r="C223" s="113" t="str">
        <f>'STUDENT NAMELIST'!C223</f>
        <v>2023PEC AI 319</v>
      </c>
      <c r="D223" s="114" t="str">
        <f>'STUDENT NAMELIST'!D223</f>
        <v>THARUN KUMAR C</v>
      </c>
      <c r="E223" s="113">
        <f>IF(AND('INTERNAL - I'!AI235&gt;0,'INTERNAL - II '!AI235&gt;0),('INTERNAL - I'!AI235+'INTERNAL - II '!AI235)/2,'INTERNAL - I'!AI235+'INTERNAL - II '!AI235)</f>
        <v>85</v>
      </c>
      <c r="F223" s="113">
        <f>IF(AND('INTERNAL - I'!AJ235&gt;0,'INTERNAL - II '!AJ235&gt;0),('INTERNAL - I'!AJ235+'INTERNAL - II '!AJ235)/2,'INTERNAL - I'!AJ235+'INTERNAL - II '!AJ235)</f>
        <v>85</v>
      </c>
      <c r="G223" s="113">
        <f>('INTERNAL - I'!AK235+'INTERNAL - II '!AK235)/2</f>
        <v>75</v>
      </c>
      <c r="H223" s="113">
        <f>IF(AND('INTERNAL - I'!AL235&gt;0,'INTERNAL - II '!AL235&gt;0),('INTERNAL - I'!AL235+'INTERNAL - II '!AL235)/2,'INTERNAL - I'!AL235+'INTERNAL - II '!AL235)</f>
        <v>55.000000000000007</v>
      </c>
      <c r="I223" s="113">
        <f>IF(AND('INTERNAL - I'!AM235&gt;0,'INTERNAL - II '!AM235&gt;0),('INTERNAL - I'!AM235+'INTERNAL - II '!AM235)/2,'INTERNAL - I'!AM235+'INTERNAL - II '!AM235)</f>
        <v>72.5</v>
      </c>
      <c r="J223" s="113">
        <f>IF(AND('INTERNAL - I'!AN235&gt;0,'INTERNAL - II '!AN235&gt;0),('INTERNAL - I'!AN235+'INTERNAL - II '!AN235)/2,'INTERNAL - I'!AN235+'INTERNAL - II '!AN235)</f>
        <v>0</v>
      </c>
    </row>
    <row r="224" spans="1:10" ht="30" customHeight="1" x14ac:dyDescent="0.2">
      <c r="A224" s="89">
        <v>220</v>
      </c>
      <c r="B224" s="113">
        <f>'STUDENT NAMELIST'!B224</f>
        <v>211423243464</v>
      </c>
      <c r="C224" s="113" t="str">
        <f>'STUDENT NAMELIST'!C224</f>
        <v>2023PEC AI 320</v>
      </c>
      <c r="D224" s="114" t="str">
        <f>'STUDENT NAMELIST'!D224</f>
        <v>THILAK R C</v>
      </c>
      <c r="E224" s="113">
        <f>IF(AND('INTERNAL - I'!AI236&gt;0,'INTERNAL - II '!AI236&gt;0),('INTERNAL - I'!AI236+'INTERNAL - II '!AI236)/2,'INTERNAL - I'!AI236+'INTERNAL - II '!AI236)</f>
        <v>80</v>
      </c>
      <c r="F224" s="113">
        <f>IF(AND('INTERNAL - I'!AJ236&gt;0,'INTERNAL - II '!AJ236&gt;0),('INTERNAL - I'!AJ236+'INTERNAL - II '!AJ236)/2,'INTERNAL - I'!AJ236+'INTERNAL - II '!AJ236)</f>
        <v>125</v>
      </c>
      <c r="G224" s="113">
        <f>('INTERNAL - I'!AK236+'INTERNAL - II '!AK236)/2</f>
        <v>80</v>
      </c>
      <c r="H224" s="113">
        <f>IF(AND('INTERNAL - I'!AL236&gt;0,'INTERNAL - II '!AL236&gt;0),('INTERNAL - I'!AL236+'INTERNAL - II '!AL236)/2,'INTERNAL - I'!AL236+'INTERNAL - II '!AL236)</f>
        <v>82.5</v>
      </c>
      <c r="I224" s="113">
        <f>IF(AND('INTERNAL - I'!AM236&gt;0,'INTERNAL - II '!AM236&gt;0),('INTERNAL - I'!AM236+'INTERNAL - II '!AM236)/2,'INTERNAL - I'!AM236+'INTERNAL - II '!AM236)</f>
        <v>70</v>
      </c>
      <c r="J224" s="113">
        <f>IF(AND('INTERNAL - I'!AN236&gt;0,'INTERNAL - II '!AN236&gt;0),('INTERNAL - I'!AN236+'INTERNAL - II '!AN236)/2,'INTERNAL - I'!AN236+'INTERNAL - II '!AN236)</f>
        <v>0</v>
      </c>
    </row>
    <row r="225" spans="1:10" ht="30" customHeight="1" x14ac:dyDescent="0.2">
      <c r="A225" s="89">
        <v>221</v>
      </c>
      <c r="B225" s="113">
        <f>'STUDENT NAMELIST'!B225</f>
        <v>211423243466</v>
      </c>
      <c r="C225" s="113" t="str">
        <f>'STUDENT NAMELIST'!C225</f>
        <v>2023PEC AI 321</v>
      </c>
      <c r="D225" s="114" t="str">
        <f>'STUDENT NAMELIST'!D225</f>
        <v>THUSHANTHAN R</v>
      </c>
      <c r="E225" s="113">
        <f>IF(AND('INTERNAL - I'!AI237&gt;0,'INTERNAL - II '!AI237&gt;0),('INTERNAL - I'!AI237+'INTERNAL - II '!AI237)/2,'INTERNAL - I'!AI237+'INTERNAL - II '!AI237)</f>
        <v>77.5</v>
      </c>
      <c r="F225" s="113">
        <f>IF(AND('INTERNAL - I'!AJ237&gt;0,'INTERNAL - II '!AJ237&gt;0),('INTERNAL - I'!AJ237+'INTERNAL - II '!AJ237)/2,'INTERNAL - I'!AJ237+'INTERNAL - II '!AJ237)</f>
        <v>87.5</v>
      </c>
      <c r="G225" s="113">
        <f>('INTERNAL - I'!AK237+'INTERNAL - II '!AK237)/2</f>
        <v>95</v>
      </c>
      <c r="H225" s="113">
        <f>IF(AND('INTERNAL - I'!AL237&gt;0,'INTERNAL - II '!AL237&gt;0),('INTERNAL - I'!AL237+'INTERNAL - II '!AL237)/2,'INTERNAL - I'!AL237+'INTERNAL - II '!AL237)</f>
        <v>62.5</v>
      </c>
      <c r="I225" s="113">
        <f>IF(AND('INTERNAL - I'!AM237&gt;0,'INTERNAL - II '!AM237&gt;0),('INTERNAL - I'!AM237+'INTERNAL - II '!AM237)/2,'INTERNAL - I'!AM237+'INTERNAL - II '!AM237)</f>
        <v>95</v>
      </c>
      <c r="J225" s="113">
        <f>IF(AND('INTERNAL - I'!AN237&gt;0,'INTERNAL - II '!AN237&gt;0),('INTERNAL - I'!AN237+'INTERNAL - II '!AN237)/2,'INTERNAL - I'!AN237+'INTERNAL - II '!AN237)</f>
        <v>0</v>
      </c>
    </row>
    <row r="226" spans="1:10" ht="30" customHeight="1" x14ac:dyDescent="0.2">
      <c r="A226" s="89">
        <v>222</v>
      </c>
      <c r="B226" s="113">
        <f>'STUDENT NAMELIST'!B226</f>
        <v>211423243467</v>
      </c>
      <c r="C226" s="113" t="str">
        <f>'STUDENT NAMELIST'!C226</f>
        <v>2023PEC AI 322</v>
      </c>
      <c r="D226" s="114" t="str">
        <f>'STUDENT NAMELIST'!D226</f>
        <v>THUVARAGESH PANDIAN V</v>
      </c>
      <c r="E226" s="113">
        <f>IF(AND('INTERNAL - I'!AI238&gt;0,'INTERNAL - II '!AI238&gt;0),('INTERNAL - I'!AI238+'INTERNAL - II '!AI238)/2,'INTERNAL - I'!AI238+'INTERNAL - II '!AI238)</f>
        <v>92.5</v>
      </c>
      <c r="F226" s="113">
        <f>IF(AND('INTERNAL - I'!AJ238&gt;0,'INTERNAL - II '!AJ238&gt;0),('INTERNAL - I'!AJ238+'INTERNAL - II '!AJ238)/2,'INTERNAL - I'!AJ238+'INTERNAL - II '!AJ238)</f>
        <v>55.000000000000007</v>
      </c>
      <c r="G226" s="113">
        <f>('INTERNAL - I'!AK238+'INTERNAL - II '!AK238)/2</f>
        <v>87.5</v>
      </c>
      <c r="H226" s="113">
        <f>IF(AND('INTERNAL - I'!AL238&gt;0,'INTERNAL - II '!AL238&gt;0),('INTERNAL - I'!AL238+'INTERNAL - II '!AL238)/2,'INTERNAL - I'!AL238+'INTERNAL - II '!AL238)</f>
        <v>82.5</v>
      </c>
      <c r="I226" s="113">
        <f>IF(AND('INTERNAL - I'!AM238&gt;0,'INTERNAL - II '!AM238&gt;0),('INTERNAL - I'!AM238+'INTERNAL - II '!AM238)/2,'INTERNAL - I'!AM238+'INTERNAL - II '!AM238)</f>
        <v>80</v>
      </c>
      <c r="J226" s="113">
        <f>IF(AND('INTERNAL - I'!AN238&gt;0,'INTERNAL - II '!AN238&gt;0),('INTERNAL - I'!AN238+'INTERNAL - II '!AN238)/2,'INTERNAL - I'!AN238+'INTERNAL - II '!AN238)</f>
        <v>0</v>
      </c>
    </row>
    <row r="227" spans="1:10" ht="30" customHeight="1" x14ac:dyDescent="0.2">
      <c r="A227" s="89">
        <v>223</v>
      </c>
      <c r="B227" s="113">
        <f>'STUDENT NAMELIST'!B227</f>
        <v>211423243468</v>
      </c>
      <c r="C227" s="113" t="str">
        <f>'STUDENT NAMELIST'!C227</f>
        <v>2023PEC AI 323</v>
      </c>
      <c r="D227" s="114" t="str">
        <f>'STUDENT NAMELIST'!D227</f>
        <v>UMESH I</v>
      </c>
      <c r="E227" s="113">
        <f>IF(AND('INTERNAL - I'!AI239&gt;0,'INTERNAL - II '!AI239&gt;0),('INTERNAL - I'!AI239+'INTERNAL - II '!AI239)/2,'INTERNAL - I'!AI239+'INTERNAL - II '!AI239)</f>
        <v>90</v>
      </c>
      <c r="F227" s="113">
        <f>IF(AND('INTERNAL - I'!AJ239&gt;0,'INTERNAL - II '!AJ239&gt;0),('INTERNAL - I'!AJ239+'INTERNAL - II '!AJ239)/2,'INTERNAL - I'!AJ239+'INTERNAL - II '!AJ239)</f>
        <v>127.49999999999999</v>
      </c>
      <c r="G227" s="113">
        <f>('INTERNAL - I'!AK239+'INTERNAL - II '!AK239)/2</f>
        <v>82.5</v>
      </c>
      <c r="H227" s="113">
        <f>IF(AND('INTERNAL - I'!AL239&gt;0,'INTERNAL - II '!AL239&gt;0),('INTERNAL - I'!AL239+'INTERNAL - II '!AL239)/2,'INTERNAL - I'!AL239+'INTERNAL - II '!AL239)</f>
        <v>72.5</v>
      </c>
      <c r="I227" s="113">
        <f>IF(AND('INTERNAL - I'!AM239&gt;0,'INTERNAL - II '!AM239&gt;0),('INTERNAL - I'!AM239+'INTERNAL - II '!AM239)/2,'INTERNAL - I'!AM239+'INTERNAL - II '!AM239)</f>
        <v>90</v>
      </c>
      <c r="J227" s="113">
        <f>IF(AND('INTERNAL - I'!AN239&gt;0,'INTERNAL - II '!AN239&gt;0),('INTERNAL - I'!AN239+'INTERNAL - II '!AN239)/2,'INTERNAL - I'!AN239+'INTERNAL - II '!AN239)</f>
        <v>0</v>
      </c>
    </row>
    <row r="228" spans="1:10" ht="30" customHeight="1" x14ac:dyDescent="0.2">
      <c r="A228" s="89">
        <v>224</v>
      </c>
      <c r="B228" s="113">
        <f>'STUDENT NAMELIST'!B228</f>
        <v>211423243473</v>
      </c>
      <c r="C228" s="113" t="str">
        <f>'STUDENT NAMELIST'!C228</f>
        <v>2023PEC AI 324</v>
      </c>
      <c r="D228" s="114" t="str">
        <f>'STUDENT NAMELIST'!D228</f>
        <v>VARUN M</v>
      </c>
      <c r="E228" s="113">
        <f>IF(AND('INTERNAL - I'!AI240&gt;0,'INTERNAL - II '!AI240&gt;0),('INTERNAL - I'!AI240+'INTERNAL - II '!AI240)/2,'INTERNAL - I'!AI240+'INTERNAL - II '!AI240)</f>
        <v>97.5</v>
      </c>
      <c r="F228" s="113">
        <f>IF(AND('INTERNAL - I'!AJ240&gt;0,'INTERNAL - II '!AJ240&gt;0),('INTERNAL - I'!AJ240+'INTERNAL - II '!AJ240)/2,'INTERNAL - I'!AJ240+'INTERNAL - II '!AJ240)</f>
        <v>55.000000000000007</v>
      </c>
      <c r="G228" s="113">
        <f>('INTERNAL - I'!AK240+'INTERNAL - II '!AK240)/2</f>
        <v>87.5</v>
      </c>
      <c r="H228" s="113">
        <f>IF(AND('INTERNAL - I'!AL240&gt;0,'INTERNAL - II '!AL240&gt;0),('INTERNAL - I'!AL240+'INTERNAL - II '!AL240)/2,'INTERNAL - I'!AL240+'INTERNAL - II '!AL240)</f>
        <v>67.5</v>
      </c>
      <c r="I228" s="113">
        <f>IF(AND('INTERNAL - I'!AM240&gt;0,'INTERNAL - II '!AM240&gt;0),('INTERNAL - I'!AM240+'INTERNAL - II '!AM240)/2,'INTERNAL - I'!AM240+'INTERNAL - II '!AM240)</f>
        <v>95</v>
      </c>
      <c r="J228" s="113">
        <f>IF(AND('INTERNAL - I'!AN240&gt;0,'INTERNAL - II '!AN240&gt;0),('INTERNAL - I'!AN240+'INTERNAL - II '!AN240)/2,'INTERNAL - I'!AN240+'INTERNAL - II '!AN240)</f>
        <v>0</v>
      </c>
    </row>
    <row r="229" spans="1:10" ht="30" customHeight="1" x14ac:dyDescent="0.2">
      <c r="A229" s="89">
        <v>225</v>
      </c>
      <c r="B229" s="113">
        <f>'STUDENT NAMELIST'!B229</f>
        <v>211423243474</v>
      </c>
      <c r="C229" s="113" t="str">
        <f>'STUDENT NAMELIST'!C229</f>
        <v>2023PEC AI 325</v>
      </c>
      <c r="D229" s="114" t="str">
        <f>'STUDENT NAMELIST'!D229</f>
        <v>VELMURUGAN ARUN</v>
      </c>
      <c r="E229" s="113">
        <f>IF(AND('INTERNAL - I'!AI241&gt;0,'INTERNAL - II '!AI241&gt;0),('INTERNAL - I'!AI241+'INTERNAL - II '!AI241)/2,'INTERNAL - I'!AI241+'INTERNAL - II '!AI241)</f>
        <v>85</v>
      </c>
      <c r="F229" s="113">
        <f>IF(AND('INTERNAL - I'!AJ241&gt;0,'INTERNAL - II '!AJ241&gt;0),('INTERNAL - I'!AJ241+'INTERNAL - II '!AJ241)/2,'INTERNAL - I'!AJ241+'INTERNAL - II '!AJ241)</f>
        <v>87.5</v>
      </c>
      <c r="G229" s="113">
        <f>('INTERNAL - I'!AK241+'INTERNAL - II '!AK241)/2</f>
        <v>97.5</v>
      </c>
      <c r="H229" s="113">
        <f>IF(AND('INTERNAL - I'!AL241&gt;0,'INTERNAL - II '!AL241&gt;0),('INTERNAL - I'!AL241+'INTERNAL - II '!AL241)/2,'INTERNAL - I'!AL241+'INTERNAL - II '!AL241)</f>
        <v>87.5</v>
      </c>
      <c r="I229" s="113">
        <f>IF(AND('INTERNAL - I'!AM241&gt;0,'INTERNAL - II '!AM241&gt;0),('INTERNAL - I'!AM241+'INTERNAL - II '!AM241)/2,'INTERNAL - I'!AM241+'INTERNAL - II '!AM241)</f>
        <v>77.5</v>
      </c>
      <c r="J229" s="113">
        <f>IF(AND('INTERNAL - I'!AN241&gt;0,'INTERNAL - II '!AN241&gt;0),('INTERNAL - I'!AN241+'INTERNAL - II '!AN241)/2,'INTERNAL - I'!AN241+'INTERNAL - II '!AN241)</f>
        <v>0</v>
      </c>
    </row>
    <row r="230" spans="1:10" ht="30" customHeight="1" x14ac:dyDescent="0.2">
      <c r="A230" s="89">
        <v>226</v>
      </c>
      <c r="B230" s="113">
        <f>'STUDENT NAMELIST'!B230</f>
        <v>211423243475</v>
      </c>
      <c r="C230" s="113" t="str">
        <f>'STUDENT NAMELIST'!C230</f>
        <v>2023PEC AI 326</v>
      </c>
      <c r="D230" s="114" t="str">
        <f>'STUDENT NAMELIST'!D230</f>
        <v>VENKATA KOUSHIK A</v>
      </c>
      <c r="E230" s="113">
        <f>IF(AND('INTERNAL - I'!AI242&gt;0,'INTERNAL - II '!AI242&gt;0),('INTERNAL - I'!AI242+'INTERNAL - II '!AI242)/2,'INTERNAL - I'!AI242+'INTERNAL - II '!AI242)</f>
        <v>87.5</v>
      </c>
      <c r="F230" s="113">
        <f>IF(AND('INTERNAL - I'!AJ242&gt;0,'INTERNAL - II '!AJ242&gt;0),('INTERNAL - I'!AJ242+'INTERNAL - II '!AJ242)/2,'INTERNAL - I'!AJ242+'INTERNAL - II '!AJ242)</f>
        <v>87.5</v>
      </c>
      <c r="G230" s="113">
        <f>('INTERNAL - I'!AK242+'INTERNAL - II '!AK242)/2</f>
        <v>75</v>
      </c>
      <c r="H230" s="113">
        <f>IF(AND('INTERNAL - I'!AL242&gt;0,'INTERNAL - II '!AL242&gt;0),('INTERNAL - I'!AL242+'INTERNAL - II '!AL242)/2,'INTERNAL - I'!AL242+'INTERNAL - II '!AL242)</f>
        <v>82.5</v>
      </c>
      <c r="I230" s="113">
        <f>IF(AND('INTERNAL - I'!AM242&gt;0,'INTERNAL - II '!AM242&gt;0),('INTERNAL - I'!AM242+'INTERNAL - II '!AM242)/2,'INTERNAL - I'!AM242+'INTERNAL - II '!AM242)</f>
        <v>70</v>
      </c>
      <c r="J230" s="113">
        <f>IF(AND('INTERNAL - I'!AN242&gt;0,'INTERNAL - II '!AN242&gt;0),('INTERNAL - I'!AN242+'INTERNAL - II '!AN242)/2,'INTERNAL - I'!AN242+'INTERNAL - II '!AN242)</f>
        <v>0</v>
      </c>
    </row>
    <row r="231" spans="1:10" ht="30" customHeight="1" x14ac:dyDescent="0.2">
      <c r="A231" s="89">
        <v>228</v>
      </c>
      <c r="B231" s="113">
        <f>'STUDENT NAMELIST'!B231</f>
        <v>211423243477</v>
      </c>
      <c r="C231" s="113" t="str">
        <f>'STUDENT NAMELIST'!C231</f>
        <v>2023PEC AI 327</v>
      </c>
      <c r="D231" s="114" t="str">
        <f>'STUDENT NAMELIST'!D231</f>
        <v>VIGNESH A P</v>
      </c>
      <c r="E231" s="113">
        <f>IF(AND('INTERNAL - I'!AI243&gt;0,'INTERNAL - II '!AI243&gt;0),('INTERNAL - I'!AI243+'INTERNAL - II '!AI243)/2,'INTERNAL - I'!AI243+'INTERNAL - II '!AI243)</f>
        <v>62.5</v>
      </c>
      <c r="F231" s="113">
        <f>IF(AND('INTERNAL - I'!AJ243&gt;0,'INTERNAL - II '!AJ243&gt;0),('INTERNAL - I'!AJ243+'INTERNAL - II '!AJ243)/2,'INTERNAL - I'!AJ243+'INTERNAL - II '!AJ243)</f>
        <v>72.5</v>
      </c>
      <c r="G231" s="113">
        <f>('INTERNAL - I'!AK243+'INTERNAL - II '!AK243)/2</f>
        <v>92.5</v>
      </c>
      <c r="H231" s="113">
        <f>IF(AND('INTERNAL - I'!AL243&gt;0,'INTERNAL - II '!AL243&gt;0),('INTERNAL - I'!AL243+'INTERNAL - II '!AL243)/2,'INTERNAL - I'!AL243+'INTERNAL - II '!AL243)</f>
        <v>62.5</v>
      </c>
      <c r="I231" s="113">
        <f>IF(AND('INTERNAL - I'!AM243&gt;0,'INTERNAL - II '!AM243&gt;0),('INTERNAL - I'!AM243+'INTERNAL - II '!AM243)/2,'INTERNAL - I'!AM243+'INTERNAL - II '!AM243)</f>
        <v>95</v>
      </c>
      <c r="J231" s="113">
        <f>IF(AND('INTERNAL - I'!AN243&gt;0,'INTERNAL - II '!AN243&gt;0),('INTERNAL - I'!AN243+'INTERNAL - II '!AN243)/2,'INTERNAL - I'!AN243+'INTERNAL - II '!AN243)</f>
        <v>0</v>
      </c>
    </row>
    <row r="232" spans="1:10" ht="30" customHeight="1" x14ac:dyDescent="0.2">
      <c r="A232" s="89">
        <v>228</v>
      </c>
      <c r="B232" s="113">
        <f>'STUDENT NAMELIST'!B232</f>
        <v>211423243478</v>
      </c>
      <c r="C232" s="113" t="str">
        <f>'STUDENT NAMELIST'!C232</f>
        <v>2023PEC AI 328</v>
      </c>
      <c r="D232" s="114" t="str">
        <f>'STUDENT NAMELIST'!D232</f>
        <v>VIGNESH P N</v>
      </c>
      <c r="E232" s="113">
        <f>IF(AND('INTERNAL - I'!AI244&gt;0,'INTERNAL - II '!AI244&gt;0),('INTERNAL - I'!AI244+'INTERNAL - II '!AI244)/2,'INTERNAL - I'!AI244+'INTERNAL - II '!AI244)</f>
        <v>85</v>
      </c>
      <c r="F232" s="113">
        <f>IF(AND('INTERNAL - I'!AJ244&gt;0,'INTERNAL - II '!AJ244&gt;0),('INTERNAL - I'!AJ244+'INTERNAL - II '!AJ244)/2,'INTERNAL - I'!AJ244+'INTERNAL - II '!AJ244)</f>
        <v>75</v>
      </c>
      <c r="G232" s="113">
        <f>('INTERNAL - I'!AK244+'INTERNAL - II '!AK244)/2</f>
        <v>80</v>
      </c>
      <c r="H232" s="113">
        <f>IF(AND('INTERNAL - I'!AL244&gt;0,'INTERNAL - II '!AL244&gt;0),('INTERNAL - I'!AL244+'INTERNAL - II '!AL244)/2,'INTERNAL - I'!AL244+'INTERNAL - II '!AL244)</f>
        <v>82.5</v>
      </c>
      <c r="I232" s="113">
        <f>IF(AND('INTERNAL - I'!AM244&gt;0,'INTERNAL - II '!AM244&gt;0),('INTERNAL - I'!AM244+'INTERNAL - II '!AM244)/2,'INTERNAL - I'!AM244+'INTERNAL - II '!AM244)</f>
        <v>80</v>
      </c>
      <c r="J232" s="113">
        <f>IF(AND('INTERNAL - I'!AN244&gt;0,'INTERNAL - II '!AN244&gt;0),('INTERNAL - I'!AN244+'INTERNAL - II '!AN244)/2,'INTERNAL - I'!AN244+'INTERNAL - II '!AN244)</f>
        <v>0</v>
      </c>
    </row>
    <row r="233" spans="1:10" ht="30" customHeight="1" x14ac:dyDescent="0.2">
      <c r="A233" s="89">
        <v>229</v>
      </c>
      <c r="B233" s="113">
        <f>'STUDENT NAMELIST'!B233</f>
        <v>211423243479</v>
      </c>
      <c r="C233" s="113" t="str">
        <f>'STUDENT NAMELIST'!C233</f>
        <v>2023PEC AI 329</v>
      </c>
      <c r="D233" s="114" t="str">
        <f>'STUDENT NAMELIST'!D233</f>
        <v>VIGNESHRAJAN V R</v>
      </c>
      <c r="E233" s="113">
        <f>IF(AND('INTERNAL - I'!AI245&gt;0,'INTERNAL - II '!AI245&gt;0),('INTERNAL - I'!AI245+'INTERNAL - II '!AI245)/2,'INTERNAL - I'!AI245+'INTERNAL - II '!AI245)</f>
        <v>70</v>
      </c>
      <c r="F233" s="113">
        <f>IF(AND('INTERNAL - I'!AJ245&gt;0,'INTERNAL - II '!AJ245&gt;0),('INTERNAL - I'!AJ245+'INTERNAL - II '!AJ245)/2,'INTERNAL - I'!AJ245+'INTERNAL - II '!AJ245)</f>
        <v>75</v>
      </c>
      <c r="G233" s="113">
        <f>('INTERNAL - I'!AK245+'INTERNAL - II '!AK245)/2</f>
        <v>75</v>
      </c>
      <c r="H233" s="113">
        <f>IF(AND('INTERNAL - I'!AL245&gt;0,'INTERNAL - II '!AL245&gt;0),('INTERNAL - I'!AL245+'INTERNAL - II '!AL245)/2,'INTERNAL - I'!AL245+'INTERNAL - II '!AL245)</f>
        <v>72.5</v>
      </c>
      <c r="I233" s="113">
        <f>IF(AND('INTERNAL - I'!AM245&gt;0,'INTERNAL - II '!AM245&gt;0),('INTERNAL - I'!AM245+'INTERNAL - II '!AM245)/2,'INTERNAL - I'!AM245+'INTERNAL - II '!AM245)</f>
        <v>90</v>
      </c>
      <c r="J233" s="113">
        <f>IF(AND('INTERNAL - I'!AN245&gt;0,'INTERNAL - II '!AN245&gt;0),('INTERNAL - I'!AN245+'INTERNAL - II '!AN245)/2,'INTERNAL - I'!AN245+'INTERNAL - II '!AN245)</f>
        <v>0</v>
      </c>
    </row>
    <row r="234" spans="1:10" ht="30" customHeight="1" x14ac:dyDescent="0.2">
      <c r="A234" s="89">
        <v>230</v>
      </c>
      <c r="B234" s="113">
        <f>'STUDENT NAMELIST'!B234</f>
        <v>211423243480</v>
      </c>
      <c r="C234" s="113" t="str">
        <f>'STUDENT NAMELIST'!C234</f>
        <v>2023PEC AI 330</v>
      </c>
      <c r="D234" s="114" t="str">
        <f>'STUDENT NAMELIST'!D234</f>
        <v>VIGNESHWAR V</v>
      </c>
      <c r="E234" s="113">
        <f>IF(AND('INTERNAL - I'!AI246&gt;0,'INTERNAL - II '!AI246&gt;0),('INTERNAL - I'!AI246+'INTERNAL - II '!AI246)/2,'INTERNAL - I'!AI246+'INTERNAL - II '!AI246)</f>
        <v>87.5</v>
      </c>
      <c r="F234" s="113">
        <f>IF(AND('INTERNAL - I'!AJ246&gt;0,'INTERNAL - II '!AJ246&gt;0),('INTERNAL - I'!AJ246+'INTERNAL - II '!AJ246)/2,'INTERNAL - I'!AJ246+'INTERNAL - II '!AJ246)</f>
        <v>50</v>
      </c>
      <c r="G234" s="113">
        <f>('INTERNAL - I'!AK246+'INTERNAL - II '!AK246)/2</f>
        <v>90</v>
      </c>
      <c r="H234" s="113">
        <f>IF(AND('INTERNAL - I'!AL246&gt;0,'INTERNAL - II '!AL246&gt;0),('INTERNAL - I'!AL246+'INTERNAL - II '!AL246)/2,'INTERNAL - I'!AL246+'INTERNAL - II '!AL246)</f>
        <v>67.5</v>
      </c>
      <c r="I234" s="113">
        <f>IF(AND('INTERNAL - I'!AM246&gt;0,'INTERNAL - II '!AM246&gt;0),('INTERNAL - I'!AM246+'INTERNAL - II '!AM246)/2,'INTERNAL - I'!AM246+'INTERNAL - II '!AM246)</f>
        <v>95</v>
      </c>
      <c r="J234" s="113">
        <f>IF(AND('INTERNAL - I'!AN246&gt;0,'INTERNAL - II '!AN246&gt;0),('INTERNAL - I'!AN246+'INTERNAL - II '!AN246)/2,'INTERNAL - I'!AN246+'INTERNAL - II '!AN246)</f>
        <v>0</v>
      </c>
    </row>
    <row r="235" spans="1:10" ht="30" customHeight="1" x14ac:dyDescent="0.2">
      <c r="A235" s="89">
        <v>231</v>
      </c>
      <c r="B235" s="113">
        <f>'STUDENT NAMELIST'!B235</f>
        <v>211423243481</v>
      </c>
      <c r="C235" s="113" t="str">
        <f>'STUDENT NAMELIST'!C235</f>
        <v>2023PEC AI 331</v>
      </c>
      <c r="D235" s="114" t="str">
        <f>'STUDENT NAMELIST'!D235</f>
        <v>VIJAYA KRISHNAN N A</v>
      </c>
      <c r="E235" s="113">
        <f>IF(AND('INTERNAL - I'!AI247&gt;0,'INTERNAL - II '!AI247&gt;0),('INTERNAL - I'!AI247+'INTERNAL - II '!AI247)/2,'INTERNAL - I'!AI247+'INTERNAL - II '!AI247)</f>
        <v>90</v>
      </c>
      <c r="F235" s="113">
        <f>IF(AND('INTERNAL - I'!AJ247&gt;0,'INTERNAL - II '!AJ247&gt;0),('INTERNAL - I'!AJ247+'INTERNAL - II '!AJ247)/2,'INTERNAL - I'!AJ247+'INTERNAL - II '!AJ247)</f>
        <v>85</v>
      </c>
      <c r="G235" s="113">
        <f>('INTERNAL - I'!AK247+'INTERNAL - II '!AK247)/2</f>
        <v>95</v>
      </c>
      <c r="H235" s="113">
        <f>IF(AND('INTERNAL - I'!AL247&gt;0,'INTERNAL - II '!AL247&gt;0),('INTERNAL - I'!AL247+'INTERNAL - II '!AL247)/2,'INTERNAL - I'!AL247+'INTERNAL - II '!AL247)</f>
        <v>87.5</v>
      </c>
      <c r="I235" s="113">
        <f>IF(AND('INTERNAL - I'!AM247&gt;0,'INTERNAL - II '!AM247&gt;0),('INTERNAL - I'!AM247+'INTERNAL - II '!AM247)/2,'INTERNAL - I'!AM247+'INTERNAL - II '!AM247)</f>
        <v>77.5</v>
      </c>
      <c r="J235" s="113">
        <f>IF(AND('INTERNAL - I'!AN247&gt;0,'INTERNAL - II '!AN247&gt;0),('INTERNAL - I'!AN247+'INTERNAL - II '!AN247)/2,'INTERNAL - I'!AN247+'INTERNAL - II '!AN247)</f>
        <v>0</v>
      </c>
    </row>
    <row r="236" spans="1:10" ht="30" customHeight="1" x14ac:dyDescent="0.2">
      <c r="A236" s="89">
        <v>232</v>
      </c>
      <c r="B236" s="113">
        <f>'STUDENT NAMELIST'!B236</f>
        <v>211423243482</v>
      </c>
      <c r="C236" s="113" t="str">
        <f>'STUDENT NAMELIST'!C236</f>
        <v>2023PEC AI 332</v>
      </c>
      <c r="D236" s="114" t="str">
        <f>'STUDENT NAMELIST'!D236</f>
        <v>VIKNESH S</v>
      </c>
      <c r="E236" s="113">
        <f>IF(AND('INTERNAL - I'!AI248&gt;0,'INTERNAL - II '!AI248&gt;0),('INTERNAL - I'!AI248+'INTERNAL - II '!AI248)/2,'INTERNAL - I'!AI248+'INTERNAL - II '!AI248)</f>
        <v>92.5</v>
      </c>
      <c r="F236" s="113">
        <f>IF(AND('INTERNAL - I'!AJ248&gt;0,'INTERNAL - II '!AJ248&gt;0),('INTERNAL - I'!AJ248+'INTERNAL - II '!AJ248)/2,'INTERNAL - I'!AJ248+'INTERNAL - II '!AJ248)</f>
        <v>85</v>
      </c>
      <c r="G236" s="113">
        <f>('INTERNAL - I'!AK248+'INTERNAL - II '!AK248)/2</f>
        <v>75</v>
      </c>
      <c r="H236" s="113">
        <f>IF(AND('INTERNAL - I'!AL248&gt;0,'INTERNAL - II '!AL248&gt;0),('INTERNAL - I'!AL248+'INTERNAL - II '!AL248)/2,'INTERNAL - I'!AL248+'INTERNAL - II '!AL248)</f>
        <v>82.5</v>
      </c>
      <c r="I236" s="113">
        <f>IF(AND('INTERNAL - I'!AM248&gt;0,'INTERNAL - II '!AM248&gt;0),('INTERNAL - I'!AM248+'INTERNAL - II '!AM248)/2,'INTERNAL - I'!AM248+'INTERNAL - II '!AM248)</f>
        <v>70</v>
      </c>
      <c r="J236" s="113">
        <f>IF(AND('INTERNAL - I'!AN248&gt;0,'INTERNAL - II '!AN248&gt;0),('INTERNAL - I'!AN248+'INTERNAL - II '!AN248)/2,'INTERNAL - I'!AN248+'INTERNAL - II '!AN248)</f>
        <v>0</v>
      </c>
    </row>
    <row r="237" spans="1:10" ht="30" customHeight="1" x14ac:dyDescent="0.2">
      <c r="A237" s="89">
        <v>233</v>
      </c>
      <c r="B237" s="113">
        <f>'STUDENT NAMELIST'!B237</f>
        <v>211423243483</v>
      </c>
      <c r="C237" s="113" t="str">
        <f>'STUDENT NAMELIST'!C237</f>
        <v>2023PEC AI 333</v>
      </c>
      <c r="D237" s="114" t="str">
        <f>'STUDENT NAMELIST'!D237</f>
        <v>VIMALRAJ GOVINDARAJ</v>
      </c>
      <c r="E237" s="113">
        <f>IF(AND('INTERNAL - I'!AI249&gt;0,'INTERNAL - II '!AI249&gt;0),('INTERNAL - I'!AI249+'INTERNAL - II '!AI249)/2,'INTERNAL - I'!AI249+'INTERNAL - II '!AI249)</f>
        <v>70</v>
      </c>
      <c r="F237" s="113">
        <f>IF(AND('INTERNAL - I'!AJ249&gt;0,'INTERNAL - II '!AJ249&gt;0),('INTERNAL - I'!AJ249+'INTERNAL - II '!AJ249)/2,'INTERNAL - I'!AJ249+'INTERNAL - II '!AJ249)</f>
        <v>70</v>
      </c>
      <c r="G237" s="113">
        <f>('INTERNAL - I'!AK249+'INTERNAL - II '!AK249)/2</f>
        <v>87.5</v>
      </c>
      <c r="H237" s="113">
        <f>IF(AND('INTERNAL - I'!AL249&gt;0,'INTERNAL - II '!AL249&gt;0),('INTERNAL - I'!AL249+'INTERNAL - II '!AL249)/2,'INTERNAL - I'!AL249+'INTERNAL - II '!AL249)</f>
        <v>62.5</v>
      </c>
      <c r="I237" s="113">
        <f>IF(AND('INTERNAL - I'!AM249&gt;0,'INTERNAL - II '!AM249&gt;0),('INTERNAL - I'!AM249+'INTERNAL - II '!AM249)/2,'INTERNAL - I'!AM249+'INTERNAL - II '!AM249)</f>
        <v>95</v>
      </c>
      <c r="J237" s="113">
        <f>IF(AND('INTERNAL - I'!AN249&gt;0,'INTERNAL - II '!AN249&gt;0),('INTERNAL - I'!AN249+'INTERNAL - II '!AN249)/2,'INTERNAL - I'!AN249+'INTERNAL - II '!AN249)</f>
        <v>0</v>
      </c>
    </row>
    <row r="238" spans="1:10" ht="30" customHeight="1" x14ac:dyDescent="0.2">
      <c r="A238" s="89">
        <v>234</v>
      </c>
      <c r="B238" s="113">
        <f>'STUDENT NAMELIST'!B238</f>
        <v>211423243484</v>
      </c>
      <c r="C238" s="113" t="str">
        <f>'STUDENT NAMELIST'!C238</f>
        <v>2023PEC AI 334</v>
      </c>
      <c r="D238" s="114" t="str">
        <f>'STUDENT NAMELIST'!D238</f>
        <v>VISANTH B</v>
      </c>
      <c r="E238" s="113">
        <f>IF(AND('INTERNAL - I'!AI250&gt;0,'INTERNAL - II '!AI250&gt;0),('INTERNAL - I'!AI250+'INTERNAL - II '!AI250)/2,'INTERNAL - I'!AI250+'INTERNAL - II '!AI250)</f>
        <v>60</v>
      </c>
      <c r="F238" s="113">
        <f>IF(AND('INTERNAL - I'!AJ250&gt;0,'INTERNAL - II '!AJ250&gt;0),('INTERNAL - I'!AJ250+'INTERNAL - II '!AJ250)/2,'INTERNAL - I'!AJ250+'INTERNAL - II '!AJ250)</f>
        <v>35</v>
      </c>
      <c r="G238" s="113">
        <f>('INTERNAL - I'!AK250+'INTERNAL - II '!AK250)/2</f>
        <v>87.5</v>
      </c>
      <c r="H238" s="113">
        <f>IF(AND('INTERNAL - I'!AL250&gt;0,'INTERNAL - II '!AL250&gt;0),('INTERNAL - I'!AL250+'INTERNAL - II '!AL250)/2,'INTERNAL - I'!AL250+'INTERNAL - II '!AL250)</f>
        <v>82.5</v>
      </c>
      <c r="I238" s="113">
        <f>IF(AND('INTERNAL - I'!AM250&gt;0,'INTERNAL - II '!AM250&gt;0),('INTERNAL - I'!AM250+'INTERNAL - II '!AM250)/2,'INTERNAL - I'!AM250+'INTERNAL - II '!AM250)</f>
        <v>80</v>
      </c>
      <c r="J238" s="113">
        <f>IF(AND('INTERNAL - I'!AN250&gt;0,'INTERNAL - II '!AN250&gt;0),('INTERNAL - I'!AN250+'INTERNAL - II '!AN250)/2,'INTERNAL - I'!AN250+'INTERNAL - II '!AN250)</f>
        <v>0</v>
      </c>
    </row>
    <row r="239" spans="1:10" ht="30" customHeight="1" x14ac:dyDescent="0.2">
      <c r="A239" s="89">
        <v>235</v>
      </c>
      <c r="B239" s="113">
        <f>'STUDENT NAMELIST'!B239</f>
        <v>211423243485</v>
      </c>
      <c r="C239" s="113" t="str">
        <f>'STUDENT NAMELIST'!C239</f>
        <v>2023PEC AI 335</v>
      </c>
      <c r="D239" s="114" t="str">
        <f>'STUDENT NAMELIST'!D239</f>
        <v>VISHAAL S</v>
      </c>
      <c r="E239" s="113">
        <f>IF(AND('INTERNAL - I'!AI251&gt;0,'INTERNAL - II '!AI251&gt;0),('INTERNAL - I'!AI251+'INTERNAL - II '!AI251)/2,'INTERNAL - I'!AI251+'INTERNAL - II '!AI251)</f>
        <v>90</v>
      </c>
      <c r="F239" s="113">
        <f>IF(AND('INTERNAL - I'!AJ251&gt;0,'INTERNAL - II '!AJ251&gt;0),('INTERNAL - I'!AJ251+'INTERNAL - II '!AJ251)/2,'INTERNAL - I'!AJ251+'INTERNAL - II '!AJ251)</f>
        <v>90</v>
      </c>
      <c r="G239" s="113">
        <f>('INTERNAL - I'!AK251+'INTERNAL - II '!AK251)/2</f>
        <v>77.5</v>
      </c>
      <c r="H239" s="113">
        <f>IF(AND('INTERNAL - I'!AL251&gt;0,'INTERNAL - II '!AL251&gt;0),('INTERNAL - I'!AL251+'INTERNAL - II '!AL251)/2,'INTERNAL - I'!AL251+'INTERNAL - II '!AL251)</f>
        <v>72.5</v>
      </c>
      <c r="I239" s="113">
        <f>IF(AND('INTERNAL - I'!AM251&gt;0,'INTERNAL - II '!AM251&gt;0),('INTERNAL - I'!AM251+'INTERNAL - II '!AM251)/2,'INTERNAL - I'!AM251+'INTERNAL - II '!AM251)</f>
        <v>90</v>
      </c>
      <c r="J239" s="113">
        <f>IF(AND('INTERNAL - I'!AN251&gt;0,'INTERNAL - II '!AN251&gt;0),('INTERNAL - I'!AN251+'INTERNAL - II '!AN251)/2,'INTERNAL - I'!AN251+'INTERNAL - II '!AN251)</f>
        <v>0</v>
      </c>
    </row>
    <row r="240" spans="1:10" ht="30" customHeight="1" x14ac:dyDescent="0.2">
      <c r="A240" s="89">
        <v>236</v>
      </c>
      <c r="B240" s="113">
        <f>'STUDENT NAMELIST'!B240</f>
        <v>211423243486</v>
      </c>
      <c r="C240" s="113" t="str">
        <f>'STUDENT NAMELIST'!C240</f>
        <v>2023PEC AI 336</v>
      </c>
      <c r="D240" s="114" t="str">
        <f>'STUDENT NAMELIST'!D240</f>
        <v>VISHAL BABU B</v>
      </c>
      <c r="E240" s="113">
        <f>IF(AND('INTERNAL - I'!AI252&gt;0,'INTERNAL - II '!AI252&gt;0),('INTERNAL - I'!AI252+'INTERNAL - II '!AI252)/2,'INTERNAL - I'!AI252+'INTERNAL - II '!AI252)</f>
        <v>85</v>
      </c>
      <c r="F240" s="113">
        <f>IF(AND('INTERNAL - I'!AJ252&gt;0,'INTERNAL - II '!AJ252&gt;0),('INTERNAL - I'!AJ252+'INTERNAL - II '!AJ252)/2,'INTERNAL - I'!AJ252+'INTERNAL - II '!AJ252)</f>
        <v>82.5</v>
      </c>
      <c r="G240" s="113">
        <f>('INTERNAL - I'!AK252+'INTERNAL - II '!AK252)/2</f>
        <v>82.5</v>
      </c>
      <c r="H240" s="113">
        <f>IF(AND('INTERNAL - I'!AL252&gt;0,'INTERNAL - II '!AL252&gt;0),('INTERNAL - I'!AL252+'INTERNAL - II '!AL252)/2,'INTERNAL - I'!AL252+'INTERNAL - II '!AL252)</f>
        <v>67.5</v>
      </c>
      <c r="I240" s="113">
        <f>IF(AND('INTERNAL - I'!AM252&gt;0,'INTERNAL - II '!AM252&gt;0),('INTERNAL - I'!AM252+'INTERNAL - II '!AM252)/2,'INTERNAL - I'!AM252+'INTERNAL - II '!AM252)</f>
        <v>95</v>
      </c>
      <c r="J240" s="113">
        <f>IF(AND('INTERNAL - I'!AN252&gt;0,'INTERNAL - II '!AN252&gt;0),('INTERNAL - I'!AN252+'INTERNAL - II '!AN252)/2,'INTERNAL - I'!AN252+'INTERNAL - II '!AN252)</f>
        <v>0</v>
      </c>
    </row>
    <row r="241" spans="1:10" ht="30" customHeight="1" x14ac:dyDescent="0.2">
      <c r="A241" s="89">
        <v>238</v>
      </c>
      <c r="B241" s="113">
        <f>'STUDENT NAMELIST'!B241</f>
        <v>211423243487</v>
      </c>
      <c r="C241" s="113" t="str">
        <f>'STUDENT NAMELIST'!C241</f>
        <v>2023PEC AI 337</v>
      </c>
      <c r="D241" s="114" t="str">
        <f>'STUDENT NAMELIST'!D241</f>
        <v>VISHAL J</v>
      </c>
      <c r="E241" s="113">
        <f>IF(AND('INTERNAL - I'!AI253&gt;0,'INTERNAL - II '!AI253&gt;0),('INTERNAL - I'!AI253+'INTERNAL - II '!AI253)/2,'INTERNAL - I'!AI253+'INTERNAL - II '!AI253)</f>
        <v>85</v>
      </c>
      <c r="F241" s="113">
        <f>IF(AND('INTERNAL - I'!AJ253&gt;0,'INTERNAL - II '!AJ253&gt;0),('INTERNAL - I'!AJ253+'INTERNAL - II '!AJ253)/2,'INTERNAL - I'!AJ253+'INTERNAL - II '!AJ253)</f>
        <v>85</v>
      </c>
      <c r="G241" s="113">
        <f>('INTERNAL - I'!AK253+'INTERNAL - II '!AK253)/2</f>
        <v>85</v>
      </c>
      <c r="H241" s="113">
        <f>IF(AND('INTERNAL - I'!AL253&gt;0,'INTERNAL - II '!AL253&gt;0),('INTERNAL - I'!AL253+'INTERNAL - II '!AL253)/2,'INTERNAL - I'!AL253+'INTERNAL - II '!AL253)</f>
        <v>67.5</v>
      </c>
      <c r="I241" s="113">
        <f>IF(AND('INTERNAL - I'!AM253&gt;0,'INTERNAL - II '!AM253&gt;0),('INTERNAL - I'!AM253+'INTERNAL - II '!AM253)/2,'INTERNAL - I'!AM253+'INTERNAL - II '!AM253)</f>
        <v>95</v>
      </c>
      <c r="J241" s="113">
        <f>IF(AND('INTERNAL - I'!AN253&gt;0,'INTERNAL - II '!AN253&gt;0),('INTERNAL - I'!AN253+'INTERNAL - II '!AN253)/2,'INTERNAL - I'!AN253+'INTERNAL - II '!AN253)</f>
        <v>0</v>
      </c>
    </row>
    <row r="242" spans="1:10" ht="30" customHeight="1" x14ac:dyDescent="0.2">
      <c r="A242" s="89">
        <v>238</v>
      </c>
      <c r="B242" s="113">
        <f>'STUDENT NAMELIST'!B242</f>
        <v>211423243489</v>
      </c>
      <c r="C242" s="113" t="str">
        <f>'STUDENT NAMELIST'!C242</f>
        <v>2023PEC AI 338</v>
      </c>
      <c r="D242" s="114" t="str">
        <f>'STUDENT NAMELIST'!D242</f>
        <v>VISHWA RAVI T</v>
      </c>
      <c r="E242" s="113">
        <f>IF(AND('INTERNAL - I'!AI254&gt;0,'INTERNAL - II '!AI254&gt;0),('INTERNAL - I'!AI254+'INTERNAL - II '!AI254)/2,'INTERNAL - I'!AI254+'INTERNAL - II '!AI254)</f>
        <v>77.5</v>
      </c>
      <c r="F242" s="113">
        <f>IF(AND('INTERNAL - I'!AJ254&gt;0,'INTERNAL - II '!AJ254&gt;0),('INTERNAL - I'!AJ254+'INTERNAL - II '!AJ254)/2,'INTERNAL - I'!AJ254+'INTERNAL - II '!AJ254)</f>
        <v>75</v>
      </c>
      <c r="G242" s="113">
        <f>('INTERNAL - I'!AK254+'INTERNAL - II '!AK254)/2</f>
        <v>85</v>
      </c>
      <c r="H242" s="113">
        <f>IF(AND('INTERNAL - I'!AL254&gt;0,'INTERNAL - II '!AL254&gt;0),('INTERNAL - I'!AL254+'INTERNAL - II '!AL254)/2,'INTERNAL - I'!AL254+'INTERNAL - II '!AL254)</f>
        <v>87.5</v>
      </c>
      <c r="I242" s="113">
        <f>IF(AND('INTERNAL - I'!AM254&gt;0,'INTERNAL - II '!AM254&gt;0),('INTERNAL - I'!AM254+'INTERNAL - II '!AM254)/2,'INTERNAL - I'!AM254+'INTERNAL - II '!AM254)</f>
        <v>77.5</v>
      </c>
      <c r="J242" s="113">
        <f>IF(AND('INTERNAL - I'!AN254&gt;0,'INTERNAL - II '!AN254&gt;0),('INTERNAL - I'!AN254+'INTERNAL - II '!AN254)/2,'INTERNAL - I'!AN254+'INTERNAL - II '!AN254)</f>
        <v>0</v>
      </c>
    </row>
    <row r="243" spans="1:10" ht="30" customHeight="1" x14ac:dyDescent="0.2">
      <c r="A243" s="89">
        <v>239</v>
      </c>
      <c r="B243" s="113">
        <f>'STUDENT NAMELIST'!B243</f>
        <v>211423243491</v>
      </c>
      <c r="C243" s="113" t="str">
        <f>'STUDENT NAMELIST'!C243</f>
        <v>2023PEC AI 339</v>
      </c>
      <c r="D243" s="114" t="str">
        <f>'STUDENT NAMELIST'!D243</f>
        <v>VUCHURU BHARATH</v>
      </c>
      <c r="E243" s="113">
        <f>IF(AND('INTERNAL - I'!AI255&gt;0,'INTERNAL - II '!AI255&gt;0),('INTERNAL - I'!AI255+'INTERNAL - II '!AI255)/2,'INTERNAL - I'!AI255+'INTERNAL - II '!AI255)</f>
        <v>72.5</v>
      </c>
      <c r="F243" s="113">
        <f>IF(AND('INTERNAL - I'!AJ255&gt;0,'INTERNAL - II '!AJ255&gt;0),('INTERNAL - I'!AJ255+'INTERNAL - II '!AJ255)/2,'INTERNAL - I'!AJ255+'INTERNAL - II '!AJ255)</f>
        <v>72.5</v>
      </c>
      <c r="G243" s="113">
        <f>('INTERNAL - I'!AK255+'INTERNAL - II '!AK255)/2</f>
        <v>87.5</v>
      </c>
      <c r="H243" s="113">
        <f>IF(AND('INTERNAL - I'!AL255&gt;0,'INTERNAL - II '!AL255&gt;0),('INTERNAL - I'!AL255+'INTERNAL - II '!AL255)/2,'INTERNAL - I'!AL255+'INTERNAL - II '!AL255)</f>
        <v>72.5</v>
      </c>
      <c r="I243" s="113">
        <f>IF(AND('INTERNAL - I'!AM255&gt;0,'INTERNAL - II '!AM255&gt;0),('INTERNAL - I'!AM255+'INTERNAL - II '!AM255)/2,'INTERNAL - I'!AM255+'INTERNAL - II '!AM255)</f>
        <v>90</v>
      </c>
      <c r="J243" s="113">
        <f>IF(AND('INTERNAL - I'!AN255&gt;0,'INTERNAL - II '!AN255&gt;0),('INTERNAL - I'!AN255+'INTERNAL - II '!AN255)/2,'INTERNAL - I'!AN255+'INTERNAL - II '!AN255)</f>
        <v>0</v>
      </c>
    </row>
    <row r="244" spans="1:10" ht="30" customHeight="1" x14ac:dyDescent="0.2">
      <c r="A244" s="89">
        <v>240</v>
      </c>
      <c r="B244" s="113">
        <f>'STUDENT NAMELIST'!B244</f>
        <v>211423243492</v>
      </c>
      <c r="C244" s="113" t="str">
        <f>'STUDENT NAMELIST'!C244</f>
        <v>2023PEC AI 340</v>
      </c>
      <c r="D244" s="114" t="str">
        <f>'STUDENT NAMELIST'!D244</f>
        <v>YASHWANTH S</v>
      </c>
      <c r="E244" s="113">
        <f>IF(AND('INTERNAL - I'!AI256&gt;0,'INTERNAL - II '!AI256&gt;0),('INTERNAL - I'!AI256+'INTERNAL - II '!AI256)/2,'INTERNAL - I'!AI256+'INTERNAL - II '!AI256)</f>
        <v>92.5</v>
      </c>
      <c r="F244" s="113">
        <f>IF(AND('INTERNAL - I'!AJ256&gt;0,'INTERNAL - II '!AJ256&gt;0),('INTERNAL - I'!AJ256+'INTERNAL - II '!AJ256)/2,'INTERNAL - I'!AJ256+'INTERNAL - II '!AJ256)</f>
        <v>87.5</v>
      </c>
      <c r="G244" s="113">
        <f>('INTERNAL - I'!AK256+'INTERNAL - II '!AK256)/2</f>
        <v>80</v>
      </c>
      <c r="H244" s="113">
        <f>IF(AND('INTERNAL - I'!AL256&gt;0,'INTERNAL - II '!AL256&gt;0),('INTERNAL - I'!AL256+'INTERNAL - II '!AL256)/2,'INTERNAL - I'!AL256+'INTERNAL - II '!AL256)</f>
        <v>92.5</v>
      </c>
      <c r="I244" s="113">
        <f>IF(AND('INTERNAL - I'!AM256&gt;0,'INTERNAL - II '!AM256&gt;0),('INTERNAL - I'!AM256+'INTERNAL - II '!AM256)/2,'INTERNAL - I'!AM256+'INTERNAL - II '!AM256)</f>
        <v>70</v>
      </c>
      <c r="J244" s="113">
        <f>IF(AND('INTERNAL - I'!AN256&gt;0,'INTERNAL - II '!AN256&gt;0),('INTERNAL - I'!AN256+'INTERNAL - II '!AN256)/2,'INTERNAL - I'!AN256+'INTERNAL - II '!AN256)</f>
        <v>0</v>
      </c>
    </row>
    <row r="245" spans="1:10" ht="30" customHeight="1" x14ac:dyDescent="0.2">
      <c r="A245" s="89">
        <v>241</v>
      </c>
      <c r="B245" s="113">
        <f>'STUDENT NAMELIST'!B245</f>
        <v>211423243493</v>
      </c>
      <c r="C245" s="113" t="str">
        <f>'STUDENT NAMELIST'!C245</f>
        <v>2023PEC AI 341</v>
      </c>
      <c r="D245" s="114" t="str">
        <f>'STUDENT NAMELIST'!D245</f>
        <v>YESHWANTH C</v>
      </c>
      <c r="E245" s="113">
        <f>IF(AND('INTERNAL - I'!AI257&gt;0,'INTERNAL - II '!AI257&gt;0),('INTERNAL - I'!AI257+'INTERNAL - II '!AI257)/2,'INTERNAL - I'!AI257+'INTERNAL - II '!AI257)</f>
        <v>67.5</v>
      </c>
      <c r="F245" s="113">
        <f>IF(AND('INTERNAL - I'!AJ257&gt;0,'INTERNAL - II '!AJ257&gt;0),('INTERNAL - I'!AJ257+'INTERNAL - II '!AJ257)/2,'INTERNAL - I'!AJ257+'INTERNAL - II '!AJ257)</f>
        <v>72.5</v>
      </c>
      <c r="G245" s="113">
        <f>('INTERNAL - I'!AK257+'INTERNAL - II '!AK257)/2</f>
        <v>80</v>
      </c>
      <c r="H245" s="113">
        <f>IF(AND('INTERNAL - I'!AL257&gt;0,'INTERNAL - II '!AL257&gt;0),('INTERNAL - I'!AL257+'INTERNAL - II '!AL257)/2,'INTERNAL - I'!AL257+'INTERNAL - II '!AL257)</f>
        <v>72.5</v>
      </c>
      <c r="I245" s="113">
        <f>IF(AND('INTERNAL - I'!AM257&gt;0,'INTERNAL - II '!AM257&gt;0),('INTERNAL - I'!AM257+'INTERNAL - II '!AM257)/2,'INTERNAL - I'!AM257+'INTERNAL - II '!AM257)</f>
        <v>82.5</v>
      </c>
      <c r="J245" s="113">
        <f>IF(AND('INTERNAL - I'!AN257&gt;0,'INTERNAL - II '!AN257&gt;0),('INTERNAL - I'!AN257+'INTERNAL - II '!AN257)/2,'INTERNAL - I'!AN257+'INTERNAL - II '!AN257)</f>
        <v>0</v>
      </c>
    </row>
    <row r="246" spans="1:10" ht="30" customHeight="1" x14ac:dyDescent="0.2">
      <c r="A246" s="89">
        <v>242</v>
      </c>
      <c r="B246" s="113">
        <f>'STUDENT NAMELIST'!B246</f>
        <v>211423243494</v>
      </c>
      <c r="C246" s="113" t="str">
        <f>'STUDENT NAMELIST'!C246</f>
        <v>2023PEC AI 342</v>
      </c>
      <c r="D246" s="114" t="str">
        <f>'STUDENT NAMELIST'!D246</f>
        <v>YESHWANTH V</v>
      </c>
      <c r="E246" s="113">
        <f>IF(AND('INTERNAL - I'!AI258&gt;0,'INTERNAL - II '!AI258&gt;0),('INTERNAL - I'!AI258+'INTERNAL - II '!AI258)/2,'INTERNAL - I'!AI258+'INTERNAL - II '!AI258)</f>
        <v>85</v>
      </c>
      <c r="F246" s="113">
        <f>IF(AND('INTERNAL - I'!AJ258&gt;0,'INTERNAL - II '!AJ258&gt;0),('INTERNAL - I'!AJ258+'INTERNAL - II '!AJ258)/2,'INTERNAL - I'!AJ258+'INTERNAL - II '!AJ258)</f>
        <v>47.5</v>
      </c>
      <c r="G246" s="113">
        <f>('INTERNAL - I'!AK258+'INTERNAL - II '!AK258)/2</f>
        <v>77.5</v>
      </c>
      <c r="H246" s="113">
        <f>IF(AND('INTERNAL - I'!AL258&gt;0,'INTERNAL - II '!AL258&gt;0),('INTERNAL - I'!AL258+'INTERNAL - II '!AL258)/2,'INTERNAL - I'!AL258+'INTERNAL - II '!AL258)</f>
        <v>77.5</v>
      </c>
      <c r="I246" s="113">
        <f>IF(AND('INTERNAL - I'!AM258&gt;0,'INTERNAL - II '!AM258&gt;0),('INTERNAL - I'!AM258+'INTERNAL - II '!AM258)/2,'INTERNAL - I'!AM258+'INTERNAL - II '!AM258)</f>
        <v>67.5</v>
      </c>
      <c r="J246" s="113">
        <f>IF(AND('INTERNAL - I'!AN258&gt;0,'INTERNAL - II '!AN258&gt;0),('INTERNAL - I'!AN258+'INTERNAL - II '!AN258)/2,'INTERNAL - I'!AN258+'INTERNAL - II '!AN258)</f>
        <v>0</v>
      </c>
    </row>
    <row r="247" spans="1:10" ht="30" customHeight="1" x14ac:dyDescent="0.2">
      <c r="A247" s="89">
        <v>243</v>
      </c>
      <c r="B247" s="113">
        <f>'STUDENT NAMELIST'!B247</f>
        <v>211423243495</v>
      </c>
      <c r="C247" s="113" t="str">
        <f>'STUDENT NAMELIST'!C247</f>
        <v>2023PEC AI 343</v>
      </c>
      <c r="D247" s="114" t="str">
        <f>'STUDENT NAMELIST'!D247</f>
        <v>YESVANTH K</v>
      </c>
      <c r="E247" s="113">
        <f>IF(AND('INTERNAL - I'!AI259&gt;0,'INTERNAL - II '!AI259&gt;0),('INTERNAL - I'!AI259+'INTERNAL - II '!AI259)/2,'INTERNAL - I'!AI259+'INTERNAL - II '!AI259)</f>
        <v>92.5</v>
      </c>
      <c r="F247" s="113">
        <f>IF(AND('INTERNAL - I'!AJ259&gt;0,'INTERNAL - II '!AJ259&gt;0),('INTERNAL - I'!AJ259+'INTERNAL - II '!AJ259)/2,'INTERNAL - I'!AJ259+'INTERNAL - II '!AJ259)</f>
        <v>92.5</v>
      </c>
      <c r="G247" s="113">
        <f>('INTERNAL - I'!AK259+'INTERNAL - II '!AK259)/2</f>
        <v>85</v>
      </c>
      <c r="H247" s="113">
        <f>IF(AND('INTERNAL - I'!AL259&gt;0,'INTERNAL - II '!AL259&gt;0),('INTERNAL - I'!AL259+'INTERNAL - II '!AL259)/2,'INTERNAL - I'!AL259+'INTERNAL - II '!AL259)</f>
        <v>82.5</v>
      </c>
      <c r="I247" s="113">
        <f>IF(AND('INTERNAL - I'!AM259&gt;0,'INTERNAL - II '!AM259&gt;0),('INTERNAL - I'!AM259+'INTERNAL - II '!AM259)/2,'INTERNAL - I'!AM259+'INTERNAL - II '!AM259)</f>
        <v>70</v>
      </c>
      <c r="J247" s="113">
        <f>IF(AND('INTERNAL - I'!AN259&gt;0,'INTERNAL - II '!AN259&gt;0),('INTERNAL - I'!AN259+'INTERNAL - II '!AN259)/2,'INTERNAL - I'!AN259+'INTERNAL - II '!AN259)</f>
        <v>0</v>
      </c>
    </row>
    <row r="248" spans="1:10" ht="30" customHeight="1" x14ac:dyDescent="0.2">
      <c r="A248" s="89">
        <v>244</v>
      </c>
      <c r="B248" s="113">
        <f>'STUDENT NAMELIST'!B248</f>
        <v>211423243496</v>
      </c>
      <c r="C248" s="113" t="str">
        <f>'STUDENT NAMELIST'!C248</f>
        <v>2023PEC AI 344</v>
      </c>
      <c r="D248" s="114" t="str">
        <f>'STUDENT NAMELIST'!D248</f>
        <v>G YESWANTH</v>
      </c>
      <c r="E248" s="113">
        <f>IF(AND('INTERNAL - I'!AI260&gt;0,'INTERNAL - II '!AI260&gt;0),('INTERNAL - I'!AI260+'INTERNAL - II '!AI260)/2,'INTERNAL - I'!AI260+'INTERNAL - II '!AI260)</f>
        <v>87.5</v>
      </c>
      <c r="F248" s="113">
        <f>IF(AND('INTERNAL - I'!AJ260&gt;0,'INTERNAL - II '!AJ260&gt;0),('INTERNAL - I'!AJ260+'INTERNAL - II '!AJ260)/2,'INTERNAL - I'!AJ260+'INTERNAL - II '!AJ260)</f>
        <v>80</v>
      </c>
      <c r="G248" s="113">
        <f>('INTERNAL - I'!AK260+'INTERNAL - II '!AK260)/2</f>
        <v>85</v>
      </c>
      <c r="H248" s="113">
        <f>IF(AND('INTERNAL - I'!AL260&gt;0,'INTERNAL - II '!AL260&gt;0),('INTERNAL - I'!AL260+'INTERNAL - II '!AL260)/2,'INTERNAL - I'!AL260+'INTERNAL - II '!AL260)</f>
        <v>62.5</v>
      </c>
      <c r="I248" s="113">
        <f>IF(AND('INTERNAL - I'!AM260&gt;0,'INTERNAL - II '!AM260&gt;0),('INTERNAL - I'!AM260+'INTERNAL - II '!AM260)/2,'INTERNAL - I'!AM260+'INTERNAL - II '!AM260)</f>
        <v>95</v>
      </c>
      <c r="J248" s="113">
        <f>IF(AND('INTERNAL - I'!AN260&gt;0,'INTERNAL - II '!AN260&gt;0),('INTERNAL - I'!AN260+'INTERNAL - II '!AN260)/2,'INTERNAL - I'!AN260+'INTERNAL - II '!AN260)</f>
        <v>0</v>
      </c>
    </row>
    <row r="249" spans="1:10" ht="30" customHeight="1" x14ac:dyDescent="0.2">
      <c r="A249" s="89">
        <v>245</v>
      </c>
      <c r="B249" s="113">
        <f>'STUDENT NAMELIST'!B249</f>
        <v>211423243497</v>
      </c>
      <c r="C249" s="113" t="str">
        <f>'STUDENT NAMELIST'!C249</f>
        <v>2023PEC AI 345</v>
      </c>
      <c r="D249" s="114" t="str">
        <f>'STUDENT NAMELIST'!D249</f>
        <v>YOGESH M P</v>
      </c>
      <c r="E249" s="113">
        <f>IF(AND('INTERNAL - I'!AI261&gt;0,'INTERNAL - II '!AI261&gt;0),('INTERNAL - I'!AI261+'INTERNAL - II '!AI261)/2,'INTERNAL - I'!AI261+'INTERNAL - II '!AI261)</f>
        <v>75</v>
      </c>
      <c r="F249" s="113">
        <f>IF(AND('INTERNAL - I'!AJ261&gt;0,'INTERNAL - II '!AJ261&gt;0),('INTERNAL - I'!AJ261+'INTERNAL - II '!AJ261)/2,'INTERNAL - I'!AJ261+'INTERNAL - II '!AJ261)</f>
        <v>70</v>
      </c>
      <c r="G249" s="113">
        <f>('INTERNAL - I'!AK261+'INTERNAL - II '!AK261)/2</f>
        <v>70</v>
      </c>
      <c r="H249" s="113">
        <f>IF(AND('INTERNAL - I'!AL261&gt;0,'INTERNAL - II '!AL261&gt;0),('INTERNAL - I'!AL261+'INTERNAL - II '!AL261)/2,'INTERNAL - I'!AL261+'INTERNAL - II '!AL261)</f>
        <v>82.5</v>
      </c>
      <c r="I249" s="113">
        <f>IF(AND('INTERNAL - I'!AM261&gt;0,'INTERNAL - II '!AM261&gt;0),('INTERNAL - I'!AM261+'INTERNAL - II '!AM261)/2,'INTERNAL - I'!AM261+'INTERNAL - II '!AM261)</f>
        <v>80</v>
      </c>
      <c r="J249" s="113">
        <f>IF(AND('INTERNAL - I'!AN261&gt;0,'INTERNAL - II '!AN261&gt;0),('INTERNAL - I'!AN261+'INTERNAL - II '!AN261)/2,'INTERNAL - I'!AN261+'INTERNAL - II '!AN261)</f>
        <v>0</v>
      </c>
    </row>
    <row r="250" spans="1:10" ht="30" customHeight="1" x14ac:dyDescent="0.2">
      <c r="A250" s="89">
        <v>246</v>
      </c>
      <c r="B250" s="113">
        <f>'STUDENT NAMELIST'!B250</f>
        <v>211423243498</v>
      </c>
      <c r="C250" s="113" t="str">
        <f>'STUDENT NAMELIST'!C250</f>
        <v>2023PEC AI 346</v>
      </c>
      <c r="D250" s="114" t="str">
        <f>'STUDENT NAMELIST'!D250</f>
        <v>YOGESH T</v>
      </c>
      <c r="E250" s="113">
        <f>IF(AND('INTERNAL - I'!AI262&gt;0,'INTERNAL - II '!AI262&gt;0),('INTERNAL - I'!AI262+'INTERNAL - II '!AI262)/2,'INTERNAL - I'!AI262+'INTERNAL - II '!AI262)</f>
        <v>85</v>
      </c>
      <c r="F250" s="113">
        <f>IF(AND('INTERNAL - I'!AJ262&gt;0,'INTERNAL - II '!AJ262&gt;0),('INTERNAL - I'!AJ262+'INTERNAL - II '!AJ262)/2,'INTERNAL - I'!AJ262+'INTERNAL - II '!AJ262)</f>
        <v>87.5</v>
      </c>
      <c r="G250" s="113">
        <f>('INTERNAL - I'!AK262+'INTERNAL - II '!AK262)/2</f>
        <v>75</v>
      </c>
      <c r="H250" s="113">
        <f>IF(AND('INTERNAL - I'!AL262&gt;0,'INTERNAL - II '!AL262&gt;0),('INTERNAL - I'!AL262+'INTERNAL - II '!AL262)/2,'INTERNAL - I'!AL262+'INTERNAL - II '!AL262)</f>
        <v>72.5</v>
      </c>
      <c r="I250" s="113">
        <f>IF(AND('INTERNAL - I'!AM262&gt;0,'INTERNAL - II '!AM262&gt;0),('INTERNAL - I'!AM262+'INTERNAL - II '!AM262)/2,'INTERNAL - I'!AM262+'INTERNAL - II '!AM262)</f>
        <v>90</v>
      </c>
      <c r="J250" s="113">
        <f>IF(AND('INTERNAL - I'!AN262&gt;0,'INTERNAL - II '!AN262&gt;0),('INTERNAL - I'!AN262+'INTERNAL - II '!AN262)/2,'INTERNAL - I'!AN262+'INTERNAL - II '!AN262)</f>
        <v>0</v>
      </c>
    </row>
    <row r="251" spans="1:10" ht="30" customHeight="1" x14ac:dyDescent="0.2">
      <c r="A251" s="89">
        <v>248</v>
      </c>
      <c r="B251" s="113">
        <f>'STUDENT NAMELIST'!B251</f>
        <v>211423243499</v>
      </c>
      <c r="C251" s="113" t="str">
        <f>'STUDENT NAMELIST'!C251</f>
        <v>2023PEC AI 347</v>
      </c>
      <c r="D251" s="114" t="str">
        <f>'STUDENT NAMELIST'!D251</f>
        <v>YOGESHWARAN S</v>
      </c>
      <c r="E251" s="113">
        <f>IF(AND('INTERNAL - I'!AI263&gt;0,'INTERNAL - II '!AI263&gt;0),('INTERNAL - I'!AI263+'INTERNAL - II '!AI263)/2,'INTERNAL - I'!AI263+'INTERNAL - II '!AI263)</f>
        <v>72.5</v>
      </c>
      <c r="F251" s="113">
        <f>IF(AND('INTERNAL - I'!AJ263&gt;0,'INTERNAL - II '!AJ263&gt;0),('INTERNAL - I'!AJ263+'INTERNAL - II '!AJ263)/2,'INTERNAL - I'!AJ263+'INTERNAL - II '!AJ263)</f>
        <v>80</v>
      </c>
      <c r="G251" s="113">
        <f>('INTERNAL - I'!AK263+'INTERNAL - II '!AK263)/2</f>
        <v>90</v>
      </c>
      <c r="H251" s="113">
        <f>IF(AND('INTERNAL - I'!AL263&gt;0,'INTERNAL - II '!AL263&gt;0),('INTERNAL - I'!AL263+'INTERNAL - II '!AL263)/2,'INTERNAL - I'!AL263+'INTERNAL - II '!AL263)</f>
        <v>67.5</v>
      </c>
      <c r="I251" s="113">
        <f>IF(AND('INTERNAL - I'!AM263&gt;0,'INTERNAL - II '!AM263&gt;0),('INTERNAL - I'!AM263+'INTERNAL - II '!AM263)/2,'INTERNAL - I'!AM263+'INTERNAL - II '!AM263)</f>
        <v>95</v>
      </c>
      <c r="J251" s="113">
        <f>IF(AND('INTERNAL - I'!AN263&gt;0,'INTERNAL - II '!AN263&gt;0),('INTERNAL - I'!AN263+'INTERNAL - II '!AN263)/2,'INTERNAL - I'!AN263+'INTERNAL - II '!AN263)</f>
        <v>0</v>
      </c>
    </row>
    <row r="252" spans="1:10" ht="30" customHeight="1" x14ac:dyDescent="0.2">
      <c r="A252" s="89">
        <v>248</v>
      </c>
      <c r="B252" s="113">
        <f>'STUDENT NAMELIST'!B252</f>
        <v>211423243500</v>
      </c>
      <c r="C252" s="113" t="str">
        <f>'STUDENT NAMELIST'!C252</f>
        <v>2023PEC AI 348</v>
      </c>
      <c r="D252" s="114" t="str">
        <f>'STUDENT NAMELIST'!D252</f>
        <v>YUGANDHAR E</v>
      </c>
      <c r="E252" s="113">
        <f>IF(AND('INTERNAL - I'!AI264&gt;0,'INTERNAL - II '!AI264&gt;0),('INTERNAL - I'!AI264+'INTERNAL - II '!AI264)/2,'INTERNAL - I'!AI264+'INTERNAL - II '!AI264)</f>
        <v>85</v>
      </c>
      <c r="F252" s="113">
        <f>IF(AND('INTERNAL - I'!AJ264&gt;0,'INTERNAL - II '!AJ264&gt;0),('INTERNAL - I'!AJ264+'INTERNAL - II '!AJ264)/2,'INTERNAL - I'!AJ264+'INTERNAL - II '!AJ264)</f>
        <v>80</v>
      </c>
      <c r="G252" s="113">
        <f>('INTERNAL - I'!AK264+'INTERNAL - II '!AK264)/2</f>
        <v>77.5</v>
      </c>
      <c r="H252" s="113">
        <f>IF(AND('INTERNAL - I'!AL264&gt;0,'INTERNAL - II '!AL264&gt;0),('INTERNAL - I'!AL264+'INTERNAL - II '!AL264)/2,'INTERNAL - I'!AL264+'INTERNAL - II '!AL264)</f>
        <v>87.5</v>
      </c>
      <c r="I252" s="113">
        <f>IF(AND('INTERNAL - I'!AM264&gt;0,'INTERNAL - II '!AM264&gt;0),('INTERNAL - I'!AM264+'INTERNAL - II '!AM264)/2,'INTERNAL - I'!AM264+'INTERNAL - II '!AM264)</f>
        <v>77.5</v>
      </c>
      <c r="J252" s="113">
        <f>IF(AND('INTERNAL - I'!AN264&gt;0,'INTERNAL - II '!AN264&gt;0),('INTERNAL - I'!AN264+'INTERNAL - II '!AN264)/2,'INTERNAL - I'!AN264+'INTERNAL - II '!AN264)</f>
        <v>0</v>
      </c>
    </row>
    <row r="253" spans="1:10" ht="30" customHeight="1" x14ac:dyDescent="0.2">
      <c r="A253" s="89">
        <v>249</v>
      </c>
      <c r="B253" s="113">
        <f>'STUDENT NAMELIST'!B253</f>
        <v>211423243501</v>
      </c>
      <c r="C253" s="113" t="str">
        <f>'STUDENT NAMELIST'!C253</f>
        <v>2023PEC AI 349</v>
      </c>
      <c r="D253" s="114" t="str">
        <f>'STUDENT NAMELIST'!D253</f>
        <v>YUGANDRAN D</v>
      </c>
      <c r="E253" s="113">
        <f>IF(AND('INTERNAL - I'!AI265&gt;0,'INTERNAL - II '!AI265&gt;0),('INTERNAL - I'!AI265+'INTERNAL - II '!AI265)/2,'INTERNAL - I'!AI265+'INTERNAL - II '!AI265)</f>
        <v>77.5</v>
      </c>
      <c r="F253" s="113">
        <f>IF(AND('INTERNAL - I'!AJ265&gt;0,'INTERNAL - II '!AJ265&gt;0),('INTERNAL - I'!AJ265+'INTERNAL - II '!AJ265)/2,'INTERNAL - I'!AJ265+'INTERNAL - II '!AJ265)</f>
        <v>77.5</v>
      </c>
      <c r="G253" s="113">
        <f>('INTERNAL - I'!AK265+'INTERNAL - II '!AK265)/2</f>
        <v>77.5</v>
      </c>
      <c r="H253" s="113">
        <f>IF(AND('INTERNAL - I'!AL265&gt;0,'INTERNAL - II '!AL265&gt;0),('INTERNAL - I'!AL265+'INTERNAL - II '!AL265)/2,'INTERNAL - I'!AL265+'INTERNAL - II '!AL265)</f>
        <v>82.5</v>
      </c>
      <c r="I253" s="113">
        <f>IF(AND('INTERNAL - I'!AM265&gt;0,'INTERNAL - II '!AM265&gt;0),('INTERNAL - I'!AM265+'INTERNAL - II '!AM265)/2,'INTERNAL - I'!AM265+'INTERNAL - II '!AM265)</f>
        <v>70</v>
      </c>
      <c r="J253" s="113">
        <f>IF(AND('INTERNAL - I'!AN265&gt;0,'INTERNAL - II '!AN265&gt;0),('INTERNAL - I'!AN265+'INTERNAL - II '!AN265)/2,'INTERNAL - I'!AN265+'INTERNAL - II '!AN265)</f>
        <v>0</v>
      </c>
    </row>
    <row r="254" spans="1:10" ht="30" customHeight="1" x14ac:dyDescent="0.2">
      <c r="A254" s="89">
        <v>250</v>
      </c>
      <c r="B254" s="113">
        <f>'STUDENT NAMELIST'!B254</f>
        <v>211423243503</v>
      </c>
      <c r="C254" s="113" t="str">
        <f>'STUDENT NAMELIST'!C254</f>
        <v>2023PEC AI 350</v>
      </c>
      <c r="D254" s="114" t="str">
        <f>'STUDENT NAMELIST'!D254</f>
        <v>YUVAN SHANKAR G</v>
      </c>
      <c r="E254" s="113">
        <f>IF(AND('INTERNAL - I'!AI266&gt;0,'INTERNAL - II '!AI266&gt;0),('INTERNAL - I'!AI266+'INTERNAL - II '!AI266)/2,'INTERNAL - I'!AI266+'INTERNAL - II '!AI266)</f>
        <v>80</v>
      </c>
      <c r="F254" s="113">
        <f>IF(AND('INTERNAL - I'!AJ266&gt;0,'INTERNAL - II '!AJ266&gt;0),('INTERNAL - I'!AJ266+'INTERNAL - II '!AJ266)/2,'INTERNAL - I'!AJ266+'INTERNAL - II '!AJ266)</f>
        <v>42.5</v>
      </c>
      <c r="G254" s="113">
        <f>('INTERNAL - I'!AK266+'INTERNAL - II '!AK266)/2</f>
        <v>85</v>
      </c>
      <c r="H254" s="113">
        <f>IF(AND('INTERNAL - I'!AL266&gt;0,'INTERNAL - II '!AL266&gt;0),('INTERNAL - I'!AL266+'INTERNAL - II '!AL266)/2,'INTERNAL - I'!AL266+'INTERNAL - II '!AL266)</f>
        <v>62.5</v>
      </c>
      <c r="I254" s="113">
        <f>IF(AND('INTERNAL - I'!AM266&gt;0,'INTERNAL - II '!AM266&gt;0),('INTERNAL - I'!AM266+'INTERNAL - II '!AM266)/2,'INTERNAL - I'!AM266+'INTERNAL - II '!AM266)</f>
        <v>95</v>
      </c>
      <c r="J254" s="113">
        <f>IF(AND('INTERNAL - I'!AN266&gt;0,'INTERNAL - II '!AN266&gt;0),('INTERNAL - I'!AN266+'INTERNAL - II '!AN266)/2,'INTERNAL - I'!AN266+'INTERNAL - II '!AN266)</f>
        <v>0</v>
      </c>
    </row>
    <row r="255" spans="1:10" ht="30" customHeight="1" x14ac:dyDescent="0.2">
      <c r="A255" s="89">
        <v>251</v>
      </c>
      <c r="B255" s="113">
        <f>'STUDENT NAMELIST'!B255</f>
        <v>211423243319</v>
      </c>
      <c r="C255" s="113" t="str">
        <f>'STUDENT NAMELIST'!C255</f>
        <v>2023PEC AI 351</v>
      </c>
      <c r="D255" s="114" t="str">
        <f>'STUDENT NAMELIST'!D255</f>
        <v>PARAMASIVAN M</v>
      </c>
      <c r="E255" s="113">
        <f>IF(AND('INTERNAL - I'!AI267&gt;0,'INTERNAL - II '!AI267&gt;0),('INTERNAL - I'!AI267+'INTERNAL - II '!AI267)/2,'INTERNAL - I'!AI267+'INTERNAL - II '!AI267)</f>
        <v>95</v>
      </c>
      <c r="F255" s="113">
        <f>IF(AND('INTERNAL - I'!AJ267&gt;0,'INTERNAL - II '!AJ267&gt;0),('INTERNAL - I'!AJ267+'INTERNAL - II '!AJ267)/2,'INTERNAL - I'!AJ267+'INTERNAL - II '!AJ267)</f>
        <v>95</v>
      </c>
      <c r="G255" s="113">
        <f>('INTERNAL - I'!AK267+'INTERNAL - II '!AK267)/2</f>
        <v>90</v>
      </c>
      <c r="H255" s="113">
        <f>IF(AND('INTERNAL - I'!AL267&gt;0,'INTERNAL - II '!AL267&gt;0),('INTERNAL - I'!AL267+'INTERNAL - II '!AL267)/2,'INTERNAL - I'!AL267+'INTERNAL - II '!AL267)</f>
        <v>82.5</v>
      </c>
      <c r="I255" s="113">
        <f>IF(AND('INTERNAL - I'!AM267&gt;0,'INTERNAL - II '!AM267&gt;0),('INTERNAL - I'!AM267+'INTERNAL - II '!AM267)/2,'INTERNAL - I'!AM267+'INTERNAL - II '!AM267)</f>
        <v>80</v>
      </c>
      <c r="J255" s="113">
        <f>IF(AND('INTERNAL - I'!AN267&gt;0,'INTERNAL - II '!AN267&gt;0),('INTERNAL - I'!AN267+'INTERNAL - II '!AN267)/2,'INTERNAL - I'!AN267+'INTERNAL - II '!AN267)</f>
        <v>0</v>
      </c>
    </row>
    <row r="256" spans="1:10" ht="30" customHeight="1" x14ac:dyDescent="0.2">
      <c r="A256" s="89">
        <v>252</v>
      </c>
      <c r="B256" s="113">
        <f>'STUDENT NAMELIST'!B256</f>
        <v>211423243320</v>
      </c>
      <c r="C256" s="113" t="str">
        <f>'STUDENT NAMELIST'!C256</f>
        <v>2023PEC AI 352</v>
      </c>
      <c r="D256" s="114" t="str">
        <f>'STUDENT NAMELIST'!D256</f>
        <v>PARTHIBAN G S</v>
      </c>
      <c r="E256" s="113">
        <f>IF(AND('INTERNAL - I'!AI268&gt;0,'INTERNAL - II '!AI268&gt;0),('INTERNAL - I'!AI268+'INTERNAL - II '!AI268)/2,'INTERNAL - I'!AI268+'INTERNAL - II '!AI268)</f>
        <v>90</v>
      </c>
      <c r="F256" s="113">
        <f>IF(AND('INTERNAL - I'!AJ268&gt;0,'INTERNAL - II '!AJ268&gt;0),('INTERNAL - I'!AJ268+'INTERNAL - II '!AJ268)/2,'INTERNAL - I'!AJ268+'INTERNAL - II '!AJ268)</f>
        <v>87.5</v>
      </c>
      <c r="G256" s="113">
        <f>('INTERNAL - I'!AK268+'INTERNAL - II '!AK268)/2</f>
        <v>67.5</v>
      </c>
      <c r="H256" s="113">
        <f>IF(AND('INTERNAL - I'!AL268&gt;0,'INTERNAL - II '!AL268&gt;0),('INTERNAL - I'!AL268+'INTERNAL - II '!AL268)/2,'INTERNAL - I'!AL268+'INTERNAL - II '!AL268)</f>
        <v>72.5</v>
      </c>
      <c r="I256" s="113">
        <f>IF(AND('INTERNAL - I'!AM268&gt;0,'INTERNAL - II '!AM268&gt;0),('INTERNAL - I'!AM268+'INTERNAL - II '!AM268)/2,'INTERNAL - I'!AM268+'INTERNAL - II '!AM268)</f>
        <v>90</v>
      </c>
      <c r="J256" s="113">
        <f>IF(AND('INTERNAL - I'!AN268&gt;0,'INTERNAL - II '!AN268&gt;0),('INTERNAL - I'!AN268+'INTERNAL - II '!AN268)/2,'INTERNAL - I'!AN268+'INTERNAL - II '!AN268)</f>
        <v>0</v>
      </c>
    </row>
    <row r="257" spans="1:10" ht="30" customHeight="1" x14ac:dyDescent="0.2">
      <c r="A257" s="89">
        <v>253</v>
      </c>
      <c r="B257" s="113">
        <f>'STUDENT NAMELIST'!B257</f>
        <v>211423243325</v>
      </c>
      <c r="C257" s="113" t="str">
        <f>'STUDENT NAMELIST'!C257</f>
        <v>2023PEC AI 353</v>
      </c>
      <c r="D257" s="114" t="str">
        <f>'STUDENT NAMELIST'!D257</f>
        <v>POOVARASAN S</v>
      </c>
      <c r="E257" s="113">
        <f>IF(AND('INTERNAL - I'!AI269&gt;0,'INTERNAL - II '!AI269&gt;0),('INTERNAL - I'!AI269+'INTERNAL - II '!AI269)/2,'INTERNAL - I'!AI269+'INTERNAL - II '!AI269)</f>
        <v>82.5</v>
      </c>
      <c r="F257" s="113">
        <f>IF(AND('INTERNAL - I'!AJ269&gt;0,'INTERNAL - II '!AJ269&gt;0),('INTERNAL - I'!AJ269+'INTERNAL - II '!AJ269)/2,'INTERNAL - I'!AJ269+'INTERNAL - II '!AJ269)</f>
        <v>77.5</v>
      </c>
      <c r="G257" s="113">
        <f>('INTERNAL - I'!AK269+'INTERNAL - II '!AK269)/2</f>
        <v>72.5</v>
      </c>
      <c r="H257" s="113">
        <f>IF(AND('INTERNAL - I'!AL269&gt;0,'INTERNAL - II '!AL269&gt;0),('INTERNAL - I'!AL269+'INTERNAL - II '!AL269)/2,'INTERNAL - I'!AL269+'INTERNAL - II '!AL269)</f>
        <v>67.5</v>
      </c>
      <c r="I257" s="113">
        <f>IF(AND('INTERNAL - I'!AM269&gt;0,'INTERNAL - II '!AM269&gt;0),('INTERNAL - I'!AM269+'INTERNAL - II '!AM269)/2,'INTERNAL - I'!AM269+'INTERNAL - II '!AM269)</f>
        <v>95</v>
      </c>
      <c r="J257" s="113">
        <f>IF(AND('INTERNAL - I'!AN269&gt;0,'INTERNAL - II '!AN269&gt;0),('INTERNAL - I'!AN269+'INTERNAL - II '!AN269)/2,'INTERNAL - I'!AN269+'INTERNAL - II '!AN269)</f>
        <v>0</v>
      </c>
    </row>
    <row r="258" spans="1:10" ht="30" customHeight="1" x14ac:dyDescent="0.2">
      <c r="A258" s="89">
        <v>254</v>
      </c>
      <c r="B258" s="113">
        <f>'STUDENT NAMELIST'!B258</f>
        <v>211423243327</v>
      </c>
      <c r="C258" s="113" t="str">
        <f>'STUDENT NAMELIST'!C258</f>
        <v>2023PEC AI 354</v>
      </c>
      <c r="D258" s="114" t="str">
        <f>'STUDENT NAMELIST'!D258</f>
        <v>PRADEESH P</v>
      </c>
      <c r="E258" s="113">
        <f>IF(AND('INTERNAL - I'!AI270&gt;0,'INTERNAL - II '!AI270&gt;0),('INTERNAL - I'!AI270+'INTERNAL - II '!AI270)/2,'INTERNAL - I'!AI270+'INTERNAL - II '!AI270)</f>
        <v>62.5</v>
      </c>
      <c r="F258" s="113">
        <f>IF(AND('INTERNAL - I'!AJ270&gt;0,'INTERNAL - II '!AJ270&gt;0),('INTERNAL - I'!AJ270+'INTERNAL - II '!AJ270)/2,'INTERNAL - I'!AJ270+'INTERNAL - II '!AJ270)</f>
        <v>77.5</v>
      </c>
      <c r="G258" s="113">
        <f>('INTERNAL - I'!AK270+'INTERNAL - II '!AK270)/2</f>
        <v>85</v>
      </c>
      <c r="H258" s="113">
        <f>IF(AND('INTERNAL - I'!AL270&gt;0,'INTERNAL - II '!AL270&gt;0),('INTERNAL - I'!AL270+'INTERNAL - II '!AL270)/2,'INTERNAL - I'!AL270+'INTERNAL - II '!AL270)</f>
        <v>87.5</v>
      </c>
      <c r="I258" s="113">
        <f>IF(AND('INTERNAL - I'!AM270&gt;0,'INTERNAL - II '!AM270&gt;0),('INTERNAL - I'!AM270+'INTERNAL - II '!AM270)/2,'INTERNAL - I'!AM270+'INTERNAL - II '!AM270)</f>
        <v>77.5</v>
      </c>
      <c r="J258" s="113">
        <f>IF(AND('INTERNAL - I'!AN270&gt;0,'INTERNAL - II '!AN270&gt;0),('INTERNAL - I'!AN270+'INTERNAL - II '!AN270)/2,'INTERNAL - I'!AN270+'INTERNAL - II '!AN270)</f>
        <v>0</v>
      </c>
    </row>
    <row r="259" spans="1:10" ht="30" customHeight="1" x14ac:dyDescent="0.2">
      <c r="A259" s="89">
        <v>255</v>
      </c>
      <c r="B259" s="113">
        <f>'STUDENT NAMELIST'!B259</f>
        <v>211423243329</v>
      </c>
      <c r="C259" s="113" t="str">
        <f>'STUDENT NAMELIST'!C259</f>
        <v>2023PEC AI 355</v>
      </c>
      <c r="D259" s="114" t="str">
        <f>'STUDENT NAMELIST'!D259</f>
        <v>PRAJITH KUMAR S</v>
      </c>
      <c r="E259" s="113">
        <f>IF(AND('INTERNAL - I'!AI271&gt;0,'INTERNAL - II '!AI271&gt;0),('INTERNAL - I'!AI271+'INTERNAL - II '!AI271)/2,'INTERNAL - I'!AI271+'INTERNAL - II '!AI271)</f>
        <v>85</v>
      </c>
      <c r="F259" s="113">
        <f>IF(AND('INTERNAL - I'!AJ271&gt;0,'INTERNAL - II '!AJ271&gt;0),('INTERNAL - I'!AJ271+'INTERNAL - II '!AJ271)/2,'INTERNAL - I'!AJ271+'INTERNAL - II '!AJ271)</f>
        <v>82.5</v>
      </c>
      <c r="G259" s="113">
        <f>('INTERNAL - I'!AK271+'INTERNAL - II '!AK271)/2</f>
        <v>67.5</v>
      </c>
      <c r="H259" s="113">
        <f>IF(AND('INTERNAL - I'!AL271&gt;0,'INTERNAL - II '!AL271&gt;0),('INTERNAL - I'!AL271+'INTERNAL - II '!AL271)/2,'INTERNAL - I'!AL271+'INTERNAL - II '!AL271)</f>
        <v>82.5</v>
      </c>
      <c r="I259" s="113">
        <f>IF(AND('INTERNAL - I'!AM271&gt;0,'INTERNAL - II '!AM271&gt;0),('INTERNAL - I'!AM271+'INTERNAL - II '!AM271)/2,'INTERNAL - I'!AM271+'INTERNAL - II '!AM271)</f>
        <v>70</v>
      </c>
      <c r="J259" s="113">
        <f>IF(AND('INTERNAL - I'!AN271&gt;0,'INTERNAL - II '!AN271&gt;0),('INTERNAL - I'!AN271+'INTERNAL - II '!AN271)/2,'INTERNAL - I'!AN271+'INTERNAL - II '!AN271)</f>
        <v>0</v>
      </c>
    </row>
    <row r="260" spans="1:10" ht="30" customHeight="1" x14ac:dyDescent="0.2">
      <c r="A260" s="89">
        <v>256</v>
      </c>
      <c r="B260" s="113">
        <f>'STUDENT NAMELIST'!B260</f>
        <v>211423243330</v>
      </c>
      <c r="C260" s="113" t="str">
        <f>'STUDENT NAMELIST'!C260</f>
        <v>2023PEC AI 356</v>
      </c>
      <c r="D260" s="114" t="str">
        <f>'STUDENT NAMELIST'!D260</f>
        <v>PRANAV M</v>
      </c>
      <c r="E260" s="113">
        <f>IF(AND('INTERNAL - I'!AI272&gt;0,'INTERNAL - II '!AI272&gt;0),('INTERNAL - I'!AI272+'INTERNAL - II '!AI272)/2,'INTERNAL - I'!AI272+'INTERNAL - II '!AI272)</f>
        <v>90</v>
      </c>
      <c r="F260" s="113">
        <f>IF(AND('INTERNAL - I'!AJ272&gt;0,'INTERNAL - II '!AJ272&gt;0),('INTERNAL - I'!AJ272+'INTERNAL - II '!AJ272)/2,'INTERNAL - I'!AJ272+'INTERNAL - II '!AJ272)</f>
        <v>90</v>
      </c>
      <c r="G260" s="113">
        <f>('INTERNAL - I'!AK272+'INTERNAL - II '!AK272)/2</f>
        <v>85</v>
      </c>
      <c r="H260" s="113">
        <f>IF(AND('INTERNAL - I'!AL272&gt;0,'INTERNAL - II '!AL272&gt;0),('INTERNAL - I'!AL272+'INTERNAL - II '!AL272)/2,'INTERNAL - I'!AL272+'INTERNAL - II '!AL272)</f>
        <v>62.5</v>
      </c>
      <c r="I260" s="113">
        <f>IF(AND('INTERNAL - I'!AM272&gt;0,'INTERNAL - II '!AM272&gt;0),('INTERNAL - I'!AM272+'INTERNAL - II '!AM272)/2,'INTERNAL - I'!AM272+'INTERNAL - II '!AM272)</f>
        <v>95</v>
      </c>
      <c r="J260" s="113">
        <f>IF(AND('INTERNAL - I'!AN272&gt;0,'INTERNAL - II '!AN272&gt;0),('INTERNAL - I'!AN272+'INTERNAL - II '!AN272)/2,'INTERNAL - I'!AN272+'INTERNAL - II '!AN272)</f>
        <v>0</v>
      </c>
    </row>
    <row r="261" spans="1:10" ht="30" customHeight="1" x14ac:dyDescent="0.2">
      <c r="A261" s="89">
        <v>258</v>
      </c>
      <c r="B261" s="113">
        <f>'STUDENT NAMELIST'!B261</f>
        <v>211423243331</v>
      </c>
      <c r="C261" s="113" t="str">
        <f>'STUDENT NAMELIST'!C261</f>
        <v>2023PEC AI 357</v>
      </c>
      <c r="D261" s="114" t="str">
        <f>'STUDENT NAMELIST'!D261</f>
        <v>PRANAV V</v>
      </c>
      <c r="E261" s="113">
        <f>IF(AND('INTERNAL - I'!AI273&gt;0,'INTERNAL - II '!AI273&gt;0),('INTERNAL - I'!AI273+'INTERNAL - II '!AI273)/2,'INTERNAL - I'!AI273+'INTERNAL - II '!AI273)</f>
        <v>95</v>
      </c>
      <c r="F261" s="113">
        <f>IF(AND('INTERNAL - I'!AJ273&gt;0,'INTERNAL - II '!AJ273&gt;0),('INTERNAL - I'!AJ273+'INTERNAL - II '!AJ273)/2,'INTERNAL - I'!AJ273+'INTERNAL - II '!AJ273)</f>
        <v>92.5</v>
      </c>
      <c r="G261" s="113">
        <f>('INTERNAL - I'!AK273+'INTERNAL - II '!AK273)/2</f>
        <v>80</v>
      </c>
      <c r="H261" s="113">
        <f>IF(AND('INTERNAL - I'!AL273&gt;0,'INTERNAL - II '!AL273&gt;0),('INTERNAL - I'!AL273+'INTERNAL - II '!AL273)/2,'INTERNAL - I'!AL273+'INTERNAL - II '!AL273)</f>
        <v>82.5</v>
      </c>
      <c r="I261" s="113">
        <f>IF(AND('INTERNAL - I'!AM273&gt;0,'INTERNAL - II '!AM273&gt;0),('INTERNAL - I'!AM273+'INTERNAL - II '!AM273)/2,'INTERNAL - I'!AM273+'INTERNAL - II '!AM273)</f>
        <v>80</v>
      </c>
      <c r="J261" s="113">
        <f>IF(AND('INTERNAL - I'!AN273&gt;0,'INTERNAL - II '!AN273&gt;0),('INTERNAL - I'!AN273+'INTERNAL - II '!AN273)/2,'INTERNAL - I'!AN273+'INTERNAL - II '!AN273)</f>
        <v>0</v>
      </c>
    </row>
    <row r="262" spans="1:10" ht="30" customHeight="1" x14ac:dyDescent="0.2">
      <c r="A262" s="89">
        <v>258</v>
      </c>
      <c r="B262" s="113">
        <f>'STUDENT NAMELIST'!B262</f>
        <v>211423243332</v>
      </c>
      <c r="C262" s="113" t="str">
        <f>'STUDENT NAMELIST'!C262</f>
        <v>2023PEC AI 358</v>
      </c>
      <c r="D262" s="114" t="str">
        <f>'STUDENT NAMELIST'!D262</f>
        <v>PRASANTH S</v>
      </c>
      <c r="E262" s="113">
        <f>IF(AND('INTERNAL - I'!AI274&gt;0,'INTERNAL - II '!AI274&gt;0),('INTERNAL - I'!AI274+'INTERNAL - II '!AI274)/2,'INTERNAL - I'!AI274+'INTERNAL - II '!AI274)</f>
        <v>80</v>
      </c>
      <c r="F262" s="113">
        <f>IF(AND('INTERNAL - I'!AJ274&gt;0,'INTERNAL - II '!AJ274&gt;0),('INTERNAL - I'!AJ274+'INTERNAL - II '!AJ274)/2,'INTERNAL - I'!AJ274+'INTERNAL - II '!AJ274)</f>
        <v>82.5</v>
      </c>
      <c r="G262" s="113">
        <f>('INTERNAL - I'!AK274+'INTERNAL - II '!AK274)/2</f>
        <v>50</v>
      </c>
      <c r="H262" s="113">
        <f>IF(AND('INTERNAL - I'!AL274&gt;0,'INTERNAL - II '!AL274&gt;0),('INTERNAL - I'!AL274+'INTERNAL - II '!AL274)/2,'INTERNAL - I'!AL274+'INTERNAL - II '!AL274)</f>
        <v>72.5</v>
      </c>
      <c r="I262" s="113">
        <f>IF(AND('INTERNAL - I'!AM274&gt;0,'INTERNAL - II '!AM274&gt;0),('INTERNAL - I'!AM274+'INTERNAL - II '!AM274)/2,'INTERNAL - I'!AM274+'INTERNAL - II '!AM274)</f>
        <v>90</v>
      </c>
      <c r="J262" s="113">
        <f>IF(AND('INTERNAL - I'!AN274&gt;0,'INTERNAL - II '!AN274&gt;0),('INTERNAL - I'!AN274+'INTERNAL - II '!AN274)/2,'INTERNAL - I'!AN274+'INTERNAL - II '!AN274)</f>
        <v>0</v>
      </c>
    </row>
    <row r="263" spans="1:10" ht="30" customHeight="1" x14ac:dyDescent="0.2">
      <c r="A263" s="89">
        <v>259</v>
      </c>
      <c r="B263" s="113">
        <f>'STUDENT NAMELIST'!B263</f>
        <v>211423243334</v>
      </c>
      <c r="C263" s="113" t="str">
        <f>'STUDENT NAMELIST'!C263</f>
        <v>2023PEC AI 359</v>
      </c>
      <c r="D263" s="114" t="str">
        <f>'STUDENT NAMELIST'!D263</f>
        <v>PRAVEEN BALAJI B S</v>
      </c>
      <c r="E263" s="113">
        <f>IF(AND('INTERNAL - I'!AI275&gt;0,'INTERNAL - II '!AI275&gt;0),('INTERNAL - I'!AI275+'INTERNAL - II '!AI275)/2,'INTERNAL - I'!AI275+'INTERNAL - II '!AI275)</f>
        <v>70</v>
      </c>
      <c r="F263" s="113">
        <f>IF(AND('INTERNAL - I'!AJ275&gt;0,'INTERNAL - II '!AJ275&gt;0),('INTERNAL - I'!AJ275+'INTERNAL - II '!AJ275)/2,'INTERNAL - I'!AJ275+'INTERNAL - II '!AJ275)</f>
        <v>62.5</v>
      </c>
      <c r="G263" s="113">
        <f>('INTERNAL - I'!AK275+'INTERNAL - II '!AK275)/2</f>
        <v>90</v>
      </c>
      <c r="H263" s="113">
        <f>IF(AND('INTERNAL - I'!AL275&gt;0,'INTERNAL - II '!AL275&gt;0),('INTERNAL - I'!AL275+'INTERNAL - II '!AL275)/2,'INTERNAL - I'!AL275+'INTERNAL - II '!AL275)</f>
        <v>67.5</v>
      </c>
      <c r="I263" s="113">
        <f>IF(AND('INTERNAL - I'!AM275&gt;0,'INTERNAL - II '!AM275&gt;0),('INTERNAL - I'!AM275+'INTERNAL - II '!AM275)/2,'INTERNAL - I'!AM275+'INTERNAL - II '!AM275)</f>
        <v>95</v>
      </c>
      <c r="J263" s="113">
        <f>IF(AND('INTERNAL - I'!AN275&gt;0,'INTERNAL - II '!AN275&gt;0),('INTERNAL - I'!AN275+'INTERNAL - II '!AN275)/2,'INTERNAL - I'!AN275+'INTERNAL - II '!AN275)</f>
        <v>0</v>
      </c>
    </row>
    <row r="264" spans="1:10" ht="30" customHeight="1" x14ac:dyDescent="0.2">
      <c r="A264" s="89">
        <v>260</v>
      </c>
      <c r="B264" s="113">
        <f>'STUDENT NAMELIST'!B264</f>
        <v>211423243335</v>
      </c>
      <c r="C264" s="113" t="str">
        <f>'STUDENT NAMELIST'!C264</f>
        <v>2023PEC AI 360</v>
      </c>
      <c r="D264" s="114" t="str">
        <f>'STUDENT NAMELIST'!D264</f>
        <v>PRAVEEN KUMAR K</v>
      </c>
      <c r="E264" s="113">
        <f>IF(AND('INTERNAL - I'!AI276&gt;0,'INTERNAL - II '!AI276&gt;0),('INTERNAL - I'!AI276+'INTERNAL - II '!AI276)/2,'INTERNAL - I'!AI276+'INTERNAL - II '!AI276)</f>
        <v>100</v>
      </c>
      <c r="F264" s="113">
        <f>IF(AND('INTERNAL - I'!AJ276&gt;0,'INTERNAL - II '!AJ276&gt;0),('INTERNAL - I'!AJ276+'INTERNAL - II '!AJ276)/2,'INTERNAL - I'!AJ276+'INTERNAL - II '!AJ276)</f>
        <v>87.5</v>
      </c>
      <c r="G264" s="113">
        <f>('INTERNAL - I'!AK276+'INTERNAL - II '!AK276)/2</f>
        <v>65</v>
      </c>
      <c r="H264" s="113">
        <f>IF(AND('INTERNAL - I'!AL276&gt;0,'INTERNAL - II '!AL276&gt;0),('INTERNAL - I'!AL276+'INTERNAL - II '!AL276)/2,'INTERNAL - I'!AL276+'INTERNAL - II '!AL276)</f>
        <v>67.5</v>
      </c>
      <c r="I264" s="113">
        <f>IF(AND('INTERNAL - I'!AM276&gt;0,'INTERNAL - II '!AM276&gt;0),('INTERNAL - I'!AM276+'INTERNAL - II '!AM276)/2,'INTERNAL - I'!AM276+'INTERNAL - II '!AM276)</f>
        <v>95</v>
      </c>
      <c r="J264" s="113">
        <f>IF(AND('INTERNAL - I'!AN276&gt;0,'INTERNAL - II '!AN276&gt;0),('INTERNAL - I'!AN276+'INTERNAL - II '!AN276)/2,'INTERNAL - I'!AN276+'INTERNAL - II '!AN276)</f>
        <v>0</v>
      </c>
    </row>
    <row r="265" spans="1:10" ht="30" customHeight="1" x14ac:dyDescent="0.2">
      <c r="A265" s="89">
        <v>261</v>
      </c>
      <c r="B265" s="113">
        <f>'STUDENT NAMELIST'!B265</f>
        <v>211423243336</v>
      </c>
      <c r="C265" s="113" t="str">
        <f>'STUDENT NAMELIST'!C265</f>
        <v>2023PEC AI 361</v>
      </c>
      <c r="D265" s="114" t="str">
        <f>'STUDENT NAMELIST'!D265</f>
        <v>PRAVEEN KUMAR S</v>
      </c>
      <c r="E265" s="113">
        <f>IF(AND('INTERNAL - I'!AI277&gt;0,'INTERNAL - II '!AI277&gt;0),('INTERNAL - I'!AI277+'INTERNAL - II '!AI277)/2,'INTERNAL - I'!AI277+'INTERNAL - II '!AI277)</f>
        <v>90</v>
      </c>
      <c r="F265" s="113">
        <f>IF(AND('INTERNAL - I'!AJ277&gt;0,'INTERNAL - II '!AJ277&gt;0),('INTERNAL - I'!AJ277+'INTERNAL - II '!AJ277)/2,'INTERNAL - I'!AJ277+'INTERNAL - II '!AJ277)</f>
        <v>90</v>
      </c>
      <c r="G265" s="113">
        <f>('INTERNAL - I'!AK277+'INTERNAL - II '!AK277)/2</f>
        <v>65</v>
      </c>
      <c r="H265" s="113">
        <f>IF(AND('INTERNAL - I'!AL277&gt;0,'INTERNAL - II '!AL277&gt;0),('INTERNAL - I'!AL277+'INTERNAL - II '!AL277)/2,'INTERNAL - I'!AL277+'INTERNAL - II '!AL277)</f>
        <v>87.5</v>
      </c>
      <c r="I265" s="113">
        <f>IF(AND('INTERNAL - I'!AM277&gt;0,'INTERNAL - II '!AM277&gt;0),('INTERNAL - I'!AM277+'INTERNAL - II '!AM277)/2,'INTERNAL - I'!AM277+'INTERNAL - II '!AM277)</f>
        <v>77.5</v>
      </c>
      <c r="J265" s="113">
        <f>IF(AND('INTERNAL - I'!AN277&gt;0,'INTERNAL - II '!AN277&gt;0),('INTERNAL - I'!AN277+'INTERNAL - II '!AN277)/2,'INTERNAL - I'!AN277+'INTERNAL - II '!AN277)</f>
        <v>0</v>
      </c>
    </row>
    <row r="266" spans="1:10" ht="30" customHeight="1" x14ac:dyDescent="0.2">
      <c r="A266" s="89">
        <v>262</v>
      </c>
      <c r="B266" s="113">
        <f>'STUDENT NAMELIST'!B266</f>
        <v>211423243337</v>
      </c>
      <c r="C266" s="113" t="str">
        <f>'STUDENT NAMELIST'!C266</f>
        <v>2023PEC AI 362</v>
      </c>
      <c r="D266" s="114" t="str">
        <f>'STUDENT NAMELIST'!D266</f>
        <v>PRAVEENKUMAR S</v>
      </c>
      <c r="E266" s="113">
        <f>IF(AND('INTERNAL - I'!AI278&gt;0,'INTERNAL - II '!AI278&gt;0),('INTERNAL - I'!AI278+'INTERNAL - II '!AI278)/2,'INTERNAL - I'!AI278+'INTERNAL - II '!AI278)</f>
        <v>87.5</v>
      </c>
      <c r="F266" s="113">
        <f>IF(AND('INTERNAL - I'!AJ278&gt;0,'INTERNAL - II '!AJ278&gt;0),('INTERNAL - I'!AJ278+'INTERNAL - II '!AJ278)/2,'INTERNAL - I'!AJ278+'INTERNAL - II '!AJ278)</f>
        <v>77.5</v>
      </c>
      <c r="G266" s="113">
        <f>('INTERNAL - I'!AK278+'INTERNAL - II '!AK278)/2</f>
        <v>67.5</v>
      </c>
      <c r="H266" s="113">
        <f>IF(AND('INTERNAL - I'!AL278&gt;0,'INTERNAL - II '!AL278&gt;0),('INTERNAL - I'!AL278+'INTERNAL - II '!AL278)/2,'INTERNAL - I'!AL278+'INTERNAL - II '!AL278)</f>
        <v>72.5</v>
      </c>
      <c r="I266" s="113">
        <f>IF(AND('INTERNAL - I'!AM278&gt;0,'INTERNAL - II '!AM278&gt;0),('INTERNAL - I'!AM278+'INTERNAL - II '!AM278)/2,'INTERNAL - I'!AM278+'INTERNAL - II '!AM278)</f>
        <v>90</v>
      </c>
      <c r="J266" s="113">
        <f>IF(AND('INTERNAL - I'!AN278&gt;0,'INTERNAL - II '!AN278&gt;0),('INTERNAL - I'!AN278+'INTERNAL - II '!AN278)/2,'INTERNAL - I'!AN278+'INTERNAL - II '!AN278)</f>
        <v>0</v>
      </c>
    </row>
    <row r="267" spans="1:10" ht="30" customHeight="1" x14ac:dyDescent="0.2">
      <c r="A267" s="89">
        <v>263</v>
      </c>
      <c r="B267" s="113">
        <f>'STUDENT NAMELIST'!B267</f>
        <v>211423243338</v>
      </c>
      <c r="C267" s="113" t="str">
        <f>'STUDENT NAMELIST'!C267</f>
        <v>2023PEC AI 363</v>
      </c>
      <c r="D267" s="114" t="str">
        <f>'STUDENT NAMELIST'!D267</f>
        <v>PRAVEENSANKAR R S</v>
      </c>
      <c r="E267" s="113">
        <f>IF(AND('INTERNAL - I'!AI279&gt;0,'INTERNAL - II '!AI279&gt;0),('INTERNAL - I'!AI279+'INTERNAL - II '!AI279)/2,'INTERNAL - I'!AI279+'INTERNAL - II '!AI279)</f>
        <v>92.5</v>
      </c>
      <c r="F267" s="113">
        <f>IF(AND('INTERNAL - I'!AJ279&gt;0,'INTERNAL - II '!AJ279&gt;0),('INTERNAL - I'!AJ279+'INTERNAL - II '!AJ279)/2,'INTERNAL - I'!AJ279+'INTERNAL - II '!AJ279)</f>
        <v>80</v>
      </c>
      <c r="G267" s="113">
        <f>('INTERNAL - I'!AK279+'INTERNAL - II '!AK279)/2</f>
        <v>75</v>
      </c>
      <c r="H267" s="113">
        <f>IF(AND('INTERNAL - I'!AL279&gt;0,'INTERNAL - II '!AL279&gt;0),('INTERNAL - I'!AL279+'INTERNAL - II '!AL279)/2,'INTERNAL - I'!AL279+'INTERNAL - II '!AL279)</f>
        <v>75</v>
      </c>
      <c r="I267" s="113">
        <f>IF(AND('INTERNAL - I'!AM279&gt;0,'INTERNAL - II '!AM279&gt;0),('INTERNAL - I'!AM279+'INTERNAL - II '!AM279)/2,'INTERNAL - I'!AM279+'INTERNAL - II '!AM279)</f>
        <v>95</v>
      </c>
      <c r="J267" s="113">
        <f>IF(AND('INTERNAL - I'!AN279&gt;0,'INTERNAL - II '!AN279&gt;0),('INTERNAL - I'!AN279+'INTERNAL - II '!AN279)/2,'INTERNAL - I'!AN279+'INTERNAL - II '!AN279)</f>
        <v>0</v>
      </c>
    </row>
    <row r="268" spans="1:10" ht="30" customHeight="1" x14ac:dyDescent="0.2">
      <c r="A268" s="89">
        <v>264</v>
      </c>
      <c r="B268" s="113">
        <f>'STUDENT NAMELIST'!B268</f>
        <v>211423243341</v>
      </c>
      <c r="C268" s="113" t="str">
        <f>'STUDENT NAMELIST'!C268</f>
        <v>2023PEC AI 364</v>
      </c>
      <c r="D268" s="114" t="str">
        <f>'STUDENT NAMELIST'!D268</f>
        <v>PREMACHAND C</v>
      </c>
      <c r="E268" s="113">
        <f>IF(AND('INTERNAL - I'!AI280&gt;0,'INTERNAL - II '!AI280&gt;0),('INTERNAL - I'!AI280+'INTERNAL - II '!AI280)/2,'INTERNAL - I'!AI280+'INTERNAL - II '!AI280)</f>
        <v>87.5</v>
      </c>
      <c r="F268" s="113">
        <f>IF(AND('INTERNAL - I'!AJ280&gt;0,'INTERNAL - II '!AJ280&gt;0),('INTERNAL - I'!AJ280+'INTERNAL - II '!AJ280)/2,'INTERNAL - I'!AJ280+'INTERNAL - II '!AJ280)</f>
        <v>82.5</v>
      </c>
      <c r="G268" s="113">
        <f>('INTERNAL - I'!AK280+'INTERNAL - II '!AK280)/2</f>
        <v>70</v>
      </c>
      <c r="H268" s="113">
        <f>IF(AND('INTERNAL - I'!AL280&gt;0,'INTERNAL - II '!AL280&gt;0),('INTERNAL - I'!AL280+'INTERNAL - II '!AL280)/2,'INTERNAL - I'!AL280+'INTERNAL - II '!AL280)</f>
        <v>82.5</v>
      </c>
      <c r="I268" s="113">
        <f>IF(AND('INTERNAL - I'!AM280&gt;0,'INTERNAL - II '!AM280&gt;0),('INTERNAL - I'!AM280+'INTERNAL - II '!AM280)/2,'INTERNAL - I'!AM280+'INTERNAL - II '!AM280)</f>
        <v>70</v>
      </c>
      <c r="J268" s="113">
        <f>IF(AND('INTERNAL - I'!AN280&gt;0,'INTERNAL - II '!AN280&gt;0),('INTERNAL - I'!AN280+'INTERNAL - II '!AN280)/2,'INTERNAL - I'!AN280+'INTERNAL - II '!AN280)</f>
        <v>0</v>
      </c>
    </row>
    <row r="269" spans="1:10" ht="30" customHeight="1" x14ac:dyDescent="0.2">
      <c r="A269" s="89">
        <v>265</v>
      </c>
      <c r="B269" s="113">
        <f>'STUDENT NAMELIST'!B269</f>
        <v>211423243342</v>
      </c>
      <c r="C269" s="113" t="str">
        <f>'STUDENT NAMELIST'!C269</f>
        <v>2023PEC AI 365</v>
      </c>
      <c r="D269" s="114" t="str">
        <f>'STUDENT NAMELIST'!D269</f>
        <v>PRINSTAN S</v>
      </c>
      <c r="E269" s="113">
        <f>IF(AND('INTERNAL - I'!AI281&gt;0,'INTERNAL - II '!AI281&gt;0),('INTERNAL - I'!AI281+'INTERNAL - II '!AI281)/2,'INTERNAL - I'!AI281+'INTERNAL - II '!AI281)</f>
        <v>72.5</v>
      </c>
      <c r="F269" s="113">
        <f>IF(AND('INTERNAL - I'!AJ281&gt;0,'INTERNAL - II '!AJ281&gt;0),('INTERNAL - I'!AJ281+'INTERNAL - II '!AJ281)/2,'INTERNAL - I'!AJ281+'INTERNAL - II '!AJ281)</f>
        <v>77.5</v>
      </c>
      <c r="G269" s="113">
        <f>('INTERNAL - I'!AK281+'INTERNAL - II '!AK281)/2</f>
        <v>92.5</v>
      </c>
      <c r="H269" s="113">
        <f>IF(AND('INTERNAL - I'!AL281&gt;0,'INTERNAL - II '!AL281&gt;0),('INTERNAL - I'!AL281+'INTERNAL - II '!AL281)/2,'INTERNAL - I'!AL281+'INTERNAL - II '!AL281)</f>
        <v>62.5</v>
      </c>
      <c r="I269" s="113">
        <f>IF(AND('INTERNAL - I'!AM281&gt;0,'INTERNAL - II '!AM281&gt;0),('INTERNAL - I'!AM281+'INTERNAL - II '!AM281)/2,'INTERNAL - I'!AM281+'INTERNAL - II '!AM281)</f>
        <v>95</v>
      </c>
      <c r="J269" s="113">
        <f>IF(AND('INTERNAL - I'!AN281&gt;0,'INTERNAL - II '!AN281&gt;0),('INTERNAL - I'!AN281+'INTERNAL - II '!AN281)/2,'INTERNAL - I'!AN281+'INTERNAL - II '!AN281)</f>
        <v>0</v>
      </c>
    </row>
    <row r="270" spans="1:10" ht="30" customHeight="1" x14ac:dyDescent="0.2">
      <c r="A270" s="89">
        <v>266</v>
      </c>
      <c r="B270" s="113">
        <f>'STUDENT NAMELIST'!B270</f>
        <v>211423243344</v>
      </c>
      <c r="C270" s="113" t="str">
        <f>'STUDENT NAMELIST'!C270</f>
        <v>2023PEC AI 366</v>
      </c>
      <c r="D270" s="114" t="str">
        <f>'STUDENT NAMELIST'!D270</f>
        <v>PRIYANSH M</v>
      </c>
      <c r="E270" s="113">
        <f>IF(AND('INTERNAL - I'!AI282&gt;0,'INTERNAL - II '!AI282&gt;0),('INTERNAL - I'!AI282+'INTERNAL - II '!AI282)/2,'INTERNAL - I'!AI282+'INTERNAL - II '!AI282)</f>
        <v>75</v>
      </c>
      <c r="F270" s="113">
        <f>IF(AND('INTERNAL - I'!AJ282&gt;0,'INTERNAL - II '!AJ282&gt;0),('INTERNAL - I'!AJ282+'INTERNAL - II '!AJ282)/2,'INTERNAL - I'!AJ282+'INTERNAL - II '!AJ282)</f>
        <v>80</v>
      </c>
      <c r="G270" s="113">
        <f>('INTERNAL - I'!AK282+'INTERNAL - II '!AK282)/2</f>
        <v>60</v>
      </c>
      <c r="H270" s="113">
        <f>IF(AND('INTERNAL - I'!AL282&gt;0,'INTERNAL - II '!AL282&gt;0),('INTERNAL - I'!AL282+'INTERNAL - II '!AL282)/2,'INTERNAL - I'!AL282+'INTERNAL - II '!AL282)</f>
        <v>82.5</v>
      </c>
      <c r="I270" s="113">
        <f>IF(AND('INTERNAL - I'!AM282&gt;0,'INTERNAL - II '!AM282&gt;0),('INTERNAL - I'!AM282+'INTERNAL - II '!AM282)/2,'INTERNAL - I'!AM282+'INTERNAL - II '!AM282)</f>
        <v>80</v>
      </c>
      <c r="J270" s="113">
        <f>IF(AND('INTERNAL - I'!AN282&gt;0,'INTERNAL - II '!AN282&gt;0),('INTERNAL - I'!AN282+'INTERNAL - II '!AN282)/2,'INTERNAL - I'!AN282+'INTERNAL - II '!AN282)</f>
        <v>0</v>
      </c>
    </row>
    <row r="271" spans="1:10" ht="30" customHeight="1" x14ac:dyDescent="0.2">
      <c r="A271" s="89">
        <v>268</v>
      </c>
      <c r="B271" s="113">
        <f>'STUDENT NAMELIST'!B271</f>
        <v>211423243345</v>
      </c>
      <c r="C271" s="113" t="str">
        <f>'STUDENT NAMELIST'!C271</f>
        <v>2023PEC AI 367</v>
      </c>
      <c r="D271" s="114" t="str">
        <f>'STUDENT NAMELIST'!D271</f>
        <v>PUGAZHENTHI M</v>
      </c>
      <c r="E271" s="113">
        <f>IF(AND('INTERNAL - I'!AI283&gt;0,'INTERNAL - II '!AI283&gt;0),('INTERNAL - I'!AI283+'INTERNAL - II '!AI283)/2,'INTERNAL - I'!AI283+'INTERNAL - II '!AI283)</f>
        <v>87.5</v>
      </c>
      <c r="F271" s="113">
        <f>IF(AND('INTERNAL - I'!AJ283&gt;0,'INTERNAL - II '!AJ283&gt;0),('INTERNAL - I'!AJ283+'INTERNAL - II '!AJ283)/2,'INTERNAL - I'!AJ283+'INTERNAL - II '!AJ283)</f>
        <v>80</v>
      </c>
      <c r="G271" s="113">
        <f>('INTERNAL - I'!AK283+'INTERNAL - II '!AK283)/2</f>
        <v>67.5</v>
      </c>
      <c r="H271" s="113">
        <f>IF(AND('INTERNAL - I'!AL283&gt;0,'INTERNAL - II '!AL283&gt;0),('INTERNAL - I'!AL283+'INTERNAL - II '!AL283)/2,'INTERNAL - I'!AL283+'INTERNAL - II '!AL283)</f>
        <v>72.5</v>
      </c>
      <c r="I271" s="113">
        <f>IF(AND('INTERNAL - I'!AM283&gt;0,'INTERNAL - II '!AM283&gt;0),('INTERNAL - I'!AM283+'INTERNAL - II '!AM283)/2,'INTERNAL - I'!AM283+'INTERNAL - II '!AM283)</f>
        <v>90</v>
      </c>
      <c r="J271" s="113">
        <f>IF(AND('INTERNAL - I'!AN283&gt;0,'INTERNAL - II '!AN283&gt;0),('INTERNAL - I'!AN283+'INTERNAL - II '!AN283)/2,'INTERNAL - I'!AN283+'INTERNAL - II '!AN283)</f>
        <v>0</v>
      </c>
    </row>
    <row r="272" spans="1:10" ht="30" customHeight="1" x14ac:dyDescent="0.2">
      <c r="A272" s="89">
        <v>268</v>
      </c>
      <c r="B272" s="113">
        <f>'STUDENT NAMELIST'!B272</f>
        <v>211423243346</v>
      </c>
      <c r="C272" s="113" t="str">
        <f>'STUDENT NAMELIST'!C272</f>
        <v>2023PEC AI 368</v>
      </c>
      <c r="D272" s="114" t="str">
        <f>'STUDENT NAMELIST'!D272</f>
        <v>PUSHPARAJ M</v>
      </c>
      <c r="E272" s="113">
        <f>IF(AND('INTERNAL - I'!AI284&gt;0,'INTERNAL - II '!AI284&gt;0),('INTERNAL - I'!AI284+'INTERNAL - II '!AI284)/2,'INTERNAL - I'!AI284+'INTERNAL - II '!AI284)</f>
        <v>82.5</v>
      </c>
      <c r="F272" s="113">
        <f>IF(AND('INTERNAL - I'!AJ284&gt;0,'INTERNAL - II '!AJ284&gt;0),('INTERNAL - I'!AJ284+'INTERNAL - II '!AJ284)/2,'INTERNAL - I'!AJ284+'INTERNAL - II '!AJ284)</f>
        <v>80</v>
      </c>
      <c r="G272" s="113">
        <f>('INTERNAL - I'!AK284+'INTERNAL - II '!AK284)/2</f>
        <v>75</v>
      </c>
      <c r="H272" s="113">
        <f>IF(AND('INTERNAL - I'!AL284&gt;0,'INTERNAL - II '!AL284&gt;0),('INTERNAL - I'!AL284+'INTERNAL - II '!AL284)/2,'INTERNAL - I'!AL284+'INTERNAL - II '!AL284)</f>
        <v>67.5</v>
      </c>
      <c r="I272" s="113">
        <f>IF(AND('INTERNAL - I'!AM284&gt;0,'INTERNAL - II '!AM284&gt;0),('INTERNAL - I'!AM284+'INTERNAL - II '!AM284)/2,'INTERNAL - I'!AM284+'INTERNAL - II '!AM284)</f>
        <v>95</v>
      </c>
      <c r="J272" s="113">
        <f>IF(AND('INTERNAL - I'!AN284&gt;0,'INTERNAL - II '!AN284&gt;0),('INTERNAL - I'!AN284+'INTERNAL - II '!AN284)/2,'INTERNAL - I'!AN284+'INTERNAL - II '!AN284)</f>
        <v>0</v>
      </c>
    </row>
    <row r="273" spans="1:10" ht="30" customHeight="1" x14ac:dyDescent="0.2">
      <c r="A273" s="89">
        <v>269</v>
      </c>
      <c r="B273" s="113">
        <f>'STUDENT NAMELIST'!B273</f>
        <v>211423243347</v>
      </c>
      <c r="C273" s="113" t="str">
        <f>'STUDENT NAMELIST'!C273</f>
        <v>2023PEC AI 369</v>
      </c>
      <c r="D273" s="114" t="str">
        <f>'STUDENT NAMELIST'!D273</f>
        <v>RADHAKRISHNAN R</v>
      </c>
      <c r="E273" s="113">
        <f>IF(AND('INTERNAL - I'!AI285&gt;0,'INTERNAL - II '!AI285&gt;0),('INTERNAL - I'!AI285+'INTERNAL - II '!AI285)/2,'INTERNAL - I'!AI285+'INTERNAL - II '!AI285)</f>
        <v>75</v>
      </c>
      <c r="F273" s="113">
        <f>IF(AND('INTERNAL - I'!AJ285&gt;0,'INTERNAL - II '!AJ285&gt;0),('INTERNAL - I'!AJ285+'INTERNAL - II '!AJ285)/2,'INTERNAL - I'!AJ285+'INTERNAL - II '!AJ285)</f>
        <v>72.5</v>
      </c>
      <c r="G273" s="113">
        <f>('INTERNAL - I'!AK285+'INTERNAL - II '!AK285)/2</f>
        <v>75</v>
      </c>
      <c r="H273" s="113">
        <f>IF(AND('INTERNAL - I'!AL285&gt;0,'INTERNAL - II '!AL285&gt;0),('INTERNAL - I'!AL285+'INTERNAL - II '!AL285)/2,'INTERNAL - I'!AL285+'INTERNAL - II '!AL285)</f>
        <v>87.5</v>
      </c>
      <c r="I273" s="113">
        <f>IF(AND('INTERNAL - I'!AM285&gt;0,'INTERNAL - II '!AM285&gt;0),('INTERNAL - I'!AM285+'INTERNAL - II '!AM285)/2,'INTERNAL - I'!AM285+'INTERNAL - II '!AM285)</f>
        <v>77.5</v>
      </c>
      <c r="J273" s="113">
        <f>IF(AND('INTERNAL - I'!AN285&gt;0,'INTERNAL - II '!AN285&gt;0),('INTERNAL - I'!AN285+'INTERNAL - II '!AN285)/2,'INTERNAL - I'!AN285+'INTERNAL - II '!AN285)</f>
        <v>0</v>
      </c>
    </row>
    <row r="274" spans="1:10" ht="30" customHeight="1" x14ac:dyDescent="0.2">
      <c r="A274" s="89">
        <v>280</v>
      </c>
      <c r="B274" s="113">
        <f>'STUDENT NAMELIST'!B274</f>
        <v>211423243349</v>
      </c>
      <c r="C274" s="113" t="str">
        <f>'STUDENT NAMELIST'!C274</f>
        <v>2023PEC AI 370</v>
      </c>
      <c r="D274" s="114" t="str">
        <f>'STUDENT NAMELIST'!D274</f>
        <v>RAGHUL G</v>
      </c>
      <c r="E274" s="113">
        <f>IF(AND('INTERNAL - I'!AI286&gt;0,'INTERNAL - II '!AI286&gt;0),('INTERNAL - I'!AI286+'INTERNAL - II '!AI286)/2,'INTERNAL - I'!AI286+'INTERNAL - II '!AI286)</f>
        <v>85</v>
      </c>
      <c r="F274" s="113">
        <f>IF(AND('INTERNAL - I'!AJ286&gt;0,'INTERNAL - II '!AJ286&gt;0),('INTERNAL - I'!AJ286+'INTERNAL - II '!AJ286)/2,'INTERNAL - I'!AJ286+'INTERNAL - II '!AJ286)</f>
        <v>97.5</v>
      </c>
      <c r="G274" s="113">
        <f>('INTERNAL - I'!AK286+'INTERNAL - II '!AK286)/2</f>
        <v>82.5</v>
      </c>
      <c r="H274" s="113">
        <f>IF(AND('INTERNAL - I'!AL286&gt;0,'INTERNAL - II '!AL286&gt;0),('INTERNAL - I'!AL286+'INTERNAL - II '!AL286)/2,'INTERNAL - I'!AL286+'INTERNAL - II '!AL286)</f>
        <v>82.5</v>
      </c>
      <c r="I274" s="113">
        <f>IF(AND('INTERNAL - I'!AM286&gt;0,'INTERNAL - II '!AM286&gt;0),('INTERNAL - I'!AM286+'INTERNAL - II '!AM286)/2,'INTERNAL - I'!AM286+'INTERNAL - II '!AM286)</f>
        <v>70</v>
      </c>
      <c r="J274" s="113">
        <f>IF(AND('INTERNAL - I'!AN286&gt;0,'INTERNAL - II '!AN286&gt;0),('INTERNAL - I'!AN286+'INTERNAL - II '!AN286)/2,'INTERNAL - I'!AN286+'INTERNAL - II '!AN286)</f>
        <v>0</v>
      </c>
    </row>
    <row r="275" spans="1:10" ht="30" customHeight="1" x14ac:dyDescent="0.2">
      <c r="A275" s="89">
        <v>281</v>
      </c>
      <c r="B275" s="113">
        <f>'STUDENT NAMELIST'!B275</f>
        <v>211423243350</v>
      </c>
      <c r="C275" s="113" t="str">
        <f>'STUDENT NAMELIST'!C275</f>
        <v>2023PEC AI 371</v>
      </c>
      <c r="D275" s="114" t="str">
        <f>'STUDENT NAMELIST'!D275</f>
        <v>RAGHUL R</v>
      </c>
      <c r="E275" s="113">
        <f>IF(AND('INTERNAL - I'!AI287&gt;0,'INTERNAL - II '!AI287&gt;0),('INTERNAL - I'!AI287+'INTERNAL - II '!AI287)/2,'INTERNAL - I'!AI287+'INTERNAL - II '!AI287)</f>
        <v>85</v>
      </c>
      <c r="F275" s="113">
        <f>IF(AND('INTERNAL - I'!AJ287&gt;0,'INTERNAL - II '!AJ287&gt;0),('INTERNAL - I'!AJ287+'INTERNAL - II '!AJ287)/2,'INTERNAL - I'!AJ287+'INTERNAL - II '!AJ287)</f>
        <v>87.5</v>
      </c>
      <c r="G275" s="113">
        <f>('INTERNAL - I'!AK287+'INTERNAL - II '!AK287)/2</f>
        <v>87.5</v>
      </c>
      <c r="H275" s="113">
        <f>IF(AND('INTERNAL - I'!AL287&gt;0,'INTERNAL - II '!AL287&gt;0),('INTERNAL - I'!AL287+'INTERNAL - II '!AL287)/2,'INTERNAL - I'!AL287+'INTERNAL - II '!AL287)</f>
        <v>62.5</v>
      </c>
      <c r="I275" s="113">
        <f>IF(AND('INTERNAL - I'!AM287&gt;0,'INTERNAL - II '!AM287&gt;0),('INTERNAL - I'!AM287+'INTERNAL - II '!AM287)/2,'INTERNAL - I'!AM287+'INTERNAL - II '!AM287)</f>
        <v>95</v>
      </c>
      <c r="J275" s="113">
        <f>IF(AND('INTERNAL - I'!AN287&gt;0,'INTERNAL - II '!AN287&gt;0),('INTERNAL - I'!AN287+'INTERNAL - II '!AN287)/2,'INTERNAL - I'!AN287+'INTERNAL - II '!AN287)</f>
        <v>0</v>
      </c>
    </row>
    <row r="276" spans="1:10" ht="30" customHeight="1" x14ac:dyDescent="0.2">
      <c r="A276" s="89">
        <v>282</v>
      </c>
      <c r="B276" s="113">
        <f>'STUDENT NAMELIST'!B276</f>
        <v>211423243351</v>
      </c>
      <c r="C276" s="113" t="str">
        <f>'STUDENT NAMELIST'!C276</f>
        <v>2023PEC AI 372</v>
      </c>
      <c r="D276" s="114" t="str">
        <f>'STUDENT NAMELIST'!D276</f>
        <v>RAGHUL S</v>
      </c>
      <c r="E276" s="113">
        <f>IF(AND('INTERNAL - I'!AI288&gt;0,'INTERNAL - II '!AI288&gt;0),('INTERNAL - I'!AI288+'INTERNAL - II '!AI288)/2,'INTERNAL - I'!AI288+'INTERNAL - II '!AI288)</f>
        <v>77.5</v>
      </c>
      <c r="F276" s="113">
        <f>IF(AND('INTERNAL - I'!AJ288&gt;0,'INTERNAL - II '!AJ288&gt;0),('INTERNAL - I'!AJ288+'INTERNAL - II '!AJ288)/2,'INTERNAL - I'!AJ288+'INTERNAL - II '!AJ288)</f>
        <v>72.5</v>
      </c>
      <c r="G276" s="113">
        <f>('INTERNAL - I'!AK288+'INTERNAL - II '!AK288)/2</f>
        <v>82.5</v>
      </c>
      <c r="H276" s="113">
        <f>IF(AND('INTERNAL - I'!AL288&gt;0,'INTERNAL - II '!AL288&gt;0),('INTERNAL - I'!AL288+'INTERNAL - II '!AL288)/2,'INTERNAL - I'!AL288+'INTERNAL - II '!AL288)</f>
        <v>82.5</v>
      </c>
      <c r="I276" s="113">
        <f>IF(AND('INTERNAL - I'!AM288&gt;0,'INTERNAL - II '!AM288&gt;0),('INTERNAL - I'!AM288+'INTERNAL - II '!AM288)/2,'INTERNAL - I'!AM288+'INTERNAL - II '!AM288)</f>
        <v>80</v>
      </c>
      <c r="J276" s="113">
        <f>IF(AND('INTERNAL - I'!AN288&gt;0,'INTERNAL - II '!AN288&gt;0),('INTERNAL - I'!AN288+'INTERNAL - II '!AN288)/2,'INTERNAL - I'!AN288+'INTERNAL - II '!AN288)</f>
        <v>0</v>
      </c>
    </row>
    <row r="277" spans="1:10" ht="30" customHeight="1" x14ac:dyDescent="0.2">
      <c r="A277" s="89">
        <v>283</v>
      </c>
      <c r="B277" s="113">
        <f>'STUDENT NAMELIST'!B277</f>
        <v>211423243352</v>
      </c>
      <c r="C277" s="113" t="str">
        <f>'STUDENT NAMELIST'!C277</f>
        <v>2023PEC AI 373</v>
      </c>
      <c r="D277" s="114" t="str">
        <f>'STUDENT NAMELIST'!D277</f>
        <v>RAHUL P S</v>
      </c>
      <c r="E277" s="113">
        <f>IF(AND('INTERNAL - I'!AI289&gt;0,'INTERNAL - II '!AI289&gt;0),('INTERNAL - I'!AI289+'INTERNAL - II '!AI289)/2,'INTERNAL - I'!AI289+'INTERNAL - II '!AI289)</f>
        <v>60</v>
      </c>
      <c r="F277" s="113">
        <f>IF(AND('INTERNAL - I'!AJ289&gt;0,'INTERNAL - II '!AJ289&gt;0),('INTERNAL - I'!AJ289+'INTERNAL - II '!AJ289)/2,'INTERNAL - I'!AJ289+'INTERNAL - II '!AJ289)</f>
        <v>55.000000000000007</v>
      </c>
      <c r="G277" s="113">
        <f>('INTERNAL - I'!AK289+'INTERNAL - II '!AK289)/2</f>
        <v>77.5</v>
      </c>
      <c r="H277" s="113">
        <f>IF(AND('INTERNAL - I'!AL289&gt;0,'INTERNAL - II '!AL289&gt;0),('INTERNAL - I'!AL289+'INTERNAL - II '!AL289)/2,'INTERNAL - I'!AL289+'INTERNAL - II '!AL289)</f>
        <v>72.5</v>
      </c>
      <c r="I277" s="113">
        <f>IF(AND('INTERNAL - I'!AM289&gt;0,'INTERNAL - II '!AM289&gt;0),('INTERNAL - I'!AM289+'INTERNAL - II '!AM289)/2,'INTERNAL - I'!AM289+'INTERNAL - II '!AM289)</f>
        <v>90</v>
      </c>
      <c r="J277" s="113">
        <f>IF(AND('INTERNAL - I'!AN289&gt;0,'INTERNAL - II '!AN289&gt;0),('INTERNAL - I'!AN289+'INTERNAL - II '!AN289)/2,'INTERNAL - I'!AN289+'INTERNAL - II '!AN289)</f>
        <v>0</v>
      </c>
    </row>
    <row r="278" spans="1:10" ht="30" customHeight="1" x14ac:dyDescent="0.2">
      <c r="A278" s="89">
        <v>284</v>
      </c>
      <c r="B278" s="113">
        <f>'STUDENT NAMELIST'!B278</f>
        <v>211423243348</v>
      </c>
      <c r="C278" s="113" t="str">
        <f>'STUDENT NAMELIST'!C278</f>
        <v>2023PEC AI 374</v>
      </c>
      <c r="D278" s="114" t="str">
        <f>'STUDENT NAMELIST'!D278</f>
        <v>RAGESH P</v>
      </c>
      <c r="E278" s="113">
        <f>IF(AND('INTERNAL - I'!AI290&gt;0,'INTERNAL - II '!AI290&gt;0),('INTERNAL - I'!AI290+'INTERNAL - II '!AI290)/2,'INTERNAL - I'!AI290+'INTERNAL - II '!AI290)</f>
        <v>67.5</v>
      </c>
      <c r="F278" s="113">
        <f>IF(AND('INTERNAL - I'!AJ290&gt;0,'INTERNAL - II '!AJ290&gt;0),('INTERNAL - I'!AJ290+'INTERNAL - II '!AJ290)/2,'INTERNAL - I'!AJ290+'INTERNAL - II '!AJ290)</f>
        <v>62.5</v>
      </c>
      <c r="G278" s="113">
        <f>('INTERNAL - I'!AK290+'INTERNAL - II '!AK290)/2</f>
        <v>92.5</v>
      </c>
      <c r="H278" s="113">
        <f>IF(AND('INTERNAL - I'!AL290&gt;0,'INTERNAL - II '!AL290&gt;0),('INTERNAL - I'!AL290+'INTERNAL - II '!AL290)/2,'INTERNAL - I'!AL290+'INTERNAL - II '!AL290)</f>
        <v>67.5</v>
      </c>
      <c r="I278" s="113">
        <f>IF(AND('INTERNAL - I'!AM290&gt;0,'INTERNAL - II '!AM290&gt;0),('INTERNAL - I'!AM290+'INTERNAL - II '!AM290)/2,'INTERNAL - I'!AM290+'INTERNAL - II '!AM290)</f>
        <v>95</v>
      </c>
      <c r="J278" s="113">
        <f>IF(AND('INTERNAL - I'!AN290&gt;0,'INTERNAL - II '!AN290&gt;0),('INTERNAL - I'!AN290+'INTERNAL - II '!AN290)/2,'INTERNAL - I'!AN290+'INTERNAL - II '!AN290)</f>
        <v>0</v>
      </c>
    </row>
    <row r="279" spans="1:10" ht="30" customHeight="1" x14ac:dyDescent="0.2">
      <c r="A279" s="89">
        <v>285</v>
      </c>
      <c r="B279" s="113">
        <f>'STUDENT NAMELIST'!B279</f>
        <v>211423243356</v>
      </c>
      <c r="C279" s="113" t="str">
        <f>'STUDENT NAMELIST'!C279</f>
        <v>2023PEC AI 375</v>
      </c>
      <c r="D279" s="114" t="str">
        <f>'STUDENT NAMELIST'!D279</f>
        <v>RANJITH R</v>
      </c>
      <c r="E279" s="113">
        <f>IF(AND('INTERNAL - I'!AI291&gt;0,'INTERNAL - II '!AI291&gt;0),('INTERNAL - I'!AI291+'INTERNAL - II '!AI291)/2,'INTERNAL - I'!AI291+'INTERNAL - II '!AI291)</f>
        <v>82.5</v>
      </c>
      <c r="F279" s="113">
        <f>IF(AND('INTERNAL - I'!AJ291&gt;0,'INTERNAL - II '!AJ291&gt;0),('INTERNAL - I'!AJ291+'INTERNAL - II '!AJ291)/2,'INTERNAL - I'!AJ291+'INTERNAL - II '!AJ291)</f>
        <v>57.499999999999993</v>
      </c>
      <c r="G279" s="113">
        <f>('INTERNAL - I'!AK291+'INTERNAL - II '!AK291)/2</f>
        <v>95</v>
      </c>
      <c r="H279" s="113">
        <f>IF(AND('INTERNAL - I'!AL291&gt;0,'INTERNAL - II '!AL291&gt;0),('INTERNAL - I'!AL291+'INTERNAL - II '!AL291)/2,'INTERNAL - I'!AL291+'INTERNAL - II '!AL291)</f>
        <v>87.5</v>
      </c>
      <c r="I279" s="113">
        <f>IF(AND('INTERNAL - I'!AM291&gt;0,'INTERNAL - II '!AM291&gt;0),('INTERNAL - I'!AM291+'INTERNAL - II '!AM291)/2,'INTERNAL - I'!AM291+'INTERNAL - II '!AM291)</f>
        <v>77.5</v>
      </c>
      <c r="J279" s="113">
        <f>IF(AND('INTERNAL - I'!AN291&gt;0,'INTERNAL - II '!AN291&gt;0),('INTERNAL - I'!AN291+'INTERNAL - II '!AN291)/2,'INTERNAL - I'!AN291+'INTERNAL - II '!AN291)</f>
        <v>0</v>
      </c>
    </row>
    <row r="280" spans="1:10" ht="30" customHeight="1" x14ac:dyDescent="0.2">
      <c r="A280" s="89">
        <v>286</v>
      </c>
      <c r="B280" s="113">
        <f>'STUDENT NAMELIST'!B280</f>
        <v>211423243357</v>
      </c>
      <c r="C280" s="113" t="str">
        <f>'STUDENT NAMELIST'!C280</f>
        <v>2023PEC AI 376</v>
      </c>
      <c r="D280" s="114" t="str">
        <f>'STUDENT NAMELIST'!D280</f>
        <v>RATNA PRASAD K</v>
      </c>
      <c r="E280" s="113">
        <f>IF(AND('INTERNAL - I'!AI292&gt;0,'INTERNAL - II '!AI292&gt;0),('INTERNAL - I'!AI292+'INTERNAL - II '!AI292)/2,'INTERNAL - I'!AI292+'INTERNAL - II '!AI292)</f>
        <v>87.5</v>
      </c>
      <c r="F280" s="113">
        <f>IF(AND('INTERNAL - I'!AJ292&gt;0,'INTERNAL - II '!AJ292&gt;0),('INTERNAL - I'!AJ292+'INTERNAL - II '!AJ292)/2,'INTERNAL - I'!AJ292+'INTERNAL - II '!AJ292)</f>
        <v>87.5</v>
      </c>
      <c r="G280" s="113">
        <f>('INTERNAL - I'!AK292+'INTERNAL - II '!AK292)/2</f>
        <v>85</v>
      </c>
      <c r="H280" s="113">
        <f>IF(AND('INTERNAL - I'!AL292&gt;0,'INTERNAL - II '!AL292&gt;0),('INTERNAL - I'!AL292+'INTERNAL - II '!AL292)/2,'INTERNAL - I'!AL292+'INTERNAL - II '!AL292)</f>
        <v>82.5</v>
      </c>
      <c r="I280" s="113">
        <f>IF(AND('INTERNAL - I'!AM292&gt;0,'INTERNAL - II '!AM292&gt;0),('INTERNAL - I'!AM292+'INTERNAL - II '!AM292)/2,'INTERNAL - I'!AM292+'INTERNAL - II '!AM292)</f>
        <v>70</v>
      </c>
      <c r="J280" s="113">
        <f>IF(AND('INTERNAL - I'!AN292&gt;0,'INTERNAL - II '!AN292&gt;0),('INTERNAL - I'!AN292+'INTERNAL - II '!AN292)/2,'INTERNAL - I'!AN292+'INTERNAL - II '!AN292)</f>
        <v>0</v>
      </c>
    </row>
    <row r="281" spans="1:10" ht="30" customHeight="1" x14ac:dyDescent="0.2">
      <c r="A281" s="89">
        <v>288</v>
      </c>
      <c r="B281" s="113">
        <f>'STUDENT NAMELIST'!B281</f>
        <v>211423243360</v>
      </c>
      <c r="C281" s="113" t="str">
        <f>'STUDENT NAMELIST'!C281</f>
        <v>2023PEC AI 377</v>
      </c>
      <c r="D281" s="114" t="str">
        <f>'STUDENT NAMELIST'!D281</f>
        <v>RITHAN N</v>
      </c>
      <c r="E281" s="113">
        <f>IF(AND('INTERNAL - I'!AI293&gt;0,'INTERNAL - II '!AI293&gt;0),('INTERNAL - I'!AI293+'INTERNAL - II '!AI293)/2,'INTERNAL - I'!AI293+'INTERNAL - II '!AI293)</f>
        <v>72.5</v>
      </c>
      <c r="F281" s="113">
        <f>IF(AND('INTERNAL - I'!AJ293&gt;0,'INTERNAL - II '!AJ293&gt;0),('INTERNAL - I'!AJ293+'INTERNAL - II '!AJ293)/2,'INTERNAL - I'!AJ293+'INTERNAL - II '!AJ293)</f>
        <v>70</v>
      </c>
      <c r="G281" s="113">
        <f>('INTERNAL - I'!AK293+'INTERNAL - II '!AK293)/2</f>
        <v>87.5</v>
      </c>
      <c r="H281" s="113">
        <f>IF(AND('INTERNAL - I'!AL293&gt;0,'INTERNAL - II '!AL293&gt;0),('INTERNAL - I'!AL293+'INTERNAL - II '!AL293)/2,'INTERNAL - I'!AL293+'INTERNAL - II '!AL293)</f>
        <v>62.5</v>
      </c>
      <c r="I281" s="113">
        <f>IF(AND('INTERNAL - I'!AM293&gt;0,'INTERNAL - II '!AM293&gt;0),('INTERNAL - I'!AM293+'INTERNAL - II '!AM293)/2,'INTERNAL - I'!AM293+'INTERNAL - II '!AM293)</f>
        <v>95</v>
      </c>
      <c r="J281" s="113">
        <f>IF(AND('INTERNAL - I'!AN293&gt;0,'INTERNAL - II '!AN293&gt;0),('INTERNAL - I'!AN293+'INTERNAL - II '!AN293)/2,'INTERNAL - I'!AN293+'INTERNAL - II '!AN293)</f>
        <v>0</v>
      </c>
    </row>
    <row r="282" spans="1:10" ht="30" customHeight="1" x14ac:dyDescent="0.2">
      <c r="A282" s="89">
        <v>288</v>
      </c>
      <c r="B282" s="113">
        <f>'STUDENT NAMELIST'!B282</f>
        <v>211423243362</v>
      </c>
      <c r="C282" s="113" t="str">
        <f>'STUDENT NAMELIST'!C282</f>
        <v>2023PEC AI 378</v>
      </c>
      <c r="D282" s="114" t="str">
        <f>'STUDENT NAMELIST'!D282</f>
        <v>RITHIKESH D</v>
      </c>
      <c r="E282" s="113">
        <f>IF(AND('INTERNAL - I'!AI294&gt;0,'INTERNAL - II '!AI294&gt;0),('INTERNAL - I'!AI294+'INTERNAL - II '!AI294)/2,'INTERNAL - I'!AI294+'INTERNAL - II '!AI294)</f>
        <v>82.5</v>
      </c>
      <c r="F282" s="113">
        <f>IF(AND('INTERNAL - I'!AJ294&gt;0,'INTERNAL - II '!AJ294&gt;0),('INTERNAL - I'!AJ294+'INTERNAL - II '!AJ294)/2,'INTERNAL - I'!AJ294+'INTERNAL - II '!AJ294)</f>
        <v>85</v>
      </c>
      <c r="G282" s="113">
        <f>('INTERNAL - I'!AK294+'INTERNAL - II '!AK294)/2</f>
        <v>75</v>
      </c>
      <c r="H282" s="113">
        <f>IF(AND('INTERNAL - I'!AL294&gt;0,'INTERNAL - II '!AL294&gt;0),('INTERNAL - I'!AL294+'INTERNAL - II '!AL294)/2,'INTERNAL - I'!AL294+'INTERNAL - II '!AL294)</f>
        <v>82.5</v>
      </c>
      <c r="I282" s="113">
        <f>IF(AND('INTERNAL - I'!AM294&gt;0,'INTERNAL - II '!AM294&gt;0),('INTERNAL - I'!AM294+'INTERNAL - II '!AM294)/2,'INTERNAL - I'!AM294+'INTERNAL - II '!AM294)</f>
        <v>80</v>
      </c>
      <c r="J282" s="113">
        <f>IF(AND('INTERNAL - I'!AN294&gt;0,'INTERNAL - II '!AN294&gt;0),('INTERNAL - I'!AN294+'INTERNAL - II '!AN294)/2,'INTERNAL - I'!AN294+'INTERNAL - II '!AN294)</f>
        <v>0</v>
      </c>
    </row>
    <row r="283" spans="1:10" ht="30" customHeight="1" x14ac:dyDescent="0.2">
      <c r="A283" s="89">
        <v>289</v>
      </c>
      <c r="B283" s="113">
        <f>'STUDENT NAMELIST'!B283</f>
        <v>211423243363</v>
      </c>
      <c r="C283" s="113" t="str">
        <f>'STUDENT NAMELIST'!C283</f>
        <v>2023PEC AI 379</v>
      </c>
      <c r="D283" s="114" t="str">
        <f>'STUDENT NAMELIST'!D283</f>
        <v>ROACH SAJU R</v>
      </c>
      <c r="E283" s="113">
        <f>IF(AND('INTERNAL - I'!AI295&gt;0,'INTERNAL - II '!AI295&gt;0),('INTERNAL - I'!AI295+'INTERNAL - II '!AI295)/2,'INTERNAL - I'!AI295+'INTERNAL - II '!AI295)</f>
        <v>90</v>
      </c>
      <c r="F283" s="113">
        <f>IF(AND('INTERNAL - I'!AJ295&gt;0,'INTERNAL - II '!AJ295&gt;0),('INTERNAL - I'!AJ295+'INTERNAL - II '!AJ295)/2,'INTERNAL - I'!AJ295+'INTERNAL - II '!AJ295)</f>
        <v>85</v>
      </c>
      <c r="G283" s="113">
        <f>('INTERNAL - I'!AK295+'INTERNAL - II '!AK295)/2</f>
        <v>82.5</v>
      </c>
      <c r="H283" s="113">
        <f>IF(AND('INTERNAL - I'!AL295&gt;0,'INTERNAL - II '!AL295&gt;0),('INTERNAL - I'!AL295+'INTERNAL - II '!AL295)/2,'INTERNAL - I'!AL295+'INTERNAL - II '!AL295)</f>
        <v>72.5</v>
      </c>
      <c r="I283" s="113">
        <f>IF(AND('INTERNAL - I'!AM295&gt;0,'INTERNAL - II '!AM295&gt;0),('INTERNAL - I'!AM295+'INTERNAL - II '!AM295)/2,'INTERNAL - I'!AM295+'INTERNAL - II '!AM295)</f>
        <v>90</v>
      </c>
      <c r="J283" s="113">
        <f>IF(AND('INTERNAL - I'!AN295&gt;0,'INTERNAL - II '!AN295&gt;0),('INTERNAL - I'!AN295+'INTERNAL - II '!AN295)/2,'INTERNAL - I'!AN295+'INTERNAL - II '!AN295)</f>
        <v>0</v>
      </c>
    </row>
    <row r="284" spans="1:10" ht="30" customHeight="1" x14ac:dyDescent="0.2">
      <c r="A284" s="89">
        <v>280</v>
      </c>
      <c r="B284" s="113">
        <f>'STUDENT NAMELIST'!B284</f>
        <v>211423243364</v>
      </c>
      <c r="C284" s="113" t="str">
        <f>'STUDENT NAMELIST'!C284</f>
        <v>2023PEC AI 380</v>
      </c>
      <c r="D284" s="114" t="str">
        <f>'STUDENT NAMELIST'!D284</f>
        <v>ROHINATH P</v>
      </c>
      <c r="E284" s="113">
        <f>IF(AND('INTERNAL - I'!AI296&gt;0,'INTERNAL - II '!AI296&gt;0),('INTERNAL - I'!AI296+'INTERNAL - II '!AI296)/2,'INTERNAL - I'!AI296+'INTERNAL - II '!AI296)</f>
        <v>82.5</v>
      </c>
      <c r="F284" s="113">
        <f>IF(AND('INTERNAL - I'!AJ296&gt;0,'INTERNAL - II '!AJ296&gt;0),('INTERNAL - I'!AJ296+'INTERNAL - II '!AJ296)/2,'INTERNAL - I'!AJ296+'INTERNAL - II '!AJ296)</f>
        <v>85</v>
      </c>
      <c r="G284" s="113">
        <f>('INTERNAL - I'!AK296+'INTERNAL - II '!AK296)/2</f>
        <v>90</v>
      </c>
      <c r="H284" s="113">
        <f>IF(AND('INTERNAL - I'!AL296&gt;0,'INTERNAL - II '!AL296&gt;0),('INTERNAL - I'!AL296+'INTERNAL - II '!AL296)/2,'INTERNAL - I'!AL296+'INTERNAL - II '!AL296)</f>
        <v>67.5</v>
      </c>
      <c r="I284" s="113">
        <f>IF(AND('INTERNAL - I'!AM296&gt;0,'INTERNAL - II '!AM296&gt;0),('INTERNAL - I'!AM296+'INTERNAL - II '!AM296)/2,'INTERNAL - I'!AM296+'INTERNAL - II '!AM296)</f>
        <v>95</v>
      </c>
      <c r="J284" s="113">
        <f>IF(AND('INTERNAL - I'!AN296&gt;0,'INTERNAL - II '!AN296&gt;0),('INTERNAL - I'!AN296+'INTERNAL - II '!AN296)/2,'INTERNAL - I'!AN296+'INTERNAL - II '!AN296)</f>
        <v>0</v>
      </c>
    </row>
    <row r="285" spans="1:10" ht="30" customHeight="1" x14ac:dyDescent="0.2">
      <c r="A285" s="89">
        <v>281</v>
      </c>
      <c r="B285" s="113">
        <f>'STUDENT NAMELIST'!B285</f>
        <v>211423243365</v>
      </c>
      <c r="C285" s="113" t="str">
        <f>'STUDENT NAMELIST'!C285</f>
        <v>2023PEC AI 381</v>
      </c>
      <c r="D285" s="114" t="str">
        <f>'STUDENT NAMELIST'!D285</f>
        <v>ROSAN AKTHAR H</v>
      </c>
      <c r="E285" s="113">
        <f>IF(AND('INTERNAL - I'!AI297&gt;0,'INTERNAL - II '!AI297&gt;0),('INTERNAL - I'!AI297+'INTERNAL - II '!AI297)/2,'INTERNAL - I'!AI297+'INTERNAL - II '!AI297)</f>
        <v>80</v>
      </c>
      <c r="F285" s="113">
        <f>IF(AND('INTERNAL - I'!AJ297&gt;0,'INTERNAL - II '!AJ297&gt;0),('INTERNAL - I'!AJ297+'INTERNAL - II '!AJ297)/2,'INTERNAL - I'!AJ297+'INTERNAL - II '!AJ297)</f>
        <v>80</v>
      </c>
      <c r="G285" s="113">
        <f>('INTERNAL - I'!AK297+'INTERNAL - II '!AK297)/2</f>
        <v>52.5</v>
      </c>
      <c r="H285" s="113">
        <f>IF(AND('INTERNAL - I'!AL297&gt;0,'INTERNAL - II '!AL297&gt;0),('INTERNAL - I'!AL297+'INTERNAL - II '!AL297)/2,'INTERNAL - I'!AL297+'INTERNAL - II '!AL297)</f>
        <v>67.5</v>
      </c>
      <c r="I285" s="113">
        <f>IF(AND('INTERNAL - I'!AM297&gt;0,'INTERNAL - II '!AM297&gt;0),('INTERNAL - I'!AM297+'INTERNAL - II '!AM297)/2,'INTERNAL - I'!AM297+'INTERNAL - II '!AM297)</f>
        <v>95</v>
      </c>
      <c r="J285" s="113">
        <f>IF(AND('INTERNAL - I'!AN297&gt;0,'INTERNAL - II '!AN297&gt;0),('INTERNAL - I'!AN297+'INTERNAL - II '!AN297)/2,'INTERNAL - I'!AN297+'INTERNAL - II '!AN297)</f>
        <v>0</v>
      </c>
    </row>
    <row r="286" spans="1:10" ht="30" customHeight="1" x14ac:dyDescent="0.2">
      <c r="A286" s="89">
        <v>282</v>
      </c>
      <c r="B286" s="113">
        <f>'STUDENT NAMELIST'!B286</f>
        <v>211423243367</v>
      </c>
      <c r="C286" s="113" t="str">
        <f>'STUDENT NAMELIST'!C286</f>
        <v>2023PEC AI 382</v>
      </c>
      <c r="D286" s="114" t="str">
        <f>'STUDENT NAMELIST'!D286</f>
        <v>RUBESH ADITHYA SELVARATHNAM</v>
      </c>
      <c r="E286" s="113">
        <f>IF(AND('INTERNAL - I'!AI298&gt;0,'INTERNAL - II '!AI298&gt;0),('INTERNAL - I'!AI298+'INTERNAL - II '!AI298)/2,'INTERNAL - I'!AI298+'INTERNAL - II '!AI298)</f>
        <v>77.5</v>
      </c>
      <c r="F286" s="113">
        <f>IF(AND('INTERNAL - I'!AJ298&gt;0,'INTERNAL - II '!AJ298&gt;0),('INTERNAL - I'!AJ298+'INTERNAL - II '!AJ298)/2,'INTERNAL - I'!AJ298+'INTERNAL - II '!AJ298)</f>
        <v>90</v>
      </c>
      <c r="G286" s="113">
        <f>('INTERNAL - I'!AK298+'INTERNAL - II '!AK298)/2</f>
        <v>87.5</v>
      </c>
      <c r="H286" s="113">
        <f>IF(AND('INTERNAL - I'!AL298&gt;0,'INTERNAL - II '!AL298&gt;0),('INTERNAL - I'!AL298+'INTERNAL - II '!AL298)/2,'INTERNAL - I'!AL298+'INTERNAL - II '!AL298)</f>
        <v>87.5</v>
      </c>
      <c r="I286" s="113">
        <f>IF(AND('INTERNAL - I'!AM298&gt;0,'INTERNAL - II '!AM298&gt;0),('INTERNAL - I'!AM298+'INTERNAL - II '!AM298)/2,'INTERNAL - I'!AM298+'INTERNAL - II '!AM298)</f>
        <v>77.5</v>
      </c>
      <c r="J286" s="113">
        <f>IF(AND('INTERNAL - I'!AN298&gt;0,'INTERNAL - II '!AN298&gt;0),('INTERNAL - I'!AN298+'INTERNAL - II '!AN298)/2,'INTERNAL - I'!AN298+'INTERNAL - II '!AN298)</f>
        <v>0</v>
      </c>
    </row>
    <row r="287" spans="1:10" ht="30" customHeight="1" x14ac:dyDescent="0.2">
      <c r="A287" s="89">
        <v>283</v>
      </c>
      <c r="B287" s="113">
        <f>'STUDENT NAMELIST'!B287</f>
        <v>211423243368</v>
      </c>
      <c r="C287" s="113" t="str">
        <f>'STUDENT NAMELIST'!C287</f>
        <v>2023PEC AI 383</v>
      </c>
      <c r="D287" s="114" t="str">
        <f>'STUDENT NAMELIST'!D287</f>
        <v>RUBESH B</v>
      </c>
      <c r="E287" s="113">
        <f>IF(AND('INTERNAL - I'!AI299&gt;0,'INTERNAL - II '!AI299&gt;0),('INTERNAL - I'!AI299+'INTERNAL - II '!AI299)/2,'INTERNAL - I'!AI299+'INTERNAL - II '!AI299)</f>
        <v>75</v>
      </c>
      <c r="F287" s="113">
        <f>IF(AND('INTERNAL - I'!AJ299&gt;0,'INTERNAL - II '!AJ299&gt;0),('INTERNAL - I'!AJ299+'INTERNAL - II '!AJ299)/2,'INTERNAL - I'!AJ299+'INTERNAL - II '!AJ299)</f>
        <v>72.5</v>
      </c>
      <c r="G287" s="113">
        <f>('INTERNAL - I'!AK299+'INTERNAL - II '!AK299)/2</f>
        <v>75</v>
      </c>
      <c r="H287" s="113">
        <f>IF(AND('INTERNAL - I'!AL299&gt;0,'INTERNAL - II '!AL299&gt;0),('INTERNAL - I'!AL299+'INTERNAL - II '!AL299)/2,'INTERNAL - I'!AL299+'INTERNAL - II '!AL299)</f>
        <v>72.5</v>
      </c>
      <c r="I287" s="113">
        <f>IF(AND('INTERNAL - I'!AM299&gt;0,'INTERNAL - II '!AM299&gt;0),('INTERNAL - I'!AM299+'INTERNAL - II '!AM299)/2,'INTERNAL - I'!AM299+'INTERNAL - II '!AM299)</f>
        <v>90</v>
      </c>
      <c r="J287" s="113">
        <f>IF(AND('INTERNAL - I'!AN299&gt;0,'INTERNAL - II '!AN299&gt;0),('INTERNAL - I'!AN299+'INTERNAL - II '!AN299)/2,'INTERNAL - I'!AN299+'INTERNAL - II '!AN299)</f>
        <v>0</v>
      </c>
    </row>
    <row r="288" spans="1:10" ht="30" customHeight="1" x14ac:dyDescent="0.2">
      <c r="A288" s="89">
        <v>284</v>
      </c>
      <c r="B288" s="113">
        <f>'STUDENT NAMELIST'!B288</f>
        <v>211423243369</v>
      </c>
      <c r="C288" s="113" t="str">
        <f>'STUDENT NAMELIST'!C288</f>
        <v>2023PEC AI 384</v>
      </c>
      <c r="D288" s="114" t="str">
        <f>'STUDENT NAMELIST'!D288</f>
        <v>RUDHRAN V</v>
      </c>
      <c r="E288" s="113">
        <f>IF(AND('INTERNAL - I'!AI300&gt;0,'INTERNAL - II '!AI300&gt;0),('INTERNAL - I'!AI300+'INTERNAL - II '!AI300)/2,'INTERNAL - I'!AI300+'INTERNAL - II '!AI300)</f>
        <v>57.499999999999993</v>
      </c>
      <c r="F288" s="113">
        <f>IF(AND('INTERNAL - I'!AJ300&gt;0,'INTERNAL - II '!AJ300&gt;0),('INTERNAL - I'!AJ300+'INTERNAL - II '!AJ300)/2,'INTERNAL - I'!AJ300+'INTERNAL - II '!AJ300)</f>
        <v>77.5</v>
      </c>
      <c r="G288" s="113">
        <f>('INTERNAL - I'!AK300+'INTERNAL - II '!AK300)/2</f>
        <v>87.5</v>
      </c>
      <c r="H288" s="113">
        <f>IF(AND('INTERNAL - I'!AL300&gt;0,'INTERNAL - II '!AL300&gt;0),('INTERNAL - I'!AL300+'INTERNAL - II '!AL300)/2,'INTERNAL - I'!AL300+'INTERNAL - II '!AL300)</f>
        <v>72.5</v>
      </c>
      <c r="I288" s="113">
        <f>IF(AND('INTERNAL - I'!AM300&gt;0,'INTERNAL - II '!AM300&gt;0),('INTERNAL - I'!AM300+'INTERNAL - II '!AM300)/2,'INTERNAL - I'!AM300+'INTERNAL - II '!AM300)</f>
        <v>82.5</v>
      </c>
      <c r="J288" s="113">
        <f>IF(AND('INTERNAL - I'!AN300&gt;0,'INTERNAL - II '!AN300&gt;0),('INTERNAL - I'!AN300+'INTERNAL - II '!AN300)/2,'INTERNAL - I'!AN300+'INTERNAL - II '!AN300)</f>
        <v>0</v>
      </c>
    </row>
    <row r="289" spans="1:10" ht="30" customHeight="1" x14ac:dyDescent="0.2">
      <c r="A289" s="89">
        <v>285</v>
      </c>
      <c r="B289" s="113">
        <f>'STUDENT NAMELIST'!B289</f>
        <v>211423243370</v>
      </c>
      <c r="C289" s="113" t="str">
        <f>'STUDENT NAMELIST'!C289</f>
        <v>2023PEC AI 385</v>
      </c>
      <c r="D289" s="114" t="str">
        <f>'STUDENT NAMELIST'!D289</f>
        <v>SAARUKESHWARAN S</v>
      </c>
      <c r="E289" s="113">
        <f>IF(AND('INTERNAL - I'!AI301&gt;0,'INTERNAL - II '!AI301&gt;0),('INTERNAL - I'!AI301+'INTERNAL - II '!AI301)/2,'INTERNAL - I'!AI301+'INTERNAL - II '!AI301)</f>
        <v>75</v>
      </c>
      <c r="F289" s="113">
        <f>IF(AND('INTERNAL - I'!AJ301&gt;0,'INTERNAL - II '!AJ301&gt;0),('INTERNAL - I'!AJ301+'INTERNAL - II '!AJ301)/2,'INTERNAL - I'!AJ301+'INTERNAL - II '!AJ301)</f>
        <v>75</v>
      </c>
      <c r="G289" s="113">
        <f>('INTERNAL - I'!AK301+'INTERNAL - II '!AK301)/2</f>
        <v>82.5</v>
      </c>
      <c r="H289" s="113">
        <f>IF(AND('INTERNAL - I'!AL301&gt;0,'INTERNAL - II '!AL301&gt;0),('INTERNAL - I'!AL301+'INTERNAL - II '!AL301)/2,'INTERNAL - I'!AL301+'INTERNAL - II '!AL301)</f>
        <v>82.5</v>
      </c>
      <c r="I289" s="113">
        <f>IF(AND('INTERNAL - I'!AM301&gt;0,'INTERNAL - II '!AM301&gt;0),('INTERNAL - I'!AM301+'INTERNAL - II '!AM301)/2,'INTERNAL - I'!AM301+'INTERNAL - II '!AM301)</f>
        <v>70</v>
      </c>
      <c r="J289" s="113">
        <f>IF(AND('INTERNAL - I'!AN301&gt;0,'INTERNAL - II '!AN301&gt;0),('INTERNAL - I'!AN301+'INTERNAL - II '!AN301)/2,'INTERNAL - I'!AN301+'INTERNAL - II '!AN301)</f>
        <v>0</v>
      </c>
    </row>
    <row r="290" spans="1:10" ht="30" customHeight="1" x14ac:dyDescent="0.2">
      <c r="A290" s="89">
        <v>286</v>
      </c>
      <c r="B290" s="113">
        <f>'STUDENT NAMELIST'!B290</f>
        <v>211423243371</v>
      </c>
      <c r="C290" s="113" t="str">
        <f>'STUDENT NAMELIST'!C290</f>
        <v>2023PEC AI 386</v>
      </c>
      <c r="D290" s="114" t="str">
        <f>'STUDENT NAMELIST'!D290</f>
        <v>SACHIN C J</v>
      </c>
      <c r="E290" s="113">
        <f>IF(AND('INTERNAL - I'!AI302&gt;0,'INTERNAL - II '!AI302&gt;0),('INTERNAL - I'!AI302+'INTERNAL - II '!AI302)/2,'INTERNAL - I'!AI302+'INTERNAL - II '!AI302)</f>
        <v>67.5</v>
      </c>
      <c r="F290" s="113">
        <f>IF(AND('INTERNAL - I'!AJ302&gt;0,'INTERNAL - II '!AJ302&gt;0),('INTERNAL - I'!AJ302+'INTERNAL - II '!AJ302)/2,'INTERNAL - I'!AJ302+'INTERNAL - II '!AJ302)</f>
        <v>82.5</v>
      </c>
      <c r="G290" s="113">
        <f>('INTERNAL - I'!AK302+'INTERNAL - II '!AK302)/2</f>
        <v>90</v>
      </c>
      <c r="H290" s="113">
        <f>IF(AND('INTERNAL - I'!AL302&gt;0,'INTERNAL - II '!AL302&gt;0),('INTERNAL - I'!AL302+'INTERNAL - II '!AL302)/2,'INTERNAL - I'!AL302+'INTERNAL - II '!AL302)</f>
        <v>62.5</v>
      </c>
      <c r="I290" s="113">
        <f>IF(AND('INTERNAL - I'!AM302&gt;0,'INTERNAL - II '!AM302&gt;0),('INTERNAL - I'!AM302+'INTERNAL - II '!AM302)/2,'INTERNAL - I'!AM302+'INTERNAL - II '!AM302)</f>
        <v>95</v>
      </c>
      <c r="J290" s="113">
        <f>IF(AND('INTERNAL - I'!AN302&gt;0,'INTERNAL - II '!AN302&gt;0),('INTERNAL - I'!AN302+'INTERNAL - II '!AN302)/2,'INTERNAL - I'!AN302+'INTERNAL - II '!AN302)</f>
        <v>0</v>
      </c>
    </row>
    <row r="291" spans="1:10" ht="30" customHeight="1" x14ac:dyDescent="0.2">
      <c r="A291" s="89">
        <v>288</v>
      </c>
      <c r="B291" s="113">
        <f>'STUDENT NAMELIST'!B291</f>
        <v>211423243373</v>
      </c>
      <c r="C291" s="113" t="str">
        <f>'STUDENT NAMELIST'!C291</f>
        <v>2023PEC AI 387</v>
      </c>
      <c r="D291" s="114" t="str">
        <f>'STUDENT NAMELIST'!D291</f>
        <v>SAI KRISHNA P</v>
      </c>
      <c r="E291" s="113">
        <f>IF(AND('INTERNAL - I'!AI303&gt;0,'INTERNAL - II '!AI303&gt;0),('INTERNAL - I'!AI303+'INTERNAL - II '!AI303)/2,'INTERNAL - I'!AI303+'INTERNAL - II '!AI303)</f>
        <v>70</v>
      </c>
      <c r="F291" s="113">
        <f>IF(AND('INTERNAL - I'!AJ303&gt;0,'INTERNAL - II '!AJ303&gt;0),('INTERNAL - I'!AJ303+'INTERNAL - II '!AJ303)/2,'INTERNAL - I'!AJ303+'INTERNAL - II '!AJ303)</f>
        <v>70</v>
      </c>
      <c r="G291" s="113">
        <f>('INTERNAL - I'!AK303+'INTERNAL - II '!AK303)/2</f>
        <v>92.5</v>
      </c>
      <c r="H291" s="113">
        <f>IF(AND('INTERNAL - I'!AL303&gt;0,'INTERNAL - II '!AL303&gt;0),('INTERNAL - I'!AL303+'INTERNAL - II '!AL303)/2,'INTERNAL - I'!AL303+'INTERNAL - II '!AL303)</f>
        <v>82.5</v>
      </c>
      <c r="I291" s="113">
        <f>IF(AND('INTERNAL - I'!AM303&gt;0,'INTERNAL - II '!AM303&gt;0),('INTERNAL - I'!AM303+'INTERNAL - II '!AM303)/2,'INTERNAL - I'!AM303+'INTERNAL - II '!AM303)</f>
        <v>80</v>
      </c>
      <c r="J291" s="113">
        <f>IF(AND('INTERNAL - I'!AN303&gt;0,'INTERNAL - II '!AN303&gt;0),('INTERNAL - I'!AN303+'INTERNAL - II '!AN303)/2,'INTERNAL - I'!AN303+'INTERNAL - II '!AN303)</f>
        <v>0</v>
      </c>
    </row>
    <row r="292" spans="1:10" ht="30" customHeight="1" x14ac:dyDescent="0.2">
      <c r="A292" s="89">
        <v>288</v>
      </c>
      <c r="B292" s="113">
        <f>'STUDENT NAMELIST'!B292</f>
        <v>211423243375</v>
      </c>
      <c r="C292" s="113" t="str">
        <f>'STUDENT NAMELIST'!C292</f>
        <v>2023PEC AI 388</v>
      </c>
      <c r="D292" s="114" t="str">
        <f>'STUDENT NAMELIST'!D292</f>
        <v>SAKTHINARAYANAN V</v>
      </c>
      <c r="E292" s="113">
        <f>IF(AND('INTERNAL - I'!AI304&gt;0,'INTERNAL - II '!AI304&gt;0),('INTERNAL - I'!AI304+'INTERNAL - II '!AI304)/2,'INTERNAL - I'!AI304+'INTERNAL - II '!AI304)</f>
        <v>60</v>
      </c>
      <c r="F292" s="113">
        <f>IF(AND('INTERNAL - I'!AJ304&gt;0,'INTERNAL - II '!AJ304&gt;0),('INTERNAL - I'!AJ304+'INTERNAL - II '!AJ304)/2,'INTERNAL - I'!AJ304+'INTERNAL - II '!AJ304)</f>
        <v>77.5</v>
      </c>
      <c r="G292" s="113">
        <f>('INTERNAL - I'!AK304+'INTERNAL - II '!AK304)/2</f>
        <v>80</v>
      </c>
      <c r="H292" s="113">
        <f>IF(AND('INTERNAL - I'!AL304&gt;0,'INTERNAL - II '!AL304&gt;0),('INTERNAL - I'!AL304+'INTERNAL - II '!AL304)/2,'INTERNAL - I'!AL304+'INTERNAL - II '!AL304)</f>
        <v>72.5</v>
      </c>
      <c r="I292" s="113">
        <f>IF(AND('INTERNAL - I'!AM304&gt;0,'INTERNAL - II '!AM304&gt;0),('INTERNAL - I'!AM304+'INTERNAL - II '!AM304)/2,'INTERNAL - I'!AM304+'INTERNAL - II '!AM304)</f>
        <v>90</v>
      </c>
      <c r="J292" s="113">
        <f>IF(AND('INTERNAL - I'!AN304&gt;0,'INTERNAL - II '!AN304&gt;0),('INTERNAL - I'!AN304+'INTERNAL - II '!AN304)/2,'INTERNAL - I'!AN304+'INTERNAL - II '!AN304)</f>
        <v>0</v>
      </c>
    </row>
    <row r="293" spans="1:10" ht="30" customHeight="1" x14ac:dyDescent="0.2">
      <c r="A293" s="89">
        <v>289</v>
      </c>
      <c r="B293" s="113">
        <f>'STUDENT NAMELIST'!B293</f>
        <v>211423243376</v>
      </c>
      <c r="C293" s="113" t="str">
        <f>'STUDENT NAMELIST'!C293</f>
        <v>2023PEC AI 389</v>
      </c>
      <c r="D293" s="114" t="str">
        <f>'STUDENT NAMELIST'!D293</f>
        <v>SALWIN M</v>
      </c>
      <c r="E293" s="113">
        <f>IF(AND('INTERNAL - I'!AI305&gt;0,'INTERNAL - II '!AI305&gt;0),('INTERNAL - I'!AI305+'INTERNAL - II '!AI305)/2,'INTERNAL - I'!AI305+'INTERNAL - II '!AI305)</f>
        <v>80</v>
      </c>
      <c r="F293" s="113">
        <f>IF(AND('INTERNAL - I'!AJ305&gt;0,'INTERNAL - II '!AJ305&gt;0),('INTERNAL - I'!AJ305+'INTERNAL - II '!AJ305)/2,'INTERNAL - I'!AJ305+'INTERNAL - II '!AJ305)</f>
        <v>82.5</v>
      </c>
      <c r="G293" s="113">
        <f>('INTERNAL - I'!AK305+'INTERNAL - II '!AK305)/2</f>
        <v>82.5</v>
      </c>
      <c r="H293" s="113">
        <f>IF(AND('INTERNAL - I'!AL305&gt;0,'INTERNAL - II '!AL305&gt;0),('INTERNAL - I'!AL305+'INTERNAL - II '!AL305)/2,'INTERNAL - I'!AL305+'INTERNAL - II '!AL305)</f>
        <v>67.5</v>
      </c>
      <c r="I293" s="113">
        <f>IF(AND('INTERNAL - I'!AM305&gt;0,'INTERNAL - II '!AM305&gt;0),('INTERNAL - I'!AM305+'INTERNAL - II '!AM305)/2,'INTERNAL - I'!AM305+'INTERNAL - II '!AM305)</f>
        <v>95</v>
      </c>
      <c r="J293" s="113">
        <f>IF(AND('INTERNAL - I'!AN305&gt;0,'INTERNAL - II '!AN305&gt;0),('INTERNAL - I'!AN305+'INTERNAL - II '!AN305)/2,'INTERNAL - I'!AN305+'INTERNAL - II '!AN305)</f>
        <v>0</v>
      </c>
    </row>
    <row r="294" spans="1:10" ht="30" customHeight="1" x14ac:dyDescent="0.2">
      <c r="A294" s="89">
        <v>290</v>
      </c>
      <c r="B294" s="113">
        <f>'STUDENT NAMELIST'!B294</f>
        <v>211423243383</v>
      </c>
      <c r="C294" s="113" t="str">
        <f>'STUDENT NAMELIST'!C294</f>
        <v>2023PEC AI 390</v>
      </c>
      <c r="D294" s="114" t="str">
        <f>'STUDENT NAMELIST'!D294</f>
        <v>SANJAI P</v>
      </c>
      <c r="E294" s="113">
        <f>IF(AND('INTERNAL - I'!AI306&gt;0,'INTERNAL - II '!AI306&gt;0),('INTERNAL - I'!AI306+'INTERNAL - II '!AI306)/2,'INTERNAL - I'!AI306+'INTERNAL - II '!AI306)</f>
        <v>75</v>
      </c>
      <c r="F294" s="113">
        <f>IF(AND('INTERNAL - I'!AJ306&gt;0,'INTERNAL - II '!AJ306&gt;0),('INTERNAL - I'!AJ306+'INTERNAL - II '!AJ306)/2,'INTERNAL - I'!AJ306+'INTERNAL - II '!AJ306)</f>
        <v>77.5</v>
      </c>
      <c r="G294" s="113">
        <f>('INTERNAL - I'!AK306+'INTERNAL - II '!AK306)/2</f>
        <v>87.5</v>
      </c>
      <c r="H294" s="113">
        <f>IF(AND('INTERNAL - I'!AL306&gt;0,'INTERNAL - II '!AL306&gt;0),('INTERNAL - I'!AL306+'INTERNAL - II '!AL306)/2,'INTERNAL - I'!AL306+'INTERNAL - II '!AL306)</f>
        <v>87.5</v>
      </c>
      <c r="I294" s="113">
        <f>IF(AND('INTERNAL - I'!AM306&gt;0,'INTERNAL - II '!AM306&gt;0),('INTERNAL - I'!AM306+'INTERNAL - II '!AM306)/2,'INTERNAL - I'!AM306+'INTERNAL - II '!AM306)</f>
        <v>77.5</v>
      </c>
      <c r="J294" s="113">
        <f>IF(AND('INTERNAL - I'!AN306&gt;0,'INTERNAL - II '!AN306&gt;0),('INTERNAL - I'!AN306+'INTERNAL - II '!AN306)/2,'INTERNAL - I'!AN306+'INTERNAL - II '!AN306)</f>
        <v>0</v>
      </c>
    </row>
    <row r="295" spans="1:10" ht="30" customHeight="1" x14ac:dyDescent="0.2">
      <c r="A295" s="89">
        <v>291</v>
      </c>
      <c r="B295" s="113">
        <f>'STUDENT NAMELIST'!B295</f>
        <v>211423243384</v>
      </c>
      <c r="C295" s="113" t="str">
        <f>'STUDENT NAMELIST'!C295</f>
        <v>2023PEC AI 391</v>
      </c>
      <c r="D295" s="114" t="str">
        <f>'STUDENT NAMELIST'!D295</f>
        <v>SANJAY KARTHI A</v>
      </c>
      <c r="E295" s="113">
        <f>IF(AND('INTERNAL - I'!AI307&gt;0,'INTERNAL - II '!AI307&gt;0),('INTERNAL - I'!AI307+'INTERNAL - II '!AI307)/2,'INTERNAL - I'!AI307+'INTERNAL - II '!AI307)</f>
        <v>62.5</v>
      </c>
      <c r="F295" s="113">
        <f>IF(AND('INTERNAL - I'!AJ307&gt;0,'INTERNAL - II '!AJ307&gt;0),('INTERNAL - I'!AJ307+'INTERNAL - II '!AJ307)/2,'INTERNAL - I'!AJ307+'INTERNAL - II '!AJ307)</f>
        <v>77.5</v>
      </c>
      <c r="G295" s="113">
        <f>('INTERNAL - I'!AK307+'INTERNAL - II '!AK307)/2</f>
        <v>82.5</v>
      </c>
      <c r="H295" s="113">
        <f>IF(AND('INTERNAL - I'!AL307&gt;0,'INTERNAL - II '!AL307&gt;0),('INTERNAL - I'!AL307+'INTERNAL - II '!AL307)/2,'INTERNAL - I'!AL307+'INTERNAL - II '!AL307)</f>
        <v>82.5</v>
      </c>
      <c r="I295" s="113">
        <f>IF(AND('INTERNAL - I'!AM307&gt;0,'INTERNAL - II '!AM307&gt;0),('INTERNAL - I'!AM307+'INTERNAL - II '!AM307)/2,'INTERNAL - I'!AM307+'INTERNAL - II '!AM307)</f>
        <v>70</v>
      </c>
      <c r="J295" s="113">
        <f>IF(AND('INTERNAL - I'!AN307&gt;0,'INTERNAL - II '!AN307&gt;0),('INTERNAL - I'!AN307+'INTERNAL - II '!AN307)/2,'INTERNAL - I'!AN307+'INTERNAL - II '!AN307)</f>
        <v>0</v>
      </c>
    </row>
    <row r="296" spans="1:10" ht="30" customHeight="1" x14ac:dyDescent="0.2">
      <c r="A296" s="89">
        <v>292</v>
      </c>
      <c r="B296" s="113">
        <f>'STUDENT NAMELIST'!B296</f>
        <v>211423243385</v>
      </c>
      <c r="C296" s="113" t="str">
        <f>'STUDENT NAMELIST'!C296</f>
        <v>2023PEC AI 392</v>
      </c>
      <c r="D296" s="114" t="str">
        <f>'STUDENT NAMELIST'!D296</f>
        <v>SANJAY M</v>
      </c>
      <c r="E296" s="113">
        <f>IF(AND('INTERNAL - I'!AI308&gt;0,'INTERNAL - II '!AI308&gt;0),('INTERNAL - I'!AI308+'INTERNAL - II '!AI308)/2,'INTERNAL - I'!AI308+'INTERNAL - II '!AI308)</f>
        <v>92.5</v>
      </c>
      <c r="F296" s="113">
        <f>IF(AND('INTERNAL - I'!AJ308&gt;0,'INTERNAL - II '!AJ308&gt;0),('INTERNAL - I'!AJ308+'INTERNAL - II '!AJ308)/2,'INTERNAL - I'!AJ308+'INTERNAL - II '!AJ308)</f>
        <v>90</v>
      </c>
      <c r="G296" s="113">
        <f>('INTERNAL - I'!AK308+'INTERNAL - II '!AK308)/2</f>
        <v>90</v>
      </c>
      <c r="H296" s="113">
        <f>IF(AND('INTERNAL - I'!AL308&gt;0,'INTERNAL - II '!AL308&gt;0),('INTERNAL - I'!AL308+'INTERNAL - II '!AL308)/2,'INTERNAL - I'!AL308+'INTERNAL - II '!AL308)</f>
        <v>62.5</v>
      </c>
      <c r="I296" s="113">
        <f>IF(AND('INTERNAL - I'!AM308&gt;0,'INTERNAL - II '!AM308&gt;0),('INTERNAL - I'!AM308+'INTERNAL - II '!AM308)/2,'INTERNAL - I'!AM308+'INTERNAL - II '!AM308)</f>
        <v>95</v>
      </c>
      <c r="J296" s="113">
        <f>IF(AND('INTERNAL - I'!AN308&gt;0,'INTERNAL - II '!AN308&gt;0),('INTERNAL - I'!AN308+'INTERNAL - II '!AN308)/2,'INTERNAL - I'!AN308+'INTERNAL - II '!AN308)</f>
        <v>0</v>
      </c>
    </row>
    <row r="297" spans="1:10" ht="30" customHeight="1" x14ac:dyDescent="0.2">
      <c r="A297" s="89">
        <v>293</v>
      </c>
      <c r="B297" s="113">
        <f>'STUDENT NAMELIST'!B297</f>
        <v>211423243386</v>
      </c>
      <c r="C297" s="113" t="str">
        <f>'STUDENT NAMELIST'!C297</f>
        <v>2023PEC AI 393</v>
      </c>
      <c r="D297" s="114" t="str">
        <f>'STUDENT NAMELIST'!D297</f>
        <v>SANJEEV S</v>
      </c>
      <c r="E297" s="113">
        <f>IF(AND('INTERNAL - I'!AI309&gt;0,'INTERNAL - II '!AI309&gt;0),('INTERNAL - I'!AI309+'INTERNAL - II '!AI309)/2,'INTERNAL - I'!AI309+'INTERNAL - II '!AI309)</f>
        <v>90</v>
      </c>
      <c r="F297" s="113">
        <f>IF(AND('INTERNAL - I'!AJ309&gt;0,'INTERNAL - II '!AJ309&gt;0),('INTERNAL - I'!AJ309+'INTERNAL - II '!AJ309)/2,'INTERNAL - I'!AJ309+'INTERNAL - II '!AJ309)</f>
        <v>87.5</v>
      </c>
      <c r="G297" s="113">
        <f>('INTERNAL - I'!AK309+'INTERNAL - II '!AK309)/2</f>
        <v>75</v>
      </c>
      <c r="H297" s="113">
        <f>IF(AND('INTERNAL - I'!AL309&gt;0,'INTERNAL - II '!AL309&gt;0),('INTERNAL - I'!AL309+'INTERNAL - II '!AL309)/2,'INTERNAL - I'!AL309+'INTERNAL - II '!AL309)</f>
        <v>82.5</v>
      </c>
      <c r="I297" s="113">
        <f>IF(AND('INTERNAL - I'!AM309&gt;0,'INTERNAL - II '!AM309&gt;0),('INTERNAL - I'!AM309+'INTERNAL - II '!AM309)/2,'INTERNAL - I'!AM309+'INTERNAL - II '!AM309)</f>
        <v>80</v>
      </c>
      <c r="J297" s="113">
        <f>IF(AND('INTERNAL - I'!AN309&gt;0,'INTERNAL - II '!AN309&gt;0),('INTERNAL - I'!AN309+'INTERNAL - II '!AN309)/2,'INTERNAL - I'!AN309+'INTERNAL - II '!AN309)</f>
        <v>0</v>
      </c>
    </row>
    <row r="298" spans="1:10" ht="30" customHeight="1" x14ac:dyDescent="0.2">
      <c r="A298" s="89">
        <v>294</v>
      </c>
      <c r="B298" s="113">
        <f>'STUDENT NAMELIST'!B298</f>
        <v>211423243388</v>
      </c>
      <c r="C298" s="113" t="str">
        <f>'STUDENT NAMELIST'!C298</f>
        <v>2023PEC AI 394</v>
      </c>
      <c r="D298" s="114" t="str">
        <f>'STUDENT NAMELIST'!D298</f>
        <v>SANTHOSH D</v>
      </c>
      <c r="E298" s="113">
        <f>IF(AND('INTERNAL - I'!AI310&gt;0,'INTERNAL - II '!AI310&gt;0),('INTERNAL - I'!AI310+'INTERNAL - II '!AI310)/2,'INTERNAL - I'!AI310+'INTERNAL - II '!AI310)</f>
        <v>87.5</v>
      </c>
      <c r="F298" s="113">
        <f>IF(AND('INTERNAL - I'!AJ310&gt;0,'INTERNAL - II '!AJ310&gt;0),('INTERNAL - I'!AJ310+'INTERNAL - II '!AJ310)/2,'INTERNAL - I'!AJ310+'INTERNAL - II '!AJ310)</f>
        <v>85</v>
      </c>
      <c r="G298" s="113">
        <f>('INTERNAL - I'!AK310+'INTERNAL - II '!AK310)/2</f>
        <v>60</v>
      </c>
      <c r="H298" s="113">
        <f>IF(AND('INTERNAL - I'!AL310&gt;0,'INTERNAL - II '!AL310&gt;0),('INTERNAL - I'!AL310+'INTERNAL - II '!AL310)/2,'INTERNAL - I'!AL310+'INTERNAL - II '!AL310)</f>
        <v>72.5</v>
      </c>
      <c r="I298" s="113">
        <f>IF(AND('INTERNAL - I'!AM310&gt;0,'INTERNAL - II '!AM310&gt;0),('INTERNAL - I'!AM310+'INTERNAL - II '!AM310)/2,'INTERNAL - I'!AM310+'INTERNAL - II '!AM310)</f>
        <v>90</v>
      </c>
      <c r="J298" s="113">
        <f>IF(AND('INTERNAL - I'!AN310&gt;0,'INTERNAL - II '!AN310&gt;0),('INTERNAL - I'!AN310+'INTERNAL - II '!AN310)/2,'INTERNAL - I'!AN310+'INTERNAL - II '!AN310)</f>
        <v>0</v>
      </c>
    </row>
    <row r="299" spans="1:10" ht="30" customHeight="1" x14ac:dyDescent="0.2">
      <c r="A299" s="89">
        <v>295</v>
      </c>
      <c r="B299" s="113">
        <f>'STUDENT NAMELIST'!B299</f>
        <v>211423243389</v>
      </c>
      <c r="C299" s="113" t="str">
        <f>'STUDENT NAMELIST'!C299</f>
        <v>2023PEC AI 395</v>
      </c>
      <c r="D299" s="114" t="str">
        <f>'STUDENT NAMELIST'!D299</f>
        <v>SANTHOSH KUMAR M</v>
      </c>
      <c r="E299" s="113">
        <f>IF(AND('INTERNAL - I'!AI311&gt;0,'INTERNAL - II '!AI311&gt;0),('INTERNAL - I'!AI311+'INTERNAL - II '!AI311)/2,'INTERNAL - I'!AI311+'INTERNAL - II '!AI311)</f>
        <v>90</v>
      </c>
      <c r="F299" s="113">
        <f>IF(AND('INTERNAL - I'!AJ311&gt;0,'INTERNAL - II '!AJ311&gt;0),('INTERNAL - I'!AJ311+'INTERNAL - II '!AJ311)/2,'INTERNAL - I'!AJ311+'INTERNAL - II '!AJ311)</f>
        <v>92.5</v>
      </c>
      <c r="G299" s="113">
        <f>('INTERNAL - I'!AK311+'INTERNAL - II '!AK311)/2</f>
        <v>90</v>
      </c>
      <c r="H299" s="113">
        <f>IF(AND('INTERNAL - I'!AL311&gt;0,'INTERNAL - II '!AL311&gt;0),('INTERNAL - I'!AL311+'INTERNAL - II '!AL311)/2,'INTERNAL - I'!AL311+'INTERNAL - II '!AL311)</f>
        <v>67.5</v>
      </c>
      <c r="I299" s="113">
        <f>IF(AND('INTERNAL - I'!AM311&gt;0,'INTERNAL - II '!AM311&gt;0),('INTERNAL - I'!AM311+'INTERNAL - II '!AM311)/2,'INTERNAL - I'!AM311+'INTERNAL - II '!AM311)</f>
        <v>95</v>
      </c>
      <c r="J299" s="113">
        <f>IF(AND('INTERNAL - I'!AN311&gt;0,'INTERNAL - II '!AN311&gt;0),('INTERNAL - I'!AN311+'INTERNAL - II '!AN311)/2,'INTERNAL - I'!AN311+'INTERNAL - II '!AN311)</f>
        <v>0</v>
      </c>
    </row>
    <row r="300" spans="1:10" ht="30" customHeight="1" x14ac:dyDescent="0.2">
      <c r="A300" s="89">
        <v>296</v>
      </c>
      <c r="B300" s="113">
        <f>'STUDENT NAMELIST'!B300</f>
        <v>211423243390</v>
      </c>
      <c r="C300" s="113" t="str">
        <f>'STUDENT NAMELIST'!C300</f>
        <v>2023PEC AI 396</v>
      </c>
      <c r="D300" s="114" t="str">
        <f>'STUDENT NAMELIST'!D300</f>
        <v>SANTHOSH M</v>
      </c>
      <c r="E300" s="113">
        <f>IF(AND('INTERNAL - I'!AI312&gt;0,'INTERNAL - II '!AI312&gt;0),('INTERNAL - I'!AI312+'INTERNAL - II '!AI312)/2,'INTERNAL - I'!AI312+'INTERNAL - II '!AI312)</f>
        <v>90</v>
      </c>
      <c r="F300" s="113">
        <f>IF(AND('INTERNAL - I'!AJ312&gt;0,'INTERNAL - II '!AJ312&gt;0),('INTERNAL - I'!AJ312+'INTERNAL - II '!AJ312)/2,'INTERNAL - I'!AJ312+'INTERNAL - II '!AJ312)</f>
        <v>90</v>
      </c>
      <c r="G300" s="113">
        <f>('INTERNAL - I'!AK312+'INTERNAL - II '!AK312)/2</f>
        <v>75</v>
      </c>
      <c r="H300" s="113">
        <f>IF(AND('INTERNAL - I'!AL312&gt;0,'INTERNAL - II '!AL312&gt;0),('INTERNAL - I'!AL312+'INTERNAL - II '!AL312)/2,'INTERNAL - I'!AL312+'INTERNAL - II '!AL312)</f>
        <v>87.5</v>
      </c>
      <c r="I300" s="113">
        <f>IF(AND('INTERNAL - I'!AM312&gt;0,'INTERNAL - II '!AM312&gt;0),('INTERNAL - I'!AM312+'INTERNAL - II '!AM312)/2,'INTERNAL - I'!AM312+'INTERNAL - II '!AM312)</f>
        <v>77.5</v>
      </c>
      <c r="J300" s="113">
        <f>IF(AND('INTERNAL - I'!AN312&gt;0,'INTERNAL - II '!AN312&gt;0),('INTERNAL - I'!AN312+'INTERNAL - II '!AN312)/2,'INTERNAL - I'!AN312+'INTERNAL - II '!AN312)</f>
        <v>0</v>
      </c>
    </row>
    <row r="301" spans="1:10" ht="30" customHeight="1" x14ac:dyDescent="0.2">
      <c r="A301" s="89">
        <v>298</v>
      </c>
      <c r="B301" s="113">
        <f>'STUDENT NAMELIST'!B301</f>
        <v>211423243391</v>
      </c>
      <c r="C301" s="113" t="str">
        <f>'STUDENT NAMELIST'!C301</f>
        <v>2023PEC AI 397</v>
      </c>
      <c r="D301" s="114" t="str">
        <f>'STUDENT NAMELIST'!D301</f>
        <v>SANTHOSH V</v>
      </c>
      <c r="E301" s="113">
        <f>IF(AND('INTERNAL - I'!AI313&gt;0,'INTERNAL - II '!AI313&gt;0),('INTERNAL - I'!AI313+'INTERNAL - II '!AI313)/2,'INTERNAL - I'!AI313+'INTERNAL - II '!AI313)</f>
        <v>77.5</v>
      </c>
      <c r="F301" s="113">
        <f>IF(AND('INTERNAL - I'!AJ313&gt;0,'INTERNAL - II '!AJ313&gt;0),('INTERNAL - I'!AJ313+'INTERNAL - II '!AJ313)/2,'INTERNAL - I'!AJ313+'INTERNAL - II '!AJ313)</f>
        <v>75</v>
      </c>
      <c r="G301" s="113">
        <f>('INTERNAL - I'!AK313+'INTERNAL - II '!AK313)/2</f>
        <v>82.5</v>
      </c>
      <c r="H301" s="113">
        <f>IF(AND('INTERNAL - I'!AL313&gt;0,'INTERNAL - II '!AL313&gt;0),('INTERNAL - I'!AL313+'INTERNAL - II '!AL313)/2,'INTERNAL - I'!AL313+'INTERNAL - II '!AL313)</f>
        <v>82.5</v>
      </c>
      <c r="I301" s="113">
        <f>IF(AND('INTERNAL - I'!AM313&gt;0,'INTERNAL - II '!AM313&gt;0),('INTERNAL - I'!AM313+'INTERNAL - II '!AM313)/2,'INTERNAL - I'!AM313+'INTERNAL - II '!AM313)</f>
        <v>70</v>
      </c>
      <c r="J301" s="113">
        <f>IF(AND('INTERNAL - I'!AN313&gt;0,'INTERNAL - II '!AN313&gt;0),('INTERNAL - I'!AN313+'INTERNAL - II '!AN313)/2,'INTERNAL - I'!AN313+'INTERNAL - II '!AN313)</f>
        <v>0</v>
      </c>
    </row>
    <row r="302" spans="1:10" ht="30" customHeight="1" x14ac:dyDescent="0.2">
      <c r="A302" s="89">
        <v>298</v>
      </c>
      <c r="B302" s="113">
        <f>'STUDENT NAMELIST'!B302</f>
        <v>211423243392</v>
      </c>
      <c r="C302" s="113" t="str">
        <f>'STUDENT NAMELIST'!C302</f>
        <v>2023PEC AI 398</v>
      </c>
      <c r="D302" s="114" t="str">
        <f>'STUDENT NAMELIST'!D302</f>
        <v>SANTHOSH V</v>
      </c>
      <c r="E302" s="113">
        <f>IF(AND('INTERNAL - I'!AI314&gt;0,'INTERNAL - II '!AI314&gt;0),('INTERNAL - I'!AI314+'INTERNAL - II '!AI314)/2,'INTERNAL - I'!AI314+'INTERNAL - II '!AI314)</f>
        <v>47.5</v>
      </c>
      <c r="F302" s="113">
        <f>IF(AND('INTERNAL - I'!AJ314&gt;0,'INTERNAL - II '!AJ314&gt;0),('INTERNAL - I'!AJ314+'INTERNAL - II '!AJ314)/2,'INTERNAL - I'!AJ314+'INTERNAL - II '!AJ314)</f>
        <v>47.5</v>
      </c>
      <c r="G302" s="113">
        <f>('INTERNAL - I'!AK314+'INTERNAL - II '!AK314)/2</f>
        <v>52.5</v>
      </c>
      <c r="H302" s="113">
        <f>IF(AND('INTERNAL - I'!AL314&gt;0,'INTERNAL - II '!AL314&gt;0),('INTERNAL - I'!AL314+'INTERNAL - II '!AL314)/2,'INTERNAL - I'!AL314+'INTERNAL - II '!AL314)</f>
        <v>62.5</v>
      </c>
      <c r="I302" s="113">
        <f>IF(AND('INTERNAL - I'!AM314&gt;0,'INTERNAL - II '!AM314&gt;0),('INTERNAL - I'!AM314+'INTERNAL - II '!AM314)/2,'INTERNAL - I'!AM314+'INTERNAL - II '!AM314)</f>
        <v>95</v>
      </c>
      <c r="J302" s="113">
        <f>IF(AND('INTERNAL - I'!AN314&gt;0,'INTERNAL - II '!AN314&gt;0),('INTERNAL - I'!AN314+'INTERNAL - II '!AN314)/2,'INTERNAL - I'!AN314+'INTERNAL - II '!AN314)</f>
        <v>0</v>
      </c>
    </row>
    <row r="303" spans="1:10" ht="30" customHeight="1" x14ac:dyDescent="0.2">
      <c r="A303" s="89">
        <v>299</v>
      </c>
      <c r="B303" s="113">
        <f>'STUDENT NAMELIST'!B303</f>
        <v>211423243394</v>
      </c>
      <c r="C303" s="113" t="str">
        <f>'STUDENT NAMELIST'!C303</f>
        <v>2023PEC AI 399</v>
      </c>
      <c r="D303" s="114" t="str">
        <f>'STUDENT NAMELIST'!D303</f>
        <v>SARAVANAN M</v>
      </c>
      <c r="E303" s="113">
        <f>IF(AND('INTERNAL - I'!AI315&gt;0,'INTERNAL - II '!AI315&gt;0),('INTERNAL - I'!AI315+'INTERNAL - II '!AI315)/2,'INTERNAL - I'!AI315+'INTERNAL - II '!AI315)</f>
        <v>72.5</v>
      </c>
      <c r="F303" s="113">
        <f>IF(AND('INTERNAL - I'!AJ315&gt;0,'INTERNAL - II '!AJ315&gt;0),('INTERNAL - I'!AJ315+'INTERNAL - II '!AJ315)/2,'INTERNAL - I'!AJ315+'INTERNAL - II '!AJ315)</f>
        <v>92.5</v>
      </c>
      <c r="G303" s="113">
        <f>('INTERNAL - I'!AK315+'INTERNAL - II '!AK315)/2</f>
        <v>87.5</v>
      </c>
      <c r="H303" s="113">
        <f>IF(AND('INTERNAL - I'!AL315&gt;0,'INTERNAL - II '!AL315&gt;0),('INTERNAL - I'!AL315+'INTERNAL - II '!AL315)/2,'INTERNAL - I'!AL315+'INTERNAL - II '!AL315)</f>
        <v>82.5</v>
      </c>
      <c r="I303" s="113">
        <f>IF(AND('INTERNAL - I'!AM315&gt;0,'INTERNAL - II '!AM315&gt;0),('INTERNAL - I'!AM315+'INTERNAL - II '!AM315)/2,'INTERNAL - I'!AM315+'INTERNAL - II '!AM315)</f>
        <v>80</v>
      </c>
      <c r="J303" s="113">
        <f>IF(AND('INTERNAL - I'!AN315&gt;0,'INTERNAL - II '!AN315&gt;0),('INTERNAL - I'!AN315+'INTERNAL - II '!AN315)/2,'INTERNAL - I'!AN315+'INTERNAL - II '!AN315)</f>
        <v>0</v>
      </c>
    </row>
    <row r="304" spans="1:10" ht="30" customHeight="1" x14ac:dyDescent="0.2">
      <c r="A304" s="89">
        <v>300</v>
      </c>
      <c r="B304" s="113">
        <f>'STUDENT NAMELIST'!B304</f>
        <v>211423243395</v>
      </c>
      <c r="C304" s="113" t="str">
        <f>'STUDENT NAMELIST'!C304</f>
        <v>2023PEC AI 400</v>
      </c>
      <c r="D304" s="114" t="str">
        <f>'STUDENT NAMELIST'!D304</f>
        <v>SARAVANAN N</v>
      </c>
      <c r="E304" s="113">
        <f>IF(AND('INTERNAL - I'!AI316&gt;0,'INTERNAL - II '!AI316&gt;0),('INTERNAL - I'!AI316+'INTERNAL - II '!AI316)/2,'INTERNAL - I'!AI316+'INTERNAL - II '!AI316)</f>
        <v>72.5</v>
      </c>
      <c r="F304" s="113">
        <f>IF(AND('INTERNAL - I'!AJ316&gt;0,'INTERNAL - II '!AJ316&gt;0),('INTERNAL - I'!AJ316+'INTERNAL - II '!AJ316)/2,'INTERNAL - I'!AJ316+'INTERNAL - II '!AJ316)</f>
        <v>70</v>
      </c>
      <c r="G304" s="113">
        <f>('INTERNAL - I'!AK316+'INTERNAL - II '!AK316)/2</f>
        <v>77.5</v>
      </c>
      <c r="H304" s="113">
        <f>IF(AND('INTERNAL - I'!AL316&gt;0,'INTERNAL - II '!AL316&gt;0),('INTERNAL - I'!AL316+'INTERNAL - II '!AL316)/2,'INTERNAL - I'!AL316+'INTERNAL - II '!AL316)</f>
        <v>72.5</v>
      </c>
      <c r="I304" s="113">
        <f>IF(AND('INTERNAL - I'!AM316&gt;0,'INTERNAL - II '!AM316&gt;0),('INTERNAL - I'!AM316+'INTERNAL - II '!AM316)/2,'INTERNAL - I'!AM316+'INTERNAL - II '!AM316)</f>
        <v>90</v>
      </c>
      <c r="J304" s="113">
        <f>IF(AND('INTERNAL - I'!AN316&gt;0,'INTERNAL - II '!AN316&gt;0),('INTERNAL - I'!AN316+'INTERNAL - II '!AN316)/2,'INTERNAL - I'!AN316+'INTERNAL - II '!AN316)</f>
        <v>0</v>
      </c>
    </row>
    <row r="305" spans="1:10" ht="30" customHeight="1" x14ac:dyDescent="0.2">
      <c r="A305" s="89">
        <v>301</v>
      </c>
      <c r="B305" s="113">
        <f>'STUDENT NAMELIST'!B305</f>
        <v>211423243396</v>
      </c>
      <c r="C305" s="113" t="str">
        <f>'STUDENT NAMELIST'!C305</f>
        <v>2023PEC AI 401</v>
      </c>
      <c r="D305" s="114" t="str">
        <f>'STUDENT NAMELIST'!D305</f>
        <v>SARAVANAN P</v>
      </c>
      <c r="E305" s="113">
        <f>IF(AND('INTERNAL - I'!AI317&gt;0,'INTERNAL - II '!AI317&gt;0),('INTERNAL - I'!AI317+'INTERNAL - II '!AI317)/2,'INTERNAL - I'!AI317+'INTERNAL - II '!AI317)</f>
        <v>57.499999999999993</v>
      </c>
      <c r="F305" s="113">
        <f>IF(AND('INTERNAL - I'!AJ317&gt;0,'INTERNAL - II '!AJ317&gt;0),('INTERNAL - I'!AJ317+'INTERNAL - II '!AJ317)/2,'INTERNAL - I'!AJ317+'INTERNAL - II '!AJ317)</f>
        <v>72.5</v>
      </c>
      <c r="G305" s="113">
        <f>('INTERNAL - I'!AK317+'INTERNAL - II '!AK317)/2</f>
        <v>90</v>
      </c>
      <c r="H305" s="113">
        <f>IF(AND('INTERNAL - I'!AL317&gt;0,'INTERNAL - II '!AL317&gt;0),('INTERNAL - I'!AL317+'INTERNAL - II '!AL317)/2,'INTERNAL - I'!AL317+'INTERNAL - II '!AL317)</f>
        <v>67.5</v>
      </c>
      <c r="I305" s="113">
        <f>IF(AND('INTERNAL - I'!AM317&gt;0,'INTERNAL - II '!AM317&gt;0),('INTERNAL - I'!AM317+'INTERNAL - II '!AM317)/2,'INTERNAL - I'!AM317+'INTERNAL - II '!AM317)</f>
        <v>95</v>
      </c>
      <c r="J305" s="113">
        <f>IF(AND('INTERNAL - I'!AN317&gt;0,'INTERNAL - II '!AN317&gt;0),('INTERNAL - I'!AN317+'INTERNAL - II '!AN317)/2,'INTERNAL - I'!AN317+'INTERNAL - II '!AN317)</f>
        <v>0</v>
      </c>
    </row>
    <row r="306" spans="1:10" ht="30" customHeight="1" x14ac:dyDescent="0.2">
      <c r="A306" s="89">
        <v>302</v>
      </c>
      <c r="B306" s="113">
        <f>'STUDENT NAMELIST'!B306</f>
        <v>211423243397</v>
      </c>
      <c r="C306" s="113" t="str">
        <f>'STUDENT NAMELIST'!C306</f>
        <v>2023PEC AI 402</v>
      </c>
      <c r="D306" s="114" t="str">
        <f>'STUDENT NAMELIST'!D306</f>
        <v>SARVESHWARAN C</v>
      </c>
      <c r="E306" s="113">
        <f>IF(AND('INTERNAL - I'!AI318&gt;0,'INTERNAL - II '!AI318&gt;0),('INTERNAL - I'!AI318+'INTERNAL - II '!AI318)/2,'INTERNAL - I'!AI318+'INTERNAL - II '!AI318)</f>
        <v>87.5</v>
      </c>
      <c r="F306" s="113">
        <f>IF(AND('INTERNAL - I'!AJ318&gt;0,'INTERNAL - II '!AJ318&gt;0),('INTERNAL - I'!AJ318+'INTERNAL - II '!AJ318)/2,'INTERNAL - I'!AJ318+'INTERNAL - II '!AJ318)</f>
        <v>87.5</v>
      </c>
      <c r="G306" s="113">
        <f>('INTERNAL - I'!AK318+'INTERNAL - II '!AK318)/2</f>
        <v>75</v>
      </c>
      <c r="H306" s="113">
        <f>IF(AND('INTERNAL - I'!AL318&gt;0,'INTERNAL - II '!AL318&gt;0),('INTERNAL - I'!AL318+'INTERNAL - II '!AL318)/2,'INTERNAL - I'!AL318+'INTERNAL - II '!AL318)</f>
        <v>67.5</v>
      </c>
      <c r="I306" s="113">
        <f>IF(AND('INTERNAL - I'!AM318&gt;0,'INTERNAL - II '!AM318&gt;0),('INTERNAL - I'!AM318+'INTERNAL - II '!AM318)/2,'INTERNAL - I'!AM318+'INTERNAL - II '!AM318)</f>
        <v>95</v>
      </c>
      <c r="J306" s="113">
        <f>IF(AND('INTERNAL - I'!AN318&gt;0,'INTERNAL - II '!AN318&gt;0),('INTERNAL - I'!AN318+'INTERNAL - II '!AN318)/2,'INTERNAL - I'!AN318+'INTERNAL - II '!AN318)</f>
        <v>0</v>
      </c>
    </row>
    <row r="307" spans="1:10" ht="30" customHeight="1" x14ac:dyDescent="0.2">
      <c r="A307" s="89">
        <v>303</v>
      </c>
      <c r="B307" s="113">
        <f>'STUDENT NAMELIST'!B307</f>
        <v>211423243399</v>
      </c>
      <c r="C307" s="113" t="str">
        <f>'STUDENT NAMELIST'!C307</f>
        <v>2023PEC AI 403</v>
      </c>
      <c r="D307" s="114" t="str">
        <f>'STUDENT NAMELIST'!D307</f>
        <v>SATHISH B</v>
      </c>
      <c r="E307" s="113">
        <f>IF(AND('INTERNAL - I'!AI319&gt;0,'INTERNAL - II '!AI319&gt;0),('INTERNAL - I'!AI319+'INTERNAL - II '!AI319)/2,'INTERNAL - I'!AI319+'INTERNAL - II '!AI319)</f>
        <v>70</v>
      </c>
      <c r="F307" s="113">
        <f>IF(AND('INTERNAL - I'!AJ319&gt;0,'INTERNAL - II '!AJ319&gt;0),('INTERNAL - I'!AJ319+'INTERNAL - II '!AJ319)/2,'INTERNAL - I'!AJ319+'INTERNAL - II '!AJ319)</f>
        <v>70</v>
      </c>
      <c r="G307" s="113">
        <f>('INTERNAL - I'!AK319+'INTERNAL - II '!AK319)/2</f>
        <v>90</v>
      </c>
      <c r="H307" s="113">
        <f>IF(AND('INTERNAL - I'!AL319&gt;0,'INTERNAL - II '!AL319&gt;0),('INTERNAL - I'!AL319+'INTERNAL - II '!AL319)/2,'INTERNAL - I'!AL319+'INTERNAL - II '!AL319)</f>
        <v>87.5</v>
      </c>
      <c r="I307" s="113">
        <f>IF(AND('INTERNAL - I'!AM319&gt;0,'INTERNAL - II '!AM319&gt;0),('INTERNAL - I'!AM319+'INTERNAL - II '!AM319)/2,'INTERNAL - I'!AM319+'INTERNAL - II '!AM319)</f>
        <v>77.5</v>
      </c>
      <c r="J307" s="113">
        <f>IF(AND('INTERNAL - I'!AN319&gt;0,'INTERNAL - II '!AN319&gt;0),('INTERNAL - I'!AN319+'INTERNAL - II '!AN319)/2,'INTERNAL - I'!AN319+'INTERNAL - II '!AN319)</f>
        <v>0</v>
      </c>
    </row>
    <row r="308" spans="1:10" ht="30" customHeight="1" x14ac:dyDescent="0.2">
      <c r="A308" s="89">
        <v>304</v>
      </c>
      <c r="B308" s="113">
        <f>'STUDENT NAMELIST'!B308</f>
        <v>211423243400</v>
      </c>
      <c r="C308" s="113" t="str">
        <f>'STUDENT NAMELIST'!C308</f>
        <v>2023PEC AI 404</v>
      </c>
      <c r="D308" s="114" t="str">
        <f>'STUDENT NAMELIST'!D308</f>
        <v>SATHRIYAN M</v>
      </c>
      <c r="E308" s="113">
        <f>IF(AND('INTERNAL - I'!AI320&gt;0,'INTERNAL - II '!AI320&gt;0),('INTERNAL - I'!AI320+'INTERNAL - II '!AI320)/2,'INTERNAL - I'!AI320+'INTERNAL - II '!AI320)</f>
        <v>55.000000000000007</v>
      </c>
      <c r="F308" s="113">
        <f>IF(AND('INTERNAL - I'!AJ320&gt;0,'INTERNAL - II '!AJ320&gt;0),('INTERNAL - I'!AJ320+'INTERNAL - II '!AJ320)/2,'INTERNAL - I'!AJ320+'INTERNAL - II '!AJ320)</f>
        <v>72.5</v>
      </c>
      <c r="G308" s="113">
        <f>('INTERNAL - I'!AK320+'INTERNAL - II '!AK320)/2</f>
        <v>90</v>
      </c>
      <c r="H308" s="113">
        <f>IF(AND('INTERNAL - I'!AL320&gt;0,'INTERNAL - II '!AL320&gt;0),('INTERNAL - I'!AL320+'INTERNAL - II '!AL320)/2,'INTERNAL - I'!AL320+'INTERNAL - II '!AL320)</f>
        <v>72.5</v>
      </c>
      <c r="I308" s="113">
        <f>IF(AND('INTERNAL - I'!AM320&gt;0,'INTERNAL - II '!AM320&gt;0),('INTERNAL - I'!AM320+'INTERNAL - II '!AM320)/2,'INTERNAL - I'!AM320+'INTERNAL - II '!AM320)</f>
        <v>90</v>
      </c>
      <c r="J308" s="113">
        <f>IF(AND('INTERNAL - I'!AN320&gt;0,'INTERNAL - II '!AN320&gt;0),('INTERNAL - I'!AN320+'INTERNAL - II '!AN320)/2,'INTERNAL - I'!AN320+'INTERNAL - II '!AN320)</f>
        <v>0</v>
      </c>
    </row>
    <row r="309" spans="1:10" ht="30" customHeight="1" x14ac:dyDescent="0.2">
      <c r="A309" s="89">
        <v>305</v>
      </c>
      <c r="B309" s="113">
        <f>'STUDENT NAMELIST'!B309</f>
        <v>211423243402</v>
      </c>
      <c r="C309" s="113" t="str">
        <f>'STUDENT NAMELIST'!C309</f>
        <v>2023PEC AI 405</v>
      </c>
      <c r="D309" s="114" t="str">
        <f>'STUDENT NAMELIST'!D309</f>
        <v>SHACHIN J</v>
      </c>
      <c r="E309" s="113">
        <f>IF(AND('INTERNAL - I'!AI321&gt;0,'INTERNAL - II '!AI321&gt;0),('INTERNAL - I'!AI321+'INTERNAL - II '!AI321)/2,'INTERNAL - I'!AI321+'INTERNAL - II '!AI321)</f>
        <v>90</v>
      </c>
      <c r="F309" s="113">
        <f>IF(AND('INTERNAL - I'!AJ321&gt;0,'INTERNAL - II '!AJ321&gt;0),('INTERNAL - I'!AJ321+'INTERNAL - II '!AJ321)/2,'INTERNAL - I'!AJ321+'INTERNAL - II '!AJ321)</f>
        <v>92.5</v>
      </c>
      <c r="G309" s="113">
        <f>('INTERNAL - I'!AK321+'INTERNAL - II '!AK321)/2</f>
        <v>87.5</v>
      </c>
      <c r="H309" s="113">
        <f>IF(AND('INTERNAL - I'!AL321&gt;0,'INTERNAL - II '!AL321&gt;0),('INTERNAL - I'!AL321+'INTERNAL - II '!AL321)/2,'INTERNAL - I'!AL321+'INTERNAL - II '!AL321)</f>
        <v>77.5</v>
      </c>
      <c r="I309" s="113">
        <f>IF(AND('INTERNAL - I'!AM321&gt;0,'INTERNAL - II '!AM321&gt;0),('INTERNAL - I'!AM321+'INTERNAL - II '!AM321)/2,'INTERNAL - I'!AM321+'INTERNAL - II '!AM321)</f>
        <v>67.5</v>
      </c>
      <c r="J309" s="113">
        <f>IF(AND('INTERNAL - I'!AN321&gt;0,'INTERNAL - II '!AN321&gt;0),('INTERNAL - I'!AN321+'INTERNAL - II '!AN321)/2,'INTERNAL - I'!AN321+'INTERNAL - II '!AN321)</f>
        <v>0</v>
      </c>
    </row>
    <row r="310" spans="1:10" ht="30" customHeight="1" x14ac:dyDescent="0.2">
      <c r="A310" s="89">
        <v>306</v>
      </c>
      <c r="B310" s="113">
        <f>'STUDENT NAMELIST'!B310</f>
        <v>211423243403</v>
      </c>
      <c r="C310" s="113" t="str">
        <f>'STUDENT NAMELIST'!C310</f>
        <v>2023PEC AI 406</v>
      </c>
      <c r="D310" s="114" t="str">
        <f>'STUDENT NAMELIST'!D310</f>
        <v>SHAILESH S</v>
      </c>
      <c r="E310" s="113">
        <f>IF(AND('INTERNAL - I'!AI322&gt;0,'INTERNAL - II '!AI322&gt;0),('INTERNAL - I'!AI322+'INTERNAL - II '!AI322)/2,'INTERNAL - I'!AI322+'INTERNAL - II '!AI322)</f>
        <v>95</v>
      </c>
      <c r="F310" s="113">
        <f>IF(AND('INTERNAL - I'!AJ322&gt;0,'INTERNAL - II '!AJ322&gt;0),('INTERNAL - I'!AJ322+'INTERNAL - II '!AJ322)/2,'INTERNAL - I'!AJ322+'INTERNAL - II '!AJ322)</f>
        <v>95</v>
      </c>
      <c r="G310" s="113">
        <f>('INTERNAL - I'!AK322+'INTERNAL - II '!AK322)/2</f>
        <v>65</v>
      </c>
      <c r="H310" s="113">
        <f>IF(AND('INTERNAL - I'!AL322&gt;0,'INTERNAL - II '!AL322&gt;0),('INTERNAL - I'!AL322+'INTERNAL - II '!AL322)/2,'INTERNAL - I'!AL322+'INTERNAL - II '!AL322)</f>
        <v>82.5</v>
      </c>
      <c r="I310" s="113">
        <f>IF(AND('INTERNAL - I'!AM322&gt;0,'INTERNAL - II '!AM322&gt;0),('INTERNAL - I'!AM322+'INTERNAL - II '!AM322)/2,'INTERNAL - I'!AM322+'INTERNAL - II '!AM322)</f>
        <v>70</v>
      </c>
      <c r="J310" s="113">
        <f>IF(AND('INTERNAL - I'!AN322&gt;0,'INTERNAL - II '!AN322&gt;0),('INTERNAL - I'!AN322+'INTERNAL - II '!AN322)/2,'INTERNAL - I'!AN322+'INTERNAL - II '!AN322)</f>
        <v>0</v>
      </c>
    </row>
    <row r="311" spans="1:10" ht="30" customHeight="1" x14ac:dyDescent="0.2">
      <c r="A311" s="89">
        <v>308</v>
      </c>
      <c r="B311" s="113">
        <f>'STUDENT NAMELIST'!B311</f>
        <v>211423243404</v>
      </c>
      <c r="C311" s="113" t="str">
        <f>'STUDENT NAMELIST'!C311</f>
        <v>2023PEC AI 407</v>
      </c>
      <c r="D311" s="114" t="str">
        <f>'STUDENT NAMELIST'!D311</f>
        <v>SHANMUGAPRIYAN J</v>
      </c>
      <c r="E311" s="113">
        <f>IF(AND('INTERNAL - I'!AI323&gt;0,'INTERNAL - II '!AI323&gt;0),('INTERNAL - I'!AI323+'INTERNAL - II '!AI323)/2,'INTERNAL - I'!AI323+'INTERNAL - II '!AI323)</f>
        <v>92.5</v>
      </c>
      <c r="F311" s="113">
        <f>IF(AND('INTERNAL - I'!AJ323&gt;0,'INTERNAL - II '!AJ323&gt;0),('INTERNAL - I'!AJ323+'INTERNAL - II '!AJ323)/2,'INTERNAL - I'!AJ323+'INTERNAL - II '!AJ323)</f>
        <v>82.5</v>
      </c>
      <c r="G311" s="113">
        <f>('INTERNAL - I'!AK323+'INTERNAL - II '!AK323)/2</f>
        <v>72.5</v>
      </c>
      <c r="H311" s="113">
        <f>IF(AND('INTERNAL - I'!AL323&gt;0,'INTERNAL - II '!AL323&gt;0),('INTERNAL - I'!AL323+'INTERNAL - II '!AL323)/2,'INTERNAL - I'!AL323+'INTERNAL - II '!AL323)</f>
        <v>62.5</v>
      </c>
      <c r="I311" s="113">
        <f>IF(AND('INTERNAL - I'!AM323&gt;0,'INTERNAL - II '!AM323&gt;0),('INTERNAL - I'!AM323+'INTERNAL - II '!AM323)/2,'INTERNAL - I'!AM323+'INTERNAL - II '!AM323)</f>
        <v>95</v>
      </c>
      <c r="J311" s="113">
        <f>IF(AND('INTERNAL - I'!AN323&gt;0,'INTERNAL - II '!AN323&gt;0),('INTERNAL - I'!AN323+'INTERNAL - II '!AN323)/2,'INTERNAL - I'!AN323+'INTERNAL - II '!AN323)</f>
        <v>0</v>
      </c>
    </row>
    <row r="312" spans="1:10" ht="30" customHeight="1" x14ac:dyDescent="0.2">
      <c r="A312" s="89">
        <v>308</v>
      </c>
      <c r="B312" s="113">
        <f>'STUDENT NAMELIST'!B312</f>
        <v>211423243405</v>
      </c>
      <c r="C312" s="113" t="str">
        <f>'STUDENT NAMELIST'!C312</f>
        <v>2023PEC AI 408</v>
      </c>
      <c r="D312" s="114" t="str">
        <f>'STUDENT NAMELIST'!D312</f>
        <v>SHARAN RAJ P</v>
      </c>
      <c r="E312" s="113">
        <f>IF(AND('INTERNAL - I'!AI324&gt;0,'INTERNAL - II '!AI324&gt;0),('INTERNAL - I'!AI324+'INTERNAL - II '!AI324)/2,'INTERNAL - I'!AI324+'INTERNAL - II '!AI324)</f>
        <v>90</v>
      </c>
      <c r="F312" s="113">
        <f>IF(AND('INTERNAL - I'!AJ324&gt;0,'INTERNAL - II '!AJ324&gt;0),('INTERNAL - I'!AJ324+'INTERNAL - II '!AJ324)/2,'INTERNAL - I'!AJ324+'INTERNAL - II '!AJ324)</f>
        <v>90</v>
      </c>
      <c r="G312" s="113">
        <f>('INTERNAL - I'!AK324+'INTERNAL - II '!AK324)/2</f>
        <v>92.5</v>
      </c>
      <c r="H312" s="113">
        <f>IF(AND('INTERNAL - I'!AL324&gt;0,'INTERNAL - II '!AL324&gt;0),('INTERNAL - I'!AL324+'INTERNAL - II '!AL324)/2,'INTERNAL - I'!AL324+'INTERNAL - II '!AL324)</f>
        <v>82.5</v>
      </c>
      <c r="I312" s="113">
        <f>IF(AND('INTERNAL - I'!AM324&gt;0,'INTERNAL - II '!AM324&gt;0),('INTERNAL - I'!AM324+'INTERNAL - II '!AM324)/2,'INTERNAL - I'!AM324+'INTERNAL - II '!AM324)</f>
        <v>80</v>
      </c>
      <c r="J312" s="113">
        <f>IF(AND('INTERNAL - I'!AN324&gt;0,'INTERNAL - II '!AN324&gt;0),('INTERNAL - I'!AN324+'INTERNAL - II '!AN324)/2,'INTERNAL - I'!AN324+'INTERNAL - II '!AN324)</f>
        <v>0</v>
      </c>
    </row>
    <row r="313" spans="1:10" ht="30" customHeight="1" x14ac:dyDescent="0.2">
      <c r="A313" s="89">
        <v>309</v>
      </c>
      <c r="B313" s="113">
        <f>'STUDENT NAMELIST'!B313</f>
        <v>211423243406</v>
      </c>
      <c r="C313" s="113" t="str">
        <f>'STUDENT NAMELIST'!C313</f>
        <v>2023PEC AI 409</v>
      </c>
      <c r="D313" s="114" t="str">
        <f>'STUDENT NAMELIST'!D313</f>
        <v>SHARANRAJ T</v>
      </c>
      <c r="E313" s="113">
        <f>IF(AND('INTERNAL - I'!AI325&gt;0,'INTERNAL - II '!AI325&gt;0),('INTERNAL - I'!AI325+'INTERNAL - II '!AI325)/2,'INTERNAL - I'!AI325+'INTERNAL - II '!AI325)</f>
        <v>82.5</v>
      </c>
      <c r="F313" s="113">
        <f>IF(AND('INTERNAL - I'!AJ325&gt;0,'INTERNAL - II '!AJ325&gt;0),('INTERNAL - I'!AJ325+'INTERNAL - II '!AJ325)/2,'INTERNAL - I'!AJ325+'INTERNAL - II '!AJ325)</f>
        <v>82.5</v>
      </c>
      <c r="G313" s="113">
        <f>('INTERNAL - I'!AK325+'INTERNAL - II '!AK325)/2</f>
        <v>65</v>
      </c>
      <c r="H313" s="113">
        <f>IF(AND('INTERNAL - I'!AL325&gt;0,'INTERNAL - II '!AL325&gt;0),('INTERNAL - I'!AL325+'INTERNAL - II '!AL325)/2,'INTERNAL - I'!AL325+'INTERNAL - II '!AL325)</f>
        <v>72.5</v>
      </c>
      <c r="I313" s="113">
        <f>IF(AND('INTERNAL - I'!AM325&gt;0,'INTERNAL - II '!AM325&gt;0),('INTERNAL - I'!AM325+'INTERNAL - II '!AM325)/2,'INTERNAL - I'!AM325+'INTERNAL - II '!AM325)</f>
        <v>90</v>
      </c>
      <c r="J313" s="113">
        <f>IF(AND('INTERNAL - I'!AN325&gt;0,'INTERNAL - II '!AN325&gt;0),('INTERNAL - I'!AN325+'INTERNAL - II '!AN325)/2,'INTERNAL - I'!AN325+'INTERNAL - II '!AN325)</f>
        <v>0</v>
      </c>
    </row>
    <row r="314" spans="1:10" ht="30" customHeight="1" x14ac:dyDescent="0.2">
      <c r="A314" s="89">
        <v>310</v>
      </c>
      <c r="B314" s="113">
        <f>'STUDENT NAMELIST'!B314</f>
        <v>211423243407</v>
      </c>
      <c r="C314" s="113" t="str">
        <f>'STUDENT NAMELIST'!C314</f>
        <v>2023PEC AI 410</v>
      </c>
      <c r="D314" s="114" t="str">
        <f>'STUDENT NAMELIST'!D314</f>
        <v>SHARATH A</v>
      </c>
      <c r="E314" s="113">
        <f>IF(AND('INTERNAL - I'!AI326&gt;0,'INTERNAL - II '!AI326&gt;0),('INTERNAL - I'!AI326+'INTERNAL - II '!AI326)/2,'INTERNAL - I'!AI326+'INTERNAL - II '!AI326)</f>
        <v>80</v>
      </c>
      <c r="F314" s="113">
        <f>IF(AND('INTERNAL - I'!AJ326&gt;0,'INTERNAL - II '!AJ326&gt;0),('INTERNAL - I'!AJ326+'INTERNAL - II '!AJ326)/2,'INTERNAL - I'!AJ326+'INTERNAL - II '!AJ326)</f>
        <v>82.5</v>
      </c>
      <c r="G314" s="113">
        <f>('INTERNAL - I'!AK326+'INTERNAL - II '!AK326)/2</f>
        <v>87.5</v>
      </c>
      <c r="H314" s="113">
        <f>IF(AND('INTERNAL - I'!AL326&gt;0,'INTERNAL - II '!AL326&gt;0),('INTERNAL - I'!AL326+'INTERNAL - II '!AL326)/2,'INTERNAL - I'!AL326+'INTERNAL - II '!AL326)</f>
        <v>67.5</v>
      </c>
      <c r="I314" s="113">
        <f>IF(AND('INTERNAL - I'!AM326&gt;0,'INTERNAL - II '!AM326&gt;0),('INTERNAL - I'!AM326+'INTERNAL - II '!AM326)/2,'INTERNAL - I'!AM326+'INTERNAL - II '!AM326)</f>
        <v>95</v>
      </c>
      <c r="J314" s="113">
        <f>IF(AND('INTERNAL - I'!AN326&gt;0,'INTERNAL - II '!AN326&gt;0),('INTERNAL - I'!AN326+'INTERNAL - II '!AN326)/2,'INTERNAL - I'!AN326+'INTERNAL - II '!AN326)</f>
        <v>0</v>
      </c>
    </row>
    <row r="315" spans="1:10" ht="30" customHeight="1" x14ac:dyDescent="0.2">
      <c r="A315" s="89">
        <v>313</v>
      </c>
      <c r="B315" s="113">
        <f>'STUDENT NAMELIST'!B315</f>
        <v>211423243408</v>
      </c>
      <c r="C315" s="113" t="str">
        <f>'STUDENT NAMELIST'!C315</f>
        <v>2023PEC AI 411</v>
      </c>
      <c r="D315" s="114" t="str">
        <f>'STUDENT NAMELIST'!D315</f>
        <v>SHARATH G V S</v>
      </c>
      <c r="E315" s="113">
        <f>IF(AND('INTERNAL - I'!AI327&gt;0,'INTERNAL - II '!AI327&gt;0),('INTERNAL - I'!AI327+'INTERNAL - II '!AI327)/2,'INTERNAL - I'!AI327+'INTERNAL - II '!AI327)</f>
        <v>87.5</v>
      </c>
      <c r="F315" s="113">
        <f>IF(AND('INTERNAL - I'!AJ327&gt;0,'INTERNAL - II '!AJ327&gt;0),('INTERNAL - I'!AJ327+'INTERNAL - II '!AJ327)/2,'INTERNAL - I'!AJ327+'INTERNAL - II '!AJ327)</f>
        <v>87.5</v>
      </c>
      <c r="G315" s="113">
        <f>('INTERNAL - I'!AK327+'INTERNAL - II '!AK327)/2</f>
        <v>55</v>
      </c>
      <c r="H315" s="113">
        <f>IF(AND('INTERNAL - I'!AL327&gt;0,'INTERNAL - II '!AL327&gt;0),('INTERNAL - I'!AL327+'INTERNAL - II '!AL327)/2,'INTERNAL - I'!AL327+'INTERNAL - II '!AL327)</f>
        <v>87.5</v>
      </c>
      <c r="I315" s="113">
        <f>IF(AND('INTERNAL - I'!AM327&gt;0,'INTERNAL - II '!AM327&gt;0),('INTERNAL - I'!AM327+'INTERNAL - II '!AM327)/2,'INTERNAL - I'!AM327+'INTERNAL - II '!AM327)</f>
        <v>77.5</v>
      </c>
      <c r="J315" s="113">
        <f>IF(AND('INTERNAL - I'!AN327&gt;0,'INTERNAL - II '!AN327&gt;0),('INTERNAL - I'!AN327+'INTERNAL - II '!AN327)/2,'INTERNAL - I'!AN327+'INTERNAL - II '!AN327)</f>
        <v>0</v>
      </c>
    </row>
    <row r="316" spans="1:10" ht="30" customHeight="1" x14ac:dyDescent="0.2">
      <c r="A316" s="89">
        <v>314</v>
      </c>
      <c r="B316" s="113">
        <f>'STUDENT NAMELIST'!B316</f>
        <v>211423243413</v>
      </c>
      <c r="C316" s="113" t="str">
        <f>'STUDENT NAMELIST'!C316</f>
        <v>2023PEC AI 412</v>
      </c>
      <c r="D316" s="114" t="str">
        <f>'STUDENT NAMELIST'!D316</f>
        <v>SHAUNJAY ROSHAN T</v>
      </c>
      <c r="E316" s="113">
        <f>IF(AND('INTERNAL - I'!AI328&gt;0,'INTERNAL - II '!AI328&gt;0),('INTERNAL - I'!AI328+'INTERNAL - II '!AI328)/2,'INTERNAL - I'!AI328+'INTERNAL - II '!AI328)</f>
        <v>65</v>
      </c>
      <c r="F316" s="113">
        <f>IF(AND('INTERNAL - I'!AJ328&gt;0,'INTERNAL - II '!AJ328&gt;0),('INTERNAL - I'!AJ328+'INTERNAL - II '!AJ328)/2,'INTERNAL - I'!AJ328+'INTERNAL - II '!AJ328)</f>
        <v>85</v>
      </c>
      <c r="G316" s="113">
        <f>('INTERNAL - I'!AK328+'INTERNAL - II '!AK328)/2</f>
        <v>82.5</v>
      </c>
      <c r="H316" s="113">
        <f>IF(AND('INTERNAL - I'!AL328&gt;0,'INTERNAL - II '!AL328&gt;0),('INTERNAL - I'!AL328+'INTERNAL - II '!AL328)/2,'INTERNAL - I'!AL328+'INTERNAL - II '!AL328)</f>
        <v>82.5</v>
      </c>
      <c r="I316" s="113">
        <f>IF(AND('INTERNAL - I'!AM328&gt;0,'INTERNAL - II '!AM328&gt;0),('INTERNAL - I'!AM328+'INTERNAL - II '!AM328)/2,'INTERNAL - I'!AM328+'INTERNAL - II '!AM328)</f>
        <v>70</v>
      </c>
      <c r="J316" s="113">
        <f>IF(AND('INTERNAL - I'!AN328&gt;0,'INTERNAL - II '!AN328&gt;0),('INTERNAL - I'!AN328+'INTERNAL - II '!AN328)/2,'INTERNAL - I'!AN328+'INTERNAL - II '!AN328)</f>
        <v>0</v>
      </c>
    </row>
    <row r="317" spans="1:10" ht="30" customHeight="1" x14ac:dyDescent="0.2">
      <c r="A317" s="89">
        <v>316</v>
      </c>
      <c r="B317" s="113">
        <f>'STUDENT NAMELIST'!B317</f>
        <v>211423243416</v>
      </c>
      <c r="C317" s="113" t="str">
        <f>'STUDENT NAMELIST'!C317</f>
        <v>2023PEC AI 413</v>
      </c>
      <c r="D317" s="114" t="str">
        <f>'STUDENT NAMELIST'!D317</f>
        <v>SHYAAM SUNDAR P</v>
      </c>
      <c r="E317" s="113">
        <f>IF(AND('INTERNAL - I'!AI329&gt;0,'INTERNAL - II '!AI329&gt;0),('INTERNAL - I'!AI329+'INTERNAL - II '!AI329)/2,'INTERNAL - I'!AI329+'INTERNAL - II '!AI329)</f>
        <v>72.5</v>
      </c>
      <c r="F317" s="113">
        <f>IF(AND('INTERNAL - I'!AJ329&gt;0,'INTERNAL - II '!AJ329&gt;0),('INTERNAL - I'!AJ329+'INTERNAL - II '!AJ329)/2,'INTERNAL - I'!AJ329+'INTERNAL - II '!AJ329)</f>
        <v>75</v>
      </c>
      <c r="G317" s="113">
        <f>('INTERNAL - I'!AK329+'INTERNAL - II '!AK329)/2</f>
        <v>82.5</v>
      </c>
      <c r="H317" s="113">
        <f>IF(AND('INTERNAL - I'!AL329&gt;0,'INTERNAL - II '!AL329&gt;0),('INTERNAL - I'!AL329+'INTERNAL - II '!AL329)/2,'INTERNAL - I'!AL329+'INTERNAL - II '!AL329)</f>
        <v>62.5</v>
      </c>
      <c r="I317" s="113">
        <f>IF(AND('INTERNAL - I'!AM329&gt;0,'INTERNAL - II '!AM329&gt;0),('INTERNAL - I'!AM329+'INTERNAL - II '!AM329)/2,'INTERNAL - I'!AM329+'INTERNAL - II '!AM329)</f>
        <v>95</v>
      </c>
      <c r="J317" s="113">
        <f>IF(AND('INTERNAL - I'!AN329&gt;0,'INTERNAL - II '!AN329&gt;0),('INTERNAL - I'!AN329+'INTERNAL - II '!AN329)/2,'INTERNAL - I'!AN329+'INTERNAL - II '!AN329)</f>
        <v>0</v>
      </c>
    </row>
    <row r="318" spans="1:10" ht="30" customHeight="1" x14ac:dyDescent="0.2">
      <c r="A318" s="89">
        <v>314</v>
      </c>
      <c r="B318" s="113">
        <f>'STUDENT NAMELIST'!B318</f>
        <v>211423243226</v>
      </c>
      <c r="C318" s="113" t="str">
        <f>'STUDENT NAMELIST'!C318</f>
        <v>2023PEC AI 414</v>
      </c>
      <c r="D318" s="114" t="str">
        <f>'STUDENT NAMELIST'!D318</f>
        <v>KESHORE D</v>
      </c>
      <c r="E318" s="113">
        <f>IF(AND('INTERNAL - I'!AI330&gt;0,'INTERNAL - II '!AI330&gt;0),('INTERNAL - I'!AI330+'INTERNAL - II '!AI330)/2,'INTERNAL - I'!AI330+'INTERNAL - II '!AI330)</f>
        <v>70</v>
      </c>
      <c r="F318" s="113">
        <f>IF(AND('INTERNAL - I'!AJ330&gt;0,'INTERNAL - II '!AJ330&gt;0),('INTERNAL - I'!AJ330+'INTERNAL - II '!AJ330)/2,'INTERNAL - I'!AJ330+'INTERNAL - II '!AJ330)</f>
        <v>85</v>
      </c>
      <c r="G318" s="113">
        <f>('INTERNAL - I'!AK330+'INTERNAL - II '!AK330)/2</f>
        <v>87.5</v>
      </c>
      <c r="H318" s="113">
        <f>IF(AND('INTERNAL - I'!AL330&gt;0,'INTERNAL - II '!AL330&gt;0),('INTERNAL - I'!AL330+'INTERNAL - II '!AL330)/2,'INTERNAL - I'!AL330+'INTERNAL - II '!AL330)</f>
        <v>82.5</v>
      </c>
      <c r="I318" s="113">
        <f>IF(AND('INTERNAL - I'!AM330&gt;0,'INTERNAL - II '!AM330&gt;0),('INTERNAL - I'!AM330+'INTERNAL - II '!AM330)/2,'INTERNAL - I'!AM330+'INTERNAL - II '!AM330)</f>
        <v>80</v>
      </c>
      <c r="J318" s="113">
        <f>IF(AND('INTERNAL - I'!AN330&gt;0,'INTERNAL - II '!AN330&gt;0),('INTERNAL - I'!AN330+'INTERNAL - II '!AN330)/2,'INTERNAL - I'!AN330+'INTERNAL - II '!AN330)</f>
        <v>0</v>
      </c>
    </row>
    <row r="319" spans="1:10" ht="30" customHeight="1" x14ac:dyDescent="0.2">
      <c r="A319" s="89">
        <v>315</v>
      </c>
      <c r="B319" s="113">
        <f>'STUDENT NAMELIST'!B319</f>
        <v>211423243228</v>
      </c>
      <c r="C319" s="113" t="str">
        <f>'STUDENT NAMELIST'!C319</f>
        <v>2023PEC AI 415</v>
      </c>
      <c r="D319" s="114" t="str">
        <f>'STUDENT NAMELIST'!D319</f>
        <v>KIRAN L</v>
      </c>
      <c r="E319" s="113">
        <f>IF(AND('INTERNAL - I'!AI331&gt;0,'INTERNAL - II '!AI331&gt;0),('INTERNAL - I'!AI331+'INTERNAL - II '!AI331)/2,'INTERNAL - I'!AI331+'INTERNAL - II '!AI331)</f>
        <v>80</v>
      </c>
      <c r="F319" s="113">
        <f>IF(AND('INTERNAL - I'!AJ331&gt;0,'INTERNAL - II '!AJ331&gt;0),('INTERNAL - I'!AJ331+'INTERNAL - II '!AJ331)/2,'INTERNAL - I'!AJ331+'INTERNAL - II '!AJ331)</f>
        <v>85</v>
      </c>
      <c r="G319" s="113">
        <f>('INTERNAL - I'!AK331+'INTERNAL - II '!AK331)/2</f>
        <v>72.5</v>
      </c>
      <c r="H319" s="113">
        <f>IF(AND('INTERNAL - I'!AL331&gt;0,'INTERNAL - II '!AL331&gt;0),('INTERNAL - I'!AL331+'INTERNAL - II '!AL331)/2,'INTERNAL - I'!AL331+'INTERNAL - II '!AL331)</f>
        <v>72.5</v>
      </c>
      <c r="I319" s="113">
        <f>IF(AND('INTERNAL - I'!AM331&gt;0,'INTERNAL - II '!AM331&gt;0),('INTERNAL - I'!AM331+'INTERNAL - II '!AM331)/2,'INTERNAL - I'!AM331+'INTERNAL - II '!AM331)</f>
        <v>90</v>
      </c>
      <c r="J319" s="113">
        <f>IF(AND('INTERNAL - I'!AN331&gt;0,'INTERNAL - II '!AN331&gt;0),('INTERNAL - I'!AN331+'INTERNAL - II '!AN331)/2,'INTERNAL - I'!AN331+'INTERNAL - II '!AN331)</f>
        <v>0</v>
      </c>
    </row>
    <row r="320" spans="1:10" ht="30" customHeight="1" x14ac:dyDescent="0.2">
      <c r="A320" s="89">
        <v>316</v>
      </c>
      <c r="B320" s="113">
        <f>'STUDENT NAMELIST'!B320</f>
        <v>211423243229</v>
      </c>
      <c r="C320" s="113" t="str">
        <f>'STUDENT NAMELIST'!C320</f>
        <v>2023PEC AI 416</v>
      </c>
      <c r="D320" s="114" t="str">
        <f>'STUDENT NAMELIST'!D320</f>
        <v>KIRAN SAI S</v>
      </c>
      <c r="E320" s="113">
        <f>IF(AND('INTERNAL - I'!AI332&gt;0,'INTERNAL - II '!AI332&gt;0),('INTERNAL - I'!AI332+'INTERNAL - II '!AI332)/2,'INTERNAL - I'!AI332+'INTERNAL - II '!AI332)</f>
        <v>80</v>
      </c>
      <c r="F320" s="113">
        <f>IF(AND('INTERNAL - I'!AJ332&gt;0,'INTERNAL - II '!AJ332&gt;0),('INTERNAL - I'!AJ332+'INTERNAL - II '!AJ332)/2,'INTERNAL - I'!AJ332+'INTERNAL - II '!AJ332)</f>
        <v>82.5</v>
      </c>
      <c r="G320" s="113">
        <f>('INTERNAL - I'!AK332+'INTERNAL - II '!AK332)/2</f>
        <v>95</v>
      </c>
      <c r="H320" s="113">
        <f>IF(AND('INTERNAL - I'!AL332&gt;0,'INTERNAL - II '!AL332&gt;0),('INTERNAL - I'!AL332+'INTERNAL - II '!AL332)/2,'INTERNAL - I'!AL332+'INTERNAL - II '!AL332)</f>
        <v>67.5</v>
      </c>
      <c r="I320" s="113">
        <f>IF(AND('INTERNAL - I'!AM332&gt;0,'INTERNAL - II '!AM332&gt;0),('INTERNAL - I'!AM332+'INTERNAL - II '!AM332)/2,'INTERNAL - I'!AM332+'INTERNAL - II '!AM332)</f>
        <v>95</v>
      </c>
      <c r="J320" s="113">
        <f>IF(AND('INTERNAL - I'!AN332&gt;0,'INTERNAL - II '!AN332&gt;0),('INTERNAL - I'!AN332+'INTERNAL - II '!AN332)/2,'INTERNAL - I'!AN332+'INTERNAL - II '!AN332)</f>
        <v>0</v>
      </c>
    </row>
    <row r="321" spans="1:10" ht="30" customHeight="1" x14ac:dyDescent="0.2">
      <c r="A321" s="89">
        <v>318</v>
      </c>
      <c r="B321" s="113">
        <f>'STUDENT NAMELIST'!B321</f>
        <v>211423243233</v>
      </c>
      <c r="C321" s="113" t="str">
        <f>'STUDENT NAMELIST'!C321</f>
        <v>2023PEC AI 417</v>
      </c>
      <c r="D321" s="114" t="str">
        <f>'STUDENT NAMELIST'!D321</f>
        <v>KISHOREKUMAR B</v>
      </c>
      <c r="E321" s="113">
        <f>IF(AND('INTERNAL - I'!AI333&gt;0,'INTERNAL - II '!AI333&gt;0),('INTERNAL - I'!AI333+'INTERNAL - II '!AI333)/2,'INTERNAL - I'!AI333+'INTERNAL - II '!AI333)</f>
        <v>62.5</v>
      </c>
      <c r="F321" s="113">
        <f>IF(AND('INTERNAL - I'!AJ333&gt;0,'INTERNAL - II '!AJ333&gt;0),('INTERNAL - I'!AJ333+'INTERNAL - II '!AJ333)/2,'INTERNAL - I'!AJ333+'INTERNAL - II '!AJ333)</f>
        <v>77.5</v>
      </c>
      <c r="G321" s="113">
        <f>('INTERNAL - I'!AK333+'INTERNAL - II '!AK333)/2</f>
        <v>90</v>
      </c>
      <c r="H321" s="113">
        <f>IF(AND('INTERNAL - I'!AL333&gt;0,'INTERNAL - II '!AL333&gt;0),('INTERNAL - I'!AL333+'INTERNAL - II '!AL333)/2,'INTERNAL - I'!AL333+'INTERNAL - II '!AL333)</f>
        <v>87.5</v>
      </c>
      <c r="I321" s="113">
        <f>IF(AND('INTERNAL - I'!AM333&gt;0,'INTERNAL - II '!AM333&gt;0),('INTERNAL - I'!AM333+'INTERNAL - II '!AM333)/2,'INTERNAL - I'!AM333+'INTERNAL - II '!AM333)</f>
        <v>77.5</v>
      </c>
      <c r="J321" s="113">
        <f>IF(AND('INTERNAL - I'!AN333&gt;0,'INTERNAL - II '!AN333&gt;0),('INTERNAL - I'!AN333+'INTERNAL - II '!AN333)/2,'INTERNAL - I'!AN333+'INTERNAL - II '!AN333)</f>
        <v>0</v>
      </c>
    </row>
    <row r="322" spans="1:10" ht="30" customHeight="1" x14ac:dyDescent="0.2">
      <c r="A322" s="89">
        <v>318</v>
      </c>
      <c r="B322" s="113">
        <f>'STUDENT NAMELIST'!B322</f>
        <v>211423243231</v>
      </c>
      <c r="C322" s="113" t="str">
        <f>'STUDENT NAMELIST'!C322</f>
        <v>2023PEC AI 418</v>
      </c>
      <c r="D322" s="114" t="str">
        <f>'STUDENT NAMELIST'!D322</f>
        <v>KISHORE KUMAR K</v>
      </c>
      <c r="E322" s="113">
        <f>IF(AND('INTERNAL - I'!AI334&gt;0,'INTERNAL - II '!AI334&gt;0),('INTERNAL - I'!AI334+'INTERNAL - II '!AI334)/2,'INTERNAL - I'!AI334+'INTERNAL - II '!AI334)</f>
        <v>90</v>
      </c>
      <c r="F322" s="113">
        <f>IF(AND('INTERNAL - I'!AJ334&gt;0,'INTERNAL - II '!AJ334&gt;0),('INTERNAL - I'!AJ334+'INTERNAL - II '!AJ334)/2,'INTERNAL - I'!AJ334+'INTERNAL - II '!AJ334)</f>
        <v>92.5</v>
      </c>
      <c r="G322" s="113">
        <f>('INTERNAL - I'!AK334+'INTERNAL - II '!AK334)/2</f>
        <v>87.5</v>
      </c>
      <c r="H322" s="113">
        <f>IF(AND('INTERNAL - I'!AL334&gt;0,'INTERNAL - II '!AL334&gt;0),('INTERNAL - I'!AL334+'INTERNAL - II '!AL334)/2,'INTERNAL - I'!AL334+'INTERNAL - II '!AL334)</f>
        <v>82.5</v>
      </c>
      <c r="I322" s="113">
        <f>IF(AND('INTERNAL - I'!AM334&gt;0,'INTERNAL - II '!AM334&gt;0),('INTERNAL - I'!AM334+'INTERNAL - II '!AM334)/2,'INTERNAL - I'!AM334+'INTERNAL - II '!AM334)</f>
        <v>70</v>
      </c>
      <c r="J322" s="113">
        <f>IF(AND('INTERNAL - I'!AN334&gt;0,'INTERNAL - II '!AN334&gt;0),('INTERNAL - I'!AN334+'INTERNAL - II '!AN334)/2,'INTERNAL - I'!AN334+'INTERNAL - II '!AN334)</f>
        <v>0</v>
      </c>
    </row>
    <row r="323" spans="1:10" ht="30" customHeight="1" x14ac:dyDescent="0.2">
      <c r="A323" s="89">
        <v>319</v>
      </c>
      <c r="B323" s="113">
        <f>'STUDENT NAMELIST'!B323</f>
        <v>211423243232</v>
      </c>
      <c r="C323" s="113" t="str">
        <f>'STUDENT NAMELIST'!C323</f>
        <v>2023PEC AI 419</v>
      </c>
      <c r="D323" s="114" t="str">
        <f>'STUDENT NAMELIST'!D323</f>
        <v>KISHORE N</v>
      </c>
      <c r="E323" s="113">
        <f>IF(AND('INTERNAL - I'!AI335&gt;0,'INTERNAL - II '!AI335&gt;0),('INTERNAL - I'!AI335+'INTERNAL - II '!AI335)/2,'INTERNAL - I'!AI335+'INTERNAL - II '!AI335)</f>
        <v>82.5</v>
      </c>
      <c r="F323" s="113">
        <f>IF(AND('INTERNAL - I'!AJ335&gt;0,'INTERNAL - II '!AJ335&gt;0),('INTERNAL - I'!AJ335+'INTERNAL - II '!AJ335)/2,'INTERNAL - I'!AJ335+'INTERNAL - II '!AJ335)</f>
        <v>85</v>
      </c>
      <c r="G323" s="113">
        <f>('INTERNAL - I'!AK335+'INTERNAL - II '!AK335)/2</f>
        <v>67.5</v>
      </c>
      <c r="H323" s="113">
        <f>IF(AND('INTERNAL - I'!AL335&gt;0,'INTERNAL - II '!AL335&gt;0),('INTERNAL - I'!AL335+'INTERNAL - II '!AL335)/2,'INTERNAL - I'!AL335+'INTERNAL - II '!AL335)</f>
        <v>62.5</v>
      </c>
      <c r="I323" s="113">
        <f>IF(AND('INTERNAL - I'!AM335&gt;0,'INTERNAL - II '!AM335&gt;0),('INTERNAL - I'!AM335+'INTERNAL - II '!AM335)/2,'INTERNAL - I'!AM335+'INTERNAL - II '!AM335)</f>
        <v>95</v>
      </c>
      <c r="J323" s="113">
        <f>IF(AND('INTERNAL - I'!AN335&gt;0,'INTERNAL - II '!AN335&gt;0),('INTERNAL - I'!AN335+'INTERNAL - II '!AN335)/2,'INTERNAL - I'!AN335+'INTERNAL - II '!AN335)</f>
        <v>0</v>
      </c>
    </row>
    <row r="324" spans="1:10" ht="30" customHeight="1" x14ac:dyDescent="0.2">
      <c r="A324" s="89">
        <v>320</v>
      </c>
      <c r="B324" s="113">
        <f>'STUDENT NAMELIST'!B324</f>
        <v>211423243236</v>
      </c>
      <c r="C324" s="113" t="str">
        <f>'STUDENT NAMELIST'!C324</f>
        <v>2023PEC AI 420</v>
      </c>
      <c r="D324" s="114" t="str">
        <f>'STUDENT NAMELIST'!D324</f>
        <v>KUMARA GURU S</v>
      </c>
      <c r="E324" s="113">
        <f>IF(AND('INTERNAL - I'!AI336&gt;0,'INTERNAL - II '!AI336&gt;0),('INTERNAL - I'!AI336+'INTERNAL - II '!AI336)/2,'INTERNAL - I'!AI336+'INTERNAL - II '!AI336)</f>
        <v>90</v>
      </c>
      <c r="F324" s="113">
        <f>IF(AND('INTERNAL - I'!AJ336&gt;0,'INTERNAL - II '!AJ336&gt;0),('INTERNAL - I'!AJ336+'INTERNAL - II '!AJ336)/2,'INTERNAL - I'!AJ336+'INTERNAL - II '!AJ336)</f>
        <v>82.5</v>
      </c>
      <c r="G324" s="113">
        <f>('INTERNAL - I'!AK336+'INTERNAL - II '!AK336)/2</f>
        <v>67.5</v>
      </c>
      <c r="H324" s="113">
        <f>IF(AND('INTERNAL - I'!AL336&gt;0,'INTERNAL - II '!AL336&gt;0),('INTERNAL - I'!AL336+'INTERNAL - II '!AL336)/2,'INTERNAL - I'!AL336+'INTERNAL - II '!AL336)</f>
        <v>82.5</v>
      </c>
      <c r="I324" s="113">
        <f>IF(AND('INTERNAL - I'!AM336&gt;0,'INTERNAL - II '!AM336&gt;0),('INTERNAL - I'!AM336+'INTERNAL - II '!AM336)/2,'INTERNAL - I'!AM336+'INTERNAL - II '!AM336)</f>
        <v>80</v>
      </c>
      <c r="J324" s="113">
        <f>IF(AND('INTERNAL - I'!AN336&gt;0,'INTERNAL - II '!AN336&gt;0),('INTERNAL - I'!AN336+'INTERNAL - II '!AN336)/2,'INTERNAL - I'!AN336+'INTERNAL - II '!AN336)</f>
        <v>0</v>
      </c>
    </row>
    <row r="325" spans="1:10" ht="30" customHeight="1" x14ac:dyDescent="0.2">
      <c r="A325" s="89">
        <v>321</v>
      </c>
      <c r="B325" s="113">
        <f>'STUDENT NAMELIST'!B325</f>
        <v>211423243237</v>
      </c>
      <c r="C325" s="113" t="str">
        <f>'STUDENT NAMELIST'!C325</f>
        <v>2023PEC AI 421</v>
      </c>
      <c r="D325" s="114" t="str">
        <f>'STUDENT NAMELIST'!D325</f>
        <v>KUMARESAN M</v>
      </c>
      <c r="E325" s="113">
        <f>IF(AND('INTERNAL - I'!AI337&gt;0,'INTERNAL - II '!AI337&gt;0),('INTERNAL - I'!AI337+'INTERNAL - II '!AI337)/2,'INTERNAL - I'!AI337+'INTERNAL - II '!AI337)</f>
        <v>85</v>
      </c>
      <c r="F325" s="113">
        <f>IF(AND('INTERNAL - I'!AJ337&gt;0,'INTERNAL - II '!AJ337&gt;0),('INTERNAL - I'!AJ337+'INTERNAL - II '!AJ337)/2,'INTERNAL - I'!AJ337+'INTERNAL - II '!AJ337)</f>
        <v>90</v>
      </c>
      <c r="G325" s="113">
        <f>('INTERNAL - I'!AK337+'INTERNAL - II '!AK337)/2</f>
        <v>82.5</v>
      </c>
      <c r="H325" s="113">
        <f>IF(AND('INTERNAL - I'!AL337&gt;0,'INTERNAL - II '!AL337&gt;0),('INTERNAL - I'!AL337+'INTERNAL - II '!AL337)/2,'INTERNAL - I'!AL337+'INTERNAL - II '!AL337)</f>
        <v>72.5</v>
      </c>
      <c r="I325" s="113">
        <f>IF(AND('INTERNAL - I'!AM337&gt;0,'INTERNAL - II '!AM337&gt;0),('INTERNAL - I'!AM337+'INTERNAL - II '!AM337)/2,'INTERNAL - I'!AM337+'INTERNAL - II '!AM337)</f>
        <v>90</v>
      </c>
      <c r="J325" s="113">
        <f>IF(AND('INTERNAL - I'!AN337&gt;0,'INTERNAL - II '!AN337&gt;0),('INTERNAL - I'!AN337+'INTERNAL - II '!AN337)/2,'INTERNAL - I'!AN337+'INTERNAL - II '!AN337)</f>
        <v>0</v>
      </c>
    </row>
    <row r="326" spans="1:10" ht="30" customHeight="1" x14ac:dyDescent="0.2">
      <c r="A326" s="89">
        <v>322</v>
      </c>
      <c r="B326" s="113">
        <f>'STUDENT NAMELIST'!B326</f>
        <v>211423243239</v>
      </c>
      <c r="C326" s="113" t="str">
        <f>'STUDENT NAMELIST'!C326</f>
        <v>2023PEC AI 422</v>
      </c>
      <c r="D326" s="114" t="str">
        <f>'STUDENT NAMELIST'!D326</f>
        <v>LAKSHMANAN S</v>
      </c>
      <c r="E326" s="113">
        <f>IF(AND('INTERNAL - I'!AI338&gt;0,'INTERNAL - II '!AI338&gt;0),('INTERNAL - I'!AI338+'INTERNAL - II '!AI338)/2,'INTERNAL - I'!AI338+'INTERNAL - II '!AI338)</f>
        <v>87.5</v>
      </c>
      <c r="F326" s="113">
        <f>IF(AND('INTERNAL - I'!AJ338&gt;0,'INTERNAL - II '!AJ338&gt;0),('INTERNAL - I'!AJ338+'INTERNAL - II '!AJ338)/2,'INTERNAL - I'!AJ338+'INTERNAL - II '!AJ338)</f>
        <v>87.5</v>
      </c>
      <c r="G326" s="113">
        <f>('INTERNAL - I'!AK338+'INTERNAL - II '!AK338)/2</f>
        <v>75</v>
      </c>
      <c r="H326" s="113">
        <f>IF(AND('INTERNAL - I'!AL338&gt;0,'INTERNAL - II '!AL338&gt;0),('INTERNAL - I'!AL338+'INTERNAL - II '!AL338)/2,'INTERNAL - I'!AL338+'INTERNAL - II '!AL338)</f>
        <v>67.5</v>
      </c>
      <c r="I326" s="113">
        <f>IF(AND('INTERNAL - I'!AM338&gt;0,'INTERNAL - II '!AM338&gt;0),('INTERNAL - I'!AM338+'INTERNAL - II '!AM338)/2,'INTERNAL - I'!AM338+'INTERNAL - II '!AM338)</f>
        <v>95</v>
      </c>
      <c r="J326" s="113">
        <f>IF(AND('INTERNAL - I'!AN338&gt;0,'INTERNAL - II '!AN338&gt;0),('INTERNAL - I'!AN338+'INTERNAL - II '!AN338)/2,'INTERNAL - I'!AN338+'INTERNAL - II '!AN338)</f>
        <v>0</v>
      </c>
    </row>
    <row r="327" spans="1:10" ht="30" customHeight="1" x14ac:dyDescent="0.2">
      <c r="A327" s="89">
        <v>323</v>
      </c>
      <c r="B327" s="113">
        <f>'STUDENT NAMELIST'!B327</f>
        <v>211423243240</v>
      </c>
      <c r="C327" s="113" t="str">
        <f>'STUDENT NAMELIST'!C327</f>
        <v>2023PEC AI 423</v>
      </c>
      <c r="D327" s="114" t="str">
        <f>'STUDENT NAMELIST'!D327</f>
        <v>LALITHKANNAN P</v>
      </c>
      <c r="E327" s="113">
        <f>IF(AND('INTERNAL - I'!AI339&gt;0,'INTERNAL - II '!AI339&gt;0),('INTERNAL - I'!AI339+'INTERNAL - II '!AI339)/2,'INTERNAL - I'!AI339+'INTERNAL - II '!AI339)</f>
        <v>82.5</v>
      </c>
      <c r="F327" s="113">
        <f>IF(AND('INTERNAL - I'!AJ339&gt;0,'INTERNAL - II '!AJ339&gt;0),('INTERNAL - I'!AJ339+'INTERNAL - II '!AJ339)/2,'INTERNAL - I'!AJ339+'INTERNAL - II '!AJ339)</f>
        <v>82.5</v>
      </c>
      <c r="G327" s="113">
        <f>('INTERNAL - I'!AK339+'INTERNAL - II '!AK339)/2</f>
        <v>72.5</v>
      </c>
      <c r="H327" s="113">
        <f>IF(AND('INTERNAL - I'!AL339&gt;0,'INTERNAL - II '!AL339&gt;0),('INTERNAL - I'!AL339+'INTERNAL - II '!AL339)/2,'INTERNAL - I'!AL339+'INTERNAL - II '!AL339)</f>
        <v>67.5</v>
      </c>
      <c r="I327" s="113">
        <f>IF(AND('INTERNAL - I'!AM339&gt;0,'INTERNAL - II '!AM339&gt;0),('INTERNAL - I'!AM339+'INTERNAL - II '!AM339)/2,'INTERNAL - I'!AM339+'INTERNAL - II '!AM339)</f>
        <v>95</v>
      </c>
      <c r="J327" s="113">
        <f>IF(AND('INTERNAL - I'!AN339&gt;0,'INTERNAL - II '!AN339&gt;0),('INTERNAL - I'!AN339+'INTERNAL - II '!AN339)/2,'INTERNAL - I'!AN339+'INTERNAL - II '!AN339)</f>
        <v>0</v>
      </c>
    </row>
    <row r="328" spans="1:10" ht="30" customHeight="1" x14ac:dyDescent="0.2">
      <c r="A328" s="89">
        <v>324</v>
      </c>
      <c r="B328" s="113">
        <f>'STUDENT NAMELIST'!B328</f>
        <v>211423243243</v>
      </c>
      <c r="C328" s="113" t="str">
        <f>'STUDENT NAMELIST'!C328</f>
        <v>2023PEC AI 424</v>
      </c>
      <c r="D328" s="114" t="str">
        <f>'STUDENT NAMELIST'!D328</f>
        <v>LEKASVARR S</v>
      </c>
      <c r="E328" s="113">
        <f>IF(AND('INTERNAL - I'!AI340&gt;0,'INTERNAL - II '!AI340&gt;0),('INTERNAL - I'!AI340+'INTERNAL - II '!AI340)/2,'INTERNAL - I'!AI340+'INTERNAL - II '!AI340)</f>
        <v>57.499999999999993</v>
      </c>
      <c r="F328" s="113">
        <f>IF(AND('INTERNAL - I'!AJ340&gt;0,'INTERNAL - II '!AJ340&gt;0),('INTERNAL - I'!AJ340+'INTERNAL - II '!AJ340)/2,'INTERNAL - I'!AJ340+'INTERNAL - II '!AJ340)</f>
        <v>55.000000000000007</v>
      </c>
      <c r="G328" s="113">
        <f>('INTERNAL - I'!AK340+'INTERNAL - II '!AK340)/2</f>
        <v>60</v>
      </c>
      <c r="H328" s="113">
        <f>IF(AND('INTERNAL - I'!AL340&gt;0,'INTERNAL - II '!AL340&gt;0),('INTERNAL - I'!AL340+'INTERNAL - II '!AL340)/2,'INTERNAL - I'!AL340+'INTERNAL - II '!AL340)</f>
        <v>87.5</v>
      </c>
      <c r="I328" s="113">
        <f>IF(AND('INTERNAL - I'!AM340&gt;0,'INTERNAL - II '!AM340&gt;0),('INTERNAL - I'!AM340+'INTERNAL - II '!AM340)/2,'INTERNAL - I'!AM340+'INTERNAL - II '!AM340)</f>
        <v>82.5</v>
      </c>
      <c r="J328" s="113">
        <f>IF(AND('INTERNAL - I'!AN340&gt;0,'INTERNAL - II '!AN340&gt;0),('INTERNAL - I'!AN340+'INTERNAL - II '!AN340)/2,'INTERNAL - I'!AN340+'INTERNAL - II '!AN340)</f>
        <v>0</v>
      </c>
    </row>
    <row r="329" spans="1:10" ht="30" customHeight="1" x14ac:dyDescent="0.2">
      <c r="A329" s="89">
        <v>325</v>
      </c>
      <c r="B329" s="113">
        <f>'STUDENT NAMELIST'!B329</f>
        <v>211423243244</v>
      </c>
      <c r="C329" s="113" t="str">
        <f>'STUDENT NAMELIST'!C329</f>
        <v>2023PEC AI 425</v>
      </c>
      <c r="D329" s="114" t="str">
        <f>'STUDENT NAMELIST'!D329</f>
        <v>LINGESH B R</v>
      </c>
      <c r="E329" s="113">
        <f>IF(AND('INTERNAL - I'!AI341&gt;0,'INTERNAL - II '!AI341&gt;0),('INTERNAL - I'!AI341+'INTERNAL - II '!AI341)/2,'INTERNAL - I'!AI341+'INTERNAL - II '!AI341)</f>
        <v>52.5</v>
      </c>
      <c r="F329" s="113">
        <f>IF(AND('INTERNAL - I'!AJ341&gt;0,'INTERNAL - II '!AJ341&gt;0),('INTERNAL - I'!AJ341+'INTERNAL - II '!AJ341)/2,'INTERNAL - I'!AJ341+'INTERNAL - II '!AJ341)</f>
        <v>50</v>
      </c>
      <c r="G329" s="113">
        <f>('INTERNAL - I'!AK341+'INTERNAL - II '!AK341)/2</f>
        <v>57.5</v>
      </c>
      <c r="H329" s="113">
        <f>IF(AND('INTERNAL - I'!AL341&gt;0,'INTERNAL - II '!AL341&gt;0),('INTERNAL - I'!AL341+'INTERNAL - II '!AL341)/2,'INTERNAL - I'!AL341+'INTERNAL - II '!AL341)</f>
        <v>72.5</v>
      </c>
      <c r="I329" s="113">
        <f>IF(AND('INTERNAL - I'!AM341&gt;0,'INTERNAL - II '!AM341&gt;0),('INTERNAL - I'!AM341+'INTERNAL - II '!AM341)/2,'INTERNAL - I'!AM341+'INTERNAL - II '!AM341)</f>
        <v>90</v>
      </c>
      <c r="J329" s="113">
        <f>IF(AND('INTERNAL - I'!AN341&gt;0,'INTERNAL - II '!AN341&gt;0),('INTERNAL - I'!AN341+'INTERNAL - II '!AN341)/2,'INTERNAL - I'!AN341+'INTERNAL - II '!AN341)</f>
        <v>0</v>
      </c>
    </row>
    <row r="330" spans="1:10" ht="30" customHeight="1" x14ac:dyDescent="0.2">
      <c r="A330" s="89">
        <v>326</v>
      </c>
      <c r="B330" s="113">
        <f>'STUDENT NAMELIST'!B330</f>
        <v>211423243245</v>
      </c>
      <c r="C330" s="113" t="str">
        <f>'STUDENT NAMELIST'!C330</f>
        <v>2023PEC AI 426</v>
      </c>
      <c r="D330" s="114" t="str">
        <f>'STUDENT NAMELIST'!D330</f>
        <v>LISHAL R</v>
      </c>
      <c r="E330" s="113">
        <f>IF(AND('INTERNAL - I'!AI342&gt;0,'INTERNAL - II '!AI342&gt;0),('INTERNAL - I'!AI342+'INTERNAL - II '!AI342)/2,'INTERNAL - I'!AI342+'INTERNAL - II '!AI342)</f>
        <v>45</v>
      </c>
      <c r="F330" s="113">
        <f>IF(AND('INTERNAL - I'!AJ342&gt;0,'INTERNAL - II '!AJ342&gt;0),('INTERNAL - I'!AJ342+'INTERNAL - II '!AJ342)/2,'INTERNAL - I'!AJ342+'INTERNAL - II '!AJ342)</f>
        <v>47.5</v>
      </c>
      <c r="G330" s="113">
        <f>('INTERNAL - I'!AK342+'INTERNAL - II '!AK342)/2</f>
        <v>52.5</v>
      </c>
      <c r="H330" s="113">
        <f>IF(AND('INTERNAL - I'!AL342&gt;0,'INTERNAL - II '!AL342&gt;0),('INTERNAL - I'!AL342+'INTERNAL - II '!AL342)/2,'INTERNAL - I'!AL342+'INTERNAL - II '!AL342)</f>
        <v>82.5</v>
      </c>
      <c r="I330" s="113">
        <f>IF(AND('INTERNAL - I'!AM342&gt;0,'INTERNAL - II '!AM342&gt;0),('INTERNAL - I'!AM342+'INTERNAL - II '!AM342)/2,'INTERNAL - I'!AM342+'INTERNAL - II '!AM342)</f>
        <v>60</v>
      </c>
      <c r="J330" s="113">
        <f>IF(AND('INTERNAL - I'!AN342&gt;0,'INTERNAL - II '!AN342&gt;0),('INTERNAL - I'!AN342+'INTERNAL - II '!AN342)/2,'INTERNAL - I'!AN342+'INTERNAL - II '!AN342)</f>
        <v>0</v>
      </c>
    </row>
    <row r="331" spans="1:10" ht="30" customHeight="1" x14ac:dyDescent="0.2">
      <c r="A331" s="89">
        <v>328</v>
      </c>
      <c r="B331" s="113">
        <f>'STUDENT NAMELIST'!B331</f>
        <v>211423243246</v>
      </c>
      <c r="C331" s="113" t="str">
        <f>'STUDENT NAMELIST'!C331</f>
        <v>2023PEC AI 427</v>
      </c>
      <c r="D331" s="114" t="str">
        <f>'STUDENT NAMELIST'!D331</f>
        <v>LOGA ARAVINDAN S</v>
      </c>
      <c r="E331" s="113">
        <f>IF(AND('INTERNAL - I'!AI343&gt;0,'INTERNAL - II '!AI343&gt;0),('INTERNAL - I'!AI343+'INTERNAL - II '!AI343)/2,'INTERNAL - I'!AI343+'INTERNAL - II '!AI343)</f>
        <v>72.5</v>
      </c>
      <c r="F331" s="113">
        <f>IF(AND('INTERNAL - I'!AJ343&gt;0,'INTERNAL - II '!AJ343&gt;0),('INTERNAL - I'!AJ343+'INTERNAL - II '!AJ343)/2,'INTERNAL - I'!AJ343+'INTERNAL - II '!AJ343)</f>
        <v>57.499999999999993</v>
      </c>
      <c r="G331" s="113">
        <f>('INTERNAL - I'!AK343+'INTERNAL - II '!AK343)/2</f>
        <v>60</v>
      </c>
      <c r="H331" s="113">
        <f>IF(AND('INTERNAL - I'!AL343&gt;0,'INTERNAL - II '!AL343&gt;0),('INTERNAL - I'!AL343+'INTERNAL - II '!AL343)/2,'INTERNAL - I'!AL343+'INTERNAL - II '!AL343)</f>
        <v>82.5</v>
      </c>
      <c r="I331" s="113">
        <f>IF(AND('INTERNAL - I'!AM343&gt;0,'INTERNAL - II '!AM343&gt;0),('INTERNAL - I'!AM343+'INTERNAL - II '!AM343)/2,'INTERNAL - I'!AM343+'INTERNAL - II '!AM343)</f>
        <v>70</v>
      </c>
      <c r="J331" s="113">
        <f>IF(AND('INTERNAL - I'!AN343&gt;0,'INTERNAL - II '!AN343&gt;0),('INTERNAL - I'!AN343+'INTERNAL - II '!AN343)/2,'INTERNAL - I'!AN343+'INTERNAL - II '!AN343)</f>
        <v>0</v>
      </c>
    </row>
    <row r="332" spans="1:10" ht="30" customHeight="1" x14ac:dyDescent="0.2">
      <c r="A332" s="89">
        <v>328</v>
      </c>
      <c r="B332" s="113">
        <f>'STUDENT NAMELIST'!B332</f>
        <v>211423243247</v>
      </c>
      <c r="C332" s="113" t="str">
        <f>'STUDENT NAMELIST'!C332</f>
        <v>2023PEC AI 428</v>
      </c>
      <c r="D332" s="114" t="str">
        <f>'STUDENT NAMELIST'!D332</f>
        <v>LOGAPRADEEP T</v>
      </c>
      <c r="E332" s="113">
        <f>IF(AND('INTERNAL - I'!AI344&gt;0,'INTERNAL - II '!AI344&gt;0),('INTERNAL - I'!AI344+'INTERNAL - II '!AI344)/2,'INTERNAL - I'!AI344+'INTERNAL - II '!AI344)</f>
        <v>80</v>
      </c>
      <c r="F332" s="113">
        <f>IF(AND('INTERNAL - I'!AJ344&gt;0,'INTERNAL - II '!AJ344&gt;0),('INTERNAL - I'!AJ344+'INTERNAL - II '!AJ344)/2,'INTERNAL - I'!AJ344+'INTERNAL - II '!AJ344)</f>
        <v>82.5</v>
      </c>
      <c r="G332" s="113">
        <f>('INTERNAL - I'!AK344+'INTERNAL - II '!AK344)/2</f>
        <v>77.5</v>
      </c>
      <c r="H332" s="113">
        <f>IF(AND('INTERNAL - I'!AL344&gt;0,'INTERNAL - II '!AL344&gt;0),('INTERNAL - I'!AL344+'INTERNAL - II '!AL344)/2,'INTERNAL - I'!AL344+'INTERNAL - II '!AL344)</f>
        <v>62.5</v>
      </c>
      <c r="I332" s="113">
        <f>IF(AND('INTERNAL - I'!AM344&gt;0,'INTERNAL - II '!AM344&gt;0),('INTERNAL - I'!AM344+'INTERNAL - II '!AM344)/2,'INTERNAL - I'!AM344+'INTERNAL - II '!AM344)</f>
        <v>95</v>
      </c>
      <c r="J332" s="113">
        <f>IF(AND('INTERNAL - I'!AN344&gt;0,'INTERNAL - II '!AN344&gt;0),('INTERNAL - I'!AN344+'INTERNAL - II '!AN344)/2,'INTERNAL - I'!AN344+'INTERNAL - II '!AN344)</f>
        <v>0</v>
      </c>
    </row>
    <row r="333" spans="1:10" ht="30" customHeight="1" x14ac:dyDescent="0.2">
      <c r="A333" s="89">
        <v>329</v>
      </c>
      <c r="B333" s="113">
        <f>'STUDENT NAMELIST'!B333</f>
        <v>211423243248</v>
      </c>
      <c r="C333" s="113" t="str">
        <f>'STUDENT NAMELIST'!C333</f>
        <v>2023PEC AI 429</v>
      </c>
      <c r="D333" s="114" t="str">
        <f>'STUDENT NAMELIST'!D333</f>
        <v>LOGESH KUMAR S</v>
      </c>
      <c r="E333" s="113">
        <f>IF(AND('INTERNAL - I'!AI345&gt;0,'INTERNAL - II '!AI345&gt;0),('INTERNAL - I'!AI345+'INTERNAL - II '!AI345)/2,'INTERNAL - I'!AI345+'INTERNAL - II '!AI345)</f>
        <v>65</v>
      </c>
      <c r="F333" s="113">
        <f>IF(AND('INTERNAL - I'!AJ345&gt;0,'INTERNAL - II '!AJ345&gt;0),('INTERNAL - I'!AJ345+'INTERNAL - II '!AJ345)/2,'INTERNAL - I'!AJ345+'INTERNAL - II '!AJ345)</f>
        <v>80</v>
      </c>
      <c r="G333" s="113">
        <f>('INTERNAL - I'!AK345+'INTERNAL - II '!AK345)/2</f>
        <v>90</v>
      </c>
      <c r="H333" s="113">
        <f>IF(AND('INTERNAL - I'!AL345&gt;0,'INTERNAL - II '!AL345&gt;0),('INTERNAL - I'!AL345+'INTERNAL - II '!AL345)/2,'INTERNAL - I'!AL345+'INTERNAL - II '!AL345)</f>
        <v>82.5</v>
      </c>
      <c r="I333" s="113">
        <f>IF(AND('INTERNAL - I'!AM345&gt;0,'INTERNAL - II '!AM345&gt;0),('INTERNAL - I'!AM345+'INTERNAL - II '!AM345)/2,'INTERNAL - I'!AM345+'INTERNAL - II '!AM345)</f>
        <v>80</v>
      </c>
      <c r="J333" s="113">
        <f>IF(AND('INTERNAL - I'!AN345&gt;0,'INTERNAL - II '!AN345&gt;0),('INTERNAL - I'!AN345+'INTERNAL - II '!AN345)/2,'INTERNAL - I'!AN345+'INTERNAL - II '!AN345)</f>
        <v>0</v>
      </c>
    </row>
    <row r="334" spans="1:10" ht="30" customHeight="1" x14ac:dyDescent="0.2">
      <c r="A334" s="89">
        <v>330</v>
      </c>
      <c r="B334" s="113">
        <f>'STUDENT NAMELIST'!B334</f>
        <v>211423243251</v>
      </c>
      <c r="C334" s="113" t="str">
        <f>'STUDENT NAMELIST'!C334</f>
        <v>2023PEC AI 430</v>
      </c>
      <c r="D334" s="114" t="str">
        <f>'STUDENT NAMELIST'!D334</f>
        <v>LOHIT S</v>
      </c>
      <c r="E334" s="113">
        <f>IF(AND('INTERNAL - I'!AI346&gt;0,'INTERNAL - II '!AI346&gt;0),('INTERNAL - I'!AI346+'INTERNAL - II '!AI346)/2,'INTERNAL - I'!AI346+'INTERNAL - II '!AI346)</f>
        <v>77.5</v>
      </c>
      <c r="F334" s="113">
        <f>IF(AND('INTERNAL - I'!AJ346&gt;0,'INTERNAL - II '!AJ346&gt;0),('INTERNAL - I'!AJ346+'INTERNAL - II '!AJ346)/2,'INTERNAL - I'!AJ346+'INTERNAL - II '!AJ346)</f>
        <v>77.5</v>
      </c>
      <c r="G334" s="113">
        <f>('INTERNAL - I'!AK346+'INTERNAL - II '!AK346)/2</f>
        <v>75</v>
      </c>
      <c r="H334" s="113">
        <f>IF(AND('INTERNAL - I'!AL346&gt;0,'INTERNAL - II '!AL346&gt;0),('INTERNAL - I'!AL346+'INTERNAL - II '!AL346)/2,'INTERNAL - I'!AL346+'INTERNAL - II '!AL346)</f>
        <v>72.5</v>
      </c>
      <c r="I334" s="113">
        <f>IF(AND('INTERNAL - I'!AM346&gt;0,'INTERNAL - II '!AM346&gt;0),('INTERNAL - I'!AM346+'INTERNAL - II '!AM346)/2,'INTERNAL - I'!AM346+'INTERNAL - II '!AM346)</f>
        <v>90</v>
      </c>
      <c r="J334" s="113">
        <f>IF(AND('INTERNAL - I'!AN346&gt;0,'INTERNAL - II '!AN346&gt;0),('INTERNAL - I'!AN346+'INTERNAL - II '!AN346)/2,'INTERNAL - I'!AN346+'INTERNAL - II '!AN346)</f>
        <v>0</v>
      </c>
    </row>
    <row r="335" spans="1:10" ht="30" customHeight="1" x14ac:dyDescent="0.2">
      <c r="A335" s="89">
        <v>331</v>
      </c>
      <c r="B335" s="113">
        <f>'STUDENT NAMELIST'!B335</f>
        <v>211423243252</v>
      </c>
      <c r="C335" s="113" t="str">
        <f>'STUDENT NAMELIST'!C335</f>
        <v>2023PEC AI 431</v>
      </c>
      <c r="D335" s="114" t="str">
        <f>'STUDENT NAMELIST'!D335</f>
        <v>LOKESHWARAN B</v>
      </c>
      <c r="E335" s="113">
        <f>IF(AND('INTERNAL - I'!AI347&gt;0,'INTERNAL - II '!AI347&gt;0),('INTERNAL - I'!AI347+'INTERNAL - II '!AI347)/2,'INTERNAL - I'!AI347+'INTERNAL - II '!AI347)</f>
        <v>55.000000000000007</v>
      </c>
      <c r="F335" s="113">
        <f>IF(AND('INTERNAL - I'!AJ347&gt;0,'INTERNAL - II '!AJ347&gt;0),('INTERNAL - I'!AJ347+'INTERNAL - II '!AJ347)/2,'INTERNAL - I'!AJ347+'INTERNAL - II '!AJ347)</f>
        <v>65</v>
      </c>
      <c r="G335" s="113">
        <f>('INTERNAL - I'!AK347+'INTERNAL - II '!AK347)/2</f>
        <v>95</v>
      </c>
      <c r="H335" s="113">
        <f>IF(AND('INTERNAL - I'!AL347&gt;0,'INTERNAL - II '!AL347&gt;0),('INTERNAL - I'!AL347+'INTERNAL - II '!AL347)/2,'INTERNAL - I'!AL347+'INTERNAL - II '!AL347)</f>
        <v>67.5</v>
      </c>
      <c r="I335" s="113">
        <f>IF(AND('INTERNAL - I'!AM347&gt;0,'INTERNAL - II '!AM347&gt;0),('INTERNAL - I'!AM347+'INTERNAL - II '!AM347)/2,'INTERNAL - I'!AM347+'INTERNAL - II '!AM347)</f>
        <v>95</v>
      </c>
      <c r="J335" s="113">
        <f>IF(AND('INTERNAL - I'!AN347&gt;0,'INTERNAL - II '!AN347&gt;0),('INTERNAL - I'!AN347+'INTERNAL - II '!AN347)/2,'INTERNAL - I'!AN347+'INTERNAL - II '!AN347)</f>
        <v>0</v>
      </c>
    </row>
    <row r="336" spans="1:10" ht="30" customHeight="1" x14ac:dyDescent="0.2">
      <c r="A336" s="89">
        <v>332</v>
      </c>
      <c r="B336" s="113">
        <f>'STUDENT NAMELIST'!B336</f>
        <v>211423243253</v>
      </c>
      <c r="C336" s="113" t="str">
        <f>'STUDENT NAMELIST'!C336</f>
        <v>2023PEC AI 432</v>
      </c>
      <c r="D336" s="114" t="str">
        <f>'STUDENT NAMELIST'!D336</f>
        <v>MADESHWARAN M</v>
      </c>
      <c r="E336" s="113">
        <f>IF(AND('INTERNAL - I'!AI348&gt;0,'INTERNAL - II '!AI348&gt;0),('INTERNAL - I'!AI348+'INTERNAL - II '!AI348)/2,'INTERNAL - I'!AI348+'INTERNAL - II '!AI348)</f>
        <v>85</v>
      </c>
      <c r="F336" s="113">
        <f>IF(AND('INTERNAL - I'!AJ348&gt;0,'INTERNAL - II '!AJ348&gt;0),('INTERNAL - I'!AJ348+'INTERNAL - II '!AJ348)/2,'INTERNAL - I'!AJ348+'INTERNAL - II '!AJ348)</f>
        <v>82.5</v>
      </c>
      <c r="G336" s="113">
        <f>('INTERNAL - I'!AK348+'INTERNAL - II '!AK348)/2</f>
        <v>85</v>
      </c>
      <c r="H336" s="113">
        <f>IF(AND('INTERNAL - I'!AL348&gt;0,'INTERNAL - II '!AL348&gt;0),('INTERNAL - I'!AL348+'INTERNAL - II '!AL348)/2,'INTERNAL - I'!AL348+'INTERNAL - II '!AL348)</f>
        <v>87.5</v>
      </c>
      <c r="I336" s="113">
        <f>IF(AND('INTERNAL - I'!AM348&gt;0,'INTERNAL - II '!AM348&gt;0),('INTERNAL - I'!AM348+'INTERNAL - II '!AM348)/2,'INTERNAL - I'!AM348+'INTERNAL - II '!AM348)</f>
        <v>77.5</v>
      </c>
      <c r="J336" s="113">
        <f>IF(AND('INTERNAL - I'!AN348&gt;0,'INTERNAL - II '!AN348&gt;0),('INTERNAL - I'!AN348+'INTERNAL - II '!AN348)/2,'INTERNAL - I'!AN348+'INTERNAL - II '!AN348)</f>
        <v>0</v>
      </c>
    </row>
    <row r="337" spans="1:10" ht="30" customHeight="1" x14ac:dyDescent="0.2">
      <c r="A337" s="89">
        <v>333</v>
      </c>
      <c r="B337" s="113">
        <f>'STUDENT NAMELIST'!B337</f>
        <v>211423243255</v>
      </c>
      <c r="C337" s="113" t="str">
        <f>'STUDENT NAMELIST'!C337</f>
        <v>2023PEC AI 433</v>
      </c>
      <c r="D337" s="114" t="str">
        <f>'STUDENT NAMELIST'!D337</f>
        <v>MADHAN KUMAR V</v>
      </c>
      <c r="E337" s="113">
        <f>IF(AND('INTERNAL - I'!AI349&gt;0,'INTERNAL - II '!AI349&gt;0),('INTERNAL - I'!AI349+'INTERNAL - II '!AI349)/2,'INTERNAL - I'!AI349+'INTERNAL - II '!AI349)</f>
        <v>75</v>
      </c>
      <c r="F337" s="113">
        <f>IF(AND('INTERNAL - I'!AJ349&gt;0,'INTERNAL - II '!AJ349&gt;0),('INTERNAL - I'!AJ349+'INTERNAL - II '!AJ349)/2,'INTERNAL - I'!AJ349+'INTERNAL - II '!AJ349)</f>
        <v>72.5</v>
      </c>
      <c r="G337" s="113">
        <f>('INTERNAL - I'!AK349+'INTERNAL - II '!AK349)/2</f>
        <v>82.5</v>
      </c>
      <c r="H337" s="113">
        <f>IF(AND('INTERNAL - I'!AL349&gt;0,'INTERNAL - II '!AL349&gt;0),('INTERNAL - I'!AL349+'INTERNAL - II '!AL349)/2,'INTERNAL - I'!AL349+'INTERNAL - II '!AL349)</f>
        <v>82.5</v>
      </c>
      <c r="I337" s="113">
        <f>IF(AND('INTERNAL - I'!AM349&gt;0,'INTERNAL - II '!AM349&gt;0),('INTERNAL - I'!AM349+'INTERNAL - II '!AM349)/2,'INTERNAL - I'!AM349+'INTERNAL - II '!AM349)</f>
        <v>70</v>
      </c>
      <c r="J337" s="113">
        <f>IF(AND('INTERNAL - I'!AN349&gt;0,'INTERNAL - II '!AN349&gt;0),('INTERNAL - I'!AN349+'INTERNAL - II '!AN349)/2,'INTERNAL - I'!AN349+'INTERNAL - II '!AN349)</f>
        <v>0</v>
      </c>
    </row>
    <row r="338" spans="1:10" ht="30" customHeight="1" x14ac:dyDescent="0.2">
      <c r="A338" s="89">
        <v>334</v>
      </c>
      <c r="B338" s="113">
        <f>'STUDENT NAMELIST'!B338</f>
        <v>211423243256</v>
      </c>
      <c r="C338" s="113" t="str">
        <f>'STUDENT NAMELIST'!C338</f>
        <v>2023PEC AI 434</v>
      </c>
      <c r="D338" s="114" t="str">
        <f>'STUDENT NAMELIST'!D338</f>
        <v>MADHAN RAJ V</v>
      </c>
      <c r="E338" s="113">
        <f>IF(AND('INTERNAL - I'!AI350&gt;0,'INTERNAL - II '!AI350&gt;0),('INTERNAL - I'!AI350+'INTERNAL - II '!AI350)/2,'INTERNAL - I'!AI350+'INTERNAL - II '!AI350)</f>
        <v>60</v>
      </c>
      <c r="F338" s="113">
        <f>IF(AND('INTERNAL - I'!AJ350&gt;0,'INTERNAL - II '!AJ350&gt;0),('INTERNAL - I'!AJ350+'INTERNAL - II '!AJ350)/2,'INTERNAL - I'!AJ350+'INTERNAL - II '!AJ350)</f>
        <v>70</v>
      </c>
      <c r="G338" s="113">
        <f>('INTERNAL - I'!AK350+'INTERNAL - II '!AK350)/2</f>
        <v>85</v>
      </c>
      <c r="H338" s="113">
        <f>IF(AND('INTERNAL - I'!AL350&gt;0,'INTERNAL - II '!AL350&gt;0),('INTERNAL - I'!AL350+'INTERNAL - II '!AL350)/2,'INTERNAL - I'!AL350+'INTERNAL - II '!AL350)</f>
        <v>62.5</v>
      </c>
      <c r="I338" s="113">
        <f>IF(AND('INTERNAL - I'!AM350&gt;0,'INTERNAL - II '!AM350&gt;0),('INTERNAL - I'!AM350+'INTERNAL - II '!AM350)/2,'INTERNAL - I'!AM350+'INTERNAL - II '!AM350)</f>
        <v>95</v>
      </c>
      <c r="J338" s="113">
        <f>IF(AND('INTERNAL - I'!AN350&gt;0,'INTERNAL - II '!AN350&gt;0),('INTERNAL - I'!AN350+'INTERNAL - II '!AN350)/2,'INTERNAL - I'!AN350+'INTERNAL - II '!AN350)</f>
        <v>0</v>
      </c>
    </row>
    <row r="339" spans="1:10" ht="30" customHeight="1" x14ac:dyDescent="0.2">
      <c r="A339" s="89">
        <v>335</v>
      </c>
      <c r="B339" s="113">
        <f>'STUDENT NAMELIST'!B339</f>
        <v>211423243258</v>
      </c>
      <c r="C339" s="113" t="str">
        <f>'STUDENT NAMELIST'!C339</f>
        <v>2023PEC AI 435</v>
      </c>
      <c r="D339" s="114" t="str">
        <f>'STUDENT NAMELIST'!D339</f>
        <v>MADHESH E</v>
      </c>
      <c r="E339" s="113">
        <f>IF(AND('INTERNAL - I'!AI351&gt;0,'INTERNAL - II '!AI351&gt;0),('INTERNAL - I'!AI351+'INTERNAL - II '!AI351)/2,'INTERNAL - I'!AI351+'INTERNAL - II '!AI351)</f>
        <v>97.5</v>
      </c>
      <c r="F339" s="113">
        <f>IF(AND('INTERNAL - I'!AJ351&gt;0,'INTERNAL - II '!AJ351&gt;0),('INTERNAL - I'!AJ351+'INTERNAL - II '!AJ351)/2,'INTERNAL - I'!AJ351+'INTERNAL - II '!AJ351)</f>
        <v>100</v>
      </c>
      <c r="G339" s="113">
        <f>('INTERNAL - I'!AK351+'INTERNAL - II '!AK351)/2</f>
        <v>92.5</v>
      </c>
      <c r="H339" s="113">
        <f>IF(AND('INTERNAL - I'!AL351&gt;0,'INTERNAL - II '!AL351&gt;0),('INTERNAL - I'!AL351+'INTERNAL - II '!AL351)/2,'INTERNAL - I'!AL351+'INTERNAL - II '!AL351)</f>
        <v>82.5</v>
      </c>
      <c r="I339" s="113">
        <f>IF(AND('INTERNAL - I'!AM351&gt;0,'INTERNAL - II '!AM351&gt;0),('INTERNAL - I'!AM351+'INTERNAL - II '!AM351)/2,'INTERNAL - I'!AM351+'INTERNAL - II '!AM351)</f>
        <v>80</v>
      </c>
      <c r="J339" s="113">
        <f>IF(AND('INTERNAL - I'!AN351&gt;0,'INTERNAL - II '!AN351&gt;0),('INTERNAL - I'!AN351+'INTERNAL - II '!AN351)/2,'INTERNAL - I'!AN351+'INTERNAL - II '!AN351)</f>
        <v>0</v>
      </c>
    </row>
    <row r="340" spans="1:10" ht="30" customHeight="1" x14ac:dyDescent="0.2">
      <c r="A340" s="89">
        <v>336</v>
      </c>
      <c r="B340" s="113">
        <f>'STUDENT NAMELIST'!B340</f>
        <v>211423243262</v>
      </c>
      <c r="C340" s="113" t="str">
        <f>'STUDENT NAMELIST'!C340</f>
        <v>2023PEC AI 436</v>
      </c>
      <c r="D340" s="114" t="str">
        <f>'STUDENT NAMELIST'!D340</f>
        <v>MAGESH B</v>
      </c>
      <c r="E340" s="113">
        <f>IF(AND('INTERNAL - I'!AI352&gt;0,'INTERNAL - II '!AI352&gt;0),('INTERNAL - I'!AI352+'INTERNAL - II '!AI352)/2,'INTERNAL - I'!AI352+'INTERNAL - II '!AI352)</f>
        <v>95</v>
      </c>
      <c r="F340" s="113">
        <f>IF(AND('INTERNAL - I'!AJ352&gt;0,'INTERNAL - II '!AJ352&gt;0),('INTERNAL - I'!AJ352+'INTERNAL - II '!AJ352)/2,'INTERNAL - I'!AJ352+'INTERNAL - II '!AJ352)</f>
        <v>92.5</v>
      </c>
      <c r="G340" s="113">
        <f>('INTERNAL - I'!AK352+'INTERNAL - II '!AK352)/2</f>
        <v>65</v>
      </c>
      <c r="H340" s="113">
        <f>IF(AND('INTERNAL - I'!AL352&gt;0,'INTERNAL - II '!AL352&gt;0),('INTERNAL - I'!AL352+'INTERNAL - II '!AL352)/2,'INTERNAL - I'!AL352+'INTERNAL - II '!AL352)</f>
        <v>72.5</v>
      </c>
      <c r="I340" s="113">
        <f>IF(AND('INTERNAL - I'!AM352&gt;0,'INTERNAL - II '!AM352&gt;0),('INTERNAL - I'!AM352+'INTERNAL - II '!AM352)/2,'INTERNAL - I'!AM352+'INTERNAL - II '!AM352)</f>
        <v>90</v>
      </c>
      <c r="J340" s="113">
        <f>IF(AND('INTERNAL - I'!AN352&gt;0,'INTERNAL - II '!AN352&gt;0),('INTERNAL - I'!AN352+'INTERNAL - II '!AN352)/2,'INTERNAL - I'!AN352+'INTERNAL - II '!AN352)</f>
        <v>0</v>
      </c>
    </row>
    <row r="341" spans="1:10" ht="30" customHeight="1" x14ac:dyDescent="0.2">
      <c r="A341" s="89">
        <v>338</v>
      </c>
      <c r="B341" s="113">
        <f>'STUDENT NAMELIST'!B341</f>
        <v>211423243263</v>
      </c>
      <c r="C341" s="113" t="str">
        <f>'STUDENT NAMELIST'!C341</f>
        <v>2023PEC AI 437</v>
      </c>
      <c r="D341" s="114" t="str">
        <f>'STUDENT NAMELIST'!D341</f>
        <v>MAHAKAILASH M</v>
      </c>
      <c r="E341" s="113">
        <f>IF(AND('INTERNAL - I'!AI353&gt;0,'INTERNAL - II '!AI353&gt;0),('INTERNAL - I'!AI353+'INTERNAL - II '!AI353)/2,'INTERNAL - I'!AI353+'INTERNAL - II '!AI353)</f>
        <v>95</v>
      </c>
      <c r="F341" s="113">
        <f>IF(AND('INTERNAL - I'!AJ353&gt;0,'INTERNAL - II '!AJ353&gt;0),('INTERNAL - I'!AJ353+'INTERNAL - II '!AJ353)/2,'INTERNAL - I'!AJ353+'INTERNAL - II '!AJ353)</f>
        <v>87.5</v>
      </c>
      <c r="G341" s="113">
        <f>('INTERNAL - I'!AK353+'INTERNAL - II '!AK353)/2</f>
        <v>80</v>
      </c>
      <c r="H341" s="113">
        <f>IF(AND('INTERNAL - I'!AL353&gt;0,'INTERNAL - II '!AL353&gt;0),('INTERNAL - I'!AL353+'INTERNAL - II '!AL353)/2,'INTERNAL - I'!AL353+'INTERNAL - II '!AL353)</f>
        <v>67.5</v>
      </c>
      <c r="I341" s="113">
        <f>IF(AND('INTERNAL - I'!AM353&gt;0,'INTERNAL - II '!AM353&gt;0),('INTERNAL - I'!AM353+'INTERNAL - II '!AM353)/2,'INTERNAL - I'!AM353+'INTERNAL - II '!AM353)</f>
        <v>95</v>
      </c>
      <c r="J341" s="113">
        <f>IF(AND('INTERNAL - I'!AN353&gt;0,'INTERNAL - II '!AN353&gt;0),('INTERNAL - I'!AN353+'INTERNAL - II '!AN353)/2,'INTERNAL - I'!AN353+'INTERNAL - II '!AN353)</f>
        <v>0</v>
      </c>
    </row>
    <row r="342" spans="1:10" ht="30" customHeight="1" x14ac:dyDescent="0.2">
      <c r="A342" s="89">
        <v>338</v>
      </c>
      <c r="B342" s="113">
        <f>'STUDENT NAMELIST'!B342</f>
        <v>211423243267</v>
      </c>
      <c r="C342" s="113" t="str">
        <f>'STUDENT NAMELIST'!C342</f>
        <v>2023PEC AI 438</v>
      </c>
      <c r="D342" s="114" t="str">
        <f>'STUDENT NAMELIST'!D342</f>
        <v>MAHAVISHNU G</v>
      </c>
      <c r="E342" s="113">
        <f>IF(AND('INTERNAL - I'!AI354&gt;0,'INTERNAL - II '!AI354&gt;0),('INTERNAL - I'!AI354+'INTERNAL - II '!AI354)/2,'INTERNAL - I'!AI354+'INTERNAL - II '!AI354)</f>
        <v>95</v>
      </c>
      <c r="F342" s="113">
        <f>IF(AND('INTERNAL - I'!AJ354&gt;0,'INTERNAL - II '!AJ354&gt;0),('INTERNAL - I'!AJ354+'INTERNAL - II '!AJ354)/2,'INTERNAL - I'!AJ354+'INTERNAL - II '!AJ354)</f>
        <v>95</v>
      </c>
      <c r="G342" s="113">
        <f>('INTERNAL - I'!AK354+'INTERNAL - II '!AK354)/2</f>
        <v>82.5</v>
      </c>
      <c r="H342" s="113">
        <f>IF(AND('INTERNAL - I'!AL354&gt;0,'INTERNAL - II '!AL354&gt;0),('INTERNAL - I'!AL354+'INTERNAL - II '!AL354)/2,'INTERNAL - I'!AL354+'INTERNAL - II '!AL354)</f>
        <v>87.5</v>
      </c>
      <c r="I342" s="113">
        <f>IF(AND('INTERNAL - I'!AM354&gt;0,'INTERNAL - II '!AM354&gt;0),('INTERNAL - I'!AM354+'INTERNAL - II '!AM354)/2,'INTERNAL - I'!AM354+'INTERNAL - II '!AM354)</f>
        <v>77.5</v>
      </c>
      <c r="J342" s="113">
        <f>IF(AND('INTERNAL - I'!AN354&gt;0,'INTERNAL - II '!AN354&gt;0),('INTERNAL - I'!AN354+'INTERNAL - II '!AN354)/2,'INTERNAL - I'!AN354+'INTERNAL - II '!AN354)</f>
        <v>0</v>
      </c>
    </row>
    <row r="343" spans="1:10" ht="30" customHeight="1" x14ac:dyDescent="0.2">
      <c r="A343" s="89">
        <v>339</v>
      </c>
      <c r="B343" s="113">
        <f>'STUDENT NAMELIST'!B343</f>
        <v>211423243254</v>
      </c>
      <c r="C343" s="113" t="str">
        <f>'STUDENT NAMELIST'!C343</f>
        <v>2023PEC AI 439</v>
      </c>
      <c r="D343" s="114" t="str">
        <f>'STUDENT NAMELIST'!D343</f>
        <v>MADHAN E</v>
      </c>
      <c r="E343" s="113">
        <f>IF(AND('INTERNAL - I'!AI355&gt;0,'INTERNAL - II '!AI355&gt;0),('INTERNAL - I'!AI355+'INTERNAL - II '!AI355)/2,'INTERNAL - I'!AI355+'INTERNAL - II '!AI355)</f>
        <v>92.5</v>
      </c>
      <c r="F343" s="113">
        <f>IF(AND('INTERNAL - I'!AJ355&gt;0,'INTERNAL - II '!AJ355&gt;0),('INTERNAL - I'!AJ355+'INTERNAL - II '!AJ355)/2,'INTERNAL - I'!AJ355+'INTERNAL - II '!AJ355)</f>
        <v>97.5</v>
      </c>
      <c r="G343" s="113">
        <f>('INTERNAL - I'!AK355+'INTERNAL - II '!AK355)/2</f>
        <v>70</v>
      </c>
      <c r="H343" s="113">
        <f>IF(AND('INTERNAL - I'!AL355&gt;0,'INTERNAL - II '!AL355&gt;0),('INTERNAL - I'!AL355+'INTERNAL - II '!AL355)/2,'INTERNAL - I'!AL355+'INTERNAL - II '!AL355)</f>
        <v>82.5</v>
      </c>
      <c r="I343" s="113">
        <f>IF(AND('INTERNAL - I'!AM355&gt;0,'INTERNAL - II '!AM355&gt;0),('INTERNAL - I'!AM355+'INTERNAL - II '!AM355)/2,'INTERNAL - I'!AM355+'INTERNAL - II '!AM355)</f>
        <v>70</v>
      </c>
      <c r="J343" s="113">
        <f>IF(AND('INTERNAL - I'!AN355&gt;0,'INTERNAL - II '!AN355&gt;0),('INTERNAL - I'!AN355+'INTERNAL - II '!AN355)/2,'INTERNAL - I'!AN355+'INTERNAL - II '!AN355)</f>
        <v>0</v>
      </c>
    </row>
    <row r="344" spans="1:10" ht="30" customHeight="1" x14ac:dyDescent="0.2">
      <c r="A344" s="89">
        <v>340</v>
      </c>
      <c r="B344" s="113">
        <f>'STUDENT NAMELIST'!B344</f>
        <v>211423243268</v>
      </c>
      <c r="C344" s="113" t="str">
        <f>'STUDENT NAMELIST'!C344</f>
        <v>2023PEC AI 440</v>
      </c>
      <c r="D344" s="114" t="str">
        <f>'STUDENT NAMELIST'!D344</f>
        <v>MANI BHARATHI J</v>
      </c>
      <c r="E344" s="113">
        <f>IF(AND('INTERNAL - I'!AI356&gt;0,'INTERNAL - II '!AI356&gt;0),('INTERNAL - I'!AI356+'INTERNAL - II '!AI356)/2,'INTERNAL - I'!AI356+'INTERNAL - II '!AI356)</f>
        <v>75</v>
      </c>
      <c r="F344" s="113">
        <f>IF(AND('INTERNAL - I'!AJ356&gt;0,'INTERNAL - II '!AJ356&gt;0),('INTERNAL - I'!AJ356+'INTERNAL - II '!AJ356)/2,'INTERNAL - I'!AJ356+'INTERNAL - II '!AJ356)</f>
        <v>77.5</v>
      </c>
      <c r="G344" s="113">
        <f>('INTERNAL - I'!AK356+'INTERNAL - II '!AK356)/2</f>
        <v>90</v>
      </c>
      <c r="H344" s="113">
        <f>IF(AND('INTERNAL - I'!AL356&gt;0,'INTERNAL - II '!AL356&gt;0),('INTERNAL - I'!AL356+'INTERNAL - II '!AL356)/2,'INTERNAL - I'!AL356+'INTERNAL - II '!AL356)</f>
        <v>62.5</v>
      </c>
      <c r="I344" s="113">
        <f>IF(AND('INTERNAL - I'!AM356&gt;0,'INTERNAL - II '!AM356&gt;0),('INTERNAL - I'!AM356+'INTERNAL - II '!AM356)/2,'INTERNAL - I'!AM356+'INTERNAL - II '!AM356)</f>
        <v>95</v>
      </c>
      <c r="J344" s="113">
        <f>IF(AND('INTERNAL - I'!AN356&gt;0,'INTERNAL - II '!AN356&gt;0),('INTERNAL - I'!AN356+'INTERNAL - II '!AN356)/2,'INTERNAL - I'!AN356+'INTERNAL - II '!AN356)</f>
        <v>0</v>
      </c>
    </row>
    <row r="345" spans="1:10" ht="30" customHeight="1" x14ac:dyDescent="0.2">
      <c r="A345" s="89">
        <v>341</v>
      </c>
      <c r="B345" s="113">
        <f>'STUDENT NAMELIST'!B345</f>
        <v>211423243269</v>
      </c>
      <c r="C345" s="113" t="str">
        <f>'STUDENT NAMELIST'!C345</f>
        <v>2023PEC AI 441</v>
      </c>
      <c r="D345" s="114" t="str">
        <f>'STUDENT NAMELIST'!D345</f>
        <v>MANIKANDAN C V</v>
      </c>
      <c r="E345" s="113">
        <f>IF(AND('INTERNAL - I'!AI357&gt;0,'INTERNAL - II '!AI357&gt;0),('INTERNAL - I'!AI357+'INTERNAL - II '!AI357)/2,'INTERNAL - I'!AI357+'INTERNAL - II '!AI357)</f>
        <v>75</v>
      </c>
      <c r="F345" s="113">
        <f>IF(AND('INTERNAL - I'!AJ357&gt;0,'INTERNAL - II '!AJ357&gt;0),('INTERNAL - I'!AJ357+'INTERNAL - II '!AJ357)/2,'INTERNAL - I'!AJ357+'INTERNAL - II '!AJ357)</f>
        <v>75</v>
      </c>
      <c r="G345" s="113">
        <f>('INTERNAL - I'!AK357+'INTERNAL - II '!AK357)/2</f>
        <v>67.5</v>
      </c>
      <c r="H345" s="113">
        <f>IF(AND('INTERNAL - I'!AL357&gt;0,'INTERNAL - II '!AL357&gt;0),('INTERNAL - I'!AL357+'INTERNAL - II '!AL357)/2,'INTERNAL - I'!AL357+'INTERNAL - II '!AL357)</f>
        <v>82.5</v>
      </c>
      <c r="I345" s="113">
        <f>IF(AND('INTERNAL - I'!AM357&gt;0,'INTERNAL - II '!AM357&gt;0),('INTERNAL - I'!AM357+'INTERNAL - II '!AM357)/2,'INTERNAL - I'!AM357+'INTERNAL - II '!AM357)</f>
        <v>80</v>
      </c>
      <c r="J345" s="113">
        <f>IF(AND('INTERNAL - I'!AN357&gt;0,'INTERNAL - II '!AN357&gt;0),('INTERNAL - I'!AN357+'INTERNAL - II '!AN357)/2,'INTERNAL - I'!AN357+'INTERNAL - II '!AN357)</f>
        <v>0</v>
      </c>
    </row>
    <row r="346" spans="1:10" ht="30" customHeight="1" x14ac:dyDescent="0.2">
      <c r="A346" s="89">
        <v>342</v>
      </c>
      <c r="B346" s="113">
        <f>'STUDENT NAMELIST'!B346</f>
        <v>211423243270</v>
      </c>
      <c r="C346" s="113" t="str">
        <f>'STUDENT NAMELIST'!C346</f>
        <v>2023PEC AI 442</v>
      </c>
      <c r="D346" s="114" t="str">
        <f>'STUDENT NAMELIST'!D346</f>
        <v>MANIKANDAN S</v>
      </c>
      <c r="E346" s="113">
        <f>IF(AND('INTERNAL - I'!AI358&gt;0,'INTERNAL - II '!AI358&gt;0),('INTERNAL - I'!AI358+'INTERNAL - II '!AI358)/2,'INTERNAL - I'!AI358+'INTERNAL - II '!AI358)</f>
        <v>77.5</v>
      </c>
      <c r="F346" s="113">
        <f>IF(AND('INTERNAL - I'!AJ358&gt;0,'INTERNAL - II '!AJ358&gt;0),('INTERNAL - I'!AJ358+'INTERNAL - II '!AJ358)/2,'INTERNAL - I'!AJ358+'INTERNAL - II '!AJ358)</f>
        <v>77.5</v>
      </c>
      <c r="G346" s="113">
        <f>('INTERNAL - I'!AK358+'INTERNAL - II '!AK358)/2</f>
        <v>67.5</v>
      </c>
      <c r="H346" s="113">
        <f>IF(AND('INTERNAL - I'!AL358&gt;0,'INTERNAL - II '!AL358&gt;0),('INTERNAL - I'!AL358+'INTERNAL - II '!AL358)/2,'INTERNAL - I'!AL358+'INTERNAL - II '!AL358)</f>
        <v>72.5</v>
      </c>
      <c r="I346" s="113">
        <f>IF(AND('INTERNAL - I'!AM358&gt;0,'INTERNAL - II '!AM358&gt;0),('INTERNAL - I'!AM358+'INTERNAL - II '!AM358)/2,'INTERNAL - I'!AM358+'INTERNAL - II '!AM358)</f>
        <v>90</v>
      </c>
      <c r="J346" s="113">
        <f>IF(AND('INTERNAL - I'!AN358&gt;0,'INTERNAL - II '!AN358&gt;0),('INTERNAL - I'!AN358+'INTERNAL - II '!AN358)/2,'INTERNAL - I'!AN358+'INTERNAL - II '!AN358)</f>
        <v>0</v>
      </c>
    </row>
    <row r="347" spans="1:10" ht="30" customHeight="1" x14ac:dyDescent="0.2">
      <c r="A347" s="89">
        <v>343</v>
      </c>
      <c r="B347" s="113">
        <f>'STUDENT NAMELIST'!B347</f>
        <v>211423243271</v>
      </c>
      <c r="C347" s="113" t="str">
        <f>'STUDENT NAMELIST'!C347</f>
        <v>2023PEC AI 443</v>
      </c>
      <c r="D347" s="114" t="str">
        <f>'STUDENT NAMELIST'!D347</f>
        <v>MANNAN VIGNESH K</v>
      </c>
      <c r="E347" s="113">
        <f>IF(AND('INTERNAL - I'!AI359&gt;0,'INTERNAL - II '!AI359&gt;0),('INTERNAL - I'!AI359+'INTERNAL - II '!AI359)/2,'INTERNAL - I'!AI359+'INTERNAL - II '!AI359)</f>
        <v>92.5</v>
      </c>
      <c r="F347" s="113">
        <f>IF(AND('INTERNAL - I'!AJ359&gt;0,'INTERNAL - II '!AJ359&gt;0),('INTERNAL - I'!AJ359+'INTERNAL - II '!AJ359)/2,'INTERNAL - I'!AJ359+'INTERNAL - II '!AJ359)</f>
        <v>92.5</v>
      </c>
      <c r="G347" s="113">
        <f>('INTERNAL - I'!AK359+'INTERNAL - II '!AK359)/2</f>
        <v>70</v>
      </c>
      <c r="H347" s="113">
        <f>IF(AND('INTERNAL - I'!AL359&gt;0,'INTERNAL - II '!AL359&gt;0),('INTERNAL - I'!AL359+'INTERNAL - II '!AL359)/2,'INTERNAL - I'!AL359+'INTERNAL - II '!AL359)</f>
        <v>67.5</v>
      </c>
      <c r="I347" s="113">
        <f>IF(AND('INTERNAL - I'!AM359&gt;0,'INTERNAL - II '!AM359&gt;0),('INTERNAL - I'!AM359+'INTERNAL - II '!AM359)/2,'INTERNAL - I'!AM359+'INTERNAL - II '!AM359)</f>
        <v>95</v>
      </c>
      <c r="J347" s="113">
        <f>IF(AND('INTERNAL - I'!AN359&gt;0,'INTERNAL - II '!AN359&gt;0),('INTERNAL - I'!AN359+'INTERNAL - II '!AN359)/2,'INTERNAL - I'!AN359+'INTERNAL - II '!AN359)</f>
        <v>0</v>
      </c>
    </row>
    <row r="348" spans="1:10" ht="30" customHeight="1" x14ac:dyDescent="0.2">
      <c r="A348" s="89">
        <v>344</v>
      </c>
      <c r="B348" s="113">
        <f>'STUDENT NAMELIST'!B348</f>
        <v>211423243274</v>
      </c>
      <c r="C348" s="113" t="str">
        <f>'STUDENT NAMELIST'!C348</f>
        <v>2023PEC AI 444</v>
      </c>
      <c r="D348" s="114" t="str">
        <f>'STUDENT NAMELIST'!D348</f>
        <v>MITHUN S</v>
      </c>
      <c r="E348" s="113">
        <f>IF(AND('INTERNAL - I'!AI360&gt;0,'INTERNAL - II '!AI360&gt;0),('INTERNAL - I'!AI360+'INTERNAL - II '!AI360)/2,'INTERNAL - I'!AI360+'INTERNAL - II '!AI360)</f>
        <v>85</v>
      </c>
      <c r="F348" s="113">
        <f>IF(AND('INTERNAL - I'!AJ360&gt;0,'INTERNAL - II '!AJ360&gt;0),('INTERNAL - I'!AJ360+'INTERNAL - II '!AJ360)/2,'INTERNAL - I'!AJ360+'INTERNAL - II '!AJ360)</f>
        <v>72.5</v>
      </c>
      <c r="G348" s="113">
        <f>('INTERNAL - I'!AK360+'INTERNAL - II '!AK360)/2</f>
        <v>60</v>
      </c>
      <c r="H348" s="113">
        <f>IF(AND('INTERNAL - I'!AL360&gt;0,'INTERNAL - II '!AL360&gt;0),('INTERNAL - I'!AL360+'INTERNAL - II '!AL360)/2,'INTERNAL - I'!AL360+'INTERNAL - II '!AL360)</f>
        <v>67.5</v>
      </c>
      <c r="I348" s="113">
        <f>IF(AND('INTERNAL - I'!AM360&gt;0,'INTERNAL - II '!AM360&gt;0),('INTERNAL - I'!AM360+'INTERNAL - II '!AM360)/2,'INTERNAL - I'!AM360+'INTERNAL - II '!AM360)</f>
        <v>95</v>
      </c>
      <c r="J348" s="113">
        <f>IF(AND('INTERNAL - I'!AN360&gt;0,'INTERNAL - II '!AN360&gt;0),('INTERNAL - I'!AN360+'INTERNAL - II '!AN360)/2,'INTERNAL - I'!AN360+'INTERNAL - II '!AN360)</f>
        <v>0</v>
      </c>
    </row>
    <row r="349" spans="1:10" ht="30" customHeight="1" x14ac:dyDescent="0.2">
      <c r="A349" s="89">
        <v>345</v>
      </c>
      <c r="B349" s="113">
        <f>'STUDENT NAMELIST'!B349</f>
        <v>211423243275</v>
      </c>
      <c r="C349" s="113" t="str">
        <f>'STUDENT NAMELIST'!C349</f>
        <v>2023PEC AI 445</v>
      </c>
      <c r="D349" s="114" t="str">
        <f>'STUDENT NAMELIST'!D349</f>
        <v>DH MITHUN SAI</v>
      </c>
      <c r="E349" s="113">
        <f>IF(AND('INTERNAL - I'!AI361&gt;0,'INTERNAL - II '!AI361&gt;0),('INTERNAL - I'!AI361+'INTERNAL - II '!AI361)/2,'INTERNAL - I'!AI361+'INTERNAL - II '!AI361)</f>
        <v>77.5</v>
      </c>
      <c r="F349" s="113">
        <f>IF(AND('INTERNAL - I'!AJ361&gt;0,'INTERNAL - II '!AJ361&gt;0),('INTERNAL - I'!AJ361+'INTERNAL - II '!AJ361)/2,'INTERNAL - I'!AJ361+'INTERNAL - II '!AJ361)</f>
        <v>80</v>
      </c>
      <c r="G349" s="113">
        <f>('INTERNAL - I'!AK361+'INTERNAL - II '!AK361)/2</f>
        <v>52.5</v>
      </c>
      <c r="H349" s="113">
        <f>IF(AND('INTERNAL - I'!AL361&gt;0,'INTERNAL - II '!AL361&gt;0),('INTERNAL - I'!AL361+'INTERNAL - II '!AL361)/2,'INTERNAL - I'!AL361+'INTERNAL - II '!AL361)</f>
        <v>87.5</v>
      </c>
      <c r="I349" s="113">
        <f>IF(AND('INTERNAL - I'!AM361&gt;0,'INTERNAL - II '!AM361&gt;0),('INTERNAL - I'!AM361+'INTERNAL - II '!AM361)/2,'INTERNAL - I'!AM361+'INTERNAL - II '!AM361)</f>
        <v>77.5</v>
      </c>
      <c r="J349" s="113">
        <f>IF(AND('INTERNAL - I'!AN361&gt;0,'INTERNAL - II '!AN361&gt;0),('INTERNAL - I'!AN361+'INTERNAL - II '!AN361)/2,'INTERNAL - I'!AN361+'INTERNAL - II '!AN361)</f>
        <v>0</v>
      </c>
    </row>
    <row r="350" spans="1:10" ht="30" customHeight="1" x14ac:dyDescent="0.2">
      <c r="A350" s="89">
        <v>346</v>
      </c>
      <c r="B350" s="113">
        <f>'STUDENT NAMELIST'!B350</f>
        <v>211423243276</v>
      </c>
      <c r="C350" s="113" t="str">
        <f>'STUDENT NAMELIST'!C350</f>
        <v>2023PEC AI 446</v>
      </c>
      <c r="D350" s="114" t="str">
        <f>'STUDENT NAMELIST'!D350</f>
        <v>MOHAMED ARSHAD M</v>
      </c>
      <c r="E350" s="113">
        <f>IF(AND('INTERNAL - I'!AI362&gt;0,'INTERNAL - II '!AI362&gt;0),('INTERNAL - I'!AI362+'INTERNAL - II '!AI362)/2,'INTERNAL - I'!AI362+'INTERNAL - II '!AI362)</f>
        <v>87.5</v>
      </c>
      <c r="F350" s="113">
        <f>IF(AND('INTERNAL - I'!AJ362&gt;0,'INTERNAL - II '!AJ362&gt;0),('INTERNAL - I'!AJ362+'INTERNAL - II '!AJ362)/2,'INTERNAL - I'!AJ362+'INTERNAL - II '!AJ362)</f>
        <v>80</v>
      </c>
      <c r="G350" s="113">
        <f>('INTERNAL - I'!AK362+'INTERNAL - II '!AK362)/2</f>
        <v>75</v>
      </c>
      <c r="H350" s="113">
        <f>IF(AND('INTERNAL - I'!AL362&gt;0,'INTERNAL - II '!AL362&gt;0),('INTERNAL - I'!AL362+'INTERNAL - II '!AL362)/2,'INTERNAL - I'!AL362+'INTERNAL - II '!AL362)</f>
        <v>72.5</v>
      </c>
      <c r="I350" s="113">
        <f>IF(AND('INTERNAL - I'!AM362&gt;0,'INTERNAL - II '!AM362&gt;0),('INTERNAL - I'!AM362+'INTERNAL - II '!AM362)/2,'INTERNAL - I'!AM362+'INTERNAL - II '!AM362)</f>
        <v>90</v>
      </c>
      <c r="J350" s="113">
        <f>IF(AND('INTERNAL - I'!AN362&gt;0,'INTERNAL - II '!AN362&gt;0),('INTERNAL - I'!AN362+'INTERNAL - II '!AN362)/2,'INTERNAL - I'!AN362+'INTERNAL - II '!AN362)</f>
        <v>0</v>
      </c>
    </row>
    <row r="351" spans="1:10" ht="30" customHeight="1" x14ac:dyDescent="0.2">
      <c r="A351" s="89">
        <v>348</v>
      </c>
      <c r="B351" s="113">
        <f>'STUDENT NAMELIST'!B351</f>
        <v>211423243277</v>
      </c>
      <c r="C351" s="113" t="str">
        <f>'STUDENT NAMELIST'!C351</f>
        <v>2023PEC AI 447</v>
      </c>
      <c r="D351" s="114" t="str">
        <f>'STUDENT NAMELIST'!D351</f>
        <v>MOHAMED BASITH</v>
      </c>
      <c r="E351" s="113">
        <f>IF(AND('INTERNAL - I'!AI363&gt;0,'INTERNAL - II '!AI363&gt;0),('INTERNAL - I'!AI363+'INTERNAL - II '!AI363)/2,'INTERNAL - I'!AI363+'INTERNAL - II '!AI363)</f>
        <v>90</v>
      </c>
      <c r="F351" s="113">
        <f>IF(AND('INTERNAL - I'!AJ363&gt;0,'INTERNAL - II '!AJ363&gt;0),('INTERNAL - I'!AJ363+'INTERNAL - II '!AJ363)/2,'INTERNAL - I'!AJ363+'INTERNAL - II '!AJ363)</f>
        <v>85</v>
      </c>
      <c r="G351" s="113">
        <f>('INTERNAL - I'!AK363+'INTERNAL - II '!AK363)/2</f>
        <v>77.5</v>
      </c>
      <c r="H351" s="113">
        <f>IF(AND('INTERNAL - I'!AL363&gt;0,'INTERNAL - II '!AL363&gt;0),('INTERNAL - I'!AL363+'INTERNAL - II '!AL363)/2,'INTERNAL - I'!AL363+'INTERNAL - II '!AL363)</f>
        <v>92.5</v>
      </c>
      <c r="I351" s="113">
        <f>IF(AND('INTERNAL - I'!AM363&gt;0,'INTERNAL - II '!AM363&gt;0),('INTERNAL - I'!AM363+'INTERNAL - II '!AM363)/2,'INTERNAL - I'!AM363+'INTERNAL - II '!AM363)</f>
        <v>95</v>
      </c>
      <c r="J351" s="113">
        <f>IF(AND('INTERNAL - I'!AN363&gt;0,'INTERNAL - II '!AN363&gt;0),('INTERNAL - I'!AN363+'INTERNAL - II '!AN363)/2,'INTERNAL - I'!AN363+'INTERNAL - II '!AN363)</f>
        <v>0</v>
      </c>
    </row>
    <row r="352" spans="1:10" ht="30" customHeight="1" x14ac:dyDescent="0.2">
      <c r="A352" s="89">
        <v>348</v>
      </c>
      <c r="B352" s="113">
        <f>'STUDENT NAMELIST'!B352</f>
        <v>211423243278</v>
      </c>
      <c r="C352" s="113" t="str">
        <f>'STUDENT NAMELIST'!C352</f>
        <v>2023PEC AI 448</v>
      </c>
      <c r="D352" s="114" t="str">
        <f>'STUDENT NAMELIST'!D352</f>
        <v>MOHAMED JABBAR SHAHID</v>
      </c>
      <c r="E352" s="113">
        <f>IF(AND('INTERNAL - I'!AI364&gt;0,'INTERNAL - II '!AI364&gt;0),('INTERNAL - I'!AI364+'INTERNAL - II '!AI364)/2,'INTERNAL - I'!AI364+'INTERNAL - II '!AI364)</f>
        <v>50</v>
      </c>
      <c r="F352" s="113">
        <f>IF(AND('INTERNAL - I'!AJ364&gt;0,'INTERNAL - II '!AJ364&gt;0),('INTERNAL - I'!AJ364+'INTERNAL - II '!AJ364)/2,'INTERNAL - I'!AJ364+'INTERNAL - II '!AJ364)</f>
        <v>50</v>
      </c>
      <c r="G352" s="113">
        <f>('INTERNAL - I'!AK364+'INTERNAL - II '!AK364)/2</f>
        <v>57.5</v>
      </c>
      <c r="H352" s="113">
        <f>IF(AND('INTERNAL - I'!AL364&gt;0,'INTERNAL - II '!AL364&gt;0),('INTERNAL - I'!AL364+'INTERNAL - II '!AL364)/2,'INTERNAL - I'!AL364+'INTERNAL - II '!AL364)</f>
        <v>92.5</v>
      </c>
      <c r="I352" s="113">
        <f>IF(AND('INTERNAL - I'!AM364&gt;0,'INTERNAL - II '!AM364&gt;0),('INTERNAL - I'!AM364+'INTERNAL - II '!AM364)/2,'INTERNAL - I'!AM364+'INTERNAL - II '!AM364)</f>
        <v>77.5</v>
      </c>
      <c r="J352" s="113">
        <f>IF(AND('INTERNAL - I'!AN364&gt;0,'INTERNAL - II '!AN364&gt;0),('INTERNAL - I'!AN364+'INTERNAL - II '!AN364)/2,'INTERNAL - I'!AN364+'INTERNAL - II '!AN364)</f>
        <v>0</v>
      </c>
    </row>
    <row r="353" spans="1:10" ht="30" customHeight="1" x14ac:dyDescent="0.2">
      <c r="A353" s="89">
        <v>349</v>
      </c>
      <c r="B353" s="113">
        <f>'STUDENT NAMELIST'!B353</f>
        <v>211423243279</v>
      </c>
      <c r="C353" s="113" t="str">
        <f>'STUDENT NAMELIST'!C353</f>
        <v>2023PEC AI 449</v>
      </c>
      <c r="D353" s="114" t="str">
        <f>'STUDENT NAMELIST'!D353</f>
        <v>MOHAMED SUHAIL N</v>
      </c>
      <c r="E353" s="113">
        <f>IF(AND('INTERNAL - I'!AI365&gt;0,'INTERNAL - II '!AI365&gt;0),('INTERNAL - I'!AI365+'INTERNAL - II '!AI365)/2,'INTERNAL - I'!AI365+'INTERNAL - II '!AI365)</f>
        <v>87.5</v>
      </c>
      <c r="F353" s="113">
        <f>IF(AND('INTERNAL - I'!AJ365&gt;0,'INTERNAL - II '!AJ365&gt;0),('INTERNAL - I'!AJ365+'INTERNAL - II '!AJ365)/2,'INTERNAL - I'!AJ365+'INTERNAL - II '!AJ365)</f>
        <v>87.5</v>
      </c>
      <c r="G353" s="113">
        <f>('INTERNAL - I'!AK365+'INTERNAL - II '!AK365)/2</f>
        <v>75</v>
      </c>
      <c r="H353" s="113">
        <f>IF(AND('INTERNAL - I'!AL365&gt;0,'INTERNAL - II '!AL365&gt;0),('INTERNAL - I'!AL365+'INTERNAL - II '!AL365)/2,'INTERNAL - I'!AL365+'INTERNAL - II '!AL365)</f>
        <v>92.5</v>
      </c>
      <c r="I353" s="113">
        <f>IF(AND('INTERNAL - I'!AM365&gt;0,'INTERNAL - II '!AM365&gt;0),('INTERNAL - I'!AM365+'INTERNAL - II '!AM365)/2,'INTERNAL - I'!AM365+'INTERNAL - II '!AM365)</f>
        <v>75</v>
      </c>
      <c r="J353" s="113">
        <f>IF(AND('INTERNAL - I'!AN365&gt;0,'INTERNAL - II '!AN365&gt;0),('INTERNAL - I'!AN365+'INTERNAL - II '!AN365)/2,'INTERNAL - I'!AN365+'INTERNAL - II '!AN365)</f>
        <v>0</v>
      </c>
    </row>
    <row r="354" spans="1:10" ht="30" customHeight="1" x14ac:dyDescent="0.2">
      <c r="A354" s="89">
        <v>350</v>
      </c>
      <c r="B354" s="113">
        <f>'STUDENT NAMELIST'!B354</f>
        <v>211423243280</v>
      </c>
      <c r="C354" s="113" t="str">
        <f>'STUDENT NAMELIST'!C354</f>
        <v>2023PEC AI 450</v>
      </c>
      <c r="D354" s="114" t="str">
        <f>'STUDENT NAMELIST'!D354</f>
        <v>MOHAMMED AATHIF KHAN A</v>
      </c>
      <c r="E354" s="113">
        <f>IF(AND('INTERNAL - I'!AI366&gt;0,'INTERNAL - II '!AI366&gt;0),('INTERNAL - I'!AI366+'INTERNAL - II '!AI366)/2,'INTERNAL - I'!AI366+'INTERNAL - II '!AI366)</f>
        <v>82.5</v>
      </c>
      <c r="F354" s="113">
        <f>IF(AND('INTERNAL - I'!AJ366&gt;0,'INTERNAL - II '!AJ366&gt;0),('INTERNAL - I'!AJ366+'INTERNAL - II '!AJ366)/2,'INTERNAL - I'!AJ366+'INTERNAL - II '!AJ366)</f>
        <v>77.5</v>
      </c>
      <c r="G354" s="113">
        <f>('INTERNAL - I'!AK366+'INTERNAL - II '!AK366)/2</f>
        <v>75</v>
      </c>
      <c r="H354" s="113">
        <f>IF(AND('INTERNAL - I'!AL366&gt;0,'INTERNAL - II '!AL366&gt;0),('INTERNAL - I'!AL366+'INTERNAL - II '!AL366)/2,'INTERNAL - I'!AL366+'INTERNAL - II '!AL366)</f>
        <v>57.499999999999993</v>
      </c>
      <c r="I354" s="113">
        <f>IF(AND('INTERNAL - I'!AM366&gt;0,'INTERNAL - II '!AM366&gt;0),('INTERNAL - I'!AM366+'INTERNAL - II '!AM366)/2,'INTERNAL - I'!AM366+'INTERNAL - II '!AM366)</f>
        <v>95</v>
      </c>
      <c r="J354" s="113">
        <f>IF(AND('INTERNAL - I'!AN366&gt;0,'INTERNAL - II '!AN366&gt;0),('INTERNAL - I'!AN366+'INTERNAL - II '!AN366)/2,'INTERNAL - I'!AN366+'INTERNAL - II '!AN366)</f>
        <v>0</v>
      </c>
    </row>
    <row r="355" spans="1:10" ht="30" customHeight="1" x14ac:dyDescent="0.2">
      <c r="A355" s="89">
        <v>351</v>
      </c>
      <c r="B355" s="113">
        <f>'STUDENT NAMELIST'!B355</f>
        <v>211423243281</v>
      </c>
      <c r="C355" s="113" t="str">
        <f>'STUDENT NAMELIST'!C355</f>
        <v>2023PEC AI 451</v>
      </c>
      <c r="D355" s="114" t="str">
        <f>'STUDENT NAMELIST'!D355</f>
        <v>MOHAMMED FAYAZ F</v>
      </c>
      <c r="E355" s="113">
        <f>IF(AND('INTERNAL - I'!AI367&gt;0,'INTERNAL - II '!AI367&gt;0),('INTERNAL - I'!AI367+'INTERNAL - II '!AI367)/2,'INTERNAL - I'!AI367+'INTERNAL - II '!AI367)</f>
        <v>62.5</v>
      </c>
      <c r="F355" s="113">
        <f>IF(AND('INTERNAL - I'!AJ367&gt;0,'INTERNAL - II '!AJ367&gt;0),('INTERNAL - I'!AJ367+'INTERNAL - II '!AJ367)/2,'INTERNAL - I'!AJ367+'INTERNAL - II '!AJ367)</f>
        <v>87.5</v>
      </c>
      <c r="G355" s="113">
        <f>('INTERNAL - I'!AK367+'INTERNAL - II '!AK367)/2</f>
        <v>85</v>
      </c>
      <c r="H355" s="113">
        <f>IF(AND('INTERNAL - I'!AL367&gt;0,'INTERNAL - II '!AL367&gt;0),('INTERNAL - I'!AL367+'INTERNAL - II '!AL367)/2,'INTERNAL - I'!AL367+'INTERNAL - II '!AL367)</f>
        <v>77.5</v>
      </c>
      <c r="I355" s="113">
        <f>IF(AND('INTERNAL - I'!AM367&gt;0,'INTERNAL - II '!AM367&gt;0),('INTERNAL - I'!AM367+'INTERNAL - II '!AM367)/2,'INTERNAL - I'!AM367+'INTERNAL - II '!AM367)</f>
        <v>95</v>
      </c>
      <c r="J355" s="113">
        <f>IF(AND('INTERNAL - I'!AN367&gt;0,'INTERNAL - II '!AN367&gt;0),('INTERNAL - I'!AN367+'INTERNAL - II '!AN367)/2,'INTERNAL - I'!AN367+'INTERNAL - II '!AN367)</f>
        <v>0</v>
      </c>
    </row>
    <row r="356" spans="1:10" ht="30" customHeight="1" x14ac:dyDescent="0.2">
      <c r="A356" s="89">
        <v>352</v>
      </c>
      <c r="B356" s="113">
        <f>'STUDENT NAMELIST'!B356</f>
        <v>211423243282</v>
      </c>
      <c r="C356" s="113" t="str">
        <f>'STUDENT NAMELIST'!C356</f>
        <v>2023PEC AI 452</v>
      </c>
      <c r="D356" s="114" t="str">
        <f>'STUDENT NAMELIST'!D356</f>
        <v>MOHAMMED THOUFEEQ S</v>
      </c>
      <c r="E356" s="113">
        <f>IF(AND('INTERNAL - I'!AI368&gt;0,'INTERNAL - II '!AI368&gt;0),('INTERNAL - I'!AI368+'INTERNAL - II '!AI368)/2,'INTERNAL - I'!AI368+'INTERNAL - II '!AI368)</f>
        <v>75</v>
      </c>
      <c r="F356" s="113">
        <f>IF(AND('INTERNAL - I'!AJ368&gt;0,'INTERNAL - II '!AJ368&gt;0),('INTERNAL - I'!AJ368+'INTERNAL - II '!AJ368)/2,'INTERNAL - I'!AJ368+'INTERNAL - II '!AJ368)</f>
        <v>72.5</v>
      </c>
      <c r="G356" s="113">
        <f>('INTERNAL - I'!AK368+'INTERNAL - II '!AK368)/2</f>
        <v>77.5</v>
      </c>
      <c r="H356" s="113">
        <f>IF(AND('INTERNAL - I'!AL368&gt;0,'INTERNAL - II '!AL368&gt;0),('INTERNAL - I'!AL368+'INTERNAL - II '!AL368)/2,'INTERNAL - I'!AL368+'INTERNAL - II '!AL368)</f>
        <v>80</v>
      </c>
      <c r="I356" s="113">
        <f>IF(AND('INTERNAL - I'!AM368&gt;0,'INTERNAL - II '!AM368&gt;0),('INTERNAL - I'!AM368+'INTERNAL - II '!AM368)/2,'INTERNAL - I'!AM368+'INTERNAL - II '!AM368)</f>
        <v>72.5</v>
      </c>
      <c r="J356" s="113">
        <f>IF(AND('INTERNAL - I'!AN368&gt;0,'INTERNAL - II '!AN368&gt;0),('INTERNAL - I'!AN368+'INTERNAL - II '!AN368)/2,'INTERNAL - I'!AN368+'INTERNAL - II '!AN368)</f>
        <v>0</v>
      </c>
    </row>
    <row r="357" spans="1:10" ht="30" customHeight="1" x14ac:dyDescent="0.2">
      <c r="A357" s="89">
        <v>353</v>
      </c>
      <c r="B357" s="113">
        <f>'STUDENT NAMELIST'!B357</f>
        <v>211423243283</v>
      </c>
      <c r="C357" s="113" t="str">
        <f>'STUDENT NAMELIST'!C357</f>
        <v>2023PEC AI 453</v>
      </c>
      <c r="D357" s="114" t="str">
        <f>'STUDENT NAMELIST'!D357</f>
        <v>MOHAN RAJ R</v>
      </c>
      <c r="E357" s="113">
        <f>IF(AND('INTERNAL - I'!AI369&gt;0,'INTERNAL - II '!AI369&gt;0),('INTERNAL - I'!AI369+'INTERNAL - II '!AI369)/2,'INTERNAL - I'!AI369+'INTERNAL - II '!AI369)</f>
        <v>55.000000000000007</v>
      </c>
      <c r="F357" s="113">
        <f>IF(AND('INTERNAL - I'!AJ369&gt;0,'INTERNAL - II '!AJ369&gt;0),('INTERNAL - I'!AJ369+'INTERNAL - II '!AJ369)/2,'INTERNAL - I'!AJ369+'INTERNAL - II '!AJ369)</f>
        <v>67.5</v>
      </c>
      <c r="G357" s="113">
        <f>('INTERNAL - I'!AK369+'INTERNAL - II '!AK369)/2</f>
        <v>70</v>
      </c>
      <c r="H357" s="113">
        <f>IF(AND('INTERNAL - I'!AL369&gt;0,'INTERNAL - II '!AL369&gt;0),('INTERNAL - I'!AL369+'INTERNAL - II '!AL369)/2,'INTERNAL - I'!AL369+'INTERNAL - II '!AL369)</f>
        <v>85</v>
      </c>
      <c r="I357" s="113">
        <f>IF(AND('INTERNAL - I'!AM369&gt;0,'INTERNAL - II '!AM369&gt;0),('INTERNAL - I'!AM369+'INTERNAL - II '!AM369)/2,'INTERNAL - I'!AM369+'INTERNAL - II '!AM369)</f>
        <v>87.5</v>
      </c>
      <c r="J357" s="113">
        <f>IF(AND('INTERNAL - I'!AN369&gt;0,'INTERNAL - II '!AN369&gt;0),('INTERNAL - I'!AN369+'INTERNAL - II '!AN369)/2,'INTERNAL - I'!AN369+'INTERNAL - II '!AN369)</f>
        <v>0</v>
      </c>
    </row>
    <row r="358" spans="1:10" ht="30" customHeight="1" x14ac:dyDescent="0.2">
      <c r="A358" s="89">
        <v>354</v>
      </c>
      <c r="B358" s="113">
        <f>'STUDENT NAMELIST'!B358</f>
        <v>211423243285</v>
      </c>
      <c r="C358" s="113" t="str">
        <f>'STUDENT NAMELIST'!C358</f>
        <v>2023PEC AI 454</v>
      </c>
      <c r="D358" s="114" t="str">
        <f>'STUDENT NAMELIST'!D358</f>
        <v>MOHANA PRIYAN N</v>
      </c>
      <c r="E358" s="113">
        <f>IF(AND('INTERNAL - I'!AI370&gt;0,'INTERNAL - II '!AI370&gt;0),('INTERNAL - I'!AI370+'INTERNAL - II '!AI370)/2,'INTERNAL - I'!AI370+'INTERNAL - II '!AI370)</f>
        <v>85</v>
      </c>
      <c r="F358" s="113">
        <f>IF(AND('INTERNAL - I'!AJ370&gt;0,'INTERNAL - II '!AJ370&gt;0),('INTERNAL - I'!AJ370+'INTERNAL - II '!AJ370)/2,'INTERNAL - I'!AJ370+'INTERNAL - II '!AJ370)</f>
        <v>82.5</v>
      </c>
      <c r="G358" s="113">
        <f>('INTERNAL - I'!AK370+'INTERNAL - II '!AK370)/2</f>
        <v>70</v>
      </c>
      <c r="H358" s="113">
        <f>IF(AND('INTERNAL - I'!AL370&gt;0,'INTERNAL - II '!AL370&gt;0),('INTERNAL - I'!AL370+'INTERNAL - II '!AL370)/2,'INTERNAL - I'!AL370+'INTERNAL - II '!AL370)</f>
        <v>82.5</v>
      </c>
      <c r="I358" s="113">
        <f>IF(AND('INTERNAL - I'!AM370&gt;0,'INTERNAL - II '!AM370&gt;0),('INTERNAL - I'!AM370+'INTERNAL - II '!AM370)/2,'INTERNAL - I'!AM370+'INTERNAL - II '!AM370)</f>
        <v>70</v>
      </c>
      <c r="J358" s="113">
        <f>IF(AND('INTERNAL - I'!AN370&gt;0,'INTERNAL - II '!AN370&gt;0),('INTERNAL - I'!AN370+'INTERNAL - II '!AN370)/2,'INTERNAL - I'!AN370+'INTERNAL - II '!AN370)</f>
        <v>0</v>
      </c>
    </row>
    <row r="359" spans="1:10" ht="30" customHeight="1" x14ac:dyDescent="0.2">
      <c r="A359" s="89">
        <v>355</v>
      </c>
      <c r="B359" s="113">
        <f>'STUDENT NAMELIST'!B359</f>
        <v>211423243286</v>
      </c>
      <c r="C359" s="113" t="str">
        <f>'STUDENT NAMELIST'!C359</f>
        <v>2023PEC AI 455</v>
      </c>
      <c r="D359" s="114" t="str">
        <f>'STUDENT NAMELIST'!D359</f>
        <v>MOHANAKRISHNAN H</v>
      </c>
      <c r="E359" s="113">
        <f>IF(AND('INTERNAL - I'!AI371&gt;0,'INTERNAL - II '!AI371&gt;0),('INTERNAL - I'!AI371+'INTERNAL - II '!AI371)/2,'INTERNAL - I'!AI371+'INTERNAL - II '!AI371)</f>
        <v>77.5</v>
      </c>
      <c r="F359" s="113">
        <f>IF(AND('INTERNAL - I'!AJ371&gt;0,'INTERNAL - II '!AJ371&gt;0),('INTERNAL - I'!AJ371+'INTERNAL - II '!AJ371)/2,'INTERNAL - I'!AJ371+'INTERNAL - II '!AJ371)</f>
        <v>77.5</v>
      </c>
      <c r="G359" s="113">
        <f>('INTERNAL - I'!AK371+'INTERNAL - II '!AK371)/2</f>
        <v>90</v>
      </c>
      <c r="H359" s="113">
        <f>IF(AND('INTERNAL - I'!AL371&gt;0,'INTERNAL - II '!AL371&gt;0),('INTERNAL - I'!AL371+'INTERNAL - II '!AL371)/2,'INTERNAL - I'!AL371+'INTERNAL - II '!AL371)</f>
        <v>82.5</v>
      </c>
      <c r="I359" s="113">
        <f>IF(AND('INTERNAL - I'!AM371&gt;0,'INTERNAL - II '!AM371&gt;0),('INTERNAL - I'!AM371+'INTERNAL - II '!AM371)/2,'INTERNAL - I'!AM371+'INTERNAL - II '!AM371)</f>
        <v>95</v>
      </c>
      <c r="J359" s="113">
        <f>IF(AND('INTERNAL - I'!AN371&gt;0,'INTERNAL - II '!AN371&gt;0),('INTERNAL - I'!AN371+'INTERNAL - II '!AN371)/2,'INTERNAL - I'!AN371+'INTERNAL - II '!AN371)</f>
        <v>0</v>
      </c>
    </row>
    <row r="360" spans="1:10" ht="30" customHeight="1" x14ac:dyDescent="0.2">
      <c r="A360" s="89">
        <v>356</v>
      </c>
      <c r="B360" s="113">
        <f>'STUDENT NAMELIST'!B360</f>
        <v>211423243287</v>
      </c>
      <c r="C360" s="113" t="str">
        <f>'STUDENT NAMELIST'!C360</f>
        <v>2023PEC AI 456</v>
      </c>
      <c r="D360" s="114" t="str">
        <f>'STUDENT NAMELIST'!D360</f>
        <v>MOHANAKUMARAN K</v>
      </c>
      <c r="E360" s="113">
        <f>IF(AND('INTERNAL - I'!AI372&gt;0,'INTERNAL - II '!AI372&gt;0),('INTERNAL - I'!AI372+'INTERNAL - II '!AI372)/2,'INTERNAL - I'!AI372+'INTERNAL - II '!AI372)</f>
        <v>60</v>
      </c>
      <c r="F360" s="113">
        <f>IF(AND('INTERNAL - I'!AJ372&gt;0,'INTERNAL - II '!AJ372&gt;0),('INTERNAL - I'!AJ372+'INTERNAL - II '!AJ372)/2,'INTERNAL - I'!AJ372+'INTERNAL - II '!AJ372)</f>
        <v>77.5</v>
      </c>
      <c r="G360" s="113">
        <f>('INTERNAL - I'!AK372+'INTERNAL - II '!AK372)/2</f>
        <v>82.5</v>
      </c>
      <c r="H360" s="113">
        <f>IF(AND('INTERNAL - I'!AL372&gt;0,'INTERNAL - II '!AL372&gt;0),('INTERNAL - I'!AL372+'INTERNAL - II '!AL372)/2,'INTERNAL - I'!AL372+'INTERNAL - II '!AL372)</f>
        <v>82.5</v>
      </c>
      <c r="I360" s="113">
        <f>IF(AND('INTERNAL - I'!AM372&gt;0,'INTERNAL - II '!AM372&gt;0),('INTERNAL - I'!AM372+'INTERNAL - II '!AM372)/2,'INTERNAL - I'!AM372+'INTERNAL - II '!AM372)</f>
        <v>80</v>
      </c>
      <c r="J360" s="113">
        <f>IF(AND('INTERNAL - I'!AN372&gt;0,'INTERNAL - II '!AN372&gt;0),('INTERNAL - I'!AN372+'INTERNAL - II '!AN372)/2,'INTERNAL - I'!AN372+'INTERNAL - II '!AN372)</f>
        <v>0</v>
      </c>
    </row>
    <row r="361" spans="1:10" ht="30" customHeight="1" x14ac:dyDescent="0.2">
      <c r="A361" s="89">
        <v>358</v>
      </c>
      <c r="B361" s="113">
        <f>'STUDENT NAMELIST'!B361</f>
        <v>211423243289</v>
      </c>
      <c r="C361" s="113" t="str">
        <f>'STUDENT NAMELIST'!C361</f>
        <v>2023PEC AI 457</v>
      </c>
      <c r="D361" s="114" t="str">
        <f>'STUDENT NAMELIST'!D361</f>
        <v>MONISH MEGHANATHAN</v>
      </c>
      <c r="E361" s="113">
        <f>IF(AND('INTERNAL - I'!AI373&gt;0,'INTERNAL - II '!AI373&gt;0),('INTERNAL - I'!AI373+'INTERNAL - II '!AI373)/2,'INTERNAL - I'!AI373+'INTERNAL - II '!AI373)</f>
        <v>90</v>
      </c>
      <c r="F361" s="113">
        <f>IF(AND('INTERNAL - I'!AJ373&gt;0,'INTERNAL - II '!AJ373&gt;0),('INTERNAL - I'!AJ373+'INTERNAL - II '!AJ373)/2,'INTERNAL - I'!AJ373+'INTERNAL - II '!AJ373)</f>
        <v>92.5</v>
      </c>
      <c r="G361" s="113">
        <f>('INTERNAL - I'!AK373+'INTERNAL - II '!AK373)/2</f>
        <v>85</v>
      </c>
      <c r="H361" s="113">
        <f>IF(AND('INTERNAL - I'!AL373&gt;0,'INTERNAL - II '!AL373&gt;0),('INTERNAL - I'!AL373+'INTERNAL - II '!AL373)/2,'INTERNAL - I'!AL373+'INTERNAL - II '!AL373)</f>
        <v>72.5</v>
      </c>
      <c r="I361" s="113">
        <f>IF(AND('INTERNAL - I'!AM373&gt;0,'INTERNAL - II '!AM373&gt;0),('INTERNAL - I'!AM373+'INTERNAL - II '!AM373)/2,'INTERNAL - I'!AM373+'INTERNAL - II '!AM373)</f>
        <v>90</v>
      </c>
      <c r="J361" s="113">
        <f>IF(AND('INTERNAL - I'!AN373&gt;0,'INTERNAL - II '!AN373&gt;0),('INTERNAL - I'!AN373+'INTERNAL - II '!AN373)/2,'INTERNAL - I'!AN373+'INTERNAL - II '!AN373)</f>
        <v>0</v>
      </c>
    </row>
    <row r="362" spans="1:10" ht="30" customHeight="1" x14ac:dyDescent="0.2">
      <c r="A362" s="89">
        <v>358</v>
      </c>
      <c r="B362" s="113">
        <f>'STUDENT NAMELIST'!B362</f>
        <v>211423243288</v>
      </c>
      <c r="C362" s="113" t="str">
        <f>'STUDENT NAMELIST'!C362</f>
        <v>2023PEC AI 458</v>
      </c>
      <c r="D362" s="114" t="str">
        <f>'STUDENT NAMELIST'!D362</f>
        <v>MONISH K V</v>
      </c>
      <c r="E362" s="113">
        <f>IF(AND('INTERNAL - I'!AI374&gt;0,'INTERNAL - II '!AI374&gt;0),('INTERNAL - I'!AI374+'INTERNAL - II '!AI374)/2,'INTERNAL - I'!AI374+'INTERNAL - II '!AI374)</f>
        <v>87.5</v>
      </c>
      <c r="F362" s="113">
        <f>IF(AND('INTERNAL - I'!AJ374&gt;0,'INTERNAL - II '!AJ374&gt;0),('INTERNAL - I'!AJ374+'INTERNAL - II '!AJ374)/2,'INTERNAL - I'!AJ374+'INTERNAL - II '!AJ374)</f>
        <v>92.5</v>
      </c>
      <c r="G362" s="113">
        <f>('INTERNAL - I'!AK374+'INTERNAL - II '!AK374)/2</f>
        <v>72.5</v>
      </c>
      <c r="H362" s="113">
        <f>IF(AND('INTERNAL - I'!AL374&gt;0,'INTERNAL - II '!AL374&gt;0),('INTERNAL - I'!AL374+'INTERNAL - II '!AL374)/2,'INTERNAL - I'!AL374+'INTERNAL - II '!AL374)</f>
        <v>67.5</v>
      </c>
      <c r="I362" s="113">
        <f>IF(AND('INTERNAL - I'!AM374&gt;0,'INTERNAL - II '!AM374&gt;0),('INTERNAL - I'!AM374+'INTERNAL - II '!AM374)/2,'INTERNAL - I'!AM374+'INTERNAL - II '!AM374)</f>
        <v>95</v>
      </c>
      <c r="J362" s="113">
        <f>IF(AND('INTERNAL - I'!AN374&gt;0,'INTERNAL - II '!AN374&gt;0),('INTERNAL - I'!AN374+'INTERNAL - II '!AN374)/2,'INTERNAL - I'!AN374+'INTERNAL - II '!AN374)</f>
        <v>0</v>
      </c>
    </row>
    <row r="363" spans="1:10" ht="30" customHeight="1" x14ac:dyDescent="0.2">
      <c r="A363" s="89">
        <v>359</v>
      </c>
      <c r="B363" s="113">
        <f>'STUDENT NAMELIST'!B363</f>
        <v>211423243292</v>
      </c>
      <c r="C363" s="113" t="str">
        <f>'STUDENT NAMELIST'!C363</f>
        <v>2023PEC AI 459</v>
      </c>
      <c r="D363" s="114" t="str">
        <f>'STUDENT NAMELIST'!D363</f>
        <v>MOTHILAL V</v>
      </c>
      <c r="E363" s="113">
        <f>IF(AND('INTERNAL - I'!AI375&gt;0,'INTERNAL - II '!AI375&gt;0),('INTERNAL - I'!AI375+'INTERNAL - II '!AI375)/2,'INTERNAL - I'!AI375+'INTERNAL - II '!AI375)</f>
        <v>90</v>
      </c>
      <c r="F363" s="113">
        <f>IF(AND('INTERNAL - I'!AJ375&gt;0,'INTERNAL - II '!AJ375&gt;0),('INTERNAL - I'!AJ375+'INTERNAL - II '!AJ375)/2,'INTERNAL - I'!AJ375+'INTERNAL - II '!AJ375)</f>
        <v>82.5</v>
      </c>
      <c r="G363" s="113">
        <f>('INTERNAL - I'!AK375+'INTERNAL - II '!AK375)/2</f>
        <v>80</v>
      </c>
      <c r="H363" s="113">
        <f>IF(AND('INTERNAL - I'!AL375&gt;0,'INTERNAL - II '!AL375&gt;0),('INTERNAL - I'!AL375+'INTERNAL - II '!AL375)/2,'INTERNAL - I'!AL375+'INTERNAL - II '!AL375)</f>
        <v>87.5</v>
      </c>
      <c r="I363" s="113">
        <f>IF(AND('INTERNAL - I'!AM375&gt;0,'INTERNAL - II '!AM375&gt;0),('INTERNAL - I'!AM375+'INTERNAL - II '!AM375)/2,'INTERNAL - I'!AM375+'INTERNAL - II '!AM375)</f>
        <v>77.5</v>
      </c>
      <c r="J363" s="113">
        <f>IF(AND('INTERNAL - I'!AN375&gt;0,'INTERNAL - II '!AN375&gt;0),('INTERNAL - I'!AN375+'INTERNAL - II '!AN375)/2,'INTERNAL - I'!AN375+'INTERNAL - II '!AN375)</f>
        <v>0</v>
      </c>
    </row>
    <row r="364" spans="1:10" ht="30" customHeight="1" x14ac:dyDescent="0.2">
      <c r="A364" s="89">
        <v>360</v>
      </c>
      <c r="B364" s="113">
        <f>'STUDENT NAMELIST'!B364</f>
        <v>211423243294</v>
      </c>
      <c r="C364" s="113" t="str">
        <f>'STUDENT NAMELIST'!C364</f>
        <v>2023PEC AI 460</v>
      </c>
      <c r="D364" s="114" t="str">
        <f>'STUDENT NAMELIST'!D364</f>
        <v>MUKTESWAR NAYAK G</v>
      </c>
      <c r="E364" s="113">
        <f>IF(AND('INTERNAL - I'!AI376&gt;0,'INTERNAL - II '!AI376&gt;0),('INTERNAL - I'!AI376+'INTERNAL - II '!AI376)/2,'INTERNAL - I'!AI376+'INTERNAL - II '!AI376)</f>
        <v>92.5</v>
      </c>
      <c r="F364" s="113">
        <f>IF(AND('INTERNAL - I'!AJ376&gt;0,'INTERNAL - II '!AJ376&gt;0),('INTERNAL - I'!AJ376+'INTERNAL - II '!AJ376)/2,'INTERNAL - I'!AJ376+'INTERNAL - II '!AJ376)</f>
        <v>95</v>
      </c>
      <c r="G364" s="113">
        <f>('INTERNAL - I'!AK376+'INTERNAL - II '!AK376)/2</f>
        <v>82.5</v>
      </c>
      <c r="H364" s="113">
        <f>IF(AND('INTERNAL - I'!AL376&gt;0,'INTERNAL - II '!AL376&gt;0),('INTERNAL - I'!AL376+'INTERNAL - II '!AL376)/2,'INTERNAL - I'!AL376+'INTERNAL - II '!AL376)</f>
        <v>82.5</v>
      </c>
      <c r="I364" s="113">
        <f>IF(AND('INTERNAL - I'!AM376&gt;0,'INTERNAL - II '!AM376&gt;0),('INTERNAL - I'!AM376+'INTERNAL - II '!AM376)/2,'INTERNAL - I'!AM376+'INTERNAL - II '!AM376)</f>
        <v>70</v>
      </c>
      <c r="J364" s="113">
        <f>IF(AND('INTERNAL - I'!AN376&gt;0,'INTERNAL - II '!AN376&gt;0),('INTERNAL - I'!AN376+'INTERNAL - II '!AN376)/2,'INTERNAL - I'!AN376+'INTERNAL - II '!AN376)</f>
        <v>0</v>
      </c>
    </row>
    <row r="365" spans="1:10" ht="30" customHeight="1" x14ac:dyDescent="0.2">
      <c r="A365" s="89">
        <v>361</v>
      </c>
      <c r="B365" s="113">
        <f>'STUDENT NAMELIST'!B365</f>
        <v>211423243295</v>
      </c>
      <c r="C365" s="113" t="str">
        <f>'STUDENT NAMELIST'!C365</f>
        <v>2023PEC AI 461</v>
      </c>
      <c r="D365" s="114" t="str">
        <f>'STUDENT NAMELIST'!D365</f>
        <v>MUTHUKUMAR N</v>
      </c>
      <c r="E365" s="113">
        <f>IF(AND('INTERNAL - I'!AI377&gt;0,'INTERNAL - II '!AI377&gt;0),('INTERNAL - I'!AI377+'INTERNAL - II '!AI377)/2,'INTERNAL - I'!AI377+'INTERNAL - II '!AI377)</f>
        <v>87.5</v>
      </c>
      <c r="F365" s="113">
        <f>IF(AND('INTERNAL - I'!AJ377&gt;0,'INTERNAL - II '!AJ377&gt;0),('INTERNAL - I'!AJ377+'INTERNAL - II '!AJ377)/2,'INTERNAL - I'!AJ377+'INTERNAL - II '!AJ377)</f>
        <v>87.5</v>
      </c>
      <c r="G365" s="113">
        <f>('INTERNAL - I'!AK377+'INTERNAL - II '!AK377)/2</f>
        <v>72.5</v>
      </c>
      <c r="H365" s="113">
        <f>IF(AND('INTERNAL - I'!AL377&gt;0,'INTERNAL - II '!AL377&gt;0),('INTERNAL - I'!AL377+'INTERNAL - II '!AL377)/2,'INTERNAL - I'!AL377+'INTERNAL - II '!AL377)</f>
        <v>62.5</v>
      </c>
      <c r="I365" s="113">
        <f>IF(AND('INTERNAL - I'!AM377&gt;0,'INTERNAL - II '!AM377&gt;0),('INTERNAL - I'!AM377+'INTERNAL - II '!AM377)/2,'INTERNAL - I'!AM377+'INTERNAL - II '!AM377)</f>
        <v>95</v>
      </c>
      <c r="J365" s="113">
        <f>IF(AND('INTERNAL - I'!AN377&gt;0,'INTERNAL - II '!AN377&gt;0),('INTERNAL - I'!AN377+'INTERNAL - II '!AN377)/2,'INTERNAL - I'!AN377+'INTERNAL - II '!AN377)</f>
        <v>0</v>
      </c>
    </row>
    <row r="366" spans="1:10" ht="30" customHeight="1" x14ac:dyDescent="0.2">
      <c r="A366" s="89">
        <v>362</v>
      </c>
      <c r="B366" s="113">
        <f>'STUDENT NAMELIST'!B366</f>
        <v>211423243298</v>
      </c>
      <c r="C366" s="113" t="str">
        <f>'STUDENT NAMELIST'!C366</f>
        <v>2023PEC AI 462</v>
      </c>
      <c r="D366" s="114" t="str">
        <f>'STUDENT NAMELIST'!D366</f>
        <v>NANDHA KUMAR M</v>
      </c>
      <c r="E366" s="113">
        <f>IF(AND('INTERNAL - I'!AI378&gt;0,'INTERNAL - II '!AI378&gt;0),('INTERNAL - I'!AI378+'INTERNAL - II '!AI378)/2,'INTERNAL - I'!AI378+'INTERNAL - II '!AI378)</f>
        <v>75</v>
      </c>
      <c r="F366" s="113">
        <f>IF(AND('INTERNAL - I'!AJ378&gt;0,'INTERNAL - II '!AJ378&gt;0),('INTERNAL - I'!AJ378+'INTERNAL - II '!AJ378)/2,'INTERNAL - I'!AJ378+'INTERNAL - II '!AJ378)</f>
        <v>77.5</v>
      </c>
      <c r="G366" s="113">
        <f>('INTERNAL - I'!AK378+'INTERNAL - II '!AK378)/2</f>
        <v>80</v>
      </c>
      <c r="H366" s="113">
        <f>IF(AND('INTERNAL - I'!AL378&gt;0,'INTERNAL - II '!AL378&gt;0),('INTERNAL - I'!AL378+'INTERNAL - II '!AL378)/2,'INTERNAL - I'!AL378+'INTERNAL - II '!AL378)</f>
        <v>82.5</v>
      </c>
      <c r="I366" s="113">
        <f>IF(AND('INTERNAL - I'!AM378&gt;0,'INTERNAL - II '!AM378&gt;0),('INTERNAL - I'!AM378+'INTERNAL - II '!AM378)/2,'INTERNAL - I'!AM378+'INTERNAL - II '!AM378)</f>
        <v>80</v>
      </c>
      <c r="J366" s="113">
        <f>IF(AND('INTERNAL - I'!AN378&gt;0,'INTERNAL - II '!AN378&gt;0),('INTERNAL - I'!AN378+'INTERNAL - II '!AN378)/2,'INTERNAL - I'!AN378+'INTERNAL - II '!AN378)</f>
        <v>0</v>
      </c>
    </row>
    <row r="367" spans="1:10" ht="30" customHeight="1" x14ac:dyDescent="0.2">
      <c r="A367" s="89">
        <v>363</v>
      </c>
      <c r="B367" s="113">
        <f>'STUDENT NAMELIST'!B367</f>
        <v>211423243299</v>
      </c>
      <c r="C367" s="113" t="str">
        <f>'STUDENT NAMELIST'!C367</f>
        <v>2023PEC AI 463</v>
      </c>
      <c r="D367" s="114" t="str">
        <f>'STUDENT NAMELIST'!D367</f>
        <v>NANTHA KUMAR D</v>
      </c>
      <c r="E367" s="113">
        <f>IF(AND('INTERNAL - I'!AI379&gt;0,'INTERNAL - II '!AI379&gt;0),('INTERNAL - I'!AI379+'INTERNAL - II '!AI379)/2,'INTERNAL - I'!AI379+'INTERNAL - II '!AI379)</f>
        <v>82.5</v>
      </c>
      <c r="F367" s="113">
        <f>IF(AND('INTERNAL - I'!AJ379&gt;0,'INTERNAL - II '!AJ379&gt;0),('INTERNAL - I'!AJ379+'INTERNAL - II '!AJ379)/2,'INTERNAL - I'!AJ379+'INTERNAL - II '!AJ379)</f>
        <v>85</v>
      </c>
      <c r="G367" s="113">
        <f>('INTERNAL - I'!AK379+'INTERNAL - II '!AK379)/2</f>
        <v>92.5</v>
      </c>
      <c r="H367" s="113">
        <f>IF(AND('INTERNAL - I'!AL379&gt;0,'INTERNAL - II '!AL379&gt;0),('INTERNAL - I'!AL379+'INTERNAL - II '!AL379)/2,'INTERNAL - I'!AL379+'INTERNAL - II '!AL379)</f>
        <v>72.5</v>
      </c>
      <c r="I367" s="113">
        <f>IF(AND('INTERNAL - I'!AM379&gt;0,'INTERNAL - II '!AM379&gt;0),('INTERNAL - I'!AM379+'INTERNAL - II '!AM379)/2,'INTERNAL - I'!AM379+'INTERNAL - II '!AM379)</f>
        <v>90</v>
      </c>
      <c r="J367" s="113">
        <f>IF(AND('INTERNAL - I'!AN379&gt;0,'INTERNAL - II '!AN379&gt;0),('INTERNAL - I'!AN379+'INTERNAL - II '!AN379)/2,'INTERNAL - I'!AN379+'INTERNAL - II '!AN379)</f>
        <v>0</v>
      </c>
    </row>
    <row r="368" spans="1:10" ht="30" customHeight="1" x14ac:dyDescent="0.2">
      <c r="A368" s="89">
        <v>364</v>
      </c>
      <c r="B368" s="113">
        <f>'STUDENT NAMELIST'!B368</f>
        <v>211423243300</v>
      </c>
      <c r="C368" s="113" t="str">
        <f>'STUDENT NAMELIST'!C368</f>
        <v>2023PEC AI 464</v>
      </c>
      <c r="D368" s="114" t="str">
        <f>'STUDENT NAMELIST'!D368</f>
        <v>NARESH KARTHI M R</v>
      </c>
      <c r="E368" s="113">
        <f>IF(AND('INTERNAL - I'!AI380&gt;0,'INTERNAL - II '!AI380&gt;0),('INTERNAL - I'!AI380+'INTERNAL - II '!AI380)/2,'INTERNAL - I'!AI380+'INTERNAL - II '!AI380)</f>
        <v>82.5</v>
      </c>
      <c r="F368" s="113">
        <f>IF(AND('INTERNAL - I'!AJ380&gt;0,'INTERNAL - II '!AJ380&gt;0),('INTERNAL - I'!AJ380+'INTERNAL - II '!AJ380)/2,'INTERNAL - I'!AJ380+'INTERNAL - II '!AJ380)</f>
        <v>80</v>
      </c>
      <c r="G368" s="113">
        <f>('INTERNAL - I'!AK380+'INTERNAL - II '!AK380)/2</f>
        <v>85</v>
      </c>
      <c r="H368" s="113">
        <f>IF(AND('INTERNAL - I'!AL380&gt;0,'INTERNAL - II '!AL380&gt;0),('INTERNAL - I'!AL380+'INTERNAL - II '!AL380)/2,'INTERNAL - I'!AL380+'INTERNAL - II '!AL380)</f>
        <v>67.5</v>
      </c>
      <c r="I368" s="113">
        <f>IF(AND('INTERNAL - I'!AM380&gt;0,'INTERNAL - II '!AM380&gt;0),('INTERNAL - I'!AM380+'INTERNAL - II '!AM380)/2,'INTERNAL - I'!AM380+'INTERNAL - II '!AM380)</f>
        <v>95</v>
      </c>
      <c r="J368" s="113">
        <f>IF(AND('INTERNAL - I'!AN380&gt;0,'INTERNAL - II '!AN380&gt;0),('INTERNAL - I'!AN380+'INTERNAL - II '!AN380)/2,'INTERNAL - I'!AN380+'INTERNAL - II '!AN380)</f>
        <v>0</v>
      </c>
    </row>
    <row r="369" spans="1:10" ht="30" customHeight="1" x14ac:dyDescent="0.2">
      <c r="A369" s="89">
        <v>365</v>
      </c>
      <c r="B369" s="113">
        <f>'STUDENT NAMELIST'!B369</f>
        <v>211423243301</v>
      </c>
      <c r="C369" s="113" t="str">
        <f>'STUDENT NAMELIST'!C369</f>
        <v>2023PEC AI 465</v>
      </c>
      <c r="D369" s="114" t="str">
        <f>'STUDENT NAMELIST'!D369</f>
        <v>NARESH R</v>
      </c>
      <c r="E369" s="113">
        <f>IF(AND('INTERNAL - I'!AI381&gt;0,'INTERNAL - II '!AI381&gt;0),('INTERNAL - I'!AI381+'INTERNAL - II '!AI381)/2,'INTERNAL - I'!AI381+'INTERNAL - II '!AI381)</f>
        <v>90</v>
      </c>
      <c r="F369" s="113">
        <f>IF(AND('INTERNAL - I'!AJ381&gt;0,'INTERNAL - II '!AJ381&gt;0),('INTERNAL - I'!AJ381+'INTERNAL - II '!AJ381)/2,'INTERNAL - I'!AJ381+'INTERNAL - II '!AJ381)</f>
        <v>85</v>
      </c>
      <c r="G369" s="113">
        <f>('INTERNAL - I'!AK381+'INTERNAL - II '!AK381)/2</f>
        <v>85</v>
      </c>
      <c r="H369" s="113">
        <f>IF(AND('INTERNAL - I'!AL381&gt;0,'INTERNAL - II '!AL381&gt;0),('INTERNAL - I'!AL381+'INTERNAL - II '!AL381)/2,'INTERNAL - I'!AL381+'INTERNAL - II '!AL381)</f>
        <v>87.5</v>
      </c>
      <c r="I369" s="113">
        <f>IF(AND('INTERNAL - I'!AM381&gt;0,'INTERNAL - II '!AM381&gt;0),('INTERNAL - I'!AM381+'INTERNAL - II '!AM381)/2,'INTERNAL - I'!AM381+'INTERNAL - II '!AM381)</f>
        <v>77.5</v>
      </c>
      <c r="J369" s="113">
        <f>IF(AND('INTERNAL - I'!AN381&gt;0,'INTERNAL - II '!AN381&gt;0),('INTERNAL - I'!AN381+'INTERNAL - II '!AN381)/2,'INTERNAL - I'!AN381+'INTERNAL - II '!AN381)</f>
        <v>0</v>
      </c>
    </row>
    <row r="370" spans="1:10" ht="30" customHeight="1" x14ac:dyDescent="0.2">
      <c r="A370" s="89">
        <v>366</v>
      </c>
      <c r="B370" s="113">
        <f>'STUDENT NAMELIST'!B370</f>
        <v>211423243302</v>
      </c>
      <c r="C370" s="113" t="str">
        <f>'STUDENT NAMELIST'!C370</f>
        <v>2023PEC AI 466</v>
      </c>
      <c r="D370" s="114" t="str">
        <f>'STUDENT NAMELIST'!D370</f>
        <v>NAVEEN C</v>
      </c>
      <c r="E370" s="113">
        <f>IF(AND('INTERNAL - I'!AI382&gt;0,'INTERNAL - II '!AI382&gt;0),('INTERNAL - I'!AI382+'INTERNAL - II '!AI382)/2,'INTERNAL - I'!AI382+'INTERNAL - II '!AI382)</f>
        <v>77.5</v>
      </c>
      <c r="F370" s="113">
        <f>IF(AND('INTERNAL - I'!AJ382&gt;0,'INTERNAL - II '!AJ382&gt;0),('INTERNAL - I'!AJ382+'INTERNAL - II '!AJ382)/2,'INTERNAL - I'!AJ382+'INTERNAL - II '!AJ382)</f>
        <v>75</v>
      </c>
      <c r="G370" s="113">
        <f>('INTERNAL - I'!AK382+'INTERNAL - II '!AK382)/2</f>
        <v>77.5</v>
      </c>
      <c r="H370" s="113">
        <f>IF(AND('INTERNAL - I'!AL382&gt;0,'INTERNAL - II '!AL382&gt;0),('INTERNAL - I'!AL382+'INTERNAL - II '!AL382)/2,'INTERNAL - I'!AL382+'INTERNAL - II '!AL382)</f>
        <v>82.5</v>
      </c>
      <c r="I370" s="113">
        <f>IF(AND('INTERNAL - I'!AM382&gt;0,'INTERNAL - II '!AM382&gt;0),('INTERNAL - I'!AM382+'INTERNAL - II '!AM382)/2,'INTERNAL - I'!AM382+'INTERNAL - II '!AM382)</f>
        <v>70</v>
      </c>
      <c r="J370" s="113">
        <f>IF(AND('INTERNAL - I'!AN382&gt;0,'INTERNAL - II '!AN382&gt;0),('INTERNAL - I'!AN382+'INTERNAL - II '!AN382)/2,'INTERNAL - I'!AN382+'INTERNAL - II '!AN382)</f>
        <v>0</v>
      </c>
    </row>
    <row r="371" spans="1:10" ht="30" customHeight="1" x14ac:dyDescent="0.2">
      <c r="A371" s="89">
        <v>368</v>
      </c>
      <c r="B371" s="113">
        <f>'STUDENT NAMELIST'!B371</f>
        <v>211423243303</v>
      </c>
      <c r="C371" s="113" t="str">
        <f>'STUDENT NAMELIST'!C371</f>
        <v>2023PEC AI 467</v>
      </c>
      <c r="D371" s="114" t="str">
        <f>'STUDENT NAMELIST'!D371</f>
        <v>NAVEEN S S</v>
      </c>
      <c r="E371" s="113">
        <f>IF(AND('INTERNAL - I'!AI383&gt;0,'INTERNAL - II '!AI383&gt;0),('INTERNAL - I'!AI383+'INTERNAL - II '!AI383)/2,'INTERNAL - I'!AI383+'INTERNAL - II '!AI383)</f>
        <v>85</v>
      </c>
      <c r="F371" s="113">
        <f>IF(AND('INTERNAL - I'!AJ383&gt;0,'INTERNAL - II '!AJ383&gt;0),('INTERNAL - I'!AJ383+'INTERNAL - II '!AJ383)/2,'INTERNAL - I'!AJ383+'INTERNAL - II '!AJ383)</f>
        <v>47.5</v>
      </c>
      <c r="G371" s="113">
        <f>('INTERNAL - I'!AK383+'INTERNAL - II '!AK383)/2</f>
        <v>82.5</v>
      </c>
      <c r="H371" s="113">
        <f>IF(AND('INTERNAL - I'!AL383&gt;0,'INTERNAL - II '!AL383&gt;0),('INTERNAL - I'!AL383+'INTERNAL - II '!AL383)/2,'INTERNAL - I'!AL383+'INTERNAL - II '!AL383)</f>
        <v>62.5</v>
      </c>
      <c r="I371" s="113">
        <f>IF(AND('INTERNAL - I'!AM383&gt;0,'INTERNAL - II '!AM383&gt;0),('INTERNAL - I'!AM383+'INTERNAL - II '!AM383)/2,'INTERNAL - I'!AM383+'INTERNAL - II '!AM383)</f>
        <v>95</v>
      </c>
      <c r="J371" s="113">
        <f>IF(AND('INTERNAL - I'!AN383&gt;0,'INTERNAL - II '!AN383&gt;0),('INTERNAL - I'!AN383+'INTERNAL - II '!AN383)/2,'INTERNAL - I'!AN383+'INTERNAL - II '!AN383)</f>
        <v>0</v>
      </c>
    </row>
    <row r="372" spans="1:10" ht="30" customHeight="1" x14ac:dyDescent="0.2">
      <c r="A372" s="89">
        <v>368</v>
      </c>
      <c r="B372" s="113">
        <f>'STUDENT NAMELIST'!B372</f>
        <v>211423243304</v>
      </c>
      <c r="C372" s="113" t="str">
        <f>'STUDENT NAMELIST'!C372</f>
        <v>2023PEC AI 468</v>
      </c>
      <c r="D372" s="114" t="str">
        <f>'STUDENT NAMELIST'!D372</f>
        <v>NAVIN BALAJI V T</v>
      </c>
      <c r="E372" s="113">
        <f>IF(AND('INTERNAL - I'!AI384&gt;0,'INTERNAL - II '!AI384&gt;0),('INTERNAL - I'!AI384+'INTERNAL - II '!AI384)/2,'INTERNAL - I'!AI384+'INTERNAL - II '!AI384)</f>
        <v>82.5</v>
      </c>
      <c r="F372" s="113">
        <f>IF(AND('INTERNAL - I'!AJ384&gt;0,'INTERNAL - II '!AJ384&gt;0),('INTERNAL - I'!AJ384+'INTERNAL - II '!AJ384)/2,'INTERNAL - I'!AJ384+'INTERNAL - II '!AJ384)</f>
        <v>85</v>
      </c>
      <c r="G372" s="113">
        <f>('INTERNAL - I'!AK384+'INTERNAL - II '!AK384)/2</f>
        <v>92.5</v>
      </c>
      <c r="H372" s="113">
        <f>IF(AND('INTERNAL - I'!AL384&gt;0,'INTERNAL - II '!AL384&gt;0),('INTERNAL - I'!AL384+'INTERNAL - II '!AL384)/2,'INTERNAL - I'!AL384+'INTERNAL - II '!AL384)</f>
        <v>82.5</v>
      </c>
      <c r="I372" s="113">
        <f>IF(AND('INTERNAL - I'!AM384&gt;0,'INTERNAL - II '!AM384&gt;0),('INTERNAL - I'!AM384+'INTERNAL - II '!AM384)/2,'INTERNAL - I'!AM384+'INTERNAL - II '!AM384)</f>
        <v>80</v>
      </c>
      <c r="J372" s="113">
        <f>IF(AND('INTERNAL - I'!AN384&gt;0,'INTERNAL - II '!AN384&gt;0),('INTERNAL - I'!AN384+'INTERNAL - II '!AN384)/2,'INTERNAL - I'!AN384+'INTERNAL - II '!AN384)</f>
        <v>0</v>
      </c>
    </row>
    <row r="373" spans="1:10" ht="30" customHeight="1" x14ac:dyDescent="0.2">
      <c r="A373" s="89">
        <v>369</v>
      </c>
      <c r="B373" s="113">
        <f>'STUDENT NAMELIST'!B373</f>
        <v>211423243305</v>
      </c>
      <c r="C373" s="113" t="str">
        <f>'STUDENT NAMELIST'!C373</f>
        <v>2023PEC AI 469</v>
      </c>
      <c r="D373" s="114" t="str">
        <f>'STUDENT NAMELIST'!D373</f>
        <v>NAWIN KUMAR US</v>
      </c>
      <c r="E373" s="113">
        <f>IF(AND('INTERNAL - I'!AI385&gt;0,'INTERNAL - II '!AI385&gt;0),('INTERNAL - I'!AI385+'INTERNAL - II '!AI385)/2,'INTERNAL - I'!AI385+'INTERNAL - II '!AI385)</f>
        <v>100</v>
      </c>
      <c r="F373" s="113">
        <f>IF(AND('INTERNAL - I'!AJ385&gt;0,'INTERNAL - II '!AJ385&gt;0),('INTERNAL - I'!AJ385+'INTERNAL - II '!AJ385)/2,'INTERNAL - I'!AJ385+'INTERNAL - II '!AJ385)</f>
        <v>95</v>
      </c>
      <c r="G373" s="113">
        <f>('INTERNAL - I'!AK385+'INTERNAL - II '!AK385)/2</f>
        <v>72.5</v>
      </c>
      <c r="H373" s="113">
        <f>IF(AND('INTERNAL - I'!AL385&gt;0,'INTERNAL - II '!AL385&gt;0),('INTERNAL - I'!AL385+'INTERNAL - II '!AL385)/2,'INTERNAL - I'!AL385+'INTERNAL - II '!AL385)</f>
        <v>72.5</v>
      </c>
      <c r="I373" s="113">
        <f>IF(AND('INTERNAL - I'!AM385&gt;0,'INTERNAL - II '!AM385&gt;0),('INTERNAL - I'!AM385+'INTERNAL - II '!AM385)/2,'INTERNAL - I'!AM385+'INTERNAL - II '!AM385)</f>
        <v>90</v>
      </c>
      <c r="J373" s="113">
        <f>IF(AND('INTERNAL - I'!AN385&gt;0,'INTERNAL - II '!AN385&gt;0),('INTERNAL - I'!AN385+'INTERNAL - II '!AN385)/2,'INTERNAL - I'!AN385+'INTERNAL - II '!AN385)</f>
        <v>0</v>
      </c>
    </row>
    <row r="374" spans="1:10" ht="30" customHeight="1" x14ac:dyDescent="0.2">
      <c r="A374" s="89">
        <v>380</v>
      </c>
      <c r="B374" s="113">
        <f>'STUDENT NAMELIST'!B374</f>
        <v>211423243306</v>
      </c>
      <c r="C374" s="113" t="str">
        <f>'STUDENT NAMELIST'!C374</f>
        <v>2023PEC AI 470</v>
      </c>
      <c r="D374" s="114" t="str">
        <f>'STUDENT NAMELIST'!D374</f>
        <v>NAWINKAANT K P</v>
      </c>
      <c r="E374" s="113">
        <f>IF(AND('INTERNAL - I'!AI386&gt;0,'INTERNAL - II '!AI386&gt;0),('INTERNAL - I'!AI386+'INTERNAL - II '!AI386)/2,'INTERNAL - I'!AI386+'INTERNAL - II '!AI386)</f>
        <v>92.5</v>
      </c>
      <c r="F374" s="113">
        <f>IF(AND('INTERNAL - I'!AJ386&gt;0,'INTERNAL - II '!AJ386&gt;0),('INTERNAL - I'!AJ386+'INTERNAL - II '!AJ386)/2,'INTERNAL - I'!AJ386+'INTERNAL - II '!AJ386)</f>
        <v>85</v>
      </c>
      <c r="G374" s="113">
        <f>('INTERNAL - I'!AK386+'INTERNAL - II '!AK386)/2</f>
        <v>85</v>
      </c>
      <c r="H374" s="113">
        <f>IF(AND('INTERNAL - I'!AL386&gt;0,'INTERNAL - II '!AL386&gt;0),('INTERNAL - I'!AL386+'INTERNAL - II '!AL386)/2,'INTERNAL - I'!AL386+'INTERNAL - II '!AL386)</f>
        <v>67.5</v>
      </c>
      <c r="I374" s="113">
        <f>IF(AND('INTERNAL - I'!AM386&gt;0,'INTERNAL - II '!AM386&gt;0),('INTERNAL - I'!AM386+'INTERNAL - II '!AM386)/2,'INTERNAL - I'!AM386+'INTERNAL - II '!AM386)</f>
        <v>95</v>
      </c>
      <c r="J374" s="113">
        <f>IF(AND('INTERNAL - I'!AN386&gt;0,'INTERNAL - II '!AN386&gt;0),('INTERNAL - I'!AN386+'INTERNAL - II '!AN386)/2,'INTERNAL - I'!AN386+'INTERNAL - II '!AN386)</f>
        <v>0</v>
      </c>
    </row>
    <row r="375" spans="1:10" ht="30" customHeight="1" x14ac:dyDescent="0.2">
      <c r="A375" s="89">
        <v>381</v>
      </c>
      <c r="B375" s="113">
        <f>'STUDENT NAMELIST'!B375</f>
        <v>211423243307</v>
      </c>
      <c r="C375" s="113" t="str">
        <f>'STUDENT NAMELIST'!C375</f>
        <v>2023PEC AI 471</v>
      </c>
      <c r="D375" s="114" t="str">
        <f>'STUDENT NAMELIST'!D375</f>
        <v>NIELAN C</v>
      </c>
      <c r="E375" s="113">
        <f>IF(AND('INTERNAL - I'!AI387&gt;0,'INTERNAL - II '!AI387&gt;0),('INTERNAL - I'!AI387+'INTERNAL - II '!AI387)/2,'INTERNAL - I'!AI387+'INTERNAL - II '!AI387)</f>
        <v>80</v>
      </c>
      <c r="F375" s="113">
        <f>IF(AND('INTERNAL - I'!AJ387&gt;0,'INTERNAL - II '!AJ387&gt;0),('INTERNAL - I'!AJ387+'INTERNAL - II '!AJ387)/2,'INTERNAL - I'!AJ387+'INTERNAL - II '!AJ387)</f>
        <v>77.5</v>
      </c>
      <c r="G375" s="113">
        <f>('INTERNAL - I'!AK387+'INTERNAL - II '!AK387)/2</f>
        <v>75</v>
      </c>
      <c r="H375" s="113">
        <f>IF(AND('INTERNAL - I'!AL387&gt;0,'INTERNAL - II '!AL387&gt;0),('INTERNAL - I'!AL387+'INTERNAL - II '!AL387)/2,'INTERNAL - I'!AL387+'INTERNAL - II '!AL387)</f>
        <v>67.5</v>
      </c>
      <c r="I375" s="113">
        <f>IF(AND('INTERNAL - I'!AM387&gt;0,'INTERNAL - II '!AM387&gt;0),('INTERNAL - I'!AM387+'INTERNAL - II '!AM387)/2,'INTERNAL - I'!AM387+'INTERNAL - II '!AM387)</f>
        <v>95</v>
      </c>
      <c r="J375" s="113">
        <f>IF(AND('INTERNAL - I'!AN387&gt;0,'INTERNAL - II '!AN387&gt;0),('INTERNAL - I'!AN387+'INTERNAL - II '!AN387)/2,'INTERNAL - I'!AN387+'INTERNAL - II '!AN387)</f>
        <v>0</v>
      </c>
    </row>
    <row r="376" spans="1:10" ht="30" customHeight="1" x14ac:dyDescent="0.2">
      <c r="A376" s="89">
        <v>382</v>
      </c>
      <c r="B376" s="113">
        <f>'STUDENT NAMELIST'!B376</f>
        <v>211423243310</v>
      </c>
      <c r="C376" s="113" t="str">
        <f>'STUDENT NAMELIST'!C376</f>
        <v>2023PEC AI 472</v>
      </c>
      <c r="D376" s="114" t="str">
        <f>'STUDENT NAMELIST'!D376</f>
        <v>NIRANJAN R</v>
      </c>
      <c r="E376" s="113">
        <f>IF(AND('INTERNAL - I'!AI388&gt;0,'INTERNAL - II '!AI388&gt;0),('INTERNAL - I'!AI388+'INTERNAL - II '!AI388)/2,'INTERNAL - I'!AI388+'INTERNAL - II '!AI388)</f>
        <v>90</v>
      </c>
      <c r="F376" s="113">
        <f>IF(AND('INTERNAL - I'!AJ388&gt;0,'INTERNAL - II '!AJ388&gt;0),('INTERNAL - I'!AJ388+'INTERNAL - II '!AJ388)/2,'INTERNAL - I'!AJ388+'INTERNAL - II '!AJ388)</f>
        <v>87.5</v>
      </c>
      <c r="G376" s="113">
        <f>('INTERNAL - I'!AK388+'INTERNAL - II '!AK388)/2</f>
        <v>85</v>
      </c>
      <c r="H376" s="113">
        <f>IF(AND('INTERNAL - I'!AL388&gt;0,'INTERNAL - II '!AL388&gt;0),('INTERNAL - I'!AL388+'INTERNAL - II '!AL388)/2,'INTERNAL - I'!AL388+'INTERNAL - II '!AL388)</f>
        <v>87.5</v>
      </c>
      <c r="I376" s="113">
        <f>IF(AND('INTERNAL - I'!AM388&gt;0,'INTERNAL - II '!AM388&gt;0),('INTERNAL - I'!AM388+'INTERNAL - II '!AM388)/2,'INTERNAL - I'!AM388+'INTERNAL - II '!AM388)</f>
        <v>77.5</v>
      </c>
      <c r="J376" s="113">
        <f>IF(AND('INTERNAL - I'!AN388&gt;0,'INTERNAL - II '!AN388&gt;0),('INTERNAL - I'!AN388+'INTERNAL - II '!AN388)/2,'INTERNAL - I'!AN388+'INTERNAL - II '!AN388)</f>
        <v>0</v>
      </c>
    </row>
    <row r="377" spans="1:10" ht="30" customHeight="1" x14ac:dyDescent="0.2">
      <c r="A377" s="89">
        <v>383</v>
      </c>
      <c r="B377" s="113">
        <f>'STUDENT NAMELIST'!B377</f>
        <v>211423243311</v>
      </c>
      <c r="C377" s="113" t="str">
        <f>'STUDENT NAMELIST'!C377</f>
        <v>2023PEC AI 473</v>
      </c>
      <c r="D377" s="114" t="str">
        <f>'STUDENT NAMELIST'!D377</f>
        <v>NISHITH S K P</v>
      </c>
      <c r="E377" s="113">
        <f>IF(AND('INTERNAL - I'!AI389&gt;0,'INTERNAL - II '!AI389&gt;0),('INTERNAL - I'!AI389+'INTERNAL - II '!AI389)/2,'INTERNAL - I'!AI389+'INTERNAL - II '!AI389)</f>
        <v>87.5</v>
      </c>
      <c r="F377" s="113">
        <f>IF(AND('INTERNAL - I'!AJ389&gt;0,'INTERNAL - II '!AJ389&gt;0),('INTERNAL - I'!AJ389+'INTERNAL - II '!AJ389)/2,'INTERNAL - I'!AJ389+'INTERNAL - II '!AJ389)</f>
        <v>82.5</v>
      </c>
      <c r="G377" s="113">
        <f>('INTERNAL - I'!AK389+'INTERNAL - II '!AK389)/2</f>
        <v>72.5</v>
      </c>
      <c r="H377" s="113">
        <f>IF(AND('INTERNAL - I'!AL389&gt;0,'INTERNAL - II '!AL389&gt;0),('INTERNAL - I'!AL389+'INTERNAL - II '!AL389)/2,'INTERNAL - I'!AL389+'INTERNAL - II '!AL389)</f>
        <v>72.5</v>
      </c>
      <c r="I377" s="113">
        <f>IF(AND('INTERNAL - I'!AM389&gt;0,'INTERNAL - II '!AM389&gt;0),('INTERNAL - I'!AM389+'INTERNAL - II '!AM389)/2,'INTERNAL - I'!AM389+'INTERNAL - II '!AM389)</f>
        <v>90</v>
      </c>
      <c r="J377" s="113">
        <f>IF(AND('INTERNAL - I'!AN389&gt;0,'INTERNAL - II '!AN389&gt;0),('INTERNAL - I'!AN389+'INTERNAL - II '!AN389)/2,'INTERNAL - I'!AN389+'INTERNAL - II '!AN389)</f>
        <v>0</v>
      </c>
    </row>
    <row r="378" spans="1:10" ht="30" customHeight="1" x14ac:dyDescent="0.2">
      <c r="A378" s="89">
        <v>384</v>
      </c>
      <c r="B378" s="113">
        <f>'STUDENT NAMELIST'!B378</f>
        <v>211423243312</v>
      </c>
      <c r="C378" s="113" t="str">
        <f>'STUDENT NAMELIST'!C378</f>
        <v>2023PEC AI 474</v>
      </c>
      <c r="D378" s="114" t="str">
        <f>'STUDENT NAMELIST'!D378</f>
        <v>NITHISH KUMAR S</v>
      </c>
      <c r="E378" s="113">
        <f>IF(AND('INTERNAL - I'!AI390&gt;0,'INTERNAL - II '!AI390&gt;0),('INTERNAL - I'!AI390+'INTERNAL - II '!AI390)/2,'INTERNAL - I'!AI390+'INTERNAL - II '!AI390)</f>
        <v>77.5</v>
      </c>
      <c r="F378" s="113">
        <f>IF(AND('INTERNAL - I'!AJ390&gt;0,'INTERNAL - II '!AJ390&gt;0),('INTERNAL - I'!AJ390+'INTERNAL - II '!AJ390)/2,'INTERNAL - I'!AJ390+'INTERNAL - II '!AJ390)</f>
        <v>77.5</v>
      </c>
      <c r="G378" s="113">
        <f>('INTERNAL - I'!AK390+'INTERNAL - II '!AK390)/2</f>
        <v>92.5</v>
      </c>
      <c r="H378" s="113">
        <f>IF(AND('INTERNAL - I'!AL390&gt;0,'INTERNAL - II '!AL390&gt;0),('INTERNAL - I'!AL390+'INTERNAL - II '!AL390)/2,'INTERNAL - I'!AL390+'INTERNAL - II '!AL390)</f>
        <v>75</v>
      </c>
      <c r="I378" s="113">
        <f>IF(AND('INTERNAL - I'!AM390&gt;0,'INTERNAL - II '!AM390&gt;0),('INTERNAL - I'!AM390+'INTERNAL - II '!AM390)/2,'INTERNAL - I'!AM390+'INTERNAL - II '!AM390)</f>
        <v>87.5</v>
      </c>
      <c r="J378" s="113">
        <f>IF(AND('INTERNAL - I'!AN390&gt;0,'INTERNAL - II '!AN390&gt;0),('INTERNAL - I'!AN390+'INTERNAL - II '!AN390)/2,'INTERNAL - I'!AN390+'INTERNAL - II '!AN390)</f>
        <v>0</v>
      </c>
    </row>
    <row r="379" spans="1:10" ht="30" customHeight="1" x14ac:dyDescent="0.2">
      <c r="A379" s="89">
        <v>385</v>
      </c>
      <c r="B379" s="113">
        <f>'STUDENT NAMELIST'!B379</f>
        <v>211423243313</v>
      </c>
      <c r="C379" s="113" t="str">
        <f>'STUDENT NAMELIST'!C379</f>
        <v>2023PEC AI 475</v>
      </c>
      <c r="D379" s="114" t="str">
        <f>'STUDENT NAMELIST'!D379</f>
        <v>NITHISH M</v>
      </c>
      <c r="E379" s="113">
        <f>IF(AND('INTERNAL - I'!AI391&gt;0,'INTERNAL - II '!AI391&gt;0),('INTERNAL - I'!AI391+'INTERNAL - II '!AI391)/2,'INTERNAL - I'!AI391+'INTERNAL - II '!AI391)</f>
        <v>90</v>
      </c>
      <c r="F379" s="113">
        <f>IF(AND('INTERNAL - I'!AJ391&gt;0,'INTERNAL - II '!AJ391&gt;0),('INTERNAL - I'!AJ391+'INTERNAL - II '!AJ391)/2,'INTERNAL - I'!AJ391+'INTERNAL - II '!AJ391)</f>
        <v>82.5</v>
      </c>
      <c r="G379" s="113">
        <f>('INTERNAL - I'!AK391+'INTERNAL - II '!AK391)/2</f>
        <v>82.5</v>
      </c>
      <c r="H379" s="113">
        <f>IF(AND('INTERNAL - I'!AL391&gt;0,'INTERNAL - II '!AL391&gt;0),('INTERNAL - I'!AL391+'INTERNAL - II '!AL391)/2,'INTERNAL - I'!AL391+'INTERNAL - II '!AL391)</f>
        <v>92.5</v>
      </c>
      <c r="I379" s="113">
        <f>IF(AND('INTERNAL - I'!AM391&gt;0,'INTERNAL - II '!AM391&gt;0),('INTERNAL - I'!AM391+'INTERNAL - II '!AM391)/2,'INTERNAL - I'!AM391+'INTERNAL - II '!AM391)</f>
        <v>75</v>
      </c>
      <c r="J379" s="113">
        <f>IF(AND('INTERNAL - I'!AN391&gt;0,'INTERNAL - II '!AN391&gt;0),('INTERNAL - I'!AN391+'INTERNAL - II '!AN391)/2,'INTERNAL - I'!AN391+'INTERNAL - II '!AN391)</f>
        <v>0</v>
      </c>
    </row>
    <row r="380" spans="1:10" ht="30" customHeight="1" x14ac:dyDescent="0.2">
      <c r="A380" s="89">
        <v>386</v>
      </c>
      <c r="B380" s="113">
        <f>'STUDENT NAMELIST'!B380</f>
        <v>211423243314</v>
      </c>
      <c r="C380" s="113" t="str">
        <f>'STUDENT NAMELIST'!C380</f>
        <v>2023PEC AI 476</v>
      </c>
      <c r="D380" s="114" t="str">
        <f>'STUDENT NAMELIST'!D380</f>
        <v>NITHISH V</v>
      </c>
      <c r="E380" s="113">
        <f>IF(AND('INTERNAL - I'!AI392&gt;0,'INTERNAL - II '!AI392&gt;0),('INTERNAL - I'!AI392+'INTERNAL - II '!AI392)/2,'INTERNAL - I'!AI392+'INTERNAL - II '!AI392)</f>
        <v>77.5</v>
      </c>
      <c r="F380" s="113">
        <f>IF(AND('INTERNAL - I'!AJ392&gt;0,'INTERNAL - II '!AJ392&gt;0),('INTERNAL - I'!AJ392+'INTERNAL - II '!AJ392)/2,'INTERNAL - I'!AJ392+'INTERNAL - II '!AJ392)</f>
        <v>75</v>
      </c>
      <c r="G380" s="113">
        <f>('INTERNAL - I'!AK392+'INTERNAL - II '!AK392)/2</f>
        <v>75</v>
      </c>
      <c r="H380" s="113">
        <f>IF(AND('INTERNAL - I'!AL392&gt;0,'INTERNAL - II '!AL392&gt;0),('INTERNAL - I'!AL392+'INTERNAL - II '!AL392)/2,'INTERNAL - I'!AL392+'INTERNAL - II '!AL392)</f>
        <v>82.5</v>
      </c>
      <c r="I380" s="113">
        <f>IF(AND('INTERNAL - I'!AM392&gt;0,'INTERNAL - II '!AM392&gt;0),('INTERNAL - I'!AM392+'INTERNAL - II '!AM392)/2,'INTERNAL - I'!AM392+'INTERNAL - II '!AM392)</f>
        <v>70</v>
      </c>
      <c r="J380" s="113">
        <f>IF(AND('INTERNAL - I'!AN392&gt;0,'INTERNAL - II '!AN392&gt;0),('INTERNAL - I'!AN392+'INTERNAL - II '!AN392)/2,'INTERNAL - I'!AN392+'INTERNAL - II '!AN392)</f>
        <v>0</v>
      </c>
    </row>
    <row r="381" spans="1:10" ht="30" customHeight="1" x14ac:dyDescent="0.2">
      <c r="A381" s="89">
        <v>388</v>
      </c>
      <c r="B381" s="113">
        <f>'STUDENT NAMELIST'!B381</f>
        <v>211423243116</v>
      </c>
      <c r="C381" s="113" t="str">
        <f>'STUDENT NAMELIST'!C381</f>
        <v>2023PEC AI 477</v>
      </c>
      <c r="D381" s="114" t="str">
        <f>'STUDENT NAMELIST'!D381</f>
        <v>ERWIN NICHOLAS M</v>
      </c>
      <c r="E381" s="113">
        <f>IF(AND('INTERNAL - I'!AI393&gt;0,'INTERNAL - II '!AI393&gt;0),('INTERNAL - I'!AI393+'INTERNAL - II '!AI393)/2,'INTERNAL - I'!AI393+'INTERNAL - II '!AI393)</f>
        <v>87.5</v>
      </c>
      <c r="F381" s="113">
        <f>IF(AND('INTERNAL - I'!AJ393&gt;0,'INTERNAL - II '!AJ393&gt;0),('INTERNAL - I'!AJ393+'INTERNAL - II '!AJ393)/2,'INTERNAL - I'!AJ393+'INTERNAL - II '!AJ393)</f>
        <v>85</v>
      </c>
      <c r="G381" s="113">
        <f>('INTERNAL - I'!AK393+'INTERNAL - II '!AK393)/2</f>
        <v>77.5</v>
      </c>
      <c r="H381" s="113">
        <f>IF(AND('INTERNAL - I'!AL393&gt;0,'INTERNAL - II '!AL393&gt;0),('INTERNAL - I'!AL393+'INTERNAL - II '!AL393)/2,'INTERNAL - I'!AL393+'INTERNAL - II '!AL393)</f>
        <v>62.5</v>
      </c>
      <c r="I381" s="113">
        <f>IF(AND('INTERNAL - I'!AM393&gt;0,'INTERNAL - II '!AM393&gt;0),('INTERNAL - I'!AM393+'INTERNAL - II '!AM393)/2,'INTERNAL - I'!AM393+'INTERNAL - II '!AM393)</f>
        <v>95</v>
      </c>
      <c r="J381" s="113">
        <f>IF(AND('INTERNAL - I'!AN393&gt;0,'INTERNAL - II '!AN393&gt;0),('INTERNAL - I'!AN393+'INTERNAL - II '!AN393)/2,'INTERNAL - I'!AN393+'INTERNAL - II '!AN393)</f>
        <v>0</v>
      </c>
    </row>
    <row r="382" spans="1:10" ht="30" customHeight="1" x14ac:dyDescent="0.2">
      <c r="A382" s="89">
        <v>388</v>
      </c>
      <c r="B382" s="113">
        <f>'STUDENT NAMELIST'!B382</f>
        <v>211423243118</v>
      </c>
      <c r="C382" s="113" t="str">
        <f>'STUDENT NAMELIST'!C382</f>
        <v>2023PEC AI 478</v>
      </c>
      <c r="D382" s="114" t="str">
        <f>'STUDENT NAMELIST'!D382</f>
        <v>ESWAR ADHITHAN J V</v>
      </c>
      <c r="E382" s="113">
        <f>IF(AND('INTERNAL - I'!AI394&gt;0,'INTERNAL - II '!AI394&gt;0),('INTERNAL - I'!AI394+'INTERNAL - II '!AI394)/2,'INTERNAL - I'!AI394+'INTERNAL - II '!AI394)</f>
        <v>75</v>
      </c>
      <c r="F382" s="113">
        <f>IF(AND('INTERNAL - I'!AJ394&gt;0,'INTERNAL - II '!AJ394&gt;0),('INTERNAL - I'!AJ394+'INTERNAL - II '!AJ394)/2,'INTERNAL - I'!AJ394+'INTERNAL - II '!AJ394)</f>
        <v>80</v>
      </c>
      <c r="G382" s="113">
        <f>('INTERNAL - I'!AK394+'INTERNAL - II '!AK394)/2</f>
        <v>82.5</v>
      </c>
      <c r="H382" s="113">
        <f>IF(AND('INTERNAL - I'!AL394&gt;0,'INTERNAL - II '!AL394&gt;0),('INTERNAL - I'!AL394+'INTERNAL - II '!AL394)/2,'INTERNAL - I'!AL394+'INTERNAL - II '!AL394)</f>
        <v>82.5</v>
      </c>
      <c r="I382" s="113">
        <f>IF(AND('INTERNAL - I'!AM394&gt;0,'INTERNAL - II '!AM394&gt;0),('INTERNAL - I'!AM394+'INTERNAL - II '!AM394)/2,'INTERNAL - I'!AM394+'INTERNAL - II '!AM394)</f>
        <v>80</v>
      </c>
      <c r="J382" s="113">
        <f>IF(AND('INTERNAL - I'!AN394&gt;0,'INTERNAL - II '!AN394&gt;0),('INTERNAL - I'!AN394+'INTERNAL - II '!AN394)/2,'INTERNAL - I'!AN394+'INTERNAL - II '!AN394)</f>
        <v>0</v>
      </c>
    </row>
    <row r="383" spans="1:10" ht="30" customHeight="1" x14ac:dyDescent="0.2">
      <c r="A383" s="89">
        <v>389</v>
      </c>
      <c r="B383" s="113">
        <f>'STUDENT NAMELIST'!B383</f>
        <v>211423243119</v>
      </c>
      <c r="C383" s="113" t="str">
        <f>'STUDENT NAMELIST'!C383</f>
        <v>2023PEC AI 479</v>
      </c>
      <c r="D383" s="114" t="str">
        <f>'STUDENT NAMELIST'!D383</f>
        <v>ESWAR R</v>
      </c>
      <c r="E383" s="113">
        <f>IF(AND('INTERNAL - I'!AI395&gt;0,'INTERNAL - II '!AI395&gt;0),('INTERNAL - I'!AI395+'INTERNAL - II '!AI395)/2,'INTERNAL - I'!AI395+'INTERNAL - II '!AI395)</f>
        <v>72.5</v>
      </c>
      <c r="F383" s="113">
        <f>IF(AND('INTERNAL - I'!AJ395&gt;0,'INTERNAL - II '!AJ395&gt;0),('INTERNAL - I'!AJ395+'INTERNAL - II '!AJ395)/2,'INTERNAL - I'!AJ395+'INTERNAL - II '!AJ395)</f>
        <v>75</v>
      </c>
      <c r="G383" s="113">
        <f>('INTERNAL - I'!AK395+'INTERNAL - II '!AK395)/2</f>
        <v>85</v>
      </c>
      <c r="H383" s="113">
        <f>IF(AND('INTERNAL - I'!AL395&gt;0,'INTERNAL - II '!AL395&gt;0),('INTERNAL - I'!AL395+'INTERNAL - II '!AL395)/2,'INTERNAL - I'!AL395+'INTERNAL - II '!AL395)</f>
        <v>72.5</v>
      </c>
      <c r="I383" s="113">
        <f>IF(AND('INTERNAL - I'!AM395&gt;0,'INTERNAL - II '!AM395&gt;0),('INTERNAL - I'!AM395+'INTERNAL - II '!AM395)/2,'INTERNAL - I'!AM395+'INTERNAL - II '!AM395)</f>
        <v>90</v>
      </c>
      <c r="J383" s="113">
        <f>IF(AND('INTERNAL - I'!AN395&gt;0,'INTERNAL - II '!AN395&gt;0),('INTERNAL - I'!AN395+'INTERNAL - II '!AN395)/2,'INTERNAL - I'!AN395+'INTERNAL - II '!AN395)</f>
        <v>0</v>
      </c>
    </row>
    <row r="384" spans="1:10" ht="30" customHeight="1" x14ac:dyDescent="0.2">
      <c r="A384" s="89">
        <v>380</v>
      </c>
      <c r="B384" s="113">
        <f>'STUDENT NAMELIST'!B384</f>
        <v>211423243120</v>
      </c>
      <c r="C384" s="113" t="str">
        <f>'STUDENT NAMELIST'!C384</f>
        <v>2023PEC AI 480</v>
      </c>
      <c r="D384" s="114" t="str">
        <f>'STUDENT NAMELIST'!D384</f>
        <v>FARIH M D</v>
      </c>
      <c r="E384" s="113">
        <f>IF(AND('INTERNAL - I'!AI396&gt;0,'INTERNAL - II '!AI396&gt;0),('INTERNAL - I'!AI396+'INTERNAL - II '!AI396)/2,'INTERNAL - I'!AI396+'INTERNAL - II '!AI396)</f>
        <v>85</v>
      </c>
      <c r="F384" s="113">
        <f>IF(AND('INTERNAL - I'!AJ396&gt;0,'INTERNAL - II '!AJ396&gt;0),('INTERNAL - I'!AJ396+'INTERNAL - II '!AJ396)/2,'INTERNAL - I'!AJ396+'INTERNAL - II '!AJ396)</f>
        <v>80</v>
      </c>
      <c r="G384" s="113">
        <f>('INTERNAL - I'!AK396+'INTERNAL - II '!AK396)/2</f>
        <v>77.5</v>
      </c>
      <c r="H384" s="113">
        <f>IF(AND('INTERNAL - I'!AL396&gt;0,'INTERNAL - II '!AL396&gt;0),('INTERNAL - I'!AL396+'INTERNAL - II '!AL396)/2,'INTERNAL - I'!AL396+'INTERNAL - II '!AL396)</f>
        <v>67.5</v>
      </c>
      <c r="I384" s="113">
        <f>IF(AND('INTERNAL - I'!AM396&gt;0,'INTERNAL - II '!AM396&gt;0),('INTERNAL - I'!AM396+'INTERNAL - II '!AM396)/2,'INTERNAL - I'!AM396+'INTERNAL - II '!AM396)</f>
        <v>95</v>
      </c>
      <c r="J384" s="113">
        <f>IF(AND('INTERNAL - I'!AN396&gt;0,'INTERNAL - II '!AN396&gt;0),('INTERNAL - I'!AN396+'INTERNAL - II '!AN396)/2,'INTERNAL - I'!AN396+'INTERNAL - II '!AN396)</f>
        <v>0</v>
      </c>
    </row>
    <row r="385" spans="1:10" ht="30" customHeight="1" x14ac:dyDescent="0.2">
      <c r="A385" s="89">
        <v>381</v>
      </c>
      <c r="B385" s="113">
        <f>'STUDENT NAMELIST'!B385</f>
        <v>211423243123</v>
      </c>
      <c r="C385" s="113" t="str">
        <f>'STUDENT NAMELIST'!C385</f>
        <v>2023PEC AI 481</v>
      </c>
      <c r="D385" s="114" t="str">
        <f>'STUDENT NAMELIST'!D385</f>
        <v>GAJAPATHY R</v>
      </c>
      <c r="E385" s="113">
        <f>IF(AND('INTERNAL - I'!AI397&gt;0,'INTERNAL - II '!AI397&gt;0),('INTERNAL - I'!AI397+'INTERNAL - II '!AI397)/2,'INTERNAL - I'!AI397+'INTERNAL - II '!AI397)</f>
        <v>72.5</v>
      </c>
      <c r="F385" s="113">
        <f>IF(AND('INTERNAL - I'!AJ397&gt;0,'INTERNAL - II '!AJ397&gt;0),('INTERNAL - I'!AJ397+'INTERNAL - II '!AJ397)/2,'INTERNAL - I'!AJ397+'INTERNAL - II '!AJ397)</f>
        <v>67.5</v>
      </c>
      <c r="G385" s="113">
        <f>('INTERNAL - I'!AK397+'INTERNAL - II '!AK397)/2</f>
        <v>80</v>
      </c>
      <c r="H385" s="113">
        <f>IF(AND('INTERNAL - I'!AL397&gt;0,'INTERNAL - II '!AL397&gt;0),('INTERNAL - I'!AL397+'INTERNAL - II '!AL397)/2,'INTERNAL - I'!AL397+'INTERNAL - II '!AL397)</f>
        <v>87.5</v>
      </c>
      <c r="I385" s="113">
        <f>IF(AND('INTERNAL - I'!AM397&gt;0,'INTERNAL - II '!AM397&gt;0),('INTERNAL - I'!AM397+'INTERNAL - II '!AM397)/2,'INTERNAL - I'!AM397+'INTERNAL - II '!AM397)</f>
        <v>77.5</v>
      </c>
      <c r="J385" s="113">
        <f>IF(AND('INTERNAL - I'!AN397&gt;0,'INTERNAL - II '!AN397&gt;0),('INTERNAL - I'!AN397+'INTERNAL - II '!AN397)/2,'INTERNAL - I'!AN397+'INTERNAL - II '!AN397)</f>
        <v>0</v>
      </c>
    </row>
    <row r="386" spans="1:10" ht="30" customHeight="1" x14ac:dyDescent="0.2">
      <c r="A386" s="89">
        <v>382</v>
      </c>
      <c r="B386" s="113">
        <f>'STUDENT NAMELIST'!B386</f>
        <v>211423243124</v>
      </c>
      <c r="C386" s="113" t="str">
        <f>'STUDENT NAMELIST'!C386</f>
        <v>2023PEC AI 482</v>
      </c>
      <c r="D386" s="114" t="str">
        <f>'STUDENT NAMELIST'!D386</f>
        <v>GANESH M</v>
      </c>
      <c r="E386" s="113">
        <f>IF(AND('INTERNAL - I'!AI398&gt;0,'INTERNAL - II '!AI398&gt;0),('INTERNAL - I'!AI398+'INTERNAL - II '!AI398)/2,'INTERNAL - I'!AI398+'INTERNAL - II '!AI398)</f>
        <v>82.5</v>
      </c>
      <c r="F386" s="113">
        <f>IF(AND('INTERNAL - I'!AJ398&gt;0,'INTERNAL - II '!AJ398&gt;0),('INTERNAL - I'!AJ398+'INTERNAL - II '!AJ398)/2,'INTERNAL - I'!AJ398+'INTERNAL - II '!AJ398)</f>
        <v>42.5</v>
      </c>
      <c r="G386" s="113">
        <f>('INTERNAL - I'!AK398+'INTERNAL - II '!AK398)/2</f>
        <v>75</v>
      </c>
      <c r="H386" s="113">
        <f>IF(AND('INTERNAL - I'!AL398&gt;0,'INTERNAL - II '!AL398&gt;0),('INTERNAL - I'!AL398+'INTERNAL - II '!AL398)/2,'INTERNAL - I'!AL398+'INTERNAL - II '!AL398)</f>
        <v>82.5</v>
      </c>
      <c r="I386" s="113">
        <f>IF(AND('INTERNAL - I'!AM398&gt;0,'INTERNAL - II '!AM398&gt;0),('INTERNAL - I'!AM398+'INTERNAL - II '!AM398)/2,'INTERNAL - I'!AM398+'INTERNAL - II '!AM398)</f>
        <v>70</v>
      </c>
      <c r="J386" s="113">
        <f>IF(AND('INTERNAL - I'!AN398&gt;0,'INTERNAL - II '!AN398&gt;0),('INTERNAL - I'!AN398+'INTERNAL - II '!AN398)/2,'INTERNAL - I'!AN398+'INTERNAL - II '!AN398)</f>
        <v>0</v>
      </c>
    </row>
    <row r="387" spans="1:10" ht="30" customHeight="1" x14ac:dyDescent="0.2">
      <c r="A387" s="89">
        <v>383</v>
      </c>
      <c r="B387" s="113">
        <f>'STUDENT NAMELIST'!B387</f>
        <v>211423243125</v>
      </c>
      <c r="C387" s="113" t="str">
        <f>'STUDENT NAMELIST'!C387</f>
        <v>2023PEC AI 483</v>
      </c>
      <c r="D387" s="114" t="str">
        <f>'STUDENT NAMELIST'!D387</f>
        <v>GAUTHAM P</v>
      </c>
      <c r="E387" s="113">
        <f>IF(AND('INTERNAL - I'!AI399&gt;0,'INTERNAL - II '!AI399&gt;0),('INTERNAL - I'!AI399+'INTERNAL - II '!AI399)/2,'INTERNAL - I'!AI399+'INTERNAL - II '!AI399)</f>
        <v>90</v>
      </c>
      <c r="F387" s="113">
        <f>IF(AND('INTERNAL - I'!AJ399&gt;0,'INTERNAL - II '!AJ399&gt;0),('INTERNAL - I'!AJ399+'INTERNAL - II '!AJ399)/2,'INTERNAL - I'!AJ399+'INTERNAL - II '!AJ399)</f>
        <v>87.5</v>
      </c>
      <c r="G387" s="113">
        <f>('INTERNAL - I'!AK399+'INTERNAL - II '!AK399)/2</f>
        <v>90</v>
      </c>
      <c r="H387" s="113">
        <f>IF(AND('INTERNAL - I'!AL399&gt;0,'INTERNAL - II '!AL399&gt;0),('INTERNAL - I'!AL399+'INTERNAL - II '!AL399)/2,'INTERNAL - I'!AL399+'INTERNAL - II '!AL399)</f>
        <v>62.5</v>
      </c>
      <c r="I387" s="113">
        <f>IF(AND('INTERNAL - I'!AM399&gt;0,'INTERNAL - II '!AM399&gt;0),('INTERNAL - I'!AM399+'INTERNAL - II '!AM399)/2,'INTERNAL - I'!AM399+'INTERNAL - II '!AM399)</f>
        <v>95</v>
      </c>
      <c r="J387" s="113">
        <f>IF(AND('INTERNAL - I'!AN399&gt;0,'INTERNAL - II '!AN399&gt;0),('INTERNAL - I'!AN399+'INTERNAL - II '!AN399)/2,'INTERNAL - I'!AN399+'INTERNAL - II '!AN399)</f>
        <v>0</v>
      </c>
    </row>
    <row r="388" spans="1:10" ht="30" customHeight="1" x14ac:dyDescent="0.2">
      <c r="A388" s="89">
        <v>384</v>
      </c>
      <c r="B388" s="113">
        <f>'STUDENT NAMELIST'!B388</f>
        <v>211423243127</v>
      </c>
      <c r="C388" s="113" t="str">
        <f>'STUDENT NAMELIST'!C388</f>
        <v>2023PEC AI 484</v>
      </c>
      <c r="D388" s="114" t="str">
        <f>'STUDENT NAMELIST'!D388</f>
        <v>GOKUL N</v>
      </c>
      <c r="E388" s="113">
        <f>IF(AND('INTERNAL - I'!AI400&gt;0,'INTERNAL - II '!AI400&gt;0),('INTERNAL - I'!AI400+'INTERNAL - II '!AI400)/2,'INTERNAL - I'!AI400+'INTERNAL - II '!AI400)</f>
        <v>95</v>
      </c>
      <c r="F388" s="113">
        <f>IF(AND('INTERNAL - I'!AJ400&gt;0,'INTERNAL - II '!AJ400&gt;0),('INTERNAL - I'!AJ400+'INTERNAL - II '!AJ400)/2,'INTERNAL - I'!AJ400+'INTERNAL - II '!AJ400)</f>
        <v>85</v>
      </c>
      <c r="G388" s="113">
        <f>('INTERNAL - I'!AK400+'INTERNAL - II '!AK400)/2</f>
        <v>80</v>
      </c>
      <c r="H388" s="113">
        <f>IF(AND('INTERNAL - I'!AL400&gt;0,'INTERNAL - II '!AL400&gt;0),('INTERNAL - I'!AL400+'INTERNAL - II '!AL400)/2,'INTERNAL - I'!AL400+'INTERNAL - II '!AL400)</f>
        <v>82.5</v>
      </c>
      <c r="I388" s="113">
        <f>IF(AND('INTERNAL - I'!AM400&gt;0,'INTERNAL - II '!AM400&gt;0),('INTERNAL - I'!AM400+'INTERNAL - II '!AM400)/2,'INTERNAL - I'!AM400+'INTERNAL - II '!AM400)</f>
        <v>80</v>
      </c>
      <c r="J388" s="113">
        <f>IF(AND('INTERNAL - I'!AN400&gt;0,'INTERNAL - II '!AN400&gt;0),('INTERNAL - I'!AN400+'INTERNAL - II '!AN400)/2,'INTERNAL - I'!AN400+'INTERNAL - II '!AN400)</f>
        <v>0</v>
      </c>
    </row>
    <row r="389" spans="1:10" ht="30" customHeight="1" x14ac:dyDescent="0.2">
      <c r="A389" s="89">
        <v>385</v>
      </c>
      <c r="B389" s="113">
        <f>'STUDENT NAMELIST'!B389</f>
        <v>211423243130</v>
      </c>
      <c r="C389" s="113" t="str">
        <f>'STUDENT NAMELIST'!C389</f>
        <v>2023PEC AI 485</v>
      </c>
      <c r="D389" s="114" t="str">
        <f>'STUDENT NAMELIST'!D389</f>
        <v>GOWTHAM R</v>
      </c>
      <c r="E389" s="113">
        <f>IF(AND('INTERNAL - I'!AI401&gt;0,'INTERNAL - II '!AI401&gt;0),('INTERNAL - I'!AI401+'INTERNAL - II '!AI401)/2,'INTERNAL - I'!AI401+'INTERNAL - II '!AI401)</f>
        <v>87.5</v>
      </c>
      <c r="F389" s="113">
        <f>IF(AND('INTERNAL - I'!AJ401&gt;0,'INTERNAL - II '!AJ401&gt;0),('INTERNAL - I'!AJ401+'INTERNAL - II '!AJ401)/2,'INTERNAL - I'!AJ401+'INTERNAL - II '!AJ401)</f>
        <v>82.5</v>
      </c>
      <c r="G389" s="113">
        <f>('INTERNAL - I'!AK401+'INTERNAL - II '!AK401)/2</f>
        <v>75</v>
      </c>
      <c r="H389" s="113">
        <f>IF(AND('INTERNAL - I'!AL401&gt;0,'INTERNAL - II '!AL401&gt;0),('INTERNAL - I'!AL401+'INTERNAL - II '!AL401)/2,'INTERNAL - I'!AL401+'INTERNAL - II '!AL401)</f>
        <v>72.5</v>
      </c>
      <c r="I389" s="113">
        <f>IF(AND('INTERNAL - I'!AM401&gt;0,'INTERNAL - II '!AM401&gt;0),('INTERNAL - I'!AM401+'INTERNAL - II '!AM401)/2,'INTERNAL - I'!AM401+'INTERNAL - II '!AM401)</f>
        <v>90</v>
      </c>
      <c r="J389" s="113">
        <f>IF(AND('INTERNAL - I'!AN401&gt;0,'INTERNAL - II '!AN401&gt;0),('INTERNAL - I'!AN401+'INTERNAL - II '!AN401)/2,'INTERNAL - I'!AN401+'INTERNAL - II '!AN401)</f>
        <v>0</v>
      </c>
    </row>
    <row r="390" spans="1:10" ht="30" customHeight="1" x14ac:dyDescent="0.2">
      <c r="A390" s="89">
        <v>386</v>
      </c>
      <c r="B390" s="113">
        <f>'STUDENT NAMELIST'!B390</f>
        <v>211423243132</v>
      </c>
      <c r="C390" s="113" t="str">
        <f>'STUDENT NAMELIST'!C390</f>
        <v>2023PEC AI 486</v>
      </c>
      <c r="D390" s="114" t="str">
        <f>'STUDENT NAMELIST'!D390</f>
        <v>GURU VISHAL M</v>
      </c>
      <c r="E390" s="113">
        <f>IF(AND('INTERNAL - I'!AI402&gt;0,'INTERNAL - II '!AI402&gt;0),('INTERNAL - I'!AI402+'INTERNAL - II '!AI402)/2,'INTERNAL - I'!AI402+'INTERNAL - II '!AI402)</f>
        <v>82.5</v>
      </c>
      <c r="F390" s="113">
        <f>IF(AND('INTERNAL - I'!AJ402&gt;0,'INTERNAL - II '!AJ402&gt;0),('INTERNAL - I'!AJ402+'INTERNAL - II '!AJ402)/2,'INTERNAL - I'!AJ402+'INTERNAL - II '!AJ402)</f>
        <v>82.5</v>
      </c>
      <c r="G390" s="113">
        <f>('INTERNAL - I'!AK402+'INTERNAL - II '!AK402)/2</f>
        <v>90</v>
      </c>
      <c r="H390" s="113">
        <f>IF(AND('INTERNAL - I'!AL402&gt;0,'INTERNAL - II '!AL402&gt;0),('INTERNAL - I'!AL402+'INTERNAL - II '!AL402)/2,'INTERNAL - I'!AL402+'INTERNAL - II '!AL402)</f>
        <v>67.5</v>
      </c>
      <c r="I390" s="113">
        <f>IF(AND('INTERNAL - I'!AM402&gt;0,'INTERNAL - II '!AM402&gt;0),('INTERNAL - I'!AM402+'INTERNAL - II '!AM402)/2,'INTERNAL - I'!AM402+'INTERNAL - II '!AM402)</f>
        <v>95</v>
      </c>
      <c r="J390" s="113">
        <f>IF(AND('INTERNAL - I'!AN402&gt;0,'INTERNAL - II '!AN402&gt;0),('INTERNAL - I'!AN402+'INTERNAL - II '!AN402)/2,'INTERNAL - I'!AN402+'INTERNAL - II '!AN402)</f>
        <v>0</v>
      </c>
    </row>
    <row r="391" spans="1:10" ht="30" customHeight="1" x14ac:dyDescent="0.2">
      <c r="A391" s="89">
        <v>388</v>
      </c>
      <c r="B391" s="113">
        <f>'STUDENT NAMELIST'!B391</f>
        <v>211423243133</v>
      </c>
      <c r="C391" s="113" t="str">
        <f>'STUDENT NAMELIST'!C391</f>
        <v>2023PEC AI 487</v>
      </c>
      <c r="D391" s="114" t="str">
        <f>'STUDENT NAMELIST'!D391</f>
        <v>GURUCHARAN G</v>
      </c>
      <c r="E391" s="113">
        <f>IF(AND('INTERNAL - I'!AI403&gt;0,'INTERNAL - II '!AI403&gt;0),('INTERNAL - I'!AI403+'INTERNAL - II '!AI403)/2,'INTERNAL - I'!AI403+'INTERNAL - II '!AI403)</f>
        <v>92.5</v>
      </c>
      <c r="F391" s="113">
        <f>IF(AND('INTERNAL - I'!AJ403&gt;0,'INTERNAL - II '!AJ403&gt;0),('INTERNAL - I'!AJ403+'INTERNAL - II '!AJ403)/2,'INTERNAL - I'!AJ403+'INTERNAL - II '!AJ403)</f>
        <v>85</v>
      </c>
      <c r="G391" s="113">
        <f>('INTERNAL - I'!AK403+'INTERNAL - II '!AK403)/2</f>
        <v>82.5</v>
      </c>
      <c r="H391" s="113">
        <f>IF(AND('INTERNAL - I'!AL403&gt;0,'INTERNAL - II '!AL403&gt;0),('INTERNAL - I'!AL403+'INTERNAL - II '!AL403)/2,'INTERNAL - I'!AL403+'INTERNAL - II '!AL403)</f>
        <v>87.5</v>
      </c>
      <c r="I391" s="113">
        <f>IF(AND('INTERNAL - I'!AM403&gt;0,'INTERNAL - II '!AM403&gt;0),('INTERNAL - I'!AM403+'INTERNAL - II '!AM403)/2,'INTERNAL - I'!AM403+'INTERNAL - II '!AM403)</f>
        <v>77.5</v>
      </c>
      <c r="J391" s="113">
        <f>IF(AND('INTERNAL - I'!AN403&gt;0,'INTERNAL - II '!AN403&gt;0),('INTERNAL - I'!AN403+'INTERNAL - II '!AN403)/2,'INTERNAL - I'!AN403+'INTERNAL - II '!AN403)</f>
        <v>0</v>
      </c>
    </row>
    <row r="392" spans="1:10" ht="30" customHeight="1" x14ac:dyDescent="0.2">
      <c r="A392" s="89">
        <v>388</v>
      </c>
      <c r="B392" s="113">
        <f>'STUDENT NAMELIST'!B392</f>
        <v>211423243134</v>
      </c>
      <c r="C392" s="113" t="str">
        <f>'STUDENT NAMELIST'!C392</f>
        <v>2023PEC AI 488</v>
      </c>
      <c r="D392" s="114" t="str">
        <f>'STUDENT NAMELIST'!D392</f>
        <v>GURUSURIYA B</v>
      </c>
      <c r="E392" s="113">
        <f>IF(AND('INTERNAL - I'!AI404&gt;0,'INTERNAL - II '!AI404&gt;0),('INTERNAL - I'!AI404+'INTERNAL - II '!AI404)/2,'INTERNAL - I'!AI404+'INTERNAL - II '!AI404)</f>
        <v>87.5</v>
      </c>
      <c r="F392" s="113">
        <f>IF(AND('INTERNAL - I'!AJ404&gt;0,'INTERNAL - II '!AJ404&gt;0),('INTERNAL - I'!AJ404+'INTERNAL - II '!AJ404)/2,'INTERNAL - I'!AJ404+'INTERNAL - II '!AJ404)</f>
        <v>82.5</v>
      </c>
      <c r="G392" s="113">
        <f>('INTERNAL - I'!AK404+'INTERNAL - II '!AK404)/2</f>
        <v>77.5</v>
      </c>
      <c r="H392" s="113">
        <f>IF(AND('INTERNAL - I'!AL404&gt;0,'INTERNAL - II '!AL404&gt;0),('INTERNAL - I'!AL404+'INTERNAL - II '!AL404)/2,'INTERNAL - I'!AL404+'INTERNAL - II '!AL404)</f>
        <v>82.5</v>
      </c>
      <c r="I392" s="113">
        <f>IF(AND('INTERNAL - I'!AM404&gt;0,'INTERNAL - II '!AM404&gt;0),('INTERNAL - I'!AM404+'INTERNAL - II '!AM404)/2,'INTERNAL - I'!AM404+'INTERNAL - II '!AM404)</f>
        <v>70</v>
      </c>
      <c r="J392" s="113">
        <f>IF(AND('INTERNAL - I'!AN404&gt;0,'INTERNAL - II '!AN404&gt;0),('INTERNAL - I'!AN404+'INTERNAL - II '!AN404)/2,'INTERNAL - I'!AN404+'INTERNAL - II '!AN404)</f>
        <v>0</v>
      </c>
    </row>
    <row r="393" spans="1:10" ht="30" customHeight="1" x14ac:dyDescent="0.2">
      <c r="A393" s="89">
        <v>389</v>
      </c>
      <c r="B393" s="113">
        <f>'STUDENT NAMELIST'!B393</f>
        <v>211423243135</v>
      </c>
      <c r="C393" s="113" t="str">
        <f>'STUDENT NAMELIST'!C393</f>
        <v>2023PEC AI 489</v>
      </c>
      <c r="D393" s="114" t="str">
        <f>'STUDENT NAMELIST'!D393</f>
        <v>HARI P</v>
      </c>
      <c r="E393" s="113">
        <f>IF(AND('INTERNAL - I'!AI405&gt;0,'INTERNAL - II '!AI405&gt;0),('INTERNAL - I'!AI405+'INTERNAL - II '!AI405)/2,'INTERNAL - I'!AI405+'INTERNAL - II '!AI405)</f>
        <v>85</v>
      </c>
      <c r="F393" s="113">
        <f>IF(AND('INTERNAL - I'!AJ405&gt;0,'INTERNAL - II '!AJ405&gt;0),('INTERNAL - I'!AJ405+'INTERNAL - II '!AJ405)/2,'INTERNAL - I'!AJ405+'INTERNAL - II '!AJ405)</f>
        <v>82.5</v>
      </c>
      <c r="G393" s="113">
        <f>('INTERNAL - I'!AK405+'INTERNAL - II '!AK405)/2</f>
        <v>90</v>
      </c>
      <c r="H393" s="113">
        <f>IF(AND('INTERNAL - I'!AL405&gt;0,'INTERNAL - II '!AL405&gt;0),('INTERNAL - I'!AL405+'INTERNAL - II '!AL405)/2,'INTERNAL - I'!AL405+'INTERNAL - II '!AL405)</f>
        <v>62.5</v>
      </c>
      <c r="I393" s="113">
        <f>IF(AND('INTERNAL - I'!AM405&gt;0,'INTERNAL - II '!AM405&gt;0),('INTERNAL - I'!AM405+'INTERNAL - II '!AM405)/2,'INTERNAL - I'!AM405+'INTERNAL - II '!AM405)</f>
        <v>95</v>
      </c>
      <c r="J393" s="113">
        <f>IF(AND('INTERNAL - I'!AN405&gt;0,'INTERNAL - II '!AN405&gt;0),('INTERNAL - I'!AN405+'INTERNAL - II '!AN405)/2,'INTERNAL - I'!AN405+'INTERNAL - II '!AN405)</f>
        <v>0</v>
      </c>
    </row>
    <row r="394" spans="1:10" ht="30" customHeight="1" x14ac:dyDescent="0.2">
      <c r="A394" s="89">
        <v>390</v>
      </c>
      <c r="B394" s="113">
        <f>'STUDENT NAMELIST'!B394</f>
        <v>211423243136</v>
      </c>
      <c r="C394" s="113" t="str">
        <f>'STUDENT NAMELIST'!C394</f>
        <v>2023PEC AI 490</v>
      </c>
      <c r="D394" s="114" t="str">
        <f>'STUDENT NAMELIST'!D394</f>
        <v>HARI PRAKASH M</v>
      </c>
      <c r="E394" s="113">
        <f>IF(AND('INTERNAL - I'!AI406&gt;0,'INTERNAL - II '!AI406&gt;0),('INTERNAL - I'!AI406+'INTERNAL - II '!AI406)/2,'INTERNAL - I'!AI406+'INTERNAL - II '!AI406)</f>
        <v>82.5</v>
      </c>
      <c r="F394" s="113">
        <f>IF(AND('INTERNAL - I'!AJ406&gt;0,'INTERNAL - II '!AJ406&gt;0),('INTERNAL - I'!AJ406+'INTERNAL - II '!AJ406)/2,'INTERNAL - I'!AJ406+'INTERNAL - II '!AJ406)</f>
        <v>82.5</v>
      </c>
      <c r="G394" s="113">
        <f>('INTERNAL - I'!AK406+'INTERNAL - II '!AK406)/2</f>
        <v>85</v>
      </c>
      <c r="H394" s="113">
        <f>IF(AND('INTERNAL - I'!AL406&gt;0,'INTERNAL - II '!AL406&gt;0),('INTERNAL - I'!AL406+'INTERNAL - II '!AL406)/2,'INTERNAL - I'!AL406+'INTERNAL - II '!AL406)</f>
        <v>82.5</v>
      </c>
      <c r="I394" s="113">
        <f>IF(AND('INTERNAL - I'!AM406&gt;0,'INTERNAL - II '!AM406&gt;0),('INTERNAL - I'!AM406+'INTERNAL - II '!AM406)/2,'INTERNAL - I'!AM406+'INTERNAL - II '!AM406)</f>
        <v>80</v>
      </c>
      <c r="J394" s="113">
        <f>IF(AND('INTERNAL - I'!AN406&gt;0,'INTERNAL - II '!AN406&gt;0),('INTERNAL - I'!AN406+'INTERNAL - II '!AN406)/2,'INTERNAL - I'!AN406+'INTERNAL - II '!AN406)</f>
        <v>0</v>
      </c>
    </row>
    <row r="395" spans="1:10" ht="30" customHeight="1" x14ac:dyDescent="0.2">
      <c r="A395" s="89">
        <v>391</v>
      </c>
      <c r="B395" s="113">
        <f>'STUDENT NAMELIST'!B395</f>
        <v>211423243140</v>
      </c>
      <c r="C395" s="113" t="str">
        <f>'STUDENT NAMELIST'!C395</f>
        <v>2023PEC AI 491</v>
      </c>
      <c r="D395" s="114" t="str">
        <f>'STUDENT NAMELIST'!D395</f>
        <v>HARIPRASAANTH K</v>
      </c>
      <c r="E395" s="113">
        <f>IF(AND('INTERNAL - I'!AI407&gt;0,'INTERNAL - II '!AI407&gt;0),('INTERNAL - I'!AI407+'INTERNAL - II '!AI407)/2,'INTERNAL - I'!AI407+'INTERNAL - II '!AI407)</f>
        <v>72.5</v>
      </c>
      <c r="F395" s="113">
        <f>IF(AND('INTERNAL - I'!AJ407&gt;0,'INTERNAL - II '!AJ407&gt;0),('INTERNAL - I'!AJ407+'INTERNAL - II '!AJ407)/2,'INTERNAL - I'!AJ407+'INTERNAL - II '!AJ407)</f>
        <v>77.5</v>
      </c>
      <c r="G395" s="113">
        <f>('INTERNAL - I'!AK407+'INTERNAL - II '!AK407)/2</f>
        <v>80</v>
      </c>
      <c r="H395" s="113">
        <f>IF(AND('INTERNAL - I'!AL407&gt;0,'INTERNAL - II '!AL407&gt;0),('INTERNAL - I'!AL407+'INTERNAL - II '!AL407)/2,'INTERNAL - I'!AL407+'INTERNAL - II '!AL407)</f>
        <v>72.5</v>
      </c>
      <c r="I395" s="113">
        <f>IF(AND('INTERNAL - I'!AM407&gt;0,'INTERNAL - II '!AM407&gt;0),('INTERNAL - I'!AM407+'INTERNAL - II '!AM407)/2,'INTERNAL - I'!AM407+'INTERNAL - II '!AM407)</f>
        <v>90</v>
      </c>
      <c r="J395" s="113">
        <f>IF(AND('INTERNAL - I'!AN407&gt;0,'INTERNAL - II '!AN407&gt;0),('INTERNAL - I'!AN407+'INTERNAL - II '!AN407)/2,'INTERNAL - I'!AN407+'INTERNAL - II '!AN407)</f>
        <v>0</v>
      </c>
    </row>
    <row r="396" spans="1:10" ht="30" customHeight="1" x14ac:dyDescent="0.2">
      <c r="A396" s="89">
        <v>392</v>
      </c>
      <c r="B396" s="113">
        <f>'STUDENT NAMELIST'!B396</f>
        <v>211423243141</v>
      </c>
      <c r="C396" s="113" t="str">
        <f>'STUDENT NAMELIST'!C396</f>
        <v>2023PEC AI 492</v>
      </c>
      <c r="D396" s="114" t="str">
        <f>'STUDENT NAMELIST'!D396</f>
        <v>HARISH J</v>
      </c>
      <c r="E396" s="113">
        <f>IF(AND('INTERNAL - I'!AI408&gt;0,'INTERNAL - II '!AI408&gt;0),('INTERNAL - I'!AI408+'INTERNAL - II '!AI408)/2,'INTERNAL - I'!AI408+'INTERNAL - II '!AI408)</f>
        <v>85</v>
      </c>
      <c r="F396" s="113">
        <f>IF(AND('INTERNAL - I'!AJ408&gt;0,'INTERNAL - II '!AJ408&gt;0),('INTERNAL - I'!AJ408+'INTERNAL - II '!AJ408)/2,'INTERNAL - I'!AJ408+'INTERNAL - II '!AJ408)</f>
        <v>82.5</v>
      </c>
      <c r="G396" s="113">
        <f>('INTERNAL - I'!AK408+'INTERNAL - II '!AK408)/2</f>
        <v>82.5</v>
      </c>
      <c r="H396" s="113">
        <f>IF(AND('INTERNAL - I'!AL408&gt;0,'INTERNAL - II '!AL408&gt;0),('INTERNAL - I'!AL408+'INTERNAL - II '!AL408)/2,'INTERNAL - I'!AL408+'INTERNAL - II '!AL408)</f>
        <v>67.5</v>
      </c>
      <c r="I396" s="113">
        <f>IF(AND('INTERNAL - I'!AM408&gt;0,'INTERNAL - II '!AM408&gt;0),('INTERNAL - I'!AM408+'INTERNAL - II '!AM408)/2,'INTERNAL - I'!AM408+'INTERNAL - II '!AM408)</f>
        <v>95</v>
      </c>
      <c r="J396" s="113">
        <f>IF(AND('INTERNAL - I'!AN408&gt;0,'INTERNAL - II '!AN408&gt;0),('INTERNAL - I'!AN408+'INTERNAL - II '!AN408)/2,'INTERNAL - I'!AN408+'INTERNAL - II '!AN408)</f>
        <v>0</v>
      </c>
    </row>
    <row r="397" spans="1:10" ht="30" customHeight="1" x14ac:dyDescent="0.2">
      <c r="A397" s="89">
        <v>393</v>
      </c>
      <c r="B397" s="113">
        <f>'STUDENT NAMELIST'!B397</f>
        <v>211423243142</v>
      </c>
      <c r="C397" s="113" t="str">
        <f>'STUDENT NAMELIST'!C397</f>
        <v>2023PEC AI 493</v>
      </c>
      <c r="D397" s="114" t="str">
        <f>'STUDENT NAMELIST'!D397</f>
        <v>HARISH P</v>
      </c>
      <c r="E397" s="113">
        <f>IF(AND('INTERNAL - I'!AI409&gt;0,'INTERNAL - II '!AI409&gt;0),('INTERNAL - I'!AI409+'INTERNAL - II '!AI409)/2,'INTERNAL - I'!AI409+'INTERNAL - II '!AI409)</f>
        <v>75</v>
      </c>
      <c r="F397" s="113">
        <f>IF(AND('INTERNAL - I'!AJ409&gt;0,'INTERNAL - II '!AJ409&gt;0),('INTERNAL - I'!AJ409+'INTERNAL - II '!AJ409)/2,'INTERNAL - I'!AJ409+'INTERNAL - II '!AJ409)</f>
        <v>72.5</v>
      </c>
      <c r="G397" s="113">
        <f>('INTERNAL - I'!AK409+'INTERNAL - II '!AK409)/2</f>
        <v>77.5</v>
      </c>
      <c r="H397" s="113">
        <f>IF(AND('INTERNAL - I'!AL409&gt;0,'INTERNAL - II '!AL409&gt;0),('INTERNAL - I'!AL409+'INTERNAL - II '!AL409)/2,'INTERNAL - I'!AL409+'INTERNAL - II '!AL409)</f>
        <v>67.5</v>
      </c>
      <c r="I397" s="113">
        <f>IF(AND('INTERNAL - I'!AM409&gt;0,'INTERNAL - II '!AM409&gt;0),('INTERNAL - I'!AM409+'INTERNAL - II '!AM409)/2,'INTERNAL - I'!AM409+'INTERNAL - II '!AM409)</f>
        <v>95</v>
      </c>
      <c r="J397" s="113">
        <f>IF(AND('INTERNAL - I'!AN409&gt;0,'INTERNAL - II '!AN409&gt;0),('INTERNAL - I'!AN409+'INTERNAL - II '!AN409)/2,'INTERNAL - I'!AN409+'INTERNAL - II '!AN409)</f>
        <v>0</v>
      </c>
    </row>
    <row r="398" spans="1:10" ht="30" customHeight="1" x14ac:dyDescent="0.2">
      <c r="A398" s="89">
        <v>394</v>
      </c>
      <c r="B398" s="113">
        <f>'STUDENT NAMELIST'!B398</f>
        <v>211423243152</v>
      </c>
      <c r="C398" s="113" t="str">
        <f>'STUDENT NAMELIST'!C398</f>
        <v>2023PEC AI 494</v>
      </c>
      <c r="D398" s="114" t="str">
        <f>'STUDENT NAMELIST'!D398</f>
        <v>HARSIH RAJ B</v>
      </c>
      <c r="E398" s="113">
        <f>IF(AND('INTERNAL - I'!AI410&gt;0,'INTERNAL - II '!AI410&gt;0),('INTERNAL - I'!AI410+'INTERNAL - II '!AI410)/2,'INTERNAL - I'!AI410+'INTERNAL - II '!AI410)</f>
        <v>85</v>
      </c>
      <c r="F398" s="113">
        <f>IF(AND('INTERNAL - I'!AJ410&gt;0,'INTERNAL - II '!AJ410&gt;0),('INTERNAL - I'!AJ410+'INTERNAL - II '!AJ410)/2,'INTERNAL - I'!AJ410+'INTERNAL - II '!AJ410)</f>
        <v>47.5</v>
      </c>
      <c r="G398" s="113">
        <f>('INTERNAL - I'!AK410+'INTERNAL - II '!AK410)/2</f>
        <v>90</v>
      </c>
      <c r="H398" s="113">
        <f>IF(AND('INTERNAL - I'!AL410&gt;0,'INTERNAL - II '!AL410&gt;0),('INTERNAL - I'!AL410+'INTERNAL - II '!AL410)/2,'INTERNAL - I'!AL410+'INTERNAL - II '!AL410)</f>
        <v>87.5</v>
      </c>
      <c r="I398" s="113">
        <f>IF(AND('INTERNAL - I'!AM410&gt;0,'INTERNAL - II '!AM410&gt;0),('INTERNAL - I'!AM410+'INTERNAL - II '!AM410)/2,'INTERNAL - I'!AM410+'INTERNAL - II '!AM410)</f>
        <v>77.5</v>
      </c>
      <c r="J398" s="113">
        <f>IF(AND('INTERNAL - I'!AN410&gt;0,'INTERNAL - II '!AN410&gt;0),('INTERNAL - I'!AN410+'INTERNAL - II '!AN410)/2,'INTERNAL - I'!AN410+'INTERNAL - II '!AN410)</f>
        <v>0</v>
      </c>
    </row>
    <row r="399" spans="1:10" ht="30" customHeight="1" x14ac:dyDescent="0.2">
      <c r="A399" s="89">
        <v>395</v>
      </c>
      <c r="B399" s="113">
        <f>'STUDENT NAMELIST'!B399</f>
        <v>211423243143</v>
      </c>
      <c r="C399" s="113" t="str">
        <f>'STUDENT NAMELIST'!C399</f>
        <v>2023PEC AI 495</v>
      </c>
      <c r="D399" s="114" t="str">
        <f>'STUDENT NAMELIST'!D399</f>
        <v>HARISH RAMNAATH E</v>
      </c>
      <c r="E399" s="113">
        <f>IF(AND('INTERNAL - I'!AI411&gt;0,'INTERNAL - II '!AI411&gt;0),('INTERNAL - I'!AI411+'INTERNAL - II '!AI411)/2,'INTERNAL - I'!AI411+'INTERNAL - II '!AI411)</f>
        <v>87.5</v>
      </c>
      <c r="F399" s="113">
        <f>IF(AND('INTERNAL - I'!AJ411&gt;0,'INTERNAL - II '!AJ411&gt;0),('INTERNAL - I'!AJ411+'INTERNAL - II '!AJ411)/2,'INTERNAL - I'!AJ411+'INTERNAL - II '!AJ411)</f>
        <v>87.5</v>
      </c>
      <c r="G399" s="113">
        <f>('INTERNAL - I'!AK411+'INTERNAL - II '!AK411)/2</f>
        <v>80</v>
      </c>
      <c r="H399" s="113">
        <f>IF(AND('INTERNAL - I'!AL411&gt;0,'INTERNAL - II '!AL411&gt;0),('INTERNAL - I'!AL411+'INTERNAL - II '!AL411)/2,'INTERNAL - I'!AL411+'INTERNAL - II '!AL411)</f>
        <v>72.5</v>
      </c>
      <c r="I399" s="113">
        <f>IF(AND('INTERNAL - I'!AM411&gt;0,'INTERNAL - II '!AM411&gt;0),('INTERNAL - I'!AM411+'INTERNAL - II '!AM411)/2,'INTERNAL - I'!AM411+'INTERNAL - II '!AM411)</f>
        <v>90</v>
      </c>
      <c r="J399" s="113">
        <f>IF(AND('INTERNAL - I'!AN411&gt;0,'INTERNAL - II '!AN411&gt;0),('INTERNAL - I'!AN411+'INTERNAL - II '!AN411)/2,'INTERNAL - I'!AN411+'INTERNAL - II '!AN411)</f>
        <v>0</v>
      </c>
    </row>
    <row r="400" spans="1:10" ht="30" customHeight="1" x14ac:dyDescent="0.2">
      <c r="A400" s="89">
        <v>396</v>
      </c>
      <c r="B400" s="113">
        <f>'STUDENT NAMELIST'!B400</f>
        <v>211423243144</v>
      </c>
      <c r="C400" s="113" t="str">
        <f>'STUDENT NAMELIST'!C400</f>
        <v>2023PEC AI 496</v>
      </c>
      <c r="D400" s="114" t="str">
        <f>'STUDENT NAMELIST'!D400</f>
        <v>HARISH V J</v>
      </c>
      <c r="E400" s="113">
        <f>IF(AND('INTERNAL - I'!AI412&gt;0,'INTERNAL - II '!AI412&gt;0),('INTERNAL - I'!AI412+'INTERNAL - II '!AI412)/2,'INTERNAL - I'!AI412+'INTERNAL - II '!AI412)</f>
        <v>95</v>
      </c>
      <c r="F400" s="113">
        <f>IF(AND('INTERNAL - I'!AJ412&gt;0,'INTERNAL - II '!AJ412&gt;0),('INTERNAL - I'!AJ412+'INTERNAL - II '!AJ412)/2,'INTERNAL - I'!AJ412+'INTERNAL - II '!AJ412)</f>
        <v>87.5</v>
      </c>
      <c r="G400" s="113">
        <f>('INTERNAL - I'!AK412+'INTERNAL - II '!AK412)/2</f>
        <v>85</v>
      </c>
      <c r="H400" s="113">
        <f>IF(AND('INTERNAL - I'!AL412&gt;0,'INTERNAL - II '!AL412&gt;0),('INTERNAL - I'!AL412+'INTERNAL - II '!AL412)/2,'INTERNAL - I'!AL412+'INTERNAL - II '!AL412)</f>
        <v>92.5</v>
      </c>
      <c r="I400" s="113">
        <f>IF(AND('INTERNAL - I'!AM412&gt;0,'INTERNAL - II '!AM412&gt;0),('INTERNAL - I'!AM412+'INTERNAL - II '!AM412)/2,'INTERNAL - I'!AM412+'INTERNAL - II '!AM412)</f>
        <v>95</v>
      </c>
      <c r="J400" s="113">
        <f>IF(AND('INTERNAL - I'!AN412&gt;0,'INTERNAL - II '!AN412&gt;0),('INTERNAL - I'!AN412+'INTERNAL - II '!AN412)/2,'INTERNAL - I'!AN412+'INTERNAL - II '!AN412)</f>
        <v>0</v>
      </c>
    </row>
    <row r="401" spans="1:10" ht="30" customHeight="1" x14ac:dyDescent="0.2">
      <c r="A401" s="89">
        <v>398</v>
      </c>
      <c r="B401" s="113">
        <f>'STUDENT NAMELIST'!B401</f>
        <v>211423243145</v>
      </c>
      <c r="C401" s="113" t="str">
        <f>'STUDENT NAMELIST'!C401</f>
        <v>2023PEC AI 497</v>
      </c>
      <c r="D401" s="114" t="str">
        <f>'STUDENT NAMELIST'!D401</f>
        <v>HARIVISHNU K C</v>
      </c>
      <c r="E401" s="113">
        <f>IF(AND('INTERNAL - I'!AI413&gt;0,'INTERNAL - II '!AI413&gt;0),('INTERNAL - I'!AI413+'INTERNAL - II '!AI413)/2,'INTERNAL - I'!AI413+'INTERNAL - II '!AI413)</f>
        <v>87.5</v>
      </c>
      <c r="F401" s="113">
        <f>IF(AND('INTERNAL - I'!AJ413&gt;0,'INTERNAL - II '!AJ413&gt;0),('INTERNAL - I'!AJ413+'INTERNAL - II '!AJ413)/2,'INTERNAL - I'!AJ413+'INTERNAL - II '!AJ413)</f>
        <v>80</v>
      </c>
      <c r="G401" s="113">
        <f>('INTERNAL - I'!AK413+'INTERNAL - II '!AK413)/2</f>
        <v>77.5</v>
      </c>
      <c r="H401" s="113">
        <f>IF(AND('INTERNAL - I'!AL413&gt;0,'INTERNAL - II '!AL413&gt;0),('INTERNAL - I'!AL413+'INTERNAL - II '!AL413)/2,'INTERNAL - I'!AL413+'INTERNAL - II '!AL413)</f>
        <v>82.5</v>
      </c>
      <c r="I401" s="113">
        <f>IF(AND('INTERNAL - I'!AM413&gt;0,'INTERNAL - II '!AM413&gt;0),('INTERNAL - I'!AM413+'INTERNAL - II '!AM413)/2,'INTERNAL - I'!AM413+'INTERNAL - II '!AM413)</f>
        <v>95</v>
      </c>
      <c r="J401" s="113">
        <f>IF(AND('INTERNAL - I'!AN413&gt;0,'INTERNAL - II '!AN413&gt;0),('INTERNAL - I'!AN413+'INTERNAL - II '!AN413)/2,'INTERNAL - I'!AN413+'INTERNAL - II '!AN413)</f>
        <v>0</v>
      </c>
    </row>
    <row r="402" spans="1:10" ht="30" customHeight="1" x14ac:dyDescent="0.2">
      <c r="A402" s="89">
        <v>398</v>
      </c>
      <c r="B402" s="113">
        <f>'STUDENT NAMELIST'!B402</f>
        <v>211423243156</v>
      </c>
      <c r="C402" s="113" t="str">
        <f>'STUDENT NAMELIST'!C402</f>
        <v>2023PEC AI 498</v>
      </c>
      <c r="D402" s="114" t="str">
        <f>'STUDENT NAMELIST'!D402</f>
        <v>HEMKUMAR A</v>
      </c>
      <c r="E402" s="113">
        <f>IF(AND('INTERNAL - I'!AI414&gt;0,'INTERNAL - II '!AI414&gt;0),('INTERNAL - I'!AI414+'INTERNAL - II '!AI414)/2,'INTERNAL - I'!AI414+'INTERNAL - II '!AI414)</f>
        <v>80</v>
      </c>
      <c r="F402" s="113">
        <f>IF(AND('INTERNAL - I'!AJ414&gt;0,'INTERNAL - II '!AJ414&gt;0),('INTERNAL - I'!AJ414+'INTERNAL - II '!AJ414)/2,'INTERNAL - I'!AJ414+'INTERNAL - II '!AJ414)</f>
        <v>75</v>
      </c>
      <c r="G402" s="113">
        <f>('INTERNAL - I'!AK414+'INTERNAL - II '!AK414)/2</f>
        <v>80</v>
      </c>
      <c r="H402" s="113">
        <f>IF(AND('INTERNAL - I'!AL414&gt;0,'INTERNAL - II '!AL414&gt;0),('INTERNAL - I'!AL414+'INTERNAL - II '!AL414)/2,'INTERNAL - I'!AL414+'INTERNAL - II '!AL414)</f>
        <v>77.5</v>
      </c>
      <c r="I402" s="113">
        <f>IF(AND('INTERNAL - I'!AM414&gt;0,'INTERNAL - II '!AM414&gt;0),('INTERNAL - I'!AM414+'INTERNAL - II '!AM414)/2,'INTERNAL - I'!AM414+'INTERNAL - II '!AM414)</f>
        <v>80</v>
      </c>
      <c r="J402" s="113">
        <f>IF(AND('INTERNAL - I'!AN414&gt;0,'INTERNAL - II '!AN414&gt;0),('INTERNAL - I'!AN414+'INTERNAL - II '!AN414)/2,'INTERNAL - I'!AN414+'INTERNAL - II '!AN414)</f>
        <v>0</v>
      </c>
    </row>
    <row r="403" spans="1:10" ht="30" customHeight="1" x14ac:dyDescent="0.2">
      <c r="A403" s="89">
        <v>399</v>
      </c>
      <c r="B403" s="113">
        <f>'STUDENT NAMELIST'!B403</f>
        <v>211423243153</v>
      </c>
      <c r="C403" s="113" t="str">
        <f>'STUDENT NAMELIST'!C403</f>
        <v>2023PEC AI 499</v>
      </c>
      <c r="D403" s="114" t="str">
        <f>'STUDENT NAMELIST'!D403</f>
        <v>HEMAND KUMAR V</v>
      </c>
      <c r="E403" s="113">
        <f>IF(AND('INTERNAL - I'!AI415&gt;0,'INTERNAL - II '!AI415&gt;0),('INTERNAL - I'!AI415+'INTERNAL - II '!AI415)/2,'INTERNAL - I'!AI415+'INTERNAL - II '!AI415)</f>
        <v>87.5</v>
      </c>
      <c r="F403" s="113">
        <f>IF(AND('INTERNAL - I'!AJ415&gt;0,'INTERNAL - II '!AJ415&gt;0),('INTERNAL - I'!AJ415+'INTERNAL - II '!AJ415)/2,'INTERNAL - I'!AJ415+'INTERNAL - II '!AJ415)</f>
        <v>82.5</v>
      </c>
      <c r="G403" s="113">
        <f>('INTERNAL - I'!AK415+'INTERNAL - II '!AK415)/2</f>
        <v>90</v>
      </c>
      <c r="H403" s="113">
        <f>IF(AND('INTERNAL - I'!AL415&gt;0,'INTERNAL - II '!AL415&gt;0),('INTERNAL - I'!AL415+'INTERNAL - II '!AL415)/2,'INTERNAL - I'!AL415+'INTERNAL - II '!AL415)</f>
        <v>92.5</v>
      </c>
      <c r="I403" s="113">
        <f>IF(AND('INTERNAL - I'!AM415&gt;0,'INTERNAL - II '!AM415&gt;0),('INTERNAL - I'!AM415+'INTERNAL - II '!AM415)/2,'INTERNAL - I'!AM415+'INTERNAL - II '!AM415)</f>
        <v>95</v>
      </c>
      <c r="J403" s="113">
        <f>IF(AND('INTERNAL - I'!AN415&gt;0,'INTERNAL - II '!AN415&gt;0),('INTERNAL - I'!AN415+'INTERNAL - II '!AN415)/2,'INTERNAL - I'!AN415+'INTERNAL - II '!AN415)</f>
        <v>0</v>
      </c>
    </row>
    <row r="404" spans="1:10" ht="30" customHeight="1" x14ac:dyDescent="0.2">
      <c r="A404" s="89">
        <v>400</v>
      </c>
      <c r="B404" s="113">
        <f>'STUDENT NAMELIST'!B404</f>
        <v>211423243154</v>
      </c>
      <c r="C404" s="113" t="str">
        <f>'STUDENT NAMELIST'!C404</f>
        <v>2023PEC AI 500</v>
      </c>
      <c r="D404" s="114" t="str">
        <f>'STUDENT NAMELIST'!D404</f>
        <v>HEMANTH S</v>
      </c>
      <c r="E404" s="113">
        <f>IF(AND('INTERNAL - I'!AI416&gt;0,'INTERNAL - II '!AI416&gt;0),('INTERNAL - I'!AI416+'INTERNAL - II '!AI416)/2,'INTERNAL - I'!AI416+'INTERNAL - II '!AI416)</f>
        <v>80</v>
      </c>
      <c r="F404" s="113">
        <f>IF(AND('INTERNAL - I'!AJ416&gt;0,'INTERNAL - II '!AJ416&gt;0),('INTERNAL - I'!AJ416+'INTERNAL - II '!AJ416)/2,'INTERNAL - I'!AJ416+'INTERNAL - II '!AJ416)</f>
        <v>80</v>
      </c>
      <c r="G404" s="113">
        <f>('INTERNAL - I'!AK416+'INTERNAL - II '!AK416)/2</f>
        <v>85</v>
      </c>
      <c r="H404" s="113">
        <f>IF(AND('INTERNAL - I'!AL416&gt;0,'INTERNAL - II '!AL416&gt;0),('INTERNAL - I'!AL416+'INTERNAL - II '!AL416)/2,'INTERNAL - I'!AL416+'INTERNAL - II '!AL416)</f>
        <v>92.5</v>
      </c>
      <c r="I404" s="113">
        <f>IF(AND('INTERNAL - I'!AM416&gt;0,'INTERNAL - II '!AM416&gt;0),('INTERNAL - I'!AM416+'INTERNAL - II '!AM416)/2,'INTERNAL - I'!AM416+'INTERNAL - II '!AM416)</f>
        <v>65</v>
      </c>
      <c r="J404" s="113">
        <f>IF(AND('INTERNAL - I'!AN416&gt;0,'INTERNAL - II '!AN416&gt;0),('INTERNAL - I'!AN416+'INTERNAL - II '!AN416)/2,'INTERNAL - I'!AN416+'INTERNAL - II '!AN416)</f>
        <v>0</v>
      </c>
    </row>
    <row r="405" spans="1:10" ht="30" customHeight="1" x14ac:dyDescent="0.2">
      <c r="A405" s="89">
        <v>401</v>
      </c>
      <c r="B405" s="113">
        <f>'STUDENT NAMELIST'!B405</f>
        <v>211423243158</v>
      </c>
      <c r="C405" s="113" t="str">
        <f>'STUDENT NAMELIST'!C405</f>
        <v>2023PEC AI 501</v>
      </c>
      <c r="D405" s="114" t="str">
        <f>'STUDENT NAMELIST'!D405</f>
        <v>HIBBAN RASHID</v>
      </c>
      <c r="E405" s="113">
        <f>IF(AND('INTERNAL - I'!AI417&gt;0,'INTERNAL - II '!AI417&gt;0),('INTERNAL - I'!AI417+'INTERNAL - II '!AI417)/2,'INTERNAL - I'!AI417+'INTERNAL - II '!AI417)</f>
        <v>87.5</v>
      </c>
      <c r="F405" s="113">
        <f>IF(AND('INTERNAL - I'!AJ417&gt;0,'INTERNAL - II '!AJ417&gt;0),('INTERNAL - I'!AJ417+'INTERNAL - II '!AJ417)/2,'INTERNAL - I'!AJ417+'INTERNAL - II '!AJ417)</f>
        <v>87.5</v>
      </c>
      <c r="G405" s="113">
        <f>('INTERNAL - I'!AK417+'INTERNAL - II '!AK417)/2</f>
        <v>77.5</v>
      </c>
      <c r="H405" s="113">
        <f>IF(AND('INTERNAL - I'!AL417&gt;0,'INTERNAL - II '!AL417&gt;0),('INTERNAL - I'!AL417+'INTERNAL - II '!AL417)/2,'INTERNAL - I'!AL417+'INTERNAL - II '!AL417)</f>
        <v>82.5</v>
      </c>
      <c r="I405" s="113">
        <f>IF(AND('INTERNAL - I'!AM417&gt;0,'INTERNAL - II '!AM417&gt;0),('INTERNAL - I'!AM417+'INTERNAL - II '!AM417)/2,'INTERNAL - I'!AM417+'INTERNAL - II '!AM417)</f>
        <v>70</v>
      </c>
      <c r="J405" s="113">
        <f>IF(AND('INTERNAL - I'!AN417&gt;0,'INTERNAL - II '!AN417&gt;0),('INTERNAL - I'!AN417+'INTERNAL - II '!AN417)/2,'INTERNAL - I'!AN417+'INTERNAL - II '!AN417)</f>
        <v>0</v>
      </c>
    </row>
    <row r="406" spans="1:10" ht="30" customHeight="1" x14ac:dyDescent="0.2">
      <c r="A406" s="89">
        <v>402</v>
      </c>
      <c r="B406" s="113">
        <f>'STUDENT NAMELIST'!B406</f>
        <v>211423243159</v>
      </c>
      <c r="C406" s="113" t="str">
        <f>'STUDENT NAMELIST'!C406</f>
        <v>2023PEC AI 502</v>
      </c>
      <c r="D406" s="114" t="str">
        <f>'STUDENT NAMELIST'!D406</f>
        <v>HIRTHIK KANNAN S</v>
      </c>
      <c r="E406" s="113">
        <f>IF(AND('INTERNAL - I'!AI418&gt;0,'INTERNAL - II '!AI418&gt;0),('INTERNAL - I'!AI418+'INTERNAL - II '!AI418)/2,'INTERNAL - I'!AI418+'INTERNAL - II '!AI418)</f>
        <v>90</v>
      </c>
      <c r="F406" s="113">
        <f>IF(AND('INTERNAL - I'!AJ418&gt;0,'INTERNAL - II '!AJ418&gt;0),('INTERNAL - I'!AJ418+'INTERNAL - II '!AJ418)/2,'INTERNAL - I'!AJ418+'INTERNAL - II '!AJ418)</f>
        <v>87.5</v>
      </c>
      <c r="G406" s="113">
        <f>('INTERNAL - I'!AK418+'INTERNAL - II '!AK418)/2</f>
        <v>80</v>
      </c>
      <c r="H406" s="113">
        <f>IF(AND('INTERNAL - I'!AL418&gt;0,'INTERNAL - II '!AL418&gt;0),('INTERNAL - I'!AL418+'INTERNAL - II '!AL418)/2,'INTERNAL - I'!AL418+'INTERNAL - II '!AL418)</f>
        <v>62.5</v>
      </c>
      <c r="I406" s="113">
        <f>IF(AND('INTERNAL - I'!AM418&gt;0,'INTERNAL - II '!AM418&gt;0),('INTERNAL - I'!AM418+'INTERNAL - II '!AM418)/2,'INTERNAL - I'!AM418+'INTERNAL - II '!AM418)</f>
        <v>95</v>
      </c>
      <c r="J406" s="113">
        <f>IF(AND('INTERNAL - I'!AN418&gt;0,'INTERNAL - II '!AN418&gt;0),('INTERNAL - I'!AN418+'INTERNAL - II '!AN418)/2,'INTERNAL - I'!AN418+'INTERNAL - II '!AN418)</f>
        <v>0</v>
      </c>
    </row>
    <row r="407" spans="1:10" ht="30" customHeight="1" x14ac:dyDescent="0.2">
      <c r="A407" s="89">
        <v>403</v>
      </c>
      <c r="B407" s="113">
        <f>'STUDENT NAMELIST'!B407</f>
        <v>211423243160</v>
      </c>
      <c r="C407" s="113" t="str">
        <f>'STUDENT NAMELIST'!C407</f>
        <v>2023PEC AI 503</v>
      </c>
      <c r="D407" s="114" t="str">
        <f>'STUDENT NAMELIST'!D407</f>
        <v>HITESHWAR K</v>
      </c>
      <c r="E407" s="113">
        <f>IF(AND('INTERNAL - I'!AI419&gt;0,'INTERNAL - II '!AI419&gt;0),('INTERNAL - I'!AI419+'INTERNAL - II '!AI419)/2,'INTERNAL - I'!AI419+'INTERNAL - II '!AI419)</f>
        <v>85</v>
      </c>
      <c r="F407" s="113">
        <f>IF(AND('INTERNAL - I'!AJ419&gt;0,'INTERNAL - II '!AJ419&gt;0),('INTERNAL - I'!AJ419+'INTERNAL - II '!AJ419)/2,'INTERNAL - I'!AJ419+'INTERNAL - II '!AJ419)</f>
        <v>82.5</v>
      </c>
      <c r="G407" s="113">
        <f>('INTERNAL - I'!AK419+'INTERNAL - II '!AK419)/2</f>
        <v>85</v>
      </c>
      <c r="H407" s="113">
        <f>IF(AND('INTERNAL - I'!AL419&gt;0,'INTERNAL - II '!AL419&gt;0),('INTERNAL - I'!AL419+'INTERNAL - II '!AL419)/2,'INTERNAL - I'!AL419+'INTERNAL - II '!AL419)</f>
        <v>82.5</v>
      </c>
      <c r="I407" s="113">
        <f>IF(AND('INTERNAL - I'!AM419&gt;0,'INTERNAL - II '!AM419&gt;0),('INTERNAL - I'!AM419+'INTERNAL - II '!AM419)/2,'INTERNAL - I'!AM419+'INTERNAL - II '!AM419)</f>
        <v>80</v>
      </c>
      <c r="J407" s="113">
        <f>IF(AND('INTERNAL - I'!AN419&gt;0,'INTERNAL - II '!AN419&gt;0),('INTERNAL - I'!AN419+'INTERNAL - II '!AN419)/2,'INTERNAL - I'!AN419+'INTERNAL - II '!AN419)</f>
        <v>0</v>
      </c>
    </row>
    <row r="408" spans="1:10" ht="30" customHeight="1" x14ac:dyDescent="0.2">
      <c r="A408" s="89">
        <v>404</v>
      </c>
      <c r="B408" s="113">
        <f>'STUDENT NAMELIST'!B408</f>
        <v>211423243162</v>
      </c>
      <c r="C408" s="113" t="str">
        <f>'STUDENT NAMELIST'!C408</f>
        <v>2023PEC AI 504</v>
      </c>
      <c r="D408" s="114" t="str">
        <f>'STUDENT NAMELIST'!D408</f>
        <v>INBA R</v>
      </c>
      <c r="E408" s="113">
        <f>IF(AND('INTERNAL - I'!AI420&gt;0,'INTERNAL - II '!AI420&gt;0),('INTERNAL - I'!AI420+'INTERNAL - II '!AI420)/2,'INTERNAL - I'!AI420+'INTERNAL - II '!AI420)</f>
        <v>70</v>
      </c>
      <c r="F408" s="113">
        <f>IF(AND('INTERNAL - I'!AJ420&gt;0,'INTERNAL - II '!AJ420&gt;0),('INTERNAL - I'!AJ420+'INTERNAL - II '!AJ420)/2,'INTERNAL - I'!AJ420+'INTERNAL - II '!AJ420)</f>
        <v>70</v>
      </c>
      <c r="G408" s="113">
        <f>('INTERNAL - I'!AK420+'INTERNAL - II '!AK420)/2</f>
        <v>92.5</v>
      </c>
      <c r="H408" s="113">
        <f>IF(AND('INTERNAL - I'!AL420&gt;0,'INTERNAL - II '!AL420&gt;0),('INTERNAL - I'!AL420+'INTERNAL - II '!AL420)/2,'INTERNAL - I'!AL420+'INTERNAL - II '!AL420)</f>
        <v>72.5</v>
      </c>
      <c r="I408" s="113">
        <f>IF(AND('INTERNAL - I'!AM420&gt;0,'INTERNAL - II '!AM420&gt;0),('INTERNAL - I'!AM420+'INTERNAL - II '!AM420)/2,'INTERNAL - I'!AM420+'INTERNAL - II '!AM420)</f>
        <v>90</v>
      </c>
      <c r="J408" s="113">
        <f>IF(AND('INTERNAL - I'!AN420&gt;0,'INTERNAL - II '!AN420&gt;0),('INTERNAL - I'!AN420+'INTERNAL - II '!AN420)/2,'INTERNAL - I'!AN420+'INTERNAL - II '!AN420)</f>
        <v>0</v>
      </c>
    </row>
    <row r="409" spans="1:10" ht="30" customHeight="1" x14ac:dyDescent="0.2">
      <c r="A409" s="89">
        <v>405</v>
      </c>
      <c r="B409" s="113">
        <f>'STUDENT NAMELIST'!B409</f>
        <v>211423243163</v>
      </c>
      <c r="C409" s="113" t="str">
        <f>'STUDENT NAMELIST'!C409</f>
        <v>2023PEC AI 505</v>
      </c>
      <c r="D409" s="114" t="str">
        <f>'STUDENT NAMELIST'!D409</f>
        <v>INFANT JASON G A</v>
      </c>
      <c r="E409" s="113">
        <f>IF(AND('INTERNAL - I'!AI421&gt;0,'INTERNAL - II '!AI421&gt;0),('INTERNAL - I'!AI421+'INTERNAL - II '!AI421)/2,'INTERNAL - I'!AI421+'INTERNAL - II '!AI421)</f>
        <v>92.5</v>
      </c>
      <c r="F409" s="113">
        <f>IF(AND('INTERNAL - I'!AJ421&gt;0,'INTERNAL - II '!AJ421&gt;0),('INTERNAL - I'!AJ421+'INTERNAL - II '!AJ421)/2,'INTERNAL - I'!AJ421+'INTERNAL - II '!AJ421)</f>
        <v>87.5</v>
      </c>
      <c r="G409" s="113">
        <f>('INTERNAL - I'!AK421+'INTERNAL - II '!AK421)/2</f>
        <v>85</v>
      </c>
      <c r="H409" s="113">
        <f>IF(AND('INTERNAL - I'!AL421&gt;0,'INTERNAL - II '!AL421&gt;0),('INTERNAL - I'!AL421+'INTERNAL - II '!AL421)/2,'INTERNAL - I'!AL421+'INTERNAL - II '!AL421)</f>
        <v>67.5</v>
      </c>
      <c r="I409" s="113">
        <f>IF(AND('INTERNAL - I'!AM421&gt;0,'INTERNAL - II '!AM421&gt;0),('INTERNAL - I'!AM421+'INTERNAL - II '!AM421)/2,'INTERNAL - I'!AM421+'INTERNAL - II '!AM421)</f>
        <v>95</v>
      </c>
      <c r="J409" s="113">
        <f>IF(AND('INTERNAL - I'!AN421&gt;0,'INTERNAL - II '!AN421&gt;0),('INTERNAL - I'!AN421+'INTERNAL - II '!AN421)/2,'INTERNAL - I'!AN421+'INTERNAL - II '!AN421)</f>
        <v>0</v>
      </c>
    </row>
    <row r="410" spans="1:10" ht="30" customHeight="1" x14ac:dyDescent="0.2">
      <c r="A410" s="89">
        <v>406</v>
      </c>
      <c r="B410" s="113">
        <f>'STUDENT NAMELIST'!B410</f>
        <v>211423243166</v>
      </c>
      <c r="C410" s="113" t="str">
        <f>'STUDENT NAMELIST'!C410</f>
        <v>2023PEC AI 506</v>
      </c>
      <c r="D410" s="114" t="str">
        <f>'STUDENT NAMELIST'!D410</f>
        <v>IRFAN MARICHAMY</v>
      </c>
      <c r="E410" s="113">
        <f>IF(AND('INTERNAL - I'!AI422&gt;0,'INTERNAL - II '!AI422&gt;0),('INTERNAL - I'!AI422+'INTERNAL - II '!AI422)/2,'INTERNAL - I'!AI422+'INTERNAL - II '!AI422)</f>
        <v>80</v>
      </c>
      <c r="F410" s="113">
        <f>IF(AND('INTERNAL - I'!AJ422&gt;0,'INTERNAL - II '!AJ422&gt;0),('INTERNAL - I'!AJ422+'INTERNAL - II '!AJ422)/2,'INTERNAL - I'!AJ422+'INTERNAL - II '!AJ422)</f>
        <v>75</v>
      </c>
      <c r="G410" s="113">
        <f>('INTERNAL - I'!AK422+'INTERNAL - II '!AK422)/2</f>
        <v>85</v>
      </c>
      <c r="H410" s="113">
        <f>IF(AND('INTERNAL - I'!AL422&gt;0,'INTERNAL - II '!AL422&gt;0),('INTERNAL - I'!AL422+'INTERNAL - II '!AL422)/2,'INTERNAL - I'!AL422+'INTERNAL - II '!AL422)</f>
        <v>87.5</v>
      </c>
      <c r="I410" s="113">
        <f>IF(AND('INTERNAL - I'!AM422&gt;0,'INTERNAL - II '!AM422&gt;0),('INTERNAL - I'!AM422+'INTERNAL - II '!AM422)/2,'INTERNAL - I'!AM422+'INTERNAL - II '!AM422)</f>
        <v>77.5</v>
      </c>
      <c r="J410" s="113">
        <f>IF(AND('INTERNAL - I'!AN422&gt;0,'INTERNAL - II '!AN422&gt;0),('INTERNAL - I'!AN422+'INTERNAL - II '!AN422)/2,'INTERNAL - I'!AN422+'INTERNAL - II '!AN422)</f>
        <v>0</v>
      </c>
    </row>
    <row r="411" spans="1:10" ht="30" customHeight="1" x14ac:dyDescent="0.2">
      <c r="A411" s="89">
        <v>408</v>
      </c>
      <c r="B411" s="113">
        <f>'STUDENT NAMELIST'!B411</f>
        <v>211423243169</v>
      </c>
      <c r="C411" s="113" t="str">
        <f>'STUDENT NAMELIST'!C411</f>
        <v>2023PEC AI 507</v>
      </c>
      <c r="D411" s="114" t="str">
        <f>'STUDENT NAMELIST'!D411</f>
        <v>JAGADHEESWARAN R</v>
      </c>
      <c r="E411" s="113">
        <f>IF(AND('INTERNAL - I'!AI423&gt;0,'INTERNAL - II '!AI423&gt;0),('INTERNAL - I'!AI423+'INTERNAL - II '!AI423)/2,'INTERNAL - I'!AI423+'INTERNAL - II '!AI423)</f>
        <v>75</v>
      </c>
      <c r="F411" s="113">
        <f>IF(AND('INTERNAL - I'!AJ423&gt;0,'INTERNAL - II '!AJ423&gt;0),('INTERNAL - I'!AJ423+'INTERNAL - II '!AJ423)/2,'INTERNAL - I'!AJ423+'INTERNAL - II '!AJ423)</f>
        <v>40</v>
      </c>
      <c r="G411" s="113">
        <f>('INTERNAL - I'!AK423+'INTERNAL - II '!AK423)/2</f>
        <v>92.5</v>
      </c>
      <c r="H411" s="113">
        <f>IF(AND('INTERNAL - I'!AL423&gt;0,'INTERNAL - II '!AL423&gt;0),('INTERNAL - I'!AL423+'INTERNAL - II '!AL423)/2,'INTERNAL - I'!AL423+'INTERNAL - II '!AL423)</f>
        <v>82.5</v>
      </c>
      <c r="I411" s="113">
        <f>IF(AND('INTERNAL - I'!AM423&gt;0,'INTERNAL - II '!AM423&gt;0),('INTERNAL - I'!AM423+'INTERNAL - II '!AM423)/2,'INTERNAL - I'!AM423+'INTERNAL - II '!AM423)</f>
        <v>70</v>
      </c>
      <c r="J411" s="113">
        <f>IF(AND('INTERNAL - I'!AN423&gt;0,'INTERNAL - II '!AN423&gt;0),('INTERNAL - I'!AN423+'INTERNAL - II '!AN423)/2,'INTERNAL - I'!AN423+'INTERNAL - II '!AN423)</f>
        <v>0</v>
      </c>
    </row>
    <row r="412" spans="1:10" ht="30" customHeight="1" x14ac:dyDescent="0.2">
      <c r="A412" s="89">
        <v>408</v>
      </c>
      <c r="B412" s="113">
        <f>'STUDENT NAMELIST'!B412</f>
        <v>211423243170</v>
      </c>
      <c r="C412" s="113" t="str">
        <f>'STUDENT NAMELIST'!C412</f>
        <v>2023PEC AI 508</v>
      </c>
      <c r="D412" s="114" t="str">
        <f>'STUDENT NAMELIST'!D412</f>
        <v>JAGAN S</v>
      </c>
      <c r="E412" s="113">
        <f>IF(AND('INTERNAL - I'!AI424&gt;0,'INTERNAL - II '!AI424&gt;0),('INTERNAL - I'!AI424+'INTERNAL - II '!AI424)/2,'INTERNAL - I'!AI424+'INTERNAL - II '!AI424)</f>
        <v>87.5</v>
      </c>
      <c r="F412" s="113">
        <f>IF(AND('INTERNAL - I'!AJ424&gt;0,'INTERNAL - II '!AJ424&gt;0),('INTERNAL - I'!AJ424+'INTERNAL - II '!AJ424)/2,'INTERNAL - I'!AJ424+'INTERNAL - II '!AJ424)</f>
        <v>90</v>
      </c>
      <c r="G412" s="113">
        <f>('INTERNAL - I'!AK424+'INTERNAL - II '!AK424)/2</f>
        <v>92.5</v>
      </c>
      <c r="H412" s="113">
        <f>IF(AND('INTERNAL - I'!AL424&gt;0,'INTERNAL - II '!AL424&gt;0),('INTERNAL - I'!AL424+'INTERNAL - II '!AL424)/2,'INTERNAL - I'!AL424+'INTERNAL - II '!AL424)</f>
        <v>62.5</v>
      </c>
      <c r="I412" s="113">
        <f>IF(AND('INTERNAL - I'!AM424&gt;0,'INTERNAL - II '!AM424&gt;0),('INTERNAL - I'!AM424+'INTERNAL - II '!AM424)/2,'INTERNAL - I'!AM424+'INTERNAL - II '!AM424)</f>
        <v>95</v>
      </c>
      <c r="J412" s="113">
        <f>IF(AND('INTERNAL - I'!AN424&gt;0,'INTERNAL - II '!AN424&gt;0),('INTERNAL - I'!AN424+'INTERNAL - II '!AN424)/2,'INTERNAL - I'!AN424+'INTERNAL - II '!AN424)</f>
        <v>0</v>
      </c>
    </row>
    <row r="413" spans="1:10" ht="30" customHeight="1" x14ac:dyDescent="0.2">
      <c r="A413" s="89">
        <v>409</v>
      </c>
      <c r="B413" s="113">
        <f>'STUDENT NAMELIST'!B413</f>
        <v>211423243171</v>
      </c>
      <c r="C413" s="113" t="str">
        <f>'STUDENT NAMELIST'!C413</f>
        <v>2023PEC AI 509</v>
      </c>
      <c r="D413" s="114" t="str">
        <f>'STUDENT NAMELIST'!D413</f>
        <v>JAI AKASH R S</v>
      </c>
      <c r="E413" s="113">
        <f>IF(AND('INTERNAL - I'!AI425&gt;0,'INTERNAL - II '!AI425&gt;0),('INTERNAL - I'!AI425+'INTERNAL - II '!AI425)/2,'INTERNAL - I'!AI425+'INTERNAL - II '!AI425)</f>
        <v>90</v>
      </c>
      <c r="F413" s="113">
        <f>IF(AND('INTERNAL - I'!AJ425&gt;0,'INTERNAL - II '!AJ425&gt;0),('INTERNAL - I'!AJ425+'INTERNAL - II '!AJ425)/2,'INTERNAL - I'!AJ425+'INTERNAL - II '!AJ425)</f>
        <v>80</v>
      </c>
      <c r="G413" s="113">
        <f>('INTERNAL - I'!AK425+'INTERNAL - II '!AK425)/2</f>
        <v>77.5</v>
      </c>
      <c r="H413" s="113">
        <f>IF(AND('INTERNAL - I'!AL425&gt;0,'INTERNAL - II '!AL425&gt;0),('INTERNAL - I'!AL425+'INTERNAL - II '!AL425)/2,'INTERNAL - I'!AL425+'INTERNAL - II '!AL425)</f>
        <v>82.5</v>
      </c>
      <c r="I413" s="113">
        <f>IF(AND('INTERNAL - I'!AM425&gt;0,'INTERNAL - II '!AM425&gt;0),('INTERNAL - I'!AM425+'INTERNAL - II '!AM425)/2,'INTERNAL - I'!AM425+'INTERNAL - II '!AM425)</f>
        <v>80</v>
      </c>
      <c r="J413" s="113">
        <f>IF(AND('INTERNAL - I'!AN425&gt;0,'INTERNAL - II '!AN425&gt;0),('INTERNAL - I'!AN425+'INTERNAL - II '!AN425)/2,'INTERNAL - I'!AN425+'INTERNAL - II '!AN425)</f>
        <v>0</v>
      </c>
    </row>
    <row r="414" spans="1:10" ht="30" customHeight="1" x14ac:dyDescent="0.2">
      <c r="A414" s="89">
        <v>410</v>
      </c>
      <c r="B414" s="113">
        <f>'STUDENT NAMELIST'!B414</f>
        <v>211423243172</v>
      </c>
      <c r="C414" s="113" t="str">
        <f>'STUDENT NAMELIST'!C414</f>
        <v>2023PEC AI 510</v>
      </c>
      <c r="D414" s="114" t="str">
        <f>'STUDENT NAMELIST'!D414</f>
        <v>JAI HARSHAN H</v>
      </c>
      <c r="E414" s="113">
        <f>IF(AND('INTERNAL - I'!AI426&gt;0,'INTERNAL - II '!AI426&gt;0),('INTERNAL - I'!AI426+'INTERNAL - II '!AI426)/2,'INTERNAL - I'!AI426+'INTERNAL - II '!AI426)</f>
        <v>87.5</v>
      </c>
      <c r="F414" s="113">
        <f>IF(AND('INTERNAL - I'!AJ426&gt;0,'INTERNAL - II '!AJ426&gt;0),('INTERNAL - I'!AJ426+'INTERNAL - II '!AJ426)/2,'INTERNAL - I'!AJ426+'INTERNAL - II '!AJ426)</f>
        <v>82.5</v>
      </c>
      <c r="G414" s="113">
        <f>('INTERNAL - I'!AK426+'INTERNAL - II '!AK426)/2</f>
        <v>80</v>
      </c>
      <c r="H414" s="113">
        <f>IF(AND('INTERNAL - I'!AL426&gt;0,'INTERNAL - II '!AL426&gt;0),('INTERNAL - I'!AL426+'INTERNAL - II '!AL426)/2,'INTERNAL - I'!AL426+'INTERNAL - II '!AL426)</f>
        <v>72.5</v>
      </c>
      <c r="I414" s="113">
        <f>IF(AND('INTERNAL - I'!AM426&gt;0,'INTERNAL - II '!AM426&gt;0),('INTERNAL - I'!AM426+'INTERNAL - II '!AM426)/2,'INTERNAL - I'!AM426+'INTERNAL - II '!AM426)</f>
        <v>90</v>
      </c>
      <c r="J414" s="113">
        <f>IF(AND('INTERNAL - I'!AN426&gt;0,'INTERNAL - II '!AN426&gt;0),('INTERNAL - I'!AN426+'INTERNAL - II '!AN426)/2,'INTERNAL - I'!AN426+'INTERNAL - II '!AN426)</f>
        <v>0</v>
      </c>
    </row>
    <row r="415" spans="1:10" ht="30" customHeight="1" x14ac:dyDescent="0.2">
      <c r="A415" s="89">
        <v>413</v>
      </c>
      <c r="B415" s="113">
        <f>'STUDENT NAMELIST'!B415</f>
        <v>211423243173</v>
      </c>
      <c r="C415" s="113" t="str">
        <f>'STUDENT NAMELIST'!C415</f>
        <v>2023PEC AI 511</v>
      </c>
      <c r="D415" s="114" t="str">
        <f>'STUDENT NAMELIST'!D415</f>
        <v>JAMAL MOHAMMED R</v>
      </c>
      <c r="E415" s="113">
        <f>IF(AND('INTERNAL - I'!AI427&gt;0,'INTERNAL - II '!AI427&gt;0),('INTERNAL - I'!AI427+'INTERNAL - II '!AI427)/2,'INTERNAL - I'!AI427+'INTERNAL - II '!AI427)</f>
        <v>77.5</v>
      </c>
      <c r="F415" s="113">
        <f>IF(AND('INTERNAL - I'!AJ427&gt;0,'INTERNAL - II '!AJ427&gt;0),('INTERNAL - I'!AJ427+'INTERNAL - II '!AJ427)/2,'INTERNAL - I'!AJ427+'INTERNAL - II '!AJ427)</f>
        <v>80</v>
      </c>
      <c r="G415" s="113">
        <f>('INTERNAL - I'!AK427+'INTERNAL - II '!AK427)/2</f>
        <v>90</v>
      </c>
      <c r="H415" s="113">
        <f>IF(AND('INTERNAL - I'!AL427&gt;0,'INTERNAL - II '!AL427&gt;0),('INTERNAL - I'!AL427+'INTERNAL - II '!AL427)/2,'INTERNAL - I'!AL427+'INTERNAL - II '!AL427)</f>
        <v>67.5</v>
      </c>
      <c r="I415" s="113">
        <f>IF(AND('INTERNAL - I'!AM427&gt;0,'INTERNAL - II '!AM427&gt;0),('INTERNAL - I'!AM427+'INTERNAL - II '!AM427)/2,'INTERNAL - I'!AM427+'INTERNAL - II '!AM427)</f>
        <v>95</v>
      </c>
      <c r="J415" s="113">
        <f>IF(AND('INTERNAL - I'!AN427&gt;0,'INTERNAL - II '!AN427&gt;0),('INTERNAL - I'!AN427+'INTERNAL - II '!AN427)/2,'INTERNAL - I'!AN427+'INTERNAL - II '!AN427)</f>
        <v>0</v>
      </c>
    </row>
    <row r="416" spans="1:10" ht="30" customHeight="1" x14ac:dyDescent="0.2">
      <c r="A416" s="89">
        <v>414</v>
      </c>
      <c r="B416" s="113">
        <f>'STUDENT NAMELIST'!B416</f>
        <v>211423243176</v>
      </c>
      <c r="C416" s="113" t="str">
        <f>'STUDENT NAMELIST'!C416</f>
        <v>2023PEC AI 512</v>
      </c>
      <c r="D416" s="114" t="str">
        <f>'STUDENT NAMELIST'!D416</f>
        <v>JASON JONES C</v>
      </c>
      <c r="E416" s="113">
        <f>IF(AND('INTERNAL - I'!AI428&gt;0,'INTERNAL - II '!AI428&gt;0),('INTERNAL - I'!AI428+'INTERNAL - II '!AI428)/2,'INTERNAL - I'!AI428+'INTERNAL - II '!AI428)</f>
        <v>85</v>
      </c>
      <c r="F416" s="113">
        <f>IF(AND('INTERNAL - I'!AJ428&gt;0,'INTERNAL - II '!AJ428&gt;0),('INTERNAL - I'!AJ428+'INTERNAL - II '!AJ428)/2,'INTERNAL - I'!AJ428+'INTERNAL - II '!AJ428)</f>
        <v>80</v>
      </c>
      <c r="G416" s="113">
        <f>('INTERNAL - I'!AK428+'INTERNAL - II '!AK428)/2</f>
        <v>80</v>
      </c>
      <c r="H416" s="113">
        <f>IF(AND('INTERNAL - I'!AL428&gt;0,'INTERNAL - II '!AL428&gt;0),('INTERNAL - I'!AL428+'INTERNAL - II '!AL428)/2,'INTERNAL - I'!AL428+'INTERNAL - II '!AL428)</f>
        <v>87.5</v>
      </c>
      <c r="I416" s="113">
        <f>IF(AND('INTERNAL - I'!AM428&gt;0,'INTERNAL - II '!AM428&gt;0),('INTERNAL - I'!AM428+'INTERNAL - II '!AM428)/2,'INTERNAL - I'!AM428+'INTERNAL - II '!AM428)</f>
        <v>77.5</v>
      </c>
      <c r="J416" s="113">
        <f>IF(AND('INTERNAL - I'!AN428&gt;0,'INTERNAL - II '!AN428&gt;0),('INTERNAL - I'!AN428+'INTERNAL - II '!AN428)/2,'INTERNAL - I'!AN428+'INTERNAL - II '!AN428)</f>
        <v>0</v>
      </c>
    </row>
    <row r="417" spans="1:10" ht="30" customHeight="1" x14ac:dyDescent="0.2">
      <c r="A417" s="89">
        <v>416</v>
      </c>
      <c r="B417" s="113">
        <f>'STUDENT NAMELIST'!B417</f>
        <v>211423243177</v>
      </c>
      <c r="C417" s="113" t="str">
        <f>'STUDENT NAMELIST'!C417</f>
        <v>2023PEC AI 513</v>
      </c>
      <c r="D417" s="114" t="str">
        <f>'STUDENT NAMELIST'!D417</f>
        <v>JAYA KRISHNA M</v>
      </c>
      <c r="E417" s="113">
        <f>IF(AND('INTERNAL - I'!AI429&gt;0,'INTERNAL - II '!AI429&gt;0),('INTERNAL - I'!AI429+'INTERNAL - II '!AI429)/2,'INTERNAL - I'!AI429+'INTERNAL - II '!AI429)</f>
        <v>82.5</v>
      </c>
      <c r="F417" s="113">
        <f>IF(AND('INTERNAL - I'!AJ429&gt;0,'INTERNAL - II '!AJ429&gt;0),('INTERNAL - I'!AJ429+'INTERNAL - II '!AJ429)/2,'INTERNAL - I'!AJ429+'INTERNAL - II '!AJ429)</f>
        <v>85</v>
      </c>
      <c r="G417" s="113">
        <f>('INTERNAL - I'!AK429+'INTERNAL - II '!AK429)/2</f>
        <v>80</v>
      </c>
      <c r="H417" s="113">
        <f>IF(AND('INTERNAL - I'!AL429&gt;0,'INTERNAL - II '!AL429&gt;0),('INTERNAL - I'!AL429+'INTERNAL - II '!AL429)/2,'INTERNAL - I'!AL429+'INTERNAL - II '!AL429)</f>
        <v>82.5</v>
      </c>
      <c r="I417" s="113">
        <f>IF(AND('INTERNAL - I'!AM429&gt;0,'INTERNAL - II '!AM429&gt;0),('INTERNAL - I'!AM429+'INTERNAL - II '!AM429)/2,'INTERNAL - I'!AM429+'INTERNAL - II '!AM429)</f>
        <v>70</v>
      </c>
      <c r="J417" s="113">
        <f>IF(AND('INTERNAL - I'!AN429&gt;0,'INTERNAL - II '!AN429&gt;0),('INTERNAL - I'!AN429+'INTERNAL - II '!AN429)/2,'INTERNAL - I'!AN429+'INTERNAL - II '!AN429)</f>
        <v>0</v>
      </c>
    </row>
    <row r="418" spans="1:10" ht="30" customHeight="1" x14ac:dyDescent="0.2">
      <c r="A418" s="89">
        <v>414</v>
      </c>
      <c r="B418" s="113">
        <f>'STUDENT NAMELIST'!B418</f>
        <v>211423243178</v>
      </c>
      <c r="C418" s="113" t="str">
        <f>'STUDENT NAMELIST'!C418</f>
        <v>2023PEC AI 514</v>
      </c>
      <c r="D418" s="114" t="str">
        <f>'STUDENT NAMELIST'!D418</f>
        <v>JAYA SURYA V</v>
      </c>
      <c r="E418" s="113">
        <f>IF(AND('INTERNAL - I'!AI430&gt;0,'INTERNAL - II '!AI430&gt;0),('INTERNAL - I'!AI430+'INTERNAL - II '!AI430)/2,'INTERNAL - I'!AI430+'INTERNAL - II '!AI430)</f>
        <v>80</v>
      </c>
      <c r="F418" s="113">
        <f>IF(AND('INTERNAL - I'!AJ430&gt;0,'INTERNAL - II '!AJ430&gt;0),('INTERNAL - I'!AJ430+'INTERNAL - II '!AJ430)/2,'INTERNAL - I'!AJ430+'INTERNAL - II '!AJ430)</f>
        <v>77.5</v>
      </c>
      <c r="G418" s="113">
        <f>('INTERNAL - I'!AK430+'INTERNAL - II '!AK430)/2</f>
        <v>85</v>
      </c>
      <c r="H418" s="113">
        <f>IF(AND('INTERNAL - I'!AL430&gt;0,'INTERNAL - II '!AL430&gt;0),('INTERNAL - I'!AL430+'INTERNAL - II '!AL430)/2,'INTERNAL - I'!AL430+'INTERNAL - II '!AL430)</f>
        <v>62.5</v>
      </c>
      <c r="I418" s="113">
        <f>IF(AND('INTERNAL - I'!AM430&gt;0,'INTERNAL - II '!AM430&gt;0),('INTERNAL - I'!AM430+'INTERNAL - II '!AM430)/2,'INTERNAL - I'!AM430+'INTERNAL - II '!AM430)</f>
        <v>95</v>
      </c>
      <c r="J418" s="113">
        <f>IF(AND('INTERNAL - I'!AN430&gt;0,'INTERNAL - II '!AN430&gt;0),('INTERNAL - I'!AN430+'INTERNAL - II '!AN430)/2,'INTERNAL - I'!AN430+'INTERNAL - II '!AN430)</f>
        <v>0</v>
      </c>
    </row>
    <row r="419" spans="1:10" ht="30" customHeight="1" x14ac:dyDescent="0.2">
      <c r="A419" s="89">
        <v>415</v>
      </c>
      <c r="B419" s="113">
        <f>'STUDENT NAMELIST'!B419</f>
        <v>211423243179</v>
      </c>
      <c r="C419" s="113" t="str">
        <f>'STUDENT NAMELIST'!C419</f>
        <v>2023PEC AI 515</v>
      </c>
      <c r="D419" s="114" t="str">
        <f>'STUDENT NAMELIST'!D419</f>
        <v>JAYANTH J</v>
      </c>
      <c r="E419" s="113">
        <f>IF(AND('INTERNAL - I'!AI431&gt;0,'INTERNAL - II '!AI431&gt;0),('INTERNAL - I'!AI431+'INTERNAL - II '!AI431)/2,'INTERNAL - I'!AI431+'INTERNAL - II '!AI431)</f>
        <v>75</v>
      </c>
      <c r="F419" s="113">
        <f>IF(AND('INTERNAL - I'!AJ431&gt;0,'INTERNAL - II '!AJ431&gt;0),('INTERNAL - I'!AJ431+'INTERNAL - II '!AJ431)/2,'INTERNAL - I'!AJ431+'INTERNAL - II '!AJ431)</f>
        <v>80</v>
      </c>
      <c r="G419" s="113">
        <f>('INTERNAL - I'!AK431+'INTERNAL - II '!AK431)/2</f>
        <v>87.5</v>
      </c>
      <c r="H419" s="113">
        <f>IF(AND('INTERNAL - I'!AL431&gt;0,'INTERNAL - II '!AL431&gt;0),('INTERNAL - I'!AL431+'INTERNAL - II '!AL431)/2,'INTERNAL - I'!AL431+'INTERNAL - II '!AL431)</f>
        <v>82.5</v>
      </c>
      <c r="I419" s="113">
        <f>IF(AND('INTERNAL - I'!AM431&gt;0,'INTERNAL - II '!AM431&gt;0),('INTERNAL - I'!AM431+'INTERNAL - II '!AM431)/2,'INTERNAL - I'!AM431+'INTERNAL - II '!AM431)</f>
        <v>80</v>
      </c>
      <c r="J419" s="113">
        <f>IF(AND('INTERNAL - I'!AN431&gt;0,'INTERNAL - II '!AN431&gt;0),('INTERNAL - I'!AN431+'INTERNAL - II '!AN431)/2,'INTERNAL - I'!AN431+'INTERNAL - II '!AN431)</f>
        <v>0</v>
      </c>
    </row>
    <row r="420" spans="1:10" ht="30" customHeight="1" x14ac:dyDescent="0.2">
      <c r="A420" s="89">
        <v>416</v>
      </c>
      <c r="B420" s="113">
        <f>'STUDENT NAMELIST'!B420</f>
        <v>211423243180</v>
      </c>
      <c r="C420" s="113" t="str">
        <f>'STUDENT NAMELIST'!C420</f>
        <v>2023PEC AI 516</v>
      </c>
      <c r="D420" s="114" t="str">
        <f>'STUDENT NAMELIST'!D420</f>
        <v>JAYARAM S J</v>
      </c>
      <c r="E420" s="113">
        <f>IF(AND('INTERNAL - I'!AI432&gt;0,'INTERNAL - II '!AI432&gt;0),('INTERNAL - I'!AI432+'INTERNAL - II '!AI432)/2,'INTERNAL - I'!AI432+'INTERNAL - II '!AI432)</f>
        <v>92.5</v>
      </c>
      <c r="F420" s="113">
        <f>IF(AND('INTERNAL - I'!AJ432&gt;0,'INTERNAL - II '!AJ432&gt;0),('INTERNAL - I'!AJ432+'INTERNAL - II '!AJ432)/2,'INTERNAL - I'!AJ432+'INTERNAL - II '!AJ432)</f>
        <v>87.5</v>
      </c>
      <c r="G420" s="113">
        <f>('INTERNAL - I'!AK432+'INTERNAL - II '!AK432)/2</f>
        <v>77.5</v>
      </c>
      <c r="H420" s="113">
        <f>IF(AND('INTERNAL - I'!AL432&gt;0,'INTERNAL - II '!AL432&gt;0),('INTERNAL - I'!AL432+'INTERNAL - II '!AL432)/2,'INTERNAL - I'!AL432+'INTERNAL - II '!AL432)</f>
        <v>72.5</v>
      </c>
      <c r="I420" s="113">
        <f>IF(AND('INTERNAL - I'!AM432&gt;0,'INTERNAL - II '!AM432&gt;0),('INTERNAL - I'!AM432+'INTERNAL - II '!AM432)/2,'INTERNAL - I'!AM432+'INTERNAL - II '!AM432)</f>
        <v>90</v>
      </c>
      <c r="J420" s="113">
        <f>IF(AND('INTERNAL - I'!AN432&gt;0,'INTERNAL - II '!AN432&gt;0),('INTERNAL - I'!AN432+'INTERNAL - II '!AN432)/2,'INTERNAL - I'!AN432+'INTERNAL - II '!AN432)</f>
        <v>0</v>
      </c>
    </row>
    <row r="421" spans="1:10" ht="30" customHeight="1" x14ac:dyDescent="0.2">
      <c r="A421" s="89">
        <v>418</v>
      </c>
      <c r="B421" s="113">
        <f>'STUDENT NAMELIST'!B421</f>
        <v>211423243184</v>
      </c>
      <c r="C421" s="113" t="str">
        <f>'STUDENT NAMELIST'!C421</f>
        <v>2023PEC AI 517</v>
      </c>
      <c r="D421" s="114" t="str">
        <f>'STUDENT NAMELIST'!D421</f>
        <v>JAYASURIYA K</v>
      </c>
      <c r="E421" s="113">
        <f>IF(AND('INTERNAL - I'!AI433&gt;0,'INTERNAL - II '!AI433&gt;0),('INTERNAL - I'!AI433+'INTERNAL - II '!AI433)/2,'INTERNAL - I'!AI433+'INTERNAL - II '!AI433)</f>
        <v>70</v>
      </c>
      <c r="F421" s="113">
        <f>IF(AND('INTERNAL - I'!AJ433&gt;0,'INTERNAL - II '!AJ433&gt;0),('INTERNAL - I'!AJ433+'INTERNAL - II '!AJ433)/2,'INTERNAL - I'!AJ433+'INTERNAL - II '!AJ433)</f>
        <v>72.5</v>
      </c>
      <c r="G421" s="113">
        <f>('INTERNAL - I'!AK433+'INTERNAL - II '!AK433)/2</f>
        <v>77.5</v>
      </c>
      <c r="H421" s="113">
        <f>IF(AND('INTERNAL - I'!AL433&gt;0,'INTERNAL - II '!AL433&gt;0),('INTERNAL - I'!AL433+'INTERNAL - II '!AL433)/2,'INTERNAL - I'!AL433+'INTERNAL - II '!AL433)</f>
        <v>67.5</v>
      </c>
      <c r="I421" s="113">
        <f>IF(AND('INTERNAL - I'!AM433&gt;0,'INTERNAL - II '!AM433&gt;0),('INTERNAL - I'!AM433+'INTERNAL - II '!AM433)/2,'INTERNAL - I'!AM433+'INTERNAL - II '!AM433)</f>
        <v>95</v>
      </c>
      <c r="J421" s="113">
        <f>IF(AND('INTERNAL - I'!AN433&gt;0,'INTERNAL - II '!AN433&gt;0),('INTERNAL - I'!AN433+'INTERNAL - II '!AN433)/2,'INTERNAL - I'!AN433+'INTERNAL - II '!AN433)</f>
        <v>0</v>
      </c>
    </row>
    <row r="422" spans="1:10" ht="30" customHeight="1" x14ac:dyDescent="0.2">
      <c r="A422" s="89">
        <v>418</v>
      </c>
      <c r="B422" s="113">
        <f>'STUDENT NAMELIST'!B422</f>
        <v>211423243185</v>
      </c>
      <c r="C422" s="113" t="str">
        <f>'STUDENT NAMELIST'!C422</f>
        <v>2023PEC AI 518</v>
      </c>
      <c r="D422" s="114" t="str">
        <f>'STUDENT NAMELIST'!D422</f>
        <v>JAYASURYA K</v>
      </c>
      <c r="E422" s="113">
        <f>IF(AND('INTERNAL - I'!AI434&gt;0,'INTERNAL - II '!AI434&gt;0),('INTERNAL - I'!AI434+'INTERNAL - II '!AI434)/2,'INTERNAL - I'!AI434+'INTERNAL - II '!AI434)</f>
        <v>80</v>
      </c>
      <c r="F422" s="113">
        <f>IF(AND('INTERNAL - I'!AJ434&gt;0,'INTERNAL - II '!AJ434&gt;0),('INTERNAL - I'!AJ434+'INTERNAL - II '!AJ434)/2,'INTERNAL - I'!AJ434+'INTERNAL - II '!AJ434)</f>
        <v>42.5</v>
      </c>
      <c r="G422" s="113">
        <f>('INTERNAL - I'!AK434+'INTERNAL - II '!AK434)/2</f>
        <v>77.5</v>
      </c>
      <c r="H422" s="113">
        <f>IF(AND('INTERNAL - I'!AL434&gt;0,'INTERNAL - II '!AL434&gt;0),('INTERNAL - I'!AL434+'INTERNAL - II '!AL434)/2,'INTERNAL - I'!AL434+'INTERNAL - II '!AL434)</f>
        <v>67.5</v>
      </c>
      <c r="I422" s="113">
        <f>IF(AND('INTERNAL - I'!AM434&gt;0,'INTERNAL - II '!AM434&gt;0),('INTERNAL - I'!AM434+'INTERNAL - II '!AM434)/2,'INTERNAL - I'!AM434+'INTERNAL - II '!AM434)</f>
        <v>95</v>
      </c>
      <c r="J422" s="113">
        <f>IF(AND('INTERNAL - I'!AN434&gt;0,'INTERNAL - II '!AN434&gt;0),('INTERNAL - I'!AN434+'INTERNAL - II '!AN434)/2,'INTERNAL - I'!AN434+'INTERNAL - II '!AN434)</f>
        <v>0</v>
      </c>
    </row>
    <row r="423" spans="1:10" ht="30" customHeight="1" x14ac:dyDescent="0.2">
      <c r="A423" s="89">
        <v>419</v>
      </c>
      <c r="B423" s="113">
        <f>'STUDENT NAMELIST'!B423</f>
        <v>211423243186</v>
      </c>
      <c r="C423" s="113" t="str">
        <f>'STUDENT NAMELIST'!C423</f>
        <v>2023PEC AI 519</v>
      </c>
      <c r="D423" s="114" t="str">
        <f>'STUDENT NAMELIST'!D423</f>
        <v>JEBISH PAULWIN S</v>
      </c>
      <c r="E423" s="113">
        <f>IF(AND('INTERNAL - I'!AI435&gt;0,'INTERNAL - II '!AI435&gt;0),('INTERNAL - I'!AI435+'INTERNAL - II '!AI435)/2,'INTERNAL - I'!AI435+'INTERNAL - II '!AI435)</f>
        <v>85</v>
      </c>
      <c r="F423" s="113">
        <f>IF(AND('INTERNAL - I'!AJ435&gt;0,'INTERNAL - II '!AJ435&gt;0),('INTERNAL - I'!AJ435+'INTERNAL - II '!AJ435)/2,'INTERNAL - I'!AJ435+'INTERNAL - II '!AJ435)</f>
        <v>85</v>
      </c>
      <c r="G423" s="113">
        <f>('INTERNAL - I'!AK435+'INTERNAL - II '!AK435)/2</f>
        <v>90</v>
      </c>
      <c r="H423" s="113">
        <f>IF(AND('INTERNAL - I'!AL435&gt;0,'INTERNAL - II '!AL435&gt;0),('INTERNAL - I'!AL435+'INTERNAL - II '!AL435)/2,'INTERNAL - I'!AL435+'INTERNAL - II '!AL435)</f>
        <v>87.5</v>
      </c>
      <c r="I423" s="113">
        <f>IF(AND('INTERNAL - I'!AM435&gt;0,'INTERNAL - II '!AM435&gt;0),('INTERNAL - I'!AM435+'INTERNAL - II '!AM435)/2,'INTERNAL - I'!AM435+'INTERNAL - II '!AM435)</f>
        <v>77.5</v>
      </c>
      <c r="J423" s="113">
        <f>IF(AND('INTERNAL - I'!AN435&gt;0,'INTERNAL - II '!AN435&gt;0),('INTERNAL - I'!AN435+'INTERNAL - II '!AN435)/2,'INTERNAL - I'!AN435+'INTERNAL - II '!AN435)</f>
        <v>0</v>
      </c>
    </row>
    <row r="424" spans="1:10" ht="30" customHeight="1" x14ac:dyDescent="0.2">
      <c r="A424" s="89">
        <v>420</v>
      </c>
      <c r="B424" s="113">
        <f>'STUDENT NAMELIST'!B424</f>
        <v>211423243187</v>
      </c>
      <c r="C424" s="113" t="str">
        <f>'STUDENT NAMELIST'!C424</f>
        <v>2023PEC AI 520</v>
      </c>
      <c r="D424" s="114" t="str">
        <f>'STUDENT NAMELIST'!D424</f>
        <v>JEEVA R</v>
      </c>
      <c r="E424" s="113">
        <f>IF(AND('INTERNAL - I'!AI436&gt;0,'INTERNAL - II '!AI436&gt;0),('INTERNAL - I'!AI436+'INTERNAL - II '!AI436)/2,'INTERNAL - I'!AI436+'INTERNAL - II '!AI436)</f>
        <v>87.5</v>
      </c>
      <c r="F424" s="113">
        <f>IF(AND('INTERNAL - I'!AJ436&gt;0,'INTERNAL - II '!AJ436&gt;0),('INTERNAL - I'!AJ436+'INTERNAL - II '!AJ436)/2,'INTERNAL - I'!AJ436+'INTERNAL - II '!AJ436)</f>
        <v>85</v>
      </c>
      <c r="G424" s="113">
        <f>('INTERNAL - I'!AK436+'INTERNAL - II '!AK436)/2</f>
        <v>75</v>
      </c>
      <c r="H424" s="113">
        <f>IF(AND('INTERNAL - I'!AL436&gt;0,'INTERNAL - II '!AL436&gt;0),('INTERNAL - I'!AL436+'INTERNAL - II '!AL436)/2,'INTERNAL - I'!AL436+'INTERNAL - II '!AL436)</f>
        <v>72.5</v>
      </c>
      <c r="I424" s="113">
        <f>IF(AND('INTERNAL - I'!AM436&gt;0,'INTERNAL - II '!AM436&gt;0),('INTERNAL - I'!AM436+'INTERNAL - II '!AM436)/2,'INTERNAL - I'!AM436+'INTERNAL - II '!AM436)</f>
        <v>90</v>
      </c>
      <c r="J424" s="113">
        <f>IF(AND('INTERNAL - I'!AN436&gt;0,'INTERNAL - II '!AN436&gt;0),('INTERNAL - I'!AN436+'INTERNAL - II '!AN436)/2,'INTERNAL - I'!AN436+'INTERNAL - II '!AN436)</f>
        <v>0</v>
      </c>
    </row>
    <row r="425" spans="1:10" ht="30" customHeight="1" x14ac:dyDescent="0.2">
      <c r="A425" s="89">
        <v>421</v>
      </c>
      <c r="B425" s="113">
        <f>'STUDENT NAMELIST'!B425</f>
        <v>211423243188</v>
      </c>
      <c r="C425" s="113" t="str">
        <f>'STUDENT NAMELIST'!C425</f>
        <v>2023PEC AI 521</v>
      </c>
      <c r="D425" s="114" t="str">
        <f>'STUDENT NAMELIST'!D425</f>
        <v>JEEVA S</v>
      </c>
      <c r="E425" s="113">
        <f>IF(AND('INTERNAL - I'!AI437&gt;0,'INTERNAL - II '!AI437&gt;0),('INTERNAL - I'!AI437+'INTERNAL - II '!AI437)/2,'INTERNAL - I'!AI437+'INTERNAL - II '!AI437)</f>
        <v>75</v>
      </c>
      <c r="F425" s="113">
        <f>IF(AND('INTERNAL - I'!AJ437&gt;0,'INTERNAL - II '!AJ437&gt;0),('INTERNAL - I'!AJ437+'INTERNAL - II '!AJ437)/2,'INTERNAL - I'!AJ437+'INTERNAL - II '!AJ437)</f>
        <v>90</v>
      </c>
      <c r="G425" s="113">
        <f>('INTERNAL - I'!AK437+'INTERNAL - II '!AK437)/2</f>
        <v>67.5</v>
      </c>
      <c r="H425" s="113">
        <f>IF(AND('INTERNAL - I'!AL437&gt;0,'INTERNAL - II '!AL437&gt;0),('INTERNAL - I'!AL437+'INTERNAL - II '!AL437)/2,'INTERNAL - I'!AL437+'INTERNAL - II '!AL437)</f>
        <v>85</v>
      </c>
      <c r="I425" s="113">
        <f>IF(AND('INTERNAL - I'!AM437&gt;0,'INTERNAL - II '!AM437&gt;0),('INTERNAL - I'!AM437+'INTERNAL - II '!AM437)/2,'INTERNAL - I'!AM437+'INTERNAL - II '!AM437)</f>
        <v>82.5</v>
      </c>
      <c r="J425" s="113">
        <f>IF(AND('INTERNAL - I'!AN437&gt;0,'INTERNAL - II '!AN437&gt;0),('INTERNAL - I'!AN437+'INTERNAL - II '!AN437)/2,'INTERNAL - I'!AN437+'INTERNAL - II '!AN437)</f>
        <v>0</v>
      </c>
    </row>
    <row r="426" spans="1:10" ht="30" customHeight="1" x14ac:dyDescent="0.2">
      <c r="A426" s="89">
        <v>422</v>
      </c>
      <c r="B426" s="113">
        <f>'STUDENT NAMELIST'!B426</f>
        <v>211423243189</v>
      </c>
      <c r="C426" s="113" t="str">
        <f>'STUDENT NAMELIST'!C426</f>
        <v>2023PEC AI 522</v>
      </c>
      <c r="D426" s="114" t="str">
        <f>'STUDENT NAMELIST'!D426</f>
        <v>JEEVA V</v>
      </c>
      <c r="E426" s="113">
        <f>IF(AND('INTERNAL - I'!AI438&gt;0,'INTERNAL - II '!AI438&gt;0),('INTERNAL - I'!AI438+'INTERNAL - II '!AI438)/2,'INTERNAL - I'!AI438+'INTERNAL - II '!AI438)</f>
        <v>92.5</v>
      </c>
      <c r="F426" s="113">
        <f>IF(AND('INTERNAL - I'!AJ438&gt;0,'INTERNAL - II '!AJ438&gt;0),('INTERNAL - I'!AJ438+'INTERNAL - II '!AJ438)/2,'INTERNAL - I'!AJ438+'INTERNAL - II '!AJ438)</f>
        <v>52.5</v>
      </c>
      <c r="G426" s="113">
        <f>('INTERNAL - I'!AK438+'INTERNAL - II '!AK438)/2</f>
        <v>97.5</v>
      </c>
      <c r="H426" s="113">
        <f>IF(AND('INTERNAL - I'!AL438&gt;0,'INTERNAL - II '!AL438&gt;0),('INTERNAL - I'!AL438+'INTERNAL - II '!AL438)/2,'INTERNAL - I'!AL438+'INTERNAL - II '!AL438)</f>
        <v>85</v>
      </c>
      <c r="I426" s="113">
        <f>IF(AND('INTERNAL - I'!AM438&gt;0,'INTERNAL - II '!AM438&gt;0),('INTERNAL - I'!AM438+'INTERNAL - II '!AM438)/2,'INTERNAL - I'!AM438+'INTERNAL - II '!AM438)</f>
        <v>87.5</v>
      </c>
      <c r="J426" s="113">
        <f>IF(AND('INTERNAL - I'!AN438&gt;0,'INTERNAL - II '!AN438&gt;0),('INTERNAL - I'!AN438+'INTERNAL - II '!AN438)/2,'INTERNAL - I'!AN438+'INTERNAL - II '!AN438)</f>
        <v>0</v>
      </c>
    </row>
    <row r="427" spans="1:10" ht="30" customHeight="1" x14ac:dyDescent="0.2">
      <c r="A427" s="89">
        <v>423</v>
      </c>
      <c r="B427" s="113">
        <f>'STUDENT NAMELIST'!B427</f>
        <v>211423243192</v>
      </c>
      <c r="C427" s="113" t="str">
        <f>'STUDENT NAMELIST'!C427</f>
        <v>2023PEC AI 523</v>
      </c>
      <c r="D427" s="114" t="str">
        <f>'STUDENT NAMELIST'!D427</f>
        <v>JEGATHEESWARAN A</v>
      </c>
      <c r="E427" s="113">
        <f>IF(AND('INTERNAL - I'!AI439&gt;0,'INTERNAL - II '!AI439&gt;0),('INTERNAL - I'!AI439+'INTERNAL - II '!AI439)/2,'INTERNAL - I'!AI439+'INTERNAL - II '!AI439)</f>
        <v>95</v>
      </c>
      <c r="F427" s="113">
        <f>IF(AND('INTERNAL - I'!AJ439&gt;0,'INTERNAL - II '!AJ439&gt;0),('INTERNAL - I'!AJ439+'INTERNAL - II '!AJ439)/2,'INTERNAL - I'!AJ439+'INTERNAL - II '!AJ439)</f>
        <v>90</v>
      </c>
      <c r="G427" s="113">
        <f>('INTERNAL - I'!AK439+'INTERNAL - II '!AK439)/2</f>
        <v>75</v>
      </c>
      <c r="H427" s="113">
        <f>IF(AND('INTERNAL - I'!AL439&gt;0,'INTERNAL - II '!AL439&gt;0),('INTERNAL - I'!AL439+'INTERNAL - II '!AL439)/2,'INTERNAL - I'!AL439+'INTERNAL - II '!AL439)</f>
        <v>90</v>
      </c>
      <c r="I427" s="113">
        <f>IF(AND('INTERNAL - I'!AM439&gt;0,'INTERNAL - II '!AM439&gt;0),('INTERNAL - I'!AM439+'INTERNAL - II '!AM439)/2,'INTERNAL - I'!AM439+'INTERNAL - II '!AM439)</f>
        <v>72.5</v>
      </c>
      <c r="J427" s="113">
        <f>IF(AND('INTERNAL - I'!AN439&gt;0,'INTERNAL - II '!AN439&gt;0),('INTERNAL - I'!AN439+'INTERNAL - II '!AN439)/2,'INTERNAL - I'!AN439+'INTERNAL - II '!AN439)</f>
        <v>0</v>
      </c>
    </row>
    <row r="428" spans="1:10" ht="30" customHeight="1" x14ac:dyDescent="0.2">
      <c r="A428" s="89">
        <v>424</v>
      </c>
      <c r="B428" s="113">
        <f>'STUDENT NAMELIST'!B428</f>
        <v>211423243193</v>
      </c>
      <c r="C428" s="113" t="str">
        <f>'STUDENT NAMELIST'!C428</f>
        <v>2023PEC AI 524</v>
      </c>
      <c r="D428" s="114" t="str">
        <f>'STUDENT NAMELIST'!D428</f>
        <v>JENISH J</v>
      </c>
      <c r="E428" s="113">
        <f>IF(AND('INTERNAL - I'!AI440&gt;0,'INTERNAL - II '!AI440&gt;0),('INTERNAL - I'!AI440+'INTERNAL - II '!AI440)/2,'INTERNAL - I'!AI440+'INTERNAL - II '!AI440)</f>
        <v>90</v>
      </c>
      <c r="F428" s="113">
        <f>IF(AND('INTERNAL - I'!AJ440&gt;0,'INTERNAL - II '!AJ440&gt;0),('INTERNAL - I'!AJ440+'INTERNAL - II '!AJ440)/2,'INTERNAL - I'!AJ440+'INTERNAL - II '!AJ440)</f>
        <v>47.5</v>
      </c>
      <c r="G428" s="113">
        <f>('INTERNAL - I'!AK440+'INTERNAL - II '!AK440)/2</f>
        <v>72.5</v>
      </c>
      <c r="H428" s="113">
        <f>IF(AND('INTERNAL - I'!AL440&gt;0,'INTERNAL - II '!AL440&gt;0),('INTERNAL - I'!AL440+'INTERNAL - II '!AL440)/2,'INTERNAL - I'!AL440+'INTERNAL - II '!AL440)</f>
        <v>82.5</v>
      </c>
      <c r="I428" s="113">
        <f>IF(AND('INTERNAL - I'!AM440&gt;0,'INTERNAL - II '!AM440&gt;0),('INTERNAL - I'!AM440+'INTERNAL - II '!AM440)/2,'INTERNAL - I'!AM440+'INTERNAL - II '!AM440)</f>
        <v>70</v>
      </c>
      <c r="J428" s="113">
        <f>IF(AND('INTERNAL - I'!AN440&gt;0,'INTERNAL - II '!AN440&gt;0),('INTERNAL - I'!AN440+'INTERNAL - II '!AN440)/2,'INTERNAL - I'!AN440+'INTERNAL - II '!AN440)</f>
        <v>0</v>
      </c>
    </row>
    <row r="429" spans="1:10" ht="30" customHeight="1" x14ac:dyDescent="0.2">
      <c r="A429" s="89">
        <v>425</v>
      </c>
      <c r="B429" s="113">
        <f>'STUDENT NAMELIST'!B429</f>
        <v>211423243197</v>
      </c>
      <c r="C429" s="113" t="str">
        <f>'STUDENT NAMELIST'!C429</f>
        <v>2023PEC AI 525</v>
      </c>
      <c r="D429" s="114" t="str">
        <f>'STUDENT NAMELIST'!D429</f>
        <v>JESHRUD SOLOMON TERIN J</v>
      </c>
      <c r="E429" s="113">
        <f>IF(AND('INTERNAL - I'!AI441&gt;0,'INTERNAL - II '!AI441&gt;0),('INTERNAL - I'!AI441+'INTERNAL - II '!AI441)/2,'INTERNAL - I'!AI441+'INTERNAL - II '!AI441)</f>
        <v>85</v>
      </c>
      <c r="F429" s="113">
        <f>IF(AND('INTERNAL - I'!AJ441&gt;0,'INTERNAL - II '!AJ441&gt;0),('INTERNAL - I'!AJ441+'INTERNAL - II '!AJ441)/2,'INTERNAL - I'!AJ441+'INTERNAL - II '!AJ441)</f>
        <v>87.5</v>
      </c>
      <c r="G429" s="113">
        <f>('INTERNAL - I'!AK441+'INTERNAL - II '!AK441)/2</f>
        <v>92.5</v>
      </c>
      <c r="H429" s="113">
        <f>IF(AND('INTERNAL - I'!AL441&gt;0,'INTERNAL - II '!AL441&gt;0),('INTERNAL - I'!AL441+'INTERNAL - II '!AL441)/2,'INTERNAL - I'!AL441+'INTERNAL - II '!AL441)</f>
        <v>62.5</v>
      </c>
      <c r="I429" s="113">
        <f>IF(AND('INTERNAL - I'!AM441&gt;0,'INTERNAL - II '!AM441&gt;0),('INTERNAL - I'!AM441+'INTERNAL - II '!AM441)/2,'INTERNAL - I'!AM441+'INTERNAL - II '!AM441)</f>
        <v>95</v>
      </c>
      <c r="J429" s="113">
        <f>IF(AND('INTERNAL - I'!AN441&gt;0,'INTERNAL - II '!AN441&gt;0),('INTERNAL - I'!AN441+'INTERNAL - II '!AN441)/2,'INTERNAL - I'!AN441+'INTERNAL - II '!AN441)</f>
        <v>0</v>
      </c>
    </row>
    <row r="430" spans="1:10" ht="30" customHeight="1" x14ac:dyDescent="0.2">
      <c r="A430" s="89">
        <v>426</v>
      </c>
      <c r="B430" s="113">
        <f>'STUDENT NAMELIST'!B430</f>
        <v>211423243198</v>
      </c>
      <c r="C430" s="113" t="str">
        <f>'STUDENT NAMELIST'!C430</f>
        <v>2023PEC AI 526</v>
      </c>
      <c r="D430" s="114" t="str">
        <f>'STUDENT NAMELIST'!D430</f>
        <v>JESWIN JABAS RAJKUMAR R</v>
      </c>
      <c r="E430" s="113">
        <f>IF(AND('INTERNAL - I'!AI442&gt;0,'INTERNAL - II '!AI442&gt;0),('INTERNAL - I'!AI442+'INTERNAL - II '!AI442)/2,'INTERNAL - I'!AI442+'INTERNAL - II '!AI442)</f>
        <v>85</v>
      </c>
      <c r="F430" s="113">
        <f>IF(AND('INTERNAL - I'!AJ442&gt;0,'INTERNAL - II '!AJ442&gt;0),('INTERNAL - I'!AJ442+'INTERNAL - II '!AJ442)/2,'INTERNAL - I'!AJ442+'INTERNAL - II '!AJ442)</f>
        <v>80</v>
      </c>
      <c r="G430" s="113">
        <f>('INTERNAL - I'!AK442+'INTERNAL - II '!AK442)/2</f>
        <v>85</v>
      </c>
      <c r="H430" s="113">
        <f>IF(AND('INTERNAL - I'!AL442&gt;0,'INTERNAL - II '!AL442&gt;0),('INTERNAL - I'!AL442+'INTERNAL - II '!AL442)/2,'INTERNAL - I'!AL442+'INTERNAL - II '!AL442)</f>
        <v>82.5</v>
      </c>
      <c r="I430" s="113">
        <f>IF(AND('INTERNAL - I'!AM442&gt;0,'INTERNAL - II '!AM442&gt;0),('INTERNAL - I'!AM442+'INTERNAL - II '!AM442)/2,'INTERNAL - I'!AM442+'INTERNAL - II '!AM442)</f>
        <v>80</v>
      </c>
      <c r="J430" s="113">
        <f>IF(AND('INTERNAL - I'!AN442&gt;0,'INTERNAL - II '!AN442&gt;0),('INTERNAL - I'!AN442+'INTERNAL - II '!AN442)/2,'INTERNAL - I'!AN442+'INTERNAL - II '!AN442)</f>
        <v>0</v>
      </c>
    </row>
    <row r="431" spans="1:10" ht="30" customHeight="1" x14ac:dyDescent="0.2">
      <c r="A431" s="89">
        <v>428</v>
      </c>
      <c r="B431" s="113">
        <f>'STUDENT NAMELIST'!B431</f>
        <v>211423243199</v>
      </c>
      <c r="C431" s="113" t="str">
        <f>'STUDENT NAMELIST'!C431</f>
        <v>2023PEC AI 527</v>
      </c>
      <c r="D431" s="114" t="str">
        <f>'STUDENT NAMELIST'!D431</f>
        <v>JISNUVARDHAN VISWA MOHAN</v>
      </c>
      <c r="E431" s="113">
        <f>IF(AND('INTERNAL - I'!AI443&gt;0,'INTERNAL - II '!AI443&gt;0),('INTERNAL - I'!AI443+'INTERNAL - II '!AI443)/2,'INTERNAL - I'!AI443+'INTERNAL - II '!AI443)</f>
        <v>72.5</v>
      </c>
      <c r="F431" s="113">
        <f>IF(AND('INTERNAL - I'!AJ443&gt;0,'INTERNAL - II '!AJ443&gt;0),('INTERNAL - I'!AJ443+'INTERNAL - II '!AJ443)/2,'INTERNAL - I'!AJ443+'INTERNAL - II '!AJ443)</f>
        <v>72.5</v>
      </c>
      <c r="G431" s="113">
        <f>('INTERNAL - I'!AK443+'INTERNAL - II '!AK443)/2</f>
        <v>90</v>
      </c>
      <c r="H431" s="113">
        <f>IF(AND('INTERNAL - I'!AL443&gt;0,'INTERNAL - II '!AL443&gt;0),('INTERNAL - I'!AL443+'INTERNAL - II '!AL443)/2,'INTERNAL - I'!AL443+'INTERNAL - II '!AL443)</f>
        <v>82.5</v>
      </c>
      <c r="I431" s="113">
        <f>IF(AND('INTERNAL - I'!AM443&gt;0,'INTERNAL - II '!AM443&gt;0),('INTERNAL - I'!AM443+'INTERNAL - II '!AM443)/2,'INTERNAL - I'!AM443+'INTERNAL - II '!AM443)</f>
        <v>90</v>
      </c>
      <c r="J431" s="113">
        <f>IF(AND('INTERNAL - I'!AN443&gt;0,'INTERNAL - II '!AN443&gt;0),('INTERNAL - I'!AN443+'INTERNAL - II '!AN443)/2,'INTERNAL - I'!AN443+'INTERNAL - II '!AN443)</f>
        <v>0</v>
      </c>
    </row>
    <row r="432" spans="1:10" ht="30" customHeight="1" x14ac:dyDescent="0.2">
      <c r="A432" s="89">
        <v>428</v>
      </c>
      <c r="B432" s="113">
        <f>'STUDENT NAMELIST'!B432</f>
        <v>211423243200</v>
      </c>
      <c r="C432" s="113" t="str">
        <f>'STUDENT NAMELIST'!C432</f>
        <v>2023PEC AI 528</v>
      </c>
      <c r="D432" s="114" t="str">
        <f>'STUDENT NAMELIST'!D432</f>
        <v>JOHN TYNDALE S</v>
      </c>
      <c r="E432" s="113">
        <f>IF(AND('INTERNAL - I'!AI444&gt;0,'INTERNAL - II '!AI444&gt;0),('INTERNAL - I'!AI444+'INTERNAL - II '!AI444)/2,'INTERNAL - I'!AI444+'INTERNAL - II '!AI444)</f>
        <v>87.5</v>
      </c>
      <c r="F432" s="113">
        <f>IF(AND('INTERNAL - I'!AJ444&gt;0,'INTERNAL - II '!AJ444&gt;0),('INTERNAL - I'!AJ444+'INTERNAL - II '!AJ444)/2,'INTERNAL - I'!AJ444+'INTERNAL - II '!AJ444)</f>
        <v>82.5</v>
      </c>
      <c r="G432" s="113">
        <f>('INTERNAL - I'!AK444+'INTERNAL - II '!AK444)/2</f>
        <v>77.5</v>
      </c>
      <c r="H432" s="113">
        <f>IF(AND('INTERNAL - I'!AL444&gt;0,'INTERNAL - II '!AL444&gt;0),('INTERNAL - I'!AL444+'INTERNAL - II '!AL444)/2,'INTERNAL - I'!AL444+'INTERNAL - II '!AL444)</f>
        <v>67.5</v>
      </c>
      <c r="I432" s="113">
        <f>IF(AND('INTERNAL - I'!AM444&gt;0,'INTERNAL - II '!AM444&gt;0),('INTERNAL - I'!AM444+'INTERNAL - II '!AM444)/2,'INTERNAL - I'!AM444+'INTERNAL - II '!AM444)</f>
        <v>95</v>
      </c>
      <c r="J432" s="113">
        <f>IF(AND('INTERNAL - I'!AN444&gt;0,'INTERNAL - II '!AN444&gt;0),('INTERNAL - I'!AN444+'INTERNAL - II '!AN444)/2,'INTERNAL - I'!AN444+'INTERNAL - II '!AN444)</f>
        <v>0</v>
      </c>
    </row>
    <row r="433" spans="1:10" ht="30" customHeight="1" x14ac:dyDescent="0.2">
      <c r="A433" s="89">
        <v>429</v>
      </c>
      <c r="B433" s="113">
        <f>'STUDENT NAMELIST'!B433</f>
        <v>211423243202</v>
      </c>
      <c r="C433" s="113" t="str">
        <f>'STUDENT NAMELIST'!C433</f>
        <v>2023PEC AI 529</v>
      </c>
      <c r="D433" s="114" t="str">
        <f>'STUDENT NAMELIST'!D433</f>
        <v>JOSEPHPRINCE V</v>
      </c>
      <c r="E433" s="113">
        <f>IF(AND('INTERNAL - I'!AI445&gt;0,'INTERNAL - II '!AI445&gt;0),('INTERNAL - I'!AI445+'INTERNAL - II '!AI445)/2,'INTERNAL - I'!AI445+'INTERNAL - II '!AI445)</f>
        <v>67.5</v>
      </c>
      <c r="F433" s="113">
        <f>IF(AND('INTERNAL - I'!AJ445&gt;0,'INTERNAL - II '!AJ445&gt;0),('INTERNAL - I'!AJ445+'INTERNAL - II '!AJ445)/2,'INTERNAL - I'!AJ445+'INTERNAL - II '!AJ445)</f>
        <v>65</v>
      </c>
      <c r="G433" s="113">
        <f>('INTERNAL - I'!AK445+'INTERNAL - II '!AK445)/2</f>
        <v>85</v>
      </c>
      <c r="H433" s="113">
        <f>IF(AND('INTERNAL - I'!AL445&gt;0,'INTERNAL - II '!AL445&gt;0),('INTERNAL - I'!AL445+'INTERNAL - II '!AL445)/2,'INTERNAL - I'!AL445+'INTERNAL - II '!AL445)</f>
        <v>87.5</v>
      </c>
      <c r="I433" s="113">
        <f>IF(AND('INTERNAL - I'!AM445&gt;0,'INTERNAL - II '!AM445&gt;0),('INTERNAL - I'!AM445+'INTERNAL - II '!AM445)/2,'INTERNAL - I'!AM445+'INTERNAL - II '!AM445)</f>
        <v>77.5</v>
      </c>
      <c r="J433" s="113">
        <f>IF(AND('INTERNAL - I'!AN445&gt;0,'INTERNAL - II '!AN445&gt;0),('INTERNAL - I'!AN445+'INTERNAL - II '!AN445)/2,'INTERNAL - I'!AN445+'INTERNAL - II '!AN445)</f>
        <v>0</v>
      </c>
    </row>
    <row r="434" spans="1:10" ht="30" customHeight="1" x14ac:dyDescent="0.2">
      <c r="A434" s="89">
        <v>430</v>
      </c>
      <c r="B434" s="113">
        <f>'STUDENT NAMELIST'!B434</f>
        <v>211423243205</v>
      </c>
      <c r="C434" s="113" t="str">
        <f>'STUDENT NAMELIST'!C434</f>
        <v>2023PEC AI 530</v>
      </c>
      <c r="D434" s="114" t="str">
        <f>'STUDENT NAMELIST'!D434</f>
        <v>JUSTIN DEVAKUMAR J</v>
      </c>
      <c r="E434" s="113">
        <f>IF(AND('INTERNAL - I'!AI446&gt;0,'INTERNAL - II '!AI446&gt;0),('INTERNAL - I'!AI446+'INTERNAL - II '!AI446)/2,'INTERNAL - I'!AI446+'INTERNAL - II '!AI446)</f>
        <v>77.5</v>
      </c>
      <c r="F434" s="113">
        <f>IF(AND('INTERNAL - I'!AJ446&gt;0,'INTERNAL - II '!AJ446&gt;0),('INTERNAL - I'!AJ446+'INTERNAL - II '!AJ446)/2,'INTERNAL - I'!AJ446+'INTERNAL - II '!AJ446)</f>
        <v>40</v>
      </c>
      <c r="G434" s="113">
        <f>('INTERNAL - I'!AK446+'INTERNAL - II '!AK446)/2</f>
        <v>90</v>
      </c>
      <c r="H434" s="113">
        <f>IF(AND('INTERNAL - I'!AL446&gt;0,'INTERNAL - II '!AL446&gt;0),('INTERNAL - I'!AL446+'INTERNAL - II '!AL446)/2,'INTERNAL - I'!AL446+'INTERNAL - II '!AL446)</f>
        <v>82.5</v>
      </c>
      <c r="I434" s="113">
        <f>IF(AND('INTERNAL - I'!AM446&gt;0,'INTERNAL - II '!AM446&gt;0),('INTERNAL - I'!AM446+'INTERNAL - II '!AM446)/2,'INTERNAL - I'!AM446+'INTERNAL - II '!AM446)</f>
        <v>70</v>
      </c>
      <c r="J434" s="113">
        <f>IF(AND('INTERNAL - I'!AN446&gt;0,'INTERNAL - II '!AN446&gt;0),('INTERNAL - I'!AN446+'INTERNAL - II '!AN446)/2,'INTERNAL - I'!AN446+'INTERNAL - II '!AN446)</f>
        <v>0</v>
      </c>
    </row>
    <row r="435" spans="1:10" ht="30" customHeight="1" x14ac:dyDescent="0.2">
      <c r="A435" s="89">
        <v>431</v>
      </c>
      <c r="B435" s="113">
        <f>'STUDENT NAMELIST'!B435</f>
        <v>211423243209</v>
      </c>
      <c r="C435" s="113" t="str">
        <f>'STUDENT NAMELIST'!C435</f>
        <v>2023PEC AI 531</v>
      </c>
      <c r="D435" s="114" t="str">
        <f>'STUDENT NAMELIST'!D435</f>
        <v>KALYANASUNDARAM M</v>
      </c>
      <c r="E435" s="113">
        <f>IF(AND('INTERNAL - I'!AI447&gt;0,'INTERNAL - II '!AI447&gt;0),('INTERNAL - I'!AI447+'INTERNAL - II '!AI447)/2,'INTERNAL - I'!AI447+'INTERNAL - II '!AI447)</f>
        <v>85</v>
      </c>
      <c r="F435" s="113">
        <f>IF(AND('INTERNAL - I'!AJ447&gt;0,'INTERNAL - II '!AJ447&gt;0),('INTERNAL - I'!AJ447+'INTERNAL - II '!AJ447)/2,'INTERNAL - I'!AJ447+'INTERNAL - II '!AJ447)</f>
        <v>85</v>
      </c>
      <c r="G435" s="113">
        <f>('INTERNAL - I'!AK447+'INTERNAL - II '!AK447)/2</f>
        <v>87.5</v>
      </c>
      <c r="H435" s="113">
        <f>IF(AND('INTERNAL - I'!AL447&gt;0,'INTERNAL - II '!AL447&gt;0),('INTERNAL - I'!AL447+'INTERNAL - II '!AL447)/2,'INTERNAL - I'!AL447+'INTERNAL - II '!AL447)</f>
        <v>62.5</v>
      </c>
      <c r="I435" s="113">
        <f>IF(AND('INTERNAL - I'!AM447&gt;0,'INTERNAL - II '!AM447&gt;0),('INTERNAL - I'!AM447+'INTERNAL - II '!AM447)/2,'INTERNAL - I'!AM447+'INTERNAL - II '!AM447)</f>
        <v>95</v>
      </c>
      <c r="J435" s="113">
        <f>IF(AND('INTERNAL - I'!AN447&gt;0,'INTERNAL - II '!AN447&gt;0),('INTERNAL - I'!AN447+'INTERNAL - II '!AN447)/2,'INTERNAL - I'!AN447+'INTERNAL - II '!AN447)</f>
        <v>0</v>
      </c>
    </row>
    <row r="436" spans="1:10" ht="30" customHeight="1" x14ac:dyDescent="0.2">
      <c r="A436" s="89">
        <v>432</v>
      </c>
      <c r="B436" s="113">
        <f>'STUDENT NAMELIST'!B436</f>
        <v>211423243210</v>
      </c>
      <c r="C436" s="113" t="str">
        <f>'STUDENT NAMELIST'!C436</f>
        <v>2023PEC AI 532</v>
      </c>
      <c r="D436" s="114" t="str">
        <f>'STUDENT NAMELIST'!D436</f>
        <v>KAMALESH P</v>
      </c>
      <c r="E436" s="113">
        <f>IF(AND('INTERNAL - I'!AI448&gt;0,'INTERNAL - II '!AI448&gt;0),('INTERNAL - I'!AI448+'INTERNAL - II '!AI448)/2,'INTERNAL - I'!AI448+'INTERNAL - II '!AI448)</f>
        <v>97.5</v>
      </c>
      <c r="F436" s="113">
        <f>IF(AND('INTERNAL - I'!AJ448&gt;0,'INTERNAL - II '!AJ448&gt;0),('INTERNAL - I'!AJ448+'INTERNAL - II '!AJ448)/2,'INTERNAL - I'!AJ448+'INTERNAL - II '!AJ448)</f>
        <v>92.5</v>
      </c>
      <c r="G436" s="113">
        <f>('INTERNAL - I'!AK448+'INTERNAL - II '!AK448)/2</f>
        <v>77.5</v>
      </c>
      <c r="H436" s="113">
        <f>IF(AND('INTERNAL - I'!AL448&gt;0,'INTERNAL - II '!AL448&gt;0),('INTERNAL - I'!AL448+'INTERNAL - II '!AL448)/2,'INTERNAL - I'!AL448+'INTERNAL - II '!AL448)</f>
        <v>82.5</v>
      </c>
      <c r="I436" s="113">
        <f>IF(AND('INTERNAL - I'!AM448&gt;0,'INTERNAL - II '!AM448&gt;0),('INTERNAL - I'!AM448+'INTERNAL - II '!AM448)/2,'INTERNAL - I'!AM448+'INTERNAL - II '!AM448)</f>
        <v>80</v>
      </c>
      <c r="J436" s="113">
        <f>IF(AND('INTERNAL - I'!AN448&gt;0,'INTERNAL - II '!AN448&gt;0),('INTERNAL - I'!AN448+'INTERNAL - II '!AN448)/2,'INTERNAL - I'!AN448+'INTERNAL - II '!AN448)</f>
        <v>0</v>
      </c>
    </row>
    <row r="437" spans="1:10" ht="30" customHeight="1" x14ac:dyDescent="0.2">
      <c r="A437" s="89">
        <v>433</v>
      </c>
      <c r="B437" s="113">
        <f>'STUDENT NAMELIST'!B437</f>
        <v>211423243213</v>
      </c>
      <c r="C437" s="113" t="str">
        <f>'STUDENT NAMELIST'!C437</f>
        <v>2023PEC AI 533</v>
      </c>
      <c r="D437" s="114" t="str">
        <f>'STUDENT NAMELIST'!D437</f>
        <v>KANISH V</v>
      </c>
      <c r="E437" s="113">
        <f>IF(AND('INTERNAL - I'!AI449&gt;0,'INTERNAL - II '!AI449&gt;0),('INTERNAL - I'!AI449+'INTERNAL - II '!AI449)/2,'INTERNAL - I'!AI449+'INTERNAL - II '!AI449)</f>
        <v>70</v>
      </c>
      <c r="F437" s="113">
        <f>IF(AND('INTERNAL - I'!AJ449&gt;0,'INTERNAL - II '!AJ449&gt;0),('INTERNAL - I'!AJ449+'INTERNAL - II '!AJ449)/2,'INTERNAL - I'!AJ449+'INTERNAL - II '!AJ449)</f>
        <v>75</v>
      </c>
      <c r="G437" s="113">
        <f>('INTERNAL - I'!AK449+'INTERNAL - II '!AK449)/2</f>
        <v>80</v>
      </c>
      <c r="H437" s="113">
        <f>IF(AND('INTERNAL - I'!AL449&gt;0,'INTERNAL - II '!AL449&gt;0),('INTERNAL - I'!AL449+'INTERNAL - II '!AL449)/2,'INTERNAL - I'!AL449+'INTERNAL - II '!AL449)</f>
        <v>72.5</v>
      </c>
      <c r="I437" s="113">
        <f>IF(AND('INTERNAL - I'!AM449&gt;0,'INTERNAL - II '!AM449&gt;0),('INTERNAL - I'!AM449+'INTERNAL - II '!AM449)/2,'INTERNAL - I'!AM449+'INTERNAL - II '!AM449)</f>
        <v>90</v>
      </c>
      <c r="J437" s="113">
        <f>IF(AND('INTERNAL - I'!AN449&gt;0,'INTERNAL - II '!AN449&gt;0),('INTERNAL - I'!AN449+'INTERNAL - II '!AN449)/2,'INTERNAL - I'!AN449+'INTERNAL - II '!AN449)</f>
        <v>0</v>
      </c>
    </row>
    <row r="438" spans="1:10" ht="30" customHeight="1" x14ac:dyDescent="0.2">
      <c r="A438" s="89">
        <v>434</v>
      </c>
      <c r="B438" s="113">
        <f>'STUDENT NAMELIST'!B438</f>
        <v>211423243215</v>
      </c>
      <c r="C438" s="113" t="str">
        <f>'STUDENT NAMELIST'!C438</f>
        <v>2023PEC AI 534</v>
      </c>
      <c r="D438" s="114" t="str">
        <f>'STUDENT NAMELIST'!D438</f>
        <v>KARTHI K</v>
      </c>
      <c r="E438" s="113">
        <f>IF(AND('INTERNAL - I'!AI450&gt;0,'INTERNAL - II '!AI450&gt;0),('INTERNAL - I'!AI450+'INTERNAL - II '!AI450)/2,'INTERNAL - I'!AI450+'INTERNAL - II '!AI450)</f>
        <v>70</v>
      </c>
      <c r="F438" s="113">
        <f>IF(AND('INTERNAL - I'!AJ450&gt;0,'INTERNAL - II '!AJ450&gt;0),('INTERNAL - I'!AJ450+'INTERNAL - II '!AJ450)/2,'INTERNAL - I'!AJ450+'INTERNAL - II '!AJ450)</f>
        <v>40</v>
      </c>
      <c r="G438" s="113">
        <f>('INTERNAL - I'!AK450+'INTERNAL - II '!AK450)/2</f>
        <v>92.5</v>
      </c>
      <c r="H438" s="113">
        <f>IF(AND('INTERNAL - I'!AL450&gt;0,'INTERNAL - II '!AL450&gt;0),('INTERNAL - I'!AL450+'INTERNAL - II '!AL450)/2,'INTERNAL - I'!AL450+'INTERNAL - II '!AL450)</f>
        <v>67.5</v>
      </c>
      <c r="I438" s="113">
        <f>IF(AND('INTERNAL - I'!AM450&gt;0,'INTERNAL - II '!AM450&gt;0),('INTERNAL - I'!AM450+'INTERNAL - II '!AM450)/2,'INTERNAL - I'!AM450+'INTERNAL - II '!AM450)</f>
        <v>95</v>
      </c>
      <c r="J438" s="113">
        <f>IF(AND('INTERNAL - I'!AN450&gt;0,'INTERNAL - II '!AN450&gt;0),('INTERNAL - I'!AN450+'INTERNAL - II '!AN450)/2,'INTERNAL - I'!AN450+'INTERNAL - II '!AN450)</f>
        <v>0</v>
      </c>
    </row>
    <row r="439" spans="1:10" ht="30" customHeight="1" x14ac:dyDescent="0.2">
      <c r="A439" s="89">
        <v>435</v>
      </c>
      <c r="B439" s="113">
        <f>'STUDENT NAMELIST'!B439</f>
        <v>211423243216</v>
      </c>
      <c r="C439" s="113" t="str">
        <f>'STUDENT NAMELIST'!C439</f>
        <v>2023PEC AI 535</v>
      </c>
      <c r="D439" s="114" t="str">
        <f>'STUDENT NAMELIST'!D439</f>
        <v>KAVIKARAN K</v>
      </c>
      <c r="E439" s="113">
        <f>IF(AND('INTERNAL - I'!AI451&gt;0,'INTERNAL - II '!AI451&gt;0),('INTERNAL - I'!AI451+'INTERNAL - II '!AI451)/2,'INTERNAL - I'!AI451+'INTERNAL - II '!AI451)</f>
        <v>85</v>
      </c>
      <c r="F439" s="113">
        <f>IF(AND('INTERNAL - I'!AJ451&gt;0,'INTERNAL - II '!AJ451&gt;0),('INTERNAL - I'!AJ451+'INTERNAL - II '!AJ451)/2,'INTERNAL - I'!AJ451+'INTERNAL - II '!AJ451)</f>
        <v>85</v>
      </c>
      <c r="G439" s="113">
        <f>('INTERNAL - I'!AK451+'INTERNAL - II '!AK451)/2</f>
        <v>92.5</v>
      </c>
      <c r="H439" s="113">
        <f>IF(AND('INTERNAL - I'!AL451&gt;0,'INTERNAL - II '!AL451&gt;0),('INTERNAL - I'!AL451+'INTERNAL - II '!AL451)/2,'INTERNAL - I'!AL451+'INTERNAL - II '!AL451)</f>
        <v>87.5</v>
      </c>
      <c r="I439" s="113">
        <f>IF(AND('INTERNAL - I'!AM451&gt;0,'INTERNAL - II '!AM451&gt;0),('INTERNAL - I'!AM451+'INTERNAL - II '!AM451)/2,'INTERNAL - I'!AM451+'INTERNAL - II '!AM451)</f>
        <v>77.5</v>
      </c>
      <c r="J439" s="113">
        <f>IF(AND('INTERNAL - I'!AN451&gt;0,'INTERNAL - II '!AN451&gt;0),('INTERNAL - I'!AN451+'INTERNAL - II '!AN451)/2,'INTERNAL - I'!AN451+'INTERNAL - II '!AN451)</f>
        <v>0</v>
      </c>
    </row>
    <row r="440" spans="1:10" ht="30" customHeight="1" x14ac:dyDescent="0.2">
      <c r="A440" s="89">
        <v>436</v>
      </c>
      <c r="B440" s="113">
        <f>'STUDENT NAMELIST'!B440</f>
        <v>211423243217</v>
      </c>
      <c r="C440" s="113" t="str">
        <f>'STUDENT NAMELIST'!C440</f>
        <v>2023PEC AI 536</v>
      </c>
      <c r="D440" s="114" t="str">
        <f>'STUDENT NAMELIST'!D440</f>
        <v>KAVIN KARTHICK A S</v>
      </c>
      <c r="E440" s="113">
        <f>IF(AND('INTERNAL - I'!AI452&gt;0,'INTERNAL - II '!AI452&gt;0),('INTERNAL - I'!AI452+'INTERNAL - II '!AI452)/2,'INTERNAL - I'!AI452+'INTERNAL - II '!AI452)</f>
        <v>87.5</v>
      </c>
      <c r="F440" s="113">
        <f>IF(AND('INTERNAL - I'!AJ452&gt;0,'INTERNAL - II '!AJ452&gt;0),('INTERNAL - I'!AJ452+'INTERNAL - II '!AJ452)/2,'INTERNAL - I'!AJ452+'INTERNAL - II '!AJ452)</f>
        <v>85</v>
      </c>
      <c r="G440" s="113">
        <f>('INTERNAL - I'!AK452+'INTERNAL - II '!AK452)/2</f>
        <v>75</v>
      </c>
      <c r="H440" s="113">
        <f>IF(AND('INTERNAL - I'!AL452&gt;0,'INTERNAL - II '!AL452&gt;0),('INTERNAL - I'!AL452+'INTERNAL - II '!AL452)/2,'INTERNAL - I'!AL452+'INTERNAL - II '!AL452)</f>
        <v>82.5</v>
      </c>
      <c r="I440" s="113">
        <f>IF(AND('INTERNAL - I'!AM452&gt;0,'INTERNAL - II '!AM452&gt;0),('INTERNAL - I'!AM452+'INTERNAL - II '!AM452)/2,'INTERNAL - I'!AM452+'INTERNAL - II '!AM452)</f>
        <v>70</v>
      </c>
      <c r="J440" s="113">
        <f>IF(AND('INTERNAL - I'!AN452&gt;0,'INTERNAL - II '!AN452&gt;0),('INTERNAL - I'!AN452+'INTERNAL - II '!AN452)/2,'INTERNAL - I'!AN452+'INTERNAL - II '!AN452)</f>
        <v>0</v>
      </c>
    </row>
    <row r="441" spans="1:10" ht="30" customHeight="1" x14ac:dyDescent="0.2">
      <c r="A441" s="89">
        <v>438</v>
      </c>
      <c r="B441" s="113">
        <f>'STUDENT NAMELIST'!B441</f>
        <v>211423243222</v>
      </c>
      <c r="C441" s="113" t="str">
        <f>'STUDENT NAMELIST'!C441</f>
        <v>2023PEC AI 537</v>
      </c>
      <c r="D441" s="114" t="str">
        <f>'STUDENT NAMELIST'!D441</f>
        <v>KAVIYARASU V</v>
      </c>
      <c r="E441" s="113">
        <f>IF(AND('INTERNAL - I'!AI453&gt;0,'INTERNAL - II '!AI453&gt;0),('INTERNAL - I'!AI453+'INTERNAL - II '!AI453)/2,'INTERNAL - I'!AI453+'INTERNAL - II '!AI453)</f>
        <v>82.5</v>
      </c>
      <c r="F441" s="113">
        <f>IF(AND('INTERNAL - I'!AJ453&gt;0,'INTERNAL - II '!AJ453&gt;0),('INTERNAL - I'!AJ453+'INTERNAL - II '!AJ453)/2,'INTERNAL - I'!AJ453+'INTERNAL - II '!AJ453)</f>
        <v>82.5</v>
      </c>
      <c r="G441" s="113">
        <f>('INTERNAL - I'!AK453+'INTERNAL - II '!AK453)/2</f>
        <v>85</v>
      </c>
      <c r="H441" s="113">
        <f>IF(AND('INTERNAL - I'!AL453&gt;0,'INTERNAL - II '!AL453&gt;0),('INTERNAL - I'!AL453+'INTERNAL - II '!AL453)/2,'INTERNAL - I'!AL453+'INTERNAL - II '!AL453)</f>
        <v>62.5</v>
      </c>
      <c r="I441" s="113">
        <f>IF(AND('INTERNAL - I'!AM453&gt;0,'INTERNAL - II '!AM453&gt;0),('INTERNAL - I'!AM453+'INTERNAL - II '!AM453)/2,'INTERNAL - I'!AM453+'INTERNAL - II '!AM453)</f>
        <v>95</v>
      </c>
      <c r="J441" s="113">
        <f>IF(AND('INTERNAL - I'!AN453&gt;0,'INTERNAL - II '!AN453&gt;0),('INTERNAL - I'!AN453+'INTERNAL - II '!AN453)/2,'INTERNAL - I'!AN453+'INTERNAL - II '!AN453)</f>
        <v>0</v>
      </c>
    </row>
    <row r="442" spans="1:10" ht="30" customHeight="1" x14ac:dyDescent="0.2">
      <c r="A442" s="89">
        <v>438</v>
      </c>
      <c r="B442" s="113">
        <f>'STUDENT NAMELIST'!B442</f>
        <v>211423243223</v>
      </c>
      <c r="C442" s="113" t="str">
        <f>'STUDENT NAMELIST'!C442</f>
        <v>2023PEC AI 538</v>
      </c>
      <c r="D442" s="114" t="str">
        <f>'STUDENT NAMELIST'!D442</f>
        <v>KEERTHIVASAN P</v>
      </c>
      <c r="E442" s="113">
        <f>IF(AND('INTERNAL - I'!AI454&gt;0,'INTERNAL - II '!AI454&gt;0),('INTERNAL - I'!AI454+'INTERNAL - II '!AI454)/2,'INTERNAL - I'!AI454+'INTERNAL - II '!AI454)</f>
        <v>77.5</v>
      </c>
      <c r="F442" s="113">
        <f>IF(AND('INTERNAL - I'!AJ454&gt;0,'INTERNAL - II '!AJ454&gt;0),('INTERNAL - I'!AJ454+'INTERNAL - II '!AJ454)/2,'INTERNAL - I'!AJ454+'INTERNAL - II '!AJ454)</f>
        <v>72.5</v>
      </c>
      <c r="G442" s="113">
        <f>('INTERNAL - I'!AK454+'INTERNAL - II '!AK454)/2</f>
        <v>90</v>
      </c>
      <c r="H442" s="113">
        <f>IF(AND('INTERNAL - I'!AL454&gt;0,'INTERNAL - II '!AL454&gt;0),('INTERNAL - I'!AL454+'INTERNAL - II '!AL454)/2,'INTERNAL - I'!AL454+'INTERNAL - II '!AL454)</f>
        <v>82.5</v>
      </c>
      <c r="I442" s="113">
        <f>IF(AND('INTERNAL - I'!AM454&gt;0,'INTERNAL - II '!AM454&gt;0),('INTERNAL - I'!AM454+'INTERNAL - II '!AM454)/2,'INTERNAL - I'!AM454+'INTERNAL - II '!AM454)</f>
        <v>80</v>
      </c>
      <c r="J442" s="113">
        <f>IF(AND('INTERNAL - I'!AN454&gt;0,'INTERNAL - II '!AN454&gt;0),('INTERNAL - I'!AN454+'INTERNAL - II '!AN454)/2,'INTERNAL - I'!AN454+'INTERNAL - II '!AN454)</f>
        <v>0</v>
      </c>
    </row>
    <row r="443" spans="1:10" ht="30" customHeight="1" x14ac:dyDescent="0.2">
      <c r="A443" s="89">
        <v>439</v>
      </c>
      <c r="B443" s="113">
        <f>'STUDENT NAMELIST'!B443</f>
        <v>211423243224</v>
      </c>
      <c r="C443" s="113" t="str">
        <f>'STUDENT NAMELIST'!C443</f>
        <v>2023PEC AI 539</v>
      </c>
      <c r="D443" s="114" t="str">
        <f>'STUDENT NAMELIST'!D443</f>
        <v>KEERTHIVASAN R</v>
      </c>
      <c r="E443" s="113">
        <f>IF(AND('INTERNAL - I'!AI455&gt;0,'INTERNAL - II '!AI455&gt;0),('INTERNAL - I'!AI455+'INTERNAL - II '!AI455)/2,'INTERNAL - I'!AI455+'INTERNAL - II '!AI455)</f>
        <v>72.5</v>
      </c>
      <c r="F443" s="113">
        <f>IF(AND('INTERNAL - I'!AJ455&gt;0,'INTERNAL - II '!AJ455&gt;0),('INTERNAL - I'!AJ455+'INTERNAL - II '!AJ455)/2,'INTERNAL - I'!AJ455+'INTERNAL - II '!AJ455)</f>
        <v>82.5</v>
      </c>
      <c r="G443" s="113">
        <f>('INTERNAL - I'!AK455+'INTERNAL - II '!AK455)/2</f>
        <v>92.5</v>
      </c>
      <c r="H443" s="113">
        <f>IF(AND('INTERNAL - I'!AL455&gt;0,'INTERNAL - II '!AL455&gt;0),('INTERNAL - I'!AL455+'INTERNAL - II '!AL455)/2,'INTERNAL - I'!AL455+'INTERNAL - II '!AL455)</f>
        <v>72.5</v>
      </c>
      <c r="I443" s="113">
        <f>IF(AND('INTERNAL - I'!AM455&gt;0,'INTERNAL - II '!AM455&gt;0),('INTERNAL - I'!AM455+'INTERNAL - II '!AM455)/2,'INTERNAL - I'!AM455+'INTERNAL - II '!AM455)</f>
        <v>90</v>
      </c>
      <c r="J443" s="113">
        <f>IF(AND('INTERNAL - I'!AN455&gt;0,'INTERNAL - II '!AN455&gt;0),('INTERNAL - I'!AN455+'INTERNAL - II '!AN455)/2,'INTERNAL - I'!AN455+'INTERNAL - II '!AN455)</f>
        <v>0</v>
      </c>
    </row>
    <row r="444" spans="1:10" ht="30" customHeight="1" x14ac:dyDescent="0.2">
      <c r="A444" s="89">
        <v>440</v>
      </c>
      <c r="B444" s="113">
        <f>'STUDENT NAMELIST'!B444</f>
        <v>211423243225</v>
      </c>
      <c r="C444" s="113" t="str">
        <f>'STUDENT NAMELIST'!C444</f>
        <v>2023PEC AI 540</v>
      </c>
      <c r="D444" s="114" t="str">
        <f>'STUDENT NAMELIST'!D444</f>
        <v>KESHAVVIPPIN S</v>
      </c>
      <c r="E444" s="113">
        <f>IF(AND('INTERNAL - I'!AI456&gt;0,'INTERNAL - II '!AI456&gt;0),('INTERNAL - I'!AI456+'INTERNAL - II '!AI456)/2,'INTERNAL - I'!AI456+'INTERNAL - II '!AI456)</f>
        <v>90</v>
      </c>
      <c r="F444" s="113">
        <f>IF(AND('INTERNAL - I'!AJ456&gt;0,'INTERNAL - II '!AJ456&gt;0),('INTERNAL - I'!AJ456+'INTERNAL - II '!AJ456)/2,'INTERNAL - I'!AJ456+'INTERNAL - II '!AJ456)</f>
        <v>87.5</v>
      </c>
      <c r="G444" s="113">
        <f>('INTERNAL - I'!AK456+'INTERNAL - II '!AK456)/2</f>
        <v>77.5</v>
      </c>
      <c r="H444" s="113">
        <f>IF(AND('INTERNAL - I'!AL456&gt;0,'INTERNAL - II '!AL456&gt;0),('INTERNAL - I'!AL456+'INTERNAL - II '!AL456)/2,'INTERNAL - I'!AL456+'INTERNAL - II '!AL456)</f>
        <v>67.5</v>
      </c>
      <c r="I444" s="113">
        <f>IF(AND('INTERNAL - I'!AM456&gt;0,'INTERNAL - II '!AM456&gt;0),('INTERNAL - I'!AM456+'INTERNAL - II '!AM456)/2,'INTERNAL - I'!AM456+'INTERNAL - II '!AM456)</f>
        <v>95</v>
      </c>
      <c r="J444" s="113">
        <f>IF(AND('INTERNAL - I'!AN456&gt;0,'INTERNAL - II '!AN456&gt;0),('INTERNAL - I'!AN456+'INTERNAL - II '!AN456)/2,'INTERNAL - I'!AN456+'INTERNAL - II '!AN456)</f>
        <v>0</v>
      </c>
    </row>
    <row r="445" spans="1:10" ht="30" customHeight="1" x14ac:dyDescent="0.2">
      <c r="A445" s="89">
        <v>441</v>
      </c>
      <c r="B445" s="113">
        <f>'STUDENT NAMELIST'!B445</f>
        <v>211423243001</v>
      </c>
      <c r="C445" s="113" t="str">
        <f>'STUDENT NAMELIST'!C445</f>
        <v>2023PEC AI 541</v>
      </c>
      <c r="D445" s="114" t="str">
        <f>'STUDENT NAMELIST'!D445</f>
        <v>AATHISUDHAN A</v>
      </c>
      <c r="E445" s="113">
        <f>IF(AND('INTERNAL - I'!AI457&gt;0,'INTERNAL - II '!AI457&gt;0),('INTERNAL - I'!AI457+'INTERNAL - II '!AI457)/2,'INTERNAL - I'!AI457+'INTERNAL - II '!AI457)</f>
        <v>72.5</v>
      </c>
      <c r="F445" s="113">
        <f>IF(AND('INTERNAL - I'!AJ457&gt;0,'INTERNAL - II '!AJ457&gt;0),('INTERNAL - I'!AJ457+'INTERNAL - II '!AJ457)/2,'INTERNAL - I'!AJ457+'INTERNAL - II '!AJ457)</f>
        <v>75</v>
      </c>
      <c r="G445" s="113">
        <f>('INTERNAL - I'!AK457+'INTERNAL - II '!AK457)/2</f>
        <v>75</v>
      </c>
      <c r="H445" s="113">
        <f>IF(AND('INTERNAL - I'!AL457&gt;0,'INTERNAL - II '!AL457&gt;0),('INTERNAL - I'!AL457+'INTERNAL - II '!AL457)/2,'INTERNAL - I'!AL457+'INTERNAL - II '!AL457)</f>
        <v>67.5</v>
      </c>
      <c r="I445" s="113">
        <f>IF(AND('INTERNAL - I'!AM457&gt;0,'INTERNAL - II '!AM457&gt;0),('INTERNAL - I'!AM457+'INTERNAL - II '!AM457)/2,'INTERNAL - I'!AM457+'INTERNAL - II '!AM457)</f>
        <v>95</v>
      </c>
      <c r="J445" s="113">
        <f>IF(AND('INTERNAL - I'!AN457&gt;0,'INTERNAL - II '!AN457&gt;0),('INTERNAL - I'!AN457+'INTERNAL - II '!AN457)/2,'INTERNAL - I'!AN457+'INTERNAL - II '!AN457)</f>
        <v>0</v>
      </c>
    </row>
    <row r="446" spans="1:10" ht="30" customHeight="1" x14ac:dyDescent="0.2">
      <c r="A446" s="89">
        <v>442</v>
      </c>
      <c r="B446" s="113">
        <f>'STUDENT NAMELIST'!B446</f>
        <v>211423243002</v>
      </c>
      <c r="C446" s="113" t="str">
        <f>'STUDENT NAMELIST'!C446</f>
        <v>2023PEC AI 542</v>
      </c>
      <c r="D446" s="114" t="str">
        <f>'STUDENT NAMELIST'!D446</f>
        <v>ABESHEK SRIRAMN</v>
      </c>
      <c r="E446" s="113">
        <f>IF(AND('INTERNAL - I'!AI458&gt;0,'INTERNAL - II '!AI458&gt;0),('INTERNAL - I'!AI458+'INTERNAL - II '!AI458)/2,'INTERNAL - I'!AI458+'INTERNAL - II '!AI458)</f>
        <v>80</v>
      </c>
      <c r="F446" s="113">
        <f>IF(AND('INTERNAL - I'!AJ458&gt;0,'INTERNAL - II '!AJ458&gt;0),('INTERNAL - I'!AJ458+'INTERNAL - II '!AJ458)/2,'INTERNAL - I'!AJ458+'INTERNAL - II '!AJ458)</f>
        <v>45</v>
      </c>
      <c r="G446" s="113">
        <f>('INTERNAL - I'!AK458+'INTERNAL - II '!AK458)/2</f>
        <v>95</v>
      </c>
      <c r="H446" s="113">
        <f>IF(AND('INTERNAL - I'!AL458&gt;0,'INTERNAL - II '!AL458&gt;0),('INTERNAL - I'!AL458+'INTERNAL - II '!AL458)/2,'INTERNAL - I'!AL458+'INTERNAL - II '!AL458)</f>
        <v>87.5</v>
      </c>
      <c r="I446" s="113">
        <f>IF(AND('INTERNAL - I'!AM458&gt;0,'INTERNAL - II '!AM458&gt;0),('INTERNAL - I'!AM458+'INTERNAL - II '!AM458)/2,'INTERNAL - I'!AM458+'INTERNAL - II '!AM458)</f>
        <v>77.5</v>
      </c>
      <c r="J446" s="113">
        <f>IF(AND('INTERNAL - I'!AN458&gt;0,'INTERNAL - II '!AN458&gt;0),('INTERNAL - I'!AN458+'INTERNAL - II '!AN458)/2,'INTERNAL - I'!AN458+'INTERNAL - II '!AN458)</f>
        <v>0</v>
      </c>
    </row>
    <row r="447" spans="1:10" ht="30" customHeight="1" x14ac:dyDescent="0.2">
      <c r="A447" s="89">
        <v>443</v>
      </c>
      <c r="B447" s="113">
        <f>'STUDENT NAMELIST'!B447</f>
        <v>211423243004</v>
      </c>
      <c r="C447" s="113" t="str">
        <f>'STUDENT NAMELIST'!C447</f>
        <v>2023PEC AI 543</v>
      </c>
      <c r="D447" s="114" t="str">
        <f>'STUDENT NAMELIST'!D447</f>
        <v>ABINESH KUMAR T</v>
      </c>
      <c r="E447" s="113">
        <f>IF(AND('INTERNAL - I'!AI459&gt;0,'INTERNAL - II '!AI459&gt;0),('INTERNAL - I'!AI459+'INTERNAL - II '!AI459)/2,'INTERNAL - I'!AI459+'INTERNAL - II '!AI459)</f>
        <v>90</v>
      </c>
      <c r="F447" s="113">
        <f>IF(AND('INTERNAL - I'!AJ459&gt;0,'INTERNAL - II '!AJ459&gt;0),('INTERNAL - I'!AJ459+'INTERNAL - II '!AJ459)/2,'INTERNAL - I'!AJ459+'INTERNAL - II '!AJ459)</f>
        <v>92.5</v>
      </c>
      <c r="G447" s="113">
        <f>('INTERNAL - I'!AK459+'INTERNAL - II '!AK459)/2</f>
        <v>87.5</v>
      </c>
      <c r="H447" s="113">
        <f>IF(AND('INTERNAL - I'!AL459&gt;0,'INTERNAL - II '!AL459&gt;0),('INTERNAL - I'!AL459+'INTERNAL - II '!AL459)/2,'INTERNAL - I'!AL459+'INTERNAL - II '!AL459)</f>
        <v>72.5</v>
      </c>
      <c r="I447" s="113">
        <f>IF(AND('INTERNAL - I'!AM459&gt;0,'INTERNAL - II '!AM459&gt;0),('INTERNAL - I'!AM459+'INTERNAL - II '!AM459)/2,'INTERNAL - I'!AM459+'INTERNAL - II '!AM459)</f>
        <v>90</v>
      </c>
      <c r="J447" s="113">
        <f>IF(AND('INTERNAL - I'!AN459&gt;0,'INTERNAL - II '!AN459&gt;0),('INTERNAL - I'!AN459+'INTERNAL - II '!AN459)/2,'INTERNAL - I'!AN459+'INTERNAL - II '!AN459)</f>
        <v>0</v>
      </c>
    </row>
    <row r="448" spans="1:10" ht="30" customHeight="1" x14ac:dyDescent="0.2">
      <c r="A448" s="89">
        <v>444</v>
      </c>
      <c r="B448" s="113">
        <f>'STUDENT NAMELIST'!B448</f>
        <v>211423243007</v>
      </c>
      <c r="C448" s="113" t="str">
        <f>'STUDENT NAMELIST'!C448</f>
        <v>2023PEC AI 544</v>
      </c>
      <c r="D448" s="114" t="str">
        <f>'STUDENT NAMELIST'!D448</f>
        <v>ABISHAI SINGH J</v>
      </c>
      <c r="E448" s="113">
        <f>IF(AND('INTERNAL - I'!AI460&gt;0,'INTERNAL - II '!AI460&gt;0),('INTERNAL - I'!AI460+'INTERNAL - II '!AI460)/2,'INTERNAL - I'!AI460+'INTERNAL - II '!AI460)</f>
        <v>97.5</v>
      </c>
      <c r="F448" s="113">
        <f>IF(AND('INTERNAL - I'!AJ460&gt;0,'INTERNAL - II '!AJ460&gt;0),('INTERNAL - I'!AJ460+'INTERNAL - II '!AJ460)/2,'INTERNAL - I'!AJ460+'INTERNAL - II '!AJ460)</f>
        <v>92.5</v>
      </c>
      <c r="G448" s="113">
        <f>('INTERNAL - I'!AK460+'INTERNAL - II '!AK460)/2</f>
        <v>75</v>
      </c>
      <c r="H448" s="113">
        <f>IF(AND('INTERNAL - I'!AL460&gt;0,'INTERNAL - II '!AL460&gt;0),('INTERNAL - I'!AL460+'INTERNAL - II '!AL460)/2,'INTERNAL - I'!AL460+'INTERNAL - II '!AL460)</f>
        <v>80</v>
      </c>
      <c r="I448" s="113">
        <f>IF(AND('INTERNAL - I'!AM460&gt;0,'INTERNAL - II '!AM460&gt;0),('INTERNAL - I'!AM460+'INTERNAL - II '!AM460)/2,'INTERNAL - I'!AM460+'INTERNAL - II '!AM460)</f>
        <v>80</v>
      </c>
      <c r="J448" s="113">
        <f>IF(AND('INTERNAL - I'!AN460&gt;0,'INTERNAL - II '!AN460&gt;0),('INTERNAL - I'!AN460+'INTERNAL - II '!AN460)/2,'INTERNAL - I'!AN460+'INTERNAL - II '!AN460)</f>
        <v>0</v>
      </c>
    </row>
    <row r="449" spans="1:10" ht="30" customHeight="1" x14ac:dyDescent="0.2">
      <c r="A449" s="89">
        <v>445</v>
      </c>
      <c r="B449" s="113">
        <f>'STUDENT NAMELIST'!B449</f>
        <v>211423243008</v>
      </c>
      <c r="C449" s="113" t="str">
        <f>'STUDENT NAMELIST'!C449</f>
        <v>2023PEC AI 545</v>
      </c>
      <c r="D449" s="114" t="str">
        <f>'STUDENT NAMELIST'!D449</f>
        <v>ABISHEK RANGARAJ M</v>
      </c>
      <c r="E449" s="113">
        <f>IF(AND('INTERNAL - I'!AI461&gt;0,'INTERNAL - II '!AI461&gt;0),('INTERNAL - I'!AI461+'INTERNAL - II '!AI461)/2,'INTERNAL - I'!AI461+'INTERNAL - II '!AI461)</f>
        <v>80</v>
      </c>
      <c r="F449" s="113">
        <f>IF(AND('INTERNAL - I'!AJ461&gt;0,'INTERNAL - II '!AJ461&gt;0),('INTERNAL - I'!AJ461+'INTERNAL - II '!AJ461)/2,'INTERNAL - I'!AJ461+'INTERNAL - II '!AJ461)</f>
        <v>72.5</v>
      </c>
      <c r="G449" s="113">
        <f>('INTERNAL - I'!AK461+'INTERNAL - II '!AK461)/2</f>
        <v>72.5</v>
      </c>
      <c r="H449" s="113">
        <f>IF(AND('INTERNAL - I'!AL461&gt;0,'INTERNAL - II '!AL461&gt;0),('INTERNAL - I'!AL461+'INTERNAL - II '!AL461)/2,'INTERNAL - I'!AL461+'INTERNAL - II '!AL461)</f>
        <v>82.5</v>
      </c>
      <c r="I449" s="113">
        <f>IF(AND('INTERNAL - I'!AM461&gt;0,'INTERNAL - II '!AM461&gt;0),('INTERNAL - I'!AM461+'INTERNAL - II '!AM461)/2,'INTERNAL - I'!AM461+'INTERNAL - II '!AM461)</f>
        <v>87.5</v>
      </c>
      <c r="J449" s="113">
        <f>IF(AND('INTERNAL - I'!AN461&gt;0,'INTERNAL - II '!AN461&gt;0),('INTERNAL - I'!AN461+'INTERNAL - II '!AN461)/2,'INTERNAL - I'!AN461+'INTERNAL - II '!AN461)</f>
        <v>0</v>
      </c>
    </row>
    <row r="450" spans="1:10" ht="30" customHeight="1" x14ac:dyDescent="0.2">
      <c r="A450" s="89">
        <v>446</v>
      </c>
      <c r="B450" s="113">
        <f>'STUDENT NAMELIST'!B450</f>
        <v>211423243010</v>
      </c>
      <c r="C450" s="113" t="str">
        <f>'STUDENT NAMELIST'!C450</f>
        <v>2023PEC AI 546</v>
      </c>
      <c r="D450" s="114" t="str">
        <f>'STUDENT NAMELIST'!D450</f>
        <v>ABRAHAM S J</v>
      </c>
      <c r="E450" s="113">
        <f>IF(AND('INTERNAL - I'!AI462&gt;0,'INTERNAL - II '!AI462&gt;0),('INTERNAL - I'!AI462+'INTERNAL - II '!AI462)/2,'INTERNAL - I'!AI462+'INTERNAL - II '!AI462)</f>
        <v>77.5</v>
      </c>
      <c r="F450" s="113">
        <f>IF(AND('INTERNAL - I'!AJ462&gt;0,'INTERNAL - II '!AJ462&gt;0),('INTERNAL - I'!AJ462+'INTERNAL - II '!AJ462)/2,'INTERNAL - I'!AJ462+'INTERNAL - II '!AJ462)</f>
        <v>75</v>
      </c>
      <c r="G450" s="113">
        <f>('INTERNAL - I'!AK462+'INTERNAL - II '!AK462)/2</f>
        <v>70</v>
      </c>
      <c r="H450" s="113">
        <f>IF(AND('INTERNAL - I'!AL462&gt;0,'INTERNAL - II '!AL462&gt;0),('INTERNAL - I'!AL462+'INTERNAL - II '!AL462)/2,'INTERNAL - I'!AL462+'INTERNAL - II '!AL462)</f>
        <v>82.5</v>
      </c>
      <c r="I450" s="113">
        <f>IF(AND('INTERNAL - I'!AM462&gt;0,'INTERNAL - II '!AM462&gt;0),('INTERNAL - I'!AM462+'INTERNAL - II '!AM462)/2,'INTERNAL - I'!AM462+'INTERNAL - II '!AM462)</f>
        <v>95</v>
      </c>
      <c r="J450" s="113">
        <f>IF(AND('INTERNAL - I'!AN462&gt;0,'INTERNAL - II '!AN462&gt;0),('INTERNAL - I'!AN462+'INTERNAL - II '!AN462)/2,'INTERNAL - I'!AN462+'INTERNAL - II '!AN462)</f>
        <v>0</v>
      </c>
    </row>
    <row r="451" spans="1:10" ht="30" customHeight="1" x14ac:dyDescent="0.2">
      <c r="A451" s="89">
        <v>448</v>
      </c>
      <c r="B451" s="113">
        <f>'STUDENT NAMELIST'!B451</f>
        <v>211423243012</v>
      </c>
      <c r="C451" s="113" t="str">
        <f>'STUDENT NAMELIST'!C451</f>
        <v>2023PEC AI 547</v>
      </c>
      <c r="D451" s="114" t="str">
        <f>'STUDENT NAMELIST'!D451</f>
        <v>ADHINARAYANAN A</v>
      </c>
      <c r="E451" s="113">
        <f>IF(AND('INTERNAL - I'!AI463&gt;0,'INTERNAL - II '!AI463&gt;0),('INTERNAL - I'!AI463+'INTERNAL - II '!AI463)/2,'INTERNAL - I'!AI463+'INTERNAL - II '!AI463)</f>
        <v>67.5</v>
      </c>
      <c r="F451" s="113">
        <f>IF(AND('INTERNAL - I'!AJ463&gt;0,'INTERNAL - II '!AJ463&gt;0),('INTERNAL - I'!AJ463+'INTERNAL - II '!AJ463)/2,'INTERNAL - I'!AJ463+'INTERNAL - II '!AJ463)</f>
        <v>75</v>
      </c>
      <c r="G451" s="113">
        <f>('INTERNAL - I'!AK463+'INTERNAL - II '!AK463)/2</f>
        <v>80</v>
      </c>
      <c r="H451" s="113">
        <f>IF(AND('INTERNAL - I'!AL463&gt;0,'INTERNAL - II '!AL463&gt;0),('INTERNAL - I'!AL463+'INTERNAL - II '!AL463)/2,'INTERNAL - I'!AL463+'INTERNAL - II '!AL463)</f>
        <v>82.5</v>
      </c>
      <c r="I451" s="113">
        <f>IF(AND('INTERNAL - I'!AM463&gt;0,'INTERNAL - II '!AM463&gt;0),('INTERNAL - I'!AM463+'INTERNAL - II '!AM463)/2,'INTERNAL - I'!AM463+'INTERNAL - II '!AM463)</f>
        <v>70</v>
      </c>
      <c r="J451" s="113">
        <f>IF(AND('INTERNAL - I'!AN463&gt;0,'INTERNAL - II '!AN463&gt;0),('INTERNAL - I'!AN463+'INTERNAL - II '!AN463)/2,'INTERNAL - I'!AN463+'INTERNAL - II '!AN463)</f>
        <v>0</v>
      </c>
    </row>
    <row r="452" spans="1:10" ht="30" customHeight="1" x14ac:dyDescent="0.2">
      <c r="A452" s="89">
        <v>448</v>
      </c>
      <c r="B452" s="113">
        <f>'STUDENT NAMELIST'!B452</f>
        <v>211423243013</v>
      </c>
      <c r="C452" s="113" t="str">
        <f>'STUDENT NAMELIST'!C452</f>
        <v>2023PEC AI 548</v>
      </c>
      <c r="D452" s="114" t="str">
        <f>'STUDENT NAMELIST'!D452</f>
        <v>ADHITYAN R</v>
      </c>
      <c r="E452" s="113">
        <f>IF(AND('INTERNAL - I'!AI464&gt;0,'INTERNAL - II '!AI464&gt;0),('INTERNAL - I'!AI464+'INTERNAL - II '!AI464)/2,'INTERNAL - I'!AI464+'INTERNAL - II '!AI464)</f>
        <v>92.5</v>
      </c>
      <c r="F452" s="113">
        <f>IF(AND('INTERNAL - I'!AJ464&gt;0,'INTERNAL - II '!AJ464&gt;0),('INTERNAL - I'!AJ464+'INTERNAL - II '!AJ464)/2,'INTERNAL - I'!AJ464+'INTERNAL - II '!AJ464)</f>
        <v>87.5</v>
      </c>
      <c r="G452" s="113">
        <f>('INTERNAL - I'!AK464+'INTERNAL - II '!AK464)/2</f>
        <v>82.5</v>
      </c>
      <c r="H452" s="113">
        <f>IF(AND('INTERNAL - I'!AL464&gt;0,'INTERNAL - II '!AL464&gt;0),('INTERNAL - I'!AL464+'INTERNAL - II '!AL464)/2,'INTERNAL - I'!AL464+'INTERNAL - II '!AL464)</f>
        <v>72.5</v>
      </c>
      <c r="I452" s="113">
        <f>IF(AND('INTERNAL - I'!AM464&gt;0,'INTERNAL - II '!AM464&gt;0),('INTERNAL - I'!AM464+'INTERNAL - II '!AM464)/2,'INTERNAL - I'!AM464+'INTERNAL - II '!AM464)</f>
        <v>82.5</v>
      </c>
      <c r="J452" s="113">
        <f>IF(AND('INTERNAL - I'!AN464&gt;0,'INTERNAL - II '!AN464&gt;0),('INTERNAL - I'!AN464+'INTERNAL - II '!AN464)/2,'INTERNAL - I'!AN464+'INTERNAL - II '!AN464)</f>
        <v>0</v>
      </c>
    </row>
    <row r="453" spans="1:10" ht="30" customHeight="1" x14ac:dyDescent="0.2">
      <c r="A453" s="89">
        <v>449</v>
      </c>
      <c r="B453" s="113">
        <f>'STUDENT NAMELIST'!B453</f>
        <v>211423243015</v>
      </c>
      <c r="C453" s="113" t="str">
        <f>'STUDENT NAMELIST'!C453</f>
        <v>2023PEC AI 549</v>
      </c>
      <c r="D453" s="114" t="str">
        <f>'STUDENT NAMELIST'!D453</f>
        <v>AFRIN W A</v>
      </c>
      <c r="E453" s="113">
        <f>IF(AND('INTERNAL - I'!AI465&gt;0,'INTERNAL - II '!AI465&gt;0),('INTERNAL - I'!AI465+'INTERNAL - II '!AI465)/2,'INTERNAL - I'!AI465+'INTERNAL - II '!AI465)</f>
        <v>77.5</v>
      </c>
      <c r="F453" s="113">
        <f>IF(AND('INTERNAL - I'!AJ465&gt;0,'INTERNAL - II '!AJ465&gt;0),('INTERNAL - I'!AJ465+'INTERNAL - II '!AJ465)/2,'INTERNAL - I'!AJ465+'INTERNAL - II '!AJ465)</f>
        <v>77.5</v>
      </c>
      <c r="G453" s="113">
        <f>('INTERNAL - I'!AK465+'INTERNAL - II '!AK465)/2</f>
        <v>62.5</v>
      </c>
      <c r="H453" s="113">
        <f>IF(AND('INTERNAL - I'!AL465&gt;0,'INTERNAL - II '!AL465&gt;0),('INTERNAL - I'!AL465+'INTERNAL - II '!AL465)/2,'INTERNAL - I'!AL465+'INTERNAL - II '!AL465)</f>
        <v>90</v>
      </c>
      <c r="I453" s="113">
        <f>IF(AND('INTERNAL - I'!AM465&gt;0,'INTERNAL - II '!AM465&gt;0),('INTERNAL - I'!AM465+'INTERNAL - II '!AM465)/2,'INTERNAL - I'!AM465+'INTERNAL - II '!AM465)</f>
        <v>95</v>
      </c>
      <c r="J453" s="113">
        <f>IF(AND('INTERNAL - I'!AN465&gt;0,'INTERNAL - II '!AN465&gt;0),('INTERNAL - I'!AN465+'INTERNAL - II '!AN465)/2,'INTERNAL - I'!AN465+'INTERNAL - II '!AN465)</f>
        <v>0</v>
      </c>
    </row>
    <row r="454" spans="1:10" ht="30" customHeight="1" x14ac:dyDescent="0.2">
      <c r="A454" s="89">
        <v>450</v>
      </c>
      <c r="B454" s="113">
        <f>'STUDENT NAMELIST'!B454</f>
        <v>211423243018</v>
      </c>
      <c r="C454" s="113" t="str">
        <f>'STUDENT NAMELIST'!C454</f>
        <v>2023PEC AI 550</v>
      </c>
      <c r="D454" s="114" t="str">
        <f>'STUDENT NAMELIST'!D454</f>
        <v>AKASH A</v>
      </c>
      <c r="E454" s="113">
        <f>IF(AND('INTERNAL - I'!AI466&gt;0,'INTERNAL - II '!AI466&gt;0),('INTERNAL - I'!AI466+'INTERNAL - II '!AI466)/2,'INTERNAL - I'!AI466+'INTERNAL - II '!AI466)</f>
        <v>82.5</v>
      </c>
      <c r="F454" s="113">
        <f>IF(AND('INTERNAL - I'!AJ466&gt;0,'INTERNAL - II '!AJ466&gt;0),('INTERNAL - I'!AJ466+'INTERNAL - II '!AJ466)/2,'INTERNAL - I'!AJ466+'INTERNAL - II '!AJ466)</f>
        <v>45</v>
      </c>
      <c r="G454" s="113">
        <f>('INTERNAL - I'!AK466+'INTERNAL - II '!AK466)/2</f>
        <v>92.5</v>
      </c>
      <c r="H454" s="113">
        <f>IF(AND('INTERNAL - I'!AL466&gt;0,'INTERNAL - II '!AL466&gt;0),('INTERNAL - I'!AL466+'INTERNAL - II '!AL466)/2,'INTERNAL - I'!AL466+'INTERNAL - II '!AL466)</f>
        <v>75</v>
      </c>
      <c r="I454" s="113">
        <f>IF(AND('INTERNAL - I'!AM466&gt;0,'INTERNAL - II '!AM466&gt;0),('INTERNAL - I'!AM466+'INTERNAL - II '!AM466)/2,'INTERNAL - I'!AM466+'INTERNAL - II '!AM466)</f>
        <v>77.5</v>
      </c>
      <c r="J454" s="113">
        <f>IF(AND('INTERNAL - I'!AN466&gt;0,'INTERNAL - II '!AN466&gt;0),('INTERNAL - I'!AN466+'INTERNAL - II '!AN466)/2,'INTERNAL - I'!AN466+'INTERNAL - II '!AN466)</f>
        <v>0</v>
      </c>
    </row>
    <row r="455" spans="1:10" ht="30" customHeight="1" x14ac:dyDescent="0.2">
      <c r="A455" s="89">
        <v>451</v>
      </c>
      <c r="B455" s="113">
        <f>'STUDENT NAMELIST'!B455</f>
        <v>211423243257</v>
      </c>
      <c r="C455" s="113" t="str">
        <f>'STUDENT NAMELIST'!C455</f>
        <v>2023PEC AI 551</v>
      </c>
      <c r="D455" s="114" t="str">
        <f>'STUDENT NAMELIST'!D455</f>
        <v>MADHAN S</v>
      </c>
      <c r="E455" s="113">
        <f>IF(AND('INTERNAL - I'!AI467&gt;0,'INTERNAL - II '!AI467&gt;0),('INTERNAL - I'!AI467+'INTERNAL - II '!AI467)/2,'INTERNAL - I'!AI467+'INTERNAL - II '!AI467)</f>
        <v>87.5</v>
      </c>
      <c r="F455" s="113">
        <f>IF(AND('INTERNAL - I'!AJ467&gt;0,'INTERNAL - II '!AJ467&gt;0),('INTERNAL - I'!AJ467+'INTERNAL - II '!AJ467)/2,'INTERNAL - I'!AJ467+'INTERNAL - II '!AJ467)</f>
        <v>85</v>
      </c>
      <c r="G455" s="113">
        <f>('INTERNAL - I'!AK467+'INTERNAL - II '!AK467)/2</f>
        <v>72.5</v>
      </c>
      <c r="H455" s="113">
        <f>IF(AND('INTERNAL - I'!AL467&gt;0,'INTERNAL - II '!AL467&gt;0),('INTERNAL - I'!AL467+'INTERNAL - II '!AL467)/2,'INTERNAL - I'!AL467+'INTERNAL - II '!AL467)</f>
        <v>77.5</v>
      </c>
      <c r="I455" s="113">
        <f>IF(AND('INTERNAL - I'!AM467&gt;0,'INTERNAL - II '!AM467&gt;0),('INTERNAL - I'!AM467+'INTERNAL - II '!AM467)/2,'INTERNAL - I'!AM467+'INTERNAL - II '!AM467)</f>
        <v>80</v>
      </c>
      <c r="J455" s="113">
        <f>IF(AND('INTERNAL - I'!AN467&gt;0,'INTERNAL - II '!AN467&gt;0),('INTERNAL - I'!AN467+'INTERNAL - II '!AN467)/2,'INTERNAL - I'!AN467+'INTERNAL - II '!AN467)</f>
        <v>0</v>
      </c>
    </row>
    <row r="456" spans="1:10" ht="30" customHeight="1" x14ac:dyDescent="0.2">
      <c r="A456" s="89">
        <v>452</v>
      </c>
      <c r="B456" s="113">
        <f>'STUDENT NAMELIST'!B456</f>
        <v>211423243019</v>
      </c>
      <c r="C456" s="113" t="str">
        <f>'STUDENT NAMELIST'!C456</f>
        <v>2023PEC AI 552</v>
      </c>
      <c r="D456" s="114" t="str">
        <f>'STUDENT NAMELIST'!D456</f>
        <v>AKASH R</v>
      </c>
      <c r="E456" s="113">
        <f>IF(AND('INTERNAL - I'!AI468&gt;0,'INTERNAL - II '!AI468&gt;0),('INTERNAL - I'!AI468+'INTERNAL - II '!AI468)/2,'INTERNAL - I'!AI468+'INTERNAL - II '!AI468)</f>
        <v>82.5</v>
      </c>
      <c r="F456" s="113">
        <f>IF(AND('INTERNAL - I'!AJ468&gt;0,'INTERNAL - II '!AJ468&gt;0),('INTERNAL - I'!AJ468+'INTERNAL - II '!AJ468)/2,'INTERNAL - I'!AJ468+'INTERNAL - II '!AJ468)</f>
        <v>70</v>
      </c>
      <c r="G456" s="113">
        <f>('INTERNAL - I'!AK468+'INTERNAL - II '!AK468)/2</f>
        <v>77.5</v>
      </c>
      <c r="H456" s="113">
        <f>IF(AND('INTERNAL - I'!AL468&gt;0,'INTERNAL - II '!AL468&gt;0),('INTERNAL - I'!AL468+'INTERNAL - II '!AL468)/2,'INTERNAL - I'!AL468+'INTERNAL - II '!AL468)</f>
        <v>87.5</v>
      </c>
      <c r="I456" s="113">
        <f>IF(AND('INTERNAL - I'!AM468&gt;0,'INTERNAL - II '!AM468&gt;0),('INTERNAL - I'!AM468+'INTERNAL - II '!AM468)/2,'INTERNAL - I'!AM468+'INTERNAL - II '!AM468)</f>
        <v>87.5</v>
      </c>
      <c r="J456" s="113">
        <f>IF(AND('INTERNAL - I'!AN468&gt;0,'INTERNAL - II '!AN468&gt;0),('INTERNAL - I'!AN468+'INTERNAL - II '!AN468)/2,'INTERNAL - I'!AN468+'INTERNAL - II '!AN468)</f>
        <v>0</v>
      </c>
    </row>
    <row r="457" spans="1:10" ht="30" customHeight="1" x14ac:dyDescent="0.2">
      <c r="A457" s="89">
        <v>453</v>
      </c>
      <c r="B457" s="113">
        <f>'STUDENT NAMELIST'!B457</f>
        <v>211423243020</v>
      </c>
      <c r="C457" s="113" t="str">
        <f>'STUDENT NAMELIST'!C457</f>
        <v>2023PEC AI 553</v>
      </c>
      <c r="D457" s="114" t="str">
        <f>'STUDENT NAMELIST'!D457</f>
        <v>AKASH RAJA M</v>
      </c>
      <c r="E457" s="113">
        <f>IF(AND('INTERNAL - I'!AI469&gt;0,'INTERNAL - II '!AI469&gt;0),('INTERNAL - I'!AI469+'INTERNAL - II '!AI469)/2,'INTERNAL - I'!AI469+'INTERNAL - II '!AI469)</f>
        <v>85</v>
      </c>
      <c r="F457" s="113">
        <f>IF(AND('INTERNAL - I'!AJ469&gt;0,'INTERNAL - II '!AJ469&gt;0),('INTERNAL - I'!AJ469+'INTERNAL - II '!AJ469)/2,'INTERNAL - I'!AJ469+'INTERNAL - II '!AJ469)</f>
        <v>85</v>
      </c>
      <c r="G457" s="113">
        <f>('INTERNAL - I'!AK469+'INTERNAL - II '!AK469)/2</f>
        <v>92.5</v>
      </c>
      <c r="H457" s="113">
        <f>IF(AND('INTERNAL - I'!AL469&gt;0,'INTERNAL - II '!AL469&gt;0),('INTERNAL - I'!AL469+'INTERNAL - II '!AL469)/2,'INTERNAL - I'!AL469+'INTERNAL - II '!AL469)</f>
        <v>75</v>
      </c>
      <c r="I457" s="113">
        <f>IF(AND('INTERNAL - I'!AM469&gt;0,'INTERNAL - II '!AM469&gt;0),('INTERNAL - I'!AM469+'INTERNAL - II '!AM469)/2,'INTERNAL - I'!AM469+'INTERNAL - II '!AM469)</f>
        <v>77.5</v>
      </c>
      <c r="J457" s="113">
        <f>IF(AND('INTERNAL - I'!AN469&gt;0,'INTERNAL - II '!AN469&gt;0),('INTERNAL - I'!AN469+'INTERNAL - II '!AN469)/2,'INTERNAL - I'!AN469+'INTERNAL - II '!AN469)</f>
        <v>0</v>
      </c>
    </row>
    <row r="458" spans="1:10" ht="30" customHeight="1" x14ac:dyDescent="0.2">
      <c r="A458" s="89">
        <v>454</v>
      </c>
      <c r="B458" s="113">
        <f>'STUDENT NAMELIST'!B458</f>
        <v>211423243021</v>
      </c>
      <c r="C458" s="113" t="str">
        <f>'STUDENT NAMELIST'!C458</f>
        <v>2023PEC AI 554</v>
      </c>
      <c r="D458" s="114" t="str">
        <f>'STUDENT NAMELIST'!D458</f>
        <v>AKSHAY KANNA G</v>
      </c>
      <c r="E458" s="113">
        <f>IF(AND('INTERNAL - I'!AI470&gt;0,'INTERNAL - II '!AI470&gt;0),('INTERNAL - I'!AI470+'INTERNAL - II '!AI470)/2,'INTERNAL - I'!AI470+'INTERNAL - II '!AI470)</f>
        <v>77.5</v>
      </c>
      <c r="F458" s="113">
        <f>IF(AND('INTERNAL - I'!AJ470&gt;0,'INTERNAL - II '!AJ470&gt;0),('INTERNAL - I'!AJ470+'INTERNAL - II '!AJ470)/2,'INTERNAL - I'!AJ470+'INTERNAL - II '!AJ470)</f>
        <v>80</v>
      </c>
      <c r="G458" s="113">
        <f>('INTERNAL - I'!AK470+'INTERNAL - II '!AK470)/2</f>
        <v>77.5</v>
      </c>
      <c r="H458" s="113">
        <f>IF(AND('INTERNAL - I'!AL470&gt;0,'INTERNAL - II '!AL470&gt;0),('INTERNAL - I'!AL470+'INTERNAL - II '!AL470)/2,'INTERNAL - I'!AL470+'INTERNAL - II '!AL470)</f>
        <v>77.5</v>
      </c>
      <c r="I458" s="113">
        <f>IF(AND('INTERNAL - I'!AM470&gt;0,'INTERNAL - II '!AM470&gt;0),('INTERNAL - I'!AM470+'INTERNAL - II '!AM470)/2,'INTERNAL - I'!AM470+'INTERNAL - II '!AM470)</f>
        <v>80</v>
      </c>
      <c r="J458" s="113">
        <f>IF(AND('INTERNAL - I'!AN470&gt;0,'INTERNAL - II '!AN470&gt;0),('INTERNAL - I'!AN470+'INTERNAL - II '!AN470)/2,'INTERNAL - I'!AN470+'INTERNAL - II '!AN470)</f>
        <v>0</v>
      </c>
    </row>
    <row r="459" spans="1:10" ht="30" customHeight="1" x14ac:dyDescent="0.2">
      <c r="A459" s="89">
        <v>455</v>
      </c>
      <c r="B459" s="113">
        <f>'STUDENT NAMELIST'!B459</f>
        <v>211423243023</v>
      </c>
      <c r="C459" s="113" t="str">
        <f>'STUDENT NAMELIST'!C459</f>
        <v>2023PEC AI 555</v>
      </c>
      <c r="D459" s="114" t="str">
        <f>'STUDENT NAMELIST'!D459</f>
        <v>AKSHITH KUMAR V</v>
      </c>
      <c r="E459" s="113">
        <f>IF(AND('INTERNAL - I'!AI471&gt;0,'INTERNAL - II '!AI471&gt;0),('INTERNAL - I'!AI471+'INTERNAL - II '!AI471)/2,'INTERNAL - I'!AI471+'INTERNAL - II '!AI471)</f>
        <v>60</v>
      </c>
      <c r="F459" s="113">
        <f>IF(AND('INTERNAL - I'!AJ471&gt;0,'INTERNAL - II '!AJ471&gt;0),('INTERNAL - I'!AJ471+'INTERNAL - II '!AJ471)/2,'INTERNAL - I'!AJ471+'INTERNAL - II '!AJ471)</f>
        <v>70</v>
      </c>
      <c r="G459" s="113">
        <f>('INTERNAL - I'!AK471+'INTERNAL - II '!AK471)/2</f>
        <v>92.5</v>
      </c>
      <c r="H459" s="113">
        <f>IF(AND('INTERNAL - I'!AL471&gt;0,'INTERNAL - II '!AL471&gt;0),('INTERNAL - I'!AL471+'INTERNAL - II '!AL471)/2,'INTERNAL - I'!AL471+'INTERNAL - II '!AL471)</f>
        <v>92.5</v>
      </c>
      <c r="I459" s="113">
        <f>IF(AND('INTERNAL - I'!AM471&gt;0,'INTERNAL - II '!AM471&gt;0),('INTERNAL - I'!AM471+'INTERNAL - II '!AM471)/2,'INTERNAL - I'!AM471+'INTERNAL - II '!AM471)</f>
        <v>92.5</v>
      </c>
      <c r="J459" s="113">
        <f>IF(AND('INTERNAL - I'!AN471&gt;0,'INTERNAL - II '!AN471&gt;0),('INTERNAL - I'!AN471+'INTERNAL - II '!AN471)/2,'INTERNAL - I'!AN471+'INTERNAL - II '!AN471)</f>
        <v>0</v>
      </c>
    </row>
    <row r="460" spans="1:10" ht="30" customHeight="1" x14ac:dyDescent="0.2">
      <c r="A460" s="89">
        <v>456</v>
      </c>
      <c r="B460" s="113">
        <f>'STUDENT NAMELIST'!B460</f>
        <v>211423243024</v>
      </c>
      <c r="C460" s="113" t="str">
        <f>'STUDENT NAMELIST'!C460</f>
        <v>2023PEC AI 556</v>
      </c>
      <c r="D460" s="114" t="str">
        <f>'STUDENT NAMELIST'!D460</f>
        <v>ALLEN PHILIP T E</v>
      </c>
      <c r="E460" s="113">
        <f>IF(AND('INTERNAL - I'!AI472&gt;0,'INTERNAL - II '!AI472&gt;0),('INTERNAL - I'!AI472+'INTERNAL - II '!AI472)/2,'INTERNAL - I'!AI472+'INTERNAL - II '!AI472)</f>
        <v>92.5</v>
      </c>
      <c r="F460" s="113">
        <f>IF(AND('INTERNAL - I'!AJ472&gt;0,'INTERNAL - II '!AJ472&gt;0),('INTERNAL - I'!AJ472+'INTERNAL - II '!AJ472)/2,'INTERNAL - I'!AJ472+'INTERNAL - II '!AJ472)</f>
        <v>82.5</v>
      </c>
      <c r="G460" s="113">
        <f>('INTERNAL - I'!AK472+'INTERNAL - II '!AK472)/2</f>
        <v>67.5</v>
      </c>
      <c r="H460" s="113">
        <f>IF(AND('INTERNAL - I'!AL472&gt;0,'INTERNAL - II '!AL472&gt;0),('INTERNAL - I'!AL472+'INTERNAL - II '!AL472)/2,'INTERNAL - I'!AL472+'INTERNAL - II '!AL472)</f>
        <v>92.5</v>
      </c>
      <c r="I460" s="113">
        <f>IF(AND('INTERNAL - I'!AM472&gt;0,'INTERNAL - II '!AM472&gt;0),('INTERNAL - I'!AM472+'INTERNAL - II '!AM472)/2,'INTERNAL - I'!AM472+'INTERNAL - II '!AM472)</f>
        <v>77.5</v>
      </c>
      <c r="J460" s="113">
        <f>IF(AND('INTERNAL - I'!AN472&gt;0,'INTERNAL - II '!AN472&gt;0),('INTERNAL - I'!AN472+'INTERNAL - II '!AN472)/2,'INTERNAL - I'!AN472+'INTERNAL - II '!AN472)</f>
        <v>0</v>
      </c>
    </row>
    <row r="461" spans="1:10" ht="30" customHeight="1" x14ac:dyDescent="0.2">
      <c r="A461" s="89">
        <v>458</v>
      </c>
      <c r="B461" s="113">
        <f>'STUDENT NAMELIST'!B461</f>
        <v>211423243026</v>
      </c>
      <c r="C461" s="113" t="str">
        <f>'STUDENT NAMELIST'!C461</f>
        <v>2023PEC AI 557</v>
      </c>
      <c r="D461" s="114" t="str">
        <f>'STUDENT NAMELIST'!D461</f>
        <v>AMRUTH CHANAKYA A</v>
      </c>
      <c r="E461" s="113">
        <f>IF(AND('INTERNAL - I'!AI473&gt;0,'INTERNAL - II '!AI473&gt;0),('INTERNAL - I'!AI473+'INTERNAL - II '!AI473)/2,'INTERNAL - I'!AI473+'INTERNAL - II '!AI473)</f>
        <v>80</v>
      </c>
      <c r="F461" s="113">
        <f>IF(AND('INTERNAL - I'!AJ473&gt;0,'INTERNAL - II '!AJ473&gt;0),('INTERNAL - I'!AJ473+'INTERNAL - II '!AJ473)/2,'INTERNAL - I'!AJ473+'INTERNAL - II '!AJ473)</f>
        <v>77.5</v>
      </c>
      <c r="G461" s="113">
        <f>('INTERNAL - I'!AK473+'INTERNAL - II '!AK473)/2</f>
        <v>92.5</v>
      </c>
      <c r="H461" s="113">
        <f>IF(AND('INTERNAL - I'!AL473&gt;0,'INTERNAL - II '!AL473&gt;0),('INTERNAL - I'!AL473+'INTERNAL - II '!AL473)/2,'INTERNAL - I'!AL473+'INTERNAL - II '!AL473)</f>
        <v>85</v>
      </c>
      <c r="I461" s="113">
        <f>IF(AND('INTERNAL - I'!AM473&gt;0,'INTERNAL - II '!AM473&gt;0),('INTERNAL - I'!AM473+'INTERNAL - II '!AM473)/2,'INTERNAL - I'!AM473+'INTERNAL - II '!AM473)</f>
        <v>77.5</v>
      </c>
      <c r="J461" s="113">
        <f>IF(AND('INTERNAL - I'!AN473&gt;0,'INTERNAL - II '!AN473&gt;0),('INTERNAL - I'!AN473+'INTERNAL - II '!AN473)/2,'INTERNAL - I'!AN473+'INTERNAL - II '!AN473)</f>
        <v>0</v>
      </c>
    </row>
    <row r="462" spans="1:10" ht="30" customHeight="1" x14ac:dyDescent="0.2">
      <c r="A462" s="89">
        <v>458</v>
      </c>
      <c r="B462" s="113">
        <f>'STUDENT NAMELIST'!B462</f>
        <v>211423243027</v>
      </c>
      <c r="C462" s="113" t="str">
        <f>'STUDENT NAMELIST'!C462</f>
        <v>2023PEC AI 558</v>
      </c>
      <c r="D462" s="114" t="str">
        <f>'STUDENT NAMELIST'!D462</f>
        <v>ANANDHA KUMAR R K</v>
      </c>
      <c r="E462" s="113">
        <f>IF(AND('INTERNAL - I'!AI474&gt;0,'INTERNAL - II '!AI474&gt;0),('INTERNAL - I'!AI474+'INTERNAL - II '!AI474)/2,'INTERNAL - I'!AI474+'INTERNAL - II '!AI474)</f>
        <v>65</v>
      </c>
      <c r="F462" s="113">
        <f>IF(AND('INTERNAL - I'!AJ474&gt;0,'INTERNAL - II '!AJ474&gt;0),('INTERNAL - I'!AJ474+'INTERNAL - II '!AJ474)/2,'INTERNAL - I'!AJ474+'INTERNAL - II '!AJ474)</f>
        <v>80</v>
      </c>
      <c r="G462" s="113">
        <f>('INTERNAL - I'!AK474+'INTERNAL - II '!AK474)/2</f>
        <v>90</v>
      </c>
      <c r="H462" s="113">
        <f>IF(AND('INTERNAL - I'!AL474&gt;0,'INTERNAL - II '!AL474&gt;0),('INTERNAL - I'!AL474+'INTERNAL - II '!AL474)/2,'INTERNAL - I'!AL474+'INTERNAL - II '!AL474)</f>
        <v>92.5</v>
      </c>
      <c r="I462" s="113">
        <f>IF(AND('INTERNAL - I'!AM474&gt;0,'INTERNAL - II '!AM474&gt;0),('INTERNAL - I'!AM474+'INTERNAL - II '!AM474)/2,'INTERNAL - I'!AM474+'INTERNAL - II '!AM474)</f>
        <v>92.5</v>
      </c>
      <c r="J462" s="113">
        <f>IF(AND('INTERNAL - I'!AN474&gt;0,'INTERNAL - II '!AN474&gt;0),('INTERNAL - I'!AN474+'INTERNAL - II '!AN474)/2,'INTERNAL - I'!AN474+'INTERNAL - II '!AN474)</f>
        <v>0</v>
      </c>
    </row>
    <row r="463" spans="1:10" ht="30" customHeight="1" x14ac:dyDescent="0.2">
      <c r="A463" s="89">
        <v>459</v>
      </c>
      <c r="B463" s="113">
        <f>'STUDENT NAMELIST'!B463</f>
        <v>211423243028</v>
      </c>
      <c r="C463" s="113" t="str">
        <f>'STUDENT NAMELIST'!C463</f>
        <v>2023PEC AI 559</v>
      </c>
      <c r="D463" s="114" t="str">
        <f>'STUDENT NAMELIST'!D463</f>
        <v>ANANDHAKRISHNAN K</v>
      </c>
      <c r="E463" s="113">
        <f>IF(AND('INTERNAL - I'!AI475&gt;0,'INTERNAL - II '!AI475&gt;0),('INTERNAL - I'!AI475+'INTERNAL - II '!AI475)/2,'INTERNAL - I'!AI475+'INTERNAL - II '!AI475)</f>
        <v>85</v>
      </c>
      <c r="F463" s="113">
        <f>IF(AND('INTERNAL - I'!AJ475&gt;0,'INTERNAL - II '!AJ475&gt;0),('INTERNAL - I'!AJ475+'INTERNAL - II '!AJ475)/2,'INTERNAL - I'!AJ475+'INTERNAL - II '!AJ475)</f>
        <v>90</v>
      </c>
      <c r="G463" s="113">
        <f>('INTERNAL - I'!AK475+'INTERNAL - II '!AK475)/2</f>
        <v>62.5</v>
      </c>
      <c r="H463" s="113">
        <f>IF(AND('INTERNAL - I'!AL475&gt;0,'INTERNAL - II '!AL475&gt;0),('INTERNAL - I'!AL475+'INTERNAL - II '!AL475)/2,'INTERNAL - I'!AL475+'INTERNAL - II '!AL475)</f>
        <v>92.5</v>
      </c>
      <c r="I463" s="113">
        <f>IF(AND('INTERNAL - I'!AM475&gt;0,'INTERNAL - II '!AM475&gt;0),('INTERNAL - I'!AM475+'INTERNAL - II '!AM475)/2,'INTERNAL - I'!AM475+'INTERNAL - II '!AM475)</f>
        <v>77.5</v>
      </c>
      <c r="J463" s="113">
        <f>IF(AND('INTERNAL - I'!AN475&gt;0,'INTERNAL - II '!AN475&gt;0),('INTERNAL - I'!AN475+'INTERNAL - II '!AN475)/2,'INTERNAL - I'!AN475+'INTERNAL - II '!AN475)</f>
        <v>0</v>
      </c>
    </row>
    <row r="464" spans="1:10" ht="30" customHeight="1" x14ac:dyDescent="0.2">
      <c r="A464" s="89">
        <v>460</v>
      </c>
      <c r="B464" s="113">
        <f>'STUDENT NAMELIST'!B464</f>
        <v>211423243029</v>
      </c>
      <c r="C464" s="113" t="str">
        <f>'STUDENT NAMELIST'!C464</f>
        <v>2023PEC AI 560</v>
      </c>
      <c r="D464" s="114" t="str">
        <f>'STUDENT NAMELIST'!D464</f>
        <v>ANDREW S J</v>
      </c>
      <c r="E464" s="113">
        <f>IF(AND('INTERNAL - I'!AI476&gt;0,'INTERNAL - II '!AI476&gt;0),('INTERNAL - I'!AI476+'INTERNAL - II '!AI476)/2,'INTERNAL - I'!AI476+'INTERNAL - II '!AI476)</f>
        <v>72.5</v>
      </c>
      <c r="F464" s="113">
        <f>IF(AND('INTERNAL - I'!AJ476&gt;0,'INTERNAL - II '!AJ476&gt;0),('INTERNAL - I'!AJ476+'INTERNAL - II '!AJ476)/2,'INTERNAL - I'!AJ476+'INTERNAL - II '!AJ476)</f>
        <v>77.5</v>
      </c>
      <c r="G464" s="113">
        <f>('INTERNAL - I'!AK476+'INTERNAL - II '!AK476)/2</f>
        <v>80</v>
      </c>
      <c r="H464" s="113">
        <f>IF(AND('INTERNAL - I'!AL476&gt;0,'INTERNAL - II '!AL476&gt;0),('INTERNAL - I'!AL476+'INTERNAL - II '!AL476)/2,'INTERNAL - I'!AL476+'INTERNAL - II '!AL476)</f>
        <v>87.5</v>
      </c>
      <c r="I464" s="113">
        <f>IF(AND('INTERNAL - I'!AM476&gt;0,'INTERNAL - II '!AM476&gt;0),('INTERNAL - I'!AM476+'INTERNAL - II '!AM476)/2,'INTERNAL - I'!AM476+'INTERNAL - II '!AM476)</f>
        <v>75</v>
      </c>
      <c r="J464" s="113">
        <f>IF(AND('INTERNAL - I'!AN476&gt;0,'INTERNAL - II '!AN476&gt;0),('INTERNAL - I'!AN476+'INTERNAL - II '!AN476)/2,'INTERNAL - I'!AN476+'INTERNAL - II '!AN476)</f>
        <v>0</v>
      </c>
    </row>
    <row r="465" spans="1:10" ht="30" customHeight="1" x14ac:dyDescent="0.2">
      <c r="A465" s="89">
        <v>461</v>
      </c>
      <c r="B465" s="113">
        <f>'STUDENT NAMELIST'!B465</f>
        <v>211423243030</v>
      </c>
      <c r="C465" s="113" t="str">
        <f>'STUDENT NAMELIST'!C465</f>
        <v>2023PEC AI 561</v>
      </c>
      <c r="D465" s="114" t="str">
        <f>'STUDENT NAMELIST'!D465</f>
        <v>ANEESHWAR S</v>
      </c>
      <c r="E465" s="113">
        <f>IF(AND('INTERNAL - I'!AI477&gt;0,'INTERNAL - II '!AI477&gt;0),('INTERNAL - I'!AI477+'INTERNAL - II '!AI477)/2,'INTERNAL - I'!AI477+'INTERNAL - II '!AI477)</f>
        <v>57.499999999999993</v>
      </c>
      <c r="F465" s="113">
        <f>IF(AND('INTERNAL - I'!AJ477&gt;0,'INTERNAL - II '!AJ477&gt;0),('INTERNAL - I'!AJ477+'INTERNAL - II '!AJ477)/2,'INTERNAL - I'!AJ477+'INTERNAL - II '!AJ477)</f>
        <v>72.5</v>
      </c>
      <c r="G465" s="113">
        <f>('INTERNAL - I'!AK477+'INTERNAL - II '!AK477)/2</f>
        <v>70</v>
      </c>
      <c r="H465" s="113">
        <f>IF(AND('INTERNAL - I'!AL477&gt;0,'INTERNAL - II '!AL477&gt;0),('INTERNAL - I'!AL477+'INTERNAL - II '!AL477)/2,'INTERNAL - I'!AL477+'INTERNAL - II '!AL477)</f>
        <v>90</v>
      </c>
      <c r="I465" s="113">
        <f>IF(AND('INTERNAL - I'!AM477&gt;0,'INTERNAL - II '!AM477&gt;0),('INTERNAL - I'!AM477+'INTERNAL - II '!AM477)/2,'INTERNAL - I'!AM477+'INTERNAL - II '!AM477)</f>
        <v>95</v>
      </c>
      <c r="J465" s="113">
        <f>IF(AND('INTERNAL - I'!AN477&gt;0,'INTERNAL - II '!AN477&gt;0),('INTERNAL - I'!AN477+'INTERNAL - II '!AN477)/2,'INTERNAL - I'!AN477+'INTERNAL - II '!AN477)</f>
        <v>0</v>
      </c>
    </row>
    <row r="466" spans="1:10" ht="30" customHeight="1" x14ac:dyDescent="0.2">
      <c r="A466" s="89">
        <v>462</v>
      </c>
      <c r="B466" s="113">
        <f>'STUDENT NAMELIST'!B466</f>
        <v>211423243031</v>
      </c>
      <c r="C466" s="113" t="str">
        <f>'STUDENT NAMELIST'!C466</f>
        <v>2023PEC AI 562</v>
      </c>
      <c r="D466" s="114" t="str">
        <f>'STUDENT NAMELIST'!D466</f>
        <v>ANIS VASANTH A</v>
      </c>
      <c r="E466" s="113">
        <f>IF(AND('INTERNAL - I'!AI478&gt;0,'INTERNAL - II '!AI478&gt;0),('INTERNAL - I'!AI478+'INTERNAL - II '!AI478)/2,'INTERNAL - I'!AI478+'INTERNAL - II '!AI478)</f>
        <v>87.5</v>
      </c>
      <c r="F466" s="113">
        <f>IF(AND('INTERNAL - I'!AJ478&gt;0,'INTERNAL - II '!AJ478&gt;0),('INTERNAL - I'!AJ478+'INTERNAL - II '!AJ478)/2,'INTERNAL - I'!AJ478+'INTERNAL - II '!AJ478)</f>
        <v>72.5</v>
      </c>
      <c r="G466" s="113">
        <f>('INTERNAL - I'!AK478+'INTERNAL - II '!AK478)/2</f>
        <v>85</v>
      </c>
      <c r="H466" s="113">
        <f>IF(AND('INTERNAL - I'!AL478&gt;0,'INTERNAL - II '!AL478&gt;0),('INTERNAL - I'!AL478+'INTERNAL - II '!AL478)/2,'INTERNAL - I'!AL478+'INTERNAL - II '!AL478)</f>
        <v>75</v>
      </c>
      <c r="I466" s="113">
        <f>IF(AND('INTERNAL - I'!AM478&gt;0,'INTERNAL - II '!AM478&gt;0),('INTERNAL - I'!AM478+'INTERNAL - II '!AM478)/2,'INTERNAL - I'!AM478+'INTERNAL - II '!AM478)</f>
        <v>77.5</v>
      </c>
      <c r="J466" s="113">
        <f>IF(AND('INTERNAL - I'!AN478&gt;0,'INTERNAL - II '!AN478&gt;0),('INTERNAL - I'!AN478+'INTERNAL - II '!AN478)/2,'INTERNAL - I'!AN478+'INTERNAL - II '!AN478)</f>
        <v>0</v>
      </c>
    </row>
    <row r="467" spans="1:10" ht="30" customHeight="1" x14ac:dyDescent="0.2">
      <c r="A467" s="89">
        <v>463</v>
      </c>
      <c r="B467" s="113">
        <f>'STUDENT NAMELIST'!B467</f>
        <v>211423243032</v>
      </c>
      <c r="C467" s="113" t="str">
        <f>'STUDENT NAMELIST'!C467</f>
        <v>2023PEC AI 563</v>
      </c>
      <c r="D467" s="114" t="str">
        <f>'STUDENT NAMELIST'!D467</f>
        <v>ANTLIN GNANA LAZARUS G</v>
      </c>
      <c r="E467" s="113">
        <f>IF(AND('INTERNAL - I'!AI479&gt;0,'INTERNAL - II '!AI479&gt;0),('INTERNAL - I'!AI479+'INTERNAL - II '!AI479)/2,'INTERNAL - I'!AI479+'INTERNAL - II '!AI479)</f>
        <v>80</v>
      </c>
      <c r="F467" s="113">
        <f>IF(AND('INTERNAL - I'!AJ479&gt;0,'INTERNAL - II '!AJ479&gt;0),('INTERNAL - I'!AJ479+'INTERNAL - II '!AJ479)/2,'INTERNAL - I'!AJ479+'INTERNAL - II '!AJ479)</f>
        <v>80</v>
      </c>
      <c r="G467" s="113">
        <f>('INTERNAL - I'!AK479+'INTERNAL - II '!AK479)/2</f>
        <v>55</v>
      </c>
      <c r="H467" s="113">
        <f>IF(AND('INTERNAL - I'!AL479&gt;0,'INTERNAL - II '!AL479&gt;0),('INTERNAL - I'!AL479+'INTERNAL - II '!AL479)/2,'INTERNAL - I'!AL479+'INTERNAL - II '!AL479)</f>
        <v>77.5</v>
      </c>
      <c r="I467" s="113">
        <f>IF(AND('INTERNAL - I'!AM479&gt;0,'INTERNAL - II '!AM479&gt;0),('INTERNAL - I'!AM479+'INTERNAL - II '!AM479)/2,'INTERNAL - I'!AM479+'INTERNAL - II '!AM479)</f>
        <v>80</v>
      </c>
      <c r="J467" s="113">
        <f>IF(AND('INTERNAL - I'!AN479&gt;0,'INTERNAL - II '!AN479&gt;0),('INTERNAL - I'!AN479+'INTERNAL - II '!AN479)/2,'INTERNAL - I'!AN479+'INTERNAL - II '!AN479)</f>
        <v>0</v>
      </c>
    </row>
    <row r="468" spans="1:10" ht="30" customHeight="1" x14ac:dyDescent="0.2">
      <c r="A468" s="89">
        <v>464</v>
      </c>
      <c r="B468" s="113">
        <f>'STUDENT NAMELIST'!B468</f>
        <v>211423243034</v>
      </c>
      <c r="C468" s="113" t="str">
        <f>'STUDENT NAMELIST'!C468</f>
        <v>2023PEC AI 564</v>
      </c>
      <c r="D468" s="114" t="str">
        <f>'STUDENT NAMELIST'!D468</f>
        <v>ARAVIND RAJASEKAR</v>
      </c>
      <c r="E468" s="113">
        <f>IF(AND('INTERNAL - I'!AI480&gt;0,'INTERNAL - II '!AI480&gt;0),('INTERNAL - I'!AI480+'INTERNAL - II '!AI480)/2,'INTERNAL - I'!AI480+'INTERNAL - II '!AI480)</f>
        <v>85</v>
      </c>
      <c r="F468" s="113">
        <f>IF(AND('INTERNAL - I'!AJ480&gt;0,'INTERNAL - II '!AJ480&gt;0),('INTERNAL - I'!AJ480+'INTERNAL - II '!AJ480)/2,'INTERNAL - I'!AJ480+'INTERNAL - II '!AJ480)</f>
        <v>80</v>
      </c>
      <c r="G468" s="113">
        <f>('INTERNAL - I'!AK480+'INTERNAL - II '!AK480)/2</f>
        <v>67.5</v>
      </c>
      <c r="H468" s="113">
        <f>IF(AND('INTERNAL - I'!AL480&gt;0,'INTERNAL - II '!AL480&gt;0),('INTERNAL - I'!AL480+'INTERNAL - II '!AL480)/2,'INTERNAL - I'!AL480+'INTERNAL - II '!AL480)</f>
        <v>87.5</v>
      </c>
      <c r="I468" s="113">
        <f>IF(AND('INTERNAL - I'!AM480&gt;0,'INTERNAL - II '!AM480&gt;0),('INTERNAL - I'!AM480+'INTERNAL - II '!AM480)/2,'INTERNAL - I'!AM480+'INTERNAL - II '!AM480)</f>
        <v>87.5</v>
      </c>
      <c r="J468" s="113">
        <f>IF(AND('INTERNAL - I'!AN480&gt;0,'INTERNAL - II '!AN480&gt;0),('INTERNAL - I'!AN480+'INTERNAL - II '!AN480)/2,'INTERNAL - I'!AN480+'INTERNAL - II '!AN480)</f>
        <v>0</v>
      </c>
    </row>
    <row r="469" spans="1:10" ht="30" customHeight="1" x14ac:dyDescent="0.2">
      <c r="A469" s="89">
        <v>465</v>
      </c>
      <c r="B469" s="113">
        <f>'STUDENT NAMELIST'!B469</f>
        <v>211423243035</v>
      </c>
      <c r="C469" s="113" t="str">
        <f>'STUDENT NAMELIST'!C469</f>
        <v>2023PEC AI 565</v>
      </c>
      <c r="D469" s="114" t="str">
        <f>'STUDENT NAMELIST'!D469</f>
        <v>ARAVIND T</v>
      </c>
      <c r="E469" s="113">
        <f>IF(AND('INTERNAL - I'!AI481&gt;0,'INTERNAL - II '!AI481&gt;0),('INTERNAL - I'!AI481+'INTERNAL - II '!AI481)/2,'INTERNAL - I'!AI481+'INTERNAL - II '!AI481)</f>
        <v>87.5</v>
      </c>
      <c r="F469" s="113">
        <f>IF(AND('INTERNAL - I'!AJ481&gt;0,'INTERNAL - II '!AJ481&gt;0),('INTERNAL - I'!AJ481+'INTERNAL - II '!AJ481)/2,'INTERNAL - I'!AJ481+'INTERNAL - II '!AJ481)</f>
        <v>90</v>
      </c>
      <c r="G469" s="113">
        <f>('INTERNAL - I'!AK481+'INTERNAL - II '!AK481)/2</f>
        <v>67.5</v>
      </c>
      <c r="H469" s="113">
        <f>IF(AND('INTERNAL - I'!AL481&gt;0,'INTERNAL - II '!AL481&gt;0),('INTERNAL - I'!AL481+'INTERNAL - II '!AL481)/2,'INTERNAL - I'!AL481+'INTERNAL - II '!AL481)</f>
        <v>75</v>
      </c>
      <c r="I469" s="113">
        <f>IF(AND('INTERNAL - I'!AM481&gt;0,'INTERNAL - II '!AM481&gt;0),('INTERNAL - I'!AM481+'INTERNAL - II '!AM481)/2,'INTERNAL - I'!AM481+'INTERNAL - II '!AM481)</f>
        <v>77.5</v>
      </c>
      <c r="J469" s="113">
        <f>IF(AND('INTERNAL - I'!AN481&gt;0,'INTERNAL - II '!AN481&gt;0),('INTERNAL - I'!AN481+'INTERNAL - II '!AN481)/2,'INTERNAL - I'!AN481+'INTERNAL - II '!AN481)</f>
        <v>0</v>
      </c>
    </row>
    <row r="470" spans="1:10" ht="30" customHeight="1" x14ac:dyDescent="0.2">
      <c r="A470" s="89">
        <v>466</v>
      </c>
      <c r="B470" s="113">
        <f>'STUDENT NAMELIST'!B470</f>
        <v>211423243036</v>
      </c>
      <c r="C470" s="113" t="str">
        <f>'STUDENT NAMELIST'!C470</f>
        <v>2023PEC AI 566</v>
      </c>
      <c r="D470" s="114" t="str">
        <f>'STUDENT NAMELIST'!D470</f>
        <v>ARIGONDA POORNA SAI</v>
      </c>
      <c r="E470" s="113">
        <f>IF(AND('INTERNAL - I'!AI482&gt;0,'INTERNAL - II '!AI482&gt;0),('INTERNAL - I'!AI482+'INTERNAL - II '!AI482)/2,'INTERNAL - I'!AI482+'INTERNAL - II '!AI482)</f>
        <v>65</v>
      </c>
      <c r="F470" s="113">
        <f>IF(AND('INTERNAL - I'!AJ482&gt;0,'INTERNAL - II '!AJ482&gt;0),('INTERNAL - I'!AJ482+'INTERNAL - II '!AJ482)/2,'INTERNAL - I'!AJ482+'INTERNAL - II '!AJ482)</f>
        <v>67.5</v>
      </c>
      <c r="G470" s="113">
        <f>('INTERNAL - I'!AK482+'INTERNAL - II '!AK482)/2</f>
        <v>70</v>
      </c>
      <c r="H470" s="113">
        <f>IF(AND('INTERNAL - I'!AL482&gt;0,'INTERNAL - II '!AL482&gt;0),('INTERNAL - I'!AL482+'INTERNAL - II '!AL482)/2,'INTERNAL - I'!AL482+'INTERNAL - II '!AL482)</f>
        <v>77.5</v>
      </c>
      <c r="I470" s="113">
        <f>IF(AND('INTERNAL - I'!AM482&gt;0,'INTERNAL - II '!AM482&gt;0),('INTERNAL - I'!AM482+'INTERNAL - II '!AM482)/2,'INTERNAL - I'!AM482+'INTERNAL - II '!AM482)</f>
        <v>80</v>
      </c>
      <c r="J470" s="113">
        <f>IF(AND('INTERNAL - I'!AN482&gt;0,'INTERNAL - II '!AN482&gt;0),('INTERNAL - I'!AN482+'INTERNAL - II '!AN482)/2,'INTERNAL - I'!AN482+'INTERNAL - II '!AN482)</f>
        <v>0</v>
      </c>
    </row>
    <row r="471" spans="1:10" ht="30" customHeight="1" x14ac:dyDescent="0.2">
      <c r="A471" s="89">
        <v>468</v>
      </c>
      <c r="B471" s="113">
        <f>'STUDENT NAMELIST'!B471</f>
        <v>211423243309</v>
      </c>
      <c r="C471" s="113" t="str">
        <f>'STUDENT NAMELIST'!C471</f>
        <v>2023PEC AI 567</v>
      </c>
      <c r="D471" s="114" t="str">
        <f>'STUDENT NAMELIST'!D471</f>
        <v>NIMMANOORU VIJAY KUMAR</v>
      </c>
      <c r="E471" s="113">
        <f>IF(AND('INTERNAL - I'!AI483&gt;0,'INTERNAL - II '!AI483&gt;0),('INTERNAL - I'!AI483+'INTERNAL - II '!AI483)/2,'INTERNAL - I'!AI483+'INTERNAL - II '!AI483)</f>
        <v>80</v>
      </c>
      <c r="F471" s="113">
        <f>IF(AND('INTERNAL - I'!AJ483&gt;0,'INTERNAL - II '!AJ483&gt;0),('INTERNAL - I'!AJ483+'INTERNAL - II '!AJ483)/2,'INTERNAL - I'!AJ483+'INTERNAL - II '!AJ483)</f>
        <v>80</v>
      </c>
      <c r="G471" s="113">
        <f>('INTERNAL - I'!AK483+'INTERNAL - II '!AK483)/2</f>
        <v>72.5</v>
      </c>
      <c r="H471" s="113">
        <f>IF(AND('INTERNAL - I'!AL483&gt;0,'INTERNAL - II '!AL483&gt;0),('INTERNAL - I'!AL483+'INTERNAL - II '!AL483)/2,'INTERNAL - I'!AL483+'INTERNAL - II '!AL483)</f>
        <v>92.5</v>
      </c>
      <c r="I471" s="113">
        <f>IF(AND('INTERNAL - I'!AM483&gt;0,'INTERNAL - II '!AM483&gt;0),('INTERNAL - I'!AM483+'INTERNAL - II '!AM483)/2,'INTERNAL - I'!AM483+'INTERNAL - II '!AM483)</f>
        <v>92.5</v>
      </c>
      <c r="J471" s="113">
        <f>IF(AND('INTERNAL - I'!AN483&gt;0,'INTERNAL - II '!AN483&gt;0),('INTERNAL - I'!AN483+'INTERNAL - II '!AN483)/2,'INTERNAL - I'!AN483+'INTERNAL - II '!AN483)</f>
        <v>0</v>
      </c>
    </row>
    <row r="472" spans="1:10" ht="30" customHeight="1" x14ac:dyDescent="0.2">
      <c r="A472" s="89">
        <v>468</v>
      </c>
      <c r="B472" s="113">
        <f>'STUDENT NAMELIST'!B472</f>
        <v>211423243037</v>
      </c>
      <c r="C472" s="113" t="str">
        <f>'STUDENT NAMELIST'!C472</f>
        <v>2023PEC AI 568</v>
      </c>
      <c r="D472" s="114" t="str">
        <f>'STUDENT NAMELIST'!D472</f>
        <v>ARIVU SELVAN M</v>
      </c>
      <c r="E472" s="113">
        <f>IF(AND('INTERNAL - I'!AI484&gt;0,'INTERNAL - II '!AI484&gt;0),('INTERNAL - I'!AI484+'INTERNAL - II '!AI484)/2,'INTERNAL - I'!AI484+'INTERNAL - II '!AI484)</f>
        <v>72.5</v>
      </c>
      <c r="F472" s="113">
        <f>IF(AND('INTERNAL - I'!AJ484&gt;0,'INTERNAL - II '!AJ484&gt;0),('INTERNAL - I'!AJ484+'INTERNAL - II '!AJ484)/2,'INTERNAL - I'!AJ484+'INTERNAL - II '!AJ484)</f>
        <v>65</v>
      </c>
      <c r="G472" s="113">
        <f>('INTERNAL - I'!AK484+'INTERNAL - II '!AK484)/2</f>
        <v>87.5</v>
      </c>
      <c r="H472" s="113">
        <f>IF(AND('INTERNAL - I'!AL484&gt;0,'INTERNAL - II '!AL484&gt;0),('INTERNAL - I'!AL484+'INTERNAL - II '!AL484)/2,'INTERNAL - I'!AL484+'INTERNAL - II '!AL484)</f>
        <v>92.5</v>
      </c>
      <c r="I472" s="113">
        <f>IF(AND('INTERNAL - I'!AM484&gt;0,'INTERNAL - II '!AM484&gt;0),('INTERNAL - I'!AM484+'INTERNAL - II '!AM484)/2,'INTERNAL - I'!AM484+'INTERNAL - II '!AM484)</f>
        <v>77.5</v>
      </c>
      <c r="J472" s="113">
        <f>IF(AND('INTERNAL - I'!AN484&gt;0,'INTERNAL - II '!AN484&gt;0),('INTERNAL - I'!AN484+'INTERNAL - II '!AN484)/2,'INTERNAL - I'!AN484+'INTERNAL - II '!AN484)</f>
        <v>0</v>
      </c>
    </row>
    <row r="473" spans="1:10" ht="30" customHeight="1" x14ac:dyDescent="0.2">
      <c r="A473" s="89">
        <v>469</v>
      </c>
      <c r="B473" s="113">
        <f>'STUDENT NAMELIST'!B473</f>
        <v>211423243038</v>
      </c>
      <c r="C473" s="113" t="str">
        <f>'STUDENT NAMELIST'!C473</f>
        <v>2023PEC AI 569</v>
      </c>
      <c r="D473" s="114" t="str">
        <f>'STUDENT NAMELIST'!D473</f>
        <v>ARIYA SRI V</v>
      </c>
      <c r="E473" s="113">
        <f>IF(AND('INTERNAL - I'!AI485&gt;0,'INTERNAL - II '!AI485&gt;0),('INTERNAL - I'!AI485+'INTERNAL - II '!AI485)/2,'INTERNAL - I'!AI485+'INTERNAL - II '!AI485)</f>
        <v>90</v>
      </c>
      <c r="F473" s="113">
        <f>IF(AND('INTERNAL - I'!AJ485&gt;0,'INTERNAL - II '!AJ485&gt;0),('INTERNAL - I'!AJ485+'INTERNAL - II '!AJ485)/2,'INTERNAL - I'!AJ485+'INTERNAL - II '!AJ485)</f>
        <v>90</v>
      </c>
      <c r="G473" s="113">
        <f>('INTERNAL - I'!AK485+'INTERNAL - II '!AK485)/2</f>
        <v>70</v>
      </c>
      <c r="H473" s="113">
        <f>IF(AND('INTERNAL - I'!AL485&gt;0,'INTERNAL - II '!AL485&gt;0),('INTERNAL - I'!AL485+'INTERNAL - II '!AL485)/2,'INTERNAL - I'!AL485+'INTERNAL - II '!AL485)</f>
        <v>85</v>
      </c>
      <c r="I473" s="113">
        <f>IF(AND('INTERNAL - I'!AM485&gt;0,'INTERNAL - II '!AM485&gt;0),('INTERNAL - I'!AM485+'INTERNAL - II '!AM485)/2,'INTERNAL - I'!AM485+'INTERNAL - II '!AM485)</f>
        <v>77.5</v>
      </c>
      <c r="J473" s="113">
        <f>IF(AND('INTERNAL - I'!AN485&gt;0,'INTERNAL - II '!AN485&gt;0),('INTERNAL - I'!AN485+'INTERNAL - II '!AN485)/2,'INTERNAL - I'!AN485+'INTERNAL - II '!AN485)</f>
        <v>0</v>
      </c>
    </row>
    <row r="474" spans="1:10" ht="30" customHeight="1" x14ac:dyDescent="0.2">
      <c r="A474" s="89">
        <v>480</v>
      </c>
      <c r="B474" s="113">
        <f>'STUDENT NAMELIST'!B474</f>
        <v>211423243039</v>
      </c>
      <c r="C474" s="113" t="str">
        <f>'STUDENT NAMELIST'!C474</f>
        <v>2023PEC AI 570</v>
      </c>
      <c r="D474" s="114" t="str">
        <f>'STUDENT NAMELIST'!D474</f>
        <v>ARJUN BALAJI R</v>
      </c>
      <c r="E474" s="113">
        <f>IF(AND('INTERNAL - I'!AI486&gt;0,'INTERNAL - II '!AI486&gt;0),('INTERNAL - I'!AI486+'INTERNAL - II '!AI486)/2,'INTERNAL - I'!AI486+'INTERNAL - II '!AI486)</f>
        <v>70</v>
      </c>
      <c r="F474" s="113">
        <f>IF(AND('INTERNAL - I'!AJ486&gt;0,'INTERNAL - II '!AJ486&gt;0),('INTERNAL - I'!AJ486+'INTERNAL - II '!AJ486)/2,'INTERNAL - I'!AJ486+'INTERNAL - II '!AJ486)</f>
        <v>72.5</v>
      </c>
      <c r="G474" s="113">
        <f>('INTERNAL - I'!AK486+'INTERNAL - II '!AK486)/2</f>
        <v>95</v>
      </c>
      <c r="H474" s="113">
        <f>IF(AND('INTERNAL - I'!AL486&gt;0,'INTERNAL - II '!AL486&gt;0),('INTERNAL - I'!AL486+'INTERNAL - II '!AL486)/2,'INTERNAL - I'!AL486+'INTERNAL - II '!AL486)</f>
        <v>92.5</v>
      </c>
      <c r="I474" s="113">
        <f>IF(AND('INTERNAL - I'!AM486&gt;0,'INTERNAL - II '!AM486&gt;0),('INTERNAL - I'!AM486+'INTERNAL - II '!AM486)/2,'INTERNAL - I'!AM486+'INTERNAL - II '!AM486)</f>
        <v>92.5</v>
      </c>
      <c r="J474" s="113">
        <f>IF(AND('INTERNAL - I'!AN486&gt;0,'INTERNAL - II '!AN486&gt;0),('INTERNAL - I'!AN486+'INTERNAL - II '!AN486)/2,'INTERNAL - I'!AN486+'INTERNAL - II '!AN486)</f>
        <v>0</v>
      </c>
    </row>
    <row r="475" spans="1:10" ht="30" customHeight="1" x14ac:dyDescent="0.2">
      <c r="A475" s="89">
        <v>481</v>
      </c>
      <c r="B475" s="113">
        <f>'STUDENT NAMELIST'!B475</f>
        <v>211423243040</v>
      </c>
      <c r="C475" s="113" t="str">
        <f>'STUDENT NAMELIST'!C475</f>
        <v>2023PEC AI 571</v>
      </c>
      <c r="D475" s="114" t="str">
        <f>'STUDENT NAMELIST'!D475</f>
        <v>ARPUTHAN R</v>
      </c>
      <c r="E475" s="113">
        <f>IF(AND('INTERNAL - I'!AI487&gt;0,'INTERNAL - II '!AI487&gt;0),('INTERNAL - I'!AI487+'INTERNAL - II '!AI487)/2,'INTERNAL - I'!AI487+'INTERNAL - II '!AI487)</f>
        <v>57.499999999999993</v>
      </c>
      <c r="F475" s="113">
        <f>IF(AND('INTERNAL - I'!AJ487&gt;0,'INTERNAL - II '!AJ487&gt;0),('INTERNAL - I'!AJ487+'INTERNAL - II '!AJ487)/2,'INTERNAL - I'!AJ487+'INTERNAL - II '!AJ487)</f>
        <v>75</v>
      </c>
      <c r="G475" s="113">
        <f>('INTERNAL - I'!AK487+'INTERNAL - II '!AK487)/2</f>
        <v>85</v>
      </c>
      <c r="H475" s="113">
        <f>IF(AND('INTERNAL - I'!AL487&gt;0,'INTERNAL - II '!AL487&gt;0),('INTERNAL - I'!AL487+'INTERNAL - II '!AL487)/2,'INTERNAL - I'!AL487+'INTERNAL - II '!AL487)</f>
        <v>92.5</v>
      </c>
      <c r="I475" s="113">
        <f>IF(AND('INTERNAL - I'!AM487&gt;0,'INTERNAL - II '!AM487&gt;0),('INTERNAL - I'!AM487+'INTERNAL - II '!AM487)/2,'INTERNAL - I'!AM487+'INTERNAL - II '!AM487)</f>
        <v>77.5</v>
      </c>
      <c r="J475" s="113">
        <f>IF(AND('INTERNAL - I'!AN487&gt;0,'INTERNAL - II '!AN487&gt;0),('INTERNAL - I'!AN487+'INTERNAL - II '!AN487)/2,'INTERNAL - I'!AN487+'INTERNAL - II '!AN487)</f>
        <v>0</v>
      </c>
    </row>
    <row r="476" spans="1:10" ht="30" customHeight="1" x14ac:dyDescent="0.2">
      <c r="A476" s="89">
        <v>482</v>
      </c>
      <c r="B476" s="113">
        <f>'STUDENT NAMELIST'!B476</f>
        <v>211423243043</v>
      </c>
      <c r="C476" s="113" t="str">
        <f>'STUDENT NAMELIST'!C476</f>
        <v>2023PEC AI 572</v>
      </c>
      <c r="D476" s="114" t="str">
        <f>'STUDENT NAMELIST'!D476</f>
        <v>ARUN E</v>
      </c>
      <c r="E476" s="113">
        <f>IF(AND('INTERNAL - I'!AI488&gt;0,'INTERNAL - II '!AI488&gt;0),('INTERNAL - I'!AI488+'INTERNAL - II '!AI488)/2,'INTERNAL - I'!AI488+'INTERNAL - II '!AI488)</f>
        <v>77.5</v>
      </c>
      <c r="F476" s="113">
        <f>IF(AND('INTERNAL - I'!AJ488&gt;0,'INTERNAL - II '!AJ488&gt;0),('INTERNAL - I'!AJ488+'INTERNAL - II '!AJ488)/2,'INTERNAL - I'!AJ488+'INTERNAL - II '!AJ488)</f>
        <v>82.5</v>
      </c>
      <c r="G476" s="113">
        <f>('INTERNAL - I'!AK488+'INTERNAL - II '!AK488)/2</f>
        <v>72.5</v>
      </c>
      <c r="H476" s="113">
        <f>IF(AND('INTERNAL - I'!AL488&gt;0,'INTERNAL - II '!AL488&gt;0),('INTERNAL - I'!AL488+'INTERNAL - II '!AL488)/2,'INTERNAL - I'!AL488+'INTERNAL - II '!AL488)</f>
        <v>87.5</v>
      </c>
      <c r="I476" s="113">
        <f>IF(AND('INTERNAL - I'!AM488&gt;0,'INTERNAL - II '!AM488&gt;0),('INTERNAL - I'!AM488+'INTERNAL - II '!AM488)/2,'INTERNAL - I'!AM488+'INTERNAL - II '!AM488)</f>
        <v>75</v>
      </c>
      <c r="J476" s="113">
        <f>IF(AND('INTERNAL - I'!AN488&gt;0,'INTERNAL - II '!AN488&gt;0),('INTERNAL - I'!AN488+'INTERNAL - II '!AN488)/2,'INTERNAL - I'!AN488+'INTERNAL - II '!AN488)</f>
        <v>0</v>
      </c>
    </row>
    <row r="477" spans="1:10" ht="30" customHeight="1" x14ac:dyDescent="0.2">
      <c r="A477" s="89">
        <v>483</v>
      </c>
      <c r="B477" s="113">
        <f>'STUDENT NAMELIST'!B477</f>
        <v>211423243045</v>
      </c>
      <c r="C477" s="113" t="str">
        <f>'STUDENT NAMELIST'!C477</f>
        <v>2023PEC AI 573</v>
      </c>
      <c r="D477" s="114" t="str">
        <f>'STUDENT NAMELIST'!D477</f>
        <v>ARYAN A SAJITH</v>
      </c>
      <c r="E477" s="113">
        <f>IF(AND('INTERNAL - I'!AI489&gt;0,'INTERNAL - II '!AI489&gt;0),('INTERNAL - I'!AI489+'INTERNAL - II '!AI489)/2,'INTERNAL - I'!AI489+'INTERNAL - II '!AI489)</f>
        <v>52.5</v>
      </c>
      <c r="F477" s="113">
        <f>IF(AND('INTERNAL - I'!AJ489&gt;0,'INTERNAL - II '!AJ489&gt;0),('INTERNAL - I'!AJ489+'INTERNAL - II '!AJ489)/2,'INTERNAL - I'!AJ489+'INTERNAL - II '!AJ489)</f>
        <v>72.5</v>
      </c>
      <c r="G477" s="113">
        <f>('INTERNAL - I'!AK489+'INTERNAL - II '!AK489)/2</f>
        <v>70</v>
      </c>
      <c r="H477" s="113">
        <f>IF(AND('INTERNAL - I'!AL489&gt;0,'INTERNAL - II '!AL489&gt;0),('INTERNAL - I'!AL489+'INTERNAL - II '!AL489)/2,'INTERNAL - I'!AL489+'INTERNAL - II '!AL489)</f>
        <v>90</v>
      </c>
      <c r="I477" s="113">
        <f>IF(AND('INTERNAL - I'!AM489&gt;0,'INTERNAL - II '!AM489&gt;0),('INTERNAL - I'!AM489+'INTERNAL - II '!AM489)/2,'INTERNAL - I'!AM489+'INTERNAL - II '!AM489)</f>
        <v>95</v>
      </c>
      <c r="J477" s="113">
        <f>IF(AND('INTERNAL - I'!AN489&gt;0,'INTERNAL - II '!AN489&gt;0),('INTERNAL - I'!AN489+'INTERNAL - II '!AN489)/2,'INTERNAL - I'!AN489+'INTERNAL - II '!AN489)</f>
        <v>0</v>
      </c>
    </row>
    <row r="478" spans="1:10" ht="30" customHeight="1" x14ac:dyDescent="0.2">
      <c r="A478" s="89">
        <v>484</v>
      </c>
      <c r="B478" s="113">
        <f>'STUDENT NAMELIST'!B478</f>
        <v>211423243046</v>
      </c>
      <c r="C478" s="113" t="str">
        <f>'STUDENT NAMELIST'!C478</f>
        <v>2023PEC AI 574</v>
      </c>
      <c r="D478" s="114" t="str">
        <f>'STUDENT NAMELIST'!D478</f>
        <v>ASHIK K P</v>
      </c>
      <c r="E478" s="113">
        <f>IF(AND('INTERNAL - I'!AI490&gt;0,'INTERNAL - II '!AI490&gt;0),('INTERNAL - I'!AI490+'INTERNAL - II '!AI490)/2,'INTERNAL - I'!AI490+'INTERNAL - II '!AI490)</f>
        <v>90</v>
      </c>
      <c r="F478" s="113">
        <f>IF(AND('INTERNAL - I'!AJ490&gt;0,'INTERNAL - II '!AJ490&gt;0),('INTERNAL - I'!AJ490+'INTERNAL - II '!AJ490)/2,'INTERNAL - I'!AJ490+'INTERNAL - II '!AJ490)</f>
        <v>87.5</v>
      </c>
      <c r="G478" s="113">
        <f>('INTERNAL - I'!AK490+'INTERNAL - II '!AK490)/2</f>
        <v>82.5</v>
      </c>
      <c r="H478" s="113">
        <f>IF(AND('INTERNAL - I'!AL490&gt;0,'INTERNAL - II '!AL490&gt;0),('INTERNAL - I'!AL490+'INTERNAL - II '!AL490)/2,'INTERNAL - I'!AL490+'INTERNAL - II '!AL490)</f>
        <v>75</v>
      </c>
      <c r="I478" s="113">
        <f>IF(AND('INTERNAL - I'!AM490&gt;0,'INTERNAL - II '!AM490&gt;0),('INTERNAL - I'!AM490+'INTERNAL - II '!AM490)/2,'INTERNAL - I'!AM490+'INTERNAL - II '!AM490)</f>
        <v>77.5</v>
      </c>
      <c r="J478" s="113">
        <f>IF(AND('INTERNAL - I'!AN490&gt;0,'INTERNAL - II '!AN490&gt;0),('INTERNAL - I'!AN490+'INTERNAL - II '!AN490)/2,'INTERNAL - I'!AN490+'INTERNAL - II '!AN490)</f>
        <v>0</v>
      </c>
    </row>
    <row r="479" spans="1:10" ht="30" customHeight="1" x14ac:dyDescent="0.2">
      <c r="A479" s="89">
        <v>485</v>
      </c>
      <c r="B479" s="113">
        <f>'STUDENT NAMELIST'!B479</f>
        <v>211423243051</v>
      </c>
      <c r="C479" s="113" t="str">
        <f>'STUDENT NAMELIST'!C479</f>
        <v>2023PEC AI 575</v>
      </c>
      <c r="D479" s="114" t="str">
        <f>'STUDENT NAMELIST'!D479</f>
        <v>ASHWANTHRAJ I</v>
      </c>
      <c r="E479" s="113">
        <f>IF(AND('INTERNAL - I'!AI491&gt;0,'INTERNAL - II '!AI491&gt;0),('INTERNAL - I'!AI491+'INTERNAL - II '!AI491)/2,'INTERNAL - I'!AI491+'INTERNAL - II '!AI491)</f>
        <v>90</v>
      </c>
      <c r="F479" s="113">
        <f>IF(AND('INTERNAL - I'!AJ491&gt;0,'INTERNAL - II '!AJ491&gt;0),('INTERNAL - I'!AJ491+'INTERNAL - II '!AJ491)/2,'INTERNAL - I'!AJ491+'INTERNAL - II '!AJ491)</f>
        <v>92.5</v>
      </c>
      <c r="G479" s="113">
        <f>('INTERNAL - I'!AK491+'INTERNAL - II '!AK491)/2</f>
        <v>75</v>
      </c>
      <c r="H479" s="113">
        <f>IF(AND('INTERNAL - I'!AL491&gt;0,'INTERNAL - II '!AL491&gt;0),('INTERNAL - I'!AL491+'INTERNAL - II '!AL491)/2,'INTERNAL - I'!AL491+'INTERNAL - II '!AL491)</f>
        <v>77.5</v>
      </c>
      <c r="I479" s="113">
        <f>IF(AND('INTERNAL - I'!AM491&gt;0,'INTERNAL - II '!AM491&gt;0),('INTERNAL - I'!AM491+'INTERNAL - II '!AM491)/2,'INTERNAL - I'!AM491+'INTERNAL - II '!AM491)</f>
        <v>80</v>
      </c>
      <c r="J479" s="113">
        <f>IF(AND('INTERNAL - I'!AN491&gt;0,'INTERNAL - II '!AN491&gt;0),('INTERNAL - I'!AN491+'INTERNAL - II '!AN491)/2,'INTERNAL - I'!AN491+'INTERNAL - II '!AN491)</f>
        <v>0</v>
      </c>
    </row>
    <row r="480" spans="1:10" ht="30" customHeight="1" x14ac:dyDescent="0.2">
      <c r="A480" s="89">
        <v>486</v>
      </c>
      <c r="B480" s="113">
        <f>'STUDENT NAMELIST'!B480</f>
        <v>211423243052</v>
      </c>
      <c r="C480" s="113" t="str">
        <f>'STUDENT NAMELIST'!C480</f>
        <v>2023PEC AI 576</v>
      </c>
      <c r="D480" s="114" t="str">
        <f>'STUDENT NAMELIST'!D480</f>
        <v>ASIZ GODWIN A</v>
      </c>
      <c r="E480" s="113">
        <f>IF(AND('INTERNAL - I'!AI492&gt;0,'INTERNAL - II '!AI492&gt;0),('INTERNAL - I'!AI492+'INTERNAL - II '!AI492)/2,'INTERNAL - I'!AI492+'INTERNAL - II '!AI492)</f>
        <v>87.5</v>
      </c>
      <c r="F480" s="113">
        <f>IF(AND('INTERNAL - I'!AJ492&gt;0,'INTERNAL - II '!AJ492&gt;0),('INTERNAL - I'!AJ492+'INTERNAL - II '!AJ492)/2,'INTERNAL - I'!AJ492+'INTERNAL - II '!AJ492)</f>
        <v>70</v>
      </c>
      <c r="G480" s="113">
        <f>('INTERNAL - I'!AK492+'INTERNAL - II '!AK492)/2</f>
        <v>82.5</v>
      </c>
      <c r="H480" s="113">
        <f>IF(AND('INTERNAL - I'!AL492&gt;0,'INTERNAL - II '!AL492&gt;0),('INTERNAL - I'!AL492+'INTERNAL - II '!AL492)/2,'INTERNAL - I'!AL492+'INTERNAL - II '!AL492)</f>
        <v>87.5</v>
      </c>
      <c r="I480" s="113">
        <f>IF(AND('INTERNAL - I'!AM492&gt;0,'INTERNAL - II '!AM492&gt;0),('INTERNAL - I'!AM492+'INTERNAL - II '!AM492)/2,'INTERNAL - I'!AM492+'INTERNAL - II '!AM492)</f>
        <v>87.5</v>
      </c>
      <c r="J480" s="113">
        <f>IF(AND('INTERNAL - I'!AN492&gt;0,'INTERNAL - II '!AN492&gt;0),('INTERNAL - I'!AN492+'INTERNAL - II '!AN492)/2,'INTERNAL - I'!AN492+'INTERNAL - II '!AN492)</f>
        <v>0</v>
      </c>
    </row>
    <row r="481" spans="1:10" ht="30" customHeight="1" x14ac:dyDescent="0.2">
      <c r="A481" s="89">
        <v>488</v>
      </c>
      <c r="B481" s="113">
        <f>'STUDENT NAMELIST'!B481</f>
        <v>211423243056</v>
      </c>
      <c r="C481" s="113" t="str">
        <f>'STUDENT NAMELIST'!C481</f>
        <v>2023PEC AI 577</v>
      </c>
      <c r="D481" s="114" t="str">
        <f>'STUDENT NAMELIST'!D481</f>
        <v>BACCHU GURU SAINATH REDDY</v>
      </c>
      <c r="E481" s="113">
        <f>IF(AND('INTERNAL - I'!AI493&gt;0,'INTERNAL - II '!AI493&gt;0),('INTERNAL - I'!AI493+'INTERNAL - II '!AI493)/2,'INTERNAL - I'!AI493+'INTERNAL - II '!AI493)</f>
        <v>77.5</v>
      </c>
      <c r="F481" s="113">
        <f>IF(AND('INTERNAL - I'!AJ493&gt;0,'INTERNAL - II '!AJ493&gt;0),('INTERNAL - I'!AJ493+'INTERNAL - II '!AJ493)/2,'INTERNAL - I'!AJ493+'INTERNAL - II '!AJ493)</f>
        <v>72.5</v>
      </c>
      <c r="G481" s="113">
        <f>('INTERNAL - I'!AK493+'INTERNAL - II '!AK493)/2</f>
        <v>72.5</v>
      </c>
      <c r="H481" s="113">
        <f>IF(AND('INTERNAL - I'!AL493&gt;0,'INTERNAL - II '!AL493&gt;0),('INTERNAL - I'!AL493+'INTERNAL - II '!AL493)/2,'INTERNAL - I'!AL493+'INTERNAL - II '!AL493)</f>
        <v>75</v>
      </c>
      <c r="I481" s="113">
        <f>IF(AND('INTERNAL - I'!AM493&gt;0,'INTERNAL - II '!AM493&gt;0),('INTERNAL - I'!AM493+'INTERNAL - II '!AM493)/2,'INTERNAL - I'!AM493+'INTERNAL - II '!AM493)</f>
        <v>77.5</v>
      </c>
      <c r="J481" s="113">
        <f>IF(AND('INTERNAL - I'!AN493&gt;0,'INTERNAL - II '!AN493&gt;0),('INTERNAL - I'!AN493+'INTERNAL - II '!AN493)/2,'INTERNAL - I'!AN493+'INTERNAL - II '!AN493)</f>
        <v>0</v>
      </c>
    </row>
    <row r="482" spans="1:10" ht="30" customHeight="1" x14ac:dyDescent="0.2">
      <c r="A482" s="89">
        <v>488</v>
      </c>
      <c r="B482" s="113">
        <f>'STUDENT NAMELIST'!B482</f>
        <v>211423243057</v>
      </c>
      <c r="C482" s="113" t="str">
        <f>'STUDENT NAMELIST'!C482</f>
        <v>2023PEC AI 578</v>
      </c>
      <c r="D482" s="114" t="str">
        <f>'STUDENT NAMELIST'!D482</f>
        <v>BALA MURUGAN T</v>
      </c>
      <c r="E482" s="113">
        <f>IF(AND('INTERNAL - I'!AI494&gt;0,'INTERNAL - II '!AI494&gt;0),('INTERNAL - I'!AI494+'INTERNAL - II '!AI494)/2,'INTERNAL - I'!AI494+'INTERNAL - II '!AI494)</f>
        <v>67.5</v>
      </c>
      <c r="F482" s="113">
        <f>IF(AND('INTERNAL - I'!AJ494&gt;0,'INTERNAL - II '!AJ494&gt;0),('INTERNAL - I'!AJ494+'INTERNAL - II '!AJ494)/2,'INTERNAL - I'!AJ494+'INTERNAL - II '!AJ494)</f>
        <v>60</v>
      </c>
      <c r="G482" s="113">
        <f>('INTERNAL - I'!AK494+'INTERNAL - II '!AK494)/2</f>
        <v>64.444444444444443</v>
      </c>
      <c r="H482" s="113">
        <f>IF(AND('INTERNAL - I'!AL494&gt;0,'INTERNAL - II '!AL494&gt;0),('INTERNAL - I'!AL494+'INTERNAL - II '!AL494)/2,'INTERNAL - I'!AL494+'INTERNAL - II '!AL494)</f>
        <v>77.5</v>
      </c>
      <c r="I482" s="113">
        <f>IF(AND('INTERNAL - I'!AM494&gt;0,'INTERNAL - II '!AM494&gt;0),('INTERNAL - I'!AM494+'INTERNAL - II '!AM494)/2,'INTERNAL - I'!AM494+'INTERNAL - II '!AM494)</f>
        <v>80</v>
      </c>
      <c r="J482" s="113">
        <f>IF(AND('INTERNAL - I'!AN494&gt;0,'INTERNAL - II '!AN494&gt;0),('INTERNAL - I'!AN494+'INTERNAL - II '!AN494)/2,'INTERNAL - I'!AN494+'INTERNAL - II '!AN494)</f>
        <v>0</v>
      </c>
    </row>
    <row r="483" spans="1:10" ht="30" customHeight="1" x14ac:dyDescent="0.2">
      <c r="A483" s="89">
        <v>489</v>
      </c>
      <c r="B483" s="113">
        <f>'STUDENT NAMELIST'!B483</f>
        <v>211423243058</v>
      </c>
      <c r="C483" s="113" t="str">
        <f>'STUDENT NAMELIST'!C483</f>
        <v>2023PEC AI 579</v>
      </c>
      <c r="D483" s="114" t="str">
        <f>'STUDENT NAMELIST'!D483</f>
        <v>BALAGANESH N</v>
      </c>
      <c r="E483" s="113">
        <f>IF(AND('INTERNAL - I'!AI495&gt;0,'INTERNAL - II '!AI495&gt;0),('INTERNAL - I'!AI495+'INTERNAL - II '!AI495)/2,'INTERNAL - I'!AI495+'INTERNAL - II '!AI495)</f>
        <v>90</v>
      </c>
      <c r="F483" s="113">
        <f>IF(AND('INTERNAL - I'!AJ495&gt;0,'INTERNAL - II '!AJ495&gt;0),('INTERNAL - I'!AJ495+'INTERNAL - II '!AJ495)/2,'INTERNAL - I'!AJ495+'INTERNAL - II '!AJ495)</f>
        <v>90</v>
      </c>
      <c r="G483" s="113">
        <f>('INTERNAL - I'!AK495+'INTERNAL - II '!AK495)/2</f>
        <v>72.5</v>
      </c>
      <c r="H483" s="113">
        <f>IF(AND('INTERNAL - I'!AL495&gt;0,'INTERNAL - II '!AL495&gt;0),('INTERNAL - I'!AL495+'INTERNAL - II '!AL495)/2,'INTERNAL - I'!AL495+'INTERNAL - II '!AL495)</f>
        <v>92.5</v>
      </c>
      <c r="I483" s="113">
        <f>IF(AND('INTERNAL - I'!AM495&gt;0,'INTERNAL - II '!AM495&gt;0),('INTERNAL - I'!AM495+'INTERNAL - II '!AM495)/2,'INTERNAL - I'!AM495+'INTERNAL - II '!AM495)</f>
        <v>92.5</v>
      </c>
      <c r="J483" s="113">
        <f>IF(AND('INTERNAL - I'!AN495&gt;0,'INTERNAL - II '!AN495&gt;0),('INTERNAL - I'!AN495+'INTERNAL - II '!AN495)/2,'INTERNAL - I'!AN495+'INTERNAL - II '!AN495)</f>
        <v>0</v>
      </c>
    </row>
    <row r="484" spans="1:10" ht="30" customHeight="1" x14ac:dyDescent="0.2">
      <c r="A484" s="89">
        <v>480</v>
      </c>
      <c r="B484" s="113">
        <f>'STUDENT NAMELIST'!B484</f>
        <v>211423243059</v>
      </c>
      <c r="C484" s="113" t="str">
        <f>'STUDENT NAMELIST'!C484</f>
        <v>2023PEC AI 580</v>
      </c>
      <c r="D484" s="114" t="str">
        <f>'STUDENT NAMELIST'!D484</f>
        <v>BALAJI M M</v>
      </c>
      <c r="E484" s="113">
        <f>IF(AND('INTERNAL - I'!AI496&gt;0,'INTERNAL - II '!AI496&gt;0),('INTERNAL - I'!AI496+'INTERNAL - II '!AI496)/2,'INTERNAL - I'!AI496+'INTERNAL - II '!AI496)</f>
        <v>100</v>
      </c>
      <c r="F484" s="113">
        <f>IF(AND('INTERNAL - I'!AJ496&gt;0,'INTERNAL - II '!AJ496&gt;0),('INTERNAL - I'!AJ496+'INTERNAL - II '!AJ496)/2,'INTERNAL - I'!AJ496+'INTERNAL - II '!AJ496)</f>
        <v>87.5</v>
      </c>
      <c r="G484" s="113">
        <f>('INTERNAL - I'!AK496+'INTERNAL - II '!AK496)/2</f>
        <v>75</v>
      </c>
      <c r="H484" s="113">
        <f>IF(AND('INTERNAL - I'!AL496&gt;0,'INTERNAL - II '!AL496&gt;0),('INTERNAL - I'!AL496+'INTERNAL - II '!AL496)/2,'INTERNAL - I'!AL496+'INTERNAL - II '!AL496)</f>
        <v>92.5</v>
      </c>
      <c r="I484" s="113">
        <f>IF(AND('INTERNAL - I'!AM496&gt;0,'INTERNAL - II '!AM496&gt;0),('INTERNAL - I'!AM496+'INTERNAL - II '!AM496)/2,'INTERNAL - I'!AM496+'INTERNAL - II '!AM496)</f>
        <v>77.5</v>
      </c>
      <c r="J484" s="113">
        <f>IF(AND('INTERNAL - I'!AN496&gt;0,'INTERNAL - II '!AN496&gt;0),('INTERNAL - I'!AN496+'INTERNAL - II '!AN496)/2,'INTERNAL - I'!AN496+'INTERNAL - II '!AN496)</f>
        <v>0</v>
      </c>
    </row>
    <row r="485" spans="1:10" ht="30" customHeight="1" x14ac:dyDescent="0.2">
      <c r="A485" s="89">
        <v>481</v>
      </c>
      <c r="B485" s="113">
        <f>'STUDENT NAMELIST'!B485</f>
        <v>211423243060</v>
      </c>
      <c r="C485" s="113" t="str">
        <f>'STUDENT NAMELIST'!C485</f>
        <v>2023PEC AI 581</v>
      </c>
      <c r="D485" s="114" t="str">
        <f>'STUDENT NAMELIST'!D485</f>
        <v>BALAJI V</v>
      </c>
      <c r="E485" s="113">
        <f>IF(AND('INTERNAL - I'!AI497&gt;0,'INTERNAL - II '!AI497&gt;0),('INTERNAL - I'!AI497+'INTERNAL - II '!AI497)/2,'INTERNAL - I'!AI497+'INTERNAL - II '!AI497)</f>
        <v>87.5</v>
      </c>
      <c r="F485" s="113">
        <f>IF(AND('INTERNAL - I'!AJ497&gt;0,'INTERNAL - II '!AJ497&gt;0),('INTERNAL - I'!AJ497+'INTERNAL - II '!AJ497)/2,'INTERNAL - I'!AJ497+'INTERNAL - II '!AJ497)</f>
        <v>90</v>
      </c>
      <c r="G485" s="113">
        <f>('INTERNAL - I'!AK497+'INTERNAL - II '!AK497)/2</f>
        <v>72.5</v>
      </c>
      <c r="H485" s="113">
        <f>IF(AND('INTERNAL - I'!AL497&gt;0,'INTERNAL - II '!AL497&gt;0),('INTERNAL - I'!AL497+'INTERNAL - II '!AL497)/2,'INTERNAL - I'!AL497+'INTERNAL - II '!AL497)</f>
        <v>85</v>
      </c>
      <c r="I485" s="113">
        <f>IF(AND('INTERNAL - I'!AM497&gt;0,'INTERNAL - II '!AM497&gt;0),('INTERNAL - I'!AM497+'INTERNAL - II '!AM497)/2,'INTERNAL - I'!AM497+'INTERNAL - II '!AM497)</f>
        <v>77.5</v>
      </c>
      <c r="J485" s="113">
        <f>IF(AND('INTERNAL - I'!AN497&gt;0,'INTERNAL - II '!AN497&gt;0),('INTERNAL - I'!AN497+'INTERNAL - II '!AN497)/2,'INTERNAL - I'!AN497+'INTERNAL - II '!AN497)</f>
        <v>0</v>
      </c>
    </row>
    <row r="486" spans="1:10" ht="30" customHeight="1" x14ac:dyDescent="0.2">
      <c r="A486" s="89">
        <v>482</v>
      </c>
      <c r="B486" s="113">
        <f>'STUDENT NAMELIST'!B486</f>
        <v>211423243061</v>
      </c>
      <c r="C486" s="113" t="str">
        <f>'STUDENT NAMELIST'!C486</f>
        <v>2023PEC AI 582</v>
      </c>
      <c r="D486" s="114" t="str">
        <f>'STUDENT NAMELIST'!D486</f>
        <v>BALASAKTHI B</v>
      </c>
      <c r="E486" s="113">
        <f>IF(AND('INTERNAL - I'!AI498&gt;0,'INTERNAL - II '!AI498&gt;0),('INTERNAL - I'!AI498+'INTERNAL - II '!AI498)/2,'INTERNAL - I'!AI498+'INTERNAL - II '!AI498)</f>
        <v>80</v>
      </c>
      <c r="F486" s="113">
        <f>IF(AND('INTERNAL - I'!AJ498&gt;0,'INTERNAL - II '!AJ498&gt;0),('INTERNAL - I'!AJ498+'INTERNAL - II '!AJ498)/2,'INTERNAL - I'!AJ498+'INTERNAL - II '!AJ498)</f>
        <v>80</v>
      </c>
      <c r="G486" s="113">
        <f>('INTERNAL - I'!AK498+'INTERNAL - II '!AK498)/2</f>
        <v>85</v>
      </c>
      <c r="H486" s="113">
        <f>IF(AND('INTERNAL - I'!AL498&gt;0,'INTERNAL - II '!AL498&gt;0),('INTERNAL - I'!AL498+'INTERNAL - II '!AL498)/2,'INTERNAL - I'!AL498+'INTERNAL - II '!AL498)</f>
        <v>92.5</v>
      </c>
      <c r="I486" s="113">
        <f>IF(AND('INTERNAL - I'!AM498&gt;0,'INTERNAL - II '!AM498&gt;0),('INTERNAL - I'!AM498+'INTERNAL - II '!AM498)/2,'INTERNAL - I'!AM498+'INTERNAL - II '!AM498)</f>
        <v>92.5</v>
      </c>
      <c r="J486" s="113">
        <f>IF(AND('INTERNAL - I'!AN498&gt;0,'INTERNAL - II '!AN498&gt;0),('INTERNAL - I'!AN498+'INTERNAL - II '!AN498)/2,'INTERNAL - I'!AN498+'INTERNAL - II '!AN498)</f>
        <v>0</v>
      </c>
    </row>
    <row r="487" spans="1:10" ht="30" customHeight="1" x14ac:dyDescent="0.2">
      <c r="A487" s="89">
        <v>483</v>
      </c>
      <c r="B487" s="113">
        <f>'STUDENT NAMELIST'!B487</f>
        <v>211423243062</v>
      </c>
      <c r="C487" s="113" t="str">
        <f>'STUDENT NAMELIST'!C487</f>
        <v>2023PEC AI 583</v>
      </c>
      <c r="D487" s="114" t="str">
        <f>'STUDENT NAMELIST'!D487</f>
        <v>BARATH S</v>
      </c>
      <c r="E487" s="113">
        <f>IF(AND('INTERNAL - I'!AI499&gt;0,'INTERNAL - II '!AI499&gt;0),('INTERNAL - I'!AI499+'INTERNAL - II '!AI499)/2,'INTERNAL - I'!AI499+'INTERNAL - II '!AI499)</f>
        <v>60</v>
      </c>
      <c r="F487" s="113">
        <f>IF(AND('INTERNAL - I'!AJ499&gt;0,'INTERNAL - II '!AJ499&gt;0),('INTERNAL - I'!AJ499+'INTERNAL - II '!AJ499)/2,'INTERNAL - I'!AJ499+'INTERNAL - II '!AJ499)</f>
        <v>70</v>
      </c>
      <c r="G487" s="113">
        <f>('INTERNAL - I'!AK499+'INTERNAL - II '!AK499)/2</f>
        <v>87.5</v>
      </c>
      <c r="H487" s="113">
        <f>IF(AND('INTERNAL - I'!AL499&gt;0,'INTERNAL - II '!AL499&gt;0),('INTERNAL - I'!AL499+'INTERNAL - II '!AL499)/2,'INTERNAL - I'!AL499+'INTERNAL - II '!AL499)</f>
        <v>92.5</v>
      </c>
      <c r="I487" s="113">
        <f>IF(AND('INTERNAL - I'!AM499&gt;0,'INTERNAL - II '!AM499&gt;0),('INTERNAL - I'!AM499+'INTERNAL - II '!AM499)/2,'INTERNAL - I'!AM499+'INTERNAL - II '!AM499)</f>
        <v>77.5</v>
      </c>
      <c r="J487" s="113">
        <f>IF(AND('INTERNAL - I'!AN499&gt;0,'INTERNAL - II '!AN499&gt;0),('INTERNAL - I'!AN499+'INTERNAL - II '!AN499)/2,'INTERNAL - I'!AN499+'INTERNAL - II '!AN499)</f>
        <v>0</v>
      </c>
    </row>
    <row r="488" spans="1:10" ht="30" customHeight="1" x14ac:dyDescent="0.2">
      <c r="A488" s="89">
        <v>484</v>
      </c>
      <c r="B488" s="113">
        <f>'STUDENT NAMELIST'!B488</f>
        <v>211423243063</v>
      </c>
      <c r="C488" s="113" t="str">
        <f>'STUDENT NAMELIST'!C488</f>
        <v>2023PEC AI 584</v>
      </c>
      <c r="D488" s="114" t="str">
        <f>'STUDENT NAMELIST'!D488</f>
        <v>BHARATH KUMAR L</v>
      </c>
      <c r="E488" s="113">
        <f>IF(AND('INTERNAL - I'!AI500&gt;0,'INTERNAL - II '!AI500&gt;0),('INTERNAL - I'!AI500+'INTERNAL - II '!AI500)/2,'INTERNAL - I'!AI500+'INTERNAL - II '!AI500)</f>
        <v>80</v>
      </c>
      <c r="F488" s="113">
        <f>IF(AND('INTERNAL - I'!AJ500&gt;0,'INTERNAL - II '!AJ500&gt;0),('INTERNAL - I'!AJ500+'INTERNAL - II '!AJ500)/2,'INTERNAL - I'!AJ500+'INTERNAL - II '!AJ500)</f>
        <v>57.499999999999993</v>
      </c>
      <c r="G488" s="113">
        <f>('INTERNAL - I'!AK500+'INTERNAL - II '!AK500)/2</f>
        <v>85</v>
      </c>
      <c r="H488" s="113">
        <f>IF(AND('INTERNAL - I'!AL500&gt;0,'INTERNAL - II '!AL500&gt;0),('INTERNAL - I'!AL500+'INTERNAL - II '!AL500)/2,'INTERNAL - I'!AL500+'INTERNAL - II '!AL500)</f>
        <v>87.5</v>
      </c>
      <c r="I488" s="113">
        <f>IF(AND('INTERNAL - I'!AM500&gt;0,'INTERNAL - II '!AM500&gt;0),('INTERNAL - I'!AM500+'INTERNAL - II '!AM500)/2,'INTERNAL - I'!AM500+'INTERNAL - II '!AM500)</f>
        <v>75</v>
      </c>
      <c r="J488" s="113">
        <f>IF(AND('INTERNAL - I'!AN500&gt;0,'INTERNAL - II '!AN500&gt;0),('INTERNAL - I'!AN500+'INTERNAL - II '!AN500)/2,'INTERNAL - I'!AN500+'INTERNAL - II '!AN500)</f>
        <v>0</v>
      </c>
    </row>
    <row r="489" spans="1:10" ht="30" customHeight="1" x14ac:dyDescent="0.2">
      <c r="A489" s="89">
        <v>485</v>
      </c>
      <c r="B489" s="113">
        <f>'STUDENT NAMELIST'!B489</f>
        <v>211423243064</v>
      </c>
      <c r="C489" s="113" t="str">
        <f>'STUDENT NAMELIST'!C489</f>
        <v>2023PEC AI 585</v>
      </c>
      <c r="D489" s="114" t="str">
        <f>'STUDENT NAMELIST'!D489</f>
        <v>BHAVIK KUMAR M</v>
      </c>
      <c r="E489" s="113">
        <f>IF(AND('INTERNAL - I'!AI501&gt;0,'INTERNAL - II '!AI501&gt;0),('INTERNAL - I'!AI501+'INTERNAL - II '!AI501)/2,'INTERNAL - I'!AI501+'INTERNAL - II '!AI501)</f>
        <v>72.5</v>
      </c>
      <c r="F489" s="113">
        <f>IF(AND('INTERNAL - I'!AJ501&gt;0,'INTERNAL - II '!AJ501&gt;0),('INTERNAL - I'!AJ501+'INTERNAL - II '!AJ501)/2,'INTERNAL - I'!AJ501+'INTERNAL - II '!AJ501)</f>
        <v>70</v>
      </c>
      <c r="G489" s="113">
        <f>('INTERNAL - I'!AK501+'INTERNAL - II '!AK501)/2</f>
        <v>75</v>
      </c>
      <c r="H489" s="113">
        <f>IF(AND('INTERNAL - I'!AL501&gt;0,'INTERNAL - II '!AL501&gt;0),('INTERNAL - I'!AL501+'INTERNAL - II '!AL501)/2,'INTERNAL - I'!AL501+'INTERNAL - II '!AL501)</f>
        <v>90</v>
      </c>
      <c r="I489" s="113">
        <f>IF(AND('INTERNAL - I'!AM501&gt;0,'INTERNAL - II '!AM501&gt;0),('INTERNAL - I'!AM501+'INTERNAL - II '!AM501)/2,'INTERNAL - I'!AM501+'INTERNAL - II '!AM501)</f>
        <v>95</v>
      </c>
      <c r="J489" s="113">
        <f>IF(AND('INTERNAL - I'!AN501&gt;0,'INTERNAL - II '!AN501&gt;0),('INTERNAL - I'!AN501+'INTERNAL - II '!AN501)/2,'INTERNAL - I'!AN501+'INTERNAL - II '!AN501)</f>
        <v>0</v>
      </c>
    </row>
    <row r="490" spans="1:10" ht="30" customHeight="1" x14ac:dyDescent="0.2">
      <c r="A490" s="89">
        <v>486</v>
      </c>
      <c r="B490" s="113">
        <f>'STUDENT NAMELIST'!B490</f>
        <v>211423243067</v>
      </c>
      <c r="C490" s="113" t="str">
        <f>'STUDENT NAMELIST'!C490</f>
        <v>2023PEC AI 586</v>
      </c>
      <c r="D490" s="114" t="str">
        <f>'STUDENT NAMELIST'!D490</f>
        <v>BOBIN DULLES</v>
      </c>
      <c r="E490" s="113">
        <f>IF(AND('INTERNAL - I'!AI502&gt;0,'INTERNAL - II '!AI502&gt;0),('INTERNAL - I'!AI502+'INTERNAL - II '!AI502)/2,'INTERNAL - I'!AI502+'INTERNAL - II '!AI502)</f>
        <v>60</v>
      </c>
      <c r="F490" s="113">
        <f>IF(AND('INTERNAL - I'!AJ502&gt;0,'INTERNAL - II '!AJ502&gt;0),('INTERNAL - I'!AJ502+'INTERNAL - II '!AJ502)/2,'INTERNAL - I'!AJ502+'INTERNAL - II '!AJ502)</f>
        <v>75</v>
      </c>
      <c r="G490" s="113">
        <f>('INTERNAL - I'!AK502+'INTERNAL - II '!AK502)/2</f>
        <v>90</v>
      </c>
      <c r="H490" s="113">
        <f>IF(AND('INTERNAL - I'!AL502&gt;0,'INTERNAL - II '!AL502&gt;0),('INTERNAL - I'!AL502+'INTERNAL - II '!AL502)/2,'INTERNAL - I'!AL502+'INTERNAL - II '!AL502)</f>
        <v>75</v>
      </c>
      <c r="I490" s="113">
        <f>IF(AND('INTERNAL - I'!AM502&gt;0,'INTERNAL - II '!AM502&gt;0),('INTERNAL - I'!AM502+'INTERNAL - II '!AM502)/2,'INTERNAL - I'!AM502+'INTERNAL - II '!AM502)</f>
        <v>77.5</v>
      </c>
      <c r="J490" s="113">
        <f>IF(AND('INTERNAL - I'!AN502&gt;0,'INTERNAL - II '!AN502&gt;0),('INTERNAL - I'!AN502+'INTERNAL - II '!AN502)/2,'INTERNAL - I'!AN502+'INTERNAL - II '!AN502)</f>
        <v>0</v>
      </c>
    </row>
    <row r="491" spans="1:10" ht="30" customHeight="1" x14ac:dyDescent="0.2">
      <c r="A491" s="89">
        <v>488</v>
      </c>
      <c r="B491" s="113">
        <f>'STUDENT NAMELIST'!B491</f>
        <v>211423243070</v>
      </c>
      <c r="C491" s="113" t="str">
        <f>'STUDENT NAMELIST'!C491</f>
        <v>2023PEC AI 587</v>
      </c>
      <c r="D491" s="114" t="str">
        <f>'STUDENT NAMELIST'!D491</f>
        <v>BOOPATHI RAGAVAN M</v>
      </c>
      <c r="E491" s="113">
        <f>IF(AND('INTERNAL - I'!AI503&gt;0,'INTERNAL - II '!AI503&gt;0),('INTERNAL - I'!AI503+'INTERNAL - II '!AI503)/2,'INTERNAL - I'!AI503+'INTERNAL - II '!AI503)</f>
        <v>46.428571428571431</v>
      </c>
      <c r="F491" s="113">
        <f>IF(AND('INTERNAL - I'!AJ503&gt;0,'INTERNAL - II '!AJ503&gt;0),('INTERNAL - I'!AJ503+'INTERNAL - II '!AJ503)/2,'INTERNAL - I'!AJ503+'INTERNAL - II '!AJ503)</f>
        <v>62.5</v>
      </c>
      <c r="G491" s="113">
        <f>('INTERNAL - I'!AK503+'INTERNAL - II '!AK503)/2</f>
        <v>70</v>
      </c>
      <c r="H491" s="113">
        <f>IF(AND('INTERNAL - I'!AL503&gt;0,'INTERNAL - II '!AL503&gt;0),('INTERNAL - I'!AL503+'INTERNAL - II '!AL503)/2,'INTERNAL - I'!AL503+'INTERNAL - II '!AL503)</f>
        <v>77.5</v>
      </c>
      <c r="I491" s="113">
        <f>IF(AND('INTERNAL - I'!AM503&gt;0,'INTERNAL - II '!AM503&gt;0),('INTERNAL - I'!AM503+'INTERNAL - II '!AM503)/2,'INTERNAL - I'!AM503+'INTERNAL - II '!AM503)</f>
        <v>80</v>
      </c>
      <c r="J491" s="113">
        <f>IF(AND('INTERNAL - I'!AN503&gt;0,'INTERNAL - II '!AN503&gt;0),('INTERNAL - I'!AN503+'INTERNAL - II '!AN503)/2,'INTERNAL - I'!AN503+'INTERNAL - II '!AN503)</f>
        <v>0</v>
      </c>
    </row>
    <row r="492" spans="1:10" ht="30" customHeight="1" x14ac:dyDescent="0.2">
      <c r="A492" s="89">
        <v>488</v>
      </c>
      <c r="B492" s="113">
        <f>'STUDENT NAMELIST'!B492</f>
        <v>211423243074</v>
      </c>
      <c r="C492" s="113" t="str">
        <f>'STUDENT NAMELIST'!C492</f>
        <v>2023PEC AI 588</v>
      </c>
      <c r="D492" s="114" t="str">
        <f>'STUDENT NAMELIST'!D492</f>
        <v>CHARAN S</v>
      </c>
      <c r="E492" s="113">
        <f>IF(AND('INTERNAL - I'!AI504&gt;0,'INTERNAL - II '!AI504&gt;0),('INTERNAL - I'!AI504+'INTERNAL - II '!AI504)/2,'INTERNAL - I'!AI504+'INTERNAL - II '!AI504)</f>
        <v>85</v>
      </c>
      <c r="F492" s="113">
        <f>IF(AND('INTERNAL - I'!AJ504&gt;0,'INTERNAL - II '!AJ504&gt;0),('INTERNAL - I'!AJ504+'INTERNAL - II '!AJ504)/2,'INTERNAL - I'!AJ504+'INTERNAL - II '!AJ504)</f>
        <v>80</v>
      </c>
      <c r="G492" s="113">
        <f>('INTERNAL - I'!AK504+'INTERNAL - II '!AK504)/2</f>
        <v>72.5</v>
      </c>
      <c r="H492" s="113">
        <f>IF(AND('INTERNAL - I'!AL504&gt;0,'INTERNAL - II '!AL504&gt;0),('INTERNAL - I'!AL504+'INTERNAL - II '!AL504)/2,'INTERNAL - I'!AL504+'INTERNAL - II '!AL504)</f>
        <v>87.5</v>
      </c>
      <c r="I492" s="113">
        <f>IF(AND('INTERNAL - I'!AM504&gt;0,'INTERNAL - II '!AM504&gt;0),('INTERNAL - I'!AM504+'INTERNAL - II '!AM504)/2,'INTERNAL - I'!AM504+'INTERNAL - II '!AM504)</f>
        <v>87.5</v>
      </c>
      <c r="J492" s="113">
        <f>IF(AND('INTERNAL - I'!AN504&gt;0,'INTERNAL - II '!AN504&gt;0),('INTERNAL - I'!AN504+'INTERNAL - II '!AN504)/2,'INTERNAL - I'!AN504+'INTERNAL - II '!AN504)</f>
        <v>0</v>
      </c>
    </row>
    <row r="493" spans="1:10" ht="30" customHeight="1" x14ac:dyDescent="0.2">
      <c r="A493" s="89">
        <v>489</v>
      </c>
      <c r="B493" s="113">
        <f>'STUDENT NAMELIST'!B493</f>
        <v>211423243081</v>
      </c>
      <c r="C493" s="113" t="str">
        <f>'STUDENT NAMELIST'!C493</f>
        <v>2023PEC AI 589</v>
      </c>
      <c r="D493" s="114" t="str">
        <f>'STUDENT NAMELIST'!D493</f>
        <v>DEEPAK R</v>
      </c>
      <c r="E493" s="113">
        <f>IF(AND('INTERNAL - I'!AI505&gt;0,'INTERNAL - II '!AI505&gt;0),('INTERNAL - I'!AI505+'INTERNAL - II '!AI505)/2,'INTERNAL - I'!AI505+'INTERNAL - II '!AI505)</f>
        <v>82.5</v>
      </c>
      <c r="F493" s="113">
        <f>IF(AND('INTERNAL - I'!AJ505&gt;0,'INTERNAL - II '!AJ505&gt;0),('INTERNAL - I'!AJ505+'INTERNAL - II '!AJ505)/2,'INTERNAL - I'!AJ505+'INTERNAL - II '!AJ505)</f>
        <v>77.5</v>
      </c>
      <c r="G493" s="113">
        <f>('INTERNAL - I'!AK505+'INTERNAL - II '!AK505)/2</f>
        <v>77.5</v>
      </c>
      <c r="H493" s="113">
        <f>IF(AND('INTERNAL - I'!AL505&gt;0,'INTERNAL - II '!AL505&gt;0),('INTERNAL - I'!AL505+'INTERNAL - II '!AL505)/2,'INTERNAL - I'!AL505+'INTERNAL - II '!AL505)</f>
        <v>75</v>
      </c>
      <c r="I493" s="113">
        <f>IF(AND('INTERNAL - I'!AM505&gt;0,'INTERNAL - II '!AM505&gt;0),('INTERNAL - I'!AM505+'INTERNAL - II '!AM505)/2,'INTERNAL - I'!AM505+'INTERNAL - II '!AM505)</f>
        <v>77.5</v>
      </c>
      <c r="J493" s="113">
        <f>IF(AND('INTERNAL - I'!AN505&gt;0,'INTERNAL - II '!AN505&gt;0),('INTERNAL - I'!AN505+'INTERNAL - II '!AN505)/2,'INTERNAL - I'!AN505+'INTERNAL - II '!AN505)</f>
        <v>0</v>
      </c>
    </row>
    <row r="494" spans="1:10" ht="30" customHeight="1" x14ac:dyDescent="0.2">
      <c r="A494" s="89">
        <v>490</v>
      </c>
      <c r="B494" s="113">
        <f>'STUDENT NAMELIST'!B494</f>
        <v>211423243082</v>
      </c>
      <c r="C494" s="113" t="str">
        <f>'STUDENT NAMELIST'!C494</f>
        <v>2023PEC AI 590</v>
      </c>
      <c r="D494" s="114" t="str">
        <f>'STUDENT NAMELIST'!D494</f>
        <v>DEEPAK R</v>
      </c>
      <c r="E494" s="113">
        <f>IF(AND('INTERNAL - I'!AI506&gt;0,'INTERNAL - II '!AI506&gt;0),('INTERNAL - I'!AI506+'INTERNAL - II '!AI506)/2,'INTERNAL - I'!AI506+'INTERNAL - II '!AI506)</f>
        <v>75</v>
      </c>
      <c r="F494" s="113">
        <f>IF(AND('INTERNAL - I'!AJ506&gt;0,'INTERNAL - II '!AJ506&gt;0),('INTERNAL - I'!AJ506+'INTERNAL - II '!AJ506)/2,'INTERNAL - I'!AJ506+'INTERNAL - II '!AJ506)</f>
        <v>72.5</v>
      </c>
      <c r="G494" s="113">
        <f>('INTERNAL - I'!AK506+'INTERNAL - II '!AK506)/2</f>
        <v>57.5</v>
      </c>
      <c r="H494" s="113">
        <f>IF(AND('INTERNAL - I'!AL506&gt;0,'INTERNAL - II '!AL506&gt;0),('INTERNAL - I'!AL506+'INTERNAL - II '!AL506)/2,'INTERNAL - I'!AL506+'INTERNAL - II '!AL506)</f>
        <v>77.5</v>
      </c>
      <c r="I494" s="113">
        <f>IF(AND('INTERNAL - I'!AM506&gt;0,'INTERNAL - II '!AM506&gt;0),('INTERNAL - I'!AM506+'INTERNAL - II '!AM506)/2,'INTERNAL - I'!AM506+'INTERNAL - II '!AM506)</f>
        <v>80</v>
      </c>
      <c r="J494" s="113">
        <f>IF(AND('INTERNAL - I'!AN506&gt;0,'INTERNAL - II '!AN506&gt;0),('INTERNAL - I'!AN506+'INTERNAL - II '!AN506)/2,'INTERNAL - I'!AN506+'INTERNAL - II '!AN506)</f>
        <v>0</v>
      </c>
    </row>
    <row r="495" spans="1:10" ht="30" customHeight="1" x14ac:dyDescent="0.2">
      <c r="A495" s="89">
        <v>491</v>
      </c>
      <c r="B495" s="113">
        <f>'STUDENT NAMELIST'!B495</f>
        <v>211423243084</v>
      </c>
      <c r="C495" s="113" t="str">
        <f>'STUDENT NAMELIST'!C495</f>
        <v>2023PEC AI 591</v>
      </c>
      <c r="D495" s="114" t="str">
        <f>'STUDENT NAMELIST'!D495</f>
        <v>DEEPANVIKRAM T R</v>
      </c>
      <c r="E495" s="113">
        <f>IF(AND('INTERNAL - I'!AI507&gt;0,'INTERNAL - II '!AI507&gt;0),('INTERNAL - I'!AI507+'INTERNAL - II '!AI507)/2,'INTERNAL - I'!AI507+'INTERNAL - II '!AI507)</f>
        <v>91.666666666666657</v>
      </c>
      <c r="F495" s="113">
        <f>IF(AND('INTERNAL - I'!AJ507&gt;0,'INTERNAL - II '!AJ507&gt;0),('INTERNAL - I'!AJ507+'INTERNAL - II '!AJ507)/2,'INTERNAL - I'!AJ507+'INTERNAL - II '!AJ507)</f>
        <v>52.5</v>
      </c>
      <c r="G495" s="113">
        <f>('INTERNAL - I'!AK507+'INTERNAL - II '!AK507)/2</f>
        <v>90</v>
      </c>
      <c r="H495" s="113">
        <f>IF(AND('INTERNAL - I'!AL507&gt;0,'INTERNAL - II '!AL507&gt;0),('INTERNAL - I'!AL507+'INTERNAL - II '!AL507)/2,'INTERNAL - I'!AL507+'INTERNAL - II '!AL507)</f>
        <v>92.5</v>
      </c>
      <c r="I495" s="113">
        <f>IF(AND('INTERNAL - I'!AM507&gt;0,'INTERNAL - II '!AM507&gt;0),('INTERNAL - I'!AM507+'INTERNAL - II '!AM507)/2,'INTERNAL - I'!AM507+'INTERNAL - II '!AM507)</f>
        <v>92.5</v>
      </c>
      <c r="J495" s="113">
        <f>IF(AND('INTERNAL - I'!AN507&gt;0,'INTERNAL - II '!AN507&gt;0),('INTERNAL - I'!AN507+'INTERNAL - II '!AN507)/2,'INTERNAL - I'!AN507+'INTERNAL - II '!AN507)</f>
        <v>0</v>
      </c>
    </row>
    <row r="496" spans="1:10" ht="30" customHeight="1" x14ac:dyDescent="0.2">
      <c r="A496" s="89">
        <v>492</v>
      </c>
      <c r="B496" s="113">
        <f>'STUDENT NAMELIST'!B496</f>
        <v>211423243092</v>
      </c>
      <c r="C496" s="113" t="str">
        <f>'STUDENT NAMELIST'!C496</f>
        <v>2023PEC AI 592</v>
      </c>
      <c r="D496" s="114" t="str">
        <f>'STUDENT NAMELIST'!D496</f>
        <v>DHANESHWARAN V</v>
      </c>
      <c r="E496" s="113">
        <f>IF(AND('INTERNAL - I'!AI508&gt;0,'INTERNAL - II '!AI508&gt;0),('INTERNAL - I'!AI508+'INTERNAL - II '!AI508)/2,'INTERNAL - I'!AI508+'INTERNAL - II '!AI508)</f>
        <v>82.5</v>
      </c>
      <c r="F496" s="113">
        <f>IF(AND('INTERNAL - I'!AJ508&gt;0,'INTERNAL - II '!AJ508&gt;0),('INTERNAL - I'!AJ508+'INTERNAL - II '!AJ508)/2,'INTERNAL - I'!AJ508+'INTERNAL - II '!AJ508)</f>
        <v>82.5</v>
      </c>
      <c r="G496" s="113">
        <f>('INTERNAL - I'!AK508+'INTERNAL - II '!AK508)/2</f>
        <v>80</v>
      </c>
      <c r="H496" s="113">
        <f>IF(AND('INTERNAL - I'!AL508&gt;0,'INTERNAL - II '!AL508&gt;0),('INTERNAL - I'!AL508+'INTERNAL - II '!AL508)/2,'INTERNAL - I'!AL508+'INTERNAL - II '!AL508)</f>
        <v>92.5</v>
      </c>
      <c r="I496" s="113">
        <f>IF(AND('INTERNAL - I'!AM508&gt;0,'INTERNAL - II '!AM508&gt;0),('INTERNAL - I'!AM508+'INTERNAL - II '!AM508)/2,'INTERNAL - I'!AM508+'INTERNAL - II '!AM508)</f>
        <v>77.5</v>
      </c>
      <c r="J496" s="113">
        <f>IF(AND('INTERNAL - I'!AN508&gt;0,'INTERNAL - II '!AN508&gt;0),('INTERNAL - I'!AN508+'INTERNAL - II '!AN508)/2,'INTERNAL - I'!AN508+'INTERNAL - II '!AN508)</f>
        <v>0</v>
      </c>
    </row>
    <row r="497" spans="1:10" ht="30" customHeight="1" x14ac:dyDescent="0.2">
      <c r="A497" s="89">
        <v>493</v>
      </c>
      <c r="B497" s="113">
        <f>'STUDENT NAMELIST'!B497</f>
        <v>211423243094</v>
      </c>
      <c r="C497" s="113" t="str">
        <f>'STUDENT NAMELIST'!C497</f>
        <v>2023PEC AI 593</v>
      </c>
      <c r="D497" s="114" t="str">
        <f>'STUDENT NAMELIST'!D497</f>
        <v>DHANUSH K</v>
      </c>
      <c r="E497" s="113">
        <f>IF(AND('INTERNAL - I'!AI509&gt;0,'INTERNAL - II '!AI509&gt;0),('INTERNAL - I'!AI509+'INTERNAL - II '!AI509)/2,'INTERNAL - I'!AI509+'INTERNAL - II '!AI509)</f>
        <v>85</v>
      </c>
      <c r="F497" s="113">
        <f>IF(AND('INTERNAL - I'!AJ509&gt;0,'INTERNAL - II '!AJ509&gt;0),('INTERNAL - I'!AJ509+'INTERNAL - II '!AJ509)/2,'INTERNAL - I'!AJ509+'INTERNAL - II '!AJ509)</f>
        <v>87.5</v>
      </c>
      <c r="G497" s="113">
        <f>('INTERNAL - I'!AK509+'INTERNAL - II '!AK509)/2</f>
        <v>65</v>
      </c>
      <c r="H497" s="113">
        <f>IF(AND('INTERNAL - I'!AL509&gt;0,'INTERNAL - II '!AL509&gt;0),('INTERNAL - I'!AL509+'INTERNAL - II '!AL509)/2,'INTERNAL - I'!AL509+'INTERNAL - II '!AL509)</f>
        <v>85</v>
      </c>
      <c r="I497" s="113">
        <f>IF(AND('INTERNAL - I'!AM509&gt;0,'INTERNAL - II '!AM509&gt;0),('INTERNAL - I'!AM509+'INTERNAL - II '!AM509)/2,'INTERNAL - I'!AM509+'INTERNAL - II '!AM509)</f>
        <v>77.5</v>
      </c>
      <c r="J497" s="113">
        <f>IF(AND('INTERNAL - I'!AN509&gt;0,'INTERNAL - II '!AN509&gt;0),('INTERNAL - I'!AN509+'INTERNAL - II '!AN509)/2,'INTERNAL - I'!AN509+'INTERNAL - II '!AN509)</f>
        <v>0</v>
      </c>
    </row>
    <row r="498" spans="1:10" ht="30" customHeight="1" x14ac:dyDescent="0.2">
      <c r="A498" s="89">
        <v>494</v>
      </c>
      <c r="B498" s="113">
        <f>'STUDENT NAMELIST'!B498</f>
        <v>211423243095</v>
      </c>
      <c r="C498" s="113" t="str">
        <f>'STUDENT NAMELIST'!C498</f>
        <v>2023PEC AI 594</v>
      </c>
      <c r="D498" s="114" t="str">
        <f>'STUDENT NAMELIST'!D498</f>
        <v>DHANUSH P</v>
      </c>
      <c r="E498" s="113">
        <f>IF(AND('INTERNAL - I'!AI510&gt;0,'INTERNAL - II '!AI510&gt;0),('INTERNAL - I'!AI510+'INTERNAL - II '!AI510)/2,'INTERNAL - I'!AI510+'INTERNAL - II '!AI510)</f>
        <v>90</v>
      </c>
      <c r="F498" s="113">
        <f>IF(AND('INTERNAL - I'!AJ510&gt;0,'INTERNAL - II '!AJ510&gt;0),('INTERNAL - I'!AJ510+'INTERNAL - II '!AJ510)/2,'INTERNAL - I'!AJ510+'INTERNAL - II '!AJ510)</f>
        <v>80</v>
      </c>
      <c r="G498" s="113">
        <f>('INTERNAL - I'!AK510+'INTERNAL - II '!AK510)/2</f>
        <v>67.5</v>
      </c>
      <c r="H498" s="113">
        <f>IF(AND('INTERNAL - I'!AL510&gt;0,'INTERNAL - II '!AL510&gt;0),('INTERNAL - I'!AL510+'INTERNAL - II '!AL510)/2,'INTERNAL - I'!AL510+'INTERNAL - II '!AL510)</f>
        <v>92.5</v>
      </c>
      <c r="I498" s="113">
        <f>IF(AND('INTERNAL - I'!AM510&gt;0,'INTERNAL - II '!AM510&gt;0),('INTERNAL - I'!AM510+'INTERNAL - II '!AM510)/2,'INTERNAL - I'!AM510+'INTERNAL - II '!AM510)</f>
        <v>92.5</v>
      </c>
      <c r="J498" s="113">
        <f>IF(AND('INTERNAL - I'!AN510&gt;0,'INTERNAL - II '!AN510&gt;0),('INTERNAL - I'!AN510+'INTERNAL - II '!AN510)/2,'INTERNAL - I'!AN510+'INTERNAL - II '!AN510)</f>
        <v>0</v>
      </c>
    </row>
    <row r="499" spans="1:10" ht="30" customHeight="1" x14ac:dyDescent="0.2">
      <c r="A499" s="89">
        <v>495</v>
      </c>
      <c r="B499" s="113">
        <f>'STUDENT NAMELIST'!B499</f>
        <v>211423243098</v>
      </c>
      <c r="C499" s="113" t="str">
        <f>'STUDENT NAMELIST'!C499</f>
        <v>2023PEC AI 595</v>
      </c>
      <c r="D499" s="114" t="str">
        <f>'STUDENT NAMELIST'!D499</f>
        <v>DHARANIDHARAN S</v>
      </c>
      <c r="E499" s="113">
        <f>IF(AND('INTERNAL - I'!AI511&gt;0,'INTERNAL - II '!AI511&gt;0),('INTERNAL - I'!AI511+'INTERNAL - II '!AI511)/2,'INTERNAL - I'!AI511+'INTERNAL - II '!AI511)</f>
        <v>72.5</v>
      </c>
      <c r="F499" s="113">
        <f>IF(AND('INTERNAL - I'!AJ511&gt;0,'INTERNAL - II '!AJ511&gt;0),('INTERNAL - I'!AJ511+'INTERNAL - II '!AJ511)/2,'INTERNAL - I'!AJ511+'INTERNAL - II '!AJ511)</f>
        <v>75</v>
      </c>
      <c r="G499" s="113">
        <f>('INTERNAL - I'!AK511+'INTERNAL - II '!AK511)/2</f>
        <v>70</v>
      </c>
      <c r="H499" s="113">
        <f>IF(AND('INTERNAL - I'!AL511&gt;0,'INTERNAL - II '!AL511&gt;0),('INTERNAL - I'!AL511+'INTERNAL - II '!AL511)/2,'INTERNAL - I'!AL511+'INTERNAL - II '!AL511)</f>
        <v>92.5</v>
      </c>
      <c r="I499" s="113">
        <f>IF(AND('INTERNAL - I'!AM511&gt;0,'INTERNAL - II '!AM511&gt;0),('INTERNAL - I'!AM511+'INTERNAL - II '!AM511)/2,'INTERNAL - I'!AM511+'INTERNAL - II '!AM511)</f>
        <v>77.5</v>
      </c>
      <c r="J499" s="113">
        <f>IF(AND('INTERNAL - I'!AN511&gt;0,'INTERNAL - II '!AN511&gt;0),('INTERNAL - I'!AN511+'INTERNAL - II '!AN511)/2,'INTERNAL - I'!AN511+'INTERNAL - II '!AN511)</f>
        <v>0</v>
      </c>
    </row>
    <row r="500" spans="1:10" ht="30" customHeight="1" x14ac:dyDescent="0.2">
      <c r="A500" s="89">
        <v>496</v>
      </c>
      <c r="B500" s="113">
        <f>'STUDENT NAMELIST'!B500</f>
        <v>211423243099</v>
      </c>
      <c r="C500" s="113" t="str">
        <f>'STUDENT NAMELIST'!C500</f>
        <v>2023PEC AI 596</v>
      </c>
      <c r="D500" s="114" t="str">
        <f>'STUDENT NAMELIST'!D500</f>
        <v>DHARSHAN S</v>
      </c>
      <c r="E500" s="113">
        <f>IF(AND('INTERNAL - I'!AI512&gt;0,'INTERNAL - II '!AI512&gt;0),('INTERNAL - I'!AI512+'INTERNAL - II '!AI512)/2,'INTERNAL - I'!AI512+'INTERNAL - II '!AI512)</f>
        <v>87.5</v>
      </c>
      <c r="F500" s="113">
        <f>IF(AND('INTERNAL - I'!AJ512&gt;0,'INTERNAL - II '!AJ512&gt;0),('INTERNAL - I'!AJ512+'INTERNAL - II '!AJ512)/2,'INTERNAL - I'!AJ512+'INTERNAL - II '!AJ512)</f>
        <v>57.499999999999993</v>
      </c>
      <c r="G500" s="113">
        <f>('INTERNAL - I'!AK512+'INTERNAL - II '!AK512)/2</f>
        <v>62.5</v>
      </c>
      <c r="H500" s="113">
        <f>IF(AND('INTERNAL - I'!AL512&gt;0,'INTERNAL - II '!AL512&gt;0),('INTERNAL - I'!AL512+'INTERNAL - II '!AL512)/2,'INTERNAL - I'!AL512+'INTERNAL - II '!AL512)</f>
        <v>87.5</v>
      </c>
      <c r="I500" s="113">
        <f>IF(AND('INTERNAL - I'!AM512&gt;0,'INTERNAL - II '!AM512&gt;0),('INTERNAL - I'!AM512+'INTERNAL - II '!AM512)/2,'INTERNAL - I'!AM512+'INTERNAL - II '!AM512)</f>
        <v>75</v>
      </c>
      <c r="J500" s="113">
        <f>IF(AND('INTERNAL - I'!AN512&gt;0,'INTERNAL - II '!AN512&gt;0),('INTERNAL - I'!AN512+'INTERNAL - II '!AN512)/2,'INTERNAL - I'!AN512+'INTERNAL - II '!AN512)</f>
        <v>0</v>
      </c>
    </row>
    <row r="501" spans="1:10" ht="30" customHeight="1" x14ac:dyDescent="0.2">
      <c r="A501" s="89">
        <v>498</v>
      </c>
      <c r="B501" s="113">
        <f>'STUDENT NAMELIST'!B501</f>
        <v>211423243103</v>
      </c>
      <c r="C501" s="113" t="str">
        <f>'STUDENT NAMELIST'!C501</f>
        <v>2023PEC AI 597</v>
      </c>
      <c r="D501" s="114" t="str">
        <f>'STUDENT NAMELIST'!D501</f>
        <v>DHAWAL SEERVI R</v>
      </c>
      <c r="E501" s="113">
        <f>IF(AND('INTERNAL - I'!AI513&gt;0,'INTERNAL - II '!AI513&gt;0),('INTERNAL - I'!AI513+'INTERNAL - II '!AI513)/2,'INTERNAL - I'!AI513+'INTERNAL - II '!AI513)</f>
        <v>87.5</v>
      </c>
      <c r="F501" s="113">
        <f>IF(AND('INTERNAL - I'!AJ513&gt;0,'INTERNAL - II '!AJ513&gt;0),('INTERNAL - I'!AJ513+'INTERNAL - II '!AJ513)/2,'INTERNAL - I'!AJ513+'INTERNAL - II '!AJ513)</f>
        <v>85</v>
      </c>
      <c r="G501" s="113">
        <f>('INTERNAL - I'!AK513+'INTERNAL - II '!AK513)/2</f>
        <v>55</v>
      </c>
      <c r="H501" s="113">
        <f>IF(AND('INTERNAL - I'!AL513&gt;0,'INTERNAL - II '!AL513&gt;0),('INTERNAL - I'!AL513+'INTERNAL - II '!AL513)/2,'INTERNAL - I'!AL513+'INTERNAL - II '!AL513)</f>
        <v>90</v>
      </c>
      <c r="I501" s="113">
        <f>IF(AND('INTERNAL - I'!AM513&gt;0,'INTERNAL - II '!AM513&gt;0),('INTERNAL - I'!AM513+'INTERNAL - II '!AM513)/2,'INTERNAL - I'!AM513+'INTERNAL - II '!AM513)</f>
        <v>95</v>
      </c>
      <c r="J501" s="113">
        <f>IF(AND('INTERNAL - I'!AN513&gt;0,'INTERNAL - II '!AN513&gt;0),('INTERNAL - I'!AN513+'INTERNAL - II '!AN513)/2,'INTERNAL - I'!AN513+'INTERNAL - II '!AN513)</f>
        <v>0</v>
      </c>
    </row>
    <row r="502" spans="1:10" ht="30" customHeight="1" x14ac:dyDescent="0.2">
      <c r="A502" s="89">
        <v>498</v>
      </c>
      <c r="B502" s="113">
        <f>'STUDENT NAMELIST'!B502</f>
        <v>211423243104</v>
      </c>
      <c r="C502" s="113" t="str">
        <f>'STUDENT NAMELIST'!C502</f>
        <v>2023PEC AI 598</v>
      </c>
      <c r="D502" s="114" t="str">
        <f>'STUDENT NAMELIST'!D502</f>
        <v>DHAYANITHI M</v>
      </c>
      <c r="E502" s="113">
        <f>IF(AND('INTERNAL - I'!AI514&gt;0,'INTERNAL - II '!AI514&gt;0),('INTERNAL - I'!AI514+'INTERNAL - II '!AI514)/2,'INTERNAL - I'!AI514+'INTERNAL - II '!AI514)</f>
        <v>75</v>
      </c>
      <c r="F502" s="113">
        <f>IF(AND('INTERNAL - I'!AJ514&gt;0,'INTERNAL - II '!AJ514&gt;0),('INTERNAL - I'!AJ514+'INTERNAL - II '!AJ514)/2,'INTERNAL - I'!AJ514+'INTERNAL - II '!AJ514)</f>
        <v>80</v>
      </c>
      <c r="G502" s="113">
        <f>('INTERNAL - I'!AK514+'INTERNAL - II '!AK514)/2</f>
        <v>75</v>
      </c>
      <c r="H502" s="113">
        <f>IF(AND('INTERNAL - I'!AL514&gt;0,'INTERNAL - II '!AL514&gt;0),('INTERNAL - I'!AL514+'INTERNAL - II '!AL514)/2,'INTERNAL - I'!AL514+'INTERNAL - II '!AL514)</f>
        <v>75</v>
      </c>
      <c r="I502" s="113">
        <f>IF(AND('INTERNAL - I'!AM514&gt;0,'INTERNAL - II '!AM514&gt;0),('INTERNAL - I'!AM514+'INTERNAL - II '!AM514)/2,'INTERNAL - I'!AM514+'INTERNAL - II '!AM514)</f>
        <v>77.5</v>
      </c>
      <c r="J502" s="113">
        <f>IF(AND('INTERNAL - I'!AN514&gt;0,'INTERNAL - II '!AN514&gt;0),('INTERNAL - I'!AN514+'INTERNAL - II '!AN514)/2,'INTERNAL - I'!AN514+'INTERNAL - II '!AN514)</f>
        <v>0</v>
      </c>
    </row>
    <row r="503" spans="1:10" ht="30" customHeight="1" x14ac:dyDescent="0.2">
      <c r="A503" s="89">
        <v>499</v>
      </c>
      <c r="B503" s="113">
        <f>'STUDENT NAMELIST'!B503</f>
        <v>211423243105</v>
      </c>
      <c r="C503" s="113" t="str">
        <f>'STUDENT NAMELIST'!C503</f>
        <v>2023PEC AI 599</v>
      </c>
      <c r="D503" s="114" t="str">
        <f>'STUDENT NAMELIST'!D503</f>
        <v>DHIVINDHARSHAN R</v>
      </c>
      <c r="E503" s="113">
        <f>IF(AND('INTERNAL - I'!AI515&gt;0,'INTERNAL - II '!AI515&gt;0),('INTERNAL - I'!AI515+'INTERNAL - II '!AI515)/2,'INTERNAL - I'!AI515+'INTERNAL - II '!AI515)</f>
        <v>82.5</v>
      </c>
      <c r="F503" s="113">
        <f>IF(AND('INTERNAL - I'!AJ515&gt;0,'INTERNAL - II '!AJ515&gt;0),('INTERNAL - I'!AJ515+'INTERNAL - II '!AJ515)/2,'INTERNAL - I'!AJ515+'INTERNAL - II '!AJ515)</f>
        <v>95</v>
      </c>
      <c r="G503" s="113">
        <f>('INTERNAL - I'!AK515+'INTERNAL - II '!AK515)/2</f>
        <v>65</v>
      </c>
      <c r="H503" s="113">
        <f>IF(AND('INTERNAL - I'!AL515&gt;0,'INTERNAL - II '!AL515&gt;0),('INTERNAL - I'!AL515+'INTERNAL - II '!AL515)/2,'INTERNAL - I'!AL515+'INTERNAL - II '!AL515)</f>
        <v>77.5</v>
      </c>
      <c r="I503" s="113">
        <f>IF(AND('INTERNAL - I'!AM515&gt;0,'INTERNAL - II '!AM515&gt;0),('INTERNAL - I'!AM515+'INTERNAL - II '!AM515)/2,'INTERNAL - I'!AM515+'INTERNAL - II '!AM515)</f>
        <v>80</v>
      </c>
      <c r="J503" s="113">
        <f>IF(AND('INTERNAL - I'!AN515&gt;0,'INTERNAL - II '!AN515&gt;0),('INTERNAL - I'!AN515+'INTERNAL - II '!AN515)/2,'INTERNAL - I'!AN515+'INTERNAL - II '!AN515)</f>
        <v>0</v>
      </c>
    </row>
    <row r="504" spans="1:10" ht="30" customHeight="1" x14ac:dyDescent="0.2">
      <c r="A504" s="89">
        <v>500</v>
      </c>
      <c r="B504" s="113">
        <f>'STUDENT NAMELIST'!B504</f>
        <v>211423243106</v>
      </c>
      <c r="C504" s="113" t="str">
        <f>'STUDENT NAMELIST'!C504</f>
        <v>2023PEC AI 600</v>
      </c>
      <c r="D504" s="114" t="str">
        <f>'STUDENT NAMELIST'!D504</f>
        <v>DINESH R</v>
      </c>
      <c r="E504" s="113">
        <f>IF(AND('INTERNAL - I'!AI516&gt;0,'INTERNAL - II '!AI516&gt;0),('INTERNAL - I'!AI516+'INTERNAL - II '!AI516)/2,'INTERNAL - I'!AI516+'INTERNAL - II '!AI516)</f>
        <v>95</v>
      </c>
      <c r="F504" s="113">
        <f>IF(AND('INTERNAL - I'!AJ516&gt;0,'INTERNAL - II '!AJ516&gt;0),('INTERNAL - I'!AJ516+'INTERNAL - II '!AJ516)/2,'INTERNAL - I'!AJ516+'INTERNAL - II '!AJ516)</f>
        <v>97.5</v>
      </c>
      <c r="G504" s="113">
        <f>('INTERNAL - I'!AK516+'INTERNAL - II '!AK516)/2</f>
        <v>90</v>
      </c>
      <c r="H504" s="113">
        <f>IF(AND('INTERNAL - I'!AL516&gt;0,'INTERNAL - II '!AL516&gt;0),('INTERNAL - I'!AL516+'INTERNAL - II '!AL516)/2,'INTERNAL - I'!AL516+'INTERNAL - II '!AL516)</f>
        <v>87.5</v>
      </c>
      <c r="I504" s="113">
        <f>IF(AND('INTERNAL - I'!AM516&gt;0,'INTERNAL - II '!AM516&gt;0),('INTERNAL - I'!AM516+'INTERNAL - II '!AM516)/2,'INTERNAL - I'!AM516+'INTERNAL - II '!AM516)</f>
        <v>87.5</v>
      </c>
      <c r="J504" s="113">
        <f>IF(AND('INTERNAL - I'!AN516&gt;0,'INTERNAL - II '!AN516&gt;0),('INTERNAL - I'!AN516+'INTERNAL - II '!AN516)/2,'INTERNAL - I'!AN516+'INTERNAL - II '!AN516)</f>
        <v>0</v>
      </c>
    </row>
    <row r="505" spans="1:10" ht="30" customHeight="1" x14ac:dyDescent="0.2">
      <c r="A505" s="89">
        <v>501</v>
      </c>
      <c r="B505" s="113">
        <f>'STUDENT NAMELIST'!B505</f>
        <v>211423243107</v>
      </c>
      <c r="C505" s="113" t="str">
        <f>'STUDENT NAMELIST'!C505</f>
        <v>2023PEC AI 601</v>
      </c>
      <c r="D505" s="114" t="str">
        <f>'STUDENT NAMELIST'!D505</f>
        <v>DIVITH S</v>
      </c>
      <c r="E505" s="113">
        <f>IF(AND('INTERNAL - I'!AI517&gt;0,'INTERNAL - II '!AI517&gt;0),('INTERNAL - I'!AI517+'INTERNAL - II '!AI517)/2,'INTERNAL - I'!AI517+'INTERNAL - II '!AI517)</f>
        <v>70</v>
      </c>
      <c r="F505" s="113">
        <f>IF(AND('INTERNAL - I'!AJ517&gt;0,'INTERNAL - II '!AJ517&gt;0),('INTERNAL - I'!AJ517+'INTERNAL - II '!AJ517)/2,'INTERNAL - I'!AJ517+'INTERNAL - II '!AJ517)</f>
        <v>65</v>
      </c>
      <c r="G505" s="113">
        <f>('INTERNAL - I'!AK517+'INTERNAL - II '!AK517)/2</f>
        <v>75</v>
      </c>
      <c r="H505" s="113">
        <f>IF(AND('INTERNAL - I'!AL517&gt;0,'INTERNAL - II '!AL517&gt;0),('INTERNAL - I'!AL517+'INTERNAL - II '!AL517)/2,'INTERNAL - I'!AL517+'INTERNAL - II '!AL517)</f>
        <v>75</v>
      </c>
      <c r="I505" s="113">
        <f>IF(AND('INTERNAL - I'!AM517&gt;0,'INTERNAL - II '!AM517&gt;0),('INTERNAL - I'!AM517+'INTERNAL - II '!AM517)/2,'INTERNAL - I'!AM517+'INTERNAL - II '!AM517)</f>
        <v>77.5</v>
      </c>
      <c r="J505" s="113">
        <f>IF(AND('INTERNAL - I'!AN517&gt;0,'INTERNAL - II '!AN517&gt;0),('INTERNAL - I'!AN517+'INTERNAL - II '!AN517)/2,'INTERNAL - I'!AN517+'INTERNAL - II '!AN517)</f>
        <v>0</v>
      </c>
    </row>
    <row r="506" spans="1:10" ht="30" customHeight="1" x14ac:dyDescent="0.2">
      <c r="A506" s="89">
        <v>502</v>
      </c>
      <c r="B506" s="113">
        <f>'STUDENT NAMELIST'!B506</f>
        <v>211423243112</v>
      </c>
      <c r="C506" s="113" t="str">
        <f>'STUDENT NAMELIST'!C506</f>
        <v>2023PEC AI 602</v>
      </c>
      <c r="D506" s="114" t="str">
        <f>'STUDENT NAMELIST'!D506</f>
        <v>DWARAKESH VENKATACHALAM KRISHNAN</v>
      </c>
      <c r="E506" s="113">
        <f>IF(AND('INTERNAL - I'!AI518&gt;0,'INTERNAL - II '!AI518&gt;0),('INTERNAL - I'!AI518+'INTERNAL - II '!AI518)/2,'INTERNAL - I'!AI518+'INTERNAL - II '!AI518)</f>
        <v>65</v>
      </c>
      <c r="F506" s="113">
        <f>IF(AND('INTERNAL - I'!AJ518&gt;0,'INTERNAL - II '!AJ518&gt;0),('INTERNAL - I'!AJ518+'INTERNAL - II '!AJ518)/2,'INTERNAL - I'!AJ518+'INTERNAL - II '!AJ518)</f>
        <v>60</v>
      </c>
      <c r="G506" s="113">
        <f>('INTERNAL - I'!AK518+'INTERNAL - II '!AK518)/2</f>
        <v>77.5</v>
      </c>
      <c r="H506" s="113">
        <f>IF(AND('INTERNAL - I'!AL518&gt;0,'INTERNAL - II '!AL518&gt;0),('INTERNAL - I'!AL518+'INTERNAL - II '!AL518)/2,'INTERNAL - I'!AL518+'INTERNAL - II '!AL518)</f>
        <v>77.5</v>
      </c>
      <c r="I506" s="113">
        <f>IF(AND('INTERNAL - I'!AM518&gt;0,'INTERNAL - II '!AM518&gt;0),('INTERNAL - I'!AM518+'INTERNAL - II '!AM518)/2,'INTERNAL - I'!AM518+'INTERNAL - II '!AM518)</f>
        <v>80</v>
      </c>
      <c r="J506" s="113">
        <f>IF(AND('INTERNAL - I'!AN518&gt;0,'INTERNAL - II '!AN518&gt;0),('INTERNAL - I'!AN518+'INTERNAL - II '!AN518)/2,'INTERNAL - I'!AN518+'INTERNAL - II '!AN518)</f>
        <v>0</v>
      </c>
    </row>
    <row r="507" spans="1:10" ht="30" customHeight="1" x14ac:dyDescent="0.2">
      <c r="A507" s="89">
        <v>503</v>
      </c>
      <c r="B507" s="113">
        <f>'STUDENT NAMELIST'!B507</f>
        <v>211423243113</v>
      </c>
      <c r="C507" s="113" t="str">
        <f>'STUDENT NAMELIST'!C507</f>
        <v>2023PEC AI 603</v>
      </c>
      <c r="D507" s="114" t="str">
        <f>'STUDENT NAMELIST'!D507</f>
        <v>EDWARD EUGHENE TIMOTHY</v>
      </c>
      <c r="E507" s="113">
        <f>IF(AND('INTERNAL - I'!AI519&gt;0,'INTERNAL - II '!AI519&gt;0),('INTERNAL - I'!AI519+'INTERNAL - II '!AI519)/2,'INTERNAL - I'!AI519+'INTERNAL - II '!AI519)</f>
        <v>72.5</v>
      </c>
      <c r="F507" s="113">
        <f>IF(AND('INTERNAL - I'!AJ519&gt;0,'INTERNAL - II '!AJ519&gt;0),('INTERNAL - I'!AJ519+'INTERNAL - II '!AJ519)/2,'INTERNAL - I'!AJ519+'INTERNAL - II '!AJ519)</f>
        <v>77.5</v>
      </c>
      <c r="G507" s="113">
        <f>('INTERNAL - I'!AK519+'INTERNAL - II '!AK519)/2</f>
        <v>85</v>
      </c>
      <c r="H507" s="113">
        <f>IF(AND('INTERNAL - I'!AL519&gt;0,'INTERNAL - II '!AL519&gt;0),('INTERNAL - I'!AL519+'INTERNAL - II '!AL519)/2,'INTERNAL - I'!AL519+'INTERNAL - II '!AL519)</f>
        <v>92.5</v>
      </c>
      <c r="I507" s="113">
        <f>IF(AND('INTERNAL - I'!AM519&gt;0,'INTERNAL - II '!AM519&gt;0),('INTERNAL - I'!AM519+'INTERNAL - II '!AM519)/2,'INTERNAL - I'!AM519+'INTERNAL - II '!AM519)</f>
        <v>92.5</v>
      </c>
      <c r="J507" s="113">
        <f>IF(AND('INTERNAL - I'!AN519&gt;0,'INTERNAL - II '!AN519&gt;0),('INTERNAL - I'!AN519+'INTERNAL - II '!AN519)/2,'INTERNAL - I'!AN519+'INTERNAL - II '!AN519)</f>
        <v>0</v>
      </c>
    </row>
    <row r="508" spans="1:10" ht="30" customHeight="1" x14ac:dyDescent="0.2">
      <c r="A508" s="25">
        <v>504</v>
      </c>
      <c r="B508" s="28">
        <v>211423243114</v>
      </c>
      <c r="C508" s="28" t="s">
        <v>1085</v>
      </c>
      <c r="D508" s="29" t="s">
        <v>1086</v>
      </c>
      <c r="E508" s="113">
        <f>IF(AND('INTERNAL - I'!AI520&gt;0,'INTERNAL - II '!AI520&gt;0),('INTERNAL - I'!AI520+'INTERNAL - II '!AI520)/2,'INTERNAL - I'!AI520+'INTERNAL - II '!AI520)</f>
        <v>95</v>
      </c>
      <c r="F508" s="113">
        <f>IF(AND('INTERNAL - I'!AJ520&gt;0,'INTERNAL - II '!AJ520&gt;0),('INTERNAL - I'!AJ520+'INTERNAL - II '!AJ520)/2,'INTERNAL - I'!AJ520+'INTERNAL - II '!AJ520)</f>
        <v>135</v>
      </c>
      <c r="G508" s="113">
        <f>('INTERNAL - I'!AK520+'INTERNAL - II '!AK520)/2</f>
        <v>85</v>
      </c>
      <c r="H508" s="113">
        <f>IF(AND('INTERNAL - I'!AL520&gt;0,'INTERNAL - II '!AL520&gt;0),('INTERNAL - I'!AL520+'INTERNAL - II '!AL520)/2,'INTERNAL - I'!AL520+'INTERNAL - II '!AL520)</f>
        <v>77.5</v>
      </c>
      <c r="I508" s="113">
        <f>IF(AND('INTERNAL - I'!AM520&gt;0,'INTERNAL - II '!AM520&gt;0),('INTERNAL - I'!AM520+'INTERNAL - II '!AM520)/2,'INTERNAL - I'!AM520+'INTERNAL - II '!AM520)</f>
        <v>85</v>
      </c>
      <c r="J508" s="116"/>
    </row>
    <row r="509" spans="1:10" ht="30" customHeight="1" x14ac:dyDescent="0.2">
      <c r="A509" s="16"/>
      <c r="B509" s="16"/>
      <c r="C509" s="117"/>
      <c r="D509" s="118" t="s">
        <v>1153</v>
      </c>
      <c r="E509" s="119"/>
      <c r="F509" s="119"/>
      <c r="G509" s="119"/>
      <c r="H509" s="119"/>
      <c r="I509" s="119"/>
      <c r="J509" s="119">
        <f>COUNTIF(J5:J507,"&gt;=0")</f>
        <v>503</v>
      </c>
    </row>
    <row r="510" spans="1:10" ht="30" customHeight="1" x14ac:dyDescent="0.2">
      <c r="A510" s="16"/>
      <c r="B510" s="16"/>
      <c r="C510" s="117"/>
      <c r="D510" s="118" t="s">
        <v>1154</v>
      </c>
      <c r="E510" s="119">
        <f t="shared" ref="E510:I510" si="0">COUNTIF(E5:E508,"&gt;0")</f>
        <v>504</v>
      </c>
      <c r="F510" s="119">
        <f t="shared" si="0"/>
        <v>504</v>
      </c>
      <c r="G510" s="119">
        <f t="shared" si="0"/>
        <v>504</v>
      </c>
      <c r="H510" s="119">
        <f t="shared" si="0"/>
        <v>504</v>
      </c>
      <c r="I510" s="119">
        <f t="shared" si="0"/>
        <v>504</v>
      </c>
      <c r="J510" s="119">
        <f>COUNTIF(J5:J507,"&gt;=60")</f>
        <v>0</v>
      </c>
    </row>
    <row r="511" spans="1:10" ht="30" customHeight="1" x14ac:dyDescent="0.2">
      <c r="A511" s="16"/>
      <c r="B511" s="16"/>
      <c r="C511" s="117"/>
      <c r="D511" s="118" t="s">
        <v>1155</v>
      </c>
      <c r="E511" s="119">
        <f t="shared" ref="E511:I511" si="1">COUNTIF(E5:E508,"&gt;=70")</f>
        <v>449</v>
      </c>
      <c r="F511" s="119">
        <f t="shared" si="1"/>
        <v>435</v>
      </c>
      <c r="G511" s="119">
        <f t="shared" si="1"/>
        <v>410</v>
      </c>
      <c r="H511" s="119">
        <f t="shared" si="1"/>
        <v>352</v>
      </c>
      <c r="I511" s="119">
        <f t="shared" si="1"/>
        <v>470</v>
      </c>
      <c r="J511" s="116">
        <f>J510/J509*100</f>
        <v>0</v>
      </c>
    </row>
    <row r="512" spans="1:10" ht="30" customHeight="1" x14ac:dyDescent="0.2">
      <c r="A512" s="16"/>
      <c r="B512" s="16"/>
      <c r="C512" s="117"/>
      <c r="D512" s="118" t="s">
        <v>1156</v>
      </c>
      <c r="E512" s="116">
        <f t="shared" ref="E512:I512" si="2">E511/E510*100</f>
        <v>89.087301587301596</v>
      </c>
      <c r="F512" s="116">
        <f t="shared" si="2"/>
        <v>86.30952380952381</v>
      </c>
      <c r="G512" s="116">
        <f t="shared" si="2"/>
        <v>81.349206349206355</v>
      </c>
      <c r="H512" s="116">
        <f t="shared" si="2"/>
        <v>69.841269841269835</v>
      </c>
      <c r="I512" s="116">
        <f t="shared" si="2"/>
        <v>93.253968253968253</v>
      </c>
      <c r="J512" s="119">
        <f>IF(J511&gt;80,3,IF(J511&gt;=70,2,IF(J511&gt;=60,1,0)))</f>
        <v>0</v>
      </c>
    </row>
    <row r="513" spans="1:9" ht="15.75" customHeight="1" x14ac:dyDescent="0.2">
      <c r="A513" s="16"/>
      <c r="B513" s="16"/>
      <c r="C513" s="117"/>
      <c r="D513" s="118" t="s">
        <v>1157</v>
      </c>
      <c r="E513" s="119">
        <f>IF(E512&gt;=80,3,IF(E512&gt;=70,2,IF(E512&gt;=60,1,0)))</f>
        <v>3</v>
      </c>
      <c r="F513" s="119">
        <f t="shared" ref="F513:I513" si="3">IF(F512&gt;80,3,IF(F512&gt;=70,2,IF(F512&gt;=60,1,0)))</f>
        <v>3</v>
      </c>
      <c r="G513" s="119">
        <f t="shared" si="3"/>
        <v>3</v>
      </c>
      <c r="H513" s="119">
        <f t="shared" si="3"/>
        <v>1</v>
      </c>
      <c r="I513" s="119">
        <f t="shared" si="3"/>
        <v>3</v>
      </c>
    </row>
    <row r="514" spans="1:9" ht="15.75" customHeight="1" x14ac:dyDescent="0.2">
      <c r="C514" s="120"/>
      <c r="D514" s="121"/>
    </row>
    <row r="515" spans="1:9" ht="15.75" customHeight="1" x14ac:dyDescent="0.2">
      <c r="C515" s="120"/>
      <c r="D515" s="121"/>
    </row>
    <row r="516" spans="1:9" ht="15.75" customHeight="1" x14ac:dyDescent="0.2">
      <c r="C516" s="120"/>
      <c r="D516" s="121"/>
    </row>
    <row r="517" spans="1:9" ht="15.75" customHeight="1" x14ac:dyDescent="0.2">
      <c r="C517" s="120"/>
      <c r="D517" s="121"/>
    </row>
    <row r="518" spans="1:9" ht="15.75" customHeight="1" x14ac:dyDescent="0.2">
      <c r="C518" s="120"/>
      <c r="D518" s="121"/>
    </row>
    <row r="519" spans="1:9" ht="15.75" customHeight="1" x14ac:dyDescent="0.2">
      <c r="C519" s="120"/>
      <c r="D519" s="121"/>
    </row>
    <row r="520" spans="1:9" ht="15.75" customHeight="1" x14ac:dyDescent="0.2">
      <c r="C520" s="120"/>
      <c r="D520" s="121"/>
    </row>
    <row r="521" spans="1:9" ht="15.75" customHeight="1" x14ac:dyDescent="0.2">
      <c r="C521" s="120"/>
      <c r="D521" s="121"/>
    </row>
    <row r="522" spans="1:9" ht="15.75" customHeight="1" x14ac:dyDescent="0.2">
      <c r="C522" s="120"/>
      <c r="D522" s="121"/>
    </row>
    <row r="523" spans="1:9" ht="15.75" customHeight="1" x14ac:dyDescent="0.2">
      <c r="C523" s="120"/>
      <c r="D523" s="121"/>
    </row>
    <row r="524" spans="1:9" ht="15.75" customHeight="1" x14ac:dyDescent="0.2">
      <c r="C524" s="120"/>
      <c r="D524" s="121"/>
    </row>
    <row r="525" spans="1:9" ht="15.75" customHeight="1" x14ac:dyDescent="0.2">
      <c r="C525" s="120"/>
      <c r="D525" s="121"/>
    </row>
    <row r="526" spans="1:9" ht="15.75" customHeight="1" x14ac:dyDescent="0.2">
      <c r="C526" s="120"/>
      <c r="D526" s="121"/>
    </row>
    <row r="527" spans="1:9" ht="15.75" customHeight="1" x14ac:dyDescent="0.2">
      <c r="C527" s="120"/>
      <c r="D527" s="121"/>
    </row>
    <row r="528" spans="1:9" ht="15.75" customHeight="1" x14ac:dyDescent="0.2">
      <c r="C528" s="120"/>
      <c r="D528" s="121"/>
    </row>
    <row r="529" spans="3:4" ht="15.75" customHeight="1" x14ac:dyDescent="0.2">
      <c r="C529" s="120"/>
      <c r="D529" s="121"/>
    </row>
    <row r="530" spans="3:4" ht="15.75" customHeight="1" x14ac:dyDescent="0.2">
      <c r="C530" s="120"/>
      <c r="D530" s="121"/>
    </row>
    <row r="531" spans="3:4" ht="15.75" customHeight="1" x14ac:dyDescent="0.2">
      <c r="C531" s="120"/>
      <c r="D531" s="121"/>
    </row>
    <row r="532" spans="3:4" ht="15.75" customHeight="1" x14ac:dyDescent="0.2">
      <c r="C532" s="120"/>
      <c r="D532" s="121"/>
    </row>
    <row r="533" spans="3:4" ht="15.75" customHeight="1" x14ac:dyDescent="0.2">
      <c r="C533" s="120"/>
      <c r="D533" s="121"/>
    </row>
    <row r="534" spans="3:4" ht="15.75" customHeight="1" x14ac:dyDescent="0.2">
      <c r="C534" s="120"/>
      <c r="D534" s="121"/>
    </row>
    <row r="535" spans="3:4" ht="15.75" customHeight="1" x14ac:dyDescent="0.2">
      <c r="C535" s="120"/>
      <c r="D535" s="121"/>
    </row>
    <row r="536" spans="3:4" ht="15.75" customHeight="1" x14ac:dyDescent="0.2">
      <c r="C536" s="120"/>
      <c r="D536" s="121"/>
    </row>
    <row r="537" spans="3:4" ht="15.75" customHeight="1" x14ac:dyDescent="0.2">
      <c r="C537" s="120"/>
      <c r="D537" s="121"/>
    </row>
    <row r="538" spans="3:4" ht="15.75" customHeight="1" x14ac:dyDescent="0.2">
      <c r="C538" s="120"/>
      <c r="D538" s="121"/>
    </row>
    <row r="539" spans="3:4" ht="15.75" customHeight="1" x14ac:dyDescent="0.2">
      <c r="C539" s="120"/>
      <c r="D539" s="121"/>
    </row>
    <row r="540" spans="3:4" ht="15.75" customHeight="1" x14ac:dyDescent="0.2">
      <c r="C540" s="120"/>
      <c r="D540" s="121"/>
    </row>
    <row r="541" spans="3:4" ht="15.75" customHeight="1" x14ac:dyDescent="0.2">
      <c r="C541" s="120"/>
      <c r="D541" s="121"/>
    </row>
    <row r="542" spans="3:4" ht="15.75" customHeight="1" x14ac:dyDescent="0.2">
      <c r="C542" s="120"/>
      <c r="D542" s="121"/>
    </row>
    <row r="543" spans="3:4" ht="15.75" customHeight="1" x14ac:dyDescent="0.2">
      <c r="C543" s="120"/>
      <c r="D543" s="121"/>
    </row>
    <row r="544" spans="3:4" ht="15.75" customHeight="1" x14ac:dyDescent="0.2">
      <c r="C544" s="120"/>
      <c r="D544" s="121"/>
    </row>
    <row r="545" spans="3:4" ht="15.75" customHeight="1" x14ac:dyDescent="0.2">
      <c r="C545" s="120"/>
      <c r="D545" s="121"/>
    </row>
    <row r="546" spans="3:4" ht="15.75" customHeight="1" x14ac:dyDescent="0.2">
      <c r="C546" s="120"/>
      <c r="D546" s="121"/>
    </row>
    <row r="547" spans="3:4" ht="15.75" customHeight="1" x14ac:dyDescent="0.2">
      <c r="C547" s="120"/>
      <c r="D547" s="121"/>
    </row>
    <row r="548" spans="3:4" ht="15.75" customHeight="1" x14ac:dyDescent="0.2">
      <c r="C548" s="120"/>
      <c r="D548" s="121"/>
    </row>
    <row r="549" spans="3:4" ht="15.75" customHeight="1" x14ac:dyDescent="0.2">
      <c r="C549" s="120"/>
      <c r="D549" s="121"/>
    </row>
    <row r="550" spans="3:4" ht="15.75" customHeight="1" x14ac:dyDescent="0.2">
      <c r="C550" s="120"/>
      <c r="D550" s="121"/>
    </row>
    <row r="551" spans="3:4" ht="15.75" customHeight="1" x14ac:dyDescent="0.2">
      <c r="C551" s="120"/>
      <c r="D551" s="121"/>
    </row>
    <row r="552" spans="3:4" ht="15.75" customHeight="1" x14ac:dyDescent="0.2">
      <c r="C552" s="120"/>
      <c r="D552" s="121"/>
    </row>
    <row r="553" spans="3:4" ht="15.75" customHeight="1" x14ac:dyDescent="0.2">
      <c r="C553" s="120"/>
      <c r="D553" s="121"/>
    </row>
    <row r="554" spans="3:4" ht="15.75" customHeight="1" x14ac:dyDescent="0.2">
      <c r="C554" s="120"/>
      <c r="D554" s="121"/>
    </row>
    <row r="555" spans="3:4" ht="15.75" customHeight="1" x14ac:dyDescent="0.2">
      <c r="C555" s="120"/>
      <c r="D555" s="121"/>
    </row>
    <row r="556" spans="3:4" ht="15.75" customHeight="1" x14ac:dyDescent="0.2">
      <c r="C556" s="120"/>
      <c r="D556" s="121"/>
    </row>
    <row r="557" spans="3:4" ht="15.75" customHeight="1" x14ac:dyDescent="0.2">
      <c r="C557" s="120"/>
      <c r="D557" s="121"/>
    </row>
    <row r="558" spans="3:4" ht="15.75" customHeight="1" x14ac:dyDescent="0.2">
      <c r="C558" s="120"/>
      <c r="D558" s="121"/>
    </row>
    <row r="559" spans="3:4" ht="15.75" customHeight="1" x14ac:dyDescent="0.2">
      <c r="C559" s="120"/>
      <c r="D559" s="121"/>
    </row>
    <row r="560" spans="3:4" ht="15.75" customHeight="1" x14ac:dyDescent="0.2">
      <c r="C560" s="120"/>
      <c r="D560" s="121"/>
    </row>
    <row r="561" spans="3:4" ht="15.75" customHeight="1" x14ac:dyDescent="0.2">
      <c r="C561" s="120"/>
      <c r="D561" s="121"/>
    </row>
    <row r="562" spans="3:4" ht="15.75" customHeight="1" x14ac:dyDescent="0.2">
      <c r="C562" s="120"/>
      <c r="D562" s="121"/>
    </row>
    <row r="563" spans="3:4" ht="15.75" customHeight="1" x14ac:dyDescent="0.2">
      <c r="C563" s="120"/>
      <c r="D563" s="121"/>
    </row>
    <row r="564" spans="3:4" ht="15.75" customHeight="1" x14ac:dyDescent="0.2">
      <c r="C564" s="120"/>
      <c r="D564" s="121"/>
    </row>
    <row r="565" spans="3:4" ht="15.75" customHeight="1" x14ac:dyDescent="0.2">
      <c r="C565" s="120"/>
      <c r="D565" s="121"/>
    </row>
    <row r="566" spans="3:4" ht="15.75" customHeight="1" x14ac:dyDescent="0.2">
      <c r="C566" s="120"/>
      <c r="D566" s="121"/>
    </row>
    <row r="567" spans="3:4" ht="15.75" customHeight="1" x14ac:dyDescent="0.2">
      <c r="C567" s="120"/>
      <c r="D567" s="121"/>
    </row>
    <row r="568" spans="3:4" ht="15.75" customHeight="1" x14ac:dyDescent="0.2">
      <c r="C568" s="120"/>
      <c r="D568" s="121"/>
    </row>
    <row r="569" spans="3:4" ht="15.75" customHeight="1" x14ac:dyDescent="0.2">
      <c r="C569" s="120"/>
      <c r="D569" s="121"/>
    </row>
    <row r="570" spans="3:4" ht="15.75" customHeight="1" x14ac:dyDescent="0.2">
      <c r="C570" s="120"/>
      <c r="D570" s="121"/>
    </row>
    <row r="571" spans="3:4" ht="15.75" customHeight="1" x14ac:dyDescent="0.2">
      <c r="C571" s="120"/>
      <c r="D571" s="121"/>
    </row>
    <row r="572" spans="3:4" ht="15.75" customHeight="1" x14ac:dyDescent="0.2">
      <c r="C572" s="120"/>
      <c r="D572" s="121"/>
    </row>
    <row r="573" spans="3:4" ht="15.75" customHeight="1" x14ac:dyDescent="0.2">
      <c r="C573" s="120"/>
      <c r="D573" s="121"/>
    </row>
    <row r="574" spans="3:4" ht="15.75" customHeight="1" x14ac:dyDescent="0.2">
      <c r="C574" s="120"/>
      <c r="D574" s="121"/>
    </row>
    <row r="575" spans="3:4" ht="15.75" customHeight="1" x14ac:dyDescent="0.2">
      <c r="C575" s="120"/>
      <c r="D575" s="121"/>
    </row>
    <row r="576" spans="3:4" ht="15.75" customHeight="1" x14ac:dyDescent="0.2">
      <c r="C576" s="120"/>
      <c r="D576" s="121"/>
    </row>
    <row r="577" spans="3:4" ht="15.75" customHeight="1" x14ac:dyDescent="0.2">
      <c r="C577" s="120"/>
      <c r="D577" s="121"/>
    </row>
    <row r="578" spans="3:4" ht="15.75" customHeight="1" x14ac:dyDescent="0.2">
      <c r="C578" s="120"/>
      <c r="D578" s="121"/>
    </row>
    <row r="579" spans="3:4" ht="15.75" customHeight="1" x14ac:dyDescent="0.2">
      <c r="C579" s="120"/>
      <c r="D579" s="121"/>
    </row>
    <row r="580" spans="3:4" ht="15.75" customHeight="1" x14ac:dyDescent="0.2">
      <c r="C580" s="120"/>
      <c r="D580" s="121"/>
    </row>
    <row r="581" spans="3:4" ht="15.75" customHeight="1" x14ac:dyDescent="0.2">
      <c r="C581" s="120"/>
      <c r="D581" s="121"/>
    </row>
    <row r="582" spans="3:4" ht="15.75" customHeight="1" x14ac:dyDescent="0.2">
      <c r="C582" s="120"/>
      <c r="D582" s="121"/>
    </row>
    <row r="583" spans="3:4" ht="15.75" customHeight="1" x14ac:dyDescent="0.2">
      <c r="C583" s="120"/>
      <c r="D583" s="121"/>
    </row>
    <row r="584" spans="3:4" ht="15.75" customHeight="1" x14ac:dyDescent="0.2">
      <c r="C584" s="120"/>
      <c r="D584" s="121"/>
    </row>
    <row r="585" spans="3:4" ht="15.75" customHeight="1" x14ac:dyDescent="0.2">
      <c r="C585" s="120"/>
      <c r="D585" s="121"/>
    </row>
    <row r="586" spans="3:4" ht="15.75" customHeight="1" x14ac:dyDescent="0.2">
      <c r="C586" s="120"/>
      <c r="D586" s="121"/>
    </row>
    <row r="587" spans="3:4" ht="15.75" customHeight="1" x14ac:dyDescent="0.2">
      <c r="C587" s="120"/>
      <c r="D587" s="121"/>
    </row>
    <row r="588" spans="3:4" ht="15.75" customHeight="1" x14ac:dyDescent="0.2">
      <c r="C588" s="120"/>
      <c r="D588" s="121"/>
    </row>
    <row r="589" spans="3:4" ht="15.75" customHeight="1" x14ac:dyDescent="0.2">
      <c r="C589" s="120"/>
      <c r="D589" s="121"/>
    </row>
    <row r="590" spans="3:4" ht="15.75" customHeight="1" x14ac:dyDescent="0.2">
      <c r="C590" s="120"/>
      <c r="D590" s="121"/>
    </row>
    <row r="591" spans="3:4" ht="15.75" customHeight="1" x14ac:dyDescent="0.2">
      <c r="C591" s="120"/>
      <c r="D591" s="121"/>
    </row>
    <row r="592" spans="3:4" ht="15.75" customHeight="1" x14ac:dyDescent="0.2">
      <c r="C592" s="120"/>
      <c r="D592" s="121"/>
    </row>
    <row r="593" spans="3:4" ht="15.75" customHeight="1" x14ac:dyDescent="0.2">
      <c r="C593" s="120"/>
      <c r="D593" s="121"/>
    </row>
    <row r="594" spans="3:4" ht="15.75" customHeight="1" x14ac:dyDescent="0.2">
      <c r="C594" s="120"/>
      <c r="D594" s="121"/>
    </row>
    <row r="595" spans="3:4" ht="15.75" customHeight="1" x14ac:dyDescent="0.2">
      <c r="C595" s="120"/>
      <c r="D595" s="121"/>
    </row>
    <row r="596" spans="3:4" ht="15.75" customHeight="1" x14ac:dyDescent="0.2">
      <c r="C596" s="120"/>
      <c r="D596" s="121"/>
    </row>
    <row r="597" spans="3:4" ht="15.75" customHeight="1" x14ac:dyDescent="0.2">
      <c r="C597" s="120"/>
      <c r="D597" s="121"/>
    </row>
    <row r="598" spans="3:4" ht="15.75" customHeight="1" x14ac:dyDescent="0.2">
      <c r="C598" s="120"/>
      <c r="D598" s="121"/>
    </row>
    <row r="599" spans="3:4" ht="15.75" customHeight="1" x14ac:dyDescent="0.2">
      <c r="C599" s="120"/>
      <c r="D599" s="121"/>
    </row>
    <row r="600" spans="3:4" ht="15.75" customHeight="1" x14ac:dyDescent="0.2">
      <c r="C600" s="120"/>
      <c r="D600" s="121"/>
    </row>
    <row r="601" spans="3:4" ht="15.75" customHeight="1" x14ac:dyDescent="0.2">
      <c r="C601" s="120"/>
      <c r="D601" s="121"/>
    </row>
    <row r="602" spans="3:4" ht="15.75" customHeight="1" x14ac:dyDescent="0.2">
      <c r="C602" s="120"/>
      <c r="D602" s="121"/>
    </row>
    <row r="603" spans="3:4" ht="15.75" customHeight="1" x14ac:dyDescent="0.2">
      <c r="C603" s="120"/>
      <c r="D603" s="121"/>
    </row>
    <row r="604" spans="3:4" ht="15.75" customHeight="1" x14ac:dyDescent="0.2">
      <c r="C604" s="120"/>
      <c r="D604" s="121"/>
    </row>
    <row r="605" spans="3:4" ht="15.75" customHeight="1" x14ac:dyDescent="0.2">
      <c r="C605" s="120"/>
      <c r="D605" s="121"/>
    </row>
    <row r="606" spans="3:4" ht="15.75" customHeight="1" x14ac:dyDescent="0.2">
      <c r="C606" s="120"/>
      <c r="D606" s="121"/>
    </row>
    <row r="607" spans="3:4" ht="15.75" customHeight="1" x14ac:dyDescent="0.2">
      <c r="C607" s="120"/>
      <c r="D607" s="121"/>
    </row>
    <row r="608" spans="3:4" ht="15.75" customHeight="1" x14ac:dyDescent="0.2">
      <c r="C608" s="120"/>
      <c r="D608" s="121"/>
    </row>
    <row r="609" spans="3:4" ht="15.75" customHeight="1" x14ac:dyDescent="0.2">
      <c r="C609" s="120"/>
      <c r="D609" s="121"/>
    </row>
    <row r="610" spans="3:4" ht="15.75" customHeight="1" x14ac:dyDescent="0.2">
      <c r="C610" s="120"/>
      <c r="D610" s="121"/>
    </row>
    <row r="611" spans="3:4" ht="15.75" customHeight="1" x14ac:dyDescent="0.2">
      <c r="C611" s="120"/>
      <c r="D611" s="121"/>
    </row>
    <row r="612" spans="3:4" ht="15.75" customHeight="1" x14ac:dyDescent="0.2">
      <c r="C612" s="120"/>
      <c r="D612" s="121"/>
    </row>
    <row r="613" spans="3:4" ht="15.75" customHeight="1" x14ac:dyDescent="0.2">
      <c r="C613" s="120"/>
      <c r="D613" s="121"/>
    </row>
    <row r="614" spans="3:4" ht="15.75" customHeight="1" x14ac:dyDescent="0.2">
      <c r="C614" s="120"/>
      <c r="D614" s="121"/>
    </row>
    <row r="615" spans="3:4" ht="15.75" customHeight="1" x14ac:dyDescent="0.2">
      <c r="C615" s="120"/>
      <c r="D615" s="121"/>
    </row>
    <row r="616" spans="3:4" ht="15.75" customHeight="1" x14ac:dyDescent="0.2">
      <c r="C616" s="120"/>
      <c r="D616" s="121"/>
    </row>
    <row r="617" spans="3:4" ht="15.75" customHeight="1" x14ac:dyDescent="0.2">
      <c r="C617" s="120"/>
      <c r="D617" s="121"/>
    </row>
    <row r="618" spans="3:4" ht="15.75" customHeight="1" x14ac:dyDescent="0.2">
      <c r="C618" s="120"/>
      <c r="D618" s="121"/>
    </row>
    <row r="619" spans="3:4" ht="15.75" customHeight="1" x14ac:dyDescent="0.2">
      <c r="C619" s="120"/>
      <c r="D619" s="121"/>
    </row>
    <row r="620" spans="3:4" ht="15.75" customHeight="1" x14ac:dyDescent="0.2">
      <c r="C620" s="120"/>
      <c r="D620" s="121"/>
    </row>
    <row r="621" spans="3:4" ht="15.75" customHeight="1" x14ac:dyDescent="0.2">
      <c r="C621" s="120"/>
      <c r="D621" s="121"/>
    </row>
    <row r="622" spans="3:4" ht="15.75" customHeight="1" x14ac:dyDescent="0.2">
      <c r="C622" s="120"/>
      <c r="D622" s="121"/>
    </row>
    <row r="623" spans="3:4" ht="15.75" customHeight="1" x14ac:dyDescent="0.2">
      <c r="C623" s="120"/>
      <c r="D623" s="121"/>
    </row>
    <row r="624" spans="3:4" ht="15.75" customHeight="1" x14ac:dyDescent="0.2">
      <c r="C624" s="120"/>
      <c r="D624" s="121"/>
    </row>
    <row r="625" spans="3:4" ht="15.75" customHeight="1" x14ac:dyDescent="0.2">
      <c r="C625" s="120"/>
      <c r="D625" s="121"/>
    </row>
    <row r="626" spans="3:4" ht="15.75" customHeight="1" x14ac:dyDescent="0.2">
      <c r="C626" s="120"/>
      <c r="D626" s="121"/>
    </row>
    <row r="627" spans="3:4" ht="15.75" customHeight="1" x14ac:dyDescent="0.2">
      <c r="C627" s="120"/>
      <c r="D627" s="121"/>
    </row>
    <row r="628" spans="3:4" ht="15.75" customHeight="1" x14ac:dyDescent="0.2">
      <c r="C628" s="120"/>
      <c r="D628" s="121"/>
    </row>
    <row r="629" spans="3:4" ht="15.75" customHeight="1" x14ac:dyDescent="0.2">
      <c r="C629" s="120"/>
      <c r="D629" s="121"/>
    </row>
    <row r="630" spans="3:4" ht="15.75" customHeight="1" x14ac:dyDescent="0.2">
      <c r="C630" s="120"/>
      <c r="D630" s="121"/>
    </row>
    <row r="631" spans="3:4" ht="15.75" customHeight="1" x14ac:dyDescent="0.2">
      <c r="C631" s="120"/>
      <c r="D631" s="121"/>
    </row>
    <row r="632" spans="3:4" ht="15.75" customHeight="1" x14ac:dyDescent="0.2">
      <c r="C632" s="120"/>
      <c r="D632" s="121"/>
    </row>
    <row r="633" spans="3:4" ht="15.75" customHeight="1" x14ac:dyDescent="0.2">
      <c r="C633" s="120"/>
      <c r="D633" s="121"/>
    </row>
    <row r="634" spans="3:4" ht="15.75" customHeight="1" x14ac:dyDescent="0.2">
      <c r="C634" s="120"/>
      <c r="D634" s="121"/>
    </row>
    <row r="635" spans="3:4" ht="15.75" customHeight="1" x14ac:dyDescent="0.2">
      <c r="C635" s="120"/>
      <c r="D635" s="121"/>
    </row>
    <row r="636" spans="3:4" ht="15.75" customHeight="1" x14ac:dyDescent="0.2">
      <c r="C636" s="120"/>
      <c r="D636" s="121"/>
    </row>
    <row r="637" spans="3:4" ht="15.75" customHeight="1" x14ac:dyDescent="0.2">
      <c r="C637" s="120"/>
      <c r="D637" s="121"/>
    </row>
    <row r="638" spans="3:4" ht="15.75" customHeight="1" x14ac:dyDescent="0.2">
      <c r="C638" s="120"/>
      <c r="D638" s="121"/>
    </row>
    <row r="639" spans="3:4" ht="15.75" customHeight="1" x14ac:dyDescent="0.2">
      <c r="C639" s="120"/>
      <c r="D639" s="121"/>
    </row>
    <row r="640" spans="3:4" ht="15.75" customHeight="1" x14ac:dyDescent="0.2">
      <c r="C640" s="120"/>
      <c r="D640" s="121"/>
    </row>
    <row r="641" spans="3:4" ht="15.75" customHeight="1" x14ac:dyDescent="0.2">
      <c r="C641" s="120"/>
      <c r="D641" s="121"/>
    </row>
    <row r="642" spans="3:4" ht="15.75" customHeight="1" x14ac:dyDescent="0.2">
      <c r="C642" s="120"/>
      <c r="D642" s="121"/>
    </row>
    <row r="643" spans="3:4" ht="15.75" customHeight="1" x14ac:dyDescent="0.2">
      <c r="C643" s="120"/>
      <c r="D643" s="121"/>
    </row>
    <row r="644" spans="3:4" ht="15.75" customHeight="1" x14ac:dyDescent="0.2">
      <c r="C644" s="120"/>
      <c r="D644" s="121"/>
    </row>
    <row r="645" spans="3:4" ht="15.75" customHeight="1" x14ac:dyDescent="0.2">
      <c r="C645" s="120"/>
      <c r="D645" s="121"/>
    </row>
    <row r="646" spans="3:4" ht="15.75" customHeight="1" x14ac:dyDescent="0.2">
      <c r="C646" s="120"/>
      <c r="D646" s="121"/>
    </row>
    <row r="647" spans="3:4" ht="15.75" customHeight="1" x14ac:dyDescent="0.2">
      <c r="C647" s="120"/>
      <c r="D647" s="121"/>
    </row>
    <row r="648" spans="3:4" ht="15.75" customHeight="1" x14ac:dyDescent="0.2">
      <c r="C648" s="120"/>
      <c r="D648" s="121"/>
    </row>
    <row r="649" spans="3:4" ht="15.75" customHeight="1" x14ac:dyDescent="0.2">
      <c r="C649" s="120"/>
      <c r="D649" s="121"/>
    </row>
    <row r="650" spans="3:4" ht="15.75" customHeight="1" x14ac:dyDescent="0.2">
      <c r="C650" s="120"/>
      <c r="D650" s="121"/>
    </row>
    <row r="651" spans="3:4" ht="15.75" customHeight="1" x14ac:dyDescent="0.2">
      <c r="C651" s="120"/>
      <c r="D651" s="121"/>
    </row>
    <row r="652" spans="3:4" ht="15.75" customHeight="1" x14ac:dyDescent="0.2">
      <c r="C652" s="120"/>
      <c r="D652" s="121"/>
    </row>
    <row r="653" spans="3:4" ht="15.75" customHeight="1" x14ac:dyDescent="0.2">
      <c r="C653" s="120"/>
      <c r="D653" s="121"/>
    </row>
    <row r="654" spans="3:4" ht="15.75" customHeight="1" x14ac:dyDescent="0.2">
      <c r="C654" s="120"/>
      <c r="D654" s="121"/>
    </row>
    <row r="655" spans="3:4" ht="15.75" customHeight="1" x14ac:dyDescent="0.2">
      <c r="C655" s="120"/>
      <c r="D655" s="121"/>
    </row>
    <row r="656" spans="3:4" ht="15.75" customHeight="1" x14ac:dyDescent="0.2">
      <c r="C656" s="120"/>
      <c r="D656" s="121"/>
    </row>
    <row r="657" spans="3:4" ht="15.75" customHeight="1" x14ac:dyDescent="0.2">
      <c r="C657" s="120"/>
      <c r="D657" s="121"/>
    </row>
    <row r="658" spans="3:4" ht="15.75" customHeight="1" x14ac:dyDescent="0.2">
      <c r="C658" s="120"/>
      <c r="D658" s="121"/>
    </row>
    <row r="659" spans="3:4" ht="15.75" customHeight="1" x14ac:dyDescent="0.2">
      <c r="C659" s="120"/>
      <c r="D659" s="121"/>
    </row>
    <row r="660" spans="3:4" ht="15.75" customHeight="1" x14ac:dyDescent="0.2">
      <c r="C660" s="120"/>
      <c r="D660" s="121"/>
    </row>
    <row r="661" spans="3:4" ht="15.75" customHeight="1" x14ac:dyDescent="0.2">
      <c r="C661" s="120"/>
      <c r="D661" s="121"/>
    </row>
    <row r="662" spans="3:4" ht="15.75" customHeight="1" x14ac:dyDescent="0.2">
      <c r="C662" s="120"/>
      <c r="D662" s="121"/>
    </row>
    <row r="663" spans="3:4" ht="15.75" customHeight="1" x14ac:dyDescent="0.2">
      <c r="C663" s="120"/>
      <c r="D663" s="121"/>
    </row>
    <row r="664" spans="3:4" ht="15.75" customHeight="1" x14ac:dyDescent="0.2">
      <c r="C664" s="120"/>
      <c r="D664" s="121"/>
    </row>
    <row r="665" spans="3:4" ht="15.75" customHeight="1" x14ac:dyDescent="0.2">
      <c r="C665" s="120"/>
      <c r="D665" s="121"/>
    </row>
    <row r="666" spans="3:4" ht="15.75" customHeight="1" x14ac:dyDescent="0.2">
      <c r="C666" s="120"/>
      <c r="D666" s="121"/>
    </row>
    <row r="667" spans="3:4" ht="15.75" customHeight="1" x14ac:dyDescent="0.2">
      <c r="C667" s="120"/>
      <c r="D667" s="121"/>
    </row>
    <row r="668" spans="3:4" ht="15.75" customHeight="1" x14ac:dyDescent="0.2">
      <c r="C668" s="120"/>
      <c r="D668" s="121"/>
    </row>
    <row r="669" spans="3:4" ht="15.75" customHeight="1" x14ac:dyDescent="0.2">
      <c r="C669" s="120"/>
      <c r="D669" s="121"/>
    </row>
    <row r="670" spans="3:4" ht="15.75" customHeight="1" x14ac:dyDescent="0.2">
      <c r="C670" s="120"/>
      <c r="D670" s="121"/>
    </row>
    <row r="671" spans="3:4" ht="15.75" customHeight="1" x14ac:dyDescent="0.2">
      <c r="C671" s="120"/>
      <c r="D671" s="121"/>
    </row>
    <row r="672" spans="3:4" ht="15.75" customHeight="1" x14ac:dyDescent="0.2">
      <c r="C672" s="120"/>
      <c r="D672" s="121"/>
    </row>
    <row r="673" spans="3:4" ht="15.75" customHeight="1" x14ac:dyDescent="0.2">
      <c r="C673" s="120"/>
      <c r="D673" s="121"/>
    </row>
    <row r="674" spans="3:4" ht="15.75" customHeight="1" x14ac:dyDescent="0.2">
      <c r="C674" s="120"/>
      <c r="D674" s="121"/>
    </row>
    <row r="675" spans="3:4" ht="15.75" customHeight="1" x14ac:dyDescent="0.2">
      <c r="C675" s="120"/>
      <c r="D675" s="121"/>
    </row>
    <row r="676" spans="3:4" ht="15.75" customHeight="1" x14ac:dyDescent="0.2">
      <c r="C676" s="120"/>
      <c r="D676" s="121"/>
    </row>
    <row r="677" spans="3:4" ht="15.75" customHeight="1" x14ac:dyDescent="0.2">
      <c r="C677" s="120"/>
      <c r="D677" s="121"/>
    </row>
    <row r="678" spans="3:4" ht="15.75" customHeight="1" x14ac:dyDescent="0.2">
      <c r="C678" s="120"/>
      <c r="D678" s="121"/>
    </row>
    <row r="679" spans="3:4" ht="15.75" customHeight="1" x14ac:dyDescent="0.2">
      <c r="C679" s="120"/>
      <c r="D679" s="121"/>
    </row>
    <row r="680" spans="3:4" ht="15.75" customHeight="1" x14ac:dyDescent="0.2">
      <c r="C680" s="120"/>
      <c r="D680" s="121"/>
    </row>
    <row r="681" spans="3:4" ht="15.75" customHeight="1" x14ac:dyDescent="0.2">
      <c r="C681" s="120"/>
      <c r="D681" s="121"/>
    </row>
    <row r="682" spans="3:4" ht="15.75" customHeight="1" x14ac:dyDescent="0.2">
      <c r="C682" s="120"/>
      <c r="D682" s="121"/>
    </row>
    <row r="683" spans="3:4" ht="15.75" customHeight="1" x14ac:dyDescent="0.2">
      <c r="C683" s="120"/>
      <c r="D683" s="121"/>
    </row>
    <row r="684" spans="3:4" ht="15.75" customHeight="1" x14ac:dyDescent="0.2">
      <c r="C684" s="120"/>
      <c r="D684" s="121"/>
    </row>
    <row r="685" spans="3:4" ht="15.75" customHeight="1" x14ac:dyDescent="0.2">
      <c r="C685" s="120"/>
      <c r="D685" s="121"/>
    </row>
    <row r="686" spans="3:4" ht="15.75" customHeight="1" x14ac:dyDescent="0.2">
      <c r="C686" s="120"/>
      <c r="D686" s="121"/>
    </row>
    <row r="687" spans="3:4" ht="15.75" customHeight="1" x14ac:dyDescent="0.2">
      <c r="C687" s="120"/>
      <c r="D687" s="121"/>
    </row>
    <row r="688" spans="3:4" ht="15.75" customHeight="1" x14ac:dyDescent="0.2">
      <c r="C688" s="120"/>
      <c r="D688" s="121"/>
    </row>
    <row r="689" spans="3:4" ht="15.75" customHeight="1" x14ac:dyDescent="0.2">
      <c r="C689" s="120"/>
      <c r="D689" s="121"/>
    </row>
    <row r="690" spans="3:4" ht="15.75" customHeight="1" x14ac:dyDescent="0.2">
      <c r="C690" s="120"/>
      <c r="D690" s="121"/>
    </row>
    <row r="691" spans="3:4" ht="15.75" customHeight="1" x14ac:dyDescent="0.2">
      <c r="C691" s="120"/>
      <c r="D691" s="121"/>
    </row>
    <row r="692" spans="3:4" ht="15.75" customHeight="1" x14ac:dyDescent="0.2">
      <c r="C692" s="120"/>
      <c r="D692" s="121"/>
    </row>
    <row r="693" spans="3:4" ht="15.75" customHeight="1" x14ac:dyDescent="0.2">
      <c r="C693" s="120"/>
      <c r="D693" s="121"/>
    </row>
    <row r="694" spans="3:4" ht="15.75" customHeight="1" x14ac:dyDescent="0.2">
      <c r="C694" s="120"/>
      <c r="D694" s="121"/>
    </row>
    <row r="695" spans="3:4" ht="15.75" customHeight="1" x14ac:dyDescent="0.2">
      <c r="C695" s="120"/>
      <c r="D695" s="121"/>
    </row>
    <row r="696" spans="3:4" ht="15.75" customHeight="1" x14ac:dyDescent="0.2">
      <c r="C696" s="120"/>
      <c r="D696" s="121"/>
    </row>
    <row r="697" spans="3:4" ht="15.75" customHeight="1" x14ac:dyDescent="0.2">
      <c r="C697" s="120"/>
      <c r="D697" s="121"/>
    </row>
    <row r="698" spans="3:4" ht="15.75" customHeight="1" x14ac:dyDescent="0.2">
      <c r="C698" s="120"/>
      <c r="D698" s="121"/>
    </row>
    <row r="699" spans="3:4" ht="15.75" customHeight="1" x14ac:dyDescent="0.2">
      <c r="C699" s="120"/>
      <c r="D699" s="121"/>
    </row>
    <row r="700" spans="3:4" ht="15.75" customHeight="1" x14ac:dyDescent="0.2">
      <c r="C700" s="120"/>
      <c r="D700" s="121"/>
    </row>
    <row r="701" spans="3:4" ht="15.75" customHeight="1" x14ac:dyDescent="0.2">
      <c r="C701" s="120"/>
      <c r="D701" s="121"/>
    </row>
    <row r="702" spans="3:4" ht="15.75" customHeight="1" x14ac:dyDescent="0.2">
      <c r="C702" s="120"/>
      <c r="D702" s="121"/>
    </row>
    <row r="703" spans="3:4" ht="15.75" customHeight="1" x14ac:dyDescent="0.2">
      <c r="C703" s="120"/>
      <c r="D703" s="121"/>
    </row>
    <row r="704" spans="3:4" ht="15.75" customHeight="1" x14ac:dyDescent="0.2">
      <c r="C704" s="120"/>
      <c r="D704" s="121"/>
    </row>
    <row r="705" spans="3:4" ht="15.75" customHeight="1" x14ac:dyDescent="0.2">
      <c r="C705" s="120"/>
      <c r="D705" s="121"/>
    </row>
    <row r="706" spans="3:4" ht="15.75" customHeight="1" x14ac:dyDescent="0.2">
      <c r="C706" s="120"/>
      <c r="D706" s="121"/>
    </row>
    <row r="707" spans="3:4" ht="15.75" customHeight="1" x14ac:dyDescent="0.2">
      <c r="C707" s="120"/>
      <c r="D707" s="121"/>
    </row>
    <row r="708" spans="3:4" ht="15.75" customHeight="1" x14ac:dyDescent="0.2">
      <c r="C708" s="120"/>
      <c r="D708" s="121"/>
    </row>
    <row r="709" spans="3:4" ht="15.75" customHeight="1" x14ac:dyDescent="0.2">
      <c r="C709" s="120"/>
      <c r="D709" s="121"/>
    </row>
    <row r="710" spans="3:4" ht="15.75" customHeight="1" x14ac:dyDescent="0.2">
      <c r="C710" s="120"/>
      <c r="D710" s="121"/>
    </row>
    <row r="711" spans="3:4" ht="15.75" customHeight="1" x14ac:dyDescent="0.2">
      <c r="C711" s="120"/>
      <c r="D711" s="121"/>
    </row>
    <row r="712" spans="3:4" ht="15.75" customHeight="1" x14ac:dyDescent="0.2">
      <c r="C712" s="120"/>
      <c r="D712" s="121"/>
    </row>
    <row r="713" spans="3:4" ht="15.75" customHeight="1" x14ac:dyDescent="0.2">
      <c r="C713" s="120"/>
      <c r="D713" s="121"/>
    </row>
    <row r="714" spans="3:4" ht="15.75" customHeight="1" x14ac:dyDescent="0.2"/>
    <row r="715" spans="3:4" ht="15.75" customHeight="1" x14ac:dyDescent="0.2"/>
    <row r="716" spans="3:4" ht="15.75" customHeight="1" x14ac:dyDescent="0.2"/>
    <row r="717" spans="3:4" ht="15.75" customHeight="1" x14ac:dyDescent="0.2"/>
    <row r="718" spans="3:4" ht="15.75" customHeight="1" x14ac:dyDescent="0.2"/>
    <row r="719" spans="3:4" ht="15.75" customHeight="1" x14ac:dyDescent="0.2"/>
    <row r="720" spans="3:4"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E3:J3"/>
    <mergeCell ref="A1:D1"/>
    <mergeCell ref="A3:A4"/>
    <mergeCell ref="B3:B4"/>
    <mergeCell ref="C3:C4"/>
    <mergeCell ref="D3:D4"/>
  </mergeCells>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00"/>
  <sheetViews>
    <sheetView workbookViewId="0">
      <selection sqref="A1:I1"/>
    </sheetView>
  </sheetViews>
  <sheetFormatPr baseColWidth="10" defaultColWidth="14.5" defaultRowHeight="15" customHeight="1" x14ac:dyDescent="0.2"/>
  <cols>
    <col min="1" max="1" width="8.6640625" customWidth="1"/>
    <col min="2" max="2" width="22.1640625" customWidth="1"/>
    <col min="3" max="3" width="23.83203125" customWidth="1"/>
    <col min="4" max="4" width="44.5" customWidth="1"/>
    <col min="5" max="5" width="13.5" customWidth="1"/>
    <col min="7" max="7" width="13.33203125" customWidth="1"/>
    <col min="8" max="8" width="15" customWidth="1"/>
    <col min="9" max="9" width="14.5" customWidth="1"/>
    <col min="10" max="10" width="11.1640625" customWidth="1"/>
    <col min="11" max="19" width="8.6640625" customWidth="1"/>
  </cols>
  <sheetData>
    <row r="1" spans="1:15" ht="30" customHeight="1" x14ac:dyDescent="0.2">
      <c r="A1" s="336" t="s">
        <v>1098</v>
      </c>
      <c r="B1" s="302"/>
      <c r="C1" s="302"/>
      <c r="D1" s="302"/>
      <c r="E1" s="302"/>
      <c r="F1" s="302"/>
      <c r="G1" s="302"/>
      <c r="H1" s="302"/>
      <c r="I1" s="303"/>
    </row>
    <row r="2" spans="1:15" ht="30" customHeight="1" x14ac:dyDescent="0.2">
      <c r="A2" s="122"/>
      <c r="B2" s="122"/>
      <c r="C2" s="122"/>
      <c r="D2" s="122"/>
      <c r="E2" s="123" t="s">
        <v>1158</v>
      </c>
      <c r="F2" s="123"/>
      <c r="G2" s="123"/>
      <c r="H2" s="123"/>
      <c r="I2" s="123"/>
    </row>
    <row r="3" spans="1:15" ht="30" customHeight="1" x14ac:dyDescent="0.2">
      <c r="A3" s="357" t="s">
        <v>80</v>
      </c>
      <c r="B3" s="357" t="s">
        <v>81</v>
      </c>
      <c r="C3" s="357" t="s">
        <v>82</v>
      </c>
      <c r="D3" s="357" t="s">
        <v>1151</v>
      </c>
      <c r="E3" s="124" t="s">
        <v>1159</v>
      </c>
      <c r="F3" s="125" t="s">
        <v>1160</v>
      </c>
      <c r="G3" s="125" t="s">
        <v>1161</v>
      </c>
      <c r="H3" s="125" t="s">
        <v>1162</v>
      </c>
      <c r="I3" s="125" t="s">
        <v>1163</v>
      </c>
      <c r="J3" s="3">
        <f>SUMIF($E$4:$I$4,"CO 1",$E$5:$I$5)</f>
        <v>0</v>
      </c>
      <c r="K3" s="3">
        <f>SUMIF($E$4:$I$4,"CO 2",$E$5:$I$5)</f>
        <v>0</v>
      </c>
      <c r="L3" s="3">
        <f>SUMIF($E$4:$I$4,"CO 3",$E$5:$I$5)</f>
        <v>0</v>
      </c>
      <c r="M3" s="3">
        <f>SUMIF($E$4:$I$4,"CO 4",$E$5:$I$5)</f>
        <v>0</v>
      </c>
      <c r="N3" s="3">
        <f>SUMIF($E$4:$I$4,"CO 5",$E$5:$I$5)</f>
        <v>0</v>
      </c>
      <c r="O3" s="3">
        <f>SUMIF($E$4:$I$4,"CO 6",$E$5:$I$5)</f>
        <v>0</v>
      </c>
    </row>
    <row r="4" spans="1:15" ht="30" customHeight="1" x14ac:dyDescent="0.2">
      <c r="A4" s="313"/>
      <c r="B4" s="313"/>
      <c r="C4" s="313"/>
      <c r="D4" s="313"/>
      <c r="E4" s="126" t="s">
        <v>24</v>
      </c>
      <c r="F4" s="127" t="s">
        <v>26</v>
      </c>
      <c r="G4" s="127" t="s">
        <v>28</v>
      </c>
      <c r="H4" s="127" t="s">
        <v>30</v>
      </c>
      <c r="I4" s="127" t="s">
        <v>32</v>
      </c>
      <c r="J4" s="3" t="s">
        <v>1164</v>
      </c>
      <c r="K4" s="3" t="s">
        <v>1165</v>
      </c>
      <c r="L4" s="3" t="s">
        <v>1166</v>
      </c>
      <c r="M4" s="3" t="s">
        <v>1167</v>
      </c>
      <c r="N4" s="3" t="s">
        <v>1168</v>
      </c>
      <c r="O4" s="3" t="s">
        <v>1169</v>
      </c>
    </row>
    <row r="5" spans="1:15" ht="30" customHeight="1" x14ac:dyDescent="0.2">
      <c r="A5" s="34">
        <f>'STUDENT NAMELIST'!A5</f>
        <v>1</v>
      </c>
      <c r="B5" s="128">
        <f>'STUDENT NAMELIST'!B5</f>
        <v>211423243003</v>
      </c>
      <c r="C5" s="128" t="str">
        <f>'STUDENT NAMELIST'!C5</f>
        <v>2023PEC AI 101</v>
      </c>
      <c r="D5" s="34" t="str">
        <f>'STUDENT NAMELIST'!D5</f>
        <v>ABINAYA M</v>
      </c>
      <c r="E5" s="25">
        <v>35</v>
      </c>
      <c r="F5" s="129">
        <v>29</v>
      </c>
      <c r="G5" s="129">
        <v>34</v>
      </c>
      <c r="H5" s="129">
        <v>31</v>
      </c>
      <c r="I5" s="129">
        <v>36</v>
      </c>
      <c r="J5" s="3">
        <f t="shared" ref="J5:N5" si="0">((E5/40)*15%)*100</f>
        <v>13.125</v>
      </c>
      <c r="K5" s="3">
        <f t="shared" si="0"/>
        <v>10.875</v>
      </c>
      <c r="L5" s="3">
        <f t="shared" si="0"/>
        <v>12.75</v>
      </c>
      <c r="M5" s="3">
        <f t="shared" si="0"/>
        <v>11.625</v>
      </c>
      <c r="N5" s="3">
        <f t="shared" si="0"/>
        <v>13.5</v>
      </c>
      <c r="O5" s="3"/>
    </row>
    <row r="6" spans="1:15" ht="30" customHeight="1" x14ac:dyDescent="0.2">
      <c r="A6" s="34">
        <f>'STUDENT NAMELIST'!A6</f>
        <v>2</v>
      </c>
      <c r="B6" s="128">
        <f>'STUDENT NAMELIST'!B6</f>
        <v>211423243005</v>
      </c>
      <c r="C6" s="128" t="str">
        <f>'STUDENT NAMELIST'!C6</f>
        <v>2023PEC AI 102</v>
      </c>
      <c r="D6" s="34" t="str">
        <f>'STUDENT NAMELIST'!D6</f>
        <v>ABIRAMI A</v>
      </c>
      <c r="E6" s="25">
        <v>33</v>
      </c>
      <c r="F6" s="129">
        <v>35</v>
      </c>
      <c r="G6" s="129">
        <v>31</v>
      </c>
      <c r="H6" s="129">
        <v>38</v>
      </c>
      <c r="I6" s="129">
        <v>39</v>
      </c>
      <c r="J6" s="3">
        <f t="shared" ref="J6:N6" si="1">((E6/40)*15%)*100</f>
        <v>12.374999999999998</v>
      </c>
      <c r="K6" s="3">
        <f t="shared" si="1"/>
        <v>13.125</v>
      </c>
      <c r="L6" s="3">
        <f t="shared" si="1"/>
        <v>11.625</v>
      </c>
      <c r="M6" s="3">
        <f t="shared" si="1"/>
        <v>14.249999999999998</v>
      </c>
      <c r="N6" s="3">
        <f t="shared" si="1"/>
        <v>14.625</v>
      </c>
      <c r="O6" s="130"/>
    </row>
    <row r="7" spans="1:15" ht="30" customHeight="1" x14ac:dyDescent="0.2">
      <c r="A7" s="34">
        <f>'STUDENT NAMELIST'!A7</f>
        <v>3</v>
      </c>
      <c r="B7" s="128">
        <f>'STUDENT NAMELIST'!B7</f>
        <v>211423243006</v>
      </c>
      <c r="C7" s="128" t="str">
        <f>'STUDENT NAMELIST'!C7</f>
        <v>2023PEC AI 103</v>
      </c>
      <c r="D7" s="131" t="str">
        <f>'STUDENT NAMELIST'!D7</f>
        <v>ABIRAMI G</v>
      </c>
      <c r="E7" s="25">
        <v>38</v>
      </c>
      <c r="F7" s="129">
        <v>39</v>
      </c>
      <c r="G7" s="129">
        <v>28</v>
      </c>
      <c r="H7" s="129">
        <v>31</v>
      </c>
      <c r="I7" s="129">
        <v>36</v>
      </c>
      <c r="J7" s="3">
        <f t="shared" ref="J7:N7" si="2">((E7/40)*15%)*100</f>
        <v>14.249999999999998</v>
      </c>
      <c r="K7" s="3">
        <f t="shared" si="2"/>
        <v>14.625</v>
      </c>
      <c r="L7" s="3">
        <f t="shared" si="2"/>
        <v>10.5</v>
      </c>
      <c r="M7" s="3">
        <f t="shared" si="2"/>
        <v>11.625</v>
      </c>
      <c r="N7" s="3">
        <f t="shared" si="2"/>
        <v>13.5</v>
      </c>
      <c r="O7" s="130"/>
    </row>
    <row r="8" spans="1:15" ht="30" customHeight="1" x14ac:dyDescent="0.2">
      <c r="A8" s="34">
        <f>'STUDENT NAMELIST'!A8</f>
        <v>4</v>
      </c>
      <c r="B8" s="128">
        <f>'STUDENT NAMELIST'!B8</f>
        <v>211423243009</v>
      </c>
      <c r="C8" s="128" t="str">
        <f>'STUDENT NAMELIST'!C8</f>
        <v>2023PEC AI 104</v>
      </c>
      <c r="D8" s="131" t="str">
        <f>'STUDENT NAMELIST'!D8</f>
        <v>ABITHA R D</v>
      </c>
      <c r="E8" s="25">
        <v>33</v>
      </c>
      <c r="F8" s="129">
        <v>34</v>
      </c>
      <c r="G8" s="129">
        <v>38</v>
      </c>
      <c r="H8" s="129">
        <v>31</v>
      </c>
      <c r="I8" s="129">
        <v>39</v>
      </c>
      <c r="J8" s="3">
        <f t="shared" ref="J8:N8" si="3">((E8/40)*15%)*100</f>
        <v>12.374999999999998</v>
      </c>
      <c r="K8" s="3">
        <f t="shared" si="3"/>
        <v>12.75</v>
      </c>
      <c r="L8" s="3">
        <f t="shared" si="3"/>
        <v>14.249999999999998</v>
      </c>
      <c r="M8" s="3">
        <f t="shared" si="3"/>
        <v>11.625</v>
      </c>
      <c r="N8" s="3">
        <f t="shared" si="3"/>
        <v>14.625</v>
      </c>
      <c r="O8" s="130"/>
    </row>
    <row r="9" spans="1:15" ht="30" customHeight="1" x14ac:dyDescent="0.2">
      <c r="A9" s="34">
        <f>'STUDENT NAMELIST'!A9</f>
        <v>5</v>
      </c>
      <c r="B9" s="128">
        <f>'STUDENT NAMELIST'!B9</f>
        <v>211423243011</v>
      </c>
      <c r="C9" s="128" t="str">
        <f>'STUDENT NAMELIST'!C9</f>
        <v>2023PEC AI 105</v>
      </c>
      <c r="D9" s="131" t="str">
        <f>'STUDENT NAMELIST'!D9</f>
        <v>ADELINE JERUSHA AUGUSTINE</v>
      </c>
      <c r="E9" s="25">
        <v>28</v>
      </c>
      <c r="F9" s="129">
        <v>31</v>
      </c>
      <c r="G9" s="129">
        <v>34</v>
      </c>
      <c r="H9" s="129">
        <v>28</v>
      </c>
      <c r="I9" s="129">
        <v>38</v>
      </c>
      <c r="J9" s="3">
        <f t="shared" ref="J9:N9" si="4">((E9/40)*15%)*100</f>
        <v>10.5</v>
      </c>
      <c r="K9" s="3">
        <f t="shared" si="4"/>
        <v>11.625</v>
      </c>
      <c r="L9" s="3">
        <f t="shared" si="4"/>
        <v>12.75</v>
      </c>
      <c r="M9" s="3">
        <f t="shared" si="4"/>
        <v>10.5</v>
      </c>
      <c r="N9" s="3">
        <f t="shared" si="4"/>
        <v>14.249999999999998</v>
      </c>
      <c r="O9" s="130"/>
    </row>
    <row r="10" spans="1:15" ht="30" customHeight="1" x14ac:dyDescent="0.2">
      <c r="A10" s="34">
        <f>'STUDENT NAMELIST'!A10</f>
        <v>6</v>
      </c>
      <c r="B10" s="128">
        <f>'STUDENT NAMELIST'!B10</f>
        <v>211423243014</v>
      </c>
      <c r="C10" s="128" t="str">
        <f>'STUDENT NAMELIST'!C10</f>
        <v>2023PEC AI 106</v>
      </c>
      <c r="D10" s="131" t="str">
        <f>'STUDENT NAMELIST'!D10</f>
        <v>AFIFA FATHIMA S</v>
      </c>
      <c r="E10" s="25">
        <v>38</v>
      </c>
      <c r="F10" s="129">
        <v>30</v>
      </c>
      <c r="G10" s="129">
        <v>29</v>
      </c>
      <c r="H10" s="129">
        <v>36</v>
      </c>
      <c r="I10" s="129">
        <v>38</v>
      </c>
      <c r="J10" s="3">
        <f t="shared" ref="J10:N10" si="5">((E10/40)*15%)*100</f>
        <v>14.249999999999998</v>
      </c>
      <c r="K10" s="3">
        <f t="shared" si="5"/>
        <v>11.249999999999998</v>
      </c>
      <c r="L10" s="3">
        <f t="shared" si="5"/>
        <v>10.875</v>
      </c>
      <c r="M10" s="3">
        <f t="shared" si="5"/>
        <v>13.5</v>
      </c>
      <c r="N10" s="3">
        <f t="shared" si="5"/>
        <v>14.249999999999998</v>
      </c>
      <c r="O10" s="130"/>
    </row>
    <row r="11" spans="1:15" ht="30" customHeight="1" x14ac:dyDescent="0.2">
      <c r="A11" s="34">
        <f>'STUDENT NAMELIST'!A11</f>
        <v>7</v>
      </c>
      <c r="B11" s="128">
        <f>'STUDENT NAMELIST'!B11</f>
        <v>211423243016</v>
      </c>
      <c r="C11" s="128" t="str">
        <f>'STUDENT NAMELIST'!C11</f>
        <v>2023PEC AI 107</v>
      </c>
      <c r="D11" s="131" t="str">
        <f>'STUDENT NAMELIST'!D11</f>
        <v>AFSHAN TAJ F</v>
      </c>
      <c r="E11" s="25">
        <v>33</v>
      </c>
      <c r="F11" s="129">
        <v>33</v>
      </c>
      <c r="G11" s="129">
        <v>31</v>
      </c>
      <c r="H11" s="129">
        <v>34</v>
      </c>
      <c r="I11" s="129">
        <v>30</v>
      </c>
      <c r="J11" s="3">
        <f t="shared" ref="J11:N11" si="6">((E11/40)*15%)*100</f>
        <v>12.374999999999998</v>
      </c>
      <c r="K11" s="3">
        <f t="shared" si="6"/>
        <v>12.374999999999998</v>
      </c>
      <c r="L11" s="3">
        <f t="shared" si="6"/>
        <v>11.625</v>
      </c>
      <c r="M11" s="3">
        <f t="shared" si="6"/>
        <v>12.75</v>
      </c>
      <c r="N11" s="3">
        <f t="shared" si="6"/>
        <v>11.249999999999998</v>
      </c>
      <c r="O11" s="130"/>
    </row>
    <row r="12" spans="1:15" ht="30" customHeight="1" x14ac:dyDescent="0.2">
      <c r="A12" s="34">
        <f>'STUDENT NAMELIST'!A12</f>
        <v>8</v>
      </c>
      <c r="B12" s="128">
        <f>'STUDENT NAMELIST'!B12</f>
        <v>211423243017</v>
      </c>
      <c r="C12" s="128" t="str">
        <f>'STUDENT NAMELIST'!C12</f>
        <v>2023PEC AI 108</v>
      </c>
      <c r="D12" s="131" t="str">
        <f>'STUDENT NAMELIST'!D12</f>
        <v>AISHWARYA P</v>
      </c>
      <c r="E12" s="25">
        <v>31</v>
      </c>
      <c r="F12" s="129">
        <v>40</v>
      </c>
      <c r="G12" s="129">
        <v>38</v>
      </c>
      <c r="H12" s="129">
        <v>33</v>
      </c>
      <c r="I12" s="129">
        <v>28</v>
      </c>
      <c r="J12" s="3">
        <f t="shared" ref="J12:N12" si="7">((E12/40)*15%)*100</f>
        <v>11.625</v>
      </c>
      <c r="K12" s="3">
        <f t="shared" si="7"/>
        <v>15</v>
      </c>
      <c r="L12" s="3">
        <f t="shared" si="7"/>
        <v>14.249999999999998</v>
      </c>
      <c r="M12" s="3">
        <f t="shared" si="7"/>
        <v>12.374999999999998</v>
      </c>
      <c r="N12" s="3">
        <f t="shared" si="7"/>
        <v>10.5</v>
      </c>
      <c r="O12" s="130"/>
    </row>
    <row r="13" spans="1:15" ht="30" customHeight="1" x14ac:dyDescent="0.2">
      <c r="A13" s="34">
        <f>'STUDENT NAMELIST'!A13</f>
        <v>9</v>
      </c>
      <c r="B13" s="128">
        <f>'STUDENT NAMELIST'!B13</f>
        <v>211423243022</v>
      </c>
      <c r="C13" s="128" t="str">
        <f>'STUDENT NAMELIST'!C13</f>
        <v>2023PEC AI 109</v>
      </c>
      <c r="D13" s="131" t="str">
        <f>'STUDENT NAMELIST'!D13</f>
        <v>AKSHAYA SAKTHI G</v>
      </c>
      <c r="E13" s="25">
        <v>34</v>
      </c>
      <c r="F13" s="129">
        <v>40</v>
      </c>
      <c r="G13" s="129">
        <v>31</v>
      </c>
      <c r="H13" s="129">
        <v>31</v>
      </c>
      <c r="I13" s="129">
        <v>32</v>
      </c>
      <c r="J13" s="3">
        <f t="shared" ref="J13:N13" si="8">((E13/40)*15%)*100</f>
        <v>12.75</v>
      </c>
      <c r="K13" s="3">
        <f t="shared" si="8"/>
        <v>15</v>
      </c>
      <c r="L13" s="3">
        <f t="shared" si="8"/>
        <v>11.625</v>
      </c>
      <c r="M13" s="3">
        <f t="shared" si="8"/>
        <v>11.625</v>
      </c>
      <c r="N13" s="3">
        <f t="shared" si="8"/>
        <v>12</v>
      </c>
      <c r="O13" s="130"/>
    </row>
    <row r="14" spans="1:15" ht="30" customHeight="1" x14ac:dyDescent="0.2">
      <c r="A14" s="34">
        <f>'STUDENT NAMELIST'!A14</f>
        <v>10</v>
      </c>
      <c r="B14" s="128">
        <f>'STUDENT NAMELIST'!B14</f>
        <v>211423243025</v>
      </c>
      <c r="C14" s="128" t="str">
        <f>'STUDENT NAMELIST'!C14</f>
        <v>2023PEC AI 110</v>
      </c>
      <c r="D14" s="131" t="str">
        <f>'STUDENT NAMELIST'!D14</f>
        <v>AMIRTHA A</v>
      </c>
      <c r="E14" s="25">
        <v>40</v>
      </c>
      <c r="F14" s="129">
        <v>35</v>
      </c>
      <c r="G14" s="129">
        <v>32</v>
      </c>
      <c r="H14" s="129">
        <v>30</v>
      </c>
      <c r="I14" s="129">
        <v>40</v>
      </c>
      <c r="J14" s="3">
        <f t="shared" ref="J14:N14" si="9">((E14/40)*15%)*100</f>
        <v>15</v>
      </c>
      <c r="K14" s="3">
        <f t="shared" si="9"/>
        <v>13.125</v>
      </c>
      <c r="L14" s="3">
        <f t="shared" si="9"/>
        <v>12</v>
      </c>
      <c r="M14" s="3">
        <f t="shared" si="9"/>
        <v>11.249999999999998</v>
      </c>
      <c r="N14" s="3">
        <f t="shared" si="9"/>
        <v>15</v>
      </c>
      <c r="O14" s="130"/>
    </row>
    <row r="15" spans="1:15" ht="30" customHeight="1" x14ac:dyDescent="0.2">
      <c r="A15" s="34">
        <f>'STUDENT NAMELIST'!A15</f>
        <v>11</v>
      </c>
      <c r="B15" s="128">
        <f>'STUDENT NAMELIST'!B15</f>
        <v>211423243033</v>
      </c>
      <c r="C15" s="128" t="str">
        <f>'STUDENT NAMELIST'!C15</f>
        <v>2023PEC AI 111</v>
      </c>
      <c r="D15" s="131" t="str">
        <f>'STUDENT NAMELIST'!D15</f>
        <v>ANTONY AMALA TRINITA J</v>
      </c>
      <c r="E15" s="25">
        <v>33</v>
      </c>
      <c r="F15" s="129">
        <v>32</v>
      </c>
      <c r="G15" s="129">
        <v>38</v>
      </c>
      <c r="H15" s="129">
        <v>36</v>
      </c>
      <c r="I15" s="129">
        <v>38</v>
      </c>
      <c r="J15" s="3">
        <f t="shared" ref="J15:N15" si="10">((E15/40)*15%)*100</f>
        <v>12.374999999999998</v>
      </c>
      <c r="K15" s="3">
        <f t="shared" si="10"/>
        <v>12</v>
      </c>
      <c r="L15" s="3">
        <f t="shared" si="10"/>
        <v>14.249999999999998</v>
      </c>
      <c r="M15" s="3">
        <f t="shared" si="10"/>
        <v>13.5</v>
      </c>
      <c r="N15" s="3">
        <f t="shared" si="10"/>
        <v>14.249999999999998</v>
      </c>
      <c r="O15" s="130"/>
    </row>
    <row r="16" spans="1:15" ht="30" customHeight="1" x14ac:dyDescent="0.2">
      <c r="A16" s="34">
        <f>'STUDENT NAMELIST'!A16</f>
        <v>12</v>
      </c>
      <c r="B16" s="128">
        <f>'STUDENT NAMELIST'!B16</f>
        <v>211423243041</v>
      </c>
      <c r="C16" s="128" t="str">
        <f>'STUDENT NAMELIST'!C16</f>
        <v>2023PEC AI 112</v>
      </c>
      <c r="D16" s="131" t="str">
        <f>'STUDENT NAMELIST'!D16</f>
        <v>ARSHIYA ROSELINE P</v>
      </c>
      <c r="E16" s="25">
        <v>34</v>
      </c>
      <c r="F16" s="129">
        <v>30</v>
      </c>
      <c r="G16" s="129">
        <v>38</v>
      </c>
      <c r="H16" s="129">
        <v>33</v>
      </c>
      <c r="I16" s="129">
        <v>28</v>
      </c>
      <c r="J16" s="3">
        <f t="shared" ref="J16:N16" si="11">((E16/40)*15%)*100</f>
        <v>12.75</v>
      </c>
      <c r="K16" s="3">
        <f t="shared" si="11"/>
        <v>11.249999999999998</v>
      </c>
      <c r="L16" s="3">
        <f t="shared" si="11"/>
        <v>14.249999999999998</v>
      </c>
      <c r="M16" s="3">
        <f t="shared" si="11"/>
        <v>12.374999999999998</v>
      </c>
      <c r="N16" s="3">
        <f t="shared" si="11"/>
        <v>10.5</v>
      </c>
      <c r="O16" s="130"/>
    </row>
    <row r="17" spans="1:15" ht="30" customHeight="1" x14ac:dyDescent="0.2">
      <c r="A17" s="34">
        <f>'STUDENT NAMELIST'!A17</f>
        <v>13</v>
      </c>
      <c r="B17" s="128">
        <f>'STUDENT NAMELIST'!B17</f>
        <v>211423243042</v>
      </c>
      <c r="C17" s="128" t="str">
        <f>'STUDENT NAMELIST'!C17</f>
        <v>2023PEC AI 113</v>
      </c>
      <c r="D17" s="131" t="str">
        <f>'STUDENT NAMELIST'!D17</f>
        <v>ARTHI B</v>
      </c>
      <c r="E17" s="25">
        <v>38</v>
      </c>
      <c r="F17" s="129">
        <v>39</v>
      </c>
      <c r="G17" s="129">
        <v>33</v>
      </c>
      <c r="H17" s="129">
        <v>33</v>
      </c>
      <c r="I17" s="129">
        <v>30</v>
      </c>
      <c r="J17" s="3">
        <f t="shared" ref="J17:N17" si="12">((E17/40)*15%)*100</f>
        <v>14.249999999999998</v>
      </c>
      <c r="K17" s="3">
        <f t="shared" si="12"/>
        <v>14.625</v>
      </c>
      <c r="L17" s="3">
        <f t="shared" si="12"/>
        <v>12.374999999999998</v>
      </c>
      <c r="M17" s="3">
        <f t="shared" si="12"/>
        <v>12.374999999999998</v>
      </c>
      <c r="N17" s="3">
        <f t="shared" si="12"/>
        <v>11.249999999999998</v>
      </c>
      <c r="O17" s="130"/>
    </row>
    <row r="18" spans="1:15" ht="30" customHeight="1" x14ac:dyDescent="0.2">
      <c r="A18" s="34">
        <f>'STUDENT NAMELIST'!A18</f>
        <v>14</v>
      </c>
      <c r="B18" s="128">
        <f>'STUDENT NAMELIST'!B18</f>
        <v>211423243044</v>
      </c>
      <c r="C18" s="128" t="str">
        <f>'STUDENT NAMELIST'!C18</f>
        <v>2023PEC AI 114</v>
      </c>
      <c r="D18" s="131" t="str">
        <f>'STUDENT NAMELIST'!D18</f>
        <v>ARUNA S</v>
      </c>
      <c r="E18" s="25">
        <v>39</v>
      </c>
      <c r="F18" s="129">
        <v>35</v>
      </c>
      <c r="G18" s="129">
        <v>31</v>
      </c>
      <c r="H18" s="129">
        <v>30</v>
      </c>
      <c r="I18" s="129">
        <v>35</v>
      </c>
      <c r="J18" s="3">
        <f t="shared" ref="J18:N18" si="13">((E18/40)*15%)*100</f>
        <v>14.625</v>
      </c>
      <c r="K18" s="3">
        <f t="shared" si="13"/>
        <v>13.125</v>
      </c>
      <c r="L18" s="3">
        <f t="shared" si="13"/>
        <v>11.625</v>
      </c>
      <c r="M18" s="3">
        <f t="shared" si="13"/>
        <v>11.249999999999998</v>
      </c>
      <c r="N18" s="3">
        <f t="shared" si="13"/>
        <v>13.125</v>
      </c>
      <c r="O18" s="130"/>
    </row>
    <row r="19" spans="1:15" ht="30" customHeight="1" x14ac:dyDescent="0.2">
      <c r="A19" s="34">
        <f>'STUDENT NAMELIST'!A19</f>
        <v>15</v>
      </c>
      <c r="B19" s="128">
        <f>'STUDENT NAMELIST'!B19</f>
        <v>211423243047</v>
      </c>
      <c r="C19" s="128" t="str">
        <f>'STUDENT NAMELIST'!C19</f>
        <v>2023PEC AI 115</v>
      </c>
      <c r="D19" s="131" t="str">
        <f>'STUDENT NAMELIST'!D19</f>
        <v>ASHIKA D</v>
      </c>
      <c r="E19" s="25">
        <v>32</v>
      </c>
      <c r="F19" s="129">
        <v>29</v>
      </c>
      <c r="G19" s="129">
        <v>30</v>
      </c>
      <c r="H19" s="129">
        <v>35</v>
      </c>
      <c r="I19" s="129">
        <v>39</v>
      </c>
      <c r="J19" s="3">
        <f t="shared" ref="J19:N19" si="14">((E19/40)*15%)*100</f>
        <v>12</v>
      </c>
      <c r="K19" s="3">
        <f t="shared" si="14"/>
        <v>10.875</v>
      </c>
      <c r="L19" s="3">
        <f t="shared" si="14"/>
        <v>11.249999999999998</v>
      </c>
      <c r="M19" s="3">
        <f t="shared" si="14"/>
        <v>13.125</v>
      </c>
      <c r="N19" s="3">
        <f t="shared" si="14"/>
        <v>14.625</v>
      </c>
      <c r="O19" s="130"/>
    </row>
    <row r="20" spans="1:15" ht="30" customHeight="1" x14ac:dyDescent="0.2">
      <c r="A20" s="34">
        <f>'STUDENT NAMELIST'!A20</f>
        <v>16</v>
      </c>
      <c r="B20" s="128">
        <f>'STUDENT NAMELIST'!B20</f>
        <v>211423243048</v>
      </c>
      <c r="C20" s="128" t="str">
        <f>'STUDENT NAMELIST'!C20</f>
        <v>2023PEC AI 116</v>
      </c>
      <c r="D20" s="131" t="str">
        <f>'STUDENT NAMELIST'!D20</f>
        <v>ASHIKHA P</v>
      </c>
      <c r="E20" s="25">
        <v>28</v>
      </c>
      <c r="F20" s="129">
        <v>38</v>
      </c>
      <c r="G20" s="129">
        <v>34</v>
      </c>
      <c r="H20" s="129">
        <v>30</v>
      </c>
      <c r="I20" s="129">
        <v>38</v>
      </c>
      <c r="J20" s="3">
        <f t="shared" ref="J20:N20" si="15">((E20/40)*15%)*100</f>
        <v>10.5</v>
      </c>
      <c r="K20" s="3">
        <f t="shared" si="15"/>
        <v>14.249999999999998</v>
      </c>
      <c r="L20" s="3">
        <f t="shared" si="15"/>
        <v>12.75</v>
      </c>
      <c r="M20" s="3">
        <f t="shared" si="15"/>
        <v>11.249999999999998</v>
      </c>
      <c r="N20" s="3">
        <f t="shared" si="15"/>
        <v>14.249999999999998</v>
      </c>
      <c r="O20" s="130"/>
    </row>
    <row r="21" spans="1:15" ht="30" customHeight="1" x14ac:dyDescent="0.2">
      <c r="A21" s="34">
        <f>'STUDENT NAMELIST'!A21</f>
        <v>17</v>
      </c>
      <c r="B21" s="128">
        <f>'STUDENT NAMELIST'!B21</f>
        <v>211423243049</v>
      </c>
      <c r="C21" s="128" t="str">
        <f>'STUDENT NAMELIST'!C21</f>
        <v>2023PEC AI 117</v>
      </c>
      <c r="D21" s="131" t="str">
        <f>'STUDENT NAMELIST'!D21</f>
        <v>ASHIN LATHIKA E J</v>
      </c>
      <c r="E21" s="25">
        <v>38</v>
      </c>
      <c r="F21" s="129">
        <v>33</v>
      </c>
      <c r="G21" s="129">
        <v>32</v>
      </c>
      <c r="H21" s="129">
        <v>40</v>
      </c>
      <c r="I21" s="129">
        <v>32</v>
      </c>
      <c r="J21" s="3">
        <f t="shared" ref="J21:N21" si="16">((E21/40)*15%)*100</f>
        <v>14.249999999999998</v>
      </c>
      <c r="K21" s="3">
        <f t="shared" si="16"/>
        <v>12.374999999999998</v>
      </c>
      <c r="L21" s="3">
        <f t="shared" si="16"/>
        <v>12</v>
      </c>
      <c r="M21" s="3">
        <f t="shared" si="16"/>
        <v>15</v>
      </c>
      <c r="N21" s="3">
        <f t="shared" si="16"/>
        <v>12</v>
      </c>
      <c r="O21" s="130"/>
    </row>
    <row r="22" spans="1:15" ht="30" customHeight="1" x14ac:dyDescent="0.2">
      <c r="A22" s="34">
        <f>'STUDENT NAMELIST'!A22</f>
        <v>18</v>
      </c>
      <c r="B22" s="128">
        <f>'STUDENT NAMELIST'!B22</f>
        <v>211423243050</v>
      </c>
      <c r="C22" s="128" t="str">
        <f>'STUDENT NAMELIST'!C22</f>
        <v>2023PEC AI 118</v>
      </c>
      <c r="D22" s="131" t="str">
        <f>'STUDENT NAMELIST'!D22</f>
        <v>ASHVITHA R</v>
      </c>
      <c r="E22" s="25">
        <v>31</v>
      </c>
      <c r="F22" s="129">
        <v>31</v>
      </c>
      <c r="G22" s="129">
        <v>38</v>
      </c>
      <c r="H22" s="129">
        <v>32</v>
      </c>
      <c r="I22" s="129">
        <v>29</v>
      </c>
      <c r="J22" s="3">
        <f t="shared" ref="J22:N22" si="17">((E22/40)*15%)*100</f>
        <v>11.625</v>
      </c>
      <c r="K22" s="3">
        <f t="shared" si="17"/>
        <v>11.625</v>
      </c>
      <c r="L22" s="3">
        <f t="shared" si="17"/>
        <v>14.249999999999998</v>
      </c>
      <c r="M22" s="3">
        <f t="shared" si="17"/>
        <v>12</v>
      </c>
      <c r="N22" s="3">
        <f t="shared" si="17"/>
        <v>10.875</v>
      </c>
      <c r="O22" s="130"/>
    </row>
    <row r="23" spans="1:15" ht="30" customHeight="1" x14ac:dyDescent="0.2">
      <c r="A23" s="34">
        <f>'STUDENT NAMELIST'!A23</f>
        <v>19</v>
      </c>
      <c r="B23" s="128">
        <f>'STUDENT NAMELIST'!B23</f>
        <v>211423243053</v>
      </c>
      <c r="C23" s="128" t="str">
        <f>'STUDENT NAMELIST'!C23</f>
        <v>2023PEC AI 119</v>
      </c>
      <c r="D23" s="131" t="str">
        <f>'STUDENT NAMELIST'!D23</f>
        <v>ATSHAYA S</v>
      </c>
      <c r="E23" s="25">
        <v>32</v>
      </c>
      <c r="F23" s="129">
        <v>29</v>
      </c>
      <c r="G23" s="129">
        <v>33</v>
      </c>
      <c r="H23" s="129">
        <v>30</v>
      </c>
      <c r="I23" s="129">
        <v>31</v>
      </c>
      <c r="J23" s="3">
        <f t="shared" ref="J23:N23" si="18">((E23/40)*15%)*100</f>
        <v>12</v>
      </c>
      <c r="K23" s="3">
        <f t="shared" si="18"/>
        <v>10.875</v>
      </c>
      <c r="L23" s="3">
        <f t="shared" si="18"/>
        <v>12.374999999999998</v>
      </c>
      <c r="M23" s="3">
        <f t="shared" si="18"/>
        <v>11.249999999999998</v>
      </c>
      <c r="N23" s="3">
        <f t="shared" si="18"/>
        <v>11.625</v>
      </c>
      <c r="O23" s="130"/>
    </row>
    <row r="24" spans="1:15" ht="30" customHeight="1" x14ac:dyDescent="0.2">
      <c r="A24" s="34">
        <f>'STUDENT NAMELIST'!A24</f>
        <v>20</v>
      </c>
      <c r="B24" s="128">
        <f>'STUDENT NAMELIST'!B24</f>
        <v>211423243054</v>
      </c>
      <c r="C24" s="128" t="str">
        <f>'STUDENT NAMELIST'!C24</f>
        <v>2023PEC AI 120</v>
      </c>
      <c r="D24" s="131" t="str">
        <f>'STUDENT NAMELIST'!D24</f>
        <v>AYSHA KETHAR FATHIMA A S</v>
      </c>
      <c r="E24" s="25">
        <v>38</v>
      </c>
      <c r="F24" s="129">
        <v>28</v>
      </c>
      <c r="G24" s="129">
        <v>30</v>
      </c>
      <c r="H24" s="129">
        <v>30</v>
      </c>
      <c r="I24" s="129">
        <v>38</v>
      </c>
      <c r="J24" s="3">
        <f t="shared" ref="J24:N24" si="19">((E24/40)*15%)*100</f>
        <v>14.249999999999998</v>
      </c>
      <c r="K24" s="3">
        <f t="shared" si="19"/>
        <v>10.5</v>
      </c>
      <c r="L24" s="3">
        <f t="shared" si="19"/>
        <v>11.249999999999998</v>
      </c>
      <c r="M24" s="3">
        <f t="shared" si="19"/>
        <v>11.249999999999998</v>
      </c>
      <c r="N24" s="3">
        <f t="shared" si="19"/>
        <v>14.249999999999998</v>
      </c>
      <c r="O24" s="130"/>
    </row>
    <row r="25" spans="1:15" ht="30" customHeight="1" x14ac:dyDescent="0.2">
      <c r="A25" s="34">
        <f>'STUDENT NAMELIST'!A25</f>
        <v>21</v>
      </c>
      <c r="B25" s="128">
        <f>'STUDENT NAMELIST'!B25</f>
        <v>211423243055</v>
      </c>
      <c r="C25" s="128" t="str">
        <f>'STUDENT NAMELIST'!C25</f>
        <v>2023PEC AI 121</v>
      </c>
      <c r="D25" s="131" t="str">
        <f>'STUDENT NAMELIST'!D25</f>
        <v>AYSHVARYA P</v>
      </c>
      <c r="E25" s="25">
        <v>38</v>
      </c>
      <c r="F25" s="129">
        <v>34</v>
      </c>
      <c r="G25" s="129">
        <v>31</v>
      </c>
      <c r="H25" s="129">
        <v>34</v>
      </c>
      <c r="I25" s="129">
        <v>29</v>
      </c>
      <c r="J25" s="3">
        <f t="shared" ref="J25:N25" si="20">((E25/40)*15%)*100</f>
        <v>14.249999999999998</v>
      </c>
      <c r="K25" s="3">
        <f t="shared" si="20"/>
        <v>12.75</v>
      </c>
      <c r="L25" s="3">
        <f t="shared" si="20"/>
        <v>11.625</v>
      </c>
      <c r="M25" s="3">
        <f t="shared" si="20"/>
        <v>12.75</v>
      </c>
      <c r="N25" s="3">
        <f t="shared" si="20"/>
        <v>10.875</v>
      </c>
      <c r="O25" s="130"/>
    </row>
    <row r="26" spans="1:15" ht="30" customHeight="1" x14ac:dyDescent="0.2">
      <c r="A26" s="34">
        <f>'STUDENT NAMELIST'!A26</f>
        <v>22</v>
      </c>
      <c r="B26" s="128">
        <f>'STUDENT NAMELIST'!B26</f>
        <v>211423243065</v>
      </c>
      <c r="C26" s="128" t="str">
        <f>'STUDENT NAMELIST'!C26</f>
        <v>2023PEC AI 122</v>
      </c>
      <c r="D26" s="131" t="str">
        <f>'STUDENT NAMELIST'!D26</f>
        <v>BINDU SAI A</v>
      </c>
      <c r="E26" s="25">
        <v>31</v>
      </c>
      <c r="F26" s="129">
        <v>28</v>
      </c>
      <c r="G26" s="129">
        <v>40</v>
      </c>
      <c r="H26" s="129">
        <v>39</v>
      </c>
      <c r="I26" s="129">
        <v>28</v>
      </c>
      <c r="J26" s="3">
        <f t="shared" ref="J26:N26" si="21">((E26/40)*15%)*100</f>
        <v>11.625</v>
      </c>
      <c r="K26" s="3">
        <f t="shared" si="21"/>
        <v>10.5</v>
      </c>
      <c r="L26" s="3">
        <f t="shared" si="21"/>
        <v>15</v>
      </c>
      <c r="M26" s="3">
        <f t="shared" si="21"/>
        <v>14.625</v>
      </c>
      <c r="N26" s="3">
        <f t="shared" si="21"/>
        <v>10.5</v>
      </c>
      <c r="O26" s="130"/>
    </row>
    <row r="27" spans="1:15" ht="30" customHeight="1" x14ac:dyDescent="0.2">
      <c r="A27" s="34">
        <f>'STUDENT NAMELIST'!A27</f>
        <v>23</v>
      </c>
      <c r="B27" s="128">
        <f>'STUDENT NAMELIST'!B27</f>
        <v>211423243066</v>
      </c>
      <c r="C27" s="128" t="str">
        <f>'STUDENT NAMELIST'!C27</f>
        <v>2023PEC AI 123</v>
      </c>
      <c r="D27" s="131" t="str">
        <f>'STUDENT NAMELIST'!D27</f>
        <v>BLESSY JOYCE MATHEW</v>
      </c>
      <c r="E27" s="25">
        <v>40</v>
      </c>
      <c r="F27" s="129">
        <v>40</v>
      </c>
      <c r="G27" s="129">
        <v>31</v>
      </c>
      <c r="H27" s="129">
        <v>33</v>
      </c>
      <c r="I27" s="129">
        <v>30</v>
      </c>
      <c r="J27" s="3">
        <f t="shared" ref="J27:N27" si="22">((E27/40)*15%)*100</f>
        <v>15</v>
      </c>
      <c r="K27" s="3">
        <f t="shared" si="22"/>
        <v>15</v>
      </c>
      <c r="L27" s="3">
        <f t="shared" si="22"/>
        <v>11.625</v>
      </c>
      <c r="M27" s="3">
        <f t="shared" si="22"/>
        <v>12.374999999999998</v>
      </c>
      <c r="N27" s="3">
        <f t="shared" si="22"/>
        <v>11.249999999999998</v>
      </c>
      <c r="O27" s="130"/>
    </row>
    <row r="28" spans="1:15" ht="30" customHeight="1" x14ac:dyDescent="0.2">
      <c r="A28" s="34">
        <f>'STUDENT NAMELIST'!A28</f>
        <v>24</v>
      </c>
      <c r="B28" s="128">
        <f>'STUDENT NAMELIST'!B28</f>
        <v>211423243068</v>
      </c>
      <c r="C28" s="128" t="str">
        <f>'STUDENT NAMELIST'!C28</f>
        <v>2023PEC AI 124</v>
      </c>
      <c r="D28" s="131" t="str">
        <f>'STUDENT NAMELIST'!D28</f>
        <v>BOOMIGA V</v>
      </c>
      <c r="E28" s="25">
        <v>30</v>
      </c>
      <c r="F28" s="129">
        <v>36</v>
      </c>
      <c r="G28" s="129">
        <v>30</v>
      </c>
      <c r="H28" s="129">
        <v>35</v>
      </c>
      <c r="I28" s="129">
        <v>38</v>
      </c>
      <c r="J28" s="3">
        <f t="shared" ref="J28:N28" si="23">((E28/40)*15%)*100</f>
        <v>11.249999999999998</v>
      </c>
      <c r="K28" s="3">
        <f t="shared" si="23"/>
        <v>13.5</v>
      </c>
      <c r="L28" s="3">
        <f t="shared" si="23"/>
        <v>11.249999999999998</v>
      </c>
      <c r="M28" s="3">
        <f t="shared" si="23"/>
        <v>13.125</v>
      </c>
      <c r="N28" s="3">
        <f t="shared" si="23"/>
        <v>14.249999999999998</v>
      </c>
      <c r="O28" s="130"/>
    </row>
    <row r="29" spans="1:15" ht="30" customHeight="1" x14ac:dyDescent="0.2">
      <c r="A29" s="34">
        <f>'STUDENT NAMELIST'!A29</f>
        <v>25</v>
      </c>
      <c r="B29" s="128">
        <f>'STUDENT NAMELIST'!B29</f>
        <v>211423243069</v>
      </c>
      <c r="C29" s="128" t="str">
        <f>'STUDENT NAMELIST'!C29</f>
        <v>2023PEC AI 125</v>
      </c>
      <c r="D29" s="131" t="str">
        <f>'STUDENT NAMELIST'!D29</f>
        <v>BOOMIKA S</v>
      </c>
      <c r="E29" s="25">
        <v>32</v>
      </c>
      <c r="F29" s="129">
        <v>35</v>
      </c>
      <c r="G29" s="129">
        <v>32</v>
      </c>
      <c r="H29" s="129">
        <v>38</v>
      </c>
      <c r="I29" s="129">
        <v>33</v>
      </c>
      <c r="J29" s="3">
        <f t="shared" ref="J29:N29" si="24">((E29/40)*15%)*100</f>
        <v>12</v>
      </c>
      <c r="K29" s="3">
        <f t="shared" si="24"/>
        <v>13.125</v>
      </c>
      <c r="L29" s="3">
        <f t="shared" si="24"/>
        <v>12</v>
      </c>
      <c r="M29" s="3">
        <f t="shared" si="24"/>
        <v>14.249999999999998</v>
      </c>
      <c r="N29" s="3">
        <f t="shared" si="24"/>
        <v>12.374999999999998</v>
      </c>
      <c r="O29" s="130"/>
    </row>
    <row r="30" spans="1:15" ht="30" customHeight="1" x14ac:dyDescent="0.2">
      <c r="A30" s="34">
        <f>'STUDENT NAMELIST'!A30</f>
        <v>26</v>
      </c>
      <c r="B30" s="128">
        <f>'STUDENT NAMELIST'!B30</f>
        <v>211423243071</v>
      </c>
      <c r="C30" s="128" t="str">
        <f>'STUDENT NAMELIST'!C30</f>
        <v>2023PEC AI 126</v>
      </c>
      <c r="D30" s="131" t="str">
        <f>'STUDENT NAMELIST'!D30</f>
        <v>CAROLIN P</v>
      </c>
      <c r="E30" s="25">
        <v>38</v>
      </c>
      <c r="F30" s="129">
        <v>39</v>
      </c>
      <c r="G30" s="129">
        <v>31</v>
      </c>
      <c r="H30" s="129">
        <v>29</v>
      </c>
      <c r="I30" s="129">
        <v>29</v>
      </c>
      <c r="J30" s="3">
        <f t="shared" ref="J30:N30" si="25">((E30/40)*15%)*100</f>
        <v>14.249999999999998</v>
      </c>
      <c r="K30" s="3">
        <f t="shared" si="25"/>
        <v>14.625</v>
      </c>
      <c r="L30" s="3">
        <f t="shared" si="25"/>
        <v>11.625</v>
      </c>
      <c r="M30" s="3">
        <f t="shared" si="25"/>
        <v>10.875</v>
      </c>
      <c r="N30" s="3">
        <f t="shared" si="25"/>
        <v>10.875</v>
      </c>
      <c r="O30" s="130"/>
    </row>
    <row r="31" spans="1:15" ht="30" customHeight="1" x14ac:dyDescent="0.2">
      <c r="A31" s="34">
        <f>'STUDENT NAMELIST'!A31</f>
        <v>27</v>
      </c>
      <c r="B31" s="128">
        <f>'STUDENT NAMELIST'!B31</f>
        <v>211423243072</v>
      </c>
      <c r="C31" s="128" t="str">
        <f>'STUDENT NAMELIST'!C31</f>
        <v>2023PEC AI 127</v>
      </c>
      <c r="D31" s="131" t="str">
        <f>'STUDENT NAMELIST'!D31</f>
        <v>CAROLINE SATHYA G</v>
      </c>
      <c r="E31" s="25">
        <v>32</v>
      </c>
      <c r="F31" s="129">
        <v>28</v>
      </c>
      <c r="G31" s="129">
        <v>34</v>
      </c>
      <c r="H31" s="129">
        <v>31</v>
      </c>
      <c r="I31" s="129">
        <v>35</v>
      </c>
      <c r="J31" s="3">
        <f t="shared" ref="J31:N31" si="26">((E31/40)*15%)*100</f>
        <v>12</v>
      </c>
      <c r="K31" s="3">
        <f t="shared" si="26"/>
        <v>10.5</v>
      </c>
      <c r="L31" s="3">
        <f t="shared" si="26"/>
        <v>12.75</v>
      </c>
      <c r="M31" s="3">
        <f t="shared" si="26"/>
        <v>11.625</v>
      </c>
      <c r="N31" s="3">
        <f t="shared" si="26"/>
        <v>13.125</v>
      </c>
      <c r="O31" s="130"/>
    </row>
    <row r="32" spans="1:15" ht="30" customHeight="1" x14ac:dyDescent="0.2">
      <c r="A32" s="34">
        <f>'STUDENT NAMELIST'!A32</f>
        <v>28</v>
      </c>
      <c r="B32" s="128">
        <f>'STUDENT NAMELIST'!B32</f>
        <v>211423243073</v>
      </c>
      <c r="C32" s="128" t="str">
        <f>'STUDENT NAMELIST'!C32</f>
        <v>2023PEC AI 128</v>
      </c>
      <c r="D32" s="131" t="str">
        <f>'STUDENT NAMELIST'!D32</f>
        <v>CHAITRA V</v>
      </c>
      <c r="E32" s="25">
        <v>28</v>
      </c>
      <c r="F32" s="129">
        <v>36</v>
      </c>
      <c r="G32" s="129">
        <v>31</v>
      </c>
      <c r="H32" s="129">
        <v>29</v>
      </c>
      <c r="I32" s="129">
        <v>32</v>
      </c>
      <c r="J32" s="3">
        <f t="shared" ref="J32:N32" si="27">((E32/40)*15%)*100</f>
        <v>10.5</v>
      </c>
      <c r="K32" s="3">
        <f t="shared" si="27"/>
        <v>13.5</v>
      </c>
      <c r="L32" s="3">
        <f t="shared" si="27"/>
        <v>11.625</v>
      </c>
      <c r="M32" s="3">
        <f t="shared" si="27"/>
        <v>10.875</v>
      </c>
      <c r="N32" s="3">
        <f t="shared" si="27"/>
        <v>12</v>
      </c>
      <c r="O32" s="130"/>
    </row>
    <row r="33" spans="1:15" ht="30" customHeight="1" x14ac:dyDescent="0.2">
      <c r="A33" s="34">
        <f>'STUDENT NAMELIST'!A33</f>
        <v>29</v>
      </c>
      <c r="B33" s="128">
        <f>'STUDENT NAMELIST'!B33</f>
        <v>211423243075</v>
      </c>
      <c r="C33" s="128" t="str">
        <f>'STUDENT NAMELIST'!C33</f>
        <v>2023PEC AI 129</v>
      </c>
      <c r="D33" s="131" t="str">
        <f>'STUDENT NAMELIST'!D33</f>
        <v>CHAVA SAHITHI</v>
      </c>
      <c r="E33" s="25">
        <v>33</v>
      </c>
      <c r="F33" s="129">
        <v>38</v>
      </c>
      <c r="G33" s="129">
        <v>32</v>
      </c>
      <c r="H33" s="129">
        <v>33</v>
      </c>
      <c r="I33" s="129">
        <v>40</v>
      </c>
      <c r="J33" s="3">
        <f t="shared" ref="J33:N33" si="28">((E33/40)*15%)*100</f>
        <v>12.374999999999998</v>
      </c>
      <c r="K33" s="3">
        <f t="shared" si="28"/>
        <v>14.249999999999998</v>
      </c>
      <c r="L33" s="3">
        <f t="shared" si="28"/>
        <v>12</v>
      </c>
      <c r="M33" s="3">
        <f t="shared" si="28"/>
        <v>12.374999999999998</v>
      </c>
      <c r="N33" s="3">
        <f t="shared" si="28"/>
        <v>15</v>
      </c>
      <c r="O33" s="130"/>
    </row>
    <row r="34" spans="1:15" ht="30" customHeight="1" x14ac:dyDescent="0.2">
      <c r="A34" s="34">
        <f>'STUDENT NAMELIST'!A34</f>
        <v>30</v>
      </c>
      <c r="B34" s="128">
        <f>'STUDENT NAMELIST'!B34</f>
        <v>211423243076</v>
      </c>
      <c r="C34" s="128" t="str">
        <f>'STUDENT NAMELIST'!C34</f>
        <v>2023PEC AI 130</v>
      </c>
      <c r="D34" s="131" t="str">
        <f>'STUDENT NAMELIST'!D34</f>
        <v>CHINTAMANENI UMA SUMASWI</v>
      </c>
      <c r="E34" s="25">
        <v>38</v>
      </c>
      <c r="F34" s="129">
        <v>34</v>
      </c>
      <c r="G34" s="129">
        <v>39</v>
      </c>
      <c r="H34" s="129">
        <v>34</v>
      </c>
      <c r="I34" s="129">
        <v>28</v>
      </c>
      <c r="J34" s="3">
        <f t="shared" ref="J34:N34" si="29">((E34/40)*15%)*100</f>
        <v>14.249999999999998</v>
      </c>
      <c r="K34" s="3">
        <f t="shared" si="29"/>
        <v>12.75</v>
      </c>
      <c r="L34" s="3">
        <f t="shared" si="29"/>
        <v>14.625</v>
      </c>
      <c r="M34" s="3">
        <f t="shared" si="29"/>
        <v>12.75</v>
      </c>
      <c r="N34" s="3">
        <f t="shared" si="29"/>
        <v>10.5</v>
      </c>
      <c r="O34" s="130"/>
    </row>
    <row r="35" spans="1:15" ht="30" customHeight="1" x14ac:dyDescent="0.2">
      <c r="A35" s="34">
        <f>'STUDENT NAMELIST'!A35</f>
        <v>31</v>
      </c>
      <c r="B35" s="128">
        <f>'STUDENT NAMELIST'!B35</f>
        <v>211423243078</v>
      </c>
      <c r="C35" s="128" t="str">
        <f>'STUDENT NAMELIST'!C35</f>
        <v>2023PEC AI 131</v>
      </c>
      <c r="D35" s="131" t="str">
        <f>'STUDENT NAMELIST'!D35</f>
        <v>DARSHANA K P</v>
      </c>
      <c r="E35" s="25">
        <v>31</v>
      </c>
      <c r="F35" s="129">
        <v>32</v>
      </c>
      <c r="G35" s="129">
        <v>30</v>
      </c>
      <c r="H35" s="129">
        <v>36</v>
      </c>
      <c r="I35" s="129">
        <v>32</v>
      </c>
      <c r="J35" s="3">
        <f t="shared" ref="J35:N35" si="30">((E35/40)*15%)*100</f>
        <v>11.625</v>
      </c>
      <c r="K35" s="3">
        <f t="shared" si="30"/>
        <v>12</v>
      </c>
      <c r="L35" s="3">
        <f t="shared" si="30"/>
        <v>11.249999999999998</v>
      </c>
      <c r="M35" s="3">
        <f t="shared" si="30"/>
        <v>13.5</v>
      </c>
      <c r="N35" s="3">
        <f t="shared" si="30"/>
        <v>12</v>
      </c>
      <c r="O35" s="130"/>
    </row>
    <row r="36" spans="1:15" ht="30" customHeight="1" x14ac:dyDescent="0.2">
      <c r="A36" s="34">
        <f>'STUDENT NAMELIST'!A36</f>
        <v>32</v>
      </c>
      <c r="B36" s="128">
        <f>'STUDENT NAMELIST'!B36</f>
        <v>211423243079</v>
      </c>
      <c r="C36" s="128" t="str">
        <f>'STUDENT NAMELIST'!C36</f>
        <v>2023PEC AI 132</v>
      </c>
      <c r="D36" s="131" t="str">
        <f>'STUDENT NAMELIST'!D36</f>
        <v>DARSHINI SIVA SRI M S</v>
      </c>
      <c r="E36" s="25">
        <v>29</v>
      </c>
      <c r="F36" s="129">
        <v>38</v>
      </c>
      <c r="G36" s="129">
        <v>29</v>
      </c>
      <c r="H36" s="129">
        <v>28</v>
      </c>
      <c r="I36" s="129">
        <v>38</v>
      </c>
      <c r="J36" s="3">
        <f t="shared" ref="J36:N36" si="31">((E36/40)*15%)*100</f>
        <v>10.875</v>
      </c>
      <c r="K36" s="3">
        <f t="shared" si="31"/>
        <v>14.249999999999998</v>
      </c>
      <c r="L36" s="3">
        <f t="shared" si="31"/>
        <v>10.875</v>
      </c>
      <c r="M36" s="3">
        <f t="shared" si="31"/>
        <v>10.5</v>
      </c>
      <c r="N36" s="3">
        <f t="shared" si="31"/>
        <v>14.249999999999998</v>
      </c>
      <c r="O36" s="130"/>
    </row>
    <row r="37" spans="1:15" ht="30" customHeight="1" x14ac:dyDescent="0.2">
      <c r="A37" s="34">
        <f>'STUDENT NAMELIST'!A37</f>
        <v>33</v>
      </c>
      <c r="B37" s="128">
        <f>'STUDENT NAMELIST'!B37</f>
        <v>211423243080</v>
      </c>
      <c r="C37" s="128" t="str">
        <f>'STUDENT NAMELIST'!C37</f>
        <v>2023PEC AI 133</v>
      </c>
      <c r="D37" s="131" t="str">
        <f>'STUDENT NAMELIST'!D37</f>
        <v>DEEKSHITHA SELVAM</v>
      </c>
      <c r="E37" s="25">
        <v>38</v>
      </c>
      <c r="F37" s="129">
        <v>32</v>
      </c>
      <c r="G37" s="129">
        <v>32</v>
      </c>
      <c r="H37" s="129">
        <v>38</v>
      </c>
      <c r="I37" s="129">
        <v>39</v>
      </c>
      <c r="J37" s="3">
        <f t="shared" ref="J37:N37" si="32">((E37/40)*15%)*100</f>
        <v>14.249999999999998</v>
      </c>
      <c r="K37" s="3">
        <f t="shared" si="32"/>
        <v>12</v>
      </c>
      <c r="L37" s="3">
        <f t="shared" si="32"/>
        <v>12</v>
      </c>
      <c r="M37" s="3">
        <f t="shared" si="32"/>
        <v>14.249999999999998</v>
      </c>
      <c r="N37" s="3">
        <f t="shared" si="32"/>
        <v>14.625</v>
      </c>
      <c r="O37" s="130"/>
    </row>
    <row r="38" spans="1:15" ht="30" customHeight="1" x14ac:dyDescent="0.2">
      <c r="A38" s="34">
        <f>'STUDENT NAMELIST'!A38</f>
        <v>34</v>
      </c>
      <c r="B38" s="128">
        <f>'STUDENT NAMELIST'!B38</f>
        <v>211423243083</v>
      </c>
      <c r="C38" s="128" t="str">
        <f>'STUDENT NAMELIST'!C38</f>
        <v>2023PEC AI 134</v>
      </c>
      <c r="D38" s="131" t="str">
        <f>'STUDENT NAMELIST'!D38</f>
        <v>DEEPAMANASHA M</v>
      </c>
      <c r="E38" s="25">
        <v>32</v>
      </c>
      <c r="F38" s="129">
        <v>39</v>
      </c>
      <c r="G38" s="129">
        <v>31</v>
      </c>
      <c r="H38" s="129">
        <v>39</v>
      </c>
      <c r="I38" s="129">
        <v>36</v>
      </c>
      <c r="J38" s="3">
        <f t="shared" ref="J38:N38" si="33">((E38/40)*15%)*100</f>
        <v>12</v>
      </c>
      <c r="K38" s="3">
        <f t="shared" si="33"/>
        <v>14.625</v>
      </c>
      <c r="L38" s="3">
        <f t="shared" si="33"/>
        <v>11.625</v>
      </c>
      <c r="M38" s="3">
        <f t="shared" si="33"/>
        <v>14.625</v>
      </c>
      <c r="N38" s="3">
        <f t="shared" si="33"/>
        <v>13.5</v>
      </c>
      <c r="O38" s="130"/>
    </row>
    <row r="39" spans="1:15" ht="30" customHeight="1" x14ac:dyDescent="0.2">
      <c r="A39" s="34">
        <f>'STUDENT NAMELIST'!A39</f>
        <v>35</v>
      </c>
      <c r="B39" s="128">
        <f>'STUDENT NAMELIST'!B39</f>
        <v>211423243085</v>
      </c>
      <c r="C39" s="128" t="str">
        <f>'STUDENT NAMELIST'!C39</f>
        <v>2023PEC AI 135</v>
      </c>
      <c r="D39" s="131" t="str">
        <f>'STUDENT NAMELIST'!D39</f>
        <v>DEEPTHIKA S</v>
      </c>
      <c r="E39" s="25">
        <v>29</v>
      </c>
      <c r="F39" s="129">
        <v>32</v>
      </c>
      <c r="G39" s="129">
        <v>39</v>
      </c>
      <c r="H39" s="129">
        <v>32</v>
      </c>
      <c r="I39" s="129">
        <v>38</v>
      </c>
      <c r="J39" s="3">
        <f t="shared" ref="J39:N39" si="34">((E39/40)*15%)*100</f>
        <v>10.875</v>
      </c>
      <c r="K39" s="3">
        <f t="shared" si="34"/>
        <v>12</v>
      </c>
      <c r="L39" s="3">
        <f t="shared" si="34"/>
        <v>14.625</v>
      </c>
      <c r="M39" s="3">
        <f t="shared" si="34"/>
        <v>12</v>
      </c>
      <c r="N39" s="3">
        <f t="shared" si="34"/>
        <v>14.249999999999998</v>
      </c>
      <c r="O39" s="130"/>
    </row>
    <row r="40" spans="1:15" ht="30" customHeight="1" x14ac:dyDescent="0.2">
      <c r="A40" s="34">
        <f>'STUDENT NAMELIST'!A40</f>
        <v>36</v>
      </c>
      <c r="B40" s="128">
        <f>'STUDENT NAMELIST'!B40</f>
        <v>211423243086</v>
      </c>
      <c r="C40" s="128" t="str">
        <f>'STUDENT NAMELIST'!C40</f>
        <v>2023PEC AI 136</v>
      </c>
      <c r="D40" s="131" t="str">
        <f>'STUDENT NAMELIST'!D40</f>
        <v>DENISHA S</v>
      </c>
      <c r="E40" s="25">
        <v>36</v>
      </c>
      <c r="F40" s="129">
        <v>35</v>
      </c>
      <c r="G40" s="129">
        <v>38</v>
      </c>
      <c r="H40" s="129">
        <v>36</v>
      </c>
      <c r="I40" s="129">
        <v>29</v>
      </c>
      <c r="J40" s="3">
        <f t="shared" ref="J40:N40" si="35">((E40/40)*15%)*100</f>
        <v>13.5</v>
      </c>
      <c r="K40" s="3">
        <f t="shared" si="35"/>
        <v>13.125</v>
      </c>
      <c r="L40" s="3">
        <f t="shared" si="35"/>
        <v>14.249999999999998</v>
      </c>
      <c r="M40" s="3">
        <f t="shared" si="35"/>
        <v>13.5</v>
      </c>
      <c r="N40" s="3">
        <f t="shared" si="35"/>
        <v>10.875</v>
      </c>
      <c r="O40" s="130"/>
    </row>
    <row r="41" spans="1:15" ht="30" customHeight="1" x14ac:dyDescent="0.2">
      <c r="A41" s="34">
        <f>'STUDENT NAMELIST'!A41</f>
        <v>37</v>
      </c>
      <c r="B41" s="128">
        <f>'STUDENT NAMELIST'!B41</f>
        <v>211423243087</v>
      </c>
      <c r="C41" s="128" t="str">
        <f>'STUDENT NAMELIST'!C41</f>
        <v>2023PEC AI 137</v>
      </c>
      <c r="D41" s="131" t="str">
        <f>'STUDENT NAMELIST'!D41</f>
        <v>DEVADHARSHINI G</v>
      </c>
      <c r="E41" s="25">
        <v>28</v>
      </c>
      <c r="F41" s="129">
        <v>32</v>
      </c>
      <c r="G41" s="129">
        <v>40</v>
      </c>
      <c r="H41" s="129">
        <v>30</v>
      </c>
      <c r="I41" s="129">
        <v>32</v>
      </c>
      <c r="J41" s="3">
        <f t="shared" ref="J41:N41" si="36">((E41/40)*15%)*100</f>
        <v>10.5</v>
      </c>
      <c r="K41" s="3">
        <f t="shared" si="36"/>
        <v>12</v>
      </c>
      <c r="L41" s="3">
        <f t="shared" si="36"/>
        <v>15</v>
      </c>
      <c r="M41" s="3">
        <f t="shared" si="36"/>
        <v>11.249999999999998</v>
      </c>
      <c r="N41" s="3">
        <f t="shared" si="36"/>
        <v>12</v>
      </c>
      <c r="O41" s="130"/>
    </row>
    <row r="42" spans="1:15" ht="30" customHeight="1" x14ac:dyDescent="0.2">
      <c r="A42" s="34">
        <f>'STUDENT NAMELIST'!A42</f>
        <v>38</v>
      </c>
      <c r="B42" s="128">
        <f>'STUDENT NAMELIST'!B42</f>
        <v>211423243088</v>
      </c>
      <c r="C42" s="128" t="str">
        <f>'STUDENT NAMELIST'!C42</f>
        <v>2023PEC AI 138</v>
      </c>
      <c r="D42" s="131" t="str">
        <f>'STUDENT NAMELIST'!D42</f>
        <v>DEVADHARSHINI M A</v>
      </c>
      <c r="E42" s="25">
        <v>39</v>
      </c>
      <c r="F42" s="129">
        <v>38</v>
      </c>
      <c r="G42" s="129">
        <v>30</v>
      </c>
      <c r="H42" s="129">
        <v>38</v>
      </c>
      <c r="I42" s="129">
        <v>30</v>
      </c>
      <c r="J42" s="3">
        <f t="shared" ref="J42:N42" si="37">((E42/40)*15%)*100</f>
        <v>14.625</v>
      </c>
      <c r="K42" s="3">
        <f t="shared" si="37"/>
        <v>14.249999999999998</v>
      </c>
      <c r="L42" s="3">
        <f t="shared" si="37"/>
        <v>11.249999999999998</v>
      </c>
      <c r="M42" s="3">
        <f t="shared" si="37"/>
        <v>14.249999999999998</v>
      </c>
      <c r="N42" s="3">
        <f t="shared" si="37"/>
        <v>11.249999999999998</v>
      </c>
      <c r="O42" s="130"/>
    </row>
    <row r="43" spans="1:15" ht="30" customHeight="1" x14ac:dyDescent="0.2">
      <c r="A43" s="34">
        <f>'STUDENT NAMELIST'!A43</f>
        <v>39</v>
      </c>
      <c r="B43" s="128">
        <f>'STUDENT NAMELIST'!B43</f>
        <v>211423243089</v>
      </c>
      <c r="C43" s="128" t="str">
        <f>'STUDENT NAMELIST'!C43</f>
        <v>2023PEC AI 139</v>
      </c>
      <c r="D43" s="131" t="str">
        <f>'STUDENT NAMELIST'!D43</f>
        <v>DEVIPRIYA M S</v>
      </c>
      <c r="E43" s="25">
        <v>38</v>
      </c>
      <c r="F43" s="129">
        <v>38</v>
      </c>
      <c r="G43" s="129">
        <v>31</v>
      </c>
      <c r="H43" s="129">
        <v>38</v>
      </c>
      <c r="I43" s="129">
        <v>31</v>
      </c>
      <c r="J43" s="3">
        <f t="shared" ref="J43:N43" si="38">((E43/40)*15%)*100</f>
        <v>14.249999999999998</v>
      </c>
      <c r="K43" s="3">
        <f t="shared" si="38"/>
        <v>14.249999999999998</v>
      </c>
      <c r="L43" s="3">
        <f t="shared" si="38"/>
        <v>11.625</v>
      </c>
      <c r="M43" s="3">
        <f t="shared" si="38"/>
        <v>14.249999999999998</v>
      </c>
      <c r="N43" s="3">
        <f t="shared" si="38"/>
        <v>11.625</v>
      </c>
      <c r="O43" s="130"/>
    </row>
    <row r="44" spans="1:15" ht="30" customHeight="1" x14ac:dyDescent="0.2">
      <c r="A44" s="34">
        <f>'STUDENT NAMELIST'!A44</f>
        <v>40</v>
      </c>
      <c r="B44" s="128">
        <f>'STUDENT NAMELIST'!B44</f>
        <v>211423243090</v>
      </c>
      <c r="C44" s="128" t="str">
        <f>'STUDENT NAMELIST'!C44</f>
        <v>2023PEC AI 140</v>
      </c>
      <c r="D44" s="131" t="str">
        <f>'STUDENT NAMELIST'!D44</f>
        <v>DEVSRI R</v>
      </c>
      <c r="E44" s="25">
        <v>31</v>
      </c>
      <c r="F44" s="129">
        <v>38</v>
      </c>
      <c r="G44" s="129">
        <v>36</v>
      </c>
      <c r="H44" s="129">
        <v>32</v>
      </c>
      <c r="I44" s="129">
        <v>34</v>
      </c>
      <c r="J44" s="3">
        <f t="shared" ref="J44:N44" si="39">((E44/40)*15%)*100</f>
        <v>11.625</v>
      </c>
      <c r="K44" s="3">
        <f t="shared" si="39"/>
        <v>14.249999999999998</v>
      </c>
      <c r="L44" s="3">
        <f t="shared" si="39"/>
        <v>13.5</v>
      </c>
      <c r="M44" s="3">
        <f t="shared" si="39"/>
        <v>12</v>
      </c>
      <c r="N44" s="3">
        <f t="shared" si="39"/>
        <v>12.75</v>
      </c>
      <c r="O44" s="130"/>
    </row>
    <row r="45" spans="1:15" ht="30" customHeight="1" x14ac:dyDescent="0.2">
      <c r="A45" s="34">
        <f>'STUDENT NAMELIST'!A45</f>
        <v>41</v>
      </c>
      <c r="B45" s="128">
        <f>'STUDENT NAMELIST'!B45</f>
        <v>211423243091</v>
      </c>
      <c r="C45" s="128" t="str">
        <f>'STUDENT NAMELIST'!C45</f>
        <v>2023PEC AI 141</v>
      </c>
      <c r="D45" s="131" t="str">
        <f>'STUDENT NAMELIST'!D45</f>
        <v>DHANALAKSHMI P</v>
      </c>
      <c r="E45" s="25">
        <v>36</v>
      </c>
      <c r="F45" s="129">
        <v>34</v>
      </c>
      <c r="G45" s="129">
        <v>40</v>
      </c>
      <c r="H45" s="129">
        <v>40</v>
      </c>
      <c r="I45" s="129">
        <v>30</v>
      </c>
      <c r="J45" s="3">
        <f t="shared" ref="J45:N45" si="40">((E45/40)*15%)*100</f>
        <v>13.5</v>
      </c>
      <c r="K45" s="3">
        <f t="shared" si="40"/>
        <v>12.75</v>
      </c>
      <c r="L45" s="3">
        <f t="shared" si="40"/>
        <v>15</v>
      </c>
      <c r="M45" s="3">
        <f t="shared" si="40"/>
        <v>15</v>
      </c>
      <c r="N45" s="3">
        <f t="shared" si="40"/>
        <v>11.249999999999998</v>
      </c>
      <c r="O45" s="130"/>
    </row>
    <row r="46" spans="1:15" ht="30" customHeight="1" x14ac:dyDescent="0.2">
      <c r="A46" s="34">
        <f>'STUDENT NAMELIST'!A46</f>
        <v>42</v>
      </c>
      <c r="B46" s="128">
        <f>'STUDENT NAMELIST'!B46</f>
        <v>211423243093</v>
      </c>
      <c r="C46" s="128" t="str">
        <f>'STUDENT NAMELIST'!C46</f>
        <v>2023PEC AI 142</v>
      </c>
      <c r="D46" s="131" t="str">
        <f>'STUDENT NAMELIST'!D46</f>
        <v>DHANU SREE V</v>
      </c>
      <c r="E46" s="25">
        <v>33</v>
      </c>
      <c r="F46" s="129">
        <v>28</v>
      </c>
      <c r="G46" s="129">
        <v>32</v>
      </c>
      <c r="H46" s="129">
        <v>35</v>
      </c>
      <c r="I46" s="129">
        <v>38</v>
      </c>
      <c r="J46" s="3">
        <f t="shared" ref="J46:N46" si="41">((E46/40)*15%)*100</f>
        <v>12.374999999999998</v>
      </c>
      <c r="K46" s="3">
        <f t="shared" si="41"/>
        <v>10.5</v>
      </c>
      <c r="L46" s="3">
        <f t="shared" si="41"/>
        <v>12</v>
      </c>
      <c r="M46" s="3">
        <f t="shared" si="41"/>
        <v>13.125</v>
      </c>
      <c r="N46" s="3">
        <f t="shared" si="41"/>
        <v>14.249999999999998</v>
      </c>
      <c r="O46" s="130"/>
    </row>
    <row r="47" spans="1:15" ht="30" customHeight="1" x14ac:dyDescent="0.2">
      <c r="A47" s="34">
        <f>'STUDENT NAMELIST'!A47</f>
        <v>43</v>
      </c>
      <c r="B47" s="128">
        <f>'STUDENT NAMELIST'!B47</f>
        <v>211423243097</v>
      </c>
      <c r="C47" s="128" t="str">
        <f>'STUDENT NAMELIST'!C47</f>
        <v>2023PEC AI 143</v>
      </c>
      <c r="D47" s="131" t="str">
        <f>'STUDENT NAMELIST'!D47</f>
        <v>DHARANI S H</v>
      </c>
      <c r="E47" s="25">
        <v>40</v>
      </c>
      <c r="F47" s="129">
        <v>31</v>
      </c>
      <c r="G47" s="129">
        <v>35</v>
      </c>
      <c r="H47" s="129">
        <v>29</v>
      </c>
      <c r="I47" s="129">
        <v>31</v>
      </c>
      <c r="J47" s="3">
        <f t="shared" ref="J47:N47" si="42">((E47/40)*15%)*100</f>
        <v>15</v>
      </c>
      <c r="K47" s="3">
        <f t="shared" si="42"/>
        <v>11.625</v>
      </c>
      <c r="L47" s="3">
        <f t="shared" si="42"/>
        <v>13.125</v>
      </c>
      <c r="M47" s="3">
        <f t="shared" si="42"/>
        <v>10.875</v>
      </c>
      <c r="N47" s="3">
        <f t="shared" si="42"/>
        <v>11.625</v>
      </c>
      <c r="O47" s="130"/>
    </row>
    <row r="48" spans="1:15" ht="30" customHeight="1" x14ac:dyDescent="0.2">
      <c r="A48" s="34">
        <f>'STUDENT NAMELIST'!A48</f>
        <v>44</v>
      </c>
      <c r="B48" s="128">
        <f>'STUDENT NAMELIST'!B48</f>
        <v>211423243100</v>
      </c>
      <c r="C48" s="128" t="str">
        <f>'STUDENT NAMELIST'!C48</f>
        <v>2023PEC AI 144</v>
      </c>
      <c r="D48" s="131" t="str">
        <f>'STUDENT NAMELIST'!D48</f>
        <v>DHARSHINI K</v>
      </c>
      <c r="E48" s="25">
        <v>34</v>
      </c>
      <c r="F48" s="129">
        <v>40</v>
      </c>
      <c r="G48" s="129">
        <v>35</v>
      </c>
      <c r="H48" s="129">
        <v>35</v>
      </c>
      <c r="I48" s="129">
        <v>28</v>
      </c>
      <c r="J48" s="3">
        <f t="shared" ref="J48:N48" si="43">((E48/40)*15%)*100</f>
        <v>12.75</v>
      </c>
      <c r="K48" s="3">
        <f t="shared" si="43"/>
        <v>15</v>
      </c>
      <c r="L48" s="3">
        <f t="shared" si="43"/>
        <v>13.125</v>
      </c>
      <c r="M48" s="3">
        <f t="shared" si="43"/>
        <v>13.125</v>
      </c>
      <c r="N48" s="3">
        <f t="shared" si="43"/>
        <v>10.5</v>
      </c>
      <c r="O48" s="130"/>
    </row>
    <row r="49" spans="1:15" ht="30" customHeight="1" x14ac:dyDescent="0.2">
      <c r="A49" s="34">
        <f>'STUDENT NAMELIST'!A49</f>
        <v>45</v>
      </c>
      <c r="B49" s="128">
        <f>'STUDENT NAMELIST'!B49</f>
        <v>211423243101</v>
      </c>
      <c r="C49" s="128" t="str">
        <f>'STUDENT NAMELIST'!C49</f>
        <v>2023PEC AI 145</v>
      </c>
      <c r="D49" s="131" t="str">
        <f>'STUDENT NAMELIST'!D49</f>
        <v>DHARSHINI S</v>
      </c>
      <c r="E49" s="25">
        <v>30</v>
      </c>
      <c r="F49" s="129">
        <v>38</v>
      </c>
      <c r="G49" s="129">
        <v>28</v>
      </c>
      <c r="H49" s="129">
        <v>33</v>
      </c>
      <c r="I49" s="129">
        <v>38</v>
      </c>
      <c r="J49" s="3">
        <f t="shared" ref="J49:N49" si="44">((E49/40)*15%)*100</f>
        <v>11.249999999999998</v>
      </c>
      <c r="K49" s="3">
        <f t="shared" si="44"/>
        <v>14.249999999999998</v>
      </c>
      <c r="L49" s="3">
        <f t="shared" si="44"/>
        <v>10.5</v>
      </c>
      <c r="M49" s="3">
        <f t="shared" si="44"/>
        <v>12.374999999999998</v>
      </c>
      <c r="N49" s="3">
        <f t="shared" si="44"/>
        <v>14.249999999999998</v>
      </c>
      <c r="O49" s="130"/>
    </row>
    <row r="50" spans="1:15" ht="30" customHeight="1" x14ac:dyDescent="0.2">
      <c r="A50" s="34">
        <f>'STUDENT NAMELIST'!A50</f>
        <v>46</v>
      </c>
      <c r="B50" s="128">
        <f>'STUDENT NAMELIST'!B50</f>
        <v>211423243102</v>
      </c>
      <c r="C50" s="128" t="str">
        <f>'STUDENT NAMELIST'!C50</f>
        <v>2023PEC AI 146</v>
      </c>
      <c r="D50" s="131" t="str">
        <f>'STUDENT NAMELIST'!D50</f>
        <v>DHARSHINI S</v>
      </c>
      <c r="E50" s="25">
        <v>38</v>
      </c>
      <c r="F50" s="129">
        <v>33</v>
      </c>
      <c r="G50" s="129">
        <v>29</v>
      </c>
      <c r="H50" s="129">
        <v>30</v>
      </c>
      <c r="I50" s="129">
        <v>33</v>
      </c>
      <c r="J50" s="3">
        <f t="shared" ref="J50:N50" si="45">((E50/40)*15%)*100</f>
        <v>14.249999999999998</v>
      </c>
      <c r="K50" s="3">
        <f t="shared" si="45"/>
        <v>12.374999999999998</v>
      </c>
      <c r="L50" s="3">
        <f t="shared" si="45"/>
        <v>10.875</v>
      </c>
      <c r="M50" s="3">
        <f t="shared" si="45"/>
        <v>11.249999999999998</v>
      </c>
      <c r="N50" s="3">
        <f t="shared" si="45"/>
        <v>12.374999999999998</v>
      </c>
      <c r="O50" s="130"/>
    </row>
    <row r="51" spans="1:15" ht="30" customHeight="1" x14ac:dyDescent="0.2">
      <c r="A51" s="34">
        <f>'STUDENT NAMELIST'!A51</f>
        <v>47</v>
      </c>
      <c r="B51" s="128">
        <f>'STUDENT NAMELIST'!B51</f>
        <v>211423243111</v>
      </c>
      <c r="C51" s="128" t="str">
        <f>'STUDENT NAMELIST'!C51</f>
        <v>2023PEC AI 147</v>
      </c>
      <c r="D51" s="131" t="str">
        <f>'STUDENT NAMELIST'!D51</f>
        <v>DIVYADHARSHINI A</v>
      </c>
      <c r="E51" s="25">
        <v>38</v>
      </c>
      <c r="F51" s="129">
        <v>34</v>
      </c>
      <c r="G51" s="129">
        <v>34</v>
      </c>
      <c r="H51" s="129">
        <v>30</v>
      </c>
      <c r="I51" s="129">
        <v>38</v>
      </c>
      <c r="J51" s="3">
        <f t="shared" ref="J51:N51" si="46">((E51/40)*15%)*100</f>
        <v>14.249999999999998</v>
      </c>
      <c r="K51" s="3">
        <f t="shared" si="46"/>
        <v>12.75</v>
      </c>
      <c r="L51" s="3">
        <f t="shared" si="46"/>
        <v>12.75</v>
      </c>
      <c r="M51" s="3">
        <f t="shared" si="46"/>
        <v>11.249999999999998</v>
      </c>
      <c r="N51" s="3">
        <f t="shared" si="46"/>
        <v>14.249999999999998</v>
      </c>
      <c r="O51" s="130"/>
    </row>
    <row r="52" spans="1:15" ht="30" customHeight="1" x14ac:dyDescent="0.2">
      <c r="A52" s="34">
        <f>'STUDENT NAMELIST'!A52</f>
        <v>48</v>
      </c>
      <c r="B52" s="128">
        <f>'STUDENT NAMELIST'!B52</f>
        <v>211423243108</v>
      </c>
      <c r="C52" s="128" t="str">
        <f>'STUDENT NAMELIST'!C52</f>
        <v>2023PEC AI 148</v>
      </c>
      <c r="D52" s="131" t="str">
        <f>'STUDENT NAMELIST'!D52</f>
        <v>DIVYA LAKSHMI S</v>
      </c>
      <c r="E52" s="25">
        <v>36</v>
      </c>
      <c r="F52" s="129">
        <v>28</v>
      </c>
      <c r="G52" s="129">
        <v>29</v>
      </c>
      <c r="H52" s="129">
        <v>28</v>
      </c>
      <c r="I52" s="129">
        <v>33</v>
      </c>
      <c r="J52" s="3">
        <f t="shared" ref="J52:N52" si="47">((E52/40)*15%)*100</f>
        <v>13.5</v>
      </c>
      <c r="K52" s="3">
        <f t="shared" si="47"/>
        <v>10.5</v>
      </c>
      <c r="L52" s="3">
        <f t="shared" si="47"/>
        <v>10.875</v>
      </c>
      <c r="M52" s="3">
        <f t="shared" si="47"/>
        <v>10.5</v>
      </c>
      <c r="N52" s="3">
        <f t="shared" si="47"/>
        <v>12.374999999999998</v>
      </c>
      <c r="O52" s="130"/>
    </row>
    <row r="53" spans="1:15" ht="30" customHeight="1" x14ac:dyDescent="0.2">
      <c r="A53" s="34">
        <f>'STUDENT NAMELIST'!A53</f>
        <v>49</v>
      </c>
      <c r="B53" s="128">
        <f>'STUDENT NAMELIST'!B53</f>
        <v>211423243109</v>
      </c>
      <c r="C53" s="128" t="str">
        <f>'STUDENT NAMELIST'!C53</f>
        <v>2023PEC AI 149</v>
      </c>
      <c r="D53" s="131" t="str">
        <f>'STUDENT NAMELIST'!D53</f>
        <v>DIVYA S</v>
      </c>
      <c r="E53" s="25">
        <v>36</v>
      </c>
      <c r="F53" s="129">
        <v>31</v>
      </c>
      <c r="G53" s="129">
        <v>38</v>
      </c>
      <c r="H53" s="129">
        <v>32</v>
      </c>
      <c r="I53" s="129">
        <v>28</v>
      </c>
      <c r="J53" s="3">
        <f t="shared" ref="J53:N53" si="48">((E53/40)*15%)*100</f>
        <v>13.5</v>
      </c>
      <c r="K53" s="3">
        <f t="shared" si="48"/>
        <v>11.625</v>
      </c>
      <c r="L53" s="3">
        <f t="shared" si="48"/>
        <v>14.249999999999998</v>
      </c>
      <c r="M53" s="3">
        <f t="shared" si="48"/>
        <v>12</v>
      </c>
      <c r="N53" s="3">
        <f t="shared" si="48"/>
        <v>10.5</v>
      </c>
      <c r="O53" s="130"/>
    </row>
    <row r="54" spans="1:15" ht="30" customHeight="1" x14ac:dyDescent="0.2">
      <c r="A54" s="34">
        <f>'STUDENT NAMELIST'!A54</f>
        <v>50</v>
      </c>
      <c r="B54" s="128">
        <f>'STUDENT NAMELIST'!B54</f>
        <v>211423243110</v>
      </c>
      <c r="C54" s="128" t="str">
        <f>'STUDENT NAMELIST'!C54</f>
        <v>2023PEC AI 150</v>
      </c>
      <c r="D54" s="131" t="str">
        <f>'STUDENT NAMELIST'!D54</f>
        <v>DIVYA SHREE V</v>
      </c>
      <c r="E54" s="25">
        <v>28</v>
      </c>
      <c r="F54" s="129">
        <v>32</v>
      </c>
      <c r="G54" s="129">
        <v>38</v>
      </c>
      <c r="H54" s="129">
        <v>29</v>
      </c>
      <c r="I54" s="129">
        <v>28</v>
      </c>
      <c r="J54" s="3">
        <f t="shared" ref="J54:N54" si="49">((E54/40)*15%)*100</f>
        <v>10.5</v>
      </c>
      <c r="K54" s="3">
        <f t="shared" si="49"/>
        <v>12</v>
      </c>
      <c r="L54" s="3">
        <f t="shared" si="49"/>
        <v>14.249999999999998</v>
      </c>
      <c r="M54" s="3">
        <f t="shared" si="49"/>
        <v>10.875</v>
      </c>
      <c r="N54" s="3">
        <f t="shared" si="49"/>
        <v>10.5</v>
      </c>
      <c r="O54" s="130"/>
    </row>
    <row r="55" spans="1:15" ht="30" customHeight="1" x14ac:dyDescent="0.2">
      <c r="A55" s="34">
        <f>'STUDENT NAMELIST'!A55</f>
        <v>51</v>
      </c>
      <c r="B55" s="128">
        <f>'STUDENT NAMELIST'!B55</f>
        <v>211423243115</v>
      </c>
      <c r="C55" s="128" t="str">
        <f>'STUDENT NAMELIST'!C55</f>
        <v>2023PEC AI 151</v>
      </c>
      <c r="D55" s="131" t="str">
        <f>'STUDENT NAMELIST'!D55</f>
        <v>ELIZA ADELINE S</v>
      </c>
      <c r="E55" s="25">
        <v>30</v>
      </c>
      <c r="F55" s="129">
        <v>33</v>
      </c>
      <c r="G55" s="129">
        <v>32</v>
      </c>
      <c r="H55" s="129">
        <v>40</v>
      </c>
      <c r="I55" s="129">
        <v>40</v>
      </c>
      <c r="J55" s="3">
        <f t="shared" ref="J55:N55" si="50">((E55/40)*15%)*100</f>
        <v>11.249999999999998</v>
      </c>
      <c r="K55" s="3">
        <f t="shared" si="50"/>
        <v>12.374999999999998</v>
      </c>
      <c r="L55" s="3">
        <f t="shared" si="50"/>
        <v>12</v>
      </c>
      <c r="M55" s="3">
        <f t="shared" si="50"/>
        <v>15</v>
      </c>
      <c r="N55" s="3">
        <f t="shared" si="50"/>
        <v>15</v>
      </c>
      <c r="O55" s="130"/>
    </row>
    <row r="56" spans="1:15" ht="30" customHeight="1" x14ac:dyDescent="0.2">
      <c r="A56" s="34">
        <f>'STUDENT NAMELIST'!A56</f>
        <v>52</v>
      </c>
      <c r="B56" s="128">
        <f>'STUDENT NAMELIST'!B56</f>
        <v>211423243117</v>
      </c>
      <c r="C56" s="128" t="str">
        <f>'STUDENT NAMELIST'!C56</f>
        <v>2023PEC AI 152</v>
      </c>
      <c r="D56" s="131" t="str">
        <f>'STUDENT NAMELIST'!D56</f>
        <v>ESAKKI SANDHYA M</v>
      </c>
      <c r="E56" s="25">
        <v>36</v>
      </c>
      <c r="F56" s="129">
        <v>31</v>
      </c>
      <c r="G56" s="129">
        <v>36</v>
      </c>
      <c r="H56" s="129">
        <v>31</v>
      </c>
      <c r="I56" s="129">
        <v>29</v>
      </c>
      <c r="J56" s="3">
        <f t="shared" ref="J56:N56" si="51">((E56/40)*15%)*100</f>
        <v>13.5</v>
      </c>
      <c r="K56" s="3">
        <f t="shared" si="51"/>
        <v>11.625</v>
      </c>
      <c r="L56" s="3">
        <f t="shared" si="51"/>
        <v>13.5</v>
      </c>
      <c r="M56" s="3">
        <f t="shared" si="51"/>
        <v>11.625</v>
      </c>
      <c r="N56" s="3">
        <f t="shared" si="51"/>
        <v>10.875</v>
      </c>
      <c r="O56" s="130"/>
    </row>
    <row r="57" spans="1:15" ht="30" customHeight="1" x14ac:dyDescent="0.2">
      <c r="A57" s="34">
        <f>'STUDENT NAMELIST'!A57</f>
        <v>53</v>
      </c>
      <c r="B57" s="128">
        <f>'STUDENT NAMELIST'!B57</f>
        <v>211423243121</v>
      </c>
      <c r="C57" s="128" t="str">
        <f>'STUDENT NAMELIST'!C57</f>
        <v>2023PEC AI 153</v>
      </c>
      <c r="D57" s="131" t="str">
        <f>'STUDENT NAMELIST'!D57</f>
        <v>FATHIMA SAFANA A</v>
      </c>
      <c r="E57" s="25">
        <v>34</v>
      </c>
      <c r="F57" s="129">
        <v>35</v>
      </c>
      <c r="G57" s="129">
        <v>35</v>
      </c>
      <c r="H57" s="129">
        <v>35</v>
      </c>
      <c r="I57" s="129">
        <v>30</v>
      </c>
      <c r="J57" s="3">
        <f t="shared" ref="J57:N57" si="52">((E57/40)*15%)*100</f>
        <v>12.75</v>
      </c>
      <c r="K57" s="3">
        <f t="shared" si="52"/>
        <v>13.125</v>
      </c>
      <c r="L57" s="3">
        <f t="shared" si="52"/>
        <v>13.125</v>
      </c>
      <c r="M57" s="3">
        <f t="shared" si="52"/>
        <v>13.125</v>
      </c>
      <c r="N57" s="3">
        <f t="shared" si="52"/>
        <v>11.249999999999998</v>
      </c>
      <c r="O57" s="130"/>
    </row>
    <row r="58" spans="1:15" ht="30" customHeight="1" x14ac:dyDescent="0.2">
      <c r="A58" s="34">
        <f>'STUDENT NAMELIST'!A58</f>
        <v>54</v>
      </c>
      <c r="B58" s="128">
        <f>'STUDENT NAMELIST'!B58</f>
        <v>211423243122</v>
      </c>
      <c r="C58" s="128" t="str">
        <f>'STUDENT NAMELIST'!C58</f>
        <v>2023PEC AI 154</v>
      </c>
      <c r="D58" s="131" t="str">
        <f>'STUDENT NAMELIST'!D58</f>
        <v>GADDAM SUPRIYA</v>
      </c>
      <c r="E58" s="25">
        <v>35</v>
      </c>
      <c r="F58" s="129">
        <v>35</v>
      </c>
      <c r="G58" s="129">
        <v>30</v>
      </c>
      <c r="H58" s="129">
        <v>33</v>
      </c>
      <c r="I58" s="129">
        <v>36</v>
      </c>
      <c r="J58" s="3">
        <f t="shared" ref="J58:N58" si="53">((E58/40)*15%)*100</f>
        <v>13.125</v>
      </c>
      <c r="K58" s="3">
        <f t="shared" si="53"/>
        <v>13.125</v>
      </c>
      <c r="L58" s="3">
        <f t="shared" si="53"/>
        <v>11.249999999999998</v>
      </c>
      <c r="M58" s="3">
        <f t="shared" si="53"/>
        <v>12.374999999999998</v>
      </c>
      <c r="N58" s="3">
        <f t="shared" si="53"/>
        <v>13.5</v>
      </c>
      <c r="O58" s="130"/>
    </row>
    <row r="59" spans="1:15" ht="30" customHeight="1" x14ac:dyDescent="0.2">
      <c r="A59" s="34">
        <f>'STUDENT NAMELIST'!A59</f>
        <v>55</v>
      </c>
      <c r="B59" s="128">
        <f>'STUDENT NAMELIST'!B59</f>
        <v>211423243126</v>
      </c>
      <c r="C59" s="128" t="str">
        <f>'STUDENT NAMELIST'!C59</f>
        <v>2023PEC AI 155</v>
      </c>
      <c r="D59" s="131" t="str">
        <f>'STUDENT NAMELIST'!D59</f>
        <v>GETHU SHIVANI T S S</v>
      </c>
      <c r="E59" s="25">
        <v>30</v>
      </c>
      <c r="F59" s="129">
        <v>35</v>
      </c>
      <c r="G59" s="129">
        <v>35</v>
      </c>
      <c r="H59" s="129">
        <v>31</v>
      </c>
      <c r="I59" s="129">
        <v>32</v>
      </c>
      <c r="J59" s="3">
        <f t="shared" ref="J59:N59" si="54">((E59/40)*15%)*100</f>
        <v>11.249999999999998</v>
      </c>
      <c r="K59" s="3">
        <f t="shared" si="54"/>
        <v>13.125</v>
      </c>
      <c r="L59" s="3">
        <f t="shared" si="54"/>
        <v>13.125</v>
      </c>
      <c r="M59" s="3">
        <f t="shared" si="54"/>
        <v>11.625</v>
      </c>
      <c r="N59" s="3">
        <f t="shared" si="54"/>
        <v>12</v>
      </c>
      <c r="O59" s="130"/>
    </row>
    <row r="60" spans="1:15" ht="30" customHeight="1" x14ac:dyDescent="0.2">
      <c r="A60" s="34">
        <f>'STUDENT NAMELIST'!A60</f>
        <v>56</v>
      </c>
      <c r="B60" s="128">
        <f>'STUDENT NAMELIST'!B60</f>
        <v>211423243128</v>
      </c>
      <c r="C60" s="128" t="str">
        <f>'STUDENT NAMELIST'!C60</f>
        <v>2023PEC AI 156</v>
      </c>
      <c r="D60" s="131" t="str">
        <f>'STUDENT NAMELIST'!D60</f>
        <v>GOPIKA S</v>
      </c>
      <c r="E60" s="25">
        <v>29</v>
      </c>
      <c r="F60" s="129">
        <v>40</v>
      </c>
      <c r="G60" s="129">
        <v>40</v>
      </c>
      <c r="H60" s="129">
        <v>38</v>
      </c>
      <c r="I60" s="129">
        <v>34</v>
      </c>
      <c r="J60" s="3">
        <f t="shared" ref="J60:N60" si="55">((E60/40)*15%)*100</f>
        <v>10.875</v>
      </c>
      <c r="K60" s="3">
        <f t="shared" si="55"/>
        <v>15</v>
      </c>
      <c r="L60" s="3">
        <f t="shared" si="55"/>
        <v>15</v>
      </c>
      <c r="M60" s="3">
        <f t="shared" si="55"/>
        <v>14.249999999999998</v>
      </c>
      <c r="N60" s="3">
        <f t="shared" si="55"/>
        <v>12.75</v>
      </c>
      <c r="O60" s="130"/>
    </row>
    <row r="61" spans="1:15" ht="30" customHeight="1" x14ac:dyDescent="0.2">
      <c r="A61" s="34">
        <f>'STUDENT NAMELIST'!A61</f>
        <v>57</v>
      </c>
      <c r="B61" s="128">
        <f>'STUDENT NAMELIST'!B61</f>
        <v>211423243129</v>
      </c>
      <c r="C61" s="128" t="str">
        <f>'STUDENT NAMELIST'!C61</f>
        <v>2023PEC AI 157</v>
      </c>
      <c r="D61" s="131" t="str">
        <f>'STUDENT NAMELIST'!D61</f>
        <v>GOPIKASHREE A S</v>
      </c>
      <c r="E61" s="25">
        <v>28</v>
      </c>
      <c r="F61" s="129">
        <v>40</v>
      </c>
      <c r="G61" s="129">
        <v>39</v>
      </c>
      <c r="H61" s="129">
        <v>33</v>
      </c>
      <c r="I61" s="129">
        <v>29</v>
      </c>
      <c r="J61" s="3">
        <f t="shared" ref="J61:N61" si="56">((E61/40)*15%)*100</f>
        <v>10.5</v>
      </c>
      <c r="K61" s="3">
        <f t="shared" si="56"/>
        <v>15</v>
      </c>
      <c r="L61" s="3">
        <f t="shared" si="56"/>
        <v>14.625</v>
      </c>
      <c r="M61" s="3">
        <f t="shared" si="56"/>
        <v>12.374999999999998</v>
      </c>
      <c r="N61" s="3">
        <f t="shared" si="56"/>
        <v>10.875</v>
      </c>
      <c r="O61" s="130"/>
    </row>
    <row r="62" spans="1:15" ht="30" customHeight="1" x14ac:dyDescent="0.2">
      <c r="A62" s="34">
        <f>'STUDENT NAMELIST'!A62</f>
        <v>58</v>
      </c>
      <c r="B62" s="128">
        <f>'STUDENT NAMELIST'!B62</f>
        <v>211423243131</v>
      </c>
      <c r="C62" s="128" t="str">
        <f>'STUDENT NAMELIST'!C62</f>
        <v>2023PEC AI 158</v>
      </c>
      <c r="D62" s="131" t="str">
        <f>'STUDENT NAMELIST'!D62</f>
        <v>GOWTHAMEE G</v>
      </c>
      <c r="E62" s="25">
        <v>30</v>
      </c>
      <c r="F62" s="129">
        <v>38</v>
      </c>
      <c r="G62" s="129">
        <v>31</v>
      </c>
      <c r="H62" s="129">
        <v>32</v>
      </c>
      <c r="I62" s="129">
        <v>30</v>
      </c>
      <c r="J62" s="3">
        <f t="shared" ref="J62:N62" si="57">((E62/40)*15%)*100</f>
        <v>11.249999999999998</v>
      </c>
      <c r="K62" s="3">
        <f t="shared" si="57"/>
        <v>14.249999999999998</v>
      </c>
      <c r="L62" s="3">
        <f t="shared" si="57"/>
        <v>11.625</v>
      </c>
      <c r="M62" s="3">
        <f t="shared" si="57"/>
        <v>12</v>
      </c>
      <c r="N62" s="3">
        <f t="shared" si="57"/>
        <v>11.249999999999998</v>
      </c>
      <c r="O62" s="130"/>
    </row>
    <row r="63" spans="1:15" ht="30" customHeight="1" x14ac:dyDescent="0.2">
      <c r="A63" s="34">
        <f>'STUDENT NAMELIST'!A63</f>
        <v>59</v>
      </c>
      <c r="B63" s="128">
        <f>'STUDENT NAMELIST'!B63</f>
        <v>211423243096</v>
      </c>
      <c r="C63" s="128" t="str">
        <f>'STUDENT NAMELIST'!C63</f>
        <v>2023PEC AI 159</v>
      </c>
      <c r="D63" s="131" t="str">
        <f>'STUDENT NAMELIST'!D63</f>
        <v>DHARANI C</v>
      </c>
      <c r="E63" s="25">
        <v>35</v>
      </c>
      <c r="F63" s="129">
        <v>35</v>
      </c>
      <c r="G63" s="129">
        <v>32</v>
      </c>
      <c r="H63" s="129">
        <v>33</v>
      </c>
      <c r="I63" s="129">
        <v>35</v>
      </c>
      <c r="J63" s="3">
        <f t="shared" ref="J63:N63" si="58">((E63/40)*15%)*100</f>
        <v>13.125</v>
      </c>
      <c r="K63" s="3">
        <f t="shared" si="58"/>
        <v>13.125</v>
      </c>
      <c r="L63" s="3">
        <f t="shared" si="58"/>
        <v>12</v>
      </c>
      <c r="M63" s="3">
        <f t="shared" si="58"/>
        <v>12.374999999999998</v>
      </c>
      <c r="N63" s="3">
        <f t="shared" si="58"/>
        <v>13.125</v>
      </c>
      <c r="O63" s="130"/>
    </row>
    <row r="64" spans="1:15" ht="30" customHeight="1" x14ac:dyDescent="0.2">
      <c r="A64" s="34">
        <f>'STUDENT NAMELIST'!A64</f>
        <v>60</v>
      </c>
      <c r="B64" s="128">
        <f>'STUDENT NAMELIST'!B64</f>
        <v>211423243137</v>
      </c>
      <c r="C64" s="128" t="str">
        <f>'STUDENT NAMELIST'!C64</f>
        <v>2023PEC AI 160</v>
      </c>
      <c r="D64" s="131" t="str">
        <f>'STUDENT NAMELIST'!D64</f>
        <v>HARI PRIYA P</v>
      </c>
      <c r="E64" s="25">
        <v>40</v>
      </c>
      <c r="F64" s="129">
        <v>32</v>
      </c>
      <c r="G64" s="129">
        <v>39</v>
      </c>
      <c r="H64" s="129">
        <v>35</v>
      </c>
      <c r="I64" s="129">
        <v>34</v>
      </c>
      <c r="J64" s="3">
        <f t="shared" ref="J64:N64" si="59">((E64/40)*15%)*100</f>
        <v>15</v>
      </c>
      <c r="K64" s="3">
        <f t="shared" si="59"/>
        <v>12</v>
      </c>
      <c r="L64" s="3">
        <f t="shared" si="59"/>
        <v>14.625</v>
      </c>
      <c r="M64" s="3">
        <f t="shared" si="59"/>
        <v>13.125</v>
      </c>
      <c r="N64" s="3">
        <f t="shared" si="59"/>
        <v>12.75</v>
      </c>
      <c r="O64" s="130"/>
    </row>
    <row r="65" spans="1:15" ht="30" customHeight="1" x14ac:dyDescent="0.2">
      <c r="A65" s="34">
        <f>'STUDENT NAMELIST'!A65</f>
        <v>61</v>
      </c>
      <c r="B65" s="128">
        <f>'STUDENT NAMELIST'!B65</f>
        <v>211423243138</v>
      </c>
      <c r="C65" s="128" t="str">
        <f>'STUDENT NAMELIST'!C65</f>
        <v>2023PEC AI 161</v>
      </c>
      <c r="D65" s="131" t="str">
        <f>'STUDENT NAMELIST'!D65</f>
        <v>HARINI K</v>
      </c>
      <c r="E65" s="25">
        <v>35</v>
      </c>
      <c r="F65" s="129">
        <v>33</v>
      </c>
      <c r="G65" s="129">
        <v>38</v>
      </c>
      <c r="H65" s="129">
        <v>36</v>
      </c>
      <c r="I65" s="129">
        <v>36</v>
      </c>
      <c r="J65" s="3">
        <f t="shared" ref="J65:N65" si="60">((E65/40)*15%)*100</f>
        <v>13.125</v>
      </c>
      <c r="K65" s="3">
        <f t="shared" si="60"/>
        <v>12.374999999999998</v>
      </c>
      <c r="L65" s="3">
        <f t="shared" si="60"/>
        <v>14.249999999999998</v>
      </c>
      <c r="M65" s="3">
        <f t="shared" si="60"/>
        <v>13.5</v>
      </c>
      <c r="N65" s="3">
        <f t="shared" si="60"/>
        <v>13.5</v>
      </c>
      <c r="O65" s="130"/>
    </row>
    <row r="66" spans="1:15" ht="30" customHeight="1" x14ac:dyDescent="0.2">
      <c r="A66" s="34">
        <f>'STUDENT NAMELIST'!A66</f>
        <v>62</v>
      </c>
      <c r="B66" s="128">
        <f>'STUDENT NAMELIST'!B66</f>
        <v>211423243139</v>
      </c>
      <c r="C66" s="128" t="str">
        <f>'STUDENT NAMELIST'!C66</f>
        <v>2023PEC AI 162</v>
      </c>
      <c r="D66" s="131" t="str">
        <f>'STUDENT NAMELIST'!D66</f>
        <v>HARINISRI M</v>
      </c>
      <c r="E66" s="25">
        <v>35</v>
      </c>
      <c r="F66" s="129">
        <v>31</v>
      </c>
      <c r="G66" s="129">
        <v>29</v>
      </c>
      <c r="H66" s="129">
        <v>28</v>
      </c>
      <c r="I66" s="129">
        <v>29</v>
      </c>
      <c r="J66" s="3">
        <f t="shared" ref="J66:N66" si="61">((E66/40)*15%)*100</f>
        <v>13.125</v>
      </c>
      <c r="K66" s="3">
        <f t="shared" si="61"/>
        <v>11.625</v>
      </c>
      <c r="L66" s="3">
        <f t="shared" si="61"/>
        <v>10.875</v>
      </c>
      <c r="M66" s="3">
        <f t="shared" si="61"/>
        <v>10.5</v>
      </c>
      <c r="N66" s="3">
        <f t="shared" si="61"/>
        <v>10.875</v>
      </c>
      <c r="O66" s="130"/>
    </row>
    <row r="67" spans="1:15" ht="30" customHeight="1" x14ac:dyDescent="0.2">
      <c r="A67" s="34">
        <f>'STUDENT NAMELIST'!A67</f>
        <v>63</v>
      </c>
      <c r="B67" s="128">
        <f>'STUDENT NAMELIST'!B67</f>
        <v>211423243146</v>
      </c>
      <c r="C67" s="128" t="str">
        <f>'STUDENT NAMELIST'!C67</f>
        <v>2023PEC AI 163</v>
      </c>
      <c r="D67" s="131" t="str">
        <f>'STUDENT NAMELIST'!D67</f>
        <v>HARSHAVARTHINI T</v>
      </c>
      <c r="E67" s="25">
        <v>32</v>
      </c>
      <c r="F67" s="129">
        <v>38</v>
      </c>
      <c r="G67" s="129">
        <v>38</v>
      </c>
      <c r="H67" s="129">
        <v>28</v>
      </c>
      <c r="I67" s="129">
        <v>33</v>
      </c>
      <c r="J67" s="3">
        <f t="shared" ref="J67:N67" si="62">((E67/40)*15%)*100</f>
        <v>12</v>
      </c>
      <c r="K67" s="3">
        <f t="shared" si="62"/>
        <v>14.249999999999998</v>
      </c>
      <c r="L67" s="3">
        <f t="shared" si="62"/>
        <v>14.249999999999998</v>
      </c>
      <c r="M67" s="3">
        <f t="shared" si="62"/>
        <v>10.5</v>
      </c>
      <c r="N67" s="3">
        <f t="shared" si="62"/>
        <v>12.374999999999998</v>
      </c>
      <c r="O67" s="130"/>
    </row>
    <row r="68" spans="1:15" ht="30" customHeight="1" x14ac:dyDescent="0.2">
      <c r="A68" s="34">
        <f>'STUDENT NAMELIST'!A68</f>
        <v>64</v>
      </c>
      <c r="B68" s="128">
        <f>'STUDENT NAMELIST'!B68</f>
        <v>211423243148</v>
      </c>
      <c r="C68" s="128" t="str">
        <f>'STUDENT NAMELIST'!C68</f>
        <v>2023PEC AI 164</v>
      </c>
      <c r="D68" s="131" t="str">
        <f>'STUDENT NAMELIST'!D68</f>
        <v>HARSHINI R R</v>
      </c>
      <c r="E68" s="25">
        <v>30</v>
      </c>
      <c r="F68" s="129">
        <v>30</v>
      </c>
      <c r="G68" s="129">
        <v>28</v>
      </c>
      <c r="H68" s="129">
        <v>29</v>
      </c>
      <c r="I68" s="129">
        <v>34</v>
      </c>
      <c r="J68" s="3">
        <f t="shared" ref="J68:N68" si="63">((E68/40)*15%)*100</f>
        <v>11.249999999999998</v>
      </c>
      <c r="K68" s="3">
        <f t="shared" si="63"/>
        <v>11.249999999999998</v>
      </c>
      <c r="L68" s="3">
        <f t="shared" si="63"/>
        <v>10.5</v>
      </c>
      <c r="M68" s="3">
        <f t="shared" si="63"/>
        <v>10.875</v>
      </c>
      <c r="N68" s="3">
        <f t="shared" si="63"/>
        <v>12.75</v>
      </c>
      <c r="O68" s="130"/>
    </row>
    <row r="69" spans="1:15" ht="30" customHeight="1" x14ac:dyDescent="0.2">
      <c r="A69" s="34">
        <f>'STUDENT NAMELIST'!A69</f>
        <v>65</v>
      </c>
      <c r="B69" s="128">
        <f>'STUDENT NAMELIST'!B69</f>
        <v>211423243149</v>
      </c>
      <c r="C69" s="128" t="str">
        <f>'STUDENT NAMELIST'!C69</f>
        <v>2023PEC AI 165</v>
      </c>
      <c r="D69" s="131" t="str">
        <f>'STUDENT NAMELIST'!D69</f>
        <v>HARSHINI T</v>
      </c>
      <c r="E69" s="25">
        <v>36</v>
      </c>
      <c r="F69" s="129">
        <v>30</v>
      </c>
      <c r="G69" s="129">
        <v>30</v>
      </c>
      <c r="H69" s="129">
        <v>38</v>
      </c>
      <c r="I69" s="129">
        <v>33</v>
      </c>
      <c r="J69" s="3">
        <f t="shared" ref="J69:N69" si="64">((E69/40)*15%)*100</f>
        <v>13.5</v>
      </c>
      <c r="K69" s="3">
        <f t="shared" si="64"/>
        <v>11.249999999999998</v>
      </c>
      <c r="L69" s="3">
        <f t="shared" si="64"/>
        <v>11.249999999999998</v>
      </c>
      <c r="M69" s="3">
        <f t="shared" si="64"/>
        <v>14.249999999999998</v>
      </c>
      <c r="N69" s="3">
        <f t="shared" si="64"/>
        <v>12.374999999999998</v>
      </c>
      <c r="O69" s="130"/>
    </row>
    <row r="70" spans="1:15" ht="30" customHeight="1" x14ac:dyDescent="0.2">
      <c r="A70" s="34">
        <f>'STUDENT NAMELIST'!A70</f>
        <v>66</v>
      </c>
      <c r="B70" s="128">
        <f>'STUDENT NAMELIST'!B70</f>
        <v>211423243150</v>
      </c>
      <c r="C70" s="128" t="str">
        <f>'STUDENT NAMELIST'!C70</f>
        <v>2023PEC AI 166</v>
      </c>
      <c r="D70" s="131" t="str">
        <f>'STUDENT NAMELIST'!D70</f>
        <v>HARSHINI V M</v>
      </c>
      <c r="E70" s="25">
        <v>38</v>
      </c>
      <c r="F70" s="129">
        <v>36</v>
      </c>
      <c r="G70" s="129">
        <v>30</v>
      </c>
      <c r="H70" s="129">
        <v>38</v>
      </c>
      <c r="I70" s="129">
        <v>32</v>
      </c>
      <c r="J70" s="3">
        <f t="shared" ref="J70:N70" si="65">((E70/40)*15%)*100</f>
        <v>14.249999999999998</v>
      </c>
      <c r="K70" s="3">
        <f t="shared" si="65"/>
        <v>13.5</v>
      </c>
      <c r="L70" s="3">
        <f t="shared" si="65"/>
        <v>11.249999999999998</v>
      </c>
      <c r="M70" s="3">
        <f t="shared" si="65"/>
        <v>14.249999999999998</v>
      </c>
      <c r="N70" s="3">
        <f t="shared" si="65"/>
        <v>12</v>
      </c>
      <c r="O70" s="130"/>
    </row>
    <row r="71" spans="1:15" ht="30" customHeight="1" x14ac:dyDescent="0.2">
      <c r="A71" s="34">
        <f>'STUDENT NAMELIST'!A71</f>
        <v>67</v>
      </c>
      <c r="B71" s="128">
        <f>'STUDENT NAMELIST'!B71</f>
        <v>211423243147</v>
      </c>
      <c r="C71" s="128" t="str">
        <f>'STUDENT NAMELIST'!C71</f>
        <v>2023PEC AI 167</v>
      </c>
      <c r="D71" s="131" t="str">
        <f>'STUDENT NAMELIST'!D71</f>
        <v>HARSHINI M</v>
      </c>
      <c r="E71" s="25">
        <v>30</v>
      </c>
      <c r="F71" s="129">
        <v>29</v>
      </c>
      <c r="G71" s="129">
        <v>38</v>
      </c>
      <c r="H71" s="129">
        <v>36</v>
      </c>
      <c r="I71" s="129">
        <v>31</v>
      </c>
      <c r="J71" s="3">
        <f t="shared" ref="J71:N71" si="66">((E71/40)*15%)*100</f>
        <v>11.249999999999998</v>
      </c>
      <c r="K71" s="3">
        <f t="shared" si="66"/>
        <v>10.875</v>
      </c>
      <c r="L71" s="3">
        <f t="shared" si="66"/>
        <v>14.249999999999998</v>
      </c>
      <c r="M71" s="3">
        <f t="shared" si="66"/>
        <v>13.5</v>
      </c>
      <c r="N71" s="3">
        <f t="shared" si="66"/>
        <v>11.625</v>
      </c>
      <c r="O71" s="130"/>
    </row>
    <row r="72" spans="1:15" ht="30" customHeight="1" x14ac:dyDescent="0.2">
      <c r="A72" s="34">
        <f>'STUDENT NAMELIST'!A72</f>
        <v>68</v>
      </c>
      <c r="B72" s="128">
        <f>'STUDENT NAMELIST'!B72</f>
        <v>211423243157</v>
      </c>
      <c r="C72" s="128" t="str">
        <f>'STUDENT NAMELIST'!C72</f>
        <v>2023PEC AI 168</v>
      </c>
      <c r="D72" s="131" t="str">
        <f>'STUDENT NAMELIST'!D72</f>
        <v>HEPZHIBHA RACHEL S</v>
      </c>
      <c r="E72" s="25">
        <v>40</v>
      </c>
      <c r="F72" s="129">
        <v>34</v>
      </c>
      <c r="G72" s="129">
        <v>36</v>
      </c>
      <c r="H72" s="129">
        <v>34</v>
      </c>
      <c r="I72" s="129">
        <v>29</v>
      </c>
      <c r="J72" s="3">
        <f t="shared" ref="J72:N72" si="67">((E72/40)*15%)*100</f>
        <v>15</v>
      </c>
      <c r="K72" s="3">
        <f t="shared" si="67"/>
        <v>12.75</v>
      </c>
      <c r="L72" s="3">
        <f t="shared" si="67"/>
        <v>13.5</v>
      </c>
      <c r="M72" s="3">
        <f t="shared" si="67"/>
        <v>12.75</v>
      </c>
      <c r="N72" s="3">
        <f t="shared" si="67"/>
        <v>10.875</v>
      </c>
      <c r="O72" s="130"/>
    </row>
    <row r="73" spans="1:15" ht="30" customHeight="1" x14ac:dyDescent="0.2">
      <c r="A73" s="34">
        <f>'STUDENT NAMELIST'!A73</f>
        <v>69</v>
      </c>
      <c r="B73" s="128">
        <f>'STUDENT NAMELIST'!B73</f>
        <v>211423243161</v>
      </c>
      <c r="C73" s="128" t="str">
        <f>'STUDENT NAMELIST'!C73</f>
        <v>2023PEC AI 169</v>
      </c>
      <c r="D73" s="131" t="str">
        <f>'STUDENT NAMELIST'!D73</f>
        <v>HUMAIRA S</v>
      </c>
      <c r="E73" s="25">
        <v>28</v>
      </c>
      <c r="F73" s="129">
        <v>39</v>
      </c>
      <c r="G73" s="129">
        <v>40</v>
      </c>
      <c r="H73" s="129">
        <v>39</v>
      </c>
      <c r="I73" s="129">
        <v>40</v>
      </c>
      <c r="J73" s="3">
        <f t="shared" ref="J73:N73" si="68">((E73/40)*15%)*100</f>
        <v>10.5</v>
      </c>
      <c r="K73" s="3">
        <f t="shared" si="68"/>
        <v>14.625</v>
      </c>
      <c r="L73" s="3">
        <f t="shared" si="68"/>
        <v>15</v>
      </c>
      <c r="M73" s="3">
        <f t="shared" si="68"/>
        <v>14.625</v>
      </c>
      <c r="N73" s="3">
        <f t="shared" si="68"/>
        <v>15</v>
      </c>
      <c r="O73" s="130"/>
    </row>
    <row r="74" spans="1:15" ht="30" customHeight="1" x14ac:dyDescent="0.2">
      <c r="A74" s="34">
        <f>'STUDENT NAMELIST'!A74</f>
        <v>70</v>
      </c>
      <c r="B74" s="128">
        <f>'STUDENT NAMELIST'!B74</f>
        <v>211423243164</v>
      </c>
      <c r="C74" s="128" t="str">
        <f>'STUDENT NAMELIST'!C74</f>
        <v>2023PEC AI 170</v>
      </c>
      <c r="D74" s="131" t="str">
        <f>'STUDENT NAMELIST'!D74</f>
        <v>INIYA ARUMUGAM</v>
      </c>
      <c r="E74" s="25">
        <v>31</v>
      </c>
      <c r="F74" s="129">
        <v>38</v>
      </c>
      <c r="G74" s="129">
        <v>28</v>
      </c>
      <c r="H74" s="129">
        <v>32</v>
      </c>
      <c r="I74" s="129">
        <v>28</v>
      </c>
      <c r="J74" s="3">
        <f t="shared" ref="J74:N74" si="69">((E74/40)*15%)*100</f>
        <v>11.625</v>
      </c>
      <c r="K74" s="3">
        <f t="shared" si="69"/>
        <v>14.249999999999998</v>
      </c>
      <c r="L74" s="3">
        <f t="shared" si="69"/>
        <v>10.5</v>
      </c>
      <c r="M74" s="3">
        <f t="shared" si="69"/>
        <v>12</v>
      </c>
      <c r="N74" s="3">
        <f t="shared" si="69"/>
        <v>10.5</v>
      </c>
      <c r="O74" s="130"/>
    </row>
    <row r="75" spans="1:15" ht="30" customHeight="1" x14ac:dyDescent="0.2">
      <c r="A75" s="34">
        <f>'STUDENT NAMELIST'!A75</f>
        <v>71</v>
      </c>
      <c r="B75" s="128">
        <f>'STUDENT NAMELIST'!B75</f>
        <v>211423243165</v>
      </c>
      <c r="C75" s="128" t="str">
        <f>'STUDENT NAMELIST'!C75</f>
        <v>2023PEC AI 171</v>
      </c>
      <c r="D75" s="131" t="str">
        <f>'STUDENT NAMELIST'!D75</f>
        <v>IRENE B</v>
      </c>
      <c r="E75" s="25">
        <v>32</v>
      </c>
      <c r="F75" s="129">
        <v>35</v>
      </c>
      <c r="G75" s="129">
        <v>29</v>
      </c>
      <c r="H75" s="129">
        <v>40</v>
      </c>
      <c r="I75" s="129">
        <v>32</v>
      </c>
      <c r="J75" s="3">
        <f t="shared" ref="J75:N75" si="70">((E75/40)*15%)*100</f>
        <v>12</v>
      </c>
      <c r="K75" s="3">
        <f t="shared" si="70"/>
        <v>13.125</v>
      </c>
      <c r="L75" s="3">
        <f t="shared" si="70"/>
        <v>10.875</v>
      </c>
      <c r="M75" s="3">
        <f t="shared" si="70"/>
        <v>15</v>
      </c>
      <c r="N75" s="3">
        <f t="shared" si="70"/>
        <v>12</v>
      </c>
      <c r="O75" s="130"/>
    </row>
    <row r="76" spans="1:15" ht="30" customHeight="1" x14ac:dyDescent="0.2">
      <c r="A76" s="34">
        <f>'STUDENT NAMELIST'!A76</f>
        <v>72</v>
      </c>
      <c r="B76" s="128">
        <f>'STUDENT NAMELIST'!B76</f>
        <v>211423243167</v>
      </c>
      <c r="C76" s="128" t="str">
        <f>'STUDENT NAMELIST'!C76</f>
        <v>2023PEC AI 172</v>
      </c>
      <c r="D76" s="131" t="str">
        <f>'STUDENT NAMELIST'!D76</f>
        <v>ISHA KUMARI R</v>
      </c>
      <c r="E76" s="25">
        <v>30</v>
      </c>
      <c r="F76" s="129">
        <v>38</v>
      </c>
      <c r="G76" s="129">
        <v>28</v>
      </c>
      <c r="H76" s="129">
        <v>28</v>
      </c>
      <c r="I76" s="129">
        <v>32</v>
      </c>
      <c r="J76" s="3">
        <f t="shared" ref="J76:N76" si="71">((E76/40)*15%)*100</f>
        <v>11.249999999999998</v>
      </c>
      <c r="K76" s="3">
        <f t="shared" si="71"/>
        <v>14.249999999999998</v>
      </c>
      <c r="L76" s="3">
        <f t="shared" si="71"/>
        <v>10.5</v>
      </c>
      <c r="M76" s="3">
        <f t="shared" si="71"/>
        <v>10.5</v>
      </c>
      <c r="N76" s="3">
        <f t="shared" si="71"/>
        <v>12</v>
      </c>
      <c r="O76" s="130"/>
    </row>
    <row r="77" spans="1:15" ht="30" customHeight="1" x14ac:dyDescent="0.2">
      <c r="A77" s="34">
        <f>'STUDENT NAMELIST'!A77</f>
        <v>73</v>
      </c>
      <c r="B77" s="128">
        <f>'STUDENT NAMELIST'!B77</f>
        <v>211423243168</v>
      </c>
      <c r="C77" s="128" t="str">
        <f>'STUDENT NAMELIST'!C77</f>
        <v>2023PEC AI 173</v>
      </c>
      <c r="D77" s="131" t="str">
        <f>'STUDENT NAMELIST'!D77</f>
        <v>ISHWARYA P</v>
      </c>
      <c r="E77" s="25">
        <v>30</v>
      </c>
      <c r="F77" s="129">
        <v>38</v>
      </c>
      <c r="G77" s="129">
        <v>36</v>
      </c>
      <c r="H77" s="129">
        <v>38</v>
      </c>
      <c r="I77" s="129">
        <v>30</v>
      </c>
      <c r="J77" s="3">
        <f t="shared" ref="J77:N77" si="72">((E77/40)*15%)*100</f>
        <v>11.249999999999998</v>
      </c>
      <c r="K77" s="3">
        <f t="shared" si="72"/>
        <v>14.249999999999998</v>
      </c>
      <c r="L77" s="3">
        <f t="shared" si="72"/>
        <v>13.5</v>
      </c>
      <c r="M77" s="3">
        <f t="shared" si="72"/>
        <v>14.249999999999998</v>
      </c>
      <c r="N77" s="3">
        <f t="shared" si="72"/>
        <v>11.249999999999998</v>
      </c>
      <c r="O77" s="130"/>
    </row>
    <row r="78" spans="1:15" ht="30" customHeight="1" x14ac:dyDescent="0.2">
      <c r="A78" s="34">
        <f>'STUDENT NAMELIST'!A78</f>
        <v>74</v>
      </c>
      <c r="B78" s="128">
        <f>'STUDENT NAMELIST'!B78</f>
        <v>211423243174</v>
      </c>
      <c r="C78" s="128" t="str">
        <f>'STUDENT NAMELIST'!C78</f>
        <v>2023PEC AI 174</v>
      </c>
      <c r="D78" s="131" t="str">
        <f>'STUDENT NAMELIST'!D78</f>
        <v>JANANI G</v>
      </c>
      <c r="E78" s="25">
        <v>36</v>
      </c>
      <c r="F78" s="129">
        <v>35</v>
      </c>
      <c r="G78" s="129">
        <v>40</v>
      </c>
      <c r="H78" s="129">
        <v>30</v>
      </c>
      <c r="I78" s="129">
        <v>31</v>
      </c>
      <c r="J78" s="3">
        <f t="shared" ref="J78:N78" si="73">((E78/40)*15%)*100</f>
        <v>13.5</v>
      </c>
      <c r="K78" s="3">
        <f t="shared" si="73"/>
        <v>13.125</v>
      </c>
      <c r="L78" s="3">
        <f t="shared" si="73"/>
        <v>15</v>
      </c>
      <c r="M78" s="3">
        <f t="shared" si="73"/>
        <v>11.249999999999998</v>
      </c>
      <c r="N78" s="3">
        <f t="shared" si="73"/>
        <v>11.625</v>
      </c>
      <c r="O78" s="130"/>
    </row>
    <row r="79" spans="1:15" ht="30" customHeight="1" x14ac:dyDescent="0.2">
      <c r="A79" s="34">
        <f>'STUDENT NAMELIST'!A79</f>
        <v>75</v>
      </c>
      <c r="B79" s="128">
        <f>'STUDENT NAMELIST'!B79</f>
        <v>211423243175</v>
      </c>
      <c r="C79" s="128" t="str">
        <f>'STUDENT NAMELIST'!C79</f>
        <v>2023PEC AI 175</v>
      </c>
      <c r="D79" s="131" t="str">
        <f>'STUDENT NAMELIST'!D79</f>
        <v>JANANI G</v>
      </c>
      <c r="E79" s="25">
        <v>39</v>
      </c>
      <c r="F79" s="129">
        <v>36</v>
      </c>
      <c r="G79" s="129">
        <v>34</v>
      </c>
      <c r="H79" s="129">
        <v>33</v>
      </c>
      <c r="I79" s="129">
        <v>31</v>
      </c>
      <c r="J79" s="3">
        <f t="shared" ref="J79:N79" si="74">((E79/40)*15%)*100</f>
        <v>14.625</v>
      </c>
      <c r="K79" s="3">
        <f t="shared" si="74"/>
        <v>13.5</v>
      </c>
      <c r="L79" s="3">
        <f t="shared" si="74"/>
        <v>12.75</v>
      </c>
      <c r="M79" s="3">
        <f t="shared" si="74"/>
        <v>12.374999999999998</v>
      </c>
      <c r="N79" s="3">
        <f t="shared" si="74"/>
        <v>11.625</v>
      </c>
      <c r="O79" s="130"/>
    </row>
    <row r="80" spans="1:15" ht="30" customHeight="1" x14ac:dyDescent="0.2">
      <c r="A80" s="34">
        <f>'STUDENT NAMELIST'!A80</f>
        <v>76</v>
      </c>
      <c r="B80" s="128">
        <f>'STUDENT NAMELIST'!B80</f>
        <v>211423243183</v>
      </c>
      <c r="C80" s="128" t="str">
        <f>'STUDENT NAMELIST'!C80</f>
        <v>2023PEC AI 176</v>
      </c>
      <c r="D80" s="131" t="str">
        <f>'STUDENT NAMELIST'!D80</f>
        <v>M JAYASREE</v>
      </c>
      <c r="E80" s="25">
        <v>28</v>
      </c>
      <c r="F80" s="129">
        <v>30</v>
      </c>
      <c r="G80" s="129">
        <v>32</v>
      </c>
      <c r="H80" s="129">
        <v>29</v>
      </c>
      <c r="I80" s="129">
        <v>38</v>
      </c>
      <c r="J80" s="3">
        <f t="shared" ref="J80:N80" si="75">((E80/40)*15%)*100</f>
        <v>10.5</v>
      </c>
      <c r="K80" s="3">
        <f t="shared" si="75"/>
        <v>11.249999999999998</v>
      </c>
      <c r="L80" s="3">
        <f t="shared" si="75"/>
        <v>12</v>
      </c>
      <c r="M80" s="3">
        <f t="shared" si="75"/>
        <v>10.875</v>
      </c>
      <c r="N80" s="3">
        <f t="shared" si="75"/>
        <v>14.249999999999998</v>
      </c>
      <c r="O80" s="130"/>
    </row>
    <row r="81" spans="1:15" ht="30" customHeight="1" x14ac:dyDescent="0.2">
      <c r="A81" s="34">
        <f>'STUDENT NAMELIST'!A81</f>
        <v>77</v>
      </c>
      <c r="B81" s="128">
        <f>'STUDENT NAMELIST'!B81</f>
        <v>211423243181</v>
      </c>
      <c r="C81" s="128" t="str">
        <f>'STUDENT NAMELIST'!C81</f>
        <v>2023PEC AI 177</v>
      </c>
      <c r="D81" s="131" t="str">
        <f>'STUDENT NAMELIST'!D81</f>
        <v>JAYASHREE V</v>
      </c>
      <c r="E81" s="25">
        <v>32</v>
      </c>
      <c r="F81" s="129">
        <v>34</v>
      </c>
      <c r="G81" s="129">
        <v>32</v>
      </c>
      <c r="H81" s="129">
        <v>28</v>
      </c>
      <c r="I81" s="129">
        <v>28</v>
      </c>
      <c r="J81" s="3">
        <f t="shared" ref="J81:N81" si="76">((E81/40)*15%)*100</f>
        <v>12</v>
      </c>
      <c r="K81" s="3">
        <f t="shared" si="76"/>
        <v>12.75</v>
      </c>
      <c r="L81" s="3">
        <f t="shared" si="76"/>
        <v>12</v>
      </c>
      <c r="M81" s="3">
        <f t="shared" si="76"/>
        <v>10.5</v>
      </c>
      <c r="N81" s="3">
        <f t="shared" si="76"/>
        <v>10.5</v>
      </c>
      <c r="O81" s="130"/>
    </row>
    <row r="82" spans="1:15" ht="30" customHeight="1" x14ac:dyDescent="0.2">
      <c r="A82" s="34">
        <f>'STUDENT NAMELIST'!A82</f>
        <v>78</v>
      </c>
      <c r="B82" s="128">
        <f>'STUDENT NAMELIST'!B82</f>
        <v>211423243182</v>
      </c>
      <c r="C82" s="128" t="str">
        <f>'STUDENT NAMELIST'!C82</f>
        <v>2023PEC AI 178</v>
      </c>
      <c r="D82" s="131" t="str">
        <f>'STUDENT NAMELIST'!D82</f>
        <v>JAYASHREE V</v>
      </c>
      <c r="E82" s="25">
        <v>38</v>
      </c>
      <c r="F82" s="129">
        <v>31</v>
      </c>
      <c r="G82" s="129">
        <v>40</v>
      </c>
      <c r="H82" s="129">
        <v>40</v>
      </c>
      <c r="I82" s="129">
        <v>38</v>
      </c>
      <c r="J82" s="3">
        <f t="shared" ref="J82:N82" si="77">((E82/40)*15%)*100</f>
        <v>14.249999999999998</v>
      </c>
      <c r="K82" s="3">
        <f t="shared" si="77"/>
        <v>11.625</v>
      </c>
      <c r="L82" s="3">
        <f t="shared" si="77"/>
        <v>15</v>
      </c>
      <c r="M82" s="3">
        <f t="shared" si="77"/>
        <v>15</v>
      </c>
      <c r="N82" s="3">
        <f t="shared" si="77"/>
        <v>14.249999999999998</v>
      </c>
      <c r="O82" s="130"/>
    </row>
    <row r="83" spans="1:15" ht="30" customHeight="1" x14ac:dyDescent="0.2">
      <c r="A83" s="34">
        <f>'STUDENT NAMELIST'!A83</f>
        <v>79</v>
      </c>
      <c r="B83" s="128">
        <f>'STUDENT NAMELIST'!B83</f>
        <v>211423243191</v>
      </c>
      <c r="C83" s="128" t="str">
        <f>'STUDENT NAMELIST'!C83</f>
        <v>2023PEC AI 179</v>
      </c>
      <c r="D83" s="131" t="str">
        <f>'STUDENT NAMELIST'!D83</f>
        <v>JEEVITHA M S</v>
      </c>
      <c r="E83" s="25">
        <v>33</v>
      </c>
      <c r="F83" s="129">
        <v>39</v>
      </c>
      <c r="G83" s="129">
        <v>30</v>
      </c>
      <c r="H83" s="129">
        <v>36</v>
      </c>
      <c r="I83" s="129">
        <v>32</v>
      </c>
      <c r="J83" s="3">
        <f t="shared" ref="J83:N83" si="78">((E83/40)*15%)*100</f>
        <v>12.374999999999998</v>
      </c>
      <c r="K83" s="3">
        <f t="shared" si="78"/>
        <v>14.625</v>
      </c>
      <c r="L83" s="3">
        <f t="shared" si="78"/>
        <v>11.249999999999998</v>
      </c>
      <c r="M83" s="3">
        <f t="shared" si="78"/>
        <v>13.5</v>
      </c>
      <c r="N83" s="3">
        <f t="shared" si="78"/>
        <v>12</v>
      </c>
      <c r="O83" s="130"/>
    </row>
    <row r="84" spans="1:15" ht="30" customHeight="1" x14ac:dyDescent="0.2">
      <c r="A84" s="34">
        <f>'STUDENT NAMELIST'!A84</f>
        <v>80</v>
      </c>
      <c r="B84" s="128">
        <f>'STUDENT NAMELIST'!B84</f>
        <v>211423243195</v>
      </c>
      <c r="C84" s="128" t="str">
        <f>'STUDENT NAMELIST'!C84</f>
        <v>2023PEC AI 180</v>
      </c>
      <c r="D84" s="131" t="str">
        <f>'STUDENT NAMELIST'!D84</f>
        <v>JERALD JENI R</v>
      </c>
      <c r="E84" s="25">
        <v>31</v>
      </c>
      <c r="F84" s="129">
        <v>30</v>
      </c>
      <c r="G84" s="129">
        <v>32</v>
      </c>
      <c r="H84" s="129">
        <v>35</v>
      </c>
      <c r="I84" s="129">
        <v>39</v>
      </c>
      <c r="J84" s="3">
        <f t="shared" ref="J84:N84" si="79">((E84/40)*15%)*100</f>
        <v>11.625</v>
      </c>
      <c r="K84" s="3">
        <f t="shared" si="79"/>
        <v>11.249999999999998</v>
      </c>
      <c r="L84" s="3">
        <f t="shared" si="79"/>
        <v>12</v>
      </c>
      <c r="M84" s="3">
        <f t="shared" si="79"/>
        <v>13.125</v>
      </c>
      <c r="N84" s="3">
        <f t="shared" si="79"/>
        <v>14.625</v>
      </c>
      <c r="O84" s="130"/>
    </row>
    <row r="85" spans="1:15" ht="30" customHeight="1" x14ac:dyDescent="0.2">
      <c r="A85" s="34">
        <f>'STUDENT NAMELIST'!A85</f>
        <v>81</v>
      </c>
      <c r="B85" s="128">
        <f>'STUDENT NAMELIST'!B85</f>
        <v>211423243196</v>
      </c>
      <c r="C85" s="128" t="str">
        <f>'STUDENT NAMELIST'!C85</f>
        <v>2023PEC AI 181</v>
      </c>
      <c r="D85" s="131" t="str">
        <f>'STUDENT NAMELIST'!D85</f>
        <v>JERLIN DOLCE T</v>
      </c>
      <c r="E85" s="25">
        <v>31</v>
      </c>
      <c r="F85" s="129">
        <v>31</v>
      </c>
      <c r="G85" s="129">
        <v>40</v>
      </c>
      <c r="H85" s="129">
        <v>40</v>
      </c>
      <c r="I85" s="129">
        <v>35</v>
      </c>
      <c r="J85" s="3">
        <f t="shared" ref="J85:N85" si="80">((E85/40)*15%)*100</f>
        <v>11.625</v>
      </c>
      <c r="K85" s="3">
        <f t="shared" si="80"/>
        <v>11.625</v>
      </c>
      <c r="L85" s="3">
        <f t="shared" si="80"/>
        <v>15</v>
      </c>
      <c r="M85" s="3">
        <f t="shared" si="80"/>
        <v>15</v>
      </c>
      <c r="N85" s="3">
        <f t="shared" si="80"/>
        <v>13.125</v>
      </c>
      <c r="O85" s="130"/>
    </row>
    <row r="86" spans="1:15" ht="30" customHeight="1" x14ac:dyDescent="0.2">
      <c r="A86" s="34">
        <f>'STUDENT NAMELIST'!A86</f>
        <v>82</v>
      </c>
      <c r="B86" s="128">
        <f>'STUDENT NAMELIST'!B86</f>
        <v>211423243201</v>
      </c>
      <c r="C86" s="128" t="str">
        <f>'STUDENT NAMELIST'!C86</f>
        <v>2023PEC AI 182</v>
      </c>
      <c r="D86" s="131" t="str">
        <f>'STUDENT NAMELIST'!D86</f>
        <v>JONITA MARIA FERNANDES</v>
      </c>
      <c r="E86" s="25">
        <v>34</v>
      </c>
      <c r="F86" s="129">
        <v>36</v>
      </c>
      <c r="G86" s="129">
        <v>36</v>
      </c>
      <c r="H86" s="129">
        <v>38</v>
      </c>
      <c r="I86" s="129">
        <v>40</v>
      </c>
      <c r="J86" s="3">
        <f t="shared" ref="J86:N86" si="81">((E86/40)*15%)*100</f>
        <v>12.75</v>
      </c>
      <c r="K86" s="3">
        <f t="shared" si="81"/>
        <v>13.5</v>
      </c>
      <c r="L86" s="3">
        <f t="shared" si="81"/>
        <v>13.5</v>
      </c>
      <c r="M86" s="3">
        <f t="shared" si="81"/>
        <v>14.249999999999998</v>
      </c>
      <c r="N86" s="3">
        <f t="shared" si="81"/>
        <v>15</v>
      </c>
      <c r="O86" s="130"/>
    </row>
    <row r="87" spans="1:15" ht="30" customHeight="1" x14ac:dyDescent="0.2">
      <c r="A87" s="34">
        <f>'STUDENT NAMELIST'!A87</f>
        <v>83</v>
      </c>
      <c r="B87" s="128">
        <f>'STUDENT NAMELIST'!B87</f>
        <v>211423243203</v>
      </c>
      <c r="C87" s="128" t="str">
        <f>'STUDENT NAMELIST'!C87</f>
        <v>2023PEC AI 183</v>
      </c>
      <c r="D87" s="131" t="str">
        <f>'STUDENT NAMELIST'!D87</f>
        <v>JOSHIKA RAO O R</v>
      </c>
      <c r="E87" s="25">
        <v>32</v>
      </c>
      <c r="F87" s="129">
        <v>33</v>
      </c>
      <c r="G87" s="129">
        <v>36</v>
      </c>
      <c r="H87" s="129">
        <v>38</v>
      </c>
      <c r="I87" s="129">
        <v>30</v>
      </c>
      <c r="J87" s="3">
        <f t="shared" ref="J87:N87" si="82">((E87/40)*15%)*100</f>
        <v>12</v>
      </c>
      <c r="K87" s="3">
        <f t="shared" si="82"/>
        <v>12.374999999999998</v>
      </c>
      <c r="L87" s="3">
        <f t="shared" si="82"/>
        <v>13.5</v>
      </c>
      <c r="M87" s="3">
        <f t="shared" si="82"/>
        <v>14.249999999999998</v>
      </c>
      <c r="N87" s="3">
        <f t="shared" si="82"/>
        <v>11.249999999999998</v>
      </c>
      <c r="O87" s="130"/>
    </row>
    <row r="88" spans="1:15" ht="30" customHeight="1" x14ac:dyDescent="0.2">
      <c r="A88" s="34">
        <f>'STUDENT NAMELIST'!A88</f>
        <v>84</v>
      </c>
      <c r="B88" s="128">
        <f>'STUDENT NAMELIST'!B88</f>
        <v>211423243204</v>
      </c>
      <c r="C88" s="128" t="str">
        <f>'STUDENT NAMELIST'!C88</f>
        <v>2023PEC AI 184</v>
      </c>
      <c r="D88" s="131" t="str">
        <f>'STUDENT NAMELIST'!D88</f>
        <v>JOY PRAISY E</v>
      </c>
      <c r="E88" s="25">
        <v>29</v>
      </c>
      <c r="F88" s="129">
        <v>38</v>
      </c>
      <c r="G88" s="129">
        <v>33</v>
      </c>
      <c r="H88" s="129">
        <v>31</v>
      </c>
      <c r="I88" s="129">
        <v>39</v>
      </c>
      <c r="J88" s="3">
        <f t="shared" ref="J88:N88" si="83">((E88/40)*15%)*100</f>
        <v>10.875</v>
      </c>
      <c r="K88" s="3">
        <f t="shared" si="83"/>
        <v>14.249999999999998</v>
      </c>
      <c r="L88" s="3">
        <f t="shared" si="83"/>
        <v>12.374999999999998</v>
      </c>
      <c r="M88" s="3">
        <f t="shared" si="83"/>
        <v>11.625</v>
      </c>
      <c r="N88" s="3">
        <f t="shared" si="83"/>
        <v>14.625</v>
      </c>
      <c r="O88" s="130"/>
    </row>
    <row r="89" spans="1:15" ht="30" customHeight="1" x14ac:dyDescent="0.2">
      <c r="A89" s="34">
        <f>'STUDENT NAMELIST'!A89</f>
        <v>85</v>
      </c>
      <c r="B89" s="128">
        <f>'STUDENT NAMELIST'!B89</f>
        <v>211423243206</v>
      </c>
      <c r="C89" s="128" t="str">
        <f>'STUDENT NAMELIST'!C89</f>
        <v>2023PEC AI 185</v>
      </c>
      <c r="D89" s="131" t="str">
        <f>'STUDENT NAMELIST'!D89</f>
        <v>KALAIMAGAL S</v>
      </c>
      <c r="E89" s="25">
        <v>39</v>
      </c>
      <c r="F89" s="129">
        <v>40</v>
      </c>
      <c r="G89" s="129">
        <v>34</v>
      </c>
      <c r="H89" s="129">
        <v>39</v>
      </c>
      <c r="I89" s="129">
        <v>30</v>
      </c>
      <c r="J89" s="3">
        <f t="shared" ref="J89:N89" si="84">((E89/40)*15%)*100</f>
        <v>14.625</v>
      </c>
      <c r="K89" s="3">
        <f t="shared" si="84"/>
        <v>15</v>
      </c>
      <c r="L89" s="3">
        <f t="shared" si="84"/>
        <v>12.75</v>
      </c>
      <c r="M89" s="3">
        <f t="shared" si="84"/>
        <v>14.625</v>
      </c>
      <c r="N89" s="3">
        <f t="shared" si="84"/>
        <v>11.249999999999998</v>
      </c>
      <c r="O89" s="130"/>
    </row>
    <row r="90" spans="1:15" ht="30" customHeight="1" x14ac:dyDescent="0.2">
      <c r="A90" s="34">
        <f>'STUDENT NAMELIST'!A90</f>
        <v>86</v>
      </c>
      <c r="B90" s="128">
        <f>'STUDENT NAMELIST'!B90</f>
        <v>211423243207</v>
      </c>
      <c r="C90" s="128" t="str">
        <f>'STUDENT NAMELIST'!C90</f>
        <v>2023PEC AI 186</v>
      </c>
      <c r="D90" s="131" t="str">
        <f>'STUDENT NAMELIST'!D90</f>
        <v>KALPANA REDDY D</v>
      </c>
      <c r="E90" s="25">
        <v>32</v>
      </c>
      <c r="F90" s="129">
        <v>31</v>
      </c>
      <c r="G90" s="129">
        <v>34</v>
      </c>
      <c r="H90" s="129">
        <v>32</v>
      </c>
      <c r="I90" s="129">
        <v>31</v>
      </c>
      <c r="J90" s="3">
        <f t="shared" ref="J90:N90" si="85">((E90/40)*15%)*100</f>
        <v>12</v>
      </c>
      <c r="K90" s="3">
        <f t="shared" si="85"/>
        <v>11.625</v>
      </c>
      <c r="L90" s="3">
        <f t="shared" si="85"/>
        <v>12.75</v>
      </c>
      <c r="M90" s="3">
        <f t="shared" si="85"/>
        <v>12</v>
      </c>
      <c r="N90" s="3">
        <f t="shared" si="85"/>
        <v>11.625</v>
      </c>
      <c r="O90" s="130"/>
    </row>
    <row r="91" spans="1:15" ht="30" customHeight="1" x14ac:dyDescent="0.2">
      <c r="A91" s="34">
        <f>'STUDENT NAMELIST'!A91</f>
        <v>87</v>
      </c>
      <c r="B91" s="128">
        <f>'STUDENT NAMELIST'!B91</f>
        <v>211423243208</v>
      </c>
      <c r="C91" s="128" t="str">
        <f>'STUDENT NAMELIST'!C91</f>
        <v>2023PEC AI 187</v>
      </c>
      <c r="D91" s="131" t="str">
        <f>'STUDENT NAMELIST'!D91</f>
        <v>KALPANA T</v>
      </c>
      <c r="E91" s="25">
        <v>38</v>
      </c>
      <c r="F91" s="129">
        <v>39</v>
      </c>
      <c r="G91" s="129">
        <v>33</v>
      </c>
      <c r="H91" s="129">
        <v>29</v>
      </c>
      <c r="I91" s="129">
        <v>39</v>
      </c>
      <c r="J91" s="3">
        <f t="shared" ref="J91:N91" si="86">((E91/40)*15%)*100</f>
        <v>14.249999999999998</v>
      </c>
      <c r="K91" s="3">
        <f t="shared" si="86"/>
        <v>14.625</v>
      </c>
      <c r="L91" s="3">
        <f t="shared" si="86"/>
        <v>12.374999999999998</v>
      </c>
      <c r="M91" s="3">
        <f t="shared" si="86"/>
        <v>10.875</v>
      </c>
      <c r="N91" s="3">
        <f t="shared" si="86"/>
        <v>14.625</v>
      </c>
      <c r="O91" s="130"/>
    </row>
    <row r="92" spans="1:15" ht="30" customHeight="1" x14ac:dyDescent="0.2">
      <c r="A92" s="34">
        <f>'STUDENT NAMELIST'!A92</f>
        <v>88</v>
      </c>
      <c r="B92" s="128">
        <f>'STUDENT NAMELIST'!B92</f>
        <v>211423243211</v>
      </c>
      <c r="C92" s="128" t="str">
        <f>'STUDENT NAMELIST'!C92</f>
        <v>2023PEC AI 188</v>
      </c>
      <c r="D92" s="131" t="str">
        <f>'STUDENT NAMELIST'!D92</f>
        <v>KANAGAVALLI A</v>
      </c>
      <c r="E92" s="25">
        <v>31</v>
      </c>
      <c r="F92" s="129">
        <v>28</v>
      </c>
      <c r="G92" s="129">
        <v>29</v>
      </c>
      <c r="H92" s="129">
        <v>40</v>
      </c>
      <c r="I92" s="129">
        <v>38</v>
      </c>
      <c r="J92" s="3">
        <f t="shared" ref="J92:N92" si="87">((E92/40)*15%)*100</f>
        <v>11.625</v>
      </c>
      <c r="K92" s="3">
        <f t="shared" si="87"/>
        <v>10.5</v>
      </c>
      <c r="L92" s="3">
        <f t="shared" si="87"/>
        <v>10.875</v>
      </c>
      <c r="M92" s="3">
        <f t="shared" si="87"/>
        <v>15</v>
      </c>
      <c r="N92" s="3">
        <f t="shared" si="87"/>
        <v>14.249999999999998</v>
      </c>
      <c r="O92" s="130"/>
    </row>
    <row r="93" spans="1:15" ht="30" customHeight="1" x14ac:dyDescent="0.2">
      <c r="A93" s="34">
        <f>'STUDENT NAMELIST'!A93</f>
        <v>89</v>
      </c>
      <c r="B93" s="128">
        <f>'STUDENT NAMELIST'!B93</f>
        <v>211423243212</v>
      </c>
      <c r="C93" s="128" t="str">
        <f>'STUDENT NAMELIST'!C93</f>
        <v>2023PEC AI 189</v>
      </c>
      <c r="D93" s="131" t="str">
        <f>'STUDENT NAMELIST'!D93</f>
        <v>KANGA SREE A</v>
      </c>
      <c r="E93" s="25">
        <v>29</v>
      </c>
      <c r="F93" s="129">
        <v>28</v>
      </c>
      <c r="G93" s="129">
        <v>33</v>
      </c>
      <c r="H93" s="129">
        <v>36</v>
      </c>
      <c r="I93" s="129">
        <v>29</v>
      </c>
      <c r="J93" s="3">
        <f t="shared" ref="J93:N93" si="88">((E93/40)*15%)*100</f>
        <v>10.875</v>
      </c>
      <c r="K93" s="3">
        <f t="shared" si="88"/>
        <v>10.5</v>
      </c>
      <c r="L93" s="3">
        <f t="shared" si="88"/>
        <v>12.374999999999998</v>
      </c>
      <c r="M93" s="3">
        <f t="shared" si="88"/>
        <v>13.5</v>
      </c>
      <c r="N93" s="3">
        <f t="shared" si="88"/>
        <v>10.875</v>
      </c>
      <c r="O93" s="130"/>
    </row>
    <row r="94" spans="1:15" ht="30" customHeight="1" x14ac:dyDescent="0.2">
      <c r="A94" s="34">
        <f>'STUDENT NAMELIST'!A94</f>
        <v>90</v>
      </c>
      <c r="B94" s="128">
        <f>'STUDENT NAMELIST'!B94</f>
        <v>211423243214</v>
      </c>
      <c r="C94" s="128" t="str">
        <f>'STUDENT NAMELIST'!C94</f>
        <v>2023PEC AI 190</v>
      </c>
      <c r="D94" s="131" t="str">
        <f>'STUDENT NAMELIST'!D94</f>
        <v>KARISSHMA P</v>
      </c>
      <c r="E94" s="25">
        <v>33</v>
      </c>
      <c r="F94" s="129">
        <v>34</v>
      </c>
      <c r="G94" s="129">
        <v>38</v>
      </c>
      <c r="H94" s="129">
        <v>38</v>
      </c>
      <c r="I94" s="129">
        <v>35</v>
      </c>
      <c r="J94" s="3">
        <f t="shared" ref="J94:N94" si="89">((E94/40)*15%)*100</f>
        <v>12.374999999999998</v>
      </c>
      <c r="K94" s="3">
        <f t="shared" si="89"/>
        <v>12.75</v>
      </c>
      <c r="L94" s="3">
        <f t="shared" si="89"/>
        <v>14.249999999999998</v>
      </c>
      <c r="M94" s="3">
        <f t="shared" si="89"/>
        <v>14.249999999999998</v>
      </c>
      <c r="N94" s="3">
        <f t="shared" si="89"/>
        <v>13.125</v>
      </c>
      <c r="O94" s="130"/>
    </row>
    <row r="95" spans="1:15" ht="30" customHeight="1" x14ac:dyDescent="0.2">
      <c r="A95" s="34">
        <f>'STUDENT NAMELIST'!A95</f>
        <v>91</v>
      </c>
      <c r="B95" s="128">
        <f>'STUDENT NAMELIST'!B95</f>
        <v>211423243151</v>
      </c>
      <c r="C95" s="128" t="str">
        <f>'STUDENT NAMELIST'!C95</f>
        <v>2023PEC AI 191</v>
      </c>
      <c r="D95" s="131" t="str">
        <f>'STUDENT NAMELIST'!D95</f>
        <v>HARSHITHAA SREE S</v>
      </c>
      <c r="E95" s="25">
        <v>32</v>
      </c>
      <c r="F95" s="129">
        <v>38</v>
      </c>
      <c r="G95" s="129">
        <v>28</v>
      </c>
      <c r="H95" s="129">
        <v>38</v>
      </c>
      <c r="I95" s="129">
        <v>34</v>
      </c>
      <c r="J95" s="3">
        <f t="shared" ref="J95:N95" si="90">((E95/40)*15%)*100</f>
        <v>12</v>
      </c>
      <c r="K95" s="3">
        <f t="shared" si="90"/>
        <v>14.249999999999998</v>
      </c>
      <c r="L95" s="3">
        <f t="shared" si="90"/>
        <v>10.5</v>
      </c>
      <c r="M95" s="3">
        <f t="shared" si="90"/>
        <v>14.249999999999998</v>
      </c>
      <c r="N95" s="3">
        <f t="shared" si="90"/>
        <v>12.75</v>
      </c>
      <c r="O95" s="130"/>
    </row>
    <row r="96" spans="1:15" ht="30" customHeight="1" x14ac:dyDescent="0.2">
      <c r="A96" s="34">
        <f>'STUDENT NAMELIST'!A96</f>
        <v>92</v>
      </c>
      <c r="B96" s="128">
        <f>'STUDENT NAMELIST'!B96</f>
        <v>211423243218</v>
      </c>
      <c r="C96" s="128" t="str">
        <f>'STUDENT NAMELIST'!C96</f>
        <v>2023PEC AI 192</v>
      </c>
      <c r="D96" s="131" t="str">
        <f>'STUDENT NAMELIST'!D96</f>
        <v>KAVIPRIYA R</v>
      </c>
      <c r="E96" s="25">
        <v>32</v>
      </c>
      <c r="F96" s="129">
        <v>35</v>
      </c>
      <c r="G96" s="129">
        <v>34</v>
      </c>
      <c r="H96" s="129">
        <v>40</v>
      </c>
      <c r="I96" s="129">
        <v>30</v>
      </c>
      <c r="J96" s="3">
        <f t="shared" ref="J96:N96" si="91">((E96/40)*15%)*100</f>
        <v>12</v>
      </c>
      <c r="K96" s="3">
        <f t="shared" si="91"/>
        <v>13.125</v>
      </c>
      <c r="L96" s="3">
        <f t="shared" si="91"/>
        <v>12.75</v>
      </c>
      <c r="M96" s="3">
        <f t="shared" si="91"/>
        <v>15</v>
      </c>
      <c r="N96" s="3">
        <f t="shared" si="91"/>
        <v>11.249999999999998</v>
      </c>
      <c r="O96" s="130"/>
    </row>
    <row r="97" spans="1:15" ht="30" customHeight="1" x14ac:dyDescent="0.2">
      <c r="A97" s="34">
        <f>'STUDENT NAMELIST'!A97</f>
        <v>93</v>
      </c>
      <c r="B97" s="128">
        <f>'STUDENT NAMELIST'!B97</f>
        <v>211423243219</v>
      </c>
      <c r="C97" s="128" t="str">
        <f>'STUDENT NAMELIST'!C97</f>
        <v>2023PEC AI 193</v>
      </c>
      <c r="D97" s="131" t="str">
        <f>'STUDENT NAMELIST'!D97</f>
        <v>KAVITHA G</v>
      </c>
      <c r="E97" s="25">
        <v>31</v>
      </c>
      <c r="F97" s="129">
        <v>29</v>
      </c>
      <c r="G97" s="129">
        <v>31</v>
      </c>
      <c r="H97" s="129">
        <v>28</v>
      </c>
      <c r="I97" s="129">
        <v>36</v>
      </c>
      <c r="J97" s="3">
        <f t="shared" ref="J97:N97" si="92">((E97/40)*15%)*100</f>
        <v>11.625</v>
      </c>
      <c r="K97" s="3">
        <f t="shared" si="92"/>
        <v>10.875</v>
      </c>
      <c r="L97" s="3">
        <f t="shared" si="92"/>
        <v>11.625</v>
      </c>
      <c r="M97" s="3">
        <f t="shared" si="92"/>
        <v>10.5</v>
      </c>
      <c r="N97" s="3">
        <f t="shared" si="92"/>
        <v>13.5</v>
      </c>
      <c r="O97" s="130"/>
    </row>
    <row r="98" spans="1:15" ht="30" customHeight="1" x14ac:dyDescent="0.2">
      <c r="A98" s="34">
        <f>'STUDENT NAMELIST'!A98</f>
        <v>94</v>
      </c>
      <c r="B98" s="128">
        <f>'STUDENT NAMELIST'!B98</f>
        <v>211423243220</v>
      </c>
      <c r="C98" s="128" t="str">
        <f>'STUDENT NAMELIST'!C98</f>
        <v>2023PEC AI 194</v>
      </c>
      <c r="D98" s="131" t="str">
        <f>'STUDENT NAMELIST'!D98</f>
        <v>KAVIYA SHREE T</v>
      </c>
      <c r="E98" s="25">
        <v>35</v>
      </c>
      <c r="F98" s="129">
        <v>33</v>
      </c>
      <c r="G98" s="129">
        <v>36</v>
      </c>
      <c r="H98" s="129">
        <v>29</v>
      </c>
      <c r="I98" s="129">
        <v>36</v>
      </c>
      <c r="J98" s="3">
        <f t="shared" ref="J98:N98" si="93">((E98/40)*15%)*100</f>
        <v>13.125</v>
      </c>
      <c r="K98" s="3">
        <f t="shared" si="93"/>
        <v>12.374999999999998</v>
      </c>
      <c r="L98" s="3">
        <f t="shared" si="93"/>
        <v>13.5</v>
      </c>
      <c r="M98" s="3">
        <f t="shared" si="93"/>
        <v>10.875</v>
      </c>
      <c r="N98" s="3">
        <f t="shared" si="93"/>
        <v>13.5</v>
      </c>
      <c r="O98" s="130"/>
    </row>
    <row r="99" spans="1:15" ht="30" customHeight="1" x14ac:dyDescent="0.2">
      <c r="A99" s="34">
        <f>'STUDENT NAMELIST'!A99</f>
        <v>95</v>
      </c>
      <c r="B99" s="128">
        <f>'STUDENT NAMELIST'!B99</f>
        <v>211423243221</v>
      </c>
      <c r="C99" s="128" t="str">
        <f>'STUDENT NAMELIST'!C99</f>
        <v>2023PEC AI 195</v>
      </c>
      <c r="D99" s="131" t="str">
        <f>'STUDENT NAMELIST'!D99</f>
        <v>KAVIYAPRIYA R</v>
      </c>
      <c r="E99" s="25">
        <v>29</v>
      </c>
      <c r="F99" s="129">
        <v>32</v>
      </c>
      <c r="G99" s="129">
        <v>38</v>
      </c>
      <c r="H99" s="129">
        <v>38</v>
      </c>
      <c r="I99" s="129">
        <v>31</v>
      </c>
      <c r="J99" s="3">
        <f t="shared" ref="J99:N99" si="94">((E99/40)*15%)*100</f>
        <v>10.875</v>
      </c>
      <c r="K99" s="3">
        <f t="shared" si="94"/>
        <v>12</v>
      </c>
      <c r="L99" s="3">
        <f t="shared" si="94"/>
        <v>14.249999999999998</v>
      </c>
      <c r="M99" s="3">
        <f t="shared" si="94"/>
        <v>14.249999999999998</v>
      </c>
      <c r="N99" s="3">
        <f t="shared" si="94"/>
        <v>11.625</v>
      </c>
      <c r="O99" s="130"/>
    </row>
    <row r="100" spans="1:15" ht="30" customHeight="1" x14ac:dyDescent="0.2">
      <c r="A100" s="34">
        <f>'STUDENT NAMELIST'!A100</f>
        <v>96</v>
      </c>
      <c r="B100" s="128">
        <f>'STUDENT NAMELIST'!B100</f>
        <v>211423243230</v>
      </c>
      <c r="C100" s="128" t="str">
        <f>'STUDENT NAMELIST'!C100</f>
        <v>2023PEC AI 196</v>
      </c>
      <c r="D100" s="131" t="str">
        <f>'STUDENT NAMELIST'!D100</f>
        <v>KIRUTHIKA K</v>
      </c>
      <c r="E100" s="25">
        <v>32</v>
      </c>
      <c r="F100" s="129">
        <v>33</v>
      </c>
      <c r="G100" s="129">
        <v>34</v>
      </c>
      <c r="H100" s="129">
        <v>29</v>
      </c>
      <c r="I100" s="129">
        <v>34</v>
      </c>
      <c r="J100" s="3">
        <f t="shared" ref="J100:N100" si="95">((E100/40)*15%)*100</f>
        <v>12</v>
      </c>
      <c r="K100" s="3">
        <f t="shared" si="95"/>
        <v>12.374999999999998</v>
      </c>
      <c r="L100" s="3">
        <f t="shared" si="95"/>
        <v>12.75</v>
      </c>
      <c r="M100" s="3">
        <f t="shared" si="95"/>
        <v>10.875</v>
      </c>
      <c r="N100" s="3">
        <f t="shared" si="95"/>
        <v>12.75</v>
      </c>
      <c r="O100" s="130"/>
    </row>
    <row r="101" spans="1:15" ht="30" customHeight="1" x14ac:dyDescent="0.2">
      <c r="A101" s="34">
        <f>'STUDENT NAMELIST'!A101</f>
        <v>97</v>
      </c>
      <c r="B101" s="128">
        <f>'STUDENT NAMELIST'!B101</f>
        <v>211423243234</v>
      </c>
      <c r="C101" s="128" t="str">
        <f>'STUDENT NAMELIST'!C101</f>
        <v>2023PEC AI 197</v>
      </c>
      <c r="D101" s="131" t="str">
        <f>'STUDENT NAMELIST'!D101</f>
        <v>KOUSIKA A</v>
      </c>
      <c r="E101" s="25">
        <v>30</v>
      </c>
      <c r="F101" s="129">
        <v>32</v>
      </c>
      <c r="G101" s="129">
        <v>32</v>
      </c>
      <c r="H101" s="129">
        <v>29</v>
      </c>
      <c r="I101" s="129">
        <v>32</v>
      </c>
      <c r="J101" s="3">
        <f t="shared" ref="J101:N101" si="96">((E101/40)*15%)*100</f>
        <v>11.249999999999998</v>
      </c>
      <c r="K101" s="3">
        <f t="shared" si="96"/>
        <v>12</v>
      </c>
      <c r="L101" s="3">
        <f t="shared" si="96"/>
        <v>12</v>
      </c>
      <c r="M101" s="3">
        <f t="shared" si="96"/>
        <v>10.875</v>
      </c>
      <c r="N101" s="3">
        <f t="shared" si="96"/>
        <v>12</v>
      </c>
      <c r="O101" s="130"/>
    </row>
    <row r="102" spans="1:15" ht="30" customHeight="1" x14ac:dyDescent="0.2">
      <c r="A102" s="34">
        <f>'STUDENT NAMELIST'!A102</f>
        <v>98</v>
      </c>
      <c r="B102" s="128">
        <f>'STUDENT NAMELIST'!B102</f>
        <v>211423243235</v>
      </c>
      <c r="C102" s="128" t="str">
        <f>'STUDENT NAMELIST'!C102</f>
        <v>2023PEC AI 198</v>
      </c>
      <c r="D102" s="131" t="str">
        <f>'STUDENT NAMELIST'!D102</f>
        <v>KRISALYN DAPHNE S</v>
      </c>
      <c r="E102" s="25">
        <v>38</v>
      </c>
      <c r="F102" s="129">
        <v>28</v>
      </c>
      <c r="G102" s="129">
        <v>36</v>
      </c>
      <c r="H102" s="129">
        <v>34</v>
      </c>
      <c r="I102" s="129">
        <v>28</v>
      </c>
      <c r="J102" s="3">
        <f t="shared" ref="J102:N102" si="97">((E102/40)*15%)*100</f>
        <v>14.249999999999998</v>
      </c>
      <c r="K102" s="3">
        <f t="shared" si="97"/>
        <v>10.5</v>
      </c>
      <c r="L102" s="3">
        <f t="shared" si="97"/>
        <v>13.5</v>
      </c>
      <c r="M102" s="3">
        <f t="shared" si="97"/>
        <v>12.75</v>
      </c>
      <c r="N102" s="3">
        <f t="shared" si="97"/>
        <v>10.5</v>
      </c>
      <c r="O102" s="130"/>
    </row>
    <row r="103" spans="1:15" ht="30" customHeight="1" x14ac:dyDescent="0.2">
      <c r="A103" s="34">
        <f>'STUDENT NAMELIST'!A103</f>
        <v>99</v>
      </c>
      <c r="B103" s="128">
        <f>'STUDENT NAMELIST'!B103</f>
        <v>211423243238</v>
      </c>
      <c r="C103" s="128" t="str">
        <f>'STUDENT NAMELIST'!C103</f>
        <v>2023PEC AI 199</v>
      </c>
      <c r="D103" s="131" t="str">
        <f>'STUDENT NAMELIST'!D103</f>
        <v>KUMARI CHANDINI B</v>
      </c>
      <c r="E103" s="25">
        <v>30</v>
      </c>
      <c r="F103" s="129">
        <v>38</v>
      </c>
      <c r="G103" s="129">
        <v>28</v>
      </c>
      <c r="H103" s="129">
        <v>38</v>
      </c>
      <c r="I103" s="129">
        <v>34</v>
      </c>
      <c r="J103" s="3">
        <f t="shared" ref="J103:N103" si="98">((E103/40)*15%)*100</f>
        <v>11.249999999999998</v>
      </c>
      <c r="K103" s="3">
        <f t="shared" si="98"/>
        <v>14.249999999999998</v>
      </c>
      <c r="L103" s="3">
        <f t="shared" si="98"/>
        <v>10.5</v>
      </c>
      <c r="M103" s="3">
        <f t="shared" si="98"/>
        <v>14.249999999999998</v>
      </c>
      <c r="N103" s="3">
        <f t="shared" si="98"/>
        <v>12.75</v>
      </c>
      <c r="O103" s="130"/>
    </row>
    <row r="104" spans="1:15" ht="30" customHeight="1" x14ac:dyDescent="0.2">
      <c r="A104" s="34">
        <f>'STUDENT NAMELIST'!A104</f>
        <v>100</v>
      </c>
      <c r="B104" s="128">
        <f>'STUDENT NAMELIST'!B104</f>
        <v>211423243241</v>
      </c>
      <c r="C104" s="128" t="str">
        <f>'STUDENT NAMELIST'!C104</f>
        <v>2023PEC AI 200</v>
      </c>
      <c r="D104" s="131" t="str">
        <f>'STUDENT NAMELIST'!D104</f>
        <v>LATHIKA V</v>
      </c>
      <c r="E104" s="25">
        <v>36</v>
      </c>
      <c r="F104" s="129">
        <v>32</v>
      </c>
      <c r="G104" s="129">
        <v>31</v>
      </c>
      <c r="H104" s="129">
        <v>29</v>
      </c>
      <c r="I104" s="129">
        <v>30</v>
      </c>
      <c r="J104" s="3">
        <f t="shared" ref="J104:N104" si="99">((E104/40)*15%)*100</f>
        <v>13.5</v>
      </c>
      <c r="K104" s="3">
        <f t="shared" si="99"/>
        <v>12</v>
      </c>
      <c r="L104" s="3">
        <f t="shared" si="99"/>
        <v>11.625</v>
      </c>
      <c r="M104" s="3">
        <f t="shared" si="99"/>
        <v>10.875</v>
      </c>
      <c r="N104" s="3">
        <f t="shared" si="99"/>
        <v>11.249999999999998</v>
      </c>
      <c r="O104" s="130"/>
    </row>
    <row r="105" spans="1:15" ht="30" customHeight="1" x14ac:dyDescent="0.2">
      <c r="A105" s="34">
        <f>'STUDENT NAMELIST'!A105</f>
        <v>101</v>
      </c>
      <c r="B105" s="128">
        <f>'STUDENT NAMELIST'!B105</f>
        <v>211423243242</v>
      </c>
      <c r="C105" s="128" t="str">
        <f>'STUDENT NAMELIST'!C105</f>
        <v>2023PEC AI 201</v>
      </c>
      <c r="D105" s="131" t="str">
        <f>'STUDENT NAMELIST'!D105</f>
        <v>LAVANYA N G</v>
      </c>
      <c r="E105" s="25">
        <v>29</v>
      </c>
      <c r="F105" s="129">
        <v>30</v>
      </c>
      <c r="G105" s="129">
        <v>29</v>
      </c>
      <c r="H105" s="129">
        <v>39</v>
      </c>
      <c r="I105" s="129">
        <v>35</v>
      </c>
      <c r="J105" s="3">
        <f t="shared" ref="J105:N105" si="100">((E105/40)*15%)*100</f>
        <v>10.875</v>
      </c>
      <c r="K105" s="3">
        <f t="shared" si="100"/>
        <v>11.249999999999998</v>
      </c>
      <c r="L105" s="3">
        <f t="shared" si="100"/>
        <v>10.875</v>
      </c>
      <c r="M105" s="3">
        <f t="shared" si="100"/>
        <v>14.625</v>
      </c>
      <c r="N105" s="3">
        <f t="shared" si="100"/>
        <v>13.125</v>
      </c>
      <c r="O105" s="130"/>
    </row>
    <row r="106" spans="1:15" ht="30" customHeight="1" x14ac:dyDescent="0.2">
      <c r="A106" s="34">
        <f>'STUDENT NAMELIST'!A106</f>
        <v>102</v>
      </c>
      <c r="B106" s="128">
        <f>'STUDENT NAMELIST'!B106</f>
        <v>211423243249</v>
      </c>
      <c r="C106" s="128" t="str">
        <f>'STUDENT NAMELIST'!C106</f>
        <v>2023PEC AI 202</v>
      </c>
      <c r="D106" s="131" t="str">
        <f>'STUDENT NAMELIST'!D106</f>
        <v>LOGESWARI K</v>
      </c>
      <c r="E106" s="25">
        <v>28</v>
      </c>
      <c r="F106" s="129">
        <v>28</v>
      </c>
      <c r="G106" s="129">
        <v>39</v>
      </c>
      <c r="H106" s="129">
        <v>31</v>
      </c>
      <c r="I106" s="129">
        <v>39</v>
      </c>
      <c r="J106" s="3">
        <f t="shared" ref="J106:N106" si="101">((E106/40)*15%)*100</f>
        <v>10.5</v>
      </c>
      <c r="K106" s="3">
        <f t="shared" si="101"/>
        <v>10.5</v>
      </c>
      <c r="L106" s="3">
        <f t="shared" si="101"/>
        <v>14.625</v>
      </c>
      <c r="M106" s="3">
        <f t="shared" si="101"/>
        <v>11.625</v>
      </c>
      <c r="N106" s="3">
        <f t="shared" si="101"/>
        <v>14.625</v>
      </c>
      <c r="O106" s="130"/>
    </row>
    <row r="107" spans="1:15" ht="30" customHeight="1" x14ac:dyDescent="0.2">
      <c r="A107" s="34">
        <f>'STUDENT NAMELIST'!A107</f>
        <v>103</v>
      </c>
      <c r="B107" s="128">
        <f>'STUDENT NAMELIST'!B107</f>
        <v>211423243250</v>
      </c>
      <c r="C107" s="128" t="str">
        <f>'STUDENT NAMELIST'!C107</f>
        <v>2023PEC AI 203</v>
      </c>
      <c r="D107" s="131" t="str">
        <f>'STUDENT NAMELIST'!D107</f>
        <v>LOGITHA P C</v>
      </c>
      <c r="E107" s="25">
        <v>34</v>
      </c>
      <c r="F107" s="129">
        <v>33</v>
      </c>
      <c r="G107" s="129">
        <v>35</v>
      </c>
      <c r="H107" s="129">
        <v>29</v>
      </c>
      <c r="I107" s="129">
        <v>40</v>
      </c>
      <c r="J107" s="3">
        <f t="shared" ref="J107:N107" si="102">((E107/40)*15%)*100</f>
        <v>12.75</v>
      </c>
      <c r="K107" s="3">
        <f t="shared" si="102"/>
        <v>12.374999999999998</v>
      </c>
      <c r="L107" s="3">
        <f t="shared" si="102"/>
        <v>13.125</v>
      </c>
      <c r="M107" s="3">
        <f t="shared" si="102"/>
        <v>10.875</v>
      </c>
      <c r="N107" s="3">
        <f t="shared" si="102"/>
        <v>15</v>
      </c>
      <c r="O107" s="130"/>
    </row>
    <row r="108" spans="1:15" ht="30" customHeight="1" x14ac:dyDescent="0.2">
      <c r="A108" s="34">
        <f>'STUDENT NAMELIST'!A108</f>
        <v>104</v>
      </c>
      <c r="B108" s="128">
        <f>'STUDENT NAMELIST'!B108</f>
        <v>211423243259</v>
      </c>
      <c r="C108" s="128" t="str">
        <f>'STUDENT NAMELIST'!C108</f>
        <v>2023PEC AI 204</v>
      </c>
      <c r="D108" s="131" t="str">
        <f>'STUDENT NAMELIST'!D108</f>
        <v>MADHIVANI A</v>
      </c>
      <c r="E108" s="25">
        <v>35</v>
      </c>
      <c r="F108" s="129">
        <v>38</v>
      </c>
      <c r="G108" s="129">
        <v>34</v>
      </c>
      <c r="H108" s="129">
        <v>33</v>
      </c>
      <c r="I108" s="129">
        <v>36</v>
      </c>
      <c r="J108" s="3">
        <f t="shared" ref="J108:N108" si="103">((E108/40)*15%)*100</f>
        <v>13.125</v>
      </c>
      <c r="K108" s="3">
        <f t="shared" si="103"/>
        <v>14.249999999999998</v>
      </c>
      <c r="L108" s="3">
        <f t="shared" si="103"/>
        <v>12.75</v>
      </c>
      <c r="M108" s="3">
        <f t="shared" si="103"/>
        <v>12.374999999999998</v>
      </c>
      <c r="N108" s="3">
        <f t="shared" si="103"/>
        <v>13.5</v>
      </c>
      <c r="O108" s="130"/>
    </row>
    <row r="109" spans="1:15" ht="30" customHeight="1" x14ac:dyDescent="0.2">
      <c r="A109" s="34">
        <f>'STUDENT NAMELIST'!A109</f>
        <v>105</v>
      </c>
      <c r="B109" s="128">
        <f>'STUDENT NAMELIST'!B109</f>
        <v>211423243260</v>
      </c>
      <c r="C109" s="128" t="str">
        <f>'STUDENT NAMELIST'!C109</f>
        <v>2023PEC AI 205</v>
      </c>
      <c r="D109" s="131" t="str">
        <f>'STUDENT NAMELIST'!D109</f>
        <v>MADHUMETHA M S</v>
      </c>
      <c r="E109" s="25">
        <v>30</v>
      </c>
      <c r="F109" s="129">
        <v>34</v>
      </c>
      <c r="G109" s="129">
        <v>30</v>
      </c>
      <c r="H109" s="129">
        <v>29</v>
      </c>
      <c r="I109" s="129">
        <v>35</v>
      </c>
      <c r="J109" s="3">
        <f t="shared" ref="J109:N109" si="104">((E109/40)*15%)*100</f>
        <v>11.249999999999998</v>
      </c>
      <c r="K109" s="3">
        <f t="shared" si="104"/>
        <v>12.75</v>
      </c>
      <c r="L109" s="3">
        <f t="shared" si="104"/>
        <v>11.249999999999998</v>
      </c>
      <c r="M109" s="3">
        <f t="shared" si="104"/>
        <v>10.875</v>
      </c>
      <c r="N109" s="3">
        <f t="shared" si="104"/>
        <v>13.125</v>
      </c>
      <c r="O109" s="130"/>
    </row>
    <row r="110" spans="1:15" ht="30" customHeight="1" x14ac:dyDescent="0.2">
      <c r="A110" s="34">
        <f>'STUDENT NAMELIST'!A110</f>
        <v>106</v>
      </c>
      <c r="B110" s="128">
        <f>'STUDENT NAMELIST'!B110</f>
        <v>211423243261</v>
      </c>
      <c r="C110" s="128" t="str">
        <f>'STUDENT NAMELIST'!C110</f>
        <v>2023PEC AI 206</v>
      </c>
      <c r="D110" s="131" t="str">
        <f>'STUDENT NAMELIST'!D110</f>
        <v>MADHUMITHA M</v>
      </c>
      <c r="E110" s="25">
        <v>36</v>
      </c>
      <c r="F110" s="129">
        <v>36</v>
      </c>
      <c r="G110" s="129">
        <v>32</v>
      </c>
      <c r="H110" s="129">
        <v>31</v>
      </c>
      <c r="I110" s="129">
        <v>30</v>
      </c>
      <c r="J110" s="3">
        <f t="shared" ref="J110:N110" si="105">((E110/40)*15%)*100</f>
        <v>13.5</v>
      </c>
      <c r="K110" s="3">
        <f t="shared" si="105"/>
        <v>13.5</v>
      </c>
      <c r="L110" s="3">
        <f t="shared" si="105"/>
        <v>12</v>
      </c>
      <c r="M110" s="3">
        <f t="shared" si="105"/>
        <v>11.625</v>
      </c>
      <c r="N110" s="3">
        <f t="shared" si="105"/>
        <v>11.249999999999998</v>
      </c>
      <c r="O110" s="130"/>
    </row>
    <row r="111" spans="1:15" ht="30" customHeight="1" x14ac:dyDescent="0.2">
      <c r="A111" s="34">
        <f>'STUDENT NAMELIST'!A111</f>
        <v>107</v>
      </c>
      <c r="B111" s="128">
        <f>'STUDENT NAMELIST'!B111</f>
        <v>211423243264</v>
      </c>
      <c r="C111" s="128" t="str">
        <f>'STUDENT NAMELIST'!C111</f>
        <v>2023PEC AI 207</v>
      </c>
      <c r="D111" s="131" t="str">
        <f>'STUDENT NAMELIST'!D111</f>
        <v>MAHALAKSHMI B</v>
      </c>
      <c r="E111" s="25">
        <v>30</v>
      </c>
      <c r="F111" s="129">
        <v>38</v>
      </c>
      <c r="G111" s="129">
        <v>28</v>
      </c>
      <c r="H111" s="129">
        <v>28</v>
      </c>
      <c r="I111" s="129">
        <v>33</v>
      </c>
      <c r="J111" s="3">
        <f t="shared" ref="J111:N111" si="106">((E111/40)*15%)*100</f>
        <v>11.249999999999998</v>
      </c>
      <c r="K111" s="3">
        <f t="shared" si="106"/>
        <v>14.249999999999998</v>
      </c>
      <c r="L111" s="3">
        <f t="shared" si="106"/>
        <v>10.5</v>
      </c>
      <c r="M111" s="3">
        <f t="shared" si="106"/>
        <v>10.5</v>
      </c>
      <c r="N111" s="3">
        <f t="shared" si="106"/>
        <v>12.374999999999998</v>
      </c>
      <c r="O111" s="130"/>
    </row>
    <row r="112" spans="1:15" ht="30" customHeight="1" x14ac:dyDescent="0.2">
      <c r="A112" s="34">
        <f>'STUDENT NAMELIST'!A112</f>
        <v>108</v>
      </c>
      <c r="B112" s="128">
        <f>'STUDENT NAMELIST'!B112</f>
        <v>211423243265</v>
      </c>
      <c r="C112" s="128" t="str">
        <f>'STUDENT NAMELIST'!C112</f>
        <v>2023PEC AI 208</v>
      </c>
      <c r="D112" s="131" t="str">
        <f>'STUDENT NAMELIST'!D112</f>
        <v>MAHALAKSHMI E</v>
      </c>
      <c r="E112" s="25">
        <v>36</v>
      </c>
      <c r="F112" s="129">
        <v>31</v>
      </c>
      <c r="G112" s="129">
        <v>30</v>
      </c>
      <c r="H112" s="129">
        <v>30</v>
      </c>
      <c r="I112" s="129">
        <v>34</v>
      </c>
      <c r="J112" s="3">
        <f t="shared" ref="J112:N112" si="107">((E112/40)*15%)*100</f>
        <v>13.5</v>
      </c>
      <c r="K112" s="3">
        <f t="shared" si="107"/>
        <v>11.625</v>
      </c>
      <c r="L112" s="3">
        <f t="shared" si="107"/>
        <v>11.249999999999998</v>
      </c>
      <c r="M112" s="3">
        <f t="shared" si="107"/>
        <v>11.249999999999998</v>
      </c>
      <c r="N112" s="3">
        <f t="shared" si="107"/>
        <v>12.75</v>
      </c>
      <c r="O112" s="130"/>
    </row>
    <row r="113" spans="1:15" ht="30" customHeight="1" x14ac:dyDescent="0.2">
      <c r="A113" s="34">
        <f>'STUDENT NAMELIST'!A113</f>
        <v>109</v>
      </c>
      <c r="B113" s="128">
        <f>'STUDENT NAMELIST'!B113</f>
        <v>211423243266</v>
      </c>
      <c r="C113" s="128" t="str">
        <f>'STUDENT NAMELIST'!C113</f>
        <v>2023PEC AI 209</v>
      </c>
      <c r="D113" s="131" t="str">
        <f>'STUDENT NAMELIST'!D113</f>
        <v>MAHALAKSHMI S</v>
      </c>
      <c r="E113" s="25">
        <v>36</v>
      </c>
      <c r="F113" s="129">
        <v>36</v>
      </c>
      <c r="G113" s="129">
        <v>28</v>
      </c>
      <c r="H113" s="129">
        <v>38</v>
      </c>
      <c r="I113" s="129">
        <v>33</v>
      </c>
      <c r="J113" s="3">
        <f t="shared" ref="J113:N113" si="108">((E113/40)*15%)*100</f>
        <v>13.5</v>
      </c>
      <c r="K113" s="3">
        <f t="shared" si="108"/>
        <v>13.5</v>
      </c>
      <c r="L113" s="3">
        <f t="shared" si="108"/>
        <v>10.5</v>
      </c>
      <c r="M113" s="3">
        <f t="shared" si="108"/>
        <v>14.249999999999998</v>
      </c>
      <c r="N113" s="3">
        <f t="shared" si="108"/>
        <v>12.374999999999998</v>
      </c>
      <c r="O113" s="130"/>
    </row>
    <row r="114" spans="1:15" ht="30" customHeight="1" x14ac:dyDescent="0.2">
      <c r="A114" s="34">
        <f>'STUDENT NAMELIST'!A114</f>
        <v>110</v>
      </c>
      <c r="B114" s="128">
        <f>'STUDENT NAMELIST'!B114</f>
        <v>211423243272</v>
      </c>
      <c r="C114" s="128" t="str">
        <f>'STUDENT NAMELIST'!C114</f>
        <v>2023PEC AI 210</v>
      </c>
      <c r="D114" s="131" t="str">
        <f>'STUDENT NAMELIST'!D114</f>
        <v>MEENAKSHI A S</v>
      </c>
      <c r="E114" s="25">
        <v>40</v>
      </c>
      <c r="F114" s="129">
        <v>34</v>
      </c>
      <c r="G114" s="129">
        <v>38</v>
      </c>
      <c r="H114" s="129">
        <v>31</v>
      </c>
      <c r="I114" s="129">
        <v>39</v>
      </c>
      <c r="J114" s="3">
        <f t="shared" ref="J114:N114" si="109">((E114/40)*15%)*100</f>
        <v>15</v>
      </c>
      <c r="K114" s="3">
        <f t="shared" si="109"/>
        <v>12.75</v>
      </c>
      <c r="L114" s="3">
        <f t="shared" si="109"/>
        <v>14.249999999999998</v>
      </c>
      <c r="M114" s="3">
        <f t="shared" si="109"/>
        <v>11.625</v>
      </c>
      <c r="N114" s="3">
        <f t="shared" si="109"/>
        <v>14.625</v>
      </c>
      <c r="O114" s="130"/>
    </row>
    <row r="115" spans="1:15" ht="30" customHeight="1" x14ac:dyDescent="0.2">
      <c r="A115" s="34">
        <f>'STUDENT NAMELIST'!A115</f>
        <v>111</v>
      </c>
      <c r="B115" s="128">
        <f>'STUDENT NAMELIST'!B115</f>
        <v>211423243273</v>
      </c>
      <c r="C115" s="128" t="str">
        <f>'STUDENT NAMELIST'!C115</f>
        <v>2023PEC AI 211</v>
      </c>
      <c r="D115" s="131" t="str">
        <f>'STUDENT NAMELIST'!D115</f>
        <v>MITHRA SHREE A</v>
      </c>
      <c r="E115" s="25">
        <v>38</v>
      </c>
      <c r="F115" s="129">
        <v>40</v>
      </c>
      <c r="G115" s="129">
        <v>31</v>
      </c>
      <c r="H115" s="129">
        <v>38</v>
      </c>
      <c r="I115" s="129">
        <v>36</v>
      </c>
      <c r="J115" s="3">
        <f t="shared" ref="J115:N115" si="110">((E115/40)*15%)*100</f>
        <v>14.249999999999998</v>
      </c>
      <c r="K115" s="3">
        <f t="shared" si="110"/>
        <v>15</v>
      </c>
      <c r="L115" s="3">
        <f t="shared" si="110"/>
        <v>11.625</v>
      </c>
      <c r="M115" s="3">
        <f t="shared" si="110"/>
        <v>14.249999999999998</v>
      </c>
      <c r="N115" s="3">
        <f t="shared" si="110"/>
        <v>13.5</v>
      </c>
      <c r="O115" s="130"/>
    </row>
    <row r="116" spans="1:15" ht="30" customHeight="1" x14ac:dyDescent="0.2">
      <c r="A116" s="34">
        <f>'STUDENT NAMELIST'!A116</f>
        <v>112</v>
      </c>
      <c r="B116" s="128">
        <f>'STUDENT NAMELIST'!B116</f>
        <v>211423243284</v>
      </c>
      <c r="C116" s="128" t="str">
        <f>'STUDENT NAMELIST'!C116</f>
        <v>2023PEC AI 212</v>
      </c>
      <c r="D116" s="131" t="str">
        <f>'STUDENT NAMELIST'!D116</f>
        <v>MOHANA PRIYA V</v>
      </c>
      <c r="E116" s="25">
        <v>33</v>
      </c>
      <c r="F116" s="129">
        <v>34</v>
      </c>
      <c r="G116" s="129">
        <v>39</v>
      </c>
      <c r="H116" s="129">
        <v>35</v>
      </c>
      <c r="I116" s="129">
        <v>32</v>
      </c>
      <c r="J116" s="3">
        <f t="shared" ref="J116:N116" si="111">((E116/40)*15%)*100</f>
        <v>12.374999999999998</v>
      </c>
      <c r="K116" s="3">
        <f t="shared" si="111"/>
        <v>12.75</v>
      </c>
      <c r="L116" s="3">
        <f t="shared" si="111"/>
        <v>14.625</v>
      </c>
      <c r="M116" s="3">
        <f t="shared" si="111"/>
        <v>13.125</v>
      </c>
      <c r="N116" s="3">
        <f t="shared" si="111"/>
        <v>12</v>
      </c>
      <c r="O116" s="130"/>
    </row>
    <row r="117" spans="1:15" ht="30" customHeight="1" x14ac:dyDescent="0.2">
      <c r="A117" s="34">
        <f>'STUDENT NAMELIST'!A117</f>
        <v>113</v>
      </c>
      <c r="B117" s="128">
        <f>'STUDENT NAMELIST'!B117</f>
        <v>211423243290</v>
      </c>
      <c r="C117" s="128" t="str">
        <f>'STUDENT NAMELIST'!C117</f>
        <v>2023PEC AI 213</v>
      </c>
      <c r="D117" s="131" t="str">
        <f>'STUDENT NAMELIST'!D117</f>
        <v>MONISHA K</v>
      </c>
      <c r="E117" s="25">
        <v>33</v>
      </c>
      <c r="F117" s="129">
        <v>31</v>
      </c>
      <c r="G117" s="129">
        <v>38</v>
      </c>
      <c r="H117" s="129">
        <v>34</v>
      </c>
      <c r="I117" s="129">
        <v>38</v>
      </c>
      <c r="J117" s="3">
        <f t="shared" ref="J117:N117" si="112">((E117/40)*15%)*100</f>
        <v>12.374999999999998</v>
      </c>
      <c r="K117" s="3">
        <f t="shared" si="112"/>
        <v>11.625</v>
      </c>
      <c r="L117" s="3">
        <f t="shared" si="112"/>
        <v>14.249999999999998</v>
      </c>
      <c r="M117" s="3">
        <f t="shared" si="112"/>
        <v>12.75</v>
      </c>
      <c r="N117" s="3">
        <f t="shared" si="112"/>
        <v>14.249999999999998</v>
      </c>
      <c r="O117" s="130"/>
    </row>
    <row r="118" spans="1:15" ht="30" customHeight="1" x14ac:dyDescent="0.2">
      <c r="A118" s="34">
        <f>'STUDENT NAMELIST'!A118</f>
        <v>114</v>
      </c>
      <c r="B118" s="128">
        <f>'STUDENT NAMELIST'!B118</f>
        <v>211423243291</v>
      </c>
      <c r="C118" s="128" t="str">
        <f>'STUDENT NAMELIST'!C118</f>
        <v>2023PEC AI 214</v>
      </c>
      <c r="D118" s="131" t="str">
        <f>'STUDENT NAMELIST'!D118</f>
        <v>MONISHA P</v>
      </c>
      <c r="E118" s="25">
        <v>40</v>
      </c>
      <c r="F118" s="129">
        <v>35</v>
      </c>
      <c r="G118" s="129">
        <v>38</v>
      </c>
      <c r="H118" s="129">
        <v>32</v>
      </c>
      <c r="I118" s="129">
        <v>29</v>
      </c>
      <c r="J118" s="3">
        <f t="shared" ref="J118:N118" si="113">((E118/40)*15%)*100</f>
        <v>15</v>
      </c>
      <c r="K118" s="3">
        <f t="shared" si="113"/>
        <v>13.125</v>
      </c>
      <c r="L118" s="3">
        <f t="shared" si="113"/>
        <v>14.249999999999998</v>
      </c>
      <c r="M118" s="3">
        <f t="shared" si="113"/>
        <v>12</v>
      </c>
      <c r="N118" s="3">
        <f t="shared" si="113"/>
        <v>10.875</v>
      </c>
      <c r="O118" s="130"/>
    </row>
    <row r="119" spans="1:15" ht="30" customHeight="1" x14ac:dyDescent="0.2">
      <c r="A119" s="34">
        <f>'STUDENT NAMELIST'!A119</f>
        <v>115</v>
      </c>
      <c r="B119" s="128">
        <f>'STUDENT NAMELIST'!B119</f>
        <v>211423243293</v>
      </c>
      <c r="C119" s="128" t="str">
        <f>'STUDENT NAMELIST'!C119</f>
        <v>2023PEC AI 215</v>
      </c>
      <c r="D119" s="131" t="str">
        <f>'STUDENT NAMELIST'!D119</f>
        <v>MOUNICA E</v>
      </c>
      <c r="E119" s="25">
        <v>38</v>
      </c>
      <c r="F119" s="129">
        <v>34</v>
      </c>
      <c r="G119" s="129">
        <v>30</v>
      </c>
      <c r="H119" s="129">
        <v>30</v>
      </c>
      <c r="I119" s="129">
        <v>39</v>
      </c>
      <c r="J119" s="3">
        <f t="shared" ref="J119:N119" si="114">((E119/40)*15%)*100</f>
        <v>14.249999999999998</v>
      </c>
      <c r="K119" s="3">
        <f t="shared" si="114"/>
        <v>12.75</v>
      </c>
      <c r="L119" s="3">
        <f t="shared" si="114"/>
        <v>11.249999999999998</v>
      </c>
      <c r="M119" s="3">
        <f t="shared" si="114"/>
        <v>11.249999999999998</v>
      </c>
      <c r="N119" s="3">
        <f t="shared" si="114"/>
        <v>14.625</v>
      </c>
      <c r="O119" s="130"/>
    </row>
    <row r="120" spans="1:15" ht="30" customHeight="1" x14ac:dyDescent="0.2">
      <c r="A120" s="34">
        <f>'STUDENT NAMELIST'!A120</f>
        <v>116</v>
      </c>
      <c r="B120" s="128">
        <f>'STUDENT NAMELIST'!B120</f>
        <v>211423243296</v>
      </c>
      <c r="C120" s="128" t="str">
        <f>'STUDENT NAMELIST'!C120</f>
        <v>2023PEC AI 216</v>
      </c>
      <c r="D120" s="131" t="str">
        <f>'STUDENT NAMELIST'!D120</f>
        <v>MUTHULAKSHMI A</v>
      </c>
      <c r="E120" s="25">
        <v>30</v>
      </c>
      <c r="F120" s="129">
        <v>30</v>
      </c>
      <c r="G120" s="129">
        <v>38</v>
      </c>
      <c r="H120" s="129">
        <v>28</v>
      </c>
      <c r="I120" s="129">
        <v>33</v>
      </c>
      <c r="J120" s="3">
        <f t="shared" ref="J120:N120" si="115">((E120/40)*15%)*100</f>
        <v>11.249999999999998</v>
      </c>
      <c r="K120" s="3">
        <f t="shared" si="115"/>
        <v>11.249999999999998</v>
      </c>
      <c r="L120" s="3">
        <f t="shared" si="115"/>
        <v>14.249999999999998</v>
      </c>
      <c r="M120" s="3">
        <f t="shared" si="115"/>
        <v>10.5</v>
      </c>
      <c r="N120" s="3">
        <f t="shared" si="115"/>
        <v>12.374999999999998</v>
      </c>
      <c r="O120" s="130"/>
    </row>
    <row r="121" spans="1:15" ht="30" customHeight="1" x14ac:dyDescent="0.2">
      <c r="A121" s="34">
        <f>'STUDENT NAMELIST'!A121</f>
        <v>117</v>
      </c>
      <c r="B121" s="128">
        <f>'STUDENT NAMELIST'!B121</f>
        <v>211423243297</v>
      </c>
      <c r="C121" s="128" t="str">
        <f>'STUDENT NAMELIST'!C121</f>
        <v>2023PEC AI 217</v>
      </c>
      <c r="D121" s="131" t="str">
        <f>'STUDENT NAMELIST'!D121</f>
        <v>NANCY ANGEL J</v>
      </c>
      <c r="E121" s="25">
        <v>30</v>
      </c>
      <c r="F121" s="129">
        <v>30</v>
      </c>
      <c r="G121" s="129">
        <v>40</v>
      </c>
      <c r="H121" s="129">
        <v>29</v>
      </c>
      <c r="I121" s="129">
        <v>30</v>
      </c>
      <c r="J121" s="3">
        <f t="shared" ref="J121:N121" si="116">((E121/40)*15%)*100</f>
        <v>11.249999999999998</v>
      </c>
      <c r="K121" s="3">
        <f t="shared" si="116"/>
        <v>11.249999999999998</v>
      </c>
      <c r="L121" s="3">
        <f t="shared" si="116"/>
        <v>15</v>
      </c>
      <c r="M121" s="3">
        <f t="shared" si="116"/>
        <v>10.875</v>
      </c>
      <c r="N121" s="3">
        <f t="shared" si="116"/>
        <v>11.249999999999998</v>
      </c>
      <c r="O121" s="130"/>
    </row>
    <row r="122" spans="1:15" ht="30" customHeight="1" x14ac:dyDescent="0.2">
      <c r="A122" s="34">
        <f>'STUDENT NAMELIST'!A122</f>
        <v>118</v>
      </c>
      <c r="B122" s="128">
        <f>'STUDENT NAMELIST'!B122</f>
        <v>211423243308</v>
      </c>
      <c r="C122" s="128" t="str">
        <f>'STUDENT NAMELIST'!C122</f>
        <v>2023PEC AI 218</v>
      </c>
      <c r="D122" s="131" t="str">
        <f>'STUDENT NAMELIST'!D122</f>
        <v>NIKHITHA A</v>
      </c>
      <c r="E122" s="25">
        <v>32</v>
      </c>
      <c r="F122" s="129">
        <v>29</v>
      </c>
      <c r="G122" s="129">
        <v>38</v>
      </c>
      <c r="H122" s="129">
        <v>34</v>
      </c>
      <c r="I122" s="129">
        <v>32</v>
      </c>
      <c r="J122" s="3">
        <f t="shared" ref="J122:N122" si="117">((E122/40)*15%)*100</f>
        <v>12</v>
      </c>
      <c r="K122" s="3">
        <f t="shared" si="117"/>
        <v>10.875</v>
      </c>
      <c r="L122" s="3">
        <f t="shared" si="117"/>
        <v>14.249999999999998</v>
      </c>
      <c r="M122" s="3">
        <f t="shared" si="117"/>
        <v>12.75</v>
      </c>
      <c r="N122" s="3">
        <f t="shared" si="117"/>
        <v>12</v>
      </c>
      <c r="O122" s="130"/>
    </row>
    <row r="123" spans="1:15" ht="30" customHeight="1" x14ac:dyDescent="0.2">
      <c r="A123" s="34">
        <f>'STUDENT NAMELIST'!A123</f>
        <v>119</v>
      </c>
      <c r="B123" s="128">
        <f>'STUDENT NAMELIST'!B123</f>
        <v>211423243315</v>
      </c>
      <c r="C123" s="128" t="str">
        <f>'STUDENT NAMELIST'!C123</f>
        <v>2023PEC AI 219</v>
      </c>
      <c r="D123" s="131" t="str">
        <f>'STUDENT NAMELIST'!D123</f>
        <v>NITHYA SREE V</v>
      </c>
      <c r="E123" s="25">
        <v>30</v>
      </c>
      <c r="F123" s="129">
        <v>30</v>
      </c>
      <c r="G123" s="129">
        <v>38</v>
      </c>
      <c r="H123" s="129">
        <v>38</v>
      </c>
      <c r="I123" s="129">
        <v>38</v>
      </c>
      <c r="J123" s="3">
        <f t="shared" ref="J123:N123" si="118">((E123/40)*15%)*100</f>
        <v>11.249999999999998</v>
      </c>
      <c r="K123" s="3">
        <f t="shared" si="118"/>
        <v>11.249999999999998</v>
      </c>
      <c r="L123" s="3">
        <f t="shared" si="118"/>
        <v>14.249999999999998</v>
      </c>
      <c r="M123" s="3">
        <f t="shared" si="118"/>
        <v>14.249999999999998</v>
      </c>
      <c r="N123" s="3">
        <f t="shared" si="118"/>
        <v>14.249999999999998</v>
      </c>
      <c r="O123" s="130"/>
    </row>
    <row r="124" spans="1:15" ht="30" customHeight="1" x14ac:dyDescent="0.2">
      <c r="A124" s="34">
        <f>'STUDENT NAMELIST'!A124</f>
        <v>120</v>
      </c>
      <c r="B124" s="128">
        <f>'STUDENT NAMELIST'!B124</f>
        <v>211423243316</v>
      </c>
      <c r="C124" s="128" t="str">
        <f>'STUDENT NAMELIST'!C124</f>
        <v>2023PEC AI 220</v>
      </c>
      <c r="D124" s="131" t="str">
        <f>'STUDENT NAMELIST'!D124</f>
        <v>NIVETHA J</v>
      </c>
      <c r="E124" s="25">
        <v>31</v>
      </c>
      <c r="F124" s="129">
        <v>36</v>
      </c>
      <c r="G124" s="129">
        <v>38</v>
      </c>
      <c r="H124" s="129">
        <v>29</v>
      </c>
      <c r="I124" s="129">
        <v>32</v>
      </c>
      <c r="J124" s="3">
        <f t="shared" ref="J124:N124" si="119">((E124/40)*15%)*100</f>
        <v>11.625</v>
      </c>
      <c r="K124" s="3">
        <f t="shared" si="119"/>
        <v>13.5</v>
      </c>
      <c r="L124" s="3">
        <f t="shared" si="119"/>
        <v>14.249999999999998</v>
      </c>
      <c r="M124" s="3">
        <f t="shared" si="119"/>
        <v>10.875</v>
      </c>
      <c r="N124" s="3">
        <f t="shared" si="119"/>
        <v>12</v>
      </c>
      <c r="O124" s="130"/>
    </row>
    <row r="125" spans="1:15" ht="30" customHeight="1" x14ac:dyDescent="0.2">
      <c r="A125" s="34">
        <f>'STUDENT NAMELIST'!A125</f>
        <v>121</v>
      </c>
      <c r="B125" s="128">
        <f>'STUDENT NAMELIST'!B125</f>
        <v>211423243317</v>
      </c>
      <c r="C125" s="128" t="str">
        <f>'STUDENT NAMELIST'!C125</f>
        <v>2023PEC AI 221</v>
      </c>
      <c r="D125" s="131" t="str">
        <f>'STUDENT NAMELIST'!D125</f>
        <v>NIVETHA R</v>
      </c>
      <c r="E125" s="25">
        <v>40</v>
      </c>
      <c r="F125" s="129">
        <v>32</v>
      </c>
      <c r="G125" s="129">
        <v>30</v>
      </c>
      <c r="H125" s="129">
        <v>36</v>
      </c>
      <c r="I125" s="129">
        <v>38</v>
      </c>
      <c r="J125" s="3">
        <f t="shared" ref="J125:N125" si="120">((E125/40)*15%)*100</f>
        <v>15</v>
      </c>
      <c r="K125" s="3">
        <f t="shared" si="120"/>
        <v>12</v>
      </c>
      <c r="L125" s="3">
        <f t="shared" si="120"/>
        <v>11.249999999999998</v>
      </c>
      <c r="M125" s="3">
        <f t="shared" si="120"/>
        <v>13.5</v>
      </c>
      <c r="N125" s="3">
        <f t="shared" si="120"/>
        <v>14.249999999999998</v>
      </c>
      <c r="O125" s="130"/>
    </row>
    <row r="126" spans="1:15" ht="30" customHeight="1" x14ac:dyDescent="0.2">
      <c r="A126" s="34">
        <f>'STUDENT NAMELIST'!A126</f>
        <v>122</v>
      </c>
      <c r="B126" s="128">
        <f>'STUDENT NAMELIST'!B126</f>
        <v>211423243318</v>
      </c>
      <c r="C126" s="128" t="str">
        <f>'STUDENT NAMELIST'!C126</f>
        <v>2023PEC AI 222</v>
      </c>
      <c r="D126" s="131" t="str">
        <f>'STUDENT NAMELIST'!D126</f>
        <v>NIVETHA V</v>
      </c>
      <c r="E126" s="25">
        <v>40</v>
      </c>
      <c r="F126" s="129">
        <v>34</v>
      </c>
      <c r="G126" s="129">
        <v>34</v>
      </c>
      <c r="H126" s="129">
        <v>38</v>
      </c>
      <c r="I126" s="129">
        <v>39</v>
      </c>
      <c r="J126" s="3">
        <f t="shared" ref="J126:N126" si="121">((E126/40)*15%)*100</f>
        <v>15</v>
      </c>
      <c r="K126" s="3">
        <f t="shared" si="121"/>
        <v>12.75</v>
      </c>
      <c r="L126" s="3">
        <f t="shared" si="121"/>
        <v>12.75</v>
      </c>
      <c r="M126" s="3">
        <f t="shared" si="121"/>
        <v>14.249999999999998</v>
      </c>
      <c r="N126" s="3">
        <f t="shared" si="121"/>
        <v>14.625</v>
      </c>
      <c r="O126" s="130"/>
    </row>
    <row r="127" spans="1:15" ht="30" customHeight="1" x14ac:dyDescent="0.2">
      <c r="A127" s="34">
        <f>'STUDENT NAMELIST'!A127</f>
        <v>123</v>
      </c>
      <c r="B127" s="128">
        <f>'STUDENT NAMELIST'!B127</f>
        <v>211423243321</v>
      </c>
      <c r="C127" s="128" t="str">
        <f>'STUDENT NAMELIST'!C127</f>
        <v>2023PEC AI 223</v>
      </c>
      <c r="D127" s="131" t="str">
        <f>'STUDENT NAMELIST'!D127</f>
        <v>POOJA K</v>
      </c>
      <c r="E127" s="25">
        <v>34</v>
      </c>
      <c r="F127" s="129">
        <v>40</v>
      </c>
      <c r="G127" s="129">
        <v>36</v>
      </c>
      <c r="H127" s="129">
        <v>28</v>
      </c>
      <c r="I127" s="129">
        <v>30</v>
      </c>
      <c r="J127" s="3">
        <f t="shared" ref="J127:N127" si="122">((E127/40)*15%)*100</f>
        <v>12.75</v>
      </c>
      <c r="K127" s="3">
        <f t="shared" si="122"/>
        <v>15</v>
      </c>
      <c r="L127" s="3">
        <f t="shared" si="122"/>
        <v>13.5</v>
      </c>
      <c r="M127" s="3">
        <f t="shared" si="122"/>
        <v>10.5</v>
      </c>
      <c r="N127" s="3">
        <f t="shared" si="122"/>
        <v>11.249999999999998</v>
      </c>
      <c r="O127" s="130"/>
    </row>
    <row r="128" spans="1:15" ht="30" customHeight="1" x14ac:dyDescent="0.2">
      <c r="A128" s="34">
        <f>'STUDENT NAMELIST'!A128</f>
        <v>124</v>
      </c>
      <c r="B128" s="128">
        <f>'STUDENT NAMELIST'!B128</f>
        <v>211423243322</v>
      </c>
      <c r="C128" s="128" t="str">
        <f>'STUDENT NAMELIST'!C128</f>
        <v>2023PEC AI 224</v>
      </c>
      <c r="D128" s="131" t="str">
        <f>'STUDENT NAMELIST'!D128</f>
        <v>POOJA S</v>
      </c>
      <c r="E128" s="25">
        <v>35</v>
      </c>
      <c r="F128" s="129">
        <v>38</v>
      </c>
      <c r="G128" s="129">
        <v>31</v>
      </c>
      <c r="H128" s="129">
        <v>38</v>
      </c>
      <c r="I128" s="129">
        <v>34</v>
      </c>
      <c r="J128" s="3">
        <f t="shared" ref="J128:N128" si="123">((E128/40)*15%)*100</f>
        <v>13.125</v>
      </c>
      <c r="K128" s="3">
        <f t="shared" si="123"/>
        <v>14.249999999999998</v>
      </c>
      <c r="L128" s="3">
        <f t="shared" si="123"/>
        <v>11.625</v>
      </c>
      <c r="M128" s="3">
        <f t="shared" si="123"/>
        <v>14.249999999999998</v>
      </c>
      <c r="N128" s="3">
        <f t="shared" si="123"/>
        <v>12.75</v>
      </c>
      <c r="O128" s="130"/>
    </row>
    <row r="129" spans="1:15" ht="30" customHeight="1" x14ac:dyDescent="0.2">
      <c r="A129" s="34">
        <f>'STUDENT NAMELIST'!A129</f>
        <v>125</v>
      </c>
      <c r="B129" s="128">
        <f>'STUDENT NAMELIST'!B129</f>
        <v>211423243323</v>
      </c>
      <c r="C129" s="128" t="str">
        <f>'STUDENT NAMELIST'!C129</f>
        <v>2023PEC AI 225</v>
      </c>
      <c r="D129" s="131" t="str">
        <f>'STUDENT NAMELIST'!D129</f>
        <v>POOJA S P</v>
      </c>
      <c r="E129" s="25">
        <v>38</v>
      </c>
      <c r="F129" s="129">
        <v>28</v>
      </c>
      <c r="G129" s="129">
        <v>36</v>
      </c>
      <c r="H129" s="129">
        <v>39</v>
      </c>
      <c r="I129" s="129">
        <v>29</v>
      </c>
      <c r="J129" s="3">
        <f t="shared" ref="J129:N129" si="124">((E129/40)*15%)*100</f>
        <v>14.249999999999998</v>
      </c>
      <c r="K129" s="3">
        <f t="shared" si="124"/>
        <v>10.5</v>
      </c>
      <c r="L129" s="3">
        <f t="shared" si="124"/>
        <v>13.5</v>
      </c>
      <c r="M129" s="3">
        <f t="shared" si="124"/>
        <v>14.625</v>
      </c>
      <c r="N129" s="3">
        <f t="shared" si="124"/>
        <v>10.875</v>
      </c>
      <c r="O129" s="130"/>
    </row>
    <row r="130" spans="1:15" ht="30" customHeight="1" x14ac:dyDescent="0.2">
      <c r="A130" s="34">
        <f>'STUDENT NAMELIST'!A130</f>
        <v>126</v>
      </c>
      <c r="B130" s="128">
        <f>'STUDENT NAMELIST'!B130</f>
        <v>211423243440</v>
      </c>
      <c r="C130" s="128" t="str">
        <f>'STUDENT NAMELIST'!C130</f>
        <v>2023PEC AI 226</v>
      </c>
      <c r="D130" s="131" t="str">
        <f>'STUDENT NAMELIST'!D130</f>
        <v>SUBHASRI D J</v>
      </c>
      <c r="E130" s="25">
        <v>39</v>
      </c>
      <c r="F130" s="129">
        <v>33</v>
      </c>
      <c r="G130" s="129">
        <v>32</v>
      </c>
      <c r="H130" s="129">
        <v>33</v>
      </c>
      <c r="I130" s="129">
        <v>32</v>
      </c>
      <c r="J130" s="3">
        <f t="shared" ref="J130:N130" si="125">((E130/40)*15%)*100</f>
        <v>14.625</v>
      </c>
      <c r="K130" s="3">
        <f t="shared" si="125"/>
        <v>12.374999999999998</v>
      </c>
      <c r="L130" s="3">
        <f t="shared" si="125"/>
        <v>12</v>
      </c>
      <c r="M130" s="3">
        <f t="shared" si="125"/>
        <v>12.374999999999998</v>
      </c>
      <c r="N130" s="3">
        <f t="shared" si="125"/>
        <v>12</v>
      </c>
      <c r="O130" s="130"/>
    </row>
    <row r="131" spans="1:15" ht="30" customHeight="1" x14ac:dyDescent="0.2">
      <c r="A131" s="34">
        <f>'STUDENT NAMELIST'!A131</f>
        <v>127</v>
      </c>
      <c r="B131" s="128">
        <f>'STUDENT NAMELIST'!B131</f>
        <v>211423243324</v>
      </c>
      <c r="C131" s="128" t="str">
        <f>'STUDENT NAMELIST'!C131</f>
        <v>2023PEC AI 227</v>
      </c>
      <c r="D131" s="131" t="str">
        <f>'STUDENT NAMELIST'!D131</f>
        <v>POOJASREE K</v>
      </c>
      <c r="E131" s="25">
        <v>38</v>
      </c>
      <c r="F131" s="129">
        <v>38</v>
      </c>
      <c r="G131" s="129">
        <v>28</v>
      </c>
      <c r="H131" s="129">
        <v>40</v>
      </c>
      <c r="I131" s="129">
        <v>39</v>
      </c>
      <c r="J131" s="3">
        <f t="shared" ref="J131:N131" si="126">((E131/40)*15%)*100</f>
        <v>14.249999999999998</v>
      </c>
      <c r="K131" s="3">
        <f t="shared" si="126"/>
        <v>14.249999999999998</v>
      </c>
      <c r="L131" s="3">
        <f t="shared" si="126"/>
        <v>10.5</v>
      </c>
      <c r="M131" s="3">
        <f t="shared" si="126"/>
        <v>15</v>
      </c>
      <c r="N131" s="3">
        <f t="shared" si="126"/>
        <v>14.625</v>
      </c>
      <c r="O131" s="130"/>
    </row>
    <row r="132" spans="1:15" ht="30" customHeight="1" x14ac:dyDescent="0.2">
      <c r="A132" s="34">
        <f>'STUDENT NAMELIST'!A132</f>
        <v>128</v>
      </c>
      <c r="B132" s="128">
        <f>'STUDENT NAMELIST'!B132</f>
        <v>211423243326</v>
      </c>
      <c r="C132" s="128" t="str">
        <f>'STUDENT NAMELIST'!C132</f>
        <v>2023PEC AI 228</v>
      </c>
      <c r="D132" s="131" t="str">
        <f>'STUDENT NAMELIST'!D132</f>
        <v>PRADAKSHANA S</v>
      </c>
      <c r="E132" s="25">
        <v>34</v>
      </c>
      <c r="F132" s="129">
        <v>33</v>
      </c>
      <c r="G132" s="129">
        <v>30</v>
      </c>
      <c r="H132" s="129">
        <v>40</v>
      </c>
      <c r="I132" s="129">
        <v>33</v>
      </c>
      <c r="J132" s="3">
        <f t="shared" ref="J132:N132" si="127">((E132/40)*15%)*100</f>
        <v>12.75</v>
      </c>
      <c r="K132" s="3">
        <f t="shared" si="127"/>
        <v>12.374999999999998</v>
      </c>
      <c r="L132" s="3">
        <f t="shared" si="127"/>
        <v>11.249999999999998</v>
      </c>
      <c r="M132" s="3">
        <f t="shared" si="127"/>
        <v>15</v>
      </c>
      <c r="N132" s="3">
        <f t="shared" si="127"/>
        <v>12.374999999999998</v>
      </c>
      <c r="O132" s="130"/>
    </row>
    <row r="133" spans="1:15" ht="30" customHeight="1" x14ac:dyDescent="0.2">
      <c r="A133" s="34">
        <f>'STUDENT NAMELIST'!A133</f>
        <v>129</v>
      </c>
      <c r="B133" s="128">
        <f>'STUDENT NAMELIST'!B133</f>
        <v>211423243328</v>
      </c>
      <c r="C133" s="128" t="str">
        <f>'STUDENT NAMELIST'!C133</f>
        <v>2023PEC AI 229</v>
      </c>
      <c r="D133" s="131" t="str">
        <f>'STUDENT NAMELIST'!D133</f>
        <v>PRAGATHI C J</v>
      </c>
      <c r="E133" s="25">
        <v>34</v>
      </c>
      <c r="F133" s="129">
        <v>32</v>
      </c>
      <c r="G133" s="129">
        <v>39</v>
      </c>
      <c r="H133" s="129">
        <v>35</v>
      </c>
      <c r="I133" s="129">
        <v>31</v>
      </c>
      <c r="J133" s="3">
        <f t="shared" ref="J133:N133" si="128">((E133/40)*15%)*100</f>
        <v>12.75</v>
      </c>
      <c r="K133" s="3">
        <f t="shared" si="128"/>
        <v>12</v>
      </c>
      <c r="L133" s="3">
        <f t="shared" si="128"/>
        <v>14.625</v>
      </c>
      <c r="M133" s="3">
        <f t="shared" si="128"/>
        <v>13.125</v>
      </c>
      <c r="N133" s="3">
        <f t="shared" si="128"/>
        <v>11.625</v>
      </c>
      <c r="O133" s="130"/>
    </row>
    <row r="134" spans="1:15" ht="30" customHeight="1" x14ac:dyDescent="0.2">
      <c r="A134" s="34">
        <f>'STUDENT NAMELIST'!A134</f>
        <v>130</v>
      </c>
      <c r="B134" s="128">
        <f>'STUDENT NAMELIST'!B134</f>
        <v>211423243333</v>
      </c>
      <c r="C134" s="128" t="str">
        <f>'STUDENT NAMELIST'!C134</f>
        <v>2023PEC AI 230</v>
      </c>
      <c r="D134" s="131" t="str">
        <f>'STUDENT NAMELIST'!D134</f>
        <v>PRATHESA S</v>
      </c>
      <c r="E134" s="25">
        <v>33</v>
      </c>
      <c r="F134" s="129">
        <v>28</v>
      </c>
      <c r="G134" s="129">
        <v>33</v>
      </c>
      <c r="H134" s="129">
        <v>36</v>
      </c>
      <c r="I134" s="129">
        <v>31</v>
      </c>
      <c r="J134" s="3">
        <f t="shared" ref="J134:N134" si="129">((E134/40)*15%)*100</f>
        <v>12.374999999999998</v>
      </c>
      <c r="K134" s="3">
        <f t="shared" si="129"/>
        <v>10.5</v>
      </c>
      <c r="L134" s="3">
        <f t="shared" si="129"/>
        <v>12.374999999999998</v>
      </c>
      <c r="M134" s="3">
        <f t="shared" si="129"/>
        <v>13.5</v>
      </c>
      <c r="N134" s="3">
        <f t="shared" si="129"/>
        <v>11.625</v>
      </c>
      <c r="O134" s="130"/>
    </row>
    <row r="135" spans="1:15" ht="30" customHeight="1" x14ac:dyDescent="0.2">
      <c r="A135" s="34">
        <f>'STUDENT NAMELIST'!A135</f>
        <v>131</v>
      </c>
      <c r="B135" s="128">
        <f>'STUDENT NAMELIST'!B135</f>
        <v>211423243339</v>
      </c>
      <c r="C135" s="128" t="str">
        <f>'STUDENT NAMELIST'!C135</f>
        <v>2023PEC AI 231</v>
      </c>
      <c r="D135" s="131" t="str">
        <f>'STUDENT NAMELIST'!D135</f>
        <v>PREETHI M</v>
      </c>
      <c r="E135" s="25">
        <v>35</v>
      </c>
      <c r="F135" s="129">
        <v>31</v>
      </c>
      <c r="G135" s="129">
        <v>28</v>
      </c>
      <c r="H135" s="129">
        <v>33</v>
      </c>
      <c r="I135" s="129">
        <v>38</v>
      </c>
      <c r="J135" s="3">
        <f t="shared" ref="J135:N135" si="130">((E135/40)*15%)*100</f>
        <v>13.125</v>
      </c>
      <c r="K135" s="3">
        <f t="shared" si="130"/>
        <v>11.625</v>
      </c>
      <c r="L135" s="3">
        <f t="shared" si="130"/>
        <v>10.5</v>
      </c>
      <c r="M135" s="3">
        <f t="shared" si="130"/>
        <v>12.374999999999998</v>
      </c>
      <c r="N135" s="3">
        <f t="shared" si="130"/>
        <v>14.249999999999998</v>
      </c>
      <c r="O135" s="130"/>
    </row>
    <row r="136" spans="1:15" ht="30" customHeight="1" x14ac:dyDescent="0.2">
      <c r="A136" s="34">
        <f>'STUDENT NAMELIST'!A136</f>
        <v>132</v>
      </c>
      <c r="B136" s="128">
        <f>'STUDENT NAMELIST'!B136</f>
        <v>211423243340</v>
      </c>
      <c r="C136" s="128" t="str">
        <f>'STUDENT NAMELIST'!C136</f>
        <v>2023PEC AI 232</v>
      </c>
      <c r="D136" s="131" t="str">
        <f>'STUDENT NAMELIST'!D136</f>
        <v>PREETHI S</v>
      </c>
      <c r="E136" s="25">
        <v>35</v>
      </c>
      <c r="F136" s="129">
        <v>30</v>
      </c>
      <c r="G136" s="129">
        <v>29</v>
      </c>
      <c r="H136" s="129">
        <v>36</v>
      </c>
      <c r="I136" s="129">
        <v>32</v>
      </c>
      <c r="J136" s="3">
        <f t="shared" ref="J136:N136" si="131">((E136/40)*15%)*100</f>
        <v>13.125</v>
      </c>
      <c r="K136" s="3">
        <f t="shared" si="131"/>
        <v>11.249999999999998</v>
      </c>
      <c r="L136" s="3">
        <f t="shared" si="131"/>
        <v>10.875</v>
      </c>
      <c r="M136" s="3">
        <f t="shared" si="131"/>
        <v>13.5</v>
      </c>
      <c r="N136" s="3">
        <f t="shared" si="131"/>
        <v>12</v>
      </c>
      <c r="O136" s="130"/>
    </row>
    <row r="137" spans="1:15" ht="30" customHeight="1" x14ac:dyDescent="0.2">
      <c r="A137" s="34">
        <f>'STUDENT NAMELIST'!A137</f>
        <v>133</v>
      </c>
      <c r="B137" s="128">
        <f>'STUDENT NAMELIST'!B137</f>
        <v>211423243343</v>
      </c>
      <c r="C137" s="128" t="str">
        <f>'STUDENT NAMELIST'!C137</f>
        <v>2023PEC AI 233</v>
      </c>
      <c r="D137" s="131" t="str">
        <f>'STUDENT NAMELIST'!D137</f>
        <v>PRIYADHARSHINI D</v>
      </c>
      <c r="E137" s="25">
        <v>39</v>
      </c>
      <c r="F137" s="129">
        <v>28</v>
      </c>
      <c r="G137" s="129">
        <v>38</v>
      </c>
      <c r="H137" s="129">
        <v>28</v>
      </c>
      <c r="I137" s="129">
        <v>32</v>
      </c>
      <c r="J137" s="3">
        <f t="shared" ref="J137:N137" si="132">((E137/40)*15%)*100</f>
        <v>14.625</v>
      </c>
      <c r="K137" s="3">
        <f t="shared" si="132"/>
        <v>10.5</v>
      </c>
      <c r="L137" s="3">
        <f t="shared" si="132"/>
        <v>14.249999999999998</v>
      </c>
      <c r="M137" s="3">
        <f t="shared" si="132"/>
        <v>10.5</v>
      </c>
      <c r="N137" s="3">
        <f t="shared" si="132"/>
        <v>12</v>
      </c>
      <c r="O137" s="130"/>
    </row>
    <row r="138" spans="1:15" ht="30" customHeight="1" x14ac:dyDescent="0.2">
      <c r="A138" s="34">
        <f>'STUDENT NAMELIST'!A138</f>
        <v>134</v>
      </c>
      <c r="B138" s="128">
        <f>'STUDENT NAMELIST'!B138</f>
        <v>211423243353</v>
      </c>
      <c r="C138" s="128" t="str">
        <f>'STUDENT NAMELIST'!C138</f>
        <v>2023PEC AI 234</v>
      </c>
      <c r="D138" s="131" t="str">
        <f>'STUDENT NAMELIST'!D138</f>
        <v>RAKSHINI H</v>
      </c>
      <c r="E138" s="25">
        <v>29</v>
      </c>
      <c r="F138" s="129">
        <v>33</v>
      </c>
      <c r="G138" s="129">
        <v>34</v>
      </c>
      <c r="H138" s="129">
        <v>36</v>
      </c>
      <c r="I138" s="129">
        <v>38</v>
      </c>
      <c r="J138" s="3">
        <f t="shared" ref="J138:N138" si="133">((E138/40)*15%)*100</f>
        <v>10.875</v>
      </c>
      <c r="K138" s="3">
        <f t="shared" si="133"/>
        <v>12.374999999999998</v>
      </c>
      <c r="L138" s="3">
        <f t="shared" si="133"/>
        <v>12.75</v>
      </c>
      <c r="M138" s="3">
        <f t="shared" si="133"/>
        <v>13.5</v>
      </c>
      <c r="N138" s="3">
        <f t="shared" si="133"/>
        <v>14.249999999999998</v>
      </c>
      <c r="O138" s="130"/>
    </row>
    <row r="139" spans="1:15" ht="30" customHeight="1" x14ac:dyDescent="0.2">
      <c r="A139" s="34">
        <f>'STUDENT NAMELIST'!A139</f>
        <v>135</v>
      </c>
      <c r="B139" s="128">
        <f>'STUDENT NAMELIST'!B139</f>
        <v>211423243354</v>
      </c>
      <c r="C139" s="128" t="str">
        <f>'STUDENT NAMELIST'!C139</f>
        <v>2023PEC AI 235</v>
      </c>
      <c r="D139" s="131" t="str">
        <f>'STUDENT NAMELIST'!D139</f>
        <v>RAMYA S</v>
      </c>
      <c r="E139" s="25">
        <v>39</v>
      </c>
      <c r="F139" s="129">
        <v>31</v>
      </c>
      <c r="G139" s="129">
        <v>32</v>
      </c>
      <c r="H139" s="129">
        <v>38</v>
      </c>
      <c r="I139" s="129">
        <v>30</v>
      </c>
      <c r="J139" s="3">
        <f t="shared" ref="J139:N139" si="134">((E139/40)*15%)*100</f>
        <v>14.625</v>
      </c>
      <c r="K139" s="3">
        <f t="shared" si="134"/>
        <v>11.625</v>
      </c>
      <c r="L139" s="3">
        <f t="shared" si="134"/>
        <v>12</v>
      </c>
      <c r="M139" s="3">
        <f t="shared" si="134"/>
        <v>14.249999999999998</v>
      </c>
      <c r="N139" s="3">
        <f t="shared" si="134"/>
        <v>11.249999999999998</v>
      </c>
      <c r="O139" s="130"/>
    </row>
    <row r="140" spans="1:15" ht="30" customHeight="1" x14ac:dyDescent="0.2">
      <c r="A140" s="34">
        <f>'STUDENT NAMELIST'!A140</f>
        <v>136</v>
      </c>
      <c r="B140" s="128">
        <f>'STUDENT NAMELIST'!B140</f>
        <v>211423243355</v>
      </c>
      <c r="C140" s="128" t="str">
        <f>'STUDENT NAMELIST'!C140</f>
        <v>2023PEC AI 236</v>
      </c>
      <c r="D140" s="131" t="str">
        <f>'STUDENT NAMELIST'!D140</f>
        <v>RANJANI A</v>
      </c>
      <c r="E140" s="25">
        <v>38</v>
      </c>
      <c r="F140" s="129">
        <v>33</v>
      </c>
      <c r="G140" s="129">
        <v>33</v>
      </c>
      <c r="H140" s="129">
        <v>32</v>
      </c>
      <c r="I140" s="129">
        <v>31</v>
      </c>
      <c r="J140" s="3">
        <f t="shared" ref="J140:N140" si="135">((E140/40)*15%)*100</f>
        <v>14.249999999999998</v>
      </c>
      <c r="K140" s="3">
        <f t="shared" si="135"/>
        <v>12.374999999999998</v>
      </c>
      <c r="L140" s="3">
        <f t="shared" si="135"/>
        <v>12.374999999999998</v>
      </c>
      <c r="M140" s="3">
        <f t="shared" si="135"/>
        <v>12</v>
      </c>
      <c r="N140" s="3">
        <f t="shared" si="135"/>
        <v>11.625</v>
      </c>
      <c r="O140" s="130"/>
    </row>
    <row r="141" spans="1:15" ht="30" customHeight="1" x14ac:dyDescent="0.2">
      <c r="A141" s="34">
        <f>'STUDENT NAMELIST'!A141</f>
        <v>137</v>
      </c>
      <c r="B141" s="128">
        <f>'STUDENT NAMELIST'!B141</f>
        <v>211423243358</v>
      </c>
      <c r="C141" s="128" t="str">
        <f>'STUDENT NAMELIST'!C141</f>
        <v>2023PEC AI 237</v>
      </c>
      <c r="D141" s="131" t="str">
        <f>'STUDENT NAMELIST'!D141</f>
        <v>RAZEENA R</v>
      </c>
      <c r="E141" s="25">
        <v>30</v>
      </c>
      <c r="F141" s="129">
        <v>36</v>
      </c>
      <c r="G141" s="129">
        <v>28</v>
      </c>
      <c r="H141" s="129">
        <v>38</v>
      </c>
      <c r="I141" s="129">
        <v>30</v>
      </c>
      <c r="J141" s="3">
        <f t="shared" ref="J141:N141" si="136">((E141/40)*15%)*100</f>
        <v>11.249999999999998</v>
      </c>
      <c r="K141" s="3">
        <f t="shared" si="136"/>
        <v>13.5</v>
      </c>
      <c r="L141" s="3">
        <f t="shared" si="136"/>
        <v>10.5</v>
      </c>
      <c r="M141" s="3">
        <f t="shared" si="136"/>
        <v>14.249999999999998</v>
      </c>
      <c r="N141" s="3">
        <f t="shared" si="136"/>
        <v>11.249999999999998</v>
      </c>
      <c r="O141" s="130"/>
    </row>
    <row r="142" spans="1:15" ht="30" customHeight="1" x14ac:dyDescent="0.2">
      <c r="A142" s="34">
        <f>'STUDENT NAMELIST'!A142</f>
        <v>138</v>
      </c>
      <c r="B142" s="128">
        <f>'STUDENT NAMELIST'!B142</f>
        <v>211423243359</v>
      </c>
      <c r="C142" s="128" t="str">
        <f>'STUDENT NAMELIST'!C142</f>
        <v>2023PEC AI 238</v>
      </c>
      <c r="D142" s="131" t="str">
        <f>'STUDENT NAMELIST'!D142</f>
        <v>RIHANA R</v>
      </c>
      <c r="E142" s="25">
        <v>28</v>
      </c>
      <c r="F142" s="129">
        <v>34</v>
      </c>
      <c r="G142" s="129">
        <v>28</v>
      </c>
      <c r="H142" s="129">
        <v>35</v>
      </c>
      <c r="I142" s="129">
        <v>39</v>
      </c>
      <c r="J142" s="3">
        <f t="shared" ref="J142:N142" si="137">((E142/40)*15%)*100</f>
        <v>10.5</v>
      </c>
      <c r="K142" s="3">
        <f t="shared" si="137"/>
        <v>12.75</v>
      </c>
      <c r="L142" s="3">
        <f t="shared" si="137"/>
        <v>10.5</v>
      </c>
      <c r="M142" s="3">
        <f t="shared" si="137"/>
        <v>13.125</v>
      </c>
      <c r="N142" s="3">
        <f t="shared" si="137"/>
        <v>14.625</v>
      </c>
      <c r="O142" s="130"/>
    </row>
    <row r="143" spans="1:15" ht="30" customHeight="1" x14ac:dyDescent="0.2">
      <c r="A143" s="34">
        <f>'STUDENT NAMELIST'!A143</f>
        <v>139</v>
      </c>
      <c r="B143" s="128">
        <f>'STUDENT NAMELIST'!B143</f>
        <v>211423243366</v>
      </c>
      <c r="C143" s="128" t="str">
        <f>'STUDENT NAMELIST'!C143</f>
        <v>2023PEC AI 239</v>
      </c>
      <c r="D143" s="131" t="str">
        <f>'STUDENT NAMELIST'!D143</f>
        <v>RUBA DARSHNI J</v>
      </c>
      <c r="E143" s="25">
        <v>36</v>
      </c>
      <c r="F143" s="129">
        <v>29</v>
      </c>
      <c r="G143" s="129">
        <v>31</v>
      </c>
      <c r="H143" s="129">
        <v>35</v>
      </c>
      <c r="I143" s="129">
        <v>34</v>
      </c>
      <c r="J143" s="3">
        <f t="shared" ref="J143:N143" si="138">((E143/40)*15%)*100</f>
        <v>13.5</v>
      </c>
      <c r="K143" s="3">
        <f t="shared" si="138"/>
        <v>10.875</v>
      </c>
      <c r="L143" s="3">
        <f t="shared" si="138"/>
        <v>11.625</v>
      </c>
      <c r="M143" s="3">
        <f t="shared" si="138"/>
        <v>13.125</v>
      </c>
      <c r="N143" s="3">
        <f t="shared" si="138"/>
        <v>12.75</v>
      </c>
      <c r="O143" s="130"/>
    </row>
    <row r="144" spans="1:15" ht="30" customHeight="1" x14ac:dyDescent="0.2">
      <c r="A144" s="34">
        <f>'STUDENT NAMELIST'!A144</f>
        <v>140</v>
      </c>
      <c r="B144" s="128">
        <f>'STUDENT NAMELIST'!B144</f>
        <v>211423243372</v>
      </c>
      <c r="C144" s="128" t="str">
        <f>'STUDENT NAMELIST'!C144</f>
        <v>2023PEC AI 240</v>
      </c>
      <c r="D144" s="131" t="str">
        <f>'STUDENT NAMELIST'!D144</f>
        <v>SAFANA YASMIN S</v>
      </c>
      <c r="E144" s="25">
        <v>39</v>
      </c>
      <c r="F144" s="129">
        <v>36</v>
      </c>
      <c r="G144" s="129">
        <v>29</v>
      </c>
      <c r="H144" s="129">
        <v>39</v>
      </c>
      <c r="I144" s="129">
        <v>38</v>
      </c>
      <c r="J144" s="3">
        <f t="shared" ref="J144:N144" si="139">((E144/40)*15%)*100</f>
        <v>14.625</v>
      </c>
      <c r="K144" s="3">
        <f t="shared" si="139"/>
        <v>13.5</v>
      </c>
      <c r="L144" s="3">
        <f t="shared" si="139"/>
        <v>10.875</v>
      </c>
      <c r="M144" s="3">
        <f t="shared" si="139"/>
        <v>14.625</v>
      </c>
      <c r="N144" s="3">
        <f t="shared" si="139"/>
        <v>14.249999999999998</v>
      </c>
      <c r="O144" s="130"/>
    </row>
    <row r="145" spans="1:15" ht="30" customHeight="1" x14ac:dyDescent="0.2">
      <c r="A145" s="34">
        <f>'STUDENT NAMELIST'!A145</f>
        <v>141</v>
      </c>
      <c r="B145" s="128">
        <f>'STUDENT NAMELIST'!B145</f>
        <v>211423243374</v>
      </c>
      <c r="C145" s="128" t="str">
        <f>'STUDENT NAMELIST'!C145</f>
        <v>2023PEC AI 241</v>
      </c>
      <c r="D145" s="131" t="str">
        <f>'STUDENT NAMELIST'!D145</f>
        <v>SAISUSMITHA P</v>
      </c>
      <c r="E145" s="25">
        <v>36</v>
      </c>
      <c r="F145" s="129">
        <v>35</v>
      </c>
      <c r="G145" s="129">
        <v>29</v>
      </c>
      <c r="H145" s="129">
        <v>32</v>
      </c>
      <c r="I145" s="129">
        <v>28</v>
      </c>
      <c r="J145" s="3">
        <f t="shared" ref="J145:N145" si="140">((E145/40)*15%)*100</f>
        <v>13.5</v>
      </c>
      <c r="K145" s="3">
        <f t="shared" si="140"/>
        <v>13.125</v>
      </c>
      <c r="L145" s="3">
        <f t="shared" si="140"/>
        <v>10.875</v>
      </c>
      <c r="M145" s="3">
        <f t="shared" si="140"/>
        <v>12</v>
      </c>
      <c r="N145" s="3">
        <f t="shared" si="140"/>
        <v>10.5</v>
      </c>
      <c r="O145" s="130"/>
    </row>
    <row r="146" spans="1:15" ht="30" customHeight="1" x14ac:dyDescent="0.2">
      <c r="A146" s="34">
        <f>'STUDENT NAMELIST'!A146</f>
        <v>142</v>
      </c>
      <c r="B146" s="128">
        <f>'STUDENT NAMELIST'!B146</f>
        <v>211423243377</v>
      </c>
      <c r="C146" s="128" t="str">
        <f>'STUDENT NAMELIST'!C146</f>
        <v>2023PEC AI 242</v>
      </c>
      <c r="D146" s="131" t="str">
        <f>'STUDENT NAMELIST'!D146</f>
        <v>SAMEEHA ANVAR ALI</v>
      </c>
      <c r="E146" s="25">
        <v>34</v>
      </c>
      <c r="F146" s="129">
        <v>36</v>
      </c>
      <c r="G146" s="129">
        <v>38</v>
      </c>
      <c r="H146" s="129">
        <v>39</v>
      </c>
      <c r="I146" s="129">
        <v>34</v>
      </c>
      <c r="J146" s="3">
        <f t="shared" ref="J146:N146" si="141">((E146/40)*15%)*100</f>
        <v>12.75</v>
      </c>
      <c r="K146" s="3">
        <f t="shared" si="141"/>
        <v>13.5</v>
      </c>
      <c r="L146" s="3">
        <f t="shared" si="141"/>
        <v>14.249999999999998</v>
      </c>
      <c r="M146" s="3">
        <f t="shared" si="141"/>
        <v>14.625</v>
      </c>
      <c r="N146" s="3">
        <f t="shared" si="141"/>
        <v>12.75</v>
      </c>
      <c r="O146" s="130"/>
    </row>
    <row r="147" spans="1:15" ht="30" customHeight="1" x14ac:dyDescent="0.2">
      <c r="A147" s="34">
        <f>'STUDENT NAMELIST'!A147</f>
        <v>143</v>
      </c>
      <c r="B147" s="128">
        <f>'STUDENT NAMELIST'!B147</f>
        <v>211423243378</v>
      </c>
      <c r="C147" s="128" t="str">
        <f>'STUDENT NAMELIST'!C147</f>
        <v>2023PEC AI 243</v>
      </c>
      <c r="D147" s="131" t="str">
        <f>'STUDENT NAMELIST'!D147</f>
        <v>SANCHANAA P</v>
      </c>
      <c r="E147" s="25">
        <v>34</v>
      </c>
      <c r="F147" s="129">
        <v>30</v>
      </c>
      <c r="G147" s="129">
        <v>35</v>
      </c>
      <c r="H147" s="129">
        <v>34</v>
      </c>
      <c r="I147" s="129">
        <v>38</v>
      </c>
      <c r="J147" s="3">
        <f t="shared" ref="J147:N147" si="142">((E147/40)*15%)*100</f>
        <v>12.75</v>
      </c>
      <c r="K147" s="3">
        <f t="shared" si="142"/>
        <v>11.249999999999998</v>
      </c>
      <c r="L147" s="3">
        <f t="shared" si="142"/>
        <v>13.125</v>
      </c>
      <c r="M147" s="3">
        <f t="shared" si="142"/>
        <v>12.75</v>
      </c>
      <c r="N147" s="3">
        <f t="shared" si="142"/>
        <v>14.249999999999998</v>
      </c>
      <c r="O147" s="130"/>
    </row>
    <row r="148" spans="1:15" ht="30" customHeight="1" x14ac:dyDescent="0.2">
      <c r="A148" s="34">
        <f>'STUDENT NAMELIST'!A148</f>
        <v>144</v>
      </c>
      <c r="B148" s="128">
        <f>'STUDENT NAMELIST'!B148</f>
        <v>211423243379</v>
      </c>
      <c r="C148" s="128" t="str">
        <f>'STUDENT NAMELIST'!C148</f>
        <v>2023PEC AI 244</v>
      </c>
      <c r="D148" s="131" t="str">
        <f>'STUDENT NAMELIST'!D148</f>
        <v>SANCTA FANNIE S</v>
      </c>
      <c r="E148" s="25">
        <v>33</v>
      </c>
      <c r="F148" s="129">
        <v>39</v>
      </c>
      <c r="G148" s="129">
        <v>38</v>
      </c>
      <c r="H148" s="129">
        <v>38</v>
      </c>
      <c r="I148" s="129">
        <v>32</v>
      </c>
      <c r="J148" s="3">
        <f t="shared" ref="J148:N148" si="143">((E148/40)*15%)*100</f>
        <v>12.374999999999998</v>
      </c>
      <c r="K148" s="3">
        <f t="shared" si="143"/>
        <v>14.625</v>
      </c>
      <c r="L148" s="3">
        <f t="shared" si="143"/>
        <v>14.249999999999998</v>
      </c>
      <c r="M148" s="3">
        <f t="shared" si="143"/>
        <v>14.249999999999998</v>
      </c>
      <c r="N148" s="3">
        <f t="shared" si="143"/>
        <v>12</v>
      </c>
      <c r="O148" s="130"/>
    </row>
    <row r="149" spans="1:15" ht="30" customHeight="1" x14ac:dyDescent="0.2">
      <c r="A149" s="34">
        <f>'STUDENT NAMELIST'!A149</f>
        <v>145</v>
      </c>
      <c r="B149" s="128">
        <f>'STUDENT NAMELIST'!B149</f>
        <v>211423243380</v>
      </c>
      <c r="C149" s="128" t="str">
        <f>'STUDENT NAMELIST'!C149</f>
        <v>2023PEC AI 245</v>
      </c>
      <c r="D149" s="131" t="str">
        <f>'STUDENT NAMELIST'!D149</f>
        <v>SANDHIYA E</v>
      </c>
      <c r="E149" s="25">
        <v>28</v>
      </c>
      <c r="F149" s="129">
        <v>40</v>
      </c>
      <c r="G149" s="129">
        <v>38</v>
      </c>
      <c r="H149" s="129">
        <v>40</v>
      </c>
      <c r="I149" s="129">
        <v>39</v>
      </c>
      <c r="J149" s="3">
        <f t="shared" ref="J149:N149" si="144">((E149/40)*15%)*100</f>
        <v>10.5</v>
      </c>
      <c r="K149" s="3">
        <f t="shared" si="144"/>
        <v>15</v>
      </c>
      <c r="L149" s="3">
        <f t="shared" si="144"/>
        <v>14.249999999999998</v>
      </c>
      <c r="M149" s="3">
        <f t="shared" si="144"/>
        <v>15</v>
      </c>
      <c r="N149" s="3">
        <f t="shared" si="144"/>
        <v>14.625</v>
      </c>
      <c r="O149" s="130"/>
    </row>
    <row r="150" spans="1:15" ht="30" customHeight="1" x14ac:dyDescent="0.2">
      <c r="A150" s="34">
        <f>'STUDENT NAMELIST'!A150</f>
        <v>146</v>
      </c>
      <c r="B150" s="128">
        <f>'STUDENT NAMELIST'!B150</f>
        <v>211423243381</v>
      </c>
      <c r="C150" s="128" t="str">
        <f>'STUDENT NAMELIST'!C150</f>
        <v>2023PEC AI 246</v>
      </c>
      <c r="D150" s="131" t="str">
        <f>'STUDENT NAMELIST'!D150</f>
        <v>SANDHIYA R</v>
      </c>
      <c r="E150" s="25">
        <v>38</v>
      </c>
      <c r="F150" s="129">
        <v>30</v>
      </c>
      <c r="G150" s="129">
        <v>38</v>
      </c>
      <c r="H150" s="129">
        <v>29</v>
      </c>
      <c r="I150" s="129">
        <v>38</v>
      </c>
      <c r="J150" s="3">
        <f t="shared" ref="J150:N150" si="145">((E150/40)*15%)*100</f>
        <v>14.249999999999998</v>
      </c>
      <c r="K150" s="3">
        <f t="shared" si="145"/>
        <v>11.249999999999998</v>
      </c>
      <c r="L150" s="3">
        <f t="shared" si="145"/>
        <v>14.249999999999998</v>
      </c>
      <c r="M150" s="3">
        <f t="shared" si="145"/>
        <v>10.875</v>
      </c>
      <c r="N150" s="3">
        <f t="shared" si="145"/>
        <v>14.249999999999998</v>
      </c>
      <c r="O150" s="130"/>
    </row>
    <row r="151" spans="1:15" ht="30" customHeight="1" x14ac:dyDescent="0.2">
      <c r="A151" s="34">
        <f>'STUDENT NAMELIST'!A151</f>
        <v>147</v>
      </c>
      <c r="B151" s="128">
        <f>'STUDENT NAMELIST'!B151</f>
        <v>211423243387</v>
      </c>
      <c r="C151" s="128" t="str">
        <f>'STUDENT NAMELIST'!C151</f>
        <v>2023PEC AI 247</v>
      </c>
      <c r="D151" s="131" t="str">
        <f>'STUDENT NAMELIST'!D151</f>
        <v>SANTHIYA R</v>
      </c>
      <c r="E151" s="25">
        <v>40</v>
      </c>
      <c r="F151" s="129">
        <v>39</v>
      </c>
      <c r="G151" s="129">
        <v>34</v>
      </c>
      <c r="H151" s="129">
        <v>38</v>
      </c>
      <c r="I151" s="129">
        <v>30</v>
      </c>
      <c r="J151" s="3">
        <f t="shared" ref="J151:N151" si="146">((E151/40)*15%)*100</f>
        <v>15</v>
      </c>
      <c r="K151" s="3">
        <f t="shared" si="146"/>
        <v>14.625</v>
      </c>
      <c r="L151" s="3">
        <f t="shared" si="146"/>
        <v>12.75</v>
      </c>
      <c r="M151" s="3">
        <f t="shared" si="146"/>
        <v>14.249999999999998</v>
      </c>
      <c r="N151" s="3">
        <f t="shared" si="146"/>
        <v>11.249999999999998</v>
      </c>
      <c r="O151" s="130"/>
    </row>
    <row r="152" spans="1:15" ht="30" customHeight="1" x14ac:dyDescent="0.2">
      <c r="A152" s="34">
        <f>'STUDENT NAMELIST'!A152</f>
        <v>148</v>
      </c>
      <c r="B152" s="128">
        <f>'STUDENT NAMELIST'!B152</f>
        <v>211423243382</v>
      </c>
      <c r="C152" s="128" t="str">
        <f>'STUDENT NAMELIST'!C152</f>
        <v>2023PEC AI 248</v>
      </c>
      <c r="D152" s="131" t="str">
        <f>'STUDENT NAMELIST'!D152</f>
        <v>SANDHYA C V</v>
      </c>
      <c r="E152" s="25">
        <v>32</v>
      </c>
      <c r="F152" s="129">
        <v>28</v>
      </c>
      <c r="G152" s="129">
        <v>33</v>
      </c>
      <c r="H152" s="129">
        <v>33</v>
      </c>
      <c r="I152" s="129">
        <v>33</v>
      </c>
      <c r="J152" s="3">
        <f t="shared" ref="J152:N152" si="147">((E152/40)*15%)*100</f>
        <v>12</v>
      </c>
      <c r="K152" s="3">
        <f t="shared" si="147"/>
        <v>10.5</v>
      </c>
      <c r="L152" s="3">
        <f t="shared" si="147"/>
        <v>12.374999999999998</v>
      </c>
      <c r="M152" s="3">
        <f t="shared" si="147"/>
        <v>12.374999999999998</v>
      </c>
      <c r="N152" s="3">
        <f t="shared" si="147"/>
        <v>12.374999999999998</v>
      </c>
      <c r="O152" s="130"/>
    </row>
    <row r="153" spans="1:15" ht="30" customHeight="1" x14ac:dyDescent="0.2">
      <c r="A153" s="34">
        <f>'STUDENT NAMELIST'!A153</f>
        <v>149</v>
      </c>
      <c r="B153" s="128">
        <f>'STUDENT NAMELIST'!B153</f>
        <v>211423243393</v>
      </c>
      <c r="C153" s="128" t="str">
        <f>'STUDENT NAMELIST'!C153</f>
        <v>2023PEC AI 249</v>
      </c>
      <c r="D153" s="131" t="str">
        <f>'STUDENT NAMELIST'!D153</f>
        <v>SANTHYA R</v>
      </c>
      <c r="E153" s="25">
        <v>29</v>
      </c>
      <c r="F153" s="129">
        <v>28</v>
      </c>
      <c r="G153" s="129">
        <v>33</v>
      </c>
      <c r="H153" s="129">
        <v>40</v>
      </c>
      <c r="I153" s="129">
        <v>28</v>
      </c>
      <c r="J153" s="3">
        <f t="shared" ref="J153:N153" si="148">((E153/40)*15%)*100</f>
        <v>10.875</v>
      </c>
      <c r="K153" s="3">
        <f t="shared" si="148"/>
        <v>10.5</v>
      </c>
      <c r="L153" s="3">
        <f t="shared" si="148"/>
        <v>12.374999999999998</v>
      </c>
      <c r="M153" s="3">
        <f t="shared" si="148"/>
        <v>15</v>
      </c>
      <c r="N153" s="3">
        <f t="shared" si="148"/>
        <v>10.5</v>
      </c>
      <c r="O153" s="130"/>
    </row>
    <row r="154" spans="1:15" ht="30" customHeight="1" x14ac:dyDescent="0.2">
      <c r="A154" s="34">
        <f>'STUDENT NAMELIST'!A154</f>
        <v>150</v>
      </c>
      <c r="B154" s="128">
        <f>'STUDENT NAMELIST'!B154</f>
        <v>211423243398</v>
      </c>
      <c r="C154" s="128" t="str">
        <f>'STUDENT NAMELIST'!C154</f>
        <v>2023PEC AI 250</v>
      </c>
      <c r="D154" s="131" t="str">
        <f>'STUDENT NAMELIST'!D154</f>
        <v>SASIREKHA S</v>
      </c>
      <c r="E154" s="25">
        <v>31</v>
      </c>
      <c r="F154" s="129">
        <v>33</v>
      </c>
      <c r="G154" s="129">
        <v>35</v>
      </c>
      <c r="H154" s="129">
        <v>28</v>
      </c>
      <c r="I154" s="129">
        <v>36</v>
      </c>
      <c r="J154" s="3">
        <f t="shared" ref="J154:N154" si="149">((E154/40)*15%)*100</f>
        <v>11.625</v>
      </c>
      <c r="K154" s="3">
        <f t="shared" si="149"/>
        <v>12.374999999999998</v>
      </c>
      <c r="L154" s="3">
        <f t="shared" si="149"/>
        <v>13.125</v>
      </c>
      <c r="M154" s="3">
        <f t="shared" si="149"/>
        <v>10.5</v>
      </c>
      <c r="N154" s="3">
        <f t="shared" si="149"/>
        <v>13.5</v>
      </c>
      <c r="O154" s="130"/>
    </row>
    <row r="155" spans="1:15" ht="30" customHeight="1" x14ac:dyDescent="0.2">
      <c r="A155" s="34">
        <f>'STUDENT NAMELIST'!A155</f>
        <v>151</v>
      </c>
      <c r="B155" s="128">
        <f>'STUDENT NAMELIST'!B155</f>
        <v>211423243401</v>
      </c>
      <c r="C155" s="128" t="str">
        <f>'STUDENT NAMELIST'!C155</f>
        <v>2023PEC AI 251</v>
      </c>
      <c r="D155" s="131" t="str">
        <f>'STUDENT NAMELIST'!D155</f>
        <v>SEENI PRIYAMANI C</v>
      </c>
      <c r="E155" s="25">
        <v>38</v>
      </c>
      <c r="F155" s="129">
        <v>34</v>
      </c>
      <c r="G155" s="129">
        <v>38</v>
      </c>
      <c r="H155" s="129">
        <v>30</v>
      </c>
      <c r="I155" s="129">
        <v>35</v>
      </c>
      <c r="J155" s="3">
        <f t="shared" ref="J155:N155" si="150">((E155/40)*15%)*100</f>
        <v>14.249999999999998</v>
      </c>
      <c r="K155" s="3">
        <f t="shared" si="150"/>
        <v>12.75</v>
      </c>
      <c r="L155" s="3">
        <f t="shared" si="150"/>
        <v>14.249999999999998</v>
      </c>
      <c r="M155" s="3">
        <f t="shared" si="150"/>
        <v>11.249999999999998</v>
      </c>
      <c r="N155" s="3">
        <f t="shared" si="150"/>
        <v>13.125</v>
      </c>
      <c r="O155" s="130"/>
    </row>
    <row r="156" spans="1:15" ht="30" customHeight="1" x14ac:dyDescent="0.2">
      <c r="A156" s="34">
        <f>'STUDENT NAMELIST'!A156</f>
        <v>152</v>
      </c>
      <c r="B156" s="128">
        <f>'STUDENT NAMELIST'!B156</f>
        <v>211423243409</v>
      </c>
      <c r="C156" s="128" t="str">
        <f>'STUDENT NAMELIST'!C156</f>
        <v>2023PEC AI 252</v>
      </c>
      <c r="D156" s="131" t="str">
        <f>'STUDENT NAMELIST'!D156</f>
        <v>SHARMILA J</v>
      </c>
      <c r="E156" s="25">
        <v>31</v>
      </c>
      <c r="F156" s="129">
        <v>31</v>
      </c>
      <c r="G156" s="129">
        <v>36</v>
      </c>
      <c r="H156" s="129">
        <v>38</v>
      </c>
      <c r="I156" s="129">
        <v>33</v>
      </c>
      <c r="J156" s="3">
        <f t="shared" ref="J156:N156" si="151">((E156/40)*15%)*100</f>
        <v>11.625</v>
      </c>
      <c r="K156" s="3">
        <f t="shared" si="151"/>
        <v>11.625</v>
      </c>
      <c r="L156" s="3">
        <f t="shared" si="151"/>
        <v>13.5</v>
      </c>
      <c r="M156" s="3">
        <f t="shared" si="151"/>
        <v>14.249999999999998</v>
      </c>
      <c r="N156" s="3">
        <f t="shared" si="151"/>
        <v>12.374999999999998</v>
      </c>
      <c r="O156" s="130"/>
    </row>
    <row r="157" spans="1:15" ht="30" customHeight="1" x14ac:dyDescent="0.2">
      <c r="A157" s="34">
        <f>'STUDENT NAMELIST'!A157</f>
        <v>153</v>
      </c>
      <c r="B157" s="128">
        <f>'STUDENT NAMELIST'!B157</f>
        <v>211423243410</v>
      </c>
      <c r="C157" s="128" t="str">
        <f>'STUDENT NAMELIST'!C157</f>
        <v>2023PEC AI 253</v>
      </c>
      <c r="D157" s="131" t="str">
        <f>'STUDENT NAMELIST'!D157</f>
        <v>SHARMITHA SRI M</v>
      </c>
      <c r="E157" s="25">
        <v>38</v>
      </c>
      <c r="F157" s="129">
        <v>38</v>
      </c>
      <c r="G157" s="129">
        <v>28</v>
      </c>
      <c r="H157" s="129">
        <v>32</v>
      </c>
      <c r="I157" s="129">
        <v>32</v>
      </c>
      <c r="J157" s="3">
        <f t="shared" ref="J157:N157" si="152">((E157/40)*15%)*100</f>
        <v>14.249999999999998</v>
      </c>
      <c r="K157" s="3">
        <f t="shared" si="152"/>
        <v>14.249999999999998</v>
      </c>
      <c r="L157" s="3">
        <f t="shared" si="152"/>
        <v>10.5</v>
      </c>
      <c r="M157" s="3">
        <f t="shared" si="152"/>
        <v>12</v>
      </c>
      <c r="N157" s="3">
        <f t="shared" si="152"/>
        <v>12</v>
      </c>
      <c r="O157" s="130"/>
    </row>
    <row r="158" spans="1:15" ht="30" customHeight="1" x14ac:dyDescent="0.2">
      <c r="A158" s="34">
        <f>'STUDENT NAMELIST'!A158</f>
        <v>154</v>
      </c>
      <c r="B158" s="128">
        <f>'STUDENT NAMELIST'!B158</f>
        <v>211423243411</v>
      </c>
      <c r="C158" s="128" t="str">
        <f>'STUDENT NAMELIST'!C158</f>
        <v>2023PEC AI 254</v>
      </c>
      <c r="D158" s="131" t="str">
        <f>'STUDENT NAMELIST'!D158</f>
        <v>SHARWANGI M</v>
      </c>
      <c r="E158" s="25">
        <v>36</v>
      </c>
      <c r="F158" s="129">
        <v>38</v>
      </c>
      <c r="G158" s="129">
        <v>39</v>
      </c>
      <c r="H158" s="129">
        <v>36</v>
      </c>
      <c r="I158" s="129">
        <v>30</v>
      </c>
      <c r="J158" s="3">
        <f t="shared" ref="J158:N158" si="153">((E158/40)*15%)*100</f>
        <v>13.5</v>
      </c>
      <c r="K158" s="3">
        <f t="shared" si="153"/>
        <v>14.249999999999998</v>
      </c>
      <c r="L158" s="3">
        <f t="shared" si="153"/>
        <v>14.625</v>
      </c>
      <c r="M158" s="3">
        <f t="shared" si="153"/>
        <v>13.5</v>
      </c>
      <c r="N158" s="3">
        <f t="shared" si="153"/>
        <v>11.249999999999998</v>
      </c>
      <c r="O158" s="130"/>
    </row>
    <row r="159" spans="1:15" ht="30" customHeight="1" x14ac:dyDescent="0.2">
      <c r="A159" s="34">
        <f>'STUDENT NAMELIST'!A159</f>
        <v>155</v>
      </c>
      <c r="B159" s="128">
        <f>'STUDENT NAMELIST'!B159</f>
        <v>211423243414</v>
      </c>
      <c r="C159" s="128" t="str">
        <f>'STUDENT NAMELIST'!C159</f>
        <v>2023PEC AI 255</v>
      </c>
      <c r="D159" s="131" t="str">
        <f>'STUDENT NAMELIST'!D159</f>
        <v>SHRUTHI S S</v>
      </c>
      <c r="E159" s="25">
        <v>32</v>
      </c>
      <c r="F159" s="129">
        <v>34</v>
      </c>
      <c r="G159" s="129">
        <v>31</v>
      </c>
      <c r="H159" s="129">
        <v>38</v>
      </c>
      <c r="I159" s="129">
        <v>38</v>
      </c>
      <c r="J159" s="3">
        <f t="shared" ref="J159:N159" si="154">((E159/40)*15%)*100</f>
        <v>12</v>
      </c>
      <c r="K159" s="3">
        <f t="shared" si="154"/>
        <v>12.75</v>
      </c>
      <c r="L159" s="3">
        <f t="shared" si="154"/>
        <v>11.625</v>
      </c>
      <c r="M159" s="3">
        <f t="shared" si="154"/>
        <v>14.249999999999998</v>
      </c>
      <c r="N159" s="3">
        <f t="shared" si="154"/>
        <v>14.249999999999998</v>
      </c>
      <c r="O159" s="130"/>
    </row>
    <row r="160" spans="1:15" ht="30" customHeight="1" x14ac:dyDescent="0.2">
      <c r="A160" s="34">
        <f>'STUDENT NAMELIST'!A160</f>
        <v>156</v>
      </c>
      <c r="B160" s="128">
        <f>'STUDENT NAMELIST'!B160</f>
        <v>211423243415</v>
      </c>
      <c r="C160" s="128" t="str">
        <f>'STUDENT NAMELIST'!C160</f>
        <v>2023PEC AI 256</v>
      </c>
      <c r="D160" s="131" t="str">
        <f>'STUDENT NAMELIST'!D160</f>
        <v>SHURUTHIKA P</v>
      </c>
      <c r="E160" s="25">
        <v>28</v>
      </c>
      <c r="F160" s="129">
        <v>40</v>
      </c>
      <c r="G160" s="129">
        <v>31</v>
      </c>
      <c r="H160" s="129">
        <v>33</v>
      </c>
      <c r="I160" s="129">
        <v>29</v>
      </c>
      <c r="J160" s="3">
        <f t="shared" ref="J160:N160" si="155">((E160/40)*15%)*100</f>
        <v>10.5</v>
      </c>
      <c r="K160" s="3">
        <f t="shared" si="155"/>
        <v>15</v>
      </c>
      <c r="L160" s="3">
        <f t="shared" si="155"/>
        <v>11.625</v>
      </c>
      <c r="M160" s="3">
        <f t="shared" si="155"/>
        <v>12.374999999999998</v>
      </c>
      <c r="N160" s="3">
        <f t="shared" si="155"/>
        <v>10.875</v>
      </c>
      <c r="O160" s="130"/>
    </row>
    <row r="161" spans="1:15" ht="30" customHeight="1" x14ac:dyDescent="0.2">
      <c r="A161" s="34">
        <f>'STUDENT NAMELIST'!A161</f>
        <v>157</v>
      </c>
      <c r="B161" s="128">
        <f>'STUDENT NAMELIST'!B161</f>
        <v>211423243419</v>
      </c>
      <c r="C161" s="128" t="str">
        <f>'STUDENT NAMELIST'!C161</f>
        <v>2023PEC AI 257</v>
      </c>
      <c r="D161" s="131" t="str">
        <f>'STUDENT NAMELIST'!D161</f>
        <v>SIDDA GNANA CHARISHMA</v>
      </c>
      <c r="E161" s="25">
        <v>33</v>
      </c>
      <c r="F161" s="129">
        <v>36</v>
      </c>
      <c r="G161" s="129">
        <v>40</v>
      </c>
      <c r="H161" s="129">
        <v>39</v>
      </c>
      <c r="I161" s="129">
        <v>28</v>
      </c>
      <c r="J161" s="3">
        <f t="shared" ref="J161:N161" si="156">((E161/40)*15%)*100</f>
        <v>12.374999999999998</v>
      </c>
      <c r="K161" s="3">
        <f t="shared" si="156"/>
        <v>13.5</v>
      </c>
      <c r="L161" s="3">
        <f t="shared" si="156"/>
        <v>15</v>
      </c>
      <c r="M161" s="3">
        <f t="shared" si="156"/>
        <v>14.625</v>
      </c>
      <c r="N161" s="3">
        <f t="shared" si="156"/>
        <v>10.5</v>
      </c>
      <c r="O161" s="130"/>
    </row>
    <row r="162" spans="1:15" ht="30" customHeight="1" x14ac:dyDescent="0.2">
      <c r="A162" s="34">
        <f>'STUDENT NAMELIST'!A162</f>
        <v>158</v>
      </c>
      <c r="B162" s="128">
        <f>'STUDENT NAMELIST'!B162</f>
        <v>211423243421</v>
      </c>
      <c r="C162" s="128" t="str">
        <f>'STUDENT NAMELIST'!C162</f>
        <v>2023PEC AI 258</v>
      </c>
      <c r="D162" s="131" t="str">
        <f>'STUDENT NAMELIST'!D162</f>
        <v>SIVA SAKTHI S</v>
      </c>
      <c r="E162" s="25">
        <v>40</v>
      </c>
      <c r="F162" s="129">
        <v>31</v>
      </c>
      <c r="G162" s="129">
        <v>34</v>
      </c>
      <c r="H162" s="129">
        <v>36</v>
      </c>
      <c r="I162" s="129">
        <v>33</v>
      </c>
      <c r="J162" s="3">
        <f t="shared" ref="J162:N162" si="157">((E162/40)*15%)*100</f>
        <v>15</v>
      </c>
      <c r="K162" s="3">
        <f t="shared" si="157"/>
        <v>11.625</v>
      </c>
      <c r="L162" s="3">
        <f t="shared" si="157"/>
        <v>12.75</v>
      </c>
      <c r="M162" s="3">
        <f t="shared" si="157"/>
        <v>13.5</v>
      </c>
      <c r="N162" s="3">
        <f t="shared" si="157"/>
        <v>12.374999999999998</v>
      </c>
      <c r="O162" s="130"/>
    </row>
    <row r="163" spans="1:15" ht="30" customHeight="1" x14ac:dyDescent="0.2">
      <c r="A163" s="34">
        <f>'STUDENT NAMELIST'!A163</f>
        <v>159</v>
      </c>
      <c r="B163" s="128">
        <f>'STUDENT NAMELIST'!B163</f>
        <v>211423243426</v>
      </c>
      <c r="C163" s="128" t="str">
        <f>'STUDENT NAMELIST'!C163</f>
        <v>2023PEC AI 259</v>
      </c>
      <c r="D163" s="131" t="str">
        <f>'STUDENT NAMELIST'!D163</f>
        <v>SNEHA R</v>
      </c>
      <c r="E163" s="25">
        <v>34</v>
      </c>
      <c r="F163" s="129">
        <v>33</v>
      </c>
      <c r="G163" s="129">
        <v>38</v>
      </c>
      <c r="H163" s="129">
        <v>32</v>
      </c>
      <c r="I163" s="129">
        <v>38</v>
      </c>
      <c r="J163" s="3">
        <f t="shared" ref="J163:N163" si="158">((E163/40)*15%)*100</f>
        <v>12.75</v>
      </c>
      <c r="K163" s="3">
        <f t="shared" si="158"/>
        <v>12.374999999999998</v>
      </c>
      <c r="L163" s="3">
        <f t="shared" si="158"/>
        <v>14.249999999999998</v>
      </c>
      <c r="M163" s="3">
        <f t="shared" si="158"/>
        <v>12</v>
      </c>
      <c r="N163" s="3">
        <f t="shared" si="158"/>
        <v>14.249999999999998</v>
      </c>
      <c r="O163" s="130"/>
    </row>
    <row r="164" spans="1:15" ht="30" customHeight="1" x14ac:dyDescent="0.2">
      <c r="A164" s="34">
        <f>'STUDENT NAMELIST'!A164</f>
        <v>160</v>
      </c>
      <c r="B164" s="128">
        <f>'STUDENT NAMELIST'!B164</f>
        <v>211423243431</v>
      </c>
      <c r="C164" s="128" t="str">
        <f>'STUDENT NAMELIST'!C164</f>
        <v>2023PEC AI 260</v>
      </c>
      <c r="D164" s="131" t="str">
        <f>'STUDENT NAMELIST'!D164</f>
        <v>SRILEKHA S</v>
      </c>
      <c r="E164" s="25">
        <v>39</v>
      </c>
      <c r="F164" s="129">
        <v>39</v>
      </c>
      <c r="G164" s="129">
        <v>30</v>
      </c>
      <c r="H164" s="129">
        <v>29</v>
      </c>
      <c r="I164" s="129">
        <v>35</v>
      </c>
      <c r="J164" s="3">
        <f t="shared" ref="J164:N164" si="159">((E164/40)*15%)*100</f>
        <v>14.625</v>
      </c>
      <c r="K164" s="3">
        <f t="shared" si="159"/>
        <v>14.625</v>
      </c>
      <c r="L164" s="3">
        <f t="shared" si="159"/>
        <v>11.249999999999998</v>
      </c>
      <c r="M164" s="3">
        <f t="shared" si="159"/>
        <v>10.875</v>
      </c>
      <c r="N164" s="3">
        <f t="shared" si="159"/>
        <v>13.125</v>
      </c>
      <c r="O164" s="130"/>
    </row>
    <row r="165" spans="1:15" ht="30" customHeight="1" x14ac:dyDescent="0.2">
      <c r="A165" s="34">
        <f>'STUDENT NAMELIST'!A165</f>
        <v>161</v>
      </c>
      <c r="B165" s="128">
        <f>'STUDENT NAMELIST'!B165</f>
        <v>211423243432</v>
      </c>
      <c r="C165" s="128" t="str">
        <f>'STUDENT NAMELIST'!C165</f>
        <v>2023PEC AI 261</v>
      </c>
      <c r="D165" s="131" t="str">
        <f>'STUDENT NAMELIST'!D165</f>
        <v>SRIMATHI S</v>
      </c>
      <c r="E165" s="25">
        <v>28</v>
      </c>
      <c r="F165" s="129">
        <v>32</v>
      </c>
      <c r="G165" s="129">
        <v>39</v>
      </c>
      <c r="H165" s="129">
        <v>31</v>
      </c>
      <c r="I165" s="129">
        <v>36</v>
      </c>
      <c r="J165" s="3">
        <f t="shared" ref="J165:N165" si="160">((E165/40)*15%)*100</f>
        <v>10.5</v>
      </c>
      <c r="K165" s="3">
        <f t="shared" si="160"/>
        <v>12</v>
      </c>
      <c r="L165" s="3">
        <f t="shared" si="160"/>
        <v>14.625</v>
      </c>
      <c r="M165" s="3">
        <f t="shared" si="160"/>
        <v>11.625</v>
      </c>
      <c r="N165" s="3">
        <f t="shared" si="160"/>
        <v>13.5</v>
      </c>
      <c r="O165" s="130"/>
    </row>
    <row r="166" spans="1:15" ht="30" customHeight="1" x14ac:dyDescent="0.2">
      <c r="A166" s="34">
        <f>'STUDENT NAMELIST'!A166</f>
        <v>162</v>
      </c>
      <c r="B166" s="128">
        <f>'STUDENT NAMELIST'!B166</f>
        <v>211423243434</v>
      </c>
      <c r="C166" s="128" t="str">
        <f>'STUDENT NAMELIST'!C166</f>
        <v>2023PEC AI 262</v>
      </c>
      <c r="D166" s="131" t="str">
        <f>'STUDENT NAMELIST'!D166</f>
        <v>SRINITHARAJ R</v>
      </c>
      <c r="E166" s="25">
        <v>35</v>
      </c>
      <c r="F166" s="129">
        <v>34</v>
      </c>
      <c r="G166" s="129">
        <v>38</v>
      </c>
      <c r="H166" s="129">
        <v>38</v>
      </c>
      <c r="I166" s="129">
        <v>40</v>
      </c>
      <c r="J166" s="3">
        <f t="shared" ref="J166:N166" si="161">((E166/40)*15%)*100</f>
        <v>13.125</v>
      </c>
      <c r="K166" s="3">
        <f t="shared" si="161"/>
        <v>12.75</v>
      </c>
      <c r="L166" s="3">
        <f t="shared" si="161"/>
        <v>14.249999999999998</v>
      </c>
      <c r="M166" s="3">
        <f t="shared" si="161"/>
        <v>14.249999999999998</v>
      </c>
      <c r="N166" s="3">
        <f t="shared" si="161"/>
        <v>15</v>
      </c>
      <c r="O166" s="130"/>
    </row>
    <row r="167" spans="1:15" ht="30" customHeight="1" x14ac:dyDescent="0.2">
      <c r="A167" s="34">
        <f>'STUDENT NAMELIST'!A167</f>
        <v>163</v>
      </c>
      <c r="B167" s="128">
        <f>'STUDENT NAMELIST'!B167</f>
        <v>211423243438</v>
      </c>
      <c r="C167" s="128" t="str">
        <f>'STUDENT NAMELIST'!C167</f>
        <v>2023PEC AI 263</v>
      </c>
      <c r="D167" s="131" t="str">
        <f>'STUDENT NAMELIST'!D167</f>
        <v>SRUTHI KRISHNAN</v>
      </c>
      <c r="E167" s="25">
        <v>30</v>
      </c>
      <c r="F167" s="129">
        <v>40</v>
      </c>
      <c r="G167" s="129">
        <v>30</v>
      </c>
      <c r="H167" s="129">
        <v>40</v>
      </c>
      <c r="I167" s="129">
        <v>28</v>
      </c>
      <c r="J167" s="3">
        <f t="shared" ref="J167:N167" si="162">((E167/40)*15%)*100</f>
        <v>11.249999999999998</v>
      </c>
      <c r="K167" s="3">
        <f t="shared" si="162"/>
        <v>15</v>
      </c>
      <c r="L167" s="3">
        <f t="shared" si="162"/>
        <v>11.249999999999998</v>
      </c>
      <c r="M167" s="3">
        <f t="shared" si="162"/>
        <v>15</v>
      </c>
      <c r="N167" s="3">
        <f t="shared" si="162"/>
        <v>10.5</v>
      </c>
      <c r="O167" s="130"/>
    </row>
    <row r="168" spans="1:15" ht="30" customHeight="1" x14ac:dyDescent="0.2">
      <c r="A168" s="34">
        <f>'STUDENT NAMELIST'!A168</f>
        <v>164</v>
      </c>
      <c r="B168" s="128">
        <f>'STUDENT NAMELIST'!B168</f>
        <v>211423243439</v>
      </c>
      <c r="C168" s="128" t="str">
        <f>'STUDENT NAMELIST'!C168</f>
        <v>2023PEC AI 264</v>
      </c>
      <c r="D168" s="131" t="str">
        <f>'STUDENT NAMELIST'!D168</f>
        <v>SUBHA SRI M</v>
      </c>
      <c r="E168" s="25">
        <v>33</v>
      </c>
      <c r="F168" s="129">
        <v>38</v>
      </c>
      <c r="G168" s="129">
        <v>31</v>
      </c>
      <c r="H168" s="129">
        <v>38</v>
      </c>
      <c r="I168" s="129">
        <v>38</v>
      </c>
      <c r="J168" s="3">
        <f t="shared" ref="J168:N168" si="163">((E168/40)*15%)*100</f>
        <v>12.374999999999998</v>
      </c>
      <c r="K168" s="3">
        <f t="shared" si="163"/>
        <v>14.249999999999998</v>
      </c>
      <c r="L168" s="3">
        <f t="shared" si="163"/>
        <v>11.625</v>
      </c>
      <c r="M168" s="3">
        <f t="shared" si="163"/>
        <v>14.249999999999998</v>
      </c>
      <c r="N168" s="3">
        <f t="shared" si="163"/>
        <v>14.249999999999998</v>
      </c>
      <c r="O168" s="130"/>
    </row>
    <row r="169" spans="1:15" ht="30" customHeight="1" x14ac:dyDescent="0.2">
      <c r="A169" s="34">
        <f>'STUDENT NAMELIST'!A169</f>
        <v>165</v>
      </c>
      <c r="B169" s="128">
        <f>'STUDENT NAMELIST'!B169</f>
        <v>211423243450</v>
      </c>
      <c r="C169" s="128" t="str">
        <f>'STUDENT NAMELIST'!C169</f>
        <v>2023PEC AI 265</v>
      </c>
      <c r="D169" s="131" t="str">
        <f>'STUDENT NAMELIST'!D169</f>
        <v>SWAPNA R V</v>
      </c>
      <c r="E169" s="25">
        <v>33</v>
      </c>
      <c r="F169" s="129">
        <v>34</v>
      </c>
      <c r="G169" s="129">
        <v>40</v>
      </c>
      <c r="H169" s="129">
        <v>29</v>
      </c>
      <c r="I169" s="129">
        <v>38</v>
      </c>
      <c r="J169" s="3">
        <f t="shared" ref="J169:N169" si="164">((E169/40)*15%)*100</f>
        <v>12.374999999999998</v>
      </c>
      <c r="K169" s="3">
        <f t="shared" si="164"/>
        <v>12.75</v>
      </c>
      <c r="L169" s="3">
        <f t="shared" si="164"/>
        <v>15</v>
      </c>
      <c r="M169" s="3">
        <f t="shared" si="164"/>
        <v>10.875</v>
      </c>
      <c r="N169" s="3">
        <f t="shared" si="164"/>
        <v>14.249999999999998</v>
      </c>
      <c r="O169" s="130"/>
    </row>
    <row r="170" spans="1:15" ht="30" customHeight="1" x14ac:dyDescent="0.2">
      <c r="A170" s="34">
        <f>'STUDENT NAMELIST'!A170</f>
        <v>166</v>
      </c>
      <c r="B170" s="128">
        <f>'STUDENT NAMELIST'!B170</f>
        <v>211423243451</v>
      </c>
      <c r="C170" s="128" t="str">
        <f>'STUDENT NAMELIST'!C170</f>
        <v>2023PEC AI 266</v>
      </c>
      <c r="D170" s="131" t="str">
        <f>'STUDENT NAMELIST'!D170</f>
        <v>SWARNALAKSHMI S</v>
      </c>
      <c r="E170" s="25">
        <v>28</v>
      </c>
      <c r="F170" s="129">
        <v>38</v>
      </c>
      <c r="G170" s="129">
        <v>29</v>
      </c>
      <c r="H170" s="129">
        <v>28</v>
      </c>
      <c r="I170" s="129">
        <v>30</v>
      </c>
      <c r="J170" s="3">
        <f t="shared" ref="J170:N170" si="165">((E170/40)*15%)*100</f>
        <v>10.5</v>
      </c>
      <c r="K170" s="3">
        <f t="shared" si="165"/>
        <v>14.249999999999998</v>
      </c>
      <c r="L170" s="3">
        <f t="shared" si="165"/>
        <v>10.875</v>
      </c>
      <c r="M170" s="3">
        <f t="shared" si="165"/>
        <v>10.5</v>
      </c>
      <c r="N170" s="3">
        <f t="shared" si="165"/>
        <v>11.249999999999998</v>
      </c>
      <c r="O170" s="130"/>
    </row>
    <row r="171" spans="1:15" ht="30" customHeight="1" x14ac:dyDescent="0.2">
      <c r="A171" s="34">
        <f>'STUDENT NAMELIST'!A171</f>
        <v>167</v>
      </c>
      <c r="B171" s="128">
        <f>'STUDENT NAMELIST'!B171</f>
        <v>211423243452</v>
      </c>
      <c r="C171" s="128" t="str">
        <f>'STUDENT NAMELIST'!C171</f>
        <v>2023PEC AI 267</v>
      </c>
      <c r="D171" s="131" t="str">
        <f>'STUDENT NAMELIST'!D171</f>
        <v>SWEETY VINCENT</v>
      </c>
      <c r="E171" s="25">
        <v>33</v>
      </c>
      <c r="F171" s="129">
        <v>31</v>
      </c>
      <c r="G171" s="129">
        <v>35</v>
      </c>
      <c r="H171" s="129">
        <v>35</v>
      </c>
      <c r="I171" s="129">
        <v>39</v>
      </c>
      <c r="J171" s="3">
        <f t="shared" ref="J171:N171" si="166">((E171/40)*15%)*100</f>
        <v>12.374999999999998</v>
      </c>
      <c r="K171" s="3">
        <f t="shared" si="166"/>
        <v>11.625</v>
      </c>
      <c r="L171" s="3">
        <f t="shared" si="166"/>
        <v>13.125</v>
      </c>
      <c r="M171" s="3">
        <f t="shared" si="166"/>
        <v>13.125</v>
      </c>
      <c r="N171" s="3">
        <f t="shared" si="166"/>
        <v>14.625</v>
      </c>
      <c r="O171" s="130"/>
    </row>
    <row r="172" spans="1:15" ht="30" customHeight="1" x14ac:dyDescent="0.2">
      <c r="A172" s="34">
        <f>'STUDENT NAMELIST'!A172</f>
        <v>168</v>
      </c>
      <c r="B172" s="128">
        <f>'STUDENT NAMELIST'!B172</f>
        <v>211423243453</v>
      </c>
      <c r="C172" s="128" t="str">
        <f>'STUDENT NAMELIST'!C172</f>
        <v>2023PEC AI 268</v>
      </c>
      <c r="D172" s="131" t="str">
        <f>'STUDENT NAMELIST'!D172</f>
        <v>SWETHA B</v>
      </c>
      <c r="E172" s="25">
        <v>38</v>
      </c>
      <c r="F172" s="129">
        <v>36</v>
      </c>
      <c r="G172" s="129">
        <v>30</v>
      </c>
      <c r="H172" s="129">
        <v>39</v>
      </c>
      <c r="I172" s="129">
        <v>38</v>
      </c>
      <c r="J172" s="3">
        <f t="shared" ref="J172:N172" si="167">((E172/40)*15%)*100</f>
        <v>14.249999999999998</v>
      </c>
      <c r="K172" s="3">
        <f t="shared" si="167"/>
        <v>13.5</v>
      </c>
      <c r="L172" s="3">
        <f t="shared" si="167"/>
        <v>11.249999999999998</v>
      </c>
      <c r="M172" s="3">
        <f t="shared" si="167"/>
        <v>14.625</v>
      </c>
      <c r="N172" s="3">
        <f t="shared" si="167"/>
        <v>14.249999999999998</v>
      </c>
      <c r="O172" s="130"/>
    </row>
    <row r="173" spans="1:15" ht="30" customHeight="1" x14ac:dyDescent="0.2">
      <c r="A173" s="34">
        <f>'STUDENT NAMELIST'!A173</f>
        <v>169</v>
      </c>
      <c r="B173" s="128">
        <f>'STUDENT NAMELIST'!B173</f>
        <v>211423243454</v>
      </c>
      <c r="C173" s="128" t="str">
        <f>'STUDENT NAMELIST'!C173</f>
        <v>2023PEC AI 269</v>
      </c>
      <c r="D173" s="131" t="str">
        <f>'STUDENT NAMELIST'!D173</f>
        <v>SWETHA R</v>
      </c>
      <c r="E173" s="25">
        <v>38</v>
      </c>
      <c r="F173" s="129">
        <v>32</v>
      </c>
      <c r="G173" s="129">
        <v>28</v>
      </c>
      <c r="H173" s="129">
        <v>31</v>
      </c>
      <c r="I173" s="129">
        <v>33</v>
      </c>
      <c r="J173" s="3">
        <f t="shared" ref="J173:N173" si="168">((E173/40)*15%)*100</f>
        <v>14.249999999999998</v>
      </c>
      <c r="K173" s="3">
        <f t="shared" si="168"/>
        <v>12</v>
      </c>
      <c r="L173" s="3">
        <f t="shared" si="168"/>
        <v>10.5</v>
      </c>
      <c r="M173" s="3">
        <f t="shared" si="168"/>
        <v>11.625</v>
      </c>
      <c r="N173" s="3">
        <f t="shared" si="168"/>
        <v>12.374999999999998</v>
      </c>
      <c r="O173" s="130"/>
    </row>
    <row r="174" spans="1:15" ht="30" customHeight="1" x14ac:dyDescent="0.2">
      <c r="A174" s="34">
        <f>'STUDENT NAMELIST'!A174</f>
        <v>170</v>
      </c>
      <c r="B174" s="128">
        <f>'STUDENT NAMELIST'!B174</f>
        <v>211423243455</v>
      </c>
      <c r="C174" s="128" t="str">
        <f>'STUDENT NAMELIST'!C174</f>
        <v>2023PEC AI 270</v>
      </c>
      <c r="D174" s="131" t="str">
        <f>'STUDENT NAMELIST'!D174</f>
        <v>SWETHA S</v>
      </c>
      <c r="E174" s="25">
        <v>38</v>
      </c>
      <c r="F174" s="129">
        <v>31</v>
      </c>
      <c r="G174" s="129">
        <v>34</v>
      </c>
      <c r="H174" s="129">
        <v>28</v>
      </c>
      <c r="I174" s="129">
        <v>38</v>
      </c>
      <c r="J174" s="3">
        <f t="shared" ref="J174:N174" si="169">((E174/40)*15%)*100</f>
        <v>14.249999999999998</v>
      </c>
      <c r="K174" s="3">
        <f t="shared" si="169"/>
        <v>11.625</v>
      </c>
      <c r="L174" s="3">
        <f t="shared" si="169"/>
        <v>12.75</v>
      </c>
      <c r="M174" s="3">
        <f t="shared" si="169"/>
        <v>10.5</v>
      </c>
      <c r="N174" s="3">
        <f t="shared" si="169"/>
        <v>14.249999999999998</v>
      </c>
      <c r="O174" s="130"/>
    </row>
    <row r="175" spans="1:15" ht="30" customHeight="1" x14ac:dyDescent="0.2">
      <c r="A175" s="34">
        <f>'STUDENT NAMELIST'!A175</f>
        <v>171</v>
      </c>
      <c r="B175" s="128">
        <f>'STUDENT NAMELIST'!B175</f>
        <v>211423243458</v>
      </c>
      <c r="C175" s="128" t="str">
        <f>'STUDENT NAMELIST'!C175</f>
        <v>2023PEC AI 271</v>
      </c>
      <c r="D175" s="131" t="str">
        <f>'STUDENT NAMELIST'!D175</f>
        <v>TANVI R</v>
      </c>
      <c r="E175" s="25">
        <v>38</v>
      </c>
      <c r="F175" s="129">
        <v>36</v>
      </c>
      <c r="G175" s="129">
        <v>31</v>
      </c>
      <c r="H175" s="129">
        <v>34</v>
      </c>
      <c r="I175" s="129">
        <v>40</v>
      </c>
      <c r="J175" s="3">
        <f t="shared" ref="J175:N175" si="170">((E175/40)*15%)*100</f>
        <v>14.249999999999998</v>
      </c>
      <c r="K175" s="3">
        <f t="shared" si="170"/>
        <v>13.5</v>
      </c>
      <c r="L175" s="3">
        <f t="shared" si="170"/>
        <v>11.625</v>
      </c>
      <c r="M175" s="3">
        <f t="shared" si="170"/>
        <v>12.75</v>
      </c>
      <c r="N175" s="3">
        <f t="shared" si="170"/>
        <v>15</v>
      </c>
      <c r="O175" s="130"/>
    </row>
    <row r="176" spans="1:15" ht="30" customHeight="1" x14ac:dyDescent="0.2">
      <c r="A176" s="34">
        <f>'STUDENT NAMELIST'!A176</f>
        <v>172</v>
      </c>
      <c r="B176" s="128">
        <f>'STUDENT NAMELIST'!B176</f>
        <v>211423243460</v>
      </c>
      <c r="C176" s="128" t="str">
        <f>'STUDENT NAMELIST'!C176</f>
        <v>2023PEC AI 272</v>
      </c>
      <c r="D176" s="131" t="str">
        <f>'STUDENT NAMELIST'!D176</f>
        <v>THANIKSHA G</v>
      </c>
      <c r="E176" s="25">
        <v>32</v>
      </c>
      <c r="F176" s="129">
        <v>29</v>
      </c>
      <c r="G176" s="129">
        <v>35</v>
      </c>
      <c r="H176" s="129">
        <v>30</v>
      </c>
      <c r="I176" s="129">
        <v>31</v>
      </c>
      <c r="J176" s="3">
        <f t="shared" ref="J176:N176" si="171">((E176/40)*15%)*100</f>
        <v>12</v>
      </c>
      <c r="K176" s="3">
        <f t="shared" si="171"/>
        <v>10.875</v>
      </c>
      <c r="L176" s="3">
        <f t="shared" si="171"/>
        <v>13.125</v>
      </c>
      <c r="M176" s="3">
        <f t="shared" si="171"/>
        <v>11.249999999999998</v>
      </c>
      <c r="N176" s="3">
        <f t="shared" si="171"/>
        <v>11.625</v>
      </c>
      <c r="O176" s="130"/>
    </row>
    <row r="177" spans="1:15" ht="30" customHeight="1" x14ac:dyDescent="0.2">
      <c r="A177" s="34">
        <f>'STUDENT NAMELIST'!A177</f>
        <v>173</v>
      </c>
      <c r="B177" s="128">
        <f>'STUDENT NAMELIST'!B177</f>
        <v>211423243462</v>
      </c>
      <c r="C177" s="128" t="str">
        <f>'STUDENT NAMELIST'!C177</f>
        <v>2023PEC AI 273</v>
      </c>
      <c r="D177" s="131" t="str">
        <f>'STUDENT NAMELIST'!D177</f>
        <v>THANUSREE K S</v>
      </c>
      <c r="E177" s="25">
        <v>28</v>
      </c>
      <c r="F177" s="129">
        <v>39</v>
      </c>
      <c r="G177" s="129">
        <v>33</v>
      </c>
      <c r="H177" s="129">
        <v>38</v>
      </c>
      <c r="I177" s="129">
        <v>36</v>
      </c>
      <c r="J177" s="3">
        <f t="shared" ref="J177:N177" si="172">((E177/40)*15%)*100</f>
        <v>10.5</v>
      </c>
      <c r="K177" s="3">
        <f t="shared" si="172"/>
        <v>14.625</v>
      </c>
      <c r="L177" s="3">
        <f t="shared" si="172"/>
        <v>12.374999999999998</v>
      </c>
      <c r="M177" s="3">
        <f t="shared" si="172"/>
        <v>14.249999999999998</v>
      </c>
      <c r="N177" s="3">
        <f t="shared" si="172"/>
        <v>13.5</v>
      </c>
      <c r="O177" s="130"/>
    </row>
    <row r="178" spans="1:15" ht="30" customHeight="1" x14ac:dyDescent="0.2">
      <c r="A178" s="34">
        <f>'STUDENT NAMELIST'!A178</f>
        <v>174</v>
      </c>
      <c r="B178" s="128">
        <f>'STUDENT NAMELIST'!B178</f>
        <v>211423243465</v>
      </c>
      <c r="C178" s="128" t="str">
        <f>'STUDENT NAMELIST'!C178</f>
        <v>2023PEC AI 274</v>
      </c>
      <c r="D178" s="131" t="str">
        <f>'STUDENT NAMELIST'!D178</f>
        <v>THIRUMALINI J</v>
      </c>
      <c r="E178" s="25">
        <v>35</v>
      </c>
      <c r="F178" s="129">
        <v>30</v>
      </c>
      <c r="G178" s="129">
        <v>32</v>
      </c>
      <c r="H178" s="129">
        <v>34</v>
      </c>
      <c r="I178" s="129">
        <v>34</v>
      </c>
      <c r="J178" s="3">
        <f t="shared" ref="J178:N178" si="173">((E178/40)*15%)*100</f>
        <v>13.125</v>
      </c>
      <c r="K178" s="3">
        <f t="shared" si="173"/>
        <v>11.249999999999998</v>
      </c>
      <c r="L178" s="3">
        <f t="shared" si="173"/>
        <v>12</v>
      </c>
      <c r="M178" s="3">
        <f t="shared" si="173"/>
        <v>12.75</v>
      </c>
      <c r="N178" s="3">
        <f t="shared" si="173"/>
        <v>12.75</v>
      </c>
      <c r="O178" s="130"/>
    </row>
    <row r="179" spans="1:15" ht="30" customHeight="1" x14ac:dyDescent="0.2">
      <c r="A179" s="34">
        <f>'STUDENT NAMELIST'!A179</f>
        <v>175</v>
      </c>
      <c r="B179" s="128">
        <f>'STUDENT NAMELIST'!B179</f>
        <v>211423243469</v>
      </c>
      <c r="C179" s="128" t="str">
        <f>'STUDENT NAMELIST'!C179</f>
        <v>2023PEC AI 275</v>
      </c>
      <c r="D179" s="131" t="str">
        <f>'STUDENT NAMELIST'!D179</f>
        <v>UVASRI R</v>
      </c>
      <c r="E179" s="25">
        <v>31</v>
      </c>
      <c r="F179" s="129">
        <v>38</v>
      </c>
      <c r="G179" s="129">
        <v>35</v>
      </c>
      <c r="H179" s="129">
        <v>34</v>
      </c>
      <c r="I179" s="129">
        <v>33</v>
      </c>
      <c r="J179" s="3">
        <f t="shared" ref="J179:N179" si="174">((E179/40)*15%)*100</f>
        <v>11.625</v>
      </c>
      <c r="K179" s="3">
        <f t="shared" si="174"/>
        <v>14.249999999999998</v>
      </c>
      <c r="L179" s="3">
        <f t="shared" si="174"/>
        <v>13.125</v>
      </c>
      <c r="M179" s="3">
        <f t="shared" si="174"/>
        <v>12.75</v>
      </c>
      <c r="N179" s="3">
        <f t="shared" si="174"/>
        <v>12.374999999999998</v>
      </c>
      <c r="O179" s="130"/>
    </row>
    <row r="180" spans="1:15" ht="30" customHeight="1" x14ac:dyDescent="0.2">
      <c r="A180" s="34">
        <f>'STUDENT NAMELIST'!A180</f>
        <v>176</v>
      </c>
      <c r="B180" s="128">
        <f>'STUDENT NAMELIST'!B180</f>
        <v>211423243470</v>
      </c>
      <c r="C180" s="128" t="str">
        <f>'STUDENT NAMELIST'!C180</f>
        <v>2023PEC AI 276</v>
      </c>
      <c r="D180" s="131" t="str">
        <f>'STUDENT NAMELIST'!D180</f>
        <v>VAISHALI R</v>
      </c>
      <c r="E180" s="25">
        <v>32</v>
      </c>
      <c r="F180" s="129">
        <v>35</v>
      </c>
      <c r="G180" s="129">
        <v>28</v>
      </c>
      <c r="H180" s="129">
        <v>40</v>
      </c>
      <c r="I180" s="129">
        <v>40</v>
      </c>
      <c r="J180" s="3">
        <f t="shared" ref="J180:N180" si="175">((E180/40)*15%)*100</f>
        <v>12</v>
      </c>
      <c r="K180" s="3">
        <f t="shared" si="175"/>
        <v>13.125</v>
      </c>
      <c r="L180" s="3">
        <f t="shared" si="175"/>
        <v>10.5</v>
      </c>
      <c r="M180" s="3">
        <f t="shared" si="175"/>
        <v>15</v>
      </c>
      <c r="N180" s="3">
        <f t="shared" si="175"/>
        <v>15</v>
      </c>
      <c r="O180" s="130"/>
    </row>
    <row r="181" spans="1:15" ht="30" customHeight="1" x14ac:dyDescent="0.2">
      <c r="A181" s="34">
        <f>'STUDENT NAMELIST'!A181</f>
        <v>177</v>
      </c>
      <c r="B181" s="128">
        <f>'STUDENT NAMELIST'!B181</f>
        <v>211423243471</v>
      </c>
      <c r="C181" s="128" t="str">
        <f>'STUDENT NAMELIST'!C181</f>
        <v>2023PEC AI 277</v>
      </c>
      <c r="D181" s="131" t="str">
        <f>'STUDENT NAMELIST'!D181</f>
        <v>VAISHNAVI V</v>
      </c>
      <c r="E181" s="25">
        <v>38</v>
      </c>
      <c r="F181" s="129">
        <v>35</v>
      </c>
      <c r="G181" s="129">
        <v>38</v>
      </c>
      <c r="H181" s="129">
        <v>31</v>
      </c>
      <c r="I181" s="129">
        <v>33</v>
      </c>
      <c r="J181" s="3">
        <f t="shared" ref="J181:N181" si="176">((E181/40)*15%)*100</f>
        <v>14.249999999999998</v>
      </c>
      <c r="K181" s="3">
        <f t="shared" si="176"/>
        <v>13.125</v>
      </c>
      <c r="L181" s="3">
        <f t="shared" si="176"/>
        <v>14.249999999999998</v>
      </c>
      <c r="M181" s="3">
        <f t="shared" si="176"/>
        <v>11.625</v>
      </c>
      <c r="N181" s="3">
        <f t="shared" si="176"/>
        <v>12.374999999999998</v>
      </c>
      <c r="O181" s="130"/>
    </row>
    <row r="182" spans="1:15" ht="30" customHeight="1" x14ac:dyDescent="0.2">
      <c r="A182" s="34">
        <f>'STUDENT NAMELIST'!A182</f>
        <v>178</v>
      </c>
      <c r="B182" s="128">
        <f>'STUDENT NAMELIST'!B182</f>
        <v>211423243472</v>
      </c>
      <c r="C182" s="128" t="str">
        <f>'STUDENT NAMELIST'!C182</f>
        <v>2023PEC AI 278</v>
      </c>
      <c r="D182" s="131" t="str">
        <f>'STUDENT NAMELIST'!D182</f>
        <v>VARSHA K</v>
      </c>
      <c r="E182" s="25">
        <v>29</v>
      </c>
      <c r="F182" s="129">
        <v>34</v>
      </c>
      <c r="G182" s="129">
        <v>28</v>
      </c>
      <c r="H182" s="129">
        <v>34</v>
      </c>
      <c r="I182" s="129">
        <v>40</v>
      </c>
      <c r="J182" s="3">
        <f t="shared" ref="J182:N182" si="177">((E182/40)*15%)*100</f>
        <v>10.875</v>
      </c>
      <c r="K182" s="3">
        <f t="shared" si="177"/>
        <v>12.75</v>
      </c>
      <c r="L182" s="3">
        <f t="shared" si="177"/>
        <v>10.5</v>
      </c>
      <c r="M182" s="3">
        <f t="shared" si="177"/>
        <v>12.75</v>
      </c>
      <c r="N182" s="3">
        <f t="shared" si="177"/>
        <v>15</v>
      </c>
      <c r="O182" s="130"/>
    </row>
    <row r="183" spans="1:15" ht="30" customHeight="1" x14ac:dyDescent="0.2">
      <c r="A183" s="34">
        <f>'STUDENT NAMELIST'!A183</f>
        <v>179</v>
      </c>
      <c r="B183" s="128">
        <f>'STUDENT NAMELIST'!B183</f>
        <v>211423243476</v>
      </c>
      <c r="C183" s="128" t="str">
        <f>'STUDENT NAMELIST'!C183</f>
        <v>2023PEC AI 279</v>
      </c>
      <c r="D183" s="131" t="str">
        <f>'STUDENT NAMELIST'!D183</f>
        <v>VIDHYA SHREE M</v>
      </c>
      <c r="E183" s="25">
        <v>39</v>
      </c>
      <c r="F183" s="129">
        <v>36</v>
      </c>
      <c r="G183" s="129">
        <v>36</v>
      </c>
      <c r="H183" s="129">
        <v>34</v>
      </c>
      <c r="I183" s="129">
        <v>38</v>
      </c>
      <c r="J183" s="3">
        <f t="shared" ref="J183:N183" si="178">((E183/40)*15%)*100</f>
        <v>14.625</v>
      </c>
      <c r="K183" s="3">
        <f t="shared" si="178"/>
        <v>13.5</v>
      </c>
      <c r="L183" s="3">
        <f t="shared" si="178"/>
        <v>13.5</v>
      </c>
      <c r="M183" s="3">
        <f t="shared" si="178"/>
        <v>12.75</v>
      </c>
      <c r="N183" s="3">
        <f t="shared" si="178"/>
        <v>14.249999999999998</v>
      </c>
      <c r="O183" s="130"/>
    </row>
    <row r="184" spans="1:15" ht="30" customHeight="1" x14ac:dyDescent="0.2">
      <c r="A184" s="34">
        <f>'STUDENT NAMELIST'!A184</f>
        <v>180</v>
      </c>
      <c r="B184" s="128">
        <f>'STUDENT NAMELIST'!B184</f>
        <v>211423243488</v>
      </c>
      <c r="C184" s="128" t="str">
        <f>'STUDENT NAMELIST'!C184</f>
        <v>2023PEC AI 280</v>
      </c>
      <c r="D184" s="131" t="str">
        <f>'STUDENT NAMELIST'!D184</f>
        <v>VISHVA DHARSHINI R</v>
      </c>
      <c r="E184" s="25">
        <v>30</v>
      </c>
      <c r="F184" s="129">
        <v>28</v>
      </c>
      <c r="G184" s="129">
        <v>34</v>
      </c>
      <c r="H184" s="129">
        <v>35</v>
      </c>
      <c r="I184" s="129">
        <v>40</v>
      </c>
      <c r="J184" s="3">
        <f t="shared" ref="J184:N184" si="179">((E184/40)*15%)*100</f>
        <v>11.249999999999998</v>
      </c>
      <c r="K184" s="3">
        <f t="shared" si="179"/>
        <v>10.5</v>
      </c>
      <c r="L184" s="3">
        <f t="shared" si="179"/>
        <v>12.75</v>
      </c>
      <c r="M184" s="3">
        <f t="shared" si="179"/>
        <v>13.125</v>
      </c>
      <c r="N184" s="3">
        <f t="shared" si="179"/>
        <v>15</v>
      </c>
      <c r="O184" s="130"/>
    </row>
    <row r="185" spans="1:15" ht="30" customHeight="1" x14ac:dyDescent="0.2">
      <c r="A185" s="34">
        <f>'STUDENT NAMELIST'!A185</f>
        <v>181</v>
      </c>
      <c r="B185" s="128">
        <f>'STUDENT NAMELIST'!B185</f>
        <v>211423243502</v>
      </c>
      <c r="C185" s="128" t="str">
        <f>'STUDENT NAMELIST'!C185</f>
        <v>2023PEC AI 281</v>
      </c>
      <c r="D185" s="131" t="str">
        <f>'STUDENT NAMELIST'!D185</f>
        <v>YUVABHARATHI V</v>
      </c>
      <c r="E185" s="25">
        <v>29</v>
      </c>
      <c r="F185" s="129">
        <v>30</v>
      </c>
      <c r="G185" s="129">
        <v>34</v>
      </c>
      <c r="H185" s="129">
        <v>40</v>
      </c>
      <c r="I185" s="129">
        <v>39</v>
      </c>
      <c r="J185" s="3">
        <f t="shared" ref="J185:N185" si="180">((E185/40)*15%)*100</f>
        <v>10.875</v>
      </c>
      <c r="K185" s="3">
        <f t="shared" si="180"/>
        <v>11.249999999999998</v>
      </c>
      <c r="L185" s="3">
        <f t="shared" si="180"/>
        <v>12.75</v>
      </c>
      <c r="M185" s="3">
        <f t="shared" si="180"/>
        <v>15</v>
      </c>
      <c r="N185" s="3">
        <f t="shared" si="180"/>
        <v>14.625</v>
      </c>
      <c r="O185" s="130"/>
    </row>
    <row r="186" spans="1:15" ht="30" customHeight="1" x14ac:dyDescent="0.2">
      <c r="A186" s="34">
        <f>'STUDENT NAMELIST'!A186</f>
        <v>182</v>
      </c>
      <c r="B186" s="128">
        <f>'STUDENT NAMELIST'!B186</f>
        <v>211423243504</v>
      </c>
      <c r="C186" s="128" t="str">
        <f>'STUDENT NAMELIST'!C186</f>
        <v>2023PEC AI 282</v>
      </c>
      <c r="D186" s="131" t="str">
        <f>'STUDENT NAMELIST'!D186</f>
        <v>YUVASRI V</v>
      </c>
      <c r="E186" s="25">
        <v>40</v>
      </c>
      <c r="F186" s="129">
        <v>38</v>
      </c>
      <c r="G186" s="129">
        <v>39</v>
      </c>
      <c r="H186" s="129">
        <v>38</v>
      </c>
      <c r="I186" s="129">
        <v>40</v>
      </c>
      <c r="J186" s="3">
        <f t="shared" ref="J186:N186" si="181">((E186/40)*15%)*100</f>
        <v>15</v>
      </c>
      <c r="K186" s="3">
        <f t="shared" si="181"/>
        <v>14.249999999999998</v>
      </c>
      <c r="L186" s="3">
        <f t="shared" si="181"/>
        <v>14.625</v>
      </c>
      <c r="M186" s="3">
        <f t="shared" si="181"/>
        <v>14.249999999999998</v>
      </c>
      <c r="N186" s="3">
        <f t="shared" si="181"/>
        <v>15</v>
      </c>
      <c r="O186" s="130"/>
    </row>
    <row r="187" spans="1:15" ht="30" customHeight="1" x14ac:dyDescent="0.2">
      <c r="A187" s="34">
        <f>'STUDENT NAMELIST'!A187</f>
        <v>183</v>
      </c>
      <c r="B187" s="128">
        <f>'STUDENT NAMELIST'!B187</f>
        <v>211423243077</v>
      </c>
      <c r="C187" s="128" t="str">
        <f>'STUDENT NAMELIST'!C187</f>
        <v>2023PEC AI 283</v>
      </c>
      <c r="D187" s="131" t="str">
        <f>'STUDENT NAMELIST'!D187</f>
        <v>DARJI NANDINI</v>
      </c>
      <c r="E187" s="25">
        <v>31</v>
      </c>
      <c r="F187" s="129">
        <v>29</v>
      </c>
      <c r="G187" s="129">
        <v>38</v>
      </c>
      <c r="H187" s="129">
        <v>33</v>
      </c>
      <c r="I187" s="129">
        <v>39</v>
      </c>
      <c r="J187" s="3">
        <f t="shared" ref="J187:N187" si="182">((E187/40)*15%)*100</f>
        <v>11.625</v>
      </c>
      <c r="K187" s="3">
        <f t="shared" si="182"/>
        <v>10.875</v>
      </c>
      <c r="L187" s="3">
        <f t="shared" si="182"/>
        <v>14.249999999999998</v>
      </c>
      <c r="M187" s="3">
        <f t="shared" si="182"/>
        <v>12.374999999999998</v>
      </c>
      <c r="N187" s="3">
        <f t="shared" si="182"/>
        <v>14.625</v>
      </c>
      <c r="O187" s="130"/>
    </row>
    <row r="188" spans="1:15" ht="30" customHeight="1" x14ac:dyDescent="0.2">
      <c r="A188" s="34">
        <f>'STUDENT NAMELIST'!A188</f>
        <v>184</v>
      </c>
      <c r="B188" s="128">
        <f>'STUDENT NAMELIST'!B188</f>
        <v>211423243490</v>
      </c>
      <c r="C188" s="128" t="str">
        <f>'STUDENT NAMELIST'!C188</f>
        <v>2023PEC AI 284</v>
      </c>
      <c r="D188" s="131" t="str">
        <f>'STUDENT NAMELIST'!D188</f>
        <v>VISWESWAR GOPAL REDDY CHALLA</v>
      </c>
      <c r="E188" s="25">
        <v>38</v>
      </c>
      <c r="F188" s="129">
        <v>38</v>
      </c>
      <c r="G188" s="129">
        <v>39</v>
      </c>
      <c r="H188" s="129">
        <v>28</v>
      </c>
      <c r="I188" s="129">
        <v>33</v>
      </c>
      <c r="J188" s="3">
        <f t="shared" ref="J188:N188" si="183">((E188/40)*15%)*100</f>
        <v>14.249999999999998</v>
      </c>
      <c r="K188" s="3">
        <f t="shared" si="183"/>
        <v>14.249999999999998</v>
      </c>
      <c r="L188" s="3">
        <f t="shared" si="183"/>
        <v>14.625</v>
      </c>
      <c r="M188" s="3">
        <f t="shared" si="183"/>
        <v>10.5</v>
      </c>
      <c r="N188" s="3">
        <f t="shared" si="183"/>
        <v>12.374999999999998</v>
      </c>
      <c r="O188" s="130"/>
    </row>
    <row r="189" spans="1:15" ht="30" customHeight="1" x14ac:dyDescent="0.2">
      <c r="A189" s="34">
        <f>'STUDENT NAMELIST'!A189</f>
        <v>185</v>
      </c>
      <c r="B189" s="128">
        <f>'STUDENT NAMELIST'!B189</f>
        <v>211423243194</v>
      </c>
      <c r="C189" s="128" t="str">
        <f>'STUDENT NAMELIST'!C189</f>
        <v>2023PEC AI 285</v>
      </c>
      <c r="D189" s="131" t="str">
        <f>'STUDENT NAMELIST'!D189</f>
        <v>JENITH RAJA R</v>
      </c>
      <c r="E189" s="25">
        <v>29</v>
      </c>
      <c r="F189" s="129">
        <v>38</v>
      </c>
      <c r="G189" s="129">
        <v>30</v>
      </c>
      <c r="H189" s="129">
        <v>38</v>
      </c>
      <c r="I189" s="129">
        <v>35</v>
      </c>
      <c r="J189" s="3">
        <f t="shared" ref="J189:N189" si="184">((E189/40)*15%)*100</f>
        <v>10.875</v>
      </c>
      <c r="K189" s="3">
        <f t="shared" si="184"/>
        <v>14.249999999999998</v>
      </c>
      <c r="L189" s="3">
        <f t="shared" si="184"/>
        <v>11.249999999999998</v>
      </c>
      <c r="M189" s="3">
        <f t="shared" si="184"/>
        <v>14.249999999999998</v>
      </c>
      <c r="N189" s="3">
        <f t="shared" si="184"/>
        <v>13.125</v>
      </c>
      <c r="O189" s="130"/>
    </row>
    <row r="190" spans="1:15" ht="30" customHeight="1" x14ac:dyDescent="0.2">
      <c r="A190" s="34">
        <f>'STUDENT NAMELIST'!A190</f>
        <v>186</v>
      </c>
      <c r="B190" s="128">
        <f>'STUDENT NAMELIST'!B190</f>
        <v>211423243190</v>
      </c>
      <c r="C190" s="128" t="str">
        <f>'STUDENT NAMELIST'!C190</f>
        <v>2023PEC AI 286</v>
      </c>
      <c r="D190" s="131" t="str">
        <f>'STUDENT NAMELIST'!D190</f>
        <v>JEEVAN KISHORE S</v>
      </c>
      <c r="E190" s="25">
        <v>28</v>
      </c>
      <c r="F190" s="129">
        <v>33</v>
      </c>
      <c r="G190" s="129">
        <v>40</v>
      </c>
      <c r="H190" s="129">
        <v>30</v>
      </c>
      <c r="I190" s="129">
        <v>28</v>
      </c>
      <c r="J190" s="3">
        <f t="shared" ref="J190:N190" si="185">((E190/40)*15%)*100</f>
        <v>10.5</v>
      </c>
      <c r="K190" s="3">
        <f t="shared" si="185"/>
        <v>12.374999999999998</v>
      </c>
      <c r="L190" s="3">
        <f t="shared" si="185"/>
        <v>15</v>
      </c>
      <c r="M190" s="3">
        <f t="shared" si="185"/>
        <v>11.249999999999998</v>
      </c>
      <c r="N190" s="3">
        <f t="shared" si="185"/>
        <v>10.5</v>
      </c>
      <c r="O190" s="130"/>
    </row>
    <row r="191" spans="1:15" ht="30" customHeight="1" x14ac:dyDescent="0.2">
      <c r="A191" s="34">
        <f>'STUDENT NAMELIST'!A191</f>
        <v>187</v>
      </c>
      <c r="B191" s="128">
        <f>'STUDENT NAMELIST'!B191</f>
        <v>211423243155</v>
      </c>
      <c r="C191" s="128" t="str">
        <f>'STUDENT NAMELIST'!C191</f>
        <v>2023PEC AI 287</v>
      </c>
      <c r="D191" s="131" t="str">
        <f>'STUDENT NAMELIST'!D191</f>
        <v>HEMANTH VISHNU B</v>
      </c>
      <c r="E191" s="25">
        <v>33</v>
      </c>
      <c r="F191" s="129">
        <v>38</v>
      </c>
      <c r="G191" s="129">
        <v>38</v>
      </c>
      <c r="H191" s="129">
        <v>39</v>
      </c>
      <c r="I191" s="129">
        <v>38</v>
      </c>
      <c r="J191" s="3">
        <f t="shared" ref="J191:N191" si="186">((E191/40)*15%)*100</f>
        <v>12.374999999999998</v>
      </c>
      <c r="K191" s="3">
        <f t="shared" si="186"/>
        <v>14.249999999999998</v>
      </c>
      <c r="L191" s="3">
        <f t="shared" si="186"/>
        <v>14.249999999999998</v>
      </c>
      <c r="M191" s="3">
        <f t="shared" si="186"/>
        <v>14.625</v>
      </c>
      <c r="N191" s="3">
        <f t="shared" si="186"/>
        <v>14.249999999999998</v>
      </c>
      <c r="O191" s="130"/>
    </row>
    <row r="192" spans="1:15" ht="30" customHeight="1" x14ac:dyDescent="0.2">
      <c r="A192" s="34">
        <f>'STUDENT NAMELIST'!A192</f>
        <v>188</v>
      </c>
      <c r="B192" s="128">
        <f>'STUDENT NAMELIST'!B192</f>
        <v>211423243227</v>
      </c>
      <c r="C192" s="128" t="str">
        <f>'STUDENT NAMELIST'!C192</f>
        <v>2023PEC AI 288</v>
      </c>
      <c r="D192" s="131" t="str">
        <f>'STUDENT NAMELIST'!D192</f>
        <v>KIRAN G</v>
      </c>
      <c r="E192" s="25">
        <v>38</v>
      </c>
      <c r="F192" s="129">
        <v>32</v>
      </c>
      <c r="G192" s="129">
        <v>39</v>
      </c>
      <c r="H192" s="129">
        <v>32</v>
      </c>
      <c r="I192" s="129">
        <v>28</v>
      </c>
      <c r="J192" s="3">
        <f t="shared" ref="J192:N192" si="187">((E192/40)*15%)*100</f>
        <v>14.249999999999998</v>
      </c>
      <c r="K192" s="3">
        <f t="shared" si="187"/>
        <v>12</v>
      </c>
      <c r="L192" s="3">
        <f t="shared" si="187"/>
        <v>14.625</v>
      </c>
      <c r="M192" s="3">
        <f t="shared" si="187"/>
        <v>12</v>
      </c>
      <c r="N192" s="3">
        <f t="shared" si="187"/>
        <v>10.5</v>
      </c>
      <c r="O192" s="130"/>
    </row>
    <row r="193" spans="1:19" ht="30" customHeight="1" x14ac:dyDescent="0.2">
      <c r="A193" s="34">
        <f>'STUDENT NAMELIST'!A193</f>
        <v>189</v>
      </c>
      <c r="B193" s="128">
        <f>'STUDENT NAMELIST'!B193</f>
        <v>211423243361</v>
      </c>
      <c r="C193" s="128" t="str">
        <f>'STUDENT NAMELIST'!C193</f>
        <v>2023PEC AI 289</v>
      </c>
      <c r="D193" s="131" t="str">
        <f>'STUDENT NAMELIST'!D193</f>
        <v>RITHICK R</v>
      </c>
      <c r="E193" s="25">
        <v>28</v>
      </c>
      <c r="F193" s="129">
        <v>36</v>
      </c>
      <c r="G193" s="129">
        <v>36</v>
      </c>
      <c r="H193" s="129">
        <v>32</v>
      </c>
      <c r="I193" s="129">
        <v>33</v>
      </c>
      <c r="J193" s="3">
        <f t="shared" ref="J193:N193" si="188">((E193/40)*15%)*100</f>
        <v>10.5</v>
      </c>
      <c r="K193" s="3">
        <f t="shared" si="188"/>
        <v>13.5</v>
      </c>
      <c r="L193" s="3">
        <f t="shared" si="188"/>
        <v>13.5</v>
      </c>
      <c r="M193" s="3">
        <f t="shared" si="188"/>
        <v>12</v>
      </c>
      <c r="N193" s="3">
        <f t="shared" si="188"/>
        <v>12.374999999999998</v>
      </c>
      <c r="O193" s="130"/>
    </row>
    <row r="194" spans="1:19" ht="30" customHeight="1" x14ac:dyDescent="0.2">
      <c r="A194" s="34">
        <f>'STUDENT NAMELIST'!A194</f>
        <v>190</v>
      </c>
      <c r="B194" s="128">
        <f>'STUDENT NAMELIST'!B194</f>
        <v>211423243412</v>
      </c>
      <c r="C194" s="128" t="str">
        <f>'STUDENT NAMELIST'!C194</f>
        <v>2023PEC AI 290</v>
      </c>
      <c r="D194" s="131" t="str">
        <f>'STUDENT NAMELIST'!D194</f>
        <v>SHASTIV PRAKASH A</v>
      </c>
      <c r="E194" s="25">
        <v>40</v>
      </c>
      <c r="F194" s="129">
        <v>30</v>
      </c>
      <c r="G194" s="129">
        <v>34</v>
      </c>
      <c r="H194" s="129">
        <v>38</v>
      </c>
      <c r="I194" s="129">
        <v>29</v>
      </c>
      <c r="J194" s="3">
        <f t="shared" ref="J194:N194" si="189">((E194/40)*15%)*100</f>
        <v>15</v>
      </c>
      <c r="K194" s="3">
        <f t="shared" si="189"/>
        <v>11.249999999999998</v>
      </c>
      <c r="L194" s="3">
        <f t="shared" si="189"/>
        <v>12.75</v>
      </c>
      <c r="M194" s="3">
        <f t="shared" si="189"/>
        <v>14.249999999999998</v>
      </c>
      <c r="N194" s="3">
        <f t="shared" si="189"/>
        <v>10.875</v>
      </c>
      <c r="O194" s="130"/>
    </row>
    <row r="195" spans="1:19" ht="30" customHeight="1" x14ac:dyDescent="0.2">
      <c r="A195" s="34">
        <f>'STUDENT NAMELIST'!A195</f>
        <v>191</v>
      </c>
      <c r="B195" s="128">
        <f>'STUDENT NAMELIST'!B195</f>
        <v>211423243417</v>
      </c>
      <c r="C195" s="128" t="str">
        <f>'STUDENT NAMELIST'!C195</f>
        <v>2023PEC AI 291</v>
      </c>
      <c r="D195" s="131" t="str">
        <f>'STUDENT NAMELIST'!D195</f>
        <v>SHYALANDRAN J</v>
      </c>
      <c r="E195" s="25">
        <v>32</v>
      </c>
      <c r="F195" s="129">
        <v>33</v>
      </c>
      <c r="G195" s="129">
        <v>31</v>
      </c>
      <c r="H195" s="129">
        <v>38</v>
      </c>
      <c r="I195" s="129">
        <v>40</v>
      </c>
      <c r="J195" s="3">
        <f t="shared" ref="J195:N195" si="190">((E195/40)*15%)*100</f>
        <v>12</v>
      </c>
      <c r="K195" s="3">
        <f t="shared" si="190"/>
        <v>12.374999999999998</v>
      </c>
      <c r="L195" s="3">
        <f t="shared" si="190"/>
        <v>11.625</v>
      </c>
      <c r="M195" s="3">
        <f t="shared" si="190"/>
        <v>14.249999999999998</v>
      </c>
      <c r="N195" s="3">
        <f t="shared" si="190"/>
        <v>15</v>
      </c>
      <c r="O195" s="130"/>
    </row>
    <row r="196" spans="1:19" ht="30" customHeight="1" x14ac:dyDescent="0.2">
      <c r="A196" s="34">
        <f>'STUDENT NAMELIST'!A196</f>
        <v>192</v>
      </c>
      <c r="B196" s="128">
        <f>'STUDENT NAMELIST'!B196</f>
        <v>211423243418</v>
      </c>
      <c r="C196" s="128" t="str">
        <f>'STUDENT NAMELIST'!C196</f>
        <v>2023PEC AI 292</v>
      </c>
      <c r="D196" s="131" t="str">
        <f>'STUDENT NAMELIST'!D196</f>
        <v>SHYAMKUMAR S</v>
      </c>
      <c r="E196" s="25">
        <v>32</v>
      </c>
      <c r="F196" s="129">
        <v>40</v>
      </c>
      <c r="G196" s="129">
        <v>31</v>
      </c>
      <c r="H196" s="129">
        <v>33</v>
      </c>
      <c r="I196" s="129">
        <v>28</v>
      </c>
      <c r="J196" s="3">
        <f t="shared" ref="J196:N196" si="191">((E196/40)*15%)*100</f>
        <v>12</v>
      </c>
      <c r="K196" s="3">
        <f t="shared" si="191"/>
        <v>15</v>
      </c>
      <c r="L196" s="3">
        <f t="shared" si="191"/>
        <v>11.625</v>
      </c>
      <c r="M196" s="3">
        <f t="shared" si="191"/>
        <v>12.374999999999998</v>
      </c>
      <c r="N196" s="3">
        <f t="shared" si="191"/>
        <v>10.5</v>
      </c>
      <c r="O196" s="130"/>
    </row>
    <row r="197" spans="1:19" ht="30" customHeight="1" x14ac:dyDescent="0.2">
      <c r="A197" s="34">
        <f>'STUDENT NAMELIST'!A197</f>
        <v>193</v>
      </c>
      <c r="B197" s="128">
        <f>'STUDENT NAMELIST'!B197</f>
        <v>211423243420</v>
      </c>
      <c r="C197" s="128" t="str">
        <f>'STUDENT NAMELIST'!C197</f>
        <v>2023PEC AI 293</v>
      </c>
      <c r="D197" s="131" t="str">
        <f>'STUDENT NAMELIST'!D197</f>
        <v>SIVA S</v>
      </c>
      <c r="E197" s="25">
        <v>34</v>
      </c>
      <c r="F197" s="129">
        <v>31</v>
      </c>
      <c r="G197" s="129">
        <v>31</v>
      </c>
      <c r="H197" s="129">
        <v>32</v>
      </c>
      <c r="I197" s="129">
        <v>28</v>
      </c>
      <c r="J197" s="3">
        <f t="shared" ref="J197:N197" si="192">((E197/40)*15%)*100</f>
        <v>12.75</v>
      </c>
      <c r="K197" s="3">
        <f t="shared" si="192"/>
        <v>11.625</v>
      </c>
      <c r="L197" s="3">
        <f t="shared" si="192"/>
        <v>11.625</v>
      </c>
      <c r="M197" s="3">
        <f t="shared" si="192"/>
        <v>12</v>
      </c>
      <c r="N197" s="3">
        <f t="shared" si="192"/>
        <v>10.5</v>
      </c>
      <c r="O197" s="130"/>
    </row>
    <row r="198" spans="1:19" ht="30" customHeight="1" x14ac:dyDescent="0.2">
      <c r="A198" s="34">
        <f>'STUDENT NAMELIST'!A198</f>
        <v>194</v>
      </c>
      <c r="B198" s="128">
        <f>'STUDENT NAMELIST'!B198</f>
        <v>211423243422</v>
      </c>
      <c r="C198" s="128" t="str">
        <f>'STUDENT NAMELIST'!C198</f>
        <v>2023PEC AI 294</v>
      </c>
      <c r="D198" s="131" t="str">
        <f>'STUDENT NAMELIST'!D198</f>
        <v>SIVANANDHAM R</v>
      </c>
      <c r="E198" s="25">
        <v>28</v>
      </c>
      <c r="F198" s="129">
        <v>36</v>
      </c>
      <c r="G198" s="129">
        <v>33</v>
      </c>
      <c r="H198" s="129">
        <v>36</v>
      </c>
      <c r="I198" s="129">
        <v>35</v>
      </c>
      <c r="J198" s="3">
        <f t="shared" ref="J198:N198" si="193">((E198/40)*15%)*100</f>
        <v>10.5</v>
      </c>
      <c r="K198" s="3">
        <f t="shared" si="193"/>
        <v>13.5</v>
      </c>
      <c r="L198" s="3">
        <f t="shared" si="193"/>
        <v>12.374999999999998</v>
      </c>
      <c r="M198" s="3">
        <f t="shared" si="193"/>
        <v>13.5</v>
      </c>
      <c r="N198" s="3">
        <f t="shared" si="193"/>
        <v>13.125</v>
      </c>
      <c r="O198" s="130"/>
    </row>
    <row r="199" spans="1:19" ht="30" customHeight="1" x14ac:dyDescent="0.2">
      <c r="A199" s="34">
        <f>'STUDENT NAMELIST'!A199</f>
        <v>195</v>
      </c>
      <c r="B199" s="128">
        <f>'STUDENT NAMELIST'!B199</f>
        <v>211423243423</v>
      </c>
      <c r="C199" s="128" t="str">
        <f>'STUDENT NAMELIST'!C199</f>
        <v>2023PEC AI 295</v>
      </c>
      <c r="D199" s="131" t="str">
        <f>'STUDENT NAMELIST'!D199</f>
        <v>SIVANESHWARAN K</v>
      </c>
      <c r="E199" s="25">
        <v>35</v>
      </c>
      <c r="F199" s="129">
        <v>38</v>
      </c>
      <c r="G199" s="129">
        <v>31</v>
      </c>
      <c r="H199" s="129">
        <v>34</v>
      </c>
      <c r="I199" s="129">
        <v>28</v>
      </c>
      <c r="J199" s="3">
        <f t="shared" ref="J199:N199" si="194">((E199/40)*15%)*100</f>
        <v>13.125</v>
      </c>
      <c r="K199" s="3">
        <f t="shared" si="194"/>
        <v>14.249999999999998</v>
      </c>
      <c r="L199" s="3">
        <f t="shared" si="194"/>
        <v>11.625</v>
      </c>
      <c r="M199" s="3">
        <f t="shared" si="194"/>
        <v>12.75</v>
      </c>
      <c r="N199" s="3">
        <f t="shared" si="194"/>
        <v>10.5</v>
      </c>
      <c r="O199" s="130"/>
    </row>
    <row r="200" spans="1:19" ht="30" customHeight="1" x14ac:dyDescent="0.2">
      <c r="A200" s="34">
        <f>'STUDENT NAMELIST'!A200</f>
        <v>196</v>
      </c>
      <c r="B200" s="128">
        <f>'STUDENT NAMELIST'!B200</f>
        <v>211423243424</v>
      </c>
      <c r="C200" s="128" t="str">
        <f>'STUDENT NAMELIST'!C200</f>
        <v>2023PEC AI 296</v>
      </c>
      <c r="D200" s="131" t="str">
        <f>'STUDENT NAMELIST'!D200</f>
        <v>SIVARAJ R</v>
      </c>
      <c r="E200" s="25">
        <v>38</v>
      </c>
      <c r="F200" s="129">
        <v>39</v>
      </c>
      <c r="G200" s="129">
        <v>30</v>
      </c>
      <c r="H200" s="129">
        <v>34</v>
      </c>
      <c r="I200" s="129">
        <v>30</v>
      </c>
      <c r="J200" s="3">
        <f t="shared" ref="J200:N200" si="195">((E200/40)*15%)*100</f>
        <v>14.249999999999998</v>
      </c>
      <c r="K200" s="3">
        <f t="shared" si="195"/>
        <v>14.625</v>
      </c>
      <c r="L200" s="3">
        <f t="shared" si="195"/>
        <v>11.249999999999998</v>
      </c>
      <c r="M200" s="3">
        <f t="shared" si="195"/>
        <v>12.75</v>
      </c>
      <c r="N200" s="3">
        <f t="shared" si="195"/>
        <v>11.249999999999998</v>
      </c>
      <c r="O200" s="130"/>
    </row>
    <row r="201" spans="1:19" ht="30" customHeight="1" x14ac:dyDescent="0.2">
      <c r="A201" s="34">
        <f>'STUDENT NAMELIST'!A201</f>
        <v>197</v>
      </c>
      <c r="B201" s="128">
        <f>'STUDENT NAMELIST'!B201</f>
        <v>211423243425</v>
      </c>
      <c r="C201" s="128" t="str">
        <f>'STUDENT NAMELIST'!C201</f>
        <v>2023PEC AI 297</v>
      </c>
      <c r="D201" s="131" t="str">
        <f>'STUDENT NAMELIST'!D201</f>
        <v>SIVARAMAKRISHNAA P</v>
      </c>
      <c r="E201" s="25">
        <v>38</v>
      </c>
      <c r="F201" s="129">
        <v>35</v>
      </c>
      <c r="G201" s="129">
        <v>33</v>
      </c>
      <c r="H201" s="129">
        <v>39</v>
      </c>
      <c r="I201" s="129">
        <v>30</v>
      </c>
      <c r="J201" s="3">
        <f t="shared" ref="J201:N201" si="196">((E201/40)*15%)*100</f>
        <v>14.249999999999998</v>
      </c>
      <c r="K201" s="3">
        <f t="shared" si="196"/>
        <v>13.125</v>
      </c>
      <c r="L201" s="3">
        <f t="shared" si="196"/>
        <v>12.374999999999998</v>
      </c>
      <c r="M201" s="3">
        <f t="shared" si="196"/>
        <v>14.625</v>
      </c>
      <c r="N201" s="3">
        <f t="shared" si="196"/>
        <v>11.249999999999998</v>
      </c>
      <c r="O201" s="130"/>
    </row>
    <row r="202" spans="1:19" ht="30" customHeight="1" x14ac:dyDescent="0.2">
      <c r="A202" s="34">
        <f>'STUDENT NAMELIST'!A202</f>
        <v>198</v>
      </c>
      <c r="B202" s="128">
        <f>'STUDENT NAMELIST'!B202</f>
        <v>211423243427</v>
      </c>
      <c r="C202" s="128" t="str">
        <f>'STUDENT NAMELIST'!C202</f>
        <v>2023PEC AI 298</v>
      </c>
      <c r="D202" s="131" t="str">
        <f>'STUDENT NAMELIST'!D202</f>
        <v>SREE SARAN A</v>
      </c>
      <c r="E202" s="25">
        <v>40</v>
      </c>
      <c r="F202" s="129">
        <v>32</v>
      </c>
      <c r="G202" s="129">
        <v>32</v>
      </c>
      <c r="H202" s="129">
        <v>28</v>
      </c>
      <c r="I202" s="129">
        <v>35</v>
      </c>
      <c r="J202" s="3">
        <f t="shared" ref="J202:N202" si="197">((E202/40)*15%)*100</f>
        <v>15</v>
      </c>
      <c r="K202" s="3">
        <f t="shared" si="197"/>
        <v>12</v>
      </c>
      <c r="L202" s="3">
        <f t="shared" si="197"/>
        <v>12</v>
      </c>
      <c r="M202" s="3">
        <f t="shared" si="197"/>
        <v>10.5</v>
      </c>
      <c r="N202" s="3">
        <f t="shared" si="197"/>
        <v>13.125</v>
      </c>
      <c r="O202" s="130"/>
      <c r="P202" s="132"/>
      <c r="Q202" s="132"/>
      <c r="R202" s="132"/>
      <c r="S202" s="132"/>
    </row>
    <row r="203" spans="1:19" ht="30" customHeight="1" x14ac:dyDescent="0.2">
      <c r="A203" s="34">
        <f>'STUDENT NAMELIST'!A203</f>
        <v>199</v>
      </c>
      <c r="B203" s="128">
        <f>'STUDENT NAMELIST'!B203</f>
        <v>211423243430</v>
      </c>
      <c r="C203" s="128" t="str">
        <f>'STUDENT NAMELIST'!C203</f>
        <v>2023PEC AI 299</v>
      </c>
      <c r="D203" s="131" t="str">
        <f>'STUDENT NAMELIST'!D203</f>
        <v>SRIKANTH V P</v>
      </c>
      <c r="E203" s="25">
        <v>31</v>
      </c>
      <c r="F203" s="129">
        <v>31</v>
      </c>
      <c r="G203" s="129">
        <v>32</v>
      </c>
      <c r="H203" s="129">
        <v>40</v>
      </c>
      <c r="I203" s="129">
        <v>40</v>
      </c>
      <c r="J203" s="3">
        <f t="shared" ref="J203:N203" si="198">((E203/40)*15%)*100</f>
        <v>11.625</v>
      </c>
      <c r="K203" s="3">
        <f t="shared" si="198"/>
        <v>11.625</v>
      </c>
      <c r="L203" s="3">
        <f t="shared" si="198"/>
        <v>12</v>
      </c>
      <c r="M203" s="3">
        <f t="shared" si="198"/>
        <v>15</v>
      </c>
      <c r="N203" s="3">
        <f t="shared" si="198"/>
        <v>15</v>
      </c>
      <c r="O203" s="130"/>
    </row>
    <row r="204" spans="1:19" ht="30" customHeight="1" x14ac:dyDescent="0.2">
      <c r="A204" s="34">
        <f>'STUDENT NAMELIST'!A204</f>
        <v>200</v>
      </c>
      <c r="B204" s="128">
        <f>'STUDENT NAMELIST'!B204</f>
        <v>211423243428</v>
      </c>
      <c r="C204" s="128" t="str">
        <f>'STUDENT NAMELIST'!C204</f>
        <v>2023PEC AI 300</v>
      </c>
      <c r="D204" s="131" t="str">
        <f>'STUDENT NAMELIST'!D204</f>
        <v>SRIDHARAN S</v>
      </c>
      <c r="E204" s="25">
        <v>39</v>
      </c>
      <c r="F204" s="129">
        <v>39</v>
      </c>
      <c r="G204" s="129">
        <v>35</v>
      </c>
      <c r="H204" s="129">
        <v>34</v>
      </c>
      <c r="I204" s="129">
        <v>31</v>
      </c>
      <c r="J204" s="3">
        <f t="shared" ref="J204:N204" si="199">((E204/40)*15%)*100</f>
        <v>14.625</v>
      </c>
      <c r="K204" s="3">
        <f t="shared" si="199"/>
        <v>14.625</v>
      </c>
      <c r="L204" s="3">
        <f t="shared" si="199"/>
        <v>13.125</v>
      </c>
      <c r="M204" s="3">
        <f t="shared" si="199"/>
        <v>12.75</v>
      </c>
      <c r="N204" s="3">
        <f t="shared" si="199"/>
        <v>11.625</v>
      </c>
      <c r="O204" s="130"/>
    </row>
    <row r="205" spans="1:19" ht="30" customHeight="1" x14ac:dyDescent="0.2">
      <c r="A205" s="34">
        <f>'STUDENT NAMELIST'!A205</f>
        <v>201</v>
      </c>
      <c r="B205" s="128">
        <f>'STUDENT NAMELIST'!B205</f>
        <v>211423243429</v>
      </c>
      <c r="C205" s="128" t="str">
        <f>'STUDENT NAMELIST'!C205</f>
        <v>2023PEC AI 301</v>
      </c>
      <c r="D205" s="131" t="str">
        <f>'STUDENT NAMELIST'!D205</f>
        <v>SRIKANTH S</v>
      </c>
      <c r="E205" s="25">
        <v>35</v>
      </c>
      <c r="F205" s="129">
        <v>28</v>
      </c>
      <c r="G205" s="129">
        <v>39</v>
      </c>
      <c r="H205" s="129">
        <v>36</v>
      </c>
      <c r="I205" s="129">
        <v>35</v>
      </c>
      <c r="J205" s="3">
        <f t="shared" ref="J205:N205" si="200">((E205/40)*15%)*100</f>
        <v>13.125</v>
      </c>
      <c r="K205" s="3">
        <f t="shared" si="200"/>
        <v>10.5</v>
      </c>
      <c r="L205" s="3">
        <f t="shared" si="200"/>
        <v>14.625</v>
      </c>
      <c r="M205" s="3">
        <f t="shared" si="200"/>
        <v>13.5</v>
      </c>
      <c r="N205" s="3">
        <f t="shared" si="200"/>
        <v>13.125</v>
      </c>
      <c r="O205" s="130"/>
    </row>
    <row r="206" spans="1:19" ht="30" customHeight="1" x14ac:dyDescent="0.2">
      <c r="A206" s="34">
        <f>'STUDENT NAMELIST'!A206</f>
        <v>202</v>
      </c>
      <c r="B206" s="128">
        <f>'STUDENT NAMELIST'!B206</f>
        <v>211423243433</v>
      </c>
      <c r="C206" s="128" t="str">
        <f>'STUDENT NAMELIST'!C206</f>
        <v>2023PEC AI 302</v>
      </c>
      <c r="D206" s="131" t="str">
        <f>'STUDENT NAMELIST'!D206</f>
        <v>SRINATH K</v>
      </c>
      <c r="E206" s="25">
        <v>28</v>
      </c>
      <c r="F206" s="129">
        <v>30</v>
      </c>
      <c r="G206" s="129">
        <v>29</v>
      </c>
      <c r="H206" s="129">
        <v>34</v>
      </c>
      <c r="I206" s="129">
        <v>39</v>
      </c>
      <c r="J206" s="3">
        <f t="shared" ref="J206:N206" si="201">((E206/40)*15%)*100</f>
        <v>10.5</v>
      </c>
      <c r="K206" s="3">
        <f t="shared" si="201"/>
        <v>11.249999999999998</v>
      </c>
      <c r="L206" s="3">
        <f t="shared" si="201"/>
        <v>10.875</v>
      </c>
      <c r="M206" s="3">
        <f t="shared" si="201"/>
        <v>12.75</v>
      </c>
      <c r="N206" s="3">
        <f t="shared" si="201"/>
        <v>14.625</v>
      </c>
      <c r="O206" s="130"/>
    </row>
    <row r="207" spans="1:19" ht="30" customHeight="1" x14ac:dyDescent="0.2">
      <c r="A207" s="34">
        <f>'STUDENT NAMELIST'!A207</f>
        <v>203</v>
      </c>
      <c r="B207" s="128">
        <f>'STUDENT NAMELIST'!B207</f>
        <v>211423243435</v>
      </c>
      <c r="C207" s="128" t="str">
        <f>'STUDENT NAMELIST'!C207</f>
        <v>2023PEC AI 303</v>
      </c>
      <c r="D207" s="131" t="str">
        <f>'STUDENT NAMELIST'!D207</f>
        <v>SRINIVASAN S S</v>
      </c>
      <c r="E207" s="25">
        <v>28</v>
      </c>
      <c r="F207" s="129">
        <v>30</v>
      </c>
      <c r="G207" s="129">
        <v>32</v>
      </c>
      <c r="H207" s="129">
        <v>35</v>
      </c>
      <c r="I207" s="129">
        <v>35</v>
      </c>
      <c r="J207" s="3">
        <f t="shared" ref="J207:N207" si="202">((E207/40)*15%)*100</f>
        <v>10.5</v>
      </c>
      <c r="K207" s="3">
        <f t="shared" si="202"/>
        <v>11.249999999999998</v>
      </c>
      <c r="L207" s="3">
        <f t="shared" si="202"/>
        <v>12</v>
      </c>
      <c r="M207" s="3">
        <f t="shared" si="202"/>
        <v>13.125</v>
      </c>
      <c r="N207" s="3">
        <f t="shared" si="202"/>
        <v>13.125</v>
      </c>
      <c r="O207" s="130"/>
    </row>
    <row r="208" spans="1:19" ht="30" customHeight="1" x14ac:dyDescent="0.2">
      <c r="A208" s="34">
        <f>'STUDENT NAMELIST'!A208</f>
        <v>204</v>
      </c>
      <c r="B208" s="128">
        <f>'STUDENT NAMELIST'!B208</f>
        <v>211423243436</v>
      </c>
      <c r="C208" s="128" t="str">
        <f>'STUDENT NAMELIST'!C208</f>
        <v>2023PEC AI 304</v>
      </c>
      <c r="D208" s="131" t="str">
        <f>'STUDENT NAMELIST'!D208</f>
        <v>SRIPARTHASARATHY R</v>
      </c>
      <c r="E208" s="25">
        <v>33</v>
      </c>
      <c r="F208" s="129">
        <v>32</v>
      </c>
      <c r="G208" s="129">
        <v>40</v>
      </c>
      <c r="H208" s="129">
        <v>38</v>
      </c>
      <c r="I208" s="129">
        <v>40</v>
      </c>
      <c r="J208" s="3">
        <f t="shared" ref="J208:N208" si="203">((E208/40)*15%)*100</f>
        <v>12.374999999999998</v>
      </c>
      <c r="K208" s="3">
        <f t="shared" si="203"/>
        <v>12</v>
      </c>
      <c r="L208" s="3">
        <f t="shared" si="203"/>
        <v>15</v>
      </c>
      <c r="M208" s="3">
        <f t="shared" si="203"/>
        <v>14.249999999999998</v>
      </c>
      <c r="N208" s="3">
        <f t="shared" si="203"/>
        <v>15</v>
      </c>
      <c r="O208" s="130"/>
    </row>
    <row r="209" spans="1:15" ht="30" customHeight="1" x14ac:dyDescent="0.2">
      <c r="A209" s="34">
        <f>'STUDENT NAMELIST'!A209</f>
        <v>205</v>
      </c>
      <c r="B209" s="128">
        <f>'STUDENT NAMELIST'!B209</f>
        <v>211423243437</v>
      </c>
      <c r="C209" s="128" t="str">
        <f>'STUDENT NAMELIST'!C209</f>
        <v>2023PEC AI 305</v>
      </c>
      <c r="D209" s="131" t="str">
        <f>'STUDENT NAMELIST'!D209</f>
        <v>SRIRAM S</v>
      </c>
      <c r="E209" s="25">
        <v>32</v>
      </c>
      <c r="F209" s="129">
        <v>28</v>
      </c>
      <c r="G209" s="129">
        <v>40</v>
      </c>
      <c r="H209" s="129">
        <v>38</v>
      </c>
      <c r="I209" s="129">
        <v>39</v>
      </c>
      <c r="J209" s="3">
        <f t="shared" ref="J209:N209" si="204">((E209/40)*15%)*100</f>
        <v>12</v>
      </c>
      <c r="K209" s="3">
        <f t="shared" si="204"/>
        <v>10.5</v>
      </c>
      <c r="L209" s="3">
        <f t="shared" si="204"/>
        <v>15</v>
      </c>
      <c r="M209" s="3">
        <f t="shared" si="204"/>
        <v>14.249999999999998</v>
      </c>
      <c r="N209" s="3">
        <f t="shared" si="204"/>
        <v>14.625</v>
      </c>
      <c r="O209" s="130"/>
    </row>
    <row r="210" spans="1:15" ht="30" customHeight="1" x14ac:dyDescent="0.2">
      <c r="A210" s="34">
        <f>'STUDENT NAMELIST'!A210</f>
        <v>206</v>
      </c>
      <c r="B210" s="128">
        <f>'STUDENT NAMELIST'!B210</f>
        <v>211423243441</v>
      </c>
      <c r="C210" s="128" t="str">
        <f>'STUDENT NAMELIST'!C210</f>
        <v>2023PEC AI 306</v>
      </c>
      <c r="D210" s="131" t="str">
        <f>'STUDENT NAMELIST'!D210</f>
        <v>SUDHARSAN R</v>
      </c>
      <c r="E210" s="25">
        <v>32</v>
      </c>
      <c r="F210" s="129">
        <v>40</v>
      </c>
      <c r="G210" s="129">
        <v>35</v>
      </c>
      <c r="H210" s="129">
        <v>39</v>
      </c>
      <c r="I210" s="129">
        <v>35</v>
      </c>
      <c r="J210" s="3">
        <f t="shared" ref="J210:N210" si="205">((E210/40)*15%)*100</f>
        <v>12</v>
      </c>
      <c r="K210" s="3">
        <f t="shared" si="205"/>
        <v>15</v>
      </c>
      <c r="L210" s="3">
        <f t="shared" si="205"/>
        <v>13.125</v>
      </c>
      <c r="M210" s="3">
        <f t="shared" si="205"/>
        <v>14.625</v>
      </c>
      <c r="N210" s="3">
        <f t="shared" si="205"/>
        <v>13.125</v>
      </c>
      <c r="O210" s="130"/>
    </row>
    <row r="211" spans="1:15" ht="30" customHeight="1" x14ac:dyDescent="0.2">
      <c r="A211" s="34">
        <f>'STUDENT NAMELIST'!A211</f>
        <v>207</v>
      </c>
      <c r="B211" s="128">
        <f>'STUDENT NAMELIST'!B211</f>
        <v>211423243442</v>
      </c>
      <c r="C211" s="128" t="str">
        <f>'STUDENT NAMELIST'!C211</f>
        <v>2023PEC AI 307</v>
      </c>
      <c r="D211" s="131" t="str">
        <f>'STUDENT NAMELIST'!D211</f>
        <v>SUDHARSHAN R</v>
      </c>
      <c r="E211" s="25">
        <v>32</v>
      </c>
      <c r="F211" s="129">
        <v>40</v>
      </c>
      <c r="G211" s="129">
        <v>38</v>
      </c>
      <c r="H211" s="129">
        <v>38</v>
      </c>
      <c r="I211" s="129">
        <v>33</v>
      </c>
      <c r="J211" s="3">
        <f t="shared" ref="J211:N211" si="206">((E211/40)*15%)*100</f>
        <v>12</v>
      </c>
      <c r="K211" s="3">
        <f t="shared" si="206"/>
        <v>15</v>
      </c>
      <c r="L211" s="3">
        <f t="shared" si="206"/>
        <v>14.249999999999998</v>
      </c>
      <c r="M211" s="3">
        <f t="shared" si="206"/>
        <v>14.249999999999998</v>
      </c>
      <c r="N211" s="3">
        <f t="shared" si="206"/>
        <v>12.374999999999998</v>
      </c>
      <c r="O211" s="130"/>
    </row>
    <row r="212" spans="1:15" ht="30" customHeight="1" x14ac:dyDescent="0.2">
      <c r="A212" s="34">
        <f>'STUDENT NAMELIST'!A212</f>
        <v>208</v>
      </c>
      <c r="B212" s="128">
        <f>'STUDENT NAMELIST'!B212</f>
        <v>211423243443</v>
      </c>
      <c r="C212" s="128" t="str">
        <f>'STUDENT NAMELIST'!C212</f>
        <v>2023PEC AI 308</v>
      </c>
      <c r="D212" s="131" t="str">
        <f>'STUDENT NAMELIST'!D212</f>
        <v>SUJITH KUMAR C</v>
      </c>
      <c r="E212" s="25">
        <v>29</v>
      </c>
      <c r="F212" s="129">
        <v>32</v>
      </c>
      <c r="G212" s="129">
        <v>40</v>
      </c>
      <c r="H212" s="129">
        <v>29</v>
      </c>
      <c r="I212" s="129">
        <v>34</v>
      </c>
      <c r="J212" s="3">
        <f t="shared" ref="J212:N212" si="207">((E212/40)*15%)*100</f>
        <v>10.875</v>
      </c>
      <c r="K212" s="3">
        <f t="shared" si="207"/>
        <v>12</v>
      </c>
      <c r="L212" s="3">
        <f t="shared" si="207"/>
        <v>15</v>
      </c>
      <c r="M212" s="3">
        <f t="shared" si="207"/>
        <v>10.875</v>
      </c>
      <c r="N212" s="3">
        <f t="shared" si="207"/>
        <v>12.75</v>
      </c>
      <c r="O212" s="130"/>
    </row>
    <row r="213" spans="1:15" ht="30" customHeight="1" x14ac:dyDescent="0.2">
      <c r="A213" s="34">
        <f>'STUDENT NAMELIST'!A213</f>
        <v>209</v>
      </c>
      <c r="B213" s="128">
        <f>'STUDENT NAMELIST'!B213</f>
        <v>211423243444</v>
      </c>
      <c r="C213" s="128" t="str">
        <f>'STUDENT NAMELIST'!C213</f>
        <v>2023PEC AI 309</v>
      </c>
      <c r="D213" s="131" t="str">
        <f>'STUDENT NAMELIST'!D213</f>
        <v>SUNIL S</v>
      </c>
      <c r="E213" s="25">
        <v>28</v>
      </c>
      <c r="F213" s="129">
        <v>38</v>
      </c>
      <c r="G213" s="129">
        <v>34</v>
      </c>
      <c r="H213" s="129">
        <v>38</v>
      </c>
      <c r="I213" s="129">
        <v>40</v>
      </c>
      <c r="J213" s="3">
        <f t="shared" ref="J213:N213" si="208">((E213/40)*15%)*100</f>
        <v>10.5</v>
      </c>
      <c r="K213" s="3">
        <f t="shared" si="208"/>
        <v>14.249999999999998</v>
      </c>
      <c r="L213" s="3">
        <f t="shared" si="208"/>
        <v>12.75</v>
      </c>
      <c r="M213" s="3">
        <f t="shared" si="208"/>
        <v>14.249999999999998</v>
      </c>
      <c r="N213" s="3">
        <f t="shared" si="208"/>
        <v>15</v>
      </c>
      <c r="O213" s="130"/>
    </row>
    <row r="214" spans="1:15" ht="30" customHeight="1" x14ac:dyDescent="0.2">
      <c r="A214" s="34">
        <f>'STUDENT NAMELIST'!A214</f>
        <v>210</v>
      </c>
      <c r="B214" s="128">
        <f>'STUDENT NAMELIST'!B214</f>
        <v>211423243445</v>
      </c>
      <c r="C214" s="128" t="str">
        <f>'STUDENT NAMELIST'!C214</f>
        <v>2023PEC AI 310</v>
      </c>
      <c r="D214" s="131" t="str">
        <f>'STUDENT NAMELIST'!D214</f>
        <v>SURENDHAR R A</v>
      </c>
      <c r="E214" s="25">
        <v>34</v>
      </c>
      <c r="F214" s="129">
        <v>36</v>
      </c>
      <c r="G214" s="129">
        <v>32</v>
      </c>
      <c r="H214" s="129">
        <v>29</v>
      </c>
      <c r="I214" s="129">
        <v>32</v>
      </c>
      <c r="J214" s="3">
        <f t="shared" ref="J214:N214" si="209">((E214/40)*15%)*100</f>
        <v>12.75</v>
      </c>
      <c r="K214" s="3">
        <f t="shared" si="209"/>
        <v>13.5</v>
      </c>
      <c r="L214" s="3">
        <f t="shared" si="209"/>
        <v>12</v>
      </c>
      <c r="M214" s="3">
        <f t="shared" si="209"/>
        <v>10.875</v>
      </c>
      <c r="N214" s="3">
        <f t="shared" si="209"/>
        <v>12</v>
      </c>
      <c r="O214" s="130"/>
    </row>
    <row r="215" spans="1:15" ht="30" customHeight="1" x14ac:dyDescent="0.2">
      <c r="A215" s="34">
        <f>'STUDENT NAMELIST'!A215</f>
        <v>211</v>
      </c>
      <c r="B215" s="128">
        <f>'STUDENT NAMELIST'!B215</f>
        <v>211423243446</v>
      </c>
      <c r="C215" s="128" t="str">
        <f>'STUDENT NAMELIST'!C215</f>
        <v>2023PEC AI 311</v>
      </c>
      <c r="D215" s="131" t="str">
        <f>'STUDENT NAMELIST'!D215</f>
        <v>SURESH J</v>
      </c>
      <c r="E215" s="25">
        <v>38</v>
      </c>
      <c r="F215" s="129">
        <v>28</v>
      </c>
      <c r="G215" s="129">
        <v>33</v>
      </c>
      <c r="H215" s="129">
        <v>36</v>
      </c>
      <c r="I215" s="129">
        <v>33</v>
      </c>
      <c r="J215" s="3">
        <f t="shared" ref="J215:N215" si="210">((E215/40)*15%)*100</f>
        <v>14.249999999999998</v>
      </c>
      <c r="K215" s="3">
        <f t="shared" si="210"/>
        <v>10.5</v>
      </c>
      <c r="L215" s="3">
        <f t="shared" si="210"/>
        <v>12.374999999999998</v>
      </c>
      <c r="M215" s="3">
        <f t="shared" si="210"/>
        <v>13.5</v>
      </c>
      <c r="N215" s="3">
        <f t="shared" si="210"/>
        <v>12.374999999999998</v>
      </c>
      <c r="O215" s="130"/>
    </row>
    <row r="216" spans="1:15" ht="30" customHeight="1" x14ac:dyDescent="0.2">
      <c r="A216" s="34">
        <f>'STUDENT NAMELIST'!A216</f>
        <v>212</v>
      </c>
      <c r="B216" s="128">
        <f>'STUDENT NAMELIST'!B216</f>
        <v>211423243447</v>
      </c>
      <c r="C216" s="128" t="str">
        <f>'STUDENT NAMELIST'!C216</f>
        <v>2023PEC AI 312</v>
      </c>
      <c r="D216" s="131" t="str">
        <f>'STUDENT NAMELIST'!D216</f>
        <v>SURESH KUMAR R</v>
      </c>
      <c r="E216" s="25">
        <v>34</v>
      </c>
      <c r="F216" s="129">
        <v>40</v>
      </c>
      <c r="G216" s="129">
        <v>33</v>
      </c>
      <c r="H216" s="129">
        <v>39</v>
      </c>
      <c r="I216" s="129">
        <v>40</v>
      </c>
      <c r="J216" s="3">
        <f t="shared" ref="J216:N216" si="211">((E216/40)*15%)*100</f>
        <v>12.75</v>
      </c>
      <c r="K216" s="3">
        <f t="shared" si="211"/>
        <v>15</v>
      </c>
      <c r="L216" s="3">
        <f t="shared" si="211"/>
        <v>12.374999999999998</v>
      </c>
      <c r="M216" s="3">
        <f t="shared" si="211"/>
        <v>14.625</v>
      </c>
      <c r="N216" s="3">
        <f t="shared" si="211"/>
        <v>15</v>
      </c>
      <c r="O216" s="130"/>
    </row>
    <row r="217" spans="1:15" ht="30" customHeight="1" x14ac:dyDescent="0.2">
      <c r="A217" s="34">
        <f>'STUDENT NAMELIST'!A217</f>
        <v>213</v>
      </c>
      <c r="B217" s="128">
        <f>'STUDENT NAMELIST'!B217</f>
        <v>211423243448</v>
      </c>
      <c r="C217" s="128" t="str">
        <f>'STUDENT NAMELIST'!C217</f>
        <v>2023PEC AI 313</v>
      </c>
      <c r="D217" s="131" t="str">
        <f>'STUDENT NAMELIST'!D217</f>
        <v>SURIYAMATHI PRABHU T R</v>
      </c>
      <c r="E217" s="25">
        <v>31</v>
      </c>
      <c r="F217" s="129">
        <v>39</v>
      </c>
      <c r="G217" s="129">
        <v>40</v>
      </c>
      <c r="H217" s="129">
        <v>34</v>
      </c>
      <c r="I217" s="129">
        <v>39</v>
      </c>
      <c r="J217" s="3">
        <f t="shared" ref="J217:N217" si="212">((E217/40)*15%)*100</f>
        <v>11.625</v>
      </c>
      <c r="K217" s="3">
        <f t="shared" si="212"/>
        <v>14.625</v>
      </c>
      <c r="L217" s="3">
        <f t="shared" si="212"/>
        <v>15</v>
      </c>
      <c r="M217" s="3">
        <f t="shared" si="212"/>
        <v>12.75</v>
      </c>
      <c r="N217" s="3">
        <f t="shared" si="212"/>
        <v>14.625</v>
      </c>
      <c r="O217" s="130"/>
    </row>
    <row r="218" spans="1:15" ht="30" customHeight="1" x14ac:dyDescent="0.2">
      <c r="A218" s="34">
        <f>'STUDENT NAMELIST'!A218</f>
        <v>214</v>
      </c>
      <c r="B218" s="128">
        <f>'STUDENT NAMELIST'!B218</f>
        <v>211423243449</v>
      </c>
      <c r="C218" s="128" t="str">
        <f>'STUDENT NAMELIST'!C218</f>
        <v>2023PEC AI 314</v>
      </c>
      <c r="D218" s="131" t="str">
        <f>'STUDENT NAMELIST'!D218</f>
        <v>SURYA K</v>
      </c>
      <c r="E218" s="25">
        <v>31</v>
      </c>
      <c r="F218" s="129">
        <v>29</v>
      </c>
      <c r="G218" s="129">
        <v>38</v>
      </c>
      <c r="H218" s="129">
        <v>32</v>
      </c>
      <c r="I218" s="129">
        <v>32</v>
      </c>
      <c r="J218" s="3">
        <f t="shared" ref="J218:N218" si="213">((E218/40)*15%)*100</f>
        <v>11.625</v>
      </c>
      <c r="K218" s="3">
        <f t="shared" si="213"/>
        <v>10.875</v>
      </c>
      <c r="L218" s="3">
        <f t="shared" si="213"/>
        <v>14.249999999999998</v>
      </c>
      <c r="M218" s="3">
        <f t="shared" si="213"/>
        <v>12</v>
      </c>
      <c r="N218" s="3">
        <f t="shared" si="213"/>
        <v>12</v>
      </c>
      <c r="O218" s="130"/>
    </row>
    <row r="219" spans="1:15" ht="30" customHeight="1" x14ac:dyDescent="0.2">
      <c r="A219" s="34">
        <f>'STUDENT NAMELIST'!A219</f>
        <v>215</v>
      </c>
      <c r="B219" s="128">
        <f>'STUDENT NAMELIST'!B219</f>
        <v>211423243456</v>
      </c>
      <c r="C219" s="128" t="str">
        <f>'STUDENT NAMELIST'!C219</f>
        <v>2023PEC AI 315</v>
      </c>
      <c r="D219" s="131" t="str">
        <f>'STUDENT NAMELIST'!D219</f>
        <v>TAMILARASAN G</v>
      </c>
      <c r="E219" s="25">
        <v>29</v>
      </c>
      <c r="F219" s="129">
        <v>31</v>
      </c>
      <c r="G219" s="129">
        <v>36</v>
      </c>
      <c r="H219" s="129">
        <v>35</v>
      </c>
      <c r="I219" s="129">
        <v>36</v>
      </c>
      <c r="J219" s="3">
        <f t="shared" ref="J219:N219" si="214">((E219/40)*15%)*100</f>
        <v>10.875</v>
      </c>
      <c r="K219" s="3">
        <f t="shared" si="214"/>
        <v>11.625</v>
      </c>
      <c r="L219" s="3">
        <f t="shared" si="214"/>
        <v>13.5</v>
      </c>
      <c r="M219" s="3">
        <f t="shared" si="214"/>
        <v>13.125</v>
      </c>
      <c r="N219" s="3">
        <f t="shared" si="214"/>
        <v>13.5</v>
      </c>
      <c r="O219" s="130"/>
    </row>
    <row r="220" spans="1:15" ht="30" customHeight="1" x14ac:dyDescent="0.2">
      <c r="A220" s="34">
        <f>'STUDENT NAMELIST'!A220</f>
        <v>216</v>
      </c>
      <c r="B220" s="128">
        <f>'STUDENT NAMELIST'!B220</f>
        <v>211423243457</v>
      </c>
      <c r="C220" s="128" t="str">
        <f>'STUDENT NAMELIST'!C220</f>
        <v>2023PEC AI 316</v>
      </c>
      <c r="D220" s="131" t="str">
        <f>'STUDENT NAMELIST'!D220</f>
        <v>TAMILARASAN S</v>
      </c>
      <c r="E220" s="25">
        <v>28</v>
      </c>
      <c r="F220" s="129">
        <v>38</v>
      </c>
      <c r="G220" s="129">
        <v>39</v>
      </c>
      <c r="H220" s="129">
        <v>39</v>
      </c>
      <c r="I220" s="129">
        <v>38</v>
      </c>
      <c r="J220" s="3">
        <f t="shared" ref="J220:N220" si="215">((E220/40)*15%)*100</f>
        <v>10.5</v>
      </c>
      <c r="K220" s="3">
        <f t="shared" si="215"/>
        <v>14.249999999999998</v>
      </c>
      <c r="L220" s="3">
        <f t="shared" si="215"/>
        <v>14.625</v>
      </c>
      <c r="M220" s="3">
        <f t="shared" si="215"/>
        <v>14.625</v>
      </c>
      <c r="N220" s="3">
        <f t="shared" si="215"/>
        <v>14.249999999999998</v>
      </c>
      <c r="O220" s="130"/>
    </row>
    <row r="221" spans="1:15" ht="30" customHeight="1" x14ac:dyDescent="0.2">
      <c r="A221" s="34">
        <f>'STUDENT NAMELIST'!A221</f>
        <v>217</v>
      </c>
      <c r="B221" s="128">
        <f>'STUDENT NAMELIST'!B221</f>
        <v>211423243459</v>
      </c>
      <c r="C221" s="128" t="str">
        <f>'STUDENT NAMELIST'!C221</f>
        <v>2023PEC AI 317</v>
      </c>
      <c r="D221" s="131" t="str">
        <f>'STUDENT NAMELIST'!D221</f>
        <v>TARRENCE BERTINAD K</v>
      </c>
      <c r="E221" s="25">
        <v>38</v>
      </c>
      <c r="F221" s="129">
        <v>30</v>
      </c>
      <c r="G221" s="129">
        <v>29</v>
      </c>
      <c r="H221" s="129">
        <v>40</v>
      </c>
      <c r="I221" s="129">
        <v>33</v>
      </c>
      <c r="J221" s="3">
        <f t="shared" ref="J221:N221" si="216">((E221/40)*15%)*100</f>
        <v>14.249999999999998</v>
      </c>
      <c r="K221" s="3">
        <f t="shared" si="216"/>
        <v>11.249999999999998</v>
      </c>
      <c r="L221" s="3">
        <f t="shared" si="216"/>
        <v>10.875</v>
      </c>
      <c r="M221" s="3">
        <f t="shared" si="216"/>
        <v>15</v>
      </c>
      <c r="N221" s="3">
        <f t="shared" si="216"/>
        <v>12.374999999999998</v>
      </c>
      <c r="O221" s="130"/>
    </row>
    <row r="222" spans="1:15" ht="30" customHeight="1" x14ac:dyDescent="0.2">
      <c r="A222" s="34">
        <f>'STUDENT NAMELIST'!A222</f>
        <v>218</v>
      </c>
      <c r="B222" s="128">
        <f>'STUDENT NAMELIST'!B222</f>
        <v>211423243461</v>
      </c>
      <c r="C222" s="128" t="str">
        <f>'STUDENT NAMELIST'!C222</f>
        <v>2023PEC AI 318</v>
      </c>
      <c r="D222" s="131" t="str">
        <f>'STUDENT NAMELIST'!D222</f>
        <v>THANUSH C A</v>
      </c>
      <c r="E222" s="25">
        <v>36</v>
      </c>
      <c r="F222" s="129">
        <v>40</v>
      </c>
      <c r="G222" s="129">
        <v>36</v>
      </c>
      <c r="H222" s="129">
        <v>34</v>
      </c>
      <c r="I222" s="129">
        <v>40</v>
      </c>
      <c r="J222" s="3">
        <f t="shared" ref="J222:N222" si="217">((E222/40)*15%)*100</f>
        <v>13.5</v>
      </c>
      <c r="K222" s="3">
        <f t="shared" si="217"/>
        <v>15</v>
      </c>
      <c r="L222" s="3">
        <f t="shared" si="217"/>
        <v>13.5</v>
      </c>
      <c r="M222" s="3">
        <f t="shared" si="217"/>
        <v>12.75</v>
      </c>
      <c r="N222" s="3">
        <f t="shared" si="217"/>
        <v>15</v>
      </c>
      <c r="O222" s="130"/>
    </row>
    <row r="223" spans="1:15" ht="30" customHeight="1" x14ac:dyDescent="0.2">
      <c r="A223" s="34">
        <f>'STUDENT NAMELIST'!A223</f>
        <v>219</v>
      </c>
      <c r="B223" s="128">
        <f>'STUDENT NAMELIST'!B223</f>
        <v>211423243463</v>
      </c>
      <c r="C223" s="128" t="str">
        <f>'STUDENT NAMELIST'!C223</f>
        <v>2023PEC AI 319</v>
      </c>
      <c r="D223" s="131" t="str">
        <f>'STUDENT NAMELIST'!D223</f>
        <v>THARUN KUMAR C</v>
      </c>
      <c r="E223" s="25">
        <v>38</v>
      </c>
      <c r="F223" s="129">
        <v>29</v>
      </c>
      <c r="G223" s="129">
        <v>29</v>
      </c>
      <c r="H223" s="129">
        <v>36</v>
      </c>
      <c r="I223" s="129">
        <v>35</v>
      </c>
      <c r="J223" s="3">
        <f t="shared" ref="J223:N223" si="218">((E223/40)*15%)*100</f>
        <v>14.249999999999998</v>
      </c>
      <c r="K223" s="3">
        <f t="shared" si="218"/>
        <v>10.875</v>
      </c>
      <c r="L223" s="3">
        <f t="shared" si="218"/>
        <v>10.875</v>
      </c>
      <c r="M223" s="3">
        <f t="shared" si="218"/>
        <v>13.5</v>
      </c>
      <c r="N223" s="3">
        <f t="shared" si="218"/>
        <v>13.125</v>
      </c>
      <c r="O223" s="130"/>
    </row>
    <row r="224" spans="1:15" ht="30" customHeight="1" x14ac:dyDescent="0.2">
      <c r="A224" s="34">
        <f>'STUDENT NAMELIST'!A224</f>
        <v>220</v>
      </c>
      <c r="B224" s="128">
        <f>'STUDENT NAMELIST'!B224</f>
        <v>211423243464</v>
      </c>
      <c r="C224" s="128" t="str">
        <f>'STUDENT NAMELIST'!C224</f>
        <v>2023PEC AI 320</v>
      </c>
      <c r="D224" s="131" t="str">
        <f>'STUDENT NAMELIST'!D224</f>
        <v>THILAK R C</v>
      </c>
      <c r="E224" s="25">
        <v>33</v>
      </c>
      <c r="F224" s="129">
        <v>30</v>
      </c>
      <c r="G224" s="129">
        <v>35</v>
      </c>
      <c r="H224" s="129">
        <v>36</v>
      </c>
      <c r="I224" s="129">
        <v>30</v>
      </c>
      <c r="J224" s="3">
        <f t="shared" ref="J224:N224" si="219">((E224/40)*15%)*100</f>
        <v>12.374999999999998</v>
      </c>
      <c r="K224" s="3">
        <f t="shared" si="219"/>
        <v>11.249999999999998</v>
      </c>
      <c r="L224" s="3">
        <f t="shared" si="219"/>
        <v>13.125</v>
      </c>
      <c r="M224" s="3">
        <f t="shared" si="219"/>
        <v>13.5</v>
      </c>
      <c r="N224" s="3">
        <f t="shared" si="219"/>
        <v>11.249999999999998</v>
      </c>
      <c r="O224" s="130"/>
    </row>
    <row r="225" spans="1:15" ht="30" customHeight="1" x14ac:dyDescent="0.2">
      <c r="A225" s="34">
        <f>'STUDENT NAMELIST'!A225</f>
        <v>221</v>
      </c>
      <c r="B225" s="128">
        <f>'STUDENT NAMELIST'!B225</f>
        <v>211423243466</v>
      </c>
      <c r="C225" s="128" t="str">
        <f>'STUDENT NAMELIST'!C225</f>
        <v>2023PEC AI 321</v>
      </c>
      <c r="D225" s="131" t="str">
        <f>'STUDENT NAMELIST'!D225</f>
        <v>THUSHANTHAN R</v>
      </c>
      <c r="E225" s="25">
        <v>33</v>
      </c>
      <c r="F225" s="129">
        <v>28</v>
      </c>
      <c r="G225" s="129">
        <v>29</v>
      </c>
      <c r="H225" s="129">
        <v>28</v>
      </c>
      <c r="I225" s="129">
        <v>30</v>
      </c>
      <c r="J225" s="3">
        <f t="shared" ref="J225:N225" si="220">((E225/40)*15%)*100</f>
        <v>12.374999999999998</v>
      </c>
      <c r="K225" s="3">
        <f t="shared" si="220"/>
        <v>10.5</v>
      </c>
      <c r="L225" s="3">
        <f t="shared" si="220"/>
        <v>10.875</v>
      </c>
      <c r="M225" s="3">
        <f t="shared" si="220"/>
        <v>10.5</v>
      </c>
      <c r="N225" s="3">
        <f t="shared" si="220"/>
        <v>11.249999999999998</v>
      </c>
      <c r="O225" s="130"/>
    </row>
    <row r="226" spans="1:15" ht="30" customHeight="1" x14ac:dyDescent="0.2">
      <c r="A226" s="34">
        <f>'STUDENT NAMELIST'!A226</f>
        <v>222</v>
      </c>
      <c r="B226" s="128">
        <f>'STUDENT NAMELIST'!B226</f>
        <v>211423243467</v>
      </c>
      <c r="C226" s="128" t="str">
        <f>'STUDENT NAMELIST'!C226</f>
        <v>2023PEC AI 322</v>
      </c>
      <c r="D226" s="131" t="str">
        <f>'STUDENT NAMELIST'!D226</f>
        <v>THUVARAGESH PANDIAN V</v>
      </c>
      <c r="E226" s="25">
        <v>38</v>
      </c>
      <c r="F226" s="129">
        <v>39</v>
      </c>
      <c r="G226" s="129">
        <v>29</v>
      </c>
      <c r="H226" s="129">
        <v>28</v>
      </c>
      <c r="I226" s="129">
        <v>29</v>
      </c>
      <c r="J226" s="3">
        <f t="shared" ref="J226:N226" si="221">((E226/40)*15%)*100</f>
        <v>14.249999999999998</v>
      </c>
      <c r="K226" s="3">
        <f t="shared" si="221"/>
        <v>14.625</v>
      </c>
      <c r="L226" s="3">
        <f t="shared" si="221"/>
        <v>10.875</v>
      </c>
      <c r="M226" s="3">
        <f t="shared" si="221"/>
        <v>10.5</v>
      </c>
      <c r="N226" s="3">
        <f t="shared" si="221"/>
        <v>10.875</v>
      </c>
      <c r="O226" s="130"/>
    </row>
    <row r="227" spans="1:15" ht="30" customHeight="1" x14ac:dyDescent="0.2">
      <c r="A227" s="34">
        <f>'STUDENT NAMELIST'!A227</f>
        <v>223</v>
      </c>
      <c r="B227" s="128">
        <f>'STUDENT NAMELIST'!B227</f>
        <v>211423243468</v>
      </c>
      <c r="C227" s="128" t="str">
        <f>'STUDENT NAMELIST'!C227</f>
        <v>2023PEC AI 323</v>
      </c>
      <c r="D227" s="131" t="str">
        <f>'STUDENT NAMELIST'!D227</f>
        <v>UMESH I</v>
      </c>
      <c r="E227" s="25">
        <v>40</v>
      </c>
      <c r="F227" s="129">
        <v>38</v>
      </c>
      <c r="G227" s="129">
        <v>36</v>
      </c>
      <c r="H227" s="129">
        <v>35</v>
      </c>
      <c r="I227" s="129">
        <v>36</v>
      </c>
      <c r="J227" s="3">
        <f t="shared" ref="J227:N227" si="222">((E227/40)*15%)*100</f>
        <v>15</v>
      </c>
      <c r="K227" s="3">
        <f t="shared" si="222"/>
        <v>14.249999999999998</v>
      </c>
      <c r="L227" s="3">
        <f t="shared" si="222"/>
        <v>13.5</v>
      </c>
      <c r="M227" s="3">
        <f t="shared" si="222"/>
        <v>13.125</v>
      </c>
      <c r="N227" s="3">
        <f t="shared" si="222"/>
        <v>13.5</v>
      </c>
      <c r="O227" s="130"/>
    </row>
    <row r="228" spans="1:15" ht="30" customHeight="1" x14ac:dyDescent="0.2">
      <c r="A228" s="34">
        <f>'STUDENT NAMELIST'!A228</f>
        <v>224</v>
      </c>
      <c r="B228" s="128">
        <f>'STUDENT NAMELIST'!B228</f>
        <v>211423243473</v>
      </c>
      <c r="C228" s="128" t="str">
        <f>'STUDENT NAMELIST'!C228</f>
        <v>2023PEC AI 324</v>
      </c>
      <c r="D228" s="131" t="str">
        <f>'STUDENT NAMELIST'!D228</f>
        <v>VARUN M</v>
      </c>
      <c r="E228" s="25">
        <v>34</v>
      </c>
      <c r="F228" s="129">
        <v>34</v>
      </c>
      <c r="G228" s="129">
        <v>32</v>
      </c>
      <c r="H228" s="129">
        <v>30</v>
      </c>
      <c r="I228" s="129">
        <v>40</v>
      </c>
      <c r="J228" s="3">
        <f t="shared" ref="J228:N228" si="223">((E228/40)*15%)*100</f>
        <v>12.75</v>
      </c>
      <c r="K228" s="3">
        <f t="shared" si="223"/>
        <v>12.75</v>
      </c>
      <c r="L228" s="3">
        <f t="shared" si="223"/>
        <v>12</v>
      </c>
      <c r="M228" s="3">
        <f t="shared" si="223"/>
        <v>11.249999999999998</v>
      </c>
      <c r="N228" s="3">
        <f t="shared" si="223"/>
        <v>15</v>
      </c>
      <c r="O228" s="130"/>
    </row>
    <row r="229" spans="1:15" ht="30" customHeight="1" x14ac:dyDescent="0.2">
      <c r="A229" s="34">
        <f>'STUDENT NAMELIST'!A229</f>
        <v>225</v>
      </c>
      <c r="B229" s="128">
        <f>'STUDENT NAMELIST'!B229</f>
        <v>211423243474</v>
      </c>
      <c r="C229" s="128" t="str">
        <f>'STUDENT NAMELIST'!C229</f>
        <v>2023PEC AI 325</v>
      </c>
      <c r="D229" s="131" t="str">
        <f>'STUDENT NAMELIST'!D229</f>
        <v>VELMURUGAN ARUN</v>
      </c>
      <c r="E229" s="25">
        <v>38</v>
      </c>
      <c r="F229" s="129">
        <v>32</v>
      </c>
      <c r="G229" s="129">
        <v>40</v>
      </c>
      <c r="H229" s="129">
        <v>32</v>
      </c>
      <c r="I229" s="129">
        <v>32</v>
      </c>
      <c r="J229" s="3">
        <f t="shared" ref="J229:N229" si="224">((E229/40)*15%)*100</f>
        <v>14.249999999999998</v>
      </c>
      <c r="K229" s="3">
        <f t="shared" si="224"/>
        <v>12</v>
      </c>
      <c r="L229" s="3">
        <f t="shared" si="224"/>
        <v>15</v>
      </c>
      <c r="M229" s="3">
        <f t="shared" si="224"/>
        <v>12</v>
      </c>
      <c r="N229" s="3">
        <f t="shared" si="224"/>
        <v>12</v>
      </c>
      <c r="O229" s="130"/>
    </row>
    <row r="230" spans="1:15" ht="30" customHeight="1" x14ac:dyDescent="0.2">
      <c r="A230" s="34">
        <f>'STUDENT NAMELIST'!A230</f>
        <v>226</v>
      </c>
      <c r="B230" s="128">
        <f>'STUDENT NAMELIST'!B230</f>
        <v>211423243475</v>
      </c>
      <c r="C230" s="128" t="str">
        <f>'STUDENT NAMELIST'!C230</f>
        <v>2023PEC AI 326</v>
      </c>
      <c r="D230" s="131" t="str">
        <f>'STUDENT NAMELIST'!D230</f>
        <v>VENKATA KOUSHIK A</v>
      </c>
      <c r="E230" s="25">
        <v>39</v>
      </c>
      <c r="F230" s="129">
        <v>35</v>
      </c>
      <c r="G230" s="129">
        <v>29</v>
      </c>
      <c r="H230" s="129">
        <v>38</v>
      </c>
      <c r="I230" s="129">
        <v>40</v>
      </c>
      <c r="J230" s="3">
        <f t="shared" ref="J230:N230" si="225">((E230/40)*15%)*100</f>
        <v>14.625</v>
      </c>
      <c r="K230" s="3">
        <f t="shared" si="225"/>
        <v>13.125</v>
      </c>
      <c r="L230" s="3">
        <f t="shared" si="225"/>
        <v>10.875</v>
      </c>
      <c r="M230" s="3">
        <f t="shared" si="225"/>
        <v>14.249999999999998</v>
      </c>
      <c r="N230" s="3">
        <f t="shared" si="225"/>
        <v>15</v>
      </c>
      <c r="O230" s="130"/>
    </row>
    <row r="231" spans="1:15" ht="30" customHeight="1" x14ac:dyDescent="0.2">
      <c r="A231" s="34">
        <f>'STUDENT NAMELIST'!A231</f>
        <v>227</v>
      </c>
      <c r="B231" s="128">
        <f>'STUDENT NAMELIST'!B231</f>
        <v>211423243477</v>
      </c>
      <c r="C231" s="128" t="str">
        <f>'STUDENT NAMELIST'!C231</f>
        <v>2023PEC AI 327</v>
      </c>
      <c r="D231" s="131" t="str">
        <f>'STUDENT NAMELIST'!D231</f>
        <v>VIGNESH A P</v>
      </c>
      <c r="E231" s="25">
        <v>39</v>
      </c>
      <c r="F231" s="129">
        <v>28</v>
      </c>
      <c r="G231" s="129">
        <v>30</v>
      </c>
      <c r="H231" s="129">
        <v>38</v>
      </c>
      <c r="I231" s="129">
        <v>36</v>
      </c>
      <c r="J231" s="3">
        <f t="shared" ref="J231:N231" si="226">((E231/40)*15%)*100</f>
        <v>14.625</v>
      </c>
      <c r="K231" s="3">
        <f t="shared" si="226"/>
        <v>10.5</v>
      </c>
      <c r="L231" s="3">
        <f t="shared" si="226"/>
        <v>11.249999999999998</v>
      </c>
      <c r="M231" s="3">
        <f t="shared" si="226"/>
        <v>14.249999999999998</v>
      </c>
      <c r="N231" s="3">
        <f t="shared" si="226"/>
        <v>13.5</v>
      </c>
      <c r="O231" s="130"/>
    </row>
    <row r="232" spans="1:15" ht="30" customHeight="1" x14ac:dyDescent="0.2">
      <c r="A232" s="34">
        <f>'STUDENT NAMELIST'!A232</f>
        <v>228</v>
      </c>
      <c r="B232" s="128">
        <f>'STUDENT NAMELIST'!B232</f>
        <v>211423243478</v>
      </c>
      <c r="C232" s="128" t="str">
        <f>'STUDENT NAMELIST'!C232</f>
        <v>2023PEC AI 328</v>
      </c>
      <c r="D232" s="131" t="str">
        <f>'STUDENT NAMELIST'!D232</f>
        <v>VIGNESH P N</v>
      </c>
      <c r="E232" s="25">
        <v>40</v>
      </c>
      <c r="F232" s="129">
        <v>32</v>
      </c>
      <c r="G232" s="129">
        <v>39</v>
      </c>
      <c r="H232" s="129">
        <v>40</v>
      </c>
      <c r="I232" s="129">
        <v>29</v>
      </c>
      <c r="J232" s="3">
        <f t="shared" ref="J232:N232" si="227">((E232/40)*15%)*100</f>
        <v>15</v>
      </c>
      <c r="K232" s="3">
        <f t="shared" si="227"/>
        <v>12</v>
      </c>
      <c r="L232" s="3">
        <f t="shared" si="227"/>
        <v>14.625</v>
      </c>
      <c r="M232" s="3">
        <f t="shared" si="227"/>
        <v>15</v>
      </c>
      <c r="N232" s="3">
        <f t="shared" si="227"/>
        <v>10.875</v>
      </c>
      <c r="O232" s="130"/>
    </row>
    <row r="233" spans="1:15" ht="30" customHeight="1" x14ac:dyDescent="0.2">
      <c r="A233" s="34">
        <f>'STUDENT NAMELIST'!A233</f>
        <v>229</v>
      </c>
      <c r="B233" s="128">
        <f>'STUDENT NAMELIST'!B233</f>
        <v>211423243479</v>
      </c>
      <c r="C233" s="128" t="str">
        <f>'STUDENT NAMELIST'!C233</f>
        <v>2023PEC AI 329</v>
      </c>
      <c r="D233" s="131" t="str">
        <f>'STUDENT NAMELIST'!D233</f>
        <v>VIGNESHRAJAN V R</v>
      </c>
      <c r="E233" s="25">
        <v>35</v>
      </c>
      <c r="F233" s="129">
        <v>31</v>
      </c>
      <c r="G233" s="129">
        <v>30</v>
      </c>
      <c r="H233" s="129">
        <v>39</v>
      </c>
      <c r="I233" s="129">
        <v>31</v>
      </c>
      <c r="J233" s="3">
        <f t="shared" ref="J233:N233" si="228">((E233/40)*15%)*100</f>
        <v>13.125</v>
      </c>
      <c r="K233" s="3">
        <f t="shared" si="228"/>
        <v>11.625</v>
      </c>
      <c r="L233" s="3">
        <f t="shared" si="228"/>
        <v>11.249999999999998</v>
      </c>
      <c r="M233" s="3">
        <f t="shared" si="228"/>
        <v>14.625</v>
      </c>
      <c r="N233" s="3">
        <f t="shared" si="228"/>
        <v>11.625</v>
      </c>
      <c r="O233" s="130"/>
    </row>
    <row r="234" spans="1:15" ht="30" customHeight="1" x14ac:dyDescent="0.2">
      <c r="A234" s="34">
        <f>'STUDENT NAMELIST'!A234</f>
        <v>230</v>
      </c>
      <c r="B234" s="128">
        <f>'STUDENT NAMELIST'!B234</f>
        <v>211423243480</v>
      </c>
      <c r="C234" s="128" t="str">
        <f>'STUDENT NAMELIST'!C234</f>
        <v>2023PEC AI 330</v>
      </c>
      <c r="D234" s="131" t="str">
        <f>'STUDENT NAMELIST'!D234</f>
        <v>VIGNESHWAR V</v>
      </c>
      <c r="E234" s="25">
        <v>30</v>
      </c>
      <c r="F234" s="129">
        <v>34</v>
      </c>
      <c r="G234" s="129">
        <v>40</v>
      </c>
      <c r="H234" s="129">
        <v>40</v>
      </c>
      <c r="I234" s="129">
        <v>38</v>
      </c>
      <c r="J234" s="3">
        <f t="shared" ref="J234:N234" si="229">((E234/40)*15%)*100</f>
        <v>11.249999999999998</v>
      </c>
      <c r="K234" s="3">
        <f t="shared" si="229"/>
        <v>12.75</v>
      </c>
      <c r="L234" s="3">
        <f t="shared" si="229"/>
        <v>15</v>
      </c>
      <c r="M234" s="3">
        <f t="shared" si="229"/>
        <v>15</v>
      </c>
      <c r="N234" s="3">
        <f t="shared" si="229"/>
        <v>14.249999999999998</v>
      </c>
      <c r="O234" s="130"/>
    </row>
    <row r="235" spans="1:15" ht="30" customHeight="1" x14ac:dyDescent="0.2">
      <c r="A235" s="34">
        <f>'STUDENT NAMELIST'!A235</f>
        <v>231</v>
      </c>
      <c r="B235" s="128">
        <f>'STUDENT NAMELIST'!B235</f>
        <v>211423243481</v>
      </c>
      <c r="C235" s="128" t="str">
        <f>'STUDENT NAMELIST'!C235</f>
        <v>2023PEC AI 331</v>
      </c>
      <c r="D235" s="131" t="str">
        <f>'STUDENT NAMELIST'!D235</f>
        <v>VIJAYA KRISHNAN N A</v>
      </c>
      <c r="E235" s="25">
        <v>32</v>
      </c>
      <c r="F235" s="129">
        <v>33</v>
      </c>
      <c r="G235" s="129">
        <v>38</v>
      </c>
      <c r="H235" s="129">
        <v>32</v>
      </c>
      <c r="I235" s="129">
        <v>39</v>
      </c>
      <c r="J235" s="3">
        <f t="shared" ref="J235:N235" si="230">((E235/40)*15%)*100</f>
        <v>12</v>
      </c>
      <c r="K235" s="3">
        <f t="shared" si="230"/>
        <v>12.374999999999998</v>
      </c>
      <c r="L235" s="3">
        <f t="shared" si="230"/>
        <v>14.249999999999998</v>
      </c>
      <c r="M235" s="3">
        <f t="shared" si="230"/>
        <v>12</v>
      </c>
      <c r="N235" s="3">
        <f t="shared" si="230"/>
        <v>14.625</v>
      </c>
      <c r="O235" s="130"/>
    </row>
    <row r="236" spans="1:15" ht="30" customHeight="1" x14ac:dyDescent="0.2">
      <c r="A236" s="34">
        <f>'STUDENT NAMELIST'!A236</f>
        <v>232</v>
      </c>
      <c r="B236" s="128">
        <f>'STUDENT NAMELIST'!B236</f>
        <v>211423243482</v>
      </c>
      <c r="C236" s="128" t="str">
        <f>'STUDENT NAMELIST'!C236</f>
        <v>2023PEC AI 332</v>
      </c>
      <c r="D236" s="131" t="str">
        <f>'STUDENT NAMELIST'!D236</f>
        <v>VIKNESH S</v>
      </c>
      <c r="E236" s="25">
        <v>35</v>
      </c>
      <c r="F236" s="129">
        <v>30</v>
      </c>
      <c r="G236" s="129">
        <v>38</v>
      </c>
      <c r="H236" s="129">
        <v>33</v>
      </c>
      <c r="I236" s="129">
        <v>32</v>
      </c>
      <c r="J236" s="3">
        <f t="shared" ref="J236:N236" si="231">((E236/40)*15%)*100</f>
        <v>13.125</v>
      </c>
      <c r="K236" s="3">
        <f t="shared" si="231"/>
        <v>11.249999999999998</v>
      </c>
      <c r="L236" s="3">
        <f t="shared" si="231"/>
        <v>14.249999999999998</v>
      </c>
      <c r="M236" s="3">
        <f t="shared" si="231"/>
        <v>12.374999999999998</v>
      </c>
      <c r="N236" s="3">
        <f t="shared" si="231"/>
        <v>12</v>
      </c>
      <c r="O236" s="130"/>
    </row>
    <row r="237" spans="1:15" ht="30" customHeight="1" x14ac:dyDescent="0.2">
      <c r="A237" s="34">
        <f>'STUDENT NAMELIST'!A237</f>
        <v>233</v>
      </c>
      <c r="B237" s="128">
        <f>'STUDENT NAMELIST'!B237</f>
        <v>211423243483</v>
      </c>
      <c r="C237" s="128" t="str">
        <f>'STUDENT NAMELIST'!C237</f>
        <v>2023PEC AI 333</v>
      </c>
      <c r="D237" s="131" t="str">
        <f>'STUDENT NAMELIST'!D237</f>
        <v>VIMALRAJ GOVINDARAJ</v>
      </c>
      <c r="E237" s="25">
        <v>34</v>
      </c>
      <c r="F237" s="129">
        <v>39</v>
      </c>
      <c r="G237" s="129">
        <v>39</v>
      </c>
      <c r="H237" s="129">
        <v>36</v>
      </c>
      <c r="I237" s="129">
        <v>30</v>
      </c>
      <c r="J237" s="3">
        <f t="shared" ref="J237:N237" si="232">((E237/40)*15%)*100</f>
        <v>12.75</v>
      </c>
      <c r="K237" s="3">
        <f t="shared" si="232"/>
        <v>14.625</v>
      </c>
      <c r="L237" s="3">
        <f t="shared" si="232"/>
        <v>14.625</v>
      </c>
      <c r="M237" s="3">
        <f t="shared" si="232"/>
        <v>13.5</v>
      </c>
      <c r="N237" s="3">
        <f t="shared" si="232"/>
        <v>11.249999999999998</v>
      </c>
      <c r="O237" s="130"/>
    </row>
    <row r="238" spans="1:15" ht="30" customHeight="1" x14ac:dyDescent="0.2">
      <c r="A238" s="34">
        <f>'STUDENT NAMELIST'!A238</f>
        <v>234</v>
      </c>
      <c r="B238" s="128">
        <f>'STUDENT NAMELIST'!B238</f>
        <v>211423243484</v>
      </c>
      <c r="C238" s="128" t="str">
        <f>'STUDENT NAMELIST'!C238</f>
        <v>2023PEC AI 334</v>
      </c>
      <c r="D238" s="131" t="str">
        <f>'STUDENT NAMELIST'!D238</f>
        <v>VISANTH B</v>
      </c>
      <c r="E238" s="25">
        <v>31</v>
      </c>
      <c r="F238" s="129">
        <v>35</v>
      </c>
      <c r="G238" s="129">
        <v>36</v>
      </c>
      <c r="H238" s="129">
        <v>32</v>
      </c>
      <c r="I238" s="129">
        <v>40</v>
      </c>
      <c r="J238" s="3">
        <f t="shared" ref="J238:N238" si="233">((E238/40)*15%)*100</f>
        <v>11.625</v>
      </c>
      <c r="K238" s="3">
        <f t="shared" si="233"/>
        <v>13.125</v>
      </c>
      <c r="L238" s="3">
        <f t="shared" si="233"/>
        <v>13.5</v>
      </c>
      <c r="M238" s="3">
        <f t="shared" si="233"/>
        <v>12</v>
      </c>
      <c r="N238" s="3">
        <f t="shared" si="233"/>
        <v>15</v>
      </c>
      <c r="O238" s="130"/>
    </row>
    <row r="239" spans="1:15" ht="30" customHeight="1" x14ac:dyDescent="0.2">
      <c r="A239" s="34">
        <f>'STUDENT NAMELIST'!A239</f>
        <v>235</v>
      </c>
      <c r="B239" s="128">
        <f>'STUDENT NAMELIST'!B239</f>
        <v>211423243485</v>
      </c>
      <c r="C239" s="128" t="str">
        <f>'STUDENT NAMELIST'!C239</f>
        <v>2023PEC AI 335</v>
      </c>
      <c r="D239" s="131" t="str">
        <f>'STUDENT NAMELIST'!D239</f>
        <v>VISHAAL S</v>
      </c>
      <c r="E239" s="25">
        <v>39</v>
      </c>
      <c r="F239" s="129">
        <v>33</v>
      </c>
      <c r="G239" s="129">
        <v>29</v>
      </c>
      <c r="H239" s="129">
        <v>40</v>
      </c>
      <c r="I239" s="129">
        <v>35</v>
      </c>
      <c r="J239" s="3">
        <f t="shared" ref="J239:N239" si="234">((E239/40)*15%)*100</f>
        <v>14.625</v>
      </c>
      <c r="K239" s="3">
        <f t="shared" si="234"/>
        <v>12.374999999999998</v>
      </c>
      <c r="L239" s="3">
        <f t="shared" si="234"/>
        <v>10.875</v>
      </c>
      <c r="M239" s="3">
        <f t="shared" si="234"/>
        <v>15</v>
      </c>
      <c r="N239" s="3">
        <f t="shared" si="234"/>
        <v>13.125</v>
      </c>
      <c r="O239" s="130"/>
    </row>
    <row r="240" spans="1:15" ht="30" customHeight="1" x14ac:dyDescent="0.2">
      <c r="A240" s="34">
        <f>'STUDENT NAMELIST'!A240</f>
        <v>236</v>
      </c>
      <c r="B240" s="128">
        <f>'STUDENT NAMELIST'!B240</f>
        <v>211423243486</v>
      </c>
      <c r="C240" s="128" t="str">
        <f>'STUDENT NAMELIST'!C240</f>
        <v>2023PEC AI 336</v>
      </c>
      <c r="D240" s="131" t="str">
        <f>'STUDENT NAMELIST'!D240</f>
        <v>VISHAL BABU B</v>
      </c>
      <c r="E240" s="25">
        <v>34</v>
      </c>
      <c r="F240" s="129">
        <v>34</v>
      </c>
      <c r="G240" s="129">
        <v>39</v>
      </c>
      <c r="H240" s="129">
        <v>30</v>
      </c>
      <c r="I240" s="129">
        <v>28</v>
      </c>
      <c r="J240" s="3">
        <f t="shared" ref="J240:N240" si="235">((E240/40)*15%)*100</f>
        <v>12.75</v>
      </c>
      <c r="K240" s="3">
        <f t="shared" si="235"/>
        <v>12.75</v>
      </c>
      <c r="L240" s="3">
        <f t="shared" si="235"/>
        <v>14.625</v>
      </c>
      <c r="M240" s="3">
        <f t="shared" si="235"/>
        <v>11.249999999999998</v>
      </c>
      <c r="N240" s="3">
        <f t="shared" si="235"/>
        <v>10.5</v>
      </c>
      <c r="O240" s="130"/>
    </row>
    <row r="241" spans="1:15" ht="30" customHeight="1" x14ac:dyDescent="0.2">
      <c r="A241" s="34">
        <f>'STUDENT NAMELIST'!A241</f>
        <v>237</v>
      </c>
      <c r="B241" s="128">
        <f>'STUDENT NAMELIST'!B241</f>
        <v>211423243487</v>
      </c>
      <c r="C241" s="128" t="str">
        <f>'STUDENT NAMELIST'!C241</f>
        <v>2023PEC AI 337</v>
      </c>
      <c r="D241" s="131" t="str">
        <f>'STUDENT NAMELIST'!D241</f>
        <v>VISHAL J</v>
      </c>
      <c r="E241" s="25">
        <v>39</v>
      </c>
      <c r="F241" s="129">
        <v>30</v>
      </c>
      <c r="G241" s="129">
        <v>35</v>
      </c>
      <c r="H241" s="129">
        <v>39</v>
      </c>
      <c r="I241" s="129">
        <v>40</v>
      </c>
      <c r="J241" s="3">
        <f t="shared" ref="J241:N241" si="236">((E241/40)*15%)*100</f>
        <v>14.625</v>
      </c>
      <c r="K241" s="3">
        <f t="shared" si="236"/>
        <v>11.249999999999998</v>
      </c>
      <c r="L241" s="3">
        <f t="shared" si="236"/>
        <v>13.125</v>
      </c>
      <c r="M241" s="3">
        <f t="shared" si="236"/>
        <v>14.625</v>
      </c>
      <c r="N241" s="3">
        <f t="shared" si="236"/>
        <v>15</v>
      </c>
      <c r="O241" s="130"/>
    </row>
    <row r="242" spans="1:15" ht="30" customHeight="1" x14ac:dyDescent="0.2">
      <c r="A242" s="34">
        <f>'STUDENT NAMELIST'!A242</f>
        <v>238</v>
      </c>
      <c r="B242" s="128">
        <f>'STUDENT NAMELIST'!B242</f>
        <v>211423243489</v>
      </c>
      <c r="C242" s="128" t="str">
        <f>'STUDENT NAMELIST'!C242</f>
        <v>2023PEC AI 338</v>
      </c>
      <c r="D242" s="131" t="str">
        <f>'STUDENT NAMELIST'!D242</f>
        <v>VISHWA RAVI T</v>
      </c>
      <c r="E242" s="25">
        <v>38</v>
      </c>
      <c r="F242" s="129">
        <v>31</v>
      </c>
      <c r="G242" s="129">
        <v>29</v>
      </c>
      <c r="H242" s="129">
        <v>29</v>
      </c>
      <c r="I242" s="129">
        <v>30</v>
      </c>
      <c r="J242" s="3">
        <f t="shared" ref="J242:N242" si="237">((E242/40)*15%)*100</f>
        <v>14.249999999999998</v>
      </c>
      <c r="K242" s="3">
        <f t="shared" si="237"/>
        <v>11.625</v>
      </c>
      <c r="L242" s="3">
        <f t="shared" si="237"/>
        <v>10.875</v>
      </c>
      <c r="M242" s="3">
        <f t="shared" si="237"/>
        <v>10.875</v>
      </c>
      <c r="N242" s="3">
        <f t="shared" si="237"/>
        <v>11.249999999999998</v>
      </c>
      <c r="O242" s="130"/>
    </row>
    <row r="243" spans="1:15" ht="30" customHeight="1" x14ac:dyDescent="0.2">
      <c r="A243" s="34">
        <f>'STUDENT NAMELIST'!A243</f>
        <v>239</v>
      </c>
      <c r="B243" s="128">
        <f>'STUDENT NAMELIST'!B243</f>
        <v>211423243491</v>
      </c>
      <c r="C243" s="128" t="str">
        <f>'STUDENT NAMELIST'!C243</f>
        <v>2023PEC AI 339</v>
      </c>
      <c r="D243" s="131" t="str">
        <f>'STUDENT NAMELIST'!D243</f>
        <v>VUCHURU BHARATH</v>
      </c>
      <c r="E243" s="25">
        <v>36</v>
      </c>
      <c r="F243" s="129">
        <v>29</v>
      </c>
      <c r="G243" s="129">
        <v>34</v>
      </c>
      <c r="H243" s="129">
        <v>39</v>
      </c>
      <c r="I243" s="129">
        <v>38</v>
      </c>
      <c r="J243" s="3">
        <f t="shared" ref="J243:N243" si="238">((E243/40)*15%)*100</f>
        <v>13.5</v>
      </c>
      <c r="K243" s="3">
        <f t="shared" si="238"/>
        <v>10.875</v>
      </c>
      <c r="L243" s="3">
        <f t="shared" si="238"/>
        <v>12.75</v>
      </c>
      <c r="M243" s="3">
        <f t="shared" si="238"/>
        <v>14.625</v>
      </c>
      <c r="N243" s="3">
        <f t="shared" si="238"/>
        <v>14.249999999999998</v>
      </c>
      <c r="O243" s="130"/>
    </row>
    <row r="244" spans="1:15" ht="30" customHeight="1" x14ac:dyDescent="0.2">
      <c r="A244" s="34">
        <f>'STUDENT NAMELIST'!A244</f>
        <v>240</v>
      </c>
      <c r="B244" s="128">
        <f>'STUDENT NAMELIST'!B244</f>
        <v>211423243492</v>
      </c>
      <c r="C244" s="128" t="str">
        <f>'STUDENT NAMELIST'!C244</f>
        <v>2023PEC AI 340</v>
      </c>
      <c r="D244" s="131" t="str">
        <f>'STUDENT NAMELIST'!D244</f>
        <v>YASHWANTH S</v>
      </c>
      <c r="E244" s="25">
        <v>29</v>
      </c>
      <c r="F244" s="129">
        <v>33</v>
      </c>
      <c r="G244" s="129">
        <v>40</v>
      </c>
      <c r="H244" s="129">
        <v>28</v>
      </c>
      <c r="I244" s="129">
        <v>40</v>
      </c>
      <c r="J244" s="3">
        <f t="shared" ref="J244:N244" si="239">((E244/40)*15%)*100</f>
        <v>10.875</v>
      </c>
      <c r="K244" s="3">
        <f t="shared" si="239"/>
        <v>12.374999999999998</v>
      </c>
      <c r="L244" s="3">
        <f t="shared" si="239"/>
        <v>15</v>
      </c>
      <c r="M244" s="3">
        <f t="shared" si="239"/>
        <v>10.5</v>
      </c>
      <c r="N244" s="3">
        <f t="shared" si="239"/>
        <v>15</v>
      </c>
      <c r="O244" s="130"/>
    </row>
    <row r="245" spans="1:15" ht="30" customHeight="1" x14ac:dyDescent="0.2">
      <c r="A245" s="34">
        <f>'STUDENT NAMELIST'!A245</f>
        <v>241</v>
      </c>
      <c r="B245" s="128">
        <f>'STUDENT NAMELIST'!B245</f>
        <v>211423243493</v>
      </c>
      <c r="C245" s="128" t="str">
        <f>'STUDENT NAMELIST'!C245</f>
        <v>2023PEC AI 341</v>
      </c>
      <c r="D245" s="131" t="str">
        <f>'STUDENT NAMELIST'!D245</f>
        <v>YESHWANTH C</v>
      </c>
      <c r="E245" s="25">
        <v>38</v>
      </c>
      <c r="F245" s="129">
        <v>35</v>
      </c>
      <c r="G245" s="129">
        <v>35</v>
      </c>
      <c r="H245" s="129">
        <v>29</v>
      </c>
      <c r="I245" s="129">
        <v>30</v>
      </c>
      <c r="J245" s="3">
        <f t="shared" ref="J245:N245" si="240">((E245/40)*15%)*100</f>
        <v>14.249999999999998</v>
      </c>
      <c r="K245" s="3">
        <f t="shared" si="240"/>
        <v>13.125</v>
      </c>
      <c r="L245" s="3">
        <f t="shared" si="240"/>
        <v>13.125</v>
      </c>
      <c r="M245" s="3">
        <f t="shared" si="240"/>
        <v>10.875</v>
      </c>
      <c r="N245" s="3">
        <f t="shared" si="240"/>
        <v>11.249999999999998</v>
      </c>
      <c r="O245" s="130"/>
    </row>
    <row r="246" spans="1:15" ht="30" customHeight="1" x14ac:dyDescent="0.2">
      <c r="A246" s="34">
        <f>'STUDENT NAMELIST'!A246</f>
        <v>242</v>
      </c>
      <c r="B246" s="128">
        <f>'STUDENT NAMELIST'!B246</f>
        <v>211423243494</v>
      </c>
      <c r="C246" s="128" t="str">
        <f>'STUDENT NAMELIST'!C246</f>
        <v>2023PEC AI 342</v>
      </c>
      <c r="D246" s="131" t="str">
        <f>'STUDENT NAMELIST'!D246</f>
        <v>YESHWANTH V</v>
      </c>
      <c r="E246" s="25">
        <v>36</v>
      </c>
      <c r="F246" s="129">
        <v>36</v>
      </c>
      <c r="G246" s="129">
        <v>30</v>
      </c>
      <c r="H246" s="129">
        <v>35</v>
      </c>
      <c r="I246" s="129">
        <v>34</v>
      </c>
      <c r="J246" s="3">
        <f t="shared" ref="J246:N246" si="241">((E246/40)*15%)*100</f>
        <v>13.5</v>
      </c>
      <c r="K246" s="3">
        <f t="shared" si="241"/>
        <v>13.5</v>
      </c>
      <c r="L246" s="3">
        <f t="shared" si="241"/>
        <v>11.249999999999998</v>
      </c>
      <c r="M246" s="3">
        <f t="shared" si="241"/>
        <v>13.125</v>
      </c>
      <c r="N246" s="3">
        <f t="shared" si="241"/>
        <v>12.75</v>
      </c>
      <c r="O246" s="130"/>
    </row>
    <row r="247" spans="1:15" ht="30" customHeight="1" x14ac:dyDescent="0.2">
      <c r="A247" s="34">
        <f>'STUDENT NAMELIST'!A247</f>
        <v>243</v>
      </c>
      <c r="B247" s="128">
        <f>'STUDENT NAMELIST'!B247</f>
        <v>211423243495</v>
      </c>
      <c r="C247" s="128" t="str">
        <f>'STUDENT NAMELIST'!C247</f>
        <v>2023PEC AI 343</v>
      </c>
      <c r="D247" s="131" t="str">
        <f>'STUDENT NAMELIST'!D247</f>
        <v>YESVANTH K</v>
      </c>
      <c r="E247" s="25">
        <v>29</v>
      </c>
      <c r="F247" s="129">
        <v>38</v>
      </c>
      <c r="G247" s="129">
        <v>32</v>
      </c>
      <c r="H247" s="129">
        <v>34</v>
      </c>
      <c r="I247" s="129">
        <v>30</v>
      </c>
      <c r="J247" s="3">
        <f t="shared" ref="J247:N247" si="242">((E247/40)*15%)*100</f>
        <v>10.875</v>
      </c>
      <c r="K247" s="3">
        <f t="shared" si="242"/>
        <v>14.249999999999998</v>
      </c>
      <c r="L247" s="3">
        <f t="shared" si="242"/>
        <v>12</v>
      </c>
      <c r="M247" s="3">
        <f t="shared" si="242"/>
        <v>12.75</v>
      </c>
      <c r="N247" s="3">
        <f t="shared" si="242"/>
        <v>11.249999999999998</v>
      </c>
      <c r="O247" s="130"/>
    </row>
    <row r="248" spans="1:15" ht="30" customHeight="1" x14ac:dyDescent="0.2">
      <c r="A248" s="34">
        <f>'STUDENT NAMELIST'!A248</f>
        <v>244</v>
      </c>
      <c r="B248" s="128">
        <f>'STUDENT NAMELIST'!B248</f>
        <v>211423243496</v>
      </c>
      <c r="C248" s="128" t="str">
        <f>'STUDENT NAMELIST'!C248</f>
        <v>2023PEC AI 344</v>
      </c>
      <c r="D248" s="131" t="str">
        <f>'STUDENT NAMELIST'!D248</f>
        <v>G YESWANTH</v>
      </c>
      <c r="E248" s="25">
        <v>28</v>
      </c>
      <c r="F248" s="129">
        <v>38</v>
      </c>
      <c r="G248" s="129">
        <v>36</v>
      </c>
      <c r="H248" s="129">
        <v>34</v>
      </c>
      <c r="I248" s="129">
        <v>34</v>
      </c>
      <c r="J248" s="3">
        <f t="shared" ref="J248:N248" si="243">((E248/40)*15%)*100</f>
        <v>10.5</v>
      </c>
      <c r="K248" s="3">
        <f t="shared" si="243"/>
        <v>14.249999999999998</v>
      </c>
      <c r="L248" s="3">
        <f t="shared" si="243"/>
        <v>13.5</v>
      </c>
      <c r="M248" s="3">
        <f t="shared" si="243"/>
        <v>12.75</v>
      </c>
      <c r="N248" s="3">
        <f t="shared" si="243"/>
        <v>12.75</v>
      </c>
      <c r="O248" s="130"/>
    </row>
    <row r="249" spans="1:15" ht="30" customHeight="1" x14ac:dyDescent="0.2">
      <c r="A249" s="34">
        <f>'STUDENT NAMELIST'!A249</f>
        <v>245</v>
      </c>
      <c r="B249" s="128">
        <f>'STUDENT NAMELIST'!B249</f>
        <v>211423243497</v>
      </c>
      <c r="C249" s="128" t="str">
        <f>'STUDENT NAMELIST'!C249</f>
        <v>2023PEC AI 345</v>
      </c>
      <c r="D249" s="131" t="str">
        <f>'STUDENT NAMELIST'!D249</f>
        <v>YOGESH M P</v>
      </c>
      <c r="E249" s="25">
        <v>39</v>
      </c>
      <c r="F249" s="129">
        <v>30</v>
      </c>
      <c r="G249" s="129">
        <v>34</v>
      </c>
      <c r="H249" s="129">
        <v>30</v>
      </c>
      <c r="I249" s="129">
        <v>30</v>
      </c>
      <c r="J249" s="3">
        <f t="shared" ref="J249:N249" si="244">((E249/40)*15%)*100</f>
        <v>14.625</v>
      </c>
      <c r="K249" s="3">
        <f t="shared" si="244"/>
        <v>11.249999999999998</v>
      </c>
      <c r="L249" s="3">
        <f t="shared" si="244"/>
        <v>12.75</v>
      </c>
      <c r="M249" s="3">
        <f t="shared" si="244"/>
        <v>11.249999999999998</v>
      </c>
      <c r="N249" s="3">
        <f t="shared" si="244"/>
        <v>11.249999999999998</v>
      </c>
      <c r="O249" s="130"/>
    </row>
    <row r="250" spans="1:15" ht="30" customHeight="1" x14ac:dyDescent="0.2">
      <c r="A250" s="34">
        <f>'STUDENT NAMELIST'!A250</f>
        <v>246</v>
      </c>
      <c r="B250" s="128">
        <f>'STUDENT NAMELIST'!B250</f>
        <v>211423243498</v>
      </c>
      <c r="C250" s="128" t="str">
        <f>'STUDENT NAMELIST'!C250</f>
        <v>2023PEC AI 346</v>
      </c>
      <c r="D250" s="131" t="str">
        <f>'STUDENT NAMELIST'!D250</f>
        <v>YOGESH T</v>
      </c>
      <c r="E250" s="25">
        <v>29</v>
      </c>
      <c r="F250" s="129">
        <v>30</v>
      </c>
      <c r="G250" s="129">
        <v>40</v>
      </c>
      <c r="H250" s="129">
        <v>29</v>
      </c>
      <c r="I250" s="129">
        <v>38</v>
      </c>
      <c r="J250" s="3">
        <f t="shared" ref="J250:N250" si="245">((E250/40)*15%)*100</f>
        <v>10.875</v>
      </c>
      <c r="K250" s="3">
        <f t="shared" si="245"/>
        <v>11.249999999999998</v>
      </c>
      <c r="L250" s="3">
        <f t="shared" si="245"/>
        <v>15</v>
      </c>
      <c r="M250" s="3">
        <f t="shared" si="245"/>
        <v>10.875</v>
      </c>
      <c r="N250" s="3">
        <f t="shared" si="245"/>
        <v>14.249999999999998</v>
      </c>
      <c r="O250" s="130"/>
    </row>
    <row r="251" spans="1:15" ht="30" customHeight="1" x14ac:dyDescent="0.2">
      <c r="A251" s="34">
        <f>'STUDENT NAMELIST'!A251</f>
        <v>247</v>
      </c>
      <c r="B251" s="128">
        <f>'STUDENT NAMELIST'!B251</f>
        <v>211423243499</v>
      </c>
      <c r="C251" s="128" t="str">
        <f>'STUDENT NAMELIST'!C251</f>
        <v>2023PEC AI 347</v>
      </c>
      <c r="D251" s="131" t="str">
        <f>'STUDENT NAMELIST'!D251</f>
        <v>YOGESHWARAN S</v>
      </c>
      <c r="E251" s="25">
        <v>39</v>
      </c>
      <c r="F251" s="129">
        <v>38</v>
      </c>
      <c r="G251" s="129">
        <v>38</v>
      </c>
      <c r="H251" s="129">
        <v>40</v>
      </c>
      <c r="I251" s="129">
        <v>30</v>
      </c>
      <c r="J251" s="3">
        <f t="shared" ref="J251:N251" si="246">((E251/40)*15%)*100</f>
        <v>14.625</v>
      </c>
      <c r="K251" s="3">
        <f t="shared" si="246"/>
        <v>14.249999999999998</v>
      </c>
      <c r="L251" s="3">
        <f t="shared" si="246"/>
        <v>14.249999999999998</v>
      </c>
      <c r="M251" s="3">
        <f t="shared" si="246"/>
        <v>15</v>
      </c>
      <c r="N251" s="3">
        <f t="shared" si="246"/>
        <v>11.249999999999998</v>
      </c>
      <c r="O251" s="130"/>
    </row>
    <row r="252" spans="1:15" ht="30" customHeight="1" x14ac:dyDescent="0.2">
      <c r="A252" s="34">
        <f>'STUDENT NAMELIST'!A252</f>
        <v>248</v>
      </c>
      <c r="B252" s="128">
        <f>'STUDENT NAMELIST'!B252</f>
        <v>211423243500</v>
      </c>
      <c r="C252" s="128" t="str">
        <f>'STUDENT NAMELIST'!C252</f>
        <v>2023PEC AI 348</v>
      </c>
      <c r="D252" s="131" t="str">
        <f>'STUDENT NAMELIST'!D252</f>
        <v>YUGANDHAR E</v>
      </c>
      <c r="E252" s="25">
        <v>38</v>
      </c>
      <c r="F252" s="129">
        <v>32</v>
      </c>
      <c r="G252" s="129">
        <v>39</v>
      </c>
      <c r="H252" s="129">
        <v>31</v>
      </c>
      <c r="I252" s="129">
        <v>40</v>
      </c>
      <c r="J252" s="3">
        <f t="shared" ref="J252:N252" si="247">((E252/40)*15%)*100</f>
        <v>14.249999999999998</v>
      </c>
      <c r="K252" s="3">
        <f t="shared" si="247"/>
        <v>12</v>
      </c>
      <c r="L252" s="3">
        <f t="shared" si="247"/>
        <v>14.625</v>
      </c>
      <c r="M252" s="3">
        <f t="shared" si="247"/>
        <v>11.625</v>
      </c>
      <c r="N252" s="3">
        <f t="shared" si="247"/>
        <v>15</v>
      </c>
      <c r="O252" s="130"/>
    </row>
    <row r="253" spans="1:15" ht="30" customHeight="1" x14ac:dyDescent="0.2">
      <c r="A253" s="34">
        <f>'STUDENT NAMELIST'!A253</f>
        <v>249</v>
      </c>
      <c r="B253" s="128">
        <f>'STUDENT NAMELIST'!B253</f>
        <v>211423243501</v>
      </c>
      <c r="C253" s="128" t="str">
        <f>'STUDENT NAMELIST'!C253</f>
        <v>2023PEC AI 349</v>
      </c>
      <c r="D253" s="131" t="str">
        <f>'STUDENT NAMELIST'!D253</f>
        <v>YUGANDRAN D</v>
      </c>
      <c r="E253" s="25">
        <v>33</v>
      </c>
      <c r="F253" s="129">
        <v>31</v>
      </c>
      <c r="G253" s="129">
        <v>32</v>
      </c>
      <c r="H253" s="129">
        <v>30</v>
      </c>
      <c r="I253" s="129">
        <v>28</v>
      </c>
      <c r="J253" s="3">
        <f t="shared" ref="J253:N253" si="248">((E253/40)*15%)*100</f>
        <v>12.374999999999998</v>
      </c>
      <c r="K253" s="3">
        <f t="shared" si="248"/>
        <v>11.625</v>
      </c>
      <c r="L253" s="3">
        <f t="shared" si="248"/>
        <v>12</v>
      </c>
      <c r="M253" s="3">
        <f t="shared" si="248"/>
        <v>11.249999999999998</v>
      </c>
      <c r="N253" s="3">
        <f t="shared" si="248"/>
        <v>10.5</v>
      </c>
      <c r="O253" s="130"/>
    </row>
    <row r="254" spans="1:15" ht="30" customHeight="1" x14ac:dyDescent="0.2">
      <c r="A254" s="34">
        <f>'STUDENT NAMELIST'!A254</f>
        <v>250</v>
      </c>
      <c r="B254" s="128">
        <f>'STUDENT NAMELIST'!B254</f>
        <v>211423243503</v>
      </c>
      <c r="C254" s="128" t="str">
        <f>'STUDENT NAMELIST'!C254</f>
        <v>2023PEC AI 350</v>
      </c>
      <c r="D254" s="131" t="str">
        <f>'STUDENT NAMELIST'!D254</f>
        <v>YUVAN SHANKAR G</v>
      </c>
      <c r="E254" s="25">
        <v>36</v>
      </c>
      <c r="F254" s="129">
        <v>33</v>
      </c>
      <c r="G254" s="129">
        <v>38</v>
      </c>
      <c r="H254" s="129">
        <v>29</v>
      </c>
      <c r="I254" s="129">
        <v>33</v>
      </c>
      <c r="J254" s="3">
        <f t="shared" ref="J254:N254" si="249">((E254/40)*15%)*100</f>
        <v>13.5</v>
      </c>
      <c r="K254" s="3">
        <f t="shared" si="249"/>
        <v>12.374999999999998</v>
      </c>
      <c r="L254" s="3">
        <f t="shared" si="249"/>
        <v>14.249999999999998</v>
      </c>
      <c r="M254" s="3">
        <f t="shared" si="249"/>
        <v>10.875</v>
      </c>
      <c r="N254" s="3">
        <f t="shared" si="249"/>
        <v>12.374999999999998</v>
      </c>
      <c r="O254" s="130"/>
    </row>
    <row r="255" spans="1:15" ht="30" customHeight="1" x14ac:dyDescent="0.2">
      <c r="A255" s="34">
        <f>'STUDENT NAMELIST'!A255</f>
        <v>251</v>
      </c>
      <c r="B255" s="128">
        <f>'STUDENT NAMELIST'!B255</f>
        <v>211423243319</v>
      </c>
      <c r="C255" s="128" t="str">
        <f>'STUDENT NAMELIST'!C255</f>
        <v>2023PEC AI 351</v>
      </c>
      <c r="D255" s="131" t="str">
        <f>'STUDENT NAMELIST'!D255</f>
        <v>PARAMASIVAN M</v>
      </c>
      <c r="E255" s="25">
        <v>29</v>
      </c>
      <c r="F255" s="129">
        <v>33</v>
      </c>
      <c r="G255" s="129">
        <v>31</v>
      </c>
      <c r="H255" s="129">
        <v>29</v>
      </c>
      <c r="I255" s="129">
        <v>38</v>
      </c>
      <c r="J255" s="3">
        <f t="shared" ref="J255:N255" si="250">((E255/40)*15%)*100</f>
        <v>10.875</v>
      </c>
      <c r="K255" s="3">
        <f t="shared" si="250"/>
        <v>12.374999999999998</v>
      </c>
      <c r="L255" s="3">
        <f t="shared" si="250"/>
        <v>11.625</v>
      </c>
      <c r="M255" s="3">
        <f t="shared" si="250"/>
        <v>10.875</v>
      </c>
      <c r="N255" s="3">
        <f t="shared" si="250"/>
        <v>14.249999999999998</v>
      </c>
      <c r="O255" s="130"/>
    </row>
    <row r="256" spans="1:15" ht="30" customHeight="1" x14ac:dyDescent="0.2">
      <c r="A256" s="34">
        <f>'STUDENT NAMELIST'!A256</f>
        <v>252</v>
      </c>
      <c r="B256" s="128">
        <f>'STUDENT NAMELIST'!B256</f>
        <v>211423243320</v>
      </c>
      <c r="C256" s="128" t="str">
        <f>'STUDENT NAMELIST'!C256</f>
        <v>2023PEC AI 352</v>
      </c>
      <c r="D256" s="131" t="str">
        <f>'STUDENT NAMELIST'!D256</f>
        <v>PARTHIBAN G S</v>
      </c>
      <c r="E256" s="25">
        <v>32</v>
      </c>
      <c r="F256" s="129">
        <v>40</v>
      </c>
      <c r="G256" s="129">
        <v>36</v>
      </c>
      <c r="H256" s="129">
        <v>39</v>
      </c>
      <c r="I256" s="129">
        <v>30</v>
      </c>
      <c r="J256" s="3">
        <f t="shared" ref="J256:N256" si="251">((E256/40)*15%)*100</f>
        <v>12</v>
      </c>
      <c r="K256" s="3">
        <f t="shared" si="251"/>
        <v>15</v>
      </c>
      <c r="L256" s="3">
        <f t="shared" si="251"/>
        <v>13.5</v>
      </c>
      <c r="M256" s="3">
        <f t="shared" si="251"/>
        <v>14.625</v>
      </c>
      <c r="N256" s="3">
        <f t="shared" si="251"/>
        <v>11.249999999999998</v>
      </c>
      <c r="O256" s="130"/>
    </row>
    <row r="257" spans="1:15" ht="30" customHeight="1" x14ac:dyDescent="0.2">
      <c r="A257" s="34">
        <f>'STUDENT NAMELIST'!A257</f>
        <v>253</v>
      </c>
      <c r="B257" s="128">
        <f>'STUDENT NAMELIST'!B257</f>
        <v>211423243325</v>
      </c>
      <c r="C257" s="128" t="str">
        <f>'STUDENT NAMELIST'!C257</f>
        <v>2023PEC AI 353</v>
      </c>
      <c r="D257" s="131" t="str">
        <f>'STUDENT NAMELIST'!D257</f>
        <v>POOVARASAN S</v>
      </c>
      <c r="E257" s="25">
        <v>32</v>
      </c>
      <c r="F257" s="129">
        <v>33</v>
      </c>
      <c r="G257" s="129">
        <v>39</v>
      </c>
      <c r="H257" s="129">
        <v>32</v>
      </c>
      <c r="I257" s="129">
        <v>29</v>
      </c>
      <c r="J257" s="3">
        <f t="shared" ref="J257:N257" si="252">((E257/40)*15%)*100</f>
        <v>12</v>
      </c>
      <c r="K257" s="3">
        <f t="shared" si="252"/>
        <v>12.374999999999998</v>
      </c>
      <c r="L257" s="3">
        <f t="shared" si="252"/>
        <v>14.625</v>
      </c>
      <c r="M257" s="3">
        <f t="shared" si="252"/>
        <v>12</v>
      </c>
      <c r="N257" s="3">
        <f t="shared" si="252"/>
        <v>10.875</v>
      </c>
      <c r="O257" s="130"/>
    </row>
    <row r="258" spans="1:15" ht="30" customHeight="1" x14ac:dyDescent="0.2">
      <c r="A258" s="34">
        <f>'STUDENT NAMELIST'!A258</f>
        <v>254</v>
      </c>
      <c r="B258" s="128">
        <f>'STUDENT NAMELIST'!B258</f>
        <v>211423243327</v>
      </c>
      <c r="C258" s="128" t="str">
        <f>'STUDENT NAMELIST'!C258</f>
        <v>2023PEC AI 354</v>
      </c>
      <c r="D258" s="131" t="str">
        <f>'STUDENT NAMELIST'!D258</f>
        <v>PRADEESH P</v>
      </c>
      <c r="E258" s="25">
        <v>31</v>
      </c>
      <c r="F258" s="129">
        <v>31</v>
      </c>
      <c r="G258" s="129">
        <v>32</v>
      </c>
      <c r="H258" s="129">
        <v>33</v>
      </c>
      <c r="I258" s="129">
        <v>29</v>
      </c>
      <c r="J258" s="3">
        <f t="shared" ref="J258:N258" si="253">((E258/40)*15%)*100</f>
        <v>11.625</v>
      </c>
      <c r="K258" s="3">
        <f t="shared" si="253"/>
        <v>11.625</v>
      </c>
      <c r="L258" s="3">
        <f t="shared" si="253"/>
        <v>12</v>
      </c>
      <c r="M258" s="3">
        <f t="shared" si="253"/>
        <v>12.374999999999998</v>
      </c>
      <c r="N258" s="3">
        <f t="shared" si="253"/>
        <v>10.875</v>
      </c>
      <c r="O258" s="130"/>
    </row>
    <row r="259" spans="1:15" ht="30" customHeight="1" x14ac:dyDescent="0.2">
      <c r="A259" s="34">
        <f>'STUDENT NAMELIST'!A259</f>
        <v>255</v>
      </c>
      <c r="B259" s="128">
        <f>'STUDENT NAMELIST'!B259</f>
        <v>211423243329</v>
      </c>
      <c r="C259" s="128" t="str">
        <f>'STUDENT NAMELIST'!C259</f>
        <v>2023PEC AI 355</v>
      </c>
      <c r="D259" s="131" t="str">
        <f>'STUDENT NAMELIST'!D259</f>
        <v>PRAJITH KUMAR S</v>
      </c>
      <c r="E259" s="25">
        <v>32</v>
      </c>
      <c r="F259" s="129">
        <v>33</v>
      </c>
      <c r="G259" s="129">
        <v>29</v>
      </c>
      <c r="H259" s="129">
        <v>35</v>
      </c>
      <c r="I259" s="129">
        <v>29</v>
      </c>
      <c r="J259" s="3">
        <f t="shared" ref="J259:N259" si="254">((E259/40)*15%)*100</f>
        <v>12</v>
      </c>
      <c r="K259" s="3">
        <f t="shared" si="254"/>
        <v>12.374999999999998</v>
      </c>
      <c r="L259" s="3">
        <f t="shared" si="254"/>
        <v>10.875</v>
      </c>
      <c r="M259" s="3">
        <f t="shared" si="254"/>
        <v>13.125</v>
      </c>
      <c r="N259" s="3">
        <f t="shared" si="254"/>
        <v>10.875</v>
      </c>
      <c r="O259" s="130"/>
    </row>
    <row r="260" spans="1:15" ht="30" customHeight="1" x14ac:dyDescent="0.2">
      <c r="A260" s="34">
        <f>'STUDENT NAMELIST'!A260</f>
        <v>256</v>
      </c>
      <c r="B260" s="128">
        <f>'STUDENT NAMELIST'!B260</f>
        <v>211423243330</v>
      </c>
      <c r="C260" s="128" t="str">
        <f>'STUDENT NAMELIST'!C260</f>
        <v>2023PEC AI 356</v>
      </c>
      <c r="D260" s="131" t="str">
        <f>'STUDENT NAMELIST'!D260</f>
        <v>PRANAV M</v>
      </c>
      <c r="E260" s="25">
        <v>38</v>
      </c>
      <c r="F260" s="129">
        <v>32</v>
      </c>
      <c r="G260" s="129">
        <v>39</v>
      </c>
      <c r="H260" s="129">
        <v>39</v>
      </c>
      <c r="I260" s="129">
        <v>29</v>
      </c>
      <c r="J260" s="3">
        <f t="shared" ref="J260:N260" si="255">((E260/40)*15%)*100</f>
        <v>14.249999999999998</v>
      </c>
      <c r="K260" s="3">
        <f t="shared" si="255"/>
        <v>12</v>
      </c>
      <c r="L260" s="3">
        <f t="shared" si="255"/>
        <v>14.625</v>
      </c>
      <c r="M260" s="3">
        <f t="shared" si="255"/>
        <v>14.625</v>
      </c>
      <c r="N260" s="3">
        <f t="shared" si="255"/>
        <v>10.875</v>
      </c>
      <c r="O260" s="130"/>
    </row>
    <row r="261" spans="1:15" ht="30" customHeight="1" x14ac:dyDescent="0.2">
      <c r="A261" s="34">
        <f>'STUDENT NAMELIST'!A261</f>
        <v>257</v>
      </c>
      <c r="B261" s="128">
        <f>'STUDENT NAMELIST'!B261</f>
        <v>211423243331</v>
      </c>
      <c r="C261" s="128" t="str">
        <f>'STUDENT NAMELIST'!C261</f>
        <v>2023PEC AI 357</v>
      </c>
      <c r="D261" s="131" t="str">
        <f>'STUDENT NAMELIST'!D261</f>
        <v>PRANAV V</v>
      </c>
      <c r="E261" s="25">
        <v>38</v>
      </c>
      <c r="F261" s="129">
        <v>30</v>
      </c>
      <c r="G261" s="129">
        <v>28</v>
      </c>
      <c r="H261" s="129">
        <v>40</v>
      </c>
      <c r="I261" s="129">
        <v>28</v>
      </c>
      <c r="J261" s="3">
        <f t="shared" ref="J261:N261" si="256">((E261/40)*15%)*100</f>
        <v>14.249999999999998</v>
      </c>
      <c r="K261" s="3">
        <f t="shared" si="256"/>
        <v>11.249999999999998</v>
      </c>
      <c r="L261" s="3">
        <f t="shared" si="256"/>
        <v>10.5</v>
      </c>
      <c r="M261" s="3">
        <f t="shared" si="256"/>
        <v>15</v>
      </c>
      <c r="N261" s="3">
        <f t="shared" si="256"/>
        <v>10.5</v>
      </c>
      <c r="O261" s="130"/>
    </row>
    <row r="262" spans="1:15" ht="30" customHeight="1" x14ac:dyDescent="0.2">
      <c r="A262" s="34">
        <f>'STUDENT NAMELIST'!A262</f>
        <v>258</v>
      </c>
      <c r="B262" s="128">
        <f>'STUDENT NAMELIST'!B262</f>
        <v>211423243332</v>
      </c>
      <c r="C262" s="128" t="str">
        <f>'STUDENT NAMELIST'!C262</f>
        <v>2023PEC AI 358</v>
      </c>
      <c r="D262" s="131" t="str">
        <f>'STUDENT NAMELIST'!D262</f>
        <v>PRASANTH S</v>
      </c>
      <c r="E262" s="25">
        <v>40</v>
      </c>
      <c r="F262" s="129">
        <v>34</v>
      </c>
      <c r="G262" s="129">
        <v>32</v>
      </c>
      <c r="H262" s="129">
        <v>39</v>
      </c>
      <c r="I262" s="129">
        <v>33</v>
      </c>
      <c r="J262" s="3">
        <f t="shared" ref="J262:N262" si="257">((E262/40)*15%)*100</f>
        <v>15</v>
      </c>
      <c r="K262" s="3">
        <f t="shared" si="257"/>
        <v>12.75</v>
      </c>
      <c r="L262" s="3">
        <f t="shared" si="257"/>
        <v>12</v>
      </c>
      <c r="M262" s="3">
        <f t="shared" si="257"/>
        <v>14.625</v>
      </c>
      <c r="N262" s="3">
        <f t="shared" si="257"/>
        <v>12.374999999999998</v>
      </c>
      <c r="O262" s="130"/>
    </row>
    <row r="263" spans="1:15" ht="30" customHeight="1" x14ac:dyDescent="0.2">
      <c r="A263" s="34">
        <f>'STUDENT NAMELIST'!A263</f>
        <v>259</v>
      </c>
      <c r="B263" s="128">
        <f>'STUDENT NAMELIST'!B263</f>
        <v>211423243334</v>
      </c>
      <c r="C263" s="128" t="str">
        <f>'STUDENT NAMELIST'!C263</f>
        <v>2023PEC AI 359</v>
      </c>
      <c r="D263" s="131" t="str">
        <f>'STUDENT NAMELIST'!D263</f>
        <v>PRAVEEN BALAJI B S</v>
      </c>
      <c r="E263" s="25">
        <v>35</v>
      </c>
      <c r="F263" s="129">
        <v>33</v>
      </c>
      <c r="G263" s="129">
        <v>32</v>
      </c>
      <c r="H263" s="129">
        <v>40</v>
      </c>
      <c r="I263" s="129">
        <v>39</v>
      </c>
      <c r="J263" s="3">
        <f t="shared" ref="J263:N263" si="258">((E263/40)*15%)*100</f>
        <v>13.125</v>
      </c>
      <c r="K263" s="3">
        <f t="shared" si="258"/>
        <v>12.374999999999998</v>
      </c>
      <c r="L263" s="3">
        <f t="shared" si="258"/>
        <v>12</v>
      </c>
      <c r="M263" s="3">
        <f t="shared" si="258"/>
        <v>15</v>
      </c>
      <c r="N263" s="3">
        <f t="shared" si="258"/>
        <v>14.625</v>
      </c>
      <c r="O263" s="130"/>
    </row>
    <row r="264" spans="1:15" ht="30" customHeight="1" x14ac:dyDescent="0.2">
      <c r="A264" s="34">
        <f>'STUDENT NAMELIST'!A264</f>
        <v>260</v>
      </c>
      <c r="B264" s="128">
        <f>'STUDENT NAMELIST'!B264</f>
        <v>211423243335</v>
      </c>
      <c r="C264" s="128" t="str">
        <f>'STUDENT NAMELIST'!C264</f>
        <v>2023PEC AI 360</v>
      </c>
      <c r="D264" s="131" t="str">
        <f>'STUDENT NAMELIST'!D264</f>
        <v>PRAVEEN KUMAR K</v>
      </c>
      <c r="E264" s="25">
        <v>31</v>
      </c>
      <c r="F264" s="129">
        <v>29</v>
      </c>
      <c r="G264" s="129">
        <v>39</v>
      </c>
      <c r="H264" s="129">
        <v>31</v>
      </c>
      <c r="I264" s="129">
        <v>32</v>
      </c>
      <c r="J264" s="3">
        <f t="shared" ref="J264:N264" si="259">((E264/40)*15%)*100</f>
        <v>11.625</v>
      </c>
      <c r="K264" s="3">
        <f t="shared" si="259"/>
        <v>10.875</v>
      </c>
      <c r="L264" s="3">
        <f t="shared" si="259"/>
        <v>14.625</v>
      </c>
      <c r="M264" s="3">
        <f t="shared" si="259"/>
        <v>11.625</v>
      </c>
      <c r="N264" s="3">
        <f t="shared" si="259"/>
        <v>12</v>
      </c>
      <c r="O264" s="130"/>
    </row>
    <row r="265" spans="1:15" ht="30" customHeight="1" x14ac:dyDescent="0.2">
      <c r="A265" s="34">
        <f>'STUDENT NAMELIST'!A265</f>
        <v>261</v>
      </c>
      <c r="B265" s="128">
        <f>'STUDENT NAMELIST'!B265</f>
        <v>211423243336</v>
      </c>
      <c r="C265" s="128" t="str">
        <f>'STUDENT NAMELIST'!C265</f>
        <v>2023PEC AI 361</v>
      </c>
      <c r="D265" s="131" t="str">
        <f>'STUDENT NAMELIST'!D265</f>
        <v>PRAVEEN KUMAR S</v>
      </c>
      <c r="E265" s="25">
        <v>38</v>
      </c>
      <c r="F265" s="129">
        <v>35</v>
      </c>
      <c r="G265" s="129">
        <v>38</v>
      </c>
      <c r="H265" s="129">
        <v>30</v>
      </c>
      <c r="I265" s="129">
        <v>38</v>
      </c>
      <c r="J265" s="3">
        <f t="shared" ref="J265:N265" si="260">((E265/40)*15%)*100</f>
        <v>14.249999999999998</v>
      </c>
      <c r="K265" s="3">
        <f t="shared" si="260"/>
        <v>13.125</v>
      </c>
      <c r="L265" s="3">
        <f t="shared" si="260"/>
        <v>14.249999999999998</v>
      </c>
      <c r="M265" s="3">
        <f t="shared" si="260"/>
        <v>11.249999999999998</v>
      </c>
      <c r="N265" s="3">
        <f t="shared" si="260"/>
        <v>14.249999999999998</v>
      </c>
      <c r="O265" s="130"/>
    </row>
    <row r="266" spans="1:15" ht="30" customHeight="1" x14ac:dyDescent="0.2">
      <c r="A266" s="34">
        <f>'STUDENT NAMELIST'!A266</f>
        <v>262</v>
      </c>
      <c r="B266" s="128">
        <f>'STUDENT NAMELIST'!B266</f>
        <v>211423243337</v>
      </c>
      <c r="C266" s="128" t="str">
        <f>'STUDENT NAMELIST'!C266</f>
        <v>2023PEC AI 362</v>
      </c>
      <c r="D266" s="131" t="str">
        <f>'STUDENT NAMELIST'!D266</f>
        <v>PRAVEENKUMAR S</v>
      </c>
      <c r="E266" s="25">
        <v>40</v>
      </c>
      <c r="F266" s="129">
        <v>38</v>
      </c>
      <c r="G266" s="129">
        <v>29</v>
      </c>
      <c r="H266" s="129">
        <v>29</v>
      </c>
      <c r="I266" s="129">
        <v>32</v>
      </c>
      <c r="J266" s="3">
        <f t="shared" ref="J266:N266" si="261">((E266/40)*15%)*100</f>
        <v>15</v>
      </c>
      <c r="K266" s="3">
        <f t="shared" si="261"/>
        <v>14.249999999999998</v>
      </c>
      <c r="L266" s="3">
        <f t="shared" si="261"/>
        <v>10.875</v>
      </c>
      <c r="M266" s="3">
        <f t="shared" si="261"/>
        <v>10.875</v>
      </c>
      <c r="N266" s="3">
        <f t="shared" si="261"/>
        <v>12</v>
      </c>
      <c r="O266" s="130"/>
    </row>
    <row r="267" spans="1:15" ht="30" customHeight="1" x14ac:dyDescent="0.2">
      <c r="A267" s="34">
        <f>'STUDENT NAMELIST'!A267</f>
        <v>263</v>
      </c>
      <c r="B267" s="128">
        <f>'STUDENT NAMELIST'!B267</f>
        <v>211423243338</v>
      </c>
      <c r="C267" s="128" t="str">
        <f>'STUDENT NAMELIST'!C267</f>
        <v>2023PEC AI 363</v>
      </c>
      <c r="D267" s="131" t="str">
        <f>'STUDENT NAMELIST'!D267</f>
        <v>PRAVEENSANKAR R S</v>
      </c>
      <c r="E267" s="25">
        <v>31</v>
      </c>
      <c r="F267" s="129">
        <v>31</v>
      </c>
      <c r="G267" s="129">
        <v>38</v>
      </c>
      <c r="H267" s="129">
        <v>31</v>
      </c>
      <c r="I267" s="129">
        <v>40</v>
      </c>
      <c r="J267" s="3">
        <f t="shared" ref="J267:N267" si="262">((E267/40)*15%)*100</f>
        <v>11.625</v>
      </c>
      <c r="K267" s="3">
        <f t="shared" si="262"/>
        <v>11.625</v>
      </c>
      <c r="L267" s="3">
        <f t="shared" si="262"/>
        <v>14.249999999999998</v>
      </c>
      <c r="M267" s="3">
        <f t="shared" si="262"/>
        <v>11.625</v>
      </c>
      <c r="N267" s="3">
        <f t="shared" si="262"/>
        <v>15</v>
      </c>
      <c r="O267" s="130"/>
    </row>
    <row r="268" spans="1:15" ht="30" customHeight="1" x14ac:dyDescent="0.2">
      <c r="A268" s="34">
        <f>'STUDENT NAMELIST'!A268</f>
        <v>264</v>
      </c>
      <c r="B268" s="128">
        <f>'STUDENT NAMELIST'!B268</f>
        <v>211423243341</v>
      </c>
      <c r="C268" s="128" t="str">
        <f>'STUDENT NAMELIST'!C268</f>
        <v>2023PEC AI 364</v>
      </c>
      <c r="D268" s="131" t="str">
        <f>'STUDENT NAMELIST'!D268</f>
        <v>PREMACHAND C</v>
      </c>
      <c r="E268" s="25">
        <v>28</v>
      </c>
      <c r="F268" s="129">
        <v>38</v>
      </c>
      <c r="G268" s="129">
        <v>32</v>
      </c>
      <c r="H268" s="129">
        <v>32</v>
      </c>
      <c r="I268" s="129">
        <v>39</v>
      </c>
      <c r="J268" s="3">
        <f t="shared" ref="J268:N268" si="263">((E268/40)*15%)*100</f>
        <v>10.5</v>
      </c>
      <c r="K268" s="3">
        <f t="shared" si="263"/>
        <v>14.249999999999998</v>
      </c>
      <c r="L268" s="3">
        <f t="shared" si="263"/>
        <v>12</v>
      </c>
      <c r="M268" s="3">
        <f t="shared" si="263"/>
        <v>12</v>
      </c>
      <c r="N268" s="3">
        <f t="shared" si="263"/>
        <v>14.625</v>
      </c>
      <c r="O268" s="130"/>
    </row>
    <row r="269" spans="1:15" ht="30" customHeight="1" x14ac:dyDescent="0.2">
      <c r="A269" s="34">
        <f>'STUDENT NAMELIST'!A269</f>
        <v>265</v>
      </c>
      <c r="B269" s="128">
        <f>'STUDENT NAMELIST'!B269</f>
        <v>211423243342</v>
      </c>
      <c r="C269" s="128" t="str">
        <f>'STUDENT NAMELIST'!C269</f>
        <v>2023PEC AI 365</v>
      </c>
      <c r="D269" s="131" t="str">
        <f>'STUDENT NAMELIST'!D269</f>
        <v>PRINSTAN S</v>
      </c>
      <c r="E269" s="25">
        <v>38</v>
      </c>
      <c r="F269" s="129">
        <v>29</v>
      </c>
      <c r="G269" s="129">
        <v>33</v>
      </c>
      <c r="H269" s="129">
        <v>29</v>
      </c>
      <c r="I269" s="129">
        <v>40</v>
      </c>
      <c r="J269" s="3">
        <f t="shared" ref="J269:N269" si="264">((E269/40)*15%)*100</f>
        <v>14.249999999999998</v>
      </c>
      <c r="K269" s="3">
        <f t="shared" si="264"/>
        <v>10.875</v>
      </c>
      <c r="L269" s="3">
        <f t="shared" si="264"/>
        <v>12.374999999999998</v>
      </c>
      <c r="M269" s="3">
        <f t="shared" si="264"/>
        <v>10.875</v>
      </c>
      <c r="N269" s="3">
        <f t="shared" si="264"/>
        <v>15</v>
      </c>
      <c r="O269" s="130"/>
    </row>
    <row r="270" spans="1:15" ht="30" customHeight="1" x14ac:dyDescent="0.2">
      <c r="A270" s="34">
        <f>'STUDENT NAMELIST'!A270</f>
        <v>266</v>
      </c>
      <c r="B270" s="128">
        <f>'STUDENT NAMELIST'!B270</f>
        <v>211423243344</v>
      </c>
      <c r="C270" s="128" t="str">
        <f>'STUDENT NAMELIST'!C270</f>
        <v>2023PEC AI 366</v>
      </c>
      <c r="D270" s="131" t="str">
        <f>'STUDENT NAMELIST'!D270</f>
        <v>PRIYANSH M</v>
      </c>
      <c r="E270" s="25">
        <v>33</v>
      </c>
      <c r="F270" s="129">
        <v>38</v>
      </c>
      <c r="G270" s="129">
        <v>29</v>
      </c>
      <c r="H270" s="129">
        <v>28</v>
      </c>
      <c r="I270" s="129">
        <v>38</v>
      </c>
      <c r="J270" s="3">
        <f t="shared" ref="J270:N270" si="265">((E270/40)*15%)*100</f>
        <v>12.374999999999998</v>
      </c>
      <c r="K270" s="3">
        <f t="shared" si="265"/>
        <v>14.249999999999998</v>
      </c>
      <c r="L270" s="3">
        <f t="shared" si="265"/>
        <v>10.875</v>
      </c>
      <c r="M270" s="3">
        <f t="shared" si="265"/>
        <v>10.5</v>
      </c>
      <c r="N270" s="3">
        <f t="shared" si="265"/>
        <v>14.249999999999998</v>
      </c>
      <c r="O270" s="130"/>
    </row>
    <row r="271" spans="1:15" ht="30" customHeight="1" x14ac:dyDescent="0.2">
      <c r="A271" s="34">
        <f>'STUDENT NAMELIST'!A271</f>
        <v>267</v>
      </c>
      <c r="B271" s="128">
        <f>'STUDENT NAMELIST'!B271</f>
        <v>211423243345</v>
      </c>
      <c r="C271" s="128" t="str">
        <f>'STUDENT NAMELIST'!C271</f>
        <v>2023PEC AI 367</v>
      </c>
      <c r="D271" s="131" t="str">
        <f>'STUDENT NAMELIST'!D271</f>
        <v>PUGAZHENTHI M</v>
      </c>
      <c r="E271" s="25">
        <v>38</v>
      </c>
      <c r="F271" s="129">
        <v>33</v>
      </c>
      <c r="G271" s="129">
        <v>40</v>
      </c>
      <c r="H271" s="129">
        <v>30</v>
      </c>
      <c r="I271" s="129">
        <v>38</v>
      </c>
      <c r="J271" s="3">
        <f t="shared" ref="J271:N271" si="266">((E271/40)*15%)*100</f>
        <v>14.249999999999998</v>
      </c>
      <c r="K271" s="3">
        <f t="shared" si="266"/>
        <v>12.374999999999998</v>
      </c>
      <c r="L271" s="3">
        <f t="shared" si="266"/>
        <v>15</v>
      </c>
      <c r="M271" s="3">
        <f t="shared" si="266"/>
        <v>11.249999999999998</v>
      </c>
      <c r="N271" s="3">
        <f t="shared" si="266"/>
        <v>14.249999999999998</v>
      </c>
      <c r="O271" s="130"/>
    </row>
    <row r="272" spans="1:15" ht="30" customHeight="1" x14ac:dyDescent="0.2">
      <c r="A272" s="34">
        <f>'STUDENT NAMELIST'!A272</f>
        <v>268</v>
      </c>
      <c r="B272" s="128">
        <f>'STUDENT NAMELIST'!B272</f>
        <v>211423243346</v>
      </c>
      <c r="C272" s="128" t="str">
        <f>'STUDENT NAMELIST'!C272</f>
        <v>2023PEC AI 368</v>
      </c>
      <c r="D272" s="131" t="str">
        <f>'STUDENT NAMELIST'!D272</f>
        <v>PUSHPARAJ M</v>
      </c>
      <c r="E272" s="25">
        <v>30</v>
      </c>
      <c r="F272" s="129">
        <v>28</v>
      </c>
      <c r="G272" s="129">
        <v>36</v>
      </c>
      <c r="H272" s="129">
        <v>40</v>
      </c>
      <c r="I272" s="129">
        <v>36</v>
      </c>
      <c r="J272" s="3">
        <f t="shared" ref="J272:N272" si="267">((E272/40)*15%)*100</f>
        <v>11.249999999999998</v>
      </c>
      <c r="K272" s="3">
        <f t="shared" si="267"/>
        <v>10.5</v>
      </c>
      <c r="L272" s="3">
        <f t="shared" si="267"/>
        <v>13.5</v>
      </c>
      <c r="M272" s="3">
        <f t="shared" si="267"/>
        <v>15</v>
      </c>
      <c r="N272" s="3">
        <f t="shared" si="267"/>
        <v>13.5</v>
      </c>
      <c r="O272" s="130"/>
    </row>
    <row r="273" spans="1:15" ht="30" customHeight="1" x14ac:dyDescent="0.2">
      <c r="A273" s="34">
        <f>'STUDENT NAMELIST'!A273</f>
        <v>269</v>
      </c>
      <c r="B273" s="128">
        <f>'STUDENT NAMELIST'!B273</f>
        <v>211423243347</v>
      </c>
      <c r="C273" s="128" t="str">
        <f>'STUDENT NAMELIST'!C273</f>
        <v>2023PEC AI 369</v>
      </c>
      <c r="D273" s="131" t="str">
        <f>'STUDENT NAMELIST'!D273</f>
        <v>RADHAKRISHNAN R</v>
      </c>
      <c r="E273" s="25">
        <v>39</v>
      </c>
      <c r="F273" s="129">
        <v>32</v>
      </c>
      <c r="G273" s="129">
        <v>28</v>
      </c>
      <c r="H273" s="129">
        <v>38</v>
      </c>
      <c r="I273" s="129">
        <v>38</v>
      </c>
      <c r="J273" s="3">
        <f t="shared" ref="J273:N273" si="268">((E273/40)*15%)*100</f>
        <v>14.625</v>
      </c>
      <c r="K273" s="3">
        <f t="shared" si="268"/>
        <v>12</v>
      </c>
      <c r="L273" s="3">
        <f t="shared" si="268"/>
        <v>10.5</v>
      </c>
      <c r="M273" s="3">
        <f t="shared" si="268"/>
        <v>14.249999999999998</v>
      </c>
      <c r="N273" s="3">
        <f t="shared" si="268"/>
        <v>14.249999999999998</v>
      </c>
      <c r="O273" s="130"/>
    </row>
    <row r="274" spans="1:15" ht="30" customHeight="1" x14ac:dyDescent="0.2">
      <c r="A274" s="34">
        <f>'STUDENT NAMELIST'!A274</f>
        <v>270</v>
      </c>
      <c r="B274" s="128">
        <f>'STUDENT NAMELIST'!B274</f>
        <v>211423243349</v>
      </c>
      <c r="C274" s="128" t="str">
        <f>'STUDENT NAMELIST'!C274</f>
        <v>2023PEC AI 370</v>
      </c>
      <c r="D274" s="131" t="str">
        <f>'STUDENT NAMELIST'!D274</f>
        <v>RAGHUL G</v>
      </c>
      <c r="E274" s="25">
        <v>40</v>
      </c>
      <c r="F274" s="129">
        <v>40</v>
      </c>
      <c r="G274" s="129">
        <v>38</v>
      </c>
      <c r="H274" s="129">
        <v>34</v>
      </c>
      <c r="I274" s="129">
        <v>34</v>
      </c>
      <c r="J274" s="3">
        <f t="shared" ref="J274:N274" si="269">((E274/40)*15%)*100</f>
        <v>15</v>
      </c>
      <c r="K274" s="3">
        <f t="shared" si="269"/>
        <v>15</v>
      </c>
      <c r="L274" s="3">
        <f t="shared" si="269"/>
        <v>14.249999999999998</v>
      </c>
      <c r="M274" s="3">
        <f t="shared" si="269"/>
        <v>12.75</v>
      </c>
      <c r="N274" s="3">
        <f t="shared" si="269"/>
        <v>12.75</v>
      </c>
      <c r="O274" s="130"/>
    </row>
    <row r="275" spans="1:15" ht="30" customHeight="1" x14ac:dyDescent="0.2">
      <c r="A275" s="34">
        <f>'STUDENT NAMELIST'!A275</f>
        <v>271</v>
      </c>
      <c r="B275" s="128">
        <f>'STUDENT NAMELIST'!B275</f>
        <v>211423243350</v>
      </c>
      <c r="C275" s="128" t="str">
        <f>'STUDENT NAMELIST'!C275</f>
        <v>2023PEC AI 371</v>
      </c>
      <c r="D275" s="131" t="str">
        <f>'STUDENT NAMELIST'!D275</f>
        <v>RAGHUL R</v>
      </c>
      <c r="E275" s="25">
        <v>35</v>
      </c>
      <c r="F275" s="129">
        <v>40</v>
      </c>
      <c r="G275" s="129">
        <v>40</v>
      </c>
      <c r="H275" s="129">
        <v>33</v>
      </c>
      <c r="I275" s="129">
        <v>39</v>
      </c>
      <c r="J275" s="3">
        <f t="shared" ref="J275:N275" si="270">((E275/40)*15%)*100</f>
        <v>13.125</v>
      </c>
      <c r="K275" s="3">
        <f t="shared" si="270"/>
        <v>15</v>
      </c>
      <c r="L275" s="3">
        <f t="shared" si="270"/>
        <v>15</v>
      </c>
      <c r="M275" s="3">
        <f t="shared" si="270"/>
        <v>12.374999999999998</v>
      </c>
      <c r="N275" s="3">
        <f t="shared" si="270"/>
        <v>14.625</v>
      </c>
      <c r="O275" s="130"/>
    </row>
    <row r="276" spans="1:15" ht="30" customHeight="1" x14ac:dyDescent="0.2">
      <c r="A276" s="34">
        <f>'STUDENT NAMELIST'!A276</f>
        <v>272</v>
      </c>
      <c r="B276" s="128">
        <f>'STUDENT NAMELIST'!B276</f>
        <v>211423243351</v>
      </c>
      <c r="C276" s="128" t="str">
        <f>'STUDENT NAMELIST'!C276</f>
        <v>2023PEC AI 372</v>
      </c>
      <c r="D276" s="131" t="str">
        <f>'STUDENT NAMELIST'!D276</f>
        <v>RAGHUL S</v>
      </c>
      <c r="E276" s="25">
        <v>29</v>
      </c>
      <c r="F276" s="129">
        <v>36</v>
      </c>
      <c r="G276" s="129">
        <v>34</v>
      </c>
      <c r="H276" s="129">
        <v>31</v>
      </c>
      <c r="I276" s="129">
        <v>38</v>
      </c>
      <c r="J276" s="3">
        <f t="shared" ref="J276:N276" si="271">((E276/40)*15%)*100</f>
        <v>10.875</v>
      </c>
      <c r="K276" s="3">
        <f t="shared" si="271"/>
        <v>13.5</v>
      </c>
      <c r="L276" s="3">
        <f t="shared" si="271"/>
        <v>12.75</v>
      </c>
      <c r="M276" s="3">
        <f t="shared" si="271"/>
        <v>11.625</v>
      </c>
      <c r="N276" s="3">
        <f t="shared" si="271"/>
        <v>14.249999999999998</v>
      </c>
      <c r="O276" s="130"/>
    </row>
    <row r="277" spans="1:15" ht="30" customHeight="1" x14ac:dyDescent="0.2">
      <c r="A277" s="34">
        <f>'STUDENT NAMELIST'!A277</f>
        <v>273</v>
      </c>
      <c r="B277" s="128">
        <f>'STUDENT NAMELIST'!B277</f>
        <v>211423243352</v>
      </c>
      <c r="C277" s="128" t="str">
        <f>'STUDENT NAMELIST'!C277</f>
        <v>2023PEC AI 373</v>
      </c>
      <c r="D277" s="131" t="str">
        <f>'STUDENT NAMELIST'!D277</f>
        <v>RAHUL P S</v>
      </c>
      <c r="E277" s="25">
        <v>35</v>
      </c>
      <c r="F277" s="129">
        <v>31</v>
      </c>
      <c r="G277" s="129">
        <v>30</v>
      </c>
      <c r="H277" s="129">
        <v>38</v>
      </c>
      <c r="I277" s="129">
        <v>28</v>
      </c>
      <c r="J277" s="3">
        <f t="shared" ref="J277:N277" si="272">((E277/40)*15%)*100</f>
        <v>13.125</v>
      </c>
      <c r="K277" s="3">
        <f t="shared" si="272"/>
        <v>11.625</v>
      </c>
      <c r="L277" s="3">
        <f t="shared" si="272"/>
        <v>11.249999999999998</v>
      </c>
      <c r="M277" s="3">
        <f t="shared" si="272"/>
        <v>14.249999999999998</v>
      </c>
      <c r="N277" s="3">
        <f t="shared" si="272"/>
        <v>10.5</v>
      </c>
      <c r="O277" s="130"/>
    </row>
    <row r="278" spans="1:15" ht="30" customHeight="1" x14ac:dyDescent="0.2">
      <c r="A278" s="34">
        <f>'STUDENT NAMELIST'!A278</f>
        <v>274</v>
      </c>
      <c r="B278" s="128">
        <f>'STUDENT NAMELIST'!B278</f>
        <v>211423243348</v>
      </c>
      <c r="C278" s="128" t="str">
        <f>'STUDENT NAMELIST'!C278</f>
        <v>2023PEC AI 374</v>
      </c>
      <c r="D278" s="131" t="str">
        <f>'STUDENT NAMELIST'!D278</f>
        <v>RAGESH P</v>
      </c>
      <c r="E278" s="25">
        <v>38</v>
      </c>
      <c r="F278" s="129">
        <v>29</v>
      </c>
      <c r="G278" s="129">
        <v>35</v>
      </c>
      <c r="H278" s="129">
        <v>38</v>
      </c>
      <c r="I278" s="129">
        <v>33</v>
      </c>
      <c r="J278" s="3">
        <f t="shared" ref="J278:N278" si="273">((E278/40)*15%)*100</f>
        <v>14.249999999999998</v>
      </c>
      <c r="K278" s="3">
        <f t="shared" si="273"/>
        <v>10.875</v>
      </c>
      <c r="L278" s="3">
        <f t="shared" si="273"/>
        <v>13.125</v>
      </c>
      <c r="M278" s="3">
        <f t="shared" si="273"/>
        <v>14.249999999999998</v>
      </c>
      <c r="N278" s="3">
        <f t="shared" si="273"/>
        <v>12.374999999999998</v>
      </c>
      <c r="O278" s="130"/>
    </row>
    <row r="279" spans="1:15" ht="30" customHeight="1" x14ac:dyDescent="0.2">
      <c r="A279" s="34">
        <f>'STUDENT NAMELIST'!A279</f>
        <v>275</v>
      </c>
      <c r="B279" s="128">
        <f>'STUDENT NAMELIST'!B279</f>
        <v>211423243356</v>
      </c>
      <c r="C279" s="128" t="str">
        <f>'STUDENT NAMELIST'!C279</f>
        <v>2023PEC AI 375</v>
      </c>
      <c r="D279" s="131" t="str">
        <f>'STUDENT NAMELIST'!D279</f>
        <v>RANJITH R</v>
      </c>
      <c r="E279" s="25">
        <v>38</v>
      </c>
      <c r="F279" s="129">
        <v>31</v>
      </c>
      <c r="G279" s="129">
        <v>28</v>
      </c>
      <c r="H279" s="129">
        <v>30</v>
      </c>
      <c r="I279" s="129">
        <v>34</v>
      </c>
      <c r="J279" s="3">
        <f t="shared" ref="J279:N279" si="274">((E279/40)*15%)*100</f>
        <v>14.249999999999998</v>
      </c>
      <c r="K279" s="3">
        <f t="shared" si="274"/>
        <v>11.625</v>
      </c>
      <c r="L279" s="3">
        <f t="shared" si="274"/>
        <v>10.5</v>
      </c>
      <c r="M279" s="3">
        <f t="shared" si="274"/>
        <v>11.249999999999998</v>
      </c>
      <c r="N279" s="3">
        <f t="shared" si="274"/>
        <v>12.75</v>
      </c>
      <c r="O279" s="130"/>
    </row>
    <row r="280" spans="1:15" ht="30" customHeight="1" x14ac:dyDescent="0.2">
      <c r="A280" s="34">
        <f>'STUDENT NAMELIST'!A280</f>
        <v>276</v>
      </c>
      <c r="B280" s="128">
        <f>'STUDENT NAMELIST'!B280</f>
        <v>211423243357</v>
      </c>
      <c r="C280" s="128" t="str">
        <f>'STUDENT NAMELIST'!C280</f>
        <v>2023PEC AI 376</v>
      </c>
      <c r="D280" s="131" t="str">
        <f>'STUDENT NAMELIST'!D280</f>
        <v>RATNA PRASAD K</v>
      </c>
      <c r="E280" s="25">
        <v>28</v>
      </c>
      <c r="F280" s="129">
        <v>29</v>
      </c>
      <c r="G280" s="129">
        <v>30</v>
      </c>
      <c r="H280" s="129">
        <v>29</v>
      </c>
      <c r="I280" s="129">
        <v>35</v>
      </c>
      <c r="J280" s="3">
        <f t="shared" ref="J280:N280" si="275">((E280/40)*15%)*100</f>
        <v>10.5</v>
      </c>
      <c r="K280" s="3">
        <f t="shared" si="275"/>
        <v>10.875</v>
      </c>
      <c r="L280" s="3">
        <f t="shared" si="275"/>
        <v>11.249999999999998</v>
      </c>
      <c r="M280" s="3">
        <f t="shared" si="275"/>
        <v>10.875</v>
      </c>
      <c r="N280" s="3">
        <f t="shared" si="275"/>
        <v>13.125</v>
      </c>
      <c r="O280" s="130"/>
    </row>
    <row r="281" spans="1:15" ht="30" customHeight="1" x14ac:dyDescent="0.2">
      <c r="A281" s="34">
        <f>'STUDENT NAMELIST'!A281</f>
        <v>277</v>
      </c>
      <c r="B281" s="128">
        <f>'STUDENT NAMELIST'!B281</f>
        <v>211423243360</v>
      </c>
      <c r="C281" s="128" t="str">
        <f>'STUDENT NAMELIST'!C281</f>
        <v>2023PEC AI 377</v>
      </c>
      <c r="D281" s="131" t="str">
        <f>'STUDENT NAMELIST'!D281</f>
        <v>RITHAN N</v>
      </c>
      <c r="E281" s="25">
        <v>29</v>
      </c>
      <c r="F281" s="129">
        <v>29</v>
      </c>
      <c r="G281" s="129">
        <v>31</v>
      </c>
      <c r="H281" s="129">
        <v>32</v>
      </c>
      <c r="I281" s="129">
        <v>30</v>
      </c>
      <c r="J281" s="3">
        <f t="shared" ref="J281:N281" si="276">((E281/40)*15%)*100</f>
        <v>10.875</v>
      </c>
      <c r="K281" s="3">
        <f t="shared" si="276"/>
        <v>10.875</v>
      </c>
      <c r="L281" s="3">
        <f t="shared" si="276"/>
        <v>11.625</v>
      </c>
      <c r="M281" s="3">
        <f t="shared" si="276"/>
        <v>12</v>
      </c>
      <c r="N281" s="3">
        <f t="shared" si="276"/>
        <v>11.249999999999998</v>
      </c>
      <c r="O281" s="130"/>
    </row>
    <row r="282" spans="1:15" ht="30" customHeight="1" x14ac:dyDescent="0.2">
      <c r="A282" s="34">
        <f>'STUDENT NAMELIST'!A282</f>
        <v>278</v>
      </c>
      <c r="B282" s="128">
        <f>'STUDENT NAMELIST'!B282</f>
        <v>211423243362</v>
      </c>
      <c r="C282" s="128" t="str">
        <f>'STUDENT NAMELIST'!C282</f>
        <v>2023PEC AI 378</v>
      </c>
      <c r="D282" s="131" t="str">
        <f>'STUDENT NAMELIST'!D282</f>
        <v>RITHIKESH D</v>
      </c>
      <c r="E282" s="25">
        <v>38</v>
      </c>
      <c r="F282" s="129">
        <v>30</v>
      </c>
      <c r="G282" s="129">
        <v>36</v>
      </c>
      <c r="H282" s="129">
        <v>29</v>
      </c>
      <c r="I282" s="129">
        <v>38</v>
      </c>
      <c r="J282" s="3">
        <f t="shared" ref="J282:N282" si="277">((E282/40)*15%)*100</f>
        <v>14.249999999999998</v>
      </c>
      <c r="K282" s="3">
        <f t="shared" si="277"/>
        <v>11.249999999999998</v>
      </c>
      <c r="L282" s="3">
        <f t="shared" si="277"/>
        <v>13.5</v>
      </c>
      <c r="M282" s="3">
        <f t="shared" si="277"/>
        <v>10.875</v>
      </c>
      <c r="N282" s="3">
        <f t="shared" si="277"/>
        <v>14.249999999999998</v>
      </c>
      <c r="O282" s="130"/>
    </row>
    <row r="283" spans="1:15" ht="30" customHeight="1" x14ac:dyDescent="0.2">
      <c r="A283" s="34">
        <f>'STUDENT NAMELIST'!A283</f>
        <v>279</v>
      </c>
      <c r="B283" s="128">
        <f>'STUDENT NAMELIST'!B283</f>
        <v>211423243363</v>
      </c>
      <c r="C283" s="128" t="str">
        <f>'STUDENT NAMELIST'!C283</f>
        <v>2023PEC AI 379</v>
      </c>
      <c r="D283" s="131" t="str">
        <f>'STUDENT NAMELIST'!D283</f>
        <v>ROACH SAJU R</v>
      </c>
      <c r="E283" s="25">
        <v>30</v>
      </c>
      <c r="F283" s="129">
        <v>39</v>
      </c>
      <c r="G283" s="129">
        <v>34</v>
      </c>
      <c r="H283" s="129">
        <v>31</v>
      </c>
      <c r="I283" s="129">
        <v>32</v>
      </c>
      <c r="J283" s="3">
        <f t="shared" ref="J283:N283" si="278">((E283/40)*15%)*100</f>
        <v>11.249999999999998</v>
      </c>
      <c r="K283" s="3">
        <f t="shared" si="278"/>
        <v>14.625</v>
      </c>
      <c r="L283" s="3">
        <f t="shared" si="278"/>
        <v>12.75</v>
      </c>
      <c r="M283" s="3">
        <f t="shared" si="278"/>
        <v>11.625</v>
      </c>
      <c r="N283" s="3">
        <f t="shared" si="278"/>
        <v>12</v>
      </c>
      <c r="O283" s="130"/>
    </row>
    <row r="284" spans="1:15" ht="30" customHeight="1" x14ac:dyDescent="0.2">
      <c r="A284" s="34">
        <f>'STUDENT NAMELIST'!A284</f>
        <v>280</v>
      </c>
      <c r="B284" s="128">
        <f>'STUDENT NAMELIST'!B284</f>
        <v>211423243364</v>
      </c>
      <c r="C284" s="128" t="str">
        <f>'STUDENT NAMELIST'!C284</f>
        <v>2023PEC AI 380</v>
      </c>
      <c r="D284" s="131" t="str">
        <f>'STUDENT NAMELIST'!D284</f>
        <v>ROHINATH P</v>
      </c>
      <c r="E284" s="25">
        <v>33</v>
      </c>
      <c r="F284" s="129">
        <v>28</v>
      </c>
      <c r="G284" s="129">
        <v>39</v>
      </c>
      <c r="H284" s="129">
        <v>28</v>
      </c>
      <c r="I284" s="129">
        <v>39</v>
      </c>
      <c r="J284" s="3">
        <f t="shared" ref="J284:N284" si="279">((E284/40)*15%)*100</f>
        <v>12.374999999999998</v>
      </c>
      <c r="K284" s="3">
        <f t="shared" si="279"/>
        <v>10.5</v>
      </c>
      <c r="L284" s="3">
        <f t="shared" si="279"/>
        <v>14.625</v>
      </c>
      <c r="M284" s="3">
        <f t="shared" si="279"/>
        <v>10.5</v>
      </c>
      <c r="N284" s="3">
        <f t="shared" si="279"/>
        <v>14.625</v>
      </c>
      <c r="O284" s="130"/>
    </row>
    <row r="285" spans="1:15" ht="30" customHeight="1" x14ac:dyDescent="0.2">
      <c r="A285" s="34">
        <f>'STUDENT NAMELIST'!A285</f>
        <v>281</v>
      </c>
      <c r="B285" s="128">
        <f>'STUDENT NAMELIST'!B285</f>
        <v>211423243365</v>
      </c>
      <c r="C285" s="128" t="str">
        <f>'STUDENT NAMELIST'!C285</f>
        <v>2023PEC AI 381</v>
      </c>
      <c r="D285" s="131" t="str">
        <f>'STUDENT NAMELIST'!D285</f>
        <v>ROSAN AKTHAR H</v>
      </c>
      <c r="E285" s="25">
        <v>40</v>
      </c>
      <c r="F285" s="129">
        <v>38</v>
      </c>
      <c r="G285" s="129">
        <v>30</v>
      </c>
      <c r="H285" s="129">
        <v>28</v>
      </c>
      <c r="I285" s="129">
        <v>29</v>
      </c>
      <c r="J285" s="3">
        <f t="shared" ref="J285:N285" si="280">((E285/40)*15%)*100</f>
        <v>15</v>
      </c>
      <c r="K285" s="3">
        <f t="shared" si="280"/>
        <v>14.249999999999998</v>
      </c>
      <c r="L285" s="3">
        <f t="shared" si="280"/>
        <v>11.249999999999998</v>
      </c>
      <c r="M285" s="3">
        <f t="shared" si="280"/>
        <v>10.5</v>
      </c>
      <c r="N285" s="3">
        <f t="shared" si="280"/>
        <v>10.875</v>
      </c>
      <c r="O285" s="130"/>
    </row>
    <row r="286" spans="1:15" ht="30" customHeight="1" x14ac:dyDescent="0.2">
      <c r="A286" s="34">
        <f>'STUDENT NAMELIST'!A286</f>
        <v>282</v>
      </c>
      <c r="B286" s="128">
        <f>'STUDENT NAMELIST'!B286</f>
        <v>211423243367</v>
      </c>
      <c r="C286" s="128" t="str">
        <f>'STUDENT NAMELIST'!C286</f>
        <v>2023PEC AI 382</v>
      </c>
      <c r="D286" s="131" t="str">
        <f>'STUDENT NAMELIST'!D286</f>
        <v>RUBESH ADITHYA SELVARATHNAM</v>
      </c>
      <c r="E286" s="25">
        <v>36</v>
      </c>
      <c r="F286" s="129">
        <v>38</v>
      </c>
      <c r="G286" s="129">
        <v>39</v>
      </c>
      <c r="H286" s="129">
        <v>32</v>
      </c>
      <c r="I286" s="129">
        <v>33</v>
      </c>
      <c r="J286" s="3">
        <f t="shared" ref="J286:N286" si="281">((E286/40)*15%)*100</f>
        <v>13.5</v>
      </c>
      <c r="K286" s="3">
        <f t="shared" si="281"/>
        <v>14.249999999999998</v>
      </c>
      <c r="L286" s="3">
        <f t="shared" si="281"/>
        <v>14.625</v>
      </c>
      <c r="M286" s="3">
        <f t="shared" si="281"/>
        <v>12</v>
      </c>
      <c r="N286" s="3">
        <f t="shared" si="281"/>
        <v>12.374999999999998</v>
      </c>
      <c r="O286" s="130"/>
    </row>
    <row r="287" spans="1:15" ht="30" customHeight="1" x14ac:dyDescent="0.2">
      <c r="A287" s="34">
        <f>'STUDENT NAMELIST'!A287</f>
        <v>283</v>
      </c>
      <c r="B287" s="128">
        <f>'STUDENT NAMELIST'!B287</f>
        <v>211423243368</v>
      </c>
      <c r="C287" s="128" t="str">
        <f>'STUDENT NAMELIST'!C287</f>
        <v>2023PEC AI 383</v>
      </c>
      <c r="D287" s="131" t="str">
        <f>'STUDENT NAMELIST'!D287</f>
        <v>RUBESH B</v>
      </c>
      <c r="E287" s="25">
        <v>38</v>
      </c>
      <c r="F287" s="129">
        <v>40</v>
      </c>
      <c r="G287" s="129">
        <v>36</v>
      </c>
      <c r="H287" s="129">
        <v>40</v>
      </c>
      <c r="I287" s="129">
        <v>31</v>
      </c>
      <c r="J287" s="3">
        <f t="shared" ref="J287:N287" si="282">((E287/40)*15%)*100</f>
        <v>14.249999999999998</v>
      </c>
      <c r="K287" s="3">
        <f t="shared" si="282"/>
        <v>15</v>
      </c>
      <c r="L287" s="3">
        <f t="shared" si="282"/>
        <v>13.5</v>
      </c>
      <c r="M287" s="3">
        <f t="shared" si="282"/>
        <v>15</v>
      </c>
      <c r="N287" s="3">
        <f t="shared" si="282"/>
        <v>11.625</v>
      </c>
      <c r="O287" s="130"/>
    </row>
    <row r="288" spans="1:15" ht="30" customHeight="1" x14ac:dyDescent="0.2">
      <c r="A288" s="34">
        <f>'STUDENT NAMELIST'!A288</f>
        <v>284</v>
      </c>
      <c r="B288" s="128">
        <f>'STUDENT NAMELIST'!B288</f>
        <v>211423243369</v>
      </c>
      <c r="C288" s="128" t="str">
        <f>'STUDENT NAMELIST'!C288</f>
        <v>2023PEC AI 384</v>
      </c>
      <c r="D288" s="131" t="str">
        <f>'STUDENT NAMELIST'!D288</f>
        <v>RUDHRAN V</v>
      </c>
      <c r="E288" s="25">
        <v>38</v>
      </c>
      <c r="F288" s="129">
        <v>28</v>
      </c>
      <c r="G288" s="129">
        <v>32</v>
      </c>
      <c r="H288" s="129">
        <v>30</v>
      </c>
      <c r="I288" s="129">
        <v>34</v>
      </c>
      <c r="J288" s="3">
        <f t="shared" ref="J288:N288" si="283">((E288/40)*15%)*100</f>
        <v>14.249999999999998</v>
      </c>
      <c r="K288" s="3">
        <f t="shared" si="283"/>
        <v>10.5</v>
      </c>
      <c r="L288" s="3">
        <f t="shared" si="283"/>
        <v>12</v>
      </c>
      <c r="M288" s="3">
        <f t="shared" si="283"/>
        <v>11.249999999999998</v>
      </c>
      <c r="N288" s="3">
        <f t="shared" si="283"/>
        <v>12.75</v>
      </c>
      <c r="O288" s="130"/>
    </row>
    <row r="289" spans="1:15" ht="30" customHeight="1" x14ac:dyDescent="0.2">
      <c r="A289" s="34">
        <f>'STUDENT NAMELIST'!A289</f>
        <v>285</v>
      </c>
      <c r="B289" s="128">
        <f>'STUDENT NAMELIST'!B289</f>
        <v>211423243370</v>
      </c>
      <c r="C289" s="128" t="str">
        <f>'STUDENT NAMELIST'!C289</f>
        <v>2023PEC AI 385</v>
      </c>
      <c r="D289" s="131" t="str">
        <f>'STUDENT NAMELIST'!D289</f>
        <v>SAARUKESHWARAN S</v>
      </c>
      <c r="E289" s="25">
        <v>38</v>
      </c>
      <c r="F289" s="129">
        <v>28</v>
      </c>
      <c r="G289" s="129">
        <v>34</v>
      </c>
      <c r="H289" s="129">
        <v>29</v>
      </c>
      <c r="I289" s="129">
        <v>34</v>
      </c>
      <c r="J289" s="3">
        <f t="shared" ref="J289:N289" si="284">((E289/40)*15%)*100</f>
        <v>14.249999999999998</v>
      </c>
      <c r="K289" s="3">
        <f t="shared" si="284"/>
        <v>10.5</v>
      </c>
      <c r="L289" s="3">
        <f t="shared" si="284"/>
        <v>12.75</v>
      </c>
      <c r="M289" s="3">
        <f t="shared" si="284"/>
        <v>10.875</v>
      </c>
      <c r="N289" s="3">
        <f t="shared" si="284"/>
        <v>12.75</v>
      </c>
      <c r="O289" s="130"/>
    </row>
    <row r="290" spans="1:15" ht="30" customHeight="1" x14ac:dyDescent="0.2">
      <c r="A290" s="34">
        <f>'STUDENT NAMELIST'!A290</f>
        <v>286</v>
      </c>
      <c r="B290" s="128">
        <f>'STUDENT NAMELIST'!B290</f>
        <v>211423243371</v>
      </c>
      <c r="C290" s="128" t="str">
        <f>'STUDENT NAMELIST'!C290</f>
        <v>2023PEC AI 386</v>
      </c>
      <c r="D290" s="131" t="str">
        <f>'STUDENT NAMELIST'!D290</f>
        <v>SACHIN C J</v>
      </c>
      <c r="E290" s="25">
        <v>40</v>
      </c>
      <c r="F290" s="129">
        <v>30</v>
      </c>
      <c r="G290" s="129">
        <v>35</v>
      </c>
      <c r="H290" s="129">
        <v>28</v>
      </c>
      <c r="I290" s="129">
        <v>36</v>
      </c>
      <c r="J290" s="3">
        <f t="shared" ref="J290:N290" si="285">((E290/40)*15%)*100</f>
        <v>15</v>
      </c>
      <c r="K290" s="3">
        <f t="shared" si="285"/>
        <v>11.249999999999998</v>
      </c>
      <c r="L290" s="3">
        <f t="shared" si="285"/>
        <v>13.125</v>
      </c>
      <c r="M290" s="3">
        <f t="shared" si="285"/>
        <v>10.5</v>
      </c>
      <c r="N290" s="3">
        <f t="shared" si="285"/>
        <v>13.5</v>
      </c>
      <c r="O290" s="130"/>
    </row>
    <row r="291" spans="1:15" ht="30" customHeight="1" x14ac:dyDescent="0.2">
      <c r="A291" s="34">
        <f>'STUDENT NAMELIST'!A291</f>
        <v>287</v>
      </c>
      <c r="B291" s="128">
        <f>'STUDENT NAMELIST'!B291</f>
        <v>211423243373</v>
      </c>
      <c r="C291" s="128" t="str">
        <f>'STUDENT NAMELIST'!C291</f>
        <v>2023PEC AI 387</v>
      </c>
      <c r="D291" s="131" t="str">
        <f>'STUDENT NAMELIST'!D291</f>
        <v>SAI KRISHNA P</v>
      </c>
      <c r="E291" s="25">
        <v>32</v>
      </c>
      <c r="F291" s="129">
        <v>34</v>
      </c>
      <c r="G291" s="129">
        <v>33</v>
      </c>
      <c r="H291" s="129">
        <v>38</v>
      </c>
      <c r="I291" s="129">
        <v>39</v>
      </c>
      <c r="J291" s="3">
        <f t="shared" ref="J291:N291" si="286">((E291/40)*15%)*100</f>
        <v>12</v>
      </c>
      <c r="K291" s="3">
        <f t="shared" si="286"/>
        <v>12.75</v>
      </c>
      <c r="L291" s="3">
        <f t="shared" si="286"/>
        <v>12.374999999999998</v>
      </c>
      <c r="M291" s="3">
        <f t="shared" si="286"/>
        <v>14.249999999999998</v>
      </c>
      <c r="N291" s="3">
        <f t="shared" si="286"/>
        <v>14.625</v>
      </c>
      <c r="O291" s="130"/>
    </row>
    <row r="292" spans="1:15" ht="30" customHeight="1" x14ac:dyDescent="0.2">
      <c r="A292" s="34">
        <f>'STUDENT NAMELIST'!A292</f>
        <v>288</v>
      </c>
      <c r="B292" s="128">
        <f>'STUDENT NAMELIST'!B292</f>
        <v>211423243375</v>
      </c>
      <c r="C292" s="128" t="str">
        <f>'STUDENT NAMELIST'!C292</f>
        <v>2023PEC AI 388</v>
      </c>
      <c r="D292" s="131" t="str">
        <f>'STUDENT NAMELIST'!D292</f>
        <v>SAKTHINARAYANAN V</v>
      </c>
      <c r="E292" s="25">
        <v>40</v>
      </c>
      <c r="F292" s="129">
        <v>32</v>
      </c>
      <c r="G292" s="129">
        <v>33</v>
      </c>
      <c r="H292" s="129">
        <v>31</v>
      </c>
      <c r="I292" s="129">
        <v>38</v>
      </c>
      <c r="J292" s="3">
        <f t="shared" ref="J292:N292" si="287">((E292/40)*15%)*100</f>
        <v>15</v>
      </c>
      <c r="K292" s="3">
        <f t="shared" si="287"/>
        <v>12</v>
      </c>
      <c r="L292" s="3">
        <f t="shared" si="287"/>
        <v>12.374999999999998</v>
      </c>
      <c r="M292" s="3">
        <f t="shared" si="287"/>
        <v>11.625</v>
      </c>
      <c r="N292" s="3">
        <f t="shared" si="287"/>
        <v>14.249999999999998</v>
      </c>
      <c r="O292" s="130"/>
    </row>
    <row r="293" spans="1:15" ht="30" customHeight="1" x14ac:dyDescent="0.2">
      <c r="A293" s="34">
        <f>'STUDENT NAMELIST'!A293</f>
        <v>289</v>
      </c>
      <c r="B293" s="128">
        <f>'STUDENT NAMELIST'!B293</f>
        <v>211423243376</v>
      </c>
      <c r="C293" s="128" t="str">
        <f>'STUDENT NAMELIST'!C293</f>
        <v>2023PEC AI 389</v>
      </c>
      <c r="D293" s="131" t="str">
        <f>'STUDENT NAMELIST'!D293</f>
        <v>SALWIN M</v>
      </c>
      <c r="E293" s="25">
        <v>36</v>
      </c>
      <c r="F293" s="129">
        <v>34</v>
      </c>
      <c r="G293" s="129">
        <v>33</v>
      </c>
      <c r="H293" s="129">
        <v>32</v>
      </c>
      <c r="I293" s="129">
        <v>38</v>
      </c>
      <c r="J293" s="3">
        <f t="shared" ref="J293:N293" si="288">((E293/40)*15%)*100</f>
        <v>13.5</v>
      </c>
      <c r="K293" s="3">
        <f t="shared" si="288"/>
        <v>12.75</v>
      </c>
      <c r="L293" s="3">
        <f t="shared" si="288"/>
        <v>12.374999999999998</v>
      </c>
      <c r="M293" s="3">
        <f t="shared" si="288"/>
        <v>12</v>
      </c>
      <c r="N293" s="3">
        <f t="shared" si="288"/>
        <v>14.249999999999998</v>
      </c>
      <c r="O293" s="130"/>
    </row>
    <row r="294" spans="1:15" ht="30" customHeight="1" x14ac:dyDescent="0.2">
      <c r="A294" s="34">
        <f>'STUDENT NAMELIST'!A294</f>
        <v>290</v>
      </c>
      <c r="B294" s="128">
        <f>'STUDENT NAMELIST'!B294</f>
        <v>211423243383</v>
      </c>
      <c r="C294" s="128" t="str">
        <f>'STUDENT NAMELIST'!C294</f>
        <v>2023PEC AI 390</v>
      </c>
      <c r="D294" s="131" t="str">
        <f>'STUDENT NAMELIST'!D294</f>
        <v>SANJAI P</v>
      </c>
      <c r="E294" s="25">
        <v>31</v>
      </c>
      <c r="F294" s="129">
        <v>38</v>
      </c>
      <c r="G294" s="129">
        <v>30</v>
      </c>
      <c r="H294" s="129">
        <v>32</v>
      </c>
      <c r="I294" s="129">
        <v>35</v>
      </c>
      <c r="J294" s="3">
        <f t="shared" ref="J294:N294" si="289">((E294/40)*15%)*100</f>
        <v>11.625</v>
      </c>
      <c r="K294" s="3">
        <f t="shared" si="289"/>
        <v>14.249999999999998</v>
      </c>
      <c r="L294" s="3">
        <f t="shared" si="289"/>
        <v>11.249999999999998</v>
      </c>
      <c r="M294" s="3">
        <f t="shared" si="289"/>
        <v>12</v>
      </c>
      <c r="N294" s="3">
        <f t="shared" si="289"/>
        <v>13.125</v>
      </c>
      <c r="O294" s="130"/>
    </row>
    <row r="295" spans="1:15" ht="30" customHeight="1" x14ac:dyDescent="0.2">
      <c r="A295" s="34">
        <f>'STUDENT NAMELIST'!A295</f>
        <v>291</v>
      </c>
      <c r="B295" s="128">
        <f>'STUDENT NAMELIST'!B295</f>
        <v>211423243384</v>
      </c>
      <c r="C295" s="128" t="str">
        <f>'STUDENT NAMELIST'!C295</f>
        <v>2023PEC AI 391</v>
      </c>
      <c r="D295" s="131" t="str">
        <f>'STUDENT NAMELIST'!D295</f>
        <v>SANJAY KARTHI A</v>
      </c>
      <c r="E295" s="25">
        <v>40</v>
      </c>
      <c r="F295" s="129">
        <v>39</v>
      </c>
      <c r="G295" s="129">
        <v>34</v>
      </c>
      <c r="H295" s="129">
        <v>39</v>
      </c>
      <c r="I295" s="129">
        <v>35</v>
      </c>
      <c r="J295" s="3">
        <f t="shared" ref="J295:N295" si="290">((E295/40)*15%)*100</f>
        <v>15</v>
      </c>
      <c r="K295" s="3">
        <f t="shared" si="290"/>
        <v>14.625</v>
      </c>
      <c r="L295" s="3">
        <f t="shared" si="290"/>
        <v>12.75</v>
      </c>
      <c r="M295" s="3">
        <f t="shared" si="290"/>
        <v>14.625</v>
      </c>
      <c r="N295" s="3">
        <f t="shared" si="290"/>
        <v>13.125</v>
      </c>
      <c r="O295" s="130"/>
    </row>
    <row r="296" spans="1:15" ht="30" customHeight="1" x14ac:dyDescent="0.2">
      <c r="A296" s="34">
        <f>'STUDENT NAMELIST'!A296</f>
        <v>292</v>
      </c>
      <c r="B296" s="128">
        <f>'STUDENT NAMELIST'!B296</f>
        <v>211423243385</v>
      </c>
      <c r="C296" s="128" t="str">
        <f>'STUDENT NAMELIST'!C296</f>
        <v>2023PEC AI 392</v>
      </c>
      <c r="D296" s="131" t="str">
        <f>'STUDENT NAMELIST'!D296</f>
        <v>SANJAY M</v>
      </c>
      <c r="E296" s="25">
        <v>31</v>
      </c>
      <c r="F296" s="129">
        <v>36</v>
      </c>
      <c r="G296" s="129">
        <v>29</v>
      </c>
      <c r="H296" s="129">
        <v>38</v>
      </c>
      <c r="I296" s="129">
        <v>32</v>
      </c>
      <c r="J296" s="3">
        <f t="shared" ref="J296:N296" si="291">((E296/40)*15%)*100</f>
        <v>11.625</v>
      </c>
      <c r="K296" s="3">
        <f t="shared" si="291"/>
        <v>13.5</v>
      </c>
      <c r="L296" s="3">
        <f t="shared" si="291"/>
        <v>10.875</v>
      </c>
      <c r="M296" s="3">
        <f t="shared" si="291"/>
        <v>14.249999999999998</v>
      </c>
      <c r="N296" s="3">
        <f t="shared" si="291"/>
        <v>12</v>
      </c>
      <c r="O296" s="130"/>
    </row>
    <row r="297" spans="1:15" ht="30" customHeight="1" x14ac:dyDescent="0.2">
      <c r="A297" s="34">
        <f>'STUDENT NAMELIST'!A297</f>
        <v>293</v>
      </c>
      <c r="B297" s="128">
        <f>'STUDENT NAMELIST'!B297</f>
        <v>211423243386</v>
      </c>
      <c r="C297" s="128" t="str">
        <f>'STUDENT NAMELIST'!C297</f>
        <v>2023PEC AI 393</v>
      </c>
      <c r="D297" s="131" t="str">
        <f>'STUDENT NAMELIST'!D297</f>
        <v>SANJEEV S</v>
      </c>
      <c r="E297" s="25">
        <v>39</v>
      </c>
      <c r="F297" s="129">
        <v>29</v>
      </c>
      <c r="G297" s="129">
        <v>29</v>
      </c>
      <c r="H297" s="129">
        <v>38</v>
      </c>
      <c r="I297" s="129">
        <v>38</v>
      </c>
      <c r="J297" s="3">
        <f t="shared" ref="J297:N297" si="292">((E297/40)*15%)*100</f>
        <v>14.625</v>
      </c>
      <c r="K297" s="3">
        <f t="shared" si="292"/>
        <v>10.875</v>
      </c>
      <c r="L297" s="3">
        <f t="shared" si="292"/>
        <v>10.875</v>
      </c>
      <c r="M297" s="3">
        <f t="shared" si="292"/>
        <v>14.249999999999998</v>
      </c>
      <c r="N297" s="3">
        <f t="shared" si="292"/>
        <v>14.249999999999998</v>
      </c>
      <c r="O297" s="130"/>
    </row>
    <row r="298" spans="1:15" ht="30" customHeight="1" x14ac:dyDescent="0.2">
      <c r="A298" s="34">
        <f>'STUDENT NAMELIST'!A298</f>
        <v>294</v>
      </c>
      <c r="B298" s="128">
        <f>'STUDENT NAMELIST'!B298</f>
        <v>211423243388</v>
      </c>
      <c r="C298" s="128" t="str">
        <f>'STUDENT NAMELIST'!C298</f>
        <v>2023PEC AI 394</v>
      </c>
      <c r="D298" s="131" t="str">
        <f>'STUDENT NAMELIST'!D298</f>
        <v>SANTHOSH D</v>
      </c>
      <c r="E298" s="25">
        <v>35</v>
      </c>
      <c r="F298" s="129">
        <v>33</v>
      </c>
      <c r="G298" s="129">
        <v>40</v>
      </c>
      <c r="H298" s="129">
        <v>33</v>
      </c>
      <c r="I298" s="129">
        <v>40</v>
      </c>
      <c r="J298" s="3">
        <f t="shared" ref="J298:N298" si="293">((E298/40)*15%)*100</f>
        <v>13.125</v>
      </c>
      <c r="K298" s="3">
        <f t="shared" si="293"/>
        <v>12.374999999999998</v>
      </c>
      <c r="L298" s="3">
        <f t="shared" si="293"/>
        <v>15</v>
      </c>
      <c r="M298" s="3">
        <f t="shared" si="293"/>
        <v>12.374999999999998</v>
      </c>
      <c r="N298" s="3">
        <f t="shared" si="293"/>
        <v>15</v>
      </c>
      <c r="O298" s="130"/>
    </row>
    <row r="299" spans="1:15" ht="30" customHeight="1" x14ac:dyDescent="0.2">
      <c r="A299" s="34">
        <f>'STUDENT NAMELIST'!A299</f>
        <v>295</v>
      </c>
      <c r="B299" s="128">
        <f>'STUDENT NAMELIST'!B299</f>
        <v>211423243389</v>
      </c>
      <c r="C299" s="128" t="str">
        <f>'STUDENT NAMELIST'!C299</f>
        <v>2023PEC AI 395</v>
      </c>
      <c r="D299" s="131" t="str">
        <f>'STUDENT NAMELIST'!D299</f>
        <v>SANTHOSH KUMAR M</v>
      </c>
      <c r="E299" s="25">
        <v>29</v>
      </c>
      <c r="F299" s="129">
        <v>40</v>
      </c>
      <c r="G299" s="129">
        <v>39</v>
      </c>
      <c r="H299" s="129">
        <v>32</v>
      </c>
      <c r="I299" s="129">
        <v>34</v>
      </c>
      <c r="J299" s="3">
        <f t="shared" ref="J299:N299" si="294">((E299/40)*15%)*100</f>
        <v>10.875</v>
      </c>
      <c r="K299" s="3">
        <f t="shared" si="294"/>
        <v>15</v>
      </c>
      <c r="L299" s="3">
        <f t="shared" si="294"/>
        <v>14.625</v>
      </c>
      <c r="M299" s="3">
        <f t="shared" si="294"/>
        <v>12</v>
      </c>
      <c r="N299" s="3">
        <f t="shared" si="294"/>
        <v>12.75</v>
      </c>
      <c r="O299" s="130"/>
    </row>
    <row r="300" spans="1:15" ht="30" customHeight="1" x14ac:dyDescent="0.2">
      <c r="A300" s="34">
        <f>'STUDENT NAMELIST'!A300</f>
        <v>296</v>
      </c>
      <c r="B300" s="128">
        <f>'STUDENT NAMELIST'!B300</f>
        <v>211423243390</v>
      </c>
      <c r="C300" s="128" t="str">
        <f>'STUDENT NAMELIST'!C300</f>
        <v>2023PEC AI 396</v>
      </c>
      <c r="D300" s="131" t="str">
        <f>'STUDENT NAMELIST'!D300</f>
        <v>SANTHOSH M</v>
      </c>
      <c r="E300" s="25">
        <v>36</v>
      </c>
      <c r="F300" s="129">
        <v>39</v>
      </c>
      <c r="G300" s="129">
        <v>31</v>
      </c>
      <c r="H300" s="129">
        <v>40</v>
      </c>
      <c r="I300" s="129">
        <v>32</v>
      </c>
      <c r="J300" s="3">
        <f t="shared" ref="J300:N300" si="295">((E300/40)*15%)*100</f>
        <v>13.5</v>
      </c>
      <c r="K300" s="3">
        <f t="shared" si="295"/>
        <v>14.625</v>
      </c>
      <c r="L300" s="3">
        <f t="shared" si="295"/>
        <v>11.625</v>
      </c>
      <c r="M300" s="3">
        <f t="shared" si="295"/>
        <v>15</v>
      </c>
      <c r="N300" s="3">
        <f t="shared" si="295"/>
        <v>12</v>
      </c>
      <c r="O300" s="130"/>
    </row>
    <row r="301" spans="1:15" ht="30" customHeight="1" x14ac:dyDescent="0.2">
      <c r="A301" s="34">
        <f>'STUDENT NAMELIST'!A301</f>
        <v>297</v>
      </c>
      <c r="B301" s="128">
        <f>'STUDENT NAMELIST'!B301</f>
        <v>211423243391</v>
      </c>
      <c r="C301" s="128" t="str">
        <f>'STUDENT NAMELIST'!C301</f>
        <v>2023PEC AI 397</v>
      </c>
      <c r="D301" s="131" t="str">
        <f>'STUDENT NAMELIST'!D301</f>
        <v>SANTHOSH V</v>
      </c>
      <c r="E301" s="25">
        <v>38</v>
      </c>
      <c r="F301" s="129">
        <v>39</v>
      </c>
      <c r="G301" s="129">
        <v>29</v>
      </c>
      <c r="H301" s="129">
        <v>34</v>
      </c>
      <c r="I301" s="129">
        <v>39</v>
      </c>
      <c r="J301" s="3">
        <f t="shared" ref="J301:N301" si="296">((E301/40)*15%)*100</f>
        <v>14.249999999999998</v>
      </c>
      <c r="K301" s="3">
        <f t="shared" si="296"/>
        <v>14.625</v>
      </c>
      <c r="L301" s="3">
        <f t="shared" si="296"/>
        <v>10.875</v>
      </c>
      <c r="M301" s="3">
        <f t="shared" si="296"/>
        <v>12.75</v>
      </c>
      <c r="N301" s="3">
        <f t="shared" si="296"/>
        <v>14.625</v>
      </c>
      <c r="O301" s="130"/>
    </row>
    <row r="302" spans="1:15" ht="30" customHeight="1" x14ac:dyDescent="0.2">
      <c r="A302" s="34">
        <f>'STUDENT NAMELIST'!A302</f>
        <v>298</v>
      </c>
      <c r="B302" s="128">
        <f>'STUDENT NAMELIST'!B302</f>
        <v>211423243392</v>
      </c>
      <c r="C302" s="128" t="str">
        <f>'STUDENT NAMELIST'!C302</f>
        <v>2023PEC AI 398</v>
      </c>
      <c r="D302" s="131" t="str">
        <f>'STUDENT NAMELIST'!D302</f>
        <v>SANTHOSH V</v>
      </c>
      <c r="E302" s="25">
        <v>30</v>
      </c>
      <c r="F302" s="129">
        <v>36</v>
      </c>
      <c r="G302" s="129">
        <v>36</v>
      </c>
      <c r="H302" s="129">
        <v>39</v>
      </c>
      <c r="I302" s="129">
        <v>32</v>
      </c>
      <c r="J302" s="3">
        <f t="shared" ref="J302:N302" si="297">((E302/40)*15%)*100</f>
        <v>11.249999999999998</v>
      </c>
      <c r="K302" s="3">
        <f t="shared" si="297"/>
        <v>13.5</v>
      </c>
      <c r="L302" s="3">
        <f t="shared" si="297"/>
        <v>13.5</v>
      </c>
      <c r="M302" s="3">
        <f t="shared" si="297"/>
        <v>14.625</v>
      </c>
      <c r="N302" s="3">
        <f t="shared" si="297"/>
        <v>12</v>
      </c>
      <c r="O302" s="130"/>
    </row>
    <row r="303" spans="1:15" ht="30" customHeight="1" x14ac:dyDescent="0.2">
      <c r="A303" s="34">
        <f>'STUDENT NAMELIST'!A303</f>
        <v>299</v>
      </c>
      <c r="B303" s="128">
        <f>'STUDENT NAMELIST'!B303</f>
        <v>211423243394</v>
      </c>
      <c r="C303" s="128" t="str">
        <f>'STUDENT NAMELIST'!C303</f>
        <v>2023PEC AI 399</v>
      </c>
      <c r="D303" s="131" t="str">
        <f>'STUDENT NAMELIST'!D303</f>
        <v>SARAVANAN M</v>
      </c>
      <c r="E303" s="25">
        <v>28</v>
      </c>
      <c r="F303" s="129">
        <v>33</v>
      </c>
      <c r="G303" s="129">
        <v>35</v>
      </c>
      <c r="H303" s="129">
        <v>34</v>
      </c>
      <c r="I303" s="129">
        <v>35</v>
      </c>
      <c r="J303" s="3">
        <f t="shared" ref="J303:N303" si="298">((E303/40)*15%)*100</f>
        <v>10.5</v>
      </c>
      <c r="K303" s="3">
        <f t="shared" si="298"/>
        <v>12.374999999999998</v>
      </c>
      <c r="L303" s="3">
        <f t="shared" si="298"/>
        <v>13.125</v>
      </c>
      <c r="M303" s="3">
        <f t="shared" si="298"/>
        <v>12.75</v>
      </c>
      <c r="N303" s="3">
        <f t="shared" si="298"/>
        <v>13.125</v>
      </c>
      <c r="O303" s="130"/>
    </row>
    <row r="304" spans="1:15" ht="30" customHeight="1" x14ac:dyDescent="0.2">
      <c r="A304" s="34">
        <f>'STUDENT NAMELIST'!A304</f>
        <v>300</v>
      </c>
      <c r="B304" s="128">
        <f>'STUDENT NAMELIST'!B304</f>
        <v>211423243395</v>
      </c>
      <c r="C304" s="128" t="str">
        <f>'STUDENT NAMELIST'!C304</f>
        <v>2023PEC AI 400</v>
      </c>
      <c r="D304" s="131" t="str">
        <f>'STUDENT NAMELIST'!D304</f>
        <v>SARAVANAN N</v>
      </c>
      <c r="E304" s="25">
        <v>28</v>
      </c>
      <c r="F304" s="129">
        <v>30</v>
      </c>
      <c r="G304" s="129">
        <v>32</v>
      </c>
      <c r="H304" s="129">
        <v>34</v>
      </c>
      <c r="I304" s="129">
        <v>32</v>
      </c>
      <c r="J304" s="3">
        <f t="shared" ref="J304:N304" si="299">((E304/40)*15%)*100</f>
        <v>10.5</v>
      </c>
      <c r="K304" s="3">
        <f t="shared" si="299"/>
        <v>11.249999999999998</v>
      </c>
      <c r="L304" s="3">
        <f t="shared" si="299"/>
        <v>12</v>
      </c>
      <c r="M304" s="3">
        <f t="shared" si="299"/>
        <v>12.75</v>
      </c>
      <c r="N304" s="3">
        <f t="shared" si="299"/>
        <v>12</v>
      </c>
      <c r="O304" s="130"/>
    </row>
    <row r="305" spans="1:15" ht="30" customHeight="1" x14ac:dyDescent="0.2">
      <c r="A305" s="34">
        <f>'STUDENT NAMELIST'!A305</f>
        <v>301</v>
      </c>
      <c r="B305" s="128">
        <f>'STUDENT NAMELIST'!B305</f>
        <v>211423243396</v>
      </c>
      <c r="C305" s="128" t="str">
        <f>'STUDENT NAMELIST'!C305</f>
        <v>2023PEC AI 401</v>
      </c>
      <c r="D305" s="131" t="str">
        <f>'STUDENT NAMELIST'!D305</f>
        <v>SARAVANAN P</v>
      </c>
      <c r="E305" s="25">
        <v>30</v>
      </c>
      <c r="F305" s="129">
        <v>34</v>
      </c>
      <c r="G305" s="129">
        <v>33</v>
      </c>
      <c r="H305" s="129">
        <v>31</v>
      </c>
      <c r="I305" s="129">
        <v>35</v>
      </c>
      <c r="J305" s="3">
        <f t="shared" ref="J305:N305" si="300">((E305/40)*15%)*100</f>
        <v>11.249999999999998</v>
      </c>
      <c r="K305" s="3">
        <f t="shared" si="300"/>
        <v>12.75</v>
      </c>
      <c r="L305" s="3">
        <f t="shared" si="300"/>
        <v>12.374999999999998</v>
      </c>
      <c r="M305" s="3">
        <f t="shared" si="300"/>
        <v>11.625</v>
      </c>
      <c r="N305" s="3">
        <f t="shared" si="300"/>
        <v>13.125</v>
      </c>
      <c r="O305" s="130"/>
    </row>
    <row r="306" spans="1:15" ht="30" customHeight="1" x14ac:dyDescent="0.2">
      <c r="A306" s="34">
        <f>'STUDENT NAMELIST'!A306</f>
        <v>302</v>
      </c>
      <c r="B306" s="128">
        <f>'STUDENT NAMELIST'!B306</f>
        <v>211423243397</v>
      </c>
      <c r="C306" s="128" t="str">
        <f>'STUDENT NAMELIST'!C306</f>
        <v>2023PEC AI 402</v>
      </c>
      <c r="D306" s="131" t="str">
        <f>'STUDENT NAMELIST'!D306</f>
        <v>SARVESHWARAN C</v>
      </c>
      <c r="E306" s="25">
        <v>28</v>
      </c>
      <c r="F306" s="129">
        <v>36</v>
      </c>
      <c r="G306" s="129">
        <v>34</v>
      </c>
      <c r="H306" s="129">
        <v>33</v>
      </c>
      <c r="I306" s="129">
        <v>31</v>
      </c>
      <c r="J306" s="3">
        <f t="shared" ref="J306:N306" si="301">((E306/40)*15%)*100</f>
        <v>10.5</v>
      </c>
      <c r="K306" s="3">
        <f t="shared" si="301"/>
        <v>13.5</v>
      </c>
      <c r="L306" s="3">
        <f t="shared" si="301"/>
        <v>12.75</v>
      </c>
      <c r="M306" s="3">
        <f t="shared" si="301"/>
        <v>12.374999999999998</v>
      </c>
      <c r="N306" s="3">
        <f t="shared" si="301"/>
        <v>11.625</v>
      </c>
      <c r="O306" s="130"/>
    </row>
    <row r="307" spans="1:15" ht="30" customHeight="1" x14ac:dyDescent="0.2">
      <c r="A307" s="34">
        <f>'STUDENT NAMELIST'!A307</f>
        <v>303</v>
      </c>
      <c r="B307" s="128">
        <f>'STUDENT NAMELIST'!B307</f>
        <v>211423243399</v>
      </c>
      <c r="C307" s="128" t="str">
        <f>'STUDENT NAMELIST'!C307</f>
        <v>2023PEC AI 403</v>
      </c>
      <c r="D307" s="131" t="str">
        <f>'STUDENT NAMELIST'!D307</f>
        <v>SATHISH B</v>
      </c>
      <c r="E307" s="25">
        <v>40</v>
      </c>
      <c r="F307" s="129">
        <v>40</v>
      </c>
      <c r="G307" s="129">
        <v>35</v>
      </c>
      <c r="H307" s="129">
        <v>30</v>
      </c>
      <c r="I307" s="129">
        <v>33</v>
      </c>
      <c r="J307" s="3">
        <f t="shared" ref="J307:N307" si="302">((E307/40)*15%)*100</f>
        <v>15</v>
      </c>
      <c r="K307" s="3">
        <f t="shared" si="302"/>
        <v>15</v>
      </c>
      <c r="L307" s="3">
        <f t="shared" si="302"/>
        <v>13.125</v>
      </c>
      <c r="M307" s="3">
        <f t="shared" si="302"/>
        <v>11.249999999999998</v>
      </c>
      <c r="N307" s="3">
        <f t="shared" si="302"/>
        <v>12.374999999999998</v>
      </c>
      <c r="O307" s="130"/>
    </row>
    <row r="308" spans="1:15" ht="30" customHeight="1" x14ac:dyDescent="0.2">
      <c r="A308" s="34">
        <f>'STUDENT NAMELIST'!A308</f>
        <v>304</v>
      </c>
      <c r="B308" s="128">
        <f>'STUDENT NAMELIST'!B308</f>
        <v>211423243400</v>
      </c>
      <c r="C308" s="128" t="str">
        <f>'STUDENT NAMELIST'!C308</f>
        <v>2023PEC AI 404</v>
      </c>
      <c r="D308" s="131" t="str">
        <f>'STUDENT NAMELIST'!D308</f>
        <v>SATHRIYAN M</v>
      </c>
      <c r="E308" s="25">
        <v>38</v>
      </c>
      <c r="F308" s="129">
        <v>35</v>
      </c>
      <c r="G308" s="129">
        <v>33</v>
      </c>
      <c r="H308" s="129">
        <v>39</v>
      </c>
      <c r="I308" s="129">
        <v>38</v>
      </c>
      <c r="J308" s="3">
        <f t="shared" ref="J308:N308" si="303">((E308/40)*15%)*100</f>
        <v>14.249999999999998</v>
      </c>
      <c r="K308" s="3">
        <f t="shared" si="303"/>
        <v>13.125</v>
      </c>
      <c r="L308" s="3">
        <f t="shared" si="303"/>
        <v>12.374999999999998</v>
      </c>
      <c r="M308" s="3">
        <f t="shared" si="303"/>
        <v>14.625</v>
      </c>
      <c r="N308" s="3">
        <f t="shared" si="303"/>
        <v>14.249999999999998</v>
      </c>
      <c r="O308" s="130"/>
    </row>
    <row r="309" spans="1:15" ht="30" customHeight="1" x14ac:dyDescent="0.2">
      <c r="A309" s="34">
        <f>'STUDENT NAMELIST'!A309</f>
        <v>305</v>
      </c>
      <c r="B309" s="128">
        <f>'STUDENT NAMELIST'!B309</f>
        <v>211423243402</v>
      </c>
      <c r="C309" s="128" t="str">
        <f>'STUDENT NAMELIST'!C309</f>
        <v>2023PEC AI 405</v>
      </c>
      <c r="D309" s="131" t="str">
        <f>'STUDENT NAMELIST'!D309</f>
        <v>SHACHIN J</v>
      </c>
      <c r="E309" s="25">
        <v>40</v>
      </c>
      <c r="F309" s="129">
        <v>30</v>
      </c>
      <c r="G309" s="129">
        <v>40</v>
      </c>
      <c r="H309" s="129">
        <v>33</v>
      </c>
      <c r="I309" s="129">
        <v>39</v>
      </c>
      <c r="J309" s="3">
        <f t="shared" ref="J309:N309" si="304">((E309/40)*15%)*100</f>
        <v>15</v>
      </c>
      <c r="K309" s="3">
        <f t="shared" si="304"/>
        <v>11.249999999999998</v>
      </c>
      <c r="L309" s="3">
        <f t="shared" si="304"/>
        <v>15</v>
      </c>
      <c r="M309" s="3">
        <f t="shared" si="304"/>
        <v>12.374999999999998</v>
      </c>
      <c r="N309" s="3">
        <f t="shared" si="304"/>
        <v>14.625</v>
      </c>
      <c r="O309" s="130"/>
    </row>
    <row r="310" spans="1:15" ht="30" customHeight="1" x14ac:dyDescent="0.2">
      <c r="A310" s="34">
        <f>'STUDENT NAMELIST'!A310</f>
        <v>306</v>
      </c>
      <c r="B310" s="128">
        <f>'STUDENT NAMELIST'!B310</f>
        <v>211423243403</v>
      </c>
      <c r="C310" s="128" t="str">
        <f>'STUDENT NAMELIST'!C310</f>
        <v>2023PEC AI 406</v>
      </c>
      <c r="D310" s="131" t="str">
        <f>'STUDENT NAMELIST'!D310</f>
        <v>SHAILESH S</v>
      </c>
      <c r="E310" s="25">
        <v>28</v>
      </c>
      <c r="F310" s="129">
        <v>36</v>
      </c>
      <c r="G310" s="129">
        <v>32</v>
      </c>
      <c r="H310" s="129">
        <v>38</v>
      </c>
      <c r="I310" s="129">
        <v>33</v>
      </c>
      <c r="J310" s="3">
        <f t="shared" ref="J310:N310" si="305">((E310/40)*15%)*100</f>
        <v>10.5</v>
      </c>
      <c r="K310" s="3">
        <f t="shared" si="305"/>
        <v>13.5</v>
      </c>
      <c r="L310" s="3">
        <f t="shared" si="305"/>
        <v>12</v>
      </c>
      <c r="M310" s="3">
        <f t="shared" si="305"/>
        <v>14.249999999999998</v>
      </c>
      <c r="N310" s="3">
        <f t="shared" si="305"/>
        <v>12.374999999999998</v>
      </c>
      <c r="O310" s="130"/>
    </row>
    <row r="311" spans="1:15" ht="30" customHeight="1" x14ac:dyDescent="0.2">
      <c r="A311" s="34">
        <f>'STUDENT NAMELIST'!A311</f>
        <v>307</v>
      </c>
      <c r="B311" s="128">
        <f>'STUDENT NAMELIST'!B311</f>
        <v>211423243404</v>
      </c>
      <c r="C311" s="128" t="str">
        <f>'STUDENT NAMELIST'!C311</f>
        <v>2023PEC AI 407</v>
      </c>
      <c r="D311" s="131" t="str">
        <f>'STUDENT NAMELIST'!D311</f>
        <v>SHANMUGAPRIYAN J</v>
      </c>
      <c r="E311" s="25">
        <v>31</v>
      </c>
      <c r="F311" s="129">
        <v>35</v>
      </c>
      <c r="G311" s="129">
        <v>28</v>
      </c>
      <c r="H311" s="129">
        <v>36</v>
      </c>
      <c r="I311" s="129">
        <v>40</v>
      </c>
      <c r="J311" s="3">
        <f t="shared" ref="J311:N311" si="306">((E311/40)*15%)*100</f>
        <v>11.625</v>
      </c>
      <c r="K311" s="3">
        <f t="shared" si="306"/>
        <v>13.125</v>
      </c>
      <c r="L311" s="3">
        <f t="shared" si="306"/>
        <v>10.5</v>
      </c>
      <c r="M311" s="3">
        <f t="shared" si="306"/>
        <v>13.5</v>
      </c>
      <c r="N311" s="3">
        <f t="shared" si="306"/>
        <v>15</v>
      </c>
      <c r="O311" s="130"/>
    </row>
    <row r="312" spans="1:15" ht="30" customHeight="1" x14ac:dyDescent="0.2">
      <c r="A312" s="34">
        <f>'STUDENT NAMELIST'!A312</f>
        <v>308</v>
      </c>
      <c r="B312" s="128">
        <f>'STUDENT NAMELIST'!B312</f>
        <v>211423243405</v>
      </c>
      <c r="C312" s="128" t="str">
        <f>'STUDENT NAMELIST'!C312</f>
        <v>2023PEC AI 408</v>
      </c>
      <c r="D312" s="131" t="str">
        <f>'STUDENT NAMELIST'!D312</f>
        <v>SHARAN RAJ P</v>
      </c>
      <c r="E312" s="25">
        <v>35</v>
      </c>
      <c r="F312" s="129">
        <v>39</v>
      </c>
      <c r="G312" s="129">
        <v>30</v>
      </c>
      <c r="H312" s="129">
        <v>36</v>
      </c>
      <c r="I312" s="129">
        <v>38</v>
      </c>
      <c r="J312" s="3">
        <f t="shared" ref="J312:N312" si="307">((E312/40)*15%)*100</f>
        <v>13.125</v>
      </c>
      <c r="K312" s="3">
        <f t="shared" si="307"/>
        <v>14.625</v>
      </c>
      <c r="L312" s="3">
        <f t="shared" si="307"/>
        <v>11.249999999999998</v>
      </c>
      <c r="M312" s="3">
        <f t="shared" si="307"/>
        <v>13.5</v>
      </c>
      <c r="N312" s="3">
        <f t="shared" si="307"/>
        <v>14.249999999999998</v>
      </c>
      <c r="O312" s="130"/>
    </row>
    <row r="313" spans="1:15" ht="30" customHeight="1" x14ac:dyDescent="0.2">
      <c r="A313" s="34">
        <f>'STUDENT NAMELIST'!A313</f>
        <v>309</v>
      </c>
      <c r="B313" s="128">
        <f>'STUDENT NAMELIST'!B313</f>
        <v>211423243406</v>
      </c>
      <c r="C313" s="128" t="str">
        <f>'STUDENT NAMELIST'!C313</f>
        <v>2023PEC AI 409</v>
      </c>
      <c r="D313" s="131" t="str">
        <f>'STUDENT NAMELIST'!D313</f>
        <v>SHARANRAJ T</v>
      </c>
      <c r="E313" s="25">
        <v>39</v>
      </c>
      <c r="F313" s="129">
        <v>39</v>
      </c>
      <c r="G313" s="129">
        <v>38</v>
      </c>
      <c r="H313" s="129">
        <v>32</v>
      </c>
      <c r="I313" s="129">
        <v>35</v>
      </c>
      <c r="J313" s="3">
        <f t="shared" ref="J313:N313" si="308">((E313/40)*15%)*100</f>
        <v>14.625</v>
      </c>
      <c r="K313" s="3">
        <f t="shared" si="308"/>
        <v>14.625</v>
      </c>
      <c r="L313" s="3">
        <f t="shared" si="308"/>
        <v>14.249999999999998</v>
      </c>
      <c r="M313" s="3">
        <f t="shared" si="308"/>
        <v>12</v>
      </c>
      <c r="N313" s="3">
        <f t="shared" si="308"/>
        <v>13.125</v>
      </c>
      <c r="O313" s="130"/>
    </row>
    <row r="314" spans="1:15" ht="30" customHeight="1" x14ac:dyDescent="0.2">
      <c r="A314" s="34">
        <f>'STUDENT NAMELIST'!A314</f>
        <v>310</v>
      </c>
      <c r="B314" s="128">
        <f>'STUDENT NAMELIST'!B314</f>
        <v>211423243407</v>
      </c>
      <c r="C314" s="128" t="str">
        <f>'STUDENT NAMELIST'!C314</f>
        <v>2023PEC AI 410</v>
      </c>
      <c r="D314" s="131" t="str">
        <f>'STUDENT NAMELIST'!D314</f>
        <v>SHARATH A</v>
      </c>
      <c r="E314" s="25">
        <v>31</v>
      </c>
      <c r="F314" s="129">
        <v>38</v>
      </c>
      <c r="G314" s="129">
        <v>28</v>
      </c>
      <c r="H314" s="129">
        <v>32</v>
      </c>
      <c r="I314" s="129">
        <v>38</v>
      </c>
      <c r="J314" s="3">
        <f t="shared" ref="J314:N314" si="309">((E314/40)*15%)*100</f>
        <v>11.625</v>
      </c>
      <c r="K314" s="3">
        <f t="shared" si="309"/>
        <v>14.249999999999998</v>
      </c>
      <c r="L314" s="3">
        <f t="shared" si="309"/>
        <v>10.5</v>
      </c>
      <c r="M314" s="3">
        <f t="shared" si="309"/>
        <v>12</v>
      </c>
      <c r="N314" s="3">
        <f t="shared" si="309"/>
        <v>14.249999999999998</v>
      </c>
      <c r="O314" s="130"/>
    </row>
    <row r="315" spans="1:15" ht="30" customHeight="1" x14ac:dyDescent="0.2">
      <c r="A315" s="34">
        <f>'STUDENT NAMELIST'!A315</f>
        <v>311</v>
      </c>
      <c r="B315" s="128">
        <f>'STUDENT NAMELIST'!B315</f>
        <v>211423243408</v>
      </c>
      <c r="C315" s="128" t="str">
        <f>'STUDENT NAMELIST'!C315</f>
        <v>2023PEC AI 411</v>
      </c>
      <c r="D315" s="131" t="str">
        <f>'STUDENT NAMELIST'!D315</f>
        <v>SHARATH G V S</v>
      </c>
      <c r="E315" s="25">
        <v>34</v>
      </c>
      <c r="F315" s="129">
        <v>30</v>
      </c>
      <c r="G315" s="129">
        <v>39</v>
      </c>
      <c r="H315" s="129">
        <v>31</v>
      </c>
      <c r="I315" s="129">
        <v>32</v>
      </c>
      <c r="J315" s="3">
        <f t="shared" ref="J315:N315" si="310">((E315/40)*15%)*100</f>
        <v>12.75</v>
      </c>
      <c r="K315" s="3">
        <f t="shared" si="310"/>
        <v>11.249999999999998</v>
      </c>
      <c r="L315" s="3">
        <f t="shared" si="310"/>
        <v>14.625</v>
      </c>
      <c r="M315" s="3">
        <f t="shared" si="310"/>
        <v>11.625</v>
      </c>
      <c r="N315" s="3">
        <f t="shared" si="310"/>
        <v>12</v>
      </c>
      <c r="O315" s="130"/>
    </row>
    <row r="316" spans="1:15" ht="30" customHeight="1" x14ac:dyDescent="0.2">
      <c r="A316" s="34">
        <f>'STUDENT NAMELIST'!A316</f>
        <v>312</v>
      </c>
      <c r="B316" s="128">
        <f>'STUDENT NAMELIST'!B316</f>
        <v>211423243413</v>
      </c>
      <c r="C316" s="128" t="str">
        <f>'STUDENT NAMELIST'!C316</f>
        <v>2023PEC AI 412</v>
      </c>
      <c r="D316" s="131" t="str">
        <f>'STUDENT NAMELIST'!D316</f>
        <v>SHAUNJAY ROSHAN T</v>
      </c>
      <c r="E316" s="25">
        <v>32</v>
      </c>
      <c r="F316" s="129">
        <v>38</v>
      </c>
      <c r="G316" s="129">
        <v>35</v>
      </c>
      <c r="H316" s="129">
        <v>34</v>
      </c>
      <c r="I316" s="129">
        <v>40</v>
      </c>
      <c r="J316" s="3">
        <f t="shared" ref="J316:N316" si="311">((E316/40)*15%)*100</f>
        <v>12</v>
      </c>
      <c r="K316" s="3">
        <f t="shared" si="311"/>
        <v>14.249999999999998</v>
      </c>
      <c r="L316" s="3">
        <f t="shared" si="311"/>
        <v>13.125</v>
      </c>
      <c r="M316" s="3">
        <f t="shared" si="311"/>
        <v>12.75</v>
      </c>
      <c r="N316" s="3">
        <f t="shared" si="311"/>
        <v>15</v>
      </c>
      <c r="O316" s="130"/>
    </row>
    <row r="317" spans="1:15" ht="30" customHeight="1" x14ac:dyDescent="0.2">
      <c r="A317" s="34">
        <f>'STUDENT NAMELIST'!A317</f>
        <v>313</v>
      </c>
      <c r="B317" s="128">
        <f>'STUDENT NAMELIST'!B317</f>
        <v>211423243416</v>
      </c>
      <c r="C317" s="128" t="str">
        <f>'STUDENT NAMELIST'!C317</f>
        <v>2023PEC AI 413</v>
      </c>
      <c r="D317" s="131" t="str">
        <f>'STUDENT NAMELIST'!D317</f>
        <v>SHYAAM SUNDAR P</v>
      </c>
      <c r="E317" s="25">
        <v>28</v>
      </c>
      <c r="F317" s="129">
        <v>36</v>
      </c>
      <c r="G317" s="129">
        <v>36</v>
      </c>
      <c r="H317" s="129">
        <v>29</v>
      </c>
      <c r="I317" s="129">
        <v>36</v>
      </c>
      <c r="J317" s="3">
        <f t="shared" ref="J317:N317" si="312">((E317/40)*15%)*100</f>
        <v>10.5</v>
      </c>
      <c r="K317" s="3">
        <f t="shared" si="312"/>
        <v>13.5</v>
      </c>
      <c r="L317" s="3">
        <f t="shared" si="312"/>
        <v>13.5</v>
      </c>
      <c r="M317" s="3">
        <f t="shared" si="312"/>
        <v>10.875</v>
      </c>
      <c r="N317" s="3">
        <f t="shared" si="312"/>
        <v>13.5</v>
      </c>
      <c r="O317" s="130"/>
    </row>
    <row r="318" spans="1:15" ht="30" customHeight="1" x14ac:dyDescent="0.2">
      <c r="A318" s="34">
        <f>'STUDENT NAMELIST'!A318</f>
        <v>314</v>
      </c>
      <c r="B318" s="128">
        <f>'STUDENT NAMELIST'!B318</f>
        <v>211423243226</v>
      </c>
      <c r="C318" s="128" t="str">
        <f>'STUDENT NAMELIST'!C318</f>
        <v>2023PEC AI 414</v>
      </c>
      <c r="D318" s="131" t="str">
        <f>'STUDENT NAMELIST'!D318</f>
        <v>KESHORE D</v>
      </c>
      <c r="E318" s="25">
        <v>32</v>
      </c>
      <c r="F318" s="129">
        <v>40</v>
      </c>
      <c r="G318" s="129">
        <v>39</v>
      </c>
      <c r="H318" s="129">
        <v>38</v>
      </c>
      <c r="I318" s="129">
        <v>38</v>
      </c>
      <c r="J318" s="3">
        <f t="shared" ref="J318:N318" si="313">((E318/40)*15%)*100</f>
        <v>12</v>
      </c>
      <c r="K318" s="3">
        <f t="shared" si="313"/>
        <v>15</v>
      </c>
      <c r="L318" s="3">
        <f t="shared" si="313"/>
        <v>14.625</v>
      </c>
      <c r="M318" s="3">
        <f t="shared" si="313"/>
        <v>14.249999999999998</v>
      </c>
      <c r="N318" s="3">
        <f t="shared" si="313"/>
        <v>14.249999999999998</v>
      </c>
      <c r="O318" s="130"/>
    </row>
    <row r="319" spans="1:15" ht="30" customHeight="1" x14ac:dyDescent="0.2">
      <c r="A319" s="34">
        <f>'STUDENT NAMELIST'!A319</f>
        <v>315</v>
      </c>
      <c r="B319" s="128">
        <f>'STUDENT NAMELIST'!B319</f>
        <v>211423243228</v>
      </c>
      <c r="C319" s="128" t="str">
        <f>'STUDENT NAMELIST'!C319</f>
        <v>2023PEC AI 415</v>
      </c>
      <c r="D319" s="131" t="str">
        <f>'STUDENT NAMELIST'!D319</f>
        <v>KIRAN L</v>
      </c>
      <c r="E319" s="25">
        <v>38</v>
      </c>
      <c r="F319" s="129">
        <v>35</v>
      </c>
      <c r="G319" s="129">
        <v>31</v>
      </c>
      <c r="H319" s="129">
        <v>36</v>
      </c>
      <c r="I319" s="129">
        <v>39</v>
      </c>
      <c r="J319" s="3">
        <f t="shared" ref="J319:N319" si="314">((E319/40)*15%)*100</f>
        <v>14.249999999999998</v>
      </c>
      <c r="K319" s="3">
        <f t="shared" si="314"/>
        <v>13.125</v>
      </c>
      <c r="L319" s="3">
        <f t="shared" si="314"/>
        <v>11.625</v>
      </c>
      <c r="M319" s="3">
        <f t="shared" si="314"/>
        <v>13.5</v>
      </c>
      <c r="N319" s="3">
        <f t="shared" si="314"/>
        <v>14.625</v>
      </c>
      <c r="O319" s="130"/>
    </row>
    <row r="320" spans="1:15" ht="30" customHeight="1" x14ac:dyDescent="0.2">
      <c r="A320" s="34">
        <f>'STUDENT NAMELIST'!A320</f>
        <v>316</v>
      </c>
      <c r="B320" s="128">
        <f>'STUDENT NAMELIST'!B320</f>
        <v>211423243229</v>
      </c>
      <c r="C320" s="128" t="str">
        <f>'STUDENT NAMELIST'!C320</f>
        <v>2023PEC AI 416</v>
      </c>
      <c r="D320" s="131" t="str">
        <f>'STUDENT NAMELIST'!D320</f>
        <v>KIRAN SAI S</v>
      </c>
      <c r="E320" s="25">
        <v>40</v>
      </c>
      <c r="F320" s="129">
        <v>39</v>
      </c>
      <c r="G320" s="129">
        <v>31</v>
      </c>
      <c r="H320" s="129">
        <v>38</v>
      </c>
      <c r="I320" s="129">
        <v>38</v>
      </c>
      <c r="J320" s="3">
        <f t="shared" ref="J320:N320" si="315">((E320/40)*15%)*100</f>
        <v>15</v>
      </c>
      <c r="K320" s="3">
        <f t="shared" si="315"/>
        <v>14.625</v>
      </c>
      <c r="L320" s="3">
        <f t="shared" si="315"/>
        <v>11.625</v>
      </c>
      <c r="M320" s="3">
        <f t="shared" si="315"/>
        <v>14.249999999999998</v>
      </c>
      <c r="N320" s="3">
        <f t="shared" si="315"/>
        <v>14.249999999999998</v>
      </c>
      <c r="O320" s="130"/>
    </row>
    <row r="321" spans="1:15" ht="30" customHeight="1" x14ac:dyDescent="0.2">
      <c r="A321" s="34">
        <f>'STUDENT NAMELIST'!A321</f>
        <v>317</v>
      </c>
      <c r="B321" s="128">
        <f>'STUDENT NAMELIST'!B321</f>
        <v>211423243233</v>
      </c>
      <c r="C321" s="128" t="str">
        <f>'STUDENT NAMELIST'!C321</f>
        <v>2023PEC AI 417</v>
      </c>
      <c r="D321" s="131" t="str">
        <f>'STUDENT NAMELIST'!D321</f>
        <v>KISHOREKUMAR B</v>
      </c>
      <c r="E321" s="25">
        <v>38</v>
      </c>
      <c r="F321" s="129">
        <v>35</v>
      </c>
      <c r="G321" s="129">
        <v>40</v>
      </c>
      <c r="H321" s="129">
        <v>34</v>
      </c>
      <c r="I321" s="129">
        <v>38</v>
      </c>
      <c r="J321" s="3">
        <f t="shared" ref="J321:N321" si="316">((E321/40)*15%)*100</f>
        <v>14.249999999999998</v>
      </c>
      <c r="K321" s="3">
        <f t="shared" si="316"/>
        <v>13.125</v>
      </c>
      <c r="L321" s="3">
        <f t="shared" si="316"/>
        <v>15</v>
      </c>
      <c r="M321" s="3">
        <f t="shared" si="316"/>
        <v>12.75</v>
      </c>
      <c r="N321" s="3">
        <f t="shared" si="316"/>
        <v>14.249999999999998</v>
      </c>
      <c r="O321" s="130"/>
    </row>
    <row r="322" spans="1:15" ht="30" customHeight="1" x14ac:dyDescent="0.2">
      <c r="A322" s="34">
        <f>'STUDENT NAMELIST'!A322</f>
        <v>318</v>
      </c>
      <c r="B322" s="128">
        <f>'STUDENT NAMELIST'!B322</f>
        <v>211423243231</v>
      </c>
      <c r="C322" s="128" t="str">
        <f>'STUDENT NAMELIST'!C322</f>
        <v>2023PEC AI 418</v>
      </c>
      <c r="D322" s="131" t="str">
        <f>'STUDENT NAMELIST'!D322</f>
        <v>KISHORE KUMAR K</v>
      </c>
      <c r="E322" s="25">
        <v>34</v>
      </c>
      <c r="F322" s="129">
        <v>28</v>
      </c>
      <c r="G322" s="129">
        <v>28</v>
      </c>
      <c r="H322" s="129">
        <v>28</v>
      </c>
      <c r="I322" s="129">
        <v>35</v>
      </c>
      <c r="J322" s="3">
        <f t="shared" ref="J322:N322" si="317">((E322/40)*15%)*100</f>
        <v>12.75</v>
      </c>
      <c r="K322" s="3">
        <f t="shared" si="317"/>
        <v>10.5</v>
      </c>
      <c r="L322" s="3">
        <f t="shared" si="317"/>
        <v>10.5</v>
      </c>
      <c r="M322" s="3">
        <f t="shared" si="317"/>
        <v>10.5</v>
      </c>
      <c r="N322" s="3">
        <f t="shared" si="317"/>
        <v>13.125</v>
      </c>
      <c r="O322" s="130"/>
    </row>
    <row r="323" spans="1:15" ht="30" customHeight="1" x14ac:dyDescent="0.2">
      <c r="A323" s="34">
        <f>'STUDENT NAMELIST'!A323</f>
        <v>319</v>
      </c>
      <c r="B323" s="128">
        <f>'STUDENT NAMELIST'!B323</f>
        <v>211423243232</v>
      </c>
      <c r="C323" s="128" t="str">
        <f>'STUDENT NAMELIST'!C323</f>
        <v>2023PEC AI 419</v>
      </c>
      <c r="D323" s="131" t="str">
        <f>'STUDENT NAMELIST'!D323</f>
        <v>KISHORE N</v>
      </c>
      <c r="E323" s="25">
        <v>40</v>
      </c>
      <c r="F323" s="129">
        <v>40</v>
      </c>
      <c r="G323" s="129">
        <v>36</v>
      </c>
      <c r="H323" s="129">
        <v>33</v>
      </c>
      <c r="I323" s="129">
        <v>31</v>
      </c>
      <c r="J323" s="3">
        <f t="shared" ref="J323:N323" si="318">((E323/40)*15%)*100</f>
        <v>15</v>
      </c>
      <c r="K323" s="3">
        <f t="shared" si="318"/>
        <v>15</v>
      </c>
      <c r="L323" s="3">
        <f t="shared" si="318"/>
        <v>13.5</v>
      </c>
      <c r="M323" s="3">
        <f t="shared" si="318"/>
        <v>12.374999999999998</v>
      </c>
      <c r="N323" s="3">
        <f t="shared" si="318"/>
        <v>11.625</v>
      </c>
      <c r="O323" s="130"/>
    </row>
    <row r="324" spans="1:15" ht="30" customHeight="1" x14ac:dyDescent="0.2">
      <c r="A324" s="34">
        <f>'STUDENT NAMELIST'!A324</f>
        <v>320</v>
      </c>
      <c r="B324" s="128">
        <f>'STUDENT NAMELIST'!B324</f>
        <v>211423243236</v>
      </c>
      <c r="C324" s="128" t="str">
        <f>'STUDENT NAMELIST'!C324</f>
        <v>2023PEC AI 420</v>
      </c>
      <c r="D324" s="131" t="str">
        <f>'STUDENT NAMELIST'!D324</f>
        <v>KUMARA GURU S</v>
      </c>
      <c r="E324" s="25">
        <v>38</v>
      </c>
      <c r="F324" s="129">
        <v>39</v>
      </c>
      <c r="G324" s="129">
        <v>30</v>
      </c>
      <c r="H324" s="129">
        <v>36</v>
      </c>
      <c r="I324" s="129">
        <v>40</v>
      </c>
      <c r="J324" s="3">
        <f t="shared" ref="J324:N324" si="319">((E324/40)*15%)*100</f>
        <v>14.249999999999998</v>
      </c>
      <c r="K324" s="3">
        <f t="shared" si="319"/>
        <v>14.625</v>
      </c>
      <c r="L324" s="3">
        <f t="shared" si="319"/>
        <v>11.249999999999998</v>
      </c>
      <c r="M324" s="3">
        <f t="shared" si="319"/>
        <v>13.5</v>
      </c>
      <c r="N324" s="3">
        <f t="shared" si="319"/>
        <v>15</v>
      </c>
      <c r="O324" s="130"/>
    </row>
    <row r="325" spans="1:15" ht="30" customHeight="1" x14ac:dyDescent="0.2">
      <c r="A325" s="34">
        <f>'STUDENT NAMELIST'!A325</f>
        <v>321</v>
      </c>
      <c r="B325" s="128">
        <f>'STUDENT NAMELIST'!B325</f>
        <v>211423243237</v>
      </c>
      <c r="C325" s="128" t="str">
        <f>'STUDENT NAMELIST'!C325</f>
        <v>2023PEC AI 421</v>
      </c>
      <c r="D325" s="131" t="str">
        <f>'STUDENT NAMELIST'!D325</f>
        <v>KUMARESAN M</v>
      </c>
      <c r="E325" s="25">
        <v>34</v>
      </c>
      <c r="F325" s="129">
        <v>39</v>
      </c>
      <c r="G325" s="129">
        <v>31</v>
      </c>
      <c r="H325" s="129">
        <v>34</v>
      </c>
      <c r="I325" s="129">
        <v>32</v>
      </c>
      <c r="J325" s="3">
        <f t="shared" ref="J325:N325" si="320">((E325/40)*15%)*100</f>
        <v>12.75</v>
      </c>
      <c r="K325" s="3">
        <f t="shared" si="320"/>
        <v>14.625</v>
      </c>
      <c r="L325" s="3">
        <f t="shared" si="320"/>
        <v>11.625</v>
      </c>
      <c r="M325" s="3">
        <f t="shared" si="320"/>
        <v>12.75</v>
      </c>
      <c r="N325" s="3">
        <f t="shared" si="320"/>
        <v>12</v>
      </c>
      <c r="O325" s="130"/>
    </row>
    <row r="326" spans="1:15" ht="30" customHeight="1" x14ac:dyDescent="0.2">
      <c r="A326" s="34">
        <f>'STUDENT NAMELIST'!A326</f>
        <v>322</v>
      </c>
      <c r="B326" s="128">
        <f>'STUDENT NAMELIST'!B326</f>
        <v>211423243239</v>
      </c>
      <c r="C326" s="128" t="str">
        <f>'STUDENT NAMELIST'!C326</f>
        <v>2023PEC AI 422</v>
      </c>
      <c r="D326" s="131" t="str">
        <f>'STUDENT NAMELIST'!D326</f>
        <v>LAKSHMANAN S</v>
      </c>
      <c r="E326" s="25">
        <v>31</v>
      </c>
      <c r="F326" s="129">
        <v>34</v>
      </c>
      <c r="G326" s="129">
        <v>35</v>
      </c>
      <c r="H326" s="129">
        <v>30</v>
      </c>
      <c r="I326" s="129">
        <v>36</v>
      </c>
      <c r="J326" s="3">
        <f t="shared" ref="J326:N326" si="321">((E326/40)*15%)*100</f>
        <v>11.625</v>
      </c>
      <c r="K326" s="3">
        <f t="shared" si="321"/>
        <v>12.75</v>
      </c>
      <c r="L326" s="3">
        <f t="shared" si="321"/>
        <v>13.125</v>
      </c>
      <c r="M326" s="3">
        <f t="shared" si="321"/>
        <v>11.249999999999998</v>
      </c>
      <c r="N326" s="3">
        <f t="shared" si="321"/>
        <v>13.5</v>
      </c>
      <c r="O326" s="130"/>
    </row>
    <row r="327" spans="1:15" ht="30" customHeight="1" x14ac:dyDescent="0.2">
      <c r="A327" s="34">
        <f>'STUDENT NAMELIST'!A327</f>
        <v>323</v>
      </c>
      <c r="B327" s="128">
        <f>'STUDENT NAMELIST'!B327</f>
        <v>211423243240</v>
      </c>
      <c r="C327" s="128" t="str">
        <f>'STUDENT NAMELIST'!C327</f>
        <v>2023PEC AI 423</v>
      </c>
      <c r="D327" s="131" t="str">
        <f>'STUDENT NAMELIST'!D327</f>
        <v>LALITHKANNAN P</v>
      </c>
      <c r="E327" s="25">
        <v>28</v>
      </c>
      <c r="F327" s="129">
        <v>39</v>
      </c>
      <c r="G327" s="129">
        <v>32</v>
      </c>
      <c r="H327" s="129">
        <v>33</v>
      </c>
      <c r="I327" s="129">
        <v>40</v>
      </c>
      <c r="J327" s="3">
        <f t="shared" ref="J327:N327" si="322">((E327/40)*15%)*100</f>
        <v>10.5</v>
      </c>
      <c r="K327" s="3">
        <f t="shared" si="322"/>
        <v>14.625</v>
      </c>
      <c r="L327" s="3">
        <f t="shared" si="322"/>
        <v>12</v>
      </c>
      <c r="M327" s="3">
        <f t="shared" si="322"/>
        <v>12.374999999999998</v>
      </c>
      <c r="N327" s="3">
        <f t="shared" si="322"/>
        <v>15</v>
      </c>
      <c r="O327" s="130"/>
    </row>
    <row r="328" spans="1:15" ht="30" customHeight="1" x14ac:dyDescent="0.2">
      <c r="A328" s="34">
        <f>'STUDENT NAMELIST'!A328</f>
        <v>324</v>
      </c>
      <c r="B328" s="128">
        <f>'STUDENT NAMELIST'!B328</f>
        <v>211423243243</v>
      </c>
      <c r="C328" s="128" t="str">
        <f>'STUDENT NAMELIST'!C328</f>
        <v>2023PEC AI 424</v>
      </c>
      <c r="D328" s="131" t="str">
        <f>'STUDENT NAMELIST'!D328</f>
        <v>LEKASVARR S</v>
      </c>
      <c r="E328" s="25">
        <v>30</v>
      </c>
      <c r="F328" s="129">
        <v>29</v>
      </c>
      <c r="G328" s="129">
        <v>28</v>
      </c>
      <c r="H328" s="129">
        <v>31</v>
      </c>
      <c r="I328" s="129">
        <v>34</v>
      </c>
      <c r="J328" s="3">
        <f t="shared" ref="J328:N328" si="323">((E328/40)*15%)*100</f>
        <v>11.249999999999998</v>
      </c>
      <c r="K328" s="3">
        <f t="shared" si="323"/>
        <v>10.875</v>
      </c>
      <c r="L328" s="3">
        <f t="shared" si="323"/>
        <v>10.5</v>
      </c>
      <c r="M328" s="3">
        <f t="shared" si="323"/>
        <v>11.625</v>
      </c>
      <c r="N328" s="3">
        <f t="shared" si="323"/>
        <v>12.75</v>
      </c>
      <c r="O328" s="130"/>
    </row>
    <row r="329" spans="1:15" ht="30" customHeight="1" x14ac:dyDescent="0.2">
      <c r="A329" s="34">
        <f>'STUDENT NAMELIST'!A329</f>
        <v>325</v>
      </c>
      <c r="B329" s="128">
        <f>'STUDENT NAMELIST'!B329</f>
        <v>211423243244</v>
      </c>
      <c r="C329" s="128" t="str">
        <f>'STUDENT NAMELIST'!C329</f>
        <v>2023PEC AI 425</v>
      </c>
      <c r="D329" s="131" t="str">
        <f>'STUDENT NAMELIST'!D329</f>
        <v>LINGESH B R</v>
      </c>
      <c r="E329" s="25">
        <v>35</v>
      </c>
      <c r="F329" s="129">
        <v>30</v>
      </c>
      <c r="G329" s="129">
        <v>29</v>
      </c>
      <c r="H329" s="129">
        <v>34</v>
      </c>
      <c r="I329" s="129">
        <v>28</v>
      </c>
      <c r="J329" s="3">
        <f t="shared" ref="J329:N329" si="324">((E329/40)*15%)*100</f>
        <v>13.125</v>
      </c>
      <c r="K329" s="3">
        <f t="shared" si="324"/>
        <v>11.249999999999998</v>
      </c>
      <c r="L329" s="3">
        <f t="shared" si="324"/>
        <v>10.875</v>
      </c>
      <c r="M329" s="3">
        <f t="shared" si="324"/>
        <v>12.75</v>
      </c>
      <c r="N329" s="3">
        <f t="shared" si="324"/>
        <v>10.5</v>
      </c>
      <c r="O329" s="130"/>
    </row>
    <row r="330" spans="1:15" ht="30" customHeight="1" x14ac:dyDescent="0.2">
      <c r="A330" s="34">
        <f>'STUDENT NAMELIST'!A330</f>
        <v>326</v>
      </c>
      <c r="B330" s="128">
        <f>'STUDENT NAMELIST'!B330</f>
        <v>211423243245</v>
      </c>
      <c r="C330" s="128" t="str">
        <f>'STUDENT NAMELIST'!C330</f>
        <v>2023PEC AI 426</v>
      </c>
      <c r="D330" s="131" t="str">
        <f>'STUDENT NAMELIST'!D330</f>
        <v>LISHAL R</v>
      </c>
      <c r="E330" s="25">
        <v>35</v>
      </c>
      <c r="F330" s="129">
        <v>32</v>
      </c>
      <c r="G330" s="129">
        <v>33</v>
      </c>
      <c r="H330" s="129">
        <v>29</v>
      </c>
      <c r="I330" s="129">
        <v>28</v>
      </c>
      <c r="J330" s="3">
        <f t="shared" ref="J330:N330" si="325">((E330/40)*15%)*100</f>
        <v>13.125</v>
      </c>
      <c r="K330" s="3">
        <f t="shared" si="325"/>
        <v>12</v>
      </c>
      <c r="L330" s="3">
        <f t="shared" si="325"/>
        <v>12.374999999999998</v>
      </c>
      <c r="M330" s="3">
        <f t="shared" si="325"/>
        <v>10.875</v>
      </c>
      <c r="N330" s="3">
        <f t="shared" si="325"/>
        <v>10.5</v>
      </c>
      <c r="O330" s="130"/>
    </row>
    <row r="331" spans="1:15" ht="30" customHeight="1" x14ac:dyDescent="0.2">
      <c r="A331" s="34">
        <f>'STUDENT NAMELIST'!A331</f>
        <v>327</v>
      </c>
      <c r="B331" s="128">
        <f>'STUDENT NAMELIST'!B331</f>
        <v>211423243246</v>
      </c>
      <c r="C331" s="128" t="str">
        <f>'STUDENT NAMELIST'!C331</f>
        <v>2023PEC AI 427</v>
      </c>
      <c r="D331" s="131" t="str">
        <f>'STUDENT NAMELIST'!D331</f>
        <v>LOGA ARAVINDAN S</v>
      </c>
      <c r="E331" s="25">
        <v>35</v>
      </c>
      <c r="F331" s="129">
        <v>29</v>
      </c>
      <c r="G331" s="129">
        <v>28</v>
      </c>
      <c r="H331" s="129">
        <v>40</v>
      </c>
      <c r="I331" s="129">
        <v>31</v>
      </c>
      <c r="J331" s="3">
        <f t="shared" ref="J331:N331" si="326">((E331/40)*15%)*100</f>
        <v>13.125</v>
      </c>
      <c r="K331" s="3">
        <f t="shared" si="326"/>
        <v>10.875</v>
      </c>
      <c r="L331" s="3">
        <f t="shared" si="326"/>
        <v>10.5</v>
      </c>
      <c r="M331" s="3">
        <f t="shared" si="326"/>
        <v>15</v>
      </c>
      <c r="N331" s="3">
        <f t="shared" si="326"/>
        <v>11.625</v>
      </c>
      <c r="O331" s="130"/>
    </row>
    <row r="332" spans="1:15" ht="30" customHeight="1" x14ac:dyDescent="0.2">
      <c r="A332" s="34">
        <f>'STUDENT NAMELIST'!A332</f>
        <v>328</v>
      </c>
      <c r="B332" s="128">
        <f>'STUDENT NAMELIST'!B332</f>
        <v>211423243247</v>
      </c>
      <c r="C332" s="128" t="str">
        <f>'STUDENT NAMELIST'!C332</f>
        <v>2023PEC AI 428</v>
      </c>
      <c r="D332" s="131" t="str">
        <f>'STUDENT NAMELIST'!D332</f>
        <v>LOGAPRADEEP T</v>
      </c>
      <c r="E332" s="25">
        <v>38</v>
      </c>
      <c r="F332" s="129">
        <v>36</v>
      </c>
      <c r="G332" s="129">
        <v>38</v>
      </c>
      <c r="H332" s="129">
        <v>34</v>
      </c>
      <c r="I332" s="129">
        <v>35</v>
      </c>
      <c r="J332" s="3">
        <f t="shared" ref="J332:N332" si="327">((E332/40)*15%)*100</f>
        <v>14.249999999999998</v>
      </c>
      <c r="K332" s="3">
        <f t="shared" si="327"/>
        <v>13.5</v>
      </c>
      <c r="L332" s="3">
        <f t="shared" si="327"/>
        <v>14.249999999999998</v>
      </c>
      <c r="M332" s="3">
        <f t="shared" si="327"/>
        <v>12.75</v>
      </c>
      <c r="N332" s="3">
        <f t="shared" si="327"/>
        <v>13.125</v>
      </c>
      <c r="O332" s="130"/>
    </row>
    <row r="333" spans="1:15" ht="30" customHeight="1" x14ac:dyDescent="0.2">
      <c r="A333" s="34">
        <f>'STUDENT NAMELIST'!A333</f>
        <v>329</v>
      </c>
      <c r="B333" s="128">
        <f>'STUDENT NAMELIST'!B333</f>
        <v>211423243248</v>
      </c>
      <c r="C333" s="128" t="str">
        <f>'STUDENT NAMELIST'!C333</f>
        <v>2023PEC AI 429</v>
      </c>
      <c r="D333" s="131" t="str">
        <f>'STUDENT NAMELIST'!D333</f>
        <v>LOGESH KUMAR S</v>
      </c>
      <c r="E333" s="25">
        <v>31</v>
      </c>
      <c r="F333" s="129">
        <v>38</v>
      </c>
      <c r="G333" s="129">
        <v>30</v>
      </c>
      <c r="H333" s="129">
        <v>33</v>
      </c>
      <c r="I333" s="129">
        <v>29</v>
      </c>
      <c r="J333" s="3">
        <f t="shared" ref="J333:N333" si="328">((E333/40)*15%)*100</f>
        <v>11.625</v>
      </c>
      <c r="K333" s="3">
        <f t="shared" si="328"/>
        <v>14.249999999999998</v>
      </c>
      <c r="L333" s="3">
        <f t="shared" si="328"/>
        <v>11.249999999999998</v>
      </c>
      <c r="M333" s="3">
        <f t="shared" si="328"/>
        <v>12.374999999999998</v>
      </c>
      <c r="N333" s="3">
        <f t="shared" si="328"/>
        <v>10.875</v>
      </c>
      <c r="O333" s="130"/>
    </row>
    <row r="334" spans="1:15" ht="30" customHeight="1" x14ac:dyDescent="0.2">
      <c r="A334" s="34">
        <f>'STUDENT NAMELIST'!A334</f>
        <v>330</v>
      </c>
      <c r="B334" s="128">
        <f>'STUDENT NAMELIST'!B334</f>
        <v>211423243251</v>
      </c>
      <c r="C334" s="128" t="str">
        <f>'STUDENT NAMELIST'!C334</f>
        <v>2023PEC AI 430</v>
      </c>
      <c r="D334" s="131" t="str">
        <f>'STUDENT NAMELIST'!D334</f>
        <v>LOHIT S</v>
      </c>
      <c r="E334" s="25">
        <v>28</v>
      </c>
      <c r="F334" s="129">
        <v>35</v>
      </c>
      <c r="G334" s="129">
        <v>40</v>
      </c>
      <c r="H334" s="129">
        <v>40</v>
      </c>
      <c r="I334" s="129">
        <v>38</v>
      </c>
      <c r="J334" s="3">
        <f t="shared" ref="J334:N334" si="329">((E334/40)*15%)*100</f>
        <v>10.5</v>
      </c>
      <c r="K334" s="3">
        <f t="shared" si="329"/>
        <v>13.125</v>
      </c>
      <c r="L334" s="3">
        <f t="shared" si="329"/>
        <v>15</v>
      </c>
      <c r="M334" s="3">
        <f t="shared" si="329"/>
        <v>15</v>
      </c>
      <c r="N334" s="3">
        <f t="shared" si="329"/>
        <v>14.249999999999998</v>
      </c>
      <c r="O334" s="130"/>
    </row>
    <row r="335" spans="1:15" ht="30" customHeight="1" x14ac:dyDescent="0.2">
      <c r="A335" s="34">
        <f>'STUDENT NAMELIST'!A335</f>
        <v>331</v>
      </c>
      <c r="B335" s="128">
        <f>'STUDENT NAMELIST'!B335</f>
        <v>211423243252</v>
      </c>
      <c r="C335" s="128" t="str">
        <f>'STUDENT NAMELIST'!C335</f>
        <v>2023PEC AI 431</v>
      </c>
      <c r="D335" s="131" t="str">
        <f>'STUDENT NAMELIST'!D335</f>
        <v>LOKESHWARAN B</v>
      </c>
      <c r="E335" s="25">
        <v>35</v>
      </c>
      <c r="F335" s="129">
        <v>35</v>
      </c>
      <c r="G335" s="129">
        <v>33</v>
      </c>
      <c r="H335" s="129">
        <v>38</v>
      </c>
      <c r="I335" s="129">
        <v>35</v>
      </c>
      <c r="J335" s="3">
        <f t="shared" ref="J335:N335" si="330">((E335/40)*15%)*100</f>
        <v>13.125</v>
      </c>
      <c r="K335" s="3">
        <f t="shared" si="330"/>
        <v>13.125</v>
      </c>
      <c r="L335" s="3">
        <f t="shared" si="330"/>
        <v>12.374999999999998</v>
      </c>
      <c r="M335" s="3">
        <f t="shared" si="330"/>
        <v>14.249999999999998</v>
      </c>
      <c r="N335" s="3">
        <f t="shared" si="330"/>
        <v>13.125</v>
      </c>
      <c r="O335" s="130"/>
    </row>
    <row r="336" spans="1:15" ht="30" customHeight="1" x14ac:dyDescent="0.2">
      <c r="A336" s="34">
        <f>'STUDENT NAMELIST'!A336</f>
        <v>332</v>
      </c>
      <c r="B336" s="128">
        <f>'STUDENT NAMELIST'!B336</f>
        <v>211423243253</v>
      </c>
      <c r="C336" s="128" t="str">
        <f>'STUDENT NAMELIST'!C336</f>
        <v>2023PEC AI 432</v>
      </c>
      <c r="D336" s="131" t="str">
        <f>'STUDENT NAMELIST'!D336</f>
        <v>MADESHWARAN M</v>
      </c>
      <c r="E336" s="25">
        <v>40</v>
      </c>
      <c r="F336" s="129">
        <v>32</v>
      </c>
      <c r="G336" s="129">
        <v>40</v>
      </c>
      <c r="H336" s="129">
        <v>28</v>
      </c>
      <c r="I336" s="129">
        <v>31</v>
      </c>
      <c r="J336" s="3">
        <f t="shared" ref="J336:N336" si="331">((E336/40)*15%)*100</f>
        <v>15</v>
      </c>
      <c r="K336" s="3">
        <f t="shared" si="331"/>
        <v>12</v>
      </c>
      <c r="L336" s="3">
        <f t="shared" si="331"/>
        <v>15</v>
      </c>
      <c r="M336" s="3">
        <f t="shared" si="331"/>
        <v>10.5</v>
      </c>
      <c r="N336" s="3">
        <f t="shared" si="331"/>
        <v>11.625</v>
      </c>
      <c r="O336" s="130"/>
    </row>
    <row r="337" spans="1:15" ht="30" customHeight="1" x14ac:dyDescent="0.2">
      <c r="A337" s="34">
        <f>'STUDENT NAMELIST'!A337</f>
        <v>333</v>
      </c>
      <c r="B337" s="128">
        <f>'STUDENT NAMELIST'!B337</f>
        <v>211423243255</v>
      </c>
      <c r="C337" s="128" t="str">
        <f>'STUDENT NAMELIST'!C337</f>
        <v>2023PEC AI 433</v>
      </c>
      <c r="D337" s="131" t="str">
        <f>'STUDENT NAMELIST'!D337</f>
        <v>MADHAN KUMAR V</v>
      </c>
      <c r="E337" s="25">
        <v>32</v>
      </c>
      <c r="F337" s="129">
        <v>31</v>
      </c>
      <c r="G337" s="129">
        <v>34</v>
      </c>
      <c r="H337" s="129">
        <v>40</v>
      </c>
      <c r="I337" s="129">
        <v>29</v>
      </c>
      <c r="J337" s="3">
        <f t="shared" ref="J337:N337" si="332">((E337/40)*15%)*100</f>
        <v>12</v>
      </c>
      <c r="K337" s="3">
        <f t="shared" si="332"/>
        <v>11.625</v>
      </c>
      <c r="L337" s="3">
        <f t="shared" si="332"/>
        <v>12.75</v>
      </c>
      <c r="M337" s="3">
        <f t="shared" si="332"/>
        <v>15</v>
      </c>
      <c r="N337" s="3">
        <f t="shared" si="332"/>
        <v>10.875</v>
      </c>
      <c r="O337" s="130"/>
    </row>
    <row r="338" spans="1:15" ht="30" customHeight="1" x14ac:dyDescent="0.2">
      <c r="A338" s="34">
        <f>'STUDENT NAMELIST'!A338</f>
        <v>334</v>
      </c>
      <c r="B338" s="128">
        <f>'STUDENT NAMELIST'!B338</f>
        <v>211423243256</v>
      </c>
      <c r="C338" s="128" t="str">
        <f>'STUDENT NAMELIST'!C338</f>
        <v>2023PEC AI 434</v>
      </c>
      <c r="D338" s="131" t="str">
        <f>'STUDENT NAMELIST'!D338</f>
        <v>MADHAN RAJ V</v>
      </c>
      <c r="E338" s="25">
        <v>30</v>
      </c>
      <c r="F338" s="129">
        <v>38</v>
      </c>
      <c r="G338" s="129">
        <v>28</v>
      </c>
      <c r="H338" s="129">
        <v>34</v>
      </c>
      <c r="I338" s="129">
        <v>29</v>
      </c>
      <c r="J338" s="3">
        <f t="shared" ref="J338:N338" si="333">((E338/40)*15%)*100</f>
        <v>11.249999999999998</v>
      </c>
      <c r="K338" s="3">
        <f t="shared" si="333"/>
        <v>14.249999999999998</v>
      </c>
      <c r="L338" s="3">
        <f t="shared" si="333"/>
        <v>10.5</v>
      </c>
      <c r="M338" s="3">
        <f t="shared" si="333"/>
        <v>12.75</v>
      </c>
      <c r="N338" s="3">
        <f t="shared" si="333"/>
        <v>10.875</v>
      </c>
      <c r="O338" s="130"/>
    </row>
    <row r="339" spans="1:15" ht="30" customHeight="1" x14ac:dyDescent="0.2">
      <c r="A339" s="34">
        <f>'STUDENT NAMELIST'!A339</f>
        <v>335</v>
      </c>
      <c r="B339" s="128">
        <f>'STUDENT NAMELIST'!B339</f>
        <v>211423243258</v>
      </c>
      <c r="C339" s="128" t="str">
        <f>'STUDENT NAMELIST'!C339</f>
        <v>2023PEC AI 435</v>
      </c>
      <c r="D339" s="131" t="str">
        <f>'STUDENT NAMELIST'!D339</f>
        <v>MADHESH E</v>
      </c>
      <c r="E339" s="25">
        <v>32</v>
      </c>
      <c r="F339" s="129">
        <v>38</v>
      </c>
      <c r="G339" s="129">
        <v>34</v>
      </c>
      <c r="H339" s="129">
        <v>33</v>
      </c>
      <c r="I339" s="129">
        <v>29</v>
      </c>
      <c r="J339" s="3">
        <f t="shared" ref="J339:N339" si="334">((E339/40)*15%)*100</f>
        <v>12</v>
      </c>
      <c r="K339" s="3">
        <f t="shared" si="334"/>
        <v>14.249999999999998</v>
      </c>
      <c r="L339" s="3">
        <f t="shared" si="334"/>
        <v>12.75</v>
      </c>
      <c r="M339" s="3">
        <f t="shared" si="334"/>
        <v>12.374999999999998</v>
      </c>
      <c r="N339" s="3">
        <f t="shared" si="334"/>
        <v>10.875</v>
      </c>
      <c r="O339" s="130"/>
    </row>
    <row r="340" spans="1:15" ht="30" customHeight="1" x14ac:dyDescent="0.2">
      <c r="A340" s="34">
        <f>'STUDENT NAMELIST'!A340</f>
        <v>336</v>
      </c>
      <c r="B340" s="128">
        <f>'STUDENT NAMELIST'!B340</f>
        <v>211423243262</v>
      </c>
      <c r="C340" s="128" t="str">
        <f>'STUDENT NAMELIST'!C340</f>
        <v>2023PEC AI 436</v>
      </c>
      <c r="D340" s="131" t="str">
        <f>'STUDENT NAMELIST'!D340</f>
        <v>MAGESH B</v>
      </c>
      <c r="E340" s="25">
        <v>29</v>
      </c>
      <c r="F340" s="129">
        <v>35</v>
      </c>
      <c r="G340" s="129">
        <v>30</v>
      </c>
      <c r="H340" s="129">
        <v>35</v>
      </c>
      <c r="I340" s="129">
        <v>39</v>
      </c>
      <c r="J340" s="3">
        <f t="shared" ref="J340:N340" si="335">((E340/40)*15%)*100</f>
        <v>10.875</v>
      </c>
      <c r="K340" s="3">
        <f t="shared" si="335"/>
        <v>13.125</v>
      </c>
      <c r="L340" s="3">
        <f t="shared" si="335"/>
        <v>11.249999999999998</v>
      </c>
      <c r="M340" s="3">
        <f t="shared" si="335"/>
        <v>13.125</v>
      </c>
      <c r="N340" s="3">
        <f t="shared" si="335"/>
        <v>14.625</v>
      </c>
      <c r="O340" s="130"/>
    </row>
    <row r="341" spans="1:15" ht="30" customHeight="1" x14ac:dyDescent="0.2">
      <c r="A341" s="34">
        <f>'STUDENT NAMELIST'!A341</f>
        <v>337</v>
      </c>
      <c r="B341" s="128">
        <f>'STUDENT NAMELIST'!B341</f>
        <v>211423243263</v>
      </c>
      <c r="C341" s="128" t="str">
        <f>'STUDENT NAMELIST'!C341</f>
        <v>2023PEC AI 437</v>
      </c>
      <c r="D341" s="131" t="str">
        <f>'STUDENT NAMELIST'!D341</f>
        <v>MAHAKAILASH M</v>
      </c>
      <c r="E341" s="25">
        <v>29</v>
      </c>
      <c r="F341" s="129">
        <v>40</v>
      </c>
      <c r="G341" s="129">
        <v>34</v>
      </c>
      <c r="H341" s="129">
        <v>36</v>
      </c>
      <c r="I341" s="129">
        <v>34</v>
      </c>
      <c r="J341" s="3">
        <f t="shared" ref="J341:N341" si="336">((E341/40)*15%)*100</f>
        <v>10.875</v>
      </c>
      <c r="K341" s="3">
        <f t="shared" si="336"/>
        <v>15</v>
      </c>
      <c r="L341" s="3">
        <f t="shared" si="336"/>
        <v>12.75</v>
      </c>
      <c r="M341" s="3">
        <f t="shared" si="336"/>
        <v>13.5</v>
      </c>
      <c r="N341" s="3">
        <f t="shared" si="336"/>
        <v>12.75</v>
      </c>
      <c r="O341" s="130"/>
    </row>
    <row r="342" spans="1:15" ht="30" customHeight="1" x14ac:dyDescent="0.2">
      <c r="A342" s="34">
        <f>'STUDENT NAMELIST'!A342</f>
        <v>338</v>
      </c>
      <c r="B342" s="128">
        <f>'STUDENT NAMELIST'!B342</f>
        <v>211423243267</v>
      </c>
      <c r="C342" s="128" t="str">
        <f>'STUDENT NAMELIST'!C342</f>
        <v>2023PEC AI 438</v>
      </c>
      <c r="D342" s="131" t="str">
        <f>'STUDENT NAMELIST'!D342</f>
        <v>MAHAVISHNU G</v>
      </c>
      <c r="E342" s="25">
        <v>36</v>
      </c>
      <c r="F342" s="129">
        <v>38</v>
      </c>
      <c r="G342" s="129">
        <v>30</v>
      </c>
      <c r="H342" s="129">
        <v>34</v>
      </c>
      <c r="I342" s="129">
        <v>38</v>
      </c>
      <c r="J342" s="3">
        <f t="shared" ref="J342:N342" si="337">((E342/40)*15%)*100</f>
        <v>13.5</v>
      </c>
      <c r="K342" s="3">
        <f t="shared" si="337"/>
        <v>14.249999999999998</v>
      </c>
      <c r="L342" s="3">
        <f t="shared" si="337"/>
        <v>11.249999999999998</v>
      </c>
      <c r="M342" s="3">
        <f t="shared" si="337"/>
        <v>12.75</v>
      </c>
      <c r="N342" s="3">
        <f t="shared" si="337"/>
        <v>14.249999999999998</v>
      </c>
      <c r="O342" s="130"/>
    </row>
    <row r="343" spans="1:15" ht="30" customHeight="1" x14ac:dyDescent="0.2">
      <c r="A343" s="34">
        <f>'STUDENT NAMELIST'!A343</f>
        <v>339</v>
      </c>
      <c r="B343" s="128">
        <f>'STUDENT NAMELIST'!B343</f>
        <v>211423243254</v>
      </c>
      <c r="C343" s="128" t="str">
        <f>'STUDENT NAMELIST'!C343</f>
        <v>2023PEC AI 439</v>
      </c>
      <c r="D343" s="131" t="str">
        <f>'STUDENT NAMELIST'!D343</f>
        <v>MADHAN E</v>
      </c>
      <c r="E343" s="25">
        <v>30</v>
      </c>
      <c r="F343" s="129">
        <v>39</v>
      </c>
      <c r="G343" s="129">
        <v>36</v>
      </c>
      <c r="H343" s="129">
        <v>35</v>
      </c>
      <c r="I343" s="129">
        <v>31</v>
      </c>
      <c r="J343" s="3">
        <f t="shared" ref="J343:N343" si="338">((E343/40)*15%)*100</f>
        <v>11.249999999999998</v>
      </c>
      <c r="K343" s="3">
        <f t="shared" si="338"/>
        <v>14.625</v>
      </c>
      <c r="L343" s="3">
        <f t="shared" si="338"/>
        <v>13.5</v>
      </c>
      <c r="M343" s="3">
        <f t="shared" si="338"/>
        <v>13.125</v>
      </c>
      <c r="N343" s="3">
        <f t="shared" si="338"/>
        <v>11.625</v>
      </c>
      <c r="O343" s="130"/>
    </row>
    <row r="344" spans="1:15" ht="30" customHeight="1" x14ac:dyDescent="0.2">
      <c r="A344" s="34">
        <f>'STUDENT NAMELIST'!A344</f>
        <v>340</v>
      </c>
      <c r="B344" s="128">
        <f>'STUDENT NAMELIST'!B344</f>
        <v>211423243268</v>
      </c>
      <c r="C344" s="128" t="str">
        <f>'STUDENT NAMELIST'!C344</f>
        <v>2023PEC AI 440</v>
      </c>
      <c r="D344" s="131" t="str">
        <f>'STUDENT NAMELIST'!D344</f>
        <v>MANI BHARATHI J</v>
      </c>
      <c r="E344" s="25">
        <v>36</v>
      </c>
      <c r="F344" s="129">
        <v>36</v>
      </c>
      <c r="G344" s="129">
        <v>30</v>
      </c>
      <c r="H344" s="129">
        <v>39</v>
      </c>
      <c r="I344" s="129">
        <v>35</v>
      </c>
      <c r="J344" s="3">
        <f t="shared" ref="J344:N344" si="339">((E344/40)*15%)*100</f>
        <v>13.5</v>
      </c>
      <c r="K344" s="3">
        <f t="shared" si="339"/>
        <v>13.5</v>
      </c>
      <c r="L344" s="3">
        <f t="shared" si="339"/>
        <v>11.249999999999998</v>
      </c>
      <c r="M344" s="3">
        <f t="shared" si="339"/>
        <v>14.625</v>
      </c>
      <c r="N344" s="3">
        <f t="shared" si="339"/>
        <v>13.125</v>
      </c>
      <c r="O344" s="130"/>
    </row>
    <row r="345" spans="1:15" ht="30" customHeight="1" x14ac:dyDescent="0.2">
      <c r="A345" s="34">
        <f>'STUDENT NAMELIST'!A345</f>
        <v>341</v>
      </c>
      <c r="B345" s="128">
        <f>'STUDENT NAMELIST'!B345</f>
        <v>211423243269</v>
      </c>
      <c r="C345" s="128" t="str">
        <f>'STUDENT NAMELIST'!C345</f>
        <v>2023PEC AI 441</v>
      </c>
      <c r="D345" s="131" t="str">
        <f>'STUDENT NAMELIST'!D345</f>
        <v>MANIKANDAN C V</v>
      </c>
      <c r="E345" s="25">
        <v>32</v>
      </c>
      <c r="F345" s="129">
        <v>30</v>
      </c>
      <c r="G345" s="129">
        <v>31</v>
      </c>
      <c r="H345" s="129">
        <v>38</v>
      </c>
      <c r="I345" s="129">
        <v>36</v>
      </c>
      <c r="J345" s="3">
        <f t="shared" ref="J345:N345" si="340">((E345/40)*15%)*100</f>
        <v>12</v>
      </c>
      <c r="K345" s="3">
        <f t="shared" si="340"/>
        <v>11.249999999999998</v>
      </c>
      <c r="L345" s="3">
        <f t="shared" si="340"/>
        <v>11.625</v>
      </c>
      <c r="M345" s="3">
        <f t="shared" si="340"/>
        <v>14.249999999999998</v>
      </c>
      <c r="N345" s="3">
        <f t="shared" si="340"/>
        <v>13.5</v>
      </c>
      <c r="O345" s="130"/>
    </row>
    <row r="346" spans="1:15" ht="30" customHeight="1" x14ac:dyDescent="0.2">
      <c r="A346" s="34">
        <f>'STUDENT NAMELIST'!A346</f>
        <v>342</v>
      </c>
      <c r="B346" s="128">
        <f>'STUDENT NAMELIST'!B346</f>
        <v>211423243270</v>
      </c>
      <c r="C346" s="128" t="str">
        <f>'STUDENT NAMELIST'!C346</f>
        <v>2023PEC AI 442</v>
      </c>
      <c r="D346" s="131" t="str">
        <f>'STUDENT NAMELIST'!D346</f>
        <v>MANIKANDAN S</v>
      </c>
      <c r="E346" s="25">
        <v>29</v>
      </c>
      <c r="F346" s="129">
        <v>33</v>
      </c>
      <c r="G346" s="129">
        <v>29</v>
      </c>
      <c r="H346" s="129">
        <v>35</v>
      </c>
      <c r="I346" s="129">
        <v>29</v>
      </c>
      <c r="J346" s="3">
        <f t="shared" ref="J346:N346" si="341">((E346/40)*15%)*100</f>
        <v>10.875</v>
      </c>
      <c r="K346" s="3">
        <f t="shared" si="341"/>
        <v>12.374999999999998</v>
      </c>
      <c r="L346" s="3">
        <f t="shared" si="341"/>
        <v>10.875</v>
      </c>
      <c r="M346" s="3">
        <f t="shared" si="341"/>
        <v>13.125</v>
      </c>
      <c r="N346" s="3">
        <f t="shared" si="341"/>
        <v>10.875</v>
      </c>
      <c r="O346" s="130"/>
    </row>
    <row r="347" spans="1:15" ht="30" customHeight="1" x14ac:dyDescent="0.2">
      <c r="A347" s="34">
        <f>'STUDENT NAMELIST'!A347</f>
        <v>343</v>
      </c>
      <c r="B347" s="128">
        <f>'STUDENT NAMELIST'!B347</f>
        <v>211423243271</v>
      </c>
      <c r="C347" s="128" t="str">
        <f>'STUDENT NAMELIST'!C347</f>
        <v>2023PEC AI 443</v>
      </c>
      <c r="D347" s="131" t="str">
        <f>'STUDENT NAMELIST'!D347</f>
        <v>MANNAN VIGNESH K</v>
      </c>
      <c r="E347" s="25">
        <v>33</v>
      </c>
      <c r="F347" s="129">
        <v>34</v>
      </c>
      <c r="G347" s="129">
        <v>39</v>
      </c>
      <c r="H347" s="129">
        <v>35</v>
      </c>
      <c r="I347" s="129">
        <v>32</v>
      </c>
      <c r="J347" s="3">
        <f t="shared" ref="J347:N347" si="342">((E347/40)*15%)*100</f>
        <v>12.374999999999998</v>
      </c>
      <c r="K347" s="3">
        <f t="shared" si="342"/>
        <v>12.75</v>
      </c>
      <c r="L347" s="3">
        <f t="shared" si="342"/>
        <v>14.625</v>
      </c>
      <c r="M347" s="3">
        <f t="shared" si="342"/>
        <v>13.125</v>
      </c>
      <c r="N347" s="3">
        <f t="shared" si="342"/>
        <v>12</v>
      </c>
      <c r="O347" s="130"/>
    </row>
    <row r="348" spans="1:15" ht="30" customHeight="1" x14ac:dyDescent="0.2">
      <c r="A348" s="34">
        <f>'STUDENT NAMELIST'!A348</f>
        <v>344</v>
      </c>
      <c r="B348" s="128">
        <f>'STUDENT NAMELIST'!B348</f>
        <v>211423243274</v>
      </c>
      <c r="C348" s="128" t="str">
        <f>'STUDENT NAMELIST'!C348</f>
        <v>2023PEC AI 444</v>
      </c>
      <c r="D348" s="131" t="str">
        <f>'STUDENT NAMELIST'!D348</f>
        <v>MITHUN S</v>
      </c>
      <c r="E348" s="25">
        <v>30</v>
      </c>
      <c r="F348" s="129">
        <v>33</v>
      </c>
      <c r="G348" s="129">
        <v>39</v>
      </c>
      <c r="H348" s="129">
        <v>39</v>
      </c>
      <c r="I348" s="129">
        <v>35</v>
      </c>
      <c r="J348" s="3">
        <f t="shared" ref="J348:N348" si="343">((E348/40)*15%)*100</f>
        <v>11.249999999999998</v>
      </c>
      <c r="K348" s="3">
        <f t="shared" si="343"/>
        <v>12.374999999999998</v>
      </c>
      <c r="L348" s="3">
        <f t="shared" si="343"/>
        <v>14.625</v>
      </c>
      <c r="M348" s="3">
        <f t="shared" si="343"/>
        <v>14.625</v>
      </c>
      <c r="N348" s="3">
        <f t="shared" si="343"/>
        <v>13.125</v>
      </c>
      <c r="O348" s="130"/>
    </row>
    <row r="349" spans="1:15" ht="30" customHeight="1" x14ac:dyDescent="0.2">
      <c r="A349" s="34">
        <f>'STUDENT NAMELIST'!A349</f>
        <v>345</v>
      </c>
      <c r="B349" s="128">
        <f>'STUDENT NAMELIST'!B349</f>
        <v>211423243275</v>
      </c>
      <c r="C349" s="128" t="str">
        <f>'STUDENT NAMELIST'!C349</f>
        <v>2023PEC AI 445</v>
      </c>
      <c r="D349" s="131" t="str">
        <f>'STUDENT NAMELIST'!D349</f>
        <v>DH MITHUN SAI</v>
      </c>
      <c r="E349" s="25">
        <v>40</v>
      </c>
      <c r="F349" s="129">
        <v>40</v>
      </c>
      <c r="G349" s="129">
        <v>39</v>
      </c>
      <c r="H349" s="129">
        <v>34</v>
      </c>
      <c r="I349" s="129">
        <v>29</v>
      </c>
      <c r="J349" s="3">
        <f t="shared" ref="J349:N349" si="344">((E349/40)*15%)*100</f>
        <v>15</v>
      </c>
      <c r="K349" s="3">
        <f t="shared" si="344"/>
        <v>15</v>
      </c>
      <c r="L349" s="3">
        <f t="shared" si="344"/>
        <v>14.625</v>
      </c>
      <c r="M349" s="3">
        <f t="shared" si="344"/>
        <v>12.75</v>
      </c>
      <c r="N349" s="3">
        <f t="shared" si="344"/>
        <v>10.875</v>
      </c>
      <c r="O349" s="130"/>
    </row>
    <row r="350" spans="1:15" ht="30" customHeight="1" x14ac:dyDescent="0.2">
      <c r="A350" s="34">
        <f>'STUDENT NAMELIST'!A350</f>
        <v>346</v>
      </c>
      <c r="B350" s="128">
        <f>'STUDENT NAMELIST'!B350</f>
        <v>211423243276</v>
      </c>
      <c r="C350" s="128" t="str">
        <f>'STUDENT NAMELIST'!C350</f>
        <v>2023PEC AI 446</v>
      </c>
      <c r="D350" s="131" t="str">
        <f>'STUDENT NAMELIST'!D350</f>
        <v>MOHAMED ARSHAD M</v>
      </c>
      <c r="E350" s="25">
        <v>31</v>
      </c>
      <c r="F350" s="129">
        <v>34</v>
      </c>
      <c r="G350" s="129">
        <v>34</v>
      </c>
      <c r="H350" s="129">
        <v>38</v>
      </c>
      <c r="I350" s="129">
        <v>29</v>
      </c>
      <c r="J350" s="3">
        <f t="shared" ref="J350:N350" si="345">((E350/40)*15%)*100</f>
        <v>11.625</v>
      </c>
      <c r="K350" s="3">
        <f t="shared" si="345"/>
        <v>12.75</v>
      </c>
      <c r="L350" s="3">
        <f t="shared" si="345"/>
        <v>12.75</v>
      </c>
      <c r="M350" s="3">
        <f t="shared" si="345"/>
        <v>14.249999999999998</v>
      </c>
      <c r="N350" s="3">
        <f t="shared" si="345"/>
        <v>10.875</v>
      </c>
      <c r="O350" s="130"/>
    </row>
    <row r="351" spans="1:15" ht="30" customHeight="1" x14ac:dyDescent="0.2">
      <c r="A351" s="34">
        <f>'STUDENT NAMELIST'!A351</f>
        <v>347</v>
      </c>
      <c r="B351" s="128">
        <f>'STUDENT NAMELIST'!B351</f>
        <v>211423243277</v>
      </c>
      <c r="C351" s="128" t="str">
        <f>'STUDENT NAMELIST'!C351</f>
        <v>2023PEC AI 447</v>
      </c>
      <c r="D351" s="131" t="str">
        <f>'STUDENT NAMELIST'!D351</f>
        <v>MOHAMED BASITH</v>
      </c>
      <c r="E351" s="25">
        <v>28</v>
      </c>
      <c r="F351" s="129">
        <v>36</v>
      </c>
      <c r="G351" s="129">
        <v>35</v>
      </c>
      <c r="H351" s="129">
        <v>29</v>
      </c>
      <c r="I351" s="129">
        <v>32</v>
      </c>
      <c r="J351" s="3">
        <f t="shared" ref="J351:N351" si="346">((E351/40)*15%)*100</f>
        <v>10.5</v>
      </c>
      <c r="K351" s="3">
        <f t="shared" si="346"/>
        <v>13.5</v>
      </c>
      <c r="L351" s="3">
        <f t="shared" si="346"/>
        <v>13.125</v>
      </c>
      <c r="M351" s="3">
        <f t="shared" si="346"/>
        <v>10.875</v>
      </c>
      <c r="N351" s="3">
        <f t="shared" si="346"/>
        <v>12</v>
      </c>
      <c r="O351" s="130"/>
    </row>
    <row r="352" spans="1:15" ht="30" customHeight="1" x14ac:dyDescent="0.2">
      <c r="A352" s="34">
        <f>'STUDENT NAMELIST'!A352</f>
        <v>348</v>
      </c>
      <c r="B352" s="128">
        <f>'STUDENT NAMELIST'!B352</f>
        <v>211423243278</v>
      </c>
      <c r="C352" s="128" t="str">
        <f>'STUDENT NAMELIST'!C352</f>
        <v>2023PEC AI 448</v>
      </c>
      <c r="D352" s="131" t="str">
        <f>'STUDENT NAMELIST'!D352</f>
        <v>MOHAMED JABBAR SHAHID</v>
      </c>
      <c r="E352" s="25">
        <v>31</v>
      </c>
      <c r="F352" s="129">
        <v>30</v>
      </c>
      <c r="G352" s="129">
        <v>29</v>
      </c>
      <c r="H352" s="129">
        <v>29</v>
      </c>
      <c r="I352" s="129">
        <v>28</v>
      </c>
      <c r="J352" s="3">
        <f t="shared" ref="J352:N352" si="347">((E352/40)*15%)*100</f>
        <v>11.625</v>
      </c>
      <c r="K352" s="3">
        <f t="shared" si="347"/>
        <v>11.249999999999998</v>
      </c>
      <c r="L352" s="3">
        <f t="shared" si="347"/>
        <v>10.875</v>
      </c>
      <c r="M352" s="3">
        <f t="shared" si="347"/>
        <v>10.875</v>
      </c>
      <c r="N352" s="3">
        <f t="shared" si="347"/>
        <v>10.5</v>
      </c>
      <c r="O352" s="130"/>
    </row>
    <row r="353" spans="1:15" ht="30" customHeight="1" x14ac:dyDescent="0.2">
      <c r="A353" s="34">
        <f>'STUDENT NAMELIST'!A353</f>
        <v>349</v>
      </c>
      <c r="B353" s="128">
        <f>'STUDENT NAMELIST'!B353</f>
        <v>211423243279</v>
      </c>
      <c r="C353" s="128" t="str">
        <f>'STUDENT NAMELIST'!C353</f>
        <v>2023PEC AI 449</v>
      </c>
      <c r="D353" s="131" t="str">
        <f>'STUDENT NAMELIST'!D353</f>
        <v>MOHAMED SUHAIL N</v>
      </c>
      <c r="E353" s="25">
        <v>31</v>
      </c>
      <c r="F353" s="129">
        <v>34</v>
      </c>
      <c r="G353" s="129">
        <v>38</v>
      </c>
      <c r="H353" s="129">
        <v>35</v>
      </c>
      <c r="I353" s="129">
        <v>38</v>
      </c>
      <c r="J353" s="3">
        <f t="shared" ref="J353:N353" si="348">((E353/40)*15%)*100</f>
        <v>11.625</v>
      </c>
      <c r="K353" s="3">
        <f t="shared" si="348"/>
        <v>12.75</v>
      </c>
      <c r="L353" s="3">
        <f t="shared" si="348"/>
        <v>14.249999999999998</v>
      </c>
      <c r="M353" s="3">
        <f t="shared" si="348"/>
        <v>13.125</v>
      </c>
      <c r="N353" s="3">
        <f t="shared" si="348"/>
        <v>14.249999999999998</v>
      </c>
      <c r="O353" s="130"/>
    </row>
    <row r="354" spans="1:15" ht="30" customHeight="1" x14ac:dyDescent="0.2">
      <c r="A354" s="34">
        <f>'STUDENT NAMELIST'!A354</f>
        <v>350</v>
      </c>
      <c r="B354" s="128">
        <f>'STUDENT NAMELIST'!B354</f>
        <v>211423243280</v>
      </c>
      <c r="C354" s="128" t="str">
        <f>'STUDENT NAMELIST'!C354</f>
        <v>2023PEC AI 450</v>
      </c>
      <c r="D354" s="131" t="str">
        <f>'STUDENT NAMELIST'!D354</f>
        <v>MOHAMMED AATHIF KHAN A</v>
      </c>
      <c r="E354" s="25">
        <v>40</v>
      </c>
      <c r="F354" s="129">
        <v>31</v>
      </c>
      <c r="G354" s="129">
        <v>33</v>
      </c>
      <c r="H354" s="129">
        <v>39</v>
      </c>
      <c r="I354" s="129">
        <v>31</v>
      </c>
      <c r="J354" s="3">
        <f t="shared" ref="J354:N354" si="349">((E354/40)*15%)*100</f>
        <v>15</v>
      </c>
      <c r="K354" s="3">
        <f t="shared" si="349"/>
        <v>11.625</v>
      </c>
      <c r="L354" s="3">
        <f t="shared" si="349"/>
        <v>12.374999999999998</v>
      </c>
      <c r="M354" s="3">
        <f t="shared" si="349"/>
        <v>14.625</v>
      </c>
      <c r="N354" s="3">
        <f t="shared" si="349"/>
        <v>11.625</v>
      </c>
      <c r="O354" s="130"/>
    </row>
    <row r="355" spans="1:15" ht="30" customHeight="1" x14ac:dyDescent="0.2">
      <c r="A355" s="34">
        <f>'STUDENT NAMELIST'!A355</f>
        <v>351</v>
      </c>
      <c r="B355" s="128">
        <f>'STUDENT NAMELIST'!B355</f>
        <v>211423243281</v>
      </c>
      <c r="C355" s="128" t="str">
        <f>'STUDENT NAMELIST'!C355</f>
        <v>2023PEC AI 451</v>
      </c>
      <c r="D355" s="131" t="str">
        <f>'STUDENT NAMELIST'!D355</f>
        <v>MOHAMMED FAYAZ F</v>
      </c>
      <c r="E355" s="25">
        <v>29</v>
      </c>
      <c r="F355" s="129">
        <v>32</v>
      </c>
      <c r="G355" s="129">
        <v>40</v>
      </c>
      <c r="H355" s="129">
        <v>30</v>
      </c>
      <c r="I355" s="129">
        <v>38</v>
      </c>
      <c r="J355" s="3">
        <f t="shared" ref="J355:N355" si="350">((E355/40)*15%)*100</f>
        <v>10.875</v>
      </c>
      <c r="K355" s="3">
        <f t="shared" si="350"/>
        <v>12</v>
      </c>
      <c r="L355" s="3">
        <f t="shared" si="350"/>
        <v>15</v>
      </c>
      <c r="M355" s="3">
        <f t="shared" si="350"/>
        <v>11.249999999999998</v>
      </c>
      <c r="N355" s="3">
        <f t="shared" si="350"/>
        <v>14.249999999999998</v>
      </c>
      <c r="O355" s="130"/>
    </row>
    <row r="356" spans="1:15" ht="30" customHeight="1" x14ac:dyDescent="0.2">
      <c r="A356" s="34">
        <f>'STUDENT NAMELIST'!A356</f>
        <v>352</v>
      </c>
      <c r="B356" s="128">
        <f>'STUDENT NAMELIST'!B356</f>
        <v>211423243282</v>
      </c>
      <c r="C356" s="128" t="str">
        <f>'STUDENT NAMELIST'!C356</f>
        <v>2023PEC AI 452</v>
      </c>
      <c r="D356" s="131" t="str">
        <f>'STUDENT NAMELIST'!D356</f>
        <v>MOHAMMED THOUFEEQ S</v>
      </c>
      <c r="E356" s="25">
        <v>38</v>
      </c>
      <c r="F356" s="129">
        <v>36</v>
      </c>
      <c r="G356" s="129">
        <v>30</v>
      </c>
      <c r="H356" s="129">
        <v>35</v>
      </c>
      <c r="I356" s="129">
        <v>33</v>
      </c>
      <c r="J356" s="3">
        <f t="shared" ref="J356:N356" si="351">((E356/40)*15%)*100</f>
        <v>14.249999999999998</v>
      </c>
      <c r="K356" s="3">
        <f t="shared" si="351"/>
        <v>13.5</v>
      </c>
      <c r="L356" s="3">
        <f t="shared" si="351"/>
        <v>11.249999999999998</v>
      </c>
      <c r="M356" s="3">
        <f t="shared" si="351"/>
        <v>13.125</v>
      </c>
      <c r="N356" s="3">
        <f t="shared" si="351"/>
        <v>12.374999999999998</v>
      </c>
      <c r="O356" s="130"/>
    </row>
    <row r="357" spans="1:15" ht="30" customHeight="1" x14ac:dyDescent="0.2">
      <c r="A357" s="34">
        <f>'STUDENT NAMELIST'!A357</f>
        <v>353</v>
      </c>
      <c r="B357" s="128">
        <f>'STUDENT NAMELIST'!B357</f>
        <v>211423243283</v>
      </c>
      <c r="C357" s="128" t="str">
        <f>'STUDENT NAMELIST'!C357</f>
        <v>2023PEC AI 453</v>
      </c>
      <c r="D357" s="131" t="str">
        <f>'STUDENT NAMELIST'!D357</f>
        <v>MOHAN RAJ R</v>
      </c>
      <c r="E357" s="25">
        <v>31</v>
      </c>
      <c r="F357" s="129">
        <v>30</v>
      </c>
      <c r="G357" s="129">
        <v>33</v>
      </c>
      <c r="H357" s="129">
        <v>30</v>
      </c>
      <c r="I357" s="129">
        <v>29</v>
      </c>
      <c r="J357" s="3">
        <f t="shared" ref="J357:N357" si="352">((E357/40)*15%)*100</f>
        <v>11.625</v>
      </c>
      <c r="K357" s="3">
        <f t="shared" si="352"/>
        <v>11.249999999999998</v>
      </c>
      <c r="L357" s="3">
        <f t="shared" si="352"/>
        <v>12.374999999999998</v>
      </c>
      <c r="M357" s="3">
        <f t="shared" si="352"/>
        <v>11.249999999999998</v>
      </c>
      <c r="N357" s="3">
        <f t="shared" si="352"/>
        <v>10.875</v>
      </c>
      <c r="O357" s="130"/>
    </row>
    <row r="358" spans="1:15" ht="30" customHeight="1" x14ac:dyDescent="0.2">
      <c r="A358" s="34">
        <f>'STUDENT NAMELIST'!A358</f>
        <v>354</v>
      </c>
      <c r="B358" s="128">
        <f>'STUDENT NAMELIST'!B358</f>
        <v>211423243285</v>
      </c>
      <c r="C358" s="128" t="str">
        <f>'STUDENT NAMELIST'!C358</f>
        <v>2023PEC AI 454</v>
      </c>
      <c r="D358" s="131" t="str">
        <f>'STUDENT NAMELIST'!D358</f>
        <v>MOHANA PRIYAN N</v>
      </c>
      <c r="E358" s="25">
        <v>36</v>
      </c>
      <c r="F358" s="129">
        <v>32</v>
      </c>
      <c r="G358" s="129">
        <v>40</v>
      </c>
      <c r="H358" s="129">
        <v>29</v>
      </c>
      <c r="I358" s="129">
        <v>29</v>
      </c>
      <c r="J358" s="3">
        <f t="shared" ref="J358:N358" si="353">((E358/40)*15%)*100</f>
        <v>13.5</v>
      </c>
      <c r="K358" s="3">
        <f t="shared" si="353"/>
        <v>12</v>
      </c>
      <c r="L358" s="3">
        <f t="shared" si="353"/>
        <v>15</v>
      </c>
      <c r="M358" s="3">
        <f t="shared" si="353"/>
        <v>10.875</v>
      </c>
      <c r="N358" s="3">
        <f t="shared" si="353"/>
        <v>10.875</v>
      </c>
      <c r="O358" s="130"/>
    </row>
    <row r="359" spans="1:15" ht="30" customHeight="1" x14ac:dyDescent="0.2">
      <c r="A359" s="34">
        <f>'STUDENT NAMELIST'!A359</f>
        <v>355</v>
      </c>
      <c r="B359" s="128">
        <f>'STUDENT NAMELIST'!B359</f>
        <v>211423243286</v>
      </c>
      <c r="C359" s="128" t="str">
        <f>'STUDENT NAMELIST'!C359</f>
        <v>2023PEC AI 455</v>
      </c>
      <c r="D359" s="131" t="str">
        <f>'STUDENT NAMELIST'!D359</f>
        <v>MOHANAKRISHNAN H</v>
      </c>
      <c r="E359" s="25">
        <v>36</v>
      </c>
      <c r="F359" s="129">
        <v>29</v>
      </c>
      <c r="G359" s="129">
        <v>39</v>
      </c>
      <c r="H359" s="129">
        <v>38</v>
      </c>
      <c r="I359" s="129">
        <v>35</v>
      </c>
      <c r="J359" s="3">
        <f t="shared" ref="J359:N359" si="354">((E359/40)*15%)*100</f>
        <v>13.5</v>
      </c>
      <c r="K359" s="3">
        <f t="shared" si="354"/>
        <v>10.875</v>
      </c>
      <c r="L359" s="3">
        <f t="shared" si="354"/>
        <v>14.625</v>
      </c>
      <c r="M359" s="3">
        <f t="shared" si="354"/>
        <v>14.249999999999998</v>
      </c>
      <c r="N359" s="3">
        <f t="shared" si="354"/>
        <v>13.125</v>
      </c>
      <c r="O359" s="130"/>
    </row>
    <row r="360" spans="1:15" ht="30" customHeight="1" x14ac:dyDescent="0.2">
      <c r="A360" s="34">
        <f>'STUDENT NAMELIST'!A360</f>
        <v>356</v>
      </c>
      <c r="B360" s="128">
        <f>'STUDENT NAMELIST'!B360</f>
        <v>211423243287</v>
      </c>
      <c r="C360" s="128" t="str">
        <f>'STUDENT NAMELIST'!C360</f>
        <v>2023PEC AI 456</v>
      </c>
      <c r="D360" s="131" t="str">
        <f>'STUDENT NAMELIST'!D360</f>
        <v>MOHANAKUMARAN K</v>
      </c>
      <c r="E360" s="25">
        <v>29</v>
      </c>
      <c r="F360" s="129">
        <v>31</v>
      </c>
      <c r="G360" s="129">
        <v>38</v>
      </c>
      <c r="H360" s="129">
        <v>40</v>
      </c>
      <c r="I360" s="129">
        <v>28</v>
      </c>
      <c r="J360" s="3">
        <f t="shared" ref="J360:N360" si="355">((E360/40)*15%)*100</f>
        <v>10.875</v>
      </c>
      <c r="K360" s="3">
        <f t="shared" si="355"/>
        <v>11.625</v>
      </c>
      <c r="L360" s="3">
        <f t="shared" si="355"/>
        <v>14.249999999999998</v>
      </c>
      <c r="M360" s="3">
        <f t="shared" si="355"/>
        <v>15</v>
      </c>
      <c r="N360" s="3">
        <f t="shared" si="355"/>
        <v>10.5</v>
      </c>
      <c r="O360" s="130"/>
    </row>
    <row r="361" spans="1:15" ht="30" customHeight="1" x14ac:dyDescent="0.2">
      <c r="A361" s="34">
        <f>'STUDENT NAMELIST'!A361</f>
        <v>357</v>
      </c>
      <c r="B361" s="128">
        <f>'STUDENT NAMELIST'!B361</f>
        <v>211423243289</v>
      </c>
      <c r="C361" s="128" t="str">
        <f>'STUDENT NAMELIST'!C361</f>
        <v>2023PEC AI 457</v>
      </c>
      <c r="D361" s="131" t="str">
        <f>'STUDENT NAMELIST'!D361</f>
        <v>MONISH MEGHANATHAN</v>
      </c>
      <c r="E361" s="25">
        <v>38</v>
      </c>
      <c r="F361" s="129">
        <v>34</v>
      </c>
      <c r="G361" s="129">
        <v>38</v>
      </c>
      <c r="H361" s="129">
        <v>31</v>
      </c>
      <c r="I361" s="129">
        <v>38</v>
      </c>
      <c r="J361" s="3">
        <f t="shared" ref="J361:N361" si="356">((E361/40)*15%)*100</f>
        <v>14.249999999999998</v>
      </c>
      <c r="K361" s="3">
        <f t="shared" si="356"/>
        <v>12.75</v>
      </c>
      <c r="L361" s="3">
        <f t="shared" si="356"/>
        <v>14.249999999999998</v>
      </c>
      <c r="M361" s="3">
        <f t="shared" si="356"/>
        <v>11.625</v>
      </c>
      <c r="N361" s="3">
        <f t="shared" si="356"/>
        <v>14.249999999999998</v>
      </c>
      <c r="O361" s="130"/>
    </row>
    <row r="362" spans="1:15" ht="30" customHeight="1" x14ac:dyDescent="0.2">
      <c r="A362" s="34">
        <f>'STUDENT NAMELIST'!A362</f>
        <v>358</v>
      </c>
      <c r="B362" s="128">
        <f>'STUDENT NAMELIST'!B362</f>
        <v>211423243288</v>
      </c>
      <c r="C362" s="128" t="str">
        <f>'STUDENT NAMELIST'!C362</f>
        <v>2023PEC AI 458</v>
      </c>
      <c r="D362" s="131" t="str">
        <f>'STUDENT NAMELIST'!D362</f>
        <v>MONISH K V</v>
      </c>
      <c r="E362" s="25">
        <v>30</v>
      </c>
      <c r="F362" s="129">
        <v>31</v>
      </c>
      <c r="G362" s="129">
        <v>28</v>
      </c>
      <c r="H362" s="129">
        <v>30</v>
      </c>
      <c r="I362" s="129">
        <v>38</v>
      </c>
      <c r="J362" s="3">
        <f t="shared" ref="J362:N362" si="357">((E362/40)*15%)*100</f>
        <v>11.249999999999998</v>
      </c>
      <c r="K362" s="3">
        <f t="shared" si="357"/>
        <v>11.625</v>
      </c>
      <c r="L362" s="3">
        <f t="shared" si="357"/>
        <v>10.5</v>
      </c>
      <c r="M362" s="3">
        <f t="shared" si="357"/>
        <v>11.249999999999998</v>
      </c>
      <c r="N362" s="3">
        <f t="shared" si="357"/>
        <v>14.249999999999998</v>
      </c>
      <c r="O362" s="130"/>
    </row>
    <row r="363" spans="1:15" ht="30" customHeight="1" x14ac:dyDescent="0.2">
      <c r="A363" s="34">
        <f>'STUDENT NAMELIST'!A363</f>
        <v>359</v>
      </c>
      <c r="B363" s="128">
        <f>'STUDENT NAMELIST'!B363</f>
        <v>211423243292</v>
      </c>
      <c r="C363" s="128" t="str">
        <f>'STUDENT NAMELIST'!C363</f>
        <v>2023PEC AI 459</v>
      </c>
      <c r="D363" s="131" t="str">
        <f>'STUDENT NAMELIST'!D363</f>
        <v>MOTHILAL V</v>
      </c>
      <c r="E363" s="25">
        <v>36</v>
      </c>
      <c r="F363" s="129">
        <v>28</v>
      </c>
      <c r="G363" s="129">
        <v>30</v>
      </c>
      <c r="H363" s="129">
        <v>38</v>
      </c>
      <c r="I363" s="129">
        <v>39</v>
      </c>
      <c r="J363" s="3">
        <f t="shared" ref="J363:N363" si="358">((E363/40)*15%)*100</f>
        <v>13.5</v>
      </c>
      <c r="K363" s="3">
        <f t="shared" si="358"/>
        <v>10.5</v>
      </c>
      <c r="L363" s="3">
        <f t="shared" si="358"/>
        <v>11.249999999999998</v>
      </c>
      <c r="M363" s="3">
        <f t="shared" si="358"/>
        <v>14.249999999999998</v>
      </c>
      <c r="N363" s="3">
        <f t="shared" si="358"/>
        <v>14.625</v>
      </c>
      <c r="O363" s="130"/>
    </row>
    <row r="364" spans="1:15" ht="30" customHeight="1" x14ac:dyDescent="0.2">
      <c r="A364" s="34">
        <f>'STUDENT NAMELIST'!A364</f>
        <v>360</v>
      </c>
      <c r="B364" s="128">
        <f>'STUDENT NAMELIST'!B364</f>
        <v>211423243294</v>
      </c>
      <c r="C364" s="128" t="str">
        <f>'STUDENT NAMELIST'!C364</f>
        <v>2023PEC AI 460</v>
      </c>
      <c r="D364" s="131" t="str">
        <f>'STUDENT NAMELIST'!D364</f>
        <v>MUKTESWAR NAYAK G</v>
      </c>
      <c r="E364" s="25">
        <v>38</v>
      </c>
      <c r="F364" s="129">
        <v>29</v>
      </c>
      <c r="G364" s="129">
        <v>30</v>
      </c>
      <c r="H364" s="129">
        <v>29</v>
      </c>
      <c r="I364" s="129">
        <v>29</v>
      </c>
      <c r="J364" s="3">
        <f t="shared" ref="J364:N364" si="359">((E364/40)*15%)*100</f>
        <v>14.249999999999998</v>
      </c>
      <c r="K364" s="3">
        <f t="shared" si="359"/>
        <v>10.875</v>
      </c>
      <c r="L364" s="3">
        <f t="shared" si="359"/>
        <v>11.249999999999998</v>
      </c>
      <c r="M364" s="3">
        <f t="shared" si="359"/>
        <v>10.875</v>
      </c>
      <c r="N364" s="3">
        <f t="shared" si="359"/>
        <v>10.875</v>
      </c>
      <c r="O364" s="130"/>
    </row>
    <row r="365" spans="1:15" ht="30" customHeight="1" x14ac:dyDescent="0.2">
      <c r="A365" s="34">
        <f>'STUDENT NAMELIST'!A365</f>
        <v>361</v>
      </c>
      <c r="B365" s="128">
        <f>'STUDENT NAMELIST'!B365</f>
        <v>211423243295</v>
      </c>
      <c r="C365" s="128" t="str">
        <f>'STUDENT NAMELIST'!C365</f>
        <v>2023PEC AI 461</v>
      </c>
      <c r="D365" s="131" t="str">
        <f>'STUDENT NAMELIST'!D365</f>
        <v>MUTHUKUMAR N</v>
      </c>
      <c r="E365" s="25">
        <v>29</v>
      </c>
      <c r="F365" s="129">
        <v>36</v>
      </c>
      <c r="G365" s="129">
        <v>29</v>
      </c>
      <c r="H365" s="129">
        <v>40</v>
      </c>
      <c r="I365" s="129">
        <v>38</v>
      </c>
      <c r="J365" s="3">
        <f t="shared" ref="J365:N365" si="360">((E365/40)*15%)*100</f>
        <v>10.875</v>
      </c>
      <c r="K365" s="3">
        <f t="shared" si="360"/>
        <v>13.5</v>
      </c>
      <c r="L365" s="3">
        <f t="shared" si="360"/>
        <v>10.875</v>
      </c>
      <c r="M365" s="3">
        <f t="shared" si="360"/>
        <v>15</v>
      </c>
      <c r="N365" s="3">
        <f t="shared" si="360"/>
        <v>14.249999999999998</v>
      </c>
      <c r="O365" s="130"/>
    </row>
    <row r="366" spans="1:15" ht="30" customHeight="1" x14ac:dyDescent="0.2">
      <c r="A366" s="34">
        <f>'STUDENT NAMELIST'!A366</f>
        <v>362</v>
      </c>
      <c r="B366" s="128">
        <f>'STUDENT NAMELIST'!B366</f>
        <v>211423243298</v>
      </c>
      <c r="C366" s="128" t="str">
        <f>'STUDENT NAMELIST'!C366</f>
        <v>2023PEC AI 462</v>
      </c>
      <c r="D366" s="131" t="str">
        <f>'STUDENT NAMELIST'!D366</f>
        <v>NANDHA KUMAR M</v>
      </c>
      <c r="E366" s="25">
        <v>29</v>
      </c>
      <c r="F366" s="129">
        <v>34</v>
      </c>
      <c r="G366" s="129">
        <v>39</v>
      </c>
      <c r="H366" s="129">
        <v>38</v>
      </c>
      <c r="I366" s="129">
        <v>31</v>
      </c>
      <c r="J366" s="3">
        <f t="shared" ref="J366:N366" si="361">((E366/40)*15%)*100</f>
        <v>10.875</v>
      </c>
      <c r="K366" s="3">
        <f t="shared" si="361"/>
        <v>12.75</v>
      </c>
      <c r="L366" s="3">
        <f t="shared" si="361"/>
        <v>14.625</v>
      </c>
      <c r="M366" s="3">
        <f t="shared" si="361"/>
        <v>14.249999999999998</v>
      </c>
      <c r="N366" s="3">
        <f t="shared" si="361"/>
        <v>11.625</v>
      </c>
      <c r="O366" s="130"/>
    </row>
    <row r="367" spans="1:15" ht="30" customHeight="1" x14ac:dyDescent="0.2">
      <c r="A367" s="34">
        <f>'STUDENT NAMELIST'!A367</f>
        <v>363</v>
      </c>
      <c r="B367" s="128">
        <f>'STUDENT NAMELIST'!B367</f>
        <v>211423243299</v>
      </c>
      <c r="C367" s="128" t="str">
        <f>'STUDENT NAMELIST'!C367</f>
        <v>2023PEC AI 463</v>
      </c>
      <c r="D367" s="131" t="str">
        <f>'STUDENT NAMELIST'!D367</f>
        <v>NANTHA KUMAR D</v>
      </c>
      <c r="E367" s="25">
        <v>33</v>
      </c>
      <c r="F367" s="129">
        <v>28</v>
      </c>
      <c r="G367" s="129">
        <v>38</v>
      </c>
      <c r="H367" s="129">
        <v>39</v>
      </c>
      <c r="I367" s="129">
        <v>36</v>
      </c>
      <c r="J367" s="3">
        <f t="shared" ref="J367:N367" si="362">((E367/40)*15%)*100</f>
        <v>12.374999999999998</v>
      </c>
      <c r="K367" s="3">
        <f t="shared" si="362"/>
        <v>10.5</v>
      </c>
      <c r="L367" s="3">
        <f t="shared" si="362"/>
        <v>14.249999999999998</v>
      </c>
      <c r="M367" s="3">
        <f t="shared" si="362"/>
        <v>14.625</v>
      </c>
      <c r="N367" s="3">
        <f t="shared" si="362"/>
        <v>13.5</v>
      </c>
      <c r="O367" s="130"/>
    </row>
    <row r="368" spans="1:15" ht="30" customHeight="1" x14ac:dyDescent="0.2">
      <c r="A368" s="34">
        <f>'STUDENT NAMELIST'!A368</f>
        <v>364</v>
      </c>
      <c r="B368" s="128">
        <f>'STUDENT NAMELIST'!B368</f>
        <v>211423243300</v>
      </c>
      <c r="C368" s="128" t="str">
        <f>'STUDENT NAMELIST'!C368</f>
        <v>2023PEC AI 464</v>
      </c>
      <c r="D368" s="131" t="str">
        <f>'STUDENT NAMELIST'!D368</f>
        <v>NARESH KARTHI M R</v>
      </c>
      <c r="E368" s="25">
        <v>32</v>
      </c>
      <c r="F368" s="129">
        <v>38</v>
      </c>
      <c r="G368" s="129">
        <v>31</v>
      </c>
      <c r="H368" s="129">
        <v>38</v>
      </c>
      <c r="I368" s="129">
        <v>33</v>
      </c>
      <c r="J368" s="3">
        <f t="shared" ref="J368:N368" si="363">((E368/40)*15%)*100</f>
        <v>12</v>
      </c>
      <c r="K368" s="3">
        <f t="shared" si="363"/>
        <v>14.249999999999998</v>
      </c>
      <c r="L368" s="3">
        <f t="shared" si="363"/>
        <v>11.625</v>
      </c>
      <c r="M368" s="3">
        <f t="shared" si="363"/>
        <v>14.249999999999998</v>
      </c>
      <c r="N368" s="3">
        <f t="shared" si="363"/>
        <v>12.374999999999998</v>
      </c>
      <c r="O368" s="130"/>
    </row>
    <row r="369" spans="1:15" ht="30" customHeight="1" x14ac:dyDescent="0.2">
      <c r="A369" s="34">
        <f>'STUDENT NAMELIST'!A369</f>
        <v>365</v>
      </c>
      <c r="B369" s="128">
        <f>'STUDENT NAMELIST'!B369</f>
        <v>211423243301</v>
      </c>
      <c r="C369" s="128" t="str">
        <f>'STUDENT NAMELIST'!C369</f>
        <v>2023PEC AI 465</v>
      </c>
      <c r="D369" s="131" t="str">
        <f>'STUDENT NAMELIST'!D369</f>
        <v>NARESH R</v>
      </c>
      <c r="E369" s="25">
        <v>35</v>
      </c>
      <c r="F369" s="129">
        <v>29</v>
      </c>
      <c r="G369" s="129">
        <v>38</v>
      </c>
      <c r="H369" s="129">
        <v>32</v>
      </c>
      <c r="I369" s="129">
        <v>38</v>
      </c>
      <c r="J369" s="3">
        <f t="shared" ref="J369:N369" si="364">((E369/40)*15%)*100</f>
        <v>13.125</v>
      </c>
      <c r="K369" s="3">
        <f t="shared" si="364"/>
        <v>10.875</v>
      </c>
      <c r="L369" s="3">
        <f t="shared" si="364"/>
        <v>14.249999999999998</v>
      </c>
      <c r="M369" s="3">
        <f t="shared" si="364"/>
        <v>12</v>
      </c>
      <c r="N369" s="3">
        <f t="shared" si="364"/>
        <v>14.249999999999998</v>
      </c>
      <c r="O369" s="130"/>
    </row>
    <row r="370" spans="1:15" ht="30" customHeight="1" x14ac:dyDescent="0.2">
      <c r="A370" s="34">
        <f>'STUDENT NAMELIST'!A370</f>
        <v>366</v>
      </c>
      <c r="B370" s="128">
        <f>'STUDENT NAMELIST'!B370</f>
        <v>211423243302</v>
      </c>
      <c r="C370" s="128" t="str">
        <f>'STUDENT NAMELIST'!C370</f>
        <v>2023PEC AI 466</v>
      </c>
      <c r="D370" s="131" t="str">
        <f>'STUDENT NAMELIST'!D370</f>
        <v>NAVEEN C</v>
      </c>
      <c r="E370" s="25">
        <v>38</v>
      </c>
      <c r="F370" s="129">
        <v>29</v>
      </c>
      <c r="G370" s="129">
        <v>33</v>
      </c>
      <c r="H370" s="129">
        <v>35</v>
      </c>
      <c r="I370" s="129">
        <v>36</v>
      </c>
      <c r="J370" s="3">
        <f t="shared" ref="J370:N370" si="365">((E370/40)*15%)*100</f>
        <v>14.249999999999998</v>
      </c>
      <c r="K370" s="3">
        <f t="shared" si="365"/>
        <v>10.875</v>
      </c>
      <c r="L370" s="3">
        <f t="shared" si="365"/>
        <v>12.374999999999998</v>
      </c>
      <c r="M370" s="3">
        <f t="shared" si="365"/>
        <v>13.125</v>
      </c>
      <c r="N370" s="3">
        <f t="shared" si="365"/>
        <v>13.5</v>
      </c>
      <c r="O370" s="130"/>
    </row>
    <row r="371" spans="1:15" ht="30" customHeight="1" x14ac:dyDescent="0.2">
      <c r="A371" s="34">
        <f>'STUDENT NAMELIST'!A371</f>
        <v>367</v>
      </c>
      <c r="B371" s="128">
        <f>'STUDENT NAMELIST'!B371</f>
        <v>211423243303</v>
      </c>
      <c r="C371" s="128" t="str">
        <f>'STUDENT NAMELIST'!C371</f>
        <v>2023PEC AI 467</v>
      </c>
      <c r="D371" s="131" t="str">
        <f>'STUDENT NAMELIST'!D371</f>
        <v>NAVEEN S S</v>
      </c>
      <c r="E371" s="25">
        <v>38</v>
      </c>
      <c r="F371" s="129">
        <v>39</v>
      </c>
      <c r="G371" s="129">
        <v>40</v>
      </c>
      <c r="H371" s="129">
        <v>39</v>
      </c>
      <c r="I371" s="129">
        <v>30</v>
      </c>
      <c r="J371" s="3">
        <f t="shared" ref="J371:N371" si="366">((E371/40)*15%)*100</f>
        <v>14.249999999999998</v>
      </c>
      <c r="K371" s="3">
        <f t="shared" si="366"/>
        <v>14.625</v>
      </c>
      <c r="L371" s="3">
        <f t="shared" si="366"/>
        <v>15</v>
      </c>
      <c r="M371" s="3">
        <f t="shared" si="366"/>
        <v>14.625</v>
      </c>
      <c r="N371" s="3">
        <f t="shared" si="366"/>
        <v>11.249999999999998</v>
      </c>
      <c r="O371" s="130"/>
    </row>
    <row r="372" spans="1:15" ht="30" customHeight="1" x14ac:dyDescent="0.2">
      <c r="A372" s="34">
        <f>'STUDENT NAMELIST'!A372</f>
        <v>368</v>
      </c>
      <c r="B372" s="128">
        <f>'STUDENT NAMELIST'!B372</f>
        <v>211423243304</v>
      </c>
      <c r="C372" s="128" t="str">
        <f>'STUDENT NAMELIST'!C372</f>
        <v>2023PEC AI 468</v>
      </c>
      <c r="D372" s="131" t="str">
        <f>'STUDENT NAMELIST'!D372</f>
        <v>NAVIN BALAJI V T</v>
      </c>
      <c r="E372" s="25">
        <v>32</v>
      </c>
      <c r="F372" s="129">
        <v>30</v>
      </c>
      <c r="G372" s="129">
        <v>40</v>
      </c>
      <c r="H372" s="129">
        <v>33</v>
      </c>
      <c r="I372" s="129">
        <v>38</v>
      </c>
      <c r="J372" s="3">
        <f t="shared" ref="J372:N372" si="367">((E372/40)*15%)*100</f>
        <v>12</v>
      </c>
      <c r="K372" s="3">
        <f t="shared" si="367"/>
        <v>11.249999999999998</v>
      </c>
      <c r="L372" s="3">
        <f t="shared" si="367"/>
        <v>15</v>
      </c>
      <c r="M372" s="3">
        <f t="shared" si="367"/>
        <v>12.374999999999998</v>
      </c>
      <c r="N372" s="3">
        <f t="shared" si="367"/>
        <v>14.249999999999998</v>
      </c>
      <c r="O372" s="130"/>
    </row>
    <row r="373" spans="1:15" ht="30" customHeight="1" x14ac:dyDescent="0.2">
      <c r="A373" s="34">
        <f>'STUDENT NAMELIST'!A373</f>
        <v>369</v>
      </c>
      <c r="B373" s="128">
        <f>'STUDENT NAMELIST'!B373</f>
        <v>211423243305</v>
      </c>
      <c r="C373" s="128" t="str">
        <f>'STUDENT NAMELIST'!C373</f>
        <v>2023PEC AI 469</v>
      </c>
      <c r="D373" s="131" t="str">
        <f>'STUDENT NAMELIST'!D373</f>
        <v>NAWIN KUMAR US</v>
      </c>
      <c r="E373" s="25">
        <v>33</v>
      </c>
      <c r="F373" s="129">
        <v>35</v>
      </c>
      <c r="G373" s="129">
        <v>35</v>
      </c>
      <c r="H373" s="129">
        <v>34</v>
      </c>
      <c r="I373" s="129">
        <v>30</v>
      </c>
      <c r="J373" s="3">
        <f t="shared" ref="J373:N373" si="368">((E373/40)*15%)*100</f>
        <v>12.374999999999998</v>
      </c>
      <c r="K373" s="3">
        <f t="shared" si="368"/>
        <v>13.125</v>
      </c>
      <c r="L373" s="3">
        <f t="shared" si="368"/>
        <v>13.125</v>
      </c>
      <c r="M373" s="3">
        <f t="shared" si="368"/>
        <v>12.75</v>
      </c>
      <c r="N373" s="3">
        <f t="shared" si="368"/>
        <v>11.249999999999998</v>
      </c>
      <c r="O373" s="130"/>
    </row>
    <row r="374" spans="1:15" ht="30" customHeight="1" x14ac:dyDescent="0.2">
      <c r="A374" s="34">
        <f>'STUDENT NAMELIST'!A374</f>
        <v>370</v>
      </c>
      <c r="B374" s="128">
        <f>'STUDENT NAMELIST'!B374</f>
        <v>211423243306</v>
      </c>
      <c r="C374" s="128" t="str">
        <f>'STUDENT NAMELIST'!C374</f>
        <v>2023PEC AI 470</v>
      </c>
      <c r="D374" s="131" t="str">
        <f>'STUDENT NAMELIST'!D374</f>
        <v>NAWINKAANT K P</v>
      </c>
      <c r="E374" s="25">
        <v>38</v>
      </c>
      <c r="F374" s="129">
        <v>32</v>
      </c>
      <c r="G374" s="129">
        <v>36</v>
      </c>
      <c r="H374" s="129">
        <v>33</v>
      </c>
      <c r="I374" s="129">
        <v>33</v>
      </c>
      <c r="J374" s="3">
        <f t="shared" ref="J374:N374" si="369">((E374/40)*15%)*100</f>
        <v>14.249999999999998</v>
      </c>
      <c r="K374" s="3">
        <f t="shared" si="369"/>
        <v>12</v>
      </c>
      <c r="L374" s="3">
        <f t="shared" si="369"/>
        <v>13.5</v>
      </c>
      <c r="M374" s="3">
        <f t="shared" si="369"/>
        <v>12.374999999999998</v>
      </c>
      <c r="N374" s="3">
        <f t="shared" si="369"/>
        <v>12.374999999999998</v>
      </c>
      <c r="O374" s="130"/>
    </row>
    <row r="375" spans="1:15" ht="30" customHeight="1" x14ac:dyDescent="0.2">
      <c r="A375" s="34">
        <f>'STUDENT NAMELIST'!A375</f>
        <v>371</v>
      </c>
      <c r="B375" s="128">
        <f>'STUDENT NAMELIST'!B375</f>
        <v>211423243307</v>
      </c>
      <c r="C375" s="128" t="str">
        <f>'STUDENT NAMELIST'!C375</f>
        <v>2023PEC AI 471</v>
      </c>
      <c r="D375" s="131" t="str">
        <f>'STUDENT NAMELIST'!D375</f>
        <v>NIELAN C</v>
      </c>
      <c r="E375" s="25">
        <v>38</v>
      </c>
      <c r="F375" s="129">
        <v>36</v>
      </c>
      <c r="G375" s="129">
        <v>35</v>
      </c>
      <c r="H375" s="129">
        <v>35</v>
      </c>
      <c r="I375" s="129">
        <v>30</v>
      </c>
      <c r="J375" s="3">
        <f t="shared" ref="J375:N375" si="370">((E375/40)*15%)*100</f>
        <v>14.249999999999998</v>
      </c>
      <c r="K375" s="3">
        <f t="shared" si="370"/>
        <v>13.5</v>
      </c>
      <c r="L375" s="3">
        <f t="shared" si="370"/>
        <v>13.125</v>
      </c>
      <c r="M375" s="3">
        <f t="shared" si="370"/>
        <v>13.125</v>
      </c>
      <c r="N375" s="3">
        <f t="shared" si="370"/>
        <v>11.249999999999998</v>
      </c>
      <c r="O375" s="130"/>
    </row>
    <row r="376" spans="1:15" ht="30" customHeight="1" x14ac:dyDescent="0.2">
      <c r="A376" s="34">
        <f>'STUDENT NAMELIST'!A376</f>
        <v>372</v>
      </c>
      <c r="B376" s="128">
        <f>'STUDENT NAMELIST'!B376</f>
        <v>211423243310</v>
      </c>
      <c r="C376" s="128" t="str">
        <f>'STUDENT NAMELIST'!C376</f>
        <v>2023PEC AI 472</v>
      </c>
      <c r="D376" s="131" t="str">
        <f>'STUDENT NAMELIST'!D376</f>
        <v>NIRANJAN R</v>
      </c>
      <c r="E376" s="25">
        <v>33</v>
      </c>
      <c r="F376" s="129">
        <v>34</v>
      </c>
      <c r="G376" s="129">
        <v>38</v>
      </c>
      <c r="H376" s="129">
        <v>36</v>
      </c>
      <c r="I376" s="129">
        <v>36</v>
      </c>
      <c r="J376" s="3">
        <f t="shared" ref="J376:N376" si="371">((E376/40)*15%)*100</f>
        <v>12.374999999999998</v>
      </c>
      <c r="K376" s="3">
        <f t="shared" si="371"/>
        <v>12.75</v>
      </c>
      <c r="L376" s="3">
        <f t="shared" si="371"/>
        <v>14.249999999999998</v>
      </c>
      <c r="M376" s="3">
        <f t="shared" si="371"/>
        <v>13.5</v>
      </c>
      <c r="N376" s="3">
        <f t="shared" si="371"/>
        <v>13.5</v>
      </c>
      <c r="O376" s="130"/>
    </row>
    <row r="377" spans="1:15" ht="30" customHeight="1" x14ac:dyDescent="0.2">
      <c r="A377" s="34">
        <f>'STUDENT NAMELIST'!A377</f>
        <v>373</v>
      </c>
      <c r="B377" s="128">
        <f>'STUDENT NAMELIST'!B377</f>
        <v>211423243311</v>
      </c>
      <c r="C377" s="128" t="str">
        <f>'STUDENT NAMELIST'!C377</f>
        <v>2023PEC AI 473</v>
      </c>
      <c r="D377" s="131" t="str">
        <f>'STUDENT NAMELIST'!D377</f>
        <v>NISHITH S K P</v>
      </c>
      <c r="E377" s="25">
        <v>32</v>
      </c>
      <c r="F377" s="129">
        <v>29</v>
      </c>
      <c r="G377" s="129">
        <v>38</v>
      </c>
      <c r="H377" s="129">
        <v>32</v>
      </c>
      <c r="I377" s="129">
        <v>36</v>
      </c>
      <c r="J377" s="3">
        <f t="shared" ref="J377:N377" si="372">((E377/40)*15%)*100</f>
        <v>12</v>
      </c>
      <c r="K377" s="3">
        <f t="shared" si="372"/>
        <v>10.875</v>
      </c>
      <c r="L377" s="3">
        <f t="shared" si="372"/>
        <v>14.249999999999998</v>
      </c>
      <c r="M377" s="3">
        <f t="shared" si="372"/>
        <v>12</v>
      </c>
      <c r="N377" s="3">
        <f t="shared" si="372"/>
        <v>13.5</v>
      </c>
      <c r="O377" s="130"/>
    </row>
    <row r="378" spans="1:15" ht="30" customHeight="1" x14ac:dyDescent="0.2">
      <c r="A378" s="34">
        <f>'STUDENT NAMELIST'!A378</f>
        <v>374</v>
      </c>
      <c r="B378" s="128">
        <f>'STUDENT NAMELIST'!B378</f>
        <v>211423243312</v>
      </c>
      <c r="C378" s="128" t="str">
        <f>'STUDENT NAMELIST'!C378</f>
        <v>2023PEC AI 474</v>
      </c>
      <c r="D378" s="131" t="str">
        <f>'STUDENT NAMELIST'!D378</f>
        <v>NITHISH KUMAR S</v>
      </c>
      <c r="E378" s="25">
        <v>34</v>
      </c>
      <c r="F378" s="129">
        <v>40</v>
      </c>
      <c r="G378" s="129">
        <v>30</v>
      </c>
      <c r="H378" s="129">
        <v>28</v>
      </c>
      <c r="I378" s="129">
        <v>29</v>
      </c>
      <c r="J378" s="3">
        <f t="shared" ref="J378:N378" si="373">((E378/40)*15%)*100</f>
        <v>12.75</v>
      </c>
      <c r="K378" s="3">
        <f t="shared" si="373"/>
        <v>15</v>
      </c>
      <c r="L378" s="3">
        <f t="shared" si="373"/>
        <v>11.249999999999998</v>
      </c>
      <c r="M378" s="3">
        <f t="shared" si="373"/>
        <v>10.5</v>
      </c>
      <c r="N378" s="3">
        <f t="shared" si="373"/>
        <v>10.875</v>
      </c>
      <c r="O378" s="130"/>
    </row>
    <row r="379" spans="1:15" ht="30" customHeight="1" x14ac:dyDescent="0.2">
      <c r="A379" s="34">
        <f>'STUDENT NAMELIST'!A379</f>
        <v>375</v>
      </c>
      <c r="B379" s="128">
        <f>'STUDENT NAMELIST'!B379</f>
        <v>211423243313</v>
      </c>
      <c r="C379" s="128" t="str">
        <f>'STUDENT NAMELIST'!C379</f>
        <v>2023PEC AI 475</v>
      </c>
      <c r="D379" s="131" t="str">
        <f>'STUDENT NAMELIST'!D379</f>
        <v>NITHISH M</v>
      </c>
      <c r="E379" s="25">
        <v>38</v>
      </c>
      <c r="F379" s="129">
        <v>33</v>
      </c>
      <c r="G379" s="129">
        <v>34</v>
      </c>
      <c r="H379" s="129">
        <v>32</v>
      </c>
      <c r="I379" s="129">
        <v>35</v>
      </c>
      <c r="J379" s="3">
        <f t="shared" ref="J379:N379" si="374">((E379/40)*15%)*100</f>
        <v>14.249999999999998</v>
      </c>
      <c r="K379" s="3">
        <f t="shared" si="374"/>
        <v>12.374999999999998</v>
      </c>
      <c r="L379" s="3">
        <f t="shared" si="374"/>
        <v>12.75</v>
      </c>
      <c r="M379" s="3">
        <f t="shared" si="374"/>
        <v>12</v>
      </c>
      <c r="N379" s="3">
        <f t="shared" si="374"/>
        <v>13.125</v>
      </c>
      <c r="O379" s="130"/>
    </row>
    <row r="380" spans="1:15" ht="30" customHeight="1" x14ac:dyDescent="0.2">
      <c r="A380" s="34">
        <f>'STUDENT NAMELIST'!A380</f>
        <v>376</v>
      </c>
      <c r="B380" s="128">
        <f>'STUDENT NAMELIST'!B380</f>
        <v>211423243314</v>
      </c>
      <c r="C380" s="128" t="str">
        <f>'STUDENT NAMELIST'!C380</f>
        <v>2023PEC AI 476</v>
      </c>
      <c r="D380" s="131" t="str">
        <f>'STUDENT NAMELIST'!D380</f>
        <v>NITHISH V</v>
      </c>
      <c r="E380" s="25">
        <v>32</v>
      </c>
      <c r="F380" s="129">
        <v>32</v>
      </c>
      <c r="G380" s="129">
        <v>36</v>
      </c>
      <c r="H380" s="129">
        <v>40</v>
      </c>
      <c r="I380" s="129">
        <v>31</v>
      </c>
      <c r="J380" s="3">
        <f t="shared" ref="J380:N380" si="375">((E380/40)*15%)*100</f>
        <v>12</v>
      </c>
      <c r="K380" s="3">
        <f t="shared" si="375"/>
        <v>12</v>
      </c>
      <c r="L380" s="3">
        <f t="shared" si="375"/>
        <v>13.5</v>
      </c>
      <c r="M380" s="3">
        <f t="shared" si="375"/>
        <v>15</v>
      </c>
      <c r="N380" s="3">
        <f t="shared" si="375"/>
        <v>11.625</v>
      </c>
      <c r="O380" s="130"/>
    </row>
    <row r="381" spans="1:15" ht="30" customHeight="1" x14ac:dyDescent="0.2">
      <c r="A381" s="34">
        <f>'STUDENT NAMELIST'!A381</f>
        <v>377</v>
      </c>
      <c r="B381" s="128">
        <f>'STUDENT NAMELIST'!B381</f>
        <v>211423243116</v>
      </c>
      <c r="C381" s="128" t="str">
        <f>'STUDENT NAMELIST'!C381</f>
        <v>2023PEC AI 477</v>
      </c>
      <c r="D381" s="131" t="str">
        <f>'STUDENT NAMELIST'!D381</f>
        <v>ERWIN NICHOLAS M</v>
      </c>
      <c r="E381" s="25">
        <v>40</v>
      </c>
      <c r="F381" s="129">
        <v>29</v>
      </c>
      <c r="G381" s="129">
        <v>39</v>
      </c>
      <c r="H381" s="129">
        <v>33</v>
      </c>
      <c r="I381" s="129">
        <v>28</v>
      </c>
      <c r="J381" s="3">
        <f t="shared" ref="J381:N381" si="376">((E381/40)*15%)*100</f>
        <v>15</v>
      </c>
      <c r="K381" s="3">
        <f t="shared" si="376"/>
        <v>10.875</v>
      </c>
      <c r="L381" s="3">
        <f t="shared" si="376"/>
        <v>14.625</v>
      </c>
      <c r="M381" s="3">
        <f t="shared" si="376"/>
        <v>12.374999999999998</v>
      </c>
      <c r="N381" s="3">
        <f t="shared" si="376"/>
        <v>10.5</v>
      </c>
      <c r="O381" s="130"/>
    </row>
    <row r="382" spans="1:15" ht="30" customHeight="1" x14ac:dyDescent="0.2">
      <c r="A382" s="34">
        <f>'STUDENT NAMELIST'!A382</f>
        <v>378</v>
      </c>
      <c r="B382" s="128">
        <f>'STUDENT NAMELIST'!B382</f>
        <v>211423243118</v>
      </c>
      <c r="C382" s="128" t="str">
        <f>'STUDENT NAMELIST'!C382</f>
        <v>2023PEC AI 478</v>
      </c>
      <c r="D382" s="131" t="str">
        <f>'STUDENT NAMELIST'!D382</f>
        <v>ESWAR ADHITHAN J V</v>
      </c>
      <c r="E382" s="25">
        <v>34</v>
      </c>
      <c r="F382" s="129">
        <v>38</v>
      </c>
      <c r="G382" s="129">
        <v>38</v>
      </c>
      <c r="H382" s="129">
        <v>29</v>
      </c>
      <c r="I382" s="129">
        <v>38</v>
      </c>
      <c r="J382" s="3">
        <f t="shared" ref="J382:N382" si="377">((E382/40)*15%)*100</f>
        <v>12.75</v>
      </c>
      <c r="K382" s="3">
        <f t="shared" si="377"/>
        <v>14.249999999999998</v>
      </c>
      <c r="L382" s="3">
        <f t="shared" si="377"/>
        <v>14.249999999999998</v>
      </c>
      <c r="M382" s="3">
        <f t="shared" si="377"/>
        <v>10.875</v>
      </c>
      <c r="N382" s="3">
        <f t="shared" si="377"/>
        <v>14.249999999999998</v>
      </c>
      <c r="O382" s="130"/>
    </row>
    <row r="383" spans="1:15" ht="30" customHeight="1" x14ac:dyDescent="0.2">
      <c r="A383" s="34">
        <f>'STUDENT NAMELIST'!A383</f>
        <v>379</v>
      </c>
      <c r="B383" s="128">
        <f>'STUDENT NAMELIST'!B383</f>
        <v>211423243119</v>
      </c>
      <c r="C383" s="128" t="str">
        <f>'STUDENT NAMELIST'!C383</f>
        <v>2023PEC AI 479</v>
      </c>
      <c r="D383" s="131" t="str">
        <f>'STUDENT NAMELIST'!D383</f>
        <v>ESWAR R</v>
      </c>
      <c r="E383" s="25">
        <v>28</v>
      </c>
      <c r="F383" s="129">
        <v>32</v>
      </c>
      <c r="G383" s="129">
        <v>39</v>
      </c>
      <c r="H383" s="129">
        <v>33</v>
      </c>
      <c r="I383" s="129">
        <v>32</v>
      </c>
      <c r="J383" s="3">
        <f t="shared" ref="J383:N383" si="378">((E383/40)*15%)*100</f>
        <v>10.5</v>
      </c>
      <c r="K383" s="3">
        <f t="shared" si="378"/>
        <v>12</v>
      </c>
      <c r="L383" s="3">
        <f t="shared" si="378"/>
        <v>14.625</v>
      </c>
      <c r="M383" s="3">
        <f t="shared" si="378"/>
        <v>12.374999999999998</v>
      </c>
      <c r="N383" s="3">
        <f t="shared" si="378"/>
        <v>12</v>
      </c>
      <c r="O383" s="130"/>
    </row>
    <row r="384" spans="1:15" ht="30" customHeight="1" x14ac:dyDescent="0.2">
      <c r="A384" s="34">
        <f>'STUDENT NAMELIST'!A384</f>
        <v>380</v>
      </c>
      <c r="B384" s="128">
        <f>'STUDENT NAMELIST'!B384</f>
        <v>211423243120</v>
      </c>
      <c r="C384" s="128" t="str">
        <f>'STUDENT NAMELIST'!C384</f>
        <v>2023PEC AI 480</v>
      </c>
      <c r="D384" s="131" t="str">
        <f>'STUDENT NAMELIST'!D384</f>
        <v>FARIH M D</v>
      </c>
      <c r="E384" s="25">
        <v>36</v>
      </c>
      <c r="F384" s="129">
        <v>30</v>
      </c>
      <c r="G384" s="129">
        <v>35</v>
      </c>
      <c r="H384" s="129">
        <v>39</v>
      </c>
      <c r="I384" s="129">
        <v>32</v>
      </c>
      <c r="J384" s="3">
        <f t="shared" ref="J384:N384" si="379">((E384/40)*15%)*100</f>
        <v>13.5</v>
      </c>
      <c r="K384" s="3">
        <f t="shared" si="379"/>
        <v>11.249999999999998</v>
      </c>
      <c r="L384" s="3">
        <f t="shared" si="379"/>
        <v>13.125</v>
      </c>
      <c r="M384" s="3">
        <f t="shared" si="379"/>
        <v>14.625</v>
      </c>
      <c r="N384" s="3">
        <f t="shared" si="379"/>
        <v>12</v>
      </c>
      <c r="O384" s="130"/>
    </row>
    <row r="385" spans="1:15" ht="30" customHeight="1" x14ac:dyDescent="0.2">
      <c r="A385" s="34">
        <f>'STUDENT NAMELIST'!A385</f>
        <v>381</v>
      </c>
      <c r="B385" s="128">
        <f>'STUDENT NAMELIST'!B385</f>
        <v>211423243123</v>
      </c>
      <c r="C385" s="128" t="str">
        <f>'STUDENT NAMELIST'!C385</f>
        <v>2023PEC AI 481</v>
      </c>
      <c r="D385" s="131" t="str">
        <f>'STUDENT NAMELIST'!D385</f>
        <v>GAJAPATHY R</v>
      </c>
      <c r="E385" s="25">
        <v>30</v>
      </c>
      <c r="F385" s="129">
        <v>30</v>
      </c>
      <c r="G385" s="129">
        <v>30</v>
      </c>
      <c r="H385" s="129">
        <v>36</v>
      </c>
      <c r="I385" s="129">
        <v>30</v>
      </c>
      <c r="J385" s="3">
        <f t="shared" ref="J385:N385" si="380">((E385/40)*15%)*100</f>
        <v>11.249999999999998</v>
      </c>
      <c r="K385" s="3">
        <f t="shared" si="380"/>
        <v>11.249999999999998</v>
      </c>
      <c r="L385" s="3">
        <f t="shared" si="380"/>
        <v>11.249999999999998</v>
      </c>
      <c r="M385" s="3">
        <f t="shared" si="380"/>
        <v>13.5</v>
      </c>
      <c r="N385" s="3">
        <f t="shared" si="380"/>
        <v>11.249999999999998</v>
      </c>
      <c r="O385" s="130"/>
    </row>
    <row r="386" spans="1:15" ht="30" customHeight="1" x14ac:dyDescent="0.2">
      <c r="A386" s="34">
        <f>'STUDENT NAMELIST'!A386</f>
        <v>382</v>
      </c>
      <c r="B386" s="128">
        <f>'STUDENT NAMELIST'!B386</f>
        <v>211423243124</v>
      </c>
      <c r="C386" s="128" t="str">
        <f>'STUDENT NAMELIST'!C386</f>
        <v>2023PEC AI 482</v>
      </c>
      <c r="D386" s="131" t="str">
        <f>'STUDENT NAMELIST'!D386</f>
        <v>GANESH M</v>
      </c>
      <c r="E386" s="25">
        <v>38</v>
      </c>
      <c r="F386" s="129">
        <v>34</v>
      </c>
      <c r="G386" s="129">
        <v>40</v>
      </c>
      <c r="H386" s="129">
        <v>30</v>
      </c>
      <c r="I386" s="129">
        <v>36</v>
      </c>
      <c r="J386" s="3">
        <f t="shared" ref="J386:N386" si="381">((E386/40)*15%)*100</f>
        <v>14.249999999999998</v>
      </c>
      <c r="K386" s="3">
        <f t="shared" si="381"/>
        <v>12.75</v>
      </c>
      <c r="L386" s="3">
        <f t="shared" si="381"/>
        <v>15</v>
      </c>
      <c r="M386" s="3">
        <f t="shared" si="381"/>
        <v>11.249999999999998</v>
      </c>
      <c r="N386" s="3">
        <f t="shared" si="381"/>
        <v>13.5</v>
      </c>
      <c r="O386" s="130"/>
    </row>
    <row r="387" spans="1:15" ht="30" customHeight="1" x14ac:dyDescent="0.2">
      <c r="A387" s="34">
        <f>'STUDENT NAMELIST'!A387</f>
        <v>383</v>
      </c>
      <c r="B387" s="128">
        <f>'STUDENT NAMELIST'!B387</f>
        <v>211423243125</v>
      </c>
      <c r="C387" s="128" t="str">
        <f>'STUDENT NAMELIST'!C387</f>
        <v>2023PEC AI 483</v>
      </c>
      <c r="D387" s="131" t="str">
        <f>'STUDENT NAMELIST'!D387</f>
        <v>GAUTHAM P</v>
      </c>
      <c r="E387" s="25">
        <v>31</v>
      </c>
      <c r="F387" s="129">
        <v>40</v>
      </c>
      <c r="G387" s="129">
        <v>33</v>
      </c>
      <c r="H387" s="129">
        <v>40</v>
      </c>
      <c r="I387" s="129">
        <v>31</v>
      </c>
      <c r="J387" s="3">
        <f t="shared" ref="J387:N387" si="382">((E387/40)*15%)*100</f>
        <v>11.625</v>
      </c>
      <c r="K387" s="3">
        <f t="shared" si="382"/>
        <v>15</v>
      </c>
      <c r="L387" s="3">
        <f t="shared" si="382"/>
        <v>12.374999999999998</v>
      </c>
      <c r="M387" s="3">
        <f t="shared" si="382"/>
        <v>15</v>
      </c>
      <c r="N387" s="3">
        <f t="shared" si="382"/>
        <v>11.625</v>
      </c>
      <c r="O387" s="130"/>
    </row>
    <row r="388" spans="1:15" ht="30" customHeight="1" x14ac:dyDescent="0.2">
      <c r="A388" s="34">
        <f>'STUDENT NAMELIST'!A388</f>
        <v>384</v>
      </c>
      <c r="B388" s="128">
        <f>'STUDENT NAMELIST'!B388</f>
        <v>211423243127</v>
      </c>
      <c r="C388" s="128" t="str">
        <f>'STUDENT NAMELIST'!C388</f>
        <v>2023PEC AI 484</v>
      </c>
      <c r="D388" s="131" t="str">
        <f>'STUDENT NAMELIST'!D388</f>
        <v>GOKUL N</v>
      </c>
      <c r="E388" s="25">
        <v>39</v>
      </c>
      <c r="F388" s="129">
        <v>38</v>
      </c>
      <c r="G388" s="129">
        <v>40</v>
      </c>
      <c r="H388" s="129">
        <v>29</v>
      </c>
      <c r="I388" s="129">
        <v>28</v>
      </c>
      <c r="J388" s="3">
        <f t="shared" ref="J388:N388" si="383">((E388/40)*15%)*100</f>
        <v>14.625</v>
      </c>
      <c r="K388" s="3">
        <f t="shared" si="383"/>
        <v>14.249999999999998</v>
      </c>
      <c r="L388" s="3">
        <f t="shared" si="383"/>
        <v>15</v>
      </c>
      <c r="M388" s="3">
        <f t="shared" si="383"/>
        <v>10.875</v>
      </c>
      <c r="N388" s="3">
        <f t="shared" si="383"/>
        <v>10.5</v>
      </c>
      <c r="O388" s="130"/>
    </row>
    <row r="389" spans="1:15" ht="30" customHeight="1" x14ac:dyDescent="0.2">
      <c r="A389" s="34">
        <f>'STUDENT NAMELIST'!A389</f>
        <v>385</v>
      </c>
      <c r="B389" s="128">
        <f>'STUDENT NAMELIST'!B389</f>
        <v>211423243130</v>
      </c>
      <c r="C389" s="128" t="str">
        <f>'STUDENT NAMELIST'!C389</f>
        <v>2023PEC AI 485</v>
      </c>
      <c r="D389" s="131" t="str">
        <f>'STUDENT NAMELIST'!D389</f>
        <v>GOWTHAM R</v>
      </c>
      <c r="E389" s="25">
        <v>33</v>
      </c>
      <c r="F389" s="129">
        <v>31</v>
      </c>
      <c r="G389" s="129">
        <v>29</v>
      </c>
      <c r="H389" s="129">
        <v>30</v>
      </c>
      <c r="I389" s="129">
        <v>32</v>
      </c>
      <c r="J389" s="3">
        <f t="shared" ref="J389:N389" si="384">((E389/40)*15%)*100</f>
        <v>12.374999999999998</v>
      </c>
      <c r="K389" s="3">
        <f t="shared" si="384"/>
        <v>11.625</v>
      </c>
      <c r="L389" s="3">
        <f t="shared" si="384"/>
        <v>10.875</v>
      </c>
      <c r="M389" s="3">
        <f t="shared" si="384"/>
        <v>11.249999999999998</v>
      </c>
      <c r="N389" s="3">
        <f t="shared" si="384"/>
        <v>12</v>
      </c>
      <c r="O389" s="130"/>
    </row>
    <row r="390" spans="1:15" ht="30" customHeight="1" x14ac:dyDescent="0.2">
      <c r="A390" s="34">
        <f>'STUDENT NAMELIST'!A390</f>
        <v>386</v>
      </c>
      <c r="B390" s="128">
        <f>'STUDENT NAMELIST'!B390</f>
        <v>211423243132</v>
      </c>
      <c r="C390" s="128" t="str">
        <f>'STUDENT NAMELIST'!C390</f>
        <v>2023PEC AI 486</v>
      </c>
      <c r="D390" s="131" t="str">
        <f>'STUDENT NAMELIST'!D390</f>
        <v>GURU VISHAL M</v>
      </c>
      <c r="E390" s="25">
        <v>34</v>
      </c>
      <c r="F390" s="129">
        <v>33</v>
      </c>
      <c r="G390" s="129">
        <v>33</v>
      </c>
      <c r="H390" s="129">
        <v>36</v>
      </c>
      <c r="I390" s="129">
        <v>33</v>
      </c>
      <c r="J390" s="3">
        <f t="shared" ref="J390:N390" si="385">((E390/40)*15%)*100</f>
        <v>12.75</v>
      </c>
      <c r="K390" s="3">
        <f t="shared" si="385"/>
        <v>12.374999999999998</v>
      </c>
      <c r="L390" s="3">
        <f t="shared" si="385"/>
        <v>12.374999999999998</v>
      </c>
      <c r="M390" s="3">
        <f t="shared" si="385"/>
        <v>13.5</v>
      </c>
      <c r="N390" s="3">
        <f t="shared" si="385"/>
        <v>12.374999999999998</v>
      </c>
      <c r="O390" s="130"/>
    </row>
    <row r="391" spans="1:15" ht="30" customHeight="1" x14ac:dyDescent="0.2">
      <c r="A391" s="34">
        <f>'STUDENT NAMELIST'!A391</f>
        <v>387</v>
      </c>
      <c r="B391" s="128">
        <f>'STUDENT NAMELIST'!B391</f>
        <v>211423243133</v>
      </c>
      <c r="C391" s="128" t="str">
        <f>'STUDENT NAMELIST'!C391</f>
        <v>2023PEC AI 487</v>
      </c>
      <c r="D391" s="131" t="str">
        <f>'STUDENT NAMELIST'!D391</f>
        <v>GURUCHARAN G</v>
      </c>
      <c r="E391" s="25">
        <v>33</v>
      </c>
      <c r="F391" s="129">
        <v>36</v>
      </c>
      <c r="G391" s="129">
        <v>28</v>
      </c>
      <c r="H391" s="129">
        <v>31</v>
      </c>
      <c r="I391" s="129">
        <v>29</v>
      </c>
      <c r="J391" s="3">
        <f t="shared" ref="J391:N391" si="386">((E391/40)*15%)*100</f>
        <v>12.374999999999998</v>
      </c>
      <c r="K391" s="3">
        <f t="shared" si="386"/>
        <v>13.5</v>
      </c>
      <c r="L391" s="3">
        <f t="shared" si="386"/>
        <v>10.5</v>
      </c>
      <c r="M391" s="3">
        <f t="shared" si="386"/>
        <v>11.625</v>
      </c>
      <c r="N391" s="3">
        <f t="shared" si="386"/>
        <v>10.875</v>
      </c>
      <c r="O391" s="130"/>
    </row>
    <row r="392" spans="1:15" ht="30" customHeight="1" x14ac:dyDescent="0.2">
      <c r="A392" s="34">
        <f>'STUDENT NAMELIST'!A392</f>
        <v>388</v>
      </c>
      <c r="B392" s="128">
        <f>'STUDENT NAMELIST'!B392</f>
        <v>211423243134</v>
      </c>
      <c r="C392" s="128" t="str">
        <f>'STUDENT NAMELIST'!C392</f>
        <v>2023PEC AI 488</v>
      </c>
      <c r="D392" s="131" t="str">
        <f>'STUDENT NAMELIST'!D392</f>
        <v>GURUSURIYA B</v>
      </c>
      <c r="E392" s="25">
        <v>39</v>
      </c>
      <c r="F392" s="129">
        <v>36</v>
      </c>
      <c r="G392" s="129">
        <v>32</v>
      </c>
      <c r="H392" s="129">
        <v>31</v>
      </c>
      <c r="I392" s="129">
        <v>40</v>
      </c>
      <c r="J392" s="3">
        <f t="shared" ref="J392:N392" si="387">((E392/40)*15%)*100</f>
        <v>14.625</v>
      </c>
      <c r="K392" s="3">
        <f t="shared" si="387"/>
        <v>13.5</v>
      </c>
      <c r="L392" s="3">
        <f t="shared" si="387"/>
        <v>12</v>
      </c>
      <c r="M392" s="3">
        <f t="shared" si="387"/>
        <v>11.625</v>
      </c>
      <c r="N392" s="3">
        <f t="shared" si="387"/>
        <v>15</v>
      </c>
      <c r="O392" s="130"/>
    </row>
    <row r="393" spans="1:15" ht="30" customHeight="1" x14ac:dyDescent="0.2">
      <c r="A393" s="34">
        <f>'STUDENT NAMELIST'!A393</f>
        <v>389</v>
      </c>
      <c r="B393" s="128">
        <f>'STUDENT NAMELIST'!B393</f>
        <v>211423243135</v>
      </c>
      <c r="C393" s="128" t="str">
        <f>'STUDENT NAMELIST'!C393</f>
        <v>2023PEC AI 489</v>
      </c>
      <c r="D393" s="131" t="str">
        <f>'STUDENT NAMELIST'!D393</f>
        <v>HARI P</v>
      </c>
      <c r="E393" s="25">
        <v>38</v>
      </c>
      <c r="F393" s="129">
        <v>30</v>
      </c>
      <c r="G393" s="129">
        <v>39</v>
      </c>
      <c r="H393" s="129">
        <v>39</v>
      </c>
      <c r="I393" s="129">
        <v>35</v>
      </c>
      <c r="J393" s="3">
        <f t="shared" ref="J393:N393" si="388">((E393/40)*15%)*100</f>
        <v>14.249999999999998</v>
      </c>
      <c r="K393" s="3">
        <f t="shared" si="388"/>
        <v>11.249999999999998</v>
      </c>
      <c r="L393" s="3">
        <f t="shared" si="388"/>
        <v>14.625</v>
      </c>
      <c r="M393" s="3">
        <f t="shared" si="388"/>
        <v>14.625</v>
      </c>
      <c r="N393" s="3">
        <f t="shared" si="388"/>
        <v>13.125</v>
      </c>
      <c r="O393" s="130"/>
    </row>
    <row r="394" spans="1:15" ht="30" customHeight="1" x14ac:dyDescent="0.2">
      <c r="A394" s="34">
        <f>'STUDENT NAMELIST'!A394</f>
        <v>390</v>
      </c>
      <c r="B394" s="128">
        <f>'STUDENT NAMELIST'!B394</f>
        <v>211423243136</v>
      </c>
      <c r="C394" s="128" t="str">
        <f>'STUDENT NAMELIST'!C394</f>
        <v>2023PEC AI 490</v>
      </c>
      <c r="D394" s="131" t="str">
        <f>'STUDENT NAMELIST'!D394</f>
        <v>HARI PRAKASH M</v>
      </c>
      <c r="E394" s="25">
        <v>32</v>
      </c>
      <c r="F394" s="129">
        <v>33</v>
      </c>
      <c r="G394" s="129">
        <v>33</v>
      </c>
      <c r="H394" s="129">
        <v>28</v>
      </c>
      <c r="I394" s="129">
        <v>31</v>
      </c>
      <c r="J394" s="3">
        <f t="shared" ref="J394:N394" si="389">((E394/40)*15%)*100</f>
        <v>12</v>
      </c>
      <c r="K394" s="3">
        <f t="shared" si="389"/>
        <v>12.374999999999998</v>
      </c>
      <c r="L394" s="3">
        <f t="shared" si="389"/>
        <v>12.374999999999998</v>
      </c>
      <c r="M394" s="3">
        <f t="shared" si="389"/>
        <v>10.5</v>
      </c>
      <c r="N394" s="3">
        <f t="shared" si="389"/>
        <v>11.625</v>
      </c>
      <c r="O394" s="130"/>
    </row>
    <row r="395" spans="1:15" ht="30" customHeight="1" x14ac:dyDescent="0.2">
      <c r="A395" s="34">
        <f>'STUDENT NAMELIST'!A395</f>
        <v>391</v>
      </c>
      <c r="B395" s="128">
        <f>'STUDENT NAMELIST'!B395</f>
        <v>211423243140</v>
      </c>
      <c r="C395" s="128" t="str">
        <f>'STUDENT NAMELIST'!C395</f>
        <v>2023PEC AI 491</v>
      </c>
      <c r="D395" s="131" t="str">
        <f>'STUDENT NAMELIST'!D395</f>
        <v>HARIPRASAANTH K</v>
      </c>
      <c r="E395" s="25">
        <v>38</v>
      </c>
      <c r="F395" s="129">
        <v>28</v>
      </c>
      <c r="G395" s="129">
        <v>38</v>
      </c>
      <c r="H395" s="129">
        <v>39</v>
      </c>
      <c r="I395" s="129">
        <v>38</v>
      </c>
      <c r="J395" s="3">
        <f t="shared" ref="J395:N395" si="390">((E395/40)*15%)*100</f>
        <v>14.249999999999998</v>
      </c>
      <c r="K395" s="3">
        <f t="shared" si="390"/>
        <v>10.5</v>
      </c>
      <c r="L395" s="3">
        <f t="shared" si="390"/>
        <v>14.249999999999998</v>
      </c>
      <c r="M395" s="3">
        <f t="shared" si="390"/>
        <v>14.625</v>
      </c>
      <c r="N395" s="3">
        <f t="shared" si="390"/>
        <v>14.249999999999998</v>
      </c>
      <c r="O395" s="130"/>
    </row>
    <row r="396" spans="1:15" ht="30" customHeight="1" x14ac:dyDescent="0.2">
      <c r="A396" s="34">
        <f>'STUDENT NAMELIST'!A396</f>
        <v>392</v>
      </c>
      <c r="B396" s="128">
        <f>'STUDENT NAMELIST'!B396</f>
        <v>211423243141</v>
      </c>
      <c r="C396" s="128" t="str">
        <f>'STUDENT NAMELIST'!C396</f>
        <v>2023PEC AI 492</v>
      </c>
      <c r="D396" s="131" t="str">
        <f>'STUDENT NAMELIST'!D396</f>
        <v>HARISH J</v>
      </c>
      <c r="E396" s="25">
        <v>29</v>
      </c>
      <c r="F396" s="129">
        <v>35</v>
      </c>
      <c r="G396" s="129">
        <v>28</v>
      </c>
      <c r="H396" s="129">
        <v>32</v>
      </c>
      <c r="I396" s="129">
        <v>28</v>
      </c>
      <c r="J396" s="3">
        <f t="shared" ref="J396:N396" si="391">((E396/40)*15%)*100</f>
        <v>10.875</v>
      </c>
      <c r="K396" s="3">
        <f t="shared" si="391"/>
        <v>13.125</v>
      </c>
      <c r="L396" s="3">
        <f t="shared" si="391"/>
        <v>10.5</v>
      </c>
      <c r="M396" s="3">
        <f t="shared" si="391"/>
        <v>12</v>
      </c>
      <c r="N396" s="3">
        <f t="shared" si="391"/>
        <v>10.5</v>
      </c>
      <c r="O396" s="130"/>
    </row>
    <row r="397" spans="1:15" ht="30" customHeight="1" x14ac:dyDescent="0.2">
      <c r="A397" s="34">
        <f>'STUDENT NAMELIST'!A397</f>
        <v>393</v>
      </c>
      <c r="B397" s="128">
        <f>'STUDENT NAMELIST'!B397</f>
        <v>211423243142</v>
      </c>
      <c r="C397" s="128" t="str">
        <f>'STUDENT NAMELIST'!C397</f>
        <v>2023PEC AI 493</v>
      </c>
      <c r="D397" s="131" t="str">
        <f>'STUDENT NAMELIST'!D397</f>
        <v>HARISH P</v>
      </c>
      <c r="E397" s="25">
        <v>40</v>
      </c>
      <c r="F397" s="129">
        <v>34</v>
      </c>
      <c r="G397" s="129">
        <v>28</v>
      </c>
      <c r="H397" s="129">
        <v>28</v>
      </c>
      <c r="I397" s="129">
        <v>32</v>
      </c>
      <c r="J397" s="3">
        <f t="shared" ref="J397:N397" si="392">((E397/40)*15%)*100</f>
        <v>15</v>
      </c>
      <c r="K397" s="3">
        <f t="shared" si="392"/>
        <v>12.75</v>
      </c>
      <c r="L397" s="3">
        <f t="shared" si="392"/>
        <v>10.5</v>
      </c>
      <c r="M397" s="3">
        <f t="shared" si="392"/>
        <v>10.5</v>
      </c>
      <c r="N397" s="3">
        <f t="shared" si="392"/>
        <v>12</v>
      </c>
      <c r="O397" s="130"/>
    </row>
    <row r="398" spans="1:15" ht="30" customHeight="1" x14ac:dyDescent="0.2">
      <c r="A398" s="34">
        <f>'STUDENT NAMELIST'!A398</f>
        <v>394</v>
      </c>
      <c r="B398" s="128">
        <f>'STUDENT NAMELIST'!B398</f>
        <v>211423243152</v>
      </c>
      <c r="C398" s="128" t="str">
        <f>'STUDENT NAMELIST'!C398</f>
        <v>2023PEC AI 494</v>
      </c>
      <c r="D398" s="131" t="str">
        <f>'STUDENT NAMELIST'!D398</f>
        <v>HARSIH RAJ B</v>
      </c>
      <c r="E398" s="25">
        <v>35</v>
      </c>
      <c r="F398" s="129">
        <v>31</v>
      </c>
      <c r="G398" s="129">
        <v>35</v>
      </c>
      <c r="H398" s="129">
        <v>33</v>
      </c>
      <c r="I398" s="129">
        <v>39</v>
      </c>
      <c r="J398" s="3">
        <f t="shared" ref="J398:N398" si="393">((E398/40)*15%)*100</f>
        <v>13.125</v>
      </c>
      <c r="K398" s="3">
        <f t="shared" si="393"/>
        <v>11.625</v>
      </c>
      <c r="L398" s="3">
        <f t="shared" si="393"/>
        <v>13.125</v>
      </c>
      <c r="M398" s="3">
        <f t="shared" si="393"/>
        <v>12.374999999999998</v>
      </c>
      <c r="N398" s="3">
        <f t="shared" si="393"/>
        <v>14.625</v>
      </c>
      <c r="O398" s="130"/>
    </row>
    <row r="399" spans="1:15" ht="30" customHeight="1" x14ac:dyDescent="0.2">
      <c r="A399" s="34">
        <f>'STUDENT NAMELIST'!A399</f>
        <v>395</v>
      </c>
      <c r="B399" s="128">
        <f>'STUDENT NAMELIST'!B399</f>
        <v>211423243143</v>
      </c>
      <c r="C399" s="128" t="str">
        <f>'STUDENT NAMELIST'!C399</f>
        <v>2023PEC AI 495</v>
      </c>
      <c r="D399" s="131" t="str">
        <f>'STUDENT NAMELIST'!D399</f>
        <v>HARISH RAMNAATH E</v>
      </c>
      <c r="E399" s="25">
        <v>31</v>
      </c>
      <c r="F399" s="129">
        <v>30</v>
      </c>
      <c r="G399" s="129">
        <v>38</v>
      </c>
      <c r="H399" s="129">
        <v>29</v>
      </c>
      <c r="I399" s="129">
        <v>30</v>
      </c>
      <c r="J399" s="3">
        <f t="shared" ref="J399:N399" si="394">((E399/40)*15%)*100</f>
        <v>11.625</v>
      </c>
      <c r="K399" s="3">
        <f t="shared" si="394"/>
        <v>11.249999999999998</v>
      </c>
      <c r="L399" s="3">
        <f t="shared" si="394"/>
        <v>14.249999999999998</v>
      </c>
      <c r="M399" s="3">
        <f t="shared" si="394"/>
        <v>10.875</v>
      </c>
      <c r="N399" s="3">
        <f t="shared" si="394"/>
        <v>11.249999999999998</v>
      </c>
      <c r="O399" s="130"/>
    </row>
    <row r="400" spans="1:15" ht="30" customHeight="1" x14ac:dyDescent="0.2">
      <c r="A400" s="34">
        <f>'STUDENT NAMELIST'!A400</f>
        <v>396</v>
      </c>
      <c r="B400" s="128">
        <f>'STUDENT NAMELIST'!B400</f>
        <v>211423243144</v>
      </c>
      <c r="C400" s="128" t="str">
        <f>'STUDENT NAMELIST'!C400</f>
        <v>2023PEC AI 496</v>
      </c>
      <c r="D400" s="131" t="str">
        <f>'STUDENT NAMELIST'!D400</f>
        <v>HARISH V J</v>
      </c>
      <c r="E400" s="25">
        <v>33</v>
      </c>
      <c r="F400" s="129">
        <v>40</v>
      </c>
      <c r="G400" s="129">
        <v>35</v>
      </c>
      <c r="H400" s="129">
        <v>33</v>
      </c>
      <c r="I400" s="129">
        <v>38</v>
      </c>
      <c r="J400" s="3">
        <f t="shared" ref="J400:N400" si="395">((E400/40)*15%)*100</f>
        <v>12.374999999999998</v>
      </c>
      <c r="K400" s="3">
        <f t="shared" si="395"/>
        <v>15</v>
      </c>
      <c r="L400" s="3">
        <f t="shared" si="395"/>
        <v>13.125</v>
      </c>
      <c r="M400" s="3">
        <f t="shared" si="395"/>
        <v>12.374999999999998</v>
      </c>
      <c r="N400" s="3">
        <f t="shared" si="395"/>
        <v>14.249999999999998</v>
      </c>
      <c r="O400" s="130"/>
    </row>
    <row r="401" spans="1:15" ht="30" customHeight="1" x14ac:dyDescent="0.2">
      <c r="A401" s="34">
        <f>'STUDENT NAMELIST'!A401</f>
        <v>397</v>
      </c>
      <c r="B401" s="128">
        <f>'STUDENT NAMELIST'!B401</f>
        <v>211423243145</v>
      </c>
      <c r="C401" s="128" t="str">
        <f>'STUDENT NAMELIST'!C401</f>
        <v>2023PEC AI 497</v>
      </c>
      <c r="D401" s="131" t="str">
        <f>'STUDENT NAMELIST'!D401</f>
        <v>HARIVISHNU K C</v>
      </c>
      <c r="E401" s="25">
        <v>32</v>
      </c>
      <c r="F401" s="129">
        <v>39</v>
      </c>
      <c r="G401" s="129">
        <v>32</v>
      </c>
      <c r="H401" s="129">
        <v>29</v>
      </c>
      <c r="I401" s="129">
        <v>31</v>
      </c>
      <c r="J401" s="3">
        <f t="shared" ref="J401:N401" si="396">((E401/40)*15%)*100</f>
        <v>12</v>
      </c>
      <c r="K401" s="3">
        <f t="shared" si="396"/>
        <v>14.625</v>
      </c>
      <c r="L401" s="3">
        <f t="shared" si="396"/>
        <v>12</v>
      </c>
      <c r="M401" s="3">
        <f t="shared" si="396"/>
        <v>10.875</v>
      </c>
      <c r="N401" s="3">
        <f t="shared" si="396"/>
        <v>11.625</v>
      </c>
      <c r="O401" s="130"/>
    </row>
    <row r="402" spans="1:15" ht="30" customHeight="1" x14ac:dyDescent="0.2">
      <c r="A402" s="34">
        <f>'STUDENT NAMELIST'!A402</f>
        <v>398</v>
      </c>
      <c r="B402" s="128">
        <f>'STUDENT NAMELIST'!B402</f>
        <v>211423243156</v>
      </c>
      <c r="C402" s="128" t="str">
        <f>'STUDENT NAMELIST'!C402</f>
        <v>2023PEC AI 498</v>
      </c>
      <c r="D402" s="131" t="str">
        <f>'STUDENT NAMELIST'!D402</f>
        <v>HEMKUMAR A</v>
      </c>
      <c r="E402" s="25">
        <v>34</v>
      </c>
      <c r="F402" s="129">
        <v>36</v>
      </c>
      <c r="G402" s="129">
        <v>38</v>
      </c>
      <c r="H402" s="129">
        <v>32</v>
      </c>
      <c r="I402" s="129">
        <v>33</v>
      </c>
      <c r="J402" s="3">
        <f t="shared" ref="J402:N402" si="397">((E402/40)*15%)*100</f>
        <v>12.75</v>
      </c>
      <c r="K402" s="3">
        <f t="shared" si="397"/>
        <v>13.5</v>
      </c>
      <c r="L402" s="3">
        <f t="shared" si="397"/>
        <v>14.249999999999998</v>
      </c>
      <c r="M402" s="3">
        <f t="shared" si="397"/>
        <v>12</v>
      </c>
      <c r="N402" s="3">
        <f t="shared" si="397"/>
        <v>12.374999999999998</v>
      </c>
      <c r="O402" s="130"/>
    </row>
    <row r="403" spans="1:15" ht="30" customHeight="1" x14ac:dyDescent="0.2">
      <c r="A403" s="34">
        <f>'STUDENT NAMELIST'!A403</f>
        <v>399</v>
      </c>
      <c r="B403" s="128">
        <f>'STUDENT NAMELIST'!B403</f>
        <v>211423243153</v>
      </c>
      <c r="C403" s="128" t="str">
        <f>'STUDENT NAMELIST'!C403</f>
        <v>2023PEC AI 499</v>
      </c>
      <c r="D403" s="131" t="str">
        <f>'STUDENT NAMELIST'!D403</f>
        <v>HEMAND KUMAR V</v>
      </c>
      <c r="E403" s="25">
        <v>33</v>
      </c>
      <c r="F403" s="129">
        <v>29</v>
      </c>
      <c r="G403" s="129">
        <v>38</v>
      </c>
      <c r="H403" s="129">
        <v>30</v>
      </c>
      <c r="I403" s="129">
        <v>32</v>
      </c>
      <c r="J403" s="3">
        <f t="shared" ref="J403:N403" si="398">((E403/40)*15%)*100</f>
        <v>12.374999999999998</v>
      </c>
      <c r="K403" s="3">
        <f t="shared" si="398"/>
        <v>10.875</v>
      </c>
      <c r="L403" s="3">
        <f t="shared" si="398"/>
        <v>14.249999999999998</v>
      </c>
      <c r="M403" s="3">
        <f t="shared" si="398"/>
        <v>11.249999999999998</v>
      </c>
      <c r="N403" s="3">
        <f t="shared" si="398"/>
        <v>12</v>
      </c>
      <c r="O403" s="130"/>
    </row>
    <row r="404" spans="1:15" ht="30" customHeight="1" x14ac:dyDescent="0.2">
      <c r="A404" s="34">
        <f>'STUDENT NAMELIST'!A404</f>
        <v>400</v>
      </c>
      <c r="B404" s="128">
        <f>'STUDENT NAMELIST'!B404</f>
        <v>211423243154</v>
      </c>
      <c r="C404" s="128" t="str">
        <f>'STUDENT NAMELIST'!C404</f>
        <v>2023PEC AI 500</v>
      </c>
      <c r="D404" s="131" t="str">
        <f>'STUDENT NAMELIST'!D404</f>
        <v>HEMANTH S</v>
      </c>
      <c r="E404" s="25">
        <v>35</v>
      </c>
      <c r="F404" s="129">
        <v>33</v>
      </c>
      <c r="G404" s="129">
        <v>32</v>
      </c>
      <c r="H404" s="129">
        <v>36</v>
      </c>
      <c r="I404" s="129">
        <v>34</v>
      </c>
      <c r="J404" s="3">
        <f t="shared" ref="J404:N404" si="399">((E404/40)*15%)*100</f>
        <v>13.125</v>
      </c>
      <c r="K404" s="3">
        <f t="shared" si="399"/>
        <v>12.374999999999998</v>
      </c>
      <c r="L404" s="3">
        <f t="shared" si="399"/>
        <v>12</v>
      </c>
      <c r="M404" s="3">
        <f t="shared" si="399"/>
        <v>13.5</v>
      </c>
      <c r="N404" s="3">
        <f t="shared" si="399"/>
        <v>12.75</v>
      </c>
      <c r="O404" s="130"/>
    </row>
    <row r="405" spans="1:15" ht="30" customHeight="1" x14ac:dyDescent="0.2">
      <c r="A405" s="34">
        <f>'STUDENT NAMELIST'!A405</f>
        <v>401</v>
      </c>
      <c r="B405" s="128">
        <f>'STUDENT NAMELIST'!B405</f>
        <v>211423243158</v>
      </c>
      <c r="C405" s="128" t="str">
        <f>'STUDENT NAMELIST'!C405</f>
        <v>2023PEC AI 501</v>
      </c>
      <c r="D405" s="131" t="str">
        <f>'STUDENT NAMELIST'!D405</f>
        <v>HIBBAN RASHID</v>
      </c>
      <c r="E405" s="25">
        <v>39</v>
      </c>
      <c r="F405" s="129">
        <v>30</v>
      </c>
      <c r="G405" s="129">
        <v>36</v>
      </c>
      <c r="H405" s="129">
        <v>28</v>
      </c>
      <c r="I405" s="129">
        <v>38</v>
      </c>
      <c r="J405" s="3">
        <f t="shared" ref="J405:N405" si="400">((E405/40)*15%)*100</f>
        <v>14.625</v>
      </c>
      <c r="K405" s="3">
        <f t="shared" si="400"/>
        <v>11.249999999999998</v>
      </c>
      <c r="L405" s="3">
        <f t="shared" si="400"/>
        <v>13.5</v>
      </c>
      <c r="M405" s="3">
        <f t="shared" si="400"/>
        <v>10.5</v>
      </c>
      <c r="N405" s="3">
        <f t="shared" si="400"/>
        <v>14.249999999999998</v>
      </c>
      <c r="O405" s="130"/>
    </row>
    <row r="406" spans="1:15" ht="30" customHeight="1" x14ac:dyDescent="0.2">
      <c r="A406" s="34">
        <f>'STUDENT NAMELIST'!A406</f>
        <v>402</v>
      </c>
      <c r="B406" s="128">
        <f>'STUDENT NAMELIST'!B406</f>
        <v>211423243159</v>
      </c>
      <c r="C406" s="128" t="str">
        <f>'STUDENT NAMELIST'!C406</f>
        <v>2023PEC AI 502</v>
      </c>
      <c r="D406" s="131" t="str">
        <f>'STUDENT NAMELIST'!D406</f>
        <v>HIRTHIK KANNAN S</v>
      </c>
      <c r="E406" s="25">
        <v>38</v>
      </c>
      <c r="F406" s="129">
        <v>38</v>
      </c>
      <c r="G406" s="129">
        <v>40</v>
      </c>
      <c r="H406" s="129">
        <v>28</v>
      </c>
      <c r="I406" s="129">
        <v>34</v>
      </c>
      <c r="J406" s="3">
        <f t="shared" ref="J406:N406" si="401">((E406/40)*15%)*100</f>
        <v>14.249999999999998</v>
      </c>
      <c r="K406" s="3">
        <f t="shared" si="401"/>
        <v>14.249999999999998</v>
      </c>
      <c r="L406" s="3">
        <f t="shared" si="401"/>
        <v>15</v>
      </c>
      <c r="M406" s="3">
        <f t="shared" si="401"/>
        <v>10.5</v>
      </c>
      <c r="N406" s="3">
        <f t="shared" si="401"/>
        <v>12.75</v>
      </c>
      <c r="O406" s="130"/>
    </row>
    <row r="407" spans="1:15" ht="30" customHeight="1" x14ac:dyDescent="0.2">
      <c r="A407" s="34">
        <f>'STUDENT NAMELIST'!A407</f>
        <v>403</v>
      </c>
      <c r="B407" s="128">
        <f>'STUDENT NAMELIST'!B407</f>
        <v>211423243160</v>
      </c>
      <c r="C407" s="128" t="str">
        <f>'STUDENT NAMELIST'!C407</f>
        <v>2023PEC AI 503</v>
      </c>
      <c r="D407" s="131" t="str">
        <f>'STUDENT NAMELIST'!D407</f>
        <v>HITESHWAR K</v>
      </c>
      <c r="E407" s="25">
        <v>35</v>
      </c>
      <c r="F407" s="129">
        <v>30</v>
      </c>
      <c r="G407" s="129">
        <v>40</v>
      </c>
      <c r="H407" s="129">
        <v>36</v>
      </c>
      <c r="I407" s="129">
        <v>32</v>
      </c>
      <c r="J407" s="3">
        <f t="shared" ref="J407:N407" si="402">((E407/40)*15%)*100</f>
        <v>13.125</v>
      </c>
      <c r="K407" s="3">
        <f t="shared" si="402"/>
        <v>11.249999999999998</v>
      </c>
      <c r="L407" s="3">
        <f t="shared" si="402"/>
        <v>15</v>
      </c>
      <c r="M407" s="3">
        <f t="shared" si="402"/>
        <v>13.5</v>
      </c>
      <c r="N407" s="3">
        <f t="shared" si="402"/>
        <v>12</v>
      </c>
      <c r="O407" s="130"/>
    </row>
    <row r="408" spans="1:15" ht="30" customHeight="1" x14ac:dyDescent="0.2">
      <c r="A408" s="34">
        <f>'STUDENT NAMELIST'!A408</f>
        <v>404</v>
      </c>
      <c r="B408" s="128">
        <f>'STUDENT NAMELIST'!B408</f>
        <v>211423243162</v>
      </c>
      <c r="C408" s="128" t="str">
        <f>'STUDENT NAMELIST'!C408</f>
        <v>2023PEC AI 504</v>
      </c>
      <c r="D408" s="131" t="str">
        <f>'STUDENT NAMELIST'!D408</f>
        <v>INBA R</v>
      </c>
      <c r="E408" s="25">
        <v>32</v>
      </c>
      <c r="F408" s="129">
        <v>34</v>
      </c>
      <c r="G408" s="129">
        <v>33</v>
      </c>
      <c r="H408" s="129">
        <v>30</v>
      </c>
      <c r="I408" s="129">
        <v>29</v>
      </c>
      <c r="J408" s="3">
        <f t="shared" ref="J408:N408" si="403">((E408/40)*15%)*100</f>
        <v>12</v>
      </c>
      <c r="K408" s="3">
        <f t="shared" si="403"/>
        <v>12.75</v>
      </c>
      <c r="L408" s="3">
        <f t="shared" si="403"/>
        <v>12.374999999999998</v>
      </c>
      <c r="M408" s="3">
        <f t="shared" si="403"/>
        <v>11.249999999999998</v>
      </c>
      <c r="N408" s="3">
        <f t="shared" si="403"/>
        <v>10.875</v>
      </c>
      <c r="O408" s="130"/>
    </row>
    <row r="409" spans="1:15" ht="30" customHeight="1" x14ac:dyDescent="0.2">
      <c r="A409" s="34">
        <f>'STUDENT NAMELIST'!A409</f>
        <v>405</v>
      </c>
      <c r="B409" s="128">
        <f>'STUDENT NAMELIST'!B409</f>
        <v>211423243163</v>
      </c>
      <c r="C409" s="128" t="str">
        <f>'STUDENT NAMELIST'!C409</f>
        <v>2023PEC AI 505</v>
      </c>
      <c r="D409" s="131" t="str">
        <f>'STUDENT NAMELIST'!D409</f>
        <v>INFANT JASON G A</v>
      </c>
      <c r="E409" s="25">
        <v>28</v>
      </c>
      <c r="F409" s="129">
        <v>32</v>
      </c>
      <c r="G409" s="129">
        <v>31</v>
      </c>
      <c r="H409" s="129">
        <v>40</v>
      </c>
      <c r="I409" s="129">
        <v>40</v>
      </c>
      <c r="J409" s="3">
        <f t="shared" ref="J409:N409" si="404">((E409/40)*15%)*100</f>
        <v>10.5</v>
      </c>
      <c r="K409" s="3">
        <f t="shared" si="404"/>
        <v>12</v>
      </c>
      <c r="L409" s="3">
        <f t="shared" si="404"/>
        <v>11.625</v>
      </c>
      <c r="M409" s="3">
        <f t="shared" si="404"/>
        <v>15</v>
      </c>
      <c r="N409" s="3">
        <f t="shared" si="404"/>
        <v>15</v>
      </c>
      <c r="O409" s="130"/>
    </row>
    <row r="410" spans="1:15" ht="30" customHeight="1" x14ac:dyDescent="0.2">
      <c r="A410" s="34">
        <f>'STUDENT NAMELIST'!A410</f>
        <v>406</v>
      </c>
      <c r="B410" s="128">
        <f>'STUDENT NAMELIST'!B410</f>
        <v>211423243166</v>
      </c>
      <c r="C410" s="128" t="str">
        <f>'STUDENT NAMELIST'!C410</f>
        <v>2023PEC AI 506</v>
      </c>
      <c r="D410" s="131" t="str">
        <f>'STUDENT NAMELIST'!D410</f>
        <v>IRFAN MARICHAMY</v>
      </c>
      <c r="E410" s="25">
        <v>30</v>
      </c>
      <c r="F410" s="129">
        <v>28</v>
      </c>
      <c r="G410" s="129">
        <v>38</v>
      </c>
      <c r="H410" s="129">
        <v>36</v>
      </c>
      <c r="I410" s="129">
        <v>31</v>
      </c>
      <c r="J410" s="3">
        <f t="shared" ref="J410:N410" si="405">((E410/40)*15%)*100</f>
        <v>11.249999999999998</v>
      </c>
      <c r="K410" s="3">
        <f t="shared" si="405"/>
        <v>10.5</v>
      </c>
      <c r="L410" s="3">
        <f t="shared" si="405"/>
        <v>14.249999999999998</v>
      </c>
      <c r="M410" s="3">
        <f t="shared" si="405"/>
        <v>13.5</v>
      </c>
      <c r="N410" s="3">
        <f t="shared" si="405"/>
        <v>11.625</v>
      </c>
      <c r="O410" s="130"/>
    </row>
    <row r="411" spans="1:15" ht="30" customHeight="1" x14ac:dyDescent="0.2">
      <c r="A411" s="34">
        <f>'STUDENT NAMELIST'!A411</f>
        <v>407</v>
      </c>
      <c r="B411" s="128">
        <f>'STUDENT NAMELIST'!B411</f>
        <v>211423243169</v>
      </c>
      <c r="C411" s="128" t="str">
        <f>'STUDENT NAMELIST'!C411</f>
        <v>2023PEC AI 507</v>
      </c>
      <c r="D411" s="131" t="str">
        <f>'STUDENT NAMELIST'!D411</f>
        <v>JAGADHEESWARAN R</v>
      </c>
      <c r="E411" s="25">
        <v>40</v>
      </c>
      <c r="F411" s="129">
        <v>38</v>
      </c>
      <c r="G411" s="129">
        <v>34</v>
      </c>
      <c r="H411" s="129">
        <v>38</v>
      </c>
      <c r="I411" s="129">
        <v>35</v>
      </c>
      <c r="J411" s="3">
        <f t="shared" ref="J411:N411" si="406">((E411/40)*15%)*100</f>
        <v>15</v>
      </c>
      <c r="K411" s="3">
        <f t="shared" si="406"/>
        <v>14.249999999999998</v>
      </c>
      <c r="L411" s="3">
        <f t="shared" si="406"/>
        <v>12.75</v>
      </c>
      <c r="M411" s="3">
        <f t="shared" si="406"/>
        <v>14.249999999999998</v>
      </c>
      <c r="N411" s="3">
        <f t="shared" si="406"/>
        <v>13.125</v>
      </c>
      <c r="O411" s="130"/>
    </row>
    <row r="412" spans="1:15" ht="30" customHeight="1" x14ac:dyDescent="0.2">
      <c r="A412" s="34">
        <f>'STUDENT NAMELIST'!A412</f>
        <v>408</v>
      </c>
      <c r="B412" s="128">
        <f>'STUDENT NAMELIST'!B412</f>
        <v>211423243170</v>
      </c>
      <c r="C412" s="128" t="str">
        <f>'STUDENT NAMELIST'!C412</f>
        <v>2023PEC AI 508</v>
      </c>
      <c r="D412" s="131" t="str">
        <f>'STUDENT NAMELIST'!D412</f>
        <v>JAGAN S</v>
      </c>
      <c r="E412" s="25">
        <v>39</v>
      </c>
      <c r="F412" s="129">
        <v>40</v>
      </c>
      <c r="G412" s="129">
        <v>38</v>
      </c>
      <c r="H412" s="129">
        <v>38</v>
      </c>
      <c r="I412" s="129">
        <v>33</v>
      </c>
      <c r="J412" s="3">
        <f t="shared" ref="J412:N412" si="407">((E412/40)*15%)*100</f>
        <v>14.625</v>
      </c>
      <c r="K412" s="3">
        <f t="shared" si="407"/>
        <v>15</v>
      </c>
      <c r="L412" s="3">
        <f t="shared" si="407"/>
        <v>14.249999999999998</v>
      </c>
      <c r="M412" s="3">
        <f t="shared" si="407"/>
        <v>14.249999999999998</v>
      </c>
      <c r="N412" s="3">
        <f t="shared" si="407"/>
        <v>12.374999999999998</v>
      </c>
      <c r="O412" s="130"/>
    </row>
    <row r="413" spans="1:15" ht="30" customHeight="1" x14ac:dyDescent="0.2">
      <c r="A413" s="34">
        <f>'STUDENT NAMELIST'!A413</f>
        <v>409</v>
      </c>
      <c r="B413" s="128">
        <f>'STUDENT NAMELIST'!B413</f>
        <v>211423243171</v>
      </c>
      <c r="C413" s="128" t="str">
        <f>'STUDENT NAMELIST'!C413</f>
        <v>2023PEC AI 509</v>
      </c>
      <c r="D413" s="131" t="str">
        <f>'STUDENT NAMELIST'!D413</f>
        <v>JAI AKASH R S</v>
      </c>
      <c r="E413" s="25">
        <v>28</v>
      </c>
      <c r="F413" s="129">
        <v>33</v>
      </c>
      <c r="G413" s="129">
        <v>39</v>
      </c>
      <c r="H413" s="129">
        <v>33</v>
      </c>
      <c r="I413" s="129">
        <v>39</v>
      </c>
      <c r="J413" s="3">
        <f t="shared" ref="J413:N413" si="408">((E413/40)*15%)*100</f>
        <v>10.5</v>
      </c>
      <c r="K413" s="3">
        <f t="shared" si="408"/>
        <v>12.374999999999998</v>
      </c>
      <c r="L413" s="3">
        <f t="shared" si="408"/>
        <v>14.625</v>
      </c>
      <c r="M413" s="3">
        <f t="shared" si="408"/>
        <v>12.374999999999998</v>
      </c>
      <c r="N413" s="3">
        <f t="shared" si="408"/>
        <v>14.625</v>
      </c>
      <c r="O413" s="130"/>
    </row>
    <row r="414" spans="1:15" ht="30" customHeight="1" x14ac:dyDescent="0.2">
      <c r="A414" s="34">
        <f>'STUDENT NAMELIST'!A414</f>
        <v>410</v>
      </c>
      <c r="B414" s="128">
        <f>'STUDENT NAMELIST'!B414</f>
        <v>211423243172</v>
      </c>
      <c r="C414" s="128" t="str">
        <f>'STUDENT NAMELIST'!C414</f>
        <v>2023PEC AI 510</v>
      </c>
      <c r="D414" s="131" t="str">
        <f>'STUDENT NAMELIST'!D414</f>
        <v>JAI HARSHAN H</v>
      </c>
      <c r="E414" s="25">
        <v>38</v>
      </c>
      <c r="F414" s="129">
        <v>36</v>
      </c>
      <c r="G414" s="129">
        <v>34</v>
      </c>
      <c r="H414" s="129">
        <v>36</v>
      </c>
      <c r="I414" s="129">
        <v>38</v>
      </c>
      <c r="J414" s="3">
        <f t="shared" ref="J414:N414" si="409">((E414/40)*15%)*100</f>
        <v>14.249999999999998</v>
      </c>
      <c r="K414" s="3">
        <f t="shared" si="409"/>
        <v>13.5</v>
      </c>
      <c r="L414" s="3">
        <f t="shared" si="409"/>
        <v>12.75</v>
      </c>
      <c r="M414" s="3">
        <f t="shared" si="409"/>
        <v>13.5</v>
      </c>
      <c r="N414" s="3">
        <f t="shared" si="409"/>
        <v>14.249999999999998</v>
      </c>
      <c r="O414" s="130"/>
    </row>
    <row r="415" spans="1:15" ht="30" customHeight="1" x14ac:dyDescent="0.2">
      <c r="A415" s="34">
        <f>'STUDENT NAMELIST'!A415</f>
        <v>411</v>
      </c>
      <c r="B415" s="128">
        <f>'STUDENT NAMELIST'!B415</f>
        <v>211423243173</v>
      </c>
      <c r="C415" s="128" t="str">
        <f>'STUDENT NAMELIST'!C415</f>
        <v>2023PEC AI 511</v>
      </c>
      <c r="D415" s="131" t="str">
        <f>'STUDENT NAMELIST'!D415</f>
        <v>JAMAL MOHAMMED R</v>
      </c>
      <c r="E415" s="25">
        <v>40</v>
      </c>
      <c r="F415" s="129">
        <v>28</v>
      </c>
      <c r="G415" s="129">
        <v>31</v>
      </c>
      <c r="H415" s="129">
        <v>30</v>
      </c>
      <c r="I415" s="129">
        <v>30</v>
      </c>
      <c r="J415" s="3">
        <f t="shared" ref="J415:N415" si="410">((E415/40)*15%)*100</f>
        <v>15</v>
      </c>
      <c r="K415" s="3">
        <f t="shared" si="410"/>
        <v>10.5</v>
      </c>
      <c r="L415" s="3">
        <f t="shared" si="410"/>
        <v>11.625</v>
      </c>
      <c r="M415" s="3">
        <f t="shared" si="410"/>
        <v>11.249999999999998</v>
      </c>
      <c r="N415" s="3">
        <f t="shared" si="410"/>
        <v>11.249999999999998</v>
      </c>
      <c r="O415" s="130"/>
    </row>
    <row r="416" spans="1:15" ht="30" customHeight="1" x14ac:dyDescent="0.2">
      <c r="A416" s="34">
        <f>'STUDENT NAMELIST'!A416</f>
        <v>412</v>
      </c>
      <c r="B416" s="128">
        <f>'STUDENT NAMELIST'!B416</f>
        <v>211423243176</v>
      </c>
      <c r="C416" s="128" t="str">
        <f>'STUDENT NAMELIST'!C416</f>
        <v>2023PEC AI 512</v>
      </c>
      <c r="D416" s="131" t="str">
        <f>'STUDENT NAMELIST'!D416</f>
        <v>JASON JONES C</v>
      </c>
      <c r="E416" s="25">
        <v>29</v>
      </c>
      <c r="F416" s="129">
        <v>30</v>
      </c>
      <c r="G416" s="129">
        <v>28</v>
      </c>
      <c r="H416" s="129">
        <v>40</v>
      </c>
      <c r="I416" s="129">
        <v>39</v>
      </c>
      <c r="J416" s="3">
        <f t="shared" ref="J416:N416" si="411">((E416/40)*15%)*100</f>
        <v>10.875</v>
      </c>
      <c r="K416" s="3">
        <f t="shared" si="411"/>
        <v>11.249999999999998</v>
      </c>
      <c r="L416" s="3">
        <f t="shared" si="411"/>
        <v>10.5</v>
      </c>
      <c r="M416" s="3">
        <f t="shared" si="411"/>
        <v>15</v>
      </c>
      <c r="N416" s="3">
        <f t="shared" si="411"/>
        <v>14.625</v>
      </c>
      <c r="O416" s="130"/>
    </row>
    <row r="417" spans="1:15" ht="30" customHeight="1" x14ac:dyDescent="0.2">
      <c r="A417" s="34">
        <f>'STUDENT NAMELIST'!A417</f>
        <v>413</v>
      </c>
      <c r="B417" s="128">
        <f>'STUDENT NAMELIST'!B417</f>
        <v>211423243177</v>
      </c>
      <c r="C417" s="128" t="str">
        <f>'STUDENT NAMELIST'!C417</f>
        <v>2023PEC AI 513</v>
      </c>
      <c r="D417" s="131" t="str">
        <f>'STUDENT NAMELIST'!D417</f>
        <v>JAYA KRISHNA M</v>
      </c>
      <c r="E417" s="25">
        <v>30</v>
      </c>
      <c r="F417" s="129">
        <v>33</v>
      </c>
      <c r="G417" s="129">
        <v>38</v>
      </c>
      <c r="H417" s="129">
        <v>39</v>
      </c>
      <c r="I417" s="129">
        <v>31</v>
      </c>
      <c r="J417" s="3">
        <f t="shared" ref="J417:N417" si="412">((E417/40)*15%)*100</f>
        <v>11.249999999999998</v>
      </c>
      <c r="K417" s="3">
        <f t="shared" si="412"/>
        <v>12.374999999999998</v>
      </c>
      <c r="L417" s="3">
        <f t="shared" si="412"/>
        <v>14.249999999999998</v>
      </c>
      <c r="M417" s="3">
        <f t="shared" si="412"/>
        <v>14.625</v>
      </c>
      <c r="N417" s="3">
        <f t="shared" si="412"/>
        <v>11.625</v>
      </c>
      <c r="O417" s="130"/>
    </row>
    <row r="418" spans="1:15" ht="30" customHeight="1" x14ac:dyDescent="0.2">
      <c r="A418" s="34">
        <f>'STUDENT NAMELIST'!A418</f>
        <v>414</v>
      </c>
      <c r="B418" s="128">
        <f>'STUDENT NAMELIST'!B418</f>
        <v>211423243178</v>
      </c>
      <c r="C418" s="128" t="str">
        <f>'STUDENT NAMELIST'!C418</f>
        <v>2023PEC AI 514</v>
      </c>
      <c r="D418" s="131" t="str">
        <f>'STUDENT NAMELIST'!D418</f>
        <v>JAYA SURYA V</v>
      </c>
      <c r="E418" s="25">
        <v>34</v>
      </c>
      <c r="F418" s="129">
        <v>39</v>
      </c>
      <c r="G418" s="129">
        <v>34</v>
      </c>
      <c r="H418" s="129">
        <v>28</v>
      </c>
      <c r="I418" s="129">
        <v>32</v>
      </c>
      <c r="J418" s="3">
        <f t="shared" ref="J418:N418" si="413">((E418/40)*15%)*100</f>
        <v>12.75</v>
      </c>
      <c r="K418" s="3">
        <f t="shared" si="413"/>
        <v>14.625</v>
      </c>
      <c r="L418" s="3">
        <f t="shared" si="413"/>
        <v>12.75</v>
      </c>
      <c r="M418" s="3">
        <f t="shared" si="413"/>
        <v>10.5</v>
      </c>
      <c r="N418" s="3">
        <f t="shared" si="413"/>
        <v>12</v>
      </c>
      <c r="O418" s="130"/>
    </row>
    <row r="419" spans="1:15" ht="30" customHeight="1" x14ac:dyDescent="0.2">
      <c r="A419" s="34">
        <f>'STUDENT NAMELIST'!A419</f>
        <v>415</v>
      </c>
      <c r="B419" s="128">
        <f>'STUDENT NAMELIST'!B419</f>
        <v>211423243179</v>
      </c>
      <c r="C419" s="128" t="str">
        <f>'STUDENT NAMELIST'!C419</f>
        <v>2023PEC AI 515</v>
      </c>
      <c r="D419" s="131" t="str">
        <f>'STUDENT NAMELIST'!D419</f>
        <v>JAYANTH J</v>
      </c>
      <c r="E419" s="25">
        <v>38</v>
      </c>
      <c r="F419" s="129">
        <v>36</v>
      </c>
      <c r="G419" s="129">
        <v>38</v>
      </c>
      <c r="H419" s="129">
        <v>38</v>
      </c>
      <c r="I419" s="129">
        <v>39</v>
      </c>
      <c r="J419" s="3">
        <f t="shared" ref="J419:N419" si="414">((E419/40)*15%)*100</f>
        <v>14.249999999999998</v>
      </c>
      <c r="K419" s="3">
        <f t="shared" si="414"/>
        <v>13.5</v>
      </c>
      <c r="L419" s="3">
        <f t="shared" si="414"/>
        <v>14.249999999999998</v>
      </c>
      <c r="M419" s="3">
        <f t="shared" si="414"/>
        <v>14.249999999999998</v>
      </c>
      <c r="N419" s="3">
        <f t="shared" si="414"/>
        <v>14.625</v>
      </c>
      <c r="O419" s="130"/>
    </row>
    <row r="420" spans="1:15" ht="30" customHeight="1" x14ac:dyDescent="0.2">
      <c r="A420" s="34">
        <f>'STUDENT NAMELIST'!A420</f>
        <v>416</v>
      </c>
      <c r="B420" s="128">
        <f>'STUDENT NAMELIST'!B420</f>
        <v>211423243180</v>
      </c>
      <c r="C420" s="128" t="str">
        <f>'STUDENT NAMELIST'!C420</f>
        <v>2023PEC AI 516</v>
      </c>
      <c r="D420" s="131" t="str">
        <f>'STUDENT NAMELIST'!D420</f>
        <v>JAYARAM S J</v>
      </c>
      <c r="E420" s="25">
        <v>38</v>
      </c>
      <c r="F420" s="129">
        <v>31</v>
      </c>
      <c r="G420" s="129">
        <v>38</v>
      </c>
      <c r="H420" s="129">
        <v>40</v>
      </c>
      <c r="I420" s="129">
        <v>35</v>
      </c>
      <c r="J420" s="3">
        <f t="shared" ref="J420:N420" si="415">((E420/40)*15%)*100</f>
        <v>14.249999999999998</v>
      </c>
      <c r="K420" s="3">
        <f t="shared" si="415"/>
        <v>11.625</v>
      </c>
      <c r="L420" s="3">
        <f t="shared" si="415"/>
        <v>14.249999999999998</v>
      </c>
      <c r="M420" s="3">
        <f t="shared" si="415"/>
        <v>15</v>
      </c>
      <c r="N420" s="3">
        <f t="shared" si="415"/>
        <v>13.125</v>
      </c>
      <c r="O420" s="130"/>
    </row>
    <row r="421" spans="1:15" ht="30" customHeight="1" x14ac:dyDescent="0.2">
      <c r="A421" s="34">
        <f>'STUDENT NAMELIST'!A421</f>
        <v>417</v>
      </c>
      <c r="B421" s="128">
        <f>'STUDENT NAMELIST'!B421</f>
        <v>211423243184</v>
      </c>
      <c r="C421" s="128" t="str">
        <f>'STUDENT NAMELIST'!C421</f>
        <v>2023PEC AI 517</v>
      </c>
      <c r="D421" s="131" t="str">
        <f>'STUDENT NAMELIST'!D421</f>
        <v>JAYASURIYA K</v>
      </c>
      <c r="E421" s="25">
        <v>31</v>
      </c>
      <c r="F421" s="129">
        <v>33</v>
      </c>
      <c r="G421" s="129">
        <v>30</v>
      </c>
      <c r="H421" s="129">
        <v>39</v>
      </c>
      <c r="I421" s="129">
        <v>36</v>
      </c>
      <c r="J421" s="3">
        <f t="shared" ref="J421:N421" si="416">((E421/40)*15%)*100</f>
        <v>11.625</v>
      </c>
      <c r="K421" s="3">
        <f t="shared" si="416"/>
        <v>12.374999999999998</v>
      </c>
      <c r="L421" s="3">
        <f t="shared" si="416"/>
        <v>11.249999999999998</v>
      </c>
      <c r="M421" s="3">
        <f t="shared" si="416"/>
        <v>14.625</v>
      </c>
      <c r="N421" s="3">
        <f t="shared" si="416"/>
        <v>13.5</v>
      </c>
      <c r="O421" s="130"/>
    </row>
    <row r="422" spans="1:15" ht="30" customHeight="1" x14ac:dyDescent="0.2">
      <c r="A422" s="34">
        <f>'STUDENT NAMELIST'!A422</f>
        <v>418</v>
      </c>
      <c r="B422" s="128">
        <f>'STUDENT NAMELIST'!B422</f>
        <v>211423243185</v>
      </c>
      <c r="C422" s="128" t="str">
        <f>'STUDENT NAMELIST'!C422</f>
        <v>2023PEC AI 518</v>
      </c>
      <c r="D422" s="131" t="str">
        <f>'STUDENT NAMELIST'!D422</f>
        <v>JAYASURYA K</v>
      </c>
      <c r="E422" s="25">
        <v>40</v>
      </c>
      <c r="F422" s="129">
        <v>32</v>
      </c>
      <c r="G422" s="129">
        <v>33</v>
      </c>
      <c r="H422" s="129">
        <v>39</v>
      </c>
      <c r="I422" s="129">
        <v>32</v>
      </c>
      <c r="J422" s="3">
        <f t="shared" ref="J422:N422" si="417">((E422/40)*15%)*100</f>
        <v>15</v>
      </c>
      <c r="K422" s="3">
        <f t="shared" si="417"/>
        <v>12</v>
      </c>
      <c r="L422" s="3">
        <f t="shared" si="417"/>
        <v>12.374999999999998</v>
      </c>
      <c r="M422" s="3">
        <f t="shared" si="417"/>
        <v>14.625</v>
      </c>
      <c r="N422" s="3">
        <f t="shared" si="417"/>
        <v>12</v>
      </c>
      <c r="O422" s="130"/>
    </row>
    <row r="423" spans="1:15" ht="30" customHeight="1" x14ac:dyDescent="0.2">
      <c r="A423" s="34">
        <f>'STUDENT NAMELIST'!A423</f>
        <v>419</v>
      </c>
      <c r="B423" s="128">
        <f>'STUDENT NAMELIST'!B423</f>
        <v>211423243186</v>
      </c>
      <c r="C423" s="128" t="str">
        <f>'STUDENT NAMELIST'!C423</f>
        <v>2023PEC AI 519</v>
      </c>
      <c r="D423" s="131" t="str">
        <f>'STUDENT NAMELIST'!D423</f>
        <v>JEBISH PAULWIN S</v>
      </c>
      <c r="E423" s="25">
        <v>31</v>
      </c>
      <c r="F423" s="129">
        <v>29</v>
      </c>
      <c r="G423" s="129">
        <v>35</v>
      </c>
      <c r="H423" s="129">
        <v>33</v>
      </c>
      <c r="I423" s="129">
        <v>35</v>
      </c>
      <c r="J423" s="3">
        <f t="shared" ref="J423:N423" si="418">((E423/40)*15%)*100</f>
        <v>11.625</v>
      </c>
      <c r="K423" s="3">
        <f t="shared" si="418"/>
        <v>10.875</v>
      </c>
      <c r="L423" s="3">
        <f t="shared" si="418"/>
        <v>13.125</v>
      </c>
      <c r="M423" s="3">
        <f t="shared" si="418"/>
        <v>12.374999999999998</v>
      </c>
      <c r="N423" s="3">
        <f t="shared" si="418"/>
        <v>13.125</v>
      </c>
      <c r="O423" s="130"/>
    </row>
    <row r="424" spans="1:15" ht="30" customHeight="1" x14ac:dyDescent="0.2">
      <c r="A424" s="34">
        <f>'STUDENT NAMELIST'!A424</f>
        <v>420</v>
      </c>
      <c r="B424" s="128">
        <f>'STUDENT NAMELIST'!B424</f>
        <v>211423243187</v>
      </c>
      <c r="C424" s="128" t="str">
        <f>'STUDENT NAMELIST'!C424</f>
        <v>2023PEC AI 520</v>
      </c>
      <c r="D424" s="131" t="str">
        <f>'STUDENT NAMELIST'!D424</f>
        <v>JEEVA R</v>
      </c>
      <c r="E424" s="25">
        <v>32</v>
      </c>
      <c r="F424" s="129">
        <v>29</v>
      </c>
      <c r="G424" s="129">
        <v>29</v>
      </c>
      <c r="H424" s="129">
        <v>33</v>
      </c>
      <c r="I424" s="129">
        <v>32</v>
      </c>
      <c r="J424" s="3">
        <f t="shared" ref="J424:N424" si="419">((E424/40)*15%)*100</f>
        <v>12</v>
      </c>
      <c r="K424" s="3">
        <f t="shared" si="419"/>
        <v>10.875</v>
      </c>
      <c r="L424" s="3">
        <f t="shared" si="419"/>
        <v>10.875</v>
      </c>
      <c r="M424" s="3">
        <f t="shared" si="419"/>
        <v>12.374999999999998</v>
      </c>
      <c r="N424" s="3">
        <f t="shared" si="419"/>
        <v>12</v>
      </c>
      <c r="O424" s="130"/>
    </row>
    <row r="425" spans="1:15" ht="30" customHeight="1" x14ac:dyDescent="0.2">
      <c r="A425" s="34">
        <f>'STUDENT NAMELIST'!A425</f>
        <v>421</v>
      </c>
      <c r="B425" s="128">
        <f>'STUDENT NAMELIST'!B425</f>
        <v>211423243188</v>
      </c>
      <c r="C425" s="128" t="str">
        <f>'STUDENT NAMELIST'!C425</f>
        <v>2023PEC AI 521</v>
      </c>
      <c r="D425" s="131" t="str">
        <f>'STUDENT NAMELIST'!D425</f>
        <v>JEEVA S</v>
      </c>
      <c r="E425" s="25">
        <v>33</v>
      </c>
      <c r="F425" s="129">
        <v>33</v>
      </c>
      <c r="G425" s="129">
        <v>31</v>
      </c>
      <c r="H425" s="129">
        <v>30</v>
      </c>
      <c r="I425" s="129">
        <v>39</v>
      </c>
      <c r="J425" s="3">
        <f t="shared" ref="J425:N425" si="420">((E425/40)*15%)*100</f>
        <v>12.374999999999998</v>
      </c>
      <c r="K425" s="3">
        <f t="shared" si="420"/>
        <v>12.374999999999998</v>
      </c>
      <c r="L425" s="3">
        <f t="shared" si="420"/>
        <v>11.625</v>
      </c>
      <c r="M425" s="3">
        <f t="shared" si="420"/>
        <v>11.249999999999998</v>
      </c>
      <c r="N425" s="3">
        <f t="shared" si="420"/>
        <v>14.625</v>
      </c>
      <c r="O425" s="130"/>
    </row>
    <row r="426" spans="1:15" ht="30" customHeight="1" x14ac:dyDescent="0.2">
      <c r="A426" s="34">
        <f>'STUDENT NAMELIST'!A426</f>
        <v>422</v>
      </c>
      <c r="B426" s="128">
        <f>'STUDENT NAMELIST'!B426</f>
        <v>211423243189</v>
      </c>
      <c r="C426" s="128" t="str">
        <f>'STUDENT NAMELIST'!C426</f>
        <v>2023PEC AI 522</v>
      </c>
      <c r="D426" s="131" t="str">
        <f>'STUDENT NAMELIST'!D426</f>
        <v>JEEVA V</v>
      </c>
      <c r="E426" s="25">
        <v>35</v>
      </c>
      <c r="F426" s="129">
        <v>32</v>
      </c>
      <c r="G426" s="129">
        <v>35</v>
      </c>
      <c r="H426" s="129">
        <v>39</v>
      </c>
      <c r="I426" s="129">
        <v>28</v>
      </c>
      <c r="J426" s="3">
        <f t="shared" ref="J426:N426" si="421">((E426/40)*15%)*100</f>
        <v>13.125</v>
      </c>
      <c r="K426" s="3">
        <f t="shared" si="421"/>
        <v>12</v>
      </c>
      <c r="L426" s="3">
        <f t="shared" si="421"/>
        <v>13.125</v>
      </c>
      <c r="M426" s="3">
        <f t="shared" si="421"/>
        <v>14.625</v>
      </c>
      <c r="N426" s="3">
        <f t="shared" si="421"/>
        <v>10.5</v>
      </c>
      <c r="O426" s="130"/>
    </row>
    <row r="427" spans="1:15" ht="30" customHeight="1" x14ac:dyDescent="0.2">
      <c r="A427" s="34">
        <f>'STUDENT NAMELIST'!A427</f>
        <v>423</v>
      </c>
      <c r="B427" s="128">
        <f>'STUDENT NAMELIST'!B427</f>
        <v>211423243192</v>
      </c>
      <c r="C427" s="128" t="str">
        <f>'STUDENT NAMELIST'!C427</f>
        <v>2023PEC AI 523</v>
      </c>
      <c r="D427" s="131" t="str">
        <f>'STUDENT NAMELIST'!D427</f>
        <v>JEGATHEESWARAN A</v>
      </c>
      <c r="E427" s="25">
        <v>39</v>
      </c>
      <c r="F427" s="129">
        <v>40</v>
      </c>
      <c r="G427" s="129">
        <v>29</v>
      </c>
      <c r="H427" s="129">
        <v>36</v>
      </c>
      <c r="I427" s="129">
        <v>38</v>
      </c>
      <c r="J427" s="3">
        <f t="shared" ref="J427:N427" si="422">((E427/40)*15%)*100</f>
        <v>14.625</v>
      </c>
      <c r="K427" s="3">
        <f t="shared" si="422"/>
        <v>15</v>
      </c>
      <c r="L427" s="3">
        <f t="shared" si="422"/>
        <v>10.875</v>
      </c>
      <c r="M427" s="3">
        <f t="shared" si="422"/>
        <v>13.5</v>
      </c>
      <c r="N427" s="3">
        <f t="shared" si="422"/>
        <v>14.249999999999998</v>
      </c>
      <c r="O427" s="130"/>
    </row>
    <row r="428" spans="1:15" ht="30" customHeight="1" x14ac:dyDescent="0.2">
      <c r="A428" s="34">
        <f>'STUDENT NAMELIST'!A428</f>
        <v>424</v>
      </c>
      <c r="B428" s="128">
        <f>'STUDENT NAMELIST'!B428</f>
        <v>211423243193</v>
      </c>
      <c r="C428" s="128" t="str">
        <f>'STUDENT NAMELIST'!C428</f>
        <v>2023PEC AI 524</v>
      </c>
      <c r="D428" s="131" t="str">
        <f>'STUDENT NAMELIST'!D428</f>
        <v>JENISH J</v>
      </c>
      <c r="E428" s="25">
        <v>33</v>
      </c>
      <c r="F428" s="129">
        <v>33</v>
      </c>
      <c r="G428" s="129">
        <v>38</v>
      </c>
      <c r="H428" s="129">
        <v>40</v>
      </c>
      <c r="I428" s="129">
        <v>35</v>
      </c>
      <c r="J428" s="3">
        <f t="shared" ref="J428:N428" si="423">((E428/40)*15%)*100</f>
        <v>12.374999999999998</v>
      </c>
      <c r="K428" s="3">
        <f t="shared" si="423"/>
        <v>12.374999999999998</v>
      </c>
      <c r="L428" s="3">
        <f t="shared" si="423"/>
        <v>14.249999999999998</v>
      </c>
      <c r="M428" s="3">
        <f t="shared" si="423"/>
        <v>15</v>
      </c>
      <c r="N428" s="3">
        <f t="shared" si="423"/>
        <v>13.125</v>
      </c>
      <c r="O428" s="130"/>
    </row>
    <row r="429" spans="1:15" ht="30" customHeight="1" x14ac:dyDescent="0.2">
      <c r="A429" s="34">
        <f>'STUDENT NAMELIST'!A429</f>
        <v>425</v>
      </c>
      <c r="B429" s="128">
        <f>'STUDENT NAMELIST'!B429</f>
        <v>211423243197</v>
      </c>
      <c r="C429" s="128" t="str">
        <f>'STUDENT NAMELIST'!C429</f>
        <v>2023PEC AI 525</v>
      </c>
      <c r="D429" s="131" t="str">
        <f>'STUDENT NAMELIST'!D429</f>
        <v>JESHRUD SOLOMON TERIN J</v>
      </c>
      <c r="E429" s="25">
        <v>38</v>
      </c>
      <c r="F429" s="129">
        <v>35</v>
      </c>
      <c r="G429" s="129">
        <v>31</v>
      </c>
      <c r="H429" s="129">
        <v>34</v>
      </c>
      <c r="I429" s="129">
        <v>32</v>
      </c>
      <c r="J429" s="3">
        <f t="shared" ref="J429:N429" si="424">((E429/40)*15%)*100</f>
        <v>14.249999999999998</v>
      </c>
      <c r="K429" s="3">
        <f t="shared" si="424"/>
        <v>13.125</v>
      </c>
      <c r="L429" s="3">
        <f t="shared" si="424"/>
        <v>11.625</v>
      </c>
      <c r="M429" s="3">
        <f t="shared" si="424"/>
        <v>12.75</v>
      </c>
      <c r="N429" s="3">
        <f t="shared" si="424"/>
        <v>12</v>
      </c>
      <c r="O429" s="130"/>
    </row>
    <row r="430" spans="1:15" ht="30" customHeight="1" x14ac:dyDescent="0.2">
      <c r="A430" s="34">
        <f>'STUDENT NAMELIST'!A430</f>
        <v>426</v>
      </c>
      <c r="B430" s="128">
        <f>'STUDENT NAMELIST'!B430</f>
        <v>211423243198</v>
      </c>
      <c r="C430" s="128" t="str">
        <f>'STUDENT NAMELIST'!C430</f>
        <v>2023PEC AI 526</v>
      </c>
      <c r="D430" s="131" t="str">
        <f>'STUDENT NAMELIST'!D430</f>
        <v>JESWIN JABAS RAJKUMAR R</v>
      </c>
      <c r="E430" s="25">
        <v>39</v>
      </c>
      <c r="F430" s="129">
        <v>30</v>
      </c>
      <c r="G430" s="129">
        <v>38</v>
      </c>
      <c r="H430" s="129">
        <v>28</v>
      </c>
      <c r="I430" s="129">
        <v>38</v>
      </c>
      <c r="J430" s="3">
        <f t="shared" ref="J430:N430" si="425">((E430/40)*15%)*100</f>
        <v>14.625</v>
      </c>
      <c r="K430" s="3">
        <f t="shared" si="425"/>
        <v>11.249999999999998</v>
      </c>
      <c r="L430" s="3">
        <f t="shared" si="425"/>
        <v>14.249999999999998</v>
      </c>
      <c r="M430" s="3">
        <f t="shared" si="425"/>
        <v>10.5</v>
      </c>
      <c r="N430" s="3">
        <f t="shared" si="425"/>
        <v>14.249999999999998</v>
      </c>
      <c r="O430" s="130"/>
    </row>
    <row r="431" spans="1:15" ht="30" customHeight="1" x14ac:dyDescent="0.2">
      <c r="A431" s="34">
        <f>'STUDENT NAMELIST'!A431</f>
        <v>427</v>
      </c>
      <c r="B431" s="128">
        <f>'STUDENT NAMELIST'!B431</f>
        <v>211423243199</v>
      </c>
      <c r="C431" s="128" t="str">
        <f>'STUDENT NAMELIST'!C431</f>
        <v>2023PEC AI 527</v>
      </c>
      <c r="D431" s="131" t="str">
        <f>'STUDENT NAMELIST'!D431</f>
        <v>JISNUVARDHAN VISWA MOHAN</v>
      </c>
      <c r="E431" s="25">
        <v>35</v>
      </c>
      <c r="F431" s="129">
        <v>34</v>
      </c>
      <c r="G431" s="129">
        <v>31</v>
      </c>
      <c r="H431" s="129">
        <v>34</v>
      </c>
      <c r="I431" s="129">
        <v>28</v>
      </c>
      <c r="J431" s="3">
        <f t="shared" ref="J431:N431" si="426">((E431/40)*15%)*100</f>
        <v>13.125</v>
      </c>
      <c r="K431" s="3">
        <f t="shared" si="426"/>
        <v>12.75</v>
      </c>
      <c r="L431" s="3">
        <f t="shared" si="426"/>
        <v>11.625</v>
      </c>
      <c r="M431" s="3">
        <f t="shared" si="426"/>
        <v>12.75</v>
      </c>
      <c r="N431" s="3">
        <f t="shared" si="426"/>
        <v>10.5</v>
      </c>
      <c r="O431" s="130"/>
    </row>
    <row r="432" spans="1:15" ht="30" customHeight="1" x14ac:dyDescent="0.2">
      <c r="A432" s="34">
        <f>'STUDENT NAMELIST'!A432</f>
        <v>428</v>
      </c>
      <c r="B432" s="128">
        <f>'STUDENT NAMELIST'!B432</f>
        <v>211423243200</v>
      </c>
      <c r="C432" s="128" t="str">
        <f>'STUDENT NAMELIST'!C432</f>
        <v>2023PEC AI 528</v>
      </c>
      <c r="D432" s="131" t="str">
        <f>'STUDENT NAMELIST'!D432</f>
        <v>JOHN TYNDALE S</v>
      </c>
      <c r="E432" s="25">
        <v>28</v>
      </c>
      <c r="F432" s="129">
        <v>32</v>
      </c>
      <c r="G432" s="129">
        <v>36</v>
      </c>
      <c r="H432" s="129">
        <v>29</v>
      </c>
      <c r="I432" s="129">
        <v>32</v>
      </c>
      <c r="J432" s="3">
        <f t="shared" ref="J432:N432" si="427">((E432/40)*15%)*100</f>
        <v>10.5</v>
      </c>
      <c r="K432" s="3">
        <f t="shared" si="427"/>
        <v>12</v>
      </c>
      <c r="L432" s="3">
        <f t="shared" si="427"/>
        <v>13.5</v>
      </c>
      <c r="M432" s="3">
        <f t="shared" si="427"/>
        <v>10.875</v>
      </c>
      <c r="N432" s="3">
        <f t="shared" si="427"/>
        <v>12</v>
      </c>
      <c r="O432" s="130"/>
    </row>
    <row r="433" spans="1:15" ht="30" customHeight="1" x14ac:dyDescent="0.2">
      <c r="A433" s="34">
        <f>'STUDENT NAMELIST'!A433</f>
        <v>429</v>
      </c>
      <c r="B433" s="128">
        <f>'STUDENT NAMELIST'!B433</f>
        <v>211423243202</v>
      </c>
      <c r="C433" s="128" t="str">
        <f>'STUDENT NAMELIST'!C433</f>
        <v>2023PEC AI 529</v>
      </c>
      <c r="D433" s="131" t="str">
        <f>'STUDENT NAMELIST'!D433</f>
        <v>JOSEPHPRINCE V</v>
      </c>
      <c r="E433" s="25">
        <v>30</v>
      </c>
      <c r="F433" s="129">
        <v>40</v>
      </c>
      <c r="G433" s="129">
        <v>32</v>
      </c>
      <c r="H433" s="129">
        <v>39</v>
      </c>
      <c r="I433" s="129">
        <v>34</v>
      </c>
      <c r="J433" s="3">
        <f t="shared" ref="J433:N433" si="428">((E433/40)*15%)*100</f>
        <v>11.249999999999998</v>
      </c>
      <c r="K433" s="3">
        <f t="shared" si="428"/>
        <v>15</v>
      </c>
      <c r="L433" s="3">
        <f t="shared" si="428"/>
        <v>12</v>
      </c>
      <c r="M433" s="3">
        <f t="shared" si="428"/>
        <v>14.625</v>
      </c>
      <c r="N433" s="3">
        <f t="shared" si="428"/>
        <v>12.75</v>
      </c>
      <c r="O433" s="130"/>
    </row>
    <row r="434" spans="1:15" ht="30" customHeight="1" x14ac:dyDescent="0.2">
      <c r="A434" s="34">
        <f>'STUDENT NAMELIST'!A434</f>
        <v>430</v>
      </c>
      <c r="B434" s="128">
        <f>'STUDENT NAMELIST'!B434</f>
        <v>211423243205</v>
      </c>
      <c r="C434" s="128" t="str">
        <f>'STUDENT NAMELIST'!C434</f>
        <v>2023PEC AI 530</v>
      </c>
      <c r="D434" s="131" t="str">
        <f>'STUDENT NAMELIST'!D434</f>
        <v>JUSTIN DEVAKUMAR J</v>
      </c>
      <c r="E434" s="25">
        <v>38</v>
      </c>
      <c r="F434" s="129">
        <v>32</v>
      </c>
      <c r="G434" s="129">
        <v>40</v>
      </c>
      <c r="H434" s="129">
        <v>40</v>
      </c>
      <c r="I434" s="129">
        <v>38</v>
      </c>
      <c r="J434" s="3">
        <f t="shared" ref="J434:N434" si="429">((E434/40)*15%)*100</f>
        <v>14.249999999999998</v>
      </c>
      <c r="K434" s="3">
        <f t="shared" si="429"/>
        <v>12</v>
      </c>
      <c r="L434" s="3">
        <f t="shared" si="429"/>
        <v>15</v>
      </c>
      <c r="M434" s="3">
        <f t="shared" si="429"/>
        <v>15</v>
      </c>
      <c r="N434" s="3">
        <f t="shared" si="429"/>
        <v>14.249999999999998</v>
      </c>
      <c r="O434" s="130"/>
    </row>
    <row r="435" spans="1:15" ht="30" customHeight="1" x14ac:dyDescent="0.2">
      <c r="A435" s="34">
        <f>'STUDENT NAMELIST'!A435</f>
        <v>431</v>
      </c>
      <c r="B435" s="128">
        <f>'STUDENT NAMELIST'!B435</f>
        <v>211423243209</v>
      </c>
      <c r="C435" s="128" t="str">
        <f>'STUDENT NAMELIST'!C435</f>
        <v>2023PEC AI 531</v>
      </c>
      <c r="D435" s="131" t="str">
        <f>'STUDENT NAMELIST'!D435</f>
        <v>KALYANASUNDARAM M</v>
      </c>
      <c r="E435" s="25">
        <v>40</v>
      </c>
      <c r="F435" s="129">
        <v>40</v>
      </c>
      <c r="G435" s="129">
        <v>28</v>
      </c>
      <c r="H435" s="129">
        <v>28</v>
      </c>
      <c r="I435" s="129">
        <v>36</v>
      </c>
      <c r="J435" s="3">
        <f t="shared" ref="J435:N435" si="430">((E435/40)*15%)*100</f>
        <v>15</v>
      </c>
      <c r="K435" s="3">
        <f t="shared" si="430"/>
        <v>15</v>
      </c>
      <c r="L435" s="3">
        <f t="shared" si="430"/>
        <v>10.5</v>
      </c>
      <c r="M435" s="3">
        <f t="shared" si="430"/>
        <v>10.5</v>
      </c>
      <c r="N435" s="3">
        <f t="shared" si="430"/>
        <v>13.5</v>
      </c>
      <c r="O435" s="130"/>
    </row>
    <row r="436" spans="1:15" ht="30" customHeight="1" x14ac:dyDescent="0.2">
      <c r="A436" s="34">
        <f>'STUDENT NAMELIST'!A436</f>
        <v>432</v>
      </c>
      <c r="B436" s="128">
        <f>'STUDENT NAMELIST'!B436</f>
        <v>211423243210</v>
      </c>
      <c r="C436" s="128" t="str">
        <f>'STUDENT NAMELIST'!C436</f>
        <v>2023PEC AI 532</v>
      </c>
      <c r="D436" s="131" t="str">
        <f>'STUDENT NAMELIST'!D436</f>
        <v>KAMALESH P</v>
      </c>
      <c r="E436" s="25">
        <v>29</v>
      </c>
      <c r="F436" s="129">
        <v>38</v>
      </c>
      <c r="G436" s="129">
        <v>32</v>
      </c>
      <c r="H436" s="129">
        <v>38</v>
      </c>
      <c r="I436" s="129">
        <v>39</v>
      </c>
      <c r="J436" s="3">
        <f t="shared" ref="J436:N436" si="431">((E436/40)*15%)*100</f>
        <v>10.875</v>
      </c>
      <c r="K436" s="3">
        <f t="shared" si="431"/>
        <v>14.249999999999998</v>
      </c>
      <c r="L436" s="3">
        <f t="shared" si="431"/>
        <v>12</v>
      </c>
      <c r="M436" s="3">
        <f t="shared" si="431"/>
        <v>14.249999999999998</v>
      </c>
      <c r="N436" s="3">
        <f t="shared" si="431"/>
        <v>14.625</v>
      </c>
      <c r="O436" s="130"/>
    </row>
    <row r="437" spans="1:15" ht="30" customHeight="1" x14ac:dyDescent="0.2">
      <c r="A437" s="34">
        <f>'STUDENT NAMELIST'!A437</f>
        <v>433</v>
      </c>
      <c r="B437" s="128">
        <f>'STUDENT NAMELIST'!B437</f>
        <v>211423243213</v>
      </c>
      <c r="C437" s="128" t="str">
        <f>'STUDENT NAMELIST'!C437</f>
        <v>2023PEC AI 533</v>
      </c>
      <c r="D437" s="131" t="str">
        <f>'STUDENT NAMELIST'!D437</f>
        <v>KANISH V</v>
      </c>
      <c r="E437" s="25">
        <v>30</v>
      </c>
      <c r="F437" s="129">
        <v>30</v>
      </c>
      <c r="G437" s="129">
        <v>38</v>
      </c>
      <c r="H437" s="129">
        <v>31</v>
      </c>
      <c r="I437" s="129">
        <v>34</v>
      </c>
      <c r="J437" s="3">
        <f t="shared" ref="J437:N437" si="432">((E437/40)*15%)*100</f>
        <v>11.249999999999998</v>
      </c>
      <c r="K437" s="3">
        <f t="shared" si="432"/>
        <v>11.249999999999998</v>
      </c>
      <c r="L437" s="3">
        <f t="shared" si="432"/>
        <v>14.249999999999998</v>
      </c>
      <c r="M437" s="3">
        <f t="shared" si="432"/>
        <v>11.625</v>
      </c>
      <c r="N437" s="3">
        <f t="shared" si="432"/>
        <v>12.75</v>
      </c>
      <c r="O437" s="130"/>
    </row>
    <row r="438" spans="1:15" ht="30" customHeight="1" x14ac:dyDescent="0.2">
      <c r="A438" s="34">
        <f>'STUDENT NAMELIST'!A438</f>
        <v>434</v>
      </c>
      <c r="B438" s="128">
        <f>'STUDENT NAMELIST'!B438</f>
        <v>211423243215</v>
      </c>
      <c r="C438" s="128" t="str">
        <f>'STUDENT NAMELIST'!C438</f>
        <v>2023PEC AI 534</v>
      </c>
      <c r="D438" s="131" t="str">
        <f>'STUDENT NAMELIST'!D438</f>
        <v>KARTHI K</v>
      </c>
      <c r="E438" s="25">
        <v>28</v>
      </c>
      <c r="F438" s="129">
        <v>33</v>
      </c>
      <c r="G438" s="129">
        <v>36</v>
      </c>
      <c r="H438" s="129">
        <v>40</v>
      </c>
      <c r="I438" s="129">
        <v>38</v>
      </c>
      <c r="J438" s="3">
        <f t="shared" ref="J438:N438" si="433">((E438/40)*15%)*100</f>
        <v>10.5</v>
      </c>
      <c r="K438" s="3">
        <f t="shared" si="433"/>
        <v>12.374999999999998</v>
      </c>
      <c r="L438" s="3">
        <f t="shared" si="433"/>
        <v>13.5</v>
      </c>
      <c r="M438" s="3">
        <f t="shared" si="433"/>
        <v>15</v>
      </c>
      <c r="N438" s="3">
        <f t="shared" si="433"/>
        <v>14.249999999999998</v>
      </c>
      <c r="O438" s="130"/>
    </row>
    <row r="439" spans="1:15" ht="30" customHeight="1" x14ac:dyDescent="0.2">
      <c r="A439" s="34">
        <f>'STUDENT NAMELIST'!A439</f>
        <v>435</v>
      </c>
      <c r="B439" s="128">
        <f>'STUDENT NAMELIST'!B439</f>
        <v>211423243216</v>
      </c>
      <c r="C439" s="128" t="str">
        <f>'STUDENT NAMELIST'!C439</f>
        <v>2023PEC AI 535</v>
      </c>
      <c r="D439" s="131" t="str">
        <f>'STUDENT NAMELIST'!D439</f>
        <v>KAVIKARAN K</v>
      </c>
      <c r="E439" s="25">
        <v>40</v>
      </c>
      <c r="F439" s="129">
        <v>39</v>
      </c>
      <c r="G439" s="129">
        <v>31</v>
      </c>
      <c r="H439" s="129">
        <v>31</v>
      </c>
      <c r="I439" s="129">
        <v>34</v>
      </c>
      <c r="J439" s="3">
        <f t="shared" ref="J439:N439" si="434">((E439/40)*15%)*100</f>
        <v>15</v>
      </c>
      <c r="K439" s="3">
        <f t="shared" si="434"/>
        <v>14.625</v>
      </c>
      <c r="L439" s="3">
        <f t="shared" si="434"/>
        <v>11.625</v>
      </c>
      <c r="M439" s="3">
        <f t="shared" si="434"/>
        <v>11.625</v>
      </c>
      <c r="N439" s="3">
        <f t="shared" si="434"/>
        <v>12.75</v>
      </c>
      <c r="O439" s="130"/>
    </row>
    <row r="440" spans="1:15" ht="30" customHeight="1" x14ac:dyDescent="0.2">
      <c r="A440" s="34">
        <f>'STUDENT NAMELIST'!A440</f>
        <v>436</v>
      </c>
      <c r="B440" s="128">
        <f>'STUDENT NAMELIST'!B440</f>
        <v>211423243217</v>
      </c>
      <c r="C440" s="128" t="str">
        <f>'STUDENT NAMELIST'!C440</f>
        <v>2023PEC AI 536</v>
      </c>
      <c r="D440" s="131" t="str">
        <f>'STUDENT NAMELIST'!D440</f>
        <v>KAVIN KARTHICK A S</v>
      </c>
      <c r="E440" s="25">
        <v>35</v>
      </c>
      <c r="F440" s="129">
        <v>39</v>
      </c>
      <c r="G440" s="129">
        <v>29</v>
      </c>
      <c r="H440" s="129">
        <v>36</v>
      </c>
      <c r="I440" s="129">
        <v>40</v>
      </c>
      <c r="J440" s="3">
        <f t="shared" ref="J440:N440" si="435">((E440/40)*15%)*100</f>
        <v>13.125</v>
      </c>
      <c r="K440" s="3">
        <f t="shared" si="435"/>
        <v>14.625</v>
      </c>
      <c r="L440" s="3">
        <f t="shared" si="435"/>
        <v>10.875</v>
      </c>
      <c r="M440" s="3">
        <f t="shared" si="435"/>
        <v>13.5</v>
      </c>
      <c r="N440" s="3">
        <f t="shared" si="435"/>
        <v>15</v>
      </c>
      <c r="O440" s="130"/>
    </row>
    <row r="441" spans="1:15" ht="30" customHeight="1" x14ac:dyDescent="0.2">
      <c r="A441" s="34">
        <f>'STUDENT NAMELIST'!A441</f>
        <v>437</v>
      </c>
      <c r="B441" s="128">
        <f>'STUDENT NAMELIST'!B441</f>
        <v>211423243222</v>
      </c>
      <c r="C441" s="128" t="str">
        <f>'STUDENT NAMELIST'!C441</f>
        <v>2023PEC AI 537</v>
      </c>
      <c r="D441" s="131" t="str">
        <f>'STUDENT NAMELIST'!D441</f>
        <v>KAVIYARASU V</v>
      </c>
      <c r="E441" s="25">
        <v>40</v>
      </c>
      <c r="F441" s="129">
        <v>39</v>
      </c>
      <c r="G441" s="129">
        <v>34</v>
      </c>
      <c r="H441" s="129">
        <v>29</v>
      </c>
      <c r="I441" s="129">
        <v>34</v>
      </c>
      <c r="J441" s="3">
        <f t="shared" ref="J441:N441" si="436">((E441/40)*15%)*100</f>
        <v>15</v>
      </c>
      <c r="K441" s="3">
        <f t="shared" si="436"/>
        <v>14.625</v>
      </c>
      <c r="L441" s="3">
        <f t="shared" si="436"/>
        <v>12.75</v>
      </c>
      <c r="M441" s="3">
        <f t="shared" si="436"/>
        <v>10.875</v>
      </c>
      <c r="N441" s="3">
        <f t="shared" si="436"/>
        <v>12.75</v>
      </c>
      <c r="O441" s="130"/>
    </row>
    <row r="442" spans="1:15" ht="30" customHeight="1" x14ac:dyDescent="0.2">
      <c r="A442" s="34">
        <f>'STUDENT NAMELIST'!A442</f>
        <v>438</v>
      </c>
      <c r="B442" s="128">
        <f>'STUDENT NAMELIST'!B442</f>
        <v>211423243223</v>
      </c>
      <c r="C442" s="128" t="str">
        <f>'STUDENT NAMELIST'!C442</f>
        <v>2023PEC AI 538</v>
      </c>
      <c r="D442" s="131" t="str">
        <f>'STUDENT NAMELIST'!D442</f>
        <v>KEERTHIVASAN P</v>
      </c>
      <c r="E442" s="25">
        <v>39</v>
      </c>
      <c r="F442" s="129">
        <v>33</v>
      </c>
      <c r="G442" s="129">
        <v>39</v>
      </c>
      <c r="H442" s="129">
        <v>38</v>
      </c>
      <c r="I442" s="129">
        <v>29</v>
      </c>
      <c r="J442" s="3">
        <f t="shared" ref="J442:N442" si="437">((E442/40)*15%)*100</f>
        <v>14.625</v>
      </c>
      <c r="K442" s="3">
        <f t="shared" si="437"/>
        <v>12.374999999999998</v>
      </c>
      <c r="L442" s="3">
        <f t="shared" si="437"/>
        <v>14.625</v>
      </c>
      <c r="M442" s="3">
        <f t="shared" si="437"/>
        <v>14.249999999999998</v>
      </c>
      <c r="N442" s="3">
        <f t="shared" si="437"/>
        <v>10.875</v>
      </c>
      <c r="O442" s="130"/>
    </row>
    <row r="443" spans="1:15" ht="30" customHeight="1" x14ac:dyDescent="0.2">
      <c r="A443" s="34">
        <f>'STUDENT NAMELIST'!A443</f>
        <v>439</v>
      </c>
      <c r="B443" s="128">
        <f>'STUDENT NAMELIST'!B443</f>
        <v>211423243224</v>
      </c>
      <c r="C443" s="128" t="str">
        <f>'STUDENT NAMELIST'!C443</f>
        <v>2023PEC AI 539</v>
      </c>
      <c r="D443" s="131" t="str">
        <f>'STUDENT NAMELIST'!D443</f>
        <v>KEERTHIVASAN R</v>
      </c>
      <c r="E443" s="25">
        <v>29</v>
      </c>
      <c r="F443" s="129">
        <v>39</v>
      </c>
      <c r="G443" s="129">
        <v>39</v>
      </c>
      <c r="H443" s="129">
        <v>35</v>
      </c>
      <c r="I443" s="129">
        <v>33</v>
      </c>
      <c r="J443" s="3">
        <f t="shared" ref="J443:N443" si="438">((E443/40)*15%)*100</f>
        <v>10.875</v>
      </c>
      <c r="K443" s="3">
        <f t="shared" si="438"/>
        <v>14.625</v>
      </c>
      <c r="L443" s="3">
        <f t="shared" si="438"/>
        <v>14.625</v>
      </c>
      <c r="M443" s="3">
        <f t="shared" si="438"/>
        <v>13.125</v>
      </c>
      <c r="N443" s="3">
        <f t="shared" si="438"/>
        <v>12.374999999999998</v>
      </c>
      <c r="O443" s="130"/>
    </row>
    <row r="444" spans="1:15" ht="30" customHeight="1" x14ac:dyDescent="0.2">
      <c r="A444" s="34">
        <f>'STUDENT NAMELIST'!A444</f>
        <v>440</v>
      </c>
      <c r="B444" s="128">
        <f>'STUDENT NAMELIST'!B444</f>
        <v>211423243225</v>
      </c>
      <c r="C444" s="128" t="str">
        <f>'STUDENT NAMELIST'!C444</f>
        <v>2023PEC AI 540</v>
      </c>
      <c r="D444" s="131" t="str">
        <f>'STUDENT NAMELIST'!D444</f>
        <v>KESHAVVIPPIN S</v>
      </c>
      <c r="E444" s="25">
        <v>35</v>
      </c>
      <c r="F444" s="129">
        <v>32</v>
      </c>
      <c r="G444" s="129">
        <v>32</v>
      </c>
      <c r="H444" s="129">
        <v>35</v>
      </c>
      <c r="I444" s="129">
        <v>34</v>
      </c>
      <c r="J444" s="3">
        <f t="shared" ref="J444:N444" si="439">((E444/40)*15%)*100</f>
        <v>13.125</v>
      </c>
      <c r="K444" s="3">
        <f t="shared" si="439"/>
        <v>12</v>
      </c>
      <c r="L444" s="3">
        <f t="shared" si="439"/>
        <v>12</v>
      </c>
      <c r="M444" s="3">
        <f t="shared" si="439"/>
        <v>13.125</v>
      </c>
      <c r="N444" s="3">
        <f t="shared" si="439"/>
        <v>12.75</v>
      </c>
      <c r="O444" s="130"/>
    </row>
    <row r="445" spans="1:15" ht="30" customHeight="1" x14ac:dyDescent="0.2">
      <c r="A445" s="34">
        <f>'STUDENT NAMELIST'!A445</f>
        <v>441</v>
      </c>
      <c r="B445" s="128">
        <f>'STUDENT NAMELIST'!B445</f>
        <v>211423243001</v>
      </c>
      <c r="C445" s="128" t="str">
        <f>'STUDENT NAMELIST'!C445</f>
        <v>2023PEC AI 541</v>
      </c>
      <c r="D445" s="131" t="str">
        <f>'STUDENT NAMELIST'!D445</f>
        <v>AATHISUDHAN A</v>
      </c>
      <c r="E445" s="25">
        <v>36</v>
      </c>
      <c r="F445" s="129">
        <v>30</v>
      </c>
      <c r="G445" s="129">
        <v>40</v>
      </c>
      <c r="H445" s="129">
        <v>35</v>
      </c>
      <c r="I445" s="129">
        <v>32</v>
      </c>
      <c r="J445" s="3">
        <f t="shared" ref="J445:N445" si="440">((E445/40)*15%)*100</f>
        <v>13.5</v>
      </c>
      <c r="K445" s="3">
        <f t="shared" si="440"/>
        <v>11.249999999999998</v>
      </c>
      <c r="L445" s="3">
        <f t="shared" si="440"/>
        <v>15</v>
      </c>
      <c r="M445" s="3">
        <f t="shared" si="440"/>
        <v>13.125</v>
      </c>
      <c r="N445" s="3">
        <f t="shared" si="440"/>
        <v>12</v>
      </c>
      <c r="O445" s="130"/>
    </row>
    <row r="446" spans="1:15" ht="30" customHeight="1" x14ac:dyDescent="0.2">
      <c r="A446" s="34">
        <f>'STUDENT NAMELIST'!A446</f>
        <v>442</v>
      </c>
      <c r="B446" s="128">
        <f>'STUDENT NAMELIST'!B446</f>
        <v>211423243002</v>
      </c>
      <c r="C446" s="128" t="str">
        <f>'STUDENT NAMELIST'!C446</f>
        <v>2023PEC AI 542</v>
      </c>
      <c r="D446" s="131" t="str">
        <f>'STUDENT NAMELIST'!D446</f>
        <v>ABESHEK SRIRAMN</v>
      </c>
      <c r="E446" s="25">
        <v>39</v>
      </c>
      <c r="F446" s="129">
        <v>31</v>
      </c>
      <c r="G446" s="129">
        <v>35</v>
      </c>
      <c r="H446" s="129">
        <v>33</v>
      </c>
      <c r="I446" s="129">
        <v>33</v>
      </c>
      <c r="J446" s="3">
        <f t="shared" ref="J446:N446" si="441">((E446/40)*15%)*100</f>
        <v>14.625</v>
      </c>
      <c r="K446" s="3">
        <f t="shared" si="441"/>
        <v>11.625</v>
      </c>
      <c r="L446" s="3">
        <f t="shared" si="441"/>
        <v>13.125</v>
      </c>
      <c r="M446" s="3">
        <f t="shared" si="441"/>
        <v>12.374999999999998</v>
      </c>
      <c r="N446" s="3">
        <f t="shared" si="441"/>
        <v>12.374999999999998</v>
      </c>
      <c r="O446" s="130"/>
    </row>
    <row r="447" spans="1:15" ht="30" customHeight="1" x14ac:dyDescent="0.2">
      <c r="A447" s="34">
        <f>'STUDENT NAMELIST'!A447</f>
        <v>443</v>
      </c>
      <c r="B447" s="128">
        <f>'STUDENT NAMELIST'!B447</f>
        <v>211423243004</v>
      </c>
      <c r="C447" s="128" t="str">
        <f>'STUDENT NAMELIST'!C447</f>
        <v>2023PEC AI 543</v>
      </c>
      <c r="D447" s="131" t="str">
        <f>'STUDENT NAMELIST'!D447</f>
        <v>ABINESH KUMAR T</v>
      </c>
      <c r="E447" s="25">
        <v>28</v>
      </c>
      <c r="F447" s="129">
        <v>38</v>
      </c>
      <c r="G447" s="129">
        <v>30</v>
      </c>
      <c r="H447" s="129">
        <v>32</v>
      </c>
      <c r="I447" s="129">
        <v>32</v>
      </c>
      <c r="J447" s="3">
        <f t="shared" ref="J447:N447" si="442">((E447/40)*15%)*100</f>
        <v>10.5</v>
      </c>
      <c r="K447" s="3">
        <f t="shared" si="442"/>
        <v>14.249999999999998</v>
      </c>
      <c r="L447" s="3">
        <f t="shared" si="442"/>
        <v>11.249999999999998</v>
      </c>
      <c r="M447" s="3">
        <f t="shared" si="442"/>
        <v>12</v>
      </c>
      <c r="N447" s="3">
        <f t="shared" si="442"/>
        <v>12</v>
      </c>
      <c r="O447" s="130"/>
    </row>
    <row r="448" spans="1:15" ht="30" customHeight="1" x14ac:dyDescent="0.2">
      <c r="A448" s="34">
        <f>'STUDENT NAMELIST'!A448</f>
        <v>444</v>
      </c>
      <c r="B448" s="128">
        <f>'STUDENT NAMELIST'!B448</f>
        <v>211423243007</v>
      </c>
      <c r="C448" s="128" t="str">
        <f>'STUDENT NAMELIST'!C448</f>
        <v>2023PEC AI 544</v>
      </c>
      <c r="D448" s="131" t="str">
        <f>'STUDENT NAMELIST'!D448</f>
        <v>ABISHAI SINGH J</v>
      </c>
      <c r="E448" s="25">
        <v>38</v>
      </c>
      <c r="F448" s="129">
        <v>38</v>
      </c>
      <c r="G448" s="129">
        <v>34</v>
      </c>
      <c r="H448" s="129">
        <v>38</v>
      </c>
      <c r="I448" s="129">
        <v>40</v>
      </c>
      <c r="J448" s="3">
        <f t="shared" ref="J448:N448" si="443">((E448/40)*15%)*100</f>
        <v>14.249999999999998</v>
      </c>
      <c r="K448" s="3">
        <f t="shared" si="443"/>
        <v>14.249999999999998</v>
      </c>
      <c r="L448" s="3">
        <f t="shared" si="443"/>
        <v>12.75</v>
      </c>
      <c r="M448" s="3">
        <f t="shared" si="443"/>
        <v>14.249999999999998</v>
      </c>
      <c r="N448" s="3">
        <f t="shared" si="443"/>
        <v>15</v>
      </c>
      <c r="O448" s="130"/>
    </row>
    <row r="449" spans="1:15" ht="30" customHeight="1" x14ac:dyDescent="0.2">
      <c r="A449" s="34">
        <f>'STUDENT NAMELIST'!A449</f>
        <v>445</v>
      </c>
      <c r="B449" s="128">
        <f>'STUDENT NAMELIST'!B449</f>
        <v>211423243008</v>
      </c>
      <c r="C449" s="128" t="str">
        <f>'STUDENT NAMELIST'!C449</f>
        <v>2023PEC AI 545</v>
      </c>
      <c r="D449" s="131" t="str">
        <f>'STUDENT NAMELIST'!D449</f>
        <v>ABISHEK RANGARAJ M</v>
      </c>
      <c r="E449" s="25">
        <v>32</v>
      </c>
      <c r="F449" s="129">
        <v>32</v>
      </c>
      <c r="G449" s="129">
        <v>38</v>
      </c>
      <c r="H449" s="129">
        <v>38</v>
      </c>
      <c r="I449" s="129">
        <v>40</v>
      </c>
      <c r="J449" s="3">
        <f t="shared" ref="J449:N449" si="444">((E449/40)*15%)*100</f>
        <v>12</v>
      </c>
      <c r="K449" s="3">
        <f t="shared" si="444"/>
        <v>12</v>
      </c>
      <c r="L449" s="3">
        <f t="shared" si="444"/>
        <v>14.249999999999998</v>
      </c>
      <c r="M449" s="3">
        <f t="shared" si="444"/>
        <v>14.249999999999998</v>
      </c>
      <c r="N449" s="3">
        <f t="shared" si="444"/>
        <v>15</v>
      </c>
      <c r="O449" s="130"/>
    </row>
    <row r="450" spans="1:15" ht="30" customHeight="1" x14ac:dyDescent="0.2">
      <c r="A450" s="34">
        <f>'STUDENT NAMELIST'!A450</f>
        <v>446</v>
      </c>
      <c r="B450" s="128">
        <f>'STUDENT NAMELIST'!B450</f>
        <v>211423243010</v>
      </c>
      <c r="C450" s="128" t="str">
        <f>'STUDENT NAMELIST'!C450</f>
        <v>2023PEC AI 546</v>
      </c>
      <c r="D450" s="131" t="str">
        <f>'STUDENT NAMELIST'!D450</f>
        <v>ABRAHAM S J</v>
      </c>
      <c r="E450" s="25">
        <v>29</v>
      </c>
      <c r="F450" s="129">
        <v>40</v>
      </c>
      <c r="G450" s="129">
        <v>35</v>
      </c>
      <c r="H450" s="129">
        <v>32</v>
      </c>
      <c r="I450" s="129">
        <v>38</v>
      </c>
      <c r="J450" s="3">
        <f t="shared" ref="J450:N450" si="445">((E450/40)*15%)*100</f>
        <v>10.875</v>
      </c>
      <c r="K450" s="3">
        <f t="shared" si="445"/>
        <v>15</v>
      </c>
      <c r="L450" s="3">
        <f t="shared" si="445"/>
        <v>13.125</v>
      </c>
      <c r="M450" s="3">
        <f t="shared" si="445"/>
        <v>12</v>
      </c>
      <c r="N450" s="3">
        <f t="shared" si="445"/>
        <v>14.249999999999998</v>
      </c>
      <c r="O450" s="130"/>
    </row>
    <row r="451" spans="1:15" ht="30" customHeight="1" x14ac:dyDescent="0.2">
      <c r="A451" s="34">
        <f>'STUDENT NAMELIST'!A451</f>
        <v>447</v>
      </c>
      <c r="B451" s="128">
        <f>'STUDENT NAMELIST'!B451</f>
        <v>211423243012</v>
      </c>
      <c r="C451" s="128" t="str">
        <f>'STUDENT NAMELIST'!C451</f>
        <v>2023PEC AI 547</v>
      </c>
      <c r="D451" s="131" t="str">
        <f>'STUDENT NAMELIST'!D451</f>
        <v>ADHINARAYANAN A</v>
      </c>
      <c r="E451" s="25">
        <v>36</v>
      </c>
      <c r="F451" s="129">
        <v>29</v>
      </c>
      <c r="G451" s="129">
        <v>38</v>
      </c>
      <c r="H451" s="129">
        <v>39</v>
      </c>
      <c r="I451" s="129">
        <v>33</v>
      </c>
      <c r="J451" s="3">
        <f t="shared" ref="J451:N451" si="446">((E451/40)*15%)*100</f>
        <v>13.5</v>
      </c>
      <c r="K451" s="3">
        <f t="shared" si="446"/>
        <v>10.875</v>
      </c>
      <c r="L451" s="3">
        <f t="shared" si="446"/>
        <v>14.249999999999998</v>
      </c>
      <c r="M451" s="3">
        <f t="shared" si="446"/>
        <v>14.625</v>
      </c>
      <c r="N451" s="3">
        <f t="shared" si="446"/>
        <v>12.374999999999998</v>
      </c>
      <c r="O451" s="130"/>
    </row>
    <row r="452" spans="1:15" ht="30" customHeight="1" x14ac:dyDescent="0.2">
      <c r="A452" s="34">
        <f>'STUDENT NAMELIST'!A452</f>
        <v>448</v>
      </c>
      <c r="B452" s="128">
        <f>'STUDENT NAMELIST'!B452</f>
        <v>211423243013</v>
      </c>
      <c r="C452" s="128" t="str">
        <f>'STUDENT NAMELIST'!C452</f>
        <v>2023PEC AI 548</v>
      </c>
      <c r="D452" s="131" t="str">
        <f>'STUDENT NAMELIST'!D452</f>
        <v>ADHITYAN R</v>
      </c>
      <c r="E452" s="25">
        <v>40</v>
      </c>
      <c r="F452" s="129">
        <v>35</v>
      </c>
      <c r="G452" s="129">
        <v>30</v>
      </c>
      <c r="H452" s="129">
        <v>28</v>
      </c>
      <c r="I452" s="129">
        <v>32</v>
      </c>
      <c r="J452" s="3">
        <f t="shared" ref="J452:N452" si="447">((E452/40)*15%)*100</f>
        <v>15</v>
      </c>
      <c r="K452" s="3">
        <f t="shared" si="447"/>
        <v>13.125</v>
      </c>
      <c r="L452" s="3">
        <f t="shared" si="447"/>
        <v>11.249999999999998</v>
      </c>
      <c r="M452" s="3">
        <f t="shared" si="447"/>
        <v>10.5</v>
      </c>
      <c r="N452" s="3">
        <f t="shared" si="447"/>
        <v>12</v>
      </c>
      <c r="O452" s="130"/>
    </row>
    <row r="453" spans="1:15" ht="30" customHeight="1" x14ac:dyDescent="0.2">
      <c r="A453" s="34">
        <f>'STUDENT NAMELIST'!A453</f>
        <v>449</v>
      </c>
      <c r="B453" s="128">
        <f>'STUDENT NAMELIST'!B453</f>
        <v>211423243015</v>
      </c>
      <c r="C453" s="128" t="str">
        <f>'STUDENT NAMELIST'!C453</f>
        <v>2023PEC AI 549</v>
      </c>
      <c r="D453" s="131" t="str">
        <f>'STUDENT NAMELIST'!D453</f>
        <v>AFRIN W A</v>
      </c>
      <c r="E453" s="25">
        <v>29</v>
      </c>
      <c r="F453" s="129">
        <v>36</v>
      </c>
      <c r="G453" s="129">
        <v>31</v>
      </c>
      <c r="H453" s="129">
        <v>33</v>
      </c>
      <c r="I453" s="129">
        <v>34</v>
      </c>
      <c r="J453" s="3">
        <f t="shared" ref="J453:N453" si="448">((E453/40)*15%)*100</f>
        <v>10.875</v>
      </c>
      <c r="K453" s="3">
        <f t="shared" si="448"/>
        <v>13.5</v>
      </c>
      <c r="L453" s="3">
        <f t="shared" si="448"/>
        <v>11.625</v>
      </c>
      <c r="M453" s="3">
        <f t="shared" si="448"/>
        <v>12.374999999999998</v>
      </c>
      <c r="N453" s="3">
        <f t="shared" si="448"/>
        <v>12.75</v>
      </c>
      <c r="O453" s="130"/>
    </row>
    <row r="454" spans="1:15" ht="30" customHeight="1" x14ac:dyDescent="0.2">
      <c r="A454" s="34">
        <f>'STUDENT NAMELIST'!A454</f>
        <v>450</v>
      </c>
      <c r="B454" s="128">
        <f>'STUDENT NAMELIST'!B454</f>
        <v>211423243018</v>
      </c>
      <c r="C454" s="128" t="str">
        <f>'STUDENT NAMELIST'!C454</f>
        <v>2023PEC AI 550</v>
      </c>
      <c r="D454" s="131" t="str">
        <f>'STUDENT NAMELIST'!D454</f>
        <v>AKASH A</v>
      </c>
      <c r="E454" s="25">
        <v>38</v>
      </c>
      <c r="F454" s="129">
        <v>28</v>
      </c>
      <c r="G454" s="129">
        <v>35</v>
      </c>
      <c r="H454" s="129">
        <v>38</v>
      </c>
      <c r="I454" s="129">
        <v>38</v>
      </c>
      <c r="J454" s="3">
        <f t="shared" ref="J454:N454" si="449">((E454/40)*15%)*100</f>
        <v>14.249999999999998</v>
      </c>
      <c r="K454" s="3">
        <f t="shared" si="449"/>
        <v>10.5</v>
      </c>
      <c r="L454" s="3">
        <f t="shared" si="449"/>
        <v>13.125</v>
      </c>
      <c r="M454" s="3">
        <f t="shared" si="449"/>
        <v>14.249999999999998</v>
      </c>
      <c r="N454" s="3">
        <f t="shared" si="449"/>
        <v>14.249999999999998</v>
      </c>
      <c r="O454" s="130"/>
    </row>
    <row r="455" spans="1:15" ht="30" customHeight="1" x14ac:dyDescent="0.2">
      <c r="A455" s="34">
        <f>'STUDENT NAMELIST'!A455</f>
        <v>451</v>
      </c>
      <c r="B455" s="128">
        <f>'STUDENT NAMELIST'!B455</f>
        <v>211423243257</v>
      </c>
      <c r="C455" s="128" t="str">
        <f>'STUDENT NAMELIST'!C455</f>
        <v>2023PEC AI 551</v>
      </c>
      <c r="D455" s="131" t="str">
        <f>'STUDENT NAMELIST'!D455</f>
        <v>MADHAN S</v>
      </c>
      <c r="E455" s="25">
        <v>36</v>
      </c>
      <c r="F455" s="129">
        <v>28</v>
      </c>
      <c r="G455" s="129">
        <v>39</v>
      </c>
      <c r="H455" s="129">
        <v>31</v>
      </c>
      <c r="I455" s="129">
        <v>32</v>
      </c>
      <c r="J455" s="3">
        <f t="shared" ref="J455:N455" si="450">((E455/40)*15%)*100</f>
        <v>13.5</v>
      </c>
      <c r="K455" s="3">
        <f t="shared" si="450"/>
        <v>10.5</v>
      </c>
      <c r="L455" s="3">
        <f t="shared" si="450"/>
        <v>14.625</v>
      </c>
      <c r="M455" s="3">
        <f t="shared" si="450"/>
        <v>11.625</v>
      </c>
      <c r="N455" s="3">
        <f t="shared" si="450"/>
        <v>12</v>
      </c>
      <c r="O455" s="130"/>
    </row>
    <row r="456" spans="1:15" ht="30" customHeight="1" x14ac:dyDescent="0.2">
      <c r="A456" s="34">
        <f>'STUDENT NAMELIST'!A456</f>
        <v>452</v>
      </c>
      <c r="B456" s="128">
        <f>'STUDENT NAMELIST'!B456</f>
        <v>211423243019</v>
      </c>
      <c r="C456" s="128" t="str">
        <f>'STUDENT NAMELIST'!C456</f>
        <v>2023PEC AI 552</v>
      </c>
      <c r="D456" s="131" t="str">
        <f>'STUDENT NAMELIST'!D456</f>
        <v>AKASH R</v>
      </c>
      <c r="E456" s="25">
        <v>30</v>
      </c>
      <c r="F456" s="129">
        <v>29</v>
      </c>
      <c r="G456" s="129">
        <v>30</v>
      </c>
      <c r="H456" s="129">
        <v>30</v>
      </c>
      <c r="I456" s="129">
        <v>29</v>
      </c>
      <c r="J456" s="3">
        <f t="shared" ref="J456:N456" si="451">((E456/40)*15%)*100</f>
        <v>11.249999999999998</v>
      </c>
      <c r="K456" s="3">
        <f t="shared" si="451"/>
        <v>10.875</v>
      </c>
      <c r="L456" s="3">
        <f t="shared" si="451"/>
        <v>11.249999999999998</v>
      </c>
      <c r="M456" s="3">
        <f t="shared" si="451"/>
        <v>11.249999999999998</v>
      </c>
      <c r="N456" s="3">
        <f t="shared" si="451"/>
        <v>10.875</v>
      </c>
      <c r="O456" s="130"/>
    </row>
    <row r="457" spans="1:15" ht="30" customHeight="1" x14ac:dyDescent="0.2">
      <c r="A457" s="34">
        <f>'STUDENT NAMELIST'!A457</f>
        <v>453</v>
      </c>
      <c r="B457" s="128">
        <f>'STUDENT NAMELIST'!B457</f>
        <v>211423243020</v>
      </c>
      <c r="C457" s="128" t="str">
        <f>'STUDENT NAMELIST'!C457</f>
        <v>2023PEC AI 553</v>
      </c>
      <c r="D457" s="131" t="str">
        <f>'STUDENT NAMELIST'!D457</f>
        <v>AKASH RAJA M</v>
      </c>
      <c r="E457" s="25">
        <v>31</v>
      </c>
      <c r="F457" s="129">
        <v>36</v>
      </c>
      <c r="G457" s="129">
        <v>31</v>
      </c>
      <c r="H457" s="129">
        <v>34</v>
      </c>
      <c r="I457" s="129">
        <v>39</v>
      </c>
      <c r="J457" s="3">
        <f t="shared" ref="J457:N457" si="452">((E457/40)*15%)*100</f>
        <v>11.625</v>
      </c>
      <c r="K457" s="3">
        <f t="shared" si="452"/>
        <v>13.5</v>
      </c>
      <c r="L457" s="3">
        <f t="shared" si="452"/>
        <v>11.625</v>
      </c>
      <c r="M457" s="3">
        <f t="shared" si="452"/>
        <v>12.75</v>
      </c>
      <c r="N457" s="3">
        <f t="shared" si="452"/>
        <v>14.625</v>
      </c>
      <c r="O457" s="130"/>
    </row>
    <row r="458" spans="1:15" ht="30" customHeight="1" x14ac:dyDescent="0.2">
      <c r="A458" s="34">
        <f>'STUDENT NAMELIST'!A458</f>
        <v>454</v>
      </c>
      <c r="B458" s="128">
        <f>'STUDENT NAMELIST'!B458</f>
        <v>211423243021</v>
      </c>
      <c r="C458" s="128" t="str">
        <f>'STUDENT NAMELIST'!C458</f>
        <v>2023PEC AI 554</v>
      </c>
      <c r="D458" s="131" t="str">
        <f>'STUDENT NAMELIST'!D458</f>
        <v>AKSHAY KANNA G</v>
      </c>
      <c r="E458" s="25">
        <v>36</v>
      </c>
      <c r="F458" s="129">
        <v>38</v>
      </c>
      <c r="G458" s="129">
        <v>30</v>
      </c>
      <c r="H458" s="129">
        <v>38</v>
      </c>
      <c r="I458" s="129">
        <v>29</v>
      </c>
      <c r="J458" s="3">
        <f t="shared" ref="J458:N458" si="453">((E458/40)*15%)*100</f>
        <v>13.5</v>
      </c>
      <c r="K458" s="3">
        <f t="shared" si="453"/>
        <v>14.249999999999998</v>
      </c>
      <c r="L458" s="3">
        <f t="shared" si="453"/>
        <v>11.249999999999998</v>
      </c>
      <c r="M458" s="3">
        <f t="shared" si="453"/>
        <v>14.249999999999998</v>
      </c>
      <c r="N458" s="3">
        <f t="shared" si="453"/>
        <v>10.875</v>
      </c>
      <c r="O458" s="130"/>
    </row>
    <row r="459" spans="1:15" ht="30" customHeight="1" x14ac:dyDescent="0.2">
      <c r="A459" s="34">
        <f>'STUDENT NAMELIST'!A459</f>
        <v>455</v>
      </c>
      <c r="B459" s="128">
        <f>'STUDENT NAMELIST'!B459</f>
        <v>211423243023</v>
      </c>
      <c r="C459" s="128" t="str">
        <f>'STUDENT NAMELIST'!C459</f>
        <v>2023PEC AI 555</v>
      </c>
      <c r="D459" s="131" t="str">
        <f>'STUDENT NAMELIST'!D459</f>
        <v>AKSHITH KUMAR V</v>
      </c>
      <c r="E459" s="25">
        <v>39</v>
      </c>
      <c r="F459" s="129">
        <v>38</v>
      </c>
      <c r="G459" s="129">
        <v>30</v>
      </c>
      <c r="H459" s="129">
        <v>40</v>
      </c>
      <c r="I459" s="129">
        <v>29</v>
      </c>
      <c r="J459" s="3">
        <f t="shared" ref="J459:N459" si="454">((E459/40)*15%)*100</f>
        <v>14.625</v>
      </c>
      <c r="K459" s="3">
        <f t="shared" si="454"/>
        <v>14.249999999999998</v>
      </c>
      <c r="L459" s="3">
        <f t="shared" si="454"/>
        <v>11.249999999999998</v>
      </c>
      <c r="M459" s="3">
        <f t="shared" si="454"/>
        <v>15</v>
      </c>
      <c r="N459" s="3">
        <f t="shared" si="454"/>
        <v>10.875</v>
      </c>
      <c r="O459" s="130"/>
    </row>
    <row r="460" spans="1:15" ht="30" customHeight="1" x14ac:dyDescent="0.2">
      <c r="A460" s="34">
        <f>'STUDENT NAMELIST'!A460</f>
        <v>456</v>
      </c>
      <c r="B460" s="128">
        <f>'STUDENT NAMELIST'!B460</f>
        <v>211423243024</v>
      </c>
      <c r="C460" s="128" t="str">
        <f>'STUDENT NAMELIST'!C460</f>
        <v>2023PEC AI 556</v>
      </c>
      <c r="D460" s="131" t="str">
        <f>'STUDENT NAMELIST'!D460</f>
        <v>ALLEN PHILIP T E</v>
      </c>
      <c r="E460" s="25">
        <v>29</v>
      </c>
      <c r="F460" s="129">
        <v>29</v>
      </c>
      <c r="G460" s="129">
        <v>30</v>
      </c>
      <c r="H460" s="129">
        <v>36</v>
      </c>
      <c r="I460" s="129">
        <v>38</v>
      </c>
      <c r="J460" s="3">
        <f t="shared" ref="J460:N460" si="455">((E460/40)*15%)*100</f>
        <v>10.875</v>
      </c>
      <c r="K460" s="3">
        <f t="shared" si="455"/>
        <v>10.875</v>
      </c>
      <c r="L460" s="3">
        <f t="shared" si="455"/>
        <v>11.249999999999998</v>
      </c>
      <c r="M460" s="3">
        <f t="shared" si="455"/>
        <v>13.5</v>
      </c>
      <c r="N460" s="3">
        <f t="shared" si="455"/>
        <v>14.249999999999998</v>
      </c>
      <c r="O460" s="130"/>
    </row>
    <row r="461" spans="1:15" ht="30" customHeight="1" x14ac:dyDescent="0.2">
      <c r="A461" s="34">
        <f>'STUDENT NAMELIST'!A461</f>
        <v>457</v>
      </c>
      <c r="B461" s="128">
        <f>'STUDENT NAMELIST'!B461</f>
        <v>211423243026</v>
      </c>
      <c r="C461" s="128" t="str">
        <f>'STUDENT NAMELIST'!C461</f>
        <v>2023PEC AI 557</v>
      </c>
      <c r="D461" s="131" t="str">
        <f>'STUDENT NAMELIST'!D461</f>
        <v>AMRUTH CHANAKYA A</v>
      </c>
      <c r="E461" s="25">
        <v>38</v>
      </c>
      <c r="F461" s="129">
        <v>34</v>
      </c>
      <c r="G461" s="129">
        <v>33</v>
      </c>
      <c r="H461" s="129">
        <v>33</v>
      </c>
      <c r="I461" s="129">
        <v>33</v>
      </c>
      <c r="J461" s="3">
        <f t="shared" ref="J461:N461" si="456">((E461/40)*15%)*100</f>
        <v>14.249999999999998</v>
      </c>
      <c r="K461" s="3">
        <f t="shared" si="456"/>
        <v>12.75</v>
      </c>
      <c r="L461" s="3">
        <f t="shared" si="456"/>
        <v>12.374999999999998</v>
      </c>
      <c r="M461" s="3">
        <f t="shared" si="456"/>
        <v>12.374999999999998</v>
      </c>
      <c r="N461" s="3">
        <f t="shared" si="456"/>
        <v>12.374999999999998</v>
      </c>
      <c r="O461" s="130"/>
    </row>
    <row r="462" spans="1:15" ht="30" customHeight="1" x14ac:dyDescent="0.2">
      <c r="A462" s="34">
        <f>'STUDENT NAMELIST'!A462</f>
        <v>458</v>
      </c>
      <c r="B462" s="128">
        <f>'STUDENT NAMELIST'!B462</f>
        <v>211423243027</v>
      </c>
      <c r="C462" s="128" t="str">
        <f>'STUDENT NAMELIST'!C462</f>
        <v>2023PEC AI 558</v>
      </c>
      <c r="D462" s="131" t="str">
        <f>'STUDENT NAMELIST'!D462</f>
        <v>ANANDHA KUMAR R K</v>
      </c>
      <c r="E462" s="25">
        <v>39</v>
      </c>
      <c r="F462" s="129">
        <v>40</v>
      </c>
      <c r="G462" s="129">
        <v>29</v>
      </c>
      <c r="H462" s="129">
        <v>29</v>
      </c>
      <c r="I462" s="129">
        <v>40</v>
      </c>
      <c r="J462" s="3">
        <f t="shared" ref="J462:N462" si="457">((E462/40)*15%)*100</f>
        <v>14.625</v>
      </c>
      <c r="K462" s="3">
        <f t="shared" si="457"/>
        <v>15</v>
      </c>
      <c r="L462" s="3">
        <f t="shared" si="457"/>
        <v>10.875</v>
      </c>
      <c r="M462" s="3">
        <f t="shared" si="457"/>
        <v>10.875</v>
      </c>
      <c r="N462" s="3">
        <f t="shared" si="457"/>
        <v>15</v>
      </c>
      <c r="O462" s="130"/>
    </row>
    <row r="463" spans="1:15" ht="30" customHeight="1" x14ac:dyDescent="0.2">
      <c r="A463" s="34">
        <f>'STUDENT NAMELIST'!A463</f>
        <v>459</v>
      </c>
      <c r="B463" s="128">
        <f>'STUDENT NAMELIST'!B463</f>
        <v>211423243028</v>
      </c>
      <c r="C463" s="128" t="str">
        <f>'STUDENT NAMELIST'!C463</f>
        <v>2023PEC AI 559</v>
      </c>
      <c r="D463" s="131" t="str">
        <f>'STUDENT NAMELIST'!D463</f>
        <v>ANANDHAKRISHNAN K</v>
      </c>
      <c r="E463" s="25">
        <v>29</v>
      </c>
      <c r="F463" s="129">
        <v>31</v>
      </c>
      <c r="G463" s="129">
        <v>35</v>
      </c>
      <c r="H463" s="129">
        <v>39</v>
      </c>
      <c r="I463" s="129">
        <v>31</v>
      </c>
      <c r="J463" s="3">
        <f t="shared" ref="J463:N463" si="458">((E463/40)*15%)*100</f>
        <v>10.875</v>
      </c>
      <c r="K463" s="3">
        <f t="shared" si="458"/>
        <v>11.625</v>
      </c>
      <c r="L463" s="3">
        <f t="shared" si="458"/>
        <v>13.125</v>
      </c>
      <c r="M463" s="3">
        <f t="shared" si="458"/>
        <v>14.625</v>
      </c>
      <c r="N463" s="3">
        <f t="shared" si="458"/>
        <v>11.625</v>
      </c>
      <c r="O463" s="130"/>
    </row>
    <row r="464" spans="1:15" ht="30" customHeight="1" x14ac:dyDescent="0.2">
      <c r="A464" s="34">
        <f>'STUDENT NAMELIST'!A464</f>
        <v>460</v>
      </c>
      <c r="B464" s="128">
        <f>'STUDENT NAMELIST'!B464</f>
        <v>211423243029</v>
      </c>
      <c r="C464" s="128" t="str">
        <f>'STUDENT NAMELIST'!C464</f>
        <v>2023PEC AI 560</v>
      </c>
      <c r="D464" s="131" t="str">
        <f>'STUDENT NAMELIST'!D464</f>
        <v>ANDREW S J</v>
      </c>
      <c r="E464" s="25">
        <v>38</v>
      </c>
      <c r="F464" s="129">
        <v>38</v>
      </c>
      <c r="G464" s="129">
        <v>38</v>
      </c>
      <c r="H464" s="129">
        <v>39</v>
      </c>
      <c r="I464" s="129">
        <v>29</v>
      </c>
      <c r="J464" s="3">
        <f t="shared" ref="J464:N464" si="459">((E464/40)*15%)*100</f>
        <v>14.249999999999998</v>
      </c>
      <c r="K464" s="3">
        <f t="shared" si="459"/>
        <v>14.249999999999998</v>
      </c>
      <c r="L464" s="3">
        <f t="shared" si="459"/>
        <v>14.249999999999998</v>
      </c>
      <c r="M464" s="3">
        <f t="shared" si="459"/>
        <v>14.625</v>
      </c>
      <c r="N464" s="3">
        <f t="shared" si="459"/>
        <v>10.875</v>
      </c>
      <c r="O464" s="130"/>
    </row>
    <row r="465" spans="1:15" ht="30" customHeight="1" x14ac:dyDescent="0.2">
      <c r="A465" s="34">
        <f>'STUDENT NAMELIST'!A465</f>
        <v>461</v>
      </c>
      <c r="B465" s="128">
        <f>'STUDENT NAMELIST'!B465</f>
        <v>211423243030</v>
      </c>
      <c r="C465" s="128" t="str">
        <f>'STUDENT NAMELIST'!C465</f>
        <v>2023PEC AI 561</v>
      </c>
      <c r="D465" s="131" t="str">
        <f>'STUDENT NAMELIST'!D465</f>
        <v>ANEESHWAR S</v>
      </c>
      <c r="E465" s="25">
        <v>30</v>
      </c>
      <c r="F465" s="129">
        <v>32</v>
      </c>
      <c r="G465" s="129">
        <v>30</v>
      </c>
      <c r="H465" s="129">
        <v>36</v>
      </c>
      <c r="I465" s="129">
        <v>31</v>
      </c>
      <c r="J465" s="3">
        <f t="shared" ref="J465:N465" si="460">((E465/40)*15%)*100</f>
        <v>11.249999999999998</v>
      </c>
      <c r="K465" s="3">
        <f t="shared" si="460"/>
        <v>12</v>
      </c>
      <c r="L465" s="3">
        <f t="shared" si="460"/>
        <v>11.249999999999998</v>
      </c>
      <c r="M465" s="3">
        <f t="shared" si="460"/>
        <v>13.5</v>
      </c>
      <c r="N465" s="3">
        <f t="shared" si="460"/>
        <v>11.625</v>
      </c>
      <c r="O465" s="130"/>
    </row>
    <row r="466" spans="1:15" ht="30" customHeight="1" x14ac:dyDescent="0.2">
      <c r="A466" s="34">
        <f>'STUDENT NAMELIST'!A466</f>
        <v>462</v>
      </c>
      <c r="B466" s="128">
        <f>'STUDENT NAMELIST'!B466</f>
        <v>211423243031</v>
      </c>
      <c r="C466" s="128" t="str">
        <f>'STUDENT NAMELIST'!C466</f>
        <v>2023PEC AI 562</v>
      </c>
      <c r="D466" s="131" t="str">
        <f>'STUDENT NAMELIST'!D466</f>
        <v>ANIS VASANTH A</v>
      </c>
      <c r="E466" s="25">
        <v>38</v>
      </c>
      <c r="F466" s="129">
        <v>34</v>
      </c>
      <c r="G466" s="129">
        <v>31</v>
      </c>
      <c r="H466" s="129">
        <v>31</v>
      </c>
      <c r="I466" s="129">
        <v>28</v>
      </c>
      <c r="J466" s="3">
        <f t="shared" ref="J466:N466" si="461">((E466/40)*15%)*100</f>
        <v>14.249999999999998</v>
      </c>
      <c r="K466" s="3">
        <f t="shared" si="461"/>
        <v>12.75</v>
      </c>
      <c r="L466" s="3">
        <f t="shared" si="461"/>
        <v>11.625</v>
      </c>
      <c r="M466" s="3">
        <f t="shared" si="461"/>
        <v>11.625</v>
      </c>
      <c r="N466" s="3">
        <f t="shared" si="461"/>
        <v>10.5</v>
      </c>
      <c r="O466" s="130"/>
    </row>
    <row r="467" spans="1:15" ht="30" customHeight="1" x14ac:dyDescent="0.2">
      <c r="A467" s="34">
        <f>'STUDENT NAMELIST'!A467</f>
        <v>463</v>
      </c>
      <c r="B467" s="128">
        <f>'STUDENT NAMELIST'!B467</f>
        <v>211423243032</v>
      </c>
      <c r="C467" s="128" t="str">
        <f>'STUDENT NAMELIST'!C467</f>
        <v>2023PEC AI 563</v>
      </c>
      <c r="D467" s="131" t="str">
        <f>'STUDENT NAMELIST'!D467</f>
        <v>ANTLIN GNANA LAZARUS G</v>
      </c>
      <c r="E467" s="25">
        <v>39</v>
      </c>
      <c r="F467" s="129">
        <v>28</v>
      </c>
      <c r="G467" s="129">
        <v>40</v>
      </c>
      <c r="H467" s="129">
        <v>35</v>
      </c>
      <c r="I467" s="129">
        <v>38</v>
      </c>
      <c r="J467" s="3">
        <f t="shared" ref="J467:N467" si="462">((E467/40)*15%)*100</f>
        <v>14.625</v>
      </c>
      <c r="K467" s="3">
        <f t="shared" si="462"/>
        <v>10.5</v>
      </c>
      <c r="L467" s="3">
        <f t="shared" si="462"/>
        <v>15</v>
      </c>
      <c r="M467" s="3">
        <f t="shared" si="462"/>
        <v>13.125</v>
      </c>
      <c r="N467" s="3">
        <f t="shared" si="462"/>
        <v>14.249999999999998</v>
      </c>
      <c r="O467" s="130"/>
    </row>
    <row r="468" spans="1:15" ht="30" customHeight="1" x14ac:dyDescent="0.2">
      <c r="A468" s="34">
        <f>'STUDENT NAMELIST'!A468</f>
        <v>464</v>
      </c>
      <c r="B468" s="128">
        <f>'STUDENT NAMELIST'!B468</f>
        <v>211423243034</v>
      </c>
      <c r="C468" s="128" t="str">
        <f>'STUDENT NAMELIST'!C468</f>
        <v>2023PEC AI 564</v>
      </c>
      <c r="D468" s="131" t="str">
        <f>'STUDENT NAMELIST'!D468</f>
        <v>ARAVIND RAJASEKAR</v>
      </c>
      <c r="E468" s="25">
        <v>32</v>
      </c>
      <c r="F468" s="129">
        <v>38</v>
      </c>
      <c r="G468" s="129">
        <v>32</v>
      </c>
      <c r="H468" s="129">
        <v>39</v>
      </c>
      <c r="I468" s="129">
        <v>29</v>
      </c>
      <c r="J468" s="3">
        <f t="shared" ref="J468:N468" si="463">((E468/40)*15%)*100</f>
        <v>12</v>
      </c>
      <c r="K468" s="3">
        <f t="shared" si="463"/>
        <v>14.249999999999998</v>
      </c>
      <c r="L468" s="3">
        <f t="shared" si="463"/>
        <v>12</v>
      </c>
      <c r="M468" s="3">
        <f t="shared" si="463"/>
        <v>14.625</v>
      </c>
      <c r="N468" s="3">
        <f t="shared" si="463"/>
        <v>10.875</v>
      </c>
      <c r="O468" s="130"/>
    </row>
    <row r="469" spans="1:15" ht="30" customHeight="1" x14ac:dyDescent="0.2">
      <c r="A469" s="34">
        <f>'STUDENT NAMELIST'!A469</f>
        <v>465</v>
      </c>
      <c r="B469" s="128">
        <f>'STUDENT NAMELIST'!B469</f>
        <v>211423243035</v>
      </c>
      <c r="C469" s="128" t="str">
        <f>'STUDENT NAMELIST'!C469</f>
        <v>2023PEC AI 565</v>
      </c>
      <c r="D469" s="131" t="str">
        <f>'STUDENT NAMELIST'!D469</f>
        <v>ARAVIND T</v>
      </c>
      <c r="E469" s="25">
        <v>39</v>
      </c>
      <c r="F469" s="129">
        <v>29</v>
      </c>
      <c r="G469" s="129">
        <v>38</v>
      </c>
      <c r="H469" s="129">
        <v>35</v>
      </c>
      <c r="I469" s="129">
        <v>39</v>
      </c>
      <c r="J469" s="3">
        <f t="shared" ref="J469:N469" si="464">((E469/40)*15%)*100</f>
        <v>14.625</v>
      </c>
      <c r="K469" s="3">
        <f t="shared" si="464"/>
        <v>10.875</v>
      </c>
      <c r="L469" s="3">
        <f t="shared" si="464"/>
        <v>14.249999999999998</v>
      </c>
      <c r="M469" s="3">
        <f t="shared" si="464"/>
        <v>13.125</v>
      </c>
      <c r="N469" s="3">
        <f t="shared" si="464"/>
        <v>14.625</v>
      </c>
      <c r="O469" s="130"/>
    </row>
    <row r="470" spans="1:15" ht="30" customHeight="1" x14ac:dyDescent="0.2">
      <c r="A470" s="34">
        <f>'STUDENT NAMELIST'!A470</f>
        <v>466</v>
      </c>
      <c r="B470" s="128">
        <f>'STUDENT NAMELIST'!B470</f>
        <v>211423243036</v>
      </c>
      <c r="C470" s="128" t="str">
        <f>'STUDENT NAMELIST'!C470</f>
        <v>2023PEC AI 566</v>
      </c>
      <c r="D470" s="131" t="str">
        <f>'STUDENT NAMELIST'!D470</f>
        <v>ARIGONDA POORNA SAI</v>
      </c>
      <c r="E470" s="25">
        <v>40</v>
      </c>
      <c r="F470" s="129">
        <v>38</v>
      </c>
      <c r="G470" s="129">
        <v>31</v>
      </c>
      <c r="H470" s="129">
        <v>31</v>
      </c>
      <c r="I470" s="129">
        <v>29</v>
      </c>
      <c r="J470" s="3">
        <f t="shared" ref="J470:N470" si="465">((E470/40)*15%)*100</f>
        <v>15</v>
      </c>
      <c r="K470" s="3">
        <f t="shared" si="465"/>
        <v>14.249999999999998</v>
      </c>
      <c r="L470" s="3">
        <f t="shared" si="465"/>
        <v>11.625</v>
      </c>
      <c r="M470" s="3">
        <f t="shared" si="465"/>
        <v>11.625</v>
      </c>
      <c r="N470" s="3">
        <f t="shared" si="465"/>
        <v>10.875</v>
      </c>
      <c r="O470" s="130"/>
    </row>
    <row r="471" spans="1:15" ht="30" customHeight="1" x14ac:dyDescent="0.2">
      <c r="A471" s="34">
        <f>'STUDENT NAMELIST'!A471</f>
        <v>467</v>
      </c>
      <c r="B471" s="128">
        <f>'STUDENT NAMELIST'!B471</f>
        <v>211423243309</v>
      </c>
      <c r="C471" s="128" t="str">
        <f>'STUDENT NAMELIST'!C471</f>
        <v>2023PEC AI 567</v>
      </c>
      <c r="D471" s="131" t="str">
        <f>'STUDENT NAMELIST'!D471</f>
        <v>NIMMANOORU VIJAY KUMAR</v>
      </c>
      <c r="E471" s="25">
        <v>39</v>
      </c>
      <c r="F471" s="129">
        <v>32</v>
      </c>
      <c r="G471" s="129">
        <v>38</v>
      </c>
      <c r="H471" s="129">
        <v>36</v>
      </c>
      <c r="I471" s="129">
        <v>38</v>
      </c>
      <c r="J471" s="3">
        <f t="shared" ref="J471:N471" si="466">((E471/40)*15%)*100</f>
        <v>14.625</v>
      </c>
      <c r="K471" s="3">
        <f t="shared" si="466"/>
        <v>12</v>
      </c>
      <c r="L471" s="3">
        <f t="shared" si="466"/>
        <v>14.249999999999998</v>
      </c>
      <c r="M471" s="3">
        <f t="shared" si="466"/>
        <v>13.5</v>
      </c>
      <c r="N471" s="3">
        <f t="shared" si="466"/>
        <v>14.249999999999998</v>
      </c>
      <c r="O471" s="130"/>
    </row>
    <row r="472" spans="1:15" ht="30" customHeight="1" x14ac:dyDescent="0.2">
      <c r="A472" s="34">
        <f>'STUDENT NAMELIST'!A472</f>
        <v>468</v>
      </c>
      <c r="B472" s="128">
        <f>'STUDENT NAMELIST'!B472</f>
        <v>211423243037</v>
      </c>
      <c r="C472" s="128" t="str">
        <f>'STUDENT NAMELIST'!C472</f>
        <v>2023PEC AI 568</v>
      </c>
      <c r="D472" s="131" t="str">
        <f>'STUDENT NAMELIST'!D472</f>
        <v>ARIVU SELVAN M</v>
      </c>
      <c r="E472" s="25">
        <v>30</v>
      </c>
      <c r="F472" s="129">
        <v>36</v>
      </c>
      <c r="G472" s="129">
        <v>38</v>
      </c>
      <c r="H472" s="129">
        <v>40</v>
      </c>
      <c r="I472" s="129">
        <v>31</v>
      </c>
      <c r="J472" s="3">
        <f t="shared" ref="J472:N472" si="467">((E472/40)*15%)*100</f>
        <v>11.249999999999998</v>
      </c>
      <c r="K472" s="3">
        <f t="shared" si="467"/>
        <v>13.5</v>
      </c>
      <c r="L472" s="3">
        <f t="shared" si="467"/>
        <v>14.249999999999998</v>
      </c>
      <c r="M472" s="3">
        <f t="shared" si="467"/>
        <v>15</v>
      </c>
      <c r="N472" s="3">
        <f t="shared" si="467"/>
        <v>11.625</v>
      </c>
      <c r="O472" s="130"/>
    </row>
    <row r="473" spans="1:15" ht="30" customHeight="1" x14ac:dyDescent="0.2">
      <c r="A473" s="34">
        <f>'STUDENT NAMELIST'!A473</f>
        <v>469</v>
      </c>
      <c r="B473" s="128">
        <f>'STUDENT NAMELIST'!B473</f>
        <v>211423243038</v>
      </c>
      <c r="C473" s="128" t="str">
        <f>'STUDENT NAMELIST'!C473</f>
        <v>2023PEC AI 569</v>
      </c>
      <c r="D473" s="131" t="str">
        <f>'STUDENT NAMELIST'!D473</f>
        <v>ARIYA SRI V</v>
      </c>
      <c r="E473" s="25">
        <v>32</v>
      </c>
      <c r="F473" s="129">
        <v>29</v>
      </c>
      <c r="G473" s="129">
        <v>39</v>
      </c>
      <c r="H473" s="129">
        <v>29</v>
      </c>
      <c r="I473" s="129">
        <v>40</v>
      </c>
      <c r="J473" s="3">
        <f t="shared" ref="J473:N473" si="468">((E473/40)*15%)*100</f>
        <v>12</v>
      </c>
      <c r="K473" s="3">
        <f t="shared" si="468"/>
        <v>10.875</v>
      </c>
      <c r="L473" s="3">
        <f t="shared" si="468"/>
        <v>14.625</v>
      </c>
      <c r="M473" s="3">
        <f t="shared" si="468"/>
        <v>10.875</v>
      </c>
      <c r="N473" s="3">
        <f t="shared" si="468"/>
        <v>15</v>
      </c>
      <c r="O473" s="130"/>
    </row>
    <row r="474" spans="1:15" ht="30" customHeight="1" x14ac:dyDescent="0.2">
      <c r="A474" s="34">
        <f>'STUDENT NAMELIST'!A474</f>
        <v>470</v>
      </c>
      <c r="B474" s="128">
        <f>'STUDENT NAMELIST'!B474</f>
        <v>211423243039</v>
      </c>
      <c r="C474" s="128" t="str">
        <f>'STUDENT NAMELIST'!C474</f>
        <v>2023PEC AI 570</v>
      </c>
      <c r="D474" s="131" t="str">
        <f>'STUDENT NAMELIST'!D474</f>
        <v>ARJUN BALAJI R</v>
      </c>
      <c r="E474" s="25">
        <v>33</v>
      </c>
      <c r="F474" s="129">
        <v>29</v>
      </c>
      <c r="G474" s="129">
        <v>40</v>
      </c>
      <c r="H474" s="129">
        <v>32</v>
      </c>
      <c r="I474" s="129">
        <v>28</v>
      </c>
      <c r="J474" s="3">
        <f t="shared" ref="J474:N474" si="469">((E474/40)*15%)*100</f>
        <v>12.374999999999998</v>
      </c>
      <c r="K474" s="3">
        <f t="shared" si="469"/>
        <v>10.875</v>
      </c>
      <c r="L474" s="3">
        <f t="shared" si="469"/>
        <v>15</v>
      </c>
      <c r="M474" s="3">
        <f t="shared" si="469"/>
        <v>12</v>
      </c>
      <c r="N474" s="3">
        <f t="shared" si="469"/>
        <v>10.5</v>
      </c>
      <c r="O474" s="130"/>
    </row>
    <row r="475" spans="1:15" ht="30" customHeight="1" x14ac:dyDescent="0.2">
      <c r="A475" s="34">
        <f>'STUDENT NAMELIST'!A475</f>
        <v>471</v>
      </c>
      <c r="B475" s="128">
        <f>'STUDENT NAMELIST'!B475</f>
        <v>211423243040</v>
      </c>
      <c r="C475" s="128" t="str">
        <f>'STUDENT NAMELIST'!C475</f>
        <v>2023PEC AI 571</v>
      </c>
      <c r="D475" s="131" t="str">
        <f>'STUDENT NAMELIST'!D475</f>
        <v>ARPUTHAN R</v>
      </c>
      <c r="E475" s="25">
        <v>40</v>
      </c>
      <c r="F475" s="129">
        <v>29</v>
      </c>
      <c r="G475" s="129">
        <v>38</v>
      </c>
      <c r="H475" s="129">
        <v>31</v>
      </c>
      <c r="I475" s="129">
        <v>38</v>
      </c>
      <c r="J475" s="3">
        <f t="shared" ref="J475:N475" si="470">((E475/40)*15%)*100</f>
        <v>15</v>
      </c>
      <c r="K475" s="3">
        <f t="shared" si="470"/>
        <v>10.875</v>
      </c>
      <c r="L475" s="3">
        <f t="shared" si="470"/>
        <v>14.249999999999998</v>
      </c>
      <c r="M475" s="3">
        <f t="shared" si="470"/>
        <v>11.625</v>
      </c>
      <c r="N475" s="3">
        <f t="shared" si="470"/>
        <v>14.249999999999998</v>
      </c>
      <c r="O475" s="130"/>
    </row>
    <row r="476" spans="1:15" ht="30" customHeight="1" x14ac:dyDescent="0.2">
      <c r="A476" s="34">
        <f>'STUDENT NAMELIST'!A476</f>
        <v>472</v>
      </c>
      <c r="B476" s="128">
        <f>'STUDENT NAMELIST'!B476</f>
        <v>211423243043</v>
      </c>
      <c r="C476" s="128" t="str">
        <f>'STUDENT NAMELIST'!C476</f>
        <v>2023PEC AI 572</v>
      </c>
      <c r="D476" s="131" t="str">
        <f>'STUDENT NAMELIST'!D476</f>
        <v>ARUN E</v>
      </c>
      <c r="E476" s="25">
        <v>38</v>
      </c>
      <c r="F476" s="129">
        <v>38</v>
      </c>
      <c r="G476" s="129">
        <v>35</v>
      </c>
      <c r="H476" s="129">
        <v>39</v>
      </c>
      <c r="I476" s="129">
        <v>30</v>
      </c>
      <c r="J476" s="3">
        <f t="shared" ref="J476:N476" si="471">((E476/40)*15%)*100</f>
        <v>14.249999999999998</v>
      </c>
      <c r="K476" s="3">
        <f t="shared" si="471"/>
        <v>14.249999999999998</v>
      </c>
      <c r="L476" s="3">
        <f t="shared" si="471"/>
        <v>13.125</v>
      </c>
      <c r="M476" s="3">
        <f t="shared" si="471"/>
        <v>14.625</v>
      </c>
      <c r="N476" s="3">
        <f t="shared" si="471"/>
        <v>11.249999999999998</v>
      </c>
      <c r="O476" s="130"/>
    </row>
    <row r="477" spans="1:15" ht="30" customHeight="1" x14ac:dyDescent="0.2">
      <c r="A477" s="34">
        <f>'STUDENT NAMELIST'!A477</f>
        <v>473</v>
      </c>
      <c r="B477" s="128">
        <f>'STUDENT NAMELIST'!B477</f>
        <v>211423243045</v>
      </c>
      <c r="C477" s="128" t="str">
        <f>'STUDENT NAMELIST'!C477</f>
        <v>2023PEC AI 573</v>
      </c>
      <c r="D477" s="131" t="str">
        <f>'STUDENT NAMELIST'!D477</f>
        <v>ARYAN A SAJITH</v>
      </c>
      <c r="E477" s="25">
        <v>33</v>
      </c>
      <c r="F477" s="129">
        <v>28</v>
      </c>
      <c r="G477" s="129">
        <v>35</v>
      </c>
      <c r="H477" s="129">
        <v>34</v>
      </c>
      <c r="I477" s="129">
        <v>38</v>
      </c>
      <c r="J477" s="3">
        <f t="shared" ref="J477:N477" si="472">((E477/40)*15%)*100</f>
        <v>12.374999999999998</v>
      </c>
      <c r="K477" s="3">
        <f t="shared" si="472"/>
        <v>10.5</v>
      </c>
      <c r="L477" s="3">
        <f t="shared" si="472"/>
        <v>13.125</v>
      </c>
      <c r="M477" s="3">
        <f t="shared" si="472"/>
        <v>12.75</v>
      </c>
      <c r="N477" s="3">
        <f t="shared" si="472"/>
        <v>14.249999999999998</v>
      </c>
      <c r="O477" s="130"/>
    </row>
    <row r="478" spans="1:15" ht="30" customHeight="1" x14ac:dyDescent="0.2">
      <c r="A478" s="34">
        <f>'STUDENT NAMELIST'!A478</f>
        <v>474</v>
      </c>
      <c r="B478" s="128">
        <f>'STUDENT NAMELIST'!B478</f>
        <v>211423243046</v>
      </c>
      <c r="C478" s="128" t="str">
        <f>'STUDENT NAMELIST'!C478</f>
        <v>2023PEC AI 574</v>
      </c>
      <c r="D478" s="131" t="str">
        <f>'STUDENT NAMELIST'!D478</f>
        <v>ASHIK K P</v>
      </c>
      <c r="E478" s="25">
        <v>38</v>
      </c>
      <c r="F478" s="129">
        <v>30</v>
      </c>
      <c r="G478" s="129">
        <v>40</v>
      </c>
      <c r="H478" s="129">
        <v>38</v>
      </c>
      <c r="I478" s="129">
        <v>38</v>
      </c>
      <c r="J478" s="3">
        <f t="shared" ref="J478:N478" si="473">((E478/40)*15%)*100</f>
        <v>14.249999999999998</v>
      </c>
      <c r="K478" s="3">
        <f t="shared" si="473"/>
        <v>11.249999999999998</v>
      </c>
      <c r="L478" s="3">
        <f t="shared" si="473"/>
        <v>15</v>
      </c>
      <c r="M478" s="3">
        <f t="shared" si="473"/>
        <v>14.249999999999998</v>
      </c>
      <c r="N478" s="3">
        <f t="shared" si="473"/>
        <v>14.249999999999998</v>
      </c>
      <c r="O478" s="130"/>
    </row>
    <row r="479" spans="1:15" ht="30" customHeight="1" x14ac:dyDescent="0.2">
      <c r="A479" s="34">
        <f>'STUDENT NAMELIST'!A479</f>
        <v>475</v>
      </c>
      <c r="B479" s="128">
        <f>'STUDENT NAMELIST'!B479</f>
        <v>211423243051</v>
      </c>
      <c r="C479" s="128" t="str">
        <f>'STUDENT NAMELIST'!C479</f>
        <v>2023PEC AI 575</v>
      </c>
      <c r="D479" s="131" t="str">
        <f>'STUDENT NAMELIST'!D479</f>
        <v>ASHWANTHRAJ I</v>
      </c>
      <c r="E479" s="25">
        <v>30</v>
      </c>
      <c r="F479" s="129">
        <v>40</v>
      </c>
      <c r="G479" s="129">
        <v>32</v>
      </c>
      <c r="H479" s="129">
        <v>28</v>
      </c>
      <c r="I479" s="129">
        <v>30</v>
      </c>
      <c r="J479" s="3">
        <f t="shared" ref="J479:N479" si="474">((E479/40)*15%)*100</f>
        <v>11.249999999999998</v>
      </c>
      <c r="K479" s="3">
        <f t="shared" si="474"/>
        <v>15</v>
      </c>
      <c r="L479" s="3">
        <f t="shared" si="474"/>
        <v>12</v>
      </c>
      <c r="M479" s="3">
        <f t="shared" si="474"/>
        <v>10.5</v>
      </c>
      <c r="N479" s="3">
        <f t="shared" si="474"/>
        <v>11.249999999999998</v>
      </c>
      <c r="O479" s="130"/>
    </row>
    <row r="480" spans="1:15" ht="30" customHeight="1" x14ac:dyDescent="0.2">
      <c r="A480" s="34">
        <f>'STUDENT NAMELIST'!A480</f>
        <v>476</v>
      </c>
      <c r="B480" s="128">
        <f>'STUDENT NAMELIST'!B480</f>
        <v>211423243052</v>
      </c>
      <c r="C480" s="128" t="str">
        <f>'STUDENT NAMELIST'!C480</f>
        <v>2023PEC AI 576</v>
      </c>
      <c r="D480" s="131" t="str">
        <f>'STUDENT NAMELIST'!D480</f>
        <v>ASIZ GODWIN A</v>
      </c>
      <c r="E480" s="25">
        <v>32</v>
      </c>
      <c r="F480" s="129">
        <v>30</v>
      </c>
      <c r="G480" s="129">
        <v>38</v>
      </c>
      <c r="H480" s="129">
        <v>30</v>
      </c>
      <c r="I480" s="129">
        <v>38</v>
      </c>
      <c r="J480" s="3">
        <f t="shared" ref="J480:N480" si="475">((E480/40)*15%)*100</f>
        <v>12</v>
      </c>
      <c r="K480" s="3">
        <f t="shared" si="475"/>
        <v>11.249999999999998</v>
      </c>
      <c r="L480" s="3">
        <f t="shared" si="475"/>
        <v>14.249999999999998</v>
      </c>
      <c r="M480" s="3">
        <f t="shared" si="475"/>
        <v>11.249999999999998</v>
      </c>
      <c r="N480" s="3">
        <f t="shared" si="475"/>
        <v>14.249999999999998</v>
      </c>
      <c r="O480" s="130"/>
    </row>
    <row r="481" spans="1:15" ht="30" customHeight="1" x14ac:dyDescent="0.2">
      <c r="A481" s="34">
        <f>'STUDENT NAMELIST'!A481</f>
        <v>477</v>
      </c>
      <c r="B481" s="128">
        <f>'STUDENT NAMELIST'!B481</f>
        <v>211423243056</v>
      </c>
      <c r="C481" s="128" t="str">
        <f>'STUDENT NAMELIST'!C481</f>
        <v>2023PEC AI 577</v>
      </c>
      <c r="D481" s="131" t="str">
        <f>'STUDENT NAMELIST'!D481</f>
        <v>BACCHU GURU SAINATH REDDY</v>
      </c>
      <c r="E481" s="25">
        <v>32</v>
      </c>
      <c r="F481" s="129">
        <v>35</v>
      </c>
      <c r="G481" s="129">
        <v>30</v>
      </c>
      <c r="H481" s="129">
        <v>33</v>
      </c>
      <c r="I481" s="129">
        <v>31</v>
      </c>
      <c r="J481" s="3">
        <f t="shared" ref="J481:N481" si="476">((E481/40)*15%)*100</f>
        <v>12</v>
      </c>
      <c r="K481" s="3">
        <f t="shared" si="476"/>
        <v>13.125</v>
      </c>
      <c r="L481" s="3">
        <f t="shared" si="476"/>
        <v>11.249999999999998</v>
      </c>
      <c r="M481" s="3">
        <f t="shared" si="476"/>
        <v>12.374999999999998</v>
      </c>
      <c r="N481" s="3">
        <f t="shared" si="476"/>
        <v>11.625</v>
      </c>
      <c r="O481" s="130"/>
    </row>
    <row r="482" spans="1:15" ht="30" customHeight="1" x14ac:dyDescent="0.2">
      <c r="A482" s="34">
        <f>'STUDENT NAMELIST'!A482</f>
        <v>478</v>
      </c>
      <c r="B482" s="128">
        <f>'STUDENT NAMELIST'!B482</f>
        <v>211423243057</v>
      </c>
      <c r="C482" s="128" t="str">
        <f>'STUDENT NAMELIST'!C482</f>
        <v>2023PEC AI 578</v>
      </c>
      <c r="D482" s="131" t="str">
        <f>'STUDENT NAMELIST'!D482</f>
        <v>BALA MURUGAN T</v>
      </c>
      <c r="E482" s="25">
        <v>36</v>
      </c>
      <c r="F482" s="129">
        <v>35</v>
      </c>
      <c r="G482" s="129">
        <v>29</v>
      </c>
      <c r="H482" s="129">
        <v>38</v>
      </c>
      <c r="I482" s="129">
        <v>38</v>
      </c>
      <c r="J482" s="3">
        <f t="shared" ref="J482:N482" si="477">((E482/40)*15%)*100</f>
        <v>13.5</v>
      </c>
      <c r="K482" s="3">
        <f t="shared" si="477"/>
        <v>13.125</v>
      </c>
      <c r="L482" s="3">
        <f t="shared" si="477"/>
        <v>10.875</v>
      </c>
      <c r="M482" s="3">
        <f t="shared" si="477"/>
        <v>14.249999999999998</v>
      </c>
      <c r="N482" s="3">
        <f t="shared" si="477"/>
        <v>14.249999999999998</v>
      </c>
      <c r="O482" s="130"/>
    </row>
    <row r="483" spans="1:15" ht="30" customHeight="1" x14ac:dyDescent="0.2">
      <c r="A483" s="34">
        <f>'STUDENT NAMELIST'!A483</f>
        <v>479</v>
      </c>
      <c r="B483" s="128">
        <f>'STUDENT NAMELIST'!B483</f>
        <v>211423243058</v>
      </c>
      <c r="C483" s="128" t="str">
        <f>'STUDENT NAMELIST'!C483</f>
        <v>2023PEC AI 579</v>
      </c>
      <c r="D483" s="131" t="str">
        <f>'STUDENT NAMELIST'!D483</f>
        <v>BALAGANESH N</v>
      </c>
      <c r="E483" s="25">
        <v>31</v>
      </c>
      <c r="F483" s="129">
        <v>31</v>
      </c>
      <c r="G483" s="129">
        <v>38</v>
      </c>
      <c r="H483" s="129">
        <v>38</v>
      </c>
      <c r="I483" s="129">
        <v>38</v>
      </c>
      <c r="J483" s="3">
        <f t="shared" ref="J483:N483" si="478">((E483/40)*15%)*100</f>
        <v>11.625</v>
      </c>
      <c r="K483" s="3">
        <f t="shared" si="478"/>
        <v>11.625</v>
      </c>
      <c r="L483" s="3">
        <f t="shared" si="478"/>
        <v>14.249999999999998</v>
      </c>
      <c r="M483" s="3">
        <f t="shared" si="478"/>
        <v>14.249999999999998</v>
      </c>
      <c r="N483" s="3">
        <f t="shared" si="478"/>
        <v>14.249999999999998</v>
      </c>
      <c r="O483" s="130"/>
    </row>
    <row r="484" spans="1:15" ht="30" customHeight="1" x14ac:dyDescent="0.2">
      <c r="A484" s="34">
        <f>'STUDENT NAMELIST'!A484</f>
        <v>480</v>
      </c>
      <c r="B484" s="128">
        <f>'STUDENT NAMELIST'!B484</f>
        <v>211423243059</v>
      </c>
      <c r="C484" s="128" t="str">
        <f>'STUDENT NAMELIST'!C484</f>
        <v>2023PEC AI 580</v>
      </c>
      <c r="D484" s="131" t="str">
        <f>'STUDENT NAMELIST'!D484</f>
        <v>BALAJI M M</v>
      </c>
      <c r="E484" s="25">
        <v>35</v>
      </c>
      <c r="F484" s="129">
        <v>28</v>
      </c>
      <c r="G484" s="129">
        <v>40</v>
      </c>
      <c r="H484" s="129">
        <v>39</v>
      </c>
      <c r="I484" s="129">
        <v>36</v>
      </c>
      <c r="J484" s="3">
        <f t="shared" ref="J484:N484" si="479">((E484/40)*15%)*100</f>
        <v>13.125</v>
      </c>
      <c r="K484" s="3">
        <f t="shared" si="479"/>
        <v>10.5</v>
      </c>
      <c r="L484" s="3">
        <f t="shared" si="479"/>
        <v>15</v>
      </c>
      <c r="M484" s="3">
        <f t="shared" si="479"/>
        <v>14.625</v>
      </c>
      <c r="N484" s="3">
        <f t="shared" si="479"/>
        <v>13.5</v>
      </c>
      <c r="O484" s="130"/>
    </row>
    <row r="485" spans="1:15" ht="30" customHeight="1" x14ac:dyDescent="0.2">
      <c r="A485" s="34">
        <f>'STUDENT NAMELIST'!A485</f>
        <v>481</v>
      </c>
      <c r="B485" s="128">
        <f>'STUDENT NAMELIST'!B485</f>
        <v>211423243060</v>
      </c>
      <c r="C485" s="128" t="str">
        <f>'STUDENT NAMELIST'!C485</f>
        <v>2023PEC AI 581</v>
      </c>
      <c r="D485" s="131" t="str">
        <f>'STUDENT NAMELIST'!D485</f>
        <v>BALAJI V</v>
      </c>
      <c r="E485" s="25">
        <v>34</v>
      </c>
      <c r="F485" s="129">
        <v>35</v>
      </c>
      <c r="G485" s="129">
        <v>32</v>
      </c>
      <c r="H485" s="129">
        <v>39</v>
      </c>
      <c r="I485" s="129">
        <v>36</v>
      </c>
      <c r="J485" s="3">
        <f t="shared" ref="J485:N485" si="480">((E485/40)*15%)*100</f>
        <v>12.75</v>
      </c>
      <c r="K485" s="3">
        <f t="shared" si="480"/>
        <v>13.125</v>
      </c>
      <c r="L485" s="3">
        <f t="shared" si="480"/>
        <v>12</v>
      </c>
      <c r="M485" s="3">
        <f t="shared" si="480"/>
        <v>14.625</v>
      </c>
      <c r="N485" s="3">
        <f t="shared" si="480"/>
        <v>13.5</v>
      </c>
      <c r="O485" s="130"/>
    </row>
    <row r="486" spans="1:15" ht="30" customHeight="1" x14ac:dyDescent="0.2">
      <c r="A486" s="34">
        <f>'STUDENT NAMELIST'!A486</f>
        <v>482</v>
      </c>
      <c r="B486" s="128">
        <f>'STUDENT NAMELIST'!B486</f>
        <v>211423243061</v>
      </c>
      <c r="C486" s="128" t="str">
        <f>'STUDENT NAMELIST'!C486</f>
        <v>2023PEC AI 582</v>
      </c>
      <c r="D486" s="131" t="str">
        <f>'STUDENT NAMELIST'!D486</f>
        <v>BALASAKTHI B</v>
      </c>
      <c r="E486" s="25">
        <v>31</v>
      </c>
      <c r="F486" s="129">
        <v>32</v>
      </c>
      <c r="G486" s="129">
        <v>39</v>
      </c>
      <c r="H486" s="129">
        <v>36</v>
      </c>
      <c r="I486" s="129">
        <v>33</v>
      </c>
      <c r="J486" s="3">
        <f t="shared" ref="J486:N486" si="481">((E486/40)*15%)*100</f>
        <v>11.625</v>
      </c>
      <c r="K486" s="3">
        <f t="shared" si="481"/>
        <v>12</v>
      </c>
      <c r="L486" s="3">
        <f t="shared" si="481"/>
        <v>14.625</v>
      </c>
      <c r="M486" s="3">
        <f t="shared" si="481"/>
        <v>13.5</v>
      </c>
      <c r="N486" s="3">
        <f t="shared" si="481"/>
        <v>12.374999999999998</v>
      </c>
      <c r="O486" s="130"/>
    </row>
    <row r="487" spans="1:15" ht="30" customHeight="1" x14ac:dyDescent="0.2">
      <c r="A487" s="34">
        <f>'STUDENT NAMELIST'!A487</f>
        <v>483</v>
      </c>
      <c r="B487" s="128">
        <f>'STUDENT NAMELIST'!B487</f>
        <v>211423243062</v>
      </c>
      <c r="C487" s="128" t="str">
        <f>'STUDENT NAMELIST'!C487</f>
        <v>2023PEC AI 583</v>
      </c>
      <c r="D487" s="131" t="str">
        <f>'STUDENT NAMELIST'!D487</f>
        <v>BARATH S</v>
      </c>
      <c r="E487" s="25">
        <v>38</v>
      </c>
      <c r="F487" s="129">
        <v>38</v>
      </c>
      <c r="G487" s="129">
        <v>38</v>
      </c>
      <c r="H487" s="129">
        <v>36</v>
      </c>
      <c r="I487" s="129">
        <v>32</v>
      </c>
      <c r="J487" s="3">
        <f t="shared" ref="J487:N487" si="482">((E487/40)*15%)*100</f>
        <v>14.249999999999998</v>
      </c>
      <c r="K487" s="3">
        <f t="shared" si="482"/>
        <v>14.249999999999998</v>
      </c>
      <c r="L487" s="3">
        <f t="shared" si="482"/>
        <v>14.249999999999998</v>
      </c>
      <c r="M487" s="3">
        <f t="shared" si="482"/>
        <v>13.5</v>
      </c>
      <c r="N487" s="3">
        <f t="shared" si="482"/>
        <v>12</v>
      </c>
      <c r="O487" s="130"/>
    </row>
    <row r="488" spans="1:15" ht="30" customHeight="1" x14ac:dyDescent="0.2">
      <c r="A488" s="34">
        <f>'STUDENT NAMELIST'!A488</f>
        <v>484</v>
      </c>
      <c r="B488" s="128">
        <f>'STUDENT NAMELIST'!B488</f>
        <v>211423243063</v>
      </c>
      <c r="C488" s="128" t="str">
        <f>'STUDENT NAMELIST'!C488</f>
        <v>2023PEC AI 584</v>
      </c>
      <c r="D488" s="131" t="str">
        <f>'STUDENT NAMELIST'!D488</f>
        <v>BHARATH KUMAR L</v>
      </c>
      <c r="E488" s="25">
        <v>38</v>
      </c>
      <c r="F488" s="129">
        <v>30</v>
      </c>
      <c r="G488" s="129">
        <v>29</v>
      </c>
      <c r="H488" s="129">
        <v>39</v>
      </c>
      <c r="I488" s="129">
        <v>31</v>
      </c>
      <c r="J488" s="3">
        <f t="shared" ref="J488:N488" si="483">((E488/40)*15%)*100</f>
        <v>14.249999999999998</v>
      </c>
      <c r="K488" s="3">
        <f t="shared" si="483"/>
        <v>11.249999999999998</v>
      </c>
      <c r="L488" s="3">
        <f t="shared" si="483"/>
        <v>10.875</v>
      </c>
      <c r="M488" s="3">
        <f t="shared" si="483"/>
        <v>14.625</v>
      </c>
      <c r="N488" s="3">
        <f t="shared" si="483"/>
        <v>11.625</v>
      </c>
      <c r="O488" s="130"/>
    </row>
    <row r="489" spans="1:15" ht="30" customHeight="1" x14ac:dyDescent="0.2">
      <c r="A489" s="34">
        <f>'STUDENT NAMELIST'!A489</f>
        <v>485</v>
      </c>
      <c r="B489" s="128">
        <f>'STUDENT NAMELIST'!B489</f>
        <v>211423243064</v>
      </c>
      <c r="C489" s="128" t="str">
        <f>'STUDENT NAMELIST'!C489</f>
        <v>2023PEC AI 585</v>
      </c>
      <c r="D489" s="131" t="str">
        <f>'STUDENT NAMELIST'!D489</f>
        <v>BHAVIK KUMAR M</v>
      </c>
      <c r="E489" s="25">
        <v>29</v>
      </c>
      <c r="F489" s="129">
        <v>36</v>
      </c>
      <c r="G489" s="129">
        <v>29</v>
      </c>
      <c r="H489" s="129">
        <v>36</v>
      </c>
      <c r="I489" s="129">
        <v>28</v>
      </c>
      <c r="J489" s="3">
        <f t="shared" ref="J489:N489" si="484">((E489/40)*15%)*100</f>
        <v>10.875</v>
      </c>
      <c r="K489" s="3">
        <f t="shared" si="484"/>
        <v>13.5</v>
      </c>
      <c r="L489" s="3">
        <f t="shared" si="484"/>
        <v>10.875</v>
      </c>
      <c r="M489" s="3">
        <f t="shared" si="484"/>
        <v>13.5</v>
      </c>
      <c r="N489" s="3">
        <f t="shared" si="484"/>
        <v>10.5</v>
      </c>
      <c r="O489" s="130"/>
    </row>
    <row r="490" spans="1:15" ht="30" customHeight="1" x14ac:dyDescent="0.2">
      <c r="A490" s="34">
        <f>'STUDENT NAMELIST'!A490</f>
        <v>486</v>
      </c>
      <c r="B490" s="128">
        <f>'STUDENT NAMELIST'!B490</f>
        <v>211423243067</v>
      </c>
      <c r="C490" s="128" t="str">
        <f>'STUDENT NAMELIST'!C490</f>
        <v>2023PEC AI 586</v>
      </c>
      <c r="D490" s="131" t="str">
        <f>'STUDENT NAMELIST'!D490</f>
        <v>BOBIN DULLES</v>
      </c>
      <c r="E490" s="25">
        <v>38</v>
      </c>
      <c r="F490" s="129">
        <v>35</v>
      </c>
      <c r="G490" s="129">
        <v>38</v>
      </c>
      <c r="H490" s="129">
        <v>35</v>
      </c>
      <c r="I490" s="129">
        <v>40</v>
      </c>
      <c r="J490" s="3">
        <f t="shared" ref="J490:N490" si="485">((E490/40)*15%)*100</f>
        <v>14.249999999999998</v>
      </c>
      <c r="K490" s="3">
        <f t="shared" si="485"/>
        <v>13.125</v>
      </c>
      <c r="L490" s="3">
        <f t="shared" si="485"/>
        <v>14.249999999999998</v>
      </c>
      <c r="M490" s="3">
        <f t="shared" si="485"/>
        <v>13.125</v>
      </c>
      <c r="N490" s="3">
        <f t="shared" si="485"/>
        <v>15</v>
      </c>
      <c r="O490" s="130"/>
    </row>
    <row r="491" spans="1:15" ht="30" customHeight="1" x14ac:dyDescent="0.2">
      <c r="A491" s="34">
        <f>'STUDENT NAMELIST'!A491</f>
        <v>487</v>
      </c>
      <c r="B491" s="128">
        <f>'STUDENT NAMELIST'!B491</f>
        <v>211423243070</v>
      </c>
      <c r="C491" s="128" t="str">
        <f>'STUDENT NAMELIST'!C491</f>
        <v>2023PEC AI 587</v>
      </c>
      <c r="D491" s="131" t="str">
        <f>'STUDENT NAMELIST'!D491</f>
        <v>BOOPATHI RAGAVAN M</v>
      </c>
      <c r="E491" s="25">
        <v>36</v>
      </c>
      <c r="F491" s="129">
        <v>39</v>
      </c>
      <c r="G491" s="129">
        <v>31</v>
      </c>
      <c r="H491" s="129">
        <v>29</v>
      </c>
      <c r="I491" s="129">
        <v>30</v>
      </c>
      <c r="J491" s="3">
        <f t="shared" ref="J491:N491" si="486">((E491/40)*15%)*100</f>
        <v>13.5</v>
      </c>
      <c r="K491" s="3">
        <f t="shared" si="486"/>
        <v>14.625</v>
      </c>
      <c r="L491" s="3">
        <f t="shared" si="486"/>
        <v>11.625</v>
      </c>
      <c r="M491" s="3">
        <f t="shared" si="486"/>
        <v>10.875</v>
      </c>
      <c r="N491" s="3">
        <f t="shared" si="486"/>
        <v>11.249999999999998</v>
      </c>
      <c r="O491" s="130"/>
    </row>
    <row r="492" spans="1:15" ht="30" customHeight="1" x14ac:dyDescent="0.2">
      <c r="A492" s="34">
        <f>'STUDENT NAMELIST'!A492</f>
        <v>488</v>
      </c>
      <c r="B492" s="128">
        <f>'STUDENT NAMELIST'!B492</f>
        <v>211423243074</v>
      </c>
      <c r="C492" s="128" t="str">
        <f>'STUDENT NAMELIST'!C492</f>
        <v>2023PEC AI 588</v>
      </c>
      <c r="D492" s="131" t="str">
        <f>'STUDENT NAMELIST'!D492</f>
        <v>CHARAN S</v>
      </c>
      <c r="E492" s="25">
        <v>28</v>
      </c>
      <c r="F492" s="129">
        <v>38</v>
      </c>
      <c r="G492" s="129">
        <v>30</v>
      </c>
      <c r="H492" s="129">
        <v>30</v>
      </c>
      <c r="I492" s="129">
        <v>30</v>
      </c>
      <c r="J492" s="3">
        <f t="shared" ref="J492:N492" si="487">((E492/40)*15%)*100</f>
        <v>10.5</v>
      </c>
      <c r="K492" s="3">
        <f t="shared" si="487"/>
        <v>14.249999999999998</v>
      </c>
      <c r="L492" s="3">
        <f t="shared" si="487"/>
        <v>11.249999999999998</v>
      </c>
      <c r="M492" s="3">
        <f t="shared" si="487"/>
        <v>11.249999999999998</v>
      </c>
      <c r="N492" s="3">
        <f t="shared" si="487"/>
        <v>11.249999999999998</v>
      </c>
      <c r="O492" s="130"/>
    </row>
    <row r="493" spans="1:15" ht="30" customHeight="1" x14ac:dyDescent="0.2">
      <c r="A493" s="34">
        <f>'STUDENT NAMELIST'!A493</f>
        <v>489</v>
      </c>
      <c r="B493" s="128">
        <f>'STUDENT NAMELIST'!B493</f>
        <v>211423243081</v>
      </c>
      <c r="C493" s="128" t="str">
        <f>'STUDENT NAMELIST'!C493</f>
        <v>2023PEC AI 589</v>
      </c>
      <c r="D493" s="131" t="str">
        <f>'STUDENT NAMELIST'!D493</f>
        <v>DEEPAK R</v>
      </c>
      <c r="E493" s="25">
        <v>38</v>
      </c>
      <c r="F493" s="129">
        <v>35</v>
      </c>
      <c r="G493" s="129">
        <v>29</v>
      </c>
      <c r="H493" s="129">
        <v>38</v>
      </c>
      <c r="I493" s="129">
        <v>31</v>
      </c>
      <c r="J493" s="3">
        <f t="shared" ref="J493:N493" si="488">((E493/40)*15%)*100</f>
        <v>14.249999999999998</v>
      </c>
      <c r="K493" s="3">
        <f t="shared" si="488"/>
        <v>13.125</v>
      </c>
      <c r="L493" s="3">
        <f t="shared" si="488"/>
        <v>10.875</v>
      </c>
      <c r="M493" s="3">
        <f t="shared" si="488"/>
        <v>14.249999999999998</v>
      </c>
      <c r="N493" s="3">
        <f t="shared" si="488"/>
        <v>11.625</v>
      </c>
      <c r="O493" s="130"/>
    </row>
    <row r="494" spans="1:15" ht="30" customHeight="1" x14ac:dyDescent="0.2">
      <c r="A494" s="34">
        <f>'STUDENT NAMELIST'!A494</f>
        <v>490</v>
      </c>
      <c r="B494" s="128">
        <f>'STUDENT NAMELIST'!B494</f>
        <v>211423243082</v>
      </c>
      <c r="C494" s="128" t="str">
        <f>'STUDENT NAMELIST'!C494</f>
        <v>2023PEC AI 590</v>
      </c>
      <c r="D494" s="131" t="str">
        <f>'STUDENT NAMELIST'!D494</f>
        <v>DEEPAK R</v>
      </c>
      <c r="E494" s="25">
        <v>30</v>
      </c>
      <c r="F494" s="129">
        <v>32</v>
      </c>
      <c r="G494" s="129">
        <v>34</v>
      </c>
      <c r="H494" s="129">
        <v>38</v>
      </c>
      <c r="I494" s="129">
        <v>40</v>
      </c>
      <c r="J494" s="3">
        <f t="shared" ref="J494:N494" si="489">((E494/40)*15%)*100</f>
        <v>11.249999999999998</v>
      </c>
      <c r="K494" s="3">
        <f t="shared" si="489"/>
        <v>12</v>
      </c>
      <c r="L494" s="3">
        <f t="shared" si="489"/>
        <v>12.75</v>
      </c>
      <c r="M494" s="3">
        <f t="shared" si="489"/>
        <v>14.249999999999998</v>
      </c>
      <c r="N494" s="3">
        <f t="shared" si="489"/>
        <v>15</v>
      </c>
      <c r="O494" s="130"/>
    </row>
    <row r="495" spans="1:15" ht="30" customHeight="1" x14ac:dyDescent="0.2">
      <c r="A495" s="34">
        <f>'STUDENT NAMELIST'!A495</f>
        <v>491</v>
      </c>
      <c r="B495" s="128">
        <f>'STUDENT NAMELIST'!B495</f>
        <v>211423243084</v>
      </c>
      <c r="C495" s="128" t="str">
        <f>'STUDENT NAMELIST'!C495</f>
        <v>2023PEC AI 591</v>
      </c>
      <c r="D495" s="131" t="str">
        <f>'STUDENT NAMELIST'!D495</f>
        <v>DEEPANVIKRAM T R</v>
      </c>
      <c r="E495" s="25">
        <v>39</v>
      </c>
      <c r="F495" s="129">
        <v>30</v>
      </c>
      <c r="G495" s="129">
        <v>34</v>
      </c>
      <c r="H495" s="129">
        <v>31</v>
      </c>
      <c r="I495" s="129">
        <v>38</v>
      </c>
      <c r="J495" s="3">
        <f t="shared" ref="J495:N495" si="490">((E495/40)*15%)*100</f>
        <v>14.625</v>
      </c>
      <c r="K495" s="3">
        <f t="shared" si="490"/>
        <v>11.249999999999998</v>
      </c>
      <c r="L495" s="3">
        <f t="shared" si="490"/>
        <v>12.75</v>
      </c>
      <c r="M495" s="3">
        <f t="shared" si="490"/>
        <v>11.625</v>
      </c>
      <c r="N495" s="3">
        <f t="shared" si="490"/>
        <v>14.249999999999998</v>
      </c>
      <c r="O495" s="130"/>
    </row>
    <row r="496" spans="1:15" ht="30" customHeight="1" x14ac:dyDescent="0.2">
      <c r="A496" s="34">
        <f>'STUDENT NAMELIST'!A496</f>
        <v>492</v>
      </c>
      <c r="B496" s="128">
        <f>'STUDENT NAMELIST'!B496</f>
        <v>211423243092</v>
      </c>
      <c r="C496" s="128" t="str">
        <f>'STUDENT NAMELIST'!C496</f>
        <v>2023PEC AI 592</v>
      </c>
      <c r="D496" s="131" t="str">
        <f>'STUDENT NAMELIST'!D496</f>
        <v>DHANESHWARAN V</v>
      </c>
      <c r="E496" s="25">
        <v>39</v>
      </c>
      <c r="F496" s="129">
        <v>31</v>
      </c>
      <c r="G496" s="129">
        <v>29</v>
      </c>
      <c r="H496" s="129">
        <v>38</v>
      </c>
      <c r="I496" s="129">
        <v>36</v>
      </c>
      <c r="J496" s="3">
        <f t="shared" ref="J496:N496" si="491">((E496/40)*15%)*100</f>
        <v>14.625</v>
      </c>
      <c r="K496" s="3">
        <f t="shared" si="491"/>
        <v>11.625</v>
      </c>
      <c r="L496" s="3">
        <f t="shared" si="491"/>
        <v>10.875</v>
      </c>
      <c r="M496" s="3">
        <f t="shared" si="491"/>
        <v>14.249999999999998</v>
      </c>
      <c r="N496" s="3">
        <f t="shared" si="491"/>
        <v>13.5</v>
      </c>
      <c r="O496" s="130"/>
    </row>
    <row r="497" spans="1:15" ht="30" customHeight="1" x14ac:dyDescent="0.2">
      <c r="A497" s="34">
        <f>'STUDENT NAMELIST'!A497</f>
        <v>493</v>
      </c>
      <c r="B497" s="128">
        <f>'STUDENT NAMELIST'!B497</f>
        <v>211423243094</v>
      </c>
      <c r="C497" s="128" t="str">
        <f>'STUDENT NAMELIST'!C497</f>
        <v>2023PEC AI 593</v>
      </c>
      <c r="D497" s="131" t="str">
        <f>'STUDENT NAMELIST'!D497</f>
        <v>DHANUSH K</v>
      </c>
      <c r="E497" s="25">
        <v>31</v>
      </c>
      <c r="F497" s="129">
        <v>32</v>
      </c>
      <c r="G497" s="129">
        <v>36</v>
      </c>
      <c r="H497" s="129">
        <v>28</v>
      </c>
      <c r="I497" s="129">
        <v>35</v>
      </c>
      <c r="J497" s="3">
        <f t="shared" ref="J497:N497" si="492">((E497/40)*15%)*100</f>
        <v>11.625</v>
      </c>
      <c r="K497" s="3">
        <f t="shared" si="492"/>
        <v>12</v>
      </c>
      <c r="L497" s="3">
        <f t="shared" si="492"/>
        <v>13.5</v>
      </c>
      <c r="M497" s="3">
        <f t="shared" si="492"/>
        <v>10.5</v>
      </c>
      <c r="N497" s="3">
        <f t="shared" si="492"/>
        <v>13.125</v>
      </c>
      <c r="O497" s="130"/>
    </row>
    <row r="498" spans="1:15" ht="30" customHeight="1" x14ac:dyDescent="0.2">
      <c r="A498" s="34">
        <f>'STUDENT NAMELIST'!A498</f>
        <v>494</v>
      </c>
      <c r="B498" s="128">
        <f>'STUDENT NAMELIST'!B498</f>
        <v>211423243095</v>
      </c>
      <c r="C498" s="128" t="str">
        <f>'STUDENT NAMELIST'!C498</f>
        <v>2023PEC AI 594</v>
      </c>
      <c r="D498" s="131" t="str">
        <f>'STUDENT NAMELIST'!D498</f>
        <v>DHANUSH P</v>
      </c>
      <c r="E498" s="25">
        <v>40</v>
      </c>
      <c r="F498" s="129">
        <v>35</v>
      </c>
      <c r="G498" s="129">
        <v>40</v>
      </c>
      <c r="H498" s="129">
        <v>34</v>
      </c>
      <c r="I498" s="129">
        <v>33</v>
      </c>
      <c r="J498" s="3">
        <f t="shared" ref="J498:N498" si="493">((E498/40)*15%)*100</f>
        <v>15</v>
      </c>
      <c r="K498" s="3">
        <f t="shared" si="493"/>
        <v>13.125</v>
      </c>
      <c r="L498" s="3">
        <f t="shared" si="493"/>
        <v>15</v>
      </c>
      <c r="M498" s="3">
        <f t="shared" si="493"/>
        <v>12.75</v>
      </c>
      <c r="N498" s="3">
        <f t="shared" si="493"/>
        <v>12.374999999999998</v>
      </c>
      <c r="O498" s="130"/>
    </row>
    <row r="499" spans="1:15" ht="30" customHeight="1" x14ac:dyDescent="0.2">
      <c r="A499" s="34">
        <f>'STUDENT NAMELIST'!A499</f>
        <v>495</v>
      </c>
      <c r="B499" s="128">
        <f>'STUDENT NAMELIST'!B499</f>
        <v>211423243098</v>
      </c>
      <c r="C499" s="128" t="str">
        <f>'STUDENT NAMELIST'!C499</f>
        <v>2023PEC AI 595</v>
      </c>
      <c r="D499" s="131" t="str">
        <f>'STUDENT NAMELIST'!D499</f>
        <v>DHARANIDHARAN S</v>
      </c>
      <c r="E499" s="25">
        <v>31</v>
      </c>
      <c r="F499" s="129">
        <v>29</v>
      </c>
      <c r="G499" s="129">
        <v>29</v>
      </c>
      <c r="H499" s="129">
        <v>32</v>
      </c>
      <c r="I499" s="129">
        <v>34</v>
      </c>
      <c r="J499" s="3">
        <f t="shared" ref="J499:N499" si="494">((E499/40)*15%)*100</f>
        <v>11.625</v>
      </c>
      <c r="K499" s="3">
        <f t="shared" si="494"/>
        <v>10.875</v>
      </c>
      <c r="L499" s="3">
        <f t="shared" si="494"/>
        <v>10.875</v>
      </c>
      <c r="M499" s="3">
        <f t="shared" si="494"/>
        <v>12</v>
      </c>
      <c r="N499" s="3">
        <f t="shared" si="494"/>
        <v>12.75</v>
      </c>
      <c r="O499" s="130"/>
    </row>
    <row r="500" spans="1:15" ht="30" customHeight="1" x14ac:dyDescent="0.2">
      <c r="A500" s="34">
        <f>'STUDENT NAMELIST'!A500</f>
        <v>496</v>
      </c>
      <c r="B500" s="128">
        <f>'STUDENT NAMELIST'!B500</f>
        <v>211423243099</v>
      </c>
      <c r="C500" s="128" t="str">
        <f>'STUDENT NAMELIST'!C500</f>
        <v>2023PEC AI 596</v>
      </c>
      <c r="D500" s="131" t="str">
        <f>'STUDENT NAMELIST'!D500</f>
        <v>DHARSHAN S</v>
      </c>
      <c r="E500" s="25">
        <v>28</v>
      </c>
      <c r="F500" s="129">
        <v>39</v>
      </c>
      <c r="G500" s="129">
        <v>36</v>
      </c>
      <c r="H500" s="129">
        <v>40</v>
      </c>
      <c r="I500" s="129">
        <v>30</v>
      </c>
      <c r="J500" s="3">
        <f t="shared" ref="J500:N500" si="495">((E500/40)*15%)*100</f>
        <v>10.5</v>
      </c>
      <c r="K500" s="3">
        <f t="shared" si="495"/>
        <v>14.625</v>
      </c>
      <c r="L500" s="3">
        <f t="shared" si="495"/>
        <v>13.5</v>
      </c>
      <c r="M500" s="3">
        <f t="shared" si="495"/>
        <v>15</v>
      </c>
      <c r="N500" s="3">
        <f t="shared" si="495"/>
        <v>11.249999999999998</v>
      </c>
      <c r="O500" s="130"/>
    </row>
    <row r="501" spans="1:15" ht="30" customHeight="1" x14ac:dyDescent="0.2">
      <c r="A501" s="34">
        <f>'STUDENT NAMELIST'!A501</f>
        <v>497</v>
      </c>
      <c r="B501" s="128">
        <f>'STUDENT NAMELIST'!B501</f>
        <v>211423243103</v>
      </c>
      <c r="C501" s="128" t="str">
        <f>'STUDENT NAMELIST'!C501</f>
        <v>2023PEC AI 597</v>
      </c>
      <c r="D501" s="131" t="str">
        <f>'STUDENT NAMELIST'!D501</f>
        <v>DHAWAL SEERVI R</v>
      </c>
      <c r="E501" s="25">
        <v>38</v>
      </c>
      <c r="F501" s="129">
        <v>29</v>
      </c>
      <c r="G501" s="129">
        <v>36</v>
      </c>
      <c r="H501" s="129">
        <v>40</v>
      </c>
      <c r="I501" s="129">
        <v>30</v>
      </c>
      <c r="J501" s="3">
        <f t="shared" ref="J501:N501" si="496">((E501/40)*15%)*100</f>
        <v>14.249999999999998</v>
      </c>
      <c r="K501" s="3">
        <f t="shared" si="496"/>
        <v>10.875</v>
      </c>
      <c r="L501" s="3">
        <f t="shared" si="496"/>
        <v>13.5</v>
      </c>
      <c r="M501" s="3">
        <f t="shared" si="496"/>
        <v>15</v>
      </c>
      <c r="N501" s="3">
        <f t="shared" si="496"/>
        <v>11.249999999999998</v>
      </c>
      <c r="O501" s="130"/>
    </row>
    <row r="502" spans="1:15" ht="30" customHeight="1" x14ac:dyDescent="0.2">
      <c r="A502" s="34">
        <f>'STUDENT NAMELIST'!A502</f>
        <v>498</v>
      </c>
      <c r="B502" s="128">
        <f>'STUDENT NAMELIST'!B502</f>
        <v>211423243104</v>
      </c>
      <c r="C502" s="128" t="str">
        <f>'STUDENT NAMELIST'!C502</f>
        <v>2023PEC AI 598</v>
      </c>
      <c r="D502" s="131" t="str">
        <f>'STUDENT NAMELIST'!D502</f>
        <v>DHAYANITHI M</v>
      </c>
      <c r="E502" s="25">
        <v>28</v>
      </c>
      <c r="F502" s="129">
        <v>32</v>
      </c>
      <c r="G502" s="129">
        <v>40</v>
      </c>
      <c r="H502" s="129">
        <v>36</v>
      </c>
      <c r="I502" s="129">
        <v>33</v>
      </c>
      <c r="J502" s="3">
        <f t="shared" ref="J502:N502" si="497">((E502/40)*15%)*100</f>
        <v>10.5</v>
      </c>
      <c r="K502" s="3">
        <f t="shared" si="497"/>
        <v>12</v>
      </c>
      <c r="L502" s="3">
        <f t="shared" si="497"/>
        <v>15</v>
      </c>
      <c r="M502" s="3">
        <f t="shared" si="497"/>
        <v>13.5</v>
      </c>
      <c r="N502" s="3">
        <f t="shared" si="497"/>
        <v>12.374999999999998</v>
      </c>
      <c r="O502" s="130"/>
    </row>
    <row r="503" spans="1:15" ht="30" customHeight="1" x14ac:dyDescent="0.2">
      <c r="A503" s="34">
        <f>'STUDENT NAMELIST'!A503</f>
        <v>499</v>
      </c>
      <c r="B503" s="128">
        <f>'STUDENT NAMELIST'!B503</f>
        <v>211423243105</v>
      </c>
      <c r="C503" s="128" t="str">
        <f>'STUDENT NAMELIST'!C503</f>
        <v>2023PEC AI 599</v>
      </c>
      <c r="D503" s="131" t="str">
        <f>'STUDENT NAMELIST'!D503</f>
        <v>DHIVINDHARSHAN R</v>
      </c>
      <c r="E503" s="25">
        <v>36</v>
      </c>
      <c r="F503" s="129">
        <v>39</v>
      </c>
      <c r="G503" s="129">
        <v>29</v>
      </c>
      <c r="H503" s="129">
        <v>32</v>
      </c>
      <c r="I503" s="129">
        <v>39</v>
      </c>
      <c r="J503" s="3">
        <f t="shared" ref="J503:N503" si="498">((E503/40)*15%)*100</f>
        <v>13.5</v>
      </c>
      <c r="K503" s="3">
        <f t="shared" si="498"/>
        <v>14.625</v>
      </c>
      <c r="L503" s="3">
        <f t="shared" si="498"/>
        <v>10.875</v>
      </c>
      <c r="M503" s="3">
        <f t="shared" si="498"/>
        <v>12</v>
      </c>
      <c r="N503" s="3">
        <f t="shared" si="498"/>
        <v>14.625</v>
      </c>
      <c r="O503" s="130"/>
    </row>
    <row r="504" spans="1:15" ht="30" customHeight="1" x14ac:dyDescent="0.2">
      <c r="A504" s="34">
        <f>'STUDENT NAMELIST'!A504</f>
        <v>500</v>
      </c>
      <c r="B504" s="128">
        <f>'STUDENT NAMELIST'!B504</f>
        <v>211423243106</v>
      </c>
      <c r="C504" s="128" t="str">
        <f>'STUDENT NAMELIST'!C504</f>
        <v>2023PEC AI 600</v>
      </c>
      <c r="D504" s="131" t="str">
        <f>'STUDENT NAMELIST'!D504</f>
        <v>DINESH R</v>
      </c>
      <c r="E504" s="25">
        <v>28</v>
      </c>
      <c r="F504" s="129">
        <v>38</v>
      </c>
      <c r="G504" s="129">
        <v>38</v>
      </c>
      <c r="H504" s="129">
        <v>28</v>
      </c>
      <c r="I504" s="129">
        <v>31</v>
      </c>
      <c r="J504" s="3">
        <f t="shared" ref="J504:N504" si="499">((E504/40)*15%)*100</f>
        <v>10.5</v>
      </c>
      <c r="K504" s="3">
        <f t="shared" si="499"/>
        <v>14.249999999999998</v>
      </c>
      <c r="L504" s="3">
        <f t="shared" si="499"/>
        <v>14.249999999999998</v>
      </c>
      <c r="M504" s="3">
        <f t="shared" si="499"/>
        <v>10.5</v>
      </c>
      <c r="N504" s="3">
        <f t="shared" si="499"/>
        <v>11.625</v>
      </c>
      <c r="O504" s="130"/>
    </row>
    <row r="505" spans="1:15" ht="30" customHeight="1" x14ac:dyDescent="0.2">
      <c r="A505" s="34">
        <f>'STUDENT NAMELIST'!A505</f>
        <v>501</v>
      </c>
      <c r="B505" s="128">
        <f>'STUDENT NAMELIST'!B505</f>
        <v>211423243107</v>
      </c>
      <c r="C505" s="128" t="str">
        <f>'STUDENT NAMELIST'!C505</f>
        <v>2023PEC AI 601</v>
      </c>
      <c r="D505" s="131" t="str">
        <f>'STUDENT NAMELIST'!D505</f>
        <v>DIVITH S</v>
      </c>
      <c r="E505" s="25">
        <v>35</v>
      </c>
      <c r="F505" s="129">
        <v>29</v>
      </c>
      <c r="G505" s="129">
        <v>36</v>
      </c>
      <c r="H505" s="129">
        <v>28</v>
      </c>
      <c r="I505" s="129">
        <v>28</v>
      </c>
      <c r="J505" s="3">
        <f t="shared" ref="J505:N505" si="500">((E505/40)*15%)*100</f>
        <v>13.125</v>
      </c>
      <c r="K505" s="3">
        <f t="shared" si="500"/>
        <v>10.875</v>
      </c>
      <c r="L505" s="3">
        <f t="shared" si="500"/>
        <v>13.5</v>
      </c>
      <c r="M505" s="3">
        <f t="shared" si="500"/>
        <v>10.5</v>
      </c>
      <c r="N505" s="3">
        <f t="shared" si="500"/>
        <v>10.5</v>
      </c>
      <c r="O505" s="130"/>
    </row>
    <row r="506" spans="1:15" ht="30" customHeight="1" x14ac:dyDescent="0.2">
      <c r="A506" s="34">
        <f>'STUDENT NAMELIST'!A506</f>
        <v>502</v>
      </c>
      <c r="B506" s="128">
        <f>'STUDENT NAMELIST'!B506</f>
        <v>211423243112</v>
      </c>
      <c r="C506" s="128" t="str">
        <f>'STUDENT NAMELIST'!C506</f>
        <v>2023PEC AI 602</v>
      </c>
      <c r="D506" s="131" t="str">
        <f>'STUDENT NAMELIST'!D506</f>
        <v>DWARAKESH VENKATACHALAM KRISHNAN</v>
      </c>
      <c r="E506" s="25">
        <v>36</v>
      </c>
      <c r="F506" s="129">
        <v>31</v>
      </c>
      <c r="G506" s="129">
        <v>40</v>
      </c>
      <c r="H506" s="129">
        <v>33</v>
      </c>
      <c r="I506" s="129">
        <v>39</v>
      </c>
      <c r="J506" s="3">
        <f t="shared" ref="J506:N506" si="501">((E506/40)*15%)*100</f>
        <v>13.5</v>
      </c>
      <c r="K506" s="3">
        <f t="shared" si="501"/>
        <v>11.625</v>
      </c>
      <c r="L506" s="3">
        <f t="shared" si="501"/>
        <v>15</v>
      </c>
      <c r="M506" s="3">
        <f t="shared" si="501"/>
        <v>12.374999999999998</v>
      </c>
      <c r="N506" s="3">
        <f t="shared" si="501"/>
        <v>14.625</v>
      </c>
      <c r="O506" s="130"/>
    </row>
    <row r="507" spans="1:15" ht="30" customHeight="1" x14ac:dyDescent="0.2">
      <c r="A507" s="34">
        <f>'STUDENT NAMELIST'!A507</f>
        <v>503</v>
      </c>
      <c r="B507" s="128">
        <f>'STUDENT NAMELIST'!B507</f>
        <v>211423243113</v>
      </c>
      <c r="C507" s="128" t="str">
        <f>'STUDENT NAMELIST'!C507</f>
        <v>2023PEC AI 603</v>
      </c>
      <c r="D507" s="131" t="str">
        <f>'STUDENT NAMELIST'!D507</f>
        <v>EDWARD EUGHENE TIMOTHY</v>
      </c>
      <c r="E507" s="25">
        <v>38</v>
      </c>
      <c r="F507" s="129">
        <v>30</v>
      </c>
      <c r="G507" s="129">
        <v>33</v>
      </c>
      <c r="H507" s="129">
        <v>39</v>
      </c>
      <c r="I507" s="129">
        <v>30</v>
      </c>
      <c r="J507" s="3">
        <f t="shared" ref="J507:N507" si="502">((E507/40)*15%)*100</f>
        <v>14.249999999999998</v>
      </c>
      <c r="K507" s="3">
        <f t="shared" si="502"/>
        <v>11.249999999999998</v>
      </c>
      <c r="L507" s="3">
        <f t="shared" si="502"/>
        <v>12.374999999999998</v>
      </c>
      <c r="M507" s="3">
        <f t="shared" si="502"/>
        <v>14.625</v>
      </c>
      <c r="N507" s="3">
        <f t="shared" si="502"/>
        <v>11.249999999999998</v>
      </c>
      <c r="O507" s="130"/>
    </row>
    <row r="508" spans="1:15" ht="30" customHeight="1" x14ac:dyDescent="0.2">
      <c r="A508" s="25">
        <v>504</v>
      </c>
      <c r="B508" s="28">
        <v>211423243114</v>
      </c>
      <c r="C508" s="28" t="s">
        <v>1085</v>
      </c>
      <c r="D508" s="29" t="s">
        <v>1086</v>
      </c>
      <c r="E508" s="133"/>
      <c r="F508" s="133"/>
      <c r="G508" s="133"/>
      <c r="H508" s="133"/>
      <c r="I508" s="133"/>
      <c r="J508" s="134"/>
      <c r="K508" s="134"/>
      <c r="L508" s="134"/>
      <c r="M508" s="134"/>
      <c r="N508" s="134"/>
      <c r="O508" s="134"/>
    </row>
    <row r="509" spans="1:15" ht="30" customHeight="1" x14ac:dyDescent="0.2">
      <c r="A509" s="34"/>
      <c r="B509" s="128"/>
      <c r="C509" s="128"/>
      <c r="D509" s="34"/>
      <c r="E509" s="18"/>
      <c r="J509" s="135">
        <f t="shared" ref="J509:N509" si="503">COUNTIF(J5:J507,"&gt;0")</f>
        <v>503</v>
      </c>
      <c r="K509" s="135">
        <f t="shared" si="503"/>
        <v>503</v>
      </c>
      <c r="L509" s="135">
        <f t="shared" si="503"/>
        <v>503</v>
      </c>
      <c r="M509" s="135">
        <f t="shared" si="503"/>
        <v>503</v>
      </c>
      <c r="N509" s="135">
        <f t="shared" si="503"/>
        <v>503</v>
      </c>
      <c r="O509" s="135"/>
    </row>
    <row r="510" spans="1:15" ht="30" customHeight="1" x14ac:dyDescent="0.2">
      <c r="A510" s="34"/>
      <c r="B510" s="128"/>
      <c r="C510" s="128"/>
      <c r="D510" s="34"/>
      <c r="E510" s="18"/>
      <c r="J510" s="135">
        <f t="shared" ref="J510:N510" si="504">COUNTIF(J5:J507,"&gt;10.5")</f>
        <v>460</v>
      </c>
      <c r="K510" s="135">
        <f t="shared" si="504"/>
        <v>468</v>
      </c>
      <c r="L510" s="135">
        <f t="shared" si="504"/>
        <v>471</v>
      </c>
      <c r="M510" s="135">
        <f t="shared" si="504"/>
        <v>464</v>
      </c>
      <c r="N510" s="135">
        <f t="shared" si="504"/>
        <v>467</v>
      </c>
      <c r="O510" s="135"/>
    </row>
    <row r="511" spans="1:15" ht="30" customHeight="1" x14ac:dyDescent="0.2">
      <c r="A511" s="34"/>
      <c r="B511" s="128"/>
      <c r="C511" s="128"/>
      <c r="D511" s="34"/>
      <c r="E511" s="18"/>
      <c r="J511" s="136">
        <f t="shared" ref="J511:N511" si="505">(J510/J509)*100</f>
        <v>91.451292246520879</v>
      </c>
      <c r="K511" s="136">
        <f t="shared" si="505"/>
        <v>93.041749502982114</v>
      </c>
      <c r="L511" s="136">
        <f t="shared" si="505"/>
        <v>93.638170974155059</v>
      </c>
      <c r="M511" s="136">
        <f t="shared" si="505"/>
        <v>92.246520874751496</v>
      </c>
      <c r="N511" s="136">
        <f t="shared" si="505"/>
        <v>92.842942345924456</v>
      </c>
      <c r="O511" s="135"/>
    </row>
    <row r="512" spans="1:15" ht="30" customHeight="1" x14ac:dyDescent="0.2">
      <c r="A512" s="34"/>
      <c r="B512" s="34"/>
      <c r="C512" s="34"/>
      <c r="D512" s="34"/>
      <c r="J512" s="135">
        <f t="shared" ref="J512:N512" si="506">IF(J511&gt;80,3,IF(J511&gt;=70,2,IF(J511&gt;=60,1,0)))</f>
        <v>3</v>
      </c>
      <c r="K512" s="135">
        <f t="shared" si="506"/>
        <v>3</v>
      </c>
      <c r="L512" s="135">
        <f t="shared" si="506"/>
        <v>3</v>
      </c>
      <c r="M512" s="135">
        <f t="shared" si="506"/>
        <v>3</v>
      </c>
      <c r="N512" s="135">
        <f t="shared" si="506"/>
        <v>3</v>
      </c>
      <c r="O512" s="135"/>
    </row>
    <row r="513" spans="1:9" ht="30" customHeight="1" x14ac:dyDescent="0.2">
      <c r="A513" s="34"/>
      <c r="B513" s="34"/>
      <c r="C513" s="34"/>
      <c r="D513" s="34"/>
    </row>
    <row r="514" spans="1:9" ht="30" customHeight="1" x14ac:dyDescent="0.2">
      <c r="A514" s="34"/>
      <c r="B514" s="34"/>
      <c r="C514" s="34"/>
      <c r="D514" s="34"/>
      <c r="F514" s="12">
        <f>70*15/100</f>
        <v>10.5</v>
      </c>
    </row>
    <row r="515" spans="1:9" ht="30" customHeight="1" x14ac:dyDescent="0.2">
      <c r="A515" s="34"/>
      <c r="B515" s="34"/>
      <c r="C515" s="34"/>
      <c r="D515" s="34"/>
    </row>
    <row r="516" spans="1:9" ht="30" customHeight="1" x14ac:dyDescent="0.2">
      <c r="A516" s="34"/>
      <c r="B516" s="34"/>
      <c r="C516" s="34"/>
      <c r="D516" s="34"/>
    </row>
    <row r="517" spans="1:9" ht="15.75" customHeight="1" x14ac:dyDescent="0.2"/>
    <row r="518" spans="1:9" ht="15.75" customHeight="1" x14ac:dyDescent="0.2">
      <c r="E518" s="137"/>
      <c r="F518" s="137"/>
      <c r="G518" s="137"/>
      <c r="H518" s="137"/>
      <c r="I518" s="137"/>
    </row>
    <row r="519" spans="1:9" ht="15.75" customHeight="1" x14ac:dyDescent="0.2">
      <c r="E519" s="137"/>
      <c r="F519" s="137"/>
      <c r="G519" s="137"/>
      <c r="H519" s="137"/>
      <c r="I519" s="137"/>
    </row>
    <row r="520" spans="1:9" ht="15.75" customHeight="1" x14ac:dyDescent="0.2">
      <c r="E520" s="137"/>
      <c r="F520" s="137"/>
      <c r="G520" s="137"/>
      <c r="H520" s="137"/>
      <c r="I520" s="137"/>
    </row>
    <row r="521" spans="1:9" ht="15.75" customHeight="1" x14ac:dyDescent="0.2">
      <c r="E521" s="137"/>
      <c r="F521" s="137"/>
      <c r="G521" s="137"/>
      <c r="H521" s="137"/>
      <c r="I521" s="137"/>
    </row>
    <row r="522" spans="1:9" ht="15.75" customHeight="1" x14ac:dyDescent="0.2">
      <c r="E522" s="137"/>
      <c r="F522" s="137"/>
      <c r="G522" s="137"/>
      <c r="H522" s="137"/>
      <c r="I522" s="137"/>
    </row>
    <row r="523" spans="1:9" ht="15.75" customHeight="1" x14ac:dyDescent="0.2">
      <c r="E523" s="137"/>
      <c r="F523" s="137"/>
      <c r="G523" s="137"/>
      <c r="H523" s="137"/>
      <c r="I523" s="137"/>
    </row>
    <row r="524" spans="1:9" ht="15.75" customHeight="1" x14ac:dyDescent="0.2">
      <c r="E524" s="137"/>
      <c r="F524" s="137"/>
      <c r="G524" s="137"/>
      <c r="H524" s="137"/>
      <c r="I524" s="137"/>
    </row>
    <row r="525" spans="1:9" ht="15.75" customHeight="1" x14ac:dyDescent="0.2">
      <c r="E525" s="137"/>
      <c r="F525" s="137"/>
      <c r="G525" s="137"/>
      <c r="H525" s="137"/>
      <c r="I525" s="137"/>
    </row>
    <row r="526" spans="1:9" ht="15.75" customHeight="1" x14ac:dyDescent="0.2">
      <c r="E526" s="137"/>
      <c r="F526" s="137"/>
      <c r="G526" s="137"/>
      <c r="H526" s="137"/>
      <c r="I526" s="137"/>
    </row>
    <row r="527" spans="1:9" ht="15.75" customHeight="1" x14ac:dyDescent="0.2">
      <c r="E527" s="137"/>
      <c r="F527" s="137"/>
      <c r="G527" s="137"/>
      <c r="H527" s="137"/>
      <c r="I527" s="137"/>
    </row>
    <row r="528" spans="1:9" ht="15.75" customHeight="1" x14ac:dyDescent="0.2">
      <c r="E528" s="137"/>
      <c r="F528" s="137"/>
      <c r="G528" s="137"/>
      <c r="H528" s="137"/>
      <c r="I528" s="137"/>
    </row>
    <row r="529" spans="5:9" ht="15.75" customHeight="1" x14ac:dyDescent="0.2">
      <c r="E529" s="137"/>
      <c r="F529" s="137"/>
      <c r="G529" s="137"/>
      <c r="H529" s="137"/>
      <c r="I529" s="137"/>
    </row>
    <row r="530" spans="5:9" ht="15.75" customHeight="1" x14ac:dyDescent="0.2">
      <c r="E530" s="137"/>
      <c r="F530" s="137"/>
      <c r="G530" s="137"/>
      <c r="H530" s="137"/>
      <c r="I530" s="137"/>
    </row>
    <row r="531" spans="5:9" ht="15.75" customHeight="1" x14ac:dyDescent="0.2">
      <c r="E531" s="137"/>
      <c r="F531" s="137"/>
      <c r="G531" s="137"/>
      <c r="H531" s="137"/>
      <c r="I531" s="137"/>
    </row>
    <row r="532" spans="5:9" ht="15.75" customHeight="1" x14ac:dyDescent="0.2">
      <c r="E532" s="137"/>
      <c r="F532" s="137"/>
      <c r="G532" s="137"/>
      <c r="H532" s="137"/>
      <c r="I532" s="137"/>
    </row>
    <row r="533" spans="5:9" ht="15.75" customHeight="1" x14ac:dyDescent="0.2">
      <c r="E533" s="137"/>
      <c r="F533" s="137"/>
      <c r="G533" s="137"/>
      <c r="H533" s="137"/>
      <c r="I533" s="137"/>
    </row>
    <row r="534" spans="5:9" ht="15.75" customHeight="1" x14ac:dyDescent="0.2">
      <c r="E534" s="137"/>
      <c r="F534" s="137"/>
      <c r="G534" s="137"/>
      <c r="H534" s="137"/>
      <c r="I534" s="137"/>
    </row>
    <row r="535" spans="5:9" ht="15.75" customHeight="1" x14ac:dyDescent="0.2">
      <c r="E535" s="137"/>
      <c r="F535" s="137"/>
      <c r="G535" s="137"/>
      <c r="H535" s="137"/>
      <c r="I535" s="137"/>
    </row>
    <row r="536" spans="5:9" ht="15.75" customHeight="1" x14ac:dyDescent="0.2">
      <c r="E536" s="137"/>
      <c r="F536" s="137"/>
      <c r="G536" s="137"/>
      <c r="H536" s="137"/>
      <c r="I536" s="137"/>
    </row>
    <row r="537" spans="5:9" ht="15.75" customHeight="1" x14ac:dyDescent="0.2">
      <c r="E537" s="137"/>
      <c r="F537" s="137"/>
      <c r="G537" s="137"/>
      <c r="H537" s="137"/>
      <c r="I537" s="137"/>
    </row>
    <row r="538" spans="5:9" ht="15.75" customHeight="1" x14ac:dyDescent="0.2">
      <c r="E538" s="137"/>
      <c r="F538" s="137"/>
      <c r="G538" s="137"/>
      <c r="H538" s="137"/>
      <c r="I538" s="137"/>
    </row>
    <row r="539" spans="5:9" ht="15.75" customHeight="1" x14ac:dyDescent="0.2">
      <c r="E539" s="137"/>
      <c r="F539" s="137"/>
      <c r="G539" s="137"/>
      <c r="H539" s="137"/>
      <c r="I539" s="137"/>
    </row>
    <row r="540" spans="5:9" ht="15.75" customHeight="1" x14ac:dyDescent="0.2">
      <c r="E540" s="137"/>
      <c r="F540" s="137"/>
      <c r="G540" s="137"/>
      <c r="H540" s="137"/>
      <c r="I540" s="137"/>
    </row>
    <row r="541" spans="5:9" ht="15.75" customHeight="1" x14ac:dyDescent="0.2">
      <c r="E541" s="137"/>
      <c r="F541" s="137"/>
      <c r="G541" s="137"/>
      <c r="H541" s="137"/>
      <c r="I541" s="137"/>
    </row>
    <row r="542" spans="5:9" ht="15.75" customHeight="1" x14ac:dyDescent="0.2">
      <c r="E542" s="137"/>
      <c r="F542" s="137"/>
      <c r="G542" s="137"/>
      <c r="H542" s="137"/>
      <c r="I542" s="137"/>
    </row>
    <row r="543" spans="5:9" ht="15.75" customHeight="1" x14ac:dyDescent="0.2">
      <c r="E543" s="137"/>
      <c r="F543" s="137"/>
      <c r="G543" s="137"/>
      <c r="H543" s="137"/>
      <c r="I543" s="137"/>
    </row>
    <row r="544" spans="5:9" ht="15.75" customHeight="1" x14ac:dyDescent="0.2">
      <c r="E544" s="137"/>
      <c r="F544" s="137"/>
      <c r="G544" s="137"/>
      <c r="H544" s="137"/>
      <c r="I544" s="137"/>
    </row>
    <row r="545" spans="5:9" ht="15.75" customHeight="1" x14ac:dyDescent="0.2">
      <c r="E545" s="137"/>
      <c r="F545" s="137"/>
      <c r="G545" s="137"/>
      <c r="H545" s="137"/>
      <c r="I545" s="137"/>
    </row>
    <row r="546" spans="5:9" ht="15.75" customHeight="1" x14ac:dyDescent="0.2">
      <c r="E546" s="137"/>
      <c r="F546" s="137"/>
      <c r="G546" s="137"/>
      <c r="H546" s="137"/>
      <c r="I546" s="137"/>
    </row>
    <row r="547" spans="5:9" ht="15.75" customHeight="1" x14ac:dyDescent="0.2">
      <c r="E547" s="137"/>
      <c r="F547" s="137"/>
      <c r="G547" s="137"/>
      <c r="H547" s="137"/>
      <c r="I547" s="137"/>
    </row>
    <row r="548" spans="5:9" ht="15.75" customHeight="1" x14ac:dyDescent="0.2">
      <c r="E548" s="137"/>
      <c r="F548" s="137"/>
      <c r="G548" s="137"/>
      <c r="H548" s="137"/>
      <c r="I548" s="137"/>
    </row>
    <row r="549" spans="5:9" ht="15.75" customHeight="1" x14ac:dyDescent="0.2">
      <c r="E549" s="137"/>
      <c r="F549" s="137"/>
      <c r="G549" s="137"/>
      <c r="H549" s="137"/>
      <c r="I549" s="137"/>
    </row>
    <row r="550" spans="5:9" ht="15.75" customHeight="1" x14ac:dyDescent="0.2">
      <c r="E550" s="137"/>
      <c r="F550" s="137"/>
      <c r="G550" s="137"/>
      <c r="H550" s="137"/>
      <c r="I550" s="137"/>
    </row>
    <row r="551" spans="5:9" ht="15.75" customHeight="1" x14ac:dyDescent="0.2">
      <c r="E551" s="137"/>
      <c r="F551" s="137"/>
      <c r="G551" s="137"/>
      <c r="H551" s="137"/>
      <c r="I551" s="137"/>
    </row>
    <row r="552" spans="5:9" ht="15.75" customHeight="1" x14ac:dyDescent="0.2">
      <c r="E552" s="137"/>
      <c r="F552" s="137"/>
      <c r="G552" s="137"/>
      <c r="H552" s="137"/>
      <c r="I552" s="137"/>
    </row>
    <row r="553" spans="5:9" ht="15.75" customHeight="1" x14ac:dyDescent="0.2">
      <c r="E553" s="137"/>
      <c r="F553" s="137"/>
      <c r="G553" s="137"/>
      <c r="H553" s="137"/>
      <c r="I553" s="137"/>
    </row>
    <row r="554" spans="5:9" ht="15.75" customHeight="1" x14ac:dyDescent="0.2">
      <c r="E554" s="137"/>
      <c r="F554" s="137"/>
      <c r="G554" s="137"/>
      <c r="H554" s="137"/>
      <c r="I554" s="137"/>
    </row>
    <row r="555" spans="5:9" ht="15.75" customHeight="1" x14ac:dyDescent="0.2">
      <c r="E555" s="137"/>
      <c r="F555" s="137"/>
      <c r="G555" s="137"/>
      <c r="H555" s="137"/>
      <c r="I555" s="137"/>
    </row>
    <row r="556" spans="5:9" ht="15.75" customHeight="1" x14ac:dyDescent="0.2">
      <c r="E556" s="137"/>
      <c r="F556" s="137"/>
      <c r="G556" s="137"/>
      <c r="H556" s="137"/>
      <c r="I556" s="137"/>
    </row>
    <row r="557" spans="5:9" ht="15.75" customHeight="1" x14ac:dyDescent="0.2">
      <c r="E557" s="137"/>
      <c r="F557" s="137"/>
      <c r="G557" s="137"/>
      <c r="H557" s="137"/>
      <c r="I557" s="137"/>
    </row>
    <row r="558" spans="5:9" ht="15.75" customHeight="1" x14ac:dyDescent="0.2">
      <c r="E558" s="137"/>
      <c r="F558" s="137"/>
      <c r="G558" s="137"/>
      <c r="H558" s="137"/>
      <c r="I558" s="137"/>
    </row>
    <row r="559" spans="5:9" ht="15.75" customHeight="1" x14ac:dyDescent="0.2">
      <c r="E559" s="137"/>
      <c r="F559" s="137"/>
      <c r="G559" s="137"/>
      <c r="H559" s="137"/>
      <c r="I559" s="137"/>
    </row>
    <row r="560" spans="5:9" ht="15.75" customHeight="1" x14ac:dyDescent="0.2">
      <c r="E560" s="137"/>
      <c r="F560" s="137"/>
      <c r="G560" s="137"/>
      <c r="H560" s="137"/>
      <c r="I560" s="137"/>
    </row>
    <row r="561" spans="5:9" ht="15.75" customHeight="1" x14ac:dyDescent="0.2">
      <c r="E561" s="137"/>
      <c r="F561" s="137"/>
      <c r="G561" s="137"/>
      <c r="H561" s="137"/>
      <c r="I561" s="137"/>
    </row>
    <row r="562" spans="5:9" ht="15.75" customHeight="1" x14ac:dyDescent="0.2">
      <c r="E562" s="137"/>
      <c r="F562" s="137"/>
      <c r="G562" s="137"/>
      <c r="H562" s="137"/>
      <c r="I562" s="137"/>
    </row>
    <row r="563" spans="5:9" ht="15.75" customHeight="1" x14ac:dyDescent="0.2">
      <c r="E563" s="137"/>
      <c r="F563" s="137"/>
      <c r="G563" s="137"/>
      <c r="H563" s="137"/>
      <c r="I563" s="137"/>
    </row>
    <row r="564" spans="5:9" ht="15.75" customHeight="1" x14ac:dyDescent="0.2">
      <c r="E564" s="137"/>
      <c r="F564" s="137"/>
      <c r="G564" s="137"/>
      <c r="H564" s="137"/>
      <c r="I564" s="137"/>
    </row>
    <row r="565" spans="5:9" ht="15.75" customHeight="1" x14ac:dyDescent="0.2">
      <c r="E565" s="137"/>
      <c r="F565" s="137"/>
      <c r="G565" s="137"/>
      <c r="H565" s="137"/>
      <c r="I565" s="137"/>
    </row>
    <row r="566" spans="5:9" ht="15.75" customHeight="1" x14ac:dyDescent="0.2">
      <c r="E566" s="137"/>
      <c r="F566" s="137"/>
      <c r="G566" s="137"/>
      <c r="H566" s="137"/>
      <c r="I566" s="137"/>
    </row>
    <row r="567" spans="5:9" ht="15.75" customHeight="1" x14ac:dyDescent="0.2">
      <c r="E567" s="137"/>
      <c r="F567" s="137"/>
      <c r="G567" s="137"/>
      <c r="H567" s="137"/>
      <c r="I567" s="137"/>
    </row>
    <row r="568" spans="5:9" ht="15.75" customHeight="1" x14ac:dyDescent="0.2">
      <c r="E568" s="137"/>
      <c r="F568" s="137"/>
      <c r="G568" s="137"/>
      <c r="H568" s="137"/>
      <c r="I568" s="137"/>
    </row>
    <row r="569" spans="5:9" ht="15.75" customHeight="1" x14ac:dyDescent="0.2">
      <c r="E569" s="137"/>
      <c r="F569" s="137"/>
      <c r="G569" s="137"/>
      <c r="H569" s="137"/>
      <c r="I569" s="137"/>
    </row>
    <row r="570" spans="5:9" ht="15.75" customHeight="1" x14ac:dyDescent="0.2">
      <c r="E570" s="137"/>
      <c r="F570" s="137"/>
      <c r="G570" s="137"/>
      <c r="H570" s="137"/>
      <c r="I570" s="137"/>
    </row>
    <row r="571" spans="5:9" ht="15.75" customHeight="1" x14ac:dyDescent="0.2">
      <c r="E571" s="137"/>
      <c r="F571" s="137"/>
      <c r="G571" s="137"/>
      <c r="H571" s="137"/>
      <c r="I571" s="137"/>
    </row>
    <row r="572" spans="5:9" ht="15.75" customHeight="1" x14ac:dyDescent="0.2">
      <c r="E572" s="137"/>
      <c r="F572" s="137"/>
      <c r="G572" s="137"/>
      <c r="H572" s="137"/>
      <c r="I572" s="137"/>
    </row>
    <row r="573" spans="5:9" ht="15.75" customHeight="1" x14ac:dyDescent="0.2">
      <c r="E573" s="137"/>
      <c r="F573" s="137"/>
      <c r="G573" s="137"/>
      <c r="H573" s="137"/>
      <c r="I573" s="137"/>
    </row>
    <row r="574" spans="5:9" ht="15.75" customHeight="1" x14ac:dyDescent="0.2">
      <c r="E574" s="137"/>
      <c r="F574" s="137"/>
      <c r="G574" s="137"/>
      <c r="H574" s="137"/>
      <c r="I574" s="137"/>
    </row>
    <row r="575" spans="5:9" ht="15.75" customHeight="1" x14ac:dyDescent="0.2">
      <c r="E575" s="137"/>
      <c r="F575" s="137"/>
      <c r="G575" s="137"/>
      <c r="H575" s="137"/>
      <c r="I575" s="137"/>
    </row>
    <row r="576" spans="5:9" ht="15.75" customHeight="1" x14ac:dyDescent="0.2">
      <c r="E576" s="137"/>
      <c r="F576" s="137"/>
      <c r="G576" s="137"/>
      <c r="H576" s="137"/>
      <c r="I576" s="137"/>
    </row>
    <row r="577" spans="5:9" ht="15.75" customHeight="1" x14ac:dyDescent="0.2">
      <c r="E577" s="137"/>
      <c r="F577" s="137"/>
      <c r="G577" s="137"/>
      <c r="H577" s="137"/>
      <c r="I577" s="137"/>
    </row>
    <row r="578" spans="5:9" ht="15.75" customHeight="1" x14ac:dyDescent="0.2">
      <c r="E578" s="137"/>
      <c r="F578" s="137"/>
      <c r="G578" s="137"/>
      <c r="H578" s="137"/>
      <c r="I578" s="137"/>
    </row>
    <row r="579" spans="5:9" ht="15.75" customHeight="1" x14ac:dyDescent="0.2">
      <c r="E579" s="137"/>
      <c r="F579" s="137"/>
      <c r="G579" s="137"/>
      <c r="H579" s="137"/>
      <c r="I579" s="137"/>
    </row>
    <row r="580" spans="5:9" ht="15.75" customHeight="1" x14ac:dyDescent="0.2">
      <c r="E580" s="137"/>
      <c r="F580" s="137"/>
      <c r="G580" s="137"/>
      <c r="H580" s="137"/>
      <c r="I580" s="137"/>
    </row>
    <row r="581" spans="5:9" ht="15.75" customHeight="1" x14ac:dyDescent="0.2">
      <c r="E581" s="137"/>
      <c r="F581" s="137"/>
      <c r="G581" s="137"/>
      <c r="H581" s="137"/>
      <c r="I581" s="137"/>
    </row>
    <row r="582" spans="5:9" ht="15.75" customHeight="1" x14ac:dyDescent="0.2">
      <c r="E582" s="137"/>
      <c r="F582" s="137"/>
      <c r="G582" s="137"/>
      <c r="H582" s="137"/>
      <c r="I582" s="137"/>
    </row>
    <row r="583" spans="5:9" ht="15.75" customHeight="1" x14ac:dyDescent="0.2">
      <c r="E583" s="137"/>
      <c r="F583" s="137"/>
      <c r="G583" s="137"/>
      <c r="H583" s="137"/>
      <c r="I583" s="137"/>
    </row>
    <row r="584" spans="5:9" ht="15.75" customHeight="1" x14ac:dyDescent="0.2">
      <c r="E584" s="137"/>
      <c r="F584" s="137"/>
      <c r="G584" s="137"/>
      <c r="H584" s="137"/>
      <c r="I584" s="137"/>
    </row>
    <row r="585" spans="5:9" ht="15.75" customHeight="1" x14ac:dyDescent="0.2">
      <c r="E585" s="137"/>
      <c r="F585" s="137"/>
      <c r="G585" s="137"/>
      <c r="H585" s="137"/>
      <c r="I585" s="137"/>
    </row>
    <row r="586" spans="5:9" ht="15.75" customHeight="1" x14ac:dyDescent="0.2">
      <c r="E586" s="137"/>
      <c r="F586" s="137"/>
      <c r="G586" s="137"/>
      <c r="H586" s="137"/>
      <c r="I586" s="137"/>
    </row>
    <row r="587" spans="5:9" ht="15.75" customHeight="1" x14ac:dyDescent="0.2">
      <c r="E587" s="137"/>
      <c r="F587" s="137"/>
      <c r="G587" s="137"/>
      <c r="H587" s="137"/>
      <c r="I587" s="137"/>
    </row>
    <row r="588" spans="5:9" ht="15.75" customHeight="1" x14ac:dyDescent="0.2">
      <c r="E588" s="137"/>
      <c r="F588" s="137"/>
      <c r="G588" s="137"/>
      <c r="H588" s="137"/>
      <c r="I588" s="137"/>
    </row>
    <row r="589" spans="5:9" ht="15.75" customHeight="1" x14ac:dyDescent="0.2">
      <c r="E589" s="137"/>
      <c r="F589" s="137"/>
      <c r="G589" s="137"/>
      <c r="H589" s="137"/>
      <c r="I589" s="137"/>
    </row>
    <row r="590" spans="5:9" ht="15.75" customHeight="1" x14ac:dyDescent="0.2">
      <c r="E590" s="137"/>
      <c r="F590" s="137"/>
      <c r="G590" s="137"/>
      <c r="H590" s="137"/>
      <c r="I590" s="137"/>
    </row>
    <row r="591" spans="5:9" ht="15.75" customHeight="1" x14ac:dyDescent="0.2">
      <c r="E591" s="137"/>
      <c r="F591" s="137"/>
      <c r="G591" s="137"/>
      <c r="H591" s="137"/>
      <c r="I591" s="137"/>
    </row>
    <row r="592" spans="5:9" ht="15.75" customHeight="1" x14ac:dyDescent="0.2">
      <c r="E592" s="137"/>
      <c r="F592" s="137"/>
      <c r="G592" s="137"/>
      <c r="H592" s="137"/>
      <c r="I592" s="137"/>
    </row>
    <row r="593" spans="5:9" ht="15.75" customHeight="1" x14ac:dyDescent="0.2">
      <c r="E593" s="137"/>
      <c r="F593" s="137"/>
      <c r="G593" s="137"/>
      <c r="H593" s="137"/>
      <c r="I593" s="137"/>
    </row>
    <row r="594" spans="5:9" ht="15.75" customHeight="1" x14ac:dyDescent="0.2">
      <c r="E594" s="137"/>
      <c r="F594" s="137"/>
      <c r="G594" s="137"/>
      <c r="H594" s="137"/>
      <c r="I594" s="137"/>
    </row>
    <row r="595" spans="5:9" ht="15.75" customHeight="1" x14ac:dyDescent="0.2">
      <c r="E595" s="137"/>
      <c r="F595" s="137"/>
      <c r="G595" s="137"/>
      <c r="H595" s="137"/>
      <c r="I595" s="137"/>
    </row>
    <row r="596" spans="5:9" ht="15.75" customHeight="1" x14ac:dyDescent="0.2">
      <c r="E596" s="137"/>
      <c r="F596" s="137"/>
      <c r="G596" s="137"/>
      <c r="H596" s="137"/>
      <c r="I596" s="137"/>
    </row>
    <row r="597" spans="5:9" ht="15.75" customHeight="1" x14ac:dyDescent="0.2">
      <c r="E597" s="137"/>
      <c r="F597" s="137"/>
      <c r="G597" s="137"/>
      <c r="H597" s="137"/>
      <c r="I597" s="137"/>
    </row>
    <row r="598" spans="5:9" ht="15.75" customHeight="1" x14ac:dyDescent="0.2">
      <c r="E598" s="137"/>
      <c r="F598" s="137"/>
      <c r="G598" s="137"/>
      <c r="H598" s="137"/>
      <c r="I598" s="137"/>
    </row>
    <row r="599" spans="5:9" ht="15.75" customHeight="1" x14ac:dyDescent="0.2">
      <c r="E599" s="137"/>
      <c r="F599" s="137"/>
      <c r="G599" s="137"/>
      <c r="H599" s="137"/>
      <c r="I599" s="137"/>
    </row>
    <row r="600" spans="5:9" ht="15.75" customHeight="1" x14ac:dyDescent="0.2">
      <c r="E600" s="137"/>
      <c r="F600" s="137"/>
      <c r="G600" s="137"/>
      <c r="H600" s="137"/>
      <c r="I600" s="137"/>
    </row>
    <row r="601" spans="5:9" ht="15.75" customHeight="1" x14ac:dyDescent="0.2">
      <c r="E601" s="137"/>
      <c r="F601" s="137"/>
      <c r="G601" s="137"/>
      <c r="H601" s="137"/>
      <c r="I601" s="137"/>
    </row>
    <row r="602" spans="5:9" ht="15.75" customHeight="1" x14ac:dyDescent="0.2">
      <c r="E602" s="137"/>
      <c r="F602" s="137"/>
      <c r="G602" s="137"/>
      <c r="H602" s="137"/>
      <c r="I602" s="137"/>
    </row>
    <row r="603" spans="5:9" ht="15.75" customHeight="1" x14ac:dyDescent="0.2">
      <c r="E603" s="137"/>
      <c r="F603" s="137"/>
      <c r="G603" s="137"/>
      <c r="H603" s="137"/>
      <c r="I603" s="137"/>
    </row>
    <row r="604" spans="5:9" ht="15.75" customHeight="1" x14ac:dyDescent="0.2">
      <c r="E604" s="137"/>
      <c r="F604" s="137"/>
      <c r="G604" s="137"/>
      <c r="H604" s="137"/>
      <c r="I604" s="137"/>
    </row>
    <row r="605" spans="5:9" ht="15.75" customHeight="1" x14ac:dyDescent="0.2">
      <c r="E605" s="137"/>
      <c r="F605" s="137"/>
      <c r="G605" s="137"/>
      <c r="H605" s="137"/>
      <c r="I605" s="137"/>
    </row>
    <row r="606" spans="5:9" ht="15.75" customHeight="1" x14ac:dyDescent="0.2">
      <c r="E606" s="137"/>
      <c r="F606" s="137"/>
      <c r="G606" s="137"/>
      <c r="H606" s="137"/>
      <c r="I606" s="137"/>
    </row>
    <row r="607" spans="5:9" ht="15.75" customHeight="1" x14ac:dyDescent="0.2">
      <c r="E607" s="137"/>
      <c r="F607" s="137"/>
      <c r="G607" s="137"/>
      <c r="H607" s="137"/>
      <c r="I607" s="137"/>
    </row>
    <row r="608" spans="5:9" ht="15.75" customHeight="1" x14ac:dyDescent="0.2">
      <c r="E608" s="137"/>
      <c r="F608" s="137"/>
      <c r="G608" s="137"/>
      <c r="H608" s="137"/>
      <c r="I608" s="137"/>
    </row>
    <row r="609" spans="5:9" ht="15.75" customHeight="1" x14ac:dyDescent="0.2">
      <c r="E609" s="137"/>
      <c r="F609" s="137"/>
      <c r="G609" s="137"/>
      <c r="H609" s="137"/>
      <c r="I609" s="137"/>
    </row>
    <row r="610" spans="5:9" ht="15.75" customHeight="1" x14ac:dyDescent="0.2">
      <c r="E610" s="137"/>
      <c r="F610" s="137"/>
      <c r="G610" s="137"/>
      <c r="H610" s="137"/>
      <c r="I610" s="137"/>
    </row>
    <row r="611" spans="5:9" ht="15.75" customHeight="1" x14ac:dyDescent="0.2">
      <c r="E611" s="137"/>
      <c r="F611" s="137"/>
      <c r="G611" s="137"/>
      <c r="H611" s="137"/>
      <c r="I611" s="137"/>
    </row>
    <row r="612" spans="5:9" ht="15.75" customHeight="1" x14ac:dyDescent="0.2">
      <c r="E612" s="137"/>
      <c r="F612" s="137"/>
      <c r="G612" s="137"/>
      <c r="H612" s="137"/>
      <c r="I612" s="137"/>
    </row>
    <row r="613" spans="5:9" ht="15.75" customHeight="1" x14ac:dyDescent="0.2">
      <c r="E613" s="137"/>
      <c r="F613" s="137"/>
      <c r="G613" s="137"/>
      <c r="H613" s="137"/>
      <c r="I613" s="137"/>
    </row>
    <row r="614" spans="5:9" ht="15.75" customHeight="1" x14ac:dyDescent="0.2">
      <c r="E614" s="137"/>
      <c r="F614" s="137"/>
      <c r="G614" s="137"/>
      <c r="H614" s="137"/>
      <c r="I614" s="137"/>
    </row>
    <row r="615" spans="5:9" ht="15.75" customHeight="1" x14ac:dyDescent="0.2">
      <c r="E615" s="137"/>
      <c r="F615" s="137"/>
      <c r="G615" s="137"/>
      <c r="H615" s="137"/>
      <c r="I615" s="137"/>
    </row>
    <row r="616" spans="5:9" ht="15.75" customHeight="1" x14ac:dyDescent="0.2">
      <c r="E616" s="137"/>
      <c r="F616" s="137"/>
      <c r="G616" s="137"/>
      <c r="H616" s="137"/>
      <c r="I616" s="137"/>
    </row>
    <row r="617" spans="5:9" ht="15.75" customHeight="1" x14ac:dyDescent="0.2">
      <c r="E617" s="137"/>
      <c r="F617" s="137"/>
      <c r="G617" s="137"/>
      <c r="H617" s="137"/>
      <c r="I617" s="137"/>
    </row>
    <row r="618" spans="5:9" ht="15.75" customHeight="1" x14ac:dyDescent="0.2">
      <c r="E618" s="137"/>
      <c r="F618" s="137"/>
      <c r="G618" s="137"/>
      <c r="H618" s="137"/>
      <c r="I618" s="137"/>
    </row>
    <row r="619" spans="5:9" ht="15.75" customHeight="1" x14ac:dyDescent="0.2">
      <c r="E619" s="137"/>
      <c r="F619" s="137"/>
      <c r="G619" s="137"/>
      <c r="H619" s="137"/>
      <c r="I619" s="137"/>
    </row>
    <row r="620" spans="5:9" ht="15.75" customHeight="1" x14ac:dyDescent="0.2">
      <c r="E620" s="137"/>
      <c r="F620" s="137"/>
      <c r="G620" s="137"/>
      <c r="H620" s="137"/>
      <c r="I620" s="137"/>
    </row>
    <row r="621" spans="5:9" ht="15.75" customHeight="1" x14ac:dyDescent="0.2">
      <c r="E621" s="137"/>
      <c r="F621" s="137"/>
      <c r="G621" s="137"/>
      <c r="H621" s="137"/>
      <c r="I621" s="137"/>
    </row>
    <row r="622" spans="5:9" ht="15.75" customHeight="1" x14ac:dyDescent="0.2">
      <c r="E622" s="137"/>
      <c r="F622" s="137"/>
      <c r="G622" s="137"/>
      <c r="H622" s="137"/>
      <c r="I622" s="137"/>
    </row>
    <row r="623" spans="5:9" ht="15.75" customHeight="1" x14ac:dyDescent="0.2">
      <c r="E623" s="137"/>
      <c r="F623" s="137"/>
      <c r="G623" s="137"/>
      <c r="H623" s="137"/>
      <c r="I623" s="137"/>
    </row>
    <row r="624" spans="5:9" ht="15.75" customHeight="1" x14ac:dyDescent="0.2">
      <c r="E624" s="137"/>
      <c r="F624" s="137"/>
      <c r="G624" s="137"/>
      <c r="H624" s="137"/>
      <c r="I624" s="137"/>
    </row>
    <row r="625" spans="5:9" ht="15.75" customHeight="1" x14ac:dyDescent="0.2">
      <c r="E625" s="137"/>
      <c r="F625" s="137"/>
      <c r="G625" s="137"/>
      <c r="H625" s="137"/>
      <c r="I625" s="137"/>
    </row>
    <row r="626" spans="5:9" ht="15.75" customHeight="1" x14ac:dyDescent="0.2">
      <c r="E626" s="137"/>
      <c r="F626" s="137"/>
      <c r="G626" s="137"/>
      <c r="H626" s="137"/>
      <c r="I626" s="137"/>
    </row>
    <row r="627" spans="5:9" ht="15.75" customHeight="1" x14ac:dyDescent="0.2">
      <c r="E627" s="137"/>
      <c r="F627" s="137"/>
      <c r="G627" s="137"/>
      <c r="H627" s="137"/>
      <c r="I627" s="137"/>
    </row>
    <row r="628" spans="5:9" ht="15.75" customHeight="1" x14ac:dyDescent="0.2">
      <c r="E628" s="137"/>
      <c r="F628" s="137"/>
      <c r="G628" s="137"/>
      <c r="H628" s="137"/>
      <c r="I628" s="137"/>
    </row>
    <row r="629" spans="5:9" ht="15.75" customHeight="1" x14ac:dyDescent="0.2">
      <c r="E629" s="137"/>
      <c r="F629" s="137"/>
      <c r="G629" s="137"/>
      <c r="H629" s="137"/>
      <c r="I629" s="137"/>
    </row>
    <row r="630" spans="5:9" ht="15.75" customHeight="1" x14ac:dyDescent="0.2">
      <c r="E630" s="137"/>
      <c r="F630" s="137"/>
      <c r="G630" s="137"/>
      <c r="H630" s="137"/>
      <c r="I630" s="137"/>
    </row>
    <row r="631" spans="5:9" ht="15.75" customHeight="1" x14ac:dyDescent="0.2">
      <c r="E631" s="137"/>
      <c r="F631" s="137"/>
      <c r="G631" s="137"/>
      <c r="H631" s="137"/>
      <c r="I631" s="137"/>
    </row>
    <row r="632" spans="5:9" ht="15.75" customHeight="1" x14ac:dyDescent="0.2">
      <c r="E632" s="137"/>
      <c r="F632" s="137"/>
      <c r="G632" s="137"/>
      <c r="H632" s="137"/>
      <c r="I632" s="137"/>
    </row>
    <row r="633" spans="5:9" ht="15.75" customHeight="1" x14ac:dyDescent="0.2">
      <c r="E633" s="137"/>
      <c r="F633" s="137"/>
      <c r="G633" s="137"/>
      <c r="H633" s="137"/>
      <c r="I633" s="137"/>
    </row>
    <row r="634" spans="5:9" ht="15.75" customHeight="1" x14ac:dyDescent="0.2">
      <c r="E634" s="137"/>
      <c r="F634" s="137"/>
      <c r="G634" s="137"/>
      <c r="H634" s="137"/>
      <c r="I634" s="137"/>
    </row>
    <row r="635" spans="5:9" ht="15.75" customHeight="1" x14ac:dyDescent="0.2">
      <c r="E635" s="137"/>
      <c r="F635" s="137"/>
      <c r="G635" s="137"/>
      <c r="H635" s="137"/>
      <c r="I635" s="137"/>
    </row>
    <row r="636" spans="5:9" ht="15.75" customHeight="1" x14ac:dyDescent="0.2">
      <c r="E636" s="137"/>
      <c r="F636" s="137"/>
      <c r="G636" s="137"/>
      <c r="H636" s="137"/>
      <c r="I636" s="137"/>
    </row>
    <row r="637" spans="5:9" ht="15.75" customHeight="1" x14ac:dyDescent="0.2">
      <c r="E637" s="137"/>
      <c r="F637" s="137"/>
      <c r="G637" s="137"/>
      <c r="H637" s="137"/>
      <c r="I637" s="137"/>
    </row>
    <row r="638" spans="5:9" ht="15.75" customHeight="1" x14ac:dyDescent="0.2">
      <c r="E638" s="137"/>
      <c r="F638" s="137"/>
      <c r="G638" s="137"/>
      <c r="H638" s="137"/>
      <c r="I638" s="137"/>
    </row>
    <row r="639" spans="5:9" ht="15.75" customHeight="1" x14ac:dyDescent="0.2">
      <c r="E639" s="137"/>
      <c r="F639" s="137"/>
      <c r="G639" s="137"/>
      <c r="H639" s="137"/>
      <c r="I639" s="137"/>
    </row>
    <row r="640" spans="5:9" ht="15.75" customHeight="1" x14ac:dyDescent="0.2">
      <c r="E640" s="137"/>
      <c r="F640" s="137"/>
      <c r="G640" s="137"/>
      <c r="H640" s="137"/>
      <c r="I640" s="137"/>
    </row>
    <row r="641" spans="5:9" ht="15.75" customHeight="1" x14ac:dyDescent="0.2">
      <c r="E641" s="137"/>
      <c r="F641" s="137"/>
      <c r="G641" s="137"/>
      <c r="H641" s="137"/>
      <c r="I641" s="137"/>
    </row>
    <row r="642" spans="5:9" ht="15.75" customHeight="1" x14ac:dyDescent="0.2">
      <c r="E642" s="137"/>
      <c r="F642" s="137"/>
      <c r="G642" s="137"/>
      <c r="H642" s="137"/>
      <c r="I642" s="137"/>
    </row>
    <row r="643" spans="5:9" ht="15.75" customHeight="1" x14ac:dyDescent="0.2">
      <c r="E643" s="137"/>
      <c r="F643" s="137"/>
      <c r="G643" s="137"/>
      <c r="H643" s="137"/>
      <c r="I643" s="137"/>
    </row>
    <row r="644" spans="5:9" ht="15.75" customHeight="1" x14ac:dyDescent="0.2">
      <c r="E644" s="137"/>
      <c r="F644" s="137"/>
      <c r="G644" s="137"/>
      <c r="H644" s="137"/>
      <c r="I644" s="137"/>
    </row>
    <row r="645" spans="5:9" ht="15.75" customHeight="1" x14ac:dyDescent="0.2">
      <c r="E645" s="137"/>
      <c r="F645" s="137"/>
      <c r="G645" s="137"/>
      <c r="H645" s="137"/>
      <c r="I645" s="137"/>
    </row>
    <row r="646" spans="5:9" ht="15.75" customHeight="1" x14ac:dyDescent="0.2">
      <c r="E646" s="137"/>
      <c r="F646" s="137"/>
      <c r="G646" s="137"/>
      <c r="H646" s="137"/>
      <c r="I646" s="137"/>
    </row>
    <row r="647" spans="5:9" ht="15.75" customHeight="1" x14ac:dyDescent="0.2">
      <c r="E647" s="137"/>
      <c r="F647" s="137"/>
      <c r="G647" s="137"/>
      <c r="H647" s="137"/>
      <c r="I647" s="137"/>
    </row>
    <row r="648" spans="5:9" ht="15.75" customHeight="1" x14ac:dyDescent="0.2">
      <c r="E648" s="137"/>
      <c r="F648" s="137"/>
      <c r="G648" s="137"/>
      <c r="H648" s="137"/>
      <c r="I648" s="137"/>
    </row>
    <row r="649" spans="5:9" ht="15.75" customHeight="1" x14ac:dyDescent="0.2">
      <c r="E649" s="137"/>
      <c r="F649" s="137"/>
      <c r="G649" s="137"/>
      <c r="H649" s="137"/>
      <c r="I649" s="137"/>
    </row>
    <row r="650" spans="5:9" ht="15.75" customHeight="1" x14ac:dyDescent="0.2">
      <c r="E650" s="137"/>
      <c r="F650" s="137"/>
      <c r="G650" s="137"/>
      <c r="H650" s="137"/>
      <c r="I650" s="137"/>
    </row>
    <row r="651" spans="5:9" ht="15.75" customHeight="1" x14ac:dyDescent="0.2">
      <c r="E651" s="137"/>
      <c r="F651" s="137"/>
      <c r="G651" s="137"/>
      <c r="H651" s="137"/>
      <c r="I651" s="137"/>
    </row>
    <row r="652" spans="5:9" ht="15.75" customHeight="1" x14ac:dyDescent="0.2">
      <c r="E652" s="137"/>
      <c r="F652" s="137"/>
      <c r="G652" s="137"/>
      <c r="H652" s="137"/>
      <c r="I652" s="137"/>
    </row>
    <row r="653" spans="5:9" ht="15.75" customHeight="1" x14ac:dyDescent="0.2">
      <c r="E653" s="137"/>
      <c r="F653" s="137"/>
      <c r="G653" s="137"/>
      <c r="H653" s="137"/>
      <c r="I653" s="137"/>
    </row>
    <row r="654" spans="5:9" ht="15.75" customHeight="1" x14ac:dyDescent="0.2">
      <c r="E654" s="137"/>
      <c r="F654" s="137"/>
      <c r="G654" s="137"/>
      <c r="H654" s="137"/>
      <c r="I654" s="137"/>
    </row>
    <row r="655" spans="5:9" ht="15.75" customHeight="1" x14ac:dyDescent="0.2">
      <c r="E655" s="137"/>
      <c r="F655" s="137"/>
      <c r="G655" s="137"/>
      <c r="H655" s="137"/>
      <c r="I655" s="137"/>
    </row>
    <row r="656" spans="5:9" ht="15.75" customHeight="1" x14ac:dyDescent="0.2">
      <c r="E656" s="137"/>
      <c r="F656" s="137"/>
      <c r="G656" s="137"/>
      <c r="H656" s="137"/>
      <c r="I656" s="137"/>
    </row>
    <row r="657" spans="5:9" ht="15.75" customHeight="1" x14ac:dyDescent="0.2">
      <c r="E657" s="137"/>
      <c r="F657" s="137"/>
      <c r="G657" s="137"/>
      <c r="H657" s="137"/>
      <c r="I657" s="137"/>
    </row>
    <row r="658" spans="5:9" ht="15.75" customHeight="1" x14ac:dyDescent="0.2">
      <c r="E658" s="137"/>
      <c r="F658" s="137"/>
      <c r="G658" s="137"/>
      <c r="H658" s="137"/>
      <c r="I658" s="137"/>
    </row>
    <row r="659" spans="5:9" ht="15.75" customHeight="1" x14ac:dyDescent="0.2">
      <c r="E659" s="137"/>
      <c r="F659" s="137"/>
      <c r="G659" s="137"/>
      <c r="H659" s="137"/>
      <c r="I659" s="137"/>
    </row>
    <row r="660" spans="5:9" ht="15.75" customHeight="1" x14ac:dyDescent="0.2">
      <c r="E660" s="137"/>
      <c r="F660" s="137"/>
      <c r="G660" s="137"/>
      <c r="H660" s="137"/>
      <c r="I660" s="137"/>
    </row>
    <row r="661" spans="5:9" ht="15.75" customHeight="1" x14ac:dyDescent="0.2">
      <c r="E661" s="137"/>
      <c r="F661" s="137"/>
      <c r="G661" s="137"/>
      <c r="H661" s="137"/>
      <c r="I661" s="137"/>
    </row>
    <row r="662" spans="5:9" ht="15.75" customHeight="1" x14ac:dyDescent="0.2">
      <c r="E662" s="137"/>
      <c r="F662" s="137"/>
      <c r="G662" s="137"/>
      <c r="H662" s="137"/>
      <c r="I662" s="137"/>
    </row>
    <row r="663" spans="5:9" ht="15.75" customHeight="1" x14ac:dyDescent="0.2">
      <c r="E663" s="137"/>
      <c r="F663" s="137"/>
      <c r="G663" s="137"/>
      <c r="H663" s="137"/>
      <c r="I663" s="137"/>
    </row>
    <row r="664" spans="5:9" ht="15.75" customHeight="1" x14ac:dyDescent="0.2">
      <c r="E664" s="137"/>
      <c r="F664" s="137"/>
      <c r="G664" s="137"/>
      <c r="H664" s="137"/>
      <c r="I664" s="137"/>
    </row>
    <row r="665" spans="5:9" ht="15.75" customHeight="1" x14ac:dyDescent="0.2">
      <c r="E665" s="137"/>
      <c r="F665" s="137"/>
      <c r="G665" s="137"/>
      <c r="H665" s="137"/>
      <c r="I665" s="137"/>
    </row>
    <row r="666" spans="5:9" ht="15.75" customHeight="1" x14ac:dyDescent="0.2">
      <c r="E666" s="137"/>
      <c r="F666" s="137"/>
      <c r="G666" s="137"/>
      <c r="H666" s="137"/>
      <c r="I666" s="137"/>
    </row>
    <row r="667" spans="5:9" ht="15.75" customHeight="1" x14ac:dyDescent="0.2">
      <c r="E667" s="137"/>
      <c r="F667" s="137"/>
      <c r="G667" s="137"/>
      <c r="H667" s="137"/>
      <c r="I667" s="137"/>
    </row>
    <row r="668" spans="5:9" ht="15.75" customHeight="1" x14ac:dyDescent="0.2">
      <c r="E668" s="137"/>
      <c r="F668" s="137"/>
      <c r="G668" s="137"/>
      <c r="H668" s="137"/>
      <c r="I668" s="137"/>
    </row>
    <row r="669" spans="5:9" ht="15.75" customHeight="1" x14ac:dyDescent="0.2">
      <c r="E669" s="137"/>
      <c r="F669" s="137"/>
      <c r="G669" s="137"/>
      <c r="H669" s="137"/>
      <c r="I669" s="137"/>
    </row>
    <row r="670" spans="5:9" ht="15.75" customHeight="1" x14ac:dyDescent="0.2">
      <c r="E670" s="137"/>
      <c r="F670" s="137"/>
      <c r="G670" s="137"/>
      <c r="H670" s="137"/>
      <c r="I670" s="137"/>
    </row>
    <row r="671" spans="5:9" ht="15.75" customHeight="1" x14ac:dyDescent="0.2">
      <c r="E671" s="137"/>
      <c r="F671" s="137"/>
      <c r="G671" s="137"/>
      <c r="H671" s="137"/>
      <c r="I671" s="137"/>
    </row>
    <row r="672" spans="5:9" ht="15.75" customHeight="1" x14ac:dyDescent="0.2">
      <c r="E672" s="137"/>
      <c r="F672" s="137"/>
      <c r="G672" s="137"/>
      <c r="H672" s="137"/>
      <c r="I672" s="137"/>
    </row>
    <row r="673" spans="5:9" ht="15.75" customHeight="1" x14ac:dyDescent="0.2">
      <c r="E673" s="137"/>
      <c r="F673" s="137"/>
      <c r="G673" s="137"/>
      <c r="H673" s="137"/>
      <c r="I673" s="137"/>
    </row>
    <row r="674" spans="5:9" ht="15.75" customHeight="1" x14ac:dyDescent="0.2">
      <c r="E674" s="137"/>
      <c r="F674" s="137"/>
      <c r="G674" s="137"/>
      <c r="H674" s="137"/>
      <c r="I674" s="137"/>
    </row>
    <row r="675" spans="5:9" ht="15.75" customHeight="1" x14ac:dyDescent="0.2">
      <c r="E675" s="137"/>
      <c r="F675" s="137"/>
      <c r="G675" s="137"/>
      <c r="H675" s="137"/>
      <c r="I675" s="137"/>
    </row>
    <row r="676" spans="5:9" ht="15.75" customHeight="1" x14ac:dyDescent="0.2">
      <c r="E676" s="137"/>
      <c r="F676" s="137"/>
      <c r="G676" s="137"/>
      <c r="H676" s="137"/>
      <c r="I676" s="137"/>
    </row>
    <row r="677" spans="5:9" ht="15.75" customHeight="1" x14ac:dyDescent="0.2">
      <c r="E677" s="137"/>
      <c r="F677" s="137"/>
      <c r="G677" s="137"/>
      <c r="H677" s="137"/>
      <c r="I677" s="137"/>
    </row>
    <row r="678" spans="5:9" ht="15.75" customHeight="1" x14ac:dyDescent="0.2">
      <c r="E678" s="137"/>
      <c r="F678" s="137"/>
      <c r="G678" s="137"/>
      <c r="H678" s="137"/>
      <c r="I678" s="137"/>
    </row>
    <row r="679" spans="5:9" ht="15.75" customHeight="1" x14ac:dyDescent="0.2">
      <c r="E679" s="137"/>
      <c r="F679" s="137"/>
      <c r="G679" s="137"/>
      <c r="H679" s="137"/>
      <c r="I679" s="137"/>
    </row>
    <row r="680" spans="5:9" ht="15.75" customHeight="1" x14ac:dyDescent="0.2">
      <c r="E680" s="137"/>
      <c r="F680" s="137"/>
      <c r="G680" s="137"/>
      <c r="H680" s="137"/>
      <c r="I680" s="137"/>
    </row>
    <row r="681" spans="5:9" ht="15.75" customHeight="1" x14ac:dyDescent="0.2">
      <c r="E681" s="137"/>
      <c r="F681" s="137"/>
      <c r="G681" s="137"/>
      <c r="H681" s="137"/>
      <c r="I681" s="137"/>
    </row>
    <row r="682" spans="5:9" ht="15.75" customHeight="1" x14ac:dyDescent="0.2">
      <c r="E682" s="137"/>
      <c r="F682" s="137"/>
      <c r="G682" s="137"/>
      <c r="H682" s="137"/>
      <c r="I682" s="137"/>
    </row>
    <row r="683" spans="5:9" ht="15.75" customHeight="1" x14ac:dyDescent="0.2">
      <c r="E683" s="137"/>
      <c r="F683" s="137"/>
      <c r="G683" s="137"/>
      <c r="H683" s="137"/>
      <c r="I683" s="137"/>
    </row>
    <row r="684" spans="5:9" ht="15.75" customHeight="1" x14ac:dyDescent="0.2">
      <c r="E684" s="137"/>
      <c r="F684" s="137"/>
      <c r="G684" s="137"/>
      <c r="H684" s="137"/>
      <c r="I684" s="137"/>
    </row>
    <row r="685" spans="5:9" ht="15.75" customHeight="1" x14ac:dyDescent="0.2">
      <c r="E685" s="137"/>
      <c r="F685" s="137"/>
      <c r="G685" s="137"/>
      <c r="H685" s="137"/>
      <c r="I685" s="137"/>
    </row>
    <row r="686" spans="5:9" ht="15.75" customHeight="1" x14ac:dyDescent="0.2">
      <c r="E686" s="137"/>
      <c r="F686" s="137"/>
      <c r="G686" s="137"/>
      <c r="H686" s="137"/>
      <c r="I686" s="137"/>
    </row>
    <row r="687" spans="5:9" ht="15.75" customHeight="1" x14ac:dyDescent="0.2">
      <c r="E687" s="137"/>
      <c r="F687" s="137"/>
      <c r="G687" s="137"/>
      <c r="H687" s="137"/>
      <c r="I687" s="137"/>
    </row>
    <row r="688" spans="5:9" ht="15.75" customHeight="1" x14ac:dyDescent="0.2">
      <c r="E688" s="137"/>
      <c r="F688" s="137"/>
      <c r="G688" s="137"/>
      <c r="H688" s="137"/>
      <c r="I688" s="137"/>
    </row>
    <row r="689" spans="5:9" ht="15.75" customHeight="1" x14ac:dyDescent="0.2">
      <c r="E689" s="137"/>
      <c r="F689" s="137"/>
      <c r="G689" s="137"/>
      <c r="H689" s="137"/>
      <c r="I689" s="137"/>
    </row>
    <row r="690" spans="5:9" ht="15.75" customHeight="1" x14ac:dyDescent="0.2">
      <c r="E690" s="137"/>
      <c r="F690" s="137"/>
      <c r="G690" s="137"/>
      <c r="H690" s="137"/>
      <c r="I690" s="137"/>
    </row>
    <row r="691" spans="5:9" ht="15.75" customHeight="1" x14ac:dyDescent="0.2">
      <c r="E691" s="137"/>
      <c r="F691" s="137"/>
      <c r="G691" s="137"/>
      <c r="H691" s="137"/>
      <c r="I691" s="137"/>
    </row>
    <row r="692" spans="5:9" ht="15.75" customHeight="1" x14ac:dyDescent="0.2">
      <c r="E692" s="137"/>
      <c r="F692" s="137"/>
      <c r="G692" s="137"/>
      <c r="H692" s="137"/>
      <c r="I692" s="137"/>
    </row>
    <row r="693" spans="5:9" ht="15.75" customHeight="1" x14ac:dyDescent="0.2">
      <c r="E693" s="137"/>
      <c r="F693" s="137"/>
      <c r="G693" s="137"/>
      <c r="H693" s="137"/>
      <c r="I693" s="137"/>
    </row>
    <row r="694" spans="5:9" ht="15.75" customHeight="1" x14ac:dyDescent="0.2">
      <c r="E694" s="137"/>
      <c r="F694" s="137"/>
      <c r="G694" s="137"/>
      <c r="H694" s="137"/>
      <c r="I694" s="137"/>
    </row>
    <row r="695" spans="5:9" ht="15.75" customHeight="1" x14ac:dyDescent="0.2">
      <c r="E695" s="137"/>
      <c r="F695" s="137"/>
      <c r="G695" s="137"/>
      <c r="H695" s="137"/>
      <c r="I695" s="137"/>
    </row>
    <row r="696" spans="5:9" ht="15.75" customHeight="1" x14ac:dyDescent="0.2">
      <c r="E696" s="137"/>
      <c r="F696" s="137"/>
      <c r="G696" s="137"/>
      <c r="H696" s="137"/>
      <c r="I696" s="137"/>
    </row>
    <row r="697" spans="5:9" ht="15.75" customHeight="1" x14ac:dyDescent="0.2">
      <c r="E697" s="137"/>
      <c r="F697" s="137"/>
      <c r="G697" s="137"/>
      <c r="H697" s="137"/>
      <c r="I697" s="137"/>
    </row>
    <row r="698" spans="5:9" ht="15.75" customHeight="1" x14ac:dyDescent="0.2">
      <c r="E698" s="137"/>
      <c r="F698" s="137"/>
      <c r="G698" s="137"/>
      <c r="H698" s="137"/>
      <c r="I698" s="137"/>
    </row>
    <row r="699" spans="5:9" ht="15.75" customHeight="1" x14ac:dyDescent="0.2">
      <c r="E699" s="137"/>
      <c r="F699" s="137"/>
      <c r="G699" s="137"/>
      <c r="H699" s="137"/>
      <c r="I699" s="137"/>
    </row>
    <row r="700" spans="5:9" ht="15.75" customHeight="1" x14ac:dyDescent="0.2">
      <c r="E700" s="137"/>
      <c r="F700" s="137"/>
      <c r="G700" s="137"/>
      <c r="H700" s="137"/>
      <c r="I700" s="137"/>
    </row>
    <row r="701" spans="5:9" ht="15.75" customHeight="1" x14ac:dyDescent="0.2">
      <c r="E701" s="137"/>
      <c r="F701" s="137"/>
      <c r="G701" s="137"/>
      <c r="H701" s="137"/>
      <c r="I701" s="137"/>
    </row>
    <row r="702" spans="5:9" ht="15.75" customHeight="1" x14ac:dyDescent="0.2">
      <c r="E702" s="137"/>
      <c r="F702" s="137"/>
      <c r="G702" s="137"/>
      <c r="H702" s="137"/>
      <c r="I702" s="137"/>
    </row>
    <row r="703" spans="5:9" ht="15.75" customHeight="1" x14ac:dyDescent="0.2">
      <c r="E703" s="137"/>
      <c r="F703" s="137"/>
      <c r="G703" s="137"/>
      <c r="H703" s="137"/>
      <c r="I703" s="137"/>
    </row>
    <row r="704" spans="5:9" ht="15.75" customHeight="1" x14ac:dyDescent="0.2">
      <c r="E704" s="137"/>
      <c r="F704" s="137"/>
      <c r="G704" s="137"/>
      <c r="H704" s="137"/>
      <c r="I704" s="137"/>
    </row>
    <row r="705" spans="5:9" ht="15.75" customHeight="1" x14ac:dyDescent="0.2">
      <c r="E705" s="137"/>
      <c r="F705" s="137"/>
      <c r="G705" s="137"/>
      <c r="H705" s="137"/>
      <c r="I705" s="137"/>
    </row>
    <row r="706" spans="5:9" ht="15.75" customHeight="1" x14ac:dyDescent="0.2">
      <c r="E706" s="137"/>
      <c r="F706" s="137"/>
      <c r="G706" s="137"/>
      <c r="H706" s="137"/>
      <c r="I706" s="137"/>
    </row>
    <row r="707" spans="5:9" ht="15.75" customHeight="1" x14ac:dyDescent="0.2">
      <c r="E707" s="137"/>
      <c r="F707" s="137"/>
      <c r="G707" s="137"/>
      <c r="H707" s="137"/>
      <c r="I707" s="137"/>
    </row>
    <row r="708" spans="5:9" ht="15.75" customHeight="1" x14ac:dyDescent="0.2">
      <c r="E708" s="137"/>
      <c r="F708" s="137"/>
      <c r="G708" s="137"/>
      <c r="H708" s="137"/>
      <c r="I708" s="137"/>
    </row>
    <row r="709" spans="5:9" ht="15.75" customHeight="1" x14ac:dyDescent="0.2">
      <c r="E709" s="137"/>
      <c r="F709" s="137"/>
      <c r="G709" s="137"/>
      <c r="H709" s="137"/>
      <c r="I709" s="137"/>
    </row>
    <row r="710" spans="5:9" ht="15.75" customHeight="1" x14ac:dyDescent="0.2">
      <c r="E710" s="137"/>
      <c r="F710" s="137"/>
      <c r="G710" s="137"/>
      <c r="H710" s="137"/>
      <c r="I710" s="137"/>
    </row>
    <row r="711" spans="5:9" ht="15.75" customHeight="1" x14ac:dyDescent="0.2">
      <c r="E711" s="137"/>
      <c r="F711" s="137"/>
      <c r="G711" s="137"/>
      <c r="H711" s="137"/>
      <c r="I711" s="137"/>
    </row>
    <row r="712" spans="5:9" ht="15.75" customHeight="1" x14ac:dyDescent="0.2">
      <c r="E712" s="137"/>
      <c r="F712" s="137"/>
      <c r="G712" s="137"/>
      <c r="H712" s="137"/>
      <c r="I712" s="137"/>
    </row>
    <row r="713" spans="5:9" ht="15.75" customHeight="1" x14ac:dyDescent="0.2">
      <c r="E713" s="137"/>
      <c r="F713" s="137"/>
      <c r="G713" s="137"/>
      <c r="H713" s="137"/>
      <c r="I713" s="137"/>
    </row>
    <row r="714" spans="5:9" ht="15.75" customHeight="1" x14ac:dyDescent="0.2">
      <c r="E714" s="137"/>
      <c r="F714" s="137"/>
      <c r="G714" s="137"/>
      <c r="H714" s="137"/>
      <c r="I714" s="137"/>
    </row>
    <row r="715" spans="5:9" ht="15.75" customHeight="1" x14ac:dyDescent="0.2"/>
    <row r="716" spans="5:9" ht="15.75" customHeight="1" x14ac:dyDescent="0.2"/>
    <row r="717" spans="5:9" ht="15.75" customHeight="1" x14ac:dyDescent="0.2"/>
    <row r="718" spans="5:9" ht="15.75" customHeight="1" x14ac:dyDescent="0.2"/>
    <row r="719" spans="5:9" ht="15.75" customHeight="1" x14ac:dyDescent="0.2"/>
    <row r="720" spans="5:9"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1:I1"/>
    <mergeCell ref="A3:A4"/>
    <mergeCell ref="B3:B4"/>
    <mergeCell ref="C3:C4"/>
    <mergeCell ref="D3:D4"/>
  </mergeCell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000"/>
  <sheetViews>
    <sheetView workbookViewId="0">
      <selection sqref="A1:N1"/>
    </sheetView>
  </sheetViews>
  <sheetFormatPr baseColWidth="10" defaultColWidth="14.5" defaultRowHeight="15" customHeight="1" x14ac:dyDescent="0.2"/>
  <cols>
    <col min="1" max="1" width="9.1640625" customWidth="1"/>
    <col min="2" max="2" width="22.1640625" customWidth="1"/>
    <col min="3" max="3" width="23.83203125" customWidth="1"/>
    <col min="4" max="4" width="38.1640625" customWidth="1"/>
    <col min="5" max="5" width="13.5" customWidth="1"/>
    <col min="6" max="9" width="9.1640625" customWidth="1"/>
    <col min="10" max="10" width="11.6640625" customWidth="1"/>
    <col min="11" max="11" width="11.83203125" customWidth="1"/>
    <col min="12" max="12" width="11.1640625" customWidth="1"/>
    <col min="13" max="14" width="9.1640625" customWidth="1"/>
    <col min="15" max="24" width="8.6640625" customWidth="1"/>
  </cols>
  <sheetData>
    <row r="1" spans="1:14" ht="81" customHeight="1" x14ac:dyDescent="0.2">
      <c r="A1" s="362" t="s">
        <v>1098</v>
      </c>
      <c r="B1" s="363"/>
      <c r="C1" s="363"/>
      <c r="D1" s="363"/>
      <c r="E1" s="363"/>
      <c r="F1" s="363"/>
      <c r="G1" s="363"/>
      <c r="H1" s="363"/>
      <c r="I1" s="363"/>
      <c r="J1" s="363"/>
      <c r="K1" s="363"/>
      <c r="L1" s="363"/>
      <c r="M1" s="363"/>
      <c r="N1" s="363"/>
    </row>
    <row r="2" spans="1:14" ht="16" x14ac:dyDescent="0.2">
      <c r="A2" s="122"/>
      <c r="B2" s="122"/>
      <c r="C2" s="122"/>
      <c r="D2" s="122"/>
      <c r="E2" s="364" t="s">
        <v>1170</v>
      </c>
      <c r="F2" s="302"/>
      <c r="G2" s="302"/>
      <c r="H2" s="302"/>
      <c r="I2" s="302"/>
      <c r="J2" s="302"/>
      <c r="K2" s="302"/>
      <c r="L2" s="302"/>
      <c r="M2" s="302"/>
      <c r="N2" s="303"/>
    </row>
    <row r="3" spans="1:14" ht="16" x14ac:dyDescent="0.2">
      <c r="A3" s="357" t="s">
        <v>80</v>
      </c>
      <c r="B3" s="357" t="s">
        <v>81</v>
      </c>
      <c r="C3" s="357" t="s">
        <v>82</v>
      </c>
      <c r="D3" s="357" t="s">
        <v>1151</v>
      </c>
      <c r="E3" s="138">
        <v>10</v>
      </c>
      <c r="F3" s="138">
        <v>10</v>
      </c>
      <c r="G3" s="138">
        <v>10</v>
      </c>
      <c r="H3" s="138">
        <v>10</v>
      </c>
      <c r="I3" s="138">
        <v>10</v>
      </c>
      <c r="J3" s="139"/>
      <c r="K3" s="139"/>
      <c r="L3" s="139"/>
      <c r="M3" s="139"/>
      <c r="N3" s="139"/>
    </row>
    <row r="4" spans="1:14" ht="30" customHeight="1" x14ac:dyDescent="0.2">
      <c r="A4" s="313"/>
      <c r="B4" s="313"/>
      <c r="C4" s="313"/>
      <c r="D4" s="313"/>
      <c r="E4" s="140" t="s">
        <v>24</v>
      </c>
      <c r="F4" s="140" t="s">
        <v>26</v>
      </c>
      <c r="G4" s="140" t="s">
        <v>28</v>
      </c>
      <c r="H4" s="140" t="s">
        <v>30</v>
      </c>
      <c r="I4" s="140" t="s">
        <v>32</v>
      </c>
      <c r="J4" s="141" t="s">
        <v>1171</v>
      </c>
      <c r="K4" s="141" t="s">
        <v>1172</v>
      </c>
      <c r="L4" s="141" t="s">
        <v>1173</v>
      </c>
      <c r="M4" s="141" t="s">
        <v>1174</v>
      </c>
      <c r="N4" s="141" t="s">
        <v>1175</v>
      </c>
    </row>
    <row r="5" spans="1:14" ht="30" customHeight="1" x14ac:dyDescent="0.2">
      <c r="A5" s="34">
        <f>'STUDENT NAMELIST'!A5</f>
        <v>1</v>
      </c>
      <c r="B5" s="128">
        <f>'STUDENT NAMELIST'!B5</f>
        <v>211423243003</v>
      </c>
      <c r="C5" s="128" t="str">
        <f>'STUDENT NAMELIST'!C5</f>
        <v>2023PEC AI 101</v>
      </c>
      <c r="D5" s="142" t="str">
        <f>'STUDENT NAMELIST'!D5</f>
        <v>ABINAYA M</v>
      </c>
      <c r="E5" s="143">
        <v>10</v>
      </c>
      <c r="F5" s="143">
        <v>9</v>
      </c>
      <c r="G5" s="143">
        <v>9</v>
      </c>
      <c r="H5" s="143">
        <v>8</v>
      </c>
      <c r="I5" s="143">
        <v>8</v>
      </c>
      <c r="J5" s="144">
        <f t="shared" ref="J5:N5" si="0">(E5/10)*25</f>
        <v>25</v>
      </c>
      <c r="K5" s="145">
        <f t="shared" si="0"/>
        <v>22.5</v>
      </c>
      <c r="L5" s="145">
        <f t="shared" si="0"/>
        <v>22.5</v>
      </c>
      <c r="M5" s="145">
        <f t="shared" si="0"/>
        <v>20</v>
      </c>
      <c r="N5" s="145">
        <f t="shared" si="0"/>
        <v>20</v>
      </c>
    </row>
    <row r="6" spans="1:14" ht="30" customHeight="1" x14ac:dyDescent="0.2">
      <c r="A6" s="34">
        <f>'STUDENT NAMELIST'!A6</f>
        <v>2</v>
      </c>
      <c r="B6" s="128">
        <f>'STUDENT NAMELIST'!B6</f>
        <v>211423243005</v>
      </c>
      <c r="C6" s="128" t="str">
        <f>'STUDENT NAMELIST'!C6</f>
        <v>2023PEC AI 102</v>
      </c>
      <c r="D6" s="142" t="str">
        <f>'STUDENT NAMELIST'!D6</f>
        <v>ABIRAMI A</v>
      </c>
      <c r="E6" s="143">
        <v>9</v>
      </c>
      <c r="F6" s="143">
        <v>8</v>
      </c>
      <c r="G6" s="143">
        <v>8</v>
      </c>
      <c r="H6" s="143">
        <v>8</v>
      </c>
      <c r="I6" s="143">
        <v>8</v>
      </c>
      <c r="J6" s="144">
        <f t="shared" ref="J6:N6" si="1">(E6/10)*25</f>
        <v>22.5</v>
      </c>
      <c r="K6" s="145">
        <f t="shared" si="1"/>
        <v>20</v>
      </c>
      <c r="L6" s="145">
        <f t="shared" si="1"/>
        <v>20</v>
      </c>
      <c r="M6" s="145">
        <f t="shared" si="1"/>
        <v>20</v>
      </c>
      <c r="N6" s="145">
        <f t="shared" si="1"/>
        <v>20</v>
      </c>
    </row>
    <row r="7" spans="1:14" ht="30" customHeight="1" x14ac:dyDescent="0.2">
      <c r="A7" s="34">
        <f>'STUDENT NAMELIST'!A7</f>
        <v>3</v>
      </c>
      <c r="B7" s="128">
        <f>'STUDENT NAMELIST'!B7</f>
        <v>211423243006</v>
      </c>
      <c r="C7" s="128" t="str">
        <f>'STUDENT NAMELIST'!C7</f>
        <v>2023PEC AI 103</v>
      </c>
      <c r="D7" s="142" t="str">
        <f>'STUDENT NAMELIST'!D7</f>
        <v>ABIRAMI G</v>
      </c>
      <c r="E7" s="143">
        <v>10</v>
      </c>
      <c r="F7" s="143">
        <v>8</v>
      </c>
      <c r="G7" s="143">
        <v>10</v>
      </c>
      <c r="H7" s="143">
        <v>10</v>
      </c>
      <c r="I7" s="143">
        <v>8</v>
      </c>
      <c r="J7" s="144">
        <f t="shared" ref="J7:N7" si="2">(E7/10)*25</f>
        <v>25</v>
      </c>
      <c r="K7" s="145">
        <f t="shared" si="2"/>
        <v>20</v>
      </c>
      <c r="L7" s="145">
        <f t="shared" si="2"/>
        <v>25</v>
      </c>
      <c r="M7" s="145">
        <f t="shared" si="2"/>
        <v>25</v>
      </c>
      <c r="N7" s="145">
        <f t="shared" si="2"/>
        <v>20</v>
      </c>
    </row>
    <row r="8" spans="1:14" ht="30" customHeight="1" x14ac:dyDescent="0.2">
      <c r="A8" s="34">
        <f>'STUDENT NAMELIST'!A8</f>
        <v>4</v>
      </c>
      <c r="B8" s="128">
        <f>'STUDENT NAMELIST'!B8</f>
        <v>211423243009</v>
      </c>
      <c r="C8" s="128" t="str">
        <f>'STUDENT NAMELIST'!C8</f>
        <v>2023PEC AI 104</v>
      </c>
      <c r="D8" s="142" t="str">
        <f>'STUDENT NAMELIST'!D8</f>
        <v>ABITHA R D</v>
      </c>
      <c r="E8" s="143">
        <v>8</v>
      </c>
      <c r="F8" s="143">
        <v>10</v>
      </c>
      <c r="G8" s="143">
        <v>8</v>
      </c>
      <c r="H8" s="143">
        <v>8</v>
      </c>
      <c r="I8" s="143">
        <v>8</v>
      </c>
      <c r="J8" s="144">
        <f t="shared" ref="J8:N8" si="3">(E8/10)*25</f>
        <v>20</v>
      </c>
      <c r="K8" s="145">
        <f t="shared" si="3"/>
        <v>25</v>
      </c>
      <c r="L8" s="145">
        <f t="shared" si="3"/>
        <v>20</v>
      </c>
      <c r="M8" s="145">
        <f t="shared" si="3"/>
        <v>20</v>
      </c>
      <c r="N8" s="145">
        <f t="shared" si="3"/>
        <v>20</v>
      </c>
    </row>
    <row r="9" spans="1:14" ht="30" customHeight="1" x14ac:dyDescent="0.2">
      <c r="A9" s="34">
        <f>'STUDENT NAMELIST'!A9</f>
        <v>5</v>
      </c>
      <c r="B9" s="128">
        <f>'STUDENT NAMELIST'!B9</f>
        <v>211423243011</v>
      </c>
      <c r="C9" s="128" t="str">
        <f>'STUDENT NAMELIST'!C9</f>
        <v>2023PEC AI 105</v>
      </c>
      <c r="D9" s="142" t="str">
        <f>'STUDENT NAMELIST'!D9</f>
        <v>ADELINE JERUSHA AUGUSTINE</v>
      </c>
      <c r="E9" s="143">
        <v>8</v>
      </c>
      <c r="F9" s="143">
        <v>8</v>
      </c>
      <c r="G9" s="143">
        <v>8</v>
      </c>
      <c r="H9" s="143">
        <v>6</v>
      </c>
      <c r="I9" s="143">
        <v>10</v>
      </c>
      <c r="J9" s="144">
        <f t="shared" ref="J9:N9" si="4">(E9/10)*25</f>
        <v>20</v>
      </c>
      <c r="K9" s="145">
        <f t="shared" si="4"/>
        <v>20</v>
      </c>
      <c r="L9" s="145">
        <f t="shared" si="4"/>
        <v>20</v>
      </c>
      <c r="M9" s="145">
        <f t="shared" si="4"/>
        <v>15</v>
      </c>
      <c r="N9" s="145">
        <f t="shared" si="4"/>
        <v>25</v>
      </c>
    </row>
    <row r="10" spans="1:14" ht="30" customHeight="1" x14ac:dyDescent="0.2">
      <c r="A10" s="34">
        <f>'STUDENT NAMELIST'!A10</f>
        <v>6</v>
      </c>
      <c r="B10" s="128">
        <f>'STUDENT NAMELIST'!B10</f>
        <v>211423243014</v>
      </c>
      <c r="C10" s="128" t="str">
        <f>'STUDENT NAMELIST'!C10</f>
        <v>2023PEC AI 106</v>
      </c>
      <c r="D10" s="142" t="str">
        <f>'STUDENT NAMELIST'!D10</f>
        <v>AFIFA FATHIMA S</v>
      </c>
      <c r="E10" s="143">
        <v>10</v>
      </c>
      <c r="F10" s="143">
        <v>9</v>
      </c>
      <c r="G10" s="143">
        <v>6</v>
      </c>
      <c r="H10" s="143">
        <v>10</v>
      </c>
      <c r="I10" s="143">
        <v>6</v>
      </c>
      <c r="J10" s="144">
        <f t="shared" ref="J10:N10" si="5">(E10/10)*25</f>
        <v>25</v>
      </c>
      <c r="K10" s="145">
        <f t="shared" si="5"/>
        <v>22.5</v>
      </c>
      <c r="L10" s="145">
        <f t="shared" si="5"/>
        <v>15</v>
      </c>
      <c r="M10" s="145">
        <f t="shared" si="5"/>
        <v>25</v>
      </c>
      <c r="N10" s="145">
        <f t="shared" si="5"/>
        <v>15</v>
      </c>
    </row>
    <row r="11" spans="1:14" ht="30" customHeight="1" x14ac:dyDescent="0.2">
      <c r="A11" s="34">
        <f>'STUDENT NAMELIST'!A11</f>
        <v>7</v>
      </c>
      <c r="B11" s="128">
        <f>'STUDENT NAMELIST'!B11</f>
        <v>211423243016</v>
      </c>
      <c r="C11" s="128" t="str">
        <f>'STUDENT NAMELIST'!C11</f>
        <v>2023PEC AI 107</v>
      </c>
      <c r="D11" s="142" t="str">
        <f>'STUDENT NAMELIST'!D11</f>
        <v>AFSHAN TAJ F</v>
      </c>
      <c r="E11" s="143">
        <v>8</v>
      </c>
      <c r="F11" s="143">
        <v>8</v>
      </c>
      <c r="G11" s="143">
        <v>9</v>
      </c>
      <c r="H11" s="143">
        <v>10</v>
      </c>
      <c r="I11" s="143">
        <v>6</v>
      </c>
      <c r="J11" s="144">
        <f t="shared" ref="J11:N11" si="6">(E11/10)*25</f>
        <v>20</v>
      </c>
      <c r="K11" s="145">
        <f t="shared" si="6"/>
        <v>20</v>
      </c>
      <c r="L11" s="145">
        <f t="shared" si="6"/>
        <v>22.5</v>
      </c>
      <c r="M11" s="145">
        <f t="shared" si="6"/>
        <v>25</v>
      </c>
      <c r="N11" s="145">
        <f t="shared" si="6"/>
        <v>15</v>
      </c>
    </row>
    <row r="12" spans="1:14" ht="30" customHeight="1" x14ac:dyDescent="0.2">
      <c r="A12" s="34">
        <f>'STUDENT NAMELIST'!A12</f>
        <v>8</v>
      </c>
      <c r="B12" s="128">
        <f>'STUDENT NAMELIST'!B12</f>
        <v>211423243017</v>
      </c>
      <c r="C12" s="128" t="str">
        <f>'STUDENT NAMELIST'!C12</f>
        <v>2023PEC AI 108</v>
      </c>
      <c r="D12" s="142" t="str">
        <f>'STUDENT NAMELIST'!D12</f>
        <v>AISHWARYA P</v>
      </c>
      <c r="E12" s="143">
        <v>8</v>
      </c>
      <c r="F12" s="143">
        <v>8</v>
      </c>
      <c r="G12" s="143">
        <v>8</v>
      </c>
      <c r="H12" s="143">
        <v>8</v>
      </c>
      <c r="I12" s="143">
        <v>6</v>
      </c>
      <c r="J12" s="144">
        <f t="shared" ref="J12:N12" si="7">(E12/10)*25</f>
        <v>20</v>
      </c>
      <c r="K12" s="145">
        <f t="shared" si="7"/>
        <v>20</v>
      </c>
      <c r="L12" s="145">
        <f t="shared" si="7"/>
        <v>20</v>
      </c>
      <c r="M12" s="145">
        <f t="shared" si="7"/>
        <v>20</v>
      </c>
      <c r="N12" s="145">
        <f t="shared" si="7"/>
        <v>15</v>
      </c>
    </row>
    <row r="13" spans="1:14" ht="30" customHeight="1" x14ac:dyDescent="0.2">
      <c r="A13" s="34">
        <f>'STUDENT NAMELIST'!A13</f>
        <v>9</v>
      </c>
      <c r="B13" s="128">
        <f>'STUDENT NAMELIST'!B13</f>
        <v>211423243022</v>
      </c>
      <c r="C13" s="128" t="str">
        <f>'STUDENT NAMELIST'!C13</f>
        <v>2023PEC AI 109</v>
      </c>
      <c r="D13" s="142" t="str">
        <f>'STUDENT NAMELIST'!D13</f>
        <v>AKSHAYA SAKTHI G</v>
      </c>
      <c r="E13" s="143">
        <v>6</v>
      </c>
      <c r="F13" s="143">
        <v>8</v>
      </c>
      <c r="G13" s="143">
        <v>8</v>
      </c>
      <c r="H13" s="143">
        <v>10</v>
      </c>
      <c r="I13" s="143">
        <v>10</v>
      </c>
      <c r="J13" s="144">
        <f t="shared" ref="J13:N13" si="8">(E13/10)*25</f>
        <v>15</v>
      </c>
      <c r="K13" s="145">
        <f t="shared" si="8"/>
        <v>20</v>
      </c>
      <c r="L13" s="145">
        <f t="shared" si="8"/>
        <v>20</v>
      </c>
      <c r="M13" s="145">
        <f t="shared" si="8"/>
        <v>25</v>
      </c>
      <c r="N13" s="145">
        <f t="shared" si="8"/>
        <v>25</v>
      </c>
    </row>
    <row r="14" spans="1:14" ht="30" customHeight="1" x14ac:dyDescent="0.2">
      <c r="A14" s="34">
        <f>'STUDENT NAMELIST'!A14</f>
        <v>10</v>
      </c>
      <c r="B14" s="128">
        <f>'STUDENT NAMELIST'!B14</f>
        <v>211423243025</v>
      </c>
      <c r="C14" s="128" t="str">
        <f>'STUDENT NAMELIST'!C14</f>
        <v>2023PEC AI 110</v>
      </c>
      <c r="D14" s="142" t="str">
        <f>'STUDENT NAMELIST'!D14</f>
        <v>AMIRTHA A</v>
      </c>
      <c r="E14" s="143">
        <v>10</v>
      </c>
      <c r="F14" s="143">
        <v>8</v>
      </c>
      <c r="G14" s="143">
        <v>10</v>
      </c>
      <c r="H14" s="143">
        <v>9</v>
      </c>
      <c r="I14" s="143">
        <v>9</v>
      </c>
      <c r="J14" s="144">
        <f t="shared" ref="J14:N14" si="9">(E14/10)*25</f>
        <v>25</v>
      </c>
      <c r="K14" s="145">
        <f t="shared" si="9"/>
        <v>20</v>
      </c>
      <c r="L14" s="145">
        <f t="shared" si="9"/>
        <v>25</v>
      </c>
      <c r="M14" s="145">
        <f t="shared" si="9"/>
        <v>22.5</v>
      </c>
      <c r="N14" s="145">
        <f t="shared" si="9"/>
        <v>22.5</v>
      </c>
    </row>
    <row r="15" spans="1:14" ht="30" customHeight="1" x14ac:dyDescent="0.2">
      <c r="A15" s="34">
        <f>'STUDENT NAMELIST'!A15</f>
        <v>11</v>
      </c>
      <c r="B15" s="128">
        <f>'STUDENT NAMELIST'!B15</f>
        <v>211423243033</v>
      </c>
      <c r="C15" s="128" t="str">
        <f>'STUDENT NAMELIST'!C15</f>
        <v>2023PEC AI 111</v>
      </c>
      <c r="D15" s="142" t="str">
        <f>'STUDENT NAMELIST'!D15</f>
        <v>ANTONY AMALA TRINITA J</v>
      </c>
      <c r="E15" s="143">
        <v>8</v>
      </c>
      <c r="F15" s="143">
        <v>8</v>
      </c>
      <c r="G15" s="143">
        <v>8</v>
      </c>
      <c r="H15" s="143">
        <v>8</v>
      </c>
      <c r="I15" s="143">
        <v>6</v>
      </c>
      <c r="J15" s="144">
        <f t="shared" ref="J15:N15" si="10">(E15/10)*25</f>
        <v>20</v>
      </c>
      <c r="K15" s="145">
        <f t="shared" si="10"/>
        <v>20</v>
      </c>
      <c r="L15" s="145">
        <f t="shared" si="10"/>
        <v>20</v>
      </c>
      <c r="M15" s="145">
        <f t="shared" si="10"/>
        <v>20</v>
      </c>
      <c r="N15" s="145">
        <f t="shared" si="10"/>
        <v>15</v>
      </c>
    </row>
    <row r="16" spans="1:14" ht="30" customHeight="1" x14ac:dyDescent="0.2">
      <c r="A16" s="34">
        <f>'STUDENT NAMELIST'!A16</f>
        <v>12</v>
      </c>
      <c r="B16" s="128">
        <f>'STUDENT NAMELIST'!B16</f>
        <v>211423243041</v>
      </c>
      <c r="C16" s="128" t="str">
        <f>'STUDENT NAMELIST'!C16</f>
        <v>2023PEC AI 112</v>
      </c>
      <c r="D16" s="142" t="str">
        <f>'STUDENT NAMELIST'!D16</f>
        <v>ARSHIYA ROSELINE P</v>
      </c>
      <c r="E16" s="143">
        <v>6</v>
      </c>
      <c r="F16" s="143">
        <v>10</v>
      </c>
      <c r="G16" s="143">
        <v>9</v>
      </c>
      <c r="H16" s="143">
        <v>10</v>
      </c>
      <c r="I16" s="143">
        <v>8</v>
      </c>
      <c r="J16" s="144">
        <f t="shared" ref="J16:N16" si="11">(E16/10)*25</f>
        <v>15</v>
      </c>
      <c r="K16" s="145">
        <f t="shared" si="11"/>
        <v>25</v>
      </c>
      <c r="L16" s="145">
        <f t="shared" si="11"/>
        <v>22.5</v>
      </c>
      <c r="M16" s="145">
        <f t="shared" si="11"/>
        <v>25</v>
      </c>
      <c r="N16" s="145">
        <f t="shared" si="11"/>
        <v>20</v>
      </c>
    </row>
    <row r="17" spans="1:14" ht="30" customHeight="1" x14ac:dyDescent="0.2">
      <c r="A17" s="34">
        <f>'STUDENT NAMELIST'!A17</f>
        <v>13</v>
      </c>
      <c r="B17" s="128">
        <f>'STUDENT NAMELIST'!B17</f>
        <v>211423243042</v>
      </c>
      <c r="C17" s="128" t="str">
        <f>'STUDENT NAMELIST'!C17</f>
        <v>2023PEC AI 113</v>
      </c>
      <c r="D17" s="142" t="str">
        <f>'STUDENT NAMELIST'!D17</f>
        <v>ARTHI B</v>
      </c>
      <c r="E17" s="143">
        <v>9</v>
      </c>
      <c r="F17" s="143">
        <v>6</v>
      </c>
      <c r="G17" s="143">
        <v>6</v>
      </c>
      <c r="H17" s="143">
        <v>8</v>
      </c>
      <c r="I17" s="143">
        <v>8</v>
      </c>
      <c r="J17" s="144">
        <f t="shared" ref="J17:N17" si="12">(E17/10)*25</f>
        <v>22.5</v>
      </c>
      <c r="K17" s="145">
        <f t="shared" si="12"/>
        <v>15</v>
      </c>
      <c r="L17" s="145">
        <f t="shared" si="12"/>
        <v>15</v>
      </c>
      <c r="M17" s="145">
        <f t="shared" si="12"/>
        <v>20</v>
      </c>
      <c r="N17" s="145">
        <f t="shared" si="12"/>
        <v>20</v>
      </c>
    </row>
    <row r="18" spans="1:14" ht="30" customHeight="1" x14ac:dyDescent="0.2">
      <c r="A18" s="34">
        <f>'STUDENT NAMELIST'!A18</f>
        <v>14</v>
      </c>
      <c r="B18" s="128">
        <f>'STUDENT NAMELIST'!B18</f>
        <v>211423243044</v>
      </c>
      <c r="C18" s="128" t="str">
        <f>'STUDENT NAMELIST'!C18</f>
        <v>2023PEC AI 114</v>
      </c>
      <c r="D18" s="142" t="str">
        <f>'STUDENT NAMELIST'!D18</f>
        <v>ARUNA S</v>
      </c>
      <c r="E18" s="143">
        <v>10</v>
      </c>
      <c r="F18" s="143">
        <v>8</v>
      </c>
      <c r="G18" s="143">
        <v>8</v>
      </c>
      <c r="H18" s="143">
        <v>6</v>
      </c>
      <c r="I18" s="143">
        <v>9</v>
      </c>
      <c r="J18" s="144">
        <f t="shared" ref="J18:N18" si="13">(E18/10)*25</f>
        <v>25</v>
      </c>
      <c r="K18" s="145">
        <f t="shared" si="13"/>
        <v>20</v>
      </c>
      <c r="L18" s="145">
        <f t="shared" si="13"/>
        <v>20</v>
      </c>
      <c r="M18" s="145">
        <f t="shared" si="13"/>
        <v>15</v>
      </c>
      <c r="N18" s="145">
        <f t="shared" si="13"/>
        <v>22.5</v>
      </c>
    </row>
    <row r="19" spans="1:14" ht="30" customHeight="1" x14ac:dyDescent="0.2">
      <c r="A19" s="34">
        <f>'STUDENT NAMELIST'!A19</f>
        <v>15</v>
      </c>
      <c r="B19" s="128">
        <f>'STUDENT NAMELIST'!B19</f>
        <v>211423243047</v>
      </c>
      <c r="C19" s="128" t="str">
        <f>'STUDENT NAMELIST'!C19</f>
        <v>2023PEC AI 115</v>
      </c>
      <c r="D19" s="142" t="str">
        <f>'STUDENT NAMELIST'!D19</f>
        <v>ASHIKA D</v>
      </c>
      <c r="E19" s="143">
        <v>8</v>
      </c>
      <c r="F19" s="143">
        <v>9</v>
      </c>
      <c r="G19" s="143">
        <v>6</v>
      </c>
      <c r="H19" s="143">
        <v>8</v>
      </c>
      <c r="I19" s="143">
        <v>6</v>
      </c>
      <c r="J19" s="144">
        <f t="shared" ref="J19:N19" si="14">(E19/10)*25</f>
        <v>20</v>
      </c>
      <c r="K19" s="145">
        <f t="shared" si="14"/>
        <v>22.5</v>
      </c>
      <c r="L19" s="145">
        <f t="shared" si="14"/>
        <v>15</v>
      </c>
      <c r="M19" s="145">
        <f t="shared" si="14"/>
        <v>20</v>
      </c>
      <c r="N19" s="145">
        <f t="shared" si="14"/>
        <v>15</v>
      </c>
    </row>
    <row r="20" spans="1:14" ht="30" customHeight="1" x14ac:dyDescent="0.2">
      <c r="A20" s="34">
        <f>'STUDENT NAMELIST'!A20</f>
        <v>16</v>
      </c>
      <c r="B20" s="128">
        <f>'STUDENT NAMELIST'!B20</f>
        <v>211423243048</v>
      </c>
      <c r="C20" s="128" t="str">
        <f>'STUDENT NAMELIST'!C20</f>
        <v>2023PEC AI 116</v>
      </c>
      <c r="D20" s="142" t="str">
        <f>'STUDENT NAMELIST'!D20</f>
        <v>ASHIKHA P</v>
      </c>
      <c r="E20" s="143">
        <v>9</v>
      </c>
      <c r="F20" s="143">
        <v>9</v>
      </c>
      <c r="G20" s="143">
        <v>8</v>
      </c>
      <c r="H20" s="143">
        <v>8</v>
      </c>
      <c r="I20" s="143">
        <v>10</v>
      </c>
      <c r="J20" s="144">
        <f t="shared" ref="J20:N20" si="15">(E20/10)*25</f>
        <v>22.5</v>
      </c>
      <c r="K20" s="145">
        <f t="shared" si="15"/>
        <v>22.5</v>
      </c>
      <c r="L20" s="145">
        <f t="shared" si="15"/>
        <v>20</v>
      </c>
      <c r="M20" s="145">
        <f t="shared" si="15"/>
        <v>20</v>
      </c>
      <c r="N20" s="145">
        <f t="shared" si="15"/>
        <v>25</v>
      </c>
    </row>
    <row r="21" spans="1:14" ht="30" customHeight="1" x14ac:dyDescent="0.2">
      <c r="A21" s="34">
        <f>'STUDENT NAMELIST'!A21</f>
        <v>17</v>
      </c>
      <c r="B21" s="128">
        <f>'STUDENT NAMELIST'!B21</f>
        <v>211423243049</v>
      </c>
      <c r="C21" s="128" t="str">
        <f>'STUDENT NAMELIST'!C21</f>
        <v>2023PEC AI 117</v>
      </c>
      <c r="D21" s="142" t="str">
        <f>'STUDENT NAMELIST'!D21</f>
        <v>ASHIN LATHIKA E J</v>
      </c>
      <c r="E21" s="143">
        <v>8</v>
      </c>
      <c r="F21" s="143">
        <v>6</v>
      </c>
      <c r="G21" s="143">
        <v>10</v>
      </c>
      <c r="H21" s="143">
        <v>6</v>
      </c>
      <c r="I21" s="143">
        <v>9</v>
      </c>
      <c r="J21" s="144">
        <f t="shared" ref="J21:N21" si="16">(E21/10)*25</f>
        <v>20</v>
      </c>
      <c r="K21" s="145">
        <f t="shared" si="16"/>
        <v>15</v>
      </c>
      <c r="L21" s="145">
        <f t="shared" si="16"/>
        <v>25</v>
      </c>
      <c r="M21" s="145">
        <f t="shared" si="16"/>
        <v>15</v>
      </c>
      <c r="N21" s="145">
        <f t="shared" si="16"/>
        <v>22.5</v>
      </c>
    </row>
    <row r="22" spans="1:14" ht="30" customHeight="1" x14ac:dyDescent="0.2">
      <c r="A22" s="34">
        <f>'STUDENT NAMELIST'!A22</f>
        <v>18</v>
      </c>
      <c r="B22" s="128">
        <f>'STUDENT NAMELIST'!B22</f>
        <v>211423243050</v>
      </c>
      <c r="C22" s="128" t="str">
        <f>'STUDENT NAMELIST'!C22</f>
        <v>2023PEC AI 118</v>
      </c>
      <c r="D22" s="142" t="str">
        <f>'STUDENT NAMELIST'!D22</f>
        <v>ASHVITHA R</v>
      </c>
      <c r="E22" s="143">
        <v>10</v>
      </c>
      <c r="F22" s="143">
        <v>8</v>
      </c>
      <c r="G22" s="143">
        <v>8</v>
      </c>
      <c r="H22" s="143">
        <v>6</v>
      </c>
      <c r="I22" s="143">
        <v>8</v>
      </c>
      <c r="J22" s="144">
        <f t="shared" ref="J22:N22" si="17">(E22/10)*25</f>
        <v>25</v>
      </c>
      <c r="K22" s="145">
        <f t="shared" si="17"/>
        <v>20</v>
      </c>
      <c r="L22" s="145">
        <f t="shared" si="17"/>
        <v>20</v>
      </c>
      <c r="M22" s="145">
        <f t="shared" si="17"/>
        <v>15</v>
      </c>
      <c r="N22" s="145">
        <f t="shared" si="17"/>
        <v>20</v>
      </c>
    </row>
    <row r="23" spans="1:14" ht="30" customHeight="1" x14ac:dyDescent="0.2">
      <c r="A23" s="34">
        <f>'STUDENT NAMELIST'!A23</f>
        <v>19</v>
      </c>
      <c r="B23" s="128">
        <f>'STUDENT NAMELIST'!B23</f>
        <v>211423243053</v>
      </c>
      <c r="C23" s="128" t="str">
        <f>'STUDENT NAMELIST'!C23</f>
        <v>2023PEC AI 119</v>
      </c>
      <c r="D23" s="142" t="str">
        <f>'STUDENT NAMELIST'!D23</f>
        <v>ATSHAYA S</v>
      </c>
      <c r="E23" s="143">
        <v>8</v>
      </c>
      <c r="F23" s="143">
        <v>9</v>
      </c>
      <c r="G23" s="143">
        <v>8</v>
      </c>
      <c r="H23" s="143">
        <v>9</v>
      </c>
      <c r="I23" s="143">
        <v>8</v>
      </c>
      <c r="J23" s="144">
        <f t="shared" ref="J23:N23" si="18">(E23/10)*25</f>
        <v>20</v>
      </c>
      <c r="K23" s="145">
        <f t="shared" si="18"/>
        <v>22.5</v>
      </c>
      <c r="L23" s="145">
        <f t="shared" si="18"/>
        <v>20</v>
      </c>
      <c r="M23" s="145">
        <f t="shared" si="18"/>
        <v>22.5</v>
      </c>
      <c r="N23" s="145">
        <f t="shared" si="18"/>
        <v>20</v>
      </c>
    </row>
    <row r="24" spans="1:14" ht="30" customHeight="1" x14ac:dyDescent="0.2">
      <c r="A24" s="34">
        <f>'STUDENT NAMELIST'!A24</f>
        <v>20</v>
      </c>
      <c r="B24" s="128">
        <f>'STUDENT NAMELIST'!B24</f>
        <v>211423243054</v>
      </c>
      <c r="C24" s="128" t="str">
        <f>'STUDENT NAMELIST'!C24</f>
        <v>2023PEC AI 120</v>
      </c>
      <c r="D24" s="142" t="str">
        <f>'STUDENT NAMELIST'!D24</f>
        <v>AYSHA KETHAR FATHIMA A S</v>
      </c>
      <c r="E24" s="143">
        <v>8</v>
      </c>
      <c r="F24" s="143">
        <v>8</v>
      </c>
      <c r="G24" s="143">
        <v>6</v>
      </c>
      <c r="H24" s="143">
        <v>9</v>
      </c>
      <c r="I24" s="143">
        <v>6</v>
      </c>
      <c r="J24" s="144">
        <f t="shared" ref="J24:N24" si="19">(E24/10)*25</f>
        <v>20</v>
      </c>
      <c r="K24" s="145">
        <f t="shared" si="19"/>
        <v>20</v>
      </c>
      <c r="L24" s="145">
        <f t="shared" si="19"/>
        <v>15</v>
      </c>
      <c r="M24" s="145">
        <f t="shared" si="19"/>
        <v>22.5</v>
      </c>
      <c r="N24" s="145">
        <f t="shared" si="19"/>
        <v>15</v>
      </c>
    </row>
    <row r="25" spans="1:14" ht="30" customHeight="1" x14ac:dyDescent="0.2">
      <c r="A25" s="34">
        <f>'STUDENT NAMELIST'!A25</f>
        <v>21</v>
      </c>
      <c r="B25" s="128">
        <f>'STUDENT NAMELIST'!B25</f>
        <v>211423243055</v>
      </c>
      <c r="C25" s="128" t="str">
        <f>'STUDENT NAMELIST'!C25</f>
        <v>2023PEC AI 121</v>
      </c>
      <c r="D25" s="142" t="str">
        <f>'STUDENT NAMELIST'!D25</f>
        <v>AYSHVARYA P</v>
      </c>
      <c r="E25" s="143">
        <v>9</v>
      </c>
      <c r="F25" s="143">
        <v>9</v>
      </c>
      <c r="G25" s="143">
        <v>8</v>
      </c>
      <c r="H25" s="143">
        <v>8</v>
      </c>
      <c r="I25" s="143">
        <v>10</v>
      </c>
      <c r="J25" s="144">
        <f t="shared" ref="J25:N25" si="20">(E25/10)*25</f>
        <v>22.5</v>
      </c>
      <c r="K25" s="145">
        <f t="shared" si="20"/>
        <v>22.5</v>
      </c>
      <c r="L25" s="145">
        <f t="shared" si="20"/>
        <v>20</v>
      </c>
      <c r="M25" s="145">
        <f t="shared" si="20"/>
        <v>20</v>
      </c>
      <c r="N25" s="145">
        <f t="shared" si="20"/>
        <v>25</v>
      </c>
    </row>
    <row r="26" spans="1:14" ht="30" customHeight="1" x14ac:dyDescent="0.2">
      <c r="A26" s="34">
        <f>'STUDENT NAMELIST'!A26</f>
        <v>22</v>
      </c>
      <c r="B26" s="128">
        <f>'STUDENT NAMELIST'!B26</f>
        <v>211423243065</v>
      </c>
      <c r="C26" s="128" t="str">
        <f>'STUDENT NAMELIST'!C26</f>
        <v>2023PEC AI 122</v>
      </c>
      <c r="D26" s="142" t="str">
        <f>'STUDENT NAMELIST'!D26</f>
        <v>BINDU SAI A</v>
      </c>
      <c r="E26" s="143">
        <v>6</v>
      </c>
      <c r="F26" s="143">
        <v>8</v>
      </c>
      <c r="G26" s="143">
        <v>9</v>
      </c>
      <c r="H26" s="143">
        <v>6</v>
      </c>
      <c r="I26" s="143">
        <v>6</v>
      </c>
      <c r="J26" s="144">
        <f t="shared" ref="J26:N26" si="21">(E26/10)*25</f>
        <v>15</v>
      </c>
      <c r="K26" s="145">
        <f t="shared" si="21"/>
        <v>20</v>
      </c>
      <c r="L26" s="145">
        <f t="shared" si="21"/>
        <v>22.5</v>
      </c>
      <c r="M26" s="145">
        <f t="shared" si="21"/>
        <v>15</v>
      </c>
      <c r="N26" s="145">
        <f t="shared" si="21"/>
        <v>15</v>
      </c>
    </row>
    <row r="27" spans="1:14" ht="30" customHeight="1" x14ac:dyDescent="0.2">
      <c r="A27" s="34">
        <f>'STUDENT NAMELIST'!A27</f>
        <v>23</v>
      </c>
      <c r="B27" s="128">
        <f>'STUDENT NAMELIST'!B27</f>
        <v>211423243066</v>
      </c>
      <c r="C27" s="128" t="str">
        <f>'STUDENT NAMELIST'!C27</f>
        <v>2023PEC AI 123</v>
      </c>
      <c r="D27" s="142" t="str">
        <f>'STUDENT NAMELIST'!D27</f>
        <v>BLESSY JOYCE MATHEW</v>
      </c>
      <c r="E27" s="143">
        <v>6</v>
      </c>
      <c r="F27" s="143">
        <v>8</v>
      </c>
      <c r="G27" s="143">
        <v>8</v>
      </c>
      <c r="H27" s="143">
        <v>8</v>
      </c>
      <c r="I27" s="143">
        <v>8</v>
      </c>
      <c r="J27" s="144">
        <f t="shared" ref="J27:N27" si="22">(E27/10)*25</f>
        <v>15</v>
      </c>
      <c r="K27" s="145">
        <f t="shared" si="22"/>
        <v>20</v>
      </c>
      <c r="L27" s="145">
        <f t="shared" si="22"/>
        <v>20</v>
      </c>
      <c r="M27" s="145">
        <f t="shared" si="22"/>
        <v>20</v>
      </c>
      <c r="N27" s="145">
        <f t="shared" si="22"/>
        <v>20</v>
      </c>
    </row>
    <row r="28" spans="1:14" ht="30" customHeight="1" x14ac:dyDescent="0.2">
      <c r="A28" s="34">
        <f>'STUDENT NAMELIST'!A28</f>
        <v>24</v>
      </c>
      <c r="B28" s="128">
        <f>'STUDENT NAMELIST'!B28</f>
        <v>211423243068</v>
      </c>
      <c r="C28" s="128" t="str">
        <f>'STUDENT NAMELIST'!C28</f>
        <v>2023PEC AI 124</v>
      </c>
      <c r="D28" s="142" t="str">
        <f>'STUDENT NAMELIST'!D28</f>
        <v>BOOMIGA V</v>
      </c>
      <c r="E28" s="143">
        <v>10</v>
      </c>
      <c r="F28" s="143">
        <v>6</v>
      </c>
      <c r="G28" s="143">
        <v>8</v>
      </c>
      <c r="H28" s="143">
        <v>9</v>
      </c>
      <c r="I28" s="143">
        <v>10</v>
      </c>
      <c r="J28" s="144">
        <f t="shared" ref="J28:N28" si="23">(E28/10)*25</f>
        <v>25</v>
      </c>
      <c r="K28" s="145">
        <f t="shared" si="23"/>
        <v>15</v>
      </c>
      <c r="L28" s="145">
        <f t="shared" si="23"/>
        <v>20</v>
      </c>
      <c r="M28" s="145">
        <f t="shared" si="23"/>
        <v>22.5</v>
      </c>
      <c r="N28" s="145">
        <f t="shared" si="23"/>
        <v>25</v>
      </c>
    </row>
    <row r="29" spans="1:14" ht="30" customHeight="1" x14ac:dyDescent="0.2">
      <c r="A29" s="34">
        <f>'STUDENT NAMELIST'!A29</f>
        <v>25</v>
      </c>
      <c r="B29" s="128">
        <f>'STUDENT NAMELIST'!B29</f>
        <v>211423243069</v>
      </c>
      <c r="C29" s="128" t="str">
        <f>'STUDENT NAMELIST'!C29</f>
        <v>2023PEC AI 125</v>
      </c>
      <c r="D29" s="142" t="str">
        <f>'STUDENT NAMELIST'!D29</f>
        <v>BOOMIKA S</v>
      </c>
      <c r="E29" s="143">
        <v>9</v>
      </c>
      <c r="F29" s="143">
        <v>6</v>
      </c>
      <c r="G29" s="143">
        <v>10</v>
      </c>
      <c r="H29" s="143">
        <v>8</v>
      </c>
      <c r="I29" s="143">
        <v>8</v>
      </c>
      <c r="J29" s="144">
        <f t="shared" ref="J29:N29" si="24">(E29/10)*25</f>
        <v>22.5</v>
      </c>
      <c r="K29" s="145">
        <f t="shared" si="24"/>
        <v>15</v>
      </c>
      <c r="L29" s="145">
        <f t="shared" si="24"/>
        <v>25</v>
      </c>
      <c r="M29" s="145">
        <f t="shared" si="24"/>
        <v>20</v>
      </c>
      <c r="N29" s="145">
        <f t="shared" si="24"/>
        <v>20</v>
      </c>
    </row>
    <row r="30" spans="1:14" ht="30" customHeight="1" x14ac:dyDescent="0.2">
      <c r="A30" s="34">
        <f>'STUDENT NAMELIST'!A30</f>
        <v>26</v>
      </c>
      <c r="B30" s="128">
        <f>'STUDENT NAMELIST'!B30</f>
        <v>211423243071</v>
      </c>
      <c r="C30" s="128" t="str">
        <f>'STUDENT NAMELIST'!C30</f>
        <v>2023PEC AI 126</v>
      </c>
      <c r="D30" s="142" t="str">
        <f>'STUDENT NAMELIST'!D30</f>
        <v>CAROLIN P</v>
      </c>
      <c r="E30" s="143">
        <v>6</v>
      </c>
      <c r="F30" s="143">
        <v>10</v>
      </c>
      <c r="G30" s="143">
        <v>10</v>
      </c>
      <c r="H30" s="143">
        <v>9</v>
      </c>
      <c r="I30" s="143">
        <v>8</v>
      </c>
      <c r="J30" s="144">
        <f t="shared" ref="J30:N30" si="25">(E30/10)*25</f>
        <v>15</v>
      </c>
      <c r="K30" s="145">
        <f t="shared" si="25"/>
        <v>25</v>
      </c>
      <c r="L30" s="145">
        <f t="shared" si="25"/>
        <v>25</v>
      </c>
      <c r="M30" s="145">
        <f t="shared" si="25"/>
        <v>22.5</v>
      </c>
      <c r="N30" s="145">
        <f t="shared" si="25"/>
        <v>20</v>
      </c>
    </row>
    <row r="31" spans="1:14" ht="30" customHeight="1" x14ac:dyDescent="0.2">
      <c r="A31" s="34">
        <f>'STUDENT NAMELIST'!A31</f>
        <v>27</v>
      </c>
      <c r="B31" s="128">
        <f>'STUDENT NAMELIST'!B31</f>
        <v>211423243072</v>
      </c>
      <c r="C31" s="128" t="str">
        <f>'STUDENT NAMELIST'!C31</f>
        <v>2023PEC AI 127</v>
      </c>
      <c r="D31" s="142" t="str">
        <f>'STUDENT NAMELIST'!D31</f>
        <v>CAROLINE SATHYA G</v>
      </c>
      <c r="E31" s="143">
        <v>10</v>
      </c>
      <c r="F31" s="143">
        <v>10</v>
      </c>
      <c r="G31" s="143">
        <v>8</v>
      </c>
      <c r="H31" s="143">
        <v>10</v>
      </c>
      <c r="I31" s="143">
        <v>8</v>
      </c>
      <c r="J31" s="144">
        <f t="shared" ref="J31:N31" si="26">(E31/10)*25</f>
        <v>25</v>
      </c>
      <c r="K31" s="145">
        <f t="shared" si="26"/>
        <v>25</v>
      </c>
      <c r="L31" s="145">
        <f t="shared" si="26"/>
        <v>20</v>
      </c>
      <c r="M31" s="145">
        <f t="shared" si="26"/>
        <v>25</v>
      </c>
      <c r="N31" s="145">
        <f t="shared" si="26"/>
        <v>20</v>
      </c>
    </row>
    <row r="32" spans="1:14" ht="30" customHeight="1" x14ac:dyDescent="0.2">
      <c r="A32" s="34">
        <f>'STUDENT NAMELIST'!A32</f>
        <v>28</v>
      </c>
      <c r="B32" s="128">
        <f>'STUDENT NAMELIST'!B32</f>
        <v>211423243073</v>
      </c>
      <c r="C32" s="128" t="str">
        <f>'STUDENT NAMELIST'!C32</f>
        <v>2023PEC AI 128</v>
      </c>
      <c r="D32" s="142" t="str">
        <f>'STUDENT NAMELIST'!D32</f>
        <v>CHAITRA V</v>
      </c>
      <c r="E32" s="143">
        <v>8</v>
      </c>
      <c r="F32" s="143">
        <v>6</v>
      </c>
      <c r="G32" s="143">
        <v>9</v>
      </c>
      <c r="H32" s="143">
        <v>8</v>
      </c>
      <c r="I32" s="143">
        <v>8</v>
      </c>
      <c r="J32" s="144">
        <f t="shared" ref="J32:N32" si="27">(E32/10)*25</f>
        <v>20</v>
      </c>
      <c r="K32" s="145">
        <f t="shared" si="27"/>
        <v>15</v>
      </c>
      <c r="L32" s="145">
        <f t="shared" si="27"/>
        <v>22.5</v>
      </c>
      <c r="M32" s="145">
        <f t="shared" si="27"/>
        <v>20</v>
      </c>
      <c r="N32" s="145">
        <f t="shared" si="27"/>
        <v>20</v>
      </c>
    </row>
    <row r="33" spans="1:14" ht="30" customHeight="1" x14ac:dyDescent="0.2">
      <c r="A33" s="34">
        <f>'STUDENT NAMELIST'!A33</f>
        <v>29</v>
      </c>
      <c r="B33" s="128">
        <f>'STUDENT NAMELIST'!B33</f>
        <v>211423243075</v>
      </c>
      <c r="C33" s="128" t="str">
        <f>'STUDENT NAMELIST'!C33</f>
        <v>2023PEC AI 129</v>
      </c>
      <c r="D33" s="142" t="str">
        <f>'STUDENT NAMELIST'!D33</f>
        <v>CHAVA SAHITHI</v>
      </c>
      <c r="E33" s="143">
        <v>8</v>
      </c>
      <c r="F33" s="143">
        <v>9</v>
      </c>
      <c r="G33" s="143">
        <v>6</v>
      </c>
      <c r="H33" s="143">
        <v>8</v>
      </c>
      <c r="I33" s="143">
        <v>8</v>
      </c>
      <c r="J33" s="144">
        <f t="shared" ref="J33:N33" si="28">(E33/10)*25</f>
        <v>20</v>
      </c>
      <c r="K33" s="145">
        <f t="shared" si="28"/>
        <v>22.5</v>
      </c>
      <c r="L33" s="145">
        <f t="shared" si="28"/>
        <v>15</v>
      </c>
      <c r="M33" s="145">
        <f t="shared" si="28"/>
        <v>20</v>
      </c>
      <c r="N33" s="145">
        <f t="shared" si="28"/>
        <v>20</v>
      </c>
    </row>
    <row r="34" spans="1:14" ht="30" customHeight="1" x14ac:dyDescent="0.2">
      <c r="A34" s="34">
        <f>'STUDENT NAMELIST'!A34</f>
        <v>30</v>
      </c>
      <c r="B34" s="128">
        <f>'STUDENT NAMELIST'!B34</f>
        <v>211423243076</v>
      </c>
      <c r="C34" s="128" t="str">
        <f>'STUDENT NAMELIST'!C34</f>
        <v>2023PEC AI 130</v>
      </c>
      <c r="D34" s="142" t="str">
        <f>'STUDENT NAMELIST'!D34</f>
        <v>CHINTAMANENI UMA SUMASWI</v>
      </c>
      <c r="E34" s="143">
        <v>8</v>
      </c>
      <c r="F34" s="143">
        <v>8</v>
      </c>
      <c r="G34" s="143">
        <v>8</v>
      </c>
      <c r="H34" s="143">
        <v>8</v>
      </c>
      <c r="I34" s="143">
        <v>6</v>
      </c>
      <c r="J34" s="144">
        <f t="shared" ref="J34:N34" si="29">(E34/10)*25</f>
        <v>20</v>
      </c>
      <c r="K34" s="145">
        <f t="shared" si="29"/>
        <v>20</v>
      </c>
      <c r="L34" s="145">
        <f t="shared" si="29"/>
        <v>20</v>
      </c>
      <c r="M34" s="145">
        <f t="shared" si="29"/>
        <v>20</v>
      </c>
      <c r="N34" s="145">
        <f t="shared" si="29"/>
        <v>15</v>
      </c>
    </row>
    <row r="35" spans="1:14" ht="30" customHeight="1" x14ac:dyDescent="0.2">
      <c r="A35" s="34">
        <f>'STUDENT NAMELIST'!A35</f>
        <v>31</v>
      </c>
      <c r="B35" s="128">
        <f>'STUDENT NAMELIST'!B35</f>
        <v>211423243078</v>
      </c>
      <c r="C35" s="128" t="str">
        <f>'STUDENT NAMELIST'!C35</f>
        <v>2023PEC AI 131</v>
      </c>
      <c r="D35" s="142" t="str">
        <f>'STUDENT NAMELIST'!D35</f>
        <v>DARSHANA K P</v>
      </c>
      <c r="E35" s="143">
        <v>6</v>
      </c>
      <c r="F35" s="143">
        <v>9</v>
      </c>
      <c r="G35" s="143">
        <v>9</v>
      </c>
      <c r="H35" s="143">
        <v>9</v>
      </c>
      <c r="I35" s="143">
        <v>8</v>
      </c>
      <c r="J35" s="144">
        <f t="shared" ref="J35:N35" si="30">(E35/10)*25</f>
        <v>15</v>
      </c>
      <c r="K35" s="145">
        <f t="shared" si="30"/>
        <v>22.5</v>
      </c>
      <c r="L35" s="145">
        <f t="shared" si="30"/>
        <v>22.5</v>
      </c>
      <c r="M35" s="145">
        <f t="shared" si="30"/>
        <v>22.5</v>
      </c>
      <c r="N35" s="145">
        <f t="shared" si="30"/>
        <v>20</v>
      </c>
    </row>
    <row r="36" spans="1:14" ht="30" customHeight="1" x14ac:dyDescent="0.2">
      <c r="A36" s="34">
        <f>'STUDENT NAMELIST'!A36</f>
        <v>32</v>
      </c>
      <c r="B36" s="128">
        <f>'STUDENT NAMELIST'!B36</f>
        <v>211423243079</v>
      </c>
      <c r="C36" s="128" t="str">
        <f>'STUDENT NAMELIST'!C36</f>
        <v>2023PEC AI 132</v>
      </c>
      <c r="D36" s="142" t="str">
        <f>'STUDENT NAMELIST'!D36</f>
        <v>DARSHINI SIVA SRI M S</v>
      </c>
      <c r="E36" s="143">
        <v>8</v>
      </c>
      <c r="F36" s="143">
        <v>10</v>
      </c>
      <c r="G36" s="143">
        <v>10</v>
      </c>
      <c r="H36" s="143">
        <v>8</v>
      </c>
      <c r="I36" s="143">
        <v>6</v>
      </c>
      <c r="J36" s="144">
        <f t="shared" ref="J36:N36" si="31">(E36/10)*25</f>
        <v>20</v>
      </c>
      <c r="K36" s="145">
        <f t="shared" si="31"/>
        <v>25</v>
      </c>
      <c r="L36" s="145">
        <f t="shared" si="31"/>
        <v>25</v>
      </c>
      <c r="M36" s="145">
        <f t="shared" si="31"/>
        <v>20</v>
      </c>
      <c r="N36" s="145">
        <f t="shared" si="31"/>
        <v>15</v>
      </c>
    </row>
    <row r="37" spans="1:14" ht="30" customHeight="1" x14ac:dyDescent="0.2">
      <c r="A37" s="34">
        <f>'STUDENT NAMELIST'!A37</f>
        <v>33</v>
      </c>
      <c r="B37" s="128">
        <f>'STUDENT NAMELIST'!B37</f>
        <v>211423243080</v>
      </c>
      <c r="C37" s="128" t="str">
        <f>'STUDENT NAMELIST'!C37</f>
        <v>2023PEC AI 133</v>
      </c>
      <c r="D37" s="142" t="str">
        <f>'STUDENT NAMELIST'!D37</f>
        <v>DEEKSHITHA SELVAM</v>
      </c>
      <c r="E37" s="143">
        <v>8</v>
      </c>
      <c r="F37" s="143">
        <v>6</v>
      </c>
      <c r="G37" s="143">
        <v>9</v>
      </c>
      <c r="H37" s="143">
        <v>9</v>
      </c>
      <c r="I37" s="143">
        <v>8</v>
      </c>
      <c r="J37" s="144">
        <f t="shared" ref="J37:N37" si="32">(E37/10)*25</f>
        <v>20</v>
      </c>
      <c r="K37" s="145">
        <f t="shared" si="32"/>
        <v>15</v>
      </c>
      <c r="L37" s="145">
        <f t="shared" si="32"/>
        <v>22.5</v>
      </c>
      <c r="M37" s="145">
        <f t="shared" si="32"/>
        <v>22.5</v>
      </c>
      <c r="N37" s="145">
        <f t="shared" si="32"/>
        <v>20</v>
      </c>
    </row>
    <row r="38" spans="1:14" ht="30" customHeight="1" x14ac:dyDescent="0.2">
      <c r="A38" s="34">
        <f>'STUDENT NAMELIST'!A38</f>
        <v>34</v>
      </c>
      <c r="B38" s="128">
        <f>'STUDENT NAMELIST'!B38</f>
        <v>211423243083</v>
      </c>
      <c r="C38" s="128" t="str">
        <f>'STUDENT NAMELIST'!C38</f>
        <v>2023PEC AI 134</v>
      </c>
      <c r="D38" s="142" t="str">
        <f>'STUDENT NAMELIST'!D38</f>
        <v>DEEPAMANASHA M</v>
      </c>
      <c r="E38" s="143">
        <v>8</v>
      </c>
      <c r="F38" s="143">
        <v>8</v>
      </c>
      <c r="G38" s="143">
        <v>6</v>
      </c>
      <c r="H38" s="143">
        <v>10</v>
      </c>
      <c r="I38" s="143">
        <v>10</v>
      </c>
      <c r="J38" s="144">
        <f t="shared" ref="J38:N38" si="33">(E38/10)*25</f>
        <v>20</v>
      </c>
      <c r="K38" s="145">
        <f t="shared" si="33"/>
        <v>20</v>
      </c>
      <c r="L38" s="145">
        <f t="shared" si="33"/>
        <v>15</v>
      </c>
      <c r="M38" s="145">
        <f t="shared" si="33"/>
        <v>25</v>
      </c>
      <c r="N38" s="145">
        <f t="shared" si="33"/>
        <v>25</v>
      </c>
    </row>
    <row r="39" spans="1:14" ht="30" customHeight="1" x14ac:dyDescent="0.2">
      <c r="A39" s="34">
        <f>'STUDENT NAMELIST'!A39</f>
        <v>35</v>
      </c>
      <c r="B39" s="128">
        <f>'STUDENT NAMELIST'!B39</f>
        <v>211423243085</v>
      </c>
      <c r="C39" s="128" t="str">
        <f>'STUDENT NAMELIST'!C39</f>
        <v>2023PEC AI 135</v>
      </c>
      <c r="D39" s="142" t="str">
        <f>'STUDENT NAMELIST'!D39</f>
        <v>DEEPTHIKA S</v>
      </c>
      <c r="E39" s="143">
        <v>8</v>
      </c>
      <c r="F39" s="143">
        <v>8</v>
      </c>
      <c r="G39" s="143">
        <v>10</v>
      </c>
      <c r="H39" s="143">
        <v>10</v>
      </c>
      <c r="I39" s="143">
        <v>6</v>
      </c>
      <c r="J39" s="144">
        <f t="shared" ref="J39:N39" si="34">(E39/10)*25</f>
        <v>20</v>
      </c>
      <c r="K39" s="145">
        <f t="shared" si="34"/>
        <v>20</v>
      </c>
      <c r="L39" s="145">
        <f t="shared" si="34"/>
        <v>25</v>
      </c>
      <c r="M39" s="145">
        <f t="shared" si="34"/>
        <v>25</v>
      </c>
      <c r="N39" s="145">
        <f t="shared" si="34"/>
        <v>15</v>
      </c>
    </row>
    <row r="40" spans="1:14" ht="30" customHeight="1" x14ac:dyDescent="0.2">
      <c r="A40" s="34">
        <f>'STUDENT NAMELIST'!A40</f>
        <v>36</v>
      </c>
      <c r="B40" s="128">
        <f>'STUDENT NAMELIST'!B40</f>
        <v>211423243086</v>
      </c>
      <c r="C40" s="128" t="str">
        <f>'STUDENT NAMELIST'!C40</f>
        <v>2023PEC AI 136</v>
      </c>
      <c r="D40" s="142" t="str">
        <f>'STUDENT NAMELIST'!D40</f>
        <v>DENISHA S</v>
      </c>
      <c r="E40" s="143">
        <v>8</v>
      </c>
      <c r="F40" s="143">
        <v>6</v>
      </c>
      <c r="G40" s="143">
        <v>8</v>
      </c>
      <c r="H40" s="143">
        <v>10</v>
      </c>
      <c r="I40" s="143">
        <v>10</v>
      </c>
      <c r="J40" s="144">
        <f t="shared" ref="J40:N40" si="35">(E40/10)*25</f>
        <v>20</v>
      </c>
      <c r="K40" s="145">
        <f t="shared" si="35"/>
        <v>15</v>
      </c>
      <c r="L40" s="145">
        <f t="shared" si="35"/>
        <v>20</v>
      </c>
      <c r="M40" s="145">
        <f t="shared" si="35"/>
        <v>25</v>
      </c>
      <c r="N40" s="145">
        <f t="shared" si="35"/>
        <v>25</v>
      </c>
    </row>
    <row r="41" spans="1:14" ht="30" customHeight="1" x14ac:dyDescent="0.2">
      <c r="A41" s="34">
        <f>'STUDENT NAMELIST'!A41</f>
        <v>37</v>
      </c>
      <c r="B41" s="128">
        <f>'STUDENT NAMELIST'!B41</f>
        <v>211423243087</v>
      </c>
      <c r="C41" s="128" t="str">
        <f>'STUDENT NAMELIST'!C41</f>
        <v>2023PEC AI 137</v>
      </c>
      <c r="D41" s="142" t="str">
        <f>'STUDENT NAMELIST'!D41</f>
        <v>DEVADHARSHINI G</v>
      </c>
      <c r="E41" s="143">
        <v>10</v>
      </c>
      <c r="F41" s="143">
        <v>9</v>
      </c>
      <c r="G41" s="143">
        <v>10</v>
      </c>
      <c r="H41" s="143">
        <v>8</v>
      </c>
      <c r="I41" s="143">
        <v>8</v>
      </c>
      <c r="J41" s="144">
        <f t="shared" ref="J41:N41" si="36">(E41/10)*25</f>
        <v>25</v>
      </c>
      <c r="K41" s="145">
        <f t="shared" si="36"/>
        <v>22.5</v>
      </c>
      <c r="L41" s="145">
        <f t="shared" si="36"/>
        <v>25</v>
      </c>
      <c r="M41" s="145">
        <f t="shared" si="36"/>
        <v>20</v>
      </c>
      <c r="N41" s="145">
        <f t="shared" si="36"/>
        <v>20</v>
      </c>
    </row>
    <row r="42" spans="1:14" ht="30" customHeight="1" x14ac:dyDescent="0.2">
      <c r="A42" s="34">
        <f>'STUDENT NAMELIST'!A42</f>
        <v>38</v>
      </c>
      <c r="B42" s="128">
        <f>'STUDENT NAMELIST'!B42</f>
        <v>211423243088</v>
      </c>
      <c r="C42" s="128" t="str">
        <f>'STUDENT NAMELIST'!C42</f>
        <v>2023PEC AI 138</v>
      </c>
      <c r="D42" s="142" t="str">
        <f>'STUDENT NAMELIST'!D42</f>
        <v>DEVADHARSHINI M A</v>
      </c>
      <c r="E42" s="143">
        <v>6</v>
      </c>
      <c r="F42" s="143">
        <v>10</v>
      </c>
      <c r="G42" s="143">
        <v>10</v>
      </c>
      <c r="H42" s="143">
        <v>6</v>
      </c>
      <c r="I42" s="143">
        <v>9</v>
      </c>
      <c r="J42" s="144">
        <f t="shared" ref="J42:N42" si="37">(E42/10)*25</f>
        <v>15</v>
      </c>
      <c r="K42" s="145">
        <f t="shared" si="37"/>
        <v>25</v>
      </c>
      <c r="L42" s="145">
        <f t="shared" si="37"/>
        <v>25</v>
      </c>
      <c r="M42" s="145">
        <f t="shared" si="37"/>
        <v>15</v>
      </c>
      <c r="N42" s="145">
        <f t="shared" si="37"/>
        <v>22.5</v>
      </c>
    </row>
    <row r="43" spans="1:14" ht="30" customHeight="1" x14ac:dyDescent="0.2">
      <c r="A43" s="34">
        <f>'STUDENT NAMELIST'!A43</f>
        <v>39</v>
      </c>
      <c r="B43" s="128">
        <f>'STUDENT NAMELIST'!B43</f>
        <v>211423243089</v>
      </c>
      <c r="C43" s="128" t="str">
        <f>'STUDENT NAMELIST'!C43</f>
        <v>2023PEC AI 139</v>
      </c>
      <c r="D43" s="142" t="str">
        <f>'STUDENT NAMELIST'!D43</f>
        <v>DEVIPRIYA M S</v>
      </c>
      <c r="E43" s="143">
        <v>8</v>
      </c>
      <c r="F43" s="143">
        <v>6</v>
      </c>
      <c r="G43" s="143">
        <v>8</v>
      </c>
      <c r="H43" s="143">
        <v>8</v>
      </c>
      <c r="I43" s="143">
        <v>10</v>
      </c>
      <c r="J43" s="144">
        <f t="shared" ref="J43:N43" si="38">(E43/10)*25</f>
        <v>20</v>
      </c>
      <c r="K43" s="145">
        <f t="shared" si="38"/>
        <v>15</v>
      </c>
      <c r="L43" s="145">
        <f t="shared" si="38"/>
        <v>20</v>
      </c>
      <c r="M43" s="145">
        <f t="shared" si="38"/>
        <v>20</v>
      </c>
      <c r="N43" s="145">
        <f t="shared" si="38"/>
        <v>25</v>
      </c>
    </row>
    <row r="44" spans="1:14" ht="30" customHeight="1" x14ac:dyDescent="0.2">
      <c r="A44" s="34">
        <f>'STUDENT NAMELIST'!A44</f>
        <v>40</v>
      </c>
      <c r="B44" s="128">
        <f>'STUDENT NAMELIST'!B44</f>
        <v>211423243090</v>
      </c>
      <c r="C44" s="128" t="str">
        <f>'STUDENT NAMELIST'!C44</f>
        <v>2023PEC AI 140</v>
      </c>
      <c r="D44" s="142" t="str">
        <f>'STUDENT NAMELIST'!D44</f>
        <v>DEVSRI R</v>
      </c>
      <c r="E44" s="143">
        <v>8</v>
      </c>
      <c r="F44" s="143">
        <v>8</v>
      </c>
      <c r="G44" s="143">
        <v>8</v>
      </c>
      <c r="H44" s="143">
        <v>8</v>
      </c>
      <c r="I44" s="143">
        <v>10</v>
      </c>
      <c r="J44" s="144">
        <f t="shared" ref="J44:N44" si="39">(E44/10)*25</f>
        <v>20</v>
      </c>
      <c r="K44" s="145">
        <f t="shared" si="39"/>
        <v>20</v>
      </c>
      <c r="L44" s="145">
        <f t="shared" si="39"/>
        <v>20</v>
      </c>
      <c r="M44" s="145">
        <f t="shared" si="39"/>
        <v>20</v>
      </c>
      <c r="N44" s="145">
        <f t="shared" si="39"/>
        <v>25</v>
      </c>
    </row>
    <row r="45" spans="1:14" ht="30" customHeight="1" x14ac:dyDescent="0.2">
      <c r="A45" s="34">
        <f>'STUDENT NAMELIST'!A45</f>
        <v>41</v>
      </c>
      <c r="B45" s="128">
        <f>'STUDENT NAMELIST'!B45</f>
        <v>211423243091</v>
      </c>
      <c r="C45" s="128" t="str">
        <f>'STUDENT NAMELIST'!C45</f>
        <v>2023PEC AI 141</v>
      </c>
      <c r="D45" s="142" t="str">
        <f>'STUDENT NAMELIST'!D45</f>
        <v>DHANALAKSHMI P</v>
      </c>
      <c r="E45" s="143">
        <v>8</v>
      </c>
      <c r="F45" s="143">
        <v>6</v>
      </c>
      <c r="G45" s="143">
        <v>10</v>
      </c>
      <c r="H45" s="143">
        <v>8</v>
      </c>
      <c r="I45" s="143">
        <v>10</v>
      </c>
      <c r="J45" s="144">
        <f t="shared" ref="J45:N45" si="40">(E45/10)*25</f>
        <v>20</v>
      </c>
      <c r="K45" s="145">
        <f t="shared" si="40"/>
        <v>15</v>
      </c>
      <c r="L45" s="145">
        <f t="shared" si="40"/>
        <v>25</v>
      </c>
      <c r="M45" s="145">
        <f t="shared" si="40"/>
        <v>20</v>
      </c>
      <c r="N45" s="145">
        <f t="shared" si="40"/>
        <v>25</v>
      </c>
    </row>
    <row r="46" spans="1:14" ht="30" customHeight="1" x14ac:dyDescent="0.2">
      <c r="A46" s="34">
        <f>'STUDENT NAMELIST'!A46</f>
        <v>42</v>
      </c>
      <c r="B46" s="128">
        <f>'STUDENT NAMELIST'!B46</f>
        <v>211423243093</v>
      </c>
      <c r="C46" s="128" t="str">
        <f>'STUDENT NAMELIST'!C46</f>
        <v>2023PEC AI 142</v>
      </c>
      <c r="D46" s="142" t="str">
        <f>'STUDENT NAMELIST'!D46</f>
        <v>DHANU SREE V</v>
      </c>
      <c r="E46" s="143">
        <v>8</v>
      </c>
      <c r="F46" s="143">
        <v>6</v>
      </c>
      <c r="G46" s="143">
        <v>10</v>
      </c>
      <c r="H46" s="143">
        <v>8</v>
      </c>
      <c r="I46" s="143">
        <v>9</v>
      </c>
      <c r="J46" s="144">
        <f t="shared" ref="J46:N46" si="41">(E46/10)*25</f>
        <v>20</v>
      </c>
      <c r="K46" s="145">
        <f t="shared" si="41"/>
        <v>15</v>
      </c>
      <c r="L46" s="145">
        <f t="shared" si="41"/>
        <v>25</v>
      </c>
      <c r="M46" s="145">
        <f t="shared" si="41"/>
        <v>20</v>
      </c>
      <c r="N46" s="145">
        <f t="shared" si="41"/>
        <v>22.5</v>
      </c>
    </row>
    <row r="47" spans="1:14" ht="30" customHeight="1" x14ac:dyDescent="0.2">
      <c r="A47" s="34">
        <f>'STUDENT NAMELIST'!A47</f>
        <v>43</v>
      </c>
      <c r="B47" s="128">
        <f>'STUDENT NAMELIST'!B47</f>
        <v>211423243097</v>
      </c>
      <c r="C47" s="128" t="str">
        <f>'STUDENT NAMELIST'!C47</f>
        <v>2023PEC AI 143</v>
      </c>
      <c r="D47" s="142" t="str">
        <f>'STUDENT NAMELIST'!D47</f>
        <v>DHARANI S H</v>
      </c>
      <c r="E47" s="143">
        <v>9</v>
      </c>
      <c r="F47" s="143">
        <v>10</v>
      </c>
      <c r="G47" s="143">
        <v>8</v>
      </c>
      <c r="H47" s="143">
        <v>9</v>
      </c>
      <c r="I47" s="143">
        <v>8</v>
      </c>
      <c r="J47" s="144">
        <f t="shared" ref="J47:N47" si="42">(E47/10)*25</f>
        <v>22.5</v>
      </c>
      <c r="K47" s="145">
        <f t="shared" si="42"/>
        <v>25</v>
      </c>
      <c r="L47" s="145">
        <f t="shared" si="42"/>
        <v>20</v>
      </c>
      <c r="M47" s="145">
        <f t="shared" si="42"/>
        <v>22.5</v>
      </c>
      <c r="N47" s="145">
        <f t="shared" si="42"/>
        <v>20</v>
      </c>
    </row>
    <row r="48" spans="1:14" ht="30" customHeight="1" x14ac:dyDescent="0.2">
      <c r="A48" s="34">
        <f>'STUDENT NAMELIST'!A48</f>
        <v>44</v>
      </c>
      <c r="B48" s="128">
        <f>'STUDENT NAMELIST'!B48</f>
        <v>211423243100</v>
      </c>
      <c r="C48" s="128" t="str">
        <f>'STUDENT NAMELIST'!C48</f>
        <v>2023PEC AI 144</v>
      </c>
      <c r="D48" s="142" t="str">
        <f>'STUDENT NAMELIST'!D48</f>
        <v>DHARSHINI K</v>
      </c>
      <c r="E48" s="143">
        <v>9</v>
      </c>
      <c r="F48" s="143">
        <v>9</v>
      </c>
      <c r="G48" s="143">
        <v>8</v>
      </c>
      <c r="H48" s="143">
        <v>9</v>
      </c>
      <c r="I48" s="143">
        <v>10</v>
      </c>
      <c r="J48" s="144">
        <f t="shared" ref="J48:N48" si="43">(E48/10)*25</f>
        <v>22.5</v>
      </c>
      <c r="K48" s="145">
        <f t="shared" si="43"/>
        <v>22.5</v>
      </c>
      <c r="L48" s="145">
        <f t="shared" si="43"/>
        <v>20</v>
      </c>
      <c r="M48" s="145">
        <f t="shared" si="43"/>
        <v>22.5</v>
      </c>
      <c r="N48" s="145">
        <f t="shared" si="43"/>
        <v>25</v>
      </c>
    </row>
    <row r="49" spans="1:14" ht="30" customHeight="1" x14ac:dyDescent="0.2">
      <c r="A49" s="34">
        <f>'STUDENT NAMELIST'!A49</f>
        <v>45</v>
      </c>
      <c r="B49" s="128">
        <f>'STUDENT NAMELIST'!B49</f>
        <v>211423243101</v>
      </c>
      <c r="C49" s="128" t="str">
        <f>'STUDENT NAMELIST'!C49</f>
        <v>2023PEC AI 145</v>
      </c>
      <c r="D49" s="142" t="str">
        <f>'STUDENT NAMELIST'!D49</f>
        <v>DHARSHINI S</v>
      </c>
      <c r="E49" s="143">
        <v>8</v>
      </c>
      <c r="F49" s="143">
        <v>8</v>
      </c>
      <c r="G49" s="143">
        <v>9</v>
      </c>
      <c r="H49" s="143">
        <v>6</v>
      </c>
      <c r="I49" s="143">
        <v>9</v>
      </c>
      <c r="J49" s="144">
        <f t="shared" ref="J49:N49" si="44">(E49/10)*25</f>
        <v>20</v>
      </c>
      <c r="K49" s="145">
        <f t="shared" si="44"/>
        <v>20</v>
      </c>
      <c r="L49" s="145">
        <f t="shared" si="44"/>
        <v>22.5</v>
      </c>
      <c r="M49" s="145">
        <f t="shared" si="44"/>
        <v>15</v>
      </c>
      <c r="N49" s="145">
        <f t="shared" si="44"/>
        <v>22.5</v>
      </c>
    </row>
    <row r="50" spans="1:14" ht="30" customHeight="1" x14ac:dyDescent="0.2">
      <c r="A50" s="34">
        <f>'STUDENT NAMELIST'!A50</f>
        <v>46</v>
      </c>
      <c r="B50" s="128">
        <f>'STUDENT NAMELIST'!B50</f>
        <v>211423243102</v>
      </c>
      <c r="C50" s="128" t="str">
        <f>'STUDENT NAMELIST'!C50</f>
        <v>2023PEC AI 146</v>
      </c>
      <c r="D50" s="142" t="str">
        <f>'STUDENT NAMELIST'!D50</f>
        <v>DHARSHINI S</v>
      </c>
      <c r="E50" s="143">
        <v>8</v>
      </c>
      <c r="F50" s="143">
        <v>8</v>
      </c>
      <c r="G50" s="143">
        <v>9</v>
      </c>
      <c r="H50" s="143">
        <v>6</v>
      </c>
      <c r="I50" s="143">
        <v>9</v>
      </c>
      <c r="J50" s="144">
        <f t="shared" ref="J50:N50" si="45">(E50/10)*25</f>
        <v>20</v>
      </c>
      <c r="K50" s="145">
        <f t="shared" si="45"/>
        <v>20</v>
      </c>
      <c r="L50" s="145">
        <f t="shared" si="45"/>
        <v>22.5</v>
      </c>
      <c r="M50" s="145">
        <f t="shared" si="45"/>
        <v>15</v>
      </c>
      <c r="N50" s="145">
        <f t="shared" si="45"/>
        <v>22.5</v>
      </c>
    </row>
    <row r="51" spans="1:14" ht="30" customHeight="1" x14ac:dyDescent="0.2">
      <c r="A51" s="34">
        <f>'STUDENT NAMELIST'!A51</f>
        <v>47</v>
      </c>
      <c r="B51" s="128">
        <f>'STUDENT NAMELIST'!B51</f>
        <v>211423243111</v>
      </c>
      <c r="C51" s="128" t="str">
        <f>'STUDENT NAMELIST'!C51</f>
        <v>2023PEC AI 147</v>
      </c>
      <c r="D51" s="142" t="str">
        <f>'STUDENT NAMELIST'!D51</f>
        <v>DIVYADHARSHINI A</v>
      </c>
      <c r="E51" s="143">
        <v>8</v>
      </c>
      <c r="F51" s="143">
        <v>9</v>
      </c>
      <c r="G51" s="143">
        <v>9</v>
      </c>
      <c r="H51" s="143">
        <v>8</v>
      </c>
      <c r="I51" s="143">
        <v>9</v>
      </c>
      <c r="J51" s="144">
        <f t="shared" ref="J51:N51" si="46">(E51/10)*25</f>
        <v>20</v>
      </c>
      <c r="K51" s="145">
        <f t="shared" si="46"/>
        <v>22.5</v>
      </c>
      <c r="L51" s="145">
        <f t="shared" si="46"/>
        <v>22.5</v>
      </c>
      <c r="M51" s="145">
        <f t="shared" si="46"/>
        <v>20</v>
      </c>
      <c r="N51" s="145">
        <f t="shared" si="46"/>
        <v>22.5</v>
      </c>
    </row>
    <row r="52" spans="1:14" ht="30" customHeight="1" x14ac:dyDescent="0.2">
      <c r="A52" s="34">
        <f>'STUDENT NAMELIST'!A52</f>
        <v>48</v>
      </c>
      <c r="B52" s="128">
        <f>'STUDENT NAMELIST'!B52</f>
        <v>211423243108</v>
      </c>
      <c r="C52" s="128" t="str">
        <f>'STUDENT NAMELIST'!C52</f>
        <v>2023PEC AI 148</v>
      </c>
      <c r="D52" s="142" t="str">
        <f>'STUDENT NAMELIST'!D52</f>
        <v>DIVYA LAKSHMI S</v>
      </c>
      <c r="E52" s="143">
        <v>8</v>
      </c>
      <c r="F52" s="143">
        <v>8</v>
      </c>
      <c r="G52" s="143">
        <v>10</v>
      </c>
      <c r="H52" s="143">
        <v>6</v>
      </c>
      <c r="I52" s="143">
        <v>10</v>
      </c>
      <c r="J52" s="144">
        <f t="shared" ref="J52:N52" si="47">(E52/10)*25</f>
        <v>20</v>
      </c>
      <c r="K52" s="145">
        <f t="shared" si="47"/>
        <v>20</v>
      </c>
      <c r="L52" s="145">
        <f t="shared" si="47"/>
        <v>25</v>
      </c>
      <c r="M52" s="145">
        <f t="shared" si="47"/>
        <v>15</v>
      </c>
      <c r="N52" s="145">
        <f t="shared" si="47"/>
        <v>25</v>
      </c>
    </row>
    <row r="53" spans="1:14" ht="30" customHeight="1" x14ac:dyDescent="0.2">
      <c r="A53" s="34">
        <f>'STUDENT NAMELIST'!A53</f>
        <v>49</v>
      </c>
      <c r="B53" s="128">
        <f>'STUDENT NAMELIST'!B53</f>
        <v>211423243109</v>
      </c>
      <c r="C53" s="128" t="str">
        <f>'STUDENT NAMELIST'!C53</f>
        <v>2023PEC AI 149</v>
      </c>
      <c r="D53" s="142" t="str">
        <f>'STUDENT NAMELIST'!D53</f>
        <v>DIVYA S</v>
      </c>
      <c r="E53" s="143">
        <v>9</v>
      </c>
      <c r="F53" s="143">
        <v>9</v>
      </c>
      <c r="G53" s="143">
        <v>8</v>
      </c>
      <c r="H53" s="143">
        <v>8</v>
      </c>
      <c r="I53" s="143">
        <v>9</v>
      </c>
      <c r="J53" s="144">
        <f t="shared" ref="J53:N53" si="48">(E53/10)*25</f>
        <v>22.5</v>
      </c>
      <c r="K53" s="145">
        <f t="shared" si="48"/>
        <v>22.5</v>
      </c>
      <c r="L53" s="145">
        <f t="shared" si="48"/>
        <v>20</v>
      </c>
      <c r="M53" s="145">
        <f t="shared" si="48"/>
        <v>20</v>
      </c>
      <c r="N53" s="145">
        <f t="shared" si="48"/>
        <v>22.5</v>
      </c>
    </row>
    <row r="54" spans="1:14" ht="30" customHeight="1" x14ac:dyDescent="0.2">
      <c r="A54" s="34">
        <f>'STUDENT NAMELIST'!A54</f>
        <v>50</v>
      </c>
      <c r="B54" s="128">
        <f>'STUDENT NAMELIST'!B54</f>
        <v>211423243110</v>
      </c>
      <c r="C54" s="128" t="str">
        <f>'STUDENT NAMELIST'!C54</f>
        <v>2023PEC AI 150</v>
      </c>
      <c r="D54" s="142" t="str">
        <f>'STUDENT NAMELIST'!D54</f>
        <v>DIVYA SHREE V</v>
      </c>
      <c r="E54" s="143">
        <v>8</v>
      </c>
      <c r="F54" s="143">
        <v>8</v>
      </c>
      <c r="G54" s="143">
        <v>9</v>
      </c>
      <c r="H54" s="143">
        <v>8</v>
      </c>
      <c r="I54" s="143">
        <v>10</v>
      </c>
      <c r="J54" s="144">
        <f t="shared" ref="J54:N54" si="49">(E54/10)*25</f>
        <v>20</v>
      </c>
      <c r="K54" s="145">
        <f t="shared" si="49"/>
        <v>20</v>
      </c>
      <c r="L54" s="145">
        <f t="shared" si="49"/>
        <v>22.5</v>
      </c>
      <c r="M54" s="145">
        <f t="shared" si="49"/>
        <v>20</v>
      </c>
      <c r="N54" s="145">
        <f t="shared" si="49"/>
        <v>25</v>
      </c>
    </row>
    <row r="55" spans="1:14" ht="30" customHeight="1" x14ac:dyDescent="0.2">
      <c r="A55" s="34">
        <f>'STUDENT NAMELIST'!A55</f>
        <v>51</v>
      </c>
      <c r="B55" s="128">
        <f>'STUDENT NAMELIST'!B55</f>
        <v>211423243115</v>
      </c>
      <c r="C55" s="128" t="str">
        <f>'STUDENT NAMELIST'!C55</f>
        <v>2023PEC AI 151</v>
      </c>
      <c r="D55" s="142" t="str">
        <f>'STUDENT NAMELIST'!D55</f>
        <v>ELIZA ADELINE S</v>
      </c>
      <c r="E55" s="143">
        <v>8</v>
      </c>
      <c r="F55" s="143">
        <v>8</v>
      </c>
      <c r="G55" s="143">
        <v>10</v>
      </c>
      <c r="H55" s="143">
        <v>9</v>
      </c>
      <c r="I55" s="143">
        <v>10</v>
      </c>
      <c r="J55" s="144">
        <f t="shared" ref="J55:N55" si="50">(E55/10)*25</f>
        <v>20</v>
      </c>
      <c r="K55" s="145">
        <f t="shared" si="50"/>
        <v>20</v>
      </c>
      <c r="L55" s="145">
        <f t="shared" si="50"/>
        <v>25</v>
      </c>
      <c r="M55" s="145">
        <f t="shared" si="50"/>
        <v>22.5</v>
      </c>
      <c r="N55" s="145">
        <f t="shared" si="50"/>
        <v>25</v>
      </c>
    </row>
    <row r="56" spans="1:14" ht="30" customHeight="1" x14ac:dyDescent="0.2">
      <c r="A56" s="34">
        <f>'STUDENT NAMELIST'!A56</f>
        <v>52</v>
      </c>
      <c r="B56" s="128">
        <f>'STUDENT NAMELIST'!B56</f>
        <v>211423243117</v>
      </c>
      <c r="C56" s="128" t="str">
        <f>'STUDENT NAMELIST'!C56</f>
        <v>2023PEC AI 152</v>
      </c>
      <c r="D56" s="142" t="str">
        <f>'STUDENT NAMELIST'!D56</f>
        <v>ESAKKI SANDHYA M</v>
      </c>
      <c r="E56" s="143">
        <v>8</v>
      </c>
      <c r="F56" s="143">
        <v>10</v>
      </c>
      <c r="G56" s="143">
        <v>8</v>
      </c>
      <c r="H56" s="143">
        <v>9</v>
      </c>
      <c r="I56" s="143">
        <v>8</v>
      </c>
      <c r="J56" s="144">
        <f t="shared" ref="J56:N56" si="51">(E56/10)*25</f>
        <v>20</v>
      </c>
      <c r="K56" s="145">
        <f t="shared" si="51"/>
        <v>25</v>
      </c>
      <c r="L56" s="145">
        <f t="shared" si="51"/>
        <v>20</v>
      </c>
      <c r="M56" s="145">
        <f t="shared" si="51"/>
        <v>22.5</v>
      </c>
      <c r="N56" s="145">
        <f t="shared" si="51"/>
        <v>20</v>
      </c>
    </row>
    <row r="57" spans="1:14" ht="30" customHeight="1" x14ac:dyDescent="0.2">
      <c r="A57" s="34">
        <f>'STUDENT NAMELIST'!A57</f>
        <v>53</v>
      </c>
      <c r="B57" s="128">
        <f>'STUDENT NAMELIST'!B57</f>
        <v>211423243121</v>
      </c>
      <c r="C57" s="128" t="str">
        <f>'STUDENT NAMELIST'!C57</f>
        <v>2023PEC AI 153</v>
      </c>
      <c r="D57" s="142" t="str">
        <f>'STUDENT NAMELIST'!D57</f>
        <v>FATHIMA SAFANA A</v>
      </c>
      <c r="E57" s="143">
        <v>8</v>
      </c>
      <c r="F57" s="143">
        <v>9</v>
      </c>
      <c r="G57" s="143">
        <v>6</v>
      </c>
      <c r="H57" s="143">
        <v>8</v>
      </c>
      <c r="I57" s="143">
        <v>8</v>
      </c>
      <c r="J57" s="144">
        <f t="shared" ref="J57:N57" si="52">(E57/10)*25</f>
        <v>20</v>
      </c>
      <c r="K57" s="145">
        <f t="shared" si="52"/>
        <v>22.5</v>
      </c>
      <c r="L57" s="145">
        <f t="shared" si="52"/>
        <v>15</v>
      </c>
      <c r="M57" s="145">
        <f t="shared" si="52"/>
        <v>20</v>
      </c>
      <c r="N57" s="145">
        <f t="shared" si="52"/>
        <v>20</v>
      </c>
    </row>
    <row r="58" spans="1:14" ht="30" customHeight="1" x14ac:dyDescent="0.2">
      <c r="A58" s="34">
        <f>'STUDENT NAMELIST'!A58</f>
        <v>54</v>
      </c>
      <c r="B58" s="128">
        <f>'STUDENT NAMELIST'!B58</f>
        <v>211423243122</v>
      </c>
      <c r="C58" s="128" t="str">
        <f>'STUDENT NAMELIST'!C58</f>
        <v>2023PEC AI 154</v>
      </c>
      <c r="D58" s="142" t="str">
        <f>'STUDENT NAMELIST'!D58</f>
        <v>GADDAM SUPRIYA</v>
      </c>
      <c r="E58" s="143">
        <v>8</v>
      </c>
      <c r="F58" s="143">
        <v>6</v>
      </c>
      <c r="G58" s="143">
        <v>10</v>
      </c>
      <c r="H58" s="143">
        <v>9</v>
      </c>
      <c r="I58" s="143">
        <v>8</v>
      </c>
      <c r="J58" s="144">
        <f t="shared" ref="J58:N58" si="53">(E58/10)*25</f>
        <v>20</v>
      </c>
      <c r="K58" s="145">
        <f t="shared" si="53"/>
        <v>15</v>
      </c>
      <c r="L58" s="145">
        <f t="shared" si="53"/>
        <v>25</v>
      </c>
      <c r="M58" s="145">
        <f t="shared" si="53"/>
        <v>22.5</v>
      </c>
      <c r="N58" s="145">
        <f t="shared" si="53"/>
        <v>20</v>
      </c>
    </row>
    <row r="59" spans="1:14" ht="30" customHeight="1" x14ac:dyDescent="0.2">
      <c r="A59" s="34">
        <f>'STUDENT NAMELIST'!A59</f>
        <v>55</v>
      </c>
      <c r="B59" s="128">
        <f>'STUDENT NAMELIST'!B59</f>
        <v>211423243126</v>
      </c>
      <c r="C59" s="128" t="str">
        <f>'STUDENT NAMELIST'!C59</f>
        <v>2023PEC AI 155</v>
      </c>
      <c r="D59" s="142" t="str">
        <f>'STUDENT NAMELIST'!D59</f>
        <v>GETHU SHIVANI T S S</v>
      </c>
      <c r="E59" s="143">
        <v>10</v>
      </c>
      <c r="F59" s="143">
        <v>6</v>
      </c>
      <c r="G59" s="143">
        <v>9</v>
      </c>
      <c r="H59" s="143">
        <v>8</v>
      </c>
      <c r="I59" s="143">
        <v>10</v>
      </c>
      <c r="J59" s="144">
        <f t="shared" ref="J59:N59" si="54">(E59/10)*25</f>
        <v>25</v>
      </c>
      <c r="K59" s="145">
        <f t="shared" si="54"/>
        <v>15</v>
      </c>
      <c r="L59" s="145">
        <f t="shared" si="54"/>
        <v>22.5</v>
      </c>
      <c r="M59" s="145">
        <f t="shared" si="54"/>
        <v>20</v>
      </c>
      <c r="N59" s="145">
        <f t="shared" si="54"/>
        <v>25</v>
      </c>
    </row>
    <row r="60" spans="1:14" ht="30" customHeight="1" x14ac:dyDescent="0.2">
      <c r="A60" s="34">
        <f>'STUDENT NAMELIST'!A60</f>
        <v>56</v>
      </c>
      <c r="B60" s="128">
        <f>'STUDENT NAMELIST'!B60</f>
        <v>211423243128</v>
      </c>
      <c r="C60" s="128" t="str">
        <f>'STUDENT NAMELIST'!C60</f>
        <v>2023PEC AI 156</v>
      </c>
      <c r="D60" s="142" t="str">
        <f>'STUDENT NAMELIST'!D60</f>
        <v>GOPIKA S</v>
      </c>
      <c r="E60" s="143">
        <v>8</v>
      </c>
      <c r="F60" s="143">
        <v>10</v>
      </c>
      <c r="G60" s="143">
        <v>9</v>
      </c>
      <c r="H60" s="143">
        <v>9</v>
      </c>
      <c r="I60" s="143">
        <v>10</v>
      </c>
      <c r="J60" s="144">
        <f t="shared" ref="J60:N60" si="55">(E60/10)*25</f>
        <v>20</v>
      </c>
      <c r="K60" s="145">
        <f t="shared" si="55"/>
        <v>25</v>
      </c>
      <c r="L60" s="145">
        <f t="shared" si="55"/>
        <v>22.5</v>
      </c>
      <c r="M60" s="145">
        <f t="shared" si="55"/>
        <v>22.5</v>
      </c>
      <c r="N60" s="145">
        <f t="shared" si="55"/>
        <v>25</v>
      </c>
    </row>
    <row r="61" spans="1:14" ht="30" customHeight="1" x14ac:dyDescent="0.2">
      <c r="A61" s="34">
        <f>'STUDENT NAMELIST'!A61</f>
        <v>57</v>
      </c>
      <c r="B61" s="128">
        <f>'STUDENT NAMELIST'!B61</f>
        <v>211423243129</v>
      </c>
      <c r="C61" s="128" t="str">
        <f>'STUDENT NAMELIST'!C61</f>
        <v>2023PEC AI 157</v>
      </c>
      <c r="D61" s="142" t="str">
        <f>'STUDENT NAMELIST'!D61</f>
        <v>GOPIKASHREE A S</v>
      </c>
      <c r="E61" s="143">
        <v>10</v>
      </c>
      <c r="F61" s="143">
        <v>10</v>
      </c>
      <c r="G61" s="143">
        <v>10</v>
      </c>
      <c r="H61" s="143">
        <v>8</v>
      </c>
      <c r="I61" s="143">
        <v>6</v>
      </c>
      <c r="J61" s="144">
        <f t="shared" ref="J61:N61" si="56">(E61/10)*25</f>
        <v>25</v>
      </c>
      <c r="K61" s="145">
        <f t="shared" si="56"/>
        <v>25</v>
      </c>
      <c r="L61" s="145">
        <f t="shared" si="56"/>
        <v>25</v>
      </c>
      <c r="M61" s="145">
        <f t="shared" si="56"/>
        <v>20</v>
      </c>
      <c r="N61" s="145">
        <f t="shared" si="56"/>
        <v>15</v>
      </c>
    </row>
    <row r="62" spans="1:14" ht="30" customHeight="1" x14ac:dyDescent="0.2">
      <c r="A62" s="34">
        <f>'STUDENT NAMELIST'!A62</f>
        <v>58</v>
      </c>
      <c r="B62" s="128">
        <f>'STUDENT NAMELIST'!B62</f>
        <v>211423243131</v>
      </c>
      <c r="C62" s="128" t="str">
        <f>'STUDENT NAMELIST'!C62</f>
        <v>2023PEC AI 158</v>
      </c>
      <c r="D62" s="142" t="str">
        <f>'STUDENT NAMELIST'!D62</f>
        <v>GOWTHAMEE G</v>
      </c>
      <c r="E62" s="143">
        <v>8</v>
      </c>
      <c r="F62" s="143">
        <v>10</v>
      </c>
      <c r="G62" s="143">
        <v>6</v>
      </c>
      <c r="H62" s="143">
        <v>6</v>
      </c>
      <c r="I62" s="143">
        <v>9</v>
      </c>
      <c r="J62" s="144">
        <f t="shared" ref="J62:N62" si="57">(E62/10)*25</f>
        <v>20</v>
      </c>
      <c r="K62" s="145">
        <f t="shared" si="57"/>
        <v>25</v>
      </c>
      <c r="L62" s="145">
        <f t="shared" si="57"/>
        <v>15</v>
      </c>
      <c r="M62" s="145">
        <f t="shared" si="57"/>
        <v>15</v>
      </c>
      <c r="N62" s="145">
        <f t="shared" si="57"/>
        <v>22.5</v>
      </c>
    </row>
    <row r="63" spans="1:14" ht="30" customHeight="1" x14ac:dyDescent="0.2">
      <c r="A63" s="34">
        <f>'STUDENT NAMELIST'!A63</f>
        <v>59</v>
      </c>
      <c r="B63" s="128">
        <f>'STUDENT NAMELIST'!B63</f>
        <v>211423243096</v>
      </c>
      <c r="C63" s="128" t="str">
        <f>'STUDENT NAMELIST'!C63</f>
        <v>2023PEC AI 159</v>
      </c>
      <c r="D63" s="142" t="str">
        <f>'STUDENT NAMELIST'!D63</f>
        <v>DHARANI C</v>
      </c>
      <c r="E63" s="143">
        <v>10</v>
      </c>
      <c r="F63" s="143">
        <v>9</v>
      </c>
      <c r="G63" s="143">
        <v>8</v>
      </c>
      <c r="H63" s="143">
        <v>6</v>
      </c>
      <c r="I63" s="143">
        <v>9</v>
      </c>
      <c r="J63" s="144">
        <f t="shared" ref="J63:N63" si="58">(E63/10)*25</f>
        <v>25</v>
      </c>
      <c r="K63" s="145">
        <f t="shared" si="58"/>
        <v>22.5</v>
      </c>
      <c r="L63" s="145">
        <f t="shared" si="58"/>
        <v>20</v>
      </c>
      <c r="M63" s="145">
        <f t="shared" si="58"/>
        <v>15</v>
      </c>
      <c r="N63" s="145">
        <f t="shared" si="58"/>
        <v>22.5</v>
      </c>
    </row>
    <row r="64" spans="1:14" ht="30" customHeight="1" x14ac:dyDescent="0.2">
      <c r="A64" s="34">
        <f>'STUDENT NAMELIST'!A64</f>
        <v>60</v>
      </c>
      <c r="B64" s="128">
        <f>'STUDENT NAMELIST'!B64</f>
        <v>211423243137</v>
      </c>
      <c r="C64" s="128" t="str">
        <f>'STUDENT NAMELIST'!C64</f>
        <v>2023PEC AI 160</v>
      </c>
      <c r="D64" s="142" t="str">
        <f>'STUDENT NAMELIST'!D64</f>
        <v>HARI PRIYA P</v>
      </c>
      <c r="E64" s="143">
        <v>6</v>
      </c>
      <c r="F64" s="143">
        <v>10</v>
      </c>
      <c r="G64" s="143">
        <v>9</v>
      </c>
      <c r="H64" s="143">
        <v>6</v>
      </c>
      <c r="I64" s="143">
        <v>6</v>
      </c>
      <c r="J64" s="144">
        <f t="shared" ref="J64:N64" si="59">(E64/10)*25</f>
        <v>15</v>
      </c>
      <c r="K64" s="145">
        <f t="shared" si="59"/>
        <v>25</v>
      </c>
      <c r="L64" s="145">
        <f t="shared" si="59"/>
        <v>22.5</v>
      </c>
      <c r="M64" s="145">
        <f t="shared" si="59"/>
        <v>15</v>
      </c>
      <c r="N64" s="145">
        <f t="shared" si="59"/>
        <v>15</v>
      </c>
    </row>
    <row r="65" spans="1:14" ht="30" customHeight="1" x14ac:dyDescent="0.2">
      <c r="A65" s="34">
        <f>'STUDENT NAMELIST'!A65</f>
        <v>61</v>
      </c>
      <c r="B65" s="128">
        <f>'STUDENT NAMELIST'!B65</f>
        <v>211423243138</v>
      </c>
      <c r="C65" s="128" t="str">
        <f>'STUDENT NAMELIST'!C65</f>
        <v>2023PEC AI 161</v>
      </c>
      <c r="D65" s="142" t="str">
        <f>'STUDENT NAMELIST'!D65</f>
        <v>HARINI K</v>
      </c>
      <c r="E65" s="143">
        <v>6</v>
      </c>
      <c r="F65" s="143">
        <v>10</v>
      </c>
      <c r="G65" s="143">
        <v>9</v>
      </c>
      <c r="H65" s="143">
        <v>8</v>
      </c>
      <c r="I65" s="143">
        <v>8</v>
      </c>
      <c r="J65" s="144">
        <f t="shared" ref="J65:N65" si="60">(E65/10)*25</f>
        <v>15</v>
      </c>
      <c r="K65" s="145">
        <f t="shared" si="60"/>
        <v>25</v>
      </c>
      <c r="L65" s="145">
        <f t="shared" si="60"/>
        <v>22.5</v>
      </c>
      <c r="M65" s="145">
        <f t="shared" si="60"/>
        <v>20</v>
      </c>
      <c r="N65" s="145">
        <f t="shared" si="60"/>
        <v>20</v>
      </c>
    </row>
    <row r="66" spans="1:14" ht="30" customHeight="1" x14ac:dyDescent="0.2">
      <c r="A66" s="34">
        <f>'STUDENT NAMELIST'!A66</f>
        <v>62</v>
      </c>
      <c r="B66" s="128">
        <f>'STUDENT NAMELIST'!B66</f>
        <v>211423243139</v>
      </c>
      <c r="C66" s="128" t="str">
        <f>'STUDENT NAMELIST'!C66</f>
        <v>2023PEC AI 162</v>
      </c>
      <c r="D66" s="142" t="str">
        <f>'STUDENT NAMELIST'!D66</f>
        <v>HARINISRI M</v>
      </c>
      <c r="E66" s="143">
        <v>10</v>
      </c>
      <c r="F66" s="143">
        <v>8</v>
      </c>
      <c r="G66" s="143">
        <v>9</v>
      </c>
      <c r="H66" s="143">
        <v>8</v>
      </c>
      <c r="I66" s="143">
        <v>6</v>
      </c>
      <c r="J66" s="144">
        <f t="shared" ref="J66:N66" si="61">(E66/10)*25</f>
        <v>25</v>
      </c>
      <c r="K66" s="145">
        <f t="shared" si="61"/>
        <v>20</v>
      </c>
      <c r="L66" s="145">
        <f t="shared" si="61"/>
        <v>22.5</v>
      </c>
      <c r="M66" s="145">
        <f t="shared" si="61"/>
        <v>20</v>
      </c>
      <c r="N66" s="145">
        <f t="shared" si="61"/>
        <v>15</v>
      </c>
    </row>
    <row r="67" spans="1:14" ht="30" customHeight="1" x14ac:dyDescent="0.2">
      <c r="A67" s="34">
        <f>'STUDENT NAMELIST'!A67</f>
        <v>63</v>
      </c>
      <c r="B67" s="128">
        <f>'STUDENT NAMELIST'!B67</f>
        <v>211423243146</v>
      </c>
      <c r="C67" s="128" t="str">
        <f>'STUDENT NAMELIST'!C67</f>
        <v>2023PEC AI 163</v>
      </c>
      <c r="D67" s="142" t="str">
        <f>'STUDENT NAMELIST'!D67</f>
        <v>HARSHAVARTHINI T</v>
      </c>
      <c r="E67" s="143">
        <v>9</v>
      </c>
      <c r="F67" s="143">
        <v>9</v>
      </c>
      <c r="G67" s="143">
        <v>8</v>
      </c>
      <c r="H67" s="143">
        <v>8</v>
      </c>
      <c r="I67" s="143">
        <v>10</v>
      </c>
      <c r="J67" s="144">
        <f t="shared" ref="J67:N67" si="62">(E67/10)*25</f>
        <v>22.5</v>
      </c>
      <c r="K67" s="145">
        <f t="shared" si="62"/>
        <v>22.5</v>
      </c>
      <c r="L67" s="145">
        <f t="shared" si="62"/>
        <v>20</v>
      </c>
      <c r="M67" s="145">
        <f t="shared" si="62"/>
        <v>20</v>
      </c>
      <c r="N67" s="145">
        <f t="shared" si="62"/>
        <v>25</v>
      </c>
    </row>
    <row r="68" spans="1:14" ht="30" customHeight="1" x14ac:dyDescent="0.2">
      <c r="A68" s="34">
        <f>'STUDENT NAMELIST'!A68</f>
        <v>64</v>
      </c>
      <c r="B68" s="128">
        <f>'STUDENT NAMELIST'!B68</f>
        <v>211423243148</v>
      </c>
      <c r="C68" s="128" t="str">
        <f>'STUDENT NAMELIST'!C68</f>
        <v>2023PEC AI 164</v>
      </c>
      <c r="D68" s="142" t="str">
        <f>'STUDENT NAMELIST'!D68</f>
        <v>HARSHINI R R</v>
      </c>
      <c r="E68" s="143">
        <v>8</v>
      </c>
      <c r="F68" s="143">
        <v>9</v>
      </c>
      <c r="G68" s="143">
        <v>8</v>
      </c>
      <c r="H68" s="143">
        <v>6</v>
      </c>
      <c r="I68" s="143">
        <v>8</v>
      </c>
      <c r="J68" s="144">
        <f t="shared" ref="J68:N68" si="63">(E68/10)*25</f>
        <v>20</v>
      </c>
      <c r="K68" s="145">
        <f t="shared" si="63"/>
        <v>22.5</v>
      </c>
      <c r="L68" s="145">
        <f t="shared" si="63"/>
        <v>20</v>
      </c>
      <c r="M68" s="145">
        <f t="shared" si="63"/>
        <v>15</v>
      </c>
      <c r="N68" s="145">
        <f t="shared" si="63"/>
        <v>20</v>
      </c>
    </row>
    <row r="69" spans="1:14" ht="30" customHeight="1" x14ac:dyDescent="0.2">
      <c r="A69" s="34">
        <f>'STUDENT NAMELIST'!A69</f>
        <v>65</v>
      </c>
      <c r="B69" s="128">
        <f>'STUDENT NAMELIST'!B69</f>
        <v>211423243149</v>
      </c>
      <c r="C69" s="128" t="str">
        <f>'STUDENT NAMELIST'!C69</f>
        <v>2023PEC AI 165</v>
      </c>
      <c r="D69" s="142" t="str">
        <f>'STUDENT NAMELIST'!D69</f>
        <v>HARSHINI T</v>
      </c>
      <c r="E69" s="143">
        <v>6</v>
      </c>
      <c r="F69" s="143">
        <v>8</v>
      </c>
      <c r="G69" s="143">
        <v>8</v>
      </c>
      <c r="H69" s="143">
        <v>10</v>
      </c>
      <c r="I69" s="143">
        <v>8</v>
      </c>
      <c r="J69" s="144">
        <f t="shared" ref="J69:N69" si="64">(E69/10)*25</f>
        <v>15</v>
      </c>
      <c r="K69" s="145">
        <f t="shared" si="64"/>
        <v>20</v>
      </c>
      <c r="L69" s="145">
        <f t="shared" si="64"/>
        <v>20</v>
      </c>
      <c r="M69" s="145">
        <f t="shared" si="64"/>
        <v>25</v>
      </c>
      <c r="N69" s="145">
        <f t="shared" si="64"/>
        <v>20</v>
      </c>
    </row>
    <row r="70" spans="1:14" ht="30" customHeight="1" x14ac:dyDescent="0.2">
      <c r="A70" s="34">
        <f>'STUDENT NAMELIST'!A70</f>
        <v>66</v>
      </c>
      <c r="B70" s="128">
        <f>'STUDENT NAMELIST'!B70</f>
        <v>211423243150</v>
      </c>
      <c r="C70" s="128" t="str">
        <f>'STUDENT NAMELIST'!C70</f>
        <v>2023PEC AI 166</v>
      </c>
      <c r="D70" s="142" t="str">
        <f>'STUDENT NAMELIST'!D70</f>
        <v>HARSHINI V M</v>
      </c>
      <c r="E70" s="143">
        <v>8</v>
      </c>
      <c r="F70" s="143">
        <v>10</v>
      </c>
      <c r="G70" s="143">
        <v>9</v>
      </c>
      <c r="H70" s="143">
        <v>6</v>
      </c>
      <c r="I70" s="143">
        <v>6</v>
      </c>
      <c r="J70" s="144">
        <f t="shared" ref="J70:N70" si="65">(E70/10)*25</f>
        <v>20</v>
      </c>
      <c r="K70" s="145">
        <f t="shared" si="65"/>
        <v>25</v>
      </c>
      <c r="L70" s="145">
        <f t="shared" si="65"/>
        <v>22.5</v>
      </c>
      <c r="M70" s="145">
        <f t="shared" si="65"/>
        <v>15</v>
      </c>
      <c r="N70" s="145">
        <f t="shared" si="65"/>
        <v>15</v>
      </c>
    </row>
    <row r="71" spans="1:14" ht="30" customHeight="1" x14ac:dyDescent="0.2">
      <c r="A71" s="34">
        <f>'STUDENT NAMELIST'!A71</f>
        <v>67</v>
      </c>
      <c r="B71" s="128">
        <f>'STUDENT NAMELIST'!B71</f>
        <v>211423243147</v>
      </c>
      <c r="C71" s="128" t="str">
        <f>'STUDENT NAMELIST'!C71</f>
        <v>2023PEC AI 167</v>
      </c>
      <c r="D71" s="142" t="str">
        <f>'STUDENT NAMELIST'!D71</f>
        <v>HARSHINI M</v>
      </c>
      <c r="E71" s="143">
        <v>8</v>
      </c>
      <c r="F71" s="143">
        <v>9</v>
      </c>
      <c r="G71" s="143">
        <v>10</v>
      </c>
      <c r="H71" s="143">
        <v>9</v>
      </c>
      <c r="I71" s="143">
        <v>8</v>
      </c>
      <c r="J71" s="144">
        <f t="shared" ref="J71:N71" si="66">(E71/10)*25</f>
        <v>20</v>
      </c>
      <c r="K71" s="145">
        <f t="shared" si="66"/>
        <v>22.5</v>
      </c>
      <c r="L71" s="145">
        <f t="shared" si="66"/>
        <v>25</v>
      </c>
      <c r="M71" s="145">
        <f t="shared" si="66"/>
        <v>22.5</v>
      </c>
      <c r="N71" s="145">
        <f t="shared" si="66"/>
        <v>20</v>
      </c>
    </row>
    <row r="72" spans="1:14" ht="30" customHeight="1" x14ac:dyDescent="0.2">
      <c r="A72" s="34">
        <f>'STUDENT NAMELIST'!A72</f>
        <v>68</v>
      </c>
      <c r="B72" s="128">
        <f>'STUDENT NAMELIST'!B72</f>
        <v>211423243157</v>
      </c>
      <c r="C72" s="128" t="str">
        <f>'STUDENT NAMELIST'!C72</f>
        <v>2023PEC AI 168</v>
      </c>
      <c r="D72" s="142" t="str">
        <f>'STUDENT NAMELIST'!D72</f>
        <v>HEPZHIBHA RACHEL S</v>
      </c>
      <c r="E72" s="143">
        <v>6</v>
      </c>
      <c r="F72" s="143">
        <v>10</v>
      </c>
      <c r="G72" s="143">
        <v>8</v>
      </c>
      <c r="H72" s="143">
        <v>10</v>
      </c>
      <c r="I72" s="143">
        <v>10</v>
      </c>
      <c r="J72" s="144">
        <f t="shared" ref="J72:N72" si="67">(E72/10)*25</f>
        <v>15</v>
      </c>
      <c r="K72" s="145">
        <f t="shared" si="67"/>
        <v>25</v>
      </c>
      <c r="L72" s="145">
        <f t="shared" si="67"/>
        <v>20</v>
      </c>
      <c r="M72" s="145">
        <f t="shared" si="67"/>
        <v>25</v>
      </c>
      <c r="N72" s="145">
        <f t="shared" si="67"/>
        <v>25</v>
      </c>
    </row>
    <row r="73" spans="1:14" ht="30" customHeight="1" x14ac:dyDescent="0.2">
      <c r="A73" s="34">
        <f>'STUDENT NAMELIST'!A73</f>
        <v>69</v>
      </c>
      <c r="B73" s="128">
        <f>'STUDENT NAMELIST'!B73</f>
        <v>211423243161</v>
      </c>
      <c r="C73" s="128" t="str">
        <f>'STUDENT NAMELIST'!C73</f>
        <v>2023PEC AI 169</v>
      </c>
      <c r="D73" s="142" t="str">
        <f>'STUDENT NAMELIST'!D73</f>
        <v>HUMAIRA S</v>
      </c>
      <c r="E73" s="143">
        <v>6</v>
      </c>
      <c r="F73" s="143">
        <v>8</v>
      </c>
      <c r="G73" s="143">
        <v>6</v>
      </c>
      <c r="H73" s="143">
        <v>6</v>
      </c>
      <c r="I73" s="143">
        <v>8</v>
      </c>
      <c r="J73" s="144">
        <f t="shared" ref="J73:N73" si="68">(E73/10)*25</f>
        <v>15</v>
      </c>
      <c r="K73" s="145">
        <f t="shared" si="68"/>
        <v>20</v>
      </c>
      <c r="L73" s="145">
        <f t="shared" si="68"/>
        <v>15</v>
      </c>
      <c r="M73" s="145">
        <f t="shared" si="68"/>
        <v>15</v>
      </c>
      <c r="N73" s="145">
        <f t="shared" si="68"/>
        <v>20</v>
      </c>
    </row>
    <row r="74" spans="1:14" ht="30" customHeight="1" x14ac:dyDescent="0.2">
      <c r="A74" s="34">
        <f>'STUDENT NAMELIST'!A74</f>
        <v>70</v>
      </c>
      <c r="B74" s="128">
        <f>'STUDENT NAMELIST'!B74</f>
        <v>211423243164</v>
      </c>
      <c r="C74" s="128" t="str">
        <f>'STUDENT NAMELIST'!C74</f>
        <v>2023PEC AI 170</v>
      </c>
      <c r="D74" s="142" t="str">
        <f>'STUDENT NAMELIST'!D74</f>
        <v>INIYA ARUMUGAM</v>
      </c>
      <c r="E74" s="143">
        <v>8</v>
      </c>
      <c r="F74" s="143">
        <v>6</v>
      </c>
      <c r="G74" s="143">
        <v>10</v>
      </c>
      <c r="H74" s="143">
        <v>8</v>
      </c>
      <c r="I74" s="143">
        <v>6</v>
      </c>
      <c r="J74" s="144">
        <f t="shared" ref="J74:N74" si="69">(E74/10)*25</f>
        <v>20</v>
      </c>
      <c r="K74" s="145">
        <f t="shared" si="69"/>
        <v>15</v>
      </c>
      <c r="L74" s="145">
        <f t="shared" si="69"/>
        <v>25</v>
      </c>
      <c r="M74" s="145">
        <f t="shared" si="69"/>
        <v>20</v>
      </c>
      <c r="N74" s="145">
        <f t="shared" si="69"/>
        <v>15</v>
      </c>
    </row>
    <row r="75" spans="1:14" ht="30" customHeight="1" x14ac:dyDescent="0.2">
      <c r="A75" s="34">
        <f>'STUDENT NAMELIST'!A75</f>
        <v>71</v>
      </c>
      <c r="B75" s="128">
        <f>'STUDENT NAMELIST'!B75</f>
        <v>211423243165</v>
      </c>
      <c r="C75" s="128" t="str">
        <f>'STUDENT NAMELIST'!C75</f>
        <v>2023PEC AI 171</v>
      </c>
      <c r="D75" s="142" t="str">
        <f>'STUDENT NAMELIST'!D75</f>
        <v>IRENE B</v>
      </c>
      <c r="E75" s="143">
        <v>6</v>
      </c>
      <c r="F75" s="143">
        <v>6</v>
      </c>
      <c r="G75" s="143">
        <v>8</v>
      </c>
      <c r="H75" s="143">
        <v>10</v>
      </c>
      <c r="I75" s="143">
        <v>9</v>
      </c>
      <c r="J75" s="144">
        <f t="shared" ref="J75:N75" si="70">(E75/10)*25</f>
        <v>15</v>
      </c>
      <c r="K75" s="145">
        <f t="shared" si="70"/>
        <v>15</v>
      </c>
      <c r="L75" s="145">
        <f t="shared" si="70"/>
        <v>20</v>
      </c>
      <c r="M75" s="145">
        <f t="shared" si="70"/>
        <v>25</v>
      </c>
      <c r="N75" s="145">
        <f t="shared" si="70"/>
        <v>22.5</v>
      </c>
    </row>
    <row r="76" spans="1:14" ht="30" customHeight="1" x14ac:dyDescent="0.2">
      <c r="A76" s="34">
        <f>'STUDENT NAMELIST'!A76</f>
        <v>72</v>
      </c>
      <c r="B76" s="128">
        <f>'STUDENT NAMELIST'!B76</f>
        <v>211423243167</v>
      </c>
      <c r="C76" s="128" t="str">
        <f>'STUDENT NAMELIST'!C76</f>
        <v>2023PEC AI 172</v>
      </c>
      <c r="D76" s="142" t="str">
        <f>'STUDENT NAMELIST'!D76</f>
        <v>ISHA KUMARI R</v>
      </c>
      <c r="E76" s="143">
        <v>8</v>
      </c>
      <c r="F76" s="143">
        <v>8</v>
      </c>
      <c r="G76" s="143">
        <v>8</v>
      </c>
      <c r="H76" s="143">
        <v>9</v>
      </c>
      <c r="I76" s="143">
        <v>8</v>
      </c>
      <c r="J76" s="144">
        <f t="shared" ref="J76:N76" si="71">(E76/10)*25</f>
        <v>20</v>
      </c>
      <c r="K76" s="145">
        <f t="shared" si="71"/>
        <v>20</v>
      </c>
      <c r="L76" s="145">
        <f t="shared" si="71"/>
        <v>20</v>
      </c>
      <c r="M76" s="145">
        <f t="shared" si="71"/>
        <v>22.5</v>
      </c>
      <c r="N76" s="145">
        <f t="shared" si="71"/>
        <v>20</v>
      </c>
    </row>
    <row r="77" spans="1:14" ht="30" customHeight="1" x14ac:dyDescent="0.2">
      <c r="A77" s="34">
        <f>'STUDENT NAMELIST'!A77</f>
        <v>73</v>
      </c>
      <c r="B77" s="128">
        <f>'STUDENT NAMELIST'!B77</f>
        <v>211423243168</v>
      </c>
      <c r="C77" s="128" t="str">
        <f>'STUDENT NAMELIST'!C77</f>
        <v>2023PEC AI 173</v>
      </c>
      <c r="D77" s="142" t="str">
        <f>'STUDENT NAMELIST'!D77</f>
        <v>ISHWARYA P</v>
      </c>
      <c r="E77" s="143">
        <v>8</v>
      </c>
      <c r="F77" s="143">
        <v>10</v>
      </c>
      <c r="G77" s="143">
        <v>8</v>
      </c>
      <c r="H77" s="143">
        <v>8</v>
      </c>
      <c r="I77" s="143">
        <v>8</v>
      </c>
      <c r="J77" s="144">
        <f t="shared" ref="J77:N77" si="72">(E77/10)*25</f>
        <v>20</v>
      </c>
      <c r="K77" s="145">
        <f t="shared" si="72"/>
        <v>25</v>
      </c>
      <c r="L77" s="145">
        <f t="shared" si="72"/>
        <v>20</v>
      </c>
      <c r="M77" s="145">
        <f t="shared" si="72"/>
        <v>20</v>
      </c>
      <c r="N77" s="145">
        <f t="shared" si="72"/>
        <v>20</v>
      </c>
    </row>
    <row r="78" spans="1:14" ht="30" customHeight="1" x14ac:dyDescent="0.2">
      <c r="A78" s="34">
        <f>'STUDENT NAMELIST'!A78</f>
        <v>74</v>
      </c>
      <c r="B78" s="128">
        <f>'STUDENT NAMELIST'!B78</f>
        <v>211423243174</v>
      </c>
      <c r="C78" s="128" t="str">
        <f>'STUDENT NAMELIST'!C78</f>
        <v>2023PEC AI 174</v>
      </c>
      <c r="D78" s="142" t="str">
        <f>'STUDENT NAMELIST'!D78</f>
        <v>JANANI G</v>
      </c>
      <c r="E78" s="143">
        <v>9</v>
      </c>
      <c r="F78" s="143">
        <v>8</v>
      </c>
      <c r="G78" s="143">
        <v>8</v>
      </c>
      <c r="H78" s="143">
        <v>6</v>
      </c>
      <c r="I78" s="143">
        <v>10</v>
      </c>
      <c r="J78" s="144">
        <f t="shared" ref="J78:N78" si="73">(E78/10)*25</f>
        <v>22.5</v>
      </c>
      <c r="K78" s="145">
        <f t="shared" si="73"/>
        <v>20</v>
      </c>
      <c r="L78" s="145">
        <f t="shared" si="73"/>
        <v>20</v>
      </c>
      <c r="M78" s="145">
        <f t="shared" si="73"/>
        <v>15</v>
      </c>
      <c r="N78" s="145">
        <f t="shared" si="73"/>
        <v>25</v>
      </c>
    </row>
    <row r="79" spans="1:14" ht="30" customHeight="1" x14ac:dyDescent="0.2">
      <c r="A79" s="34">
        <f>'STUDENT NAMELIST'!A79</f>
        <v>75</v>
      </c>
      <c r="B79" s="128">
        <f>'STUDENT NAMELIST'!B79</f>
        <v>211423243175</v>
      </c>
      <c r="C79" s="128" t="str">
        <f>'STUDENT NAMELIST'!C79</f>
        <v>2023PEC AI 175</v>
      </c>
      <c r="D79" s="142" t="str">
        <f>'STUDENT NAMELIST'!D79</f>
        <v>JANANI G</v>
      </c>
      <c r="E79" s="143">
        <v>6</v>
      </c>
      <c r="F79" s="143">
        <v>10</v>
      </c>
      <c r="G79" s="143">
        <v>6</v>
      </c>
      <c r="H79" s="143">
        <v>8</v>
      </c>
      <c r="I79" s="143">
        <v>10</v>
      </c>
      <c r="J79" s="144">
        <f t="shared" ref="J79:N79" si="74">(E79/10)*25</f>
        <v>15</v>
      </c>
      <c r="K79" s="145">
        <f t="shared" si="74"/>
        <v>25</v>
      </c>
      <c r="L79" s="145">
        <f t="shared" si="74"/>
        <v>15</v>
      </c>
      <c r="M79" s="145">
        <f t="shared" si="74"/>
        <v>20</v>
      </c>
      <c r="N79" s="145">
        <f t="shared" si="74"/>
        <v>25</v>
      </c>
    </row>
    <row r="80" spans="1:14" ht="30" customHeight="1" x14ac:dyDescent="0.2">
      <c r="A80" s="34">
        <f>'STUDENT NAMELIST'!A80</f>
        <v>76</v>
      </c>
      <c r="B80" s="128">
        <f>'STUDENT NAMELIST'!B80</f>
        <v>211423243183</v>
      </c>
      <c r="C80" s="128" t="str">
        <f>'STUDENT NAMELIST'!C80</f>
        <v>2023PEC AI 176</v>
      </c>
      <c r="D80" s="142" t="str">
        <f>'STUDENT NAMELIST'!D80</f>
        <v>M JAYASREE</v>
      </c>
      <c r="E80" s="143">
        <v>8</v>
      </c>
      <c r="F80" s="143">
        <v>10</v>
      </c>
      <c r="G80" s="143">
        <v>8</v>
      </c>
      <c r="H80" s="143">
        <v>6</v>
      </c>
      <c r="I80" s="143">
        <v>8</v>
      </c>
      <c r="J80" s="144">
        <f t="shared" ref="J80:N80" si="75">(E80/10)*25</f>
        <v>20</v>
      </c>
      <c r="K80" s="145">
        <f t="shared" si="75"/>
        <v>25</v>
      </c>
      <c r="L80" s="145">
        <f t="shared" si="75"/>
        <v>20</v>
      </c>
      <c r="M80" s="145">
        <f t="shared" si="75"/>
        <v>15</v>
      </c>
      <c r="N80" s="145">
        <f t="shared" si="75"/>
        <v>20</v>
      </c>
    </row>
    <row r="81" spans="1:14" ht="30" customHeight="1" x14ac:dyDescent="0.2">
      <c r="A81" s="34">
        <f>'STUDENT NAMELIST'!A81</f>
        <v>77</v>
      </c>
      <c r="B81" s="128">
        <f>'STUDENT NAMELIST'!B81</f>
        <v>211423243181</v>
      </c>
      <c r="C81" s="128" t="str">
        <f>'STUDENT NAMELIST'!C81</f>
        <v>2023PEC AI 177</v>
      </c>
      <c r="D81" s="142" t="str">
        <f>'STUDENT NAMELIST'!D81</f>
        <v>JAYASHREE V</v>
      </c>
      <c r="E81" s="143">
        <v>10</v>
      </c>
      <c r="F81" s="143">
        <v>10</v>
      </c>
      <c r="G81" s="143">
        <v>6</v>
      </c>
      <c r="H81" s="143">
        <v>6</v>
      </c>
      <c r="I81" s="143">
        <v>9</v>
      </c>
      <c r="J81" s="144">
        <f t="shared" ref="J81:N81" si="76">(E81/10)*25</f>
        <v>25</v>
      </c>
      <c r="K81" s="145">
        <f t="shared" si="76"/>
        <v>25</v>
      </c>
      <c r="L81" s="145">
        <f t="shared" si="76"/>
        <v>15</v>
      </c>
      <c r="M81" s="145">
        <f t="shared" si="76"/>
        <v>15</v>
      </c>
      <c r="N81" s="145">
        <f t="shared" si="76"/>
        <v>22.5</v>
      </c>
    </row>
    <row r="82" spans="1:14" ht="30" customHeight="1" x14ac:dyDescent="0.2">
      <c r="A82" s="34">
        <f>'STUDENT NAMELIST'!A82</f>
        <v>78</v>
      </c>
      <c r="B82" s="128">
        <f>'STUDENT NAMELIST'!B82</f>
        <v>211423243182</v>
      </c>
      <c r="C82" s="128" t="str">
        <f>'STUDENT NAMELIST'!C82</f>
        <v>2023PEC AI 178</v>
      </c>
      <c r="D82" s="142" t="str">
        <f>'STUDENT NAMELIST'!D82</f>
        <v>JAYASHREE V</v>
      </c>
      <c r="E82" s="143">
        <v>6</v>
      </c>
      <c r="F82" s="143">
        <v>6</v>
      </c>
      <c r="G82" s="143">
        <v>8</v>
      </c>
      <c r="H82" s="143">
        <v>6</v>
      </c>
      <c r="I82" s="143">
        <v>10</v>
      </c>
      <c r="J82" s="144">
        <f t="shared" ref="J82:N82" si="77">(E82/10)*25</f>
        <v>15</v>
      </c>
      <c r="K82" s="145">
        <f t="shared" si="77"/>
        <v>15</v>
      </c>
      <c r="L82" s="145">
        <f t="shared" si="77"/>
        <v>20</v>
      </c>
      <c r="M82" s="145">
        <f t="shared" si="77"/>
        <v>15</v>
      </c>
      <c r="N82" s="145">
        <f t="shared" si="77"/>
        <v>25</v>
      </c>
    </row>
    <row r="83" spans="1:14" ht="30" customHeight="1" x14ac:dyDescent="0.2">
      <c r="A83" s="34">
        <f>'STUDENT NAMELIST'!A83</f>
        <v>79</v>
      </c>
      <c r="B83" s="128">
        <f>'STUDENT NAMELIST'!B83</f>
        <v>211423243191</v>
      </c>
      <c r="C83" s="128" t="str">
        <f>'STUDENT NAMELIST'!C83</f>
        <v>2023PEC AI 179</v>
      </c>
      <c r="D83" s="142" t="str">
        <f>'STUDENT NAMELIST'!D83</f>
        <v>JEEVITHA M S</v>
      </c>
      <c r="E83" s="143">
        <v>8</v>
      </c>
      <c r="F83" s="143">
        <v>10</v>
      </c>
      <c r="G83" s="143">
        <v>8</v>
      </c>
      <c r="H83" s="143">
        <v>6</v>
      </c>
      <c r="I83" s="143">
        <v>10</v>
      </c>
      <c r="J83" s="144">
        <f t="shared" ref="J83:N83" si="78">(E83/10)*25</f>
        <v>20</v>
      </c>
      <c r="K83" s="145">
        <f t="shared" si="78"/>
        <v>25</v>
      </c>
      <c r="L83" s="145">
        <f t="shared" si="78"/>
        <v>20</v>
      </c>
      <c r="M83" s="145">
        <f t="shared" si="78"/>
        <v>15</v>
      </c>
      <c r="N83" s="145">
        <f t="shared" si="78"/>
        <v>25</v>
      </c>
    </row>
    <row r="84" spans="1:14" ht="30" customHeight="1" x14ac:dyDescent="0.2">
      <c r="A84" s="34">
        <f>'STUDENT NAMELIST'!A84</f>
        <v>80</v>
      </c>
      <c r="B84" s="128">
        <f>'STUDENT NAMELIST'!B84</f>
        <v>211423243195</v>
      </c>
      <c r="C84" s="128" t="str">
        <f>'STUDENT NAMELIST'!C84</f>
        <v>2023PEC AI 180</v>
      </c>
      <c r="D84" s="142" t="str">
        <f>'STUDENT NAMELIST'!D84</f>
        <v>JERALD JENI R</v>
      </c>
      <c r="E84" s="143">
        <v>8</v>
      </c>
      <c r="F84" s="143">
        <v>6</v>
      </c>
      <c r="G84" s="143">
        <v>9</v>
      </c>
      <c r="H84" s="143">
        <v>8</v>
      </c>
      <c r="I84" s="143">
        <v>10</v>
      </c>
      <c r="J84" s="144">
        <f t="shared" ref="J84:N84" si="79">(E84/10)*25</f>
        <v>20</v>
      </c>
      <c r="K84" s="145">
        <f t="shared" si="79"/>
        <v>15</v>
      </c>
      <c r="L84" s="145">
        <f t="shared" si="79"/>
        <v>22.5</v>
      </c>
      <c r="M84" s="145">
        <f t="shared" si="79"/>
        <v>20</v>
      </c>
      <c r="N84" s="145">
        <f t="shared" si="79"/>
        <v>25</v>
      </c>
    </row>
    <row r="85" spans="1:14" ht="30" customHeight="1" x14ac:dyDescent="0.2">
      <c r="A85" s="34">
        <f>'STUDENT NAMELIST'!A85</f>
        <v>81</v>
      </c>
      <c r="B85" s="128">
        <f>'STUDENT NAMELIST'!B85</f>
        <v>211423243196</v>
      </c>
      <c r="C85" s="128" t="str">
        <f>'STUDENT NAMELIST'!C85</f>
        <v>2023PEC AI 181</v>
      </c>
      <c r="D85" s="142" t="str">
        <f>'STUDENT NAMELIST'!D85</f>
        <v>JERLIN DOLCE T</v>
      </c>
      <c r="E85" s="143">
        <v>6</v>
      </c>
      <c r="F85" s="143">
        <v>10</v>
      </c>
      <c r="G85" s="143">
        <v>8</v>
      </c>
      <c r="H85" s="143">
        <v>10</v>
      </c>
      <c r="I85" s="143">
        <v>6</v>
      </c>
      <c r="J85" s="144">
        <f t="shared" ref="J85:N85" si="80">(E85/10)*25</f>
        <v>15</v>
      </c>
      <c r="K85" s="145">
        <f t="shared" si="80"/>
        <v>25</v>
      </c>
      <c r="L85" s="145">
        <f t="shared" si="80"/>
        <v>20</v>
      </c>
      <c r="M85" s="145">
        <f t="shared" si="80"/>
        <v>25</v>
      </c>
      <c r="N85" s="145">
        <f t="shared" si="80"/>
        <v>15</v>
      </c>
    </row>
    <row r="86" spans="1:14" ht="30" customHeight="1" x14ac:dyDescent="0.2">
      <c r="A86" s="34">
        <f>'STUDENT NAMELIST'!A86</f>
        <v>82</v>
      </c>
      <c r="B86" s="128">
        <f>'STUDENT NAMELIST'!B86</f>
        <v>211423243201</v>
      </c>
      <c r="C86" s="128" t="str">
        <f>'STUDENT NAMELIST'!C86</f>
        <v>2023PEC AI 182</v>
      </c>
      <c r="D86" s="142" t="str">
        <f>'STUDENT NAMELIST'!D86</f>
        <v>JONITA MARIA FERNANDES</v>
      </c>
      <c r="E86" s="143">
        <v>10</v>
      </c>
      <c r="F86" s="143">
        <v>6</v>
      </c>
      <c r="G86" s="143">
        <v>8</v>
      </c>
      <c r="H86" s="143">
        <v>8</v>
      </c>
      <c r="I86" s="143">
        <v>10</v>
      </c>
      <c r="J86" s="144">
        <f t="shared" ref="J86:N86" si="81">(E86/10)*25</f>
        <v>25</v>
      </c>
      <c r="K86" s="145">
        <f t="shared" si="81"/>
        <v>15</v>
      </c>
      <c r="L86" s="145">
        <f t="shared" si="81"/>
        <v>20</v>
      </c>
      <c r="M86" s="145">
        <f t="shared" si="81"/>
        <v>20</v>
      </c>
      <c r="N86" s="145">
        <f t="shared" si="81"/>
        <v>25</v>
      </c>
    </row>
    <row r="87" spans="1:14" ht="30" customHeight="1" x14ac:dyDescent="0.2">
      <c r="A87" s="34">
        <f>'STUDENT NAMELIST'!A87</f>
        <v>83</v>
      </c>
      <c r="B87" s="128">
        <f>'STUDENT NAMELIST'!B87</f>
        <v>211423243203</v>
      </c>
      <c r="C87" s="128" t="str">
        <f>'STUDENT NAMELIST'!C87</f>
        <v>2023PEC AI 183</v>
      </c>
      <c r="D87" s="142" t="str">
        <f>'STUDENT NAMELIST'!D87</f>
        <v>JOSHIKA RAO O R</v>
      </c>
      <c r="E87" s="143">
        <v>8</v>
      </c>
      <c r="F87" s="143">
        <v>9</v>
      </c>
      <c r="G87" s="143">
        <v>9</v>
      </c>
      <c r="H87" s="143">
        <v>8</v>
      </c>
      <c r="I87" s="143">
        <v>6</v>
      </c>
      <c r="J87" s="144">
        <f t="shared" ref="J87:N87" si="82">(E87/10)*25</f>
        <v>20</v>
      </c>
      <c r="K87" s="145">
        <f t="shared" si="82"/>
        <v>22.5</v>
      </c>
      <c r="L87" s="145">
        <f t="shared" si="82"/>
        <v>22.5</v>
      </c>
      <c r="M87" s="145">
        <f t="shared" si="82"/>
        <v>20</v>
      </c>
      <c r="N87" s="145">
        <f t="shared" si="82"/>
        <v>15</v>
      </c>
    </row>
    <row r="88" spans="1:14" ht="30" customHeight="1" x14ac:dyDescent="0.2">
      <c r="A88" s="34">
        <f>'STUDENT NAMELIST'!A88</f>
        <v>84</v>
      </c>
      <c r="B88" s="128">
        <f>'STUDENT NAMELIST'!B88</f>
        <v>211423243204</v>
      </c>
      <c r="C88" s="128" t="str">
        <f>'STUDENT NAMELIST'!C88</f>
        <v>2023PEC AI 184</v>
      </c>
      <c r="D88" s="142" t="str">
        <f>'STUDENT NAMELIST'!D88</f>
        <v>JOY PRAISY E</v>
      </c>
      <c r="E88" s="143">
        <v>9</v>
      </c>
      <c r="F88" s="143">
        <v>9</v>
      </c>
      <c r="G88" s="143">
        <v>6</v>
      </c>
      <c r="H88" s="143">
        <v>9</v>
      </c>
      <c r="I88" s="143">
        <v>10</v>
      </c>
      <c r="J88" s="144">
        <f t="shared" ref="J88:N88" si="83">(E88/10)*25</f>
        <v>22.5</v>
      </c>
      <c r="K88" s="145">
        <f t="shared" si="83"/>
        <v>22.5</v>
      </c>
      <c r="L88" s="145">
        <f t="shared" si="83"/>
        <v>15</v>
      </c>
      <c r="M88" s="145">
        <f t="shared" si="83"/>
        <v>22.5</v>
      </c>
      <c r="N88" s="145">
        <f t="shared" si="83"/>
        <v>25</v>
      </c>
    </row>
    <row r="89" spans="1:14" ht="30" customHeight="1" x14ac:dyDescent="0.2">
      <c r="A89" s="34">
        <f>'STUDENT NAMELIST'!A89</f>
        <v>85</v>
      </c>
      <c r="B89" s="128">
        <f>'STUDENT NAMELIST'!B89</f>
        <v>211423243206</v>
      </c>
      <c r="C89" s="128" t="str">
        <f>'STUDENT NAMELIST'!C89</f>
        <v>2023PEC AI 185</v>
      </c>
      <c r="D89" s="142" t="str">
        <f>'STUDENT NAMELIST'!D89</f>
        <v>KALAIMAGAL S</v>
      </c>
      <c r="E89" s="143">
        <v>10</v>
      </c>
      <c r="F89" s="143">
        <v>6</v>
      </c>
      <c r="G89" s="143">
        <v>8</v>
      </c>
      <c r="H89" s="143">
        <v>8</v>
      </c>
      <c r="I89" s="143">
        <v>10</v>
      </c>
      <c r="J89" s="144">
        <f t="shared" ref="J89:N89" si="84">(E89/10)*25</f>
        <v>25</v>
      </c>
      <c r="K89" s="145">
        <f t="shared" si="84"/>
        <v>15</v>
      </c>
      <c r="L89" s="145">
        <f t="shared" si="84"/>
        <v>20</v>
      </c>
      <c r="M89" s="145">
        <f t="shared" si="84"/>
        <v>20</v>
      </c>
      <c r="N89" s="145">
        <f t="shared" si="84"/>
        <v>25</v>
      </c>
    </row>
    <row r="90" spans="1:14" ht="30" customHeight="1" x14ac:dyDescent="0.2">
      <c r="A90" s="34">
        <f>'STUDENT NAMELIST'!A90</f>
        <v>86</v>
      </c>
      <c r="B90" s="128">
        <f>'STUDENT NAMELIST'!B90</f>
        <v>211423243207</v>
      </c>
      <c r="C90" s="128" t="str">
        <f>'STUDENT NAMELIST'!C90</f>
        <v>2023PEC AI 186</v>
      </c>
      <c r="D90" s="142" t="str">
        <f>'STUDENT NAMELIST'!D90</f>
        <v>KALPANA REDDY D</v>
      </c>
      <c r="E90" s="143">
        <v>8</v>
      </c>
      <c r="F90" s="143">
        <v>8</v>
      </c>
      <c r="G90" s="143">
        <v>9</v>
      </c>
      <c r="H90" s="143">
        <v>8</v>
      </c>
      <c r="I90" s="143">
        <v>8</v>
      </c>
      <c r="J90" s="144">
        <f t="shared" ref="J90:N90" si="85">(E90/10)*25</f>
        <v>20</v>
      </c>
      <c r="K90" s="145">
        <f t="shared" si="85"/>
        <v>20</v>
      </c>
      <c r="L90" s="145">
        <f t="shared" si="85"/>
        <v>22.5</v>
      </c>
      <c r="M90" s="145">
        <f t="shared" si="85"/>
        <v>20</v>
      </c>
      <c r="N90" s="145">
        <f t="shared" si="85"/>
        <v>20</v>
      </c>
    </row>
    <row r="91" spans="1:14" ht="30" customHeight="1" x14ac:dyDescent="0.2">
      <c r="A91" s="34">
        <f>'STUDENT NAMELIST'!A91</f>
        <v>87</v>
      </c>
      <c r="B91" s="128">
        <f>'STUDENT NAMELIST'!B91</f>
        <v>211423243208</v>
      </c>
      <c r="C91" s="128" t="str">
        <f>'STUDENT NAMELIST'!C91</f>
        <v>2023PEC AI 187</v>
      </c>
      <c r="D91" s="142" t="str">
        <f>'STUDENT NAMELIST'!D91</f>
        <v>KALPANA T</v>
      </c>
      <c r="E91" s="143">
        <v>9</v>
      </c>
      <c r="F91" s="143">
        <v>9</v>
      </c>
      <c r="G91" s="143">
        <v>8</v>
      </c>
      <c r="H91" s="143">
        <v>6</v>
      </c>
      <c r="I91" s="143">
        <v>10</v>
      </c>
      <c r="J91" s="144">
        <f t="shared" ref="J91:N91" si="86">(E91/10)*25</f>
        <v>22.5</v>
      </c>
      <c r="K91" s="145">
        <f t="shared" si="86"/>
        <v>22.5</v>
      </c>
      <c r="L91" s="145">
        <f t="shared" si="86"/>
        <v>20</v>
      </c>
      <c r="M91" s="145">
        <f t="shared" si="86"/>
        <v>15</v>
      </c>
      <c r="N91" s="145">
        <f t="shared" si="86"/>
        <v>25</v>
      </c>
    </row>
    <row r="92" spans="1:14" ht="30" customHeight="1" x14ac:dyDescent="0.2">
      <c r="A92" s="34">
        <f>'STUDENT NAMELIST'!A92</f>
        <v>88</v>
      </c>
      <c r="B92" s="128">
        <f>'STUDENT NAMELIST'!B92</f>
        <v>211423243211</v>
      </c>
      <c r="C92" s="128" t="str">
        <f>'STUDENT NAMELIST'!C92</f>
        <v>2023PEC AI 188</v>
      </c>
      <c r="D92" s="142" t="str">
        <f>'STUDENT NAMELIST'!D92</f>
        <v>KANAGAVALLI A</v>
      </c>
      <c r="E92" s="143">
        <v>8</v>
      </c>
      <c r="F92" s="143">
        <v>8</v>
      </c>
      <c r="G92" s="143">
        <v>9</v>
      </c>
      <c r="H92" s="143">
        <v>6</v>
      </c>
      <c r="I92" s="143">
        <v>8</v>
      </c>
      <c r="J92" s="144">
        <f t="shared" ref="J92:N92" si="87">(E92/10)*25</f>
        <v>20</v>
      </c>
      <c r="K92" s="145">
        <f t="shared" si="87"/>
        <v>20</v>
      </c>
      <c r="L92" s="145">
        <f t="shared" si="87"/>
        <v>22.5</v>
      </c>
      <c r="M92" s="145">
        <f t="shared" si="87"/>
        <v>15</v>
      </c>
      <c r="N92" s="145">
        <f t="shared" si="87"/>
        <v>20</v>
      </c>
    </row>
    <row r="93" spans="1:14" ht="30" customHeight="1" x14ac:dyDescent="0.2">
      <c r="A93" s="34">
        <f>'STUDENT NAMELIST'!A93</f>
        <v>89</v>
      </c>
      <c r="B93" s="128">
        <f>'STUDENT NAMELIST'!B93</f>
        <v>211423243212</v>
      </c>
      <c r="C93" s="128" t="str">
        <f>'STUDENT NAMELIST'!C93</f>
        <v>2023PEC AI 189</v>
      </c>
      <c r="D93" s="142" t="str">
        <f>'STUDENT NAMELIST'!D93</f>
        <v>KANGA SREE A</v>
      </c>
      <c r="E93" s="143">
        <v>8</v>
      </c>
      <c r="F93" s="143">
        <v>8</v>
      </c>
      <c r="G93" s="143">
        <v>10</v>
      </c>
      <c r="H93" s="143">
        <v>6</v>
      </c>
      <c r="I93" s="143">
        <v>6</v>
      </c>
      <c r="J93" s="144">
        <f t="shared" ref="J93:N93" si="88">(E93/10)*25</f>
        <v>20</v>
      </c>
      <c r="K93" s="145">
        <f t="shared" si="88"/>
        <v>20</v>
      </c>
      <c r="L93" s="145">
        <f t="shared" si="88"/>
        <v>25</v>
      </c>
      <c r="M93" s="145">
        <f t="shared" si="88"/>
        <v>15</v>
      </c>
      <c r="N93" s="145">
        <f t="shared" si="88"/>
        <v>15</v>
      </c>
    </row>
    <row r="94" spans="1:14" ht="30" customHeight="1" x14ac:dyDescent="0.2">
      <c r="A94" s="34">
        <f>'STUDENT NAMELIST'!A94</f>
        <v>90</v>
      </c>
      <c r="B94" s="128">
        <f>'STUDENT NAMELIST'!B94</f>
        <v>211423243214</v>
      </c>
      <c r="C94" s="128" t="str">
        <f>'STUDENT NAMELIST'!C94</f>
        <v>2023PEC AI 190</v>
      </c>
      <c r="D94" s="142" t="str">
        <f>'STUDENT NAMELIST'!D94</f>
        <v>KARISSHMA P</v>
      </c>
      <c r="E94" s="143">
        <v>8</v>
      </c>
      <c r="F94" s="143">
        <v>8</v>
      </c>
      <c r="G94" s="143">
        <v>8</v>
      </c>
      <c r="H94" s="143">
        <v>8</v>
      </c>
      <c r="I94" s="143">
        <v>6</v>
      </c>
      <c r="J94" s="144">
        <f t="shared" ref="J94:N94" si="89">(E94/10)*25</f>
        <v>20</v>
      </c>
      <c r="K94" s="145">
        <f t="shared" si="89"/>
        <v>20</v>
      </c>
      <c r="L94" s="145">
        <f t="shared" si="89"/>
        <v>20</v>
      </c>
      <c r="M94" s="145">
        <f t="shared" si="89"/>
        <v>20</v>
      </c>
      <c r="N94" s="145">
        <f t="shared" si="89"/>
        <v>15</v>
      </c>
    </row>
    <row r="95" spans="1:14" ht="30" customHeight="1" x14ac:dyDescent="0.2">
      <c r="A95" s="34">
        <f>'STUDENT NAMELIST'!A95</f>
        <v>91</v>
      </c>
      <c r="B95" s="128">
        <f>'STUDENT NAMELIST'!B95</f>
        <v>211423243151</v>
      </c>
      <c r="C95" s="128" t="str">
        <f>'STUDENT NAMELIST'!C95</f>
        <v>2023PEC AI 191</v>
      </c>
      <c r="D95" s="142" t="str">
        <f>'STUDENT NAMELIST'!D95</f>
        <v>HARSHITHAA SREE S</v>
      </c>
      <c r="E95" s="143">
        <v>6</v>
      </c>
      <c r="F95" s="143">
        <v>8</v>
      </c>
      <c r="G95" s="143">
        <v>8</v>
      </c>
      <c r="H95" s="143">
        <v>9</v>
      </c>
      <c r="I95" s="143">
        <v>8</v>
      </c>
      <c r="J95" s="144">
        <f t="shared" ref="J95:N95" si="90">(E95/10)*25</f>
        <v>15</v>
      </c>
      <c r="K95" s="145">
        <f t="shared" si="90"/>
        <v>20</v>
      </c>
      <c r="L95" s="145">
        <f t="shared" si="90"/>
        <v>20</v>
      </c>
      <c r="M95" s="145">
        <f t="shared" si="90"/>
        <v>22.5</v>
      </c>
      <c r="N95" s="145">
        <f t="shared" si="90"/>
        <v>20</v>
      </c>
    </row>
    <row r="96" spans="1:14" ht="30" customHeight="1" x14ac:dyDescent="0.2">
      <c r="A96" s="34">
        <f>'STUDENT NAMELIST'!A96</f>
        <v>92</v>
      </c>
      <c r="B96" s="128">
        <f>'STUDENT NAMELIST'!B96</f>
        <v>211423243218</v>
      </c>
      <c r="C96" s="128" t="str">
        <f>'STUDENT NAMELIST'!C96</f>
        <v>2023PEC AI 192</v>
      </c>
      <c r="D96" s="142" t="str">
        <f>'STUDENT NAMELIST'!D96</f>
        <v>KAVIPRIYA R</v>
      </c>
      <c r="E96" s="143">
        <v>8</v>
      </c>
      <c r="F96" s="143">
        <v>9</v>
      </c>
      <c r="G96" s="143">
        <v>9</v>
      </c>
      <c r="H96" s="143">
        <v>8</v>
      </c>
      <c r="I96" s="143">
        <v>6</v>
      </c>
      <c r="J96" s="144">
        <f t="shared" ref="J96:N96" si="91">(E96/10)*25</f>
        <v>20</v>
      </c>
      <c r="K96" s="145">
        <f t="shared" si="91"/>
        <v>22.5</v>
      </c>
      <c r="L96" s="145">
        <f t="shared" si="91"/>
        <v>22.5</v>
      </c>
      <c r="M96" s="145">
        <f t="shared" si="91"/>
        <v>20</v>
      </c>
      <c r="N96" s="145">
        <f t="shared" si="91"/>
        <v>15</v>
      </c>
    </row>
    <row r="97" spans="1:14" ht="30" customHeight="1" x14ac:dyDescent="0.2">
      <c r="A97" s="34">
        <f>'STUDENT NAMELIST'!A97</f>
        <v>93</v>
      </c>
      <c r="B97" s="128">
        <f>'STUDENT NAMELIST'!B97</f>
        <v>211423243219</v>
      </c>
      <c r="C97" s="128" t="str">
        <f>'STUDENT NAMELIST'!C97</f>
        <v>2023PEC AI 193</v>
      </c>
      <c r="D97" s="142" t="str">
        <f>'STUDENT NAMELIST'!D97</f>
        <v>KAVITHA G</v>
      </c>
      <c r="E97" s="143">
        <v>10</v>
      </c>
      <c r="F97" s="143">
        <v>9</v>
      </c>
      <c r="G97" s="143">
        <v>8</v>
      </c>
      <c r="H97" s="143">
        <v>8</v>
      </c>
      <c r="I97" s="143">
        <v>8</v>
      </c>
      <c r="J97" s="144">
        <f t="shared" ref="J97:N97" si="92">(E97/10)*25</f>
        <v>25</v>
      </c>
      <c r="K97" s="145">
        <f t="shared" si="92"/>
        <v>22.5</v>
      </c>
      <c r="L97" s="145">
        <f t="shared" si="92"/>
        <v>20</v>
      </c>
      <c r="M97" s="145">
        <f t="shared" si="92"/>
        <v>20</v>
      </c>
      <c r="N97" s="145">
        <f t="shared" si="92"/>
        <v>20</v>
      </c>
    </row>
    <row r="98" spans="1:14" ht="30" customHeight="1" x14ac:dyDescent="0.2">
      <c r="A98" s="34">
        <f>'STUDENT NAMELIST'!A98</f>
        <v>94</v>
      </c>
      <c r="B98" s="128">
        <f>'STUDENT NAMELIST'!B98</f>
        <v>211423243220</v>
      </c>
      <c r="C98" s="128" t="str">
        <f>'STUDENT NAMELIST'!C98</f>
        <v>2023PEC AI 194</v>
      </c>
      <c r="D98" s="142" t="str">
        <f>'STUDENT NAMELIST'!D98</f>
        <v>KAVIYA SHREE T</v>
      </c>
      <c r="E98" s="143">
        <v>6</v>
      </c>
      <c r="F98" s="143">
        <v>8</v>
      </c>
      <c r="G98" s="143">
        <v>8</v>
      </c>
      <c r="H98" s="143">
        <v>10</v>
      </c>
      <c r="I98" s="143">
        <v>9</v>
      </c>
      <c r="J98" s="144">
        <f t="shared" ref="J98:N98" si="93">(E98/10)*25</f>
        <v>15</v>
      </c>
      <c r="K98" s="145">
        <f t="shared" si="93"/>
        <v>20</v>
      </c>
      <c r="L98" s="145">
        <f t="shared" si="93"/>
        <v>20</v>
      </c>
      <c r="M98" s="145">
        <f t="shared" si="93"/>
        <v>25</v>
      </c>
      <c r="N98" s="145">
        <f t="shared" si="93"/>
        <v>22.5</v>
      </c>
    </row>
    <row r="99" spans="1:14" ht="30" customHeight="1" x14ac:dyDescent="0.2">
      <c r="A99" s="34">
        <f>'STUDENT NAMELIST'!A99</f>
        <v>95</v>
      </c>
      <c r="B99" s="128">
        <f>'STUDENT NAMELIST'!B99</f>
        <v>211423243221</v>
      </c>
      <c r="C99" s="128" t="str">
        <f>'STUDENT NAMELIST'!C99</f>
        <v>2023PEC AI 195</v>
      </c>
      <c r="D99" s="142" t="str">
        <f>'STUDENT NAMELIST'!D99</f>
        <v>KAVIYAPRIYA R</v>
      </c>
      <c r="E99" s="143">
        <v>8</v>
      </c>
      <c r="F99" s="143">
        <v>10</v>
      </c>
      <c r="G99" s="143">
        <v>6</v>
      </c>
      <c r="H99" s="143">
        <v>8</v>
      </c>
      <c r="I99" s="143">
        <v>9</v>
      </c>
      <c r="J99" s="144">
        <f t="shared" ref="J99:N99" si="94">(E99/10)*25</f>
        <v>20</v>
      </c>
      <c r="K99" s="145">
        <f t="shared" si="94"/>
        <v>25</v>
      </c>
      <c r="L99" s="145">
        <f t="shared" si="94"/>
        <v>15</v>
      </c>
      <c r="M99" s="145">
        <f t="shared" si="94"/>
        <v>20</v>
      </c>
      <c r="N99" s="145">
        <f t="shared" si="94"/>
        <v>22.5</v>
      </c>
    </row>
    <row r="100" spans="1:14" ht="30" customHeight="1" x14ac:dyDescent="0.2">
      <c r="A100" s="34">
        <f>'STUDENT NAMELIST'!A100</f>
        <v>96</v>
      </c>
      <c r="B100" s="128">
        <f>'STUDENT NAMELIST'!B100</f>
        <v>211423243230</v>
      </c>
      <c r="C100" s="128" t="str">
        <f>'STUDENT NAMELIST'!C100</f>
        <v>2023PEC AI 196</v>
      </c>
      <c r="D100" s="142" t="str">
        <f>'STUDENT NAMELIST'!D100</f>
        <v>KIRUTHIKA K</v>
      </c>
      <c r="E100" s="143">
        <v>9</v>
      </c>
      <c r="F100" s="143">
        <v>8</v>
      </c>
      <c r="G100" s="143">
        <v>8</v>
      </c>
      <c r="H100" s="143">
        <v>9</v>
      </c>
      <c r="I100" s="143">
        <v>6</v>
      </c>
      <c r="J100" s="144">
        <f t="shared" ref="J100:N100" si="95">(E100/10)*25</f>
        <v>22.5</v>
      </c>
      <c r="K100" s="145">
        <f t="shared" si="95"/>
        <v>20</v>
      </c>
      <c r="L100" s="145">
        <f t="shared" si="95"/>
        <v>20</v>
      </c>
      <c r="M100" s="145">
        <f t="shared" si="95"/>
        <v>22.5</v>
      </c>
      <c r="N100" s="145">
        <f t="shared" si="95"/>
        <v>15</v>
      </c>
    </row>
    <row r="101" spans="1:14" ht="30" customHeight="1" x14ac:dyDescent="0.2">
      <c r="A101" s="34">
        <f>'STUDENT NAMELIST'!A101</f>
        <v>97</v>
      </c>
      <c r="B101" s="128">
        <f>'STUDENT NAMELIST'!B101</f>
        <v>211423243234</v>
      </c>
      <c r="C101" s="128" t="str">
        <f>'STUDENT NAMELIST'!C101</f>
        <v>2023PEC AI 197</v>
      </c>
      <c r="D101" s="142" t="str">
        <f>'STUDENT NAMELIST'!D101</f>
        <v>KOUSIKA A</v>
      </c>
      <c r="E101" s="143">
        <v>10</v>
      </c>
      <c r="F101" s="143">
        <v>8</v>
      </c>
      <c r="G101" s="143">
        <v>10</v>
      </c>
      <c r="H101" s="143">
        <v>6</v>
      </c>
      <c r="I101" s="143">
        <v>6</v>
      </c>
      <c r="J101" s="144">
        <f t="shared" ref="J101:N101" si="96">(E101/10)*25</f>
        <v>25</v>
      </c>
      <c r="K101" s="145">
        <f t="shared" si="96"/>
        <v>20</v>
      </c>
      <c r="L101" s="145">
        <f t="shared" si="96"/>
        <v>25</v>
      </c>
      <c r="M101" s="145">
        <f t="shared" si="96"/>
        <v>15</v>
      </c>
      <c r="N101" s="145">
        <f t="shared" si="96"/>
        <v>15</v>
      </c>
    </row>
    <row r="102" spans="1:14" ht="30" customHeight="1" x14ac:dyDescent="0.2">
      <c r="A102" s="34">
        <f>'STUDENT NAMELIST'!A102</f>
        <v>98</v>
      </c>
      <c r="B102" s="128">
        <f>'STUDENT NAMELIST'!B102</f>
        <v>211423243235</v>
      </c>
      <c r="C102" s="128" t="str">
        <f>'STUDENT NAMELIST'!C102</f>
        <v>2023PEC AI 198</v>
      </c>
      <c r="D102" s="142" t="str">
        <f>'STUDENT NAMELIST'!D102</f>
        <v>KRISALYN DAPHNE S</v>
      </c>
      <c r="E102" s="143">
        <v>8</v>
      </c>
      <c r="F102" s="143">
        <v>9</v>
      </c>
      <c r="G102" s="143">
        <v>6</v>
      </c>
      <c r="H102" s="143">
        <v>8</v>
      </c>
      <c r="I102" s="143">
        <v>8</v>
      </c>
      <c r="J102" s="144">
        <f t="shared" ref="J102:N102" si="97">(E102/10)*25</f>
        <v>20</v>
      </c>
      <c r="K102" s="145">
        <f t="shared" si="97"/>
        <v>22.5</v>
      </c>
      <c r="L102" s="145">
        <f t="shared" si="97"/>
        <v>15</v>
      </c>
      <c r="M102" s="145">
        <f t="shared" si="97"/>
        <v>20</v>
      </c>
      <c r="N102" s="145">
        <f t="shared" si="97"/>
        <v>20</v>
      </c>
    </row>
    <row r="103" spans="1:14" ht="30" customHeight="1" x14ac:dyDescent="0.2">
      <c r="A103" s="34">
        <f>'STUDENT NAMELIST'!A103</f>
        <v>99</v>
      </c>
      <c r="B103" s="128">
        <f>'STUDENT NAMELIST'!B103</f>
        <v>211423243238</v>
      </c>
      <c r="C103" s="128" t="str">
        <f>'STUDENT NAMELIST'!C103</f>
        <v>2023PEC AI 199</v>
      </c>
      <c r="D103" s="142" t="str">
        <f>'STUDENT NAMELIST'!D103</f>
        <v>KUMARI CHANDINI B</v>
      </c>
      <c r="E103" s="143">
        <v>10</v>
      </c>
      <c r="F103" s="143">
        <v>6</v>
      </c>
      <c r="G103" s="143">
        <v>8</v>
      </c>
      <c r="H103" s="143">
        <v>8</v>
      </c>
      <c r="I103" s="143">
        <v>8</v>
      </c>
      <c r="J103" s="144">
        <f t="shared" ref="J103:N103" si="98">(E103/10)*25</f>
        <v>25</v>
      </c>
      <c r="K103" s="145">
        <f t="shared" si="98"/>
        <v>15</v>
      </c>
      <c r="L103" s="145">
        <f t="shared" si="98"/>
        <v>20</v>
      </c>
      <c r="M103" s="145">
        <f t="shared" si="98"/>
        <v>20</v>
      </c>
      <c r="N103" s="145">
        <f t="shared" si="98"/>
        <v>20</v>
      </c>
    </row>
    <row r="104" spans="1:14" ht="30" customHeight="1" x14ac:dyDescent="0.2">
      <c r="A104" s="34">
        <f>'STUDENT NAMELIST'!A104</f>
        <v>100</v>
      </c>
      <c r="B104" s="128">
        <f>'STUDENT NAMELIST'!B104</f>
        <v>211423243241</v>
      </c>
      <c r="C104" s="128" t="str">
        <f>'STUDENT NAMELIST'!C104</f>
        <v>2023PEC AI 200</v>
      </c>
      <c r="D104" s="142" t="str">
        <f>'STUDENT NAMELIST'!D104</f>
        <v>LATHIKA V</v>
      </c>
      <c r="E104" s="143">
        <v>8</v>
      </c>
      <c r="F104" s="143">
        <v>8</v>
      </c>
      <c r="G104" s="143">
        <v>8</v>
      </c>
      <c r="H104" s="143">
        <v>8</v>
      </c>
      <c r="I104" s="143">
        <v>9</v>
      </c>
      <c r="J104" s="144">
        <f t="shared" ref="J104:N104" si="99">(E104/10)*25</f>
        <v>20</v>
      </c>
      <c r="K104" s="145">
        <f t="shared" si="99"/>
        <v>20</v>
      </c>
      <c r="L104" s="145">
        <f t="shared" si="99"/>
        <v>20</v>
      </c>
      <c r="M104" s="145">
        <f t="shared" si="99"/>
        <v>20</v>
      </c>
      <c r="N104" s="145">
        <f t="shared" si="99"/>
        <v>22.5</v>
      </c>
    </row>
    <row r="105" spans="1:14" ht="30" customHeight="1" x14ac:dyDescent="0.2">
      <c r="A105" s="34">
        <f>'STUDENT NAMELIST'!A105</f>
        <v>101</v>
      </c>
      <c r="B105" s="128">
        <f>'STUDENT NAMELIST'!B105</f>
        <v>211423243242</v>
      </c>
      <c r="C105" s="128" t="str">
        <f>'STUDENT NAMELIST'!C105</f>
        <v>2023PEC AI 201</v>
      </c>
      <c r="D105" s="142" t="str">
        <f>'STUDENT NAMELIST'!D105</f>
        <v>LAVANYA N G</v>
      </c>
      <c r="E105" s="143">
        <v>9</v>
      </c>
      <c r="F105" s="143">
        <v>9</v>
      </c>
      <c r="G105" s="143">
        <v>8</v>
      </c>
      <c r="H105" s="143">
        <v>6</v>
      </c>
      <c r="I105" s="143">
        <v>10</v>
      </c>
      <c r="J105" s="144">
        <f t="shared" ref="J105:N105" si="100">(E105/10)*25</f>
        <v>22.5</v>
      </c>
      <c r="K105" s="145">
        <f t="shared" si="100"/>
        <v>22.5</v>
      </c>
      <c r="L105" s="145">
        <f t="shared" si="100"/>
        <v>20</v>
      </c>
      <c r="M105" s="145">
        <f t="shared" si="100"/>
        <v>15</v>
      </c>
      <c r="N105" s="145">
        <f t="shared" si="100"/>
        <v>25</v>
      </c>
    </row>
    <row r="106" spans="1:14" ht="30" customHeight="1" x14ac:dyDescent="0.2">
      <c r="A106" s="34">
        <f>'STUDENT NAMELIST'!A106</f>
        <v>102</v>
      </c>
      <c r="B106" s="128">
        <f>'STUDENT NAMELIST'!B106</f>
        <v>211423243249</v>
      </c>
      <c r="C106" s="128" t="str">
        <f>'STUDENT NAMELIST'!C106</f>
        <v>2023PEC AI 202</v>
      </c>
      <c r="D106" s="142" t="str">
        <f>'STUDENT NAMELIST'!D106</f>
        <v>LOGESWARI K</v>
      </c>
      <c r="E106" s="143">
        <v>8</v>
      </c>
      <c r="F106" s="143">
        <v>9</v>
      </c>
      <c r="G106" s="143">
        <v>9</v>
      </c>
      <c r="H106" s="143">
        <v>10</v>
      </c>
      <c r="I106" s="143">
        <v>6</v>
      </c>
      <c r="J106" s="144">
        <f t="shared" ref="J106:N106" si="101">(E106/10)*25</f>
        <v>20</v>
      </c>
      <c r="K106" s="145">
        <f t="shared" si="101"/>
        <v>22.5</v>
      </c>
      <c r="L106" s="145">
        <f t="shared" si="101"/>
        <v>22.5</v>
      </c>
      <c r="M106" s="145">
        <f t="shared" si="101"/>
        <v>25</v>
      </c>
      <c r="N106" s="145">
        <f t="shared" si="101"/>
        <v>15</v>
      </c>
    </row>
    <row r="107" spans="1:14" ht="30" customHeight="1" x14ac:dyDescent="0.2">
      <c r="A107" s="34">
        <f>'STUDENT NAMELIST'!A107</f>
        <v>103</v>
      </c>
      <c r="B107" s="128">
        <f>'STUDENT NAMELIST'!B107</f>
        <v>211423243250</v>
      </c>
      <c r="C107" s="128" t="str">
        <f>'STUDENT NAMELIST'!C107</f>
        <v>2023PEC AI 203</v>
      </c>
      <c r="D107" s="142" t="str">
        <f>'STUDENT NAMELIST'!D107</f>
        <v>LOGITHA P C</v>
      </c>
      <c r="E107" s="143">
        <v>6</v>
      </c>
      <c r="F107" s="143">
        <v>8</v>
      </c>
      <c r="G107" s="143">
        <v>10</v>
      </c>
      <c r="H107" s="143">
        <v>6</v>
      </c>
      <c r="I107" s="143">
        <v>6</v>
      </c>
      <c r="J107" s="144">
        <f t="shared" ref="J107:N107" si="102">(E107/10)*25</f>
        <v>15</v>
      </c>
      <c r="K107" s="145">
        <f t="shared" si="102"/>
        <v>20</v>
      </c>
      <c r="L107" s="145">
        <f t="shared" si="102"/>
        <v>25</v>
      </c>
      <c r="M107" s="145">
        <f t="shared" si="102"/>
        <v>15</v>
      </c>
      <c r="N107" s="145">
        <f t="shared" si="102"/>
        <v>15</v>
      </c>
    </row>
    <row r="108" spans="1:14" ht="30" customHeight="1" x14ac:dyDescent="0.2">
      <c r="A108" s="34">
        <f>'STUDENT NAMELIST'!A108</f>
        <v>104</v>
      </c>
      <c r="B108" s="128">
        <f>'STUDENT NAMELIST'!B108</f>
        <v>211423243259</v>
      </c>
      <c r="C108" s="128" t="str">
        <f>'STUDENT NAMELIST'!C108</f>
        <v>2023PEC AI 204</v>
      </c>
      <c r="D108" s="142" t="str">
        <f>'STUDENT NAMELIST'!D108</f>
        <v>MADHIVANI A</v>
      </c>
      <c r="E108" s="143">
        <v>8</v>
      </c>
      <c r="F108" s="143">
        <v>8</v>
      </c>
      <c r="G108" s="143">
        <v>9</v>
      </c>
      <c r="H108" s="143">
        <v>10</v>
      </c>
      <c r="I108" s="143">
        <v>9</v>
      </c>
      <c r="J108" s="144">
        <f t="shared" ref="J108:N108" si="103">(E108/10)*25</f>
        <v>20</v>
      </c>
      <c r="K108" s="145">
        <f t="shared" si="103"/>
        <v>20</v>
      </c>
      <c r="L108" s="145">
        <f t="shared" si="103"/>
        <v>22.5</v>
      </c>
      <c r="M108" s="145">
        <f t="shared" si="103"/>
        <v>25</v>
      </c>
      <c r="N108" s="145">
        <f t="shared" si="103"/>
        <v>22.5</v>
      </c>
    </row>
    <row r="109" spans="1:14" ht="30" customHeight="1" x14ac:dyDescent="0.2">
      <c r="A109" s="34">
        <f>'STUDENT NAMELIST'!A109</f>
        <v>105</v>
      </c>
      <c r="B109" s="128">
        <f>'STUDENT NAMELIST'!B109</f>
        <v>211423243260</v>
      </c>
      <c r="C109" s="128" t="str">
        <f>'STUDENT NAMELIST'!C109</f>
        <v>2023PEC AI 205</v>
      </c>
      <c r="D109" s="142" t="str">
        <f>'STUDENT NAMELIST'!D109</f>
        <v>MADHUMETHA M S</v>
      </c>
      <c r="E109" s="143">
        <v>8</v>
      </c>
      <c r="F109" s="143">
        <v>8</v>
      </c>
      <c r="G109" s="143">
        <v>8</v>
      </c>
      <c r="H109" s="143">
        <v>8</v>
      </c>
      <c r="I109" s="143">
        <v>9</v>
      </c>
      <c r="J109" s="144">
        <f t="shared" ref="J109:N109" si="104">(E109/10)*25</f>
        <v>20</v>
      </c>
      <c r="K109" s="145">
        <f t="shared" si="104"/>
        <v>20</v>
      </c>
      <c r="L109" s="145">
        <f t="shared" si="104"/>
        <v>20</v>
      </c>
      <c r="M109" s="145">
        <f t="shared" si="104"/>
        <v>20</v>
      </c>
      <c r="N109" s="145">
        <f t="shared" si="104"/>
        <v>22.5</v>
      </c>
    </row>
    <row r="110" spans="1:14" ht="30" customHeight="1" x14ac:dyDescent="0.2">
      <c r="A110" s="34">
        <f>'STUDENT NAMELIST'!A110</f>
        <v>106</v>
      </c>
      <c r="B110" s="128">
        <f>'STUDENT NAMELIST'!B110</f>
        <v>211423243261</v>
      </c>
      <c r="C110" s="128" t="str">
        <f>'STUDENT NAMELIST'!C110</f>
        <v>2023PEC AI 206</v>
      </c>
      <c r="D110" s="142" t="str">
        <f>'STUDENT NAMELIST'!D110</f>
        <v>MADHUMITHA M</v>
      </c>
      <c r="E110" s="143">
        <v>8</v>
      </c>
      <c r="F110" s="143">
        <v>9</v>
      </c>
      <c r="G110" s="143">
        <v>10</v>
      </c>
      <c r="H110" s="143">
        <v>8</v>
      </c>
      <c r="I110" s="143">
        <v>10</v>
      </c>
      <c r="J110" s="144">
        <f t="shared" ref="J110:N110" si="105">(E110/10)*25</f>
        <v>20</v>
      </c>
      <c r="K110" s="145">
        <f t="shared" si="105"/>
        <v>22.5</v>
      </c>
      <c r="L110" s="145">
        <f t="shared" si="105"/>
        <v>25</v>
      </c>
      <c r="M110" s="145">
        <f t="shared" si="105"/>
        <v>20</v>
      </c>
      <c r="N110" s="145">
        <f t="shared" si="105"/>
        <v>25</v>
      </c>
    </row>
    <row r="111" spans="1:14" ht="30" customHeight="1" x14ac:dyDescent="0.2">
      <c r="A111" s="34">
        <f>'STUDENT NAMELIST'!A111</f>
        <v>107</v>
      </c>
      <c r="B111" s="128">
        <f>'STUDENT NAMELIST'!B111</f>
        <v>211423243264</v>
      </c>
      <c r="C111" s="128" t="str">
        <f>'STUDENT NAMELIST'!C111</f>
        <v>2023PEC AI 207</v>
      </c>
      <c r="D111" s="142" t="str">
        <f>'STUDENT NAMELIST'!D111</f>
        <v>MAHALAKSHMI B</v>
      </c>
      <c r="E111" s="143">
        <v>9</v>
      </c>
      <c r="F111" s="143">
        <v>6</v>
      </c>
      <c r="G111" s="143">
        <v>9</v>
      </c>
      <c r="H111" s="143">
        <v>9</v>
      </c>
      <c r="I111" s="143">
        <v>8</v>
      </c>
      <c r="J111" s="144">
        <f t="shared" ref="J111:N111" si="106">(E111/10)*25</f>
        <v>22.5</v>
      </c>
      <c r="K111" s="145">
        <f t="shared" si="106"/>
        <v>15</v>
      </c>
      <c r="L111" s="145">
        <f t="shared" si="106"/>
        <v>22.5</v>
      </c>
      <c r="M111" s="145">
        <f t="shared" si="106"/>
        <v>22.5</v>
      </c>
      <c r="N111" s="145">
        <f t="shared" si="106"/>
        <v>20</v>
      </c>
    </row>
    <row r="112" spans="1:14" ht="30" customHeight="1" x14ac:dyDescent="0.2">
      <c r="A112" s="34">
        <f>'STUDENT NAMELIST'!A112</f>
        <v>108</v>
      </c>
      <c r="B112" s="128">
        <f>'STUDENT NAMELIST'!B112</f>
        <v>211423243265</v>
      </c>
      <c r="C112" s="128" t="str">
        <f>'STUDENT NAMELIST'!C112</f>
        <v>2023PEC AI 208</v>
      </c>
      <c r="D112" s="142" t="str">
        <f>'STUDENT NAMELIST'!D112</f>
        <v>MAHALAKSHMI E</v>
      </c>
      <c r="E112" s="143">
        <v>9</v>
      </c>
      <c r="F112" s="143">
        <v>8</v>
      </c>
      <c r="G112" s="143">
        <v>6</v>
      </c>
      <c r="H112" s="143">
        <v>6</v>
      </c>
      <c r="I112" s="143">
        <v>8</v>
      </c>
      <c r="J112" s="144">
        <f t="shared" ref="J112:N112" si="107">(E112/10)*25</f>
        <v>22.5</v>
      </c>
      <c r="K112" s="145">
        <f t="shared" si="107"/>
        <v>20</v>
      </c>
      <c r="L112" s="145">
        <f t="shared" si="107"/>
        <v>15</v>
      </c>
      <c r="M112" s="145">
        <f t="shared" si="107"/>
        <v>15</v>
      </c>
      <c r="N112" s="145">
        <f t="shared" si="107"/>
        <v>20</v>
      </c>
    </row>
    <row r="113" spans="1:14" ht="30" customHeight="1" x14ac:dyDescent="0.2">
      <c r="A113" s="34">
        <f>'STUDENT NAMELIST'!A113</f>
        <v>109</v>
      </c>
      <c r="B113" s="128">
        <f>'STUDENT NAMELIST'!B113</f>
        <v>211423243266</v>
      </c>
      <c r="C113" s="128" t="str">
        <f>'STUDENT NAMELIST'!C113</f>
        <v>2023PEC AI 209</v>
      </c>
      <c r="D113" s="142" t="str">
        <f>'STUDENT NAMELIST'!D113</f>
        <v>MAHALAKSHMI S</v>
      </c>
      <c r="E113" s="143">
        <v>9</v>
      </c>
      <c r="F113" s="143">
        <v>10</v>
      </c>
      <c r="G113" s="143">
        <v>10</v>
      </c>
      <c r="H113" s="143">
        <v>10</v>
      </c>
      <c r="I113" s="143">
        <v>9</v>
      </c>
      <c r="J113" s="144">
        <f t="shared" ref="J113:N113" si="108">(E113/10)*25</f>
        <v>22.5</v>
      </c>
      <c r="K113" s="145">
        <f t="shared" si="108"/>
        <v>25</v>
      </c>
      <c r="L113" s="145">
        <f t="shared" si="108"/>
        <v>25</v>
      </c>
      <c r="M113" s="145">
        <f t="shared" si="108"/>
        <v>25</v>
      </c>
      <c r="N113" s="145">
        <f t="shared" si="108"/>
        <v>22.5</v>
      </c>
    </row>
    <row r="114" spans="1:14" ht="30" customHeight="1" x14ac:dyDescent="0.2">
      <c r="A114" s="34">
        <f>'STUDENT NAMELIST'!A114</f>
        <v>110</v>
      </c>
      <c r="B114" s="128">
        <f>'STUDENT NAMELIST'!B114</f>
        <v>211423243272</v>
      </c>
      <c r="C114" s="128" t="str">
        <f>'STUDENT NAMELIST'!C114</f>
        <v>2023PEC AI 210</v>
      </c>
      <c r="D114" s="142" t="str">
        <f>'STUDENT NAMELIST'!D114</f>
        <v>MEENAKSHI A S</v>
      </c>
      <c r="E114" s="143">
        <v>8</v>
      </c>
      <c r="F114" s="143">
        <v>8</v>
      </c>
      <c r="G114" s="143">
        <v>8</v>
      </c>
      <c r="H114" s="143">
        <v>8</v>
      </c>
      <c r="I114" s="143">
        <v>10</v>
      </c>
      <c r="J114" s="144">
        <f t="shared" ref="J114:N114" si="109">(E114/10)*25</f>
        <v>20</v>
      </c>
      <c r="K114" s="145">
        <f t="shared" si="109"/>
        <v>20</v>
      </c>
      <c r="L114" s="145">
        <f t="shared" si="109"/>
        <v>20</v>
      </c>
      <c r="M114" s="145">
        <f t="shared" si="109"/>
        <v>20</v>
      </c>
      <c r="N114" s="145">
        <f t="shared" si="109"/>
        <v>25</v>
      </c>
    </row>
    <row r="115" spans="1:14" ht="30" customHeight="1" x14ac:dyDescent="0.2">
      <c r="A115" s="34">
        <f>'STUDENT NAMELIST'!A115</f>
        <v>111</v>
      </c>
      <c r="B115" s="128">
        <f>'STUDENT NAMELIST'!B115</f>
        <v>211423243273</v>
      </c>
      <c r="C115" s="128" t="str">
        <f>'STUDENT NAMELIST'!C115</f>
        <v>2023PEC AI 211</v>
      </c>
      <c r="D115" s="142" t="str">
        <f>'STUDENT NAMELIST'!D115</f>
        <v>MITHRA SHREE A</v>
      </c>
      <c r="E115" s="143">
        <v>8</v>
      </c>
      <c r="F115" s="143">
        <v>8</v>
      </c>
      <c r="G115" s="143">
        <v>8</v>
      </c>
      <c r="H115" s="143">
        <v>8</v>
      </c>
      <c r="I115" s="143">
        <v>8</v>
      </c>
      <c r="J115" s="144">
        <f t="shared" ref="J115:N115" si="110">(E115/10)*25</f>
        <v>20</v>
      </c>
      <c r="K115" s="145">
        <f t="shared" si="110"/>
        <v>20</v>
      </c>
      <c r="L115" s="145">
        <f t="shared" si="110"/>
        <v>20</v>
      </c>
      <c r="M115" s="145">
        <f t="shared" si="110"/>
        <v>20</v>
      </c>
      <c r="N115" s="145">
        <f t="shared" si="110"/>
        <v>20</v>
      </c>
    </row>
    <row r="116" spans="1:14" ht="30" customHeight="1" x14ac:dyDescent="0.2">
      <c r="A116" s="34">
        <f>'STUDENT NAMELIST'!A116</f>
        <v>112</v>
      </c>
      <c r="B116" s="128">
        <f>'STUDENT NAMELIST'!B116</f>
        <v>211423243284</v>
      </c>
      <c r="C116" s="128" t="str">
        <f>'STUDENT NAMELIST'!C116</f>
        <v>2023PEC AI 212</v>
      </c>
      <c r="D116" s="142" t="str">
        <f>'STUDENT NAMELIST'!D116</f>
        <v>MOHANA PRIYA V</v>
      </c>
      <c r="E116" s="143">
        <v>8</v>
      </c>
      <c r="F116" s="143">
        <v>8</v>
      </c>
      <c r="G116" s="143">
        <v>6</v>
      </c>
      <c r="H116" s="143">
        <v>8</v>
      </c>
      <c r="I116" s="143">
        <v>9</v>
      </c>
      <c r="J116" s="144">
        <f t="shared" ref="J116:N116" si="111">(E116/10)*25</f>
        <v>20</v>
      </c>
      <c r="K116" s="145">
        <f t="shared" si="111"/>
        <v>20</v>
      </c>
      <c r="L116" s="145">
        <f t="shared" si="111"/>
        <v>15</v>
      </c>
      <c r="M116" s="145">
        <f t="shared" si="111"/>
        <v>20</v>
      </c>
      <c r="N116" s="145">
        <f t="shared" si="111"/>
        <v>22.5</v>
      </c>
    </row>
    <row r="117" spans="1:14" ht="30" customHeight="1" x14ac:dyDescent="0.2">
      <c r="A117" s="34">
        <f>'STUDENT NAMELIST'!A117</f>
        <v>113</v>
      </c>
      <c r="B117" s="128">
        <f>'STUDENT NAMELIST'!B117</f>
        <v>211423243290</v>
      </c>
      <c r="C117" s="128" t="str">
        <f>'STUDENT NAMELIST'!C117</f>
        <v>2023PEC AI 213</v>
      </c>
      <c r="D117" s="142" t="str">
        <f>'STUDENT NAMELIST'!D117</f>
        <v>MONISHA K</v>
      </c>
      <c r="E117" s="143">
        <v>8</v>
      </c>
      <c r="F117" s="143">
        <v>10</v>
      </c>
      <c r="G117" s="143">
        <v>8</v>
      </c>
      <c r="H117" s="143">
        <v>9</v>
      </c>
      <c r="I117" s="143">
        <v>8</v>
      </c>
      <c r="J117" s="144">
        <f t="shared" ref="J117:N117" si="112">(E117/10)*25</f>
        <v>20</v>
      </c>
      <c r="K117" s="145">
        <f t="shared" si="112"/>
        <v>25</v>
      </c>
      <c r="L117" s="145">
        <f t="shared" si="112"/>
        <v>20</v>
      </c>
      <c r="M117" s="145">
        <f t="shared" si="112"/>
        <v>22.5</v>
      </c>
      <c r="N117" s="145">
        <f t="shared" si="112"/>
        <v>20</v>
      </c>
    </row>
    <row r="118" spans="1:14" ht="30" customHeight="1" x14ac:dyDescent="0.2">
      <c r="A118" s="34">
        <f>'STUDENT NAMELIST'!A118</f>
        <v>114</v>
      </c>
      <c r="B118" s="128">
        <f>'STUDENT NAMELIST'!B118</f>
        <v>211423243291</v>
      </c>
      <c r="C118" s="128" t="str">
        <f>'STUDENT NAMELIST'!C118</f>
        <v>2023PEC AI 214</v>
      </c>
      <c r="D118" s="142" t="str">
        <f>'STUDENT NAMELIST'!D118</f>
        <v>MONISHA P</v>
      </c>
      <c r="E118" s="143">
        <v>8</v>
      </c>
      <c r="F118" s="143">
        <v>9</v>
      </c>
      <c r="G118" s="143">
        <v>8</v>
      </c>
      <c r="H118" s="143">
        <v>8</v>
      </c>
      <c r="I118" s="143">
        <v>8</v>
      </c>
      <c r="J118" s="144">
        <f t="shared" ref="J118:N118" si="113">(E118/10)*25</f>
        <v>20</v>
      </c>
      <c r="K118" s="145">
        <f t="shared" si="113"/>
        <v>22.5</v>
      </c>
      <c r="L118" s="145">
        <f t="shared" si="113"/>
        <v>20</v>
      </c>
      <c r="M118" s="145">
        <f t="shared" si="113"/>
        <v>20</v>
      </c>
      <c r="N118" s="145">
        <f t="shared" si="113"/>
        <v>20</v>
      </c>
    </row>
    <row r="119" spans="1:14" ht="30" customHeight="1" x14ac:dyDescent="0.2">
      <c r="A119" s="34">
        <f>'STUDENT NAMELIST'!A119</f>
        <v>115</v>
      </c>
      <c r="B119" s="128">
        <f>'STUDENT NAMELIST'!B119</f>
        <v>211423243293</v>
      </c>
      <c r="C119" s="128" t="str">
        <f>'STUDENT NAMELIST'!C119</f>
        <v>2023PEC AI 215</v>
      </c>
      <c r="D119" s="142" t="str">
        <f>'STUDENT NAMELIST'!D119</f>
        <v>MOUNICA E</v>
      </c>
      <c r="E119" s="143">
        <v>10</v>
      </c>
      <c r="F119" s="143">
        <v>6</v>
      </c>
      <c r="G119" s="143">
        <v>9</v>
      </c>
      <c r="H119" s="143">
        <v>6</v>
      </c>
      <c r="I119" s="143">
        <v>9</v>
      </c>
      <c r="J119" s="144">
        <f t="shared" ref="J119:N119" si="114">(E119/10)*25</f>
        <v>25</v>
      </c>
      <c r="K119" s="145">
        <f t="shared" si="114"/>
        <v>15</v>
      </c>
      <c r="L119" s="145">
        <f t="shared" si="114"/>
        <v>22.5</v>
      </c>
      <c r="M119" s="145">
        <f t="shared" si="114"/>
        <v>15</v>
      </c>
      <c r="N119" s="145">
        <f t="shared" si="114"/>
        <v>22.5</v>
      </c>
    </row>
    <row r="120" spans="1:14" ht="30" customHeight="1" x14ac:dyDescent="0.2">
      <c r="A120" s="34">
        <f>'STUDENT NAMELIST'!A120</f>
        <v>116</v>
      </c>
      <c r="B120" s="128">
        <f>'STUDENT NAMELIST'!B120</f>
        <v>211423243296</v>
      </c>
      <c r="C120" s="128" t="str">
        <f>'STUDENT NAMELIST'!C120</f>
        <v>2023PEC AI 216</v>
      </c>
      <c r="D120" s="142" t="str">
        <f>'STUDENT NAMELIST'!D120</f>
        <v>MUTHULAKSHMI A</v>
      </c>
      <c r="E120" s="143">
        <v>8</v>
      </c>
      <c r="F120" s="143">
        <v>8</v>
      </c>
      <c r="G120" s="143">
        <v>8</v>
      </c>
      <c r="H120" s="143">
        <v>6</v>
      </c>
      <c r="I120" s="143">
        <v>6</v>
      </c>
      <c r="J120" s="144">
        <f t="shared" ref="J120:N120" si="115">(E120/10)*25</f>
        <v>20</v>
      </c>
      <c r="K120" s="145">
        <f t="shared" si="115"/>
        <v>20</v>
      </c>
      <c r="L120" s="145">
        <f t="shared" si="115"/>
        <v>20</v>
      </c>
      <c r="M120" s="145">
        <f t="shared" si="115"/>
        <v>15</v>
      </c>
      <c r="N120" s="145">
        <f t="shared" si="115"/>
        <v>15</v>
      </c>
    </row>
    <row r="121" spans="1:14" ht="30" customHeight="1" x14ac:dyDescent="0.2">
      <c r="A121" s="34">
        <f>'STUDENT NAMELIST'!A121</f>
        <v>117</v>
      </c>
      <c r="B121" s="128">
        <f>'STUDENT NAMELIST'!B121</f>
        <v>211423243297</v>
      </c>
      <c r="C121" s="128" t="str">
        <f>'STUDENT NAMELIST'!C121</f>
        <v>2023PEC AI 217</v>
      </c>
      <c r="D121" s="142" t="str">
        <f>'STUDENT NAMELIST'!D121</f>
        <v>NANCY ANGEL J</v>
      </c>
      <c r="E121" s="143">
        <v>10</v>
      </c>
      <c r="F121" s="143">
        <v>8</v>
      </c>
      <c r="G121" s="143">
        <v>9</v>
      </c>
      <c r="H121" s="143">
        <v>8</v>
      </c>
      <c r="I121" s="143">
        <v>9</v>
      </c>
      <c r="J121" s="144">
        <f t="shared" ref="J121:N121" si="116">(E121/10)*25</f>
        <v>25</v>
      </c>
      <c r="K121" s="145">
        <f t="shared" si="116"/>
        <v>20</v>
      </c>
      <c r="L121" s="145">
        <f t="shared" si="116"/>
        <v>22.5</v>
      </c>
      <c r="M121" s="145">
        <f t="shared" si="116"/>
        <v>20</v>
      </c>
      <c r="N121" s="145">
        <f t="shared" si="116"/>
        <v>22.5</v>
      </c>
    </row>
    <row r="122" spans="1:14" ht="30" customHeight="1" x14ac:dyDescent="0.2">
      <c r="A122" s="34">
        <f>'STUDENT NAMELIST'!A122</f>
        <v>118</v>
      </c>
      <c r="B122" s="128">
        <f>'STUDENT NAMELIST'!B122</f>
        <v>211423243308</v>
      </c>
      <c r="C122" s="128" t="str">
        <f>'STUDENT NAMELIST'!C122</f>
        <v>2023PEC AI 218</v>
      </c>
      <c r="D122" s="142" t="str">
        <f>'STUDENT NAMELIST'!D122</f>
        <v>NIKHITHA A</v>
      </c>
      <c r="E122" s="143">
        <v>10</v>
      </c>
      <c r="F122" s="143">
        <v>8</v>
      </c>
      <c r="G122" s="143">
        <v>8</v>
      </c>
      <c r="H122" s="143">
        <v>6</v>
      </c>
      <c r="I122" s="143">
        <v>8</v>
      </c>
      <c r="J122" s="144">
        <f t="shared" ref="J122:N122" si="117">(E122/10)*25</f>
        <v>25</v>
      </c>
      <c r="K122" s="145">
        <f t="shared" si="117"/>
        <v>20</v>
      </c>
      <c r="L122" s="145">
        <f t="shared" si="117"/>
        <v>20</v>
      </c>
      <c r="M122" s="145">
        <f t="shared" si="117"/>
        <v>15</v>
      </c>
      <c r="N122" s="145">
        <f t="shared" si="117"/>
        <v>20</v>
      </c>
    </row>
    <row r="123" spans="1:14" ht="30" customHeight="1" x14ac:dyDescent="0.2">
      <c r="A123" s="34">
        <f>'STUDENT NAMELIST'!A123</f>
        <v>119</v>
      </c>
      <c r="B123" s="128">
        <f>'STUDENT NAMELIST'!B123</f>
        <v>211423243315</v>
      </c>
      <c r="C123" s="128" t="str">
        <f>'STUDENT NAMELIST'!C123</f>
        <v>2023PEC AI 219</v>
      </c>
      <c r="D123" s="142" t="str">
        <f>'STUDENT NAMELIST'!D123</f>
        <v>NITHYA SREE V</v>
      </c>
      <c r="E123" s="143">
        <v>8</v>
      </c>
      <c r="F123" s="143">
        <v>10</v>
      </c>
      <c r="G123" s="143">
        <v>6</v>
      </c>
      <c r="H123" s="143">
        <v>8</v>
      </c>
      <c r="I123" s="143">
        <v>9</v>
      </c>
      <c r="J123" s="144">
        <f t="shared" ref="J123:N123" si="118">(E123/10)*25</f>
        <v>20</v>
      </c>
      <c r="K123" s="145">
        <f t="shared" si="118"/>
        <v>25</v>
      </c>
      <c r="L123" s="145">
        <f t="shared" si="118"/>
        <v>15</v>
      </c>
      <c r="M123" s="145">
        <f t="shared" si="118"/>
        <v>20</v>
      </c>
      <c r="N123" s="145">
        <f t="shared" si="118"/>
        <v>22.5</v>
      </c>
    </row>
    <row r="124" spans="1:14" ht="30" customHeight="1" x14ac:dyDescent="0.2">
      <c r="A124" s="34">
        <f>'STUDENT NAMELIST'!A124</f>
        <v>120</v>
      </c>
      <c r="B124" s="128">
        <f>'STUDENT NAMELIST'!B124</f>
        <v>211423243316</v>
      </c>
      <c r="C124" s="128" t="str">
        <f>'STUDENT NAMELIST'!C124</f>
        <v>2023PEC AI 220</v>
      </c>
      <c r="D124" s="142" t="str">
        <f>'STUDENT NAMELIST'!D124</f>
        <v>NIVETHA J</v>
      </c>
      <c r="E124" s="143">
        <v>8</v>
      </c>
      <c r="F124" s="143">
        <v>8</v>
      </c>
      <c r="G124" s="143">
        <v>10</v>
      </c>
      <c r="H124" s="143">
        <v>10</v>
      </c>
      <c r="I124" s="143">
        <v>9</v>
      </c>
      <c r="J124" s="144">
        <f t="shared" ref="J124:N124" si="119">(E124/10)*25</f>
        <v>20</v>
      </c>
      <c r="K124" s="145">
        <f t="shared" si="119"/>
        <v>20</v>
      </c>
      <c r="L124" s="145">
        <f t="shared" si="119"/>
        <v>25</v>
      </c>
      <c r="M124" s="145">
        <f t="shared" si="119"/>
        <v>25</v>
      </c>
      <c r="N124" s="145">
        <f t="shared" si="119"/>
        <v>22.5</v>
      </c>
    </row>
    <row r="125" spans="1:14" ht="30" customHeight="1" x14ac:dyDescent="0.2">
      <c r="A125" s="34">
        <f>'STUDENT NAMELIST'!A125</f>
        <v>121</v>
      </c>
      <c r="B125" s="128">
        <f>'STUDENT NAMELIST'!B125</f>
        <v>211423243317</v>
      </c>
      <c r="C125" s="128" t="str">
        <f>'STUDENT NAMELIST'!C125</f>
        <v>2023PEC AI 221</v>
      </c>
      <c r="D125" s="142" t="str">
        <f>'STUDENT NAMELIST'!D125</f>
        <v>NIVETHA R</v>
      </c>
      <c r="E125" s="143">
        <v>8</v>
      </c>
      <c r="F125" s="143">
        <v>6</v>
      </c>
      <c r="G125" s="143">
        <v>9</v>
      </c>
      <c r="H125" s="143">
        <v>8</v>
      </c>
      <c r="I125" s="143">
        <v>9</v>
      </c>
      <c r="J125" s="144">
        <f t="shared" ref="J125:N125" si="120">(E125/10)*25</f>
        <v>20</v>
      </c>
      <c r="K125" s="145">
        <f t="shared" si="120"/>
        <v>15</v>
      </c>
      <c r="L125" s="145">
        <f t="shared" si="120"/>
        <v>22.5</v>
      </c>
      <c r="M125" s="145">
        <f t="shared" si="120"/>
        <v>20</v>
      </c>
      <c r="N125" s="145">
        <f t="shared" si="120"/>
        <v>22.5</v>
      </c>
    </row>
    <row r="126" spans="1:14" ht="30" customHeight="1" x14ac:dyDescent="0.2">
      <c r="A126" s="34">
        <f>'STUDENT NAMELIST'!A126</f>
        <v>122</v>
      </c>
      <c r="B126" s="128">
        <f>'STUDENT NAMELIST'!B126</f>
        <v>211423243318</v>
      </c>
      <c r="C126" s="128" t="str">
        <f>'STUDENT NAMELIST'!C126</f>
        <v>2023PEC AI 222</v>
      </c>
      <c r="D126" s="142" t="str">
        <f>'STUDENT NAMELIST'!D126</f>
        <v>NIVETHA V</v>
      </c>
      <c r="E126" s="143">
        <v>6</v>
      </c>
      <c r="F126" s="143">
        <v>6</v>
      </c>
      <c r="G126" s="143">
        <v>9</v>
      </c>
      <c r="H126" s="143">
        <v>6</v>
      </c>
      <c r="I126" s="143">
        <v>6</v>
      </c>
      <c r="J126" s="144">
        <f t="shared" ref="J126:N126" si="121">(E126/10)*25</f>
        <v>15</v>
      </c>
      <c r="K126" s="145">
        <f t="shared" si="121"/>
        <v>15</v>
      </c>
      <c r="L126" s="145">
        <f t="shared" si="121"/>
        <v>22.5</v>
      </c>
      <c r="M126" s="145">
        <f t="shared" si="121"/>
        <v>15</v>
      </c>
      <c r="N126" s="145">
        <f t="shared" si="121"/>
        <v>15</v>
      </c>
    </row>
    <row r="127" spans="1:14" ht="30" customHeight="1" x14ac:dyDescent="0.2">
      <c r="A127" s="34">
        <f>'STUDENT NAMELIST'!A127</f>
        <v>123</v>
      </c>
      <c r="B127" s="128">
        <f>'STUDENT NAMELIST'!B127</f>
        <v>211423243321</v>
      </c>
      <c r="C127" s="128" t="str">
        <f>'STUDENT NAMELIST'!C127</f>
        <v>2023PEC AI 223</v>
      </c>
      <c r="D127" s="142" t="str">
        <f>'STUDENT NAMELIST'!D127</f>
        <v>POOJA K</v>
      </c>
      <c r="E127" s="143">
        <v>9</v>
      </c>
      <c r="F127" s="143">
        <v>10</v>
      </c>
      <c r="G127" s="143">
        <v>8</v>
      </c>
      <c r="H127" s="143">
        <v>8</v>
      </c>
      <c r="I127" s="143">
        <v>10</v>
      </c>
      <c r="J127" s="144">
        <f t="shared" ref="J127:N127" si="122">(E127/10)*25</f>
        <v>22.5</v>
      </c>
      <c r="K127" s="145">
        <f t="shared" si="122"/>
        <v>25</v>
      </c>
      <c r="L127" s="145">
        <f t="shared" si="122"/>
        <v>20</v>
      </c>
      <c r="M127" s="145">
        <f t="shared" si="122"/>
        <v>20</v>
      </c>
      <c r="N127" s="145">
        <f t="shared" si="122"/>
        <v>25</v>
      </c>
    </row>
    <row r="128" spans="1:14" ht="30" customHeight="1" x14ac:dyDescent="0.2">
      <c r="A128" s="34">
        <f>'STUDENT NAMELIST'!A128</f>
        <v>124</v>
      </c>
      <c r="B128" s="128">
        <f>'STUDENT NAMELIST'!B128</f>
        <v>211423243322</v>
      </c>
      <c r="C128" s="128" t="str">
        <f>'STUDENT NAMELIST'!C128</f>
        <v>2023PEC AI 224</v>
      </c>
      <c r="D128" s="142" t="str">
        <f>'STUDENT NAMELIST'!D128</f>
        <v>POOJA S</v>
      </c>
      <c r="E128" s="143">
        <v>8</v>
      </c>
      <c r="F128" s="143">
        <v>10</v>
      </c>
      <c r="G128" s="143">
        <v>6</v>
      </c>
      <c r="H128" s="143">
        <v>6</v>
      </c>
      <c r="I128" s="143">
        <v>8</v>
      </c>
      <c r="J128" s="144">
        <f t="shared" ref="J128:N128" si="123">(E128/10)*25</f>
        <v>20</v>
      </c>
      <c r="K128" s="145">
        <f t="shared" si="123"/>
        <v>25</v>
      </c>
      <c r="L128" s="145">
        <f t="shared" si="123"/>
        <v>15</v>
      </c>
      <c r="M128" s="145">
        <f t="shared" si="123"/>
        <v>15</v>
      </c>
      <c r="N128" s="145">
        <f t="shared" si="123"/>
        <v>20</v>
      </c>
    </row>
    <row r="129" spans="1:14" ht="30" customHeight="1" x14ac:dyDescent="0.2">
      <c r="A129" s="34">
        <f>'STUDENT NAMELIST'!A129</f>
        <v>125</v>
      </c>
      <c r="B129" s="128">
        <f>'STUDENT NAMELIST'!B129</f>
        <v>211423243323</v>
      </c>
      <c r="C129" s="128" t="str">
        <f>'STUDENT NAMELIST'!C129</f>
        <v>2023PEC AI 225</v>
      </c>
      <c r="D129" s="142" t="str">
        <f>'STUDENT NAMELIST'!D129</f>
        <v>POOJA S P</v>
      </c>
      <c r="E129" s="143">
        <v>8</v>
      </c>
      <c r="F129" s="143">
        <v>9</v>
      </c>
      <c r="G129" s="143">
        <v>8</v>
      </c>
      <c r="H129" s="143">
        <v>6</v>
      </c>
      <c r="I129" s="143">
        <v>8</v>
      </c>
      <c r="J129" s="144">
        <f t="shared" ref="J129:N129" si="124">(E129/10)*25</f>
        <v>20</v>
      </c>
      <c r="K129" s="145">
        <f t="shared" si="124"/>
        <v>22.5</v>
      </c>
      <c r="L129" s="145">
        <f t="shared" si="124"/>
        <v>20</v>
      </c>
      <c r="M129" s="145">
        <f t="shared" si="124"/>
        <v>15</v>
      </c>
      <c r="N129" s="145">
        <f t="shared" si="124"/>
        <v>20</v>
      </c>
    </row>
    <row r="130" spans="1:14" ht="30" customHeight="1" x14ac:dyDescent="0.2">
      <c r="A130" s="34">
        <f>'STUDENT NAMELIST'!A130</f>
        <v>126</v>
      </c>
      <c r="B130" s="128">
        <f>'STUDENT NAMELIST'!B130</f>
        <v>211423243440</v>
      </c>
      <c r="C130" s="128" t="str">
        <f>'STUDENT NAMELIST'!C130</f>
        <v>2023PEC AI 226</v>
      </c>
      <c r="D130" s="142" t="str">
        <f>'STUDENT NAMELIST'!D130</f>
        <v>SUBHASRI D J</v>
      </c>
      <c r="E130" s="143">
        <v>8</v>
      </c>
      <c r="F130" s="143">
        <v>8</v>
      </c>
      <c r="G130" s="143">
        <v>9</v>
      </c>
      <c r="H130" s="143">
        <v>8</v>
      </c>
      <c r="I130" s="143">
        <v>10</v>
      </c>
      <c r="J130" s="144">
        <f t="shared" ref="J130:N130" si="125">(E130/10)*25</f>
        <v>20</v>
      </c>
      <c r="K130" s="145">
        <f t="shared" si="125"/>
        <v>20</v>
      </c>
      <c r="L130" s="145">
        <f t="shared" si="125"/>
        <v>22.5</v>
      </c>
      <c r="M130" s="145">
        <f t="shared" si="125"/>
        <v>20</v>
      </c>
      <c r="N130" s="145">
        <f t="shared" si="125"/>
        <v>25</v>
      </c>
    </row>
    <row r="131" spans="1:14" ht="30" customHeight="1" x14ac:dyDescent="0.2">
      <c r="A131" s="34">
        <f>'STUDENT NAMELIST'!A131</f>
        <v>127</v>
      </c>
      <c r="B131" s="128">
        <f>'STUDENT NAMELIST'!B131</f>
        <v>211423243324</v>
      </c>
      <c r="C131" s="128" t="str">
        <f>'STUDENT NAMELIST'!C131</f>
        <v>2023PEC AI 227</v>
      </c>
      <c r="D131" s="142" t="str">
        <f>'STUDENT NAMELIST'!D131</f>
        <v>POOJASREE K</v>
      </c>
      <c r="E131" s="143">
        <v>6</v>
      </c>
      <c r="F131" s="143">
        <v>9</v>
      </c>
      <c r="G131" s="143">
        <v>10</v>
      </c>
      <c r="H131" s="143">
        <v>6</v>
      </c>
      <c r="I131" s="143">
        <v>8</v>
      </c>
      <c r="J131" s="144">
        <f t="shared" ref="J131:N131" si="126">(E131/10)*25</f>
        <v>15</v>
      </c>
      <c r="K131" s="145">
        <f t="shared" si="126"/>
        <v>22.5</v>
      </c>
      <c r="L131" s="145">
        <f t="shared" si="126"/>
        <v>25</v>
      </c>
      <c r="M131" s="145">
        <f t="shared" si="126"/>
        <v>15</v>
      </c>
      <c r="N131" s="145">
        <f t="shared" si="126"/>
        <v>20</v>
      </c>
    </row>
    <row r="132" spans="1:14" ht="30" customHeight="1" x14ac:dyDescent="0.2">
      <c r="A132" s="34">
        <f>'STUDENT NAMELIST'!A132</f>
        <v>128</v>
      </c>
      <c r="B132" s="128">
        <f>'STUDENT NAMELIST'!B132</f>
        <v>211423243326</v>
      </c>
      <c r="C132" s="128" t="str">
        <f>'STUDENT NAMELIST'!C132</f>
        <v>2023PEC AI 228</v>
      </c>
      <c r="D132" s="142" t="str">
        <f>'STUDENT NAMELIST'!D132</f>
        <v>PRADAKSHANA S</v>
      </c>
      <c r="E132" s="143">
        <v>9</v>
      </c>
      <c r="F132" s="143">
        <v>8</v>
      </c>
      <c r="G132" s="143">
        <v>10</v>
      </c>
      <c r="H132" s="143">
        <v>8</v>
      </c>
      <c r="I132" s="143">
        <v>10</v>
      </c>
      <c r="J132" s="144">
        <f t="shared" ref="J132:N132" si="127">(E132/10)*25</f>
        <v>22.5</v>
      </c>
      <c r="K132" s="145">
        <f t="shared" si="127"/>
        <v>20</v>
      </c>
      <c r="L132" s="145">
        <f t="shared" si="127"/>
        <v>25</v>
      </c>
      <c r="M132" s="145">
        <f t="shared" si="127"/>
        <v>20</v>
      </c>
      <c r="N132" s="145">
        <f t="shared" si="127"/>
        <v>25</v>
      </c>
    </row>
    <row r="133" spans="1:14" ht="30" customHeight="1" x14ac:dyDescent="0.2">
      <c r="A133" s="34">
        <f>'STUDENT NAMELIST'!A133</f>
        <v>129</v>
      </c>
      <c r="B133" s="128">
        <f>'STUDENT NAMELIST'!B133</f>
        <v>211423243328</v>
      </c>
      <c r="C133" s="128" t="str">
        <f>'STUDENT NAMELIST'!C133</f>
        <v>2023PEC AI 229</v>
      </c>
      <c r="D133" s="142" t="str">
        <f>'STUDENT NAMELIST'!D133</f>
        <v>PRAGATHI C J</v>
      </c>
      <c r="E133" s="143">
        <v>9</v>
      </c>
      <c r="F133" s="143">
        <v>9</v>
      </c>
      <c r="G133" s="143">
        <v>10</v>
      </c>
      <c r="H133" s="143">
        <v>10</v>
      </c>
      <c r="I133" s="143">
        <v>6</v>
      </c>
      <c r="J133" s="144">
        <f t="shared" ref="J133:N133" si="128">(E133/10)*25</f>
        <v>22.5</v>
      </c>
      <c r="K133" s="145">
        <f t="shared" si="128"/>
        <v>22.5</v>
      </c>
      <c r="L133" s="145">
        <f t="shared" si="128"/>
        <v>25</v>
      </c>
      <c r="M133" s="145">
        <f t="shared" si="128"/>
        <v>25</v>
      </c>
      <c r="N133" s="145">
        <f t="shared" si="128"/>
        <v>15</v>
      </c>
    </row>
    <row r="134" spans="1:14" ht="30" customHeight="1" x14ac:dyDescent="0.2">
      <c r="A134" s="34">
        <f>'STUDENT NAMELIST'!A134</f>
        <v>130</v>
      </c>
      <c r="B134" s="128">
        <f>'STUDENT NAMELIST'!B134</f>
        <v>211423243333</v>
      </c>
      <c r="C134" s="128" t="str">
        <f>'STUDENT NAMELIST'!C134</f>
        <v>2023PEC AI 230</v>
      </c>
      <c r="D134" s="142" t="str">
        <f>'STUDENT NAMELIST'!D134</f>
        <v>PRATHESA S</v>
      </c>
      <c r="E134" s="143">
        <v>8</v>
      </c>
      <c r="F134" s="143">
        <v>9</v>
      </c>
      <c r="G134" s="143">
        <v>10</v>
      </c>
      <c r="H134" s="143">
        <v>8</v>
      </c>
      <c r="I134" s="143">
        <v>9</v>
      </c>
      <c r="J134" s="144">
        <f t="shared" ref="J134:N134" si="129">(E134/10)*25</f>
        <v>20</v>
      </c>
      <c r="K134" s="145">
        <f t="shared" si="129"/>
        <v>22.5</v>
      </c>
      <c r="L134" s="145">
        <f t="shared" si="129"/>
        <v>25</v>
      </c>
      <c r="M134" s="145">
        <f t="shared" si="129"/>
        <v>20</v>
      </c>
      <c r="N134" s="145">
        <f t="shared" si="129"/>
        <v>22.5</v>
      </c>
    </row>
    <row r="135" spans="1:14" ht="30" customHeight="1" x14ac:dyDescent="0.2">
      <c r="A135" s="34">
        <f>'STUDENT NAMELIST'!A135</f>
        <v>131</v>
      </c>
      <c r="B135" s="128">
        <f>'STUDENT NAMELIST'!B135</f>
        <v>211423243339</v>
      </c>
      <c r="C135" s="128" t="str">
        <f>'STUDENT NAMELIST'!C135</f>
        <v>2023PEC AI 231</v>
      </c>
      <c r="D135" s="142" t="str">
        <f>'STUDENT NAMELIST'!D135</f>
        <v>PREETHI M</v>
      </c>
      <c r="E135" s="143">
        <v>10</v>
      </c>
      <c r="F135" s="143">
        <v>6</v>
      </c>
      <c r="G135" s="143">
        <v>9</v>
      </c>
      <c r="H135" s="143">
        <v>6</v>
      </c>
      <c r="I135" s="143">
        <v>8</v>
      </c>
      <c r="J135" s="144">
        <f t="shared" ref="J135:N135" si="130">(E135/10)*25</f>
        <v>25</v>
      </c>
      <c r="K135" s="145">
        <f t="shared" si="130"/>
        <v>15</v>
      </c>
      <c r="L135" s="145">
        <f t="shared" si="130"/>
        <v>22.5</v>
      </c>
      <c r="M135" s="145">
        <f t="shared" si="130"/>
        <v>15</v>
      </c>
      <c r="N135" s="145">
        <f t="shared" si="130"/>
        <v>20</v>
      </c>
    </row>
    <row r="136" spans="1:14" ht="30" customHeight="1" x14ac:dyDescent="0.2">
      <c r="A136" s="34">
        <f>'STUDENT NAMELIST'!A136</f>
        <v>132</v>
      </c>
      <c r="B136" s="128">
        <f>'STUDENT NAMELIST'!B136</f>
        <v>211423243340</v>
      </c>
      <c r="C136" s="128" t="str">
        <f>'STUDENT NAMELIST'!C136</f>
        <v>2023PEC AI 232</v>
      </c>
      <c r="D136" s="142" t="str">
        <f>'STUDENT NAMELIST'!D136</f>
        <v>PREETHI S</v>
      </c>
      <c r="E136" s="143">
        <v>9</v>
      </c>
      <c r="F136" s="143">
        <v>8</v>
      </c>
      <c r="G136" s="143">
        <v>10</v>
      </c>
      <c r="H136" s="143">
        <v>10</v>
      </c>
      <c r="I136" s="143">
        <v>10</v>
      </c>
      <c r="J136" s="144">
        <f t="shared" ref="J136:N136" si="131">(E136/10)*25</f>
        <v>22.5</v>
      </c>
      <c r="K136" s="145">
        <f t="shared" si="131"/>
        <v>20</v>
      </c>
      <c r="L136" s="145">
        <f t="shared" si="131"/>
        <v>25</v>
      </c>
      <c r="M136" s="145">
        <f t="shared" si="131"/>
        <v>25</v>
      </c>
      <c r="N136" s="145">
        <f t="shared" si="131"/>
        <v>25</v>
      </c>
    </row>
    <row r="137" spans="1:14" ht="30" customHeight="1" x14ac:dyDescent="0.2">
      <c r="A137" s="34">
        <f>'STUDENT NAMELIST'!A137</f>
        <v>133</v>
      </c>
      <c r="B137" s="128">
        <f>'STUDENT NAMELIST'!B137</f>
        <v>211423243343</v>
      </c>
      <c r="C137" s="128" t="str">
        <f>'STUDENT NAMELIST'!C137</f>
        <v>2023PEC AI 233</v>
      </c>
      <c r="D137" s="142" t="str">
        <f>'STUDENT NAMELIST'!D137</f>
        <v>PRIYADHARSHINI D</v>
      </c>
      <c r="E137" s="143">
        <v>8</v>
      </c>
      <c r="F137" s="143">
        <v>8</v>
      </c>
      <c r="G137" s="143">
        <v>9</v>
      </c>
      <c r="H137" s="143">
        <v>8</v>
      </c>
      <c r="I137" s="143">
        <v>6</v>
      </c>
      <c r="J137" s="144">
        <f t="shared" ref="J137:N137" si="132">(E137/10)*25</f>
        <v>20</v>
      </c>
      <c r="K137" s="145">
        <f t="shared" si="132"/>
        <v>20</v>
      </c>
      <c r="L137" s="145">
        <f t="shared" si="132"/>
        <v>22.5</v>
      </c>
      <c r="M137" s="145">
        <f t="shared" si="132"/>
        <v>20</v>
      </c>
      <c r="N137" s="145">
        <f t="shared" si="132"/>
        <v>15</v>
      </c>
    </row>
    <row r="138" spans="1:14" ht="30" customHeight="1" x14ac:dyDescent="0.2">
      <c r="A138" s="34">
        <f>'STUDENT NAMELIST'!A138</f>
        <v>134</v>
      </c>
      <c r="B138" s="128">
        <f>'STUDENT NAMELIST'!B138</f>
        <v>211423243353</v>
      </c>
      <c r="C138" s="128" t="str">
        <f>'STUDENT NAMELIST'!C138</f>
        <v>2023PEC AI 234</v>
      </c>
      <c r="D138" s="142" t="str">
        <f>'STUDENT NAMELIST'!D138</f>
        <v>RAKSHINI H</v>
      </c>
      <c r="E138" s="143">
        <v>10</v>
      </c>
      <c r="F138" s="143">
        <v>9</v>
      </c>
      <c r="G138" s="143">
        <v>10</v>
      </c>
      <c r="H138" s="143">
        <v>8</v>
      </c>
      <c r="I138" s="143">
        <v>8</v>
      </c>
      <c r="J138" s="144">
        <f t="shared" ref="J138:N138" si="133">(E138/10)*25</f>
        <v>25</v>
      </c>
      <c r="K138" s="145">
        <f t="shared" si="133"/>
        <v>22.5</v>
      </c>
      <c r="L138" s="145">
        <f t="shared" si="133"/>
        <v>25</v>
      </c>
      <c r="M138" s="145">
        <f t="shared" si="133"/>
        <v>20</v>
      </c>
      <c r="N138" s="145">
        <f t="shared" si="133"/>
        <v>20</v>
      </c>
    </row>
    <row r="139" spans="1:14" ht="30" customHeight="1" x14ac:dyDescent="0.2">
      <c r="A139" s="34">
        <f>'STUDENT NAMELIST'!A139</f>
        <v>135</v>
      </c>
      <c r="B139" s="128">
        <f>'STUDENT NAMELIST'!B139</f>
        <v>211423243354</v>
      </c>
      <c r="C139" s="128" t="str">
        <f>'STUDENT NAMELIST'!C139</f>
        <v>2023PEC AI 235</v>
      </c>
      <c r="D139" s="142" t="str">
        <f>'STUDENT NAMELIST'!D139</f>
        <v>RAMYA S</v>
      </c>
      <c r="E139" s="143">
        <v>9</v>
      </c>
      <c r="F139" s="143">
        <v>6</v>
      </c>
      <c r="G139" s="143">
        <v>10</v>
      </c>
      <c r="H139" s="143">
        <v>8</v>
      </c>
      <c r="I139" s="143">
        <v>9</v>
      </c>
      <c r="J139" s="144">
        <f t="shared" ref="J139:N139" si="134">(E139/10)*25</f>
        <v>22.5</v>
      </c>
      <c r="K139" s="145">
        <f t="shared" si="134"/>
        <v>15</v>
      </c>
      <c r="L139" s="145">
        <f t="shared" si="134"/>
        <v>25</v>
      </c>
      <c r="M139" s="145">
        <f t="shared" si="134"/>
        <v>20</v>
      </c>
      <c r="N139" s="145">
        <f t="shared" si="134"/>
        <v>22.5</v>
      </c>
    </row>
    <row r="140" spans="1:14" ht="30" customHeight="1" x14ac:dyDescent="0.2">
      <c r="A140" s="34">
        <f>'STUDENT NAMELIST'!A140</f>
        <v>136</v>
      </c>
      <c r="B140" s="128">
        <f>'STUDENT NAMELIST'!B140</f>
        <v>211423243355</v>
      </c>
      <c r="C140" s="128" t="str">
        <f>'STUDENT NAMELIST'!C140</f>
        <v>2023PEC AI 236</v>
      </c>
      <c r="D140" s="142" t="str">
        <f>'STUDENT NAMELIST'!D140</f>
        <v>RANJANI A</v>
      </c>
      <c r="E140" s="143">
        <v>6</v>
      </c>
      <c r="F140" s="143">
        <v>6</v>
      </c>
      <c r="G140" s="143">
        <v>10</v>
      </c>
      <c r="H140" s="143">
        <v>6</v>
      </c>
      <c r="I140" s="143">
        <v>10</v>
      </c>
      <c r="J140" s="144">
        <f t="shared" ref="J140:N140" si="135">(E140/10)*25</f>
        <v>15</v>
      </c>
      <c r="K140" s="145">
        <f t="shared" si="135"/>
        <v>15</v>
      </c>
      <c r="L140" s="145">
        <f t="shared" si="135"/>
        <v>25</v>
      </c>
      <c r="M140" s="145">
        <f t="shared" si="135"/>
        <v>15</v>
      </c>
      <c r="N140" s="145">
        <f t="shared" si="135"/>
        <v>25</v>
      </c>
    </row>
    <row r="141" spans="1:14" ht="30" customHeight="1" x14ac:dyDescent="0.2">
      <c r="A141" s="34">
        <f>'STUDENT NAMELIST'!A141</f>
        <v>137</v>
      </c>
      <c r="B141" s="128">
        <f>'STUDENT NAMELIST'!B141</f>
        <v>211423243358</v>
      </c>
      <c r="C141" s="128" t="str">
        <f>'STUDENT NAMELIST'!C141</f>
        <v>2023PEC AI 237</v>
      </c>
      <c r="D141" s="142" t="str">
        <f>'STUDENT NAMELIST'!D141</f>
        <v>RAZEENA R</v>
      </c>
      <c r="E141" s="143">
        <v>6</v>
      </c>
      <c r="F141" s="143">
        <v>8</v>
      </c>
      <c r="G141" s="143">
        <v>9</v>
      </c>
      <c r="H141" s="143">
        <v>8</v>
      </c>
      <c r="I141" s="143">
        <v>10</v>
      </c>
      <c r="J141" s="144">
        <f t="shared" ref="J141:N141" si="136">(E141/10)*25</f>
        <v>15</v>
      </c>
      <c r="K141" s="145">
        <f t="shared" si="136"/>
        <v>20</v>
      </c>
      <c r="L141" s="145">
        <f t="shared" si="136"/>
        <v>22.5</v>
      </c>
      <c r="M141" s="145">
        <f t="shared" si="136"/>
        <v>20</v>
      </c>
      <c r="N141" s="145">
        <f t="shared" si="136"/>
        <v>25</v>
      </c>
    </row>
    <row r="142" spans="1:14" ht="30" customHeight="1" x14ac:dyDescent="0.2">
      <c r="A142" s="34">
        <f>'STUDENT NAMELIST'!A142</f>
        <v>138</v>
      </c>
      <c r="B142" s="128">
        <f>'STUDENT NAMELIST'!B142</f>
        <v>211423243359</v>
      </c>
      <c r="C142" s="128" t="str">
        <f>'STUDENT NAMELIST'!C142</f>
        <v>2023PEC AI 238</v>
      </c>
      <c r="D142" s="142" t="str">
        <f>'STUDENT NAMELIST'!D142</f>
        <v>RIHANA R</v>
      </c>
      <c r="E142" s="143">
        <v>9</v>
      </c>
      <c r="F142" s="143">
        <v>8</v>
      </c>
      <c r="G142" s="143">
        <v>10</v>
      </c>
      <c r="H142" s="143">
        <v>8</v>
      </c>
      <c r="I142" s="143">
        <v>8</v>
      </c>
      <c r="J142" s="144">
        <f t="shared" ref="J142:N142" si="137">(E142/10)*25</f>
        <v>22.5</v>
      </c>
      <c r="K142" s="145">
        <f t="shared" si="137"/>
        <v>20</v>
      </c>
      <c r="L142" s="145">
        <f t="shared" si="137"/>
        <v>25</v>
      </c>
      <c r="M142" s="145">
        <f t="shared" si="137"/>
        <v>20</v>
      </c>
      <c r="N142" s="145">
        <f t="shared" si="137"/>
        <v>20</v>
      </c>
    </row>
    <row r="143" spans="1:14" ht="30" customHeight="1" x14ac:dyDescent="0.2">
      <c r="A143" s="34">
        <f>'STUDENT NAMELIST'!A143</f>
        <v>139</v>
      </c>
      <c r="B143" s="128">
        <f>'STUDENT NAMELIST'!B143</f>
        <v>211423243366</v>
      </c>
      <c r="C143" s="128" t="str">
        <f>'STUDENT NAMELIST'!C143</f>
        <v>2023PEC AI 239</v>
      </c>
      <c r="D143" s="142" t="str">
        <f>'STUDENT NAMELIST'!D143</f>
        <v>RUBA DARSHNI J</v>
      </c>
      <c r="E143" s="143">
        <v>8</v>
      </c>
      <c r="F143" s="143">
        <v>10</v>
      </c>
      <c r="G143" s="143">
        <v>10</v>
      </c>
      <c r="H143" s="143">
        <v>9</v>
      </c>
      <c r="I143" s="143">
        <v>10</v>
      </c>
      <c r="J143" s="144">
        <f t="shared" ref="J143:N143" si="138">(E143/10)*25</f>
        <v>20</v>
      </c>
      <c r="K143" s="145">
        <f t="shared" si="138"/>
        <v>25</v>
      </c>
      <c r="L143" s="145">
        <f t="shared" si="138"/>
        <v>25</v>
      </c>
      <c r="M143" s="145">
        <f t="shared" si="138"/>
        <v>22.5</v>
      </c>
      <c r="N143" s="145">
        <f t="shared" si="138"/>
        <v>25</v>
      </c>
    </row>
    <row r="144" spans="1:14" ht="30" customHeight="1" x14ac:dyDescent="0.2">
      <c r="A144" s="34">
        <f>'STUDENT NAMELIST'!A144</f>
        <v>140</v>
      </c>
      <c r="B144" s="128">
        <f>'STUDENT NAMELIST'!B144</f>
        <v>211423243372</v>
      </c>
      <c r="C144" s="128" t="str">
        <f>'STUDENT NAMELIST'!C144</f>
        <v>2023PEC AI 240</v>
      </c>
      <c r="D144" s="142" t="str">
        <f>'STUDENT NAMELIST'!D144</f>
        <v>SAFANA YASMIN S</v>
      </c>
      <c r="E144" s="143">
        <v>8</v>
      </c>
      <c r="F144" s="143">
        <v>8</v>
      </c>
      <c r="G144" s="143">
        <v>6</v>
      </c>
      <c r="H144" s="143">
        <v>9</v>
      </c>
      <c r="I144" s="143">
        <v>8</v>
      </c>
      <c r="J144" s="144">
        <f t="shared" ref="J144:N144" si="139">(E144/10)*25</f>
        <v>20</v>
      </c>
      <c r="K144" s="145">
        <f t="shared" si="139"/>
        <v>20</v>
      </c>
      <c r="L144" s="145">
        <f t="shared" si="139"/>
        <v>15</v>
      </c>
      <c r="M144" s="145">
        <f t="shared" si="139"/>
        <v>22.5</v>
      </c>
      <c r="N144" s="145">
        <f t="shared" si="139"/>
        <v>20</v>
      </c>
    </row>
    <row r="145" spans="1:14" ht="30" customHeight="1" x14ac:dyDescent="0.2">
      <c r="A145" s="34">
        <f>'STUDENT NAMELIST'!A145</f>
        <v>141</v>
      </c>
      <c r="B145" s="128">
        <f>'STUDENT NAMELIST'!B145</f>
        <v>211423243374</v>
      </c>
      <c r="C145" s="128" t="str">
        <f>'STUDENT NAMELIST'!C145</f>
        <v>2023PEC AI 241</v>
      </c>
      <c r="D145" s="142" t="str">
        <f>'STUDENT NAMELIST'!D145</f>
        <v>SAISUSMITHA P</v>
      </c>
      <c r="E145" s="143">
        <v>9</v>
      </c>
      <c r="F145" s="143">
        <v>8</v>
      </c>
      <c r="G145" s="143">
        <v>8</v>
      </c>
      <c r="H145" s="143">
        <v>6</v>
      </c>
      <c r="I145" s="143">
        <v>9</v>
      </c>
      <c r="J145" s="144">
        <f t="shared" ref="J145:N145" si="140">(E145/10)*25</f>
        <v>22.5</v>
      </c>
      <c r="K145" s="145">
        <f t="shared" si="140"/>
        <v>20</v>
      </c>
      <c r="L145" s="145">
        <f t="shared" si="140"/>
        <v>20</v>
      </c>
      <c r="M145" s="145">
        <f t="shared" si="140"/>
        <v>15</v>
      </c>
      <c r="N145" s="145">
        <f t="shared" si="140"/>
        <v>22.5</v>
      </c>
    </row>
    <row r="146" spans="1:14" ht="30" customHeight="1" x14ac:dyDescent="0.2">
      <c r="A146" s="34">
        <f>'STUDENT NAMELIST'!A146</f>
        <v>142</v>
      </c>
      <c r="B146" s="128">
        <f>'STUDENT NAMELIST'!B146</f>
        <v>211423243377</v>
      </c>
      <c r="C146" s="128" t="str">
        <f>'STUDENT NAMELIST'!C146</f>
        <v>2023PEC AI 242</v>
      </c>
      <c r="D146" s="142" t="str">
        <f>'STUDENT NAMELIST'!D146</f>
        <v>SAMEEHA ANVAR ALI</v>
      </c>
      <c r="E146" s="143">
        <v>9</v>
      </c>
      <c r="F146" s="143">
        <v>8</v>
      </c>
      <c r="G146" s="143">
        <v>6</v>
      </c>
      <c r="H146" s="143">
        <v>9</v>
      </c>
      <c r="I146" s="143">
        <v>9</v>
      </c>
      <c r="J146" s="144">
        <f t="shared" ref="J146:N146" si="141">(E146/10)*25</f>
        <v>22.5</v>
      </c>
      <c r="K146" s="145">
        <f t="shared" si="141"/>
        <v>20</v>
      </c>
      <c r="L146" s="145">
        <f t="shared" si="141"/>
        <v>15</v>
      </c>
      <c r="M146" s="145">
        <f t="shared" si="141"/>
        <v>22.5</v>
      </c>
      <c r="N146" s="145">
        <f t="shared" si="141"/>
        <v>22.5</v>
      </c>
    </row>
    <row r="147" spans="1:14" ht="30" customHeight="1" x14ac:dyDescent="0.2">
      <c r="A147" s="34">
        <f>'STUDENT NAMELIST'!A147</f>
        <v>143</v>
      </c>
      <c r="B147" s="128">
        <f>'STUDENT NAMELIST'!B147</f>
        <v>211423243378</v>
      </c>
      <c r="C147" s="128" t="str">
        <f>'STUDENT NAMELIST'!C147</f>
        <v>2023PEC AI 243</v>
      </c>
      <c r="D147" s="142" t="str">
        <f>'STUDENT NAMELIST'!D147</f>
        <v>SANCHANAA P</v>
      </c>
      <c r="E147" s="143">
        <v>8</v>
      </c>
      <c r="F147" s="143">
        <v>9</v>
      </c>
      <c r="G147" s="143">
        <v>6</v>
      </c>
      <c r="H147" s="143">
        <v>9</v>
      </c>
      <c r="I147" s="143">
        <v>9</v>
      </c>
      <c r="J147" s="144">
        <f t="shared" ref="J147:N147" si="142">(E147/10)*25</f>
        <v>20</v>
      </c>
      <c r="K147" s="145">
        <f t="shared" si="142"/>
        <v>22.5</v>
      </c>
      <c r="L147" s="145">
        <f t="shared" si="142"/>
        <v>15</v>
      </c>
      <c r="M147" s="145">
        <f t="shared" si="142"/>
        <v>22.5</v>
      </c>
      <c r="N147" s="145">
        <f t="shared" si="142"/>
        <v>22.5</v>
      </c>
    </row>
    <row r="148" spans="1:14" ht="30" customHeight="1" x14ac:dyDescent="0.2">
      <c r="A148" s="34">
        <f>'STUDENT NAMELIST'!A148</f>
        <v>144</v>
      </c>
      <c r="B148" s="128">
        <f>'STUDENT NAMELIST'!B148</f>
        <v>211423243379</v>
      </c>
      <c r="C148" s="128" t="str">
        <f>'STUDENT NAMELIST'!C148</f>
        <v>2023PEC AI 244</v>
      </c>
      <c r="D148" s="142" t="str">
        <f>'STUDENT NAMELIST'!D148</f>
        <v>SANCTA FANNIE S</v>
      </c>
      <c r="E148" s="143">
        <v>8</v>
      </c>
      <c r="F148" s="143">
        <v>10</v>
      </c>
      <c r="G148" s="143">
        <v>10</v>
      </c>
      <c r="H148" s="143">
        <v>9</v>
      </c>
      <c r="I148" s="143">
        <v>8</v>
      </c>
      <c r="J148" s="144">
        <f t="shared" ref="J148:N148" si="143">(E148/10)*25</f>
        <v>20</v>
      </c>
      <c r="K148" s="145">
        <f t="shared" si="143"/>
        <v>25</v>
      </c>
      <c r="L148" s="145">
        <f t="shared" si="143"/>
        <v>25</v>
      </c>
      <c r="M148" s="145">
        <f t="shared" si="143"/>
        <v>22.5</v>
      </c>
      <c r="N148" s="145">
        <f t="shared" si="143"/>
        <v>20</v>
      </c>
    </row>
    <row r="149" spans="1:14" ht="30" customHeight="1" x14ac:dyDescent="0.2">
      <c r="A149" s="34">
        <f>'STUDENT NAMELIST'!A149</f>
        <v>145</v>
      </c>
      <c r="B149" s="128">
        <f>'STUDENT NAMELIST'!B149</f>
        <v>211423243380</v>
      </c>
      <c r="C149" s="128" t="str">
        <f>'STUDENT NAMELIST'!C149</f>
        <v>2023PEC AI 245</v>
      </c>
      <c r="D149" s="142" t="str">
        <f>'STUDENT NAMELIST'!D149</f>
        <v>SANDHIYA E</v>
      </c>
      <c r="E149" s="143">
        <v>8</v>
      </c>
      <c r="F149" s="143">
        <v>10</v>
      </c>
      <c r="G149" s="143">
        <v>8</v>
      </c>
      <c r="H149" s="143">
        <v>10</v>
      </c>
      <c r="I149" s="143">
        <v>6</v>
      </c>
      <c r="J149" s="144">
        <f t="shared" ref="J149:N149" si="144">(E149/10)*25</f>
        <v>20</v>
      </c>
      <c r="K149" s="145">
        <f t="shared" si="144"/>
        <v>25</v>
      </c>
      <c r="L149" s="145">
        <f t="shared" si="144"/>
        <v>20</v>
      </c>
      <c r="M149" s="145">
        <f t="shared" si="144"/>
        <v>25</v>
      </c>
      <c r="N149" s="145">
        <f t="shared" si="144"/>
        <v>15</v>
      </c>
    </row>
    <row r="150" spans="1:14" ht="30" customHeight="1" x14ac:dyDescent="0.2">
      <c r="A150" s="34">
        <f>'STUDENT NAMELIST'!A150</f>
        <v>146</v>
      </c>
      <c r="B150" s="128">
        <f>'STUDENT NAMELIST'!B150</f>
        <v>211423243381</v>
      </c>
      <c r="C150" s="128" t="str">
        <f>'STUDENT NAMELIST'!C150</f>
        <v>2023PEC AI 246</v>
      </c>
      <c r="D150" s="142" t="str">
        <f>'STUDENT NAMELIST'!D150</f>
        <v>SANDHIYA R</v>
      </c>
      <c r="E150" s="143">
        <v>9</v>
      </c>
      <c r="F150" s="143">
        <v>8</v>
      </c>
      <c r="G150" s="143">
        <v>10</v>
      </c>
      <c r="H150" s="143">
        <v>9</v>
      </c>
      <c r="I150" s="143">
        <v>10</v>
      </c>
      <c r="J150" s="144">
        <f t="shared" ref="J150:N150" si="145">(E150/10)*25</f>
        <v>22.5</v>
      </c>
      <c r="K150" s="145">
        <f t="shared" si="145"/>
        <v>20</v>
      </c>
      <c r="L150" s="145">
        <f t="shared" si="145"/>
        <v>25</v>
      </c>
      <c r="M150" s="145">
        <f t="shared" si="145"/>
        <v>22.5</v>
      </c>
      <c r="N150" s="145">
        <f t="shared" si="145"/>
        <v>25</v>
      </c>
    </row>
    <row r="151" spans="1:14" ht="30" customHeight="1" x14ac:dyDescent="0.2">
      <c r="A151" s="34">
        <f>'STUDENT NAMELIST'!A151</f>
        <v>147</v>
      </c>
      <c r="B151" s="128">
        <f>'STUDENT NAMELIST'!B151</f>
        <v>211423243387</v>
      </c>
      <c r="C151" s="128" t="str">
        <f>'STUDENT NAMELIST'!C151</f>
        <v>2023PEC AI 247</v>
      </c>
      <c r="D151" s="142" t="str">
        <f>'STUDENT NAMELIST'!D151</f>
        <v>SANTHIYA R</v>
      </c>
      <c r="E151" s="143">
        <v>6</v>
      </c>
      <c r="F151" s="143">
        <v>6</v>
      </c>
      <c r="G151" s="143">
        <v>8</v>
      </c>
      <c r="H151" s="143">
        <v>6</v>
      </c>
      <c r="I151" s="143">
        <v>8</v>
      </c>
      <c r="J151" s="144">
        <f t="shared" ref="J151:N151" si="146">(E151/10)*25</f>
        <v>15</v>
      </c>
      <c r="K151" s="145">
        <f t="shared" si="146"/>
        <v>15</v>
      </c>
      <c r="L151" s="145">
        <f t="shared" si="146"/>
        <v>20</v>
      </c>
      <c r="M151" s="145">
        <f t="shared" si="146"/>
        <v>15</v>
      </c>
      <c r="N151" s="145">
        <f t="shared" si="146"/>
        <v>20</v>
      </c>
    </row>
    <row r="152" spans="1:14" ht="30" customHeight="1" x14ac:dyDescent="0.2">
      <c r="A152" s="34">
        <f>'STUDENT NAMELIST'!A152</f>
        <v>148</v>
      </c>
      <c r="B152" s="128">
        <f>'STUDENT NAMELIST'!B152</f>
        <v>211423243382</v>
      </c>
      <c r="C152" s="128" t="str">
        <f>'STUDENT NAMELIST'!C152</f>
        <v>2023PEC AI 248</v>
      </c>
      <c r="D152" s="142" t="str">
        <f>'STUDENT NAMELIST'!D152</f>
        <v>SANDHYA C V</v>
      </c>
      <c r="E152" s="143">
        <v>9</v>
      </c>
      <c r="F152" s="143">
        <v>8</v>
      </c>
      <c r="G152" s="143">
        <v>6</v>
      </c>
      <c r="H152" s="143">
        <v>9</v>
      </c>
      <c r="I152" s="143">
        <v>8</v>
      </c>
      <c r="J152" s="144">
        <f t="shared" ref="J152:N152" si="147">(E152/10)*25</f>
        <v>22.5</v>
      </c>
      <c r="K152" s="145">
        <f t="shared" si="147"/>
        <v>20</v>
      </c>
      <c r="L152" s="145">
        <f t="shared" si="147"/>
        <v>15</v>
      </c>
      <c r="M152" s="145">
        <f t="shared" si="147"/>
        <v>22.5</v>
      </c>
      <c r="N152" s="145">
        <f t="shared" si="147"/>
        <v>20</v>
      </c>
    </row>
    <row r="153" spans="1:14" ht="30" customHeight="1" x14ac:dyDescent="0.2">
      <c r="A153" s="34">
        <f>'STUDENT NAMELIST'!A153</f>
        <v>149</v>
      </c>
      <c r="B153" s="128">
        <f>'STUDENT NAMELIST'!B153</f>
        <v>211423243393</v>
      </c>
      <c r="C153" s="128" t="str">
        <f>'STUDENT NAMELIST'!C153</f>
        <v>2023PEC AI 249</v>
      </c>
      <c r="D153" s="142" t="str">
        <f>'STUDENT NAMELIST'!D153</f>
        <v>SANTHYA R</v>
      </c>
      <c r="E153" s="143">
        <v>10</v>
      </c>
      <c r="F153" s="143">
        <v>10</v>
      </c>
      <c r="G153" s="143">
        <v>8</v>
      </c>
      <c r="H153" s="143">
        <v>8</v>
      </c>
      <c r="I153" s="143">
        <v>6</v>
      </c>
      <c r="J153" s="144">
        <f t="shared" ref="J153:N153" si="148">(E153/10)*25</f>
        <v>25</v>
      </c>
      <c r="K153" s="145">
        <f t="shared" si="148"/>
        <v>25</v>
      </c>
      <c r="L153" s="145">
        <f t="shared" si="148"/>
        <v>20</v>
      </c>
      <c r="M153" s="145">
        <f t="shared" si="148"/>
        <v>20</v>
      </c>
      <c r="N153" s="145">
        <f t="shared" si="148"/>
        <v>15</v>
      </c>
    </row>
    <row r="154" spans="1:14" ht="30" customHeight="1" x14ac:dyDescent="0.2">
      <c r="A154" s="34">
        <f>'STUDENT NAMELIST'!A154</f>
        <v>150</v>
      </c>
      <c r="B154" s="128">
        <f>'STUDENT NAMELIST'!B154</f>
        <v>211423243398</v>
      </c>
      <c r="C154" s="128" t="str">
        <f>'STUDENT NAMELIST'!C154</f>
        <v>2023PEC AI 250</v>
      </c>
      <c r="D154" s="142" t="str">
        <f>'STUDENT NAMELIST'!D154</f>
        <v>SASIREKHA S</v>
      </c>
      <c r="E154" s="143">
        <v>9</v>
      </c>
      <c r="F154" s="143">
        <v>8</v>
      </c>
      <c r="G154" s="143">
        <v>10</v>
      </c>
      <c r="H154" s="143">
        <v>9</v>
      </c>
      <c r="I154" s="143">
        <v>8</v>
      </c>
      <c r="J154" s="144">
        <f t="shared" ref="J154:N154" si="149">(E154/10)*25</f>
        <v>22.5</v>
      </c>
      <c r="K154" s="145">
        <f t="shared" si="149"/>
        <v>20</v>
      </c>
      <c r="L154" s="145">
        <f t="shared" si="149"/>
        <v>25</v>
      </c>
      <c r="M154" s="145">
        <f t="shared" si="149"/>
        <v>22.5</v>
      </c>
      <c r="N154" s="145">
        <f t="shared" si="149"/>
        <v>20</v>
      </c>
    </row>
    <row r="155" spans="1:14" ht="30" customHeight="1" x14ac:dyDescent="0.2">
      <c r="A155" s="34">
        <f>'STUDENT NAMELIST'!A155</f>
        <v>151</v>
      </c>
      <c r="B155" s="128">
        <f>'STUDENT NAMELIST'!B155</f>
        <v>211423243401</v>
      </c>
      <c r="C155" s="128" t="str">
        <f>'STUDENT NAMELIST'!C155</f>
        <v>2023PEC AI 251</v>
      </c>
      <c r="D155" s="142" t="str">
        <f>'STUDENT NAMELIST'!D155</f>
        <v>SEENI PRIYAMANI C</v>
      </c>
      <c r="E155" s="143">
        <v>8</v>
      </c>
      <c r="F155" s="143">
        <v>8</v>
      </c>
      <c r="G155" s="143">
        <v>10</v>
      </c>
      <c r="H155" s="143">
        <v>6</v>
      </c>
      <c r="I155" s="143">
        <v>10</v>
      </c>
      <c r="J155" s="144">
        <f t="shared" ref="J155:N155" si="150">(E155/10)*25</f>
        <v>20</v>
      </c>
      <c r="K155" s="145">
        <f t="shared" si="150"/>
        <v>20</v>
      </c>
      <c r="L155" s="145">
        <f t="shared" si="150"/>
        <v>25</v>
      </c>
      <c r="M155" s="145">
        <f t="shared" si="150"/>
        <v>15</v>
      </c>
      <c r="N155" s="145">
        <f t="shared" si="150"/>
        <v>25</v>
      </c>
    </row>
    <row r="156" spans="1:14" ht="30" customHeight="1" x14ac:dyDescent="0.2">
      <c r="A156" s="34">
        <f>'STUDENT NAMELIST'!A156</f>
        <v>152</v>
      </c>
      <c r="B156" s="128">
        <f>'STUDENT NAMELIST'!B156</f>
        <v>211423243409</v>
      </c>
      <c r="C156" s="128" t="str">
        <f>'STUDENT NAMELIST'!C156</f>
        <v>2023PEC AI 252</v>
      </c>
      <c r="D156" s="142" t="str">
        <f>'STUDENT NAMELIST'!D156</f>
        <v>SHARMILA J</v>
      </c>
      <c r="E156" s="143">
        <v>8</v>
      </c>
      <c r="F156" s="143">
        <v>6</v>
      </c>
      <c r="G156" s="143">
        <v>9</v>
      </c>
      <c r="H156" s="143">
        <v>6</v>
      </c>
      <c r="I156" s="143">
        <v>10</v>
      </c>
      <c r="J156" s="144">
        <f t="shared" ref="J156:N156" si="151">(E156/10)*25</f>
        <v>20</v>
      </c>
      <c r="K156" s="145">
        <f t="shared" si="151"/>
        <v>15</v>
      </c>
      <c r="L156" s="145">
        <f t="shared" si="151"/>
        <v>22.5</v>
      </c>
      <c r="M156" s="145">
        <f t="shared" si="151"/>
        <v>15</v>
      </c>
      <c r="N156" s="145">
        <f t="shared" si="151"/>
        <v>25</v>
      </c>
    </row>
    <row r="157" spans="1:14" ht="30" customHeight="1" x14ac:dyDescent="0.2">
      <c r="A157" s="34">
        <f>'STUDENT NAMELIST'!A157</f>
        <v>153</v>
      </c>
      <c r="B157" s="128">
        <f>'STUDENT NAMELIST'!B157</f>
        <v>211423243410</v>
      </c>
      <c r="C157" s="128" t="str">
        <f>'STUDENT NAMELIST'!C157</f>
        <v>2023PEC AI 253</v>
      </c>
      <c r="D157" s="142" t="str">
        <f>'STUDENT NAMELIST'!D157</f>
        <v>SHARMITHA SRI M</v>
      </c>
      <c r="E157" s="143">
        <v>6</v>
      </c>
      <c r="F157" s="143">
        <v>10</v>
      </c>
      <c r="G157" s="143">
        <v>9</v>
      </c>
      <c r="H157" s="143">
        <v>6</v>
      </c>
      <c r="I157" s="143">
        <v>8</v>
      </c>
      <c r="J157" s="144">
        <f t="shared" ref="J157:N157" si="152">(E157/10)*25</f>
        <v>15</v>
      </c>
      <c r="K157" s="145">
        <f t="shared" si="152"/>
        <v>25</v>
      </c>
      <c r="L157" s="145">
        <f t="shared" si="152"/>
        <v>22.5</v>
      </c>
      <c r="M157" s="145">
        <f t="shared" si="152"/>
        <v>15</v>
      </c>
      <c r="N157" s="145">
        <f t="shared" si="152"/>
        <v>20</v>
      </c>
    </row>
    <row r="158" spans="1:14" ht="30" customHeight="1" x14ac:dyDescent="0.2">
      <c r="A158" s="34">
        <f>'STUDENT NAMELIST'!A158</f>
        <v>154</v>
      </c>
      <c r="B158" s="128">
        <f>'STUDENT NAMELIST'!B158</f>
        <v>211423243411</v>
      </c>
      <c r="C158" s="128" t="str">
        <f>'STUDENT NAMELIST'!C158</f>
        <v>2023PEC AI 254</v>
      </c>
      <c r="D158" s="142" t="str">
        <f>'STUDENT NAMELIST'!D158</f>
        <v>SHARWANGI M</v>
      </c>
      <c r="E158" s="143">
        <v>10</v>
      </c>
      <c r="F158" s="143">
        <v>10</v>
      </c>
      <c r="G158" s="143">
        <v>10</v>
      </c>
      <c r="H158" s="143">
        <v>10</v>
      </c>
      <c r="I158" s="143">
        <v>6</v>
      </c>
      <c r="J158" s="144">
        <f t="shared" ref="J158:N158" si="153">(E158/10)*25</f>
        <v>25</v>
      </c>
      <c r="K158" s="145">
        <f t="shared" si="153"/>
        <v>25</v>
      </c>
      <c r="L158" s="145">
        <f t="shared" si="153"/>
        <v>25</v>
      </c>
      <c r="M158" s="145">
        <f t="shared" si="153"/>
        <v>25</v>
      </c>
      <c r="N158" s="145">
        <f t="shared" si="153"/>
        <v>15</v>
      </c>
    </row>
    <row r="159" spans="1:14" ht="30" customHeight="1" x14ac:dyDescent="0.2">
      <c r="A159" s="34">
        <f>'STUDENT NAMELIST'!A159</f>
        <v>155</v>
      </c>
      <c r="B159" s="128">
        <f>'STUDENT NAMELIST'!B159</f>
        <v>211423243414</v>
      </c>
      <c r="C159" s="128" t="str">
        <f>'STUDENT NAMELIST'!C159</f>
        <v>2023PEC AI 255</v>
      </c>
      <c r="D159" s="142" t="str">
        <f>'STUDENT NAMELIST'!D159</f>
        <v>SHRUTHI S S</v>
      </c>
      <c r="E159" s="143">
        <v>6</v>
      </c>
      <c r="F159" s="143">
        <v>8</v>
      </c>
      <c r="G159" s="143">
        <v>8</v>
      </c>
      <c r="H159" s="143">
        <v>8</v>
      </c>
      <c r="I159" s="143">
        <v>6</v>
      </c>
      <c r="J159" s="144">
        <f t="shared" ref="J159:N159" si="154">(E159/10)*25</f>
        <v>15</v>
      </c>
      <c r="K159" s="145">
        <f t="shared" si="154"/>
        <v>20</v>
      </c>
      <c r="L159" s="145">
        <f t="shared" si="154"/>
        <v>20</v>
      </c>
      <c r="M159" s="145">
        <f t="shared" si="154"/>
        <v>20</v>
      </c>
      <c r="N159" s="145">
        <f t="shared" si="154"/>
        <v>15</v>
      </c>
    </row>
    <row r="160" spans="1:14" ht="30" customHeight="1" x14ac:dyDescent="0.2">
      <c r="A160" s="34">
        <f>'STUDENT NAMELIST'!A160</f>
        <v>156</v>
      </c>
      <c r="B160" s="128">
        <f>'STUDENT NAMELIST'!B160</f>
        <v>211423243415</v>
      </c>
      <c r="C160" s="128" t="str">
        <f>'STUDENT NAMELIST'!C160</f>
        <v>2023PEC AI 256</v>
      </c>
      <c r="D160" s="142" t="str">
        <f>'STUDENT NAMELIST'!D160</f>
        <v>SHURUTHIKA P</v>
      </c>
      <c r="E160" s="143">
        <v>6</v>
      </c>
      <c r="F160" s="143">
        <v>10</v>
      </c>
      <c r="G160" s="143">
        <v>8</v>
      </c>
      <c r="H160" s="143">
        <v>10</v>
      </c>
      <c r="I160" s="143">
        <v>10</v>
      </c>
      <c r="J160" s="144">
        <f t="shared" ref="J160:N160" si="155">(E160/10)*25</f>
        <v>15</v>
      </c>
      <c r="K160" s="145">
        <f t="shared" si="155"/>
        <v>25</v>
      </c>
      <c r="L160" s="145">
        <f t="shared" si="155"/>
        <v>20</v>
      </c>
      <c r="M160" s="145">
        <f t="shared" si="155"/>
        <v>25</v>
      </c>
      <c r="N160" s="145">
        <f t="shared" si="155"/>
        <v>25</v>
      </c>
    </row>
    <row r="161" spans="1:14" ht="30" customHeight="1" x14ac:dyDescent="0.2">
      <c r="A161" s="34">
        <f>'STUDENT NAMELIST'!A161</f>
        <v>157</v>
      </c>
      <c r="B161" s="128">
        <f>'STUDENT NAMELIST'!B161</f>
        <v>211423243419</v>
      </c>
      <c r="C161" s="128" t="str">
        <f>'STUDENT NAMELIST'!C161</f>
        <v>2023PEC AI 257</v>
      </c>
      <c r="D161" s="142" t="str">
        <f>'STUDENT NAMELIST'!D161</f>
        <v>SIDDA GNANA CHARISHMA</v>
      </c>
      <c r="E161" s="143">
        <v>10</v>
      </c>
      <c r="F161" s="143">
        <v>6</v>
      </c>
      <c r="G161" s="143">
        <v>6</v>
      </c>
      <c r="H161" s="143">
        <v>8</v>
      </c>
      <c r="I161" s="143">
        <v>6</v>
      </c>
      <c r="J161" s="144">
        <f t="shared" ref="J161:N161" si="156">(E161/10)*25</f>
        <v>25</v>
      </c>
      <c r="K161" s="145">
        <f t="shared" si="156"/>
        <v>15</v>
      </c>
      <c r="L161" s="145">
        <f t="shared" si="156"/>
        <v>15</v>
      </c>
      <c r="M161" s="145">
        <f t="shared" si="156"/>
        <v>20</v>
      </c>
      <c r="N161" s="145">
        <f t="shared" si="156"/>
        <v>15</v>
      </c>
    </row>
    <row r="162" spans="1:14" ht="30" customHeight="1" x14ac:dyDescent="0.2">
      <c r="A162" s="34">
        <f>'STUDENT NAMELIST'!A162</f>
        <v>158</v>
      </c>
      <c r="B162" s="128">
        <f>'STUDENT NAMELIST'!B162</f>
        <v>211423243421</v>
      </c>
      <c r="C162" s="128" t="str">
        <f>'STUDENT NAMELIST'!C162</f>
        <v>2023PEC AI 258</v>
      </c>
      <c r="D162" s="142" t="str">
        <f>'STUDENT NAMELIST'!D162</f>
        <v>SIVA SAKTHI S</v>
      </c>
      <c r="E162" s="143">
        <v>6</v>
      </c>
      <c r="F162" s="143">
        <v>10</v>
      </c>
      <c r="G162" s="143">
        <v>9</v>
      </c>
      <c r="H162" s="143">
        <v>9</v>
      </c>
      <c r="I162" s="143">
        <v>6</v>
      </c>
      <c r="J162" s="144">
        <f t="shared" ref="J162:N162" si="157">(E162/10)*25</f>
        <v>15</v>
      </c>
      <c r="K162" s="145">
        <f t="shared" si="157"/>
        <v>25</v>
      </c>
      <c r="L162" s="145">
        <f t="shared" si="157"/>
        <v>22.5</v>
      </c>
      <c r="M162" s="145">
        <f t="shared" si="157"/>
        <v>22.5</v>
      </c>
      <c r="N162" s="145">
        <f t="shared" si="157"/>
        <v>15</v>
      </c>
    </row>
    <row r="163" spans="1:14" ht="30" customHeight="1" x14ac:dyDescent="0.2">
      <c r="A163" s="34">
        <f>'STUDENT NAMELIST'!A163</f>
        <v>159</v>
      </c>
      <c r="B163" s="128">
        <f>'STUDENT NAMELIST'!B163</f>
        <v>211423243426</v>
      </c>
      <c r="C163" s="128" t="str">
        <f>'STUDENT NAMELIST'!C163</f>
        <v>2023PEC AI 259</v>
      </c>
      <c r="D163" s="142" t="str">
        <f>'STUDENT NAMELIST'!D163</f>
        <v>SNEHA R</v>
      </c>
      <c r="E163" s="143">
        <v>9</v>
      </c>
      <c r="F163" s="143">
        <v>6</v>
      </c>
      <c r="G163" s="143">
        <v>9</v>
      </c>
      <c r="H163" s="143">
        <v>8</v>
      </c>
      <c r="I163" s="143">
        <v>10</v>
      </c>
      <c r="J163" s="144">
        <f t="shared" ref="J163:N163" si="158">(E163/10)*25</f>
        <v>22.5</v>
      </c>
      <c r="K163" s="145">
        <f t="shared" si="158"/>
        <v>15</v>
      </c>
      <c r="L163" s="145">
        <f t="shared" si="158"/>
        <v>22.5</v>
      </c>
      <c r="M163" s="145">
        <f t="shared" si="158"/>
        <v>20</v>
      </c>
      <c r="N163" s="145">
        <f t="shared" si="158"/>
        <v>25</v>
      </c>
    </row>
    <row r="164" spans="1:14" ht="30" customHeight="1" x14ac:dyDescent="0.2">
      <c r="A164" s="34">
        <f>'STUDENT NAMELIST'!A164</f>
        <v>160</v>
      </c>
      <c r="B164" s="128">
        <f>'STUDENT NAMELIST'!B164</f>
        <v>211423243431</v>
      </c>
      <c r="C164" s="128" t="str">
        <f>'STUDENT NAMELIST'!C164</f>
        <v>2023PEC AI 260</v>
      </c>
      <c r="D164" s="142" t="str">
        <f>'STUDENT NAMELIST'!D164</f>
        <v>SRILEKHA S</v>
      </c>
      <c r="E164" s="143">
        <v>6</v>
      </c>
      <c r="F164" s="143">
        <v>8</v>
      </c>
      <c r="G164" s="143">
        <v>6</v>
      </c>
      <c r="H164" s="143">
        <v>10</v>
      </c>
      <c r="I164" s="143">
        <v>8</v>
      </c>
      <c r="J164" s="144">
        <f t="shared" ref="J164:N164" si="159">(E164/10)*25</f>
        <v>15</v>
      </c>
      <c r="K164" s="145">
        <f t="shared" si="159"/>
        <v>20</v>
      </c>
      <c r="L164" s="145">
        <f t="shared" si="159"/>
        <v>15</v>
      </c>
      <c r="M164" s="145">
        <f t="shared" si="159"/>
        <v>25</v>
      </c>
      <c r="N164" s="145">
        <f t="shared" si="159"/>
        <v>20</v>
      </c>
    </row>
    <row r="165" spans="1:14" ht="30" customHeight="1" x14ac:dyDescent="0.2">
      <c r="A165" s="34">
        <f>'STUDENT NAMELIST'!A165</f>
        <v>161</v>
      </c>
      <c r="B165" s="128">
        <f>'STUDENT NAMELIST'!B165</f>
        <v>211423243432</v>
      </c>
      <c r="C165" s="128" t="str">
        <f>'STUDENT NAMELIST'!C165</f>
        <v>2023PEC AI 261</v>
      </c>
      <c r="D165" s="142" t="str">
        <f>'STUDENT NAMELIST'!D165</f>
        <v>SRIMATHI S</v>
      </c>
      <c r="E165" s="143">
        <v>8</v>
      </c>
      <c r="F165" s="143">
        <v>8</v>
      </c>
      <c r="G165" s="143">
        <v>9</v>
      </c>
      <c r="H165" s="143">
        <v>6</v>
      </c>
      <c r="I165" s="143">
        <v>8</v>
      </c>
      <c r="J165" s="144">
        <f t="shared" ref="J165:N165" si="160">(E165/10)*25</f>
        <v>20</v>
      </c>
      <c r="K165" s="145">
        <f t="shared" si="160"/>
        <v>20</v>
      </c>
      <c r="L165" s="145">
        <f t="shared" si="160"/>
        <v>22.5</v>
      </c>
      <c r="M165" s="145">
        <f t="shared" si="160"/>
        <v>15</v>
      </c>
      <c r="N165" s="145">
        <f t="shared" si="160"/>
        <v>20</v>
      </c>
    </row>
    <row r="166" spans="1:14" ht="30" customHeight="1" x14ac:dyDescent="0.2">
      <c r="A166" s="34">
        <f>'STUDENT NAMELIST'!A166</f>
        <v>162</v>
      </c>
      <c r="B166" s="128">
        <f>'STUDENT NAMELIST'!B166</f>
        <v>211423243434</v>
      </c>
      <c r="C166" s="128" t="str">
        <f>'STUDENT NAMELIST'!C166</f>
        <v>2023PEC AI 262</v>
      </c>
      <c r="D166" s="142" t="str">
        <f>'STUDENT NAMELIST'!D166</f>
        <v>SRINITHARAJ R</v>
      </c>
      <c r="E166" s="143">
        <v>9</v>
      </c>
      <c r="F166" s="143">
        <v>10</v>
      </c>
      <c r="G166" s="143">
        <v>8</v>
      </c>
      <c r="H166" s="143">
        <v>8</v>
      </c>
      <c r="I166" s="143">
        <v>10</v>
      </c>
      <c r="J166" s="144">
        <f t="shared" ref="J166:N166" si="161">(E166/10)*25</f>
        <v>22.5</v>
      </c>
      <c r="K166" s="145">
        <f t="shared" si="161"/>
        <v>25</v>
      </c>
      <c r="L166" s="145">
        <f t="shared" si="161"/>
        <v>20</v>
      </c>
      <c r="M166" s="145">
        <f t="shared" si="161"/>
        <v>20</v>
      </c>
      <c r="N166" s="145">
        <f t="shared" si="161"/>
        <v>25</v>
      </c>
    </row>
    <row r="167" spans="1:14" ht="30" customHeight="1" x14ac:dyDescent="0.2">
      <c r="A167" s="34">
        <f>'STUDENT NAMELIST'!A167</f>
        <v>163</v>
      </c>
      <c r="B167" s="128">
        <f>'STUDENT NAMELIST'!B167</f>
        <v>211423243438</v>
      </c>
      <c r="C167" s="128" t="str">
        <f>'STUDENT NAMELIST'!C167</f>
        <v>2023PEC AI 263</v>
      </c>
      <c r="D167" s="142" t="str">
        <f>'STUDENT NAMELIST'!D167</f>
        <v>SRUTHI KRISHNAN</v>
      </c>
      <c r="E167" s="143">
        <v>6</v>
      </c>
      <c r="F167" s="143">
        <v>6</v>
      </c>
      <c r="G167" s="143">
        <v>6</v>
      </c>
      <c r="H167" s="143">
        <v>6</v>
      </c>
      <c r="I167" s="143">
        <v>8</v>
      </c>
      <c r="J167" s="144">
        <f t="shared" ref="J167:N167" si="162">(E167/10)*25</f>
        <v>15</v>
      </c>
      <c r="K167" s="145">
        <f t="shared" si="162"/>
        <v>15</v>
      </c>
      <c r="L167" s="145">
        <f t="shared" si="162"/>
        <v>15</v>
      </c>
      <c r="M167" s="145">
        <f t="shared" si="162"/>
        <v>15</v>
      </c>
      <c r="N167" s="145">
        <f t="shared" si="162"/>
        <v>20</v>
      </c>
    </row>
    <row r="168" spans="1:14" ht="30" customHeight="1" x14ac:dyDescent="0.2">
      <c r="A168" s="34">
        <f>'STUDENT NAMELIST'!A168</f>
        <v>164</v>
      </c>
      <c r="B168" s="128">
        <f>'STUDENT NAMELIST'!B168</f>
        <v>211423243439</v>
      </c>
      <c r="C168" s="128" t="str">
        <f>'STUDENT NAMELIST'!C168</f>
        <v>2023PEC AI 264</v>
      </c>
      <c r="D168" s="142" t="str">
        <f>'STUDENT NAMELIST'!D168</f>
        <v>SUBHA SRI M</v>
      </c>
      <c r="E168" s="143">
        <v>10</v>
      </c>
      <c r="F168" s="143">
        <v>9</v>
      </c>
      <c r="G168" s="143">
        <v>9</v>
      </c>
      <c r="H168" s="143">
        <v>8</v>
      </c>
      <c r="I168" s="143">
        <v>10</v>
      </c>
      <c r="J168" s="144">
        <f t="shared" ref="J168:N168" si="163">(E168/10)*25</f>
        <v>25</v>
      </c>
      <c r="K168" s="145">
        <f t="shared" si="163"/>
        <v>22.5</v>
      </c>
      <c r="L168" s="145">
        <f t="shared" si="163"/>
        <v>22.5</v>
      </c>
      <c r="M168" s="145">
        <f t="shared" si="163"/>
        <v>20</v>
      </c>
      <c r="N168" s="145">
        <f t="shared" si="163"/>
        <v>25</v>
      </c>
    </row>
    <row r="169" spans="1:14" ht="30" customHeight="1" x14ac:dyDescent="0.2">
      <c r="A169" s="34">
        <f>'STUDENT NAMELIST'!A169</f>
        <v>165</v>
      </c>
      <c r="B169" s="128">
        <f>'STUDENT NAMELIST'!B169</f>
        <v>211423243450</v>
      </c>
      <c r="C169" s="128" t="str">
        <f>'STUDENT NAMELIST'!C169</f>
        <v>2023PEC AI 265</v>
      </c>
      <c r="D169" s="142" t="str">
        <f>'STUDENT NAMELIST'!D169</f>
        <v>SWAPNA R V</v>
      </c>
      <c r="E169" s="143">
        <v>8</v>
      </c>
      <c r="F169" s="143">
        <v>9</v>
      </c>
      <c r="G169" s="143">
        <v>6</v>
      </c>
      <c r="H169" s="143">
        <v>9</v>
      </c>
      <c r="I169" s="143">
        <v>10</v>
      </c>
      <c r="J169" s="144">
        <f t="shared" ref="J169:N169" si="164">(E169/10)*25</f>
        <v>20</v>
      </c>
      <c r="K169" s="145">
        <f t="shared" si="164"/>
        <v>22.5</v>
      </c>
      <c r="L169" s="145">
        <f t="shared" si="164"/>
        <v>15</v>
      </c>
      <c r="M169" s="145">
        <f t="shared" si="164"/>
        <v>22.5</v>
      </c>
      <c r="N169" s="145">
        <f t="shared" si="164"/>
        <v>25</v>
      </c>
    </row>
    <row r="170" spans="1:14" ht="30" customHeight="1" x14ac:dyDescent="0.2">
      <c r="A170" s="34">
        <f>'STUDENT NAMELIST'!A170</f>
        <v>166</v>
      </c>
      <c r="B170" s="128">
        <f>'STUDENT NAMELIST'!B170</f>
        <v>211423243451</v>
      </c>
      <c r="C170" s="128" t="str">
        <f>'STUDENT NAMELIST'!C170</f>
        <v>2023PEC AI 266</v>
      </c>
      <c r="D170" s="142" t="str">
        <f>'STUDENT NAMELIST'!D170</f>
        <v>SWARNALAKSHMI S</v>
      </c>
      <c r="E170" s="143">
        <v>6</v>
      </c>
      <c r="F170" s="143">
        <v>10</v>
      </c>
      <c r="G170" s="143">
        <v>8</v>
      </c>
      <c r="H170" s="143">
        <v>6</v>
      </c>
      <c r="I170" s="143">
        <v>8</v>
      </c>
      <c r="J170" s="144">
        <f t="shared" ref="J170:N170" si="165">(E170/10)*25</f>
        <v>15</v>
      </c>
      <c r="K170" s="145">
        <f t="shared" si="165"/>
        <v>25</v>
      </c>
      <c r="L170" s="145">
        <f t="shared" si="165"/>
        <v>20</v>
      </c>
      <c r="M170" s="145">
        <f t="shared" si="165"/>
        <v>15</v>
      </c>
      <c r="N170" s="145">
        <f t="shared" si="165"/>
        <v>20</v>
      </c>
    </row>
    <row r="171" spans="1:14" ht="30" customHeight="1" x14ac:dyDescent="0.2">
      <c r="A171" s="34">
        <f>'STUDENT NAMELIST'!A171</f>
        <v>167</v>
      </c>
      <c r="B171" s="128">
        <f>'STUDENT NAMELIST'!B171</f>
        <v>211423243452</v>
      </c>
      <c r="C171" s="128" t="str">
        <f>'STUDENT NAMELIST'!C171</f>
        <v>2023PEC AI 267</v>
      </c>
      <c r="D171" s="142" t="str">
        <f>'STUDENT NAMELIST'!D171</f>
        <v>SWEETY VINCENT</v>
      </c>
      <c r="E171" s="143">
        <v>9</v>
      </c>
      <c r="F171" s="143">
        <v>8</v>
      </c>
      <c r="G171" s="143">
        <v>10</v>
      </c>
      <c r="H171" s="143">
        <v>8</v>
      </c>
      <c r="I171" s="143">
        <v>8</v>
      </c>
      <c r="J171" s="144">
        <f t="shared" ref="J171:N171" si="166">(E171/10)*25</f>
        <v>22.5</v>
      </c>
      <c r="K171" s="145">
        <f t="shared" si="166"/>
        <v>20</v>
      </c>
      <c r="L171" s="145">
        <f t="shared" si="166"/>
        <v>25</v>
      </c>
      <c r="M171" s="145">
        <f t="shared" si="166"/>
        <v>20</v>
      </c>
      <c r="N171" s="145">
        <f t="shared" si="166"/>
        <v>20</v>
      </c>
    </row>
    <row r="172" spans="1:14" ht="30" customHeight="1" x14ac:dyDescent="0.2">
      <c r="A172" s="34">
        <f>'STUDENT NAMELIST'!A172</f>
        <v>168</v>
      </c>
      <c r="B172" s="128">
        <f>'STUDENT NAMELIST'!B172</f>
        <v>211423243453</v>
      </c>
      <c r="C172" s="128" t="str">
        <f>'STUDENT NAMELIST'!C172</f>
        <v>2023PEC AI 268</v>
      </c>
      <c r="D172" s="142" t="str">
        <f>'STUDENT NAMELIST'!D172</f>
        <v>SWETHA B</v>
      </c>
      <c r="E172" s="143">
        <v>6</v>
      </c>
      <c r="F172" s="143">
        <v>8</v>
      </c>
      <c r="G172" s="143">
        <v>8</v>
      </c>
      <c r="H172" s="143">
        <v>10</v>
      </c>
      <c r="I172" s="143">
        <v>8</v>
      </c>
      <c r="J172" s="144">
        <f t="shared" ref="J172:N172" si="167">(E172/10)*25</f>
        <v>15</v>
      </c>
      <c r="K172" s="145">
        <f t="shared" si="167"/>
        <v>20</v>
      </c>
      <c r="L172" s="145">
        <f t="shared" si="167"/>
        <v>20</v>
      </c>
      <c r="M172" s="145">
        <f t="shared" si="167"/>
        <v>25</v>
      </c>
      <c r="N172" s="145">
        <f t="shared" si="167"/>
        <v>20</v>
      </c>
    </row>
    <row r="173" spans="1:14" ht="30" customHeight="1" x14ac:dyDescent="0.2">
      <c r="A173" s="34">
        <f>'STUDENT NAMELIST'!A173</f>
        <v>169</v>
      </c>
      <c r="B173" s="128">
        <f>'STUDENT NAMELIST'!B173</f>
        <v>211423243454</v>
      </c>
      <c r="C173" s="128" t="str">
        <f>'STUDENT NAMELIST'!C173</f>
        <v>2023PEC AI 269</v>
      </c>
      <c r="D173" s="142" t="str">
        <f>'STUDENT NAMELIST'!D173</f>
        <v>SWETHA R</v>
      </c>
      <c r="E173" s="143">
        <v>8</v>
      </c>
      <c r="F173" s="143">
        <v>10</v>
      </c>
      <c r="G173" s="143">
        <v>9</v>
      </c>
      <c r="H173" s="143">
        <v>6</v>
      </c>
      <c r="I173" s="143">
        <v>6</v>
      </c>
      <c r="J173" s="144">
        <f t="shared" ref="J173:N173" si="168">(E173/10)*25</f>
        <v>20</v>
      </c>
      <c r="K173" s="145">
        <f t="shared" si="168"/>
        <v>25</v>
      </c>
      <c r="L173" s="145">
        <f t="shared" si="168"/>
        <v>22.5</v>
      </c>
      <c r="M173" s="145">
        <f t="shared" si="168"/>
        <v>15</v>
      </c>
      <c r="N173" s="145">
        <f t="shared" si="168"/>
        <v>15</v>
      </c>
    </row>
    <row r="174" spans="1:14" ht="30" customHeight="1" x14ac:dyDescent="0.2">
      <c r="A174" s="34">
        <f>'STUDENT NAMELIST'!A174</f>
        <v>170</v>
      </c>
      <c r="B174" s="128">
        <f>'STUDENT NAMELIST'!B174</f>
        <v>211423243455</v>
      </c>
      <c r="C174" s="128" t="str">
        <f>'STUDENT NAMELIST'!C174</f>
        <v>2023PEC AI 270</v>
      </c>
      <c r="D174" s="142" t="str">
        <f>'STUDENT NAMELIST'!D174</f>
        <v>SWETHA S</v>
      </c>
      <c r="E174" s="143">
        <v>8</v>
      </c>
      <c r="F174" s="143">
        <v>8</v>
      </c>
      <c r="G174" s="143">
        <v>6</v>
      </c>
      <c r="H174" s="143">
        <v>9</v>
      </c>
      <c r="I174" s="143">
        <v>10</v>
      </c>
      <c r="J174" s="144">
        <f t="shared" ref="J174:N174" si="169">(E174/10)*25</f>
        <v>20</v>
      </c>
      <c r="K174" s="145">
        <f t="shared" si="169"/>
        <v>20</v>
      </c>
      <c r="L174" s="145">
        <f t="shared" si="169"/>
        <v>15</v>
      </c>
      <c r="M174" s="145">
        <f t="shared" si="169"/>
        <v>22.5</v>
      </c>
      <c r="N174" s="145">
        <f t="shared" si="169"/>
        <v>25</v>
      </c>
    </row>
    <row r="175" spans="1:14" ht="30" customHeight="1" x14ac:dyDescent="0.2">
      <c r="A175" s="34">
        <f>'STUDENT NAMELIST'!A175</f>
        <v>171</v>
      </c>
      <c r="B175" s="128">
        <f>'STUDENT NAMELIST'!B175</f>
        <v>211423243458</v>
      </c>
      <c r="C175" s="128" t="str">
        <f>'STUDENT NAMELIST'!C175</f>
        <v>2023PEC AI 271</v>
      </c>
      <c r="D175" s="142" t="str">
        <f>'STUDENT NAMELIST'!D175</f>
        <v>TANVI R</v>
      </c>
      <c r="E175" s="143">
        <v>6</v>
      </c>
      <c r="F175" s="143">
        <v>8</v>
      </c>
      <c r="G175" s="143">
        <v>6</v>
      </c>
      <c r="H175" s="143">
        <v>9</v>
      </c>
      <c r="I175" s="143">
        <v>10</v>
      </c>
      <c r="J175" s="144">
        <f t="shared" ref="J175:N175" si="170">(E175/10)*25</f>
        <v>15</v>
      </c>
      <c r="K175" s="145">
        <f t="shared" si="170"/>
        <v>20</v>
      </c>
      <c r="L175" s="145">
        <f t="shared" si="170"/>
        <v>15</v>
      </c>
      <c r="M175" s="145">
        <f t="shared" si="170"/>
        <v>22.5</v>
      </c>
      <c r="N175" s="145">
        <f t="shared" si="170"/>
        <v>25</v>
      </c>
    </row>
    <row r="176" spans="1:14" ht="30" customHeight="1" x14ac:dyDescent="0.2">
      <c r="A176" s="34">
        <f>'STUDENT NAMELIST'!A176</f>
        <v>172</v>
      </c>
      <c r="B176" s="128">
        <f>'STUDENT NAMELIST'!B176</f>
        <v>211423243460</v>
      </c>
      <c r="C176" s="128" t="str">
        <f>'STUDENT NAMELIST'!C176</f>
        <v>2023PEC AI 272</v>
      </c>
      <c r="D176" s="142" t="str">
        <f>'STUDENT NAMELIST'!D176</f>
        <v>THANIKSHA G</v>
      </c>
      <c r="E176" s="143">
        <v>10</v>
      </c>
      <c r="F176" s="143">
        <v>9</v>
      </c>
      <c r="G176" s="143">
        <v>9</v>
      </c>
      <c r="H176" s="143">
        <v>10</v>
      </c>
      <c r="I176" s="143">
        <v>10</v>
      </c>
      <c r="J176" s="144">
        <f t="shared" ref="J176:N176" si="171">(E176/10)*25</f>
        <v>25</v>
      </c>
      <c r="K176" s="145">
        <f t="shared" si="171"/>
        <v>22.5</v>
      </c>
      <c r="L176" s="145">
        <f t="shared" si="171"/>
        <v>22.5</v>
      </c>
      <c r="M176" s="145">
        <f t="shared" si="171"/>
        <v>25</v>
      </c>
      <c r="N176" s="145">
        <f t="shared" si="171"/>
        <v>25</v>
      </c>
    </row>
    <row r="177" spans="1:14" ht="30" customHeight="1" x14ac:dyDescent="0.2">
      <c r="A177" s="34">
        <f>'STUDENT NAMELIST'!A177</f>
        <v>173</v>
      </c>
      <c r="B177" s="128">
        <f>'STUDENT NAMELIST'!B177</f>
        <v>211423243462</v>
      </c>
      <c r="C177" s="128" t="str">
        <f>'STUDENT NAMELIST'!C177</f>
        <v>2023PEC AI 273</v>
      </c>
      <c r="D177" s="142" t="str">
        <f>'STUDENT NAMELIST'!D177</f>
        <v>THANUSREE K S</v>
      </c>
      <c r="E177" s="143">
        <v>8</v>
      </c>
      <c r="F177" s="143">
        <v>10</v>
      </c>
      <c r="G177" s="143">
        <v>9</v>
      </c>
      <c r="H177" s="143">
        <v>9</v>
      </c>
      <c r="I177" s="143">
        <v>9</v>
      </c>
      <c r="J177" s="144">
        <f t="shared" ref="J177:N177" si="172">(E177/10)*25</f>
        <v>20</v>
      </c>
      <c r="K177" s="145">
        <f t="shared" si="172"/>
        <v>25</v>
      </c>
      <c r="L177" s="145">
        <f t="shared" si="172"/>
        <v>22.5</v>
      </c>
      <c r="M177" s="145">
        <f t="shared" si="172"/>
        <v>22.5</v>
      </c>
      <c r="N177" s="145">
        <f t="shared" si="172"/>
        <v>22.5</v>
      </c>
    </row>
    <row r="178" spans="1:14" ht="30" customHeight="1" x14ac:dyDescent="0.2">
      <c r="A178" s="34">
        <f>'STUDENT NAMELIST'!A178</f>
        <v>174</v>
      </c>
      <c r="B178" s="128">
        <f>'STUDENT NAMELIST'!B178</f>
        <v>211423243465</v>
      </c>
      <c r="C178" s="128" t="str">
        <f>'STUDENT NAMELIST'!C178</f>
        <v>2023PEC AI 274</v>
      </c>
      <c r="D178" s="142" t="str">
        <f>'STUDENT NAMELIST'!D178</f>
        <v>THIRUMALINI J</v>
      </c>
      <c r="E178" s="143">
        <v>9</v>
      </c>
      <c r="F178" s="143">
        <v>10</v>
      </c>
      <c r="G178" s="143">
        <v>9</v>
      </c>
      <c r="H178" s="143">
        <v>9</v>
      </c>
      <c r="I178" s="143">
        <v>6</v>
      </c>
      <c r="J178" s="144">
        <f t="shared" ref="J178:N178" si="173">(E178/10)*25</f>
        <v>22.5</v>
      </c>
      <c r="K178" s="145">
        <f t="shared" si="173"/>
        <v>25</v>
      </c>
      <c r="L178" s="145">
        <f t="shared" si="173"/>
        <v>22.5</v>
      </c>
      <c r="M178" s="145">
        <f t="shared" si="173"/>
        <v>22.5</v>
      </c>
      <c r="N178" s="145">
        <f t="shared" si="173"/>
        <v>15</v>
      </c>
    </row>
    <row r="179" spans="1:14" ht="30" customHeight="1" x14ac:dyDescent="0.2">
      <c r="A179" s="34">
        <f>'STUDENT NAMELIST'!A179</f>
        <v>175</v>
      </c>
      <c r="B179" s="128">
        <f>'STUDENT NAMELIST'!B179</f>
        <v>211423243469</v>
      </c>
      <c r="C179" s="128" t="str">
        <f>'STUDENT NAMELIST'!C179</f>
        <v>2023PEC AI 275</v>
      </c>
      <c r="D179" s="142" t="str">
        <f>'STUDENT NAMELIST'!D179</f>
        <v>UVASRI R</v>
      </c>
      <c r="E179" s="143">
        <v>6</v>
      </c>
      <c r="F179" s="143">
        <v>9</v>
      </c>
      <c r="G179" s="143">
        <v>10</v>
      </c>
      <c r="H179" s="143">
        <v>9</v>
      </c>
      <c r="I179" s="143">
        <v>6</v>
      </c>
      <c r="J179" s="144">
        <f t="shared" ref="J179:N179" si="174">(E179/10)*25</f>
        <v>15</v>
      </c>
      <c r="K179" s="145">
        <f t="shared" si="174"/>
        <v>22.5</v>
      </c>
      <c r="L179" s="145">
        <f t="shared" si="174"/>
        <v>25</v>
      </c>
      <c r="M179" s="145">
        <f t="shared" si="174"/>
        <v>22.5</v>
      </c>
      <c r="N179" s="145">
        <f t="shared" si="174"/>
        <v>15</v>
      </c>
    </row>
    <row r="180" spans="1:14" ht="30" customHeight="1" x14ac:dyDescent="0.2">
      <c r="A180" s="34">
        <f>'STUDENT NAMELIST'!A180</f>
        <v>176</v>
      </c>
      <c r="B180" s="128">
        <f>'STUDENT NAMELIST'!B180</f>
        <v>211423243470</v>
      </c>
      <c r="C180" s="128" t="str">
        <f>'STUDENT NAMELIST'!C180</f>
        <v>2023PEC AI 276</v>
      </c>
      <c r="D180" s="142" t="str">
        <f>'STUDENT NAMELIST'!D180</f>
        <v>VAISHALI R</v>
      </c>
      <c r="E180" s="143">
        <v>9</v>
      </c>
      <c r="F180" s="143">
        <v>10</v>
      </c>
      <c r="G180" s="143">
        <v>8</v>
      </c>
      <c r="H180" s="143">
        <v>6</v>
      </c>
      <c r="I180" s="143">
        <v>8</v>
      </c>
      <c r="J180" s="144">
        <f t="shared" ref="J180:N180" si="175">(E180/10)*25</f>
        <v>22.5</v>
      </c>
      <c r="K180" s="145">
        <f t="shared" si="175"/>
        <v>25</v>
      </c>
      <c r="L180" s="145">
        <f t="shared" si="175"/>
        <v>20</v>
      </c>
      <c r="M180" s="145">
        <f t="shared" si="175"/>
        <v>15</v>
      </c>
      <c r="N180" s="145">
        <f t="shared" si="175"/>
        <v>20</v>
      </c>
    </row>
    <row r="181" spans="1:14" ht="30" customHeight="1" x14ac:dyDescent="0.2">
      <c r="A181" s="34">
        <f>'STUDENT NAMELIST'!A181</f>
        <v>177</v>
      </c>
      <c r="B181" s="128">
        <f>'STUDENT NAMELIST'!B181</f>
        <v>211423243471</v>
      </c>
      <c r="C181" s="128" t="str">
        <f>'STUDENT NAMELIST'!C181</f>
        <v>2023PEC AI 277</v>
      </c>
      <c r="D181" s="142" t="str">
        <f>'STUDENT NAMELIST'!D181</f>
        <v>VAISHNAVI V</v>
      </c>
      <c r="E181" s="143">
        <v>6</v>
      </c>
      <c r="F181" s="143">
        <v>10</v>
      </c>
      <c r="G181" s="143">
        <v>8</v>
      </c>
      <c r="H181" s="143">
        <v>8</v>
      </c>
      <c r="I181" s="143">
        <v>6</v>
      </c>
      <c r="J181" s="144">
        <f t="shared" ref="J181:N181" si="176">(E181/10)*25</f>
        <v>15</v>
      </c>
      <c r="K181" s="145">
        <f t="shared" si="176"/>
        <v>25</v>
      </c>
      <c r="L181" s="145">
        <f t="shared" si="176"/>
        <v>20</v>
      </c>
      <c r="M181" s="145">
        <f t="shared" si="176"/>
        <v>20</v>
      </c>
      <c r="N181" s="145">
        <f t="shared" si="176"/>
        <v>15</v>
      </c>
    </row>
    <row r="182" spans="1:14" ht="30" customHeight="1" x14ac:dyDescent="0.2">
      <c r="A182" s="34">
        <f>'STUDENT NAMELIST'!A182</f>
        <v>178</v>
      </c>
      <c r="B182" s="128">
        <f>'STUDENT NAMELIST'!B182</f>
        <v>211423243472</v>
      </c>
      <c r="C182" s="128" t="str">
        <f>'STUDENT NAMELIST'!C182</f>
        <v>2023PEC AI 278</v>
      </c>
      <c r="D182" s="142" t="str">
        <f>'STUDENT NAMELIST'!D182</f>
        <v>VARSHA K</v>
      </c>
      <c r="E182" s="143">
        <v>9</v>
      </c>
      <c r="F182" s="143">
        <v>8</v>
      </c>
      <c r="G182" s="143">
        <v>6</v>
      </c>
      <c r="H182" s="143">
        <v>9</v>
      </c>
      <c r="I182" s="143">
        <v>10</v>
      </c>
      <c r="J182" s="144">
        <f t="shared" ref="J182:N182" si="177">(E182/10)*25</f>
        <v>22.5</v>
      </c>
      <c r="K182" s="145">
        <f t="shared" si="177"/>
        <v>20</v>
      </c>
      <c r="L182" s="145">
        <f t="shared" si="177"/>
        <v>15</v>
      </c>
      <c r="M182" s="145">
        <f t="shared" si="177"/>
        <v>22.5</v>
      </c>
      <c r="N182" s="145">
        <f t="shared" si="177"/>
        <v>25</v>
      </c>
    </row>
    <row r="183" spans="1:14" ht="30" customHeight="1" x14ac:dyDescent="0.2">
      <c r="A183" s="34">
        <f>'STUDENT NAMELIST'!A183</f>
        <v>179</v>
      </c>
      <c r="B183" s="128">
        <f>'STUDENT NAMELIST'!B183</f>
        <v>211423243476</v>
      </c>
      <c r="C183" s="128" t="str">
        <f>'STUDENT NAMELIST'!C183</f>
        <v>2023PEC AI 279</v>
      </c>
      <c r="D183" s="142" t="str">
        <f>'STUDENT NAMELIST'!D183</f>
        <v>VIDHYA SHREE M</v>
      </c>
      <c r="E183" s="143">
        <v>10</v>
      </c>
      <c r="F183" s="143">
        <v>10</v>
      </c>
      <c r="G183" s="143">
        <v>9</v>
      </c>
      <c r="H183" s="143">
        <v>10</v>
      </c>
      <c r="I183" s="143">
        <v>9</v>
      </c>
      <c r="J183" s="144">
        <f t="shared" ref="J183:N183" si="178">(E183/10)*25</f>
        <v>25</v>
      </c>
      <c r="K183" s="145">
        <f t="shared" si="178"/>
        <v>25</v>
      </c>
      <c r="L183" s="145">
        <f t="shared" si="178"/>
        <v>22.5</v>
      </c>
      <c r="M183" s="145">
        <f t="shared" si="178"/>
        <v>25</v>
      </c>
      <c r="N183" s="145">
        <f t="shared" si="178"/>
        <v>22.5</v>
      </c>
    </row>
    <row r="184" spans="1:14" ht="30" customHeight="1" x14ac:dyDescent="0.2">
      <c r="A184" s="34">
        <f>'STUDENT NAMELIST'!A184</f>
        <v>180</v>
      </c>
      <c r="B184" s="128">
        <f>'STUDENT NAMELIST'!B184</f>
        <v>211423243488</v>
      </c>
      <c r="C184" s="128" t="str">
        <f>'STUDENT NAMELIST'!C184</f>
        <v>2023PEC AI 280</v>
      </c>
      <c r="D184" s="142" t="str">
        <f>'STUDENT NAMELIST'!D184</f>
        <v>VISHVA DHARSHINI R</v>
      </c>
      <c r="E184" s="143">
        <v>9</v>
      </c>
      <c r="F184" s="143">
        <v>8</v>
      </c>
      <c r="G184" s="143">
        <v>10</v>
      </c>
      <c r="H184" s="143">
        <v>6</v>
      </c>
      <c r="I184" s="143">
        <v>9</v>
      </c>
      <c r="J184" s="144">
        <f t="shared" ref="J184:N184" si="179">(E184/10)*25</f>
        <v>22.5</v>
      </c>
      <c r="K184" s="145">
        <f t="shared" si="179"/>
        <v>20</v>
      </c>
      <c r="L184" s="145">
        <f t="shared" si="179"/>
        <v>25</v>
      </c>
      <c r="M184" s="145">
        <f t="shared" si="179"/>
        <v>15</v>
      </c>
      <c r="N184" s="145">
        <f t="shared" si="179"/>
        <v>22.5</v>
      </c>
    </row>
    <row r="185" spans="1:14" ht="30" customHeight="1" x14ac:dyDescent="0.2">
      <c r="A185" s="34">
        <f>'STUDENT NAMELIST'!A185</f>
        <v>181</v>
      </c>
      <c r="B185" s="128">
        <f>'STUDENT NAMELIST'!B185</f>
        <v>211423243502</v>
      </c>
      <c r="C185" s="128" t="str">
        <f>'STUDENT NAMELIST'!C185</f>
        <v>2023PEC AI 281</v>
      </c>
      <c r="D185" s="142" t="str">
        <f>'STUDENT NAMELIST'!D185</f>
        <v>YUVABHARATHI V</v>
      </c>
      <c r="E185" s="143">
        <v>10</v>
      </c>
      <c r="F185" s="143">
        <v>10</v>
      </c>
      <c r="G185" s="143">
        <v>9</v>
      </c>
      <c r="H185" s="143">
        <v>9</v>
      </c>
      <c r="I185" s="143">
        <v>9</v>
      </c>
      <c r="J185" s="144">
        <f t="shared" ref="J185:N185" si="180">(E185/10)*25</f>
        <v>25</v>
      </c>
      <c r="K185" s="145">
        <f t="shared" si="180"/>
        <v>25</v>
      </c>
      <c r="L185" s="145">
        <f t="shared" si="180"/>
        <v>22.5</v>
      </c>
      <c r="M185" s="145">
        <f t="shared" si="180"/>
        <v>22.5</v>
      </c>
      <c r="N185" s="145">
        <f t="shared" si="180"/>
        <v>22.5</v>
      </c>
    </row>
    <row r="186" spans="1:14" ht="30" customHeight="1" x14ac:dyDescent="0.2">
      <c r="A186" s="34">
        <f>'STUDENT NAMELIST'!A186</f>
        <v>182</v>
      </c>
      <c r="B186" s="128">
        <f>'STUDENT NAMELIST'!B186</f>
        <v>211423243504</v>
      </c>
      <c r="C186" s="128" t="str">
        <f>'STUDENT NAMELIST'!C186</f>
        <v>2023PEC AI 282</v>
      </c>
      <c r="D186" s="142" t="str">
        <f>'STUDENT NAMELIST'!D186</f>
        <v>YUVASRI V</v>
      </c>
      <c r="E186" s="143">
        <v>9</v>
      </c>
      <c r="F186" s="143">
        <v>9</v>
      </c>
      <c r="G186" s="143">
        <v>8</v>
      </c>
      <c r="H186" s="143">
        <v>9</v>
      </c>
      <c r="I186" s="143">
        <v>6</v>
      </c>
      <c r="J186" s="144">
        <f t="shared" ref="J186:N186" si="181">(E186/10)*25</f>
        <v>22.5</v>
      </c>
      <c r="K186" s="145">
        <f t="shared" si="181"/>
        <v>22.5</v>
      </c>
      <c r="L186" s="145">
        <f t="shared" si="181"/>
        <v>20</v>
      </c>
      <c r="M186" s="145">
        <f t="shared" si="181"/>
        <v>22.5</v>
      </c>
      <c r="N186" s="145">
        <f t="shared" si="181"/>
        <v>15</v>
      </c>
    </row>
    <row r="187" spans="1:14" ht="30" customHeight="1" x14ac:dyDescent="0.2">
      <c r="A187" s="34">
        <f>'STUDENT NAMELIST'!A187</f>
        <v>183</v>
      </c>
      <c r="B187" s="128">
        <f>'STUDENT NAMELIST'!B187</f>
        <v>211423243077</v>
      </c>
      <c r="C187" s="128" t="str">
        <f>'STUDENT NAMELIST'!C187</f>
        <v>2023PEC AI 283</v>
      </c>
      <c r="D187" s="142" t="str">
        <f>'STUDENT NAMELIST'!D187</f>
        <v>DARJI NANDINI</v>
      </c>
      <c r="E187" s="143">
        <v>8</v>
      </c>
      <c r="F187" s="143">
        <v>8</v>
      </c>
      <c r="G187" s="143">
        <v>8</v>
      </c>
      <c r="H187" s="143">
        <v>8</v>
      </c>
      <c r="I187" s="143">
        <v>8</v>
      </c>
      <c r="J187" s="144">
        <f t="shared" ref="J187:N187" si="182">(E187/10)*25</f>
        <v>20</v>
      </c>
      <c r="K187" s="145">
        <f t="shared" si="182"/>
        <v>20</v>
      </c>
      <c r="L187" s="145">
        <f t="shared" si="182"/>
        <v>20</v>
      </c>
      <c r="M187" s="145">
        <f t="shared" si="182"/>
        <v>20</v>
      </c>
      <c r="N187" s="145">
        <f t="shared" si="182"/>
        <v>20</v>
      </c>
    </row>
    <row r="188" spans="1:14" ht="30" customHeight="1" x14ac:dyDescent="0.2">
      <c r="A188" s="34">
        <f>'STUDENT NAMELIST'!A188</f>
        <v>184</v>
      </c>
      <c r="B188" s="128">
        <f>'STUDENT NAMELIST'!B188</f>
        <v>211423243490</v>
      </c>
      <c r="C188" s="128" t="str">
        <f>'STUDENT NAMELIST'!C188</f>
        <v>2023PEC AI 284</v>
      </c>
      <c r="D188" s="142" t="str">
        <f>'STUDENT NAMELIST'!D188</f>
        <v>VISWESWAR GOPAL REDDY CHALLA</v>
      </c>
      <c r="E188" s="143">
        <v>6</v>
      </c>
      <c r="F188" s="143">
        <v>6</v>
      </c>
      <c r="G188" s="143">
        <v>8</v>
      </c>
      <c r="H188" s="143">
        <v>8</v>
      </c>
      <c r="I188" s="143">
        <v>8</v>
      </c>
      <c r="J188" s="144">
        <f t="shared" ref="J188:N188" si="183">(E188/10)*25</f>
        <v>15</v>
      </c>
      <c r="K188" s="145">
        <f t="shared" si="183"/>
        <v>15</v>
      </c>
      <c r="L188" s="145">
        <f t="shared" si="183"/>
        <v>20</v>
      </c>
      <c r="M188" s="145">
        <f t="shared" si="183"/>
        <v>20</v>
      </c>
      <c r="N188" s="145">
        <f t="shared" si="183"/>
        <v>20</v>
      </c>
    </row>
    <row r="189" spans="1:14" ht="30" customHeight="1" x14ac:dyDescent="0.2">
      <c r="A189" s="34">
        <f>'STUDENT NAMELIST'!A189</f>
        <v>185</v>
      </c>
      <c r="B189" s="128">
        <f>'STUDENT NAMELIST'!B189</f>
        <v>211423243194</v>
      </c>
      <c r="C189" s="128" t="str">
        <f>'STUDENT NAMELIST'!C189</f>
        <v>2023PEC AI 285</v>
      </c>
      <c r="D189" s="142" t="str">
        <f>'STUDENT NAMELIST'!D189</f>
        <v>JENITH RAJA R</v>
      </c>
      <c r="E189" s="143">
        <v>9</v>
      </c>
      <c r="F189" s="143">
        <v>9</v>
      </c>
      <c r="G189" s="143">
        <v>10</v>
      </c>
      <c r="H189" s="143">
        <v>6</v>
      </c>
      <c r="I189" s="143">
        <v>6</v>
      </c>
      <c r="J189" s="144">
        <f t="shared" ref="J189:N189" si="184">(E189/10)*25</f>
        <v>22.5</v>
      </c>
      <c r="K189" s="145">
        <f t="shared" si="184"/>
        <v>22.5</v>
      </c>
      <c r="L189" s="145">
        <f t="shared" si="184"/>
        <v>25</v>
      </c>
      <c r="M189" s="145">
        <f t="shared" si="184"/>
        <v>15</v>
      </c>
      <c r="N189" s="145">
        <f t="shared" si="184"/>
        <v>15</v>
      </c>
    </row>
    <row r="190" spans="1:14" ht="30" customHeight="1" x14ac:dyDescent="0.2">
      <c r="A190" s="34">
        <f>'STUDENT NAMELIST'!A190</f>
        <v>186</v>
      </c>
      <c r="B190" s="128">
        <f>'STUDENT NAMELIST'!B190</f>
        <v>211423243190</v>
      </c>
      <c r="C190" s="128" t="str">
        <f>'STUDENT NAMELIST'!C190</f>
        <v>2023PEC AI 286</v>
      </c>
      <c r="D190" s="142" t="str">
        <f>'STUDENT NAMELIST'!D190</f>
        <v>JEEVAN KISHORE S</v>
      </c>
      <c r="E190" s="143">
        <v>9</v>
      </c>
      <c r="F190" s="143">
        <v>9</v>
      </c>
      <c r="G190" s="143">
        <v>8</v>
      </c>
      <c r="H190" s="143">
        <v>8</v>
      </c>
      <c r="I190" s="143">
        <v>8</v>
      </c>
      <c r="J190" s="144">
        <f t="shared" ref="J190:N190" si="185">(E190/10)*25</f>
        <v>22.5</v>
      </c>
      <c r="K190" s="145">
        <f t="shared" si="185"/>
        <v>22.5</v>
      </c>
      <c r="L190" s="145">
        <f t="shared" si="185"/>
        <v>20</v>
      </c>
      <c r="M190" s="145">
        <f t="shared" si="185"/>
        <v>20</v>
      </c>
      <c r="N190" s="145">
        <f t="shared" si="185"/>
        <v>20</v>
      </c>
    </row>
    <row r="191" spans="1:14" ht="30" customHeight="1" x14ac:dyDescent="0.2">
      <c r="A191" s="34">
        <f>'STUDENT NAMELIST'!A191</f>
        <v>187</v>
      </c>
      <c r="B191" s="128">
        <f>'STUDENT NAMELIST'!B191</f>
        <v>211423243155</v>
      </c>
      <c r="C191" s="128" t="str">
        <f>'STUDENT NAMELIST'!C191</f>
        <v>2023PEC AI 287</v>
      </c>
      <c r="D191" s="142" t="str">
        <f>'STUDENT NAMELIST'!D191</f>
        <v>HEMANTH VISHNU B</v>
      </c>
      <c r="E191" s="143">
        <v>8</v>
      </c>
      <c r="F191" s="143">
        <v>8</v>
      </c>
      <c r="G191" s="143">
        <v>9</v>
      </c>
      <c r="H191" s="143">
        <v>8</v>
      </c>
      <c r="I191" s="143">
        <v>10</v>
      </c>
      <c r="J191" s="144">
        <f t="shared" ref="J191:N191" si="186">(E191/10)*25</f>
        <v>20</v>
      </c>
      <c r="K191" s="145">
        <f t="shared" si="186"/>
        <v>20</v>
      </c>
      <c r="L191" s="145">
        <f t="shared" si="186"/>
        <v>22.5</v>
      </c>
      <c r="M191" s="145">
        <f t="shared" si="186"/>
        <v>20</v>
      </c>
      <c r="N191" s="145">
        <f t="shared" si="186"/>
        <v>25</v>
      </c>
    </row>
    <row r="192" spans="1:14" ht="30" customHeight="1" x14ac:dyDescent="0.2">
      <c r="A192" s="34">
        <f>'STUDENT NAMELIST'!A192</f>
        <v>188</v>
      </c>
      <c r="B192" s="128">
        <f>'STUDENT NAMELIST'!B192</f>
        <v>211423243227</v>
      </c>
      <c r="C192" s="128" t="str">
        <f>'STUDENT NAMELIST'!C192</f>
        <v>2023PEC AI 288</v>
      </c>
      <c r="D192" s="142" t="str">
        <f>'STUDENT NAMELIST'!D192</f>
        <v>KIRAN G</v>
      </c>
      <c r="E192" s="143">
        <v>9</v>
      </c>
      <c r="F192" s="143">
        <v>8</v>
      </c>
      <c r="G192" s="143">
        <v>10</v>
      </c>
      <c r="H192" s="143">
        <v>8</v>
      </c>
      <c r="I192" s="143">
        <v>8</v>
      </c>
      <c r="J192" s="144">
        <f t="shared" ref="J192:N192" si="187">(E192/10)*25</f>
        <v>22.5</v>
      </c>
      <c r="K192" s="145">
        <f t="shared" si="187"/>
        <v>20</v>
      </c>
      <c r="L192" s="145">
        <f t="shared" si="187"/>
        <v>25</v>
      </c>
      <c r="M192" s="145">
        <f t="shared" si="187"/>
        <v>20</v>
      </c>
      <c r="N192" s="145">
        <f t="shared" si="187"/>
        <v>20</v>
      </c>
    </row>
    <row r="193" spans="1:24" ht="30" customHeight="1" x14ac:dyDescent="0.2">
      <c r="A193" s="34">
        <f>'STUDENT NAMELIST'!A193</f>
        <v>189</v>
      </c>
      <c r="B193" s="128">
        <f>'STUDENT NAMELIST'!B193</f>
        <v>211423243361</v>
      </c>
      <c r="C193" s="128" t="str">
        <f>'STUDENT NAMELIST'!C193</f>
        <v>2023PEC AI 289</v>
      </c>
      <c r="D193" s="142" t="str">
        <f>'STUDENT NAMELIST'!D193</f>
        <v>RITHICK R</v>
      </c>
      <c r="E193" s="143">
        <v>8</v>
      </c>
      <c r="F193" s="143">
        <v>8</v>
      </c>
      <c r="G193" s="143">
        <v>9</v>
      </c>
      <c r="H193" s="143">
        <v>8</v>
      </c>
      <c r="I193" s="143">
        <v>10</v>
      </c>
      <c r="J193" s="144">
        <f t="shared" ref="J193:N193" si="188">(E193/10)*25</f>
        <v>20</v>
      </c>
      <c r="K193" s="145">
        <f t="shared" si="188"/>
        <v>20</v>
      </c>
      <c r="L193" s="145">
        <f t="shared" si="188"/>
        <v>22.5</v>
      </c>
      <c r="M193" s="145">
        <f t="shared" si="188"/>
        <v>20</v>
      </c>
      <c r="N193" s="145">
        <f t="shared" si="188"/>
        <v>25</v>
      </c>
    </row>
    <row r="194" spans="1:24" ht="30" customHeight="1" x14ac:dyDescent="0.2">
      <c r="A194" s="34">
        <f>'STUDENT NAMELIST'!A194</f>
        <v>190</v>
      </c>
      <c r="B194" s="128">
        <f>'STUDENT NAMELIST'!B194</f>
        <v>211423243412</v>
      </c>
      <c r="C194" s="128" t="str">
        <f>'STUDENT NAMELIST'!C194</f>
        <v>2023PEC AI 290</v>
      </c>
      <c r="D194" s="142" t="str">
        <f>'STUDENT NAMELIST'!D194</f>
        <v>SHASTIV PRAKASH A</v>
      </c>
      <c r="E194" s="143">
        <v>9</v>
      </c>
      <c r="F194" s="143">
        <v>9</v>
      </c>
      <c r="G194" s="143">
        <v>6</v>
      </c>
      <c r="H194" s="143">
        <v>6</v>
      </c>
      <c r="I194" s="143">
        <v>6</v>
      </c>
      <c r="J194" s="144">
        <f t="shared" ref="J194:N194" si="189">(E194/10)*25</f>
        <v>22.5</v>
      </c>
      <c r="K194" s="145">
        <f t="shared" si="189"/>
        <v>22.5</v>
      </c>
      <c r="L194" s="145">
        <f t="shared" si="189"/>
        <v>15</v>
      </c>
      <c r="M194" s="145">
        <f t="shared" si="189"/>
        <v>15</v>
      </c>
      <c r="N194" s="145">
        <f t="shared" si="189"/>
        <v>15</v>
      </c>
    </row>
    <row r="195" spans="1:24" ht="30" customHeight="1" x14ac:dyDescent="0.2">
      <c r="A195" s="34">
        <f>'STUDENT NAMELIST'!A195</f>
        <v>191</v>
      </c>
      <c r="B195" s="128">
        <f>'STUDENT NAMELIST'!B195</f>
        <v>211423243417</v>
      </c>
      <c r="C195" s="128" t="str">
        <f>'STUDENT NAMELIST'!C195</f>
        <v>2023PEC AI 291</v>
      </c>
      <c r="D195" s="142" t="str">
        <f>'STUDENT NAMELIST'!D195</f>
        <v>SHYALANDRAN J</v>
      </c>
      <c r="E195" s="143">
        <v>6</v>
      </c>
      <c r="F195" s="143">
        <v>8</v>
      </c>
      <c r="G195" s="143">
        <v>8</v>
      </c>
      <c r="H195" s="143">
        <v>9</v>
      </c>
      <c r="I195" s="143">
        <v>8</v>
      </c>
      <c r="J195" s="144">
        <f t="shared" ref="J195:N195" si="190">(E195/10)*25</f>
        <v>15</v>
      </c>
      <c r="K195" s="145">
        <f t="shared" si="190"/>
        <v>20</v>
      </c>
      <c r="L195" s="145">
        <f t="shared" si="190"/>
        <v>20</v>
      </c>
      <c r="M195" s="145">
        <f t="shared" si="190"/>
        <v>22.5</v>
      </c>
      <c r="N195" s="145">
        <f t="shared" si="190"/>
        <v>20</v>
      </c>
    </row>
    <row r="196" spans="1:24" ht="30" customHeight="1" x14ac:dyDescent="0.2">
      <c r="A196" s="34">
        <f>'STUDENT NAMELIST'!A196</f>
        <v>192</v>
      </c>
      <c r="B196" s="128">
        <f>'STUDENT NAMELIST'!B196</f>
        <v>211423243418</v>
      </c>
      <c r="C196" s="128" t="str">
        <f>'STUDENT NAMELIST'!C196</f>
        <v>2023PEC AI 292</v>
      </c>
      <c r="D196" s="142" t="str">
        <f>'STUDENT NAMELIST'!D196</f>
        <v>SHYAMKUMAR S</v>
      </c>
      <c r="E196" s="143">
        <v>8</v>
      </c>
      <c r="F196" s="143">
        <v>10</v>
      </c>
      <c r="G196" s="143">
        <v>9</v>
      </c>
      <c r="H196" s="143">
        <v>10</v>
      </c>
      <c r="I196" s="143">
        <v>9</v>
      </c>
      <c r="J196" s="144">
        <f t="shared" ref="J196:N196" si="191">(E196/10)*25</f>
        <v>20</v>
      </c>
      <c r="K196" s="145">
        <f t="shared" si="191"/>
        <v>25</v>
      </c>
      <c r="L196" s="145">
        <f t="shared" si="191"/>
        <v>22.5</v>
      </c>
      <c r="M196" s="145">
        <f t="shared" si="191"/>
        <v>25</v>
      </c>
      <c r="N196" s="145">
        <f t="shared" si="191"/>
        <v>22.5</v>
      </c>
    </row>
    <row r="197" spans="1:24" ht="30" customHeight="1" x14ac:dyDescent="0.2">
      <c r="A197" s="34">
        <f>'STUDENT NAMELIST'!A197</f>
        <v>193</v>
      </c>
      <c r="B197" s="128">
        <f>'STUDENT NAMELIST'!B197</f>
        <v>211423243420</v>
      </c>
      <c r="C197" s="128" t="str">
        <f>'STUDENT NAMELIST'!C197</f>
        <v>2023PEC AI 293</v>
      </c>
      <c r="D197" s="142" t="str">
        <f>'STUDENT NAMELIST'!D197</f>
        <v>SIVA S</v>
      </c>
      <c r="E197" s="143">
        <v>10</v>
      </c>
      <c r="F197" s="143">
        <v>8</v>
      </c>
      <c r="G197" s="143">
        <v>8</v>
      </c>
      <c r="H197" s="143">
        <v>8</v>
      </c>
      <c r="I197" s="143">
        <v>8</v>
      </c>
      <c r="J197" s="144">
        <f t="shared" ref="J197:N197" si="192">(E197/10)*25</f>
        <v>25</v>
      </c>
      <c r="K197" s="145">
        <f t="shared" si="192"/>
        <v>20</v>
      </c>
      <c r="L197" s="145">
        <f t="shared" si="192"/>
        <v>20</v>
      </c>
      <c r="M197" s="145">
        <f t="shared" si="192"/>
        <v>20</v>
      </c>
      <c r="N197" s="145">
        <f t="shared" si="192"/>
        <v>20</v>
      </c>
    </row>
    <row r="198" spans="1:24" ht="30" customHeight="1" x14ac:dyDescent="0.2">
      <c r="A198" s="34">
        <f>'STUDENT NAMELIST'!A198</f>
        <v>194</v>
      </c>
      <c r="B198" s="128">
        <f>'STUDENT NAMELIST'!B198</f>
        <v>211423243422</v>
      </c>
      <c r="C198" s="128" t="str">
        <f>'STUDENT NAMELIST'!C198</f>
        <v>2023PEC AI 294</v>
      </c>
      <c r="D198" s="142" t="str">
        <f>'STUDENT NAMELIST'!D198</f>
        <v>SIVANANDHAM R</v>
      </c>
      <c r="E198" s="143">
        <v>9</v>
      </c>
      <c r="F198" s="143">
        <v>6</v>
      </c>
      <c r="G198" s="143">
        <v>8</v>
      </c>
      <c r="H198" s="143">
        <v>10</v>
      </c>
      <c r="I198" s="143">
        <v>8</v>
      </c>
      <c r="J198" s="144">
        <f t="shared" ref="J198:N198" si="193">(E198/10)*25</f>
        <v>22.5</v>
      </c>
      <c r="K198" s="145">
        <f t="shared" si="193"/>
        <v>15</v>
      </c>
      <c r="L198" s="145">
        <f t="shared" si="193"/>
        <v>20</v>
      </c>
      <c r="M198" s="145">
        <f t="shared" si="193"/>
        <v>25</v>
      </c>
      <c r="N198" s="145">
        <f t="shared" si="193"/>
        <v>20</v>
      </c>
    </row>
    <row r="199" spans="1:24" ht="30" customHeight="1" x14ac:dyDescent="0.2">
      <c r="A199" s="34">
        <f>'STUDENT NAMELIST'!A199</f>
        <v>195</v>
      </c>
      <c r="B199" s="128">
        <f>'STUDENT NAMELIST'!B199</f>
        <v>211423243423</v>
      </c>
      <c r="C199" s="128" t="str">
        <f>'STUDENT NAMELIST'!C199</f>
        <v>2023PEC AI 295</v>
      </c>
      <c r="D199" s="142" t="str">
        <f>'STUDENT NAMELIST'!D199</f>
        <v>SIVANESHWARAN K</v>
      </c>
      <c r="E199" s="143">
        <v>8</v>
      </c>
      <c r="F199" s="143">
        <v>8</v>
      </c>
      <c r="G199" s="143">
        <v>8</v>
      </c>
      <c r="H199" s="143">
        <v>8</v>
      </c>
      <c r="I199" s="143">
        <v>9</v>
      </c>
      <c r="J199" s="144">
        <f t="shared" ref="J199:N199" si="194">(E199/10)*25</f>
        <v>20</v>
      </c>
      <c r="K199" s="145">
        <f t="shared" si="194"/>
        <v>20</v>
      </c>
      <c r="L199" s="145">
        <f t="shared" si="194"/>
        <v>20</v>
      </c>
      <c r="M199" s="145">
        <f t="shared" si="194"/>
        <v>20</v>
      </c>
      <c r="N199" s="145">
        <f t="shared" si="194"/>
        <v>22.5</v>
      </c>
    </row>
    <row r="200" spans="1:24" ht="30" customHeight="1" x14ac:dyDescent="0.2">
      <c r="A200" s="34">
        <f>'STUDENT NAMELIST'!A200</f>
        <v>196</v>
      </c>
      <c r="B200" s="128">
        <f>'STUDENT NAMELIST'!B200</f>
        <v>211423243424</v>
      </c>
      <c r="C200" s="128" t="str">
        <f>'STUDENT NAMELIST'!C200</f>
        <v>2023PEC AI 296</v>
      </c>
      <c r="D200" s="142" t="str">
        <f>'STUDENT NAMELIST'!D200</f>
        <v>SIVARAJ R</v>
      </c>
      <c r="E200" s="143">
        <v>9</v>
      </c>
      <c r="F200" s="143">
        <v>8</v>
      </c>
      <c r="G200" s="143">
        <v>10</v>
      </c>
      <c r="H200" s="143">
        <v>10</v>
      </c>
      <c r="I200" s="143">
        <v>8</v>
      </c>
      <c r="J200" s="144">
        <f t="shared" ref="J200:N200" si="195">(E200/10)*25</f>
        <v>22.5</v>
      </c>
      <c r="K200" s="145">
        <f t="shared" si="195"/>
        <v>20</v>
      </c>
      <c r="L200" s="145">
        <f t="shared" si="195"/>
        <v>25</v>
      </c>
      <c r="M200" s="145">
        <f t="shared" si="195"/>
        <v>25</v>
      </c>
      <c r="N200" s="145">
        <f t="shared" si="195"/>
        <v>20</v>
      </c>
      <c r="O200" s="146"/>
      <c r="P200" s="146"/>
      <c r="Q200" s="146"/>
      <c r="R200" s="146"/>
      <c r="S200" s="146"/>
      <c r="T200" s="146"/>
      <c r="U200" s="146"/>
      <c r="V200" s="146"/>
      <c r="W200" s="146"/>
      <c r="X200" s="146"/>
    </row>
    <row r="201" spans="1:24" ht="30" customHeight="1" x14ac:dyDescent="0.2">
      <c r="A201" s="34">
        <f>'STUDENT NAMELIST'!A201</f>
        <v>197</v>
      </c>
      <c r="B201" s="128">
        <f>'STUDENT NAMELIST'!B201</f>
        <v>211423243425</v>
      </c>
      <c r="C201" s="128" t="str">
        <f>'STUDENT NAMELIST'!C201</f>
        <v>2023PEC AI 297</v>
      </c>
      <c r="D201" s="142" t="str">
        <f>'STUDENT NAMELIST'!D201</f>
        <v>SIVARAMAKRISHNAA P</v>
      </c>
      <c r="E201" s="143">
        <v>6</v>
      </c>
      <c r="F201" s="143">
        <v>8</v>
      </c>
      <c r="G201" s="143">
        <v>8</v>
      </c>
      <c r="H201" s="143">
        <v>8</v>
      </c>
      <c r="I201" s="143">
        <v>8</v>
      </c>
      <c r="J201" s="144">
        <f t="shared" ref="J201:N201" si="196">(E201/10)*25</f>
        <v>15</v>
      </c>
      <c r="K201" s="145">
        <f t="shared" si="196"/>
        <v>20</v>
      </c>
      <c r="L201" s="145">
        <f t="shared" si="196"/>
        <v>20</v>
      </c>
      <c r="M201" s="145">
        <f t="shared" si="196"/>
        <v>20</v>
      </c>
      <c r="N201" s="145">
        <f t="shared" si="196"/>
        <v>20</v>
      </c>
      <c r="O201" s="146"/>
      <c r="P201" s="146"/>
      <c r="Q201" s="146"/>
      <c r="R201" s="146"/>
      <c r="S201" s="146"/>
      <c r="T201" s="146"/>
      <c r="U201" s="146"/>
      <c r="V201" s="146"/>
      <c r="W201" s="146"/>
      <c r="X201" s="146"/>
    </row>
    <row r="202" spans="1:24" ht="30" customHeight="1" x14ac:dyDescent="0.2">
      <c r="A202" s="34">
        <f>'STUDENT NAMELIST'!A202</f>
        <v>198</v>
      </c>
      <c r="B202" s="128">
        <f>'STUDENT NAMELIST'!B202</f>
        <v>211423243427</v>
      </c>
      <c r="C202" s="128" t="str">
        <f>'STUDENT NAMELIST'!C202</f>
        <v>2023PEC AI 298</v>
      </c>
      <c r="D202" s="142" t="str">
        <f>'STUDENT NAMELIST'!D202</f>
        <v>SREE SARAN A</v>
      </c>
      <c r="E202" s="143">
        <v>10</v>
      </c>
      <c r="F202" s="143">
        <v>9</v>
      </c>
      <c r="G202" s="143">
        <v>10</v>
      </c>
      <c r="H202" s="143">
        <v>10</v>
      </c>
      <c r="I202" s="143">
        <v>6</v>
      </c>
      <c r="J202" s="144">
        <f t="shared" ref="J202:N202" si="197">(E202/10)*25</f>
        <v>25</v>
      </c>
      <c r="K202" s="145">
        <f t="shared" si="197"/>
        <v>22.5</v>
      </c>
      <c r="L202" s="145">
        <f t="shared" si="197"/>
        <v>25</v>
      </c>
      <c r="M202" s="145">
        <f t="shared" si="197"/>
        <v>25</v>
      </c>
      <c r="N202" s="145">
        <f t="shared" si="197"/>
        <v>15</v>
      </c>
    </row>
    <row r="203" spans="1:24" ht="30" customHeight="1" x14ac:dyDescent="0.2">
      <c r="A203" s="34">
        <f>'STUDENT NAMELIST'!A203</f>
        <v>199</v>
      </c>
      <c r="B203" s="128">
        <f>'STUDENT NAMELIST'!B203</f>
        <v>211423243430</v>
      </c>
      <c r="C203" s="128" t="str">
        <f>'STUDENT NAMELIST'!C203</f>
        <v>2023PEC AI 299</v>
      </c>
      <c r="D203" s="142" t="str">
        <f>'STUDENT NAMELIST'!D203</f>
        <v>SRIKANTH V P</v>
      </c>
      <c r="E203" s="143">
        <v>9</v>
      </c>
      <c r="F203" s="143">
        <v>8</v>
      </c>
      <c r="G203" s="143">
        <v>8</v>
      </c>
      <c r="H203" s="143">
        <v>9</v>
      </c>
      <c r="I203" s="143">
        <v>8</v>
      </c>
      <c r="J203" s="144">
        <f t="shared" ref="J203:N203" si="198">(E203/10)*25</f>
        <v>22.5</v>
      </c>
      <c r="K203" s="145">
        <f t="shared" si="198"/>
        <v>20</v>
      </c>
      <c r="L203" s="145">
        <f t="shared" si="198"/>
        <v>20</v>
      </c>
      <c r="M203" s="145">
        <f t="shared" si="198"/>
        <v>22.5</v>
      </c>
      <c r="N203" s="145">
        <f t="shared" si="198"/>
        <v>20</v>
      </c>
    </row>
    <row r="204" spans="1:24" ht="30" customHeight="1" x14ac:dyDescent="0.2">
      <c r="A204" s="34">
        <f>'STUDENT NAMELIST'!A204</f>
        <v>200</v>
      </c>
      <c r="B204" s="128">
        <f>'STUDENT NAMELIST'!B204</f>
        <v>211423243428</v>
      </c>
      <c r="C204" s="128" t="str">
        <f>'STUDENT NAMELIST'!C204</f>
        <v>2023PEC AI 300</v>
      </c>
      <c r="D204" s="142" t="str">
        <f>'STUDENT NAMELIST'!D204</f>
        <v>SRIDHARAN S</v>
      </c>
      <c r="E204" s="143">
        <v>8</v>
      </c>
      <c r="F204" s="143">
        <v>10</v>
      </c>
      <c r="G204" s="143">
        <v>9</v>
      </c>
      <c r="H204" s="143">
        <v>8</v>
      </c>
      <c r="I204" s="143">
        <v>6</v>
      </c>
      <c r="J204" s="144">
        <f t="shared" ref="J204:N204" si="199">(E204/10)*25</f>
        <v>20</v>
      </c>
      <c r="K204" s="145">
        <f t="shared" si="199"/>
        <v>25</v>
      </c>
      <c r="L204" s="145">
        <f t="shared" si="199"/>
        <v>22.5</v>
      </c>
      <c r="M204" s="145">
        <f t="shared" si="199"/>
        <v>20</v>
      </c>
      <c r="N204" s="145">
        <f t="shared" si="199"/>
        <v>15</v>
      </c>
    </row>
    <row r="205" spans="1:24" ht="30" customHeight="1" x14ac:dyDescent="0.2">
      <c r="A205" s="34">
        <f>'STUDENT NAMELIST'!A205</f>
        <v>201</v>
      </c>
      <c r="B205" s="128">
        <f>'STUDENT NAMELIST'!B205</f>
        <v>211423243429</v>
      </c>
      <c r="C205" s="128" t="str">
        <f>'STUDENT NAMELIST'!C205</f>
        <v>2023PEC AI 301</v>
      </c>
      <c r="D205" s="142" t="str">
        <f>'STUDENT NAMELIST'!D205</f>
        <v>SRIKANTH S</v>
      </c>
      <c r="E205" s="143">
        <v>9</v>
      </c>
      <c r="F205" s="143">
        <v>6</v>
      </c>
      <c r="G205" s="143">
        <v>10</v>
      </c>
      <c r="H205" s="143">
        <v>6</v>
      </c>
      <c r="I205" s="143">
        <v>6</v>
      </c>
      <c r="J205" s="144">
        <f t="shared" ref="J205:N205" si="200">(E205/10)*25</f>
        <v>22.5</v>
      </c>
      <c r="K205" s="145">
        <f t="shared" si="200"/>
        <v>15</v>
      </c>
      <c r="L205" s="145">
        <f t="shared" si="200"/>
        <v>25</v>
      </c>
      <c r="M205" s="145">
        <f t="shared" si="200"/>
        <v>15</v>
      </c>
      <c r="N205" s="145">
        <f t="shared" si="200"/>
        <v>15</v>
      </c>
    </row>
    <row r="206" spans="1:24" ht="30" customHeight="1" x14ac:dyDescent="0.2">
      <c r="A206" s="34">
        <f>'STUDENT NAMELIST'!A206</f>
        <v>202</v>
      </c>
      <c r="B206" s="128">
        <f>'STUDENT NAMELIST'!B206</f>
        <v>211423243433</v>
      </c>
      <c r="C206" s="128" t="str">
        <f>'STUDENT NAMELIST'!C206</f>
        <v>2023PEC AI 302</v>
      </c>
      <c r="D206" s="142" t="str">
        <f>'STUDENT NAMELIST'!D206</f>
        <v>SRINATH K</v>
      </c>
      <c r="E206" s="143">
        <v>10</v>
      </c>
      <c r="F206" s="143">
        <v>10</v>
      </c>
      <c r="G206" s="143">
        <v>8</v>
      </c>
      <c r="H206" s="143">
        <v>9</v>
      </c>
      <c r="I206" s="143">
        <v>8</v>
      </c>
      <c r="J206" s="144">
        <f t="shared" ref="J206:N206" si="201">(E206/10)*25</f>
        <v>25</v>
      </c>
      <c r="K206" s="145">
        <f t="shared" si="201"/>
        <v>25</v>
      </c>
      <c r="L206" s="145">
        <f t="shared" si="201"/>
        <v>20</v>
      </c>
      <c r="M206" s="145">
        <f t="shared" si="201"/>
        <v>22.5</v>
      </c>
      <c r="N206" s="145">
        <f t="shared" si="201"/>
        <v>20</v>
      </c>
    </row>
    <row r="207" spans="1:24" ht="30" customHeight="1" x14ac:dyDescent="0.2">
      <c r="A207" s="34">
        <f>'STUDENT NAMELIST'!A207</f>
        <v>203</v>
      </c>
      <c r="B207" s="128">
        <f>'STUDENT NAMELIST'!B207</f>
        <v>211423243435</v>
      </c>
      <c r="C207" s="128" t="str">
        <f>'STUDENT NAMELIST'!C207</f>
        <v>2023PEC AI 303</v>
      </c>
      <c r="D207" s="142" t="str">
        <f>'STUDENT NAMELIST'!D207</f>
        <v>SRINIVASAN S S</v>
      </c>
      <c r="E207" s="143">
        <v>10</v>
      </c>
      <c r="F207" s="143">
        <v>8</v>
      </c>
      <c r="G207" s="143">
        <v>6</v>
      </c>
      <c r="H207" s="143">
        <v>8</v>
      </c>
      <c r="I207" s="143">
        <v>10</v>
      </c>
      <c r="J207" s="144">
        <f t="shared" ref="J207:N207" si="202">(E207/10)*25</f>
        <v>25</v>
      </c>
      <c r="K207" s="145">
        <f t="shared" si="202"/>
        <v>20</v>
      </c>
      <c r="L207" s="145">
        <f t="shared" si="202"/>
        <v>15</v>
      </c>
      <c r="M207" s="145">
        <f t="shared" si="202"/>
        <v>20</v>
      </c>
      <c r="N207" s="145">
        <f t="shared" si="202"/>
        <v>25</v>
      </c>
    </row>
    <row r="208" spans="1:24" ht="30" customHeight="1" x14ac:dyDescent="0.2">
      <c r="A208" s="34">
        <f>'STUDENT NAMELIST'!A208</f>
        <v>204</v>
      </c>
      <c r="B208" s="128">
        <f>'STUDENT NAMELIST'!B208</f>
        <v>211423243436</v>
      </c>
      <c r="C208" s="128" t="str">
        <f>'STUDENT NAMELIST'!C208</f>
        <v>2023PEC AI 304</v>
      </c>
      <c r="D208" s="142" t="str">
        <f>'STUDENT NAMELIST'!D208</f>
        <v>SRIPARTHASARATHY R</v>
      </c>
      <c r="E208" s="143">
        <v>6</v>
      </c>
      <c r="F208" s="143">
        <v>8</v>
      </c>
      <c r="G208" s="143">
        <v>9</v>
      </c>
      <c r="H208" s="143">
        <v>8</v>
      </c>
      <c r="I208" s="143">
        <v>8</v>
      </c>
      <c r="J208" s="144">
        <f t="shared" ref="J208:N208" si="203">(E208/10)*25</f>
        <v>15</v>
      </c>
      <c r="K208" s="145">
        <f t="shared" si="203"/>
        <v>20</v>
      </c>
      <c r="L208" s="145">
        <f t="shared" si="203"/>
        <v>22.5</v>
      </c>
      <c r="M208" s="145">
        <f t="shared" si="203"/>
        <v>20</v>
      </c>
      <c r="N208" s="145">
        <f t="shared" si="203"/>
        <v>20</v>
      </c>
    </row>
    <row r="209" spans="1:14" ht="30" customHeight="1" x14ac:dyDescent="0.2">
      <c r="A209" s="34">
        <f>'STUDENT NAMELIST'!A209</f>
        <v>205</v>
      </c>
      <c r="B209" s="128">
        <f>'STUDENT NAMELIST'!B209</f>
        <v>211423243437</v>
      </c>
      <c r="C209" s="128" t="str">
        <f>'STUDENT NAMELIST'!C209</f>
        <v>2023PEC AI 305</v>
      </c>
      <c r="D209" s="142" t="str">
        <f>'STUDENT NAMELIST'!D209</f>
        <v>SRIRAM S</v>
      </c>
      <c r="E209" s="143">
        <v>10</v>
      </c>
      <c r="F209" s="143">
        <v>10</v>
      </c>
      <c r="G209" s="143">
        <v>10</v>
      </c>
      <c r="H209" s="143">
        <v>10</v>
      </c>
      <c r="I209" s="143">
        <v>8</v>
      </c>
      <c r="J209" s="144">
        <f t="shared" ref="J209:N209" si="204">(E209/10)*25</f>
        <v>25</v>
      </c>
      <c r="K209" s="145">
        <f t="shared" si="204"/>
        <v>25</v>
      </c>
      <c r="L209" s="145">
        <f t="shared" si="204"/>
        <v>25</v>
      </c>
      <c r="M209" s="145">
        <f t="shared" si="204"/>
        <v>25</v>
      </c>
      <c r="N209" s="145">
        <f t="shared" si="204"/>
        <v>20</v>
      </c>
    </row>
    <row r="210" spans="1:14" ht="30" customHeight="1" x14ac:dyDescent="0.2">
      <c r="A210" s="34">
        <f>'STUDENT NAMELIST'!A210</f>
        <v>206</v>
      </c>
      <c r="B210" s="128">
        <f>'STUDENT NAMELIST'!B210</f>
        <v>211423243441</v>
      </c>
      <c r="C210" s="128" t="str">
        <f>'STUDENT NAMELIST'!C210</f>
        <v>2023PEC AI 306</v>
      </c>
      <c r="D210" s="142" t="str">
        <f>'STUDENT NAMELIST'!D210</f>
        <v>SUDHARSAN R</v>
      </c>
      <c r="E210" s="143">
        <v>6</v>
      </c>
      <c r="F210" s="143">
        <v>10</v>
      </c>
      <c r="G210" s="143">
        <v>10</v>
      </c>
      <c r="H210" s="143">
        <v>8</v>
      </c>
      <c r="I210" s="143">
        <v>8</v>
      </c>
      <c r="J210" s="144">
        <f t="shared" ref="J210:N210" si="205">(E210/10)*25</f>
        <v>15</v>
      </c>
      <c r="K210" s="145">
        <f t="shared" si="205"/>
        <v>25</v>
      </c>
      <c r="L210" s="145">
        <f t="shared" si="205"/>
        <v>25</v>
      </c>
      <c r="M210" s="145">
        <f t="shared" si="205"/>
        <v>20</v>
      </c>
      <c r="N210" s="145">
        <f t="shared" si="205"/>
        <v>20</v>
      </c>
    </row>
    <row r="211" spans="1:14" ht="30" customHeight="1" x14ac:dyDescent="0.2">
      <c r="A211" s="34">
        <f>'STUDENT NAMELIST'!A211</f>
        <v>207</v>
      </c>
      <c r="B211" s="128">
        <f>'STUDENT NAMELIST'!B211</f>
        <v>211423243442</v>
      </c>
      <c r="C211" s="128" t="str">
        <f>'STUDENT NAMELIST'!C211</f>
        <v>2023PEC AI 307</v>
      </c>
      <c r="D211" s="142" t="str">
        <f>'STUDENT NAMELIST'!D211</f>
        <v>SUDHARSHAN R</v>
      </c>
      <c r="E211" s="143">
        <v>9</v>
      </c>
      <c r="F211" s="143">
        <v>10</v>
      </c>
      <c r="G211" s="143">
        <v>8</v>
      </c>
      <c r="H211" s="143">
        <v>10</v>
      </c>
      <c r="I211" s="143">
        <v>8</v>
      </c>
      <c r="J211" s="144">
        <f t="shared" ref="J211:N211" si="206">(E211/10)*25</f>
        <v>22.5</v>
      </c>
      <c r="K211" s="145">
        <f t="shared" si="206"/>
        <v>25</v>
      </c>
      <c r="L211" s="145">
        <f t="shared" si="206"/>
        <v>20</v>
      </c>
      <c r="M211" s="145">
        <f t="shared" si="206"/>
        <v>25</v>
      </c>
      <c r="N211" s="145">
        <f t="shared" si="206"/>
        <v>20</v>
      </c>
    </row>
    <row r="212" spans="1:14" ht="30" customHeight="1" x14ac:dyDescent="0.2">
      <c r="A212" s="34">
        <f>'STUDENT NAMELIST'!A212</f>
        <v>208</v>
      </c>
      <c r="B212" s="128">
        <f>'STUDENT NAMELIST'!B212</f>
        <v>211423243443</v>
      </c>
      <c r="C212" s="128" t="str">
        <f>'STUDENT NAMELIST'!C212</f>
        <v>2023PEC AI 308</v>
      </c>
      <c r="D212" s="142" t="str">
        <f>'STUDENT NAMELIST'!D212</f>
        <v>SUJITH KUMAR C</v>
      </c>
      <c r="E212" s="143">
        <v>9</v>
      </c>
      <c r="F212" s="143">
        <v>10</v>
      </c>
      <c r="G212" s="143">
        <v>6</v>
      </c>
      <c r="H212" s="143">
        <v>8</v>
      </c>
      <c r="I212" s="143">
        <v>8</v>
      </c>
      <c r="J212" s="144">
        <f t="shared" ref="J212:N212" si="207">(E212/10)*25</f>
        <v>22.5</v>
      </c>
      <c r="K212" s="145">
        <f t="shared" si="207"/>
        <v>25</v>
      </c>
      <c r="L212" s="145">
        <f t="shared" si="207"/>
        <v>15</v>
      </c>
      <c r="M212" s="145">
        <f t="shared" si="207"/>
        <v>20</v>
      </c>
      <c r="N212" s="145">
        <f t="shared" si="207"/>
        <v>20</v>
      </c>
    </row>
    <row r="213" spans="1:14" ht="30" customHeight="1" x14ac:dyDescent="0.2">
      <c r="A213" s="34">
        <f>'STUDENT NAMELIST'!A213</f>
        <v>209</v>
      </c>
      <c r="B213" s="128">
        <f>'STUDENT NAMELIST'!B213</f>
        <v>211423243444</v>
      </c>
      <c r="C213" s="128" t="str">
        <f>'STUDENT NAMELIST'!C213</f>
        <v>2023PEC AI 309</v>
      </c>
      <c r="D213" s="142" t="str">
        <f>'STUDENT NAMELIST'!D213</f>
        <v>SUNIL S</v>
      </c>
      <c r="E213" s="143">
        <v>10</v>
      </c>
      <c r="F213" s="143">
        <v>6</v>
      </c>
      <c r="G213" s="143">
        <v>8</v>
      </c>
      <c r="H213" s="143">
        <v>6</v>
      </c>
      <c r="I213" s="143">
        <v>6</v>
      </c>
      <c r="J213" s="144">
        <f t="shared" ref="J213:N213" si="208">(E213/10)*25</f>
        <v>25</v>
      </c>
      <c r="K213" s="145">
        <f t="shared" si="208"/>
        <v>15</v>
      </c>
      <c r="L213" s="145">
        <f t="shared" si="208"/>
        <v>20</v>
      </c>
      <c r="M213" s="145">
        <f t="shared" si="208"/>
        <v>15</v>
      </c>
      <c r="N213" s="145">
        <f t="shared" si="208"/>
        <v>15</v>
      </c>
    </row>
    <row r="214" spans="1:14" ht="30" customHeight="1" x14ac:dyDescent="0.2">
      <c r="A214" s="34">
        <f>'STUDENT NAMELIST'!A214</f>
        <v>210</v>
      </c>
      <c r="B214" s="128">
        <f>'STUDENT NAMELIST'!B214</f>
        <v>211423243445</v>
      </c>
      <c r="C214" s="128" t="str">
        <f>'STUDENT NAMELIST'!C214</f>
        <v>2023PEC AI 310</v>
      </c>
      <c r="D214" s="142" t="str">
        <f>'STUDENT NAMELIST'!D214</f>
        <v>SURENDHAR R A</v>
      </c>
      <c r="E214" s="143">
        <v>8</v>
      </c>
      <c r="F214" s="143">
        <v>6</v>
      </c>
      <c r="G214" s="143">
        <v>6</v>
      </c>
      <c r="H214" s="143">
        <v>6</v>
      </c>
      <c r="I214" s="143">
        <v>6</v>
      </c>
      <c r="J214" s="144">
        <f t="shared" ref="J214:N214" si="209">(E214/10)*25</f>
        <v>20</v>
      </c>
      <c r="K214" s="145">
        <f t="shared" si="209"/>
        <v>15</v>
      </c>
      <c r="L214" s="145">
        <f t="shared" si="209"/>
        <v>15</v>
      </c>
      <c r="M214" s="145">
        <f t="shared" si="209"/>
        <v>15</v>
      </c>
      <c r="N214" s="145">
        <f t="shared" si="209"/>
        <v>15</v>
      </c>
    </row>
    <row r="215" spans="1:14" ht="30" customHeight="1" x14ac:dyDescent="0.2">
      <c r="A215" s="34">
        <f>'STUDENT NAMELIST'!A215</f>
        <v>211</v>
      </c>
      <c r="B215" s="128">
        <f>'STUDENT NAMELIST'!B215</f>
        <v>211423243446</v>
      </c>
      <c r="C215" s="128" t="str">
        <f>'STUDENT NAMELIST'!C215</f>
        <v>2023PEC AI 311</v>
      </c>
      <c r="D215" s="142" t="str">
        <f>'STUDENT NAMELIST'!D215</f>
        <v>SURESH J</v>
      </c>
      <c r="E215" s="143">
        <v>6</v>
      </c>
      <c r="F215" s="143">
        <v>8</v>
      </c>
      <c r="G215" s="143">
        <v>10</v>
      </c>
      <c r="H215" s="143">
        <v>9</v>
      </c>
      <c r="I215" s="143">
        <v>9</v>
      </c>
      <c r="J215" s="144">
        <f t="shared" ref="J215:N215" si="210">(E215/10)*25</f>
        <v>15</v>
      </c>
      <c r="K215" s="145">
        <f t="shared" si="210"/>
        <v>20</v>
      </c>
      <c r="L215" s="145">
        <f t="shared" si="210"/>
        <v>25</v>
      </c>
      <c r="M215" s="145">
        <f t="shared" si="210"/>
        <v>22.5</v>
      </c>
      <c r="N215" s="145">
        <f t="shared" si="210"/>
        <v>22.5</v>
      </c>
    </row>
    <row r="216" spans="1:14" ht="30" customHeight="1" x14ac:dyDescent="0.2">
      <c r="A216" s="34">
        <f>'STUDENT NAMELIST'!A216</f>
        <v>212</v>
      </c>
      <c r="B216" s="128">
        <f>'STUDENT NAMELIST'!B216</f>
        <v>211423243447</v>
      </c>
      <c r="C216" s="128" t="str">
        <f>'STUDENT NAMELIST'!C216</f>
        <v>2023PEC AI 312</v>
      </c>
      <c r="D216" s="142" t="str">
        <f>'STUDENT NAMELIST'!D216</f>
        <v>SURESH KUMAR R</v>
      </c>
      <c r="E216" s="143">
        <v>9</v>
      </c>
      <c r="F216" s="143">
        <v>8</v>
      </c>
      <c r="G216" s="143">
        <v>10</v>
      </c>
      <c r="H216" s="143">
        <v>9</v>
      </c>
      <c r="I216" s="143">
        <v>10</v>
      </c>
      <c r="J216" s="144">
        <f t="shared" ref="J216:N216" si="211">(E216/10)*25</f>
        <v>22.5</v>
      </c>
      <c r="K216" s="145">
        <f t="shared" si="211"/>
        <v>20</v>
      </c>
      <c r="L216" s="145">
        <f t="shared" si="211"/>
        <v>25</v>
      </c>
      <c r="M216" s="145">
        <f t="shared" si="211"/>
        <v>22.5</v>
      </c>
      <c r="N216" s="145">
        <f t="shared" si="211"/>
        <v>25</v>
      </c>
    </row>
    <row r="217" spans="1:14" ht="30" customHeight="1" x14ac:dyDescent="0.2">
      <c r="A217" s="34">
        <f>'STUDENT NAMELIST'!A217</f>
        <v>213</v>
      </c>
      <c r="B217" s="128">
        <f>'STUDENT NAMELIST'!B217</f>
        <v>211423243448</v>
      </c>
      <c r="C217" s="128" t="str">
        <f>'STUDENT NAMELIST'!C217</f>
        <v>2023PEC AI 313</v>
      </c>
      <c r="D217" s="142" t="str">
        <f>'STUDENT NAMELIST'!D217</f>
        <v>SURIYAMATHI PRABHU T R</v>
      </c>
      <c r="E217" s="143">
        <v>8</v>
      </c>
      <c r="F217" s="143">
        <v>8</v>
      </c>
      <c r="G217" s="143">
        <v>9</v>
      </c>
      <c r="H217" s="143">
        <v>8</v>
      </c>
      <c r="I217" s="143">
        <v>9</v>
      </c>
      <c r="J217" s="144">
        <f t="shared" ref="J217:N217" si="212">(E217/10)*25</f>
        <v>20</v>
      </c>
      <c r="K217" s="145">
        <f t="shared" si="212"/>
        <v>20</v>
      </c>
      <c r="L217" s="145">
        <f t="shared" si="212"/>
        <v>22.5</v>
      </c>
      <c r="M217" s="145">
        <f t="shared" si="212"/>
        <v>20</v>
      </c>
      <c r="N217" s="145">
        <f t="shared" si="212"/>
        <v>22.5</v>
      </c>
    </row>
    <row r="218" spans="1:14" ht="30" customHeight="1" x14ac:dyDescent="0.2">
      <c r="A218" s="34">
        <f>'STUDENT NAMELIST'!A218</f>
        <v>214</v>
      </c>
      <c r="B218" s="128">
        <f>'STUDENT NAMELIST'!B218</f>
        <v>211423243449</v>
      </c>
      <c r="C218" s="128" t="str">
        <f>'STUDENT NAMELIST'!C218</f>
        <v>2023PEC AI 314</v>
      </c>
      <c r="D218" s="142" t="str">
        <f>'STUDENT NAMELIST'!D218</f>
        <v>SURYA K</v>
      </c>
      <c r="E218" s="143">
        <v>9</v>
      </c>
      <c r="F218" s="143">
        <v>8</v>
      </c>
      <c r="G218" s="143">
        <v>8</v>
      </c>
      <c r="H218" s="143">
        <v>10</v>
      </c>
      <c r="I218" s="143">
        <v>9</v>
      </c>
      <c r="J218" s="144">
        <f t="shared" ref="J218:N218" si="213">(E218/10)*25</f>
        <v>22.5</v>
      </c>
      <c r="K218" s="145">
        <f t="shared" si="213"/>
        <v>20</v>
      </c>
      <c r="L218" s="145">
        <f t="shared" si="213"/>
        <v>20</v>
      </c>
      <c r="M218" s="145">
        <f t="shared" si="213"/>
        <v>25</v>
      </c>
      <c r="N218" s="145">
        <f t="shared" si="213"/>
        <v>22.5</v>
      </c>
    </row>
    <row r="219" spans="1:14" ht="30" customHeight="1" x14ac:dyDescent="0.2">
      <c r="A219" s="34">
        <f>'STUDENT NAMELIST'!A219</f>
        <v>215</v>
      </c>
      <c r="B219" s="128">
        <f>'STUDENT NAMELIST'!B219</f>
        <v>211423243456</v>
      </c>
      <c r="C219" s="128" t="str">
        <f>'STUDENT NAMELIST'!C219</f>
        <v>2023PEC AI 315</v>
      </c>
      <c r="D219" s="142" t="str">
        <f>'STUDENT NAMELIST'!D219</f>
        <v>TAMILARASAN G</v>
      </c>
      <c r="E219" s="143">
        <v>6</v>
      </c>
      <c r="F219" s="143">
        <v>8</v>
      </c>
      <c r="G219" s="143">
        <v>10</v>
      </c>
      <c r="H219" s="143">
        <v>6</v>
      </c>
      <c r="I219" s="143">
        <v>8</v>
      </c>
      <c r="J219" s="144">
        <f t="shared" ref="J219:N219" si="214">(E219/10)*25</f>
        <v>15</v>
      </c>
      <c r="K219" s="145">
        <f t="shared" si="214"/>
        <v>20</v>
      </c>
      <c r="L219" s="145">
        <f t="shared" si="214"/>
        <v>25</v>
      </c>
      <c r="M219" s="145">
        <f t="shared" si="214"/>
        <v>15</v>
      </c>
      <c r="N219" s="145">
        <f t="shared" si="214"/>
        <v>20</v>
      </c>
    </row>
    <row r="220" spans="1:14" ht="30" customHeight="1" x14ac:dyDescent="0.2">
      <c r="A220" s="34">
        <f>'STUDENT NAMELIST'!A220</f>
        <v>216</v>
      </c>
      <c r="B220" s="128">
        <f>'STUDENT NAMELIST'!B220</f>
        <v>211423243457</v>
      </c>
      <c r="C220" s="128" t="str">
        <f>'STUDENT NAMELIST'!C220</f>
        <v>2023PEC AI 316</v>
      </c>
      <c r="D220" s="142" t="str">
        <f>'STUDENT NAMELIST'!D220</f>
        <v>TAMILARASAN S</v>
      </c>
      <c r="E220" s="143">
        <v>8</v>
      </c>
      <c r="F220" s="143">
        <v>8</v>
      </c>
      <c r="G220" s="143">
        <v>8</v>
      </c>
      <c r="H220" s="143">
        <v>9</v>
      </c>
      <c r="I220" s="143">
        <v>8</v>
      </c>
      <c r="J220" s="144">
        <f t="shared" ref="J220:N220" si="215">(E220/10)*25</f>
        <v>20</v>
      </c>
      <c r="K220" s="145">
        <f t="shared" si="215"/>
        <v>20</v>
      </c>
      <c r="L220" s="145">
        <f t="shared" si="215"/>
        <v>20</v>
      </c>
      <c r="M220" s="145">
        <f t="shared" si="215"/>
        <v>22.5</v>
      </c>
      <c r="N220" s="145">
        <f t="shared" si="215"/>
        <v>20</v>
      </c>
    </row>
    <row r="221" spans="1:14" ht="30" customHeight="1" x14ac:dyDescent="0.2">
      <c r="A221" s="34">
        <f>'STUDENT NAMELIST'!A221</f>
        <v>217</v>
      </c>
      <c r="B221" s="128">
        <f>'STUDENT NAMELIST'!B221</f>
        <v>211423243459</v>
      </c>
      <c r="C221" s="128" t="str">
        <f>'STUDENT NAMELIST'!C221</f>
        <v>2023PEC AI 317</v>
      </c>
      <c r="D221" s="142" t="str">
        <f>'STUDENT NAMELIST'!D221</f>
        <v>TARRENCE BERTINAD K</v>
      </c>
      <c r="E221" s="143">
        <v>10</v>
      </c>
      <c r="F221" s="143">
        <v>10</v>
      </c>
      <c r="G221" s="143">
        <v>10</v>
      </c>
      <c r="H221" s="143">
        <v>8</v>
      </c>
      <c r="I221" s="143">
        <v>8</v>
      </c>
      <c r="J221" s="144">
        <f t="shared" ref="J221:N221" si="216">(E221/10)*25</f>
        <v>25</v>
      </c>
      <c r="K221" s="145">
        <f t="shared" si="216"/>
        <v>25</v>
      </c>
      <c r="L221" s="145">
        <f t="shared" si="216"/>
        <v>25</v>
      </c>
      <c r="M221" s="145">
        <f t="shared" si="216"/>
        <v>20</v>
      </c>
      <c r="N221" s="145">
        <f t="shared" si="216"/>
        <v>20</v>
      </c>
    </row>
    <row r="222" spans="1:14" ht="30" customHeight="1" x14ac:dyDescent="0.2">
      <c r="A222" s="34">
        <f>'STUDENT NAMELIST'!A222</f>
        <v>218</v>
      </c>
      <c r="B222" s="128">
        <f>'STUDENT NAMELIST'!B222</f>
        <v>211423243461</v>
      </c>
      <c r="C222" s="128" t="str">
        <f>'STUDENT NAMELIST'!C222</f>
        <v>2023PEC AI 318</v>
      </c>
      <c r="D222" s="142" t="str">
        <f>'STUDENT NAMELIST'!D222</f>
        <v>THANUSH C A</v>
      </c>
      <c r="E222" s="143">
        <v>8</v>
      </c>
      <c r="F222" s="143">
        <v>8</v>
      </c>
      <c r="G222" s="143">
        <v>6</v>
      </c>
      <c r="H222" s="143">
        <v>8</v>
      </c>
      <c r="I222" s="143">
        <v>8</v>
      </c>
      <c r="J222" s="144">
        <f t="shared" ref="J222:N222" si="217">(E222/10)*25</f>
        <v>20</v>
      </c>
      <c r="K222" s="145">
        <f t="shared" si="217"/>
        <v>20</v>
      </c>
      <c r="L222" s="145">
        <f t="shared" si="217"/>
        <v>15</v>
      </c>
      <c r="M222" s="145">
        <f t="shared" si="217"/>
        <v>20</v>
      </c>
      <c r="N222" s="145">
        <f t="shared" si="217"/>
        <v>20</v>
      </c>
    </row>
    <row r="223" spans="1:14" ht="30" customHeight="1" x14ac:dyDescent="0.2">
      <c r="A223" s="34">
        <f>'STUDENT NAMELIST'!A223</f>
        <v>219</v>
      </c>
      <c r="B223" s="128">
        <f>'STUDENT NAMELIST'!B223</f>
        <v>211423243463</v>
      </c>
      <c r="C223" s="128" t="str">
        <f>'STUDENT NAMELIST'!C223</f>
        <v>2023PEC AI 319</v>
      </c>
      <c r="D223" s="142" t="str">
        <f>'STUDENT NAMELIST'!D223</f>
        <v>THARUN KUMAR C</v>
      </c>
      <c r="E223" s="143">
        <v>8</v>
      </c>
      <c r="F223" s="143">
        <v>6</v>
      </c>
      <c r="G223" s="143">
        <v>9</v>
      </c>
      <c r="H223" s="143">
        <v>8</v>
      </c>
      <c r="I223" s="143">
        <v>10</v>
      </c>
      <c r="J223" s="144">
        <f t="shared" ref="J223:N223" si="218">(E223/10)*25</f>
        <v>20</v>
      </c>
      <c r="K223" s="145">
        <f t="shared" si="218"/>
        <v>15</v>
      </c>
      <c r="L223" s="145">
        <f t="shared" si="218"/>
        <v>22.5</v>
      </c>
      <c r="M223" s="145">
        <f t="shared" si="218"/>
        <v>20</v>
      </c>
      <c r="N223" s="145">
        <f t="shared" si="218"/>
        <v>25</v>
      </c>
    </row>
    <row r="224" spans="1:14" ht="30" customHeight="1" x14ac:dyDescent="0.2">
      <c r="A224" s="34">
        <f>'STUDENT NAMELIST'!A224</f>
        <v>220</v>
      </c>
      <c r="B224" s="128">
        <f>'STUDENT NAMELIST'!B224</f>
        <v>211423243464</v>
      </c>
      <c r="C224" s="128" t="str">
        <f>'STUDENT NAMELIST'!C224</f>
        <v>2023PEC AI 320</v>
      </c>
      <c r="D224" s="142" t="str">
        <f>'STUDENT NAMELIST'!D224</f>
        <v>THILAK R C</v>
      </c>
      <c r="E224" s="143">
        <v>10</v>
      </c>
      <c r="F224" s="143">
        <v>8</v>
      </c>
      <c r="G224" s="143">
        <v>8</v>
      </c>
      <c r="H224" s="143">
        <v>8</v>
      </c>
      <c r="I224" s="143">
        <v>9</v>
      </c>
      <c r="J224" s="144">
        <f t="shared" ref="J224:N224" si="219">(E224/10)*25</f>
        <v>25</v>
      </c>
      <c r="K224" s="145">
        <f t="shared" si="219"/>
        <v>20</v>
      </c>
      <c r="L224" s="145">
        <f t="shared" si="219"/>
        <v>20</v>
      </c>
      <c r="M224" s="145">
        <f t="shared" si="219"/>
        <v>20</v>
      </c>
      <c r="N224" s="145">
        <f t="shared" si="219"/>
        <v>22.5</v>
      </c>
    </row>
    <row r="225" spans="1:14" ht="30" customHeight="1" x14ac:dyDescent="0.2">
      <c r="A225" s="34">
        <f>'STUDENT NAMELIST'!A225</f>
        <v>221</v>
      </c>
      <c r="B225" s="128">
        <f>'STUDENT NAMELIST'!B225</f>
        <v>211423243466</v>
      </c>
      <c r="C225" s="128" t="str">
        <f>'STUDENT NAMELIST'!C225</f>
        <v>2023PEC AI 321</v>
      </c>
      <c r="D225" s="142" t="str">
        <f>'STUDENT NAMELIST'!D225</f>
        <v>THUSHANTHAN R</v>
      </c>
      <c r="E225" s="143">
        <v>8</v>
      </c>
      <c r="F225" s="143">
        <v>10</v>
      </c>
      <c r="G225" s="143">
        <v>6</v>
      </c>
      <c r="H225" s="143">
        <v>8</v>
      </c>
      <c r="I225" s="143">
        <v>10</v>
      </c>
      <c r="J225" s="144">
        <f t="shared" ref="J225:N225" si="220">(E225/10)*25</f>
        <v>20</v>
      </c>
      <c r="K225" s="145">
        <f t="shared" si="220"/>
        <v>25</v>
      </c>
      <c r="L225" s="145">
        <f t="shared" si="220"/>
        <v>15</v>
      </c>
      <c r="M225" s="145">
        <f t="shared" si="220"/>
        <v>20</v>
      </c>
      <c r="N225" s="145">
        <f t="shared" si="220"/>
        <v>25</v>
      </c>
    </row>
    <row r="226" spans="1:14" ht="30" customHeight="1" x14ac:dyDescent="0.2">
      <c r="A226" s="34">
        <f>'STUDENT NAMELIST'!A226</f>
        <v>222</v>
      </c>
      <c r="B226" s="128">
        <f>'STUDENT NAMELIST'!B226</f>
        <v>211423243467</v>
      </c>
      <c r="C226" s="128" t="str">
        <f>'STUDENT NAMELIST'!C226</f>
        <v>2023PEC AI 322</v>
      </c>
      <c r="D226" s="142" t="str">
        <f>'STUDENT NAMELIST'!D226</f>
        <v>THUVARAGESH PANDIAN V</v>
      </c>
      <c r="E226" s="143">
        <v>8</v>
      </c>
      <c r="F226" s="143">
        <v>8</v>
      </c>
      <c r="G226" s="143">
        <v>6</v>
      </c>
      <c r="H226" s="143">
        <v>9</v>
      </c>
      <c r="I226" s="143">
        <v>8</v>
      </c>
      <c r="J226" s="144">
        <f t="shared" ref="J226:N226" si="221">(E226/10)*25</f>
        <v>20</v>
      </c>
      <c r="K226" s="145">
        <f t="shared" si="221"/>
        <v>20</v>
      </c>
      <c r="L226" s="145">
        <f t="shared" si="221"/>
        <v>15</v>
      </c>
      <c r="M226" s="145">
        <f t="shared" si="221"/>
        <v>22.5</v>
      </c>
      <c r="N226" s="145">
        <f t="shared" si="221"/>
        <v>20</v>
      </c>
    </row>
    <row r="227" spans="1:14" ht="30" customHeight="1" x14ac:dyDescent="0.2">
      <c r="A227" s="34">
        <f>'STUDENT NAMELIST'!A227</f>
        <v>223</v>
      </c>
      <c r="B227" s="128">
        <f>'STUDENT NAMELIST'!B227</f>
        <v>211423243468</v>
      </c>
      <c r="C227" s="128" t="str">
        <f>'STUDENT NAMELIST'!C227</f>
        <v>2023PEC AI 323</v>
      </c>
      <c r="D227" s="142" t="str">
        <f>'STUDENT NAMELIST'!D227</f>
        <v>UMESH I</v>
      </c>
      <c r="E227" s="143">
        <v>10</v>
      </c>
      <c r="F227" s="143">
        <v>6</v>
      </c>
      <c r="G227" s="143">
        <v>10</v>
      </c>
      <c r="H227" s="143">
        <v>9</v>
      </c>
      <c r="I227" s="143">
        <v>8</v>
      </c>
      <c r="J227" s="144">
        <f t="shared" ref="J227:N227" si="222">(E227/10)*25</f>
        <v>25</v>
      </c>
      <c r="K227" s="145">
        <f t="shared" si="222"/>
        <v>15</v>
      </c>
      <c r="L227" s="145">
        <f t="shared" si="222"/>
        <v>25</v>
      </c>
      <c r="M227" s="145">
        <f t="shared" si="222"/>
        <v>22.5</v>
      </c>
      <c r="N227" s="145">
        <f t="shared" si="222"/>
        <v>20</v>
      </c>
    </row>
    <row r="228" spans="1:14" ht="30" customHeight="1" x14ac:dyDescent="0.2">
      <c r="A228" s="34">
        <f>'STUDENT NAMELIST'!A228</f>
        <v>224</v>
      </c>
      <c r="B228" s="128">
        <f>'STUDENT NAMELIST'!B228</f>
        <v>211423243473</v>
      </c>
      <c r="C228" s="128" t="str">
        <f>'STUDENT NAMELIST'!C228</f>
        <v>2023PEC AI 324</v>
      </c>
      <c r="D228" s="142" t="str">
        <f>'STUDENT NAMELIST'!D228</f>
        <v>VARUN M</v>
      </c>
      <c r="E228" s="143">
        <v>8</v>
      </c>
      <c r="F228" s="143">
        <v>8</v>
      </c>
      <c r="G228" s="143">
        <v>9</v>
      </c>
      <c r="H228" s="143">
        <v>8</v>
      </c>
      <c r="I228" s="143">
        <v>8</v>
      </c>
      <c r="J228" s="144">
        <f t="shared" ref="J228:N228" si="223">(E228/10)*25</f>
        <v>20</v>
      </c>
      <c r="K228" s="145">
        <f t="shared" si="223"/>
        <v>20</v>
      </c>
      <c r="L228" s="145">
        <f t="shared" si="223"/>
        <v>22.5</v>
      </c>
      <c r="M228" s="145">
        <f t="shared" si="223"/>
        <v>20</v>
      </c>
      <c r="N228" s="145">
        <f t="shared" si="223"/>
        <v>20</v>
      </c>
    </row>
    <row r="229" spans="1:14" ht="30" customHeight="1" x14ac:dyDescent="0.2">
      <c r="A229" s="34">
        <f>'STUDENT NAMELIST'!A229</f>
        <v>225</v>
      </c>
      <c r="B229" s="128">
        <f>'STUDENT NAMELIST'!B229</f>
        <v>211423243474</v>
      </c>
      <c r="C229" s="128" t="str">
        <f>'STUDENT NAMELIST'!C229</f>
        <v>2023PEC AI 325</v>
      </c>
      <c r="D229" s="142" t="str">
        <f>'STUDENT NAMELIST'!D229</f>
        <v>VELMURUGAN ARUN</v>
      </c>
      <c r="E229" s="143">
        <v>10</v>
      </c>
      <c r="F229" s="143">
        <v>9</v>
      </c>
      <c r="G229" s="143">
        <v>8</v>
      </c>
      <c r="H229" s="143">
        <v>8</v>
      </c>
      <c r="I229" s="143">
        <v>8</v>
      </c>
      <c r="J229" s="144">
        <f t="shared" ref="J229:N229" si="224">(E229/10)*25</f>
        <v>25</v>
      </c>
      <c r="K229" s="145">
        <f t="shared" si="224"/>
        <v>22.5</v>
      </c>
      <c r="L229" s="145">
        <f t="shared" si="224"/>
        <v>20</v>
      </c>
      <c r="M229" s="145">
        <f t="shared" si="224"/>
        <v>20</v>
      </c>
      <c r="N229" s="145">
        <f t="shared" si="224"/>
        <v>20</v>
      </c>
    </row>
    <row r="230" spans="1:14" ht="30" customHeight="1" x14ac:dyDescent="0.2">
      <c r="A230" s="34">
        <f>'STUDENT NAMELIST'!A230</f>
        <v>226</v>
      </c>
      <c r="B230" s="128">
        <f>'STUDENT NAMELIST'!B230</f>
        <v>211423243475</v>
      </c>
      <c r="C230" s="128" t="str">
        <f>'STUDENT NAMELIST'!C230</f>
        <v>2023PEC AI 326</v>
      </c>
      <c r="D230" s="142" t="str">
        <f>'STUDENT NAMELIST'!D230</f>
        <v>VENKATA KOUSHIK A</v>
      </c>
      <c r="E230" s="143">
        <v>9</v>
      </c>
      <c r="F230" s="143">
        <v>10</v>
      </c>
      <c r="G230" s="143">
        <v>8</v>
      </c>
      <c r="H230" s="143">
        <v>10</v>
      </c>
      <c r="I230" s="143">
        <v>8</v>
      </c>
      <c r="J230" s="144">
        <f t="shared" ref="J230:N230" si="225">(E230/10)*25</f>
        <v>22.5</v>
      </c>
      <c r="K230" s="145">
        <f t="shared" si="225"/>
        <v>25</v>
      </c>
      <c r="L230" s="145">
        <f t="shared" si="225"/>
        <v>20</v>
      </c>
      <c r="M230" s="145">
        <f t="shared" si="225"/>
        <v>25</v>
      </c>
      <c r="N230" s="145">
        <f t="shared" si="225"/>
        <v>20</v>
      </c>
    </row>
    <row r="231" spans="1:14" ht="30" customHeight="1" x14ac:dyDescent="0.2">
      <c r="A231" s="34">
        <f>'STUDENT NAMELIST'!A231</f>
        <v>227</v>
      </c>
      <c r="B231" s="128">
        <f>'STUDENT NAMELIST'!B231</f>
        <v>211423243477</v>
      </c>
      <c r="C231" s="128" t="str">
        <f>'STUDENT NAMELIST'!C231</f>
        <v>2023PEC AI 327</v>
      </c>
      <c r="D231" s="142" t="str">
        <f>'STUDENT NAMELIST'!D231</f>
        <v>VIGNESH A P</v>
      </c>
      <c r="E231" s="143">
        <v>10</v>
      </c>
      <c r="F231" s="143">
        <v>9</v>
      </c>
      <c r="G231" s="143">
        <v>8</v>
      </c>
      <c r="H231" s="143">
        <v>10</v>
      </c>
      <c r="I231" s="143">
        <v>8</v>
      </c>
      <c r="J231" s="144">
        <f t="shared" ref="J231:N231" si="226">(E231/10)*25</f>
        <v>25</v>
      </c>
      <c r="K231" s="145">
        <f t="shared" si="226"/>
        <v>22.5</v>
      </c>
      <c r="L231" s="145">
        <f t="shared" si="226"/>
        <v>20</v>
      </c>
      <c r="M231" s="145">
        <f t="shared" si="226"/>
        <v>25</v>
      </c>
      <c r="N231" s="145">
        <f t="shared" si="226"/>
        <v>20</v>
      </c>
    </row>
    <row r="232" spans="1:14" ht="30" customHeight="1" x14ac:dyDescent="0.2">
      <c r="A232" s="34">
        <f>'STUDENT NAMELIST'!A232</f>
        <v>228</v>
      </c>
      <c r="B232" s="128">
        <f>'STUDENT NAMELIST'!B232</f>
        <v>211423243478</v>
      </c>
      <c r="C232" s="128" t="str">
        <f>'STUDENT NAMELIST'!C232</f>
        <v>2023PEC AI 328</v>
      </c>
      <c r="D232" s="142" t="str">
        <f>'STUDENT NAMELIST'!D232</f>
        <v>VIGNESH P N</v>
      </c>
      <c r="E232" s="143">
        <v>8</v>
      </c>
      <c r="F232" s="143">
        <v>8</v>
      </c>
      <c r="G232" s="143">
        <v>8</v>
      </c>
      <c r="H232" s="143">
        <v>9</v>
      </c>
      <c r="I232" s="143">
        <v>10</v>
      </c>
      <c r="J232" s="144">
        <f t="shared" ref="J232:N232" si="227">(E232/10)*25</f>
        <v>20</v>
      </c>
      <c r="K232" s="145">
        <f t="shared" si="227"/>
        <v>20</v>
      </c>
      <c r="L232" s="145">
        <f t="shared" si="227"/>
        <v>20</v>
      </c>
      <c r="M232" s="145">
        <f t="shared" si="227"/>
        <v>22.5</v>
      </c>
      <c r="N232" s="145">
        <f t="shared" si="227"/>
        <v>25</v>
      </c>
    </row>
    <row r="233" spans="1:14" ht="30" customHeight="1" x14ac:dyDescent="0.2">
      <c r="A233" s="34">
        <f>'STUDENT NAMELIST'!A233</f>
        <v>229</v>
      </c>
      <c r="B233" s="128">
        <f>'STUDENT NAMELIST'!B233</f>
        <v>211423243479</v>
      </c>
      <c r="C233" s="128" t="str">
        <f>'STUDENT NAMELIST'!C233</f>
        <v>2023PEC AI 329</v>
      </c>
      <c r="D233" s="142" t="str">
        <f>'STUDENT NAMELIST'!D233</f>
        <v>VIGNESHRAJAN V R</v>
      </c>
      <c r="E233" s="143">
        <v>9</v>
      </c>
      <c r="F233" s="143">
        <v>10</v>
      </c>
      <c r="G233" s="143">
        <v>8</v>
      </c>
      <c r="H233" s="143">
        <v>10</v>
      </c>
      <c r="I233" s="143">
        <v>10</v>
      </c>
      <c r="J233" s="144">
        <f t="shared" ref="J233:N233" si="228">(E233/10)*25</f>
        <v>22.5</v>
      </c>
      <c r="K233" s="145">
        <f t="shared" si="228"/>
        <v>25</v>
      </c>
      <c r="L233" s="145">
        <f t="shared" si="228"/>
        <v>20</v>
      </c>
      <c r="M233" s="145">
        <f t="shared" si="228"/>
        <v>25</v>
      </c>
      <c r="N233" s="145">
        <f t="shared" si="228"/>
        <v>25</v>
      </c>
    </row>
    <row r="234" spans="1:14" ht="30" customHeight="1" x14ac:dyDescent="0.2">
      <c r="A234" s="34">
        <f>'STUDENT NAMELIST'!A234</f>
        <v>230</v>
      </c>
      <c r="B234" s="128">
        <f>'STUDENT NAMELIST'!B234</f>
        <v>211423243480</v>
      </c>
      <c r="C234" s="128" t="str">
        <f>'STUDENT NAMELIST'!C234</f>
        <v>2023PEC AI 330</v>
      </c>
      <c r="D234" s="142" t="str">
        <f>'STUDENT NAMELIST'!D234</f>
        <v>VIGNESHWAR V</v>
      </c>
      <c r="E234" s="143">
        <v>9</v>
      </c>
      <c r="F234" s="143">
        <v>8</v>
      </c>
      <c r="G234" s="143">
        <v>9</v>
      </c>
      <c r="H234" s="143">
        <v>10</v>
      </c>
      <c r="I234" s="143">
        <v>8</v>
      </c>
      <c r="J234" s="144">
        <f t="shared" ref="J234:N234" si="229">(E234/10)*25</f>
        <v>22.5</v>
      </c>
      <c r="K234" s="145">
        <f t="shared" si="229"/>
        <v>20</v>
      </c>
      <c r="L234" s="145">
        <f t="shared" si="229"/>
        <v>22.5</v>
      </c>
      <c r="M234" s="145">
        <f t="shared" si="229"/>
        <v>25</v>
      </c>
      <c r="N234" s="145">
        <f t="shared" si="229"/>
        <v>20</v>
      </c>
    </row>
    <row r="235" spans="1:14" ht="30" customHeight="1" x14ac:dyDescent="0.2">
      <c r="A235" s="34">
        <f>'STUDENT NAMELIST'!A235</f>
        <v>231</v>
      </c>
      <c r="B235" s="128">
        <f>'STUDENT NAMELIST'!B235</f>
        <v>211423243481</v>
      </c>
      <c r="C235" s="128" t="str">
        <f>'STUDENT NAMELIST'!C235</f>
        <v>2023PEC AI 331</v>
      </c>
      <c r="D235" s="142" t="str">
        <f>'STUDENT NAMELIST'!D235</f>
        <v>VIJAYA KRISHNAN N A</v>
      </c>
      <c r="E235" s="143">
        <v>8</v>
      </c>
      <c r="F235" s="143">
        <v>9</v>
      </c>
      <c r="G235" s="143">
        <v>8</v>
      </c>
      <c r="H235" s="143">
        <v>6</v>
      </c>
      <c r="I235" s="143">
        <v>6</v>
      </c>
      <c r="J235" s="144">
        <f t="shared" ref="J235:N235" si="230">(E235/10)*25</f>
        <v>20</v>
      </c>
      <c r="K235" s="145">
        <f t="shared" si="230"/>
        <v>22.5</v>
      </c>
      <c r="L235" s="145">
        <f t="shared" si="230"/>
        <v>20</v>
      </c>
      <c r="M235" s="145">
        <f t="shared" si="230"/>
        <v>15</v>
      </c>
      <c r="N235" s="145">
        <f t="shared" si="230"/>
        <v>15</v>
      </c>
    </row>
    <row r="236" spans="1:14" ht="30" customHeight="1" x14ac:dyDescent="0.2">
      <c r="A236" s="34">
        <f>'STUDENT NAMELIST'!A236</f>
        <v>232</v>
      </c>
      <c r="B236" s="128">
        <f>'STUDENT NAMELIST'!B236</f>
        <v>211423243482</v>
      </c>
      <c r="C236" s="128" t="str">
        <f>'STUDENT NAMELIST'!C236</f>
        <v>2023PEC AI 332</v>
      </c>
      <c r="D236" s="142" t="str">
        <f>'STUDENT NAMELIST'!D236</f>
        <v>VIKNESH S</v>
      </c>
      <c r="E236" s="143">
        <v>10</v>
      </c>
      <c r="F236" s="143">
        <v>6</v>
      </c>
      <c r="G236" s="143">
        <v>10</v>
      </c>
      <c r="H236" s="143">
        <v>9</v>
      </c>
      <c r="I236" s="143">
        <v>6</v>
      </c>
      <c r="J236" s="144">
        <f t="shared" ref="J236:N236" si="231">(E236/10)*25</f>
        <v>25</v>
      </c>
      <c r="K236" s="145">
        <f t="shared" si="231"/>
        <v>15</v>
      </c>
      <c r="L236" s="145">
        <f t="shared" si="231"/>
        <v>25</v>
      </c>
      <c r="M236" s="145">
        <f t="shared" si="231"/>
        <v>22.5</v>
      </c>
      <c r="N236" s="145">
        <f t="shared" si="231"/>
        <v>15</v>
      </c>
    </row>
    <row r="237" spans="1:14" ht="30" customHeight="1" x14ac:dyDescent="0.2">
      <c r="A237" s="34">
        <f>'STUDENT NAMELIST'!A237</f>
        <v>233</v>
      </c>
      <c r="B237" s="128">
        <f>'STUDENT NAMELIST'!B237</f>
        <v>211423243483</v>
      </c>
      <c r="C237" s="128" t="str">
        <f>'STUDENT NAMELIST'!C237</f>
        <v>2023PEC AI 333</v>
      </c>
      <c r="D237" s="142" t="str">
        <f>'STUDENT NAMELIST'!D237</f>
        <v>VIMALRAJ GOVINDARAJ</v>
      </c>
      <c r="E237" s="143">
        <v>8</v>
      </c>
      <c r="F237" s="143">
        <v>8</v>
      </c>
      <c r="G237" s="143">
        <v>6</v>
      </c>
      <c r="H237" s="143">
        <v>6</v>
      </c>
      <c r="I237" s="143">
        <v>8</v>
      </c>
      <c r="J237" s="144">
        <f t="shared" ref="J237:N237" si="232">(E237/10)*25</f>
        <v>20</v>
      </c>
      <c r="K237" s="145">
        <f t="shared" si="232"/>
        <v>20</v>
      </c>
      <c r="L237" s="145">
        <f t="shared" si="232"/>
        <v>15</v>
      </c>
      <c r="M237" s="145">
        <f t="shared" si="232"/>
        <v>15</v>
      </c>
      <c r="N237" s="145">
        <f t="shared" si="232"/>
        <v>20</v>
      </c>
    </row>
    <row r="238" spans="1:14" ht="30" customHeight="1" x14ac:dyDescent="0.2">
      <c r="A238" s="34">
        <f>'STUDENT NAMELIST'!A238</f>
        <v>234</v>
      </c>
      <c r="B238" s="128">
        <f>'STUDENT NAMELIST'!B238</f>
        <v>211423243484</v>
      </c>
      <c r="C238" s="128" t="str">
        <f>'STUDENT NAMELIST'!C238</f>
        <v>2023PEC AI 334</v>
      </c>
      <c r="D238" s="142" t="str">
        <f>'STUDENT NAMELIST'!D238</f>
        <v>VISANTH B</v>
      </c>
      <c r="E238" s="143">
        <v>8</v>
      </c>
      <c r="F238" s="143">
        <v>10</v>
      </c>
      <c r="G238" s="143">
        <v>8</v>
      </c>
      <c r="H238" s="143">
        <v>6</v>
      </c>
      <c r="I238" s="143">
        <v>9</v>
      </c>
      <c r="J238" s="144">
        <f t="shared" ref="J238:N238" si="233">(E238/10)*25</f>
        <v>20</v>
      </c>
      <c r="K238" s="145">
        <f t="shared" si="233"/>
        <v>25</v>
      </c>
      <c r="L238" s="145">
        <f t="shared" si="233"/>
        <v>20</v>
      </c>
      <c r="M238" s="145">
        <f t="shared" si="233"/>
        <v>15</v>
      </c>
      <c r="N238" s="145">
        <f t="shared" si="233"/>
        <v>22.5</v>
      </c>
    </row>
    <row r="239" spans="1:14" ht="30" customHeight="1" x14ac:dyDescent="0.2">
      <c r="A239" s="34">
        <f>'STUDENT NAMELIST'!A239</f>
        <v>235</v>
      </c>
      <c r="B239" s="128">
        <f>'STUDENT NAMELIST'!B239</f>
        <v>211423243485</v>
      </c>
      <c r="C239" s="128" t="str">
        <f>'STUDENT NAMELIST'!C239</f>
        <v>2023PEC AI 335</v>
      </c>
      <c r="D239" s="142" t="str">
        <f>'STUDENT NAMELIST'!D239</f>
        <v>VISHAAL S</v>
      </c>
      <c r="E239" s="143">
        <v>8</v>
      </c>
      <c r="F239" s="143">
        <v>10</v>
      </c>
      <c r="G239" s="143">
        <v>10</v>
      </c>
      <c r="H239" s="143">
        <v>8</v>
      </c>
      <c r="I239" s="143">
        <v>8</v>
      </c>
      <c r="J239" s="144">
        <f t="shared" ref="J239:N239" si="234">(E239/10)*25</f>
        <v>20</v>
      </c>
      <c r="K239" s="145">
        <f t="shared" si="234"/>
        <v>25</v>
      </c>
      <c r="L239" s="145">
        <f t="shared" si="234"/>
        <v>25</v>
      </c>
      <c r="M239" s="145">
        <f t="shared" si="234"/>
        <v>20</v>
      </c>
      <c r="N239" s="145">
        <f t="shared" si="234"/>
        <v>20</v>
      </c>
    </row>
    <row r="240" spans="1:14" ht="30" customHeight="1" x14ac:dyDescent="0.2">
      <c r="A240" s="34">
        <f>'STUDENT NAMELIST'!A240</f>
        <v>236</v>
      </c>
      <c r="B240" s="128">
        <f>'STUDENT NAMELIST'!B240</f>
        <v>211423243486</v>
      </c>
      <c r="C240" s="128" t="str">
        <f>'STUDENT NAMELIST'!C240</f>
        <v>2023PEC AI 336</v>
      </c>
      <c r="D240" s="142" t="str">
        <f>'STUDENT NAMELIST'!D240</f>
        <v>VISHAL BABU B</v>
      </c>
      <c r="E240" s="143">
        <v>9</v>
      </c>
      <c r="F240" s="143">
        <v>8</v>
      </c>
      <c r="G240" s="143">
        <v>9</v>
      </c>
      <c r="H240" s="143">
        <v>10</v>
      </c>
      <c r="I240" s="143">
        <v>6</v>
      </c>
      <c r="J240" s="144">
        <f t="shared" ref="J240:N240" si="235">(E240/10)*25</f>
        <v>22.5</v>
      </c>
      <c r="K240" s="145">
        <f t="shared" si="235"/>
        <v>20</v>
      </c>
      <c r="L240" s="145">
        <f t="shared" si="235"/>
        <v>22.5</v>
      </c>
      <c r="M240" s="145">
        <f t="shared" si="235"/>
        <v>25</v>
      </c>
      <c r="N240" s="145">
        <f t="shared" si="235"/>
        <v>15</v>
      </c>
    </row>
    <row r="241" spans="1:14" ht="30" customHeight="1" x14ac:dyDescent="0.2">
      <c r="A241" s="34">
        <f>'STUDENT NAMELIST'!A241</f>
        <v>237</v>
      </c>
      <c r="B241" s="128">
        <f>'STUDENT NAMELIST'!B241</f>
        <v>211423243487</v>
      </c>
      <c r="C241" s="128" t="str">
        <f>'STUDENT NAMELIST'!C241</f>
        <v>2023PEC AI 337</v>
      </c>
      <c r="D241" s="142" t="str">
        <f>'STUDENT NAMELIST'!D241</f>
        <v>VISHAL J</v>
      </c>
      <c r="E241" s="143">
        <v>9</v>
      </c>
      <c r="F241" s="143">
        <v>6</v>
      </c>
      <c r="G241" s="143">
        <v>6</v>
      </c>
      <c r="H241" s="143">
        <v>6</v>
      </c>
      <c r="I241" s="143">
        <v>6</v>
      </c>
      <c r="J241" s="144">
        <f t="shared" ref="J241:N241" si="236">(E241/10)*25</f>
        <v>22.5</v>
      </c>
      <c r="K241" s="145">
        <f t="shared" si="236"/>
        <v>15</v>
      </c>
      <c r="L241" s="145">
        <f t="shared" si="236"/>
        <v>15</v>
      </c>
      <c r="M241" s="145">
        <f t="shared" si="236"/>
        <v>15</v>
      </c>
      <c r="N241" s="145">
        <f t="shared" si="236"/>
        <v>15</v>
      </c>
    </row>
    <row r="242" spans="1:14" ht="30" customHeight="1" x14ac:dyDescent="0.2">
      <c r="A242" s="34">
        <f>'STUDENT NAMELIST'!A242</f>
        <v>238</v>
      </c>
      <c r="B242" s="128">
        <f>'STUDENT NAMELIST'!B242</f>
        <v>211423243489</v>
      </c>
      <c r="C242" s="128" t="str">
        <f>'STUDENT NAMELIST'!C242</f>
        <v>2023PEC AI 338</v>
      </c>
      <c r="D242" s="142" t="str">
        <f>'STUDENT NAMELIST'!D242</f>
        <v>VISHWA RAVI T</v>
      </c>
      <c r="E242" s="143">
        <v>6</v>
      </c>
      <c r="F242" s="143">
        <v>6</v>
      </c>
      <c r="G242" s="143">
        <v>10</v>
      </c>
      <c r="H242" s="143">
        <v>9</v>
      </c>
      <c r="I242" s="143">
        <v>10</v>
      </c>
      <c r="J242" s="144">
        <f t="shared" ref="J242:N242" si="237">(E242/10)*25</f>
        <v>15</v>
      </c>
      <c r="K242" s="145">
        <f t="shared" si="237"/>
        <v>15</v>
      </c>
      <c r="L242" s="145">
        <f t="shared" si="237"/>
        <v>25</v>
      </c>
      <c r="M242" s="145">
        <f t="shared" si="237"/>
        <v>22.5</v>
      </c>
      <c r="N242" s="145">
        <f t="shared" si="237"/>
        <v>25</v>
      </c>
    </row>
    <row r="243" spans="1:14" ht="30" customHeight="1" x14ac:dyDescent="0.2">
      <c r="A243" s="34">
        <f>'STUDENT NAMELIST'!A243</f>
        <v>239</v>
      </c>
      <c r="B243" s="128">
        <f>'STUDENT NAMELIST'!B243</f>
        <v>211423243491</v>
      </c>
      <c r="C243" s="128" t="str">
        <f>'STUDENT NAMELIST'!C243</f>
        <v>2023PEC AI 339</v>
      </c>
      <c r="D243" s="142" t="str">
        <f>'STUDENT NAMELIST'!D243</f>
        <v>VUCHURU BHARATH</v>
      </c>
      <c r="E243" s="143">
        <v>8</v>
      </c>
      <c r="F243" s="143">
        <v>10</v>
      </c>
      <c r="G243" s="143">
        <v>8</v>
      </c>
      <c r="H243" s="143">
        <v>8</v>
      </c>
      <c r="I243" s="143">
        <v>10</v>
      </c>
      <c r="J243" s="144">
        <f t="shared" ref="J243:N243" si="238">(E243/10)*25</f>
        <v>20</v>
      </c>
      <c r="K243" s="145">
        <f t="shared" si="238"/>
        <v>25</v>
      </c>
      <c r="L243" s="145">
        <f t="shared" si="238"/>
        <v>20</v>
      </c>
      <c r="M243" s="145">
        <f t="shared" si="238"/>
        <v>20</v>
      </c>
      <c r="N243" s="145">
        <f t="shared" si="238"/>
        <v>25</v>
      </c>
    </row>
    <row r="244" spans="1:14" ht="30" customHeight="1" x14ac:dyDescent="0.2">
      <c r="A244" s="34">
        <f>'STUDENT NAMELIST'!A244</f>
        <v>240</v>
      </c>
      <c r="B244" s="128">
        <f>'STUDENT NAMELIST'!B244</f>
        <v>211423243492</v>
      </c>
      <c r="C244" s="128" t="str">
        <f>'STUDENT NAMELIST'!C244</f>
        <v>2023PEC AI 340</v>
      </c>
      <c r="D244" s="142" t="str">
        <f>'STUDENT NAMELIST'!D244</f>
        <v>YASHWANTH S</v>
      </c>
      <c r="E244" s="143">
        <v>6</v>
      </c>
      <c r="F244" s="143">
        <v>8</v>
      </c>
      <c r="G244" s="143">
        <v>9</v>
      </c>
      <c r="H244" s="143">
        <v>8</v>
      </c>
      <c r="I244" s="143">
        <v>8</v>
      </c>
      <c r="J244" s="144">
        <f t="shared" ref="J244:N244" si="239">(E244/10)*25</f>
        <v>15</v>
      </c>
      <c r="K244" s="145">
        <f t="shared" si="239"/>
        <v>20</v>
      </c>
      <c r="L244" s="145">
        <f t="shared" si="239"/>
        <v>22.5</v>
      </c>
      <c r="M244" s="145">
        <f t="shared" si="239"/>
        <v>20</v>
      </c>
      <c r="N244" s="145">
        <f t="shared" si="239"/>
        <v>20</v>
      </c>
    </row>
    <row r="245" spans="1:14" ht="30" customHeight="1" x14ac:dyDescent="0.2">
      <c r="A245" s="34">
        <f>'STUDENT NAMELIST'!A245</f>
        <v>241</v>
      </c>
      <c r="B245" s="128">
        <f>'STUDENT NAMELIST'!B245</f>
        <v>211423243493</v>
      </c>
      <c r="C245" s="128" t="str">
        <f>'STUDENT NAMELIST'!C245</f>
        <v>2023PEC AI 341</v>
      </c>
      <c r="D245" s="142" t="str">
        <f>'STUDENT NAMELIST'!D245</f>
        <v>YESHWANTH C</v>
      </c>
      <c r="E245" s="143">
        <v>10</v>
      </c>
      <c r="F245" s="143">
        <v>10</v>
      </c>
      <c r="G245" s="143">
        <v>10</v>
      </c>
      <c r="H245" s="143">
        <v>10</v>
      </c>
      <c r="I245" s="143">
        <v>9</v>
      </c>
      <c r="J245" s="144">
        <f t="shared" ref="J245:N245" si="240">(E245/10)*25</f>
        <v>25</v>
      </c>
      <c r="K245" s="145">
        <f t="shared" si="240"/>
        <v>25</v>
      </c>
      <c r="L245" s="145">
        <f t="shared" si="240"/>
        <v>25</v>
      </c>
      <c r="M245" s="145">
        <f t="shared" si="240"/>
        <v>25</v>
      </c>
      <c r="N245" s="145">
        <f t="shared" si="240"/>
        <v>22.5</v>
      </c>
    </row>
    <row r="246" spans="1:14" ht="30" customHeight="1" x14ac:dyDescent="0.2">
      <c r="A246" s="34">
        <f>'STUDENT NAMELIST'!A246</f>
        <v>242</v>
      </c>
      <c r="B246" s="128">
        <f>'STUDENT NAMELIST'!B246</f>
        <v>211423243494</v>
      </c>
      <c r="C246" s="128" t="str">
        <f>'STUDENT NAMELIST'!C246</f>
        <v>2023PEC AI 342</v>
      </c>
      <c r="D246" s="142" t="str">
        <f>'STUDENT NAMELIST'!D246</f>
        <v>YESHWANTH V</v>
      </c>
      <c r="E246" s="143">
        <v>8</v>
      </c>
      <c r="F246" s="143">
        <v>9</v>
      </c>
      <c r="G246" s="143">
        <v>10</v>
      </c>
      <c r="H246" s="143">
        <v>9</v>
      </c>
      <c r="I246" s="143">
        <v>10</v>
      </c>
      <c r="J246" s="144">
        <f t="shared" ref="J246:N246" si="241">(E246/10)*25</f>
        <v>20</v>
      </c>
      <c r="K246" s="145">
        <f t="shared" si="241"/>
        <v>22.5</v>
      </c>
      <c r="L246" s="145">
        <f t="shared" si="241"/>
        <v>25</v>
      </c>
      <c r="M246" s="145">
        <f t="shared" si="241"/>
        <v>22.5</v>
      </c>
      <c r="N246" s="145">
        <f t="shared" si="241"/>
        <v>25</v>
      </c>
    </row>
    <row r="247" spans="1:14" ht="30" customHeight="1" x14ac:dyDescent="0.2">
      <c r="A247" s="34">
        <f>'STUDENT NAMELIST'!A247</f>
        <v>243</v>
      </c>
      <c r="B247" s="128">
        <f>'STUDENT NAMELIST'!B247</f>
        <v>211423243495</v>
      </c>
      <c r="C247" s="128" t="str">
        <f>'STUDENT NAMELIST'!C247</f>
        <v>2023PEC AI 343</v>
      </c>
      <c r="D247" s="142" t="str">
        <f>'STUDENT NAMELIST'!D247</f>
        <v>YESVANTH K</v>
      </c>
      <c r="E247" s="143">
        <v>10</v>
      </c>
      <c r="F247" s="143">
        <v>8</v>
      </c>
      <c r="G247" s="143">
        <v>8</v>
      </c>
      <c r="H247" s="143">
        <v>10</v>
      </c>
      <c r="I247" s="143">
        <v>9</v>
      </c>
      <c r="J247" s="144">
        <f t="shared" ref="J247:N247" si="242">(E247/10)*25</f>
        <v>25</v>
      </c>
      <c r="K247" s="145">
        <f t="shared" si="242"/>
        <v>20</v>
      </c>
      <c r="L247" s="145">
        <f t="shared" si="242"/>
        <v>20</v>
      </c>
      <c r="M247" s="145">
        <f t="shared" si="242"/>
        <v>25</v>
      </c>
      <c r="N247" s="145">
        <f t="shared" si="242"/>
        <v>22.5</v>
      </c>
    </row>
    <row r="248" spans="1:14" ht="30" customHeight="1" x14ac:dyDescent="0.2">
      <c r="A248" s="34">
        <f>'STUDENT NAMELIST'!A248</f>
        <v>244</v>
      </c>
      <c r="B248" s="128">
        <f>'STUDENT NAMELIST'!B248</f>
        <v>211423243496</v>
      </c>
      <c r="C248" s="128" t="str">
        <f>'STUDENT NAMELIST'!C248</f>
        <v>2023PEC AI 344</v>
      </c>
      <c r="D248" s="142" t="str">
        <f>'STUDENT NAMELIST'!D248</f>
        <v>G YESWANTH</v>
      </c>
      <c r="E248" s="143">
        <v>8</v>
      </c>
      <c r="F248" s="143">
        <v>8</v>
      </c>
      <c r="G248" s="143">
        <v>6</v>
      </c>
      <c r="H248" s="143">
        <v>8</v>
      </c>
      <c r="I248" s="143">
        <v>6</v>
      </c>
      <c r="J248" s="144">
        <f t="shared" ref="J248:N248" si="243">(E248/10)*25</f>
        <v>20</v>
      </c>
      <c r="K248" s="145">
        <f t="shared" si="243"/>
        <v>20</v>
      </c>
      <c r="L248" s="145">
        <f t="shared" si="243"/>
        <v>15</v>
      </c>
      <c r="M248" s="145">
        <f t="shared" si="243"/>
        <v>20</v>
      </c>
      <c r="N248" s="145">
        <f t="shared" si="243"/>
        <v>15</v>
      </c>
    </row>
    <row r="249" spans="1:14" ht="30" customHeight="1" x14ac:dyDescent="0.2">
      <c r="A249" s="34">
        <f>'STUDENT NAMELIST'!A249</f>
        <v>245</v>
      </c>
      <c r="B249" s="128">
        <f>'STUDENT NAMELIST'!B249</f>
        <v>211423243497</v>
      </c>
      <c r="C249" s="128" t="str">
        <f>'STUDENT NAMELIST'!C249</f>
        <v>2023PEC AI 345</v>
      </c>
      <c r="D249" s="142" t="str">
        <f>'STUDENT NAMELIST'!D249</f>
        <v>YOGESH M P</v>
      </c>
      <c r="E249" s="143">
        <v>10</v>
      </c>
      <c r="F249" s="143">
        <v>9</v>
      </c>
      <c r="G249" s="143">
        <v>8</v>
      </c>
      <c r="H249" s="143">
        <v>9</v>
      </c>
      <c r="I249" s="143">
        <v>8</v>
      </c>
      <c r="J249" s="144">
        <f t="shared" ref="J249:N249" si="244">(E249/10)*25</f>
        <v>25</v>
      </c>
      <c r="K249" s="145">
        <f t="shared" si="244"/>
        <v>22.5</v>
      </c>
      <c r="L249" s="145">
        <f t="shared" si="244"/>
        <v>20</v>
      </c>
      <c r="M249" s="145">
        <f t="shared" si="244"/>
        <v>22.5</v>
      </c>
      <c r="N249" s="145">
        <f t="shared" si="244"/>
        <v>20</v>
      </c>
    </row>
    <row r="250" spans="1:14" ht="30" customHeight="1" x14ac:dyDescent="0.2">
      <c r="A250" s="34">
        <f>'STUDENT NAMELIST'!A250</f>
        <v>246</v>
      </c>
      <c r="B250" s="128">
        <f>'STUDENT NAMELIST'!B250</f>
        <v>211423243498</v>
      </c>
      <c r="C250" s="128" t="str">
        <f>'STUDENT NAMELIST'!C250</f>
        <v>2023PEC AI 346</v>
      </c>
      <c r="D250" s="142" t="str">
        <f>'STUDENT NAMELIST'!D250</f>
        <v>YOGESH T</v>
      </c>
      <c r="E250" s="143">
        <v>8</v>
      </c>
      <c r="F250" s="143">
        <v>10</v>
      </c>
      <c r="G250" s="143">
        <v>9</v>
      </c>
      <c r="H250" s="143">
        <v>10</v>
      </c>
      <c r="I250" s="143">
        <v>6</v>
      </c>
      <c r="J250" s="144">
        <f t="shared" ref="J250:N250" si="245">(E250/10)*25</f>
        <v>20</v>
      </c>
      <c r="K250" s="145">
        <f t="shared" si="245"/>
        <v>25</v>
      </c>
      <c r="L250" s="145">
        <f t="shared" si="245"/>
        <v>22.5</v>
      </c>
      <c r="M250" s="145">
        <f t="shared" si="245"/>
        <v>25</v>
      </c>
      <c r="N250" s="145">
        <f t="shared" si="245"/>
        <v>15</v>
      </c>
    </row>
    <row r="251" spans="1:14" ht="30" customHeight="1" x14ac:dyDescent="0.2">
      <c r="A251" s="34">
        <f>'STUDENT NAMELIST'!A251</f>
        <v>247</v>
      </c>
      <c r="B251" s="128">
        <f>'STUDENT NAMELIST'!B251</f>
        <v>211423243499</v>
      </c>
      <c r="C251" s="128" t="str">
        <f>'STUDENT NAMELIST'!C251</f>
        <v>2023PEC AI 347</v>
      </c>
      <c r="D251" s="142" t="str">
        <f>'STUDENT NAMELIST'!D251</f>
        <v>YOGESHWARAN S</v>
      </c>
      <c r="E251" s="143">
        <v>8</v>
      </c>
      <c r="F251" s="143">
        <v>9</v>
      </c>
      <c r="G251" s="143">
        <v>6</v>
      </c>
      <c r="H251" s="143">
        <v>10</v>
      </c>
      <c r="I251" s="143">
        <v>9</v>
      </c>
      <c r="J251" s="144">
        <f t="shared" ref="J251:N251" si="246">(E251/10)*25</f>
        <v>20</v>
      </c>
      <c r="K251" s="145">
        <f t="shared" si="246"/>
        <v>22.5</v>
      </c>
      <c r="L251" s="145">
        <f t="shared" si="246"/>
        <v>15</v>
      </c>
      <c r="M251" s="145">
        <f t="shared" si="246"/>
        <v>25</v>
      </c>
      <c r="N251" s="145">
        <f t="shared" si="246"/>
        <v>22.5</v>
      </c>
    </row>
    <row r="252" spans="1:14" ht="30" customHeight="1" x14ac:dyDescent="0.2">
      <c r="A252" s="34">
        <f>'STUDENT NAMELIST'!A252</f>
        <v>248</v>
      </c>
      <c r="B252" s="128">
        <f>'STUDENT NAMELIST'!B252</f>
        <v>211423243500</v>
      </c>
      <c r="C252" s="128" t="str">
        <f>'STUDENT NAMELIST'!C252</f>
        <v>2023PEC AI 348</v>
      </c>
      <c r="D252" s="142" t="str">
        <f>'STUDENT NAMELIST'!D252</f>
        <v>YUGANDHAR E</v>
      </c>
      <c r="E252" s="143">
        <v>6</v>
      </c>
      <c r="F252" s="143">
        <v>8</v>
      </c>
      <c r="G252" s="143">
        <v>8</v>
      </c>
      <c r="H252" s="143">
        <v>8</v>
      </c>
      <c r="I252" s="143">
        <v>6</v>
      </c>
      <c r="J252" s="144">
        <f t="shared" ref="J252:N252" si="247">(E252/10)*25</f>
        <v>15</v>
      </c>
      <c r="K252" s="145">
        <f t="shared" si="247"/>
        <v>20</v>
      </c>
      <c r="L252" s="145">
        <f t="shared" si="247"/>
        <v>20</v>
      </c>
      <c r="M252" s="145">
        <f t="shared" si="247"/>
        <v>20</v>
      </c>
      <c r="N252" s="145">
        <f t="shared" si="247"/>
        <v>15</v>
      </c>
    </row>
    <row r="253" spans="1:14" ht="30" customHeight="1" x14ac:dyDescent="0.2">
      <c r="A253" s="34">
        <f>'STUDENT NAMELIST'!A253</f>
        <v>249</v>
      </c>
      <c r="B253" s="128">
        <f>'STUDENT NAMELIST'!B253</f>
        <v>211423243501</v>
      </c>
      <c r="C253" s="128" t="str">
        <f>'STUDENT NAMELIST'!C253</f>
        <v>2023PEC AI 349</v>
      </c>
      <c r="D253" s="142" t="str">
        <f>'STUDENT NAMELIST'!D253</f>
        <v>YUGANDRAN D</v>
      </c>
      <c r="E253" s="143">
        <v>10</v>
      </c>
      <c r="F253" s="143">
        <v>8</v>
      </c>
      <c r="G253" s="143">
        <v>6</v>
      </c>
      <c r="H253" s="143">
        <v>8</v>
      </c>
      <c r="I253" s="143">
        <v>10</v>
      </c>
      <c r="J253" s="144">
        <f t="shared" ref="J253:N253" si="248">(E253/10)*25</f>
        <v>25</v>
      </c>
      <c r="K253" s="145">
        <f t="shared" si="248"/>
        <v>20</v>
      </c>
      <c r="L253" s="145">
        <f t="shared" si="248"/>
        <v>15</v>
      </c>
      <c r="M253" s="145">
        <f t="shared" si="248"/>
        <v>20</v>
      </c>
      <c r="N253" s="145">
        <f t="shared" si="248"/>
        <v>25</v>
      </c>
    </row>
    <row r="254" spans="1:14" ht="30" customHeight="1" x14ac:dyDescent="0.2">
      <c r="A254" s="34">
        <f>'STUDENT NAMELIST'!A254</f>
        <v>250</v>
      </c>
      <c r="B254" s="128">
        <f>'STUDENT NAMELIST'!B254</f>
        <v>211423243503</v>
      </c>
      <c r="C254" s="128" t="str">
        <f>'STUDENT NAMELIST'!C254</f>
        <v>2023PEC AI 350</v>
      </c>
      <c r="D254" s="142" t="str">
        <f>'STUDENT NAMELIST'!D254</f>
        <v>YUVAN SHANKAR G</v>
      </c>
      <c r="E254" s="143">
        <v>10</v>
      </c>
      <c r="F254" s="143">
        <v>8</v>
      </c>
      <c r="G254" s="143">
        <v>8</v>
      </c>
      <c r="H254" s="143">
        <v>9</v>
      </c>
      <c r="I254" s="143">
        <v>9</v>
      </c>
      <c r="J254" s="144">
        <f t="shared" ref="J254:N254" si="249">(E254/10)*25</f>
        <v>25</v>
      </c>
      <c r="K254" s="145">
        <f t="shared" si="249"/>
        <v>20</v>
      </c>
      <c r="L254" s="145">
        <f t="shared" si="249"/>
        <v>20</v>
      </c>
      <c r="M254" s="145">
        <f t="shared" si="249"/>
        <v>22.5</v>
      </c>
      <c r="N254" s="145">
        <f t="shared" si="249"/>
        <v>22.5</v>
      </c>
    </row>
    <row r="255" spans="1:14" ht="30" customHeight="1" x14ac:dyDescent="0.2">
      <c r="A255" s="34">
        <f>'STUDENT NAMELIST'!A255</f>
        <v>251</v>
      </c>
      <c r="B255" s="128">
        <f>'STUDENT NAMELIST'!B255</f>
        <v>211423243319</v>
      </c>
      <c r="C255" s="128" t="str">
        <f>'STUDENT NAMELIST'!C255</f>
        <v>2023PEC AI 351</v>
      </c>
      <c r="D255" s="142" t="str">
        <f>'STUDENT NAMELIST'!D255</f>
        <v>PARAMASIVAN M</v>
      </c>
      <c r="E255" s="143">
        <v>6</v>
      </c>
      <c r="F255" s="143">
        <v>10</v>
      </c>
      <c r="G255" s="143">
        <v>8</v>
      </c>
      <c r="H255" s="143">
        <v>9</v>
      </c>
      <c r="I255" s="143">
        <v>6</v>
      </c>
      <c r="J255" s="144">
        <f t="shared" ref="J255:N255" si="250">(E255/10)*25</f>
        <v>15</v>
      </c>
      <c r="K255" s="145">
        <f t="shared" si="250"/>
        <v>25</v>
      </c>
      <c r="L255" s="145">
        <f t="shared" si="250"/>
        <v>20</v>
      </c>
      <c r="M255" s="145">
        <f t="shared" si="250"/>
        <v>22.5</v>
      </c>
      <c r="N255" s="145">
        <f t="shared" si="250"/>
        <v>15</v>
      </c>
    </row>
    <row r="256" spans="1:14" ht="30" customHeight="1" x14ac:dyDescent="0.2">
      <c r="A256" s="34">
        <f>'STUDENT NAMELIST'!A256</f>
        <v>252</v>
      </c>
      <c r="B256" s="128">
        <f>'STUDENT NAMELIST'!B256</f>
        <v>211423243320</v>
      </c>
      <c r="C256" s="128" t="str">
        <f>'STUDENT NAMELIST'!C256</f>
        <v>2023PEC AI 352</v>
      </c>
      <c r="D256" s="142" t="str">
        <f>'STUDENT NAMELIST'!D256</f>
        <v>PARTHIBAN G S</v>
      </c>
      <c r="E256" s="143">
        <v>6</v>
      </c>
      <c r="F256" s="143">
        <v>10</v>
      </c>
      <c r="G256" s="143">
        <v>6</v>
      </c>
      <c r="H256" s="143">
        <v>9</v>
      </c>
      <c r="I256" s="143">
        <v>6</v>
      </c>
      <c r="J256" s="144">
        <f t="shared" ref="J256:N256" si="251">(E256/10)*25</f>
        <v>15</v>
      </c>
      <c r="K256" s="145">
        <f t="shared" si="251"/>
        <v>25</v>
      </c>
      <c r="L256" s="145">
        <f t="shared" si="251"/>
        <v>15</v>
      </c>
      <c r="M256" s="145">
        <f t="shared" si="251"/>
        <v>22.5</v>
      </c>
      <c r="N256" s="145">
        <f t="shared" si="251"/>
        <v>15</v>
      </c>
    </row>
    <row r="257" spans="1:14" ht="30" customHeight="1" x14ac:dyDescent="0.2">
      <c r="A257" s="34">
        <f>'STUDENT NAMELIST'!A257</f>
        <v>253</v>
      </c>
      <c r="B257" s="128">
        <f>'STUDENT NAMELIST'!B257</f>
        <v>211423243325</v>
      </c>
      <c r="C257" s="128" t="str">
        <f>'STUDENT NAMELIST'!C257</f>
        <v>2023PEC AI 353</v>
      </c>
      <c r="D257" s="142" t="str">
        <f>'STUDENT NAMELIST'!D257</f>
        <v>POOVARASAN S</v>
      </c>
      <c r="E257" s="143">
        <v>6</v>
      </c>
      <c r="F257" s="143">
        <v>8</v>
      </c>
      <c r="G257" s="143">
        <v>6</v>
      </c>
      <c r="H257" s="143">
        <v>8</v>
      </c>
      <c r="I257" s="143">
        <v>10</v>
      </c>
      <c r="J257" s="144">
        <f t="shared" ref="J257:N257" si="252">(E257/10)*25</f>
        <v>15</v>
      </c>
      <c r="K257" s="145">
        <f t="shared" si="252"/>
        <v>20</v>
      </c>
      <c r="L257" s="145">
        <f t="shared" si="252"/>
        <v>15</v>
      </c>
      <c r="M257" s="145">
        <f t="shared" si="252"/>
        <v>20</v>
      </c>
      <c r="N257" s="145">
        <f t="shared" si="252"/>
        <v>25</v>
      </c>
    </row>
    <row r="258" spans="1:14" ht="30" customHeight="1" x14ac:dyDescent="0.2">
      <c r="A258" s="34">
        <f>'STUDENT NAMELIST'!A258</f>
        <v>254</v>
      </c>
      <c r="B258" s="128">
        <f>'STUDENT NAMELIST'!B258</f>
        <v>211423243327</v>
      </c>
      <c r="C258" s="128" t="str">
        <f>'STUDENT NAMELIST'!C258</f>
        <v>2023PEC AI 354</v>
      </c>
      <c r="D258" s="142" t="str">
        <f>'STUDENT NAMELIST'!D258</f>
        <v>PRADEESH P</v>
      </c>
      <c r="E258" s="143">
        <v>9</v>
      </c>
      <c r="F258" s="143">
        <v>6</v>
      </c>
      <c r="G258" s="143">
        <v>10</v>
      </c>
      <c r="H258" s="143">
        <v>6</v>
      </c>
      <c r="I258" s="143">
        <v>9</v>
      </c>
      <c r="J258" s="144">
        <f t="shared" ref="J258:N258" si="253">(E258/10)*25</f>
        <v>22.5</v>
      </c>
      <c r="K258" s="145">
        <f t="shared" si="253"/>
        <v>15</v>
      </c>
      <c r="L258" s="145">
        <f t="shared" si="253"/>
        <v>25</v>
      </c>
      <c r="M258" s="145">
        <f t="shared" si="253"/>
        <v>15</v>
      </c>
      <c r="N258" s="145">
        <f t="shared" si="253"/>
        <v>22.5</v>
      </c>
    </row>
    <row r="259" spans="1:14" ht="30" customHeight="1" x14ac:dyDescent="0.2">
      <c r="A259" s="34">
        <f>'STUDENT NAMELIST'!A259</f>
        <v>255</v>
      </c>
      <c r="B259" s="128">
        <f>'STUDENT NAMELIST'!B259</f>
        <v>211423243329</v>
      </c>
      <c r="C259" s="128" t="str">
        <f>'STUDENT NAMELIST'!C259</f>
        <v>2023PEC AI 355</v>
      </c>
      <c r="D259" s="142" t="str">
        <f>'STUDENT NAMELIST'!D259</f>
        <v>PRAJITH KUMAR S</v>
      </c>
      <c r="E259" s="143">
        <v>9</v>
      </c>
      <c r="F259" s="143">
        <v>10</v>
      </c>
      <c r="G259" s="143">
        <v>8</v>
      </c>
      <c r="H259" s="143">
        <v>10</v>
      </c>
      <c r="I259" s="143">
        <v>8</v>
      </c>
      <c r="J259" s="144">
        <f t="shared" ref="J259:N259" si="254">(E259/10)*25</f>
        <v>22.5</v>
      </c>
      <c r="K259" s="145">
        <f t="shared" si="254"/>
        <v>25</v>
      </c>
      <c r="L259" s="145">
        <f t="shared" si="254"/>
        <v>20</v>
      </c>
      <c r="M259" s="145">
        <f t="shared" si="254"/>
        <v>25</v>
      </c>
      <c r="N259" s="145">
        <f t="shared" si="254"/>
        <v>20</v>
      </c>
    </row>
    <row r="260" spans="1:14" ht="30" customHeight="1" x14ac:dyDescent="0.2">
      <c r="A260" s="34">
        <f>'STUDENT NAMELIST'!A260</f>
        <v>256</v>
      </c>
      <c r="B260" s="128">
        <f>'STUDENT NAMELIST'!B260</f>
        <v>211423243330</v>
      </c>
      <c r="C260" s="128" t="str">
        <f>'STUDENT NAMELIST'!C260</f>
        <v>2023PEC AI 356</v>
      </c>
      <c r="D260" s="142" t="str">
        <f>'STUDENT NAMELIST'!D260</f>
        <v>PRANAV M</v>
      </c>
      <c r="E260" s="143">
        <v>10</v>
      </c>
      <c r="F260" s="143">
        <v>8</v>
      </c>
      <c r="G260" s="143">
        <v>10</v>
      </c>
      <c r="H260" s="143">
        <v>8</v>
      </c>
      <c r="I260" s="143">
        <v>9</v>
      </c>
      <c r="J260" s="144">
        <f t="shared" ref="J260:N260" si="255">(E260/10)*25</f>
        <v>25</v>
      </c>
      <c r="K260" s="145">
        <f t="shared" si="255"/>
        <v>20</v>
      </c>
      <c r="L260" s="145">
        <f t="shared" si="255"/>
        <v>25</v>
      </c>
      <c r="M260" s="145">
        <f t="shared" si="255"/>
        <v>20</v>
      </c>
      <c r="N260" s="145">
        <f t="shared" si="255"/>
        <v>22.5</v>
      </c>
    </row>
    <row r="261" spans="1:14" ht="30" customHeight="1" x14ac:dyDescent="0.2">
      <c r="A261" s="34">
        <f>'STUDENT NAMELIST'!A261</f>
        <v>257</v>
      </c>
      <c r="B261" s="128">
        <f>'STUDENT NAMELIST'!B261</f>
        <v>211423243331</v>
      </c>
      <c r="C261" s="128" t="str">
        <f>'STUDENT NAMELIST'!C261</f>
        <v>2023PEC AI 357</v>
      </c>
      <c r="D261" s="142" t="str">
        <f>'STUDENT NAMELIST'!D261</f>
        <v>PRANAV V</v>
      </c>
      <c r="E261" s="143">
        <v>10</v>
      </c>
      <c r="F261" s="143">
        <v>8</v>
      </c>
      <c r="G261" s="143">
        <v>10</v>
      </c>
      <c r="H261" s="143">
        <v>8</v>
      </c>
      <c r="I261" s="143">
        <v>8</v>
      </c>
      <c r="J261" s="144">
        <f t="shared" ref="J261:N261" si="256">(E261/10)*25</f>
        <v>25</v>
      </c>
      <c r="K261" s="145">
        <f t="shared" si="256"/>
        <v>20</v>
      </c>
      <c r="L261" s="145">
        <f t="shared" si="256"/>
        <v>25</v>
      </c>
      <c r="M261" s="145">
        <f t="shared" si="256"/>
        <v>20</v>
      </c>
      <c r="N261" s="145">
        <f t="shared" si="256"/>
        <v>20</v>
      </c>
    </row>
    <row r="262" spans="1:14" ht="30" customHeight="1" x14ac:dyDescent="0.2">
      <c r="A262" s="34">
        <f>'STUDENT NAMELIST'!A262</f>
        <v>258</v>
      </c>
      <c r="B262" s="128">
        <f>'STUDENT NAMELIST'!B262</f>
        <v>211423243332</v>
      </c>
      <c r="C262" s="128" t="str">
        <f>'STUDENT NAMELIST'!C262</f>
        <v>2023PEC AI 358</v>
      </c>
      <c r="D262" s="142" t="str">
        <f>'STUDENT NAMELIST'!D262</f>
        <v>PRASANTH S</v>
      </c>
      <c r="E262" s="143">
        <v>10</v>
      </c>
      <c r="F262" s="143">
        <v>8</v>
      </c>
      <c r="G262" s="143">
        <v>6</v>
      </c>
      <c r="H262" s="143">
        <v>8</v>
      </c>
      <c r="I262" s="143">
        <v>8</v>
      </c>
      <c r="J262" s="144">
        <f t="shared" ref="J262:N262" si="257">(E262/10)*25</f>
        <v>25</v>
      </c>
      <c r="K262" s="145">
        <f t="shared" si="257"/>
        <v>20</v>
      </c>
      <c r="L262" s="145">
        <f t="shared" si="257"/>
        <v>15</v>
      </c>
      <c r="M262" s="145">
        <f t="shared" si="257"/>
        <v>20</v>
      </c>
      <c r="N262" s="145">
        <f t="shared" si="257"/>
        <v>20</v>
      </c>
    </row>
    <row r="263" spans="1:14" ht="30" customHeight="1" x14ac:dyDescent="0.2">
      <c r="A263" s="34">
        <f>'STUDENT NAMELIST'!A263</f>
        <v>259</v>
      </c>
      <c r="B263" s="128">
        <f>'STUDENT NAMELIST'!B263</f>
        <v>211423243334</v>
      </c>
      <c r="C263" s="128" t="str">
        <f>'STUDENT NAMELIST'!C263</f>
        <v>2023PEC AI 359</v>
      </c>
      <c r="D263" s="142" t="str">
        <f>'STUDENT NAMELIST'!D263</f>
        <v>PRAVEEN BALAJI B S</v>
      </c>
      <c r="E263" s="143">
        <v>9</v>
      </c>
      <c r="F263" s="143">
        <v>8</v>
      </c>
      <c r="G263" s="143">
        <v>8</v>
      </c>
      <c r="H263" s="143">
        <v>6</v>
      </c>
      <c r="I263" s="143">
        <v>8</v>
      </c>
      <c r="J263" s="144">
        <f t="shared" ref="J263:N263" si="258">(E263/10)*25</f>
        <v>22.5</v>
      </c>
      <c r="K263" s="145">
        <f t="shared" si="258"/>
        <v>20</v>
      </c>
      <c r="L263" s="145">
        <f t="shared" si="258"/>
        <v>20</v>
      </c>
      <c r="M263" s="145">
        <f t="shared" si="258"/>
        <v>15</v>
      </c>
      <c r="N263" s="145">
        <f t="shared" si="258"/>
        <v>20</v>
      </c>
    </row>
    <row r="264" spans="1:14" ht="30" customHeight="1" x14ac:dyDescent="0.2">
      <c r="A264" s="34">
        <f>'STUDENT NAMELIST'!A264</f>
        <v>260</v>
      </c>
      <c r="B264" s="128">
        <f>'STUDENT NAMELIST'!B264</f>
        <v>211423243335</v>
      </c>
      <c r="C264" s="128" t="str">
        <f>'STUDENT NAMELIST'!C264</f>
        <v>2023PEC AI 360</v>
      </c>
      <c r="D264" s="142" t="str">
        <f>'STUDENT NAMELIST'!D264</f>
        <v>PRAVEEN KUMAR K</v>
      </c>
      <c r="E264" s="143">
        <v>6</v>
      </c>
      <c r="F264" s="143">
        <v>6</v>
      </c>
      <c r="G264" s="143">
        <v>6</v>
      </c>
      <c r="H264" s="143">
        <v>8</v>
      </c>
      <c r="I264" s="143">
        <v>8</v>
      </c>
      <c r="J264" s="144">
        <f t="shared" ref="J264:N264" si="259">(E264/10)*25</f>
        <v>15</v>
      </c>
      <c r="K264" s="145">
        <f t="shared" si="259"/>
        <v>15</v>
      </c>
      <c r="L264" s="145">
        <f t="shared" si="259"/>
        <v>15</v>
      </c>
      <c r="M264" s="145">
        <f t="shared" si="259"/>
        <v>20</v>
      </c>
      <c r="N264" s="145">
        <f t="shared" si="259"/>
        <v>20</v>
      </c>
    </row>
    <row r="265" spans="1:14" ht="30" customHeight="1" x14ac:dyDescent="0.2">
      <c r="A265" s="34">
        <f>'STUDENT NAMELIST'!A265</f>
        <v>261</v>
      </c>
      <c r="B265" s="128">
        <f>'STUDENT NAMELIST'!B265</f>
        <v>211423243336</v>
      </c>
      <c r="C265" s="128" t="str">
        <f>'STUDENT NAMELIST'!C265</f>
        <v>2023PEC AI 361</v>
      </c>
      <c r="D265" s="142" t="str">
        <f>'STUDENT NAMELIST'!D265</f>
        <v>PRAVEEN KUMAR S</v>
      </c>
      <c r="E265" s="143">
        <v>10</v>
      </c>
      <c r="F265" s="143">
        <v>6</v>
      </c>
      <c r="G265" s="143">
        <v>8</v>
      </c>
      <c r="H265" s="143">
        <v>8</v>
      </c>
      <c r="I265" s="143">
        <v>10</v>
      </c>
      <c r="J265" s="144">
        <f t="shared" ref="J265:N265" si="260">(E265/10)*25</f>
        <v>25</v>
      </c>
      <c r="K265" s="145">
        <f t="shared" si="260"/>
        <v>15</v>
      </c>
      <c r="L265" s="145">
        <f t="shared" si="260"/>
        <v>20</v>
      </c>
      <c r="M265" s="145">
        <f t="shared" si="260"/>
        <v>20</v>
      </c>
      <c r="N265" s="145">
        <f t="shared" si="260"/>
        <v>25</v>
      </c>
    </row>
    <row r="266" spans="1:14" ht="30" customHeight="1" x14ac:dyDescent="0.2">
      <c r="A266" s="34">
        <f>'STUDENT NAMELIST'!A266</f>
        <v>262</v>
      </c>
      <c r="B266" s="128">
        <f>'STUDENT NAMELIST'!B266</f>
        <v>211423243337</v>
      </c>
      <c r="C266" s="128" t="str">
        <f>'STUDENT NAMELIST'!C266</f>
        <v>2023PEC AI 362</v>
      </c>
      <c r="D266" s="142" t="str">
        <f>'STUDENT NAMELIST'!D266</f>
        <v>PRAVEENKUMAR S</v>
      </c>
      <c r="E266" s="143">
        <v>10</v>
      </c>
      <c r="F266" s="143">
        <v>8</v>
      </c>
      <c r="G266" s="143">
        <v>8</v>
      </c>
      <c r="H266" s="143">
        <v>10</v>
      </c>
      <c r="I266" s="143">
        <v>6</v>
      </c>
      <c r="J266" s="144">
        <f t="shared" ref="J266:N266" si="261">(E266/10)*25</f>
        <v>25</v>
      </c>
      <c r="K266" s="145">
        <f t="shared" si="261"/>
        <v>20</v>
      </c>
      <c r="L266" s="145">
        <f t="shared" si="261"/>
        <v>20</v>
      </c>
      <c r="M266" s="145">
        <f t="shared" si="261"/>
        <v>25</v>
      </c>
      <c r="N266" s="145">
        <f t="shared" si="261"/>
        <v>15</v>
      </c>
    </row>
    <row r="267" spans="1:14" ht="30" customHeight="1" x14ac:dyDescent="0.2">
      <c r="A267" s="34">
        <f>'STUDENT NAMELIST'!A267</f>
        <v>263</v>
      </c>
      <c r="B267" s="128">
        <f>'STUDENT NAMELIST'!B267</f>
        <v>211423243338</v>
      </c>
      <c r="C267" s="128" t="str">
        <f>'STUDENT NAMELIST'!C267</f>
        <v>2023PEC AI 363</v>
      </c>
      <c r="D267" s="142" t="str">
        <f>'STUDENT NAMELIST'!D267</f>
        <v>PRAVEENSANKAR R S</v>
      </c>
      <c r="E267" s="143">
        <v>8</v>
      </c>
      <c r="F267" s="143">
        <v>8</v>
      </c>
      <c r="G267" s="143">
        <v>9</v>
      </c>
      <c r="H267" s="143">
        <v>8</v>
      </c>
      <c r="I267" s="143">
        <v>6</v>
      </c>
      <c r="J267" s="144">
        <f t="shared" ref="J267:N267" si="262">(E267/10)*25</f>
        <v>20</v>
      </c>
      <c r="K267" s="145">
        <f t="shared" si="262"/>
        <v>20</v>
      </c>
      <c r="L267" s="145">
        <f t="shared" si="262"/>
        <v>22.5</v>
      </c>
      <c r="M267" s="145">
        <f t="shared" si="262"/>
        <v>20</v>
      </c>
      <c r="N267" s="145">
        <f t="shared" si="262"/>
        <v>15</v>
      </c>
    </row>
    <row r="268" spans="1:14" ht="30" customHeight="1" x14ac:dyDescent="0.2">
      <c r="A268" s="34">
        <f>'STUDENT NAMELIST'!A268</f>
        <v>264</v>
      </c>
      <c r="B268" s="128">
        <f>'STUDENT NAMELIST'!B268</f>
        <v>211423243341</v>
      </c>
      <c r="C268" s="128" t="str">
        <f>'STUDENT NAMELIST'!C268</f>
        <v>2023PEC AI 364</v>
      </c>
      <c r="D268" s="142" t="str">
        <f>'STUDENT NAMELIST'!D268</f>
        <v>PREMACHAND C</v>
      </c>
      <c r="E268" s="143">
        <v>8</v>
      </c>
      <c r="F268" s="143">
        <v>6</v>
      </c>
      <c r="G268" s="143">
        <v>10</v>
      </c>
      <c r="H268" s="143">
        <v>6</v>
      </c>
      <c r="I268" s="143">
        <v>6</v>
      </c>
      <c r="J268" s="144">
        <f t="shared" ref="J268:N268" si="263">(E268/10)*25</f>
        <v>20</v>
      </c>
      <c r="K268" s="145">
        <f t="shared" si="263"/>
        <v>15</v>
      </c>
      <c r="L268" s="145">
        <f t="shared" si="263"/>
        <v>25</v>
      </c>
      <c r="M268" s="145">
        <f t="shared" si="263"/>
        <v>15</v>
      </c>
      <c r="N268" s="145">
        <f t="shared" si="263"/>
        <v>15</v>
      </c>
    </row>
    <row r="269" spans="1:14" ht="30" customHeight="1" x14ac:dyDescent="0.2">
      <c r="A269" s="34">
        <f>'STUDENT NAMELIST'!A269</f>
        <v>265</v>
      </c>
      <c r="B269" s="128">
        <f>'STUDENT NAMELIST'!B269</f>
        <v>211423243342</v>
      </c>
      <c r="C269" s="128" t="str">
        <f>'STUDENT NAMELIST'!C269</f>
        <v>2023PEC AI 365</v>
      </c>
      <c r="D269" s="142" t="str">
        <f>'STUDENT NAMELIST'!D269</f>
        <v>PRINSTAN S</v>
      </c>
      <c r="E269" s="143">
        <v>8</v>
      </c>
      <c r="F269" s="143">
        <v>10</v>
      </c>
      <c r="G269" s="143">
        <v>6</v>
      </c>
      <c r="H269" s="143">
        <v>10</v>
      </c>
      <c r="I269" s="143">
        <v>10</v>
      </c>
      <c r="J269" s="144">
        <f t="shared" ref="J269:N269" si="264">(E269/10)*25</f>
        <v>20</v>
      </c>
      <c r="K269" s="145">
        <f t="shared" si="264"/>
        <v>25</v>
      </c>
      <c r="L269" s="145">
        <f t="shared" si="264"/>
        <v>15</v>
      </c>
      <c r="M269" s="145">
        <f t="shared" si="264"/>
        <v>25</v>
      </c>
      <c r="N269" s="145">
        <f t="shared" si="264"/>
        <v>25</v>
      </c>
    </row>
    <row r="270" spans="1:14" ht="30" customHeight="1" x14ac:dyDescent="0.2">
      <c r="A270" s="34">
        <f>'STUDENT NAMELIST'!A270</f>
        <v>266</v>
      </c>
      <c r="B270" s="128">
        <f>'STUDENT NAMELIST'!B270</f>
        <v>211423243344</v>
      </c>
      <c r="C270" s="128" t="str">
        <f>'STUDENT NAMELIST'!C270</f>
        <v>2023PEC AI 366</v>
      </c>
      <c r="D270" s="142" t="str">
        <f>'STUDENT NAMELIST'!D270</f>
        <v>PRIYANSH M</v>
      </c>
      <c r="E270" s="143">
        <v>8</v>
      </c>
      <c r="F270" s="143">
        <v>10</v>
      </c>
      <c r="G270" s="143">
        <v>8</v>
      </c>
      <c r="H270" s="143">
        <v>8</v>
      </c>
      <c r="I270" s="143">
        <v>6</v>
      </c>
      <c r="J270" s="144">
        <f t="shared" ref="J270:N270" si="265">(E270/10)*25</f>
        <v>20</v>
      </c>
      <c r="K270" s="145">
        <f t="shared" si="265"/>
        <v>25</v>
      </c>
      <c r="L270" s="145">
        <f t="shared" si="265"/>
        <v>20</v>
      </c>
      <c r="M270" s="145">
        <f t="shared" si="265"/>
        <v>20</v>
      </c>
      <c r="N270" s="145">
        <f t="shared" si="265"/>
        <v>15</v>
      </c>
    </row>
    <row r="271" spans="1:14" ht="30" customHeight="1" x14ac:dyDescent="0.2">
      <c r="A271" s="34">
        <f>'STUDENT NAMELIST'!A271</f>
        <v>267</v>
      </c>
      <c r="B271" s="128">
        <f>'STUDENT NAMELIST'!B271</f>
        <v>211423243345</v>
      </c>
      <c r="C271" s="128" t="str">
        <f>'STUDENT NAMELIST'!C271</f>
        <v>2023PEC AI 367</v>
      </c>
      <c r="D271" s="142" t="str">
        <f>'STUDENT NAMELIST'!D271</f>
        <v>PUGAZHENTHI M</v>
      </c>
      <c r="E271" s="143">
        <v>9</v>
      </c>
      <c r="F271" s="143">
        <v>10</v>
      </c>
      <c r="G271" s="143">
        <v>8</v>
      </c>
      <c r="H271" s="143">
        <v>8</v>
      </c>
      <c r="I271" s="143">
        <v>6</v>
      </c>
      <c r="J271" s="144">
        <f t="shared" ref="J271:N271" si="266">(E271/10)*25</f>
        <v>22.5</v>
      </c>
      <c r="K271" s="145">
        <f t="shared" si="266"/>
        <v>25</v>
      </c>
      <c r="L271" s="145">
        <f t="shared" si="266"/>
        <v>20</v>
      </c>
      <c r="M271" s="145">
        <f t="shared" si="266"/>
        <v>20</v>
      </c>
      <c r="N271" s="145">
        <f t="shared" si="266"/>
        <v>15</v>
      </c>
    </row>
    <row r="272" spans="1:14" ht="30" customHeight="1" x14ac:dyDescent="0.2">
      <c r="A272" s="34">
        <f>'STUDENT NAMELIST'!A272</f>
        <v>268</v>
      </c>
      <c r="B272" s="128">
        <f>'STUDENT NAMELIST'!B272</f>
        <v>211423243346</v>
      </c>
      <c r="C272" s="128" t="str">
        <f>'STUDENT NAMELIST'!C272</f>
        <v>2023PEC AI 368</v>
      </c>
      <c r="D272" s="142" t="str">
        <f>'STUDENT NAMELIST'!D272</f>
        <v>PUSHPARAJ M</v>
      </c>
      <c r="E272" s="143">
        <v>8</v>
      </c>
      <c r="F272" s="143">
        <v>8</v>
      </c>
      <c r="G272" s="143">
        <v>9</v>
      </c>
      <c r="H272" s="143">
        <v>10</v>
      </c>
      <c r="I272" s="143">
        <v>8</v>
      </c>
      <c r="J272" s="144">
        <f t="shared" ref="J272:N272" si="267">(E272/10)*25</f>
        <v>20</v>
      </c>
      <c r="K272" s="145">
        <f t="shared" si="267"/>
        <v>20</v>
      </c>
      <c r="L272" s="145">
        <f t="shared" si="267"/>
        <v>22.5</v>
      </c>
      <c r="M272" s="145">
        <f t="shared" si="267"/>
        <v>25</v>
      </c>
      <c r="N272" s="145">
        <f t="shared" si="267"/>
        <v>20</v>
      </c>
    </row>
    <row r="273" spans="1:14" ht="30" customHeight="1" x14ac:dyDescent="0.2">
      <c r="A273" s="34">
        <f>'STUDENT NAMELIST'!A273</f>
        <v>269</v>
      </c>
      <c r="B273" s="128">
        <f>'STUDENT NAMELIST'!B273</f>
        <v>211423243347</v>
      </c>
      <c r="C273" s="128" t="str">
        <f>'STUDENT NAMELIST'!C273</f>
        <v>2023PEC AI 369</v>
      </c>
      <c r="D273" s="142" t="str">
        <f>'STUDENT NAMELIST'!D273</f>
        <v>RADHAKRISHNAN R</v>
      </c>
      <c r="E273" s="143">
        <v>6</v>
      </c>
      <c r="F273" s="143">
        <v>8</v>
      </c>
      <c r="G273" s="143">
        <v>6</v>
      </c>
      <c r="H273" s="143">
        <v>8</v>
      </c>
      <c r="I273" s="143">
        <v>8</v>
      </c>
      <c r="J273" s="144">
        <f t="shared" ref="J273:N273" si="268">(E273/10)*25</f>
        <v>15</v>
      </c>
      <c r="K273" s="145">
        <f t="shared" si="268"/>
        <v>20</v>
      </c>
      <c r="L273" s="145">
        <f t="shared" si="268"/>
        <v>15</v>
      </c>
      <c r="M273" s="145">
        <f t="shared" si="268"/>
        <v>20</v>
      </c>
      <c r="N273" s="145">
        <f t="shared" si="268"/>
        <v>20</v>
      </c>
    </row>
    <row r="274" spans="1:14" ht="30" customHeight="1" x14ac:dyDescent="0.2">
      <c r="A274" s="34">
        <f>'STUDENT NAMELIST'!A274</f>
        <v>270</v>
      </c>
      <c r="B274" s="128">
        <f>'STUDENT NAMELIST'!B274</f>
        <v>211423243349</v>
      </c>
      <c r="C274" s="128" t="str">
        <f>'STUDENT NAMELIST'!C274</f>
        <v>2023PEC AI 370</v>
      </c>
      <c r="D274" s="142" t="str">
        <f>'STUDENT NAMELIST'!D274</f>
        <v>RAGHUL G</v>
      </c>
      <c r="E274" s="143">
        <v>6</v>
      </c>
      <c r="F274" s="143">
        <v>8</v>
      </c>
      <c r="G274" s="143">
        <v>6</v>
      </c>
      <c r="H274" s="143">
        <v>8</v>
      </c>
      <c r="I274" s="143">
        <v>9</v>
      </c>
      <c r="J274" s="144">
        <f t="shared" ref="J274:N274" si="269">(E274/10)*25</f>
        <v>15</v>
      </c>
      <c r="K274" s="145">
        <f t="shared" si="269"/>
        <v>20</v>
      </c>
      <c r="L274" s="145">
        <f t="shared" si="269"/>
        <v>15</v>
      </c>
      <c r="M274" s="145">
        <f t="shared" si="269"/>
        <v>20</v>
      </c>
      <c r="N274" s="145">
        <f t="shared" si="269"/>
        <v>22.5</v>
      </c>
    </row>
    <row r="275" spans="1:14" ht="30" customHeight="1" x14ac:dyDescent="0.2">
      <c r="A275" s="34">
        <f>'STUDENT NAMELIST'!A275</f>
        <v>271</v>
      </c>
      <c r="B275" s="128">
        <f>'STUDENT NAMELIST'!B275</f>
        <v>211423243350</v>
      </c>
      <c r="C275" s="128" t="str">
        <f>'STUDENT NAMELIST'!C275</f>
        <v>2023PEC AI 371</v>
      </c>
      <c r="D275" s="142" t="str">
        <f>'STUDENT NAMELIST'!D275</f>
        <v>RAGHUL R</v>
      </c>
      <c r="E275" s="143">
        <v>10</v>
      </c>
      <c r="F275" s="143">
        <v>8</v>
      </c>
      <c r="G275" s="143">
        <v>10</v>
      </c>
      <c r="H275" s="143">
        <v>6</v>
      </c>
      <c r="I275" s="143">
        <v>9</v>
      </c>
      <c r="J275" s="144">
        <f t="shared" ref="J275:N275" si="270">(E275/10)*25</f>
        <v>25</v>
      </c>
      <c r="K275" s="145">
        <f t="shared" si="270"/>
        <v>20</v>
      </c>
      <c r="L275" s="145">
        <f t="shared" si="270"/>
        <v>25</v>
      </c>
      <c r="M275" s="145">
        <f t="shared" si="270"/>
        <v>15</v>
      </c>
      <c r="N275" s="145">
        <f t="shared" si="270"/>
        <v>22.5</v>
      </c>
    </row>
    <row r="276" spans="1:14" ht="30" customHeight="1" x14ac:dyDescent="0.2">
      <c r="A276" s="34">
        <f>'STUDENT NAMELIST'!A276</f>
        <v>272</v>
      </c>
      <c r="B276" s="128">
        <f>'STUDENT NAMELIST'!B276</f>
        <v>211423243351</v>
      </c>
      <c r="C276" s="128" t="str">
        <f>'STUDENT NAMELIST'!C276</f>
        <v>2023PEC AI 372</v>
      </c>
      <c r="D276" s="142" t="str">
        <f>'STUDENT NAMELIST'!D276</f>
        <v>RAGHUL S</v>
      </c>
      <c r="E276" s="143">
        <v>8</v>
      </c>
      <c r="F276" s="143">
        <v>6</v>
      </c>
      <c r="G276" s="143">
        <v>10</v>
      </c>
      <c r="H276" s="143">
        <v>8</v>
      </c>
      <c r="I276" s="143">
        <v>6</v>
      </c>
      <c r="J276" s="144">
        <f t="shared" ref="J276:N276" si="271">(E276/10)*25</f>
        <v>20</v>
      </c>
      <c r="K276" s="145">
        <f t="shared" si="271"/>
        <v>15</v>
      </c>
      <c r="L276" s="145">
        <f t="shared" si="271"/>
        <v>25</v>
      </c>
      <c r="M276" s="145">
        <f t="shared" si="271"/>
        <v>20</v>
      </c>
      <c r="N276" s="145">
        <f t="shared" si="271"/>
        <v>15</v>
      </c>
    </row>
    <row r="277" spans="1:14" ht="30" customHeight="1" x14ac:dyDescent="0.2">
      <c r="A277" s="34">
        <f>'STUDENT NAMELIST'!A277</f>
        <v>273</v>
      </c>
      <c r="B277" s="128">
        <f>'STUDENT NAMELIST'!B277</f>
        <v>211423243352</v>
      </c>
      <c r="C277" s="128" t="str">
        <f>'STUDENT NAMELIST'!C277</f>
        <v>2023PEC AI 373</v>
      </c>
      <c r="D277" s="142" t="str">
        <f>'STUDENT NAMELIST'!D277</f>
        <v>RAHUL P S</v>
      </c>
      <c r="E277" s="143">
        <v>10</v>
      </c>
      <c r="F277" s="143">
        <v>9</v>
      </c>
      <c r="G277" s="143">
        <v>10</v>
      </c>
      <c r="H277" s="143">
        <v>6</v>
      </c>
      <c r="I277" s="143">
        <v>8</v>
      </c>
      <c r="J277" s="144">
        <f t="shared" ref="J277:N277" si="272">(E277/10)*25</f>
        <v>25</v>
      </c>
      <c r="K277" s="145">
        <f t="shared" si="272"/>
        <v>22.5</v>
      </c>
      <c r="L277" s="145">
        <f t="shared" si="272"/>
        <v>25</v>
      </c>
      <c r="M277" s="145">
        <f t="shared" si="272"/>
        <v>15</v>
      </c>
      <c r="N277" s="145">
        <f t="shared" si="272"/>
        <v>20</v>
      </c>
    </row>
    <row r="278" spans="1:14" ht="30" customHeight="1" x14ac:dyDescent="0.2">
      <c r="A278" s="34">
        <f>'STUDENT NAMELIST'!A278</f>
        <v>274</v>
      </c>
      <c r="B278" s="128">
        <f>'STUDENT NAMELIST'!B278</f>
        <v>211423243348</v>
      </c>
      <c r="C278" s="128" t="str">
        <f>'STUDENT NAMELIST'!C278</f>
        <v>2023PEC AI 374</v>
      </c>
      <c r="D278" s="142" t="str">
        <f>'STUDENT NAMELIST'!D278</f>
        <v>RAGESH P</v>
      </c>
      <c r="E278" s="143">
        <v>8</v>
      </c>
      <c r="F278" s="143">
        <v>10</v>
      </c>
      <c r="G278" s="143">
        <v>8</v>
      </c>
      <c r="H278" s="143">
        <v>10</v>
      </c>
      <c r="I278" s="143">
        <v>8</v>
      </c>
      <c r="J278" s="144">
        <f t="shared" ref="J278:N278" si="273">(E278/10)*25</f>
        <v>20</v>
      </c>
      <c r="K278" s="145">
        <f t="shared" si="273"/>
        <v>25</v>
      </c>
      <c r="L278" s="145">
        <f t="shared" si="273"/>
        <v>20</v>
      </c>
      <c r="M278" s="145">
        <f t="shared" si="273"/>
        <v>25</v>
      </c>
      <c r="N278" s="145">
        <f t="shared" si="273"/>
        <v>20</v>
      </c>
    </row>
    <row r="279" spans="1:14" ht="30" customHeight="1" x14ac:dyDescent="0.2">
      <c r="A279" s="34">
        <f>'STUDENT NAMELIST'!A279</f>
        <v>275</v>
      </c>
      <c r="B279" s="128">
        <f>'STUDENT NAMELIST'!B279</f>
        <v>211423243356</v>
      </c>
      <c r="C279" s="128" t="str">
        <f>'STUDENT NAMELIST'!C279</f>
        <v>2023PEC AI 375</v>
      </c>
      <c r="D279" s="142" t="str">
        <f>'STUDENT NAMELIST'!D279</f>
        <v>RANJITH R</v>
      </c>
      <c r="E279" s="143">
        <v>9</v>
      </c>
      <c r="F279" s="143">
        <v>6</v>
      </c>
      <c r="G279" s="143">
        <v>8</v>
      </c>
      <c r="H279" s="143">
        <v>6</v>
      </c>
      <c r="I279" s="143">
        <v>8</v>
      </c>
      <c r="J279" s="144">
        <f t="shared" ref="J279:N279" si="274">(E279/10)*25</f>
        <v>22.5</v>
      </c>
      <c r="K279" s="145">
        <f t="shared" si="274"/>
        <v>15</v>
      </c>
      <c r="L279" s="145">
        <f t="shared" si="274"/>
        <v>20</v>
      </c>
      <c r="M279" s="145">
        <f t="shared" si="274"/>
        <v>15</v>
      </c>
      <c r="N279" s="145">
        <f t="shared" si="274"/>
        <v>20</v>
      </c>
    </row>
    <row r="280" spans="1:14" ht="30" customHeight="1" x14ac:dyDescent="0.2">
      <c r="A280" s="34">
        <f>'STUDENT NAMELIST'!A280</f>
        <v>276</v>
      </c>
      <c r="B280" s="128">
        <f>'STUDENT NAMELIST'!B280</f>
        <v>211423243357</v>
      </c>
      <c r="C280" s="128" t="str">
        <f>'STUDENT NAMELIST'!C280</f>
        <v>2023PEC AI 376</v>
      </c>
      <c r="D280" s="142" t="str">
        <f>'STUDENT NAMELIST'!D280</f>
        <v>RATNA PRASAD K</v>
      </c>
      <c r="E280" s="143">
        <v>10</v>
      </c>
      <c r="F280" s="143">
        <v>9</v>
      </c>
      <c r="G280" s="143">
        <v>10</v>
      </c>
      <c r="H280" s="143">
        <v>8</v>
      </c>
      <c r="I280" s="143">
        <v>6</v>
      </c>
      <c r="J280" s="144">
        <f t="shared" ref="J280:N280" si="275">(E280/10)*25</f>
        <v>25</v>
      </c>
      <c r="K280" s="145">
        <f t="shared" si="275"/>
        <v>22.5</v>
      </c>
      <c r="L280" s="145">
        <f t="shared" si="275"/>
        <v>25</v>
      </c>
      <c r="M280" s="145">
        <f t="shared" si="275"/>
        <v>20</v>
      </c>
      <c r="N280" s="145">
        <f t="shared" si="275"/>
        <v>15</v>
      </c>
    </row>
    <row r="281" spans="1:14" ht="30" customHeight="1" x14ac:dyDescent="0.2">
      <c r="A281" s="34">
        <f>'STUDENT NAMELIST'!A281</f>
        <v>277</v>
      </c>
      <c r="B281" s="128">
        <f>'STUDENT NAMELIST'!B281</f>
        <v>211423243360</v>
      </c>
      <c r="C281" s="128" t="str">
        <f>'STUDENT NAMELIST'!C281</f>
        <v>2023PEC AI 377</v>
      </c>
      <c r="D281" s="142" t="str">
        <f>'STUDENT NAMELIST'!D281</f>
        <v>RITHAN N</v>
      </c>
      <c r="E281" s="143">
        <v>8</v>
      </c>
      <c r="F281" s="143">
        <v>8</v>
      </c>
      <c r="G281" s="143">
        <v>9</v>
      </c>
      <c r="H281" s="143">
        <v>8</v>
      </c>
      <c r="I281" s="143">
        <v>6</v>
      </c>
      <c r="J281" s="144">
        <f t="shared" ref="J281:N281" si="276">(E281/10)*25</f>
        <v>20</v>
      </c>
      <c r="K281" s="145">
        <f t="shared" si="276"/>
        <v>20</v>
      </c>
      <c r="L281" s="145">
        <f t="shared" si="276"/>
        <v>22.5</v>
      </c>
      <c r="M281" s="145">
        <f t="shared" si="276"/>
        <v>20</v>
      </c>
      <c r="N281" s="145">
        <f t="shared" si="276"/>
        <v>15</v>
      </c>
    </row>
    <row r="282" spans="1:14" ht="30" customHeight="1" x14ac:dyDescent="0.2">
      <c r="A282" s="34">
        <f>'STUDENT NAMELIST'!A282</f>
        <v>278</v>
      </c>
      <c r="B282" s="128">
        <f>'STUDENT NAMELIST'!B282</f>
        <v>211423243362</v>
      </c>
      <c r="C282" s="128" t="str">
        <f>'STUDENT NAMELIST'!C282</f>
        <v>2023PEC AI 378</v>
      </c>
      <c r="D282" s="142" t="str">
        <f>'STUDENT NAMELIST'!D282</f>
        <v>RITHIKESH D</v>
      </c>
      <c r="E282" s="143">
        <v>8</v>
      </c>
      <c r="F282" s="143">
        <v>6</v>
      </c>
      <c r="G282" s="143">
        <v>8</v>
      </c>
      <c r="H282" s="143">
        <v>8</v>
      </c>
      <c r="I282" s="143">
        <v>8</v>
      </c>
      <c r="J282" s="144">
        <f t="shared" ref="J282:N282" si="277">(E282/10)*25</f>
        <v>20</v>
      </c>
      <c r="K282" s="145">
        <f t="shared" si="277"/>
        <v>15</v>
      </c>
      <c r="L282" s="145">
        <f t="shared" si="277"/>
        <v>20</v>
      </c>
      <c r="M282" s="145">
        <f t="shared" si="277"/>
        <v>20</v>
      </c>
      <c r="N282" s="145">
        <f t="shared" si="277"/>
        <v>20</v>
      </c>
    </row>
    <row r="283" spans="1:14" ht="30" customHeight="1" x14ac:dyDescent="0.2">
      <c r="A283" s="34">
        <f>'STUDENT NAMELIST'!A283</f>
        <v>279</v>
      </c>
      <c r="B283" s="128">
        <f>'STUDENT NAMELIST'!B283</f>
        <v>211423243363</v>
      </c>
      <c r="C283" s="128" t="str">
        <f>'STUDENT NAMELIST'!C283</f>
        <v>2023PEC AI 379</v>
      </c>
      <c r="D283" s="142" t="str">
        <f>'STUDENT NAMELIST'!D283</f>
        <v>ROACH SAJU R</v>
      </c>
      <c r="E283" s="143">
        <v>9</v>
      </c>
      <c r="F283" s="143">
        <v>6</v>
      </c>
      <c r="G283" s="143">
        <v>8</v>
      </c>
      <c r="H283" s="143">
        <v>8</v>
      </c>
      <c r="I283" s="143">
        <v>9</v>
      </c>
      <c r="J283" s="144">
        <f t="shared" ref="J283:N283" si="278">(E283/10)*25</f>
        <v>22.5</v>
      </c>
      <c r="K283" s="145">
        <f t="shared" si="278"/>
        <v>15</v>
      </c>
      <c r="L283" s="145">
        <f t="shared" si="278"/>
        <v>20</v>
      </c>
      <c r="M283" s="145">
        <f t="shared" si="278"/>
        <v>20</v>
      </c>
      <c r="N283" s="145">
        <f t="shared" si="278"/>
        <v>22.5</v>
      </c>
    </row>
    <row r="284" spans="1:14" ht="30" customHeight="1" x14ac:dyDescent="0.2">
      <c r="A284" s="34">
        <f>'STUDENT NAMELIST'!A284</f>
        <v>280</v>
      </c>
      <c r="B284" s="128">
        <f>'STUDENT NAMELIST'!B284</f>
        <v>211423243364</v>
      </c>
      <c r="C284" s="128" t="str">
        <f>'STUDENT NAMELIST'!C284</f>
        <v>2023PEC AI 380</v>
      </c>
      <c r="D284" s="142" t="str">
        <f>'STUDENT NAMELIST'!D284</f>
        <v>ROHINATH P</v>
      </c>
      <c r="E284" s="143">
        <v>8</v>
      </c>
      <c r="F284" s="143">
        <v>6</v>
      </c>
      <c r="G284" s="143">
        <v>9</v>
      </c>
      <c r="H284" s="143">
        <v>9</v>
      </c>
      <c r="I284" s="143">
        <v>8</v>
      </c>
      <c r="J284" s="144">
        <f t="shared" ref="J284:N284" si="279">(E284/10)*25</f>
        <v>20</v>
      </c>
      <c r="K284" s="145">
        <f t="shared" si="279"/>
        <v>15</v>
      </c>
      <c r="L284" s="145">
        <f t="shared" si="279"/>
        <v>22.5</v>
      </c>
      <c r="M284" s="145">
        <f t="shared" si="279"/>
        <v>22.5</v>
      </c>
      <c r="N284" s="145">
        <f t="shared" si="279"/>
        <v>20</v>
      </c>
    </row>
    <row r="285" spans="1:14" ht="30" customHeight="1" x14ac:dyDescent="0.2">
      <c r="A285" s="34">
        <f>'STUDENT NAMELIST'!A285</f>
        <v>281</v>
      </c>
      <c r="B285" s="128">
        <f>'STUDENT NAMELIST'!B285</f>
        <v>211423243365</v>
      </c>
      <c r="C285" s="128" t="str">
        <f>'STUDENT NAMELIST'!C285</f>
        <v>2023PEC AI 381</v>
      </c>
      <c r="D285" s="142" t="str">
        <f>'STUDENT NAMELIST'!D285</f>
        <v>ROSAN AKTHAR H</v>
      </c>
      <c r="E285" s="143">
        <v>10</v>
      </c>
      <c r="F285" s="143">
        <v>6</v>
      </c>
      <c r="G285" s="143">
        <v>8</v>
      </c>
      <c r="H285" s="143">
        <v>8</v>
      </c>
      <c r="I285" s="143">
        <v>8</v>
      </c>
      <c r="J285" s="144">
        <f t="shared" ref="J285:N285" si="280">(E285/10)*25</f>
        <v>25</v>
      </c>
      <c r="K285" s="145">
        <f t="shared" si="280"/>
        <v>15</v>
      </c>
      <c r="L285" s="145">
        <f t="shared" si="280"/>
        <v>20</v>
      </c>
      <c r="M285" s="145">
        <f t="shared" si="280"/>
        <v>20</v>
      </c>
      <c r="N285" s="145">
        <f t="shared" si="280"/>
        <v>20</v>
      </c>
    </row>
    <row r="286" spans="1:14" ht="30" customHeight="1" x14ac:dyDescent="0.2">
      <c r="A286" s="34">
        <f>'STUDENT NAMELIST'!A286</f>
        <v>282</v>
      </c>
      <c r="B286" s="128">
        <f>'STUDENT NAMELIST'!B286</f>
        <v>211423243367</v>
      </c>
      <c r="C286" s="128" t="str">
        <f>'STUDENT NAMELIST'!C286</f>
        <v>2023PEC AI 382</v>
      </c>
      <c r="D286" s="142" t="str">
        <f>'STUDENT NAMELIST'!D286</f>
        <v>RUBESH ADITHYA SELVARATHNAM</v>
      </c>
      <c r="E286" s="143">
        <v>9</v>
      </c>
      <c r="F286" s="143">
        <v>9</v>
      </c>
      <c r="G286" s="143">
        <v>6</v>
      </c>
      <c r="H286" s="143">
        <v>10</v>
      </c>
      <c r="I286" s="143">
        <v>6</v>
      </c>
      <c r="J286" s="144">
        <f t="shared" ref="J286:N286" si="281">(E286/10)*25</f>
        <v>22.5</v>
      </c>
      <c r="K286" s="145">
        <f t="shared" si="281"/>
        <v>22.5</v>
      </c>
      <c r="L286" s="145">
        <f t="shared" si="281"/>
        <v>15</v>
      </c>
      <c r="M286" s="145">
        <f t="shared" si="281"/>
        <v>25</v>
      </c>
      <c r="N286" s="145">
        <f t="shared" si="281"/>
        <v>15</v>
      </c>
    </row>
    <row r="287" spans="1:14" ht="30" customHeight="1" x14ac:dyDescent="0.2">
      <c r="A287" s="34">
        <f>'STUDENT NAMELIST'!A287</f>
        <v>283</v>
      </c>
      <c r="B287" s="128">
        <f>'STUDENT NAMELIST'!B287</f>
        <v>211423243368</v>
      </c>
      <c r="C287" s="128" t="str">
        <f>'STUDENT NAMELIST'!C287</f>
        <v>2023PEC AI 383</v>
      </c>
      <c r="D287" s="142" t="str">
        <f>'STUDENT NAMELIST'!D287</f>
        <v>RUBESH B</v>
      </c>
      <c r="E287" s="143">
        <v>8</v>
      </c>
      <c r="F287" s="143">
        <v>8</v>
      </c>
      <c r="G287" s="143">
        <v>9</v>
      </c>
      <c r="H287" s="143">
        <v>10</v>
      </c>
      <c r="I287" s="143">
        <v>9</v>
      </c>
      <c r="J287" s="144">
        <f t="shared" ref="J287:N287" si="282">(E287/10)*25</f>
        <v>20</v>
      </c>
      <c r="K287" s="145">
        <f t="shared" si="282"/>
        <v>20</v>
      </c>
      <c r="L287" s="145">
        <f t="shared" si="282"/>
        <v>22.5</v>
      </c>
      <c r="M287" s="145">
        <f t="shared" si="282"/>
        <v>25</v>
      </c>
      <c r="N287" s="145">
        <f t="shared" si="282"/>
        <v>22.5</v>
      </c>
    </row>
    <row r="288" spans="1:14" ht="30" customHeight="1" x14ac:dyDescent="0.2">
      <c r="A288" s="34">
        <f>'STUDENT NAMELIST'!A288</f>
        <v>284</v>
      </c>
      <c r="B288" s="128">
        <f>'STUDENT NAMELIST'!B288</f>
        <v>211423243369</v>
      </c>
      <c r="C288" s="128" t="str">
        <f>'STUDENT NAMELIST'!C288</f>
        <v>2023PEC AI 384</v>
      </c>
      <c r="D288" s="142" t="str">
        <f>'STUDENT NAMELIST'!D288</f>
        <v>RUDHRAN V</v>
      </c>
      <c r="E288" s="143">
        <v>6</v>
      </c>
      <c r="F288" s="143">
        <v>8</v>
      </c>
      <c r="G288" s="143">
        <v>10</v>
      </c>
      <c r="H288" s="143">
        <v>6</v>
      </c>
      <c r="I288" s="143">
        <v>6</v>
      </c>
      <c r="J288" s="144">
        <f t="shared" ref="J288:N288" si="283">(E288/10)*25</f>
        <v>15</v>
      </c>
      <c r="K288" s="145">
        <f t="shared" si="283"/>
        <v>20</v>
      </c>
      <c r="L288" s="145">
        <f t="shared" si="283"/>
        <v>25</v>
      </c>
      <c r="M288" s="145">
        <f t="shared" si="283"/>
        <v>15</v>
      </c>
      <c r="N288" s="145">
        <f t="shared" si="283"/>
        <v>15</v>
      </c>
    </row>
    <row r="289" spans="1:14" ht="30" customHeight="1" x14ac:dyDescent="0.2">
      <c r="A289" s="34">
        <f>'STUDENT NAMELIST'!A289</f>
        <v>285</v>
      </c>
      <c r="B289" s="128">
        <f>'STUDENT NAMELIST'!B289</f>
        <v>211423243370</v>
      </c>
      <c r="C289" s="128" t="str">
        <f>'STUDENT NAMELIST'!C289</f>
        <v>2023PEC AI 385</v>
      </c>
      <c r="D289" s="142" t="str">
        <f>'STUDENT NAMELIST'!D289</f>
        <v>SAARUKESHWARAN S</v>
      </c>
      <c r="E289" s="143">
        <v>10</v>
      </c>
      <c r="F289" s="143">
        <v>8</v>
      </c>
      <c r="G289" s="143">
        <v>8</v>
      </c>
      <c r="H289" s="143">
        <v>8</v>
      </c>
      <c r="I289" s="143">
        <v>9</v>
      </c>
      <c r="J289" s="144">
        <f t="shared" ref="J289:N289" si="284">(E289/10)*25</f>
        <v>25</v>
      </c>
      <c r="K289" s="145">
        <f t="shared" si="284"/>
        <v>20</v>
      </c>
      <c r="L289" s="145">
        <f t="shared" si="284"/>
        <v>20</v>
      </c>
      <c r="M289" s="145">
        <f t="shared" si="284"/>
        <v>20</v>
      </c>
      <c r="N289" s="145">
        <f t="shared" si="284"/>
        <v>22.5</v>
      </c>
    </row>
    <row r="290" spans="1:14" ht="30" customHeight="1" x14ac:dyDescent="0.2">
      <c r="A290" s="34">
        <f>'STUDENT NAMELIST'!A290</f>
        <v>286</v>
      </c>
      <c r="B290" s="128">
        <f>'STUDENT NAMELIST'!B290</f>
        <v>211423243371</v>
      </c>
      <c r="C290" s="128" t="str">
        <f>'STUDENT NAMELIST'!C290</f>
        <v>2023PEC AI 386</v>
      </c>
      <c r="D290" s="142" t="str">
        <f>'STUDENT NAMELIST'!D290</f>
        <v>SACHIN C J</v>
      </c>
      <c r="E290" s="143">
        <v>8</v>
      </c>
      <c r="F290" s="143">
        <v>6</v>
      </c>
      <c r="G290" s="143">
        <v>8</v>
      </c>
      <c r="H290" s="143">
        <v>6</v>
      </c>
      <c r="I290" s="143">
        <v>9</v>
      </c>
      <c r="J290" s="144">
        <f t="shared" ref="J290:N290" si="285">(E290/10)*25</f>
        <v>20</v>
      </c>
      <c r="K290" s="145">
        <f t="shared" si="285"/>
        <v>15</v>
      </c>
      <c r="L290" s="145">
        <f t="shared" si="285"/>
        <v>20</v>
      </c>
      <c r="M290" s="145">
        <f t="shared" si="285"/>
        <v>15</v>
      </c>
      <c r="N290" s="145">
        <f t="shared" si="285"/>
        <v>22.5</v>
      </c>
    </row>
    <row r="291" spans="1:14" ht="30" customHeight="1" x14ac:dyDescent="0.2">
      <c r="A291" s="34">
        <f>'STUDENT NAMELIST'!A291</f>
        <v>287</v>
      </c>
      <c r="B291" s="128">
        <f>'STUDENT NAMELIST'!B291</f>
        <v>211423243373</v>
      </c>
      <c r="C291" s="128" t="str">
        <f>'STUDENT NAMELIST'!C291</f>
        <v>2023PEC AI 387</v>
      </c>
      <c r="D291" s="142" t="str">
        <f>'STUDENT NAMELIST'!D291</f>
        <v>SAI KRISHNA P</v>
      </c>
      <c r="E291" s="143">
        <v>6</v>
      </c>
      <c r="F291" s="143">
        <v>6</v>
      </c>
      <c r="G291" s="143">
        <v>6</v>
      </c>
      <c r="H291" s="143">
        <v>8</v>
      </c>
      <c r="I291" s="143">
        <v>9</v>
      </c>
      <c r="J291" s="144">
        <f t="shared" ref="J291:N291" si="286">(E291/10)*25</f>
        <v>15</v>
      </c>
      <c r="K291" s="145">
        <f t="shared" si="286"/>
        <v>15</v>
      </c>
      <c r="L291" s="145">
        <f t="shared" si="286"/>
        <v>15</v>
      </c>
      <c r="M291" s="145">
        <f t="shared" si="286"/>
        <v>20</v>
      </c>
      <c r="N291" s="145">
        <f t="shared" si="286"/>
        <v>22.5</v>
      </c>
    </row>
    <row r="292" spans="1:14" ht="30" customHeight="1" x14ac:dyDescent="0.2">
      <c r="A292" s="34">
        <f>'STUDENT NAMELIST'!A292</f>
        <v>288</v>
      </c>
      <c r="B292" s="128">
        <f>'STUDENT NAMELIST'!B292</f>
        <v>211423243375</v>
      </c>
      <c r="C292" s="128" t="str">
        <f>'STUDENT NAMELIST'!C292</f>
        <v>2023PEC AI 388</v>
      </c>
      <c r="D292" s="142" t="str">
        <f>'STUDENT NAMELIST'!D292</f>
        <v>SAKTHINARAYANAN V</v>
      </c>
      <c r="E292" s="143">
        <v>10</v>
      </c>
      <c r="F292" s="143">
        <v>8</v>
      </c>
      <c r="G292" s="143">
        <v>9</v>
      </c>
      <c r="H292" s="143">
        <v>8</v>
      </c>
      <c r="I292" s="143">
        <v>8</v>
      </c>
      <c r="J292" s="144">
        <f t="shared" ref="J292:N292" si="287">(E292/10)*25</f>
        <v>25</v>
      </c>
      <c r="K292" s="145">
        <f t="shared" si="287"/>
        <v>20</v>
      </c>
      <c r="L292" s="145">
        <f t="shared" si="287"/>
        <v>22.5</v>
      </c>
      <c r="M292" s="145">
        <f t="shared" si="287"/>
        <v>20</v>
      </c>
      <c r="N292" s="145">
        <f t="shared" si="287"/>
        <v>20</v>
      </c>
    </row>
    <row r="293" spans="1:14" ht="30" customHeight="1" x14ac:dyDescent="0.2">
      <c r="A293" s="34">
        <f>'STUDENT NAMELIST'!A293</f>
        <v>289</v>
      </c>
      <c r="B293" s="128">
        <f>'STUDENT NAMELIST'!B293</f>
        <v>211423243376</v>
      </c>
      <c r="C293" s="128" t="str">
        <f>'STUDENT NAMELIST'!C293</f>
        <v>2023PEC AI 389</v>
      </c>
      <c r="D293" s="142" t="str">
        <f>'STUDENT NAMELIST'!D293</f>
        <v>SALWIN M</v>
      </c>
      <c r="E293" s="143">
        <v>10</v>
      </c>
      <c r="F293" s="143">
        <v>9</v>
      </c>
      <c r="G293" s="143">
        <v>8</v>
      </c>
      <c r="H293" s="143">
        <v>6</v>
      </c>
      <c r="I293" s="143">
        <v>9</v>
      </c>
      <c r="J293" s="144">
        <f t="shared" ref="J293:N293" si="288">(E293/10)*25</f>
        <v>25</v>
      </c>
      <c r="K293" s="145">
        <f t="shared" si="288"/>
        <v>22.5</v>
      </c>
      <c r="L293" s="145">
        <f t="shared" si="288"/>
        <v>20</v>
      </c>
      <c r="M293" s="145">
        <f t="shared" si="288"/>
        <v>15</v>
      </c>
      <c r="N293" s="145">
        <f t="shared" si="288"/>
        <v>22.5</v>
      </c>
    </row>
    <row r="294" spans="1:14" ht="30" customHeight="1" x14ac:dyDescent="0.2">
      <c r="A294" s="34">
        <f>'STUDENT NAMELIST'!A294</f>
        <v>290</v>
      </c>
      <c r="B294" s="128">
        <f>'STUDENT NAMELIST'!B294</f>
        <v>211423243383</v>
      </c>
      <c r="C294" s="128" t="str">
        <f>'STUDENT NAMELIST'!C294</f>
        <v>2023PEC AI 390</v>
      </c>
      <c r="D294" s="142" t="str">
        <f>'STUDENT NAMELIST'!D294</f>
        <v>SANJAI P</v>
      </c>
      <c r="E294" s="143">
        <v>8</v>
      </c>
      <c r="F294" s="143">
        <v>9</v>
      </c>
      <c r="G294" s="143">
        <v>8</v>
      </c>
      <c r="H294" s="143">
        <v>8</v>
      </c>
      <c r="I294" s="143">
        <v>10</v>
      </c>
      <c r="J294" s="144">
        <f t="shared" ref="J294:N294" si="289">(E294/10)*25</f>
        <v>20</v>
      </c>
      <c r="K294" s="145">
        <f t="shared" si="289"/>
        <v>22.5</v>
      </c>
      <c r="L294" s="145">
        <f t="shared" si="289"/>
        <v>20</v>
      </c>
      <c r="M294" s="145">
        <f t="shared" si="289"/>
        <v>20</v>
      </c>
      <c r="N294" s="145">
        <f t="shared" si="289"/>
        <v>25</v>
      </c>
    </row>
    <row r="295" spans="1:14" ht="30" customHeight="1" x14ac:dyDescent="0.2">
      <c r="A295" s="34">
        <f>'STUDENT NAMELIST'!A295</f>
        <v>291</v>
      </c>
      <c r="B295" s="128">
        <f>'STUDENT NAMELIST'!B295</f>
        <v>211423243384</v>
      </c>
      <c r="C295" s="128" t="str">
        <f>'STUDENT NAMELIST'!C295</f>
        <v>2023PEC AI 391</v>
      </c>
      <c r="D295" s="142" t="str">
        <f>'STUDENT NAMELIST'!D295</f>
        <v>SANJAY KARTHI A</v>
      </c>
      <c r="E295" s="143">
        <v>10</v>
      </c>
      <c r="F295" s="143">
        <v>8</v>
      </c>
      <c r="G295" s="143">
        <v>8</v>
      </c>
      <c r="H295" s="143">
        <v>9</v>
      </c>
      <c r="I295" s="143">
        <v>6</v>
      </c>
      <c r="J295" s="144">
        <f t="shared" ref="J295:N295" si="290">(E295/10)*25</f>
        <v>25</v>
      </c>
      <c r="K295" s="145">
        <f t="shared" si="290"/>
        <v>20</v>
      </c>
      <c r="L295" s="145">
        <f t="shared" si="290"/>
        <v>20</v>
      </c>
      <c r="M295" s="145">
        <f t="shared" si="290"/>
        <v>22.5</v>
      </c>
      <c r="N295" s="145">
        <f t="shared" si="290"/>
        <v>15</v>
      </c>
    </row>
    <row r="296" spans="1:14" ht="30" customHeight="1" x14ac:dyDescent="0.2">
      <c r="A296" s="34">
        <f>'STUDENT NAMELIST'!A296</f>
        <v>292</v>
      </c>
      <c r="B296" s="128">
        <f>'STUDENT NAMELIST'!B296</f>
        <v>211423243385</v>
      </c>
      <c r="C296" s="128" t="str">
        <f>'STUDENT NAMELIST'!C296</f>
        <v>2023PEC AI 392</v>
      </c>
      <c r="D296" s="142" t="str">
        <f>'STUDENT NAMELIST'!D296</f>
        <v>SANJAY M</v>
      </c>
      <c r="E296" s="143">
        <v>6</v>
      </c>
      <c r="F296" s="143">
        <v>6</v>
      </c>
      <c r="G296" s="143">
        <v>8</v>
      </c>
      <c r="H296" s="143">
        <v>8</v>
      </c>
      <c r="I296" s="143">
        <v>8</v>
      </c>
      <c r="J296" s="144">
        <f t="shared" ref="J296:N296" si="291">(E296/10)*25</f>
        <v>15</v>
      </c>
      <c r="K296" s="145">
        <f t="shared" si="291"/>
        <v>15</v>
      </c>
      <c r="L296" s="145">
        <f t="shared" si="291"/>
        <v>20</v>
      </c>
      <c r="M296" s="145">
        <f t="shared" si="291"/>
        <v>20</v>
      </c>
      <c r="N296" s="145">
        <f t="shared" si="291"/>
        <v>20</v>
      </c>
    </row>
    <row r="297" spans="1:14" ht="30" customHeight="1" x14ac:dyDescent="0.2">
      <c r="A297" s="34">
        <f>'STUDENT NAMELIST'!A297</f>
        <v>293</v>
      </c>
      <c r="B297" s="128">
        <f>'STUDENT NAMELIST'!B297</f>
        <v>211423243386</v>
      </c>
      <c r="C297" s="128" t="str">
        <f>'STUDENT NAMELIST'!C297</f>
        <v>2023PEC AI 393</v>
      </c>
      <c r="D297" s="142" t="str">
        <f>'STUDENT NAMELIST'!D297</f>
        <v>SANJEEV S</v>
      </c>
      <c r="E297" s="143">
        <v>8</v>
      </c>
      <c r="F297" s="143">
        <v>8</v>
      </c>
      <c r="G297" s="143">
        <v>6</v>
      </c>
      <c r="H297" s="143">
        <v>8</v>
      </c>
      <c r="I297" s="143">
        <v>9</v>
      </c>
      <c r="J297" s="144">
        <f t="shared" ref="J297:N297" si="292">(E297/10)*25</f>
        <v>20</v>
      </c>
      <c r="K297" s="145">
        <f t="shared" si="292"/>
        <v>20</v>
      </c>
      <c r="L297" s="145">
        <f t="shared" si="292"/>
        <v>15</v>
      </c>
      <c r="M297" s="145">
        <f t="shared" si="292"/>
        <v>20</v>
      </c>
      <c r="N297" s="145">
        <f t="shared" si="292"/>
        <v>22.5</v>
      </c>
    </row>
    <row r="298" spans="1:14" ht="30" customHeight="1" x14ac:dyDescent="0.2">
      <c r="A298" s="34">
        <f>'STUDENT NAMELIST'!A298</f>
        <v>294</v>
      </c>
      <c r="B298" s="128">
        <f>'STUDENT NAMELIST'!B298</f>
        <v>211423243388</v>
      </c>
      <c r="C298" s="128" t="str">
        <f>'STUDENT NAMELIST'!C298</f>
        <v>2023PEC AI 394</v>
      </c>
      <c r="D298" s="142" t="str">
        <f>'STUDENT NAMELIST'!D298</f>
        <v>SANTHOSH D</v>
      </c>
      <c r="E298" s="143">
        <v>10</v>
      </c>
      <c r="F298" s="143">
        <v>6</v>
      </c>
      <c r="G298" s="143">
        <v>9</v>
      </c>
      <c r="H298" s="143">
        <v>8</v>
      </c>
      <c r="I298" s="143">
        <v>10</v>
      </c>
      <c r="J298" s="144">
        <f t="shared" ref="J298:N298" si="293">(E298/10)*25</f>
        <v>25</v>
      </c>
      <c r="K298" s="145">
        <f t="shared" si="293"/>
        <v>15</v>
      </c>
      <c r="L298" s="145">
        <f t="shared" si="293"/>
        <v>22.5</v>
      </c>
      <c r="M298" s="145">
        <f t="shared" si="293"/>
        <v>20</v>
      </c>
      <c r="N298" s="145">
        <f t="shared" si="293"/>
        <v>25</v>
      </c>
    </row>
    <row r="299" spans="1:14" ht="30" customHeight="1" x14ac:dyDescent="0.2">
      <c r="A299" s="34">
        <f>'STUDENT NAMELIST'!A299</f>
        <v>295</v>
      </c>
      <c r="B299" s="128">
        <f>'STUDENT NAMELIST'!B299</f>
        <v>211423243389</v>
      </c>
      <c r="C299" s="128" t="str">
        <f>'STUDENT NAMELIST'!C299</f>
        <v>2023PEC AI 395</v>
      </c>
      <c r="D299" s="142" t="str">
        <f>'STUDENT NAMELIST'!D299</f>
        <v>SANTHOSH KUMAR M</v>
      </c>
      <c r="E299" s="143">
        <v>8</v>
      </c>
      <c r="F299" s="143">
        <v>8</v>
      </c>
      <c r="G299" s="143">
        <v>10</v>
      </c>
      <c r="H299" s="143">
        <v>8</v>
      </c>
      <c r="I299" s="143">
        <v>8</v>
      </c>
      <c r="J299" s="144">
        <f t="shared" ref="J299:N299" si="294">(E299/10)*25</f>
        <v>20</v>
      </c>
      <c r="K299" s="145">
        <f t="shared" si="294"/>
        <v>20</v>
      </c>
      <c r="L299" s="145">
        <f t="shared" si="294"/>
        <v>25</v>
      </c>
      <c r="M299" s="145">
        <f t="shared" si="294"/>
        <v>20</v>
      </c>
      <c r="N299" s="145">
        <f t="shared" si="294"/>
        <v>20</v>
      </c>
    </row>
    <row r="300" spans="1:14" ht="30" customHeight="1" x14ac:dyDescent="0.2">
      <c r="A300" s="34">
        <f>'STUDENT NAMELIST'!A300</f>
        <v>296</v>
      </c>
      <c r="B300" s="128">
        <f>'STUDENT NAMELIST'!B300</f>
        <v>211423243390</v>
      </c>
      <c r="C300" s="128" t="str">
        <f>'STUDENT NAMELIST'!C300</f>
        <v>2023PEC AI 396</v>
      </c>
      <c r="D300" s="142" t="str">
        <f>'STUDENT NAMELIST'!D300</f>
        <v>SANTHOSH M</v>
      </c>
      <c r="E300" s="143">
        <v>8</v>
      </c>
      <c r="F300" s="143">
        <v>9</v>
      </c>
      <c r="G300" s="143">
        <v>9</v>
      </c>
      <c r="H300" s="143">
        <v>10</v>
      </c>
      <c r="I300" s="143">
        <v>9</v>
      </c>
      <c r="J300" s="144">
        <f t="shared" ref="J300:N300" si="295">(E300/10)*25</f>
        <v>20</v>
      </c>
      <c r="K300" s="145">
        <f t="shared" si="295"/>
        <v>22.5</v>
      </c>
      <c r="L300" s="145">
        <f t="shared" si="295"/>
        <v>22.5</v>
      </c>
      <c r="M300" s="145">
        <f t="shared" si="295"/>
        <v>25</v>
      </c>
      <c r="N300" s="145">
        <f t="shared" si="295"/>
        <v>22.5</v>
      </c>
    </row>
    <row r="301" spans="1:14" ht="30" customHeight="1" x14ac:dyDescent="0.2">
      <c r="A301" s="34">
        <f>'STUDENT NAMELIST'!A301</f>
        <v>297</v>
      </c>
      <c r="B301" s="128">
        <f>'STUDENT NAMELIST'!B301</f>
        <v>211423243391</v>
      </c>
      <c r="C301" s="128" t="str">
        <f>'STUDENT NAMELIST'!C301</f>
        <v>2023PEC AI 397</v>
      </c>
      <c r="D301" s="142" t="str">
        <f>'STUDENT NAMELIST'!D301</f>
        <v>SANTHOSH V</v>
      </c>
      <c r="E301" s="143">
        <v>9</v>
      </c>
      <c r="F301" s="143">
        <v>10</v>
      </c>
      <c r="G301" s="143">
        <v>9</v>
      </c>
      <c r="H301" s="143">
        <v>8</v>
      </c>
      <c r="I301" s="143">
        <v>10</v>
      </c>
      <c r="J301" s="144">
        <f t="shared" ref="J301:N301" si="296">(E301/10)*25</f>
        <v>22.5</v>
      </c>
      <c r="K301" s="145">
        <f t="shared" si="296"/>
        <v>25</v>
      </c>
      <c r="L301" s="145">
        <f t="shared" si="296"/>
        <v>22.5</v>
      </c>
      <c r="M301" s="145">
        <f t="shared" si="296"/>
        <v>20</v>
      </c>
      <c r="N301" s="145">
        <f t="shared" si="296"/>
        <v>25</v>
      </c>
    </row>
    <row r="302" spans="1:14" ht="30" customHeight="1" x14ac:dyDescent="0.2">
      <c r="A302" s="34">
        <f>'STUDENT NAMELIST'!A302</f>
        <v>298</v>
      </c>
      <c r="B302" s="128">
        <f>'STUDENT NAMELIST'!B302</f>
        <v>211423243392</v>
      </c>
      <c r="C302" s="128" t="str">
        <f>'STUDENT NAMELIST'!C302</f>
        <v>2023PEC AI 398</v>
      </c>
      <c r="D302" s="142" t="str">
        <f>'STUDENT NAMELIST'!D302</f>
        <v>SANTHOSH V</v>
      </c>
      <c r="E302" s="143">
        <v>8</v>
      </c>
      <c r="F302" s="143">
        <v>10</v>
      </c>
      <c r="G302" s="143">
        <v>6</v>
      </c>
      <c r="H302" s="143">
        <v>10</v>
      </c>
      <c r="I302" s="143">
        <v>9</v>
      </c>
      <c r="J302" s="144">
        <f t="shared" ref="J302:N302" si="297">(E302/10)*25</f>
        <v>20</v>
      </c>
      <c r="K302" s="145">
        <f t="shared" si="297"/>
        <v>25</v>
      </c>
      <c r="L302" s="145">
        <f t="shared" si="297"/>
        <v>15</v>
      </c>
      <c r="M302" s="145">
        <f t="shared" si="297"/>
        <v>25</v>
      </c>
      <c r="N302" s="145">
        <f t="shared" si="297"/>
        <v>22.5</v>
      </c>
    </row>
    <row r="303" spans="1:14" ht="30" customHeight="1" x14ac:dyDescent="0.2">
      <c r="A303" s="34">
        <f>'STUDENT NAMELIST'!A303</f>
        <v>299</v>
      </c>
      <c r="B303" s="128">
        <f>'STUDENT NAMELIST'!B303</f>
        <v>211423243394</v>
      </c>
      <c r="C303" s="128" t="str">
        <f>'STUDENT NAMELIST'!C303</f>
        <v>2023PEC AI 399</v>
      </c>
      <c r="D303" s="142" t="str">
        <f>'STUDENT NAMELIST'!D303</f>
        <v>SARAVANAN M</v>
      </c>
      <c r="E303" s="143">
        <v>9</v>
      </c>
      <c r="F303" s="143">
        <v>10</v>
      </c>
      <c r="G303" s="143">
        <v>8</v>
      </c>
      <c r="H303" s="143">
        <v>9</v>
      </c>
      <c r="I303" s="143">
        <v>9</v>
      </c>
      <c r="J303" s="144">
        <f t="shared" ref="J303:N303" si="298">(E303/10)*25</f>
        <v>22.5</v>
      </c>
      <c r="K303" s="145">
        <f t="shared" si="298"/>
        <v>25</v>
      </c>
      <c r="L303" s="145">
        <f t="shared" si="298"/>
        <v>20</v>
      </c>
      <c r="M303" s="145">
        <f t="shared" si="298"/>
        <v>22.5</v>
      </c>
      <c r="N303" s="145">
        <f t="shared" si="298"/>
        <v>22.5</v>
      </c>
    </row>
    <row r="304" spans="1:14" ht="30" customHeight="1" x14ac:dyDescent="0.2">
      <c r="A304" s="34">
        <f>'STUDENT NAMELIST'!A304</f>
        <v>300</v>
      </c>
      <c r="B304" s="128">
        <f>'STUDENT NAMELIST'!B304</f>
        <v>211423243395</v>
      </c>
      <c r="C304" s="128" t="str">
        <f>'STUDENT NAMELIST'!C304</f>
        <v>2023PEC AI 400</v>
      </c>
      <c r="D304" s="142" t="str">
        <f>'STUDENT NAMELIST'!D304</f>
        <v>SARAVANAN N</v>
      </c>
      <c r="E304" s="143">
        <v>6</v>
      </c>
      <c r="F304" s="143">
        <v>10</v>
      </c>
      <c r="G304" s="143">
        <v>8</v>
      </c>
      <c r="H304" s="143">
        <v>9</v>
      </c>
      <c r="I304" s="143">
        <v>8</v>
      </c>
      <c r="J304" s="144">
        <f t="shared" ref="J304:N304" si="299">(E304/10)*25</f>
        <v>15</v>
      </c>
      <c r="K304" s="145">
        <f t="shared" si="299"/>
        <v>25</v>
      </c>
      <c r="L304" s="145">
        <f t="shared" si="299"/>
        <v>20</v>
      </c>
      <c r="M304" s="145">
        <f t="shared" si="299"/>
        <v>22.5</v>
      </c>
      <c r="N304" s="145">
        <f t="shared" si="299"/>
        <v>20</v>
      </c>
    </row>
    <row r="305" spans="1:14" ht="30" customHeight="1" x14ac:dyDescent="0.2">
      <c r="A305" s="34">
        <f>'STUDENT NAMELIST'!A305</f>
        <v>301</v>
      </c>
      <c r="B305" s="128">
        <f>'STUDENT NAMELIST'!B305</f>
        <v>211423243396</v>
      </c>
      <c r="C305" s="128" t="str">
        <f>'STUDENT NAMELIST'!C305</f>
        <v>2023PEC AI 401</v>
      </c>
      <c r="D305" s="142" t="str">
        <f>'STUDENT NAMELIST'!D305</f>
        <v>SARAVANAN P</v>
      </c>
      <c r="E305" s="143">
        <v>8</v>
      </c>
      <c r="F305" s="143">
        <v>9</v>
      </c>
      <c r="G305" s="143">
        <v>9</v>
      </c>
      <c r="H305" s="143">
        <v>8</v>
      </c>
      <c r="I305" s="143">
        <v>10</v>
      </c>
      <c r="J305" s="144">
        <f t="shared" ref="J305:N305" si="300">(E305/10)*25</f>
        <v>20</v>
      </c>
      <c r="K305" s="145">
        <f t="shared" si="300"/>
        <v>22.5</v>
      </c>
      <c r="L305" s="145">
        <f t="shared" si="300"/>
        <v>22.5</v>
      </c>
      <c r="M305" s="145">
        <f t="shared" si="300"/>
        <v>20</v>
      </c>
      <c r="N305" s="145">
        <f t="shared" si="300"/>
        <v>25</v>
      </c>
    </row>
    <row r="306" spans="1:14" ht="30" customHeight="1" x14ac:dyDescent="0.2">
      <c r="A306" s="34">
        <f>'STUDENT NAMELIST'!A306</f>
        <v>302</v>
      </c>
      <c r="B306" s="128">
        <f>'STUDENT NAMELIST'!B306</f>
        <v>211423243397</v>
      </c>
      <c r="C306" s="128" t="str">
        <f>'STUDENT NAMELIST'!C306</f>
        <v>2023PEC AI 402</v>
      </c>
      <c r="D306" s="142" t="str">
        <f>'STUDENT NAMELIST'!D306</f>
        <v>SARVESHWARAN C</v>
      </c>
      <c r="E306" s="143">
        <v>8</v>
      </c>
      <c r="F306" s="143">
        <v>8</v>
      </c>
      <c r="G306" s="143">
        <v>8</v>
      </c>
      <c r="H306" s="143">
        <v>8</v>
      </c>
      <c r="I306" s="143">
        <v>8</v>
      </c>
      <c r="J306" s="144">
        <f t="shared" ref="J306:N306" si="301">(E306/10)*25</f>
        <v>20</v>
      </c>
      <c r="K306" s="145">
        <f t="shared" si="301"/>
        <v>20</v>
      </c>
      <c r="L306" s="145">
        <f t="shared" si="301"/>
        <v>20</v>
      </c>
      <c r="M306" s="145">
        <f t="shared" si="301"/>
        <v>20</v>
      </c>
      <c r="N306" s="145">
        <f t="shared" si="301"/>
        <v>20</v>
      </c>
    </row>
    <row r="307" spans="1:14" ht="30" customHeight="1" x14ac:dyDescent="0.2">
      <c r="A307" s="34">
        <f>'STUDENT NAMELIST'!A307</f>
        <v>303</v>
      </c>
      <c r="B307" s="128">
        <f>'STUDENT NAMELIST'!B307</f>
        <v>211423243399</v>
      </c>
      <c r="C307" s="128" t="str">
        <f>'STUDENT NAMELIST'!C307</f>
        <v>2023PEC AI 403</v>
      </c>
      <c r="D307" s="142" t="str">
        <f>'STUDENT NAMELIST'!D307</f>
        <v>SATHISH B</v>
      </c>
      <c r="E307" s="143">
        <v>6</v>
      </c>
      <c r="F307" s="143">
        <v>9</v>
      </c>
      <c r="G307" s="143">
        <v>8</v>
      </c>
      <c r="H307" s="143">
        <v>9</v>
      </c>
      <c r="I307" s="143">
        <v>9</v>
      </c>
      <c r="J307" s="144">
        <f t="shared" ref="J307:N307" si="302">(E307/10)*25</f>
        <v>15</v>
      </c>
      <c r="K307" s="145">
        <f t="shared" si="302"/>
        <v>22.5</v>
      </c>
      <c r="L307" s="145">
        <f t="shared" si="302"/>
        <v>20</v>
      </c>
      <c r="M307" s="145">
        <f t="shared" si="302"/>
        <v>22.5</v>
      </c>
      <c r="N307" s="145">
        <f t="shared" si="302"/>
        <v>22.5</v>
      </c>
    </row>
    <row r="308" spans="1:14" ht="30" customHeight="1" x14ac:dyDescent="0.2">
      <c r="A308" s="34">
        <f>'STUDENT NAMELIST'!A308</f>
        <v>304</v>
      </c>
      <c r="B308" s="128">
        <f>'STUDENT NAMELIST'!B308</f>
        <v>211423243400</v>
      </c>
      <c r="C308" s="128" t="str">
        <f>'STUDENT NAMELIST'!C308</f>
        <v>2023PEC AI 404</v>
      </c>
      <c r="D308" s="142" t="str">
        <f>'STUDENT NAMELIST'!D308</f>
        <v>SATHRIYAN M</v>
      </c>
      <c r="E308" s="143">
        <v>8</v>
      </c>
      <c r="F308" s="143">
        <v>9</v>
      </c>
      <c r="G308" s="143">
        <v>8</v>
      </c>
      <c r="H308" s="143">
        <v>8</v>
      </c>
      <c r="I308" s="143">
        <v>6</v>
      </c>
      <c r="J308" s="144">
        <f t="shared" ref="J308:N308" si="303">(E308/10)*25</f>
        <v>20</v>
      </c>
      <c r="K308" s="145">
        <f t="shared" si="303"/>
        <v>22.5</v>
      </c>
      <c r="L308" s="145">
        <f t="shared" si="303"/>
        <v>20</v>
      </c>
      <c r="M308" s="145">
        <f t="shared" si="303"/>
        <v>20</v>
      </c>
      <c r="N308" s="145">
        <f t="shared" si="303"/>
        <v>15</v>
      </c>
    </row>
    <row r="309" spans="1:14" ht="30" customHeight="1" x14ac:dyDescent="0.2">
      <c r="A309" s="34">
        <f>'STUDENT NAMELIST'!A309</f>
        <v>305</v>
      </c>
      <c r="B309" s="128">
        <f>'STUDENT NAMELIST'!B309</f>
        <v>211423243402</v>
      </c>
      <c r="C309" s="128" t="str">
        <f>'STUDENT NAMELIST'!C309</f>
        <v>2023PEC AI 405</v>
      </c>
      <c r="D309" s="142" t="str">
        <f>'STUDENT NAMELIST'!D309</f>
        <v>SHACHIN J</v>
      </c>
      <c r="E309" s="143">
        <v>8</v>
      </c>
      <c r="F309" s="143">
        <v>8</v>
      </c>
      <c r="G309" s="143">
        <v>10</v>
      </c>
      <c r="H309" s="143">
        <v>6</v>
      </c>
      <c r="I309" s="143">
        <v>9</v>
      </c>
      <c r="J309" s="144">
        <f t="shared" ref="J309:N309" si="304">(E309/10)*25</f>
        <v>20</v>
      </c>
      <c r="K309" s="145">
        <f t="shared" si="304"/>
        <v>20</v>
      </c>
      <c r="L309" s="145">
        <f t="shared" si="304"/>
        <v>25</v>
      </c>
      <c r="M309" s="145">
        <f t="shared" si="304"/>
        <v>15</v>
      </c>
      <c r="N309" s="145">
        <f t="shared" si="304"/>
        <v>22.5</v>
      </c>
    </row>
    <row r="310" spans="1:14" ht="30" customHeight="1" x14ac:dyDescent="0.2">
      <c r="A310" s="34">
        <f>'STUDENT NAMELIST'!A310</f>
        <v>306</v>
      </c>
      <c r="B310" s="128">
        <f>'STUDENT NAMELIST'!B310</f>
        <v>211423243403</v>
      </c>
      <c r="C310" s="128" t="str">
        <f>'STUDENT NAMELIST'!C310</f>
        <v>2023PEC AI 406</v>
      </c>
      <c r="D310" s="142" t="str">
        <f>'STUDENT NAMELIST'!D310</f>
        <v>SHAILESH S</v>
      </c>
      <c r="E310" s="143">
        <v>8</v>
      </c>
      <c r="F310" s="143">
        <v>8</v>
      </c>
      <c r="G310" s="143">
        <v>8</v>
      </c>
      <c r="H310" s="143">
        <v>8</v>
      </c>
      <c r="I310" s="143">
        <v>10</v>
      </c>
      <c r="J310" s="144">
        <f t="shared" ref="J310:N310" si="305">(E310/10)*25</f>
        <v>20</v>
      </c>
      <c r="K310" s="145">
        <f t="shared" si="305"/>
        <v>20</v>
      </c>
      <c r="L310" s="145">
        <f t="shared" si="305"/>
        <v>20</v>
      </c>
      <c r="M310" s="145">
        <f t="shared" si="305"/>
        <v>20</v>
      </c>
      <c r="N310" s="145">
        <f t="shared" si="305"/>
        <v>25</v>
      </c>
    </row>
    <row r="311" spans="1:14" ht="30" customHeight="1" x14ac:dyDescent="0.2">
      <c r="A311" s="34">
        <f>'STUDENT NAMELIST'!A311</f>
        <v>307</v>
      </c>
      <c r="B311" s="128">
        <f>'STUDENT NAMELIST'!B311</f>
        <v>211423243404</v>
      </c>
      <c r="C311" s="128" t="str">
        <f>'STUDENT NAMELIST'!C311</f>
        <v>2023PEC AI 407</v>
      </c>
      <c r="D311" s="142" t="str">
        <f>'STUDENT NAMELIST'!D311</f>
        <v>SHANMUGAPRIYAN J</v>
      </c>
      <c r="E311" s="143">
        <v>8</v>
      </c>
      <c r="F311" s="143">
        <v>6</v>
      </c>
      <c r="G311" s="143">
        <v>9</v>
      </c>
      <c r="H311" s="143">
        <v>10</v>
      </c>
      <c r="I311" s="143">
        <v>8</v>
      </c>
      <c r="J311" s="144">
        <f t="shared" ref="J311:N311" si="306">(E311/10)*25</f>
        <v>20</v>
      </c>
      <c r="K311" s="145">
        <f t="shared" si="306"/>
        <v>15</v>
      </c>
      <c r="L311" s="145">
        <f t="shared" si="306"/>
        <v>22.5</v>
      </c>
      <c r="M311" s="145">
        <f t="shared" si="306"/>
        <v>25</v>
      </c>
      <c r="N311" s="145">
        <f t="shared" si="306"/>
        <v>20</v>
      </c>
    </row>
    <row r="312" spans="1:14" ht="30" customHeight="1" x14ac:dyDescent="0.2">
      <c r="A312" s="34">
        <f>'STUDENT NAMELIST'!A312</f>
        <v>308</v>
      </c>
      <c r="B312" s="128">
        <f>'STUDENT NAMELIST'!B312</f>
        <v>211423243405</v>
      </c>
      <c r="C312" s="128" t="str">
        <f>'STUDENT NAMELIST'!C312</f>
        <v>2023PEC AI 408</v>
      </c>
      <c r="D312" s="142" t="str">
        <f>'STUDENT NAMELIST'!D312</f>
        <v>SHARAN RAJ P</v>
      </c>
      <c r="E312" s="143">
        <v>8</v>
      </c>
      <c r="F312" s="143">
        <v>8</v>
      </c>
      <c r="G312" s="143">
        <v>8</v>
      </c>
      <c r="H312" s="143">
        <v>8</v>
      </c>
      <c r="I312" s="143">
        <v>8</v>
      </c>
      <c r="J312" s="144">
        <f t="shared" ref="J312:N312" si="307">(E312/10)*25</f>
        <v>20</v>
      </c>
      <c r="K312" s="145">
        <f t="shared" si="307"/>
        <v>20</v>
      </c>
      <c r="L312" s="145">
        <f t="shared" si="307"/>
        <v>20</v>
      </c>
      <c r="M312" s="145">
        <f t="shared" si="307"/>
        <v>20</v>
      </c>
      <c r="N312" s="145">
        <f t="shared" si="307"/>
        <v>20</v>
      </c>
    </row>
    <row r="313" spans="1:14" ht="30" customHeight="1" x14ac:dyDescent="0.2">
      <c r="A313" s="34">
        <f>'STUDENT NAMELIST'!A313</f>
        <v>309</v>
      </c>
      <c r="B313" s="128">
        <f>'STUDENT NAMELIST'!B313</f>
        <v>211423243406</v>
      </c>
      <c r="C313" s="128" t="str">
        <f>'STUDENT NAMELIST'!C313</f>
        <v>2023PEC AI 409</v>
      </c>
      <c r="D313" s="142" t="str">
        <f>'STUDENT NAMELIST'!D313</f>
        <v>SHARANRAJ T</v>
      </c>
      <c r="E313" s="143">
        <v>9</v>
      </c>
      <c r="F313" s="143">
        <v>6</v>
      </c>
      <c r="G313" s="143">
        <v>8</v>
      </c>
      <c r="H313" s="143">
        <v>6</v>
      </c>
      <c r="I313" s="143">
        <v>8</v>
      </c>
      <c r="J313" s="144">
        <f t="shared" ref="J313:N313" si="308">(E313/10)*25</f>
        <v>22.5</v>
      </c>
      <c r="K313" s="145">
        <f t="shared" si="308"/>
        <v>15</v>
      </c>
      <c r="L313" s="145">
        <f t="shared" si="308"/>
        <v>20</v>
      </c>
      <c r="M313" s="145">
        <f t="shared" si="308"/>
        <v>15</v>
      </c>
      <c r="N313" s="145">
        <f t="shared" si="308"/>
        <v>20</v>
      </c>
    </row>
    <row r="314" spans="1:14" ht="30" customHeight="1" x14ac:dyDescent="0.2">
      <c r="A314" s="34">
        <f>'STUDENT NAMELIST'!A314</f>
        <v>310</v>
      </c>
      <c r="B314" s="128">
        <f>'STUDENT NAMELIST'!B314</f>
        <v>211423243407</v>
      </c>
      <c r="C314" s="128" t="str">
        <f>'STUDENT NAMELIST'!C314</f>
        <v>2023PEC AI 410</v>
      </c>
      <c r="D314" s="142" t="str">
        <f>'STUDENT NAMELIST'!D314</f>
        <v>SHARATH A</v>
      </c>
      <c r="E314" s="143">
        <v>9</v>
      </c>
      <c r="F314" s="143">
        <v>10</v>
      </c>
      <c r="G314" s="143">
        <v>9</v>
      </c>
      <c r="H314" s="143">
        <v>10</v>
      </c>
      <c r="I314" s="143">
        <v>6</v>
      </c>
      <c r="J314" s="144">
        <f t="shared" ref="J314:N314" si="309">(E314/10)*25</f>
        <v>22.5</v>
      </c>
      <c r="K314" s="145">
        <f t="shared" si="309"/>
        <v>25</v>
      </c>
      <c r="L314" s="145">
        <f t="shared" si="309"/>
        <v>22.5</v>
      </c>
      <c r="M314" s="145">
        <f t="shared" si="309"/>
        <v>25</v>
      </c>
      <c r="N314" s="145">
        <f t="shared" si="309"/>
        <v>15</v>
      </c>
    </row>
    <row r="315" spans="1:14" ht="30" customHeight="1" x14ac:dyDescent="0.2">
      <c r="A315" s="34">
        <f>'STUDENT NAMELIST'!A315</f>
        <v>311</v>
      </c>
      <c r="B315" s="128">
        <f>'STUDENT NAMELIST'!B315</f>
        <v>211423243408</v>
      </c>
      <c r="C315" s="128" t="str">
        <f>'STUDENT NAMELIST'!C315</f>
        <v>2023PEC AI 411</v>
      </c>
      <c r="D315" s="142" t="str">
        <f>'STUDENT NAMELIST'!D315</f>
        <v>SHARATH G V S</v>
      </c>
      <c r="E315" s="143">
        <v>8</v>
      </c>
      <c r="F315" s="143">
        <v>9</v>
      </c>
      <c r="G315" s="143">
        <v>8</v>
      </c>
      <c r="H315" s="143">
        <v>9</v>
      </c>
      <c r="I315" s="143">
        <v>6</v>
      </c>
      <c r="J315" s="144">
        <f t="shared" ref="J315:N315" si="310">(E315/10)*25</f>
        <v>20</v>
      </c>
      <c r="K315" s="145">
        <f t="shared" si="310"/>
        <v>22.5</v>
      </c>
      <c r="L315" s="145">
        <f t="shared" si="310"/>
        <v>20</v>
      </c>
      <c r="M315" s="145">
        <f t="shared" si="310"/>
        <v>22.5</v>
      </c>
      <c r="N315" s="145">
        <f t="shared" si="310"/>
        <v>15</v>
      </c>
    </row>
    <row r="316" spans="1:14" ht="30" customHeight="1" x14ac:dyDescent="0.2">
      <c r="A316" s="34">
        <f>'STUDENT NAMELIST'!A316</f>
        <v>312</v>
      </c>
      <c r="B316" s="128">
        <f>'STUDENT NAMELIST'!B316</f>
        <v>211423243413</v>
      </c>
      <c r="C316" s="128" t="str">
        <f>'STUDENT NAMELIST'!C316</f>
        <v>2023PEC AI 412</v>
      </c>
      <c r="D316" s="142" t="str">
        <f>'STUDENT NAMELIST'!D316</f>
        <v>SHAUNJAY ROSHAN T</v>
      </c>
      <c r="E316" s="143">
        <v>8</v>
      </c>
      <c r="F316" s="143">
        <v>9</v>
      </c>
      <c r="G316" s="143">
        <v>8</v>
      </c>
      <c r="H316" s="143">
        <v>9</v>
      </c>
      <c r="I316" s="143">
        <v>10</v>
      </c>
      <c r="J316" s="144">
        <f t="shared" ref="J316:N316" si="311">(E316/10)*25</f>
        <v>20</v>
      </c>
      <c r="K316" s="145">
        <f t="shared" si="311"/>
        <v>22.5</v>
      </c>
      <c r="L316" s="145">
        <f t="shared" si="311"/>
        <v>20</v>
      </c>
      <c r="M316" s="145">
        <f t="shared" si="311"/>
        <v>22.5</v>
      </c>
      <c r="N316" s="145">
        <f t="shared" si="311"/>
        <v>25</v>
      </c>
    </row>
    <row r="317" spans="1:14" ht="30" customHeight="1" x14ac:dyDescent="0.2">
      <c r="A317" s="34">
        <f>'STUDENT NAMELIST'!A317</f>
        <v>313</v>
      </c>
      <c r="B317" s="128">
        <f>'STUDENT NAMELIST'!B317</f>
        <v>211423243416</v>
      </c>
      <c r="C317" s="128" t="str">
        <f>'STUDENT NAMELIST'!C317</f>
        <v>2023PEC AI 413</v>
      </c>
      <c r="D317" s="142" t="str">
        <f>'STUDENT NAMELIST'!D317</f>
        <v>SHYAAM SUNDAR P</v>
      </c>
      <c r="E317" s="143">
        <v>8</v>
      </c>
      <c r="F317" s="143">
        <v>9</v>
      </c>
      <c r="G317" s="143">
        <v>6</v>
      </c>
      <c r="H317" s="143">
        <v>10</v>
      </c>
      <c r="I317" s="143">
        <v>8</v>
      </c>
      <c r="J317" s="144">
        <f t="shared" ref="J317:N317" si="312">(E317/10)*25</f>
        <v>20</v>
      </c>
      <c r="K317" s="145">
        <f t="shared" si="312"/>
        <v>22.5</v>
      </c>
      <c r="L317" s="145">
        <f t="shared" si="312"/>
        <v>15</v>
      </c>
      <c r="M317" s="145">
        <f t="shared" si="312"/>
        <v>25</v>
      </c>
      <c r="N317" s="145">
        <f t="shared" si="312"/>
        <v>20</v>
      </c>
    </row>
    <row r="318" spans="1:14" ht="30" customHeight="1" x14ac:dyDescent="0.2">
      <c r="A318" s="34">
        <f>'STUDENT NAMELIST'!A318</f>
        <v>314</v>
      </c>
      <c r="B318" s="128">
        <f>'STUDENT NAMELIST'!B318</f>
        <v>211423243226</v>
      </c>
      <c r="C318" s="128" t="str">
        <f>'STUDENT NAMELIST'!C318</f>
        <v>2023PEC AI 414</v>
      </c>
      <c r="D318" s="142" t="str">
        <f>'STUDENT NAMELIST'!D318</f>
        <v>KESHORE D</v>
      </c>
      <c r="E318" s="143">
        <v>10</v>
      </c>
      <c r="F318" s="143">
        <v>8</v>
      </c>
      <c r="G318" s="143">
        <v>8</v>
      </c>
      <c r="H318" s="143">
        <v>8</v>
      </c>
      <c r="I318" s="143">
        <v>8</v>
      </c>
      <c r="J318" s="144">
        <f t="shared" ref="J318:N318" si="313">(E318/10)*25</f>
        <v>25</v>
      </c>
      <c r="K318" s="145">
        <f t="shared" si="313"/>
        <v>20</v>
      </c>
      <c r="L318" s="145">
        <f t="shared" si="313"/>
        <v>20</v>
      </c>
      <c r="M318" s="145">
        <f t="shared" si="313"/>
        <v>20</v>
      </c>
      <c r="N318" s="145">
        <f t="shared" si="313"/>
        <v>20</v>
      </c>
    </row>
    <row r="319" spans="1:14" ht="30" customHeight="1" x14ac:dyDescent="0.2">
      <c r="A319" s="34">
        <f>'STUDENT NAMELIST'!A319</f>
        <v>315</v>
      </c>
      <c r="B319" s="128">
        <f>'STUDENT NAMELIST'!B319</f>
        <v>211423243228</v>
      </c>
      <c r="C319" s="128" t="str">
        <f>'STUDENT NAMELIST'!C319</f>
        <v>2023PEC AI 415</v>
      </c>
      <c r="D319" s="142" t="str">
        <f>'STUDENT NAMELIST'!D319</f>
        <v>KIRAN L</v>
      </c>
      <c r="E319" s="143">
        <v>6</v>
      </c>
      <c r="F319" s="143">
        <v>6</v>
      </c>
      <c r="G319" s="143">
        <v>6</v>
      </c>
      <c r="H319" s="143">
        <v>9</v>
      </c>
      <c r="I319" s="143">
        <v>10</v>
      </c>
      <c r="J319" s="144">
        <f t="shared" ref="J319:N319" si="314">(E319/10)*25</f>
        <v>15</v>
      </c>
      <c r="K319" s="145">
        <f t="shared" si="314"/>
        <v>15</v>
      </c>
      <c r="L319" s="145">
        <f t="shared" si="314"/>
        <v>15</v>
      </c>
      <c r="M319" s="145">
        <f t="shared" si="314"/>
        <v>22.5</v>
      </c>
      <c r="N319" s="145">
        <f t="shared" si="314"/>
        <v>25</v>
      </c>
    </row>
    <row r="320" spans="1:14" ht="30" customHeight="1" x14ac:dyDescent="0.2">
      <c r="A320" s="34">
        <f>'STUDENT NAMELIST'!A320</f>
        <v>316</v>
      </c>
      <c r="B320" s="128">
        <f>'STUDENT NAMELIST'!B320</f>
        <v>211423243229</v>
      </c>
      <c r="C320" s="128" t="str">
        <f>'STUDENT NAMELIST'!C320</f>
        <v>2023PEC AI 416</v>
      </c>
      <c r="D320" s="142" t="str">
        <f>'STUDENT NAMELIST'!D320</f>
        <v>KIRAN SAI S</v>
      </c>
      <c r="E320" s="143">
        <v>8</v>
      </c>
      <c r="F320" s="143">
        <v>6</v>
      </c>
      <c r="G320" s="143">
        <v>10</v>
      </c>
      <c r="H320" s="143">
        <v>8</v>
      </c>
      <c r="I320" s="143">
        <v>8</v>
      </c>
      <c r="J320" s="144">
        <f t="shared" ref="J320:N320" si="315">(E320/10)*25</f>
        <v>20</v>
      </c>
      <c r="K320" s="145">
        <f t="shared" si="315"/>
        <v>15</v>
      </c>
      <c r="L320" s="145">
        <f t="shared" si="315"/>
        <v>25</v>
      </c>
      <c r="M320" s="145">
        <f t="shared" si="315"/>
        <v>20</v>
      </c>
      <c r="N320" s="145">
        <f t="shared" si="315"/>
        <v>20</v>
      </c>
    </row>
    <row r="321" spans="1:14" ht="30" customHeight="1" x14ac:dyDescent="0.2">
      <c r="A321" s="34">
        <f>'STUDENT NAMELIST'!A321</f>
        <v>317</v>
      </c>
      <c r="B321" s="128">
        <f>'STUDENT NAMELIST'!B321</f>
        <v>211423243233</v>
      </c>
      <c r="C321" s="128" t="str">
        <f>'STUDENT NAMELIST'!C321</f>
        <v>2023PEC AI 417</v>
      </c>
      <c r="D321" s="142" t="str">
        <f>'STUDENT NAMELIST'!D321</f>
        <v>KISHOREKUMAR B</v>
      </c>
      <c r="E321" s="143">
        <v>8</v>
      </c>
      <c r="F321" s="143">
        <v>10</v>
      </c>
      <c r="G321" s="143">
        <v>6</v>
      </c>
      <c r="H321" s="143">
        <v>10</v>
      </c>
      <c r="I321" s="143">
        <v>9</v>
      </c>
      <c r="J321" s="144">
        <f t="shared" ref="J321:N321" si="316">(E321/10)*25</f>
        <v>20</v>
      </c>
      <c r="K321" s="145">
        <f t="shared" si="316"/>
        <v>25</v>
      </c>
      <c r="L321" s="145">
        <f t="shared" si="316"/>
        <v>15</v>
      </c>
      <c r="M321" s="145">
        <f t="shared" si="316"/>
        <v>25</v>
      </c>
      <c r="N321" s="145">
        <f t="shared" si="316"/>
        <v>22.5</v>
      </c>
    </row>
    <row r="322" spans="1:14" ht="30" customHeight="1" x14ac:dyDescent="0.2">
      <c r="A322" s="34">
        <f>'STUDENT NAMELIST'!A322</f>
        <v>318</v>
      </c>
      <c r="B322" s="128">
        <f>'STUDENT NAMELIST'!B322</f>
        <v>211423243231</v>
      </c>
      <c r="C322" s="128" t="str">
        <f>'STUDENT NAMELIST'!C322</f>
        <v>2023PEC AI 418</v>
      </c>
      <c r="D322" s="142" t="str">
        <f>'STUDENT NAMELIST'!D322</f>
        <v>KISHORE KUMAR K</v>
      </c>
      <c r="E322" s="143">
        <v>10</v>
      </c>
      <c r="F322" s="143">
        <v>10</v>
      </c>
      <c r="G322" s="143">
        <v>6</v>
      </c>
      <c r="H322" s="143">
        <v>6</v>
      </c>
      <c r="I322" s="143">
        <v>10</v>
      </c>
      <c r="J322" s="144">
        <f t="shared" ref="J322:N322" si="317">(E322/10)*25</f>
        <v>25</v>
      </c>
      <c r="K322" s="145">
        <f t="shared" si="317"/>
        <v>25</v>
      </c>
      <c r="L322" s="145">
        <f t="shared" si="317"/>
        <v>15</v>
      </c>
      <c r="M322" s="145">
        <f t="shared" si="317"/>
        <v>15</v>
      </c>
      <c r="N322" s="145">
        <f t="shared" si="317"/>
        <v>25</v>
      </c>
    </row>
    <row r="323" spans="1:14" ht="30" customHeight="1" x14ac:dyDescent="0.2">
      <c r="A323" s="34">
        <f>'STUDENT NAMELIST'!A323</f>
        <v>319</v>
      </c>
      <c r="B323" s="128">
        <f>'STUDENT NAMELIST'!B323</f>
        <v>211423243232</v>
      </c>
      <c r="C323" s="128" t="str">
        <f>'STUDENT NAMELIST'!C323</f>
        <v>2023PEC AI 419</v>
      </c>
      <c r="D323" s="142" t="str">
        <f>'STUDENT NAMELIST'!D323</f>
        <v>KISHORE N</v>
      </c>
      <c r="E323" s="143">
        <v>6</v>
      </c>
      <c r="F323" s="143">
        <v>6</v>
      </c>
      <c r="G323" s="143">
        <v>10</v>
      </c>
      <c r="H323" s="143">
        <v>8</v>
      </c>
      <c r="I323" s="143">
        <v>9</v>
      </c>
      <c r="J323" s="144">
        <f t="shared" ref="J323:N323" si="318">(E323/10)*25</f>
        <v>15</v>
      </c>
      <c r="K323" s="145">
        <f t="shared" si="318"/>
        <v>15</v>
      </c>
      <c r="L323" s="145">
        <f t="shared" si="318"/>
        <v>25</v>
      </c>
      <c r="M323" s="145">
        <f t="shared" si="318"/>
        <v>20</v>
      </c>
      <c r="N323" s="145">
        <f t="shared" si="318"/>
        <v>22.5</v>
      </c>
    </row>
    <row r="324" spans="1:14" ht="30" customHeight="1" x14ac:dyDescent="0.2">
      <c r="A324" s="34">
        <f>'STUDENT NAMELIST'!A324</f>
        <v>320</v>
      </c>
      <c r="B324" s="128">
        <f>'STUDENT NAMELIST'!B324</f>
        <v>211423243236</v>
      </c>
      <c r="C324" s="128" t="str">
        <f>'STUDENT NAMELIST'!C324</f>
        <v>2023PEC AI 420</v>
      </c>
      <c r="D324" s="142" t="str">
        <f>'STUDENT NAMELIST'!D324</f>
        <v>KUMARA GURU S</v>
      </c>
      <c r="E324" s="143">
        <v>8</v>
      </c>
      <c r="F324" s="143">
        <v>6</v>
      </c>
      <c r="G324" s="143">
        <v>9</v>
      </c>
      <c r="H324" s="143">
        <v>6</v>
      </c>
      <c r="I324" s="143">
        <v>9</v>
      </c>
      <c r="J324" s="144">
        <f t="shared" ref="J324:N324" si="319">(E324/10)*25</f>
        <v>20</v>
      </c>
      <c r="K324" s="145">
        <f t="shared" si="319"/>
        <v>15</v>
      </c>
      <c r="L324" s="145">
        <f t="shared" si="319"/>
        <v>22.5</v>
      </c>
      <c r="M324" s="145">
        <f t="shared" si="319"/>
        <v>15</v>
      </c>
      <c r="N324" s="145">
        <f t="shared" si="319"/>
        <v>22.5</v>
      </c>
    </row>
    <row r="325" spans="1:14" ht="30" customHeight="1" x14ac:dyDescent="0.2">
      <c r="A325" s="34">
        <f>'STUDENT NAMELIST'!A325</f>
        <v>321</v>
      </c>
      <c r="B325" s="128">
        <f>'STUDENT NAMELIST'!B325</f>
        <v>211423243237</v>
      </c>
      <c r="C325" s="128" t="str">
        <f>'STUDENT NAMELIST'!C325</f>
        <v>2023PEC AI 421</v>
      </c>
      <c r="D325" s="142" t="str">
        <f>'STUDENT NAMELIST'!D325</f>
        <v>KUMARESAN M</v>
      </c>
      <c r="E325" s="143">
        <v>9</v>
      </c>
      <c r="F325" s="143">
        <v>10</v>
      </c>
      <c r="G325" s="143">
        <v>10</v>
      </c>
      <c r="H325" s="143">
        <v>8</v>
      </c>
      <c r="I325" s="143">
        <v>6</v>
      </c>
      <c r="J325" s="144">
        <f t="shared" ref="J325:N325" si="320">(E325/10)*25</f>
        <v>22.5</v>
      </c>
      <c r="K325" s="145">
        <f t="shared" si="320"/>
        <v>25</v>
      </c>
      <c r="L325" s="145">
        <f t="shared" si="320"/>
        <v>25</v>
      </c>
      <c r="M325" s="145">
        <f t="shared" si="320"/>
        <v>20</v>
      </c>
      <c r="N325" s="145">
        <f t="shared" si="320"/>
        <v>15</v>
      </c>
    </row>
    <row r="326" spans="1:14" ht="30" customHeight="1" x14ac:dyDescent="0.2">
      <c r="A326" s="34">
        <f>'STUDENT NAMELIST'!A326</f>
        <v>322</v>
      </c>
      <c r="B326" s="128">
        <f>'STUDENT NAMELIST'!B326</f>
        <v>211423243239</v>
      </c>
      <c r="C326" s="128" t="str">
        <f>'STUDENT NAMELIST'!C326</f>
        <v>2023PEC AI 422</v>
      </c>
      <c r="D326" s="142" t="str">
        <f>'STUDENT NAMELIST'!D326</f>
        <v>LAKSHMANAN S</v>
      </c>
      <c r="E326" s="143">
        <v>10</v>
      </c>
      <c r="F326" s="143">
        <v>8</v>
      </c>
      <c r="G326" s="143">
        <v>6</v>
      </c>
      <c r="H326" s="143">
        <v>8</v>
      </c>
      <c r="I326" s="143">
        <v>10</v>
      </c>
      <c r="J326" s="144">
        <f t="shared" ref="J326:N326" si="321">(E326/10)*25</f>
        <v>25</v>
      </c>
      <c r="K326" s="145">
        <f t="shared" si="321"/>
        <v>20</v>
      </c>
      <c r="L326" s="145">
        <f t="shared" si="321"/>
        <v>15</v>
      </c>
      <c r="M326" s="145">
        <f t="shared" si="321"/>
        <v>20</v>
      </c>
      <c r="N326" s="145">
        <f t="shared" si="321"/>
        <v>25</v>
      </c>
    </row>
    <row r="327" spans="1:14" ht="30" customHeight="1" x14ac:dyDescent="0.2">
      <c r="A327" s="34">
        <f>'STUDENT NAMELIST'!A327</f>
        <v>323</v>
      </c>
      <c r="B327" s="128">
        <f>'STUDENT NAMELIST'!B327</f>
        <v>211423243240</v>
      </c>
      <c r="C327" s="128" t="str">
        <f>'STUDENT NAMELIST'!C327</f>
        <v>2023PEC AI 423</v>
      </c>
      <c r="D327" s="142" t="str">
        <f>'STUDENT NAMELIST'!D327</f>
        <v>LALITHKANNAN P</v>
      </c>
      <c r="E327" s="143">
        <v>8</v>
      </c>
      <c r="F327" s="143">
        <v>10</v>
      </c>
      <c r="G327" s="143">
        <v>8</v>
      </c>
      <c r="H327" s="143">
        <v>8</v>
      </c>
      <c r="I327" s="143">
        <v>10</v>
      </c>
      <c r="J327" s="144">
        <f t="shared" ref="J327:N327" si="322">(E327/10)*25</f>
        <v>20</v>
      </c>
      <c r="K327" s="145">
        <f t="shared" si="322"/>
        <v>25</v>
      </c>
      <c r="L327" s="145">
        <f t="shared" si="322"/>
        <v>20</v>
      </c>
      <c r="M327" s="145">
        <f t="shared" si="322"/>
        <v>20</v>
      </c>
      <c r="N327" s="145">
        <f t="shared" si="322"/>
        <v>25</v>
      </c>
    </row>
    <row r="328" spans="1:14" ht="30" customHeight="1" x14ac:dyDescent="0.2">
      <c r="A328" s="34">
        <f>'STUDENT NAMELIST'!A328</f>
        <v>324</v>
      </c>
      <c r="B328" s="128">
        <f>'STUDENT NAMELIST'!B328</f>
        <v>211423243243</v>
      </c>
      <c r="C328" s="128" t="str">
        <f>'STUDENT NAMELIST'!C328</f>
        <v>2023PEC AI 424</v>
      </c>
      <c r="D328" s="142" t="str">
        <f>'STUDENT NAMELIST'!D328</f>
        <v>LEKASVARR S</v>
      </c>
      <c r="E328" s="143">
        <v>6</v>
      </c>
      <c r="F328" s="143">
        <v>6</v>
      </c>
      <c r="G328" s="143">
        <v>8</v>
      </c>
      <c r="H328" s="143">
        <v>8</v>
      </c>
      <c r="I328" s="143">
        <v>10</v>
      </c>
      <c r="J328" s="144">
        <f t="shared" ref="J328:N328" si="323">(E328/10)*25</f>
        <v>15</v>
      </c>
      <c r="K328" s="145">
        <f t="shared" si="323"/>
        <v>15</v>
      </c>
      <c r="L328" s="145">
        <f t="shared" si="323"/>
        <v>20</v>
      </c>
      <c r="M328" s="145">
        <f t="shared" si="323"/>
        <v>20</v>
      </c>
      <c r="N328" s="145">
        <f t="shared" si="323"/>
        <v>25</v>
      </c>
    </row>
    <row r="329" spans="1:14" ht="30" customHeight="1" x14ac:dyDescent="0.2">
      <c r="A329" s="34">
        <f>'STUDENT NAMELIST'!A329</f>
        <v>325</v>
      </c>
      <c r="B329" s="128">
        <f>'STUDENT NAMELIST'!B329</f>
        <v>211423243244</v>
      </c>
      <c r="C329" s="128" t="str">
        <f>'STUDENT NAMELIST'!C329</f>
        <v>2023PEC AI 425</v>
      </c>
      <c r="D329" s="142" t="str">
        <f>'STUDENT NAMELIST'!D329</f>
        <v>LINGESH B R</v>
      </c>
      <c r="E329" s="143">
        <v>8</v>
      </c>
      <c r="F329" s="143">
        <v>8</v>
      </c>
      <c r="G329" s="143">
        <v>6</v>
      </c>
      <c r="H329" s="143">
        <v>10</v>
      </c>
      <c r="I329" s="143">
        <v>8</v>
      </c>
      <c r="J329" s="144">
        <f t="shared" ref="J329:N329" si="324">(E329/10)*25</f>
        <v>20</v>
      </c>
      <c r="K329" s="145">
        <f t="shared" si="324"/>
        <v>20</v>
      </c>
      <c r="L329" s="145">
        <f t="shared" si="324"/>
        <v>15</v>
      </c>
      <c r="M329" s="145">
        <f t="shared" si="324"/>
        <v>25</v>
      </c>
      <c r="N329" s="145">
        <f t="shared" si="324"/>
        <v>20</v>
      </c>
    </row>
    <row r="330" spans="1:14" ht="30" customHeight="1" x14ac:dyDescent="0.2">
      <c r="A330" s="34">
        <f>'STUDENT NAMELIST'!A330</f>
        <v>326</v>
      </c>
      <c r="B330" s="128">
        <f>'STUDENT NAMELIST'!B330</f>
        <v>211423243245</v>
      </c>
      <c r="C330" s="128" t="str">
        <f>'STUDENT NAMELIST'!C330</f>
        <v>2023PEC AI 426</v>
      </c>
      <c r="D330" s="142" t="str">
        <f>'STUDENT NAMELIST'!D330</f>
        <v>LISHAL R</v>
      </c>
      <c r="E330" s="143">
        <v>9</v>
      </c>
      <c r="F330" s="143">
        <v>8</v>
      </c>
      <c r="G330" s="143">
        <v>8</v>
      </c>
      <c r="H330" s="143">
        <v>10</v>
      </c>
      <c r="I330" s="143">
        <v>8</v>
      </c>
      <c r="J330" s="144">
        <f t="shared" ref="J330:N330" si="325">(E330/10)*25</f>
        <v>22.5</v>
      </c>
      <c r="K330" s="145">
        <f t="shared" si="325"/>
        <v>20</v>
      </c>
      <c r="L330" s="145">
        <f t="shared" si="325"/>
        <v>20</v>
      </c>
      <c r="M330" s="145">
        <f t="shared" si="325"/>
        <v>25</v>
      </c>
      <c r="N330" s="145">
        <f t="shared" si="325"/>
        <v>20</v>
      </c>
    </row>
    <row r="331" spans="1:14" ht="30" customHeight="1" x14ac:dyDescent="0.2">
      <c r="A331" s="34">
        <f>'STUDENT NAMELIST'!A331</f>
        <v>327</v>
      </c>
      <c r="B331" s="128">
        <f>'STUDENT NAMELIST'!B331</f>
        <v>211423243246</v>
      </c>
      <c r="C331" s="128" t="str">
        <f>'STUDENT NAMELIST'!C331</f>
        <v>2023PEC AI 427</v>
      </c>
      <c r="D331" s="142" t="str">
        <f>'STUDENT NAMELIST'!D331</f>
        <v>LOGA ARAVINDAN S</v>
      </c>
      <c r="E331" s="143">
        <v>8</v>
      </c>
      <c r="F331" s="143">
        <v>9</v>
      </c>
      <c r="G331" s="143">
        <v>8</v>
      </c>
      <c r="H331" s="143">
        <v>6</v>
      </c>
      <c r="I331" s="143">
        <v>8</v>
      </c>
      <c r="J331" s="144">
        <f t="shared" ref="J331:N331" si="326">(E331/10)*25</f>
        <v>20</v>
      </c>
      <c r="K331" s="145">
        <f t="shared" si="326"/>
        <v>22.5</v>
      </c>
      <c r="L331" s="145">
        <f t="shared" si="326"/>
        <v>20</v>
      </c>
      <c r="M331" s="145">
        <f t="shared" si="326"/>
        <v>15</v>
      </c>
      <c r="N331" s="145">
        <f t="shared" si="326"/>
        <v>20</v>
      </c>
    </row>
    <row r="332" spans="1:14" ht="30" customHeight="1" x14ac:dyDescent="0.2">
      <c r="A332" s="34">
        <f>'STUDENT NAMELIST'!A332</f>
        <v>328</v>
      </c>
      <c r="B332" s="128">
        <f>'STUDENT NAMELIST'!B332</f>
        <v>211423243247</v>
      </c>
      <c r="C332" s="128" t="str">
        <f>'STUDENT NAMELIST'!C332</f>
        <v>2023PEC AI 428</v>
      </c>
      <c r="D332" s="142" t="str">
        <f>'STUDENT NAMELIST'!D332</f>
        <v>LOGAPRADEEP T</v>
      </c>
      <c r="E332" s="143">
        <v>6</v>
      </c>
      <c r="F332" s="143">
        <v>10</v>
      </c>
      <c r="G332" s="143">
        <v>8</v>
      </c>
      <c r="H332" s="143">
        <v>8</v>
      </c>
      <c r="I332" s="143">
        <v>9</v>
      </c>
      <c r="J332" s="144">
        <f t="shared" ref="J332:N332" si="327">(E332/10)*25</f>
        <v>15</v>
      </c>
      <c r="K332" s="145">
        <f t="shared" si="327"/>
        <v>25</v>
      </c>
      <c r="L332" s="145">
        <f t="shared" si="327"/>
        <v>20</v>
      </c>
      <c r="M332" s="145">
        <f t="shared" si="327"/>
        <v>20</v>
      </c>
      <c r="N332" s="145">
        <f t="shared" si="327"/>
        <v>22.5</v>
      </c>
    </row>
    <row r="333" spans="1:14" ht="30" customHeight="1" x14ac:dyDescent="0.2">
      <c r="A333" s="34">
        <f>'STUDENT NAMELIST'!A333</f>
        <v>329</v>
      </c>
      <c r="B333" s="128">
        <f>'STUDENT NAMELIST'!B333</f>
        <v>211423243248</v>
      </c>
      <c r="C333" s="128" t="str">
        <f>'STUDENT NAMELIST'!C333</f>
        <v>2023PEC AI 429</v>
      </c>
      <c r="D333" s="142" t="str">
        <f>'STUDENT NAMELIST'!D333</f>
        <v>LOGESH KUMAR S</v>
      </c>
      <c r="E333" s="143">
        <v>9</v>
      </c>
      <c r="F333" s="143">
        <v>8</v>
      </c>
      <c r="G333" s="143">
        <v>8</v>
      </c>
      <c r="H333" s="143">
        <v>8</v>
      </c>
      <c r="I333" s="143">
        <v>6</v>
      </c>
      <c r="J333" s="144">
        <f t="shared" ref="J333:N333" si="328">(E333/10)*25</f>
        <v>22.5</v>
      </c>
      <c r="K333" s="145">
        <f t="shared" si="328"/>
        <v>20</v>
      </c>
      <c r="L333" s="145">
        <f t="shared" si="328"/>
        <v>20</v>
      </c>
      <c r="M333" s="145">
        <f t="shared" si="328"/>
        <v>20</v>
      </c>
      <c r="N333" s="145">
        <f t="shared" si="328"/>
        <v>15</v>
      </c>
    </row>
    <row r="334" spans="1:14" ht="30" customHeight="1" x14ac:dyDescent="0.2">
      <c r="A334" s="34">
        <f>'STUDENT NAMELIST'!A334</f>
        <v>330</v>
      </c>
      <c r="B334" s="128">
        <f>'STUDENT NAMELIST'!B334</f>
        <v>211423243251</v>
      </c>
      <c r="C334" s="128" t="str">
        <f>'STUDENT NAMELIST'!C334</f>
        <v>2023PEC AI 430</v>
      </c>
      <c r="D334" s="142" t="str">
        <f>'STUDENT NAMELIST'!D334</f>
        <v>LOHIT S</v>
      </c>
      <c r="E334" s="143">
        <v>10</v>
      </c>
      <c r="F334" s="143">
        <v>8</v>
      </c>
      <c r="G334" s="143">
        <v>10</v>
      </c>
      <c r="H334" s="143">
        <v>10</v>
      </c>
      <c r="I334" s="143">
        <v>10</v>
      </c>
      <c r="J334" s="144">
        <f t="shared" ref="J334:N334" si="329">(E334/10)*25</f>
        <v>25</v>
      </c>
      <c r="K334" s="145">
        <f t="shared" si="329"/>
        <v>20</v>
      </c>
      <c r="L334" s="145">
        <f t="shared" si="329"/>
        <v>25</v>
      </c>
      <c r="M334" s="145">
        <f t="shared" si="329"/>
        <v>25</v>
      </c>
      <c r="N334" s="145">
        <f t="shared" si="329"/>
        <v>25</v>
      </c>
    </row>
    <row r="335" spans="1:14" ht="30" customHeight="1" x14ac:dyDescent="0.2">
      <c r="A335" s="34">
        <f>'STUDENT NAMELIST'!A335</f>
        <v>331</v>
      </c>
      <c r="B335" s="128">
        <f>'STUDENT NAMELIST'!B335</f>
        <v>211423243252</v>
      </c>
      <c r="C335" s="128" t="str">
        <f>'STUDENT NAMELIST'!C335</f>
        <v>2023PEC AI 431</v>
      </c>
      <c r="D335" s="142" t="str">
        <f>'STUDENT NAMELIST'!D335</f>
        <v>LOKESHWARAN B</v>
      </c>
      <c r="E335" s="143">
        <v>8</v>
      </c>
      <c r="F335" s="143">
        <v>6</v>
      </c>
      <c r="G335" s="143">
        <v>10</v>
      </c>
      <c r="H335" s="143">
        <v>8</v>
      </c>
      <c r="I335" s="143">
        <v>9</v>
      </c>
      <c r="J335" s="144">
        <f t="shared" ref="J335:N335" si="330">(E335/10)*25</f>
        <v>20</v>
      </c>
      <c r="K335" s="145">
        <f t="shared" si="330"/>
        <v>15</v>
      </c>
      <c r="L335" s="145">
        <f t="shared" si="330"/>
        <v>25</v>
      </c>
      <c r="M335" s="145">
        <f t="shared" si="330"/>
        <v>20</v>
      </c>
      <c r="N335" s="145">
        <f t="shared" si="330"/>
        <v>22.5</v>
      </c>
    </row>
    <row r="336" spans="1:14" ht="30" customHeight="1" x14ac:dyDescent="0.2">
      <c r="A336" s="34">
        <f>'STUDENT NAMELIST'!A336</f>
        <v>332</v>
      </c>
      <c r="B336" s="128">
        <f>'STUDENT NAMELIST'!B336</f>
        <v>211423243253</v>
      </c>
      <c r="C336" s="128" t="str">
        <f>'STUDENT NAMELIST'!C336</f>
        <v>2023PEC AI 432</v>
      </c>
      <c r="D336" s="142" t="str">
        <f>'STUDENT NAMELIST'!D336</f>
        <v>MADESHWARAN M</v>
      </c>
      <c r="E336" s="143">
        <v>9</v>
      </c>
      <c r="F336" s="143">
        <v>8</v>
      </c>
      <c r="G336" s="143">
        <v>8</v>
      </c>
      <c r="H336" s="143">
        <v>10</v>
      </c>
      <c r="I336" s="143">
        <v>6</v>
      </c>
      <c r="J336" s="144">
        <f t="shared" ref="J336:N336" si="331">(E336/10)*25</f>
        <v>22.5</v>
      </c>
      <c r="K336" s="145">
        <f t="shared" si="331"/>
        <v>20</v>
      </c>
      <c r="L336" s="145">
        <f t="shared" si="331"/>
        <v>20</v>
      </c>
      <c r="M336" s="145">
        <f t="shared" si="331"/>
        <v>25</v>
      </c>
      <c r="N336" s="145">
        <f t="shared" si="331"/>
        <v>15</v>
      </c>
    </row>
    <row r="337" spans="1:14" ht="30" customHeight="1" x14ac:dyDescent="0.2">
      <c r="A337" s="34">
        <f>'STUDENT NAMELIST'!A337</f>
        <v>333</v>
      </c>
      <c r="B337" s="128">
        <f>'STUDENT NAMELIST'!B337</f>
        <v>211423243255</v>
      </c>
      <c r="C337" s="128" t="str">
        <f>'STUDENT NAMELIST'!C337</f>
        <v>2023PEC AI 433</v>
      </c>
      <c r="D337" s="142" t="str">
        <f>'STUDENT NAMELIST'!D337</f>
        <v>MADHAN KUMAR V</v>
      </c>
      <c r="E337" s="143">
        <v>8</v>
      </c>
      <c r="F337" s="143">
        <v>10</v>
      </c>
      <c r="G337" s="143">
        <v>8</v>
      </c>
      <c r="H337" s="143">
        <v>8</v>
      </c>
      <c r="I337" s="143">
        <v>8</v>
      </c>
      <c r="J337" s="144">
        <f t="shared" ref="J337:N337" si="332">(E337/10)*25</f>
        <v>20</v>
      </c>
      <c r="K337" s="145">
        <f t="shared" si="332"/>
        <v>25</v>
      </c>
      <c r="L337" s="145">
        <f t="shared" si="332"/>
        <v>20</v>
      </c>
      <c r="M337" s="145">
        <f t="shared" si="332"/>
        <v>20</v>
      </c>
      <c r="N337" s="145">
        <f t="shared" si="332"/>
        <v>20</v>
      </c>
    </row>
    <row r="338" spans="1:14" ht="30" customHeight="1" x14ac:dyDescent="0.2">
      <c r="A338" s="34">
        <f>'STUDENT NAMELIST'!A338</f>
        <v>334</v>
      </c>
      <c r="B338" s="128">
        <f>'STUDENT NAMELIST'!B338</f>
        <v>211423243256</v>
      </c>
      <c r="C338" s="128" t="str">
        <f>'STUDENT NAMELIST'!C338</f>
        <v>2023PEC AI 434</v>
      </c>
      <c r="D338" s="142" t="str">
        <f>'STUDENT NAMELIST'!D338</f>
        <v>MADHAN RAJ V</v>
      </c>
      <c r="E338" s="143">
        <v>8</v>
      </c>
      <c r="F338" s="143">
        <v>10</v>
      </c>
      <c r="G338" s="143">
        <v>8</v>
      </c>
      <c r="H338" s="143">
        <v>6</v>
      </c>
      <c r="I338" s="143">
        <v>9</v>
      </c>
      <c r="J338" s="144">
        <f t="shared" ref="J338:N338" si="333">(E338/10)*25</f>
        <v>20</v>
      </c>
      <c r="K338" s="145">
        <f t="shared" si="333"/>
        <v>25</v>
      </c>
      <c r="L338" s="145">
        <f t="shared" si="333"/>
        <v>20</v>
      </c>
      <c r="M338" s="145">
        <f t="shared" si="333"/>
        <v>15</v>
      </c>
      <c r="N338" s="145">
        <f t="shared" si="333"/>
        <v>22.5</v>
      </c>
    </row>
    <row r="339" spans="1:14" ht="30" customHeight="1" x14ac:dyDescent="0.2">
      <c r="A339" s="34">
        <f>'STUDENT NAMELIST'!A339</f>
        <v>335</v>
      </c>
      <c r="B339" s="128">
        <f>'STUDENT NAMELIST'!B339</f>
        <v>211423243258</v>
      </c>
      <c r="C339" s="128" t="str">
        <f>'STUDENT NAMELIST'!C339</f>
        <v>2023PEC AI 435</v>
      </c>
      <c r="D339" s="142" t="str">
        <f>'STUDENT NAMELIST'!D339</f>
        <v>MADHESH E</v>
      </c>
      <c r="E339" s="143">
        <v>8</v>
      </c>
      <c r="F339" s="143">
        <v>8</v>
      </c>
      <c r="G339" s="143">
        <v>9</v>
      </c>
      <c r="H339" s="143">
        <v>8</v>
      </c>
      <c r="I339" s="143">
        <v>9</v>
      </c>
      <c r="J339" s="144">
        <f t="shared" ref="J339:N339" si="334">(E339/10)*25</f>
        <v>20</v>
      </c>
      <c r="K339" s="145">
        <f t="shared" si="334"/>
        <v>20</v>
      </c>
      <c r="L339" s="145">
        <f t="shared" si="334"/>
        <v>22.5</v>
      </c>
      <c r="M339" s="145">
        <f t="shared" si="334"/>
        <v>20</v>
      </c>
      <c r="N339" s="145">
        <f t="shared" si="334"/>
        <v>22.5</v>
      </c>
    </row>
    <row r="340" spans="1:14" ht="30" customHeight="1" x14ac:dyDescent="0.2">
      <c r="A340" s="34">
        <f>'STUDENT NAMELIST'!A340</f>
        <v>336</v>
      </c>
      <c r="B340" s="128">
        <f>'STUDENT NAMELIST'!B340</f>
        <v>211423243262</v>
      </c>
      <c r="C340" s="128" t="str">
        <f>'STUDENT NAMELIST'!C340</f>
        <v>2023PEC AI 436</v>
      </c>
      <c r="D340" s="142" t="str">
        <f>'STUDENT NAMELIST'!D340</f>
        <v>MAGESH B</v>
      </c>
      <c r="E340" s="143">
        <v>8</v>
      </c>
      <c r="F340" s="143">
        <v>10</v>
      </c>
      <c r="G340" s="143">
        <v>6</v>
      </c>
      <c r="H340" s="143">
        <v>6</v>
      </c>
      <c r="I340" s="143">
        <v>8</v>
      </c>
      <c r="J340" s="144">
        <f t="shared" ref="J340:N340" si="335">(E340/10)*25</f>
        <v>20</v>
      </c>
      <c r="K340" s="145">
        <f t="shared" si="335"/>
        <v>25</v>
      </c>
      <c r="L340" s="145">
        <f t="shared" si="335"/>
        <v>15</v>
      </c>
      <c r="M340" s="145">
        <f t="shared" si="335"/>
        <v>15</v>
      </c>
      <c r="N340" s="145">
        <f t="shared" si="335"/>
        <v>20</v>
      </c>
    </row>
    <row r="341" spans="1:14" ht="30" customHeight="1" x14ac:dyDescent="0.2">
      <c r="A341" s="34">
        <f>'STUDENT NAMELIST'!A341</f>
        <v>337</v>
      </c>
      <c r="B341" s="128">
        <f>'STUDENT NAMELIST'!B341</f>
        <v>211423243263</v>
      </c>
      <c r="C341" s="128" t="str">
        <f>'STUDENT NAMELIST'!C341</f>
        <v>2023PEC AI 437</v>
      </c>
      <c r="D341" s="142" t="str">
        <f>'STUDENT NAMELIST'!D341</f>
        <v>MAHAKAILASH M</v>
      </c>
      <c r="E341" s="143">
        <v>10</v>
      </c>
      <c r="F341" s="143">
        <v>8</v>
      </c>
      <c r="G341" s="143">
        <v>9</v>
      </c>
      <c r="H341" s="143">
        <v>8</v>
      </c>
      <c r="I341" s="143">
        <v>8</v>
      </c>
      <c r="J341" s="144">
        <f t="shared" ref="J341:N341" si="336">(E341/10)*25</f>
        <v>25</v>
      </c>
      <c r="K341" s="145">
        <f t="shared" si="336"/>
        <v>20</v>
      </c>
      <c r="L341" s="145">
        <f t="shared" si="336"/>
        <v>22.5</v>
      </c>
      <c r="M341" s="145">
        <f t="shared" si="336"/>
        <v>20</v>
      </c>
      <c r="N341" s="145">
        <f t="shared" si="336"/>
        <v>20</v>
      </c>
    </row>
    <row r="342" spans="1:14" ht="30" customHeight="1" x14ac:dyDescent="0.2">
      <c r="A342" s="34">
        <f>'STUDENT NAMELIST'!A342</f>
        <v>338</v>
      </c>
      <c r="B342" s="128">
        <f>'STUDENT NAMELIST'!B342</f>
        <v>211423243267</v>
      </c>
      <c r="C342" s="128" t="str">
        <f>'STUDENT NAMELIST'!C342</f>
        <v>2023PEC AI 438</v>
      </c>
      <c r="D342" s="142" t="str">
        <f>'STUDENT NAMELIST'!D342</f>
        <v>MAHAVISHNU G</v>
      </c>
      <c r="E342" s="143">
        <v>10</v>
      </c>
      <c r="F342" s="143">
        <v>9</v>
      </c>
      <c r="G342" s="143">
        <v>8</v>
      </c>
      <c r="H342" s="143">
        <v>6</v>
      </c>
      <c r="I342" s="143">
        <v>10</v>
      </c>
      <c r="J342" s="144">
        <f t="shared" ref="J342:N342" si="337">(E342/10)*25</f>
        <v>25</v>
      </c>
      <c r="K342" s="145">
        <f t="shared" si="337"/>
        <v>22.5</v>
      </c>
      <c r="L342" s="145">
        <f t="shared" si="337"/>
        <v>20</v>
      </c>
      <c r="M342" s="145">
        <f t="shared" si="337"/>
        <v>15</v>
      </c>
      <c r="N342" s="145">
        <f t="shared" si="337"/>
        <v>25</v>
      </c>
    </row>
    <row r="343" spans="1:14" ht="30" customHeight="1" x14ac:dyDescent="0.2">
      <c r="A343" s="34">
        <f>'STUDENT NAMELIST'!A343</f>
        <v>339</v>
      </c>
      <c r="B343" s="128">
        <f>'STUDENT NAMELIST'!B343</f>
        <v>211423243254</v>
      </c>
      <c r="C343" s="128" t="str">
        <f>'STUDENT NAMELIST'!C343</f>
        <v>2023PEC AI 439</v>
      </c>
      <c r="D343" s="142" t="str">
        <f>'STUDENT NAMELIST'!D343</f>
        <v>MADHAN E</v>
      </c>
      <c r="E343" s="143">
        <v>8</v>
      </c>
      <c r="F343" s="143">
        <v>6</v>
      </c>
      <c r="G343" s="143">
        <v>6</v>
      </c>
      <c r="H343" s="143">
        <v>6</v>
      </c>
      <c r="I343" s="143">
        <v>9</v>
      </c>
      <c r="J343" s="144">
        <f t="shared" ref="J343:N343" si="338">(E343/10)*25</f>
        <v>20</v>
      </c>
      <c r="K343" s="145">
        <f t="shared" si="338"/>
        <v>15</v>
      </c>
      <c r="L343" s="145">
        <f t="shared" si="338"/>
        <v>15</v>
      </c>
      <c r="M343" s="145">
        <f t="shared" si="338"/>
        <v>15</v>
      </c>
      <c r="N343" s="145">
        <f t="shared" si="338"/>
        <v>22.5</v>
      </c>
    </row>
    <row r="344" spans="1:14" ht="30" customHeight="1" x14ac:dyDescent="0.2">
      <c r="A344" s="34">
        <f>'STUDENT NAMELIST'!A344</f>
        <v>340</v>
      </c>
      <c r="B344" s="128">
        <f>'STUDENT NAMELIST'!B344</f>
        <v>211423243268</v>
      </c>
      <c r="C344" s="128" t="str">
        <f>'STUDENT NAMELIST'!C344</f>
        <v>2023PEC AI 440</v>
      </c>
      <c r="D344" s="142" t="str">
        <f>'STUDENT NAMELIST'!D344</f>
        <v>MANI BHARATHI J</v>
      </c>
      <c r="E344" s="143">
        <v>8</v>
      </c>
      <c r="F344" s="143">
        <v>8</v>
      </c>
      <c r="G344" s="143">
        <v>9</v>
      </c>
      <c r="H344" s="143">
        <v>8</v>
      </c>
      <c r="I344" s="143">
        <v>8</v>
      </c>
      <c r="J344" s="144">
        <f t="shared" ref="J344:N344" si="339">(E344/10)*25</f>
        <v>20</v>
      </c>
      <c r="K344" s="145">
        <f t="shared" si="339"/>
        <v>20</v>
      </c>
      <c r="L344" s="145">
        <f t="shared" si="339"/>
        <v>22.5</v>
      </c>
      <c r="M344" s="145">
        <f t="shared" si="339"/>
        <v>20</v>
      </c>
      <c r="N344" s="145">
        <f t="shared" si="339"/>
        <v>20</v>
      </c>
    </row>
    <row r="345" spans="1:14" ht="30" customHeight="1" x14ac:dyDescent="0.2">
      <c r="A345" s="34">
        <f>'STUDENT NAMELIST'!A345</f>
        <v>341</v>
      </c>
      <c r="B345" s="128">
        <f>'STUDENT NAMELIST'!B345</f>
        <v>211423243269</v>
      </c>
      <c r="C345" s="128" t="str">
        <f>'STUDENT NAMELIST'!C345</f>
        <v>2023PEC AI 441</v>
      </c>
      <c r="D345" s="142" t="str">
        <f>'STUDENT NAMELIST'!D345</f>
        <v>MANIKANDAN C V</v>
      </c>
      <c r="E345" s="143">
        <v>8</v>
      </c>
      <c r="F345" s="143">
        <v>6</v>
      </c>
      <c r="G345" s="143">
        <v>8</v>
      </c>
      <c r="H345" s="143">
        <v>9</v>
      </c>
      <c r="I345" s="143">
        <v>10</v>
      </c>
      <c r="J345" s="144">
        <f t="shared" ref="J345:N345" si="340">(E345/10)*25</f>
        <v>20</v>
      </c>
      <c r="K345" s="145">
        <f t="shared" si="340"/>
        <v>15</v>
      </c>
      <c r="L345" s="145">
        <f t="shared" si="340"/>
        <v>20</v>
      </c>
      <c r="M345" s="145">
        <f t="shared" si="340"/>
        <v>22.5</v>
      </c>
      <c r="N345" s="145">
        <f t="shared" si="340"/>
        <v>25</v>
      </c>
    </row>
    <row r="346" spans="1:14" ht="30" customHeight="1" x14ac:dyDescent="0.2">
      <c r="A346" s="34">
        <f>'STUDENT NAMELIST'!A346</f>
        <v>342</v>
      </c>
      <c r="B346" s="128">
        <f>'STUDENT NAMELIST'!B346</f>
        <v>211423243270</v>
      </c>
      <c r="C346" s="128" t="str">
        <f>'STUDENT NAMELIST'!C346</f>
        <v>2023PEC AI 442</v>
      </c>
      <c r="D346" s="142" t="str">
        <f>'STUDENT NAMELIST'!D346</f>
        <v>MANIKANDAN S</v>
      </c>
      <c r="E346" s="143">
        <v>10</v>
      </c>
      <c r="F346" s="143">
        <v>6</v>
      </c>
      <c r="G346" s="143">
        <v>8</v>
      </c>
      <c r="H346" s="143">
        <v>6</v>
      </c>
      <c r="I346" s="143">
        <v>8</v>
      </c>
      <c r="J346" s="144">
        <f t="shared" ref="J346:N346" si="341">(E346/10)*25</f>
        <v>25</v>
      </c>
      <c r="K346" s="145">
        <f t="shared" si="341"/>
        <v>15</v>
      </c>
      <c r="L346" s="145">
        <f t="shared" si="341"/>
        <v>20</v>
      </c>
      <c r="M346" s="145">
        <f t="shared" si="341"/>
        <v>15</v>
      </c>
      <c r="N346" s="145">
        <f t="shared" si="341"/>
        <v>20</v>
      </c>
    </row>
    <row r="347" spans="1:14" ht="30" customHeight="1" x14ac:dyDescent="0.2">
      <c r="A347" s="34">
        <f>'STUDENT NAMELIST'!A347</f>
        <v>343</v>
      </c>
      <c r="B347" s="128">
        <f>'STUDENT NAMELIST'!B347</f>
        <v>211423243271</v>
      </c>
      <c r="C347" s="128" t="str">
        <f>'STUDENT NAMELIST'!C347</f>
        <v>2023PEC AI 443</v>
      </c>
      <c r="D347" s="142" t="str">
        <f>'STUDENT NAMELIST'!D347</f>
        <v>MANNAN VIGNESH K</v>
      </c>
      <c r="E347" s="143">
        <v>8</v>
      </c>
      <c r="F347" s="143">
        <v>9</v>
      </c>
      <c r="G347" s="143">
        <v>8</v>
      </c>
      <c r="H347" s="143">
        <v>9</v>
      </c>
      <c r="I347" s="143">
        <v>8</v>
      </c>
      <c r="J347" s="144">
        <f t="shared" ref="J347:N347" si="342">(E347/10)*25</f>
        <v>20</v>
      </c>
      <c r="K347" s="145">
        <f t="shared" si="342"/>
        <v>22.5</v>
      </c>
      <c r="L347" s="145">
        <f t="shared" si="342"/>
        <v>20</v>
      </c>
      <c r="M347" s="145">
        <f t="shared" si="342"/>
        <v>22.5</v>
      </c>
      <c r="N347" s="145">
        <f t="shared" si="342"/>
        <v>20</v>
      </c>
    </row>
    <row r="348" spans="1:14" ht="30" customHeight="1" x14ac:dyDescent="0.2">
      <c r="A348" s="34">
        <f>'STUDENT NAMELIST'!A348</f>
        <v>344</v>
      </c>
      <c r="B348" s="128">
        <f>'STUDENT NAMELIST'!B348</f>
        <v>211423243274</v>
      </c>
      <c r="C348" s="128" t="str">
        <f>'STUDENT NAMELIST'!C348</f>
        <v>2023PEC AI 444</v>
      </c>
      <c r="D348" s="142" t="str">
        <f>'STUDENT NAMELIST'!D348</f>
        <v>MITHUN S</v>
      </c>
      <c r="E348" s="143">
        <v>9</v>
      </c>
      <c r="F348" s="143">
        <v>8</v>
      </c>
      <c r="G348" s="143">
        <v>10</v>
      </c>
      <c r="H348" s="143">
        <v>10</v>
      </c>
      <c r="I348" s="143">
        <v>10</v>
      </c>
      <c r="J348" s="144">
        <f t="shared" ref="J348:N348" si="343">(E348/10)*25</f>
        <v>22.5</v>
      </c>
      <c r="K348" s="145">
        <f t="shared" si="343"/>
        <v>20</v>
      </c>
      <c r="L348" s="145">
        <f t="shared" si="343"/>
        <v>25</v>
      </c>
      <c r="M348" s="145">
        <f t="shared" si="343"/>
        <v>25</v>
      </c>
      <c r="N348" s="145">
        <f t="shared" si="343"/>
        <v>25</v>
      </c>
    </row>
    <row r="349" spans="1:14" ht="30" customHeight="1" x14ac:dyDescent="0.2">
      <c r="A349" s="34">
        <f>'STUDENT NAMELIST'!A349</f>
        <v>345</v>
      </c>
      <c r="B349" s="128">
        <f>'STUDENT NAMELIST'!B349</f>
        <v>211423243275</v>
      </c>
      <c r="C349" s="128" t="str">
        <f>'STUDENT NAMELIST'!C349</f>
        <v>2023PEC AI 445</v>
      </c>
      <c r="D349" s="142" t="str">
        <f>'STUDENT NAMELIST'!D349</f>
        <v>DH MITHUN SAI</v>
      </c>
      <c r="E349" s="143">
        <v>8</v>
      </c>
      <c r="F349" s="143">
        <v>10</v>
      </c>
      <c r="G349" s="143">
        <v>8</v>
      </c>
      <c r="H349" s="143">
        <v>10</v>
      </c>
      <c r="I349" s="143">
        <v>10</v>
      </c>
      <c r="J349" s="144">
        <f t="shared" ref="J349:N349" si="344">(E349/10)*25</f>
        <v>20</v>
      </c>
      <c r="K349" s="145">
        <f t="shared" si="344"/>
        <v>25</v>
      </c>
      <c r="L349" s="145">
        <f t="shared" si="344"/>
        <v>20</v>
      </c>
      <c r="M349" s="145">
        <f t="shared" si="344"/>
        <v>25</v>
      </c>
      <c r="N349" s="145">
        <f t="shared" si="344"/>
        <v>25</v>
      </c>
    </row>
    <row r="350" spans="1:14" ht="30" customHeight="1" x14ac:dyDescent="0.2">
      <c r="A350" s="34">
        <f>'STUDENT NAMELIST'!A350</f>
        <v>346</v>
      </c>
      <c r="B350" s="128">
        <f>'STUDENT NAMELIST'!B350</f>
        <v>211423243276</v>
      </c>
      <c r="C350" s="128" t="str">
        <f>'STUDENT NAMELIST'!C350</f>
        <v>2023PEC AI 446</v>
      </c>
      <c r="D350" s="142" t="str">
        <f>'STUDENT NAMELIST'!D350</f>
        <v>MOHAMED ARSHAD M</v>
      </c>
      <c r="E350" s="143">
        <v>9</v>
      </c>
      <c r="F350" s="143">
        <v>9</v>
      </c>
      <c r="G350" s="143">
        <v>9</v>
      </c>
      <c r="H350" s="143">
        <v>8</v>
      </c>
      <c r="I350" s="143">
        <v>8</v>
      </c>
      <c r="J350" s="144">
        <f t="shared" ref="J350:N350" si="345">(E350/10)*25</f>
        <v>22.5</v>
      </c>
      <c r="K350" s="145">
        <f t="shared" si="345"/>
        <v>22.5</v>
      </c>
      <c r="L350" s="145">
        <f t="shared" si="345"/>
        <v>22.5</v>
      </c>
      <c r="M350" s="145">
        <f t="shared" si="345"/>
        <v>20</v>
      </c>
      <c r="N350" s="145">
        <f t="shared" si="345"/>
        <v>20</v>
      </c>
    </row>
    <row r="351" spans="1:14" ht="30" customHeight="1" x14ac:dyDescent="0.2">
      <c r="A351" s="34">
        <f>'STUDENT NAMELIST'!A351</f>
        <v>347</v>
      </c>
      <c r="B351" s="128">
        <f>'STUDENT NAMELIST'!B351</f>
        <v>211423243277</v>
      </c>
      <c r="C351" s="128" t="str">
        <f>'STUDENT NAMELIST'!C351</f>
        <v>2023PEC AI 447</v>
      </c>
      <c r="D351" s="142" t="str">
        <f>'STUDENT NAMELIST'!D351</f>
        <v>MOHAMED BASITH</v>
      </c>
      <c r="E351" s="143">
        <v>6</v>
      </c>
      <c r="F351" s="143">
        <v>6</v>
      </c>
      <c r="G351" s="143">
        <v>6</v>
      </c>
      <c r="H351" s="143">
        <v>8</v>
      </c>
      <c r="I351" s="143">
        <v>8</v>
      </c>
      <c r="J351" s="144">
        <f t="shared" ref="J351:N351" si="346">(E351/10)*25</f>
        <v>15</v>
      </c>
      <c r="K351" s="145">
        <f t="shared" si="346"/>
        <v>15</v>
      </c>
      <c r="L351" s="145">
        <f t="shared" si="346"/>
        <v>15</v>
      </c>
      <c r="M351" s="145">
        <f t="shared" si="346"/>
        <v>20</v>
      </c>
      <c r="N351" s="145">
        <f t="shared" si="346"/>
        <v>20</v>
      </c>
    </row>
    <row r="352" spans="1:14" ht="30" customHeight="1" x14ac:dyDescent="0.2">
      <c r="A352" s="34">
        <f>'STUDENT NAMELIST'!A352</f>
        <v>348</v>
      </c>
      <c r="B352" s="128">
        <f>'STUDENT NAMELIST'!B352</f>
        <v>211423243278</v>
      </c>
      <c r="C352" s="128" t="str">
        <f>'STUDENT NAMELIST'!C352</f>
        <v>2023PEC AI 448</v>
      </c>
      <c r="D352" s="142" t="str">
        <f>'STUDENT NAMELIST'!D352</f>
        <v>MOHAMED JABBAR SHAHID</v>
      </c>
      <c r="E352" s="143">
        <v>9</v>
      </c>
      <c r="F352" s="143">
        <v>6</v>
      </c>
      <c r="G352" s="143">
        <v>10</v>
      </c>
      <c r="H352" s="143">
        <v>10</v>
      </c>
      <c r="I352" s="143">
        <v>10</v>
      </c>
      <c r="J352" s="144">
        <f t="shared" ref="J352:N352" si="347">(E352/10)*25</f>
        <v>22.5</v>
      </c>
      <c r="K352" s="145">
        <f t="shared" si="347"/>
        <v>15</v>
      </c>
      <c r="L352" s="145">
        <f t="shared" si="347"/>
        <v>25</v>
      </c>
      <c r="M352" s="145">
        <f t="shared" si="347"/>
        <v>25</v>
      </c>
      <c r="N352" s="145">
        <f t="shared" si="347"/>
        <v>25</v>
      </c>
    </row>
    <row r="353" spans="1:14" ht="30" customHeight="1" x14ac:dyDescent="0.2">
      <c r="A353" s="34">
        <f>'STUDENT NAMELIST'!A353</f>
        <v>349</v>
      </c>
      <c r="B353" s="128">
        <f>'STUDENT NAMELIST'!B353</f>
        <v>211423243279</v>
      </c>
      <c r="C353" s="128" t="str">
        <f>'STUDENT NAMELIST'!C353</f>
        <v>2023PEC AI 449</v>
      </c>
      <c r="D353" s="142" t="str">
        <f>'STUDENT NAMELIST'!D353</f>
        <v>MOHAMED SUHAIL N</v>
      </c>
      <c r="E353" s="143">
        <v>9</v>
      </c>
      <c r="F353" s="143">
        <v>10</v>
      </c>
      <c r="G353" s="143">
        <v>10</v>
      </c>
      <c r="H353" s="143">
        <v>6</v>
      </c>
      <c r="I353" s="143">
        <v>9</v>
      </c>
      <c r="J353" s="144">
        <f t="shared" ref="J353:N353" si="348">(E353/10)*25</f>
        <v>22.5</v>
      </c>
      <c r="K353" s="145">
        <f t="shared" si="348"/>
        <v>25</v>
      </c>
      <c r="L353" s="145">
        <f t="shared" si="348"/>
        <v>25</v>
      </c>
      <c r="M353" s="145">
        <f t="shared" si="348"/>
        <v>15</v>
      </c>
      <c r="N353" s="145">
        <f t="shared" si="348"/>
        <v>22.5</v>
      </c>
    </row>
    <row r="354" spans="1:14" ht="30" customHeight="1" x14ac:dyDescent="0.2">
      <c r="A354" s="34">
        <f>'STUDENT NAMELIST'!A354</f>
        <v>350</v>
      </c>
      <c r="B354" s="128">
        <f>'STUDENT NAMELIST'!B354</f>
        <v>211423243280</v>
      </c>
      <c r="C354" s="128" t="str">
        <f>'STUDENT NAMELIST'!C354</f>
        <v>2023PEC AI 450</v>
      </c>
      <c r="D354" s="142" t="str">
        <f>'STUDENT NAMELIST'!D354</f>
        <v>MOHAMMED AATHIF KHAN A</v>
      </c>
      <c r="E354" s="143">
        <v>10</v>
      </c>
      <c r="F354" s="143">
        <v>10</v>
      </c>
      <c r="G354" s="143">
        <v>9</v>
      </c>
      <c r="H354" s="143">
        <v>8</v>
      </c>
      <c r="I354" s="143">
        <v>6</v>
      </c>
      <c r="J354" s="144">
        <f t="shared" ref="J354:N354" si="349">(E354/10)*25</f>
        <v>25</v>
      </c>
      <c r="K354" s="145">
        <f t="shared" si="349"/>
        <v>25</v>
      </c>
      <c r="L354" s="145">
        <f t="shared" si="349"/>
        <v>22.5</v>
      </c>
      <c r="M354" s="145">
        <f t="shared" si="349"/>
        <v>20</v>
      </c>
      <c r="N354" s="145">
        <f t="shared" si="349"/>
        <v>15</v>
      </c>
    </row>
    <row r="355" spans="1:14" ht="30" customHeight="1" x14ac:dyDescent="0.2">
      <c r="A355" s="34">
        <f>'STUDENT NAMELIST'!A355</f>
        <v>351</v>
      </c>
      <c r="B355" s="128">
        <f>'STUDENT NAMELIST'!B355</f>
        <v>211423243281</v>
      </c>
      <c r="C355" s="128" t="str">
        <f>'STUDENT NAMELIST'!C355</f>
        <v>2023PEC AI 451</v>
      </c>
      <c r="D355" s="142" t="str">
        <f>'STUDENT NAMELIST'!D355</f>
        <v>MOHAMMED FAYAZ F</v>
      </c>
      <c r="E355" s="143">
        <v>8</v>
      </c>
      <c r="F355" s="143">
        <v>9</v>
      </c>
      <c r="G355" s="143">
        <v>8</v>
      </c>
      <c r="H355" s="143">
        <v>10</v>
      </c>
      <c r="I355" s="143">
        <v>8</v>
      </c>
      <c r="J355" s="144">
        <f t="shared" ref="J355:N355" si="350">(E355/10)*25</f>
        <v>20</v>
      </c>
      <c r="K355" s="145">
        <f t="shared" si="350"/>
        <v>22.5</v>
      </c>
      <c r="L355" s="145">
        <f t="shared" si="350"/>
        <v>20</v>
      </c>
      <c r="M355" s="145">
        <f t="shared" si="350"/>
        <v>25</v>
      </c>
      <c r="N355" s="145">
        <f t="shared" si="350"/>
        <v>20</v>
      </c>
    </row>
    <row r="356" spans="1:14" ht="30" customHeight="1" x14ac:dyDescent="0.2">
      <c r="A356" s="34">
        <f>'STUDENT NAMELIST'!A356</f>
        <v>352</v>
      </c>
      <c r="B356" s="128">
        <f>'STUDENT NAMELIST'!B356</f>
        <v>211423243282</v>
      </c>
      <c r="C356" s="128" t="str">
        <f>'STUDENT NAMELIST'!C356</f>
        <v>2023PEC AI 452</v>
      </c>
      <c r="D356" s="142" t="str">
        <f>'STUDENT NAMELIST'!D356</f>
        <v>MOHAMMED THOUFEEQ S</v>
      </c>
      <c r="E356" s="143">
        <v>9</v>
      </c>
      <c r="F356" s="143">
        <v>8</v>
      </c>
      <c r="G356" s="143">
        <v>8</v>
      </c>
      <c r="H356" s="143">
        <v>10</v>
      </c>
      <c r="I356" s="143">
        <v>10</v>
      </c>
      <c r="J356" s="144">
        <f t="shared" ref="J356:N356" si="351">(E356/10)*25</f>
        <v>22.5</v>
      </c>
      <c r="K356" s="145">
        <f t="shared" si="351"/>
        <v>20</v>
      </c>
      <c r="L356" s="145">
        <f t="shared" si="351"/>
        <v>20</v>
      </c>
      <c r="M356" s="145">
        <f t="shared" si="351"/>
        <v>25</v>
      </c>
      <c r="N356" s="145">
        <f t="shared" si="351"/>
        <v>25</v>
      </c>
    </row>
    <row r="357" spans="1:14" ht="30" customHeight="1" x14ac:dyDescent="0.2">
      <c r="A357" s="34">
        <f>'STUDENT NAMELIST'!A357</f>
        <v>353</v>
      </c>
      <c r="B357" s="128">
        <f>'STUDENT NAMELIST'!B357</f>
        <v>211423243283</v>
      </c>
      <c r="C357" s="128" t="str">
        <f>'STUDENT NAMELIST'!C357</f>
        <v>2023PEC AI 453</v>
      </c>
      <c r="D357" s="142" t="str">
        <f>'STUDENT NAMELIST'!D357</f>
        <v>MOHAN RAJ R</v>
      </c>
      <c r="E357" s="143">
        <v>6</v>
      </c>
      <c r="F357" s="143">
        <v>8</v>
      </c>
      <c r="G357" s="143">
        <v>9</v>
      </c>
      <c r="H357" s="143">
        <v>8</v>
      </c>
      <c r="I357" s="143">
        <v>8</v>
      </c>
      <c r="J357" s="144">
        <f t="shared" ref="J357:N357" si="352">(E357/10)*25</f>
        <v>15</v>
      </c>
      <c r="K357" s="145">
        <f t="shared" si="352"/>
        <v>20</v>
      </c>
      <c r="L357" s="145">
        <f t="shared" si="352"/>
        <v>22.5</v>
      </c>
      <c r="M357" s="145">
        <f t="shared" si="352"/>
        <v>20</v>
      </c>
      <c r="N357" s="145">
        <f t="shared" si="352"/>
        <v>20</v>
      </c>
    </row>
    <row r="358" spans="1:14" ht="30" customHeight="1" x14ac:dyDescent="0.2">
      <c r="A358" s="34">
        <f>'STUDENT NAMELIST'!A358</f>
        <v>354</v>
      </c>
      <c r="B358" s="128">
        <f>'STUDENT NAMELIST'!B358</f>
        <v>211423243285</v>
      </c>
      <c r="C358" s="128" t="str">
        <f>'STUDENT NAMELIST'!C358</f>
        <v>2023PEC AI 454</v>
      </c>
      <c r="D358" s="142" t="str">
        <f>'STUDENT NAMELIST'!D358</f>
        <v>MOHANA PRIYAN N</v>
      </c>
      <c r="E358" s="143">
        <v>10</v>
      </c>
      <c r="F358" s="143">
        <v>10</v>
      </c>
      <c r="G358" s="143">
        <v>6</v>
      </c>
      <c r="H358" s="143">
        <v>10</v>
      </c>
      <c r="I358" s="143">
        <v>10</v>
      </c>
      <c r="J358" s="144">
        <f t="shared" ref="J358:N358" si="353">(E358/10)*25</f>
        <v>25</v>
      </c>
      <c r="K358" s="145">
        <f t="shared" si="353"/>
        <v>25</v>
      </c>
      <c r="L358" s="145">
        <f t="shared" si="353"/>
        <v>15</v>
      </c>
      <c r="M358" s="145">
        <f t="shared" si="353"/>
        <v>25</v>
      </c>
      <c r="N358" s="145">
        <f t="shared" si="353"/>
        <v>25</v>
      </c>
    </row>
    <row r="359" spans="1:14" ht="30" customHeight="1" x14ac:dyDescent="0.2">
      <c r="A359" s="34">
        <f>'STUDENT NAMELIST'!A359</f>
        <v>355</v>
      </c>
      <c r="B359" s="128">
        <f>'STUDENT NAMELIST'!B359</f>
        <v>211423243286</v>
      </c>
      <c r="C359" s="128" t="str">
        <f>'STUDENT NAMELIST'!C359</f>
        <v>2023PEC AI 455</v>
      </c>
      <c r="D359" s="142" t="str">
        <f>'STUDENT NAMELIST'!D359</f>
        <v>MOHANAKRISHNAN H</v>
      </c>
      <c r="E359" s="143">
        <v>8</v>
      </c>
      <c r="F359" s="143">
        <v>6</v>
      </c>
      <c r="G359" s="143">
        <v>6</v>
      </c>
      <c r="H359" s="143">
        <v>9</v>
      </c>
      <c r="I359" s="143">
        <v>8</v>
      </c>
      <c r="J359" s="144">
        <f t="shared" ref="J359:N359" si="354">(E359/10)*25</f>
        <v>20</v>
      </c>
      <c r="K359" s="145">
        <f t="shared" si="354"/>
        <v>15</v>
      </c>
      <c r="L359" s="145">
        <f t="shared" si="354"/>
        <v>15</v>
      </c>
      <c r="M359" s="145">
        <f t="shared" si="354"/>
        <v>22.5</v>
      </c>
      <c r="N359" s="145">
        <f t="shared" si="354"/>
        <v>20</v>
      </c>
    </row>
    <row r="360" spans="1:14" ht="30" customHeight="1" x14ac:dyDescent="0.2">
      <c r="A360" s="34">
        <f>'STUDENT NAMELIST'!A360</f>
        <v>356</v>
      </c>
      <c r="B360" s="128">
        <f>'STUDENT NAMELIST'!B360</f>
        <v>211423243287</v>
      </c>
      <c r="C360" s="128" t="str">
        <f>'STUDENT NAMELIST'!C360</f>
        <v>2023PEC AI 456</v>
      </c>
      <c r="D360" s="142" t="str">
        <f>'STUDENT NAMELIST'!D360</f>
        <v>MOHANAKUMARAN K</v>
      </c>
      <c r="E360" s="143">
        <v>10</v>
      </c>
      <c r="F360" s="143">
        <v>8</v>
      </c>
      <c r="G360" s="143">
        <v>8</v>
      </c>
      <c r="H360" s="143">
        <v>8</v>
      </c>
      <c r="I360" s="143">
        <v>9</v>
      </c>
      <c r="J360" s="144">
        <f t="shared" ref="J360:N360" si="355">(E360/10)*25</f>
        <v>25</v>
      </c>
      <c r="K360" s="145">
        <f t="shared" si="355"/>
        <v>20</v>
      </c>
      <c r="L360" s="145">
        <f t="shared" si="355"/>
        <v>20</v>
      </c>
      <c r="M360" s="145">
        <f t="shared" si="355"/>
        <v>20</v>
      </c>
      <c r="N360" s="145">
        <f t="shared" si="355"/>
        <v>22.5</v>
      </c>
    </row>
    <row r="361" spans="1:14" ht="30" customHeight="1" x14ac:dyDescent="0.2">
      <c r="A361" s="34">
        <f>'STUDENT NAMELIST'!A361</f>
        <v>357</v>
      </c>
      <c r="B361" s="128">
        <f>'STUDENT NAMELIST'!B361</f>
        <v>211423243289</v>
      </c>
      <c r="C361" s="128" t="str">
        <f>'STUDENT NAMELIST'!C361</f>
        <v>2023PEC AI 457</v>
      </c>
      <c r="D361" s="142" t="str">
        <f>'STUDENT NAMELIST'!D361</f>
        <v>MONISH MEGHANATHAN</v>
      </c>
      <c r="E361" s="143">
        <v>6</v>
      </c>
      <c r="F361" s="143">
        <v>9</v>
      </c>
      <c r="G361" s="143">
        <v>10</v>
      </c>
      <c r="H361" s="143">
        <v>8</v>
      </c>
      <c r="I361" s="143">
        <v>8</v>
      </c>
      <c r="J361" s="144">
        <f t="shared" ref="J361:N361" si="356">(E361/10)*25</f>
        <v>15</v>
      </c>
      <c r="K361" s="145">
        <f t="shared" si="356"/>
        <v>22.5</v>
      </c>
      <c r="L361" s="145">
        <f t="shared" si="356"/>
        <v>25</v>
      </c>
      <c r="M361" s="145">
        <f t="shared" si="356"/>
        <v>20</v>
      </c>
      <c r="N361" s="145">
        <f t="shared" si="356"/>
        <v>20</v>
      </c>
    </row>
    <row r="362" spans="1:14" ht="30" customHeight="1" x14ac:dyDescent="0.2">
      <c r="A362" s="34">
        <f>'STUDENT NAMELIST'!A362</f>
        <v>358</v>
      </c>
      <c r="B362" s="128">
        <f>'STUDENT NAMELIST'!B362</f>
        <v>211423243288</v>
      </c>
      <c r="C362" s="128" t="str">
        <f>'STUDENT NAMELIST'!C362</f>
        <v>2023PEC AI 458</v>
      </c>
      <c r="D362" s="142" t="str">
        <f>'STUDENT NAMELIST'!D362</f>
        <v>MONISH K V</v>
      </c>
      <c r="E362" s="143">
        <v>8</v>
      </c>
      <c r="F362" s="143">
        <v>6</v>
      </c>
      <c r="G362" s="143">
        <v>9</v>
      </c>
      <c r="H362" s="143">
        <v>6</v>
      </c>
      <c r="I362" s="143">
        <v>6</v>
      </c>
      <c r="J362" s="144">
        <f t="shared" ref="J362:N362" si="357">(E362/10)*25</f>
        <v>20</v>
      </c>
      <c r="K362" s="145">
        <f t="shared" si="357"/>
        <v>15</v>
      </c>
      <c r="L362" s="145">
        <f t="shared" si="357"/>
        <v>22.5</v>
      </c>
      <c r="M362" s="145">
        <f t="shared" si="357"/>
        <v>15</v>
      </c>
      <c r="N362" s="145">
        <f t="shared" si="357"/>
        <v>15</v>
      </c>
    </row>
    <row r="363" spans="1:14" ht="30" customHeight="1" x14ac:dyDescent="0.2">
      <c r="A363" s="34">
        <f>'STUDENT NAMELIST'!A363</f>
        <v>359</v>
      </c>
      <c r="B363" s="128">
        <f>'STUDENT NAMELIST'!B363</f>
        <v>211423243292</v>
      </c>
      <c r="C363" s="128" t="str">
        <f>'STUDENT NAMELIST'!C363</f>
        <v>2023PEC AI 459</v>
      </c>
      <c r="D363" s="142" t="str">
        <f>'STUDENT NAMELIST'!D363</f>
        <v>MOTHILAL V</v>
      </c>
      <c r="E363" s="143">
        <v>10</v>
      </c>
      <c r="F363" s="143">
        <v>8</v>
      </c>
      <c r="G363" s="143">
        <v>8</v>
      </c>
      <c r="H363" s="143">
        <v>8</v>
      </c>
      <c r="I363" s="143">
        <v>10</v>
      </c>
      <c r="J363" s="144">
        <f t="shared" ref="J363:N363" si="358">(E363/10)*25</f>
        <v>25</v>
      </c>
      <c r="K363" s="145">
        <f t="shared" si="358"/>
        <v>20</v>
      </c>
      <c r="L363" s="145">
        <f t="shared" si="358"/>
        <v>20</v>
      </c>
      <c r="M363" s="145">
        <f t="shared" si="358"/>
        <v>20</v>
      </c>
      <c r="N363" s="145">
        <f t="shared" si="358"/>
        <v>25</v>
      </c>
    </row>
    <row r="364" spans="1:14" ht="30" customHeight="1" x14ac:dyDescent="0.2">
      <c r="A364" s="34">
        <f>'STUDENT NAMELIST'!A364</f>
        <v>360</v>
      </c>
      <c r="B364" s="128">
        <f>'STUDENT NAMELIST'!B364</f>
        <v>211423243294</v>
      </c>
      <c r="C364" s="128" t="str">
        <f>'STUDENT NAMELIST'!C364</f>
        <v>2023PEC AI 460</v>
      </c>
      <c r="D364" s="142" t="str">
        <f>'STUDENT NAMELIST'!D364</f>
        <v>MUKTESWAR NAYAK G</v>
      </c>
      <c r="E364" s="143">
        <v>8</v>
      </c>
      <c r="F364" s="143">
        <v>6</v>
      </c>
      <c r="G364" s="143">
        <v>6</v>
      </c>
      <c r="H364" s="143">
        <v>6</v>
      </c>
      <c r="I364" s="143">
        <v>9</v>
      </c>
      <c r="J364" s="144">
        <f t="shared" ref="J364:N364" si="359">(E364/10)*25</f>
        <v>20</v>
      </c>
      <c r="K364" s="145">
        <f t="shared" si="359"/>
        <v>15</v>
      </c>
      <c r="L364" s="145">
        <f t="shared" si="359"/>
        <v>15</v>
      </c>
      <c r="M364" s="145">
        <f t="shared" si="359"/>
        <v>15</v>
      </c>
      <c r="N364" s="145">
        <f t="shared" si="359"/>
        <v>22.5</v>
      </c>
    </row>
    <row r="365" spans="1:14" ht="30" customHeight="1" x14ac:dyDescent="0.2">
      <c r="A365" s="34">
        <f>'STUDENT NAMELIST'!A365</f>
        <v>361</v>
      </c>
      <c r="B365" s="128">
        <f>'STUDENT NAMELIST'!B365</f>
        <v>211423243295</v>
      </c>
      <c r="C365" s="128" t="str">
        <f>'STUDENT NAMELIST'!C365</f>
        <v>2023PEC AI 461</v>
      </c>
      <c r="D365" s="142" t="str">
        <f>'STUDENT NAMELIST'!D365</f>
        <v>MUTHUKUMAR N</v>
      </c>
      <c r="E365" s="143">
        <v>8</v>
      </c>
      <c r="F365" s="143">
        <v>9</v>
      </c>
      <c r="G365" s="143">
        <v>6</v>
      </c>
      <c r="H365" s="143">
        <v>8</v>
      </c>
      <c r="I365" s="143">
        <v>9</v>
      </c>
      <c r="J365" s="144">
        <f t="shared" ref="J365:N365" si="360">(E365/10)*25</f>
        <v>20</v>
      </c>
      <c r="K365" s="145">
        <f t="shared" si="360"/>
        <v>22.5</v>
      </c>
      <c r="L365" s="145">
        <f t="shared" si="360"/>
        <v>15</v>
      </c>
      <c r="M365" s="145">
        <f t="shared" si="360"/>
        <v>20</v>
      </c>
      <c r="N365" s="145">
        <f t="shared" si="360"/>
        <v>22.5</v>
      </c>
    </row>
    <row r="366" spans="1:14" ht="30" customHeight="1" x14ac:dyDescent="0.2">
      <c r="A366" s="34">
        <f>'STUDENT NAMELIST'!A366</f>
        <v>362</v>
      </c>
      <c r="B366" s="128">
        <f>'STUDENT NAMELIST'!B366</f>
        <v>211423243298</v>
      </c>
      <c r="C366" s="128" t="str">
        <f>'STUDENT NAMELIST'!C366</f>
        <v>2023PEC AI 462</v>
      </c>
      <c r="D366" s="142" t="str">
        <f>'STUDENT NAMELIST'!D366</f>
        <v>NANDHA KUMAR M</v>
      </c>
      <c r="E366" s="143">
        <v>8</v>
      </c>
      <c r="F366" s="143">
        <v>6</v>
      </c>
      <c r="G366" s="143">
        <v>9</v>
      </c>
      <c r="H366" s="143">
        <v>8</v>
      </c>
      <c r="I366" s="143">
        <v>8</v>
      </c>
      <c r="J366" s="144">
        <f t="shared" ref="J366:N366" si="361">(E366/10)*25</f>
        <v>20</v>
      </c>
      <c r="K366" s="145">
        <f t="shared" si="361"/>
        <v>15</v>
      </c>
      <c r="L366" s="145">
        <f t="shared" si="361"/>
        <v>22.5</v>
      </c>
      <c r="M366" s="145">
        <f t="shared" si="361"/>
        <v>20</v>
      </c>
      <c r="N366" s="145">
        <f t="shared" si="361"/>
        <v>20</v>
      </c>
    </row>
    <row r="367" spans="1:14" ht="30" customHeight="1" x14ac:dyDescent="0.2">
      <c r="A367" s="34">
        <f>'STUDENT NAMELIST'!A367</f>
        <v>363</v>
      </c>
      <c r="B367" s="128">
        <f>'STUDENT NAMELIST'!B367</f>
        <v>211423243299</v>
      </c>
      <c r="C367" s="128" t="str">
        <f>'STUDENT NAMELIST'!C367</f>
        <v>2023PEC AI 463</v>
      </c>
      <c r="D367" s="142" t="str">
        <f>'STUDENT NAMELIST'!D367</f>
        <v>NANTHA KUMAR D</v>
      </c>
      <c r="E367" s="143">
        <v>10</v>
      </c>
      <c r="F367" s="143">
        <v>8</v>
      </c>
      <c r="G367" s="143">
        <v>10</v>
      </c>
      <c r="H367" s="143">
        <v>6</v>
      </c>
      <c r="I367" s="143">
        <v>6</v>
      </c>
      <c r="J367" s="144">
        <f t="shared" ref="J367:N367" si="362">(E367/10)*25</f>
        <v>25</v>
      </c>
      <c r="K367" s="145">
        <f t="shared" si="362"/>
        <v>20</v>
      </c>
      <c r="L367" s="145">
        <f t="shared" si="362"/>
        <v>25</v>
      </c>
      <c r="M367" s="145">
        <f t="shared" si="362"/>
        <v>15</v>
      </c>
      <c r="N367" s="145">
        <f t="shared" si="362"/>
        <v>15</v>
      </c>
    </row>
    <row r="368" spans="1:14" ht="30" customHeight="1" x14ac:dyDescent="0.2">
      <c r="A368" s="34">
        <f>'STUDENT NAMELIST'!A368</f>
        <v>364</v>
      </c>
      <c r="B368" s="128">
        <f>'STUDENT NAMELIST'!B368</f>
        <v>211423243300</v>
      </c>
      <c r="C368" s="128" t="str">
        <f>'STUDENT NAMELIST'!C368</f>
        <v>2023PEC AI 464</v>
      </c>
      <c r="D368" s="142" t="str">
        <f>'STUDENT NAMELIST'!D368</f>
        <v>NARESH KARTHI M R</v>
      </c>
      <c r="E368" s="143">
        <v>6</v>
      </c>
      <c r="F368" s="143">
        <v>6</v>
      </c>
      <c r="G368" s="143">
        <v>8</v>
      </c>
      <c r="H368" s="143">
        <v>10</v>
      </c>
      <c r="I368" s="143">
        <v>8</v>
      </c>
      <c r="J368" s="144">
        <f t="shared" ref="J368:N368" si="363">(E368/10)*25</f>
        <v>15</v>
      </c>
      <c r="K368" s="145">
        <f t="shared" si="363"/>
        <v>15</v>
      </c>
      <c r="L368" s="145">
        <f t="shared" si="363"/>
        <v>20</v>
      </c>
      <c r="M368" s="145">
        <f t="shared" si="363"/>
        <v>25</v>
      </c>
      <c r="N368" s="145">
        <f t="shared" si="363"/>
        <v>20</v>
      </c>
    </row>
    <row r="369" spans="1:14" ht="30" customHeight="1" x14ac:dyDescent="0.2">
      <c r="A369" s="34">
        <f>'STUDENT NAMELIST'!A369</f>
        <v>365</v>
      </c>
      <c r="B369" s="128">
        <f>'STUDENT NAMELIST'!B369</f>
        <v>211423243301</v>
      </c>
      <c r="C369" s="128" t="str">
        <f>'STUDENT NAMELIST'!C369</f>
        <v>2023PEC AI 465</v>
      </c>
      <c r="D369" s="142" t="str">
        <f>'STUDENT NAMELIST'!D369</f>
        <v>NARESH R</v>
      </c>
      <c r="E369" s="143">
        <v>8</v>
      </c>
      <c r="F369" s="143">
        <v>8</v>
      </c>
      <c r="G369" s="143">
        <v>8</v>
      </c>
      <c r="H369" s="143">
        <v>10</v>
      </c>
      <c r="I369" s="143">
        <v>8</v>
      </c>
      <c r="J369" s="144">
        <f t="shared" ref="J369:N369" si="364">(E369/10)*25</f>
        <v>20</v>
      </c>
      <c r="K369" s="145">
        <f t="shared" si="364"/>
        <v>20</v>
      </c>
      <c r="L369" s="145">
        <f t="shared" si="364"/>
        <v>20</v>
      </c>
      <c r="M369" s="145">
        <f t="shared" si="364"/>
        <v>25</v>
      </c>
      <c r="N369" s="145">
        <f t="shared" si="364"/>
        <v>20</v>
      </c>
    </row>
    <row r="370" spans="1:14" ht="30" customHeight="1" x14ac:dyDescent="0.2">
      <c r="A370" s="34">
        <f>'STUDENT NAMELIST'!A370</f>
        <v>366</v>
      </c>
      <c r="B370" s="128">
        <f>'STUDENT NAMELIST'!B370</f>
        <v>211423243302</v>
      </c>
      <c r="C370" s="128" t="str">
        <f>'STUDENT NAMELIST'!C370</f>
        <v>2023PEC AI 466</v>
      </c>
      <c r="D370" s="142" t="str">
        <f>'STUDENT NAMELIST'!D370</f>
        <v>NAVEEN C</v>
      </c>
      <c r="E370" s="143">
        <v>10</v>
      </c>
      <c r="F370" s="143">
        <v>10</v>
      </c>
      <c r="G370" s="143">
        <v>10</v>
      </c>
      <c r="H370" s="143">
        <v>9</v>
      </c>
      <c r="I370" s="143">
        <v>8</v>
      </c>
      <c r="J370" s="144">
        <f t="shared" ref="J370:N370" si="365">(E370/10)*25</f>
        <v>25</v>
      </c>
      <c r="K370" s="145">
        <f t="shared" si="365"/>
        <v>25</v>
      </c>
      <c r="L370" s="145">
        <f t="shared" si="365"/>
        <v>25</v>
      </c>
      <c r="M370" s="145">
        <f t="shared" si="365"/>
        <v>22.5</v>
      </c>
      <c r="N370" s="145">
        <f t="shared" si="365"/>
        <v>20</v>
      </c>
    </row>
    <row r="371" spans="1:14" ht="30" customHeight="1" x14ac:dyDescent="0.2">
      <c r="A371" s="34">
        <f>'STUDENT NAMELIST'!A371</f>
        <v>367</v>
      </c>
      <c r="B371" s="128">
        <f>'STUDENT NAMELIST'!B371</f>
        <v>211423243303</v>
      </c>
      <c r="C371" s="128" t="str">
        <f>'STUDENT NAMELIST'!C371</f>
        <v>2023PEC AI 467</v>
      </c>
      <c r="D371" s="142" t="str">
        <f>'STUDENT NAMELIST'!D371</f>
        <v>NAVEEN S S</v>
      </c>
      <c r="E371" s="143">
        <v>8</v>
      </c>
      <c r="F371" s="143">
        <v>10</v>
      </c>
      <c r="G371" s="143">
        <v>9</v>
      </c>
      <c r="H371" s="143">
        <v>8</v>
      </c>
      <c r="I371" s="143">
        <v>8</v>
      </c>
      <c r="J371" s="144">
        <f t="shared" ref="J371:N371" si="366">(E371/10)*25</f>
        <v>20</v>
      </c>
      <c r="K371" s="145">
        <f t="shared" si="366"/>
        <v>25</v>
      </c>
      <c r="L371" s="145">
        <f t="shared" si="366"/>
        <v>22.5</v>
      </c>
      <c r="M371" s="145">
        <f t="shared" si="366"/>
        <v>20</v>
      </c>
      <c r="N371" s="145">
        <f t="shared" si="366"/>
        <v>20</v>
      </c>
    </row>
    <row r="372" spans="1:14" ht="30" customHeight="1" x14ac:dyDescent="0.2">
      <c r="A372" s="34">
        <f>'STUDENT NAMELIST'!A372</f>
        <v>368</v>
      </c>
      <c r="B372" s="128">
        <f>'STUDENT NAMELIST'!B372</f>
        <v>211423243304</v>
      </c>
      <c r="C372" s="128" t="str">
        <f>'STUDENT NAMELIST'!C372</f>
        <v>2023PEC AI 468</v>
      </c>
      <c r="D372" s="142" t="str">
        <f>'STUDENT NAMELIST'!D372</f>
        <v>NAVIN BALAJI V T</v>
      </c>
      <c r="E372" s="143">
        <v>8</v>
      </c>
      <c r="F372" s="143">
        <v>8</v>
      </c>
      <c r="G372" s="143">
        <v>9</v>
      </c>
      <c r="H372" s="143">
        <v>10</v>
      </c>
      <c r="I372" s="143">
        <v>9</v>
      </c>
      <c r="J372" s="144">
        <f t="shared" ref="J372:N372" si="367">(E372/10)*25</f>
        <v>20</v>
      </c>
      <c r="K372" s="145">
        <f t="shared" si="367"/>
        <v>20</v>
      </c>
      <c r="L372" s="145">
        <f t="shared" si="367"/>
        <v>22.5</v>
      </c>
      <c r="M372" s="145">
        <f t="shared" si="367"/>
        <v>25</v>
      </c>
      <c r="N372" s="145">
        <f t="shared" si="367"/>
        <v>22.5</v>
      </c>
    </row>
    <row r="373" spans="1:14" ht="30" customHeight="1" x14ac:dyDescent="0.2">
      <c r="A373" s="34">
        <f>'STUDENT NAMELIST'!A373</f>
        <v>369</v>
      </c>
      <c r="B373" s="128">
        <f>'STUDENT NAMELIST'!B373</f>
        <v>211423243305</v>
      </c>
      <c r="C373" s="128" t="str">
        <f>'STUDENT NAMELIST'!C373</f>
        <v>2023PEC AI 469</v>
      </c>
      <c r="D373" s="142" t="str">
        <f>'STUDENT NAMELIST'!D373</f>
        <v>NAWIN KUMAR US</v>
      </c>
      <c r="E373" s="143">
        <v>8</v>
      </c>
      <c r="F373" s="143">
        <v>8</v>
      </c>
      <c r="G373" s="143">
        <v>10</v>
      </c>
      <c r="H373" s="143">
        <v>9</v>
      </c>
      <c r="I373" s="143">
        <v>6</v>
      </c>
      <c r="J373" s="144">
        <f t="shared" ref="J373:N373" si="368">(E373/10)*25</f>
        <v>20</v>
      </c>
      <c r="K373" s="145">
        <f t="shared" si="368"/>
        <v>20</v>
      </c>
      <c r="L373" s="145">
        <f t="shared" si="368"/>
        <v>25</v>
      </c>
      <c r="M373" s="145">
        <f t="shared" si="368"/>
        <v>22.5</v>
      </c>
      <c r="N373" s="145">
        <f t="shared" si="368"/>
        <v>15</v>
      </c>
    </row>
    <row r="374" spans="1:14" ht="30" customHeight="1" x14ac:dyDescent="0.2">
      <c r="A374" s="34">
        <f>'STUDENT NAMELIST'!A374</f>
        <v>370</v>
      </c>
      <c r="B374" s="128">
        <f>'STUDENT NAMELIST'!B374</f>
        <v>211423243306</v>
      </c>
      <c r="C374" s="128" t="str">
        <f>'STUDENT NAMELIST'!C374</f>
        <v>2023PEC AI 470</v>
      </c>
      <c r="D374" s="142" t="str">
        <f>'STUDENT NAMELIST'!D374</f>
        <v>NAWINKAANT K P</v>
      </c>
      <c r="E374" s="143">
        <v>8</v>
      </c>
      <c r="F374" s="143">
        <v>8</v>
      </c>
      <c r="G374" s="143">
        <v>8</v>
      </c>
      <c r="H374" s="143">
        <v>8</v>
      </c>
      <c r="I374" s="143">
        <v>8</v>
      </c>
      <c r="J374" s="144">
        <f t="shared" ref="J374:N374" si="369">(E374/10)*25</f>
        <v>20</v>
      </c>
      <c r="K374" s="145">
        <f t="shared" si="369"/>
        <v>20</v>
      </c>
      <c r="L374" s="145">
        <f t="shared" si="369"/>
        <v>20</v>
      </c>
      <c r="M374" s="145">
        <f t="shared" si="369"/>
        <v>20</v>
      </c>
      <c r="N374" s="145">
        <f t="shared" si="369"/>
        <v>20</v>
      </c>
    </row>
    <row r="375" spans="1:14" ht="30" customHeight="1" x14ac:dyDescent="0.2">
      <c r="A375" s="34">
        <f>'STUDENT NAMELIST'!A375</f>
        <v>371</v>
      </c>
      <c r="B375" s="128">
        <f>'STUDENT NAMELIST'!B375</f>
        <v>211423243307</v>
      </c>
      <c r="C375" s="128" t="str">
        <f>'STUDENT NAMELIST'!C375</f>
        <v>2023PEC AI 471</v>
      </c>
      <c r="D375" s="142" t="str">
        <f>'STUDENT NAMELIST'!D375</f>
        <v>NIELAN C</v>
      </c>
      <c r="E375" s="143">
        <v>6</v>
      </c>
      <c r="F375" s="143">
        <v>6</v>
      </c>
      <c r="G375" s="143">
        <v>6</v>
      </c>
      <c r="H375" s="143">
        <v>8</v>
      </c>
      <c r="I375" s="143">
        <v>6</v>
      </c>
      <c r="J375" s="144">
        <f t="shared" ref="J375:N375" si="370">(E375/10)*25</f>
        <v>15</v>
      </c>
      <c r="K375" s="145">
        <f t="shared" si="370"/>
        <v>15</v>
      </c>
      <c r="L375" s="145">
        <f t="shared" si="370"/>
        <v>15</v>
      </c>
      <c r="M375" s="145">
        <f t="shared" si="370"/>
        <v>20</v>
      </c>
      <c r="N375" s="145">
        <f t="shared" si="370"/>
        <v>15</v>
      </c>
    </row>
    <row r="376" spans="1:14" ht="30" customHeight="1" x14ac:dyDescent="0.2">
      <c r="A376" s="34">
        <f>'STUDENT NAMELIST'!A376</f>
        <v>372</v>
      </c>
      <c r="B376" s="128">
        <f>'STUDENT NAMELIST'!B376</f>
        <v>211423243310</v>
      </c>
      <c r="C376" s="128" t="str">
        <f>'STUDENT NAMELIST'!C376</f>
        <v>2023PEC AI 472</v>
      </c>
      <c r="D376" s="142" t="str">
        <f>'STUDENT NAMELIST'!D376</f>
        <v>NIRANJAN R</v>
      </c>
      <c r="E376" s="143">
        <v>6</v>
      </c>
      <c r="F376" s="143">
        <v>6</v>
      </c>
      <c r="G376" s="143">
        <v>8</v>
      </c>
      <c r="H376" s="143">
        <v>8</v>
      </c>
      <c r="I376" s="143">
        <v>8</v>
      </c>
      <c r="J376" s="144">
        <f t="shared" ref="J376:N376" si="371">(E376/10)*25</f>
        <v>15</v>
      </c>
      <c r="K376" s="145">
        <f t="shared" si="371"/>
        <v>15</v>
      </c>
      <c r="L376" s="145">
        <f t="shared" si="371"/>
        <v>20</v>
      </c>
      <c r="M376" s="145">
        <f t="shared" si="371"/>
        <v>20</v>
      </c>
      <c r="N376" s="145">
        <f t="shared" si="371"/>
        <v>20</v>
      </c>
    </row>
    <row r="377" spans="1:14" ht="30" customHeight="1" x14ac:dyDescent="0.2">
      <c r="A377" s="34">
        <f>'STUDENT NAMELIST'!A377</f>
        <v>373</v>
      </c>
      <c r="B377" s="128">
        <f>'STUDENT NAMELIST'!B377</f>
        <v>211423243311</v>
      </c>
      <c r="C377" s="128" t="str">
        <f>'STUDENT NAMELIST'!C377</f>
        <v>2023PEC AI 473</v>
      </c>
      <c r="D377" s="142" t="str">
        <f>'STUDENT NAMELIST'!D377</f>
        <v>NISHITH S K P</v>
      </c>
      <c r="E377" s="143">
        <v>6</v>
      </c>
      <c r="F377" s="143">
        <v>10</v>
      </c>
      <c r="G377" s="143">
        <v>8</v>
      </c>
      <c r="H377" s="143">
        <v>9</v>
      </c>
      <c r="I377" s="143">
        <v>6</v>
      </c>
      <c r="J377" s="144">
        <f t="shared" ref="J377:N377" si="372">(E377/10)*25</f>
        <v>15</v>
      </c>
      <c r="K377" s="145">
        <f t="shared" si="372"/>
        <v>25</v>
      </c>
      <c r="L377" s="145">
        <f t="shared" si="372"/>
        <v>20</v>
      </c>
      <c r="M377" s="145">
        <f t="shared" si="372"/>
        <v>22.5</v>
      </c>
      <c r="N377" s="145">
        <f t="shared" si="372"/>
        <v>15</v>
      </c>
    </row>
    <row r="378" spans="1:14" ht="30" customHeight="1" x14ac:dyDescent="0.2">
      <c r="A378" s="34">
        <f>'STUDENT NAMELIST'!A378</f>
        <v>374</v>
      </c>
      <c r="B378" s="128">
        <f>'STUDENT NAMELIST'!B378</f>
        <v>211423243312</v>
      </c>
      <c r="C378" s="128" t="str">
        <f>'STUDENT NAMELIST'!C378</f>
        <v>2023PEC AI 474</v>
      </c>
      <c r="D378" s="142" t="str">
        <f>'STUDENT NAMELIST'!D378</f>
        <v>NITHISH KUMAR S</v>
      </c>
      <c r="E378" s="143">
        <v>8</v>
      </c>
      <c r="F378" s="143">
        <v>8</v>
      </c>
      <c r="G378" s="143">
        <v>9</v>
      </c>
      <c r="H378" s="143">
        <v>10</v>
      </c>
      <c r="I378" s="143">
        <v>6</v>
      </c>
      <c r="J378" s="144">
        <f t="shared" ref="J378:N378" si="373">(E378/10)*25</f>
        <v>20</v>
      </c>
      <c r="K378" s="145">
        <f t="shared" si="373"/>
        <v>20</v>
      </c>
      <c r="L378" s="145">
        <f t="shared" si="373"/>
        <v>22.5</v>
      </c>
      <c r="M378" s="145">
        <f t="shared" si="373"/>
        <v>25</v>
      </c>
      <c r="N378" s="145">
        <f t="shared" si="373"/>
        <v>15</v>
      </c>
    </row>
    <row r="379" spans="1:14" ht="30" customHeight="1" x14ac:dyDescent="0.2">
      <c r="A379" s="34">
        <f>'STUDENT NAMELIST'!A379</f>
        <v>375</v>
      </c>
      <c r="B379" s="128">
        <f>'STUDENT NAMELIST'!B379</f>
        <v>211423243313</v>
      </c>
      <c r="C379" s="128" t="str">
        <f>'STUDENT NAMELIST'!C379</f>
        <v>2023PEC AI 475</v>
      </c>
      <c r="D379" s="142" t="str">
        <f>'STUDENT NAMELIST'!D379</f>
        <v>NITHISH M</v>
      </c>
      <c r="E379" s="143">
        <v>8</v>
      </c>
      <c r="F379" s="143">
        <v>10</v>
      </c>
      <c r="G379" s="143">
        <v>6</v>
      </c>
      <c r="H379" s="143">
        <v>8</v>
      </c>
      <c r="I379" s="143">
        <v>9</v>
      </c>
      <c r="J379" s="144">
        <f t="shared" ref="J379:N379" si="374">(E379/10)*25</f>
        <v>20</v>
      </c>
      <c r="K379" s="145">
        <f t="shared" si="374"/>
        <v>25</v>
      </c>
      <c r="L379" s="145">
        <f t="shared" si="374"/>
        <v>15</v>
      </c>
      <c r="M379" s="145">
        <f t="shared" si="374"/>
        <v>20</v>
      </c>
      <c r="N379" s="145">
        <f t="shared" si="374"/>
        <v>22.5</v>
      </c>
    </row>
    <row r="380" spans="1:14" ht="30" customHeight="1" x14ac:dyDescent="0.2">
      <c r="A380" s="34">
        <f>'STUDENT NAMELIST'!A380</f>
        <v>376</v>
      </c>
      <c r="B380" s="128">
        <f>'STUDENT NAMELIST'!B380</f>
        <v>211423243314</v>
      </c>
      <c r="C380" s="128" t="str">
        <f>'STUDENT NAMELIST'!C380</f>
        <v>2023PEC AI 476</v>
      </c>
      <c r="D380" s="142" t="str">
        <f>'STUDENT NAMELIST'!D380</f>
        <v>NITHISH V</v>
      </c>
      <c r="E380" s="143">
        <v>8</v>
      </c>
      <c r="F380" s="143">
        <v>8</v>
      </c>
      <c r="G380" s="143">
        <v>8</v>
      </c>
      <c r="H380" s="143">
        <v>9</v>
      </c>
      <c r="I380" s="143">
        <v>8</v>
      </c>
      <c r="J380" s="144">
        <f t="shared" ref="J380:N380" si="375">(E380/10)*25</f>
        <v>20</v>
      </c>
      <c r="K380" s="145">
        <f t="shared" si="375"/>
        <v>20</v>
      </c>
      <c r="L380" s="145">
        <f t="shared" si="375"/>
        <v>20</v>
      </c>
      <c r="M380" s="145">
        <f t="shared" si="375"/>
        <v>22.5</v>
      </c>
      <c r="N380" s="145">
        <f t="shared" si="375"/>
        <v>20</v>
      </c>
    </row>
    <row r="381" spans="1:14" ht="30" customHeight="1" x14ac:dyDescent="0.2">
      <c r="A381" s="34">
        <f>'STUDENT NAMELIST'!A381</f>
        <v>377</v>
      </c>
      <c r="B381" s="128">
        <f>'STUDENT NAMELIST'!B381</f>
        <v>211423243116</v>
      </c>
      <c r="C381" s="128" t="str">
        <f>'STUDENT NAMELIST'!C381</f>
        <v>2023PEC AI 477</v>
      </c>
      <c r="D381" s="142" t="str">
        <f>'STUDENT NAMELIST'!D381</f>
        <v>ERWIN NICHOLAS M</v>
      </c>
      <c r="E381" s="143">
        <v>9</v>
      </c>
      <c r="F381" s="143">
        <v>6</v>
      </c>
      <c r="G381" s="143">
        <v>6</v>
      </c>
      <c r="H381" s="143">
        <v>6</v>
      </c>
      <c r="I381" s="143">
        <v>8</v>
      </c>
      <c r="J381" s="144">
        <f t="shared" ref="J381:N381" si="376">(E381/10)*25</f>
        <v>22.5</v>
      </c>
      <c r="K381" s="145">
        <f t="shared" si="376"/>
        <v>15</v>
      </c>
      <c r="L381" s="145">
        <f t="shared" si="376"/>
        <v>15</v>
      </c>
      <c r="M381" s="145">
        <f t="shared" si="376"/>
        <v>15</v>
      </c>
      <c r="N381" s="145">
        <f t="shared" si="376"/>
        <v>20</v>
      </c>
    </row>
    <row r="382" spans="1:14" ht="30" customHeight="1" x14ac:dyDescent="0.2">
      <c r="A382" s="34">
        <f>'STUDENT NAMELIST'!A382</f>
        <v>378</v>
      </c>
      <c r="B382" s="128">
        <f>'STUDENT NAMELIST'!B382</f>
        <v>211423243118</v>
      </c>
      <c r="C382" s="128" t="str">
        <f>'STUDENT NAMELIST'!C382</f>
        <v>2023PEC AI 478</v>
      </c>
      <c r="D382" s="142" t="str">
        <f>'STUDENT NAMELIST'!D382</f>
        <v>ESWAR ADHITHAN J V</v>
      </c>
      <c r="E382" s="143">
        <v>9</v>
      </c>
      <c r="F382" s="143">
        <v>8</v>
      </c>
      <c r="G382" s="143">
        <v>10</v>
      </c>
      <c r="H382" s="143">
        <v>6</v>
      </c>
      <c r="I382" s="143">
        <v>8</v>
      </c>
      <c r="J382" s="144">
        <f t="shared" ref="J382:N382" si="377">(E382/10)*25</f>
        <v>22.5</v>
      </c>
      <c r="K382" s="145">
        <f t="shared" si="377"/>
        <v>20</v>
      </c>
      <c r="L382" s="145">
        <f t="shared" si="377"/>
        <v>25</v>
      </c>
      <c r="M382" s="145">
        <f t="shared" si="377"/>
        <v>15</v>
      </c>
      <c r="N382" s="145">
        <f t="shared" si="377"/>
        <v>20</v>
      </c>
    </row>
    <row r="383" spans="1:14" ht="30" customHeight="1" x14ac:dyDescent="0.2">
      <c r="A383" s="34">
        <f>'STUDENT NAMELIST'!A383</f>
        <v>379</v>
      </c>
      <c r="B383" s="128">
        <f>'STUDENT NAMELIST'!B383</f>
        <v>211423243119</v>
      </c>
      <c r="C383" s="128" t="str">
        <f>'STUDENT NAMELIST'!C383</f>
        <v>2023PEC AI 479</v>
      </c>
      <c r="D383" s="142" t="str">
        <f>'STUDENT NAMELIST'!D383</f>
        <v>ESWAR R</v>
      </c>
      <c r="E383" s="143">
        <v>9</v>
      </c>
      <c r="F383" s="143">
        <v>10</v>
      </c>
      <c r="G383" s="143">
        <v>10</v>
      </c>
      <c r="H383" s="143">
        <v>9</v>
      </c>
      <c r="I383" s="143">
        <v>8</v>
      </c>
      <c r="J383" s="144">
        <f t="shared" ref="J383:N383" si="378">(E383/10)*25</f>
        <v>22.5</v>
      </c>
      <c r="K383" s="145">
        <f t="shared" si="378"/>
        <v>25</v>
      </c>
      <c r="L383" s="145">
        <f t="shared" si="378"/>
        <v>25</v>
      </c>
      <c r="M383" s="145">
        <f t="shared" si="378"/>
        <v>22.5</v>
      </c>
      <c r="N383" s="145">
        <f t="shared" si="378"/>
        <v>20</v>
      </c>
    </row>
    <row r="384" spans="1:14" ht="30" customHeight="1" x14ac:dyDescent="0.2">
      <c r="A384" s="34">
        <f>'STUDENT NAMELIST'!A384</f>
        <v>380</v>
      </c>
      <c r="B384" s="128">
        <f>'STUDENT NAMELIST'!B384</f>
        <v>211423243120</v>
      </c>
      <c r="C384" s="128" t="str">
        <f>'STUDENT NAMELIST'!C384</f>
        <v>2023PEC AI 480</v>
      </c>
      <c r="D384" s="142" t="str">
        <f>'STUDENT NAMELIST'!D384</f>
        <v>FARIH M D</v>
      </c>
      <c r="E384" s="143">
        <v>9</v>
      </c>
      <c r="F384" s="143">
        <v>10</v>
      </c>
      <c r="G384" s="143">
        <v>9</v>
      </c>
      <c r="H384" s="143">
        <v>6</v>
      </c>
      <c r="I384" s="143">
        <v>8</v>
      </c>
      <c r="J384" s="144">
        <f t="shared" ref="J384:N384" si="379">(E384/10)*25</f>
        <v>22.5</v>
      </c>
      <c r="K384" s="145">
        <f t="shared" si="379"/>
        <v>25</v>
      </c>
      <c r="L384" s="145">
        <f t="shared" si="379"/>
        <v>22.5</v>
      </c>
      <c r="M384" s="145">
        <f t="shared" si="379"/>
        <v>15</v>
      </c>
      <c r="N384" s="145">
        <f t="shared" si="379"/>
        <v>20</v>
      </c>
    </row>
    <row r="385" spans="1:14" ht="30" customHeight="1" x14ac:dyDescent="0.2">
      <c r="A385" s="34">
        <f>'STUDENT NAMELIST'!A385</f>
        <v>381</v>
      </c>
      <c r="B385" s="128">
        <f>'STUDENT NAMELIST'!B385</f>
        <v>211423243123</v>
      </c>
      <c r="C385" s="128" t="str">
        <f>'STUDENT NAMELIST'!C385</f>
        <v>2023PEC AI 481</v>
      </c>
      <c r="D385" s="142" t="str">
        <f>'STUDENT NAMELIST'!D385</f>
        <v>GAJAPATHY R</v>
      </c>
      <c r="E385" s="143">
        <v>8</v>
      </c>
      <c r="F385" s="143">
        <v>6</v>
      </c>
      <c r="G385" s="143">
        <v>8</v>
      </c>
      <c r="H385" s="143">
        <v>10</v>
      </c>
      <c r="I385" s="143">
        <v>8</v>
      </c>
      <c r="J385" s="144">
        <f t="shared" ref="J385:N385" si="380">(E385/10)*25</f>
        <v>20</v>
      </c>
      <c r="K385" s="145">
        <f t="shared" si="380"/>
        <v>15</v>
      </c>
      <c r="L385" s="145">
        <f t="shared" si="380"/>
        <v>20</v>
      </c>
      <c r="M385" s="145">
        <f t="shared" si="380"/>
        <v>25</v>
      </c>
      <c r="N385" s="145">
        <f t="shared" si="380"/>
        <v>20</v>
      </c>
    </row>
    <row r="386" spans="1:14" ht="30" customHeight="1" x14ac:dyDescent="0.2">
      <c r="A386" s="34">
        <f>'STUDENT NAMELIST'!A386</f>
        <v>382</v>
      </c>
      <c r="B386" s="128">
        <f>'STUDENT NAMELIST'!B386</f>
        <v>211423243124</v>
      </c>
      <c r="C386" s="128" t="str">
        <f>'STUDENT NAMELIST'!C386</f>
        <v>2023PEC AI 482</v>
      </c>
      <c r="D386" s="142" t="str">
        <f>'STUDENT NAMELIST'!D386</f>
        <v>GANESH M</v>
      </c>
      <c r="E386" s="143">
        <v>9</v>
      </c>
      <c r="F386" s="143">
        <v>10</v>
      </c>
      <c r="G386" s="143">
        <v>8</v>
      </c>
      <c r="H386" s="143">
        <v>6</v>
      </c>
      <c r="I386" s="143">
        <v>10</v>
      </c>
      <c r="J386" s="144">
        <f t="shared" ref="J386:N386" si="381">(E386/10)*25</f>
        <v>22.5</v>
      </c>
      <c r="K386" s="145">
        <f t="shared" si="381"/>
        <v>25</v>
      </c>
      <c r="L386" s="145">
        <f t="shared" si="381"/>
        <v>20</v>
      </c>
      <c r="M386" s="145">
        <f t="shared" si="381"/>
        <v>15</v>
      </c>
      <c r="N386" s="145">
        <f t="shared" si="381"/>
        <v>25</v>
      </c>
    </row>
    <row r="387" spans="1:14" ht="30" customHeight="1" x14ac:dyDescent="0.2">
      <c r="A387" s="34">
        <f>'STUDENT NAMELIST'!A387</f>
        <v>383</v>
      </c>
      <c r="B387" s="128">
        <f>'STUDENT NAMELIST'!B387</f>
        <v>211423243125</v>
      </c>
      <c r="C387" s="128" t="str">
        <f>'STUDENT NAMELIST'!C387</f>
        <v>2023PEC AI 483</v>
      </c>
      <c r="D387" s="142" t="str">
        <f>'STUDENT NAMELIST'!D387</f>
        <v>GAUTHAM P</v>
      </c>
      <c r="E387" s="143">
        <v>9</v>
      </c>
      <c r="F387" s="143">
        <v>6</v>
      </c>
      <c r="G387" s="143">
        <v>8</v>
      </c>
      <c r="H387" s="143">
        <v>8</v>
      </c>
      <c r="I387" s="143">
        <v>8</v>
      </c>
      <c r="J387" s="144">
        <f t="shared" ref="J387:N387" si="382">(E387/10)*25</f>
        <v>22.5</v>
      </c>
      <c r="K387" s="145">
        <f t="shared" si="382"/>
        <v>15</v>
      </c>
      <c r="L387" s="145">
        <f t="shared" si="382"/>
        <v>20</v>
      </c>
      <c r="M387" s="145">
        <f t="shared" si="382"/>
        <v>20</v>
      </c>
      <c r="N387" s="145">
        <f t="shared" si="382"/>
        <v>20</v>
      </c>
    </row>
    <row r="388" spans="1:14" ht="30" customHeight="1" x14ac:dyDescent="0.2">
      <c r="A388" s="34">
        <f>'STUDENT NAMELIST'!A388</f>
        <v>384</v>
      </c>
      <c r="B388" s="128">
        <f>'STUDENT NAMELIST'!B388</f>
        <v>211423243127</v>
      </c>
      <c r="C388" s="128" t="str">
        <f>'STUDENT NAMELIST'!C388</f>
        <v>2023PEC AI 484</v>
      </c>
      <c r="D388" s="142" t="str">
        <f>'STUDENT NAMELIST'!D388</f>
        <v>GOKUL N</v>
      </c>
      <c r="E388" s="143">
        <v>9</v>
      </c>
      <c r="F388" s="143">
        <v>9</v>
      </c>
      <c r="G388" s="143">
        <v>8</v>
      </c>
      <c r="H388" s="143">
        <v>8</v>
      </c>
      <c r="I388" s="143">
        <v>6</v>
      </c>
      <c r="J388" s="144">
        <f t="shared" ref="J388:N388" si="383">(E388/10)*25</f>
        <v>22.5</v>
      </c>
      <c r="K388" s="145">
        <f t="shared" si="383"/>
        <v>22.5</v>
      </c>
      <c r="L388" s="145">
        <f t="shared" si="383"/>
        <v>20</v>
      </c>
      <c r="M388" s="145">
        <f t="shared" si="383"/>
        <v>20</v>
      </c>
      <c r="N388" s="145">
        <f t="shared" si="383"/>
        <v>15</v>
      </c>
    </row>
    <row r="389" spans="1:14" ht="30" customHeight="1" x14ac:dyDescent="0.2">
      <c r="A389" s="34">
        <f>'STUDENT NAMELIST'!A389</f>
        <v>385</v>
      </c>
      <c r="B389" s="128">
        <f>'STUDENT NAMELIST'!B389</f>
        <v>211423243130</v>
      </c>
      <c r="C389" s="128" t="str">
        <f>'STUDENT NAMELIST'!C389</f>
        <v>2023PEC AI 485</v>
      </c>
      <c r="D389" s="142" t="str">
        <f>'STUDENT NAMELIST'!D389</f>
        <v>GOWTHAM R</v>
      </c>
      <c r="E389" s="143">
        <v>6</v>
      </c>
      <c r="F389" s="143">
        <v>9</v>
      </c>
      <c r="G389" s="143">
        <v>8</v>
      </c>
      <c r="H389" s="143">
        <v>8</v>
      </c>
      <c r="I389" s="143">
        <v>10</v>
      </c>
      <c r="J389" s="144">
        <f t="shared" ref="J389:N389" si="384">(E389/10)*25</f>
        <v>15</v>
      </c>
      <c r="K389" s="145">
        <f t="shared" si="384"/>
        <v>22.5</v>
      </c>
      <c r="L389" s="145">
        <f t="shared" si="384"/>
        <v>20</v>
      </c>
      <c r="M389" s="145">
        <f t="shared" si="384"/>
        <v>20</v>
      </c>
      <c r="N389" s="145">
        <f t="shared" si="384"/>
        <v>25</v>
      </c>
    </row>
    <row r="390" spans="1:14" ht="30" customHeight="1" x14ac:dyDescent="0.2">
      <c r="A390" s="34">
        <f>'STUDENT NAMELIST'!A390</f>
        <v>386</v>
      </c>
      <c r="B390" s="128">
        <f>'STUDENT NAMELIST'!B390</f>
        <v>211423243132</v>
      </c>
      <c r="C390" s="128" t="str">
        <f>'STUDENT NAMELIST'!C390</f>
        <v>2023PEC AI 486</v>
      </c>
      <c r="D390" s="142" t="str">
        <f>'STUDENT NAMELIST'!D390</f>
        <v>GURU VISHAL M</v>
      </c>
      <c r="E390" s="143">
        <v>10</v>
      </c>
      <c r="F390" s="143">
        <v>8</v>
      </c>
      <c r="G390" s="143">
        <v>6</v>
      </c>
      <c r="H390" s="143">
        <v>9</v>
      </c>
      <c r="I390" s="143">
        <v>6</v>
      </c>
      <c r="J390" s="144">
        <f t="shared" ref="J390:N390" si="385">(E390/10)*25</f>
        <v>25</v>
      </c>
      <c r="K390" s="145">
        <f t="shared" si="385"/>
        <v>20</v>
      </c>
      <c r="L390" s="145">
        <f t="shared" si="385"/>
        <v>15</v>
      </c>
      <c r="M390" s="145">
        <f t="shared" si="385"/>
        <v>22.5</v>
      </c>
      <c r="N390" s="145">
        <f t="shared" si="385"/>
        <v>15</v>
      </c>
    </row>
    <row r="391" spans="1:14" ht="30" customHeight="1" x14ac:dyDescent="0.2">
      <c r="A391" s="34">
        <f>'STUDENT NAMELIST'!A391</f>
        <v>387</v>
      </c>
      <c r="B391" s="128">
        <f>'STUDENT NAMELIST'!B391</f>
        <v>211423243133</v>
      </c>
      <c r="C391" s="128" t="str">
        <f>'STUDENT NAMELIST'!C391</f>
        <v>2023PEC AI 487</v>
      </c>
      <c r="D391" s="142" t="str">
        <f>'STUDENT NAMELIST'!D391</f>
        <v>GURUCHARAN G</v>
      </c>
      <c r="E391" s="143">
        <v>10</v>
      </c>
      <c r="F391" s="143">
        <v>8</v>
      </c>
      <c r="G391" s="143">
        <v>9</v>
      </c>
      <c r="H391" s="143">
        <v>8</v>
      </c>
      <c r="I391" s="143">
        <v>10</v>
      </c>
      <c r="J391" s="144">
        <f t="shared" ref="J391:N391" si="386">(E391/10)*25</f>
        <v>25</v>
      </c>
      <c r="K391" s="145">
        <f t="shared" si="386"/>
        <v>20</v>
      </c>
      <c r="L391" s="145">
        <f t="shared" si="386"/>
        <v>22.5</v>
      </c>
      <c r="M391" s="145">
        <f t="shared" si="386"/>
        <v>20</v>
      </c>
      <c r="N391" s="145">
        <f t="shared" si="386"/>
        <v>25</v>
      </c>
    </row>
    <row r="392" spans="1:14" ht="30" customHeight="1" x14ac:dyDescent="0.2">
      <c r="A392" s="34">
        <f>'STUDENT NAMELIST'!A392</f>
        <v>388</v>
      </c>
      <c r="B392" s="128">
        <f>'STUDENT NAMELIST'!B392</f>
        <v>211423243134</v>
      </c>
      <c r="C392" s="128" t="str">
        <f>'STUDENT NAMELIST'!C392</f>
        <v>2023PEC AI 488</v>
      </c>
      <c r="D392" s="142" t="str">
        <f>'STUDENT NAMELIST'!D392</f>
        <v>GURUSURIYA B</v>
      </c>
      <c r="E392" s="143">
        <v>9</v>
      </c>
      <c r="F392" s="143">
        <v>6</v>
      </c>
      <c r="G392" s="143">
        <v>8</v>
      </c>
      <c r="H392" s="143">
        <v>10</v>
      </c>
      <c r="I392" s="143">
        <v>8</v>
      </c>
      <c r="J392" s="144">
        <f t="shared" ref="J392:N392" si="387">(E392/10)*25</f>
        <v>22.5</v>
      </c>
      <c r="K392" s="145">
        <f t="shared" si="387"/>
        <v>15</v>
      </c>
      <c r="L392" s="145">
        <f t="shared" si="387"/>
        <v>20</v>
      </c>
      <c r="M392" s="145">
        <f t="shared" si="387"/>
        <v>25</v>
      </c>
      <c r="N392" s="145">
        <f t="shared" si="387"/>
        <v>20</v>
      </c>
    </row>
    <row r="393" spans="1:14" ht="30" customHeight="1" x14ac:dyDescent="0.2">
      <c r="A393" s="34">
        <f>'STUDENT NAMELIST'!A393</f>
        <v>389</v>
      </c>
      <c r="B393" s="128">
        <f>'STUDENT NAMELIST'!B393</f>
        <v>211423243135</v>
      </c>
      <c r="C393" s="128" t="str">
        <f>'STUDENT NAMELIST'!C393</f>
        <v>2023PEC AI 489</v>
      </c>
      <c r="D393" s="142" t="str">
        <f>'STUDENT NAMELIST'!D393</f>
        <v>HARI P</v>
      </c>
      <c r="E393" s="143">
        <v>10</v>
      </c>
      <c r="F393" s="143">
        <v>8</v>
      </c>
      <c r="G393" s="143">
        <v>10</v>
      </c>
      <c r="H393" s="143">
        <v>10</v>
      </c>
      <c r="I393" s="143">
        <v>6</v>
      </c>
      <c r="J393" s="144">
        <f t="shared" ref="J393:N393" si="388">(E393/10)*25</f>
        <v>25</v>
      </c>
      <c r="K393" s="145">
        <f t="shared" si="388"/>
        <v>20</v>
      </c>
      <c r="L393" s="145">
        <f t="shared" si="388"/>
        <v>25</v>
      </c>
      <c r="M393" s="145">
        <f t="shared" si="388"/>
        <v>25</v>
      </c>
      <c r="N393" s="145">
        <f t="shared" si="388"/>
        <v>15</v>
      </c>
    </row>
    <row r="394" spans="1:14" ht="30" customHeight="1" x14ac:dyDescent="0.2">
      <c r="A394" s="34">
        <f>'STUDENT NAMELIST'!A394</f>
        <v>390</v>
      </c>
      <c r="B394" s="128">
        <f>'STUDENT NAMELIST'!B394</f>
        <v>211423243136</v>
      </c>
      <c r="C394" s="128" t="str">
        <f>'STUDENT NAMELIST'!C394</f>
        <v>2023PEC AI 490</v>
      </c>
      <c r="D394" s="142" t="str">
        <f>'STUDENT NAMELIST'!D394</f>
        <v>HARI PRAKASH M</v>
      </c>
      <c r="E394" s="143">
        <v>8</v>
      </c>
      <c r="F394" s="143">
        <v>8</v>
      </c>
      <c r="G394" s="143">
        <v>6</v>
      </c>
      <c r="H394" s="143">
        <v>6</v>
      </c>
      <c r="I394" s="143">
        <v>10</v>
      </c>
      <c r="J394" s="144">
        <f t="shared" ref="J394:N394" si="389">(E394/10)*25</f>
        <v>20</v>
      </c>
      <c r="K394" s="145">
        <f t="shared" si="389"/>
        <v>20</v>
      </c>
      <c r="L394" s="145">
        <f t="shared" si="389"/>
        <v>15</v>
      </c>
      <c r="M394" s="145">
        <f t="shared" si="389"/>
        <v>15</v>
      </c>
      <c r="N394" s="145">
        <f t="shared" si="389"/>
        <v>25</v>
      </c>
    </row>
    <row r="395" spans="1:14" ht="30" customHeight="1" x14ac:dyDescent="0.2">
      <c r="A395" s="34">
        <f>'STUDENT NAMELIST'!A395</f>
        <v>391</v>
      </c>
      <c r="B395" s="128">
        <f>'STUDENT NAMELIST'!B395</f>
        <v>211423243140</v>
      </c>
      <c r="C395" s="128" t="str">
        <f>'STUDENT NAMELIST'!C395</f>
        <v>2023PEC AI 491</v>
      </c>
      <c r="D395" s="142" t="str">
        <f>'STUDENT NAMELIST'!D395</f>
        <v>HARIPRASAANTH K</v>
      </c>
      <c r="E395" s="143">
        <v>6</v>
      </c>
      <c r="F395" s="143">
        <v>6</v>
      </c>
      <c r="G395" s="143">
        <v>8</v>
      </c>
      <c r="H395" s="143">
        <v>9</v>
      </c>
      <c r="I395" s="143">
        <v>9</v>
      </c>
      <c r="J395" s="144">
        <f t="shared" ref="J395:N395" si="390">(E395/10)*25</f>
        <v>15</v>
      </c>
      <c r="K395" s="145">
        <f t="shared" si="390"/>
        <v>15</v>
      </c>
      <c r="L395" s="145">
        <f t="shared" si="390"/>
        <v>20</v>
      </c>
      <c r="M395" s="145">
        <f t="shared" si="390"/>
        <v>22.5</v>
      </c>
      <c r="N395" s="145">
        <f t="shared" si="390"/>
        <v>22.5</v>
      </c>
    </row>
    <row r="396" spans="1:14" ht="30" customHeight="1" x14ac:dyDescent="0.2">
      <c r="A396" s="34">
        <f>'STUDENT NAMELIST'!A396</f>
        <v>392</v>
      </c>
      <c r="B396" s="128">
        <f>'STUDENT NAMELIST'!B396</f>
        <v>211423243141</v>
      </c>
      <c r="C396" s="128" t="str">
        <f>'STUDENT NAMELIST'!C396</f>
        <v>2023PEC AI 492</v>
      </c>
      <c r="D396" s="142" t="str">
        <f>'STUDENT NAMELIST'!D396</f>
        <v>HARISH J</v>
      </c>
      <c r="E396" s="143">
        <v>6</v>
      </c>
      <c r="F396" s="143">
        <v>6</v>
      </c>
      <c r="G396" s="143">
        <v>10</v>
      </c>
      <c r="H396" s="143">
        <v>8</v>
      </c>
      <c r="I396" s="143">
        <v>10</v>
      </c>
      <c r="J396" s="144">
        <f t="shared" ref="J396:N396" si="391">(E396/10)*25</f>
        <v>15</v>
      </c>
      <c r="K396" s="145">
        <f t="shared" si="391"/>
        <v>15</v>
      </c>
      <c r="L396" s="145">
        <f t="shared" si="391"/>
        <v>25</v>
      </c>
      <c r="M396" s="145">
        <f t="shared" si="391"/>
        <v>20</v>
      </c>
      <c r="N396" s="145">
        <f t="shared" si="391"/>
        <v>25</v>
      </c>
    </row>
    <row r="397" spans="1:14" ht="30" customHeight="1" x14ac:dyDescent="0.2">
      <c r="A397" s="34">
        <f>'STUDENT NAMELIST'!A397</f>
        <v>393</v>
      </c>
      <c r="B397" s="128">
        <f>'STUDENT NAMELIST'!B397</f>
        <v>211423243142</v>
      </c>
      <c r="C397" s="128" t="str">
        <f>'STUDENT NAMELIST'!C397</f>
        <v>2023PEC AI 493</v>
      </c>
      <c r="D397" s="142" t="str">
        <f>'STUDENT NAMELIST'!D397</f>
        <v>HARISH P</v>
      </c>
      <c r="E397" s="143">
        <v>8</v>
      </c>
      <c r="F397" s="143">
        <v>9</v>
      </c>
      <c r="G397" s="143">
        <v>9</v>
      </c>
      <c r="H397" s="143">
        <v>10</v>
      </c>
      <c r="I397" s="143">
        <v>9</v>
      </c>
      <c r="J397" s="144">
        <f t="shared" ref="J397:N397" si="392">(E397/10)*25</f>
        <v>20</v>
      </c>
      <c r="K397" s="145">
        <f t="shared" si="392"/>
        <v>22.5</v>
      </c>
      <c r="L397" s="145">
        <f t="shared" si="392"/>
        <v>22.5</v>
      </c>
      <c r="M397" s="145">
        <f t="shared" si="392"/>
        <v>25</v>
      </c>
      <c r="N397" s="145">
        <f t="shared" si="392"/>
        <v>22.5</v>
      </c>
    </row>
    <row r="398" spans="1:14" ht="30" customHeight="1" x14ac:dyDescent="0.2">
      <c r="A398" s="34">
        <f>'STUDENT NAMELIST'!A398</f>
        <v>394</v>
      </c>
      <c r="B398" s="128">
        <f>'STUDENT NAMELIST'!B398</f>
        <v>211423243152</v>
      </c>
      <c r="C398" s="128" t="str">
        <f>'STUDENT NAMELIST'!C398</f>
        <v>2023PEC AI 494</v>
      </c>
      <c r="D398" s="142" t="str">
        <f>'STUDENT NAMELIST'!D398</f>
        <v>HARSIH RAJ B</v>
      </c>
      <c r="E398" s="143">
        <v>9</v>
      </c>
      <c r="F398" s="143">
        <v>6</v>
      </c>
      <c r="G398" s="143">
        <v>6</v>
      </c>
      <c r="H398" s="143">
        <v>6</v>
      </c>
      <c r="I398" s="143">
        <v>9</v>
      </c>
      <c r="J398" s="144">
        <f t="shared" ref="J398:N398" si="393">(E398/10)*25</f>
        <v>22.5</v>
      </c>
      <c r="K398" s="145">
        <f t="shared" si="393"/>
        <v>15</v>
      </c>
      <c r="L398" s="145">
        <f t="shared" si="393"/>
        <v>15</v>
      </c>
      <c r="M398" s="145">
        <f t="shared" si="393"/>
        <v>15</v>
      </c>
      <c r="N398" s="145">
        <f t="shared" si="393"/>
        <v>22.5</v>
      </c>
    </row>
    <row r="399" spans="1:14" ht="30" customHeight="1" x14ac:dyDescent="0.2">
      <c r="A399" s="34">
        <f>'STUDENT NAMELIST'!A399</f>
        <v>395</v>
      </c>
      <c r="B399" s="128">
        <f>'STUDENT NAMELIST'!B399</f>
        <v>211423243143</v>
      </c>
      <c r="C399" s="128" t="str">
        <f>'STUDENT NAMELIST'!C399</f>
        <v>2023PEC AI 495</v>
      </c>
      <c r="D399" s="142" t="str">
        <f>'STUDENT NAMELIST'!D399</f>
        <v>HARISH RAMNAATH E</v>
      </c>
      <c r="E399" s="143">
        <v>6</v>
      </c>
      <c r="F399" s="143">
        <v>6</v>
      </c>
      <c r="G399" s="143">
        <v>9</v>
      </c>
      <c r="H399" s="143">
        <v>6</v>
      </c>
      <c r="I399" s="143">
        <v>9</v>
      </c>
      <c r="J399" s="144">
        <f t="shared" ref="J399:N399" si="394">(E399/10)*25</f>
        <v>15</v>
      </c>
      <c r="K399" s="145">
        <f t="shared" si="394"/>
        <v>15</v>
      </c>
      <c r="L399" s="145">
        <f t="shared" si="394"/>
        <v>22.5</v>
      </c>
      <c r="M399" s="145">
        <f t="shared" si="394"/>
        <v>15</v>
      </c>
      <c r="N399" s="145">
        <f t="shared" si="394"/>
        <v>22.5</v>
      </c>
    </row>
    <row r="400" spans="1:14" ht="30" customHeight="1" x14ac:dyDescent="0.2">
      <c r="A400" s="34">
        <f>'STUDENT NAMELIST'!A400</f>
        <v>396</v>
      </c>
      <c r="B400" s="128">
        <f>'STUDENT NAMELIST'!B400</f>
        <v>211423243144</v>
      </c>
      <c r="C400" s="128" t="str">
        <f>'STUDENT NAMELIST'!C400</f>
        <v>2023PEC AI 496</v>
      </c>
      <c r="D400" s="142" t="str">
        <f>'STUDENT NAMELIST'!D400</f>
        <v>HARISH V J</v>
      </c>
      <c r="E400" s="143">
        <v>8</v>
      </c>
      <c r="F400" s="143">
        <v>9</v>
      </c>
      <c r="G400" s="143">
        <v>8</v>
      </c>
      <c r="H400" s="143">
        <v>6</v>
      </c>
      <c r="I400" s="143">
        <v>9</v>
      </c>
      <c r="J400" s="144">
        <f t="shared" ref="J400:N400" si="395">(E400/10)*25</f>
        <v>20</v>
      </c>
      <c r="K400" s="145">
        <f t="shared" si="395"/>
        <v>22.5</v>
      </c>
      <c r="L400" s="145">
        <f t="shared" si="395"/>
        <v>20</v>
      </c>
      <c r="M400" s="145">
        <f t="shared" si="395"/>
        <v>15</v>
      </c>
      <c r="N400" s="145">
        <f t="shared" si="395"/>
        <v>22.5</v>
      </c>
    </row>
    <row r="401" spans="1:14" ht="30" customHeight="1" x14ac:dyDescent="0.2">
      <c r="A401" s="34">
        <f>'STUDENT NAMELIST'!A401</f>
        <v>397</v>
      </c>
      <c r="B401" s="128">
        <f>'STUDENT NAMELIST'!B401</f>
        <v>211423243145</v>
      </c>
      <c r="C401" s="128" t="str">
        <f>'STUDENT NAMELIST'!C401</f>
        <v>2023PEC AI 497</v>
      </c>
      <c r="D401" s="142" t="str">
        <f>'STUDENT NAMELIST'!D401</f>
        <v>HARIVISHNU K C</v>
      </c>
      <c r="E401" s="143">
        <v>8</v>
      </c>
      <c r="F401" s="143">
        <v>8</v>
      </c>
      <c r="G401" s="143">
        <v>8</v>
      </c>
      <c r="H401" s="143">
        <v>8</v>
      </c>
      <c r="I401" s="143">
        <v>10</v>
      </c>
      <c r="J401" s="144">
        <f t="shared" ref="J401:N401" si="396">(E401/10)*25</f>
        <v>20</v>
      </c>
      <c r="K401" s="145">
        <f t="shared" si="396"/>
        <v>20</v>
      </c>
      <c r="L401" s="145">
        <f t="shared" si="396"/>
        <v>20</v>
      </c>
      <c r="M401" s="145">
        <f t="shared" si="396"/>
        <v>20</v>
      </c>
      <c r="N401" s="145">
        <f t="shared" si="396"/>
        <v>25</v>
      </c>
    </row>
    <row r="402" spans="1:14" ht="30" customHeight="1" x14ac:dyDescent="0.2">
      <c r="A402" s="34">
        <f>'STUDENT NAMELIST'!A402</f>
        <v>398</v>
      </c>
      <c r="B402" s="128">
        <f>'STUDENT NAMELIST'!B402</f>
        <v>211423243156</v>
      </c>
      <c r="C402" s="128" t="str">
        <f>'STUDENT NAMELIST'!C402</f>
        <v>2023PEC AI 498</v>
      </c>
      <c r="D402" s="142" t="str">
        <f>'STUDENT NAMELIST'!D402</f>
        <v>HEMKUMAR A</v>
      </c>
      <c r="E402" s="143">
        <v>9</v>
      </c>
      <c r="F402" s="143">
        <v>10</v>
      </c>
      <c r="G402" s="143">
        <v>6</v>
      </c>
      <c r="H402" s="143">
        <v>9</v>
      </c>
      <c r="I402" s="143">
        <v>6</v>
      </c>
      <c r="J402" s="144">
        <f t="shared" ref="J402:N402" si="397">(E402/10)*25</f>
        <v>22.5</v>
      </c>
      <c r="K402" s="145">
        <f t="shared" si="397"/>
        <v>25</v>
      </c>
      <c r="L402" s="145">
        <f t="shared" si="397"/>
        <v>15</v>
      </c>
      <c r="M402" s="145">
        <f t="shared" si="397"/>
        <v>22.5</v>
      </c>
      <c r="N402" s="145">
        <f t="shared" si="397"/>
        <v>15</v>
      </c>
    </row>
    <row r="403" spans="1:14" ht="30" customHeight="1" x14ac:dyDescent="0.2">
      <c r="A403" s="34">
        <f>'STUDENT NAMELIST'!A403</f>
        <v>399</v>
      </c>
      <c r="B403" s="128">
        <f>'STUDENT NAMELIST'!B403</f>
        <v>211423243153</v>
      </c>
      <c r="C403" s="128" t="str">
        <f>'STUDENT NAMELIST'!C403</f>
        <v>2023PEC AI 499</v>
      </c>
      <c r="D403" s="142" t="str">
        <f>'STUDENT NAMELIST'!D403</f>
        <v>HEMAND KUMAR V</v>
      </c>
      <c r="E403" s="143">
        <v>8</v>
      </c>
      <c r="F403" s="143">
        <v>10</v>
      </c>
      <c r="G403" s="143">
        <v>6</v>
      </c>
      <c r="H403" s="143">
        <v>8</v>
      </c>
      <c r="I403" s="143">
        <v>6</v>
      </c>
      <c r="J403" s="144">
        <f t="shared" ref="J403:N403" si="398">(E403/10)*25</f>
        <v>20</v>
      </c>
      <c r="K403" s="145">
        <f t="shared" si="398"/>
        <v>25</v>
      </c>
      <c r="L403" s="145">
        <f t="shared" si="398"/>
        <v>15</v>
      </c>
      <c r="M403" s="145">
        <f t="shared" si="398"/>
        <v>20</v>
      </c>
      <c r="N403" s="145">
        <f t="shared" si="398"/>
        <v>15</v>
      </c>
    </row>
    <row r="404" spans="1:14" ht="30" customHeight="1" x14ac:dyDescent="0.2">
      <c r="A404" s="34">
        <f>'STUDENT NAMELIST'!A404</f>
        <v>400</v>
      </c>
      <c r="B404" s="128">
        <f>'STUDENT NAMELIST'!B404</f>
        <v>211423243154</v>
      </c>
      <c r="C404" s="128" t="str">
        <f>'STUDENT NAMELIST'!C404</f>
        <v>2023PEC AI 500</v>
      </c>
      <c r="D404" s="142" t="str">
        <f>'STUDENT NAMELIST'!D404</f>
        <v>HEMANTH S</v>
      </c>
      <c r="E404" s="143">
        <v>8</v>
      </c>
      <c r="F404" s="143">
        <v>10</v>
      </c>
      <c r="G404" s="143">
        <v>8</v>
      </c>
      <c r="H404" s="143">
        <v>10</v>
      </c>
      <c r="I404" s="143">
        <v>10</v>
      </c>
      <c r="J404" s="144">
        <f t="shared" ref="J404:N404" si="399">(E404/10)*25</f>
        <v>20</v>
      </c>
      <c r="K404" s="145">
        <f t="shared" si="399"/>
        <v>25</v>
      </c>
      <c r="L404" s="145">
        <f t="shared" si="399"/>
        <v>20</v>
      </c>
      <c r="M404" s="145">
        <f t="shared" si="399"/>
        <v>25</v>
      </c>
      <c r="N404" s="145">
        <f t="shared" si="399"/>
        <v>25</v>
      </c>
    </row>
    <row r="405" spans="1:14" ht="30" customHeight="1" x14ac:dyDescent="0.2">
      <c r="A405" s="34">
        <f>'STUDENT NAMELIST'!A405</f>
        <v>401</v>
      </c>
      <c r="B405" s="128">
        <f>'STUDENT NAMELIST'!B405</f>
        <v>211423243158</v>
      </c>
      <c r="C405" s="128" t="str">
        <f>'STUDENT NAMELIST'!C405</f>
        <v>2023PEC AI 501</v>
      </c>
      <c r="D405" s="142" t="str">
        <f>'STUDENT NAMELIST'!D405</f>
        <v>HIBBAN RASHID</v>
      </c>
      <c r="E405" s="143">
        <v>8</v>
      </c>
      <c r="F405" s="143">
        <v>10</v>
      </c>
      <c r="G405" s="143">
        <v>10</v>
      </c>
      <c r="H405" s="143">
        <v>10</v>
      </c>
      <c r="I405" s="143">
        <v>8</v>
      </c>
      <c r="J405" s="144">
        <f t="shared" ref="J405:N405" si="400">(E405/10)*25</f>
        <v>20</v>
      </c>
      <c r="K405" s="145">
        <f t="shared" si="400"/>
        <v>25</v>
      </c>
      <c r="L405" s="145">
        <f t="shared" si="400"/>
        <v>25</v>
      </c>
      <c r="M405" s="145">
        <f t="shared" si="400"/>
        <v>25</v>
      </c>
      <c r="N405" s="145">
        <f t="shared" si="400"/>
        <v>20</v>
      </c>
    </row>
    <row r="406" spans="1:14" ht="30" customHeight="1" x14ac:dyDescent="0.2">
      <c r="A406" s="34">
        <f>'STUDENT NAMELIST'!A406</f>
        <v>402</v>
      </c>
      <c r="B406" s="128">
        <f>'STUDENT NAMELIST'!B406</f>
        <v>211423243159</v>
      </c>
      <c r="C406" s="128" t="str">
        <f>'STUDENT NAMELIST'!C406</f>
        <v>2023PEC AI 502</v>
      </c>
      <c r="D406" s="142" t="str">
        <f>'STUDENT NAMELIST'!D406</f>
        <v>HIRTHIK KANNAN S</v>
      </c>
      <c r="E406" s="143">
        <v>8</v>
      </c>
      <c r="F406" s="143">
        <v>10</v>
      </c>
      <c r="G406" s="143">
        <v>9</v>
      </c>
      <c r="H406" s="143">
        <v>8</v>
      </c>
      <c r="I406" s="143">
        <v>6</v>
      </c>
      <c r="J406" s="144">
        <f t="shared" ref="J406:N406" si="401">(E406/10)*25</f>
        <v>20</v>
      </c>
      <c r="K406" s="145">
        <f t="shared" si="401"/>
        <v>25</v>
      </c>
      <c r="L406" s="145">
        <f t="shared" si="401"/>
        <v>22.5</v>
      </c>
      <c r="M406" s="145">
        <f t="shared" si="401"/>
        <v>20</v>
      </c>
      <c r="N406" s="145">
        <f t="shared" si="401"/>
        <v>15</v>
      </c>
    </row>
    <row r="407" spans="1:14" ht="30" customHeight="1" x14ac:dyDescent="0.2">
      <c r="A407" s="34">
        <f>'STUDENT NAMELIST'!A407</f>
        <v>403</v>
      </c>
      <c r="B407" s="128">
        <f>'STUDENT NAMELIST'!B407</f>
        <v>211423243160</v>
      </c>
      <c r="C407" s="128" t="str">
        <f>'STUDENT NAMELIST'!C407</f>
        <v>2023PEC AI 503</v>
      </c>
      <c r="D407" s="142" t="str">
        <f>'STUDENT NAMELIST'!D407</f>
        <v>HITESHWAR K</v>
      </c>
      <c r="E407" s="143">
        <v>8</v>
      </c>
      <c r="F407" s="143">
        <v>8</v>
      </c>
      <c r="G407" s="143">
        <v>8</v>
      </c>
      <c r="H407" s="143">
        <v>10</v>
      </c>
      <c r="I407" s="143">
        <v>10</v>
      </c>
      <c r="J407" s="144">
        <f t="shared" ref="J407:N407" si="402">(E407/10)*25</f>
        <v>20</v>
      </c>
      <c r="K407" s="145">
        <f t="shared" si="402"/>
        <v>20</v>
      </c>
      <c r="L407" s="145">
        <f t="shared" si="402"/>
        <v>20</v>
      </c>
      <c r="M407" s="145">
        <f t="shared" si="402"/>
        <v>25</v>
      </c>
      <c r="N407" s="145">
        <f t="shared" si="402"/>
        <v>25</v>
      </c>
    </row>
    <row r="408" spans="1:14" ht="30" customHeight="1" x14ac:dyDescent="0.2">
      <c r="A408" s="34">
        <f>'STUDENT NAMELIST'!A408</f>
        <v>404</v>
      </c>
      <c r="B408" s="128">
        <f>'STUDENT NAMELIST'!B408</f>
        <v>211423243162</v>
      </c>
      <c r="C408" s="128" t="str">
        <f>'STUDENT NAMELIST'!C408</f>
        <v>2023PEC AI 504</v>
      </c>
      <c r="D408" s="142" t="str">
        <f>'STUDENT NAMELIST'!D408</f>
        <v>INBA R</v>
      </c>
      <c r="E408" s="143">
        <v>6</v>
      </c>
      <c r="F408" s="143">
        <v>10</v>
      </c>
      <c r="G408" s="143">
        <v>10</v>
      </c>
      <c r="H408" s="143">
        <v>6</v>
      </c>
      <c r="I408" s="143">
        <v>8</v>
      </c>
      <c r="J408" s="144">
        <f t="shared" ref="J408:N408" si="403">(E408/10)*25</f>
        <v>15</v>
      </c>
      <c r="K408" s="145">
        <f t="shared" si="403"/>
        <v>25</v>
      </c>
      <c r="L408" s="145">
        <f t="shared" si="403"/>
        <v>25</v>
      </c>
      <c r="M408" s="145">
        <f t="shared" si="403"/>
        <v>15</v>
      </c>
      <c r="N408" s="145">
        <f t="shared" si="403"/>
        <v>20</v>
      </c>
    </row>
    <row r="409" spans="1:14" ht="30" customHeight="1" x14ac:dyDescent="0.2">
      <c r="A409" s="34">
        <f>'STUDENT NAMELIST'!A409</f>
        <v>405</v>
      </c>
      <c r="B409" s="128">
        <f>'STUDENT NAMELIST'!B409</f>
        <v>211423243163</v>
      </c>
      <c r="C409" s="128" t="str">
        <f>'STUDENT NAMELIST'!C409</f>
        <v>2023PEC AI 505</v>
      </c>
      <c r="D409" s="142" t="str">
        <f>'STUDENT NAMELIST'!D409</f>
        <v>INFANT JASON G A</v>
      </c>
      <c r="E409" s="143">
        <v>9</v>
      </c>
      <c r="F409" s="143">
        <v>10</v>
      </c>
      <c r="G409" s="143">
        <v>9</v>
      </c>
      <c r="H409" s="143">
        <v>6</v>
      </c>
      <c r="I409" s="143">
        <v>6</v>
      </c>
      <c r="J409" s="144">
        <f t="shared" ref="J409:N409" si="404">(E409/10)*25</f>
        <v>22.5</v>
      </c>
      <c r="K409" s="145">
        <f t="shared" si="404"/>
        <v>25</v>
      </c>
      <c r="L409" s="145">
        <f t="shared" si="404"/>
        <v>22.5</v>
      </c>
      <c r="M409" s="145">
        <f t="shared" si="404"/>
        <v>15</v>
      </c>
      <c r="N409" s="145">
        <f t="shared" si="404"/>
        <v>15</v>
      </c>
    </row>
    <row r="410" spans="1:14" ht="30" customHeight="1" x14ac:dyDescent="0.2">
      <c r="A410" s="34">
        <f>'STUDENT NAMELIST'!A410</f>
        <v>406</v>
      </c>
      <c r="B410" s="128">
        <f>'STUDENT NAMELIST'!B410</f>
        <v>211423243166</v>
      </c>
      <c r="C410" s="128" t="str">
        <f>'STUDENT NAMELIST'!C410</f>
        <v>2023PEC AI 506</v>
      </c>
      <c r="D410" s="142" t="str">
        <f>'STUDENT NAMELIST'!D410</f>
        <v>IRFAN MARICHAMY</v>
      </c>
      <c r="E410" s="143">
        <v>6</v>
      </c>
      <c r="F410" s="143">
        <v>9</v>
      </c>
      <c r="G410" s="143">
        <v>8</v>
      </c>
      <c r="H410" s="143">
        <v>8</v>
      </c>
      <c r="I410" s="143">
        <v>10</v>
      </c>
      <c r="J410" s="144">
        <f t="shared" ref="J410:N410" si="405">(E410/10)*25</f>
        <v>15</v>
      </c>
      <c r="K410" s="145">
        <f t="shared" si="405"/>
        <v>22.5</v>
      </c>
      <c r="L410" s="145">
        <f t="shared" si="405"/>
        <v>20</v>
      </c>
      <c r="M410" s="145">
        <f t="shared" si="405"/>
        <v>20</v>
      </c>
      <c r="N410" s="145">
        <f t="shared" si="405"/>
        <v>25</v>
      </c>
    </row>
    <row r="411" spans="1:14" ht="30" customHeight="1" x14ac:dyDescent="0.2">
      <c r="A411" s="34">
        <f>'STUDENT NAMELIST'!A411</f>
        <v>407</v>
      </c>
      <c r="B411" s="128">
        <f>'STUDENT NAMELIST'!B411</f>
        <v>211423243169</v>
      </c>
      <c r="C411" s="128" t="str">
        <f>'STUDENT NAMELIST'!C411</f>
        <v>2023PEC AI 507</v>
      </c>
      <c r="D411" s="142" t="str">
        <f>'STUDENT NAMELIST'!D411</f>
        <v>JAGADHEESWARAN R</v>
      </c>
      <c r="E411" s="143">
        <v>8</v>
      </c>
      <c r="F411" s="143">
        <v>9</v>
      </c>
      <c r="G411" s="143">
        <v>8</v>
      </c>
      <c r="H411" s="143">
        <v>10</v>
      </c>
      <c r="I411" s="143">
        <v>8</v>
      </c>
      <c r="J411" s="144">
        <f t="shared" ref="J411:N411" si="406">(E411/10)*25</f>
        <v>20</v>
      </c>
      <c r="K411" s="145">
        <f t="shared" si="406"/>
        <v>22.5</v>
      </c>
      <c r="L411" s="145">
        <f t="shared" si="406"/>
        <v>20</v>
      </c>
      <c r="M411" s="145">
        <f t="shared" si="406"/>
        <v>25</v>
      </c>
      <c r="N411" s="145">
        <f t="shared" si="406"/>
        <v>20</v>
      </c>
    </row>
    <row r="412" spans="1:14" ht="30" customHeight="1" x14ac:dyDescent="0.2">
      <c r="A412" s="34">
        <f>'STUDENT NAMELIST'!A412</f>
        <v>408</v>
      </c>
      <c r="B412" s="128">
        <f>'STUDENT NAMELIST'!B412</f>
        <v>211423243170</v>
      </c>
      <c r="C412" s="128" t="str">
        <f>'STUDENT NAMELIST'!C412</f>
        <v>2023PEC AI 508</v>
      </c>
      <c r="D412" s="142" t="str">
        <f>'STUDENT NAMELIST'!D412</f>
        <v>JAGAN S</v>
      </c>
      <c r="E412" s="143">
        <v>6</v>
      </c>
      <c r="F412" s="143">
        <v>8</v>
      </c>
      <c r="G412" s="143">
        <v>9</v>
      </c>
      <c r="H412" s="143">
        <v>10</v>
      </c>
      <c r="I412" s="143">
        <v>9</v>
      </c>
      <c r="J412" s="144">
        <f t="shared" ref="J412:N412" si="407">(E412/10)*25</f>
        <v>15</v>
      </c>
      <c r="K412" s="145">
        <f t="shared" si="407"/>
        <v>20</v>
      </c>
      <c r="L412" s="145">
        <f t="shared" si="407"/>
        <v>22.5</v>
      </c>
      <c r="M412" s="145">
        <f t="shared" si="407"/>
        <v>25</v>
      </c>
      <c r="N412" s="145">
        <f t="shared" si="407"/>
        <v>22.5</v>
      </c>
    </row>
    <row r="413" spans="1:14" ht="30" customHeight="1" x14ac:dyDescent="0.2">
      <c r="A413" s="34">
        <f>'STUDENT NAMELIST'!A413</f>
        <v>409</v>
      </c>
      <c r="B413" s="128">
        <f>'STUDENT NAMELIST'!B413</f>
        <v>211423243171</v>
      </c>
      <c r="C413" s="128" t="str">
        <f>'STUDENT NAMELIST'!C413</f>
        <v>2023PEC AI 509</v>
      </c>
      <c r="D413" s="142" t="str">
        <f>'STUDENT NAMELIST'!D413</f>
        <v>JAI AKASH R S</v>
      </c>
      <c r="E413" s="143">
        <v>10</v>
      </c>
      <c r="F413" s="143">
        <v>9</v>
      </c>
      <c r="G413" s="143">
        <v>8</v>
      </c>
      <c r="H413" s="143">
        <v>8</v>
      </c>
      <c r="I413" s="143">
        <v>8</v>
      </c>
      <c r="J413" s="144">
        <f t="shared" ref="J413:N413" si="408">(E413/10)*25</f>
        <v>25</v>
      </c>
      <c r="K413" s="145">
        <f t="shared" si="408"/>
        <v>22.5</v>
      </c>
      <c r="L413" s="145">
        <f t="shared" si="408"/>
        <v>20</v>
      </c>
      <c r="M413" s="145">
        <f t="shared" si="408"/>
        <v>20</v>
      </c>
      <c r="N413" s="145">
        <f t="shared" si="408"/>
        <v>20</v>
      </c>
    </row>
    <row r="414" spans="1:14" ht="30" customHeight="1" x14ac:dyDescent="0.2">
      <c r="A414" s="34">
        <f>'STUDENT NAMELIST'!A414</f>
        <v>410</v>
      </c>
      <c r="B414" s="128">
        <f>'STUDENT NAMELIST'!B414</f>
        <v>211423243172</v>
      </c>
      <c r="C414" s="128" t="str">
        <f>'STUDENT NAMELIST'!C414</f>
        <v>2023PEC AI 510</v>
      </c>
      <c r="D414" s="142" t="str">
        <f>'STUDENT NAMELIST'!D414</f>
        <v>JAI HARSHAN H</v>
      </c>
      <c r="E414" s="143">
        <v>9</v>
      </c>
      <c r="F414" s="143">
        <v>8</v>
      </c>
      <c r="G414" s="143">
        <v>6</v>
      </c>
      <c r="H414" s="143">
        <v>8</v>
      </c>
      <c r="I414" s="143">
        <v>6</v>
      </c>
      <c r="J414" s="144">
        <f t="shared" ref="J414:N414" si="409">(E414/10)*25</f>
        <v>22.5</v>
      </c>
      <c r="K414" s="145">
        <f t="shared" si="409"/>
        <v>20</v>
      </c>
      <c r="L414" s="145">
        <f t="shared" si="409"/>
        <v>15</v>
      </c>
      <c r="M414" s="145">
        <f t="shared" si="409"/>
        <v>20</v>
      </c>
      <c r="N414" s="145">
        <f t="shared" si="409"/>
        <v>15</v>
      </c>
    </row>
    <row r="415" spans="1:14" ht="30" customHeight="1" x14ac:dyDescent="0.2">
      <c r="A415" s="34">
        <f>'STUDENT NAMELIST'!A415</f>
        <v>411</v>
      </c>
      <c r="B415" s="128">
        <f>'STUDENT NAMELIST'!B415</f>
        <v>211423243173</v>
      </c>
      <c r="C415" s="128" t="str">
        <f>'STUDENT NAMELIST'!C415</f>
        <v>2023PEC AI 511</v>
      </c>
      <c r="D415" s="142" t="str">
        <f>'STUDENT NAMELIST'!D415</f>
        <v>JAMAL MOHAMMED R</v>
      </c>
      <c r="E415" s="143">
        <v>9</v>
      </c>
      <c r="F415" s="143">
        <v>6</v>
      </c>
      <c r="G415" s="143">
        <v>8</v>
      </c>
      <c r="H415" s="143">
        <v>10</v>
      </c>
      <c r="I415" s="143">
        <v>9</v>
      </c>
      <c r="J415" s="144">
        <f t="shared" ref="J415:N415" si="410">(E415/10)*25</f>
        <v>22.5</v>
      </c>
      <c r="K415" s="145">
        <f t="shared" si="410"/>
        <v>15</v>
      </c>
      <c r="L415" s="145">
        <f t="shared" si="410"/>
        <v>20</v>
      </c>
      <c r="M415" s="145">
        <f t="shared" si="410"/>
        <v>25</v>
      </c>
      <c r="N415" s="145">
        <f t="shared" si="410"/>
        <v>22.5</v>
      </c>
    </row>
    <row r="416" spans="1:14" ht="30" customHeight="1" x14ac:dyDescent="0.2">
      <c r="A416" s="34">
        <f>'STUDENT NAMELIST'!A416</f>
        <v>412</v>
      </c>
      <c r="B416" s="128">
        <f>'STUDENT NAMELIST'!B416</f>
        <v>211423243176</v>
      </c>
      <c r="C416" s="128" t="str">
        <f>'STUDENT NAMELIST'!C416</f>
        <v>2023PEC AI 512</v>
      </c>
      <c r="D416" s="142" t="str">
        <f>'STUDENT NAMELIST'!D416</f>
        <v>JASON JONES C</v>
      </c>
      <c r="E416" s="143">
        <v>9</v>
      </c>
      <c r="F416" s="143">
        <v>8</v>
      </c>
      <c r="G416" s="143">
        <v>8</v>
      </c>
      <c r="H416" s="143">
        <v>8</v>
      </c>
      <c r="I416" s="143">
        <v>8</v>
      </c>
      <c r="J416" s="144">
        <f t="shared" ref="J416:N416" si="411">(E416/10)*25</f>
        <v>22.5</v>
      </c>
      <c r="K416" s="145">
        <f t="shared" si="411"/>
        <v>20</v>
      </c>
      <c r="L416" s="145">
        <f t="shared" si="411"/>
        <v>20</v>
      </c>
      <c r="M416" s="145">
        <f t="shared" si="411"/>
        <v>20</v>
      </c>
      <c r="N416" s="145">
        <f t="shared" si="411"/>
        <v>20</v>
      </c>
    </row>
    <row r="417" spans="1:14" ht="30" customHeight="1" x14ac:dyDescent="0.2">
      <c r="A417" s="34">
        <f>'STUDENT NAMELIST'!A417</f>
        <v>413</v>
      </c>
      <c r="B417" s="128">
        <f>'STUDENT NAMELIST'!B417</f>
        <v>211423243177</v>
      </c>
      <c r="C417" s="128" t="str">
        <f>'STUDENT NAMELIST'!C417</f>
        <v>2023PEC AI 513</v>
      </c>
      <c r="D417" s="142" t="str">
        <f>'STUDENT NAMELIST'!D417</f>
        <v>JAYA KRISHNA M</v>
      </c>
      <c r="E417" s="143">
        <v>8</v>
      </c>
      <c r="F417" s="143">
        <v>10</v>
      </c>
      <c r="G417" s="143">
        <v>10</v>
      </c>
      <c r="H417" s="143">
        <v>8</v>
      </c>
      <c r="I417" s="143">
        <v>10</v>
      </c>
      <c r="J417" s="144">
        <f t="shared" ref="J417:N417" si="412">(E417/10)*25</f>
        <v>20</v>
      </c>
      <c r="K417" s="145">
        <f t="shared" si="412"/>
        <v>25</v>
      </c>
      <c r="L417" s="145">
        <f t="shared" si="412"/>
        <v>25</v>
      </c>
      <c r="M417" s="145">
        <f t="shared" si="412"/>
        <v>20</v>
      </c>
      <c r="N417" s="145">
        <f t="shared" si="412"/>
        <v>25</v>
      </c>
    </row>
    <row r="418" spans="1:14" ht="30" customHeight="1" x14ac:dyDescent="0.2">
      <c r="A418" s="34">
        <f>'STUDENT NAMELIST'!A418</f>
        <v>414</v>
      </c>
      <c r="B418" s="128">
        <f>'STUDENT NAMELIST'!B418</f>
        <v>211423243178</v>
      </c>
      <c r="C418" s="128" t="str">
        <f>'STUDENT NAMELIST'!C418</f>
        <v>2023PEC AI 514</v>
      </c>
      <c r="D418" s="142" t="str">
        <f>'STUDENT NAMELIST'!D418</f>
        <v>JAYA SURYA V</v>
      </c>
      <c r="E418" s="143">
        <v>9</v>
      </c>
      <c r="F418" s="143">
        <v>9</v>
      </c>
      <c r="G418" s="143">
        <v>9</v>
      </c>
      <c r="H418" s="143">
        <v>8</v>
      </c>
      <c r="I418" s="143">
        <v>8</v>
      </c>
      <c r="J418" s="144">
        <f t="shared" ref="J418:N418" si="413">(E418/10)*25</f>
        <v>22.5</v>
      </c>
      <c r="K418" s="145">
        <f t="shared" si="413"/>
        <v>22.5</v>
      </c>
      <c r="L418" s="145">
        <f t="shared" si="413"/>
        <v>22.5</v>
      </c>
      <c r="M418" s="145">
        <f t="shared" si="413"/>
        <v>20</v>
      </c>
      <c r="N418" s="145">
        <f t="shared" si="413"/>
        <v>20</v>
      </c>
    </row>
    <row r="419" spans="1:14" ht="30" customHeight="1" x14ac:dyDescent="0.2">
      <c r="A419" s="34">
        <f>'STUDENT NAMELIST'!A419</f>
        <v>415</v>
      </c>
      <c r="B419" s="128">
        <f>'STUDENT NAMELIST'!B419</f>
        <v>211423243179</v>
      </c>
      <c r="C419" s="128" t="str">
        <f>'STUDENT NAMELIST'!C419</f>
        <v>2023PEC AI 515</v>
      </c>
      <c r="D419" s="142" t="str">
        <f>'STUDENT NAMELIST'!D419</f>
        <v>JAYANTH J</v>
      </c>
      <c r="E419" s="143">
        <v>8</v>
      </c>
      <c r="F419" s="143">
        <v>8</v>
      </c>
      <c r="G419" s="143">
        <v>6</v>
      </c>
      <c r="H419" s="143">
        <v>8</v>
      </c>
      <c r="I419" s="143">
        <v>10</v>
      </c>
      <c r="J419" s="144">
        <f t="shared" ref="J419:N419" si="414">(E419/10)*25</f>
        <v>20</v>
      </c>
      <c r="K419" s="145">
        <f t="shared" si="414"/>
        <v>20</v>
      </c>
      <c r="L419" s="145">
        <f t="shared" si="414"/>
        <v>15</v>
      </c>
      <c r="M419" s="145">
        <f t="shared" si="414"/>
        <v>20</v>
      </c>
      <c r="N419" s="145">
        <f t="shared" si="414"/>
        <v>25</v>
      </c>
    </row>
    <row r="420" spans="1:14" ht="30" customHeight="1" x14ac:dyDescent="0.2">
      <c r="A420" s="34">
        <f>'STUDENT NAMELIST'!A420</f>
        <v>416</v>
      </c>
      <c r="B420" s="128">
        <f>'STUDENT NAMELIST'!B420</f>
        <v>211423243180</v>
      </c>
      <c r="C420" s="128" t="str">
        <f>'STUDENT NAMELIST'!C420</f>
        <v>2023PEC AI 516</v>
      </c>
      <c r="D420" s="142" t="str">
        <f>'STUDENT NAMELIST'!D420</f>
        <v>JAYARAM S J</v>
      </c>
      <c r="E420" s="143">
        <v>6</v>
      </c>
      <c r="F420" s="143">
        <v>9</v>
      </c>
      <c r="G420" s="143">
        <v>9</v>
      </c>
      <c r="H420" s="143">
        <v>8</v>
      </c>
      <c r="I420" s="143">
        <v>8</v>
      </c>
      <c r="J420" s="144">
        <f t="shared" ref="J420:N420" si="415">(E420/10)*25</f>
        <v>15</v>
      </c>
      <c r="K420" s="145">
        <f t="shared" si="415"/>
        <v>22.5</v>
      </c>
      <c r="L420" s="145">
        <f t="shared" si="415"/>
        <v>22.5</v>
      </c>
      <c r="M420" s="145">
        <f t="shared" si="415"/>
        <v>20</v>
      </c>
      <c r="N420" s="145">
        <f t="shared" si="415"/>
        <v>20</v>
      </c>
    </row>
    <row r="421" spans="1:14" ht="30" customHeight="1" x14ac:dyDescent="0.2">
      <c r="A421" s="34">
        <f>'STUDENT NAMELIST'!A421</f>
        <v>417</v>
      </c>
      <c r="B421" s="128">
        <f>'STUDENT NAMELIST'!B421</f>
        <v>211423243184</v>
      </c>
      <c r="C421" s="128" t="str">
        <f>'STUDENT NAMELIST'!C421</f>
        <v>2023PEC AI 517</v>
      </c>
      <c r="D421" s="142" t="str">
        <f>'STUDENT NAMELIST'!D421</f>
        <v>JAYASURIYA K</v>
      </c>
      <c r="E421" s="143">
        <v>10</v>
      </c>
      <c r="F421" s="143">
        <v>6</v>
      </c>
      <c r="G421" s="143">
        <v>10</v>
      </c>
      <c r="H421" s="143">
        <v>8</v>
      </c>
      <c r="I421" s="143">
        <v>8</v>
      </c>
      <c r="J421" s="144">
        <f t="shared" ref="J421:N421" si="416">(E421/10)*25</f>
        <v>25</v>
      </c>
      <c r="K421" s="145">
        <f t="shared" si="416"/>
        <v>15</v>
      </c>
      <c r="L421" s="145">
        <f t="shared" si="416"/>
        <v>25</v>
      </c>
      <c r="M421" s="145">
        <f t="shared" si="416"/>
        <v>20</v>
      </c>
      <c r="N421" s="145">
        <f t="shared" si="416"/>
        <v>20</v>
      </c>
    </row>
    <row r="422" spans="1:14" ht="30" customHeight="1" x14ac:dyDescent="0.2">
      <c r="A422" s="34">
        <f>'STUDENT NAMELIST'!A422</f>
        <v>418</v>
      </c>
      <c r="B422" s="128">
        <f>'STUDENT NAMELIST'!B422</f>
        <v>211423243185</v>
      </c>
      <c r="C422" s="128" t="str">
        <f>'STUDENT NAMELIST'!C422</f>
        <v>2023PEC AI 518</v>
      </c>
      <c r="D422" s="142" t="str">
        <f>'STUDENT NAMELIST'!D422</f>
        <v>JAYASURYA K</v>
      </c>
      <c r="E422" s="143">
        <v>10</v>
      </c>
      <c r="F422" s="143">
        <v>8</v>
      </c>
      <c r="G422" s="143">
        <v>10</v>
      </c>
      <c r="H422" s="143">
        <v>9</v>
      </c>
      <c r="I422" s="143">
        <v>9</v>
      </c>
      <c r="J422" s="144">
        <f t="shared" ref="J422:N422" si="417">(E422/10)*25</f>
        <v>25</v>
      </c>
      <c r="K422" s="145">
        <f t="shared" si="417"/>
        <v>20</v>
      </c>
      <c r="L422" s="145">
        <f t="shared" si="417"/>
        <v>25</v>
      </c>
      <c r="M422" s="145">
        <f t="shared" si="417"/>
        <v>22.5</v>
      </c>
      <c r="N422" s="145">
        <f t="shared" si="417"/>
        <v>22.5</v>
      </c>
    </row>
    <row r="423" spans="1:14" ht="30" customHeight="1" x14ac:dyDescent="0.2">
      <c r="A423" s="34">
        <f>'STUDENT NAMELIST'!A423</f>
        <v>419</v>
      </c>
      <c r="B423" s="128">
        <f>'STUDENT NAMELIST'!B423</f>
        <v>211423243186</v>
      </c>
      <c r="C423" s="128" t="str">
        <f>'STUDENT NAMELIST'!C423</f>
        <v>2023PEC AI 519</v>
      </c>
      <c r="D423" s="142" t="str">
        <f>'STUDENT NAMELIST'!D423</f>
        <v>JEBISH PAULWIN S</v>
      </c>
      <c r="E423" s="143">
        <v>9</v>
      </c>
      <c r="F423" s="143">
        <v>10</v>
      </c>
      <c r="G423" s="143">
        <v>8</v>
      </c>
      <c r="H423" s="143">
        <v>10</v>
      </c>
      <c r="I423" s="143">
        <v>8</v>
      </c>
      <c r="J423" s="144">
        <f t="shared" ref="J423:N423" si="418">(E423/10)*25</f>
        <v>22.5</v>
      </c>
      <c r="K423" s="145">
        <f t="shared" si="418"/>
        <v>25</v>
      </c>
      <c r="L423" s="145">
        <f t="shared" si="418"/>
        <v>20</v>
      </c>
      <c r="M423" s="145">
        <f t="shared" si="418"/>
        <v>25</v>
      </c>
      <c r="N423" s="145">
        <f t="shared" si="418"/>
        <v>20</v>
      </c>
    </row>
    <row r="424" spans="1:14" ht="30" customHeight="1" x14ac:dyDescent="0.2">
      <c r="A424" s="34">
        <f>'STUDENT NAMELIST'!A424</f>
        <v>420</v>
      </c>
      <c r="B424" s="128">
        <f>'STUDENT NAMELIST'!B424</f>
        <v>211423243187</v>
      </c>
      <c r="C424" s="128" t="str">
        <f>'STUDENT NAMELIST'!C424</f>
        <v>2023PEC AI 520</v>
      </c>
      <c r="D424" s="142" t="str">
        <f>'STUDENT NAMELIST'!D424</f>
        <v>JEEVA R</v>
      </c>
      <c r="E424" s="143">
        <v>10</v>
      </c>
      <c r="F424" s="143">
        <v>8</v>
      </c>
      <c r="G424" s="143">
        <v>9</v>
      </c>
      <c r="H424" s="143">
        <v>6</v>
      </c>
      <c r="I424" s="143">
        <v>10</v>
      </c>
      <c r="J424" s="144">
        <f t="shared" ref="J424:N424" si="419">(E424/10)*25</f>
        <v>25</v>
      </c>
      <c r="K424" s="145">
        <f t="shared" si="419"/>
        <v>20</v>
      </c>
      <c r="L424" s="145">
        <f t="shared" si="419"/>
        <v>22.5</v>
      </c>
      <c r="M424" s="145">
        <f t="shared" si="419"/>
        <v>15</v>
      </c>
      <c r="N424" s="145">
        <f t="shared" si="419"/>
        <v>25</v>
      </c>
    </row>
    <row r="425" spans="1:14" ht="30" customHeight="1" x14ac:dyDescent="0.2">
      <c r="A425" s="34">
        <f>'STUDENT NAMELIST'!A425</f>
        <v>421</v>
      </c>
      <c r="B425" s="128">
        <f>'STUDENT NAMELIST'!B425</f>
        <v>211423243188</v>
      </c>
      <c r="C425" s="128" t="str">
        <f>'STUDENT NAMELIST'!C425</f>
        <v>2023PEC AI 521</v>
      </c>
      <c r="D425" s="142" t="str">
        <f>'STUDENT NAMELIST'!D425</f>
        <v>JEEVA S</v>
      </c>
      <c r="E425" s="143">
        <v>6</v>
      </c>
      <c r="F425" s="143">
        <v>8</v>
      </c>
      <c r="G425" s="143">
        <v>8</v>
      </c>
      <c r="H425" s="143">
        <v>10</v>
      </c>
      <c r="I425" s="143">
        <v>10</v>
      </c>
      <c r="J425" s="144">
        <f t="shared" ref="J425:N425" si="420">(E425/10)*25</f>
        <v>15</v>
      </c>
      <c r="K425" s="145">
        <f t="shared" si="420"/>
        <v>20</v>
      </c>
      <c r="L425" s="145">
        <f t="shared" si="420"/>
        <v>20</v>
      </c>
      <c r="M425" s="145">
        <f t="shared" si="420"/>
        <v>25</v>
      </c>
      <c r="N425" s="145">
        <f t="shared" si="420"/>
        <v>25</v>
      </c>
    </row>
    <row r="426" spans="1:14" ht="30" customHeight="1" x14ac:dyDescent="0.2">
      <c r="A426" s="34">
        <f>'STUDENT NAMELIST'!A426</f>
        <v>422</v>
      </c>
      <c r="B426" s="128">
        <f>'STUDENT NAMELIST'!B426</f>
        <v>211423243189</v>
      </c>
      <c r="C426" s="128" t="str">
        <f>'STUDENT NAMELIST'!C426</f>
        <v>2023PEC AI 522</v>
      </c>
      <c r="D426" s="142" t="str">
        <f>'STUDENT NAMELIST'!D426</f>
        <v>JEEVA V</v>
      </c>
      <c r="E426" s="143">
        <v>8</v>
      </c>
      <c r="F426" s="143">
        <v>8</v>
      </c>
      <c r="G426" s="143">
        <v>9</v>
      </c>
      <c r="H426" s="143">
        <v>8</v>
      </c>
      <c r="I426" s="143">
        <v>8</v>
      </c>
      <c r="J426" s="144">
        <f t="shared" ref="J426:N426" si="421">(E426/10)*25</f>
        <v>20</v>
      </c>
      <c r="K426" s="145">
        <f t="shared" si="421"/>
        <v>20</v>
      </c>
      <c r="L426" s="145">
        <f t="shared" si="421"/>
        <v>22.5</v>
      </c>
      <c r="M426" s="145">
        <f t="shared" si="421"/>
        <v>20</v>
      </c>
      <c r="N426" s="145">
        <f t="shared" si="421"/>
        <v>20</v>
      </c>
    </row>
    <row r="427" spans="1:14" ht="30" customHeight="1" x14ac:dyDescent="0.2">
      <c r="A427" s="34">
        <f>'STUDENT NAMELIST'!A427</f>
        <v>423</v>
      </c>
      <c r="B427" s="128">
        <f>'STUDENT NAMELIST'!B427</f>
        <v>211423243192</v>
      </c>
      <c r="C427" s="128" t="str">
        <f>'STUDENT NAMELIST'!C427</f>
        <v>2023PEC AI 523</v>
      </c>
      <c r="D427" s="142" t="str">
        <f>'STUDENT NAMELIST'!D427</f>
        <v>JEGATHEESWARAN A</v>
      </c>
      <c r="E427" s="143">
        <v>8</v>
      </c>
      <c r="F427" s="143">
        <v>8</v>
      </c>
      <c r="G427" s="143">
        <v>10</v>
      </c>
      <c r="H427" s="143">
        <v>9</v>
      </c>
      <c r="I427" s="143">
        <v>8</v>
      </c>
      <c r="J427" s="144">
        <f t="shared" ref="J427:N427" si="422">(E427/10)*25</f>
        <v>20</v>
      </c>
      <c r="K427" s="145">
        <f t="shared" si="422"/>
        <v>20</v>
      </c>
      <c r="L427" s="145">
        <f t="shared" si="422"/>
        <v>25</v>
      </c>
      <c r="M427" s="145">
        <f t="shared" si="422"/>
        <v>22.5</v>
      </c>
      <c r="N427" s="145">
        <f t="shared" si="422"/>
        <v>20</v>
      </c>
    </row>
    <row r="428" spans="1:14" ht="30" customHeight="1" x14ac:dyDescent="0.2">
      <c r="A428" s="34">
        <f>'STUDENT NAMELIST'!A428</f>
        <v>424</v>
      </c>
      <c r="B428" s="128">
        <f>'STUDENT NAMELIST'!B428</f>
        <v>211423243193</v>
      </c>
      <c r="C428" s="128" t="str">
        <f>'STUDENT NAMELIST'!C428</f>
        <v>2023PEC AI 524</v>
      </c>
      <c r="D428" s="142" t="str">
        <f>'STUDENT NAMELIST'!D428</f>
        <v>JENISH J</v>
      </c>
      <c r="E428" s="143">
        <v>9</v>
      </c>
      <c r="F428" s="143">
        <v>8</v>
      </c>
      <c r="G428" s="143">
        <v>8</v>
      </c>
      <c r="H428" s="143">
        <v>8</v>
      </c>
      <c r="I428" s="143">
        <v>9</v>
      </c>
      <c r="J428" s="144">
        <f t="shared" ref="J428:N428" si="423">(E428/10)*25</f>
        <v>22.5</v>
      </c>
      <c r="K428" s="145">
        <f t="shared" si="423"/>
        <v>20</v>
      </c>
      <c r="L428" s="145">
        <f t="shared" si="423"/>
        <v>20</v>
      </c>
      <c r="M428" s="145">
        <f t="shared" si="423"/>
        <v>20</v>
      </c>
      <c r="N428" s="145">
        <f t="shared" si="423"/>
        <v>22.5</v>
      </c>
    </row>
    <row r="429" spans="1:14" ht="30" customHeight="1" x14ac:dyDescent="0.2">
      <c r="A429" s="34">
        <f>'STUDENT NAMELIST'!A429</f>
        <v>425</v>
      </c>
      <c r="B429" s="128">
        <f>'STUDENT NAMELIST'!B429</f>
        <v>211423243197</v>
      </c>
      <c r="C429" s="128" t="str">
        <f>'STUDENT NAMELIST'!C429</f>
        <v>2023PEC AI 525</v>
      </c>
      <c r="D429" s="142" t="str">
        <f>'STUDENT NAMELIST'!D429</f>
        <v>JESHRUD SOLOMON TERIN J</v>
      </c>
      <c r="E429" s="143">
        <v>8</v>
      </c>
      <c r="F429" s="143">
        <v>6</v>
      </c>
      <c r="G429" s="143">
        <v>9</v>
      </c>
      <c r="H429" s="143">
        <v>8</v>
      </c>
      <c r="I429" s="143">
        <v>10</v>
      </c>
      <c r="J429" s="144">
        <f t="shared" ref="J429:N429" si="424">(E429/10)*25</f>
        <v>20</v>
      </c>
      <c r="K429" s="145">
        <f t="shared" si="424"/>
        <v>15</v>
      </c>
      <c r="L429" s="145">
        <f t="shared" si="424"/>
        <v>22.5</v>
      </c>
      <c r="M429" s="145">
        <f t="shared" si="424"/>
        <v>20</v>
      </c>
      <c r="N429" s="145">
        <f t="shared" si="424"/>
        <v>25</v>
      </c>
    </row>
    <row r="430" spans="1:14" ht="30" customHeight="1" x14ac:dyDescent="0.2">
      <c r="A430" s="34">
        <f>'STUDENT NAMELIST'!A430</f>
        <v>426</v>
      </c>
      <c r="B430" s="128">
        <f>'STUDENT NAMELIST'!B430</f>
        <v>211423243198</v>
      </c>
      <c r="C430" s="128" t="str">
        <f>'STUDENT NAMELIST'!C430</f>
        <v>2023PEC AI 526</v>
      </c>
      <c r="D430" s="142" t="str">
        <f>'STUDENT NAMELIST'!D430</f>
        <v>JESWIN JABAS RAJKUMAR R</v>
      </c>
      <c r="E430" s="143">
        <v>8</v>
      </c>
      <c r="F430" s="143">
        <v>10</v>
      </c>
      <c r="G430" s="143">
        <v>6</v>
      </c>
      <c r="H430" s="143">
        <v>9</v>
      </c>
      <c r="I430" s="143">
        <v>10</v>
      </c>
      <c r="J430" s="144">
        <f t="shared" ref="J430:N430" si="425">(E430/10)*25</f>
        <v>20</v>
      </c>
      <c r="K430" s="145">
        <f t="shared" si="425"/>
        <v>25</v>
      </c>
      <c r="L430" s="145">
        <f t="shared" si="425"/>
        <v>15</v>
      </c>
      <c r="M430" s="145">
        <f t="shared" si="425"/>
        <v>22.5</v>
      </c>
      <c r="N430" s="145">
        <f t="shared" si="425"/>
        <v>25</v>
      </c>
    </row>
    <row r="431" spans="1:14" ht="30" customHeight="1" x14ac:dyDescent="0.2">
      <c r="A431" s="34">
        <f>'STUDENT NAMELIST'!A431</f>
        <v>427</v>
      </c>
      <c r="B431" s="128">
        <f>'STUDENT NAMELIST'!B431</f>
        <v>211423243199</v>
      </c>
      <c r="C431" s="128" t="str">
        <f>'STUDENT NAMELIST'!C431</f>
        <v>2023PEC AI 527</v>
      </c>
      <c r="D431" s="142" t="str">
        <f>'STUDENT NAMELIST'!D431</f>
        <v>JISNUVARDHAN VISWA MOHAN</v>
      </c>
      <c r="E431" s="143">
        <v>10</v>
      </c>
      <c r="F431" s="143">
        <v>10</v>
      </c>
      <c r="G431" s="143">
        <v>10</v>
      </c>
      <c r="H431" s="143">
        <v>6</v>
      </c>
      <c r="I431" s="143">
        <v>6</v>
      </c>
      <c r="J431" s="144">
        <f t="shared" ref="J431:N431" si="426">(E431/10)*25</f>
        <v>25</v>
      </c>
      <c r="K431" s="145">
        <f t="shared" si="426"/>
        <v>25</v>
      </c>
      <c r="L431" s="145">
        <f t="shared" si="426"/>
        <v>25</v>
      </c>
      <c r="M431" s="145">
        <f t="shared" si="426"/>
        <v>15</v>
      </c>
      <c r="N431" s="145">
        <f t="shared" si="426"/>
        <v>15</v>
      </c>
    </row>
    <row r="432" spans="1:14" ht="30" customHeight="1" x14ac:dyDescent="0.2">
      <c r="A432" s="34">
        <f>'STUDENT NAMELIST'!A432</f>
        <v>428</v>
      </c>
      <c r="B432" s="128">
        <f>'STUDENT NAMELIST'!B432</f>
        <v>211423243200</v>
      </c>
      <c r="C432" s="128" t="str">
        <f>'STUDENT NAMELIST'!C432</f>
        <v>2023PEC AI 528</v>
      </c>
      <c r="D432" s="142" t="str">
        <f>'STUDENT NAMELIST'!D432</f>
        <v>JOHN TYNDALE S</v>
      </c>
      <c r="E432" s="143">
        <v>9</v>
      </c>
      <c r="F432" s="143">
        <v>10</v>
      </c>
      <c r="G432" s="143">
        <v>6</v>
      </c>
      <c r="H432" s="143">
        <v>10</v>
      </c>
      <c r="I432" s="143">
        <v>8</v>
      </c>
      <c r="J432" s="144">
        <f t="shared" ref="J432:N432" si="427">(E432/10)*25</f>
        <v>22.5</v>
      </c>
      <c r="K432" s="145">
        <f t="shared" si="427"/>
        <v>25</v>
      </c>
      <c r="L432" s="145">
        <f t="shared" si="427"/>
        <v>15</v>
      </c>
      <c r="M432" s="145">
        <f t="shared" si="427"/>
        <v>25</v>
      </c>
      <c r="N432" s="145">
        <f t="shared" si="427"/>
        <v>20</v>
      </c>
    </row>
    <row r="433" spans="1:14" ht="30" customHeight="1" x14ac:dyDescent="0.2">
      <c r="A433" s="34">
        <f>'STUDENT NAMELIST'!A433</f>
        <v>429</v>
      </c>
      <c r="B433" s="128">
        <f>'STUDENT NAMELIST'!B433</f>
        <v>211423243202</v>
      </c>
      <c r="C433" s="128" t="str">
        <f>'STUDENT NAMELIST'!C433</f>
        <v>2023PEC AI 529</v>
      </c>
      <c r="D433" s="142" t="str">
        <f>'STUDENT NAMELIST'!D433</f>
        <v>JOSEPHPRINCE V</v>
      </c>
      <c r="E433" s="143">
        <v>6</v>
      </c>
      <c r="F433" s="143">
        <v>8</v>
      </c>
      <c r="G433" s="143">
        <v>10</v>
      </c>
      <c r="H433" s="143">
        <v>6</v>
      </c>
      <c r="I433" s="143">
        <v>8</v>
      </c>
      <c r="J433" s="144">
        <f t="shared" ref="J433:N433" si="428">(E433/10)*25</f>
        <v>15</v>
      </c>
      <c r="K433" s="145">
        <f t="shared" si="428"/>
        <v>20</v>
      </c>
      <c r="L433" s="145">
        <f t="shared" si="428"/>
        <v>25</v>
      </c>
      <c r="M433" s="145">
        <f t="shared" si="428"/>
        <v>15</v>
      </c>
      <c r="N433" s="145">
        <f t="shared" si="428"/>
        <v>20</v>
      </c>
    </row>
    <row r="434" spans="1:14" ht="30" customHeight="1" x14ac:dyDescent="0.2">
      <c r="A434" s="34">
        <f>'STUDENT NAMELIST'!A434</f>
        <v>430</v>
      </c>
      <c r="B434" s="128">
        <f>'STUDENT NAMELIST'!B434</f>
        <v>211423243205</v>
      </c>
      <c r="C434" s="128" t="str">
        <f>'STUDENT NAMELIST'!C434</f>
        <v>2023PEC AI 530</v>
      </c>
      <c r="D434" s="142" t="str">
        <f>'STUDENT NAMELIST'!D434</f>
        <v>JUSTIN DEVAKUMAR J</v>
      </c>
      <c r="E434" s="143">
        <v>6</v>
      </c>
      <c r="F434" s="143">
        <v>8</v>
      </c>
      <c r="G434" s="143">
        <v>8</v>
      </c>
      <c r="H434" s="143">
        <v>9</v>
      </c>
      <c r="I434" s="143">
        <v>8</v>
      </c>
      <c r="J434" s="144">
        <f t="shared" ref="J434:N434" si="429">(E434/10)*25</f>
        <v>15</v>
      </c>
      <c r="K434" s="145">
        <f t="shared" si="429"/>
        <v>20</v>
      </c>
      <c r="L434" s="145">
        <f t="shared" si="429"/>
        <v>20</v>
      </c>
      <c r="M434" s="145">
        <f t="shared" si="429"/>
        <v>22.5</v>
      </c>
      <c r="N434" s="145">
        <f t="shared" si="429"/>
        <v>20</v>
      </c>
    </row>
    <row r="435" spans="1:14" ht="30" customHeight="1" x14ac:dyDescent="0.2">
      <c r="A435" s="34">
        <f>'STUDENT NAMELIST'!A435</f>
        <v>431</v>
      </c>
      <c r="B435" s="128">
        <f>'STUDENT NAMELIST'!B435</f>
        <v>211423243209</v>
      </c>
      <c r="C435" s="128" t="str">
        <f>'STUDENT NAMELIST'!C435</f>
        <v>2023PEC AI 531</v>
      </c>
      <c r="D435" s="142" t="str">
        <f>'STUDENT NAMELIST'!D435</f>
        <v>KALYANASUNDARAM M</v>
      </c>
      <c r="E435" s="143">
        <v>9</v>
      </c>
      <c r="F435" s="143">
        <v>10</v>
      </c>
      <c r="G435" s="143">
        <v>6</v>
      </c>
      <c r="H435" s="143">
        <v>9</v>
      </c>
      <c r="I435" s="143">
        <v>6</v>
      </c>
      <c r="J435" s="144">
        <f t="shared" ref="J435:N435" si="430">(E435/10)*25</f>
        <v>22.5</v>
      </c>
      <c r="K435" s="145">
        <f t="shared" si="430"/>
        <v>25</v>
      </c>
      <c r="L435" s="145">
        <f t="shared" si="430"/>
        <v>15</v>
      </c>
      <c r="M435" s="145">
        <f t="shared" si="430"/>
        <v>22.5</v>
      </c>
      <c r="N435" s="145">
        <f t="shared" si="430"/>
        <v>15</v>
      </c>
    </row>
    <row r="436" spans="1:14" ht="30" customHeight="1" x14ac:dyDescent="0.2">
      <c r="A436" s="34">
        <f>'STUDENT NAMELIST'!A436</f>
        <v>432</v>
      </c>
      <c r="B436" s="128">
        <f>'STUDENT NAMELIST'!B436</f>
        <v>211423243210</v>
      </c>
      <c r="C436" s="128" t="str">
        <f>'STUDENT NAMELIST'!C436</f>
        <v>2023PEC AI 532</v>
      </c>
      <c r="D436" s="142" t="str">
        <f>'STUDENT NAMELIST'!D436</f>
        <v>KAMALESH P</v>
      </c>
      <c r="E436" s="143">
        <v>10</v>
      </c>
      <c r="F436" s="143">
        <v>10</v>
      </c>
      <c r="G436" s="143">
        <v>6</v>
      </c>
      <c r="H436" s="143">
        <v>6</v>
      </c>
      <c r="I436" s="143">
        <v>8</v>
      </c>
      <c r="J436" s="144">
        <f t="shared" ref="J436:N436" si="431">(E436/10)*25</f>
        <v>25</v>
      </c>
      <c r="K436" s="145">
        <f t="shared" si="431"/>
        <v>25</v>
      </c>
      <c r="L436" s="145">
        <f t="shared" si="431"/>
        <v>15</v>
      </c>
      <c r="M436" s="145">
        <f t="shared" si="431"/>
        <v>15</v>
      </c>
      <c r="N436" s="145">
        <f t="shared" si="431"/>
        <v>20</v>
      </c>
    </row>
    <row r="437" spans="1:14" ht="30" customHeight="1" x14ac:dyDescent="0.2">
      <c r="A437" s="34">
        <f>'STUDENT NAMELIST'!A437</f>
        <v>433</v>
      </c>
      <c r="B437" s="128">
        <f>'STUDENT NAMELIST'!B437</f>
        <v>211423243213</v>
      </c>
      <c r="C437" s="128" t="str">
        <f>'STUDENT NAMELIST'!C437</f>
        <v>2023PEC AI 533</v>
      </c>
      <c r="D437" s="142" t="str">
        <f>'STUDENT NAMELIST'!D437</f>
        <v>KANISH V</v>
      </c>
      <c r="E437" s="143">
        <v>9</v>
      </c>
      <c r="F437" s="143">
        <v>9</v>
      </c>
      <c r="G437" s="143">
        <v>8</v>
      </c>
      <c r="H437" s="143">
        <v>6</v>
      </c>
      <c r="I437" s="143">
        <v>8</v>
      </c>
      <c r="J437" s="144">
        <f t="shared" ref="J437:N437" si="432">(E437/10)*25</f>
        <v>22.5</v>
      </c>
      <c r="K437" s="145">
        <f t="shared" si="432"/>
        <v>22.5</v>
      </c>
      <c r="L437" s="145">
        <f t="shared" si="432"/>
        <v>20</v>
      </c>
      <c r="M437" s="145">
        <f t="shared" si="432"/>
        <v>15</v>
      </c>
      <c r="N437" s="145">
        <f t="shared" si="432"/>
        <v>20</v>
      </c>
    </row>
    <row r="438" spans="1:14" ht="30" customHeight="1" x14ac:dyDescent="0.2">
      <c r="A438" s="34">
        <f>'STUDENT NAMELIST'!A438</f>
        <v>434</v>
      </c>
      <c r="B438" s="128">
        <f>'STUDENT NAMELIST'!B438</f>
        <v>211423243215</v>
      </c>
      <c r="C438" s="128" t="str">
        <f>'STUDENT NAMELIST'!C438</f>
        <v>2023PEC AI 534</v>
      </c>
      <c r="D438" s="142" t="str">
        <f>'STUDENT NAMELIST'!D438</f>
        <v>KARTHI K</v>
      </c>
      <c r="E438" s="143">
        <v>6</v>
      </c>
      <c r="F438" s="143">
        <v>9</v>
      </c>
      <c r="G438" s="143">
        <v>8</v>
      </c>
      <c r="H438" s="143">
        <v>9</v>
      </c>
      <c r="I438" s="143">
        <v>8</v>
      </c>
      <c r="J438" s="144">
        <f t="shared" ref="J438:N438" si="433">(E438/10)*25</f>
        <v>15</v>
      </c>
      <c r="K438" s="145">
        <f t="shared" si="433"/>
        <v>22.5</v>
      </c>
      <c r="L438" s="145">
        <f t="shared" si="433"/>
        <v>20</v>
      </c>
      <c r="M438" s="145">
        <f t="shared" si="433"/>
        <v>22.5</v>
      </c>
      <c r="N438" s="145">
        <f t="shared" si="433"/>
        <v>20</v>
      </c>
    </row>
    <row r="439" spans="1:14" ht="30" customHeight="1" x14ac:dyDescent="0.2">
      <c r="A439" s="34">
        <f>'STUDENT NAMELIST'!A439</f>
        <v>435</v>
      </c>
      <c r="B439" s="128">
        <f>'STUDENT NAMELIST'!B439</f>
        <v>211423243216</v>
      </c>
      <c r="C439" s="128" t="str">
        <f>'STUDENT NAMELIST'!C439</f>
        <v>2023PEC AI 535</v>
      </c>
      <c r="D439" s="142" t="str">
        <f>'STUDENT NAMELIST'!D439</f>
        <v>KAVIKARAN K</v>
      </c>
      <c r="E439" s="143">
        <v>6</v>
      </c>
      <c r="F439" s="143">
        <v>8</v>
      </c>
      <c r="G439" s="143">
        <v>6</v>
      </c>
      <c r="H439" s="143">
        <v>8</v>
      </c>
      <c r="I439" s="143">
        <v>6</v>
      </c>
      <c r="J439" s="144">
        <f t="shared" ref="J439:N439" si="434">(E439/10)*25</f>
        <v>15</v>
      </c>
      <c r="K439" s="145">
        <f t="shared" si="434"/>
        <v>20</v>
      </c>
      <c r="L439" s="145">
        <f t="shared" si="434"/>
        <v>15</v>
      </c>
      <c r="M439" s="145">
        <f t="shared" si="434"/>
        <v>20</v>
      </c>
      <c r="N439" s="145">
        <f t="shared" si="434"/>
        <v>15</v>
      </c>
    </row>
    <row r="440" spans="1:14" ht="30" customHeight="1" x14ac:dyDescent="0.2">
      <c r="A440" s="34">
        <f>'STUDENT NAMELIST'!A440</f>
        <v>436</v>
      </c>
      <c r="B440" s="128">
        <f>'STUDENT NAMELIST'!B440</f>
        <v>211423243217</v>
      </c>
      <c r="C440" s="128" t="str">
        <f>'STUDENT NAMELIST'!C440</f>
        <v>2023PEC AI 536</v>
      </c>
      <c r="D440" s="142" t="str">
        <f>'STUDENT NAMELIST'!D440</f>
        <v>KAVIN KARTHICK A S</v>
      </c>
      <c r="E440" s="143">
        <v>8</v>
      </c>
      <c r="F440" s="143">
        <v>10</v>
      </c>
      <c r="G440" s="143">
        <v>6</v>
      </c>
      <c r="H440" s="143">
        <v>8</v>
      </c>
      <c r="I440" s="143">
        <v>8</v>
      </c>
      <c r="J440" s="144">
        <f t="shared" ref="J440:N440" si="435">(E440/10)*25</f>
        <v>20</v>
      </c>
      <c r="K440" s="145">
        <f t="shared" si="435"/>
        <v>25</v>
      </c>
      <c r="L440" s="145">
        <f t="shared" si="435"/>
        <v>15</v>
      </c>
      <c r="M440" s="145">
        <f t="shared" si="435"/>
        <v>20</v>
      </c>
      <c r="N440" s="145">
        <f t="shared" si="435"/>
        <v>20</v>
      </c>
    </row>
    <row r="441" spans="1:14" ht="30" customHeight="1" x14ac:dyDescent="0.2">
      <c r="A441" s="34">
        <f>'STUDENT NAMELIST'!A441</f>
        <v>437</v>
      </c>
      <c r="B441" s="128">
        <f>'STUDENT NAMELIST'!B441</f>
        <v>211423243222</v>
      </c>
      <c r="C441" s="128" t="str">
        <f>'STUDENT NAMELIST'!C441</f>
        <v>2023PEC AI 537</v>
      </c>
      <c r="D441" s="142" t="str">
        <f>'STUDENT NAMELIST'!D441</f>
        <v>KAVIYARASU V</v>
      </c>
      <c r="E441" s="143">
        <v>8</v>
      </c>
      <c r="F441" s="143">
        <v>9</v>
      </c>
      <c r="G441" s="143">
        <v>8</v>
      </c>
      <c r="H441" s="143">
        <v>10</v>
      </c>
      <c r="I441" s="143">
        <v>9</v>
      </c>
      <c r="J441" s="144">
        <f t="shared" ref="J441:N441" si="436">(E441/10)*25</f>
        <v>20</v>
      </c>
      <c r="K441" s="145">
        <f t="shared" si="436"/>
        <v>22.5</v>
      </c>
      <c r="L441" s="145">
        <f t="shared" si="436"/>
        <v>20</v>
      </c>
      <c r="M441" s="145">
        <f t="shared" si="436"/>
        <v>25</v>
      </c>
      <c r="N441" s="145">
        <f t="shared" si="436"/>
        <v>22.5</v>
      </c>
    </row>
    <row r="442" spans="1:14" ht="30" customHeight="1" x14ac:dyDescent="0.2">
      <c r="A442" s="34">
        <f>'STUDENT NAMELIST'!A442</f>
        <v>438</v>
      </c>
      <c r="B442" s="128">
        <f>'STUDENT NAMELIST'!B442</f>
        <v>211423243223</v>
      </c>
      <c r="C442" s="128" t="str">
        <f>'STUDENT NAMELIST'!C442</f>
        <v>2023PEC AI 538</v>
      </c>
      <c r="D442" s="142" t="str">
        <f>'STUDENT NAMELIST'!D442</f>
        <v>KEERTHIVASAN P</v>
      </c>
      <c r="E442" s="143">
        <v>8</v>
      </c>
      <c r="F442" s="143">
        <v>9</v>
      </c>
      <c r="G442" s="143">
        <v>8</v>
      </c>
      <c r="H442" s="143">
        <v>6</v>
      </c>
      <c r="I442" s="143">
        <v>8</v>
      </c>
      <c r="J442" s="144">
        <f t="shared" ref="J442:N442" si="437">(E442/10)*25</f>
        <v>20</v>
      </c>
      <c r="K442" s="145">
        <f t="shared" si="437"/>
        <v>22.5</v>
      </c>
      <c r="L442" s="145">
        <f t="shared" si="437"/>
        <v>20</v>
      </c>
      <c r="M442" s="145">
        <f t="shared" si="437"/>
        <v>15</v>
      </c>
      <c r="N442" s="145">
        <f t="shared" si="437"/>
        <v>20</v>
      </c>
    </row>
    <row r="443" spans="1:14" ht="30" customHeight="1" x14ac:dyDescent="0.2">
      <c r="A443" s="34">
        <f>'STUDENT NAMELIST'!A443</f>
        <v>439</v>
      </c>
      <c r="B443" s="128">
        <f>'STUDENT NAMELIST'!B443</f>
        <v>211423243224</v>
      </c>
      <c r="C443" s="128" t="str">
        <f>'STUDENT NAMELIST'!C443</f>
        <v>2023PEC AI 539</v>
      </c>
      <c r="D443" s="142" t="str">
        <f>'STUDENT NAMELIST'!D443</f>
        <v>KEERTHIVASAN R</v>
      </c>
      <c r="E443" s="143">
        <v>10</v>
      </c>
      <c r="F443" s="143">
        <v>8</v>
      </c>
      <c r="G443" s="143">
        <v>8</v>
      </c>
      <c r="H443" s="143">
        <v>9</v>
      </c>
      <c r="I443" s="143">
        <v>9</v>
      </c>
      <c r="J443" s="144">
        <f t="shared" ref="J443:N443" si="438">(E443/10)*25</f>
        <v>25</v>
      </c>
      <c r="K443" s="145">
        <f t="shared" si="438"/>
        <v>20</v>
      </c>
      <c r="L443" s="145">
        <f t="shared" si="438"/>
        <v>20</v>
      </c>
      <c r="M443" s="145">
        <f t="shared" si="438"/>
        <v>22.5</v>
      </c>
      <c r="N443" s="145">
        <f t="shared" si="438"/>
        <v>22.5</v>
      </c>
    </row>
    <row r="444" spans="1:14" ht="30" customHeight="1" x14ac:dyDescent="0.2">
      <c r="A444" s="34">
        <f>'STUDENT NAMELIST'!A444</f>
        <v>440</v>
      </c>
      <c r="B444" s="128">
        <f>'STUDENT NAMELIST'!B444</f>
        <v>211423243225</v>
      </c>
      <c r="C444" s="128" t="str">
        <f>'STUDENT NAMELIST'!C444</f>
        <v>2023PEC AI 540</v>
      </c>
      <c r="D444" s="142" t="str">
        <f>'STUDENT NAMELIST'!D444</f>
        <v>KESHAVVIPPIN S</v>
      </c>
      <c r="E444" s="143">
        <v>8</v>
      </c>
      <c r="F444" s="143">
        <v>9</v>
      </c>
      <c r="G444" s="143">
        <v>8</v>
      </c>
      <c r="H444" s="143">
        <v>9</v>
      </c>
      <c r="I444" s="143">
        <v>9</v>
      </c>
      <c r="J444" s="144">
        <f t="shared" ref="J444:N444" si="439">(E444/10)*25</f>
        <v>20</v>
      </c>
      <c r="K444" s="145">
        <f t="shared" si="439"/>
        <v>22.5</v>
      </c>
      <c r="L444" s="145">
        <f t="shared" si="439"/>
        <v>20</v>
      </c>
      <c r="M444" s="145">
        <f t="shared" si="439"/>
        <v>22.5</v>
      </c>
      <c r="N444" s="145">
        <f t="shared" si="439"/>
        <v>22.5</v>
      </c>
    </row>
    <row r="445" spans="1:14" ht="30" customHeight="1" x14ac:dyDescent="0.2">
      <c r="A445" s="34">
        <f>'STUDENT NAMELIST'!A445</f>
        <v>441</v>
      </c>
      <c r="B445" s="128">
        <f>'STUDENT NAMELIST'!B445</f>
        <v>211423243001</v>
      </c>
      <c r="C445" s="128" t="str">
        <f>'STUDENT NAMELIST'!C445</f>
        <v>2023PEC AI 541</v>
      </c>
      <c r="D445" s="142" t="str">
        <f>'STUDENT NAMELIST'!D445</f>
        <v>AATHISUDHAN A</v>
      </c>
      <c r="E445" s="143">
        <v>8</v>
      </c>
      <c r="F445" s="143">
        <v>8</v>
      </c>
      <c r="G445" s="143">
        <v>9</v>
      </c>
      <c r="H445" s="143">
        <v>10</v>
      </c>
      <c r="I445" s="143">
        <v>10</v>
      </c>
      <c r="J445" s="144">
        <f t="shared" ref="J445:N445" si="440">(E445/10)*25</f>
        <v>20</v>
      </c>
      <c r="K445" s="145">
        <f t="shared" si="440"/>
        <v>20</v>
      </c>
      <c r="L445" s="145">
        <f t="shared" si="440"/>
        <v>22.5</v>
      </c>
      <c r="M445" s="145">
        <f t="shared" si="440"/>
        <v>25</v>
      </c>
      <c r="N445" s="145">
        <f t="shared" si="440"/>
        <v>25</v>
      </c>
    </row>
    <row r="446" spans="1:14" ht="30" customHeight="1" x14ac:dyDescent="0.2">
      <c r="A446" s="34">
        <f>'STUDENT NAMELIST'!A446</f>
        <v>442</v>
      </c>
      <c r="B446" s="128">
        <f>'STUDENT NAMELIST'!B446</f>
        <v>211423243002</v>
      </c>
      <c r="C446" s="128" t="str">
        <f>'STUDENT NAMELIST'!C446</f>
        <v>2023PEC AI 542</v>
      </c>
      <c r="D446" s="142" t="str">
        <f>'STUDENT NAMELIST'!D446</f>
        <v>ABESHEK SRIRAMN</v>
      </c>
      <c r="E446" s="143">
        <v>8</v>
      </c>
      <c r="F446" s="143">
        <v>10</v>
      </c>
      <c r="G446" s="143">
        <v>8</v>
      </c>
      <c r="H446" s="143">
        <v>6</v>
      </c>
      <c r="I446" s="143">
        <v>9</v>
      </c>
      <c r="J446" s="144">
        <f t="shared" ref="J446:N446" si="441">(E446/10)*25</f>
        <v>20</v>
      </c>
      <c r="K446" s="145">
        <f t="shared" si="441"/>
        <v>25</v>
      </c>
      <c r="L446" s="145">
        <f t="shared" si="441"/>
        <v>20</v>
      </c>
      <c r="M446" s="145">
        <f t="shared" si="441"/>
        <v>15</v>
      </c>
      <c r="N446" s="145">
        <f t="shared" si="441"/>
        <v>22.5</v>
      </c>
    </row>
    <row r="447" spans="1:14" ht="30" customHeight="1" x14ac:dyDescent="0.2">
      <c r="A447" s="34">
        <f>'STUDENT NAMELIST'!A447</f>
        <v>443</v>
      </c>
      <c r="B447" s="128">
        <f>'STUDENT NAMELIST'!B447</f>
        <v>211423243004</v>
      </c>
      <c r="C447" s="128" t="str">
        <f>'STUDENT NAMELIST'!C447</f>
        <v>2023PEC AI 543</v>
      </c>
      <c r="D447" s="142" t="str">
        <f>'STUDENT NAMELIST'!D447</f>
        <v>ABINESH KUMAR T</v>
      </c>
      <c r="E447" s="143">
        <v>6</v>
      </c>
      <c r="F447" s="143">
        <v>8</v>
      </c>
      <c r="G447" s="143">
        <v>9</v>
      </c>
      <c r="H447" s="143">
        <v>10</v>
      </c>
      <c r="I447" s="143">
        <v>8</v>
      </c>
      <c r="J447" s="144">
        <f t="shared" ref="J447:N447" si="442">(E447/10)*25</f>
        <v>15</v>
      </c>
      <c r="K447" s="145">
        <f t="shared" si="442"/>
        <v>20</v>
      </c>
      <c r="L447" s="145">
        <f t="shared" si="442"/>
        <v>22.5</v>
      </c>
      <c r="M447" s="145">
        <f t="shared" si="442"/>
        <v>25</v>
      </c>
      <c r="N447" s="145">
        <f t="shared" si="442"/>
        <v>20</v>
      </c>
    </row>
    <row r="448" spans="1:14" ht="30" customHeight="1" x14ac:dyDescent="0.2">
      <c r="A448" s="34">
        <f>'STUDENT NAMELIST'!A448</f>
        <v>444</v>
      </c>
      <c r="B448" s="128">
        <f>'STUDENT NAMELIST'!B448</f>
        <v>211423243007</v>
      </c>
      <c r="C448" s="128" t="str">
        <f>'STUDENT NAMELIST'!C448</f>
        <v>2023PEC AI 544</v>
      </c>
      <c r="D448" s="142" t="str">
        <f>'STUDENT NAMELIST'!D448</f>
        <v>ABISHAI SINGH J</v>
      </c>
      <c r="E448" s="143">
        <v>8</v>
      </c>
      <c r="F448" s="143">
        <v>6</v>
      </c>
      <c r="G448" s="143">
        <v>8</v>
      </c>
      <c r="H448" s="143">
        <v>8</v>
      </c>
      <c r="I448" s="143">
        <v>8</v>
      </c>
      <c r="J448" s="144">
        <f t="shared" ref="J448:N448" si="443">(E448/10)*25</f>
        <v>20</v>
      </c>
      <c r="K448" s="145">
        <f t="shared" si="443"/>
        <v>15</v>
      </c>
      <c r="L448" s="145">
        <f t="shared" si="443"/>
        <v>20</v>
      </c>
      <c r="M448" s="145">
        <f t="shared" si="443"/>
        <v>20</v>
      </c>
      <c r="N448" s="145">
        <f t="shared" si="443"/>
        <v>20</v>
      </c>
    </row>
    <row r="449" spans="1:14" ht="30" customHeight="1" x14ac:dyDescent="0.2">
      <c r="A449" s="34">
        <f>'STUDENT NAMELIST'!A449</f>
        <v>445</v>
      </c>
      <c r="B449" s="128">
        <f>'STUDENT NAMELIST'!B449</f>
        <v>211423243008</v>
      </c>
      <c r="C449" s="128" t="str">
        <f>'STUDENT NAMELIST'!C449</f>
        <v>2023PEC AI 545</v>
      </c>
      <c r="D449" s="142" t="str">
        <f>'STUDENT NAMELIST'!D449</f>
        <v>ABISHEK RANGARAJ M</v>
      </c>
      <c r="E449" s="143">
        <v>8</v>
      </c>
      <c r="F449" s="143">
        <v>9</v>
      </c>
      <c r="G449" s="143">
        <v>10</v>
      </c>
      <c r="H449" s="143">
        <v>6</v>
      </c>
      <c r="I449" s="143">
        <v>8</v>
      </c>
      <c r="J449" s="144">
        <f t="shared" ref="J449:N449" si="444">(E449/10)*25</f>
        <v>20</v>
      </c>
      <c r="K449" s="145">
        <f t="shared" si="444"/>
        <v>22.5</v>
      </c>
      <c r="L449" s="145">
        <f t="shared" si="444"/>
        <v>25</v>
      </c>
      <c r="M449" s="145">
        <f t="shared" si="444"/>
        <v>15</v>
      </c>
      <c r="N449" s="145">
        <f t="shared" si="444"/>
        <v>20</v>
      </c>
    </row>
    <row r="450" spans="1:14" ht="30" customHeight="1" x14ac:dyDescent="0.2">
      <c r="A450" s="34">
        <f>'STUDENT NAMELIST'!A450</f>
        <v>446</v>
      </c>
      <c r="B450" s="128">
        <f>'STUDENT NAMELIST'!B450</f>
        <v>211423243010</v>
      </c>
      <c r="C450" s="128" t="str">
        <f>'STUDENT NAMELIST'!C450</f>
        <v>2023PEC AI 546</v>
      </c>
      <c r="D450" s="142" t="str">
        <f>'STUDENT NAMELIST'!D450</f>
        <v>ABRAHAM S J</v>
      </c>
      <c r="E450" s="143">
        <v>9</v>
      </c>
      <c r="F450" s="143">
        <v>10</v>
      </c>
      <c r="G450" s="143">
        <v>8</v>
      </c>
      <c r="H450" s="143">
        <v>9</v>
      </c>
      <c r="I450" s="143">
        <v>10</v>
      </c>
      <c r="J450" s="144">
        <f t="shared" ref="J450:N450" si="445">(E450/10)*25</f>
        <v>22.5</v>
      </c>
      <c r="K450" s="145">
        <f t="shared" si="445"/>
        <v>25</v>
      </c>
      <c r="L450" s="145">
        <f t="shared" si="445"/>
        <v>20</v>
      </c>
      <c r="M450" s="145">
        <f t="shared" si="445"/>
        <v>22.5</v>
      </c>
      <c r="N450" s="145">
        <f t="shared" si="445"/>
        <v>25</v>
      </c>
    </row>
    <row r="451" spans="1:14" ht="30" customHeight="1" x14ac:dyDescent="0.2">
      <c r="A451" s="34">
        <f>'STUDENT NAMELIST'!A451</f>
        <v>447</v>
      </c>
      <c r="B451" s="128">
        <f>'STUDENT NAMELIST'!B451</f>
        <v>211423243012</v>
      </c>
      <c r="C451" s="128" t="str">
        <f>'STUDENT NAMELIST'!C451</f>
        <v>2023PEC AI 547</v>
      </c>
      <c r="D451" s="142" t="str">
        <f>'STUDENT NAMELIST'!D451</f>
        <v>ADHINARAYANAN A</v>
      </c>
      <c r="E451" s="143">
        <v>8</v>
      </c>
      <c r="F451" s="143">
        <v>6</v>
      </c>
      <c r="G451" s="143">
        <v>8</v>
      </c>
      <c r="H451" s="143">
        <v>6</v>
      </c>
      <c r="I451" s="143">
        <v>8</v>
      </c>
      <c r="J451" s="144">
        <f t="shared" ref="J451:N451" si="446">(E451/10)*25</f>
        <v>20</v>
      </c>
      <c r="K451" s="145">
        <f t="shared" si="446"/>
        <v>15</v>
      </c>
      <c r="L451" s="145">
        <f t="shared" si="446"/>
        <v>20</v>
      </c>
      <c r="M451" s="145">
        <f t="shared" si="446"/>
        <v>15</v>
      </c>
      <c r="N451" s="145">
        <f t="shared" si="446"/>
        <v>20</v>
      </c>
    </row>
    <row r="452" spans="1:14" ht="30" customHeight="1" x14ac:dyDescent="0.2">
      <c r="A452" s="34">
        <f>'STUDENT NAMELIST'!A452</f>
        <v>448</v>
      </c>
      <c r="B452" s="128">
        <f>'STUDENT NAMELIST'!B452</f>
        <v>211423243013</v>
      </c>
      <c r="C452" s="128" t="str">
        <f>'STUDENT NAMELIST'!C452</f>
        <v>2023PEC AI 548</v>
      </c>
      <c r="D452" s="142" t="str">
        <f>'STUDENT NAMELIST'!D452</f>
        <v>ADHITYAN R</v>
      </c>
      <c r="E452" s="143">
        <v>8</v>
      </c>
      <c r="F452" s="143">
        <v>10</v>
      </c>
      <c r="G452" s="143">
        <v>9</v>
      </c>
      <c r="H452" s="143">
        <v>6</v>
      </c>
      <c r="I452" s="143">
        <v>8</v>
      </c>
      <c r="J452" s="144">
        <f t="shared" ref="J452:N452" si="447">(E452/10)*25</f>
        <v>20</v>
      </c>
      <c r="K452" s="145">
        <f t="shared" si="447"/>
        <v>25</v>
      </c>
      <c r="L452" s="145">
        <f t="shared" si="447"/>
        <v>22.5</v>
      </c>
      <c r="M452" s="145">
        <f t="shared" si="447"/>
        <v>15</v>
      </c>
      <c r="N452" s="145">
        <f t="shared" si="447"/>
        <v>20</v>
      </c>
    </row>
    <row r="453" spans="1:14" ht="30" customHeight="1" x14ac:dyDescent="0.2">
      <c r="A453" s="34">
        <f>'STUDENT NAMELIST'!A453</f>
        <v>449</v>
      </c>
      <c r="B453" s="128">
        <f>'STUDENT NAMELIST'!B453</f>
        <v>211423243015</v>
      </c>
      <c r="C453" s="128" t="str">
        <f>'STUDENT NAMELIST'!C453</f>
        <v>2023PEC AI 549</v>
      </c>
      <c r="D453" s="142" t="str">
        <f>'STUDENT NAMELIST'!D453</f>
        <v>AFRIN W A</v>
      </c>
      <c r="E453" s="143">
        <v>9</v>
      </c>
      <c r="F453" s="143">
        <v>9</v>
      </c>
      <c r="G453" s="143">
        <v>9</v>
      </c>
      <c r="H453" s="143">
        <v>8</v>
      </c>
      <c r="I453" s="143">
        <v>6</v>
      </c>
      <c r="J453" s="144">
        <f t="shared" ref="J453:N453" si="448">(E453/10)*25</f>
        <v>22.5</v>
      </c>
      <c r="K453" s="145">
        <f t="shared" si="448"/>
        <v>22.5</v>
      </c>
      <c r="L453" s="145">
        <f t="shared" si="448"/>
        <v>22.5</v>
      </c>
      <c r="M453" s="145">
        <f t="shared" si="448"/>
        <v>20</v>
      </c>
      <c r="N453" s="145">
        <f t="shared" si="448"/>
        <v>15</v>
      </c>
    </row>
    <row r="454" spans="1:14" ht="30" customHeight="1" x14ac:dyDescent="0.2">
      <c r="A454" s="34">
        <f>'STUDENT NAMELIST'!A454</f>
        <v>450</v>
      </c>
      <c r="B454" s="128">
        <f>'STUDENT NAMELIST'!B454</f>
        <v>211423243018</v>
      </c>
      <c r="C454" s="128" t="str">
        <f>'STUDENT NAMELIST'!C454</f>
        <v>2023PEC AI 550</v>
      </c>
      <c r="D454" s="142" t="str">
        <f>'STUDENT NAMELIST'!D454</f>
        <v>AKASH A</v>
      </c>
      <c r="E454" s="143">
        <v>8</v>
      </c>
      <c r="F454" s="143">
        <v>8</v>
      </c>
      <c r="G454" s="143">
        <v>6</v>
      </c>
      <c r="H454" s="143">
        <v>8</v>
      </c>
      <c r="I454" s="143">
        <v>8</v>
      </c>
      <c r="J454" s="144">
        <f t="shared" ref="J454:N454" si="449">(E454/10)*25</f>
        <v>20</v>
      </c>
      <c r="K454" s="145">
        <f t="shared" si="449"/>
        <v>20</v>
      </c>
      <c r="L454" s="145">
        <f t="shared" si="449"/>
        <v>15</v>
      </c>
      <c r="M454" s="145">
        <f t="shared" si="449"/>
        <v>20</v>
      </c>
      <c r="N454" s="145">
        <f t="shared" si="449"/>
        <v>20</v>
      </c>
    </row>
    <row r="455" spans="1:14" ht="30" customHeight="1" x14ac:dyDescent="0.2">
      <c r="A455" s="34">
        <f>'STUDENT NAMELIST'!A455</f>
        <v>451</v>
      </c>
      <c r="B455" s="128">
        <f>'STUDENT NAMELIST'!B455</f>
        <v>211423243257</v>
      </c>
      <c r="C455" s="128" t="str">
        <f>'STUDENT NAMELIST'!C455</f>
        <v>2023PEC AI 551</v>
      </c>
      <c r="D455" s="142" t="str">
        <f>'STUDENT NAMELIST'!D455</f>
        <v>MADHAN S</v>
      </c>
      <c r="E455" s="143">
        <v>10</v>
      </c>
      <c r="F455" s="143">
        <v>10</v>
      </c>
      <c r="G455" s="143">
        <v>8</v>
      </c>
      <c r="H455" s="143">
        <v>9</v>
      </c>
      <c r="I455" s="143">
        <v>6</v>
      </c>
      <c r="J455" s="144">
        <f t="shared" ref="J455:N455" si="450">(E455/10)*25</f>
        <v>25</v>
      </c>
      <c r="K455" s="145">
        <f t="shared" si="450"/>
        <v>25</v>
      </c>
      <c r="L455" s="145">
        <f t="shared" si="450"/>
        <v>20</v>
      </c>
      <c r="M455" s="145">
        <f t="shared" si="450"/>
        <v>22.5</v>
      </c>
      <c r="N455" s="145">
        <f t="shared" si="450"/>
        <v>15</v>
      </c>
    </row>
    <row r="456" spans="1:14" ht="30" customHeight="1" x14ac:dyDescent="0.2">
      <c r="A456" s="34">
        <f>'STUDENT NAMELIST'!A456</f>
        <v>452</v>
      </c>
      <c r="B456" s="128">
        <f>'STUDENT NAMELIST'!B456</f>
        <v>211423243019</v>
      </c>
      <c r="C456" s="128" t="str">
        <f>'STUDENT NAMELIST'!C456</f>
        <v>2023PEC AI 552</v>
      </c>
      <c r="D456" s="142" t="str">
        <f>'STUDENT NAMELIST'!D456</f>
        <v>AKASH R</v>
      </c>
      <c r="E456" s="143">
        <v>9</v>
      </c>
      <c r="F456" s="143">
        <v>9</v>
      </c>
      <c r="G456" s="143">
        <v>8</v>
      </c>
      <c r="H456" s="143">
        <v>10</v>
      </c>
      <c r="I456" s="143">
        <v>8</v>
      </c>
      <c r="J456" s="144">
        <f t="shared" ref="J456:N456" si="451">(E456/10)*25</f>
        <v>22.5</v>
      </c>
      <c r="K456" s="145">
        <f t="shared" si="451"/>
        <v>22.5</v>
      </c>
      <c r="L456" s="145">
        <f t="shared" si="451"/>
        <v>20</v>
      </c>
      <c r="M456" s="145">
        <f t="shared" si="451"/>
        <v>25</v>
      </c>
      <c r="N456" s="145">
        <f t="shared" si="451"/>
        <v>20</v>
      </c>
    </row>
    <row r="457" spans="1:14" ht="30" customHeight="1" x14ac:dyDescent="0.2">
      <c r="A457" s="34">
        <f>'STUDENT NAMELIST'!A457</f>
        <v>453</v>
      </c>
      <c r="B457" s="128">
        <f>'STUDENT NAMELIST'!B457</f>
        <v>211423243020</v>
      </c>
      <c r="C457" s="128" t="str">
        <f>'STUDENT NAMELIST'!C457</f>
        <v>2023PEC AI 553</v>
      </c>
      <c r="D457" s="142" t="str">
        <f>'STUDENT NAMELIST'!D457</f>
        <v>AKASH RAJA M</v>
      </c>
      <c r="E457" s="143">
        <v>8</v>
      </c>
      <c r="F457" s="143">
        <v>8</v>
      </c>
      <c r="G457" s="143">
        <v>9</v>
      </c>
      <c r="H457" s="143">
        <v>8</v>
      </c>
      <c r="I457" s="143">
        <v>10</v>
      </c>
      <c r="J457" s="144">
        <f t="shared" ref="J457:N457" si="452">(E457/10)*25</f>
        <v>20</v>
      </c>
      <c r="K457" s="145">
        <f t="shared" si="452"/>
        <v>20</v>
      </c>
      <c r="L457" s="145">
        <f t="shared" si="452"/>
        <v>22.5</v>
      </c>
      <c r="M457" s="145">
        <f t="shared" si="452"/>
        <v>20</v>
      </c>
      <c r="N457" s="145">
        <f t="shared" si="452"/>
        <v>25</v>
      </c>
    </row>
    <row r="458" spans="1:14" ht="30" customHeight="1" x14ac:dyDescent="0.2">
      <c r="A458" s="34">
        <f>'STUDENT NAMELIST'!A458</f>
        <v>454</v>
      </c>
      <c r="B458" s="128">
        <f>'STUDENT NAMELIST'!B458</f>
        <v>211423243021</v>
      </c>
      <c r="C458" s="128" t="str">
        <f>'STUDENT NAMELIST'!C458</f>
        <v>2023PEC AI 554</v>
      </c>
      <c r="D458" s="142" t="str">
        <f>'STUDENT NAMELIST'!D458</f>
        <v>AKSHAY KANNA G</v>
      </c>
      <c r="E458" s="143">
        <v>6</v>
      </c>
      <c r="F458" s="143">
        <v>10</v>
      </c>
      <c r="G458" s="143">
        <v>8</v>
      </c>
      <c r="H458" s="143">
        <v>10</v>
      </c>
      <c r="I458" s="143">
        <v>10</v>
      </c>
      <c r="J458" s="144">
        <f t="shared" ref="J458:N458" si="453">(E458/10)*25</f>
        <v>15</v>
      </c>
      <c r="K458" s="145">
        <f t="shared" si="453"/>
        <v>25</v>
      </c>
      <c r="L458" s="145">
        <f t="shared" si="453"/>
        <v>20</v>
      </c>
      <c r="M458" s="145">
        <f t="shared" si="453"/>
        <v>25</v>
      </c>
      <c r="N458" s="145">
        <f t="shared" si="453"/>
        <v>25</v>
      </c>
    </row>
    <row r="459" spans="1:14" ht="30" customHeight="1" x14ac:dyDescent="0.2">
      <c r="A459" s="34">
        <f>'STUDENT NAMELIST'!A459</f>
        <v>455</v>
      </c>
      <c r="B459" s="128">
        <f>'STUDENT NAMELIST'!B459</f>
        <v>211423243023</v>
      </c>
      <c r="C459" s="128" t="str">
        <f>'STUDENT NAMELIST'!C459</f>
        <v>2023PEC AI 555</v>
      </c>
      <c r="D459" s="142" t="str">
        <f>'STUDENT NAMELIST'!D459</f>
        <v>AKSHITH KUMAR V</v>
      </c>
      <c r="E459" s="143">
        <v>6</v>
      </c>
      <c r="F459" s="143">
        <v>8</v>
      </c>
      <c r="G459" s="143">
        <v>9</v>
      </c>
      <c r="H459" s="143">
        <v>8</v>
      </c>
      <c r="I459" s="143">
        <v>9</v>
      </c>
      <c r="J459" s="144">
        <f t="shared" ref="J459:N459" si="454">(E459/10)*25</f>
        <v>15</v>
      </c>
      <c r="K459" s="145">
        <f t="shared" si="454"/>
        <v>20</v>
      </c>
      <c r="L459" s="145">
        <f t="shared" si="454"/>
        <v>22.5</v>
      </c>
      <c r="M459" s="145">
        <f t="shared" si="454"/>
        <v>20</v>
      </c>
      <c r="N459" s="145">
        <f t="shared" si="454"/>
        <v>22.5</v>
      </c>
    </row>
    <row r="460" spans="1:14" ht="30" customHeight="1" x14ac:dyDescent="0.2">
      <c r="A460" s="34">
        <f>'STUDENT NAMELIST'!A460</f>
        <v>456</v>
      </c>
      <c r="B460" s="128">
        <f>'STUDENT NAMELIST'!B460</f>
        <v>211423243024</v>
      </c>
      <c r="C460" s="128" t="str">
        <f>'STUDENT NAMELIST'!C460</f>
        <v>2023PEC AI 556</v>
      </c>
      <c r="D460" s="142" t="str">
        <f>'STUDENT NAMELIST'!D460</f>
        <v>ALLEN PHILIP T E</v>
      </c>
      <c r="E460" s="143">
        <v>9</v>
      </c>
      <c r="F460" s="143">
        <v>8</v>
      </c>
      <c r="G460" s="143">
        <v>8</v>
      </c>
      <c r="H460" s="143">
        <v>9</v>
      </c>
      <c r="I460" s="143">
        <v>9</v>
      </c>
      <c r="J460" s="144">
        <f t="shared" ref="J460:N460" si="455">(E460/10)*25</f>
        <v>22.5</v>
      </c>
      <c r="K460" s="145">
        <f t="shared" si="455"/>
        <v>20</v>
      </c>
      <c r="L460" s="145">
        <f t="shared" si="455"/>
        <v>20</v>
      </c>
      <c r="M460" s="145">
        <f t="shared" si="455"/>
        <v>22.5</v>
      </c>
      <c r="N460" s="145">
        <f t="shared" si="455"/>
        <v>22.5</v>
      </c>
    </row>
    <row r="461" spans="1:14" ht="30" customHeight="1" x14ac:dyDescent="0.2">
      <c r="A461" s="34">
        <f>'STUDENT NAMELIST'!A461</f>
        <v>457</v>
      </c>
      <c r="B461" s="128">
        <f>'STUDENT NAMELIST'!B461</f>
        <v>211423243026</v>
      </c>
      <c r="C461" s="128" t="str">
        <f>'STUDENT NAMELIST'!C461</f>
        <v>2023PEC AI 557</v>
      </c>
      <c r="D461" s="142" t="str">
        <f>'STUDENT NAMELIST'!D461</f>
        <v>AMRUTH CHANAKYA A</v>
      </c>
      <c r="E461" s="143">
        <v>8</v>
      </c>
      <c r="F461" s="143">
        <v>6</v>
      </c>
      <c r="G461" s="143">
        <v>8</v>
      </c>
      <c r="H461" s="143">
        <v>10</v>
      </c>
      <c r="I461" s="143">
        <v>8</v>
      </c>
      <c r="J461" s="144">
        <f t="shared" ref="J461:N461" si="456">(E461/10)*25</f>
        <v>20</v>
      </c>
      <c r="K461" s="145">
        <f t="shared" si="456"/>
        <v>15</v>
      </c>
      <c r="L461" s="145">
        <f t="shared" si="456"/>
        <v>20</v>
      </c>
      <c r="M461" s="145">
        <f t="shared" si="456"/>
        <v>25</v>
      </c>
      <c r="N461" s="145">
        <f t="shared" si="456"/>
        <v>20</v>
      </c>
    </row>
    <row r="462" spans="1:14" ht="30" customHeight="1" x14ac:dyDescent="0.2">
      <c r="A462" s="34">
        <f>'STUDENT NAMELIST'!A462</f>
        <v>458</v>
      </c>
      <c r="B462" s="128">
        <f>'STUDENT NAMELIST'!B462</f>
        <v>211423243027</v>
      </c>
      <c r="C462" s="128" t="str">
        <f>'STUDENT NAMELIST'!C462</f>
        <v>2023PEC AI 558</v>
      </c>
      <c r="D462" s="142" t="str">
        <f>'STUDENT NAMELIST'!D462</f>
        <v>ANANDHA KUMAR R K</v>
      </c>
      <c r="E462" s="143">
        <v>8</v>
      </c>
      <c r="F462" s="143">
        <v>8</v>
      </c>
      <c r="G462" s="143">
        <v>6</v>
      </c>
      <c r="H462" s="143">
        <v>9</v>
      </c>
      <c r="I462" s="143">
        <v>6</v>
      </c>
      <c r="J462" s="144">
        <f t="shared" ref="J462:N462" si="457">(E462/10)*25</f>
        <v>20</v>
      </c>
      <c r="K462" s="145">
        <f t="shared" si="457"/>
        <v>20</v>
      </c>
      <c r="L462" s="145">
        <f t="shared" si="457"/>
        <v>15</v>
      </c>
      <c r="M462" s="145">
        <f t="shared" si="457"/>
        <v>22.5</v>
      </c>
      <c r="N462" s="145">
        <f t="shared" si="457"/>
        <v>15</v>
      </c>
    </row>
    <row r="463" spans="1:14" ht="30" customHeight="1" x14ac:dyDescent="0.2">
      <c r="A463" s="34">
        <f>'STUDENT NAMELIST'!A463</f>
        <v>459</v>
      </c>
      <c r="B463" s="128">
        <f>'STUDENT NAMELIST'!B463</f>
        <v>211423243028</v>
      </c>
      <c r="C463" s="128" t="str">
        <f>'STUDENT NAMELIST'!C463</f>
        <v>2023PEC AI 559</v>
      </c>
      <c r="D463" s="142" t="str">
        <f>'STUDENT NAMELIST'!D463</f>
        <v>ANANDHAKRISHNAN K</v>
      </c>
      <c r="E463" s="143">
        <v>10</v>
      </c>
      <c r="F463" s="143">
        <v>10</v>
      </c>
      <c r="G463" s="143">
        <v>8</v>
      </c>
      <c r="H463" s="143">
        <v>8</v>
      </c>
      <c r="I463" s="143">
        <v>10</v>
      </c>
      <c r="J463" s="144">
        <f t="shared" ref="J463:N463" si="458">(E463/10)*25</f>
        <v>25</v>
      </c>
      <c r="K463" s="145">
        <f t="shared" si="458"/>
        <v>25</v>
      </c>
      <c r="L463" s="145">
        <f t="shared" si="458"/>
        <v>20</v>
      </c>
      <c r="M463" s="145">
        <f t="shared" si="458"/>
        <v>20</v>
      </c>
      <c r="N463" s="145">
        <f t="shared" si="458"/>
        <v>25</v>
      </c>
    </row>
    <row r="464" spans="1:14" ht="30" customHeight="1" x14ac:dyDescent="0.2">
      <c r="A464" s="34">
        <f>'STUDENT NAMELIST'!A464</f>
        <v>460</v>
      </c>
      <c r="B464" s="128">
        <f>'STUDENT NAMELIST'!B464</f>
        <v>211423243029</v>
      </c>
      <c r="C464" s="128" t="str">
        <f>'STUDENT NAMELIST'!C464</f>
        <v>2023PEC AI 560</v>
      </c>
      <c r="D464" s="142" t="str">
        <f>'STUDENT NAMELIST'!D464</f>
        <v>ANDREW S J</v>
      </c>
      <c r="E464" s="143">
        <v>8</v>
      </c>
      <c r="F464" s="143">
        <v>6</v>
      </c>
      <c r="G464" s="143">
        <v>8</v>
      </c>
      <c r="H464" s="143">
        <v>6</v>
      </c>
      <c r="I464" s="143">
        <v>8</v>
      </c>
      <c r="J464" s="144">
        <f t="shared" ref="J464:N464" si="459">(E464/10)*25</f>
        <v>20</v>
      </c>
      <c r="K464" s="145">
        <f t="shared" si="459"/>
        <v>15</v>
      </c>
      <c r="L464" s="145">
        <f t="shared" si="459"/>
        <v>20</v>
      </c>
      <c r="M464" s="145">
        <f t="shared" si="459"/>
        <v>15</v>
      </c>
      <c r="N464" s="145">
        <f t="shared" si="459"/>
        <v>20</v>
      </c>
    </row>
    <row r="465" spans="1:14" ht="30" customHeight="1" x14ac:dyDescent="0.2">
      <c r="A465" s="34">
        <f>'STUDENT NAMELIST'!A465</f>
        <v>461</v>
      </c>
      <c r="B465" s="128">
        <f>'STUDENT NAMELIST'!B465</f>
        <v>211423243030</v>
      </c>
      <c r="C465" s="128" t="str">
        <f>'STUDENT NAMELIST'!C465</f>
        <v>2023PEC AI 561</v>
      </c>
      <c r="D465" s="142" t="str">
        <f>'STUDENT NAMELIST'!D465</f>
        <v>ANEESHWAR S</v>
      </c>
      <c r="E465" s="143">
        <v>10</v>
      </c>
      <c r="F465" s="143">
        <v>9</v>
      </c>
      <c r="G465" s="143">
        <v>8</v>
      </c>
      <c r="H465" s="143">
        <v>9</v>
      </c>
      <c r="I465" s="143">
        <v>8</v>
      </c>
      <c r="J465" s="144">
        <f t="shared" ref="J465:N465" si="460">(E465/10)*25</f>
        <v>25</v>
      </c>
      <c r="K465" s="145">
        <f t="shared" si="460"/>
        <v>22.5</v>
      </c>
      <c r="L465" s="145">
        <f t="shared" si="460"/>
        <v>20</v>
      </c>
      <c r="M465" s="145">
        <f t="shared" si="460"/>
        <v>22.5</v>
      </c>
      <c r="N465" s="145">
        <f t="shared" si="460"/>
        <v>20</v>
      </c>
    </row>
    <row r="466" spans="1:14" ht="30" customHeight="1" x14ac:dyDescent="0.2">
      <c r="A466" s="34">
        <f>'STUDENT NAMELIST'!A466</f>
        <v>462</v>
      </c>
      <c r="B466" s="128">
        <f>'STUDENT NAMELIST'!B466</f>
        <v>211423243031</v>
      </c>
      <c r="C466" s="128" t="str">
        <f>'STUDENT NAMELIST'!C466</f>
        <v>2023PEC AI 562</v>
      </c>
      <c r="D466" s="142" t="str">
        <f>'STUDENT NAMELIST'!D466</f>
        <v>ANIS VASANTH A</v>
      </c>
      <c r="E466" s="143">
        <v>8</v>
      </c>
      <c r="F466" s="143">
        <v>8</v>
      </c>
      <c r="G466" s="143">
        <v>10</v>
      </c>
      <c r="H466" s="143">
        <v>8</v>
      </c>
      <c r="I466" s="143">
        <v>9</v>
      </c>
      <c r="J466" s="144">
        <f t="shared" ref="J466:N466" si="461">(E466/10)*25</f>
        <v>20</v>
      </c>
      <c r="K466" s="145">
        <f t="shared" si="461"/>
        <v>20</v>
      </c>
      <c r="L466" s="145">
        <f t="shared" si="461"/>
        <v>25</v>
      </c>
      <c r="M466" s="145">
        <f t="shared" si="461"/>
        <v>20</v>
      </c>
      <c r="N466" s="145">
        <f t="shared" si="461"/>
        <v>22.5</v>
      </c>
    </row>
    <row r="467" spans="1:14" ht="30" customHeight="1" x14ac:dyDescent="0.2">
      <c r="A467" s="34">
        <f>'STUDENT NAMELIST'!A467</f>
        <v>463</v>
      </c>
      <c r="B467" s="128">
        <f>'STUDENT NAMELIST'!B467</f>
        <v>211423243032</v>
      </c>
      <c r="C467" s="128" t="str">
        <f>'STUDENT NAMELIST'!C467</f>
        <v>2023PEC AI 563</v>
      </c>
      <c r="D467" s="142" t="str">
        <f>'STUDENT NAMELIST'!D467</f>
        <v>ANTLIN GNANA LAZARUS G</v>
      </c>
      <c r="E467" s="143">
        <v>6</v>
      </c>
      <c r="F467" s="143">
        <v>10</v>
      </c>
      <c r="G467" s="143">
        <v>8</v>
      </c>
      <c r="H467" s="143">
        <v>10</v>
      </c>
      <c r="I467" s="143">
        <v>8</v>
      </c>
      <c r="J467" s="144">
        <f t="shared" ref="J467:N467" si="462">(E467/10)*25</f>
        <v>15</v>
      </c>
      <c r="K467" s="145">
        <f t="shared" si="462"/>
        <v>25</v>
      </c>
      <c r="L467" s="145">
        <f t="shared" si="462"/>
        <v>20</v>
      </c>
      <c r="M467" s="145">
        <f t="shared" si="462"/>
        <v>25</v>
      </c>
      <c r="N467" s="145">
        <f t="shared" si="462"/>
        <v>20</v>
      </c>
    </row>
    <row r="468" spans="1:14" ht="30" customHeight="1" x14ac:dyDescent="0.2">
      <c r="A468" s="34">
        <f>'STUDENT NAMELIST'!A468</f>
        <v>464</v>
      </c>
      <c r="B468" s="128">
        <f>'STUDENT NAMELIST'!B468</f>
        <v>211423243034</v>
      </c>
      <c r="C468" s="128" t="str">
        <f>'STUDENT NAMELIST'!C468</f>
        <v>2023PEC AI 564</v>
      </c>
      <c r="D468" s="142" t="str">
        <f>'STUDENT NAMELIST'!D468</f>
        <v>ARAVIND RAJASEKAR</v>
      </c>
      <c r="E468" s="143">
        <v>8</v>
      </c>
      <c r="F468" s="143">
        <v>10</v>
      </c>
      <c r="G468" s="143">
        <v>10</v>
      </c>
      <c r="H468" s="143">
        <v>9</v>
      </c>
      <c r="I468" s="143">
        <v>6</v>
      </c>
      <c r="J468" s="144">
        <f t="shared" ref="J468:N468" si="463">(E468/10)*25</f>
        <v>20</v>
      </c>
      <c r="K468" s="145">
        <f t="shared" si="463"/>
        <v>25</v>
      </c>
      <c r="L468" s="145">
        <f t="shared" si="463"/>
        <v>25</v>
      </c>
      <c r="M468" s="145">
        <f t="shared" si="463"/>
        <v>22.5</v>
      </c>
      <c r="N468" s="145">
        <f t="shared" si="463"/>
        <v>15</v>
      </c>
    </row>
    <row r="469" spans="1:14" ht="30" customHeight="1" x14ac:dyDescent="0.2">
      <c r="A469" s="34">
        <f>'STUDENT NAMELIST'!A469</f>
        <v>465</v>
      </c>
      <c r="B469" s="128">
        <f>'STUDENT NAMELIST'!B469</f>
        <v>211423243035</v>
      </c>
      <c r="C469" s="128" t="str">
        <f>'STUDENT NAMELIST'!C469</f>
        <v>2023PEC AI 565</v>
      </c>
      <c r="D469" s="142" t="str">
        <f>'STUDENT NAMELIST'!D469</f>
        <v>ARAVIND T</v>
      </c>
      <c r="E469" s="143">
        <v>10</v>
      </c>
      <c r="F469" s="143">
        <v>9</v>
      </c>
      <c r="G469" s="143">
        <v>6</v>
      </c>
      <c r="H469" s="143">
        <v>8</v>
      </c>
      <c r="I469" s="143">
        <v>10</v>
      </c>
      <c r="J469" s="144">
        <f t="shared" ref="J469:N469" si="464">(E469/10)*25</f>
        <v>25</v>
      </c>
      <c r="K469" s="145">
        <f t="shared" si="464"/>
        <v>22.5</v>
      </c>
      <c r="L469" s="145">
        <f t="shared" si="464"/>
        <v>15</v>
      </c>
      <c r="M469" s="145">
        <f t="shared" si="464"/>
        <v>20</v>
      </c>
      <c r="N469" s="145">
        <f t="shared" si="464"/>
        <v>25</v>
      </c>
    </row>
    <row r="470" spans="1:14" ht="30" customHeight="1" x14ac:dyDescent="0.2">
      <c r="A470" s="34">
        <f>'STUDENT NAMELIST'!A470</f>
        <v>466</v>
      </c>
      <c r="B470" s="128">
        <f>'STUDENT NAMELIST'!B470</f>
        <v>211423243036</v>
      </c>
      <c r="C470" s="128" t="str">
        <f>'STUDENT NAMELIST'!C470</f>
        <v>2023PEC AI 566</v>
      </c>
      <c r="D470" s="142" t="str">
        <f>'STUDENT NAMELIST'!D470</f>
        <v>ARIGONDA POORNA SAI</v>
      </c>
      <c r="E470" s="143">
        <v>9</v>
      </c>
      <c r="F470" s="143">
        <v>10</v>
      </c>
      <c r="G470" s="143">
        <v>8</v>
      </c>
      <c r="H470" s="143">
        <v>10</v>
      </c>
      <c r="I470" s="143">
        <v>10</v>
      </c>
      <c r="J470" s="144">
        <f t="shared" ref="J470:N470" si="465">(E470/10)*25</f>
        <v>22.5</v>
      </c>
      <c r="K470" s="145">
        <f t="shared" si="465"/>
        <v>25</v>
      </c>
      <c r="L470" s="145">
        <f t="shared" si="465"/>
        <v>20</v>
      </c>
      <c r="M470" s="145">
        <f t="shared" si="465"/>
        <v>25</v>
      </c>
      <c r="N470" s="145">
        <f t="shared" si="465"/>
        <v>25</v>
      </c>
    </row>
    <row r="471" spans="1:14" ht="30" customHeight="1" x14ac:dyDescent="0.2">
      <c r="A471" s="34">
        <f>'STUDENT NAMELIST'!A471</f>
        <v>467</v>
      </c>
      <c r="B471" s="128">
        <f>'STUDENT NAMELIST'!B471</f>
        <v>211423243309</v>
      </c>
      <c r="C471" s="128" t="str">
        <f>'STUDENT NAMELIST'!C471</f>
        <v>2023PEC AI 567</v>
      </c>
      <c r="D471" s="142" t="str">
        <f>'STUDENT NAMELIST'!D471</f>
        <v>NIMMANOORU VIJAY KUMAR</v>
      </c>
      <c r="E471" s="143">
        <v>8</v>
      </c>
      <c r="F471" s="143">
        <v>8</v>
      </c>
      <c r="G471" s="143">
        <v>8</v>
      </c>
      <c r="H471" s="143">
        <v>6</v>
      </c>
      <c r="I471" s="143">
        <v>8</v>
      </c>
      <c r="J471" s="144">
        <f t="shared" ref="J471:N471" si="466">(E471/10)*25</f>
        <v>20</v>
      </c>
      <c r="K471" s="145">
        <f t="shared" si="466"/>
        <v>20</v>
      </c>
      <c r="L471" s="145">
        <f t="shared" si="466"/>
        <v>20</v>
      </c>
      <c r="M471" s="145">
        <f t="shared" si="466"/>
        <v>15</v>
      </c>
      <c r="N471" s="145">
        <f t="shared" si="466"/>
        <v>20</v>
      </c>
    </row>
    <row r="472" spans="1:14" ht="30" customHeight="1" x14ac:dyDescent="0.2">
      <c r="A472" s="34">
        <f>'STUDENT NAMELIST'!A472</f>
        <v>468</v>
      </c>
      <c r="B472" s="128">
        <f>'STUDENT NAMELIST'!B472</f>
        <v>211423243037</v>
      </c>
      <c r="C472" s="128" t="str">
        <f>'STUDENT NAMELIST'!C472</f>
        <v>2023PEC AI 568</v>
      </c>
      <c r="D472" s="142" t="str">
        <f>'STUDENT NAMELIST'!D472</f>
        <v>ARIVU SELVAN M</v>
      </c>
      <c r="E472" s="143">
        <v>10</v>
      </c>
      <c r="F472" s="143">
        <v>9</v>
      </c>
      <c r="G472" s="143">
        <v>6</v>
      </c>
      <c r="H472" s="143">
        <v>8</v>
      </c>
      <c r="I472" s="143">
        <v>9</v>
      </c>
      <c r="J472" s="144">
        <f t="shared" ref="J472:N472" si="467">(E472/10)*25</f>
        <v>25</v>
      </c>
      <c r="K472" s="145">
        <f t="shared" si="467"/>
        <v>22.5</v>
      </c>
      <c r="L472" s="145">
        <f t="shared" si="467"/>
        <v>15</v>
      </c>
      <c r="M472" s="145">
        <f t="shared" si="467"/>
        <v>20</v>
      </c>
      <c r="N472" s="145">
        <f t="shared" si="467"/>
        <v>22.5</v>
      </c>
    </row>
    <row r="473" spans="1:14" ht="30" customHeight="1" x14ac:dyDescent="0.2">
      <c r="A473" s="34">
        <f>'STUDENT NAMELIST'!A473</f>
        <v>469</v>
      </c>
      <c r="B473" s="128">
        <f>'STUDENT NAMELIST'!B473</f>
        <v>211423243038</v>
      </c>
      <c r="C473" s="128" t="str">
        <f>'STUDENT NAMELIST'!C473</f>
        <v>2023PEC AI 569</v>
      </c>
      <c r="D473" s="142" t="str">
        <f>'STUDENT NAMELIST'!D473</f>
        <v>ARIYA SRI V</v>
      </c>
      <c r="E473" s="143">
        <v>9</v>
      </c>
      <c r="F473" s="143">
        <v>6</v>
      </c>
      <c r="G473" s="143">
        <v>6</v>
      </c>
      <c r="H473" s="143">
        <v>10</v>
      </c>
      <c r="I473" s="143">
        <v>6</v>
      </c>
      <c r="J473" s="144">
        <f t="shared" ref="J473:N473" si="468">(E473/10)*25</f>
        <v>22.5</v>
      </c>
      <c r="K473" s="145">
        <f t="shared" si="468"/>
        <v>15</v>
      </c>
      <c r="L473" s="145">
        <f t="shared" si="468"/>
        <v>15</v>
      </c>
      <c r="M473" s="145">
        <f t="shared" si="468"/>
        <v>25</v>
      </c>
      <c r="N473" s="145">
        <f t="shared" si="468"/>
        <v>15</v>
      </c>
    </row>
    <row r="474" spans="1:14" ht="30" customHeight="1" x14ac:dyDescent="0.2">
      <c r="A474" s="34">
        <f>'STUDENT NAMELIST'!A474</f>
        <v>470</v>
      </c>
      <c r="B474" s="128">
        <f>'STUDENT NAMELIST'!B474</f>
        <v>211423243039</v>
      </c>
      <c r="C474" s="128" t="str">
        <f>'STUDENT NAMELIST'!C474</f>
        <v>2023PEC AI 570</v>
      </c>
      <c r="D474" s="142" t="str">
        <f>'STUDENT NAMELIST'!D474</f>
        <v>ARJUN BALAJI R</v>
      </c>
      <c r="E474" s="143">
        <v>9</v>
      </c>
      <c r="F474" s="143">
        <v>10</v>
      </c>
      <c r="G474" s="143">
        <v>9</v>
      </c>
      <c r="H474" s="143">
        <v>9</v>
      </c>
      <c r="I474" s="143">
        <v>6</v>
      </c>
      <c r="J474" s="144">
        <f t="shared" ref="J474:N474" si="469">(E474/10)*25</f>
        <v>22.5</v>
      </c>
      <c r="K474" s="145">
        <f t="shared" si="469"/>
        <v>25</v>
      </c>
      <c r="L474" s="145">
        <f t="shared" si="469"/>
        <v>22.5</v>
      </c>
      <c r="M474" s="145">
        <f t="shared" si="469"/>
        <v>22.5</v>
      </c>
      <c r="N474" s="145">
        <f t="shared" si="469"/>
        <v>15</v>
      </c>
    </row>
    <row r="475" spans="1:14" ht="30" customHeight="1" x14ac:dyDescent="0.2">
      <c r="A475" s="34">
        <f>'STUDENT NAMELIST'!A475</f>
        <v>471</v>
      </c>
      <c r="B475" s="128">
        <f>'STUDENT NAMELIST'!B475</f>
        <v>211423243040</v>
      </c>
      <c r="C475" s="128" t="str">
        <f>'STUDENT NAMELIST'!C475</f>
        <v>2023PEC AI 571</v>
      </c>
      <c r="D475" s="142" t="str">
        <f>'STUDENT NAMELIST'!D475</f>
        <v>ARPUTHAN R</v>
      </c>
      <c r="E475" s="143">
        <v>10</v>
      </c>
      <c r="F475" s="143">
        <v>8</v>
      </c>
      <c r="G475" s="143">
        <v>8</v>
      </c>
      <c r="H475" s="143">
        <v>8</v>
      </c>
      <c r="I475" s="143">
        <v>8</v>
      </c>
      <c r="J475" s="144">
        <f t="shared" ref="J475:N475" si="470">(E475/10)*25</f>
        <v>25</v>
      </c>
      <c r="K475" s="145">
        <f t="shared" si="470"/>
        <v>20</v>
      </c>
      <c r="L475" s="145">
        <f t="shared" si="470"/>
        <v>20</v>
      </c>
      <c r="M475" s="145">
        <f t="shared" si="470"/>
        <v>20</v>
      </c>
      <c r="N475" s="145">
        <f t="shared" si="470"/>
        <v>20</v>
      </c>
    </row>
    <row r="476" spans="1:14" ht="30" customHeight="1" x14ac:dyDescent="0.2">
      <c r="A476" s="34">
        <f>'STUDENT NAMELIST'!A476</f>
        <v>472</v>
      </c>
      <c r="B476" s="128">
        <f>'STUDENT NAMELIST'!B476</f>
        <v>211423243043</v>
      </c>
      <c r="C476" s="128" t="str">
        <f>'STUDENT NAMELIST'!C476</f>
        <v>2023PEC AI 572</v>
      </c>
      <c r="D476" s="142" t="str">
        <f>'STUDENT NAMELIST'!D476</f>
        <v>ARUN E</v>
      </c>
      <c r="E476" s="143">
        <v>8</v>
      </c>
      <c r="F476" s="143">
        <v>8</v>
      </c>
      <c r="G476" s="143">
        <v>6</v>
      </c>
      <c r="H476" s="143">
        <v>8</v>
      </c>
      <c r="I476" s="143">
        <v>6</v>
      </c>
      <c r="J476" s="144">
        <f t="shared" ref="J476:N476" si="471">(E476/10)*25</f>
        <v>20</v>
      </c>
      <c r="K476" s="145">
        <f t="shared" si="471"/>
        <v>20</v>
      </c>
      <c r="L476" s="145">
        <f t="shared" si="471"/>
        <v>15</v>
      </c>
      <c r="M476" s="145">
        <f t="shared" si="471"/>
        <v>20</v>
      </c>
      <c r="N476" s="145">
        <f t="shared" si="471"/>
        <v>15</v>
      </c>
    </row>
    <row r="477" spans="1:14" ht="30" customHeight="1" x14ac:dyDescent="0.2">
      <c r="A477" s="34">
        <f>'STUDENT NAMELIST'!A477</f>
        <v>473</v>
      </c>
      <c r="B477" s="128">
        <f>'STUDENT NAMELIST'!B477</f>
        <v>211423243045</v>
      </c>
      <c r="C477" s="128" t="str">
        <f>'STUDENT NAMELIST'!C477</f>
        <v>2023PEC AI 573</v>
      </c>
      <c r="D477" s="142" t="str">
        <f>'STUDENT NAMELIST'!D477</f>
        <v>ARYAN A SAJITH</v>
      </c>
      <c r="E477" s="143">
        <v>9</v>
      </c>
      <c r="F477" s="143">
        <v>10</v>
      </c>
      <c r="G477" s="143">
        <v>10</v>
      </c>
      <c r="H477" s="143">
        <v>9</v>
      </c>
      <c r="I477" s="143">
        <v>8</v>
      </c>
      <c r="J477" s="144">
        <f t="shared" ref="J477:N477" si="472">(E477/10)*25</f>
        <v>22.5</v>
      </c>
      <c r="K477" s="145">
        <f t="shared" si="472"/>
        <v>25</v>
      </c>
      <c r="L477" s="145">
        <f t="shared" si="472"/>
        <v>25</v>
      </c>
      <c r="M477" s="145">
        <f t="shared" si="472"/>
        <v>22.5</v>
      </c>
      <c r="N477" s="145">
        <f t="shared" si="472"/>
        <v>20</v>
      </c>
    </row>
    <row r="478" spans="1:14" ht="30" customHeight="1" x14ac:dyDescent="0.2">
      <c r="A478" s="34">
        <f>'STUDENT NAMELIST'!A478</f>
        <v>474</v>
      </c>
      <c r="B478" s="128">
        <f>'STUDENT NAMELIST'!B478</f>
        <v>211423243046</v>
      </c>
      <c r="C478" s="128" t="str">
        <f>'STUDENT NAMELIST'!C478</f>
        <v>2023PEC AI 574</v>
      </c>
      <c r="D478" s="142" t="str">
        <f>'STUDENT NAMELIST'!D478</f>
        <v>ASHIK K P</v>
      </c>
      <c r="E478" s="143">
        <v>9</v>
      </c>
      <c r="F478" s="143">
        <v>6</v>
      </c>
      <c r="G478" s="143">
        <v>9</v>
      </c>
      <c r="H478" s="143">
        <v>8</v>
      </c>
      <c r="I478" s="143">
        <v>9</v>
      </c>
      <c r="J478" s="144">
        <f t="shared" ref="J478:N478" si="473">(E478/10)*25</f>
        <v>22.5</v>
      </c>
      <c r="K478" s="145">
        <f t="shared" si="473"/>
        <v>15</v>
      </c>
      <c r="L478" s="145">
        <f t="shared" si="473"/>
        <v>22.5</v>
      </c>
      <c r="M478" s="145">
        <f t="shared" si="473"/>
        <v>20</v>
      </c>
      <c r="N478" s="145">
        <f t="shared" si="473"/>
        <v>22.5</v>
      </c>
    </row>
    <row r="479" spans="1:14" ht="30" customHeight="1" x14ac:dyDescent="0.2">
      <c r="A479" s="34">
        <f>'STUDENT NAMELIST'!A479</f>
        <v>475</v>
      </c>
      <c r="B479" s="128">
        <f>'STUDENT NAMELIST'!B479</f>
        <v>211423243051</v>
      </c>
      <c r="C479" s="128" t="str">
        <f>'STUDENT NAMELIST'!C479</f>
        <v>2023PEC AI 575</v>
      </c>
      <c r="D479" s="142" t="str">
        <f>'STUDENT NAMELIST'!D479</f>
        <v>ASHWANTHRAJ I</v>
      </c>
      <c r="E479" s="143">
        <v>9</v>
      </c>
      <c r="F479" s="143">
        <v>8</v>
      </c>
      <c r="G479" s="143">
        <v>8</v>
      </c>
      <c r="H479" s="143">
        <v>6</v>
      </c>
      <c r="I479" s="143">
        <v>8</v>
      </c>
      <c r="J479" s="144">
        <f t="shared" ref="J479:N479" si="474">(E479/10)*25</f>
        <v>22.5</v>
      </c>
      <c r="K479" s="145">
        <f t="shared" si="474"/>
        <v>20</v>
      </c>
      <c r="L479" s="145">
        <f t="shared" si="474"/>
        <v>20</v>
      </c>
      <c r="M479" s="145">
        <f t="shared" si="474"/>
        <v>15</v>
      </c>
      <c r="N479" s="145">
        <f t="shared" si="474"/>
        <v>20</v>
      </c>
    </row>
    <row r="480" spans="1:14" ht="30" customHeight="1" x14ac:dyDescent="0.2">
      <c r="A480" s="34">
        <f>'STUDENT NAMELIST'!A480</f>
        <v>476</v>
      </c>
      <c r="B480" s="128">
        <f>'STUDENT NAMELIST'!B480</f>
        <v>211423243052</v>
      </c>
      <c r="C480" s="128" t="str">
        <f>'STUDENT NAMELIST'!C480</f>
        <v>2023PEC AI 576</v>
      </c>
      <c r="D480" s="142" t="str">
        <f>'STUDENT NAMELIST'!D480</f>
        <v>ASIZ GODWIN A</v>
      </c>
      <c r="E480" s="143">
        <v>8</v>
      </c>
      <c r="F480" s="143">
        <v>8</v>
      </c>
      <c r="G480" s="143">
        <v>9</v>
      </c>
      <c r="H480" s="143">
        <v>6</v>
      </c>
      <c r="I480" s="143">
        <v>8</v>
      </c>
      <c r="J480" s="144">
        <f t="shared" ref="J480:N480" si="475">(E480/10)*25</f>
        <v>20</v>
      </c>
      <c r="K480" s="145">
        <f t="shared" si="475"/>
        <v>20</v>
      </c>
      <c r="L480" s="145">
        <f t="shared" si="475"/>
        <v>22.5</v>
      </c>
      <c r="M480" s="145">
        <f t="shared" si="475"/>
        <v>15</v>
      </c>
      <c r="N480" s="145">
        <f t="shared" si="475"/>
        <v>20</v>
      </c>
    </row>
    <row r="481" spans="1:14" ht="30" customHeight="1" x14ac:dyDescent="0.2">
      <c r="A481" s="34">
        <f>'STUDENT NAMELIST'!A481</f>
        <v>477</v>
      </c>
      <c r="B481" s="128">
        <f>'STUDENT NAMELIST'!B481</f>
        <v>211423243056</v>
      </c>
      <c r="C481" s="128" t="str">
        <f>'STUDENT NAMELIST'!C481</f>
        <v>2023PEC AI 577</v>
      </c>
      <c r="D481" s="142" t="str">
        <f>'STUDENT NAMELIST'!D481</f>
        <v>BACCHU GURU SAINATH REDDY</v>
      </c>
      <c r="E481" s="143">
        <v>6</v>
      </c>
      <c r="F481" s="143">
        <v>8</v>
      </c>
      <c r="G481" s="143">
        <v>8</v>
      </c>
      <c r="H481" s="143">
        <v>10</v>
      </c>
      <c r="I481" s="143">
        <v>6</v>
      </c>
      <c r="J481" s="144">
        <f t="shared" ref="J481:N481" si="476">(E481/10)*25</f>
        <v>15</v>
      </c>
      <c r="K481" s="145">
        <f t="shared" si="476"/>
        <v>20</v>
      </c>
      <c r="L481" s="145">
        <f t="shared" si="476"/>
        <v>20</v>
      </c>
      <c r="M481" s="145">
        <f t="shared" si="476"/>
        <v>25</v>
      </c>
      <c r="N481" s="145">
        <f t="shared" si="476"/>
        <v>15</v>
      </c>
    </row>
    <row r="482" spans="1:14" ht="30" customHeight="1" x14ac:dyDescent="0.2">
      <c r="A482" s="34">
        <f>'STUDENT NAMELIST'!A482</f>
        <v>478</v>
      </c>
      <c r="B482" s="128">
        <f>'STUDENT NAMELIST'!B482</f>
        <v>211423243057</v>
      </c>
      <c r="C482" s="128" t="str">
        <f>'STUDENT NAMELIST'!C482</f>
        <v>2023PEC AI 578</v>
      </c>
      <c r="D482" s="142" t="str">
        <f>'STUDENT NAMELIST'!D482</f>
        <v>BALA MURUGAN T</v>
      </c>
      <c r="E482" s="143">
        <v>8</v>
      </c>
      <c r="F482" s="143">
        <v>6</v>
      </c>
      <c r="G482" s="143">
        <v>8</v>
      </c>
      <c r="H482" s="143">
        <v>8</v>
      </c>
      <c r="I482" s="143">
        <v>8</v>
      </c>
      <c r="J482" s="144">
        <f t="shared" ref="J482:N482" si="477">(E482/10)*25</f>
        <v>20</v>
      </c>
      <c r="K482" s="145">
        <f t="shared" si="477"/>
        <v>15</v>
      </c>
      <c r="L482" s="145">
        <f t="shared" si="477"/>
        <v>20</v>
      </c>
      <c r="M482" s="145">
        <f t="shared" si="477"/>
        <v>20</v>
      </c>
      <c r="N482" s="145">
        <f t="shared" si="477"/>
        <v>20</v>
      </c>
    </row>
    <row r="483" spans="1:14" ht="30" customHeight="1" x14ac:dyDescent="0.2">
      <c r="A483" s="34">
        <f>'STUDENT NAMELIST'!A483</f>
        <v>479</v>
      </c>
      <c r="B483" s="128">
        <f>'STUDENT NAMELIST'!B483</f>
        <v>211423243058</v>
      </c>
      <c r="C483" s="128" t="str">
        <f>'STUDENT NAMELIST'!C483</f>
        <v>2023PEC AI 579</v>
      </c>
      <c r="D483" s="142" t="str">
        <f>'STUDENT NAMELIST'!D483</f>
        <v>BALAGANESH N</v>
      </c>
      <c r="E483" s="143">
        <v>8</v>
      </c>
      <c r="F483" s="143">
        <v>6</v>
      </c>
      <c r="G483" s="143">
        <v>9</v>
      </c>
      <c r="H483" s="143">
        <v>8</v>
      </c>
      <c r="I483" s="143">
        <v>8</v>
      </c>
      <c r="J483" s="144">
        <f t="shared" ref="J483:N483" si="478">(E483/10)*25</f>
        <v>20</v>
      </c>
      <c r="K483" s="145">
        <f t="shared" si="478"/>
        <v>15</v>
      </c>
      <c r="L483" s="145">
        <f t="shared" si="478"/>
        <v>22.5</v>
      </c>
      <c r="M483" s="145">
        <f t="shared" si="478"/>
        <v>20</v>
      </c>
      <c r="N483" s="145">
        <f t="shared" si="478"/>
        <v>20</v>
      </c>
    </row>
    <row r="484" spans="1:14" ht="30" customHeight="1" x14ac:dyDescent="0.2">
      <c r="A484" s="34">
        <f>'STUDENT NAMELIST'!A484</f>
        <v>480</v>
      </c>
      <c r="B484" s="128">
        <f>'STUDENT NAMELIST'!B484</f>
        <v>211423243059</v>
      </c>
      <c r="C484" s="128" t="str">
        <f>'STUDENT NAMELIST'!C484</f>
        <v>2023PEC AI 580</v>
      </c>
      <c r="D484" s="142" t="str">
        <f>'STUDENT NAMELIST'!D484</f>
        <v>BALAJI M M</v>
      </c>
      <c r="E484" s="143">
        <v>9</v>
      </c>
      <c r="F484" s="143">
        <v>10</v>
      </c>
      <c r="G484" s="143">
        <v>10</v>
      </c>
      <c r="H484" s="143">
        <v>10</v>
      </c>
      <c r="I484" s="143">
        <v>9</v>
      </c>
      <c r="J484" s="144">
        <f t="shared" ref="J484:N484" si="479">(E484/10)*25</f>
        <v>22.5</v>
      </c>
      <c r="K484" s="145">
        <f t="shared" si="479"/>
        <v>25</v>
      </c>
      <c r="L484" s="145">
        <f t="shared" si="479"/>
        <v>25</v>
      </c>
      <c r="M484" s="145">
        <f t="shared" si="479"/>
        <v>25</v>
      </c>
      <c r="N484" s="145">
        <f t="shared" si="479"/>
        <v>22.5</v>
      </c>
    </row>
    <row r="485" spans="1:14" ht="30" customHeight="1" x14ac:dyDescent="0.2">
      <c r="A485" s="34">
        <f>'STUDENT NAMELIST'!A485</f>
        <v>481</v>
      </c>
      <c r="B485" s="128">
        <f>'STUDENT NAMELIST'!B485</f>
        <v>211423243060</v>
      </c>
      <c r="C485" s="128" t="str">
        <f>'STUDENT NAMELIST'!C485</f>
        <v>2023PEC AI 581</v>
      </c>
      <c r="D485" s="142" t="str">
        <f>'STUDENT NAMELIST'!D485</f>
        <v>BALAJI V</v>
      </c>
      <c r="E485" s="143">
        <v>6</v>
      </c>
      <c r="F485" s="143">
        <v>6</v>
      </c>
      <c r="G485" s="143">
        <v>6</v>
      </c>
      <c r="H485" s="143">
        <v>9</v>
      </c>
      <c r="I485" s="143">
        <v>6</v>
      </c>
      <c r="J485" s="144">
        <f t="shared" ref="J485:N485" si="480">(E485/10)*25</f>
        <v>15</v>
      </c>
      <c r="K485" s="145">
        <f t="shared" si="480"/>
        <v>15</v>
      </c>
      <c r="L485" s="145">
        <f t="shared" si="480"/>
        <v>15</v>
      </c>
      <c r="M485" s="145">
        <f t="shared" si="480"/>
        <v>22.5</v>
      </c>
      <c r="N485" s="145">
        <f t="shared" si="480"/>
        <v>15</v>
      </c>
    </row>
    <row r="486" spans="1:14" ht="30" customHeight="1" x14ac:dyDescent="0.2">
      <c r="A486" s="34">
        <f>'STUDENT NAMELIST'!A486</f>
        <v>482</v>
      </c>
      <c r="B486" s="128">
        <f>'STUDENT NAMELIST'!B486</f>
        <v>211423243061</v>
      </c>
      <c r="C486" s="128" t="str">
        <f>'STUDENT NAMELIST'!C486</f>
        <v>2023PEC AI 582</v>
      </c>
      <c r="D486" s="142" t="str">
        <f>'STUDENT NAMELIST'!D486</f>
        <v>BALASAKTHI B</v>
      </c>
      <c r="E486" s="143">
        <v>10</v>
      </c>
      <c r="F486" s="143">
        <v>8</v>
      </c>
      <c r="G486" s="143">
        <v>8</v>
      </c>
      <c r="H486" s="143">
        <v>10</v>
      </c>
      <c r="I486" s="143">
        <v>9</v>
      </c>
      <c r="J486" s="144">
        <f t="shared" ref="J486:N486" si="481">(E486/10)*25</f>
        <v>25</v>
      </c>
      <c r="K486" s="145">
        <f t="shared" si="481"/>
        <v>20</v>
      </c>
      <c r="L486" s="145">
        <f t="shared" si="481"/>
        <v>20</v>
      </c>
      <c r="M486" s="145">
        <f t="shared" si="481"/>
        <v>25</v>
      </c>
      <c r="N486" s="145">
        <f t="shared" si="481"/>
        <v>22.5</v>
      </c>
    </row>
    <row r="487" spans="1:14" ht="30" customHeight="1" x14ac:dyDescent="0.2">
      <c r="A487" s="34">
        <f>'STUDENT NAMELIST'!A487</f>
        <v>483</v>
      </c>
      <c r="B487" s="128">
        <f>'STUDENT NAMELIST'!B487</f>
        <v>211423243062</v>
      </c>
      <c r="C487" s="128" t="str">
        <f>'STUDENT NAMELIST'!C487</f>
        <v>2023PEC AI 583</v>
      </c>
      <c r="D487" s="142" t="str">
        <f>'STUDENT NAMELIST'!D487</f>
        <v>BARATH S</v>
      </c>
      <c r="E487" s="143">
        <v>6</v>
      </c>
      <c r="F487" s="143">
        <v>8</v>
      </c>
      <c r="G487" s="143">
        <v>6</v>
      </c>
      <c r="H487" s="143">
        <v>9</v>
      </c>
      <c r="I487" s="143">
        <v>6</v>
      </c>
      <c r="J487" s="144">
        <f t="shared" ref="J487:N487" si="482">(E487/10)*25</f>
        <v>15</v>
      </c>
      <c r="K487" s="145">
        <f t="shared" si="482"/>
        <v>20</v>
      </c>
      <c r="L487" s="145">
        <f t="shared" si="482"/>
        <v>15</v>
      </c>
      <c r="M487" s="145">
        <f t="shared" si="482"/>
        <v>22.5</v>
      </c>
      <c r="N487" s="145">
        <f t="shared" si="482"/>
        <v>15</v>
      </c>
    </row>
    <row r="488" spans="1:14" ht="30" customHeight="1" x14ac:dyDescent="0.2">
      <c r="A488" s="34">
        <f>'STUDENT NAMELIST'!A488</f>
        <v>484</v>
      </c>
      <c r="B488" s="128">
        <f>'STUDENT NAMELIST'!B488</f>
        <v>211423243063</v>
      </c>
      <c r="C488" s="128" t="str">
        <f>'STUDENT NAMELIST'!C488</f>
        <v>2023PEC AI 584</v>
      </c>
      <c r="D488" s="142" t="str">
        <f>'STUDENT NAMELIST'!D488</f>
        <v>BHARATH KUMAR L</v>
      </c>
      <c r="E488" s="143">
        <v>6</v>
      </c>
      <c r="F488" s="143">
        <v>8</v>
      </c>
      <c r="G488" s="143">
        <v>10</v>
      </c>
      <c r="H488" s="143">
        <v>8</v>
      </c>
      <c r="I488" s="143">
        <v>9</v>
      </c>
      <c r="J488" s="144">
        <f t="shared" ref="J488:N488" si="483">(E488/10)*25</f>
        <v>15</v>
      </c>
      <c r="K488" s="145">
        <f t="shared" si="483"/>
        <v>20</v>
      </c>
      <c r="L488" s="145">
        <f t="shared" si="483"/>
        <v>25</v>
      </c>
      <c r="M488" s="145">
        <f t="shared" si="483"/>
        <v>20</v>
      </c>
      <c r="N488" s="145">
        <f t="shared" si="483"/>
        <v>22.5</v>
      </c>
    </row>
    <row r="489" spans="1:14" ht="30" customHeight="1" x14ac:dyDescent="0.2">
      <c r="A489" s="34">
        <f>'STUDENT NAMELIST'!A489</f>
        <v>485</v>
      </c>
      <c r="B489" s="128">
        <f>'STUDENT NAMELIST'!B489</f>
        <v>211423243064</v>
      </c>
      <c r="C489" s="128" t="str">
        <f>'STUDENT NAMELIST'!C489</f>
        <v>2023PEC AI 585</v>
      </c>
      <c r="D489" s="142" t="str">
        <f>'STUDENT NAMELIST'!D489</f>
        <v>BHAVIK KUMAR M</v>
      </c>
      <c r="E489" s="143">
        <v>10</v>
      </c>
      <c r="F489" s="143">
        <v>8</v>
      </c>
      <c r="G489" s="143">
        <v>9</v>
      </c>
      <c r="H489" s="143">
        <v>6</v>
      </c>
      <c r="I489" s="143">
        <v>8</v>
      </c>
      <c r="J489" s="144">
        <f t="shared" ref="J489:N489" si="484">(E489/10)*25</f>
        <v>25</v>
      </c>
      <c r="K489" s="145">
        <f t="shared" si="484"/>
        <v>20</v>
      </c>
      <c r="L489" s="145">
        <f t="shared" si="484"/>
        <v>22.5</v>
      </c>
      <c r="M489" s="145">
        <f t="shared" si="484"/>
        <v>15</v>
      </c>
      <c r="N489" s="145">
        <f t="shared" si="484"/>
        <v>20</v>
      </c>
    </row>
    <row r="490" spans="1:14" ht="30" customHeight="1" x14ac:dyDescent="0.2">
      <c r="A490" s="34">
        <f>'STUDENT NAMELIST'!A490</f>
        <v>486</v>
      </c>
      <c r="B490" s="128">
        <f>'STUDENT NAMELIST'!B490</f>
        <v>211423243067</v>
      </c>
      <c r="C490" s="128" t="str">
        <f>'STUDENT NAMELIST'!C490</f>
        <v>2023PEC AI 586</v>
      </c>
      <c r="D490" s="142" t="str">
        <f>'STUDENT NAMELIST'!D490</f>
        <v>BOBIN DULLES</v>
      </c>
      <c r="E490" s="143">
        <v>10</v>
      </c>
      <c r="F490" s="143">
        <v>8</v>
      </c>
      <c r="G490" s="143">
        <v>6</v>
      </c>
      <c r="H490" s="143">
        <v>8</v>
      </c>
      <c r="I490" s="143">
        <v>10</v>
      </c>
      <c r="J490" s="144">
        <f t="shared" ref="J490:N490" si="485">(E490/10)*25</f>
        <v>25</v>
      </c>
      <c r="K490" s="145">
        <f t="shared" si="485"/>
        <v>20</v>
      </c>
      <c r="L490" s="145">
        <f t="shared" si="485"/>
        <v>15</v>
      </c>
      <c r="M490" s="145">
        <f t="shared" si="485"/>
        <v>20</v>
      </c>
      <c r="N490" s="145">
        <f t="shared" si="485"/>
        <v>25</v>
      </c>
    </row>
    <row r="491" spans="1:14" ht="30" customHeight="1" x14ac:dyDescent="0.2">
      <c r="A491" s="34">
        <f>'STUDENT NAMELIST'!A491</f>
        <v>487</v>
      </c>
      <c r="B491" s="128">
        <f>'STUDENT NAMELIST'!B491</f>
        <v>211423243070</v>
      </c>
      <c r="C491" s="128" t="str">
        <f>'STUDENT NAMELIST'!C491</f>
        <v>2023PEC AI 587</v>
      </c>
      <c r="D491" s="142" t="str">
        <f>'STUDENT NAMELIST'!D491</f>
        <v>BOOPATHI RAGAVAN M</v>
      </c>
      <c r="E491" s="143">
        <v>6</v>
      </c>
      <c r="F491" s="143">
        <v>8</v>
      </c>
      <c r="G491" s="143">
        <v>8</v>
      </c>
      <c r="H491" s="143">
        <v>8</v>
      </c>
      <c r="I491" s="143">
        <v>10</v>
      </c>
      <c r="J491" s="144">
        <f t="shared" ref="J491:N491" si="486">(E491/10)*25</f>
        <v>15</v>
      </c>
      <c r="K491" s="145">
        <f t="shared" si="486"/>
        <v>20</v>
      </c>
      <c r="L491" s="145">
        <f t="shared" si="486"/>
        <v>20</v>
      </c>
      <c r="M491" s="145">
        <f t="shared" si="486"/>
        <v>20</v>
      </c>
      <c r="N491" s="145">
        <f t="shared" si="486"/>
        <v>25</v>
      </c>
    </row>
    <row r="492" spans="1:14" ht="30" customHeight="1" x14ac:dyDescent="0.2">
      <c r="A492" s="34">
        <f>'STUDENT NAMELIST'!A492</f>
        <v>488</v>
      </c>
      <c r="B492" s="128">
        <f>'STUDENT NAMELIST'!B492</f>
        <v>211423243074</v>
      </c>
      <c r="C492" s="128" t="str">
        <f>'STUDENT NAMELIST'!C492</f>
        <v>2023PEC AI 588</v>
      </c>
      <c r="D492" s="142" t="str">
        <f>'STUDENT NAMELIST'!D492</f>
        <v>CHARAN S</v>
      </c>
      <c r="E492" s="143">
        <v>8</v>
      </c>
      <c r="F492" s="143">
        <v>6</v>
      </c>
      <c r="G492" s="143">
        <v>8</v>
      </c>
      <c r="H492" s="143">
        <v>8</v>
      </c>
      <c r="I492" s="143">
        <v>6</v>
      </c>
      <c r="J492" s="144">
        <f t="shared" ref="J492:N492" si="487">(E492/10)*25</f>
        <v>20</v>
      </c>
      <c r="K492" s="145">
        <f t="shared" si="487"/>
        <v>15</v>
      </c>
      <c r="L492" s="145">
        <f t="shared" si="487"/>
        <v>20</v>
      </c>
      <c r="M492" s="145">
        <f t="shared" si="487"/>
        <v>20</v>
      </c>
      <c r="N492" s="145">
        <f t="shared" si="487"/>
        <v>15</v>
      </c>
    </row>
    <row r="493" spans="1:14" ht="30" customHeight="1" x14ac:dyDescent="0.2">
      <c r="A493" s="34">
        <f>'STUDENT NAMELIST'!A493</f>
        <v>489</v>
      </c>
      <c r="B493" s="128">
        <f>'STUDENT NAMELIST'!B493</f>
        <v>211423243081</v>
      </c>
      <c r="C493" s="128" t="str">
        <f>'STUDENT NAMELIST'!C493</f>
        <v>2023PEC AI 589</v>
      </c>
      <c r="D493" s="142" t="str">
        <f>'STUDENT NAMELIST'!D493</f>
        <v>DEEPAK R</v>
      </c>
      <c r="E493" s="143">
        <v>10</v>
      </c>
      <c r="F493" s="143">
        <v>10</v>
      </c>
      <c r="G493" s="143">
        <v>8</v>
      </c>
      <c r="H493" s="143">
        <v>6</v>
      </c>
      <c r="I493" s="143">
        <v>10</v>
      </c>
      <c r="J493" s="144">
        <f t="shared" ref="J493:N493" si="488">(E493/10)*25</f>
        <v>25</v>
      </c>
      <c r="K493" s="145">
        <f t="shared" si="488"/>
        <v>25</v>
      </c>
      <c r="L493" s="145">
        <f t="shared" si="488"/>
        <v>20</v>
      </c>
      <c r="M493" s="145">
        <f t="shared" si="488"/>
        <v>15</v>
      </c>
      <c r="N493" s="145">
        <f t="shared" si="488"/>
        <v>25</v>
      </c>
    </row>
    <row r="494" spans="1:14" ht="30" customHeight="1" x14ac:dyDescent="0.2">
      <c r="A494" s="34">
        <f>'STUDENT NAMELIST'!A494</f>
        <v>490</v>
      </c>
      <c r="B494" s="128">
        <f>'STUDENT NAMELIST'!B494</f>
        <v>211423243082</v>
      </c>
      <c r="C494" s="128" t="str">
        <f>'STUDENT NAMELIST'!C494</f>
        <v>2023PEC AI 590</v>
      </c>
      <c r="D494" s="142" t="str">
        <f>'STUDENT NAMELIST'!D494</f>
        <v>DEEPAK R</v>
      </c>
      <c r="E494" s="143">
        <v>8</v>
      </c>
      <c r="F494" s="143">
        <v>8</v>
      </c>
      <c r="G494" s="143">
        <v>9</v>
      </c>
      <c r="H494" s="143">
        <v>10</v>
      </c>
      <c r="I494" s="143">
        <v>9</v>
      </c>
      <c r="J494" s="144">
        <f t="shared" ref="J494:N494" si="489">(E494/10)*25</f>
        <v>20</v>
      </c>
      <c r="K494" s="145">
        <f t="shared" si="489"/>
        <v>20</v>
      </c>
      <c r="L494" s="145">
        <f t="shared" si="489"/>
        <v>22.5</v>
      </c>
      <c r="M494" s="145">
        <f t="shared" si="489"/>
        <v>25</v>
      </c>
      <c r="N494" s="145">
        <f t="shared" si="489"/>
        <v>22.5</v>
      </c>
    </row>
    <row r="495" spans="1:14" ht="30" customHeight="1" x14ac:dyDescent="0.2">
      <c r="A495" s="34">
        <f>'STUDENT NAMELIST'!A495</f>
        <v>491</v>
      </c>
      <c r="B495" s="128">
        <f>'STUDENT NAMELIST'!B495</f>
        <v>211423243084</v>
      </c>
      <c r="C495" s="128" t="str">
        <f>'STUDENT NAMELIST'!C495</f>
        <v>2023PEC AI 591</v>
      </c>
      <c r="D495" s="142" t="str">
        <f>'STUDENT NAMELIST'!D495</f>
        <v>DEEPANVIKRAM T R</v>
      </c>
      <c r="E495" s="143">
        <v>10</v>
      </c>
      <c r="F495" s="143">
        <v>9</v>
      </c>
      <c r="G495" s="143">
        <v>8</v>
      </c>
      <c r="H495" s="143">
        <v>8</v>
      </c>
      <c r="I495" s="143">
        <v>8</v>
      </c>
      <c r="J495" s="144">
        <f t="shared" ref="J495:N495" si="490">(E495/10)*25</f>
        <v>25</v>
      </c>
      <c r="K495" s="145">
        <f t="shared" si="490"/>
        <v>22.5</v>
      </c>
      <c r="L495" s="145">
        <f t="shared" si="490"/>
        <v>20</v>
      </c>
      <c r="M495" s="145">
        <f t="shared" si="490"/>
        <v>20</v>
      </c>
      <c r="N495" s="145">
        <f t="shared" si="490"/>
        <v>20</v>
      </c>
    </row>
    <row r="496" spans="1:14" ht="30" customHeight="1" x14ac:dyDescent="0.2">
      <c r="A496" s="34">
        <f>'STUDENT NAMELIST'!A496</f>
        <v>492</v>
      </c>
      <c r="B496" s="128">
        <f>'STUDENT NAMELIST'!B496</f>
        <v>211423243092</v>
      </c>
      <c r="C496" s="128" t="str">
        <f>'STUDENT NAMELIST'!C496</f>
        <v>2023PEC AI 592</v>
      </c>
      <c r="D496" s="142" t="str">
        <f>'STUDENT NAMELIST'!D496</f>
        <v>DHANESHWARAN V</v>
      </c>
      <c r="E496" s="143">
        <v>6</v>
      </c>
      <c r="F496" s="143">
        <v>6</v>
      </c>
      <c r="G496" s="143">
        <v>6</v>
      </c>
      <c r="H496" s="143">
        <v>10</v>
      </c>
      <c r="I496" s="143">
        <v>8</v>
      </c>
      <c r="J496" s="144">
        <f t="shared" ref="J496:N496" si="491">(E496/10)*25</f>
        <v>15</v>
      </c>
      <c r="K496" s="145">
        <f t="shared" si="491"/>
        <v>15</v>
      </c>
      <c r="L496" s="145">
        <f t="shared" si="491"/>
        <v>15</v>
      </c>
      <c r="M496" s="145">
        <f t="shared" si="491"/>
        <v>25</v>
      </c>
      <c r="N496" s="145">
        <f t="shared" si="491"/>
        <v>20</v>
      </c>
    </row>
    <row r="497" spans="1:14" ht="30" customHeight="1" x14ac:dyDescent="0.2">
      <c r="A497" s="34">
        <f>'STUDENT NAMELIST'!A497</f>
        <v>493</v>
      </c>
      <c r="B497" s="128">
        <f>'STUDENT NAMELIST'!B497</f>
        <v>211423243094</v>
      </c>
      <c r="C497" s="128" t="str">
        <f>'STUDENT NAMELIST'!C497</f>
        <v>2023PEC AI 593</v>
      </c>
      <c r="D497" s="142" t="str">
        <f>'STUDENT NAMELIST'!D497</f>
        <v>DHANUSH K</v>
      </c>
      <c r="E497" s="143">
        <v>10</v>
      </c>
      <c r="F497" s="143">
        <v>8</v>
      </c>
      <c r="G497" s="143">
        <v>8</v>
      </c>
      <c r="H497" s="143">
        <v>8</v>
      </c>
      <c r="I497" s="143">
        <v>9</v>
      </c>
      <c r="J497" s="144">
        <f t="shared" ref="J497:N497" si="492">(E497/10)*25</f>
        <v>25</v>
      </c>
      <c r="K497" s="145">
        <f t="shared" si="492"/>
        <v>20</v>
      </c>
      <c r="L497" s="145">
        <f t="shared" si="492"/>
        <v>20</v>
      </c>
      <c r="M497" s="145">
        <f t="shared" si="492"/>
        <v>20</v>
      </c>
      <c r="N497" s="145">
        <f t="shared" si="492"/>
        <v>22.5</v>
      </c>
    </row>
    <row r="498" spans="1:14" ht="30" customHeight="1" x14ac:dyDescent="0.2">
      <c r="A498" s="34">
        <f>'STUDENT NAMELIST'!A498</f>
        <v>494</v>
      </c>
      <c r="B498" s="128">
        <f>'STUDENT NAMELIST'!B498</f>
        <v>211423243095</v>
      </c>
      <c r="C498" s="128" t="str">
        <f>'STUDENT NAMELIST'!C498</f>
        <v>2023PEC AI 594</v>
      </c>
      <c r="D498" s="142" t="str">
        <f>'STUDENT NAMELIST'!D498</f>
        <v>DHANUSH P</v>
      </c>
      <c r="E498" s="143">
        <v>10</v>
      </c>
      <c r="F498" s="143">
        <v>6</v>
      </c>
      <c r="G498" s="143">
        <v>10</v>
      </c>
      <c r="H498" s="143">
        <v>8</v>
      </c>
      <c r="I498" s="143">
        <v>10</v>
      </c>
      <c r="J498" s="144">
        <f t="shared" ref="J498:N498" si="493">(E498/10)*25</f>
        <v>25</v>
      </c>
      <c r="K498" s="145">
        <f t="shared" si="493"/>
        <v>15</v>
      </c>
      <c r="L498" s="145">
        <f t="shared" si="493"/>
        <v>25</v>
      </c>
      <c r="M498" s="145">
        <f t="shared" si="493"/>
        <v>20</v>
      </c>
      <c r="N498" s="145">
        <f t="shared" si="493"/>
        <v>25</v>
      </c>
    </row>
    <row r="499" spans="1:14" ht="30" customHeight="1" x14ac:dyDescent="0.2">
      <c r="A499" s="34">
        <f>'STUDENT NAMELIST'!A499</f>
        <v>495</v>
      </c>
      <c r="B499" s="128">
        <f>'STUDENT NAMELIST'!B499</f>
        <v>211423243098</v>
      </c>
      <c r="C499" s="128" t="str">
        <f>'STUDENT NAMELIST'!C499</f>
        <v>2023PEC AI 595</v>
      </c>
      <c r="D499" s="142" t="str">
        <f>'STUDENT NAMELIST'!D499</f>
        <v>DHARANIDHARAN S</v>
      </c>
      <c r="E499" s="143">
        <v>8</v>
      </c>
      <c r="F499" s="143">
        <v>10</v>
      </c>
      <c r="G499" s="143">
        <v>10</v>
      </c>
      <c r="H499" s="143">
        <v>8</v>
      </c>
      <c r="I499" s="143">
        <v>6</v>
      </c>
      <c r="J499" s="144">
        <f t="shared" ref="J499:N499" si="494">(E499/10)*25</f>
        <v>20</v>
      </c>
      <c r="K499" s="145">
        <f t="shared" si="494"/>
        <v>25</v>
      </c>
      <c r="L499" s="145">
        <f t="shared" si="494"/>
        <v>25</v>
      </c>
      <c r="M499" s="145">
        <f t="shared" si="494"/>
        <v>20</v>
      </c>
      <c r="N499" s="145">
        <f t="shared" si="494"/>
        <v>15</v>
      </c>
    </row>
    <row r="500" spans="1:14" ht="30" customHeight="1" x14ac:dyDescent="0.2">
      <c r="A500" s="34">
        <f>'STUDENT NAMELIST'!A500</f>
        <v>496</v>
      </c>
      <c r="B500" s="128">
        <f>'STUDENT NAMELIST'!B500</f>
        <v>211423243099</v>
      </c>
      <c r="C500" s="128" t="str">
        <f>'STUDENT NAMELIST'!C500</f>
        <v>2023PEC AI 596</v>
      </c>
      <c r="D500" s="142" t="str">
        <f>'STUDENT NAMELIST'!D500</f>
        <v>DHARSHAN S</v>
      </c>
      <c r="E500" s="143">
        <v>9</v>
      </c>
      <c r="F500" s="143">
        <v>6</v>
      </c>
      <c r="G500" s="143">
        <v>8</v>
      </c>
      <c r="H500" s="143">
        <v>9</v>
      </c>
      <c r="I500" s="143">
        <v>6</v>
      </c>
      <c r="J500" s="144">
        <f t="shared" ref="J500:N500" si="495">(E500/10)*25</f>
        <v>22.5</v>
      </c>
      <c r="K500" s="145">
        <f t="shared" si="495"/>
        <v>15</v>
      </c>
      <c r="L500" s="145">
        <f t="shared" si="495"/>
        <v>20</v>
      </c>
      <c r="M500" s="145">
        <f t="shared" si="495"/>
        <v>22.5</v>
      </c>
      <c r="N500" s="145">
        <f t="shared" si="495"/>
        <v>15</v>
      </c>
    </row>
    <row r="501" spans="1:14" ht="30" customHeight="1" x14ac:dyDescent="0.2">
      <c r="A501" s="34">
        <f>'STUDENT NAMELIST'!A501</f>
        <v>497</v>
      </c>
      <c r="B501" s="128">
        <f>'STUDENT NAMELIST'!B501</f>
        <v>211423243103</v>
      </c>
      <c r="C501" s="128" t="str">
        <f>'STUDENT NAMELIST'!C501</f>
        <v>2023PEC AI 597</v>
      </c>
      <c r="D501" s="142" t="str">
        <f>'STUDENT NAMELIST'!D501</f>
        <v>DHAWAL SEERVI R</v>
      </c>
      <c r="E501" s="143">
        <v>9</v>
      </c>
      <c r="F501" s="143">
        <v>9</v>
      </c>
      <c r="G501" s="143">
        <v>9</v>
      </c>
      <c r="H501" s="143">
        <v>6</v>
      </c>
      <c r="I501" s="143">
        <v>10</v>
      </c>
      <c r="J501" s="144">
        <f t="shared" ref="J501:N501" si="496">(E501/10)*25</f>
        <v>22.5</v>
      </c>
      <c r="K501" s="145">
        <f t="shared" si="496"/>
        <v>22.5</v>
      </c>
      <c r="L501" s="145">
        <f t="shared" si="496"/>
        <v>22.5</v>
      </c>
      <c r="M501" s="145">
        <f t="shared" si="496"/>
        <v>15</v>
      </c>
      <c r="N501" s="145">
        <f t="shared" si="496"/>
        <v>25</v>
      </c>
    </row>
    <row r="502" spans="1:14" ht="30" customHeight="1" x14ac:dyDescent="0.2">
      <c r="A502" s="34">
        <f>'STUDENT NAMELIST'!A502</f>
        <v>498</v>
      </c>
      <c r="B502" s="128">
        <f>'STUDENT NAMELIST'!B502</f>
        <v>211423243104</v>
      </c>
      <c r="C502" s="128" t="str">
        <f>'STUDENT NAMELIST'!C502</f>
        <v>2023PEC AI 598</v>
      </c>
      <c r="D502" s="142" t="str">
        <f>'STUDENT NAMELIST'!D502</f>
        <v>DHAYANITHI M</v>
      </c>
      <c r="E502" s="143">
        <v>8</v>
      </c>
      <c r="F502" s="143">
        <v>10</v>
      </c>
      <c r="G502" s="143">
        <v>6</v>
      </c>
      <c r="H502" s="143">
        <v>10</v>
      </c>
      <c r="I502" s="143">
        <v>6</v>
      </c>
      <c r="J502" s="144">
        <f t="shared" ref="J502:N502" si="497">(E502/10)*25</f>
        <v>20</v>
      </c>
      <c r="K502" s="145">
        <f t="shared" si="497"/>
        <v>25</v>
      </c>
      <c r="L502" s="145">
        <f t="shared" si="497"/>
        <v>15</v>
      </c>
      <c r="M502" s="145">
        <f t="shared" si="497"/>
        <v>25</v>
      </c>
      <c r="N502" s="145">
        <f t="shared" si="497"/>
        <v>15</v>
      </c>
    </row>
    <row r="503" spans="1:14" ht="30" customHeight="1" x14ac:dyDescent="0.2">
      <c r="A503" s="34">
        <f>'STUDENT NAMELIST'!A503</f>
        <v>499</v>
      </c>
      <c r="B503" s="128">
        <f>'STUDENT NAMELIST'!B503</f>
        <v>211423243105</v>
      </c>
      <c r="C503" s="128" t="str">
        <f>'STUDENT NAMELIST'!C503</f>
        <v>2023PEC AI 599</v>
      </c>
      <c r="D503" s="142" t="str">
        <f>'STUDENT NAMELIST'!D503</f>
        <v>DHIVINDHARSHAN R</v>
      </c>
      <c r="E503" s="143">
        <v>10</v>
      </c>
      <c r="F503" s="143">
        <v>8</v>
      </c>
      <c r="G503" s="143">
        <v>6</v>
      </c>
      <c r="H503" s="143">
        <v>10</v>
      </c>
      <c r="I503" s="143">
        <v>8</v>
      </c>
      <c r="J503" s="144">
        <f t="shared" ref="J503:N503" si="498">(E503/10)*25</f>
        <v>25</v>
      </c>
      <c r="K503" s="145">
        <f t="shared" si="498"/>
        <v>20</v>
      </c>
      <c r="L503" s="145">
        <f t="shared" si="498"/>
        <v>15</v>
      </c>
      <c r="M503" s="145">
        <f t="shared" si="498"/>
        <v>25</v>
      </c>
      <c r="N503" s="145">
        <f t="shared" si="498"/>
        <v>20</v>
      </c>
    </row>
    <row r="504" spans="1:14" ht="30" customHeight="1" x14ac:dyDescent="0.2">
      <c r="A504" s="34">
        <f>'STUDENT NAMELIST'!A504</f>
        <v>500</v>
      </c>
      <c r="B504" s="128">
        <f>'STUDENT NAMELIST'!B504</f>
        <v>211423243106</v>
      </c>
      <c r="C504" s="128" t="str">
        <f>'STUDENT NAMELIST'!C504</f>
        <v>2023PEC AI 600</v>
      </c>
      <c r="D504" s="142" t="str">
        <f>'STUDENT NAMELIST'!D504</f>
        <v>DINESH R</v>
      </c>
      <c r="E504" s="143">
        <v>8</v>
      </c>
      <c r="F504" s="143">
        <v>8</v>
      </c>
      <c r="G504" s="143">
        <v>8</v>
      </c>
      <c r="H504" s="143">
        <v>9</v>
      </c>
      <c r="I504" s="143">
        <v>10</v>
      </c>
      <c r="J504" s="144">
        <f t="shared" ref="J504:N504" si="499">(E504/10)*25</f>
        <v>20</v>
      </c>
      <c r="K504" s="145">
        <f t="shared" si="499"/>
        <v>20</v>
      </c>
      <c r="L504" s="145">
        <f t="shared" si="499"/>
        <v>20</v>
      </c>
      <c r="M504" s="145">
        <f t="shared" si="499"/>
        <v>22.5</v>
      </c>
      <c r="N504" s="145">
        <f t="shared" si="499"/>
        <v>25</v>
      </c>
    </row>
    <row r="505" spans="1:14" ht="30" customHeight="1" x14ac:dyDescent="0.2">
      <c r="A505" s="34">
        <f>'STUDENT NAMELIST'!A505</f>
        <v>501</v>
      </c>
      <c r="B505" s="128">
        <f>'STUDENT NAMELIST'!B505</f>
        <v>211423243107</v>
      </c>
      <c r="C505" s="128" t="str">
        <f>'STUDENT NAMELIST'!C505</f>
        <v>2023PEC AI 601</v>
      </c>
      <c r="D505" s="142" t="str">
        <f>'STUDENT NAMELIST'!D505</f>
        <v>DIVITH S</v>
      </c>
      <c r="E505" s="143">
        <v>9</v>
      </c>
      <c r="F505" s="143">
        <v>8</v>
      </c>
      <c r="G505" s="143">
        <v>10</v>
      </c>
      <c r="H505" s="143">
        <v>9</v>
      </c>
      <c r="I505" s="143">
        <v>9</v>
      </c>
      <c r="J505" s="144">
        <f t="shared" ref="J505:N505" si="500">(E505/10)*25</f>
        <v>22.5</v>
      </c>
      <c r="K505" s="145">
        <f t="shared" si="500"/>
        <v>20</v>
      </c>
      <c r="L505" s="145">
        <f t="shared" si="500"/>
        <v>25</v>
      </c>
      <c r="M505" s="145">
        <f t="shared" si="500"/>
        <v>22.5</v>
      </c>
      <c r="N505" s="145">
        <f t="shared" si="500"/>
        <v>22.5</v>
      </c>
    </row>
    <row r="506" spans="1:14" ht="30" customHeight="1" x14ac:dyDescent="0.2">
      <c r="A506" s="34">
        <f>'STUDENT NAMELIST'!A506</f>
        <v>502</v>
      </c>
      <c r="B506" s="128">
        <f>'STUDENT NAMELIST'!B506</f>
        <v>211423243112</v>
      </c>
      <c r="C506" s="128" t="str">
        <f>'STUDENT NAMELIST'!C506</f>
        <v>2023PEC AI 602</v>
      </c>
      <c r="D506" s="142" t="str">
        <f>'STUDENT NAMELIST'!D506</f>
        <v>DWARAKESH VENKATACHALAM KRISHNAN</v>
      </c>
      <c r="E506" s="143">
        <v>10</v>
      </c>
      <c r="F506" s="143">
        <v>8</v>
      </c>
      <c r="G506" s="143">
        <v>8</v>
      </c>
      <c r="H506" s="143">
        <v>9</v>
      </c>
      <c r="I506" s="143">
        <v>10</v>
      </c>
      <c r="J506" s="144">
        <f t="shared" ref="J506:N506" si="501">(E506/10)*25</f>
        <v>25</v>
      </c>
      <c r="K506" s="145">
        <f t="shared" si="501"/>
        <v>20</v>
      </c>
      <c r="L506" s="145">
        <f t="shared" si="501"/>
        <v>20</v>
      </c>
      <c r="M506" s="145">
        <f t="shared" si="501"/>
        <v>22.5</v>
      </c>
      <c r="N506" s="145">
        <f t="shared" si="501"/>
        <v>25</v>
      </c>
    </row>
    <row r="507" spans="1:14" ht="30" customHeight="1" x14ac:dyDescent="0.2">
      <c r="A507" s="34">
        <f>'STUDENT NAMELIST'!A507</f>
        <v>503</v>
      </c>
      <c r="B507" s="128">
        <f>'STUDENT NAMELIST'!B507</f>
        <v>211423243113</v>
      </c>
      <c r="C507" s="128" t="str">
        <f>'STUDENT NAMELIST'!C507</f>
        <v>2023PEC AI 603</v>
      </c>
      <c r="D507" s="142" t="str">
        <f>'STUDENT NAMELIST'!D507</f>
        <v>EDWARD EUGHENE TIMOTHY</v>
      </c>
      <c r="E507" s="143">
        <v>8</v>
      </c>
      <c r="F507" s="143">
        <v>8</v>
      </c>
      <c r="G507" s="143">
        <v>9</v>
      </c>
      <c r="H507" s="143">
        <v>10</v>
      </c>
      <c r="I507" s="143">
        <v>8</v>
      </c>
      <c r="J507" s="144">
        <f t="shared" ref="J507:N507" si="502">(E507/10)*25</f>
        <v>20</v>
      </c>
      <c r="K507" s="145">
        <f t="shared" si="502"/>
        <v>20</v>
      </c>
      <c r="L507" s="145">
        <f t="shared" si="502"/>
        <v>22.5</v>
      </c>
      <c r="M507" s="145">
        <f t="shared" si="502"/>
        <v>25</v>
      </c>
      <c r="N507" s="145">
        <f t="shared" si="502"/>
        <v>20</v>
      </c>
    </row>
    <row r="508" spans="1:14" ht="30" customHeight="1" x14ac:dyDescent="0.2">
      <c r="A508" s="25">
        <v>504</v>
      </c>
      <c r="B508" s="28">
        <v>211423243114</v>
      </c>
      <c r="C508" s="28" t="s">
        <v>1085</v>
      </c>
      <c r="D508" s="29" t="s">
        <v>1086</v>
      </c>
      <c r="E508" s="147"/>
      <c r="F508" s="148"/>
      <c r="G508" s="148"/>
      <c r="H508" s="148"/>
      <c r="I508" s="149"/>
      <c r="J508" s="144"/>
      <c r="K508" s="145"/>
      <c r="L508" s="145"/>
      <c r="M508" s="145"/>
      <c r="N508" s="145"/>
    </row>
    <row r="509" spans="1:14" ht="30" customHeight="1" x14ac:dyDescent="0.2">
      <c r="A509" s="34"/>
      <c r="B509" s="34"/>
      <c r="C509" s="34"/>
      <c r="D509" s="34"/>
      <c r="E509" s="365" t="s">
        <v>1176</v>
      </c>
      <c r="F509" s="363"/>
      <c r="G509" s="363"/>
      <c r="H509" s="363"/>
      <c r="I509" s="366"/>
      <c r="J509" s="150">
        <f t="shared" ref="J509:N509" si="503">AVERAGE(J5:J507)</f>
        <v>20.631212723658052</v>
      </c>
      <c r="K509" s="150">
        <f t="shared" si="503"/>
        <v>20.6610337972167</v>
      </c>
      <c r="L509" s="150">
        <f t="shared" si="503"/>
        <v>20.621272365805169</v>
      </c>
      <c r="M509" s="150">
        <f t="shared" si="503"/>
        <v>20.402584493041751</v>
      </c>
      <c r="N509" s="151">
        <f t="shared" si="503"/>
        <v>20.581510934393638</v>
      </c>
    </row>
    <row r="510" spans="1:14" ht="30" customHeight="1" x14ac:dyDescent="0.2">
      <c r="A510" s="34"/>
      <c r="B510" s="34"/>
      <c r="C510" s="34"/>
      <c r="D510" s="34"/>
      <c r="E510" s="361" t="s">
        <v>1154</v>
      </c>
      <c r="F510" s="302"/>
      <c r="G510" s="302"/>
      <c r="H510" s="302"/>
      <c r="I510" s="303"/>
      <c r="J510" s="152">
        <f t="shared" ref="J510:N510" si="504">COUNTIF(J5:J507,"&gt;0")</f>
        <v>503</v>
      </c>
      <c r="K510" s="152">
        <f t="shared" si="504"/>
        <v>503</v>
      </c>
      <c r="L510" s="152">
        <f t="shared" si="504"/>
        <v>503</v>
      </c>
      <c r="M510" s="152">
        <f t="shared" si="504"/>
        <v>503</v>
      </c>
      <c r="N510" s="152">
        <f t="shared" si="504"/>
        <v>503</v>
      </c>
    </row>
    <row r="511" spans="1:14" ht="30" customHeight="1" x14ac:dyDescent="0.2">
      <c r="A511" s="34"/>
      <c r="B511" s="34"/>
      <c r="C511" s="34"/>
      <c r="D511" s="34"/>
      <c r="E511" s="361" t="s">
        <v>1177</v>
      </c>
      <c r="F511" s="302"/>
      <c r="G511" s="302"/>
      <c r="H511" s="302"/>
      <c r="I511" s="303"/>
      <c r="J511" s="152">
        <f t="shared" ref="J511:N511" si="505">COUNTIF(J5:J507,"&gt;=70%")</f>
        <v>503</v>
      </c>
      <c r="K511" s="152">
        <f t="shared" si="505"/>
        <v>503</v>
      </c>
      <c r="L511" s="152">
        <f t="shared" si="505"/>
        <v>503</v>
      </c>
      <c r="M511" s="152">
        <f t="shared" si="505"/>
        <v>503</v>
      </c>
      <c r="N511" s="152">
        <f t="shared" si="505"/>
        <v>503</v>
      </c>
    </row>
    <row r="512" spans="1:14" ht="30" customHeight="1" x14ac:dyDescent="0.2">
      <c r="A512" s="34"/>
      <c r="B512" s="34"/>
      <c r="C512" s="34"/>
      <c r="D512" s="34"/>
      <c r="E512" s="361" t="s">
        <v>1178</v>
      </c>
      <c r="F512" s="302"/>
      <c r="G512" s="302"/>
      <c r="H512" s="302"/>
      <c r="I512" s="303"/>
      <c r="J512" s="151">
        <f t="shared" ref="J512:N512" si="506">(J511/507)*100</f>
        <v>99.211045364891518</v>
      </c>
      <c r="K512" s="153">
        <f t="shared" si="506"/>
        <v>99.211045364891518</v>
      </c>
      <c r="L512" s="153">
        <f t="shared" si="506"/>
        <v>99.211045364891518</v>
      </c>
      <c r="M512" s="153">
        <f t="shared" si="506"/>
        <v>99.211045364891518</v>
      </c>
      <c r="N512" s="153">
        <f t="shared" si="506"/>
        <v>99.211045364891518</v>
      </c>
    </row>
    <row r="513" spans="1:14" ht="30" customHeight="1" x14ac:dyDescent="0.2">
      <c r="A513" s="34"/>
      <c r="B513" s="34"/>
      <c r="C513" s="34"/>
      <c r="D513" s="34"/>
      <c r="E513" s="361" t="s">
        <v>1157</v>
      </c>
      <c r="F513" s="302"/>
      <c r="G513" s="302"/>
      <c r="H513" s="302"/>
      <c r="I513" s="303"/>
      <c r="J513" s="152">
        <f t="shared" ref="J513:N513" si="507">IF(J512&gt;80,3,IF(J512&gt;=70,2,IF(J512&gt;=60,1,0)))</f>
        <v>3</v>
      </c>
      <c r="K513" s="152">
        <f t="shared" si="507"/>
        <v>3</v>
      </c>
      <c r="L513" s="152">
        <f t="shared" si="507"/>
        <v>3</v>
      </c>
      <c r="M513" s="152">
        <f t="shared" si="507"/>
        <v>3</v>
      </c>
      <c r="N513" s="152">
        <f t="shared" si="507"/>
        <v>3</v>
      </c>
    </row>
    <row r="514" spans="1:14" ht="15.75" customHeight="1" x14ac:dyDescent="0.2">
      <c r="A514" s="16"/>
      <c r="B514" s="16"/>
      <c r="C514" s="16"/>
      <c r="D514" s="16"/>
      <c r="E514" s="16"/>
      <c r="F514" s="16"/>
      <c r="G514" s="16"/>
      <c r="H514" s="16"/>
      <c r="I514" s="16"/>
      <c r="J514" s="154"/>
      <c r="K514" s="154"/>
      <c r="L514" s="154"/>
      <c r="M514" s="154"/>
      <c r="N514" s="154"/>
    </row>
    <row r="515" spans="1:14" ht="15.75" customHeight="1" x14ac:dyDescent="0.2">
      <c r="A515" s="16"/>
      <c r="B515" s="16"/>
      <c r="C515" s="16"/>
      <c r="D515" s="16"/>
      <c r="E515" s="16"/>
      <c r="F515" s="16"/>
      <c r="G515" s="16"/>
      <c r="H515" s="16"/>
      <c r="I515" s="16"/>
      <c r="J515" s="154"/>
      <c r="K515" s="154"/>
      <c r="L515" s="154"/>
      <c r="M515" s="154"/>
      <c r="N515" s="154"/>
    </row>
    <row r="516" spans="1:14" ht="15.75" customHeight="1" x14ac:dyDescent="0.2">
      <c r="A516" s="16"/>
      <c r="B516" s="16"/>
      <c r="C516" s="16"/>
      <c r="D516" s="16"/>
      <c r="E516" s="16"/>
      <c r="F516" s="16"/>
      <c r="G516" s="16"/>
      <c r="H516" s="16"/>
      <c r="I516" s="16"/>
      <c r="J516" s="154"/>
      <c r="K516" s="154"/>
      <c r="L516" s="154"/>
      <c r="M516" s="154"/>
      <c r="N516" s="154"/>
    </row>
    <row r="517" spans="1:14" ht="15.75" customHeight="1" x14ac:dyDescent="0.2">
      <c r="A517" s="16"/>
      <c r="B517" s="16"/>
      <c r="C517" s="16"/>
      <c r="D517" s="16"/>
      <c r="E517" s="16"/>
      <c r="F517" s="16"/>
      <c r="G517" s="16"/>
      <c r="H517" s="16"/>
      <c r="I517" s="16"/>
      <c r="J517" s="154"/>
      <c r="K517" s="154"/>
      <c r="L517" s="154"/>
      <c r="M517" s="154"/>
      <c r="N517" s="154"/>
    </row>
    <row r="518" spans="1:14" ht="15.75" customHeight="1" x14ac:dyDescent="0.2">
      <c r="A518" s="16"/>
      <c r="B518" s="16"/>
      <c r="C518" s="16"/>
      <c r="D518" s="16"/>
      <c r="E518" s="16"/>
      <c r="F518" s="16"/>
      <c r="G518" s="16"/>
      <c r="H518" s="16"/>
      <c r="I518" s="16"/>
      <c r="J518" s="154"/>
      <c r="K518" s="154"/>
      <c r="L518" s="154"/>
      <c r="M518" s="154"/>
      <c r="N518" s="154"/>
    </row>
    <row r="519" spans="1:14" ht="15.75" customHeight="1" x14ac:dyDescent="0.2">
      <c r="A519" s="16"/>
      <c r="B519" s="16"/>
      <c r="C519" s="16"/>
      <c r="D519" s="16"/>
      <c r="E519" s="16"/>
      <c r="F519" s="16"/>
      <c r="G519" s="16"/>
      <c r="H519" s="16"/>
      <c r="I519" s="16"/>
      <c r="J519" s="154"/>
      <c r="K519" s="154"/>
      <c r="L519" s="154"/>
      <c r="M519" s="154"/>
      <c r="N519" s="154"/>
    </row>
    <row r="520" spans="1:14" ht="15.75" customHeight="1" x14ac:dyDescent="0.2">
      <c r="A520" s="16"/>
      <c r="B520" s="16"/>
      <c r="C520" s="16"/>
      <c r="D520" s="16"/>
      <c r="E520" s="16"/>
      <c r="F520" s="16"/>
      <c r="G520" s="16"/>
      <c r="H520" s="16"/>
      <c r="I520" s="16"/>
      <c r="J520" s="154"/>
      <c r="K520" s="154"/>
      <c r="L520" s="154"/>
      <c r="M520" s="154"/>
      <c r="N520" s="154"/>
    </row>
    <row r="521" spans="1:14" ht="15.75" customHeight="1" x14ac:dyDescent="0.2">
      <c r="A521" s="16"/>
      <c r="B521" s="16"/>
      <c r="C521" s="16"/>
      <c r="D521" s="16"/>
      <c r="E521" s="16"/>
      <c r="F521" s="16"/>
      <c r="G521" s="16"/>
      <c r="H521" s="16"/>
      <c r="I521" s="16"/>
      <c r="J521" s="154"/>
      <c r="K521" s="154"/>
      <c r="L521" s="154"/>
      <c r="M521" s="154"/>
      <c r="N521" s="154"/>
    </row>
    <row r="522" spans="1:14" ht="15.75" customHeight="1" x14ac:dyDescent="0.2">
      <c r="A522" s="16"/>
      <c r="B522" s="16"/>
      <c r="C522" s="16"/>
      <c r="D522" s="16"/>
      <c r="E522" s="16"/>
      <c r="F522" s="16"/>
      <c r="G522" s="16"/>
      <c r="H522" s="16"/>
      <c r="I522" s="16"/>
      <c r="J522" s="154"/>
      <c r="K522" s="154"/>
      <c r="L522" s="154"/>
      <c r="M522" s="154"/>
      <c r="N522" s="154"/>
    </row>
    <row r="523" spans="1:14" ht="15.75" customHeight="1" x14ac:dyDescent="0.2">
      <c r="A523" s="16"/>
      <c r="B523" s="16"/>
      <c r="C523" s="16"/>
      <c r="D523" s="16"/>
      <c r="E523" s="16"/>
      <c r="F523" s="16"/>
      <c r="G523" s="16"/>
      <c r="H523" s="16"/>
      <c r="I523" s="16"/>
      <c r="J523" s="154"/>
      <c r="K523" s="154"/>
      <c r="L523" s="154"/>
      <c r="M523" s="154"/>
      <c r="N523" s="154"/>
    </row>
    <row r="524" spans="1:14" ht="15.75" customHeight="1" x14ac:dyDescent="0.2">
      <c r="A524" s="16"/>
      <c r="B524" s="16"/>
      <c r="C524" s="16"/>
      <c r="D524" s="16"/>
      <c r="E524" s="16"/>
      <c r="F524" s="16"/>
      <c r="G524" s="16"/>
      <c r="H524" s="16"/>
      <c r="I524" s="16"/>
      <c r="J524" s="154"/>
      <c r="K524" s="154"/>
      <c r="L524" s="154"/>
      <c r="M524" s="154"/>
      <c r="N524" s="154"/>
    </row>
    <row r="525" spans="1:14" ht="15.75" customHeight="1" x14ac:dyDescent="0.2">
      <c r="A525" s="16"/>
      <c r="B525" s="16"/>
      <c r="C525" s="16"/>
      <c r="D525" s="16"/>
      <c r="E525" s="16"/>
      <c r="F525" s="16"/>
      <c r="G525" s="16"/>
      <c r="H525" s="16"/>
      <c r="I525" s="16"/>
      <c r="J525" s="154"/>
      <c r="K525" s="154"/>
      <c r="L525" s="154"/>
      <c r="M525" s="154"/>
      <c r="N525" s="154"/>
    </row>
    <row r="526" spans="1:14" ht="15.75" customHeight="1" x14ac:dyDescent="0.2">
      <c r="A526" s="16"/>
      <c r="B526" s="16"/>
      <c r="C526" s="16"/>
      <c r="D526" s="16"/>
      <c r="E526" s="16"/>
      <c r="F526" s="16"/>
      <c r="G526" s="16"/>
      <c r="H526" s="16"/>
      <c r="I526" s="16"/>
      <c r="J526" s="154"/>
      <c r="K526" s="154"/>
      <c r="L526" s="154"/>
      <c r="M526" s="154"/>
      <c r="N526" s="154"/>
    </row>
    <row r="527" spans="1:14" ht="15.75" customHeight="1" x14ac:dyDescent="0.2">
      <c r="A527" s="16"/>
      <c r="B527" s="16"/>
      <c r="C527" s="16"/>
      <c r="D527" s="16"/>
      <c r="E527" s="16"/>
      <c r="F527" s="16"/>
      <c r="G527" s="16"/>
      <c r="H527" s="16"/>
      <c r="I527" s="16"/>
      <c r="J527" s="154"/>
      <c r="K527" s="154"/>
      <c r="L527" s="154"/>
      <c r="M527" s="154"/>
      <c r="N527" s="154"/>
    </row>
    <row r="528" spans="1:14" ht="15.75" customHeight="1" x14ac:dyDescent="0.2">
      <c r="A528" s="16"/>
      <c r="B528" s="16"/>
      <c r="C528" s="16"/>
      <c r="D528" s="16"/>
      <c r="E528" s="16"/>
      <c r="F528" s="16"/>
      <c r="G528" s="16"/>
      <c r="H528" s="16"/>
      <c r="I528" s="16"/>
      <c r="J528" s="154"/>
      <c r="K528" s="154"/>
      <c r="L528" s="154"/>
      <c r="M528" s="154"/>
      <c r="N528" s="154"/>
    </row>
    <row r="529" spans="1:14" ht="15.75" customHeight="1" x14ac:dyDescent="0.2">
      <c r="A529" s="16"/>
      <c r="B529" s="16"/>
      <c r="C529" s="16"/>
      <c r="D529" s="16"/>
      <c r="E529" s="16"/>
      <c r="F529" s="16"/>
      <c r="G529" s="16"/>
      <c r="H529" s="16"/>
      <c r="I529" s="16"/>
      <c r="J529" s="154"/>
      <c r="K529" s="154"/>
      <c r="L529" s="154"/>
      <c r="M529" s="154"/>
      <c r="N529" s="154"/>
    </row>
    <row r="530" spans="1:14" ht="15.75" customHeight="1" x14ac:dyDescent="0.2">
      <c r="A530" s="16"/>
      <c r="B530" s="16"/>
      <c r="C530" s="16"/>
      <c r="D530" s="16"/>
      <c r="E530" s="16"/>
      <c r="F530" s="16"/>
      <c r="G530" s="16"/>
      <c r="H530" s="16"/>
      <c r="I530" s="16"/>
      <c r="J530" s="154"/>
      <c r="K530" s="154"/>
      <c r="L530" s="154"/>
      <c r="M530" s="154"/>
      <c r="N530" s="154"/>
    </row>
    <row r="531" spans="1:14" ht="15.75" customHeight="1" x14ac:dyDescent="0.2">
      <c r="A531" s="16"/>
      <c r="B531" s="16"/>
      <c r="C531" s="16"/>
      <c r="D531" s="16"/>
      <c r="E531" s="16"/>
      <c r="F531" s="16"/>
      <c r="G531" s="16"/>
      <c r="H531" s="16"/>
      <c r="I531" s="16"/>
      <c r="J531" s="154"/>
      <c r="K531" s="154"/>
      <c r="L531" s="154"/>
      <c r="M531" s="154"/>
      <c r="N531" s="154"/>
    </row>
    <row r="532" spans="1:14" ht="15.75" customHeight="1" x14ac:dyDescent="0.2">
      <c r="A532" s="16"/>
      <c r="B532" s="16"/>
      <c r="C532" s="16"/>
      <c r="D532" s="16"/>
      <c r="E532" s="16"/>
      <c r="F532" s="16"/>
      <c r="G532" s="16"/>
      <c r="H532" s="16"/>
      <c r="I532" s="16"/>
      <c r="J532" s="154"/>
      <c r="K532" s="154"/>
      <c r="L532" s="154"/>
      <c r="M532" s="154"/>
      <c r="N532" s="154"/>
    </row>
    <row r="533" spans="1:14" ht="15.75" customHeight="1" x14ac:dyDescent="0.2">
      <c r="A533" s="16"/>
      <c r="B533" s="16"/>
      <c r="C533" s="16"/>
      <c r="D533" s="16"/>
      <c r="E533" s="16"/>
      <c r="F533" s="16"/>
      <c r="G533" s="16"/>
      <c r="H533" s="16"/>
      <c r="I533" s="16"/>
      <c r="J533" s="154"/>
      <c r="K533" s="154"/>
      <c r="L533" s="154"/>
      <c r="M533" s="154"/>
      <c r="N533" s="154"/>
    </row>
    <row r="534" spans="1:14" ht="15.75" customHeight="1" x14ac:dyDescent="0.2">
      <c r="A534" s="16"/>
      <c r="B534" s="16"/>
      <c r="C534" s="16"/>
      <c r="D534" s="16"/>
      <c r="E534" s="16"/>
      <c r="F534" s="16"/>
      <c r="G534" s="16"/>
      <c r="H534" s="16"/>
      <c r="I534" s="16"/>
      <c r="J534" s="154"/>
      <c r="K534" s="154"/>
      <c r="L534" s="154"/>
      <c r="M534" s="154"/>
      <c r="N534" s="154"/>
    </row>
    <row r="535" spans="1:14" ht="15.75" customHeight="1" x14ac:dyDescent="0.2">
      <c r="A535" s="16"/>
      <c r="B535" s="16"/>
      <c r="C535" s="16"/>
      <c r="D535" s="16"/>
      <c r="E535" s="16"/>
      <c r="F535" s="16"/>
      <c r="G535" s="16"/>
      <c r="H535" s="16"/>
      <c r="I535" s="16"/>
      <c r="J535" s="154"/>
      <c r="K535" s="154"/>
      <c r="L535" s="154"/>
      <c r="M535" s="154"/>
      <c r="N535" s="154"/>
    </row>
    <row r="536" spans="1:14" ht="15.75" customHeight="1" x14ac:dyDescent="0.2">
      <c r="A536" s="16"/>
      <c r="B536" s="16"/>
      <c r="C536" s="16"/>
      <c r="D536" s="16"/>
      <c r="E536" s="16"/>
      <c r="F536" s="16"/>
      <c r="G536" s="16"/>
      <c r="H536" s="16"/>
      <c r="I536" s="16"/>
      <c r="J536" s="154"/>
      <c r="K536" s="154"/>
      <c r="L536" s="154"/>
      <c r="M536" s="154"/>
      <c r="N536" s="154"/>
    </row>
    <row r="537" spans="1:14" ht="15.75" customHeight="1" x14ac:dyDescent="0.2">
      <c r="A537" s="16"/>
      <c r="B537" s="16"/>
      <c r="C537" s="16"/>
      <c r="D537" s="16"/>
      <c r="E537" s="16"/>
      <c r="F537" s="16"/>
      <c r="G537" s="16"/>
      <c r="H537" s="16"/>
      <c r="I537" s="16"/>
      <c r="J537" s="154"/>
      <c r="K537" s="154"/>
      <c r="L537" s="154"/>
      <c r="M537" s="154"/>
      <c r="N537" s="154"/>
    </row>
    <row r="538" spans="1:14" ht="15.75" customHeight="1" x14ac:dyDescent="0.2">
      <c r="A538" s="16"/>
      <c r="B538" s="16"/>
      <c r="C538" s="16"/>
      <c r="D538" s="16"/>
      <c r="E538" s="16"/>
      <c r="F538" s="16"/>
      <c r="G538" s="16"/>
      <c r="H538" s="16"/>
      <c r="I538" s="16"/>
      <c r="J538" s="154"/>
      <c r="K538" s="154"/>
      <c r="L538" s="154"/>
      <c r="M538" s="154"/>
      <c r="N538" s="154"/>
    </row>
    <row r="539" spans="1:14" ht="15.75" customHeight="1" x14ac:dyDescent="0.2">
      <c r="A539" s="16"/>
      <c r="B539" s="16"/>
      <c r="C539" s="16"/>
      <c r="D539" s="16"/>
      <c r="E539" s="16"/>
      <c r="F539" s="16"/>
      <c r="G539" s="16"/>
      <c r="H539" s="16"/>
      <c r="I539" s="16"/>
      <c r="J539" s="154"/>
      <c r="K539" s="154"/>
      <c r="L539" s="154"/>
      <c r="M539" s="154"/>
      <c r="N539" s="154"/>
    </row>
    <row r="540" spans="1:14" ht="15.75" customHeight="1" x14ac:dyDescent="0.2">
      <c r="A540" s="16"/>
      <c r="B540" s="16"/>
      <c r="C540" s="16"/>
      <c r="D540" s="16"/>
      <c r="E540" s="16"/>
      <c r="F540" s="16"/>
      <c r="G540" s="16"/>
      <c r="H540" s="16"/>
      <c r="I540" s="16"/>
      <c r="J540" s="154"/>
      <c r="K540" s="154"/>
      <c r="L540" s="154"/>
      <c r="M540" s="154"/>
      <c r="N540" s="154"/>
    </row>
    <row r="541" spans="1:14" ht="15.75" customHeight="1" x14ac:dyDescent="0.2">
      <c r="A541" s="16"/>
      <c r="B541" s="16"/>
      <c r="C541" s="16"/>
      <c r="D541" s="16"/>
      <c r="E541" s="16"/>
      <c r="F541" s="16"/>
      <c r="G541" s="16"/>
      <c r="H541" s="16"/>
      <c r="I541" s="16"/>
      <c r="J541" s="154"/>
      <c r="K541" s="154"/>
      <c r="L541" s="154"/>
      <c r="M541" s="154"/>
      <c r="N541" s="154"/>
    </row>
    <row r="542" spans="1:14" ht="15.75" customHeight="1" x14ac:dyDescent="0.2">
      <c r="A542" s="16"/>
      <c r="B542" s="16"/>
      <c r="C542" s="16"/>
      <c r="D542" s="16"/>
      <c r="E542" s="16"/>
      <c r="F542" s="16"/>
      <c r="G542" s="16"/>
      <c r="H542" s="16"/>
      <c r="I542" s="16"/>
      <c r="J542" s="154"/>
      <c r="K542" s="154"/>
      <c r="L542" s="154"/>
      <c r="M542" s="154"/>
      <c r="N542" s="154"/>
    </row>
    <row r="543" spans="1:14" ht="15.75" customHeight="1" x14ac:dyDescent="0.2">
      <c r="A543" s="16"/>
      <c r="B543" s="16"/>
      <c r="C543" s="16"/>
      <c r="D543" s="16"/>
      <c r="E543" s="16"/>
      <c r="F543" s="16"/>
      <c r="G543" s="16"/>
      <c r="H543" s="16"/>
      <c r="I543" s="16"/>
      <c r="J543" s="154"/>
      <c r="K543" s="154"/>
      <c r="L543" s="154"/>
      <c r="M543" s="154"/>
      <c r="N543" s="154"/>
    </row>
    <row r="544" spans="1:14" ht="15.75" customHeight="1" x14ac:dyDescent="0.2">
      <c r="A544" s="16"/>
      <c r="B544" s="16"/>
      <c r="C544" s="16"/>
      <c r="D544" s="16"/>
      <c r="E544" s="16"/>
      <c r="F544" s="16"/>
      <c r="G544" s="16"/>
      <c r="H544" s="16"/>
      <c r="I544" s="16"/>
      <c r="J544" s="154"/>
      <c r="K544" s="154"/>
      <c r="L544" s="154"/>
      <c r="M544" s="154"/>
      <c r="N544" s="154"/>
    </row>
    <row r="545" spans="1:14" ht="15.75" customHeight="1" x14ac:dyDescent="0.2">
      <c r="A545" s="16"/>
      <c r="B545" s="16"/>
      <c r="C545" s="16"/>
      <c r="D545" s="16"/>
      <c r="E545" s="16"/>
      <c r="F545" s="16"/>
      <c r="G545" s="16"/>
      <c r="H545" s="16"/>
      <c r="I545" s="16"/>
      <c r="J545" s="154"/>
      <c r="K545" s="154"/>
      <c r="L545" s="154"/>
      <c r="M545" s="154"/>
      <c r="N545" s="154"/>
    </row>
    <row r="546" spans="1:14" ht="15.75" customHeight="1" x14ac:dyDescent="0.2">
      <c r="A546" s="16"/>
      <c r="B546" s="16"/>
      <c r="C546" s="16"/>
      <c r="D546" s="16"/>
      <c r="E546" s="16"/>
      <c r="F546" s="16"/>
      <c r="G546" s="16"/>
      <c r="H546" s="16"/>
      <c r="I546" s="16"/>
      <c r="J546" s="154"/>
      <c r="K546" s="154"/>
      <c r="L546" s="154"/>
      <c r="M546" s="154"/>
      <c r="N546" s="154"/>
    </row>
    <row r="547" spans="1:14" ht="15.75" customHeight="1" x14ac:dyDescent="0.2">
      <c r="A547" s="16"/>
      <c r="B547" s="16"/>
      <c r="C547" s="16"/>
      <c r="D547" s="16"/>
      <c r="E547" s="16"/>
      <c r="F547" s="16"/>
      <c r="G547" s="16"/>
      <c r="H547" s="16"/>
      <c r="I547" s="16"/>
      <c r="J547" s="154"/>
      <c r="K547" s="154"/>
      <c r="L547" s="154"/>
      <c r="M547" s="154"/>
      <c r="N547" s="154"/>
    </row>
    <row r="548" spans="1:14" ht="15.75" customHeight="1" x14ac:dyDescent="0.2">
      <c r="A548" s="16"/>
      <c r="B548" s="16"/>
      <c r="C548" s="16"/>
      <c r="D548" s="16"/>
      <c r="E548" s="16"/>
      <c r="F548" s="16"/>
      <c r="G548" s="16"/>
      <c r="H548" s="16"/>
      <c r="I548" s="16"/>
      <c r="J548" s="154"/>
      <c r="K548" s="154"/>
      <c r="L548" s="154"/>
      <c r="M548" s="154"/>
      <c r="N548" s="154"/>
    </row>
    <row r="549" spans="1:14" ht="15.75" customHeight="1" x14ac:dyDescent="0.2">
      <c r="A549" s="16"/>
      <c r="B549" s="16"/>
      <c r="C549" s="16"/>
      <c r="D549" s="16"/>
      <c r="E549" s="16"/>
      <c r="F549" s="16"/>
      <c r="G549" s="16"/>
      <c r="H549" s="16"/>
      <c r="I549" s="16"/>
      <c r="J549" s="154"/>
      <c r="K549" s="154"/>
      <c r="L549" s="154"/>
      <c r="M549" s="154"/>
      <c r="N549" s="154"/>
    </row>
    <row r="550" spans="1:14" ht="15.75" customHeight="1" x14ac:dyDescent="0.2">
      <c r="A550" s="16"/>
      <c r="B550" s="16"/>
      <c r="C550" s="16"/>
      <c r="D550" s="16"/>
      <c r="E550" s="16"/>
      <c r="F550" s="16"/>
      <c r="G550" s="16"/>
      <c r="H550" s="16"/>
      <c r="I550" s="16"/>
      <c r="J550" s="154"/>
      <c r="K550" s="154"/>
      <c r="L550" s="154"/>
      <c r="M550" s="154"/>
      <c r="N550" s="154"/>
    </row>
    <row r="551" spans="1:14" ht="15.75" customHeight="1" x14ac:dyDescent="0.2">
      <c r="A551" s="16"/>
      <c r="B551" s="16"/>
      <c r="C551" s="16"/>
      <c r="D551" s="16"/>
      <c r="E551" s="16"/>
      <c r="F551" s="16"/>
      <c r="G551" s="16"/>
      <c r="H551" s="16"/>
      <c r="I551" s="16"/>
      <c r="J551" s="154"/>
      <c r="K551" s="154"/>
      <c r="L551" s="154"/>
      <c r="M551" s="154"/>
      <c r="N551" s="154"/>
    </row>
    <row r="552" spans="1:14" ht="15.75" customHeight="1" x14ac:dyDescent="0.2">
      <c r="A552" s="16"/>
      <c r="B552" s="16"/>
      <c r="C552" s="16"/>
      <c r="D552" s="16"/>
      <c r="E552" s="16"/>
      <c r="F552" s="16"/>
      <c r="G552" s="16"/>
      <c r="H552" s="16"/>
      <c r="I552" s="16"/>
      <c r="J552" s="154"/>
      <c r="K552" s="154"/>
      <c r="L552" s="154"/>
      <c r="M552" s="154"/>
      <c r="N552" s="154"/>
    </row>
    <row r="553" spans="1:14" ht="15.75" customHeight="1" x14ac:dyDescent="0.2">
      <c r="A553" s="16"/>
      <c r="B553" s="16"/>
      <c r="C553" s="16"/>
      <c r="D553" s="16"/>
      <c r="E553" s="16"/>
      <c r="F553" s="16"/>
      <c r="G553" s="16"/>
      <c r="H553" s="16"/>
      <c r="I553" s="16"/>
      <c r="J553" s="154"/>
      <c r="K553" s="154"/>
      <c r="L553" s="154"/>
      <c r="M553" s="154"/>
      <c r="N553" s="154"/>
    </row>
    <row r="554" spans="1:14" ht="15.75" customHeight="1" x14ac:dyDescent="0.2">
      <c r="A554" s="16"/>
      <c r="B554" s="16"/>
      <c r="C554" s="16"/>
      <c r="D554" s="16"/>
      <c r="E554" s="16"/>
      <c r="F554" s="16"/>
      <c r="G554" s="16"/>
      <c r="H554" s="16"/>
      <c r="I554" s="16"/>
      <c r="J554" s="154"/>
      <c r="K554" s="154"/>
      <c r="L554" s="154"/>
      <c r="M554" s="154"/>
      <c r="N554" s="154"/>
    </row>
    <row r="555" spans="1:14" ht="15.75" customHeight="1" x14ac:dyDescent="0.2">
      <c r="A555" s="16"/>
      <c r="B555" s="16"/>
      <c r="C555" s="16"/>
      <c r="D555" s="16"/>
      <c r="E555" s="16"/>
      <c r="F555" s="16"/>
      <c r="G555" s="16"/>
      <c r="H555" s="16"/>
      <c r="I555" s="16"/>
      <c r="J555" s="154"/>
      <c r="K555" s="154"/>
      <c r="L555" s="154"/>
      <c r="M555" s="154"/>
      <c r="N555" s="154"/>
    </row>
    <row r="556" spans="1:14" ht="15.75" customHeight="1" x14ac:dyDescent="0.2">
      <c r="A556" s="16"/>
      <c r="B556" s="16"/>
      <c r="C556" s="16"/>
      <c r="D556" s="16"/>
      <c r="E556" s="16"/>
      <c r="F556" s="16"/>
      <c r="G556" s="16"/>
      <c r="H556" s="16"/>
      <c r="I556" s="16"/>
      <c r="J556" s="154"/>
      <c r="K556" s="154"/>
      <c r="L556" s="154"/>
      <c r="M556" s="154"/>
      <c r="N556" s="154"/>
    </row>
    <row r="557" spans="1:14" ht="15.75" customHeight="1" x14ac:dyDescent="0.2">
      <c r="A557" s="16"/>
      <c r="B557" s="16"/>
      <c r="C557" s="16"/>
      <c r="D557" s="16"/>
      <c r="E557" s="16"/>
      <c r="F557" s="16"/>
      <c r="G557" s="16"/>
      <c r="H557" s="16"/>
      <c r="I557" s="16"/>
      <c r="J557" s="154"/>
      <c r="K557" s="154"/>
      <c r="L557" s="154"/>
      <c r="M557" s="154"/>
      <c r="N557" s="154"/>
    </row>
    <row r="558" spans="1:14" ht="15.75" customHeight="1" x14ac:dyDescent="0.2">
      <c r="A558" s="16"/>
      <c r="B558" s="16"/>
      <c r="C558" s="16"/>
      <c r="D558" s="16"/>
      <c r="E558" s="16"/>
      <c r="F558" s="16"/>
      <c r="G558" s="16"/>
      <c r="H558" s="16"/>
      <c r="I558" s="16"/>
      <c r="J558" s="154"/>
      <c r="K558" s="154"/>
      <c r="L558" s="154"/>
      <c r="M558" s="154"/>
      <c r="N558" s="154"/>
    </row>
    <row r="559" spans="1:14" ht="15.75" customHeight="1" x14ac:dyDescent="0.2">
      <c r="A559" s="16"/>
      <c r="B559" s="16"/>
      <c r="C559" s="16"/>
      <c r="D559" s="16"/>
      <c r="E559" s="16"/>
      <c r="F559" s="16"/>
      <c r="G559" s="16"/>
      <c r="H559" s="16"/>
      <c r="I559" s="16"/>
      <c r="J559" s="154"/>
      <c r="K559" s="154"/>
      <c r="L559" s="154"/>
      <c r="M559" s="154"/>
      <c r="N559" s="154"/>
    </row>
    <row r="560" spans="1:14" ht="15.75" customHeight="1" x14ac:dyDescent="0.2">
      <c r="A560" s="16"/>
      <c r="B560" s="16"/>
      <c r="C560" s="16"/>
      <c r="D560" s="16"/>
      <c r="E560" s="16"/>
      <c r="F560" s="16"/>
      <c r="G560" s="16"/>
      <c r="H560" s="16"/>
      <c r="I560" s="16"/>
      <c r="J560" s="154"/>
      <c r="K560" s="154"/>
      <c r="L560" s="154"/>
      <c r="M560" s="154"/>
      <c r="N560" s="154"/>
    </row>
    <row r="561" spans="1:14" ht="15.75" customHeight="1" x14ac:dyDescent="0.2">
      <c r="A561" s="16"/>
      <c r="B561" s="16"/>
      <c r="C561" s="16"/>
      <c r="D561" s="16"/>
      <c r="E561" s="16"/>
      <c r="F561" s="16"/>
      <c r="G561" s="16"/>
      <c r="H561" s="16"/>
      <c r="I561" s="16"/>
      <c r="J561" s="154"/>
      <c r="K561" s="154"/>
      <c r="L561" s="154"/>
      <c r="M561" s="154"/>
      <c r="N561" s="154"/>
    </row>
    <row r="562" spans="1:14" ht="15.75" customHeight="1" x14ac:dyDescent="0.2">
      <c r="A562" s="16"/>
      <c r="B562" s="16"/>
      <c r="C562" s="16"/>
      <c r="D562" s="16"/>
      <c r="E562" s="16"/>
      <c r="F562" s="16"/>
      <c r="G562" s="16"/>
      <c r="H562" s="16"/>
      <c r="I562" s="16"/>
      <c r="J562" s="154"/>
      <c r="K562" s="154"/>
      <c r="L562" s="154"/>
      <c r="M562" s="154"/>
      <c r="N562" s="154"/>
    </row>
    <row r="563" spans="1:14" ht="15.75" customHeight="1" x14ac:dyDescent="0.2">
      <c r="A563" s="16"/>
      <c r="B563" s="16"/>
      <c r="C563" s="16"/>
      <c r="D563" s="16"/>
      <c r="E563" s="16"/>
      <c r="F563" s="16"/>
      <c r="G563" s="16"/>
      <c r="H563" s="16"/>
      <c r="I563" s="16"/>
      <c r="J563" s="154"/>
      <c r="K563" s="154"/>
      <c r="L563" s="154"/>
      <c r="M563" s="154"/>
      <c r="N563" s="154"/>
    </row>
    <row r="564" spans="1:14" ht="15.75" customHeight="1" x14ac:dyDescent="0.2">
      <c r="A564" s="16"/>
      <c r="B564" s="16"/>
      <c r="C564" s="16"/>
      <c r="D564" s="16"/>
      <c r="E564" s="16"/>
      <c r="F564" s="16"/>
      <c r="G564" s="16"/>
      <c r="H564" s="16"/>
      <c r="I564" s="16"/>
      <c r="J564" s="154"/>
      <c r="K564" s="154"/>
      <c r="L564" s="154"/>
      <c r="M564" s="154"/>
      <c r="N564" s="154"/>
    </row>
    <row r="565" spans="1:14" ht="15.75" customHeight="1" x14ac:dyDescent="0.2">
      <c r="A565" s="16"/>
      <c r="B565" s="16"/>
      <c r="C565" s="16"/>
      <c r="D565" s="16"/>
      <c r="E565" s="16"/>
      <c r="F565" s="16"/>
      <c r="G565" s="16"/>
      <c r="H565" s="16"/>
      <c r="I565" s="16"/>
      <c r="J565" s="154"/>
      <c r="K565" s="154"/>
      <c r="L565" s="154"/>
      <c r="M565" s="154"/>
      <c r="N565" s="154"/>
    </row>
    <row r="566" spans="1:14" ht="15.75" customHeight="1" x14ac:dyDescent="0.2">
      <c r="A566" s="16"/>
      <c r="B566" s="16"/>
      <c r="C566" s="16"/>
      <c r="D566" s="16"/>
      <c r="E566" s="16"/>
      <c r="F566" s="16"/>
      <c r="G566" s="16"/>
      <c r="H566" s="16"/>
      <c r="I566" s="16"/>
      <c r="J566" s="154"/>
      <c r="K566" s="154"/>
      <c r="L566" s="154"/>
      <c r="M566" s="154"/>
      <c r="N566" s="154"/>
    </row>
    <row r="567" spans="1:14" ht="15.75" customHeight="1" x14ac:dyDescent="0.2">
      <c r="A567" s="16"/>
      <c r="B567" s="16"/>
      <c r="C567" s="16"/>
      <c r="D567" s="16"/>
      <c r="E567" s="16"/>
      <c r="F567" s="16"/>
      <c r="G567" s="16"/>
      <c r="H567" s="16"/>
      <c r="I567" s="16"/>
      <c r="J567" s="154"/>
      <c r="K567" s="154"/>
      <c r="L567" s="154"/>
      <c r="M567" s="154"/>
      <c r="N567" s="154"/>
    </row>
    <row r="568" spans="1:14" ht="15.75" customHeight="1" x14ac:dyDescent="0.2">
      <c r="A568" s="16"/>
      <c r="B568" s="16"/>
      <c r="C568" s="16"/>
      <c r="D568" s="16"/>
      <c r="E568" s="16"/>
      <c r="F568" s="16"/>
      <c r="G568" s="16"/>
      <c r="H568" s="16"/>
      <c r="I568" s="16"/>
      <c r="J568" s="154"/>
      <c r="K568" s="154"/>
      <c r="L568" s="154"/>
      <c r="M568" s="154"/>
      <c r="N568" s="154"/>
    </row>
    <row r="569" spans="1:14" ht="15.75" customHeight="1" x14ac:dyDescent="0.2">
      <c r="A569" s="16"/>
      <c r="B569" s="16"/>
      <c r="C569" s="16"/>
      <c r="D569" s="16"/>
      <c r="E569" s="16"/>
      <c r="F569" s="16"/>
      <c r="G569" s="16"/>
      <c r="H569" s="16"/>
      <c r="I569" s="16"/>
      <c r="J569" s="154"/>
      <c r="K569" s="154"/>
      <c r="L569" s="154"/>
      <c r="M569" s="154"/>
      <c r="N569" s="154"/>
    </row>
    <row r="570" spans="1:14" ht="15.75" customHeight="1" x14ac:dyDescent="0.2">
      <c r="A570" s="16"/>
      <c r="B570" s="16"/>
      <c r="C570" s="16"/>
      <c r="D570" s="16"/>
      <c r="E570" s="16"/>
      <c r="F570" s="16"/>
      <c r="G570" s="16"/>
      <c r="H570" s="16"/>
      <c r="I570" s="16"/>
      <c r="J570" s="154"/>
      <c r="K570" s="154"/>
      <c r="L570" s="154"/>
      <c r="M570" s="154"/>
      <c r="N570" s="154"/>
    </row>
    <row r="571" spans="1:14" ht="15.75" customHeight="1" x14ac:dyDescent="0.2">
      <c r="A571" s="16"/>
      <c r="B571" s="16"/>
      <c r="C571" s="16"/>
      <c r="D571" s="16"/>
      <c r="E571" s="16"/>
      <c r="F571" s="16"/>
      <c r="G571" s="16"/>
      <c r="H571" s="16"/>
      <c r="I571" s="16"/>
      <c r="J571" s="154"/>
      <c r="K571" s="154"/>
      <c r="L571" s="154"/>
      <c r="M571" s="154"/>
      <c r="N571" s="154"/>
    </row>
    <row r="572" spans="1:14" ht="15.75" customHeight="1" x14ac:dyDescent="0.2">
      <c r="A572" s="16"/>
      <c r="B572" s="16"/>
      <c r="C572" s="16"/>
      <c r="D572" s="16"/>
      <c r="E572" s="16"/>
      <c r="F572" s="16"/>
      <c r="G572" s="16"/>
      <c r="H572" s="16"/>
      <c r="I572" s="16"/>
      <c r="J572" s="154"/>
      <c r="K572" s="154"/>
      <c r="L572" s="154"/>
      <c r="M572" s="154"/>
      <c r="N572" s="154"/>
    </row>
    <row r="573" spans="1:14" ht="15.75" customHeight="1" x14ac:dyDescent="0.2">
      <c r="A573" s="16"/>
      <c r="B573" s="16"/>
      <c r="C573" s="16"/>
      <c r="D573" s="16"/>
      <c r="E573" s="16"/>
      <c r="F573" s="16"/>
      <c r="G573" s="16"/>
      <c r="H573" s="16"/>
      <c r="I573" s="16"/>
      <c r="J573" s="154"/>
      <c r="K573" s="154"/>
      <c r="L573" s="154"/>
      <c r="M573" s="154"/>
      <c r="N573" s="154"/>
    </row>
    <row r="574" spans="1:14" ht="15.75" customHeight="1" x14ac:dyDescent="0.2">
      <c r="A574" s="16"/>
      <c r="B574" s="16"/>
      <c r="C574" s="16"/>
      <c r="D574" s="16"/>
      <c r="E574" s="16"/>
      <c r="F574" s="16"/>
      <c r="G574" s="16"/>
      <c r="H574" s="16"/>
      <c r="I574" s="16"/>
      <c r="J574" s="154"/>
      <c r="K574" s="154"/>
      <c r="L574" s="154"/>
      <c r="M574" s="154"/>
      <c r="N574" s="154"/>
    </row>
    <row r="575" spans="1:14" ht="15.75" customHeight="1" x14ac:dyDescent="0.2">
      <c r="A575" s="16"/>
      <c r="B575" s="16"/>
      <c r="C575" s="16"/>
      <c r="D575" s="16"/>
      <c r="E575" s="16"/>
      <c r="F575" s="16"/>
      <c r="G575" s="16"/>
      <c r="H575" s="16"/>
      <c r="I575" s="16"/>
      <c r="J575" s="154"/>
      <c r="K575" s="154"/>
      <c r="L575" s="154"/>
      <c r="M575" s="154"/>
      <c r="N575" s="154"/>
    </row>
    <row r="576" spans="1:14" ht="15.75" customHeight="1" x14ac:dyDescent="0.2">
      <c r="A576" s="16"/>
      <c r="B576" s="16"/>
      <c r="C576" s="16"/>
      <c r="D576" s="16"/>
      <c r="E576" s="16"/>
      <c r="F576" s="16"/>
      <c r="G576" s="16"/>
      <c r="H576" s="16"/>
      <c r="I576" s="16"/>
      <c r="J576" s="154"/>
      <c r="K576" s="154"/>
      <c r="L576" s="154"/>
      <c r="M576" s="154"/>
      <c r="N576" s="154"/>
    </row>
    <row r="577" spans="1:14" ht="15.75" customHeight="1" x14ac:dyDescent="0.2">
      <c r="A577" s="16"/>
      <c r="B577" s="16"/>
      <c r="C577" s="16"/>
      <c r="D577" s="16"/>
      <c r="E577" s="16"/>
      <c r="F577" s="16"/>
      <c r="G577" s="16"/>
      <c r="H577" s="16"/>
      <c r="I577" s="16"/>
      <c r="J577" s="154"/>
      <c r="K577" s="154"/>
      <c r="L577" s="154"/>
      <c r="M577" s="154"/>
      <c r="N577" s="154"/>
    </row>
    <row r="578" spans="1:14" ht="15.75" customHeight="1" x14ac:dyDescent="0.2">
      <c r="A578" s="16"/>
      <c r="B578" s="16"/>
      <c r="C578" s="16"/>
      <c r="D578" s="16"/>
      <c r="E578" s="16"/>
      <c r="F578" s="16"/>
      <c r="G578" s="16"/>
      <c r="H578" s="16"/>
      <c r="I578" s="16"/>
      <c r="J578" s="154"/>
      <c r="K578" s="154"/>
      <c r="L578" s="154"/>
      <c r="M578" s="154"/>
      <c r="N578" s="154"/>
    </row>
    <row r="579" spans="1:14" ht="15.75" customHeight="1" x14ac:dyDescent="0.2">
      <c r="A579" s="16"/>
      <c r="B579" s="16"/>
      <c r="C579" s="16"/>
      <c r="D579" s="16"/>
      <c r="E579" s="16"/>
      <c r="F579" s="16"/>
      <c r="G579" s="16"/>
      <c r="H579" s="16"/>
      <c r="I579" s="16"/>
      <c r="J579" s="154"/>
      <c r="K579" s="154"/>
      <c r="L579" s="154"/>
      <c r="M579" s="154"/>
      <c r="N579" s="154"/>
    </row>
    <row r="580" spans="1:14" ht="15.75" customHeight="1" x14ac:dyDescent="0.2">
      <c r="A580" s="16"/>
      <c r="B580" s="16"/>
      <c r="C580" s="16"/>
      <c r="D580" s="16"/>
      <c r="E580" s="16"/>
      <c r="F580" s="16"/>
      <c r="G580" s="16"/>
      <c r="H580" s="16"/>
      <c r="I580" s="16"/>
      <c r="J580" s="154"/>
      <c r="K580" s="154"/>
      <c r="L580" s="154"/>
      <c r="M580" s="154"/>
      <c r="N580" s="154"/>
    </row>
    <row r="581" spans="1:14" ht="15.75" customHeight="1" x14ac:dyDescent="0.2">
      <c r="A581" s="16"/>
      <c r="B581" s="16"/>
      <c r="C581" s="16"/>
      <c r="D581" s="16"/>
      <c r="E581" s="16"/>
      <c r="F581" s="16"/>
      <c r="G581" s="16"/>
      <c r="H581" s="16"/>
      <c r="I581" s="16"/>
      <c r="J581" s="154"/>
      <c r="K581" s="154"/>
      <c r="L581" s="154"/>
      <c r="M581" s="154"/>
      <c r="N581" s="154"/>
    </row>
    <row r="582" spans="1:14" ht="15.75" customHeight="1" x14ac:dyDescent="0.2">
      <c r="A582" s="16"/>
      <c r="B582" s="16"/>
      <c r="C582" s="16"/>
      <c r="D582" s="16"/>
      <c r="E582" s="16"/>
      <c r="F582" s="16"/>
      <c r="G582" s="16"/>
      <c r="H582" s="16"/>
      <c r="I582" s="16"/>
      <c r="J582" s="154"/>
      <c r="K582" s="154"/>
      <c r="L582" s="154"/>
      <c r="M582" s="154"/>
      <c r="N582" s="154"/>
    </row>
    <row r="583" spans="1:14" ht="15.75" customHeight="1" x14ac:dyDescent="0.2">
      <c r="A583" s="16"/>
      <c r="B583" s="16"/>
      <c r="C583" s="16"/>
      <c r="D583" s="16"/>
      <c r="E583" s="16"/>
      <c r="F583" s="16"/>
      <c r="G583" s="16"/>
      <c r="H583" s="16"/>
      <c r="I583" s="16"/>
      <c r="J583" s="154"/>
      <c r="K583" s="154"/>
      <c r="L583" s="154"/>
      <c r="M583" s="154"/>
      <c r="N583" s="154"/>
    </row>
    <row r="584" spans="1:14" ht="15.75" customHeight="1" x14ac:dyDescent="0.2">
      <c r="A584" s="16"/>
      <c r="B584" s="16"/>
      <c r="C584" s="16"/>
      <c r="D584" s="16"/>
      <c r="E584" s="16"/>
      <c r="F584" s="16"/>
      <c r="G584" s="16"/>
      <c r="H584" s="16"/>
      <c r="I584" s="16"/>
      <c r="J584" s="154"/>
      <c r="K584" s="154"/>
      <c r="L584" s="154"/>
      <c r="M584" s="154"/>
      <c r="N584" s="154"/>
    </row>
    <row r="585" spans="1:14" ht="15.75" customHeight="1" x14ac:dyDescent="0.2">
      <c r="A585" s="16"/>
      <c r="B585" s="16"/>
      <c r="C585" s="16"/>
      <c r="D585" s="16"/>
      <c r="E585" s="16"/>
      <c r="F585" s="16"/>
      <c r="G585" s="16"/>
      <c r="H585" s="16"/>
      <c r="I585" s="16"/>
      <c r="J585" s="154"/>
      <c r="K585" s="154"/>
      <c r="L585" s="154"/>
      <c r="M585" s="154"/>
      <c r="N585" s="154"/>
    </row>
    <row r="586" spans="1:14" ht="15.75" customHeight="1" x14ac:dyDescent="0.2">
      <c r="A586" s="16"/>
      <c r="B586" s="16"/>
      <c r="C586" s="16"/>
      <c r="D586" s="16"/>
      <c r="E586" s="16"/>
      <c r="F586" s="16"/>
      <c r="G586" s="16"/>
      <c r="H586" s="16"/>
      <c r="I586" s="16"/>
      <c r="J586" s="154"/>
      <c r="K586" s="154"/>
      <c r="L586" s="154"/>
      <c r="M586" s="154"/>
      <c r="N586" s="154"/>
    </row>
    <row r="587" spans="1:14" ht="15.75" customHeight="1" x14ac:dyDescent="0.2">
      <c r="A587" s="16"/>
      <c r="B587" s="16"/>
      <c r="C587" s="16"/>
      <c r="D587" s="16"/>
      <c r="E587" s="16"/>
      <c r="F587" s="16"/>
      <c r="G587" s="16"/>
      <c r="H587" s="16"/>
      <c r="I587" s="16"/>
      <c r="J587" s="154"/>
      <c r="K587" s="154"/>
      <c r="L587" s="154"/>
      <c r="M587" s="154"/>
      <c r="N587" s="154"/>
    </row>
    <row r="588" spans="1:14" ht="15.75" customHeight="1" x14ac:dyDescent="0.2">
      <c r="A588" s="16"/>
      <c r="B588" s="16"/>
      <c r="C588" s="16"/>
      <c r="D588" s="16"/>
      <c r="E588" s="16"/>
      <c r="F588" s="16"/>
      <c r="G588" s="16"/>
      <c r="H588" s="16"/>
      <c r="I588" s="16"/>
      <c r="J588" s="154"/>
      <c r="K588" s="154"/>
      <c r="L588" s="154"/>
      <c r="M588" s="154"/>
      <c r="N588" s="154"/>
    </row>
    <row r="589" spans="1:14" ht="15.75" customHeight="1" x14ac:dyDescent="0.2">
      <c r="A589" s="16"/>
      <c r="B589" s="16"/>
      <c r="C589" s="16"/>
      <c r="D589" s="16"/>
      <c r="E589" s="16"/>
      <c r="F589" s="16"/>
      <c r="G589" s="16"/>
      <c r="H589" s="16"/>
      <c r="I589" s="16"/>
      <c r="J589" s="154"/>
      <c r="K589" s="154"/>
      <c r="L589" s="154"/>
      <c r="M589" s="154"/>
      <c r="N589" s="154"/>
    </row>
    <row r="590" spans="1:14" ht="15.75" customHeight="1" x14ac:dyDescent="0.2">
      <c r="A590" s="16"/>
      <c r="B590" s="16"/>
      <c r="C590" s="16"/>
      <c r="D590" s="16"/>
      <c r="E590" s="16"/>
      <c r="F590" s="16"/>
      <c r="G590" s="16"/>
      <c r="H590" s="16"/>
      <c r="I590" s="16"/>
      <c r="J590" s="154"/>
      <c r="K590" s="154"/>
      <c r="L590" s="154"/>
      <c r="M590" s="154"/>
      <c r="N590" s="154"/>
    </row>
    <row r="591" spans="1:14" ht="15.75" customHeight="1" x14ac:dyDescent="0.2">
      <c r="A591" s="16"/>
      <c r="B591" s="16"/>
      <c r="C591" s="16"/>
      <c r="D591" s="16"/>
      <c r="E591" s="16"/>
      <c r="F591" s="16"/>
      <c r="G591" s="16"/>
      <c r="H591" s="16"/>
      <c r="I591" s="16"/>
      <c r="J591" s="154"/>
      <c r="K591" s="154"/>
      <c r="L591" s="154"/>
      <c r="M591" s="154"/>
      <c r="N591" s="154"/>
    </row>
    <row r="592" spans="1:14" ht="15.75" customHeight="1" x14ac:dyDescent="0.2">
      <c r="A592" s="16"/>
      <c r="B592" s="16"/>
      <c r="C592" s="16"/>
      <c r="D592" s="16"/>
      <c r="E592" s="16"/>
      <c r="F592" s="16"/>
      <c r="G592" s="16"/>
      <c r="H592" s="16"/>
      <c r="I592" s="16"/>
      <c r="J592" s="154"/>
      <c r="K592" s="154"/>
      <c r="L592" s="154"/>
      <c r="M592" s="154"/>
      <c r="N592" s="154"/>
    </row>
    <row r="593" spans="1:14" ht="15.75" customHeight="1" x14ac:dyDescent="0.2">
      <c r="A593" s="16"/>
      <c r="B593" s="16"/>
      <c r="C593" s="16"/>
      <c r="D593" s="16"/>
      <c r="E593" s="16"/>
      <c r="F593" s="16"/>
      <c r="G593" s="16"/>
      <c r="H593" s="16"/>
      <c r="I593" s="16"/>
      <c r="J593" s="154"/>
      <c r="K593" s="154"/>
      <c r="L593" s="154"/>
      <c r="M593" s="154"/>
      <c r="N593" s="154"/>
    </row>
    <row r="594" spans="1:14" ht="15.75" customHeight="1" x14ac:dyDescent="0.2">
      <c r="A594" s="16"/>
      <c r="B594" s="16"/>
      <c r="C594" s="16"/>
      <c r="D594" s="16"/>
      <c r="E594" s="16"/>
      <c r="F594" s="16"/>
      <c r="G594" s="16"/>
      <c r="H594" s="16"/>
      <c r="I594" s="16"/>
      <c r="J594" s="154"/>
      <c r="K594" s="154"/>
      <c r="L594" s="154"/>
      <c r="M594" s="154"/>
      <c r="N594" s="154"/>
    </row>
    <row r="595" spans="1:14" ht="15.75" customHeight="1" x14ac:dyDescent="0.2">
      <c r="A595" s="16"/>
      <c r="B595" s="16"/>
      <c r="C595" s="16"/>
      <c r="D595" s="16"/>
      <c r="E595" s="16"/>
      <c r="F595" s="16"/>
      <c r="G595" s="16"/>
      <c r="H595" s="16"/>
      <c r="I595" s="16"/>
      <c r="J595" s="154"/>
      <c r="K595" s="154"/>
      <c r="L595" s="154"/>
      <c r="M595" s="154"/>
      <c r="N595" s="154"/>
    </row>
    <row r="596" spans="1:14" ht="15.75" customHeight="1" x14ac:dyDescent="0.2">
      <c r="A596" s="16"/>
      <c r="B596" s="16"/>
      <c r="C596" s="16"/>
      <c r="D596" s="16"/>
      <c r="E596" s="16"/>
      <c r="F596" s="16"/>
      <c r="G596" s="16"/>
      <c r="H596" s="16"/>
      <c r="I596" s="16"/>
      <c r="J596" s="154"/>
      <c r="K596" s="154"/>
      <c r="L596" s="154"/>
      <c r="M596" s="154"/>
      <c r="N596" s="154"/>
    </row>
    <row r="597" spans="1:14" ht="15.75" customHeight="1" x14ac:dyDescent="0.2">
      <c r="A597" s="16"/>
      <c r="B597" s="16"/>
      <c r="C597" s="16"/>
      <c r="D597" s="16"/>
      <c r="E597" s="16"/>
      <c r="F597" s="16"/>
      <c r="G597" s="16"/>
      <c r="H597" s="16"/>
      <c r="I597" s="16"/>
      <c r="J597" s="154"/>
      <c r="K597" s="154"/>
      <c r="L597" s="154"/>
      <c r="M597" s="154"/>
      <c r="N597" s="154"/>
    </row>
    <row r="598" spans="1:14" ht="15.75" customHeight="1" x14ac:dyDescent="0.2">
      <c r="A598" s="16"/>
      <c r="B598" s="16"/>
      <c r="C598" s="16"/>
      <c r="D598" s="16"/>
      <c r="E598" s="16"/>
      <c r="F598" s="16"/>
      <c r="G598" s="16"/>
      <c r="H598" s="16"/>
      <c r="I598" s="16"/>
      <c r="J598" s="154"/>
      <c r="K598" s="154"/>
      <c r="L598" s="154"/>
      <c r="M598" s="154"/>
      <c r="N598" s="154"/>
    </row>
    <row r="599" spans="1:14" ht="15.75" customHeight="1" x14ac:dyDescent="0.2">
      <c r="A599" s="16"/>
      <c r="B599" s="16"/>
      <c r="C599" s="16"/>
      <c r="D599" s="16"/>
      <c r="E599" s="16"/>
      <c r="F599" s="16"/>
      <c r="G599" s="16"/>
      <c r="H599" s="16"/>
      <c r="I599" s="16"/>
      <c r="J599" s="154"/>
      <c r="K599" s="154"/>
      <c r="L599" s="154"/>
      <c r="M599" s="154"/>
      <c r="N599" s="154"/>
    </row>
    <row r="600" spans="1:14" ht="15.75" customHeight="1" x14ac:dyDescent="0.2">
      <c r="A600" s="16"/>
      <c r="B600" s="16"/>
      <c r="C600" s="16"/>
      <c r="D600" s="16"/>
      <c r="E600" s="16"/>
      <c r="F600" s="16"/>
      <c r="G600" s="16"/>
      <c r="H600" s="16"/>
      <c r="I600" s="16"/>
      <c r="J600" s="154"/>
      <c r="K600" s="154"/>
      <c r="L600" s="154"/>
      <c r="M600" s="154"/>
      <c r="N600" s="154"/>
    </row>
    <row r="601" spans="1:14" ht="15.75" customHeight="1" x14ac:dyDescent="0.2">
      <c r="A601" s="16"/>
      <c r="B601" s="16"/>
      <c r="C601" s="16"/>
      <c r="D601" s="16"/>
      <c r="E601" s="16"/>
      <c r="F601" s="16"/>
      <c r="G601" s="16"/>
      <c r="H601" s="16"/>
      <c r="I601" s="16"/>
      <c r="J601" s="154"/>
      <c r="K601" s="154"/>
      <c r="L601" s="154"/>
      <c r="M601" s="154"/>
      <c r="N601" s="154"/>
    </row>
    <row r="602" spans="1:14" ht="15.75" customHeight="1" x14ac:dyDescent="0.2">
      <c r="A602" s="16"/>
      <c r="B602" s="16"/>
      <c r="C602" s="16"/>
      <c r="D602" s="16"/>
      <c r="E602" s="16"/>
      <c r="F602" s="16"/>
      <c r="G602" s="16"/>
      <c r="H602" s="16"/>
      <c r="I602" s="16"/>
      <c r="J602" s="154"/>
      <c r="K602" s="154"/>
      <c r="L602" s="154"/>
      <c r="M602" s="154"/>
      <c r="N602" s="154"/>
    </row>
    <row r="603" spans="1:14" ht="15.75" customHeight="1" x14ac:dyDescent="0.2">
      <c r="A603" s="16"/>
      <c r="B603" s="16"/>
      <c r="C603" s="16"/>
      <c r="D603" s="16"/>
      <c r="E603" s="16"/>
      <c r="F603" s="16"/>
      <c r="G603" s="16"/>
      <c r="H603" s="16"/>
      <c r="I603" s="16"/>
      <c r="J603" s="154"/>
      <c r="K603" s="154"/>
      <c r="L603" s="154"/>
      <c r="M603" s="154"/>
      <c r="N603" s="154"/>
    </row>
    <row r="604" spans="1:14" ht="15.75" customHeight="1" x14ac:dyDescent="0.2">
      <c r="A604" s="16"/>
      <c r="B604" s="16"/>
      <c r="C604" s="16"/>
      <c r="D604" s="16"/>
      <c r="E604" s="16"/>
      <c r="F604" s="16"/>
      <c r="G604" s="16"/>
      <c r="H604" s="16"/>
      <c r="I604" s="16"/>
      <c r="J604" s="154"/>
      <c r="K604" s="154"/>
      <c r="L604" s="154"/>
      <c r="M604" s="154"/>
      <c r="N604" s="154"/>
    </row>
    <row r="605" spans="1:14" ht="15.75" customHeight="1" x14ac:dyDescent="0.2">
      <c r="A605" s="16"/>
      <c r="B605" s="16"/>
      <c r="C605" s="16"/>
      <c r="D605" s="16"/>
      <c r="E605" s="16"/>
      <c r="F605" s="16"/>
      <c r="G605" s="16"/>
      <c r="H605" s="16"/>
      <c r="I605" s="16"/>
      <c r="J605" s="154"/>
      <c r="K605" s="154"/>
      <c r="L605" s="154"/>
      <c r="M605" s="154"/>
      <c r="N605" s="154"/>
    </row>
    <row r="606" spans="1:14" ht="15.75" customHeight="1" x14ac:dyDescent="0.2">
      <c r="A606" s="16"/>
      <c r="B606" s="16"/>
      <c r="C606" s="16"/>
      <c r="D606" s="16"/>
      <c r="E606" s="16"/>
      <c r="F606" s="16"/>
      <c r="G606" s="16"/>
      <c r="H606" s="16"/>
      <c r="I606" s="16"/>
      <c r="J606" s="154"/>
      <c r="K606" s="154"/>
      <c r="L606" s="154"/>
      <c r="M606" s="154"/>
      <c r="N606" s="154"/>
    </row>
    <row r="607" spans="1:14" ht="15.75" customHeight="1" x14ac:dyDescent="0.2">
      <c r="A607" s="16"/>
      <c r="B607" s="16"/>
      <c r="C607" s="16"/>
      <c r="D607" s="16"/>
      <c r="E607" s="16"/>
      <c r="F607" s="16"/>
      <c r="G607" s="16"/>
      <c r="H607" s="16"/>
      <c r="I607" s="16"/>
      <c r="J607" s="154"/>
      <c r="K607" s="154"/>
      <c r="L607" s="154"/>
      <c r="M607" s="154"/>
      <c r="N607" s="154"/>
    </row>
    <row r="608" spans="1:14" ht="15.75" customHeight="1" x14ac:dyDescent="0.2">
      <c r="A608" s="16"/>
      <c r="B608" s="16"/>
      <c r="C608" s="16"/>
      <c r="D608" s="16"/>
      <c r="E608" s="16"/>
      <c r="F608" s="16"/>
      <c r="G608" s="16"/>
      <c r="H608" s="16"/>
      <c r="I608" s="16"/>
      <c r="J608" s="154"/>
      <c r="K608" s="154"/>
      <c r="L608" s="154"/>
      <c r="M608" s="154"/>
      <c r="N608" s="154"/>
    </row>
    <row r="609" spans="1:14" ht="15.75" customHeight="1" x14ac:dyDescent="0.2">
      <c r="A609" s="16"/>
      <c r="B609" s="16"/>
      <c r="C609" s="16"/>
      <c r="D609" s="16"/>
      <c r="E609" s="16"/>
      <c r="F609" s="16"/>
      <c r="G609" s="16"/>
      <c r="H609" s="16"/>
      <c r="I609" s="16"/>
      <c r="J609" s="154"/>
      <c r="K609" s="154"/>
      <c r="L609" s="154"/>
      <c r="M609" s="154"/>
      <c r="N609" s="154"/>
    </row>
    <row r="610" spans="1:14" ht="15.75" customHeight="1" x14ac:dyDescent="0.2">
      <c r="A610" s="16"/>
      <c r="B610" s="16"/>
      <c r="C610" s="16"/>
      <c r="D610" s="16"/>
      <c r="E610" s="16"/>
      <c r="F610" s="16"/>
      <c r="G610" s="16"/>
      <c r="H610" s="16"/>
      <c r="I610" s="16"/>
      <c r="J610" s="154"/>
      <c r="K610" s="154"/>
      <c r="L610" s="154"/>
      <c r="M610" s="154"/>
      <c r="N610" s="154"/>
    </row>
    <row r="611" spans="1:14" ht="15.75" customHeight="1" x14ac:dyDescent="0.2">
      <c r="A611" s="16"/>
      <c r="B611" s="16"/>
      <c r="C611" s="16"/>
      <c r="D611" s="16"/>
      <c r="E611" s="16"/>
      <c r="F611" s="16"/>
      <c r="G611" s="16"/>
      <c r="H611" s="16"/>
      <c r="I611" s="16"/>
      <c r="J611" s="154"/>
      <c r="K611" s="154"/>
      <c r="L611" s="154"/>
      <c r="M611" s="154"/>
      <c r="N611" s="154"/>
    </row>
    <row r="612" spans="1:14" ht="15.75" customHeight="1" x14ac:dyDescent="0.2">
      <c r="A612" s="16"/>
      <c r="B612" s="16"/>
      <c r="C612" s="16"/>
      <c r="D612" s="16"/>
      <c r="E612" s="16"/>
      <c r="F612" s="16"/>
      <c r="G612" s="16"/>
      <c r="H612" s="16"/>
      <c r="I612" s="16"/>
      <c r="J612" s="154"/>
      <c r="K612" s="154"/>
      <c r="L612" s="154"/>
      <c r="M612" s="154"/>
      <c r="N612" s="154"/>
    </row>
    <row r="613" spans="1:14" ht="15.75" customHeight="1" x14ac:dyDescent="0.2">
      <c r="A613" s="16"/>
      <c r="B613" s="16"/>
      <c r="C613" s="16"/>
      <c r="D613" s="16"/>
      <c r="E613" s="16"/>
      <c r="F613" s="16"/>
      <c r="G613" s="16"/>
      <c r="H613" s="16"/>
      <c r="I613" s="16"/>
      <c r="J613" s="154"/>
      <c r="K613" s="154"/>
      <c r="L613" s="154"/>
      <c r="M613" s="154"/>
      <c r="N613" s="154"/>
    </row>
    <row r="614" spans="1:14" ht="15.75" customHeight="1" x14ac:dyDescent="0.2">
      <c r="A614" s="16"/>
      <c r="B614" s="16"/>
      <c r="C614" s="16"/>
      <c r="D614" s="16"/>
      <c r="E614" s="16"/>
      <c r="F614" s="16"/>
      <c r="G614" s="16"/>
      <c r="H614" s="16"/>
      <c r="I614" s="16"/>
      <c r="J614" s="154"/>
      <c r="K614" s="154"/>
      <c r="L614" s="154"/>
      <c r="M614" s="154"/>
      <c r="N614" s="154"/>
    </row>
    <row r="615" spans="1:14" ht="15.75" customHeight="1" x14ac:dyDescent="0.2">
      <c r="A615" s="16"/>
      <c r="B615" s="16"/>
      <c r="C615" s="16"/>
      <c r="D615" s="16"/>
      <c r="E615" s="16"/>
      <c r="F615" s="16"/>
      <c r="G615" s="16"/>
      <c r="H615" s="16"/>
      <c r="I615" s="16"/>
      <c r="J615" s="154"/>
      <c r="K615" s="154"/>
      <c r="L615" s="154"/>
      <c r="M615" s="154"/>
      <c r="N615" s="154"/>
    </row>
    <row r="616" spans="1:14" ht="15.75" customHeight="1" x14ac:dyDescent="0.2">
      <c r="A616" s="16"/>
      <c r="B616" s="16"/>
      <c r="C616" s="16"/>
      <c r="D616" s="16"/>
      <c r="E616" s="16"/>
      <c r="F616" s="16"/>
      <c r="G616" s="16"/>
      <c r="H616" s="16"/>
      <c r="I616" s="16"/>
      <c r="J616" s="154"/>
      <c r="K616" s="154"/>
      <c r="L616" s="154"/>
      <c r="M616" s="154"/>
      <c r="N616" s="154"/>
    </row>
    <row r="617" spans="1:14" ht="15.75" customHeight="1" x14ac:dyDescent="0.2">
      <c r="A617" s="16"/>
      <c r="B617" s="16"/>
      <c r="C617" s="16"/>
      <c r="D617" s="16"/>
      <c r="E617" s="16"/>
      <c r="F617" s="16"/>
      <c r="G617" s="16"/>
      <c r="H617" s="16"/>
      <c r="I617" s="16"/>
      <c r="J617" s="154"/>
      <c r="K617" s="154"/>
      <c r="L617" s="154"/>
      <c r="M617" s="154"/>
      <c r="N617" s="154"/>
    </row>
    <row r="618" spans="1:14" ht="15.75" customHeight="1" x14ac:dyDescent="0.2">
      <c r="A618" s="16"/>
      <c r="B618" s="16"/>
      <c r="C618" s="16"/>
      <c r="D618" s="16"/>
      <c r="E618" s="16"/>
      <c r="F618" s="16"/>
      <c r="G618" s="16"/>
      <c r="H618" s="16"/>
      <c r="I618" s="16"/>
      <c r="J618" s="154"/>
      <c r="K618" s="154"/>
      <c r="L618" s="154"/>
      <c r="M618" s="154"/>
      <c r="N618" s="154"/>
    </row>
    <row r="619" spans="1:14" ht="15.75" customHeight="1" x14ac:dyDescent="0.2">
      <c r="A619" s="16"/>
      <c r="B619" s="16"/>
      <c r="C619" s="16"/>
      <c r="D619" s="16"/>
      <c r="E619" s="16"/>
      <c r="F619" s="16"/>
      <c r="G619" s="16"/>
      <c r="H619" s="16"/>
      <c r="I619" s="16"/>
      <c r="J619" s="154"/>
      <c r="K619" s="154"/>
      <c r="L619" s="154"/>
      <c r="M619" s="154"/>
      <c r="N619" s="154"/>
    </row>
    <row r="620" spans="1:14" ht="15.75" customHeight="1" x14ac:dyDescent="0.2">
      <c r="A620" s="16"/>
      <c r="B620" s="16"/>
      <c r="C620" s="16"/>
      <c r="D620" s="16"/>
      <c r="E620" s="16"/>
      <c r="F620" s="16"/>
      <c r="G620" s="16"/>
      <c r="H620" s="16"/>
      <c r="I620" s="16"/>
      <c r="J620" s="154"/>
      <c r="K620" s="154"/>
      <c r="L620" s="154"/>
      <c r="M620" s="154"/>
      <c r="N620" s="154"/>
    </row>
    <row r="621" spans="1:14" ht="15.75" customHeight="1" x14ac:dyDescent="0.2">
      <c r="A621" s="16"/>
      <c r="B621" s="16"/>
      <c r="C621" s="16"/>
      <c r="D621" s="16"/>
      <c r="E621" s="16"/>
      <c r="F621" s="16"/>
      <c r="G621" s="16"/>
      <c r="H621" s="16"/>
      <c r="I621" s="16"/>
      <c r="J621" s="154"/>
      <c r="K621" s="154"/>
      <c r="L621" s="154"/>
      <c r="M621" s="154"/>
      <c r="N621" s="154"/>
    </row>
    <row r="622" spans="1:14" ht="15.75" customHeight="1" x14ac:dyDescent="0.2">
      <c r="A622" s="16"/>
      <c r="B622" s="16"/>
      <c r="C622" s="16"/>
      <c r="D622" s="16"/>
      <c r="E622" s="16"/>
      <c r="F622" s="16"/>
      <c r="G622" s="16"/>
      <c r="H622" s="16"/>
      <c r="I622" s="16"/>
      <c r="J622" s="154"/>
      <c r="K622" s="154"/>
      <c r="L622" s="154"/>
      <c r="M622" s="154"/>
      <c r="N622" s="154"/>
    </row>
    <row r="623" spans="1:14" ht="15.75" customHeight="1" x14ac:dyDescent="0.2">
      <c r="A623" s="16"/>
      <c r="B623" s="16"/>
      <c r="C623" s="16"/>
      <c r="D623" s="16"/>
      <c r="E623" s="16"/>
      <c r="F623" s="16"/>
      <c r="G623" s="16"/>
      <c r="H623" s="16"/>
      <c r="I623" s="16"/>
      <c r="J623" s="154"/>
      <c r="K623" s="154"/>
      <c r="L623" s="154"/>
      <c r="M623" s="154"/>
      <c r="N623" s="154"/>
    </row>
    <row r="624" spans="1:14" ht="15.75" customHeight="1" x14ac:dyDescent="0.2">
      <c r="A624" s="16"/>
      <c r="B624" s="16"/>
      <c r="C624" s="16"/>
      <c r="D624" s="16"/>
      <c r="E624" s="16"/>
      <c r="F624" s="16"/>
      <c r="G624" s="16"/>
      <c r="H624" s="16"/>
      <c r="I624" s="16"/>
      <c r="J624" s="154"/>
      <c r="K624" s="154"/>
      <c r="L624" s="154"/>
      <c r="M624" s="154"/>
      <c r="N624" s="154"/>
    </row>
    <row r="625" spans="1:14" ht="15.75" customHeight="1" x14ac:dyDescent="0.2">
      <c r="A625" s="16"/>
      <c r="B625" s="16"/>
      <c r="C625" s="16"/>
      <c r="D625" s="16"/>
      <c r="E625" s="16"/>
      <c r="F625" s="16"/>
      <c r="G625" s="16"/>
      <c r="H625" s="16"/>
      <c r="I625" s="16"/>
      <c r="J625" s="154"/>
      <c r="K625" s="154"/>
      <c r="L625" s="154"/>
      <c r="M625" s="154"/>
      <c r="N625" s="154"/>
    </row>
    <row r="626" spans="1:14" ht="15.75" customHeight="1" x14ac:dyDescent="0.2">
      <c r="A626" s="16"/>
      <c r="B626" s="16"/>
      <c r="C626" s="16"/>
      <c r="D626" s="16"/>
      <c r="E626" s="16"/>
      <c r="F626" s="16"/>
      <c r="G626" s="16"/>
      <c r="H626" s="16"/>
      <c r="I626" s="16"/>
      <c r="J626" s="154"/>
      <c r="K626" s="154"/>
      <c r="L626" s="154"/>
      <c r="M626" s="154"/>
      <c r="N626" s="154"/>
    </row>
    <row r="627" spans="1:14" ht="15.75" customHeight="1" x14ac:dyDescent="0.2">
      <c r="A627" s="16"/>
      <c r="B627" s="16"/>
      <c r="C627" s="16"/>
      <c r="D627" s="16"/>
      <c r="E627" s="16"/>
      <c r="F627" s="16"/>
      <c r="G627" s="16"/>
      <c r="H627" s="16"/>
      <c r="I627" s="16"/>
      <c r="J627" s="154"/>
      <c r="K627" s="154"/>
      <c r="L627" s="154"/>
      <c r="M627" s="154"/>
      <c r="N627" s="154"/>
    </row>
    <row r="628" spans="1:14" ht="15.75" customHeight="1" x14ac:dyDescent="0.2">
      <c r="A628" s="16"/>
      <c r="B628" s="16"/>
      <c r="C628" s="16"/>
      <c r="D628" s="16"/>
      <c r="E628" s="16"/>
      <c r="F628" s="16"/>
      <c r="G628" s="16"/>
      <c r="H628" s="16"/>
      <c r="I628" s="16"/>
      <c r="J628" s="154"/>
      <c r="K628" s="154"/>
      <c r="L628" s="154"/>
      <c r="M628" s="154"/>
      <c r="N628" s="154"/>
    </row>
    <row r="629" spans="1:14" ht="15.75" customHeight="1" x14ac:dyDescent="0.2">
      <c r="A629" s="16"/>
      <c r="B629" s="16"/>
      <c r="C629" s="16"/>
      <c r="D629" s="16"/>
      <c r="E629" s="16"/>
      <c r="F629" s="16"/>
      <c r="G629" s="16"/>
      <c r="H629" s="16"/>
      <c r="I629" s="16"/>
      <c r="J629" s="154"/>
      <c r="K629" s="154"/>
      <c r="L629" s="154"/>
      <c r="M629" s="154"/>
      <c r="N629" s="154"/>
    </row>
    <row r="630" spans="1:14" ht="15.75" customHeight="1" x14ac:dyDescent="0.2">
      <c r="A630" s="16"/>
      <c r="B630" s="16"/>
      <c r="C630" s="16"/>
      <c r="D630" s="16"/>
      <c r="E630" s="16"/>
      <c r="F630" s="16"/>
      <c r="G630" s="16"/>
      <c r="H630" s="16"/>
      <c r="I630" s="16"/>
      <c r="J630" s="154"/>
      <c r="K630" s="154"/>
      <c r="L630" s="154"/>
      <c r="M630" s="154"/>
      <c r="N630" s="154"/>
    </row>
    <row r="631" spans="1:14" ht="15.75" customHeight="1" x14ac:dyDescent="0.2">
      <c r="A631" s="16"/>
      <c r="B631" s="16"/>
      <c r="C631" s="16"/>
      <c r="D631" s="16"/>
      <c r="E631" s="16"/>
      <c r="F631" s="16"/>
      <c r="G631" s="16"/>
      <c r="H631" s="16"/>
      <c r="I631" s="16"/>
      <c r="J631" s="154"/>
      <c r="K631" s="154"/>
      <c r="L631" s="154"/>
      <c r="M631" s="154"/>
      <c r="N631" s="154"/>
    </row>
    <row r="632" spans="1:14" ht="15.75" customHeight="1" x14ac:dyDescent="0.2">
      <c r="A632" s="16"/>
      <c r="B632" s="16"/>
      <c r="C632" s="16"/>
      <c r="D632" s="16"/>
      <c r="E632" s="16"/>
      <c r="F632" s="16"/>
      <c r="G632" s="16"/>
      <c r="H632" s="16"/>
      <c r="I632" s="16"/>
      <c r="J632" s="154"/>
      <c r="K632" s="154"/>
      <c r="L632" s="154"/>
      <c r="M632" s="154"/>
      <c r="N632" s="154"/>
    </row>
    <row r="633" spans="1:14" ht="15.75" customHeight="1" x14ac:dyDescent="0.2">
      <c r="A633" s="16"/>
      <c r="B633" s="16"/>
      <c r="C633" s="16"/>
      <c r="D633" s="16"/>
      <c r="E633" s="16"/>
      <c r="F633" s="16"/>
      <c r="G633" s="16"/>
      <c r="H633" s="16"/>
      <c r="I633" s="16"/>
      <c r="J633" s="154"/>
      <c r="K633" s="154"/>
      <c r="L633" s="154"/>
      <c r="M633" s="154"/>
      <c r="N633" s="154"/>
    </row>
    <row r="634" spans="1:14" ht="15.75" customHeight="1" x14ac:dyDescent="0.2">
      <c r="A634" s="16"/>
      <c r="B634" s="16"/>
      <c r="C634" s="16"/>
      <c r="D634" s="16"/>
      <c r="E634" s="16"/>
      <c r="F634" s="16"/>
      <c r="G634" s="16"/>
      <c r="H634" s="16"/>
      <c r="I634" s="16"/>
      <c r="J634" s="154"/>
      <c r="K634" s="154"/>
      <c r="L634" s="154"/>
      <c r="M634" s="154"/>
      <c r="N634" s="154"/>
    </row>
    <row r="635" spans="1:14" ht="15.75" customHeight="1" x14ac:dyDescent="0.2">
      <c r="A635" s="16"/>
      <c r="B635" s="16"/>
      <c r="C635" s="16"/>
      <c r="D635" s="16"/>
      <c r="E635" s="16"/>
      <c r="F635" s="16"/>
      <c r="G635" s="16"/>
      <c r="H635" s="16"/>
      <c r="I635" s="16"/>
      <c r="J635" s="154"/>
      <c r="K635" s="154"/>
      <c r="L635" s="154"/>
      <c r="M635" s="154"/>
      <c r="N635" s="154"/>
    </row>
    <row r="636" spans="1:14" ht="15.75" customHeight="1" x14ac:dyDescent="0.2">
      <c r="A636" s="16"/>
      <c r="B636" s="16"/>
      <c r="C636" s="16"/>
      <c r="D636" s="16"/>
      <c r="E636" s="16"/>
      <c r="F636" s="16"/>
      <c r="G636" s="16"/>
      <c r="H636" s="16"/>
      <c r="I636" s="16"/>
      <c r="J636" s="154"/>
      <c r="K636" s="154"/>
      <c r="L636" s="154"/>
      <c r="M636" s="154"/>
      <c r="N636" s="154"/>
    </row>
    <row r="637" spans="1:14" ht="15.75" customHeight="1" x14ac:dyDescent="0.2">
      <c r="A637" s="16"/>
      <c r="B637" s="16"/>
      <c r="C637" s="16"/>
      <c r="D637" s="16"/>
      <c r="E637" s="16"/>
      <c r="F637" s="16"/>
      <c r="G637" s="16"/>
      <c r="H637" s="16"/>
      <c r="I637" s="16"/>
      <c r="J637" s="154"/>
      <c r="K637" s="154"/>
      <c r="L637" s="154"/>
      <c r="M637" s="154"/>
      <c r="N637" s="154"/>
    </row>
    <row r="638" spans="1:14" ht="15.75" customHeight="1" x14ac:dyDescent="0.2">
      <c r="A638" s="16"/>
      <c r="B638" s="16"/>
      <c r="C638" s="16"/>
      <c r="D638" s="16"/>
      <c r="E638" s="16"/>
      <c r="F638" s="16"/>
      <c r="G638" s="16"/>
      <c r="H638" s="16"/>
      <c r="I638" s="16"/>
      <c r="J638" s="154"/>
      <c r="K638" s="154"/>
      <c r="L638" s="154"/>
      <c r="M638" s="154"/>
      <c r="N638" s="154"/>
    </row>
    <row r="639" spans="1:14" ht="15.75" customHeight="1" x14ac:dyDescent="0.2">
      <c r="A639" s="16"/>
      <c r="B639" s="16"/>
      <c r="C639" s="16"/>
      <c r="D639" s="16"/>
      <c r="E639" s="16"/>
      <c r="F639" s="16"/>
      <c r="G639" s="16"/>
      <c r="H639" s="16"/>
      <c r="I639" s="16"/>
      <c r="J639" s="154"/>
      <c r="K639" s="154"/>
      <c r="L639" s="154"/>
      <c r="M639" s="154"/>
      <c r="N639" s="154"/>
    </row>
    <row r="640" spans="1:14" ht="15.75" customHeight="1" x14ac:dyDescent="0.2">
      <c r="A640" s="16"/>
      <c r="B640" s="16"/>
      <c r="C640" s="16"/>
      <c r="D640" s="16"/>
      <c r="E640" s="16"/>
      <c r="F640" s="16"/>
      <c r="G640" s="16"/>
      <c r="H640" s="16"/>
      <c r="I640" s="16"/>
      <c r="J640" s="154"/>
      <c r="K640" s="154"/>
      <c r="L640" s="154"/>
      <c r="M640" s="154"/>
      <c r="N640" s="154"/>
    </row>
    <row r="641" spans="1:14" ht="15.75" customHeight="1" x14ac:dyDescent="0.2">
      <c r="A641" s="16"/>
      <c r="B641" s="16"/>
      <c r="C641" s="16"/>
      <c r="D641" s="16"/>
      <c r="E641" s="16"/>
      <c r="F641" s="16"/>
      <c r="G641" s="16"/>
      <c r="H641" s="16"/>
      <c r="I641" s="16"/>
      <c r="J641" s="154"/>
      <c r="K641" s="154"/>
      <c r="L641" s="154"/>
      <c r="M641" s="154"/>
      <c r="N641" s="154"/>
    </row>
    <row r="642" spans="1:14" ht="15.75" customHeight="1" x14ac:dyDescent="0.2">
      <c r="A642" s="16"/>
      <c r="B642" s="16"/>
      <c r="C642" s="16"/>
      <c r="D642" s="16"/>
      <c r="E642" s="16"/>
      <c r="F642" s="16"/>
      <c r="G642" s="16"/>
      <c r="H642" s="16"/>
      <c r="I642" s="16"/>
      <c r="J642" s="154"/>
      <c r="K642" s="154"/>
      <c r="L642" s="154"/>
      <c r="M642" s="154"/>
      <c r="N642" s="154"/>
    </row>
    <row r="643" spans="1:14" ht="15.75" customHeight="1" x14ac:dyDescent="0.2">
      <c r="A643" s="16"/>
      <c r="B643" s="16"/>
      <c r="C643" s="16"/>
      <c r="D643" s="16"/>
      <c r="E643" s="16"/>
      <c r="F643" s="16"/>
      <c r="G643" s="16"/>
      <c r="H643" s="16"/>
      <c r="I643" s="16"/>
      <c r="J643" s="154"/>
      <c r="K643" s="154"/>
      <c r="L643" s="154"/>
      <c r="M643" s="154"/>
      <c r="N643" s="154"/>
    </row>
    <row r="644" spans="1:14" ht="15.75" customHeight="1" x14ac:dyDescent="0.2">
      <c r="A644" s="16"/>
      <c r="B644" s="16"/>
      <c r="C644" s="16"/>
      <c r="D644" s="16"/>
      <c r="E644" s="16"/>
      <c r="F644" s="16"/>
      <c r="G644" s="16"/>
      <c r="H644" s="16"/>
      <c r="I644" s="16"/>
      <c r="J644" s="154"/>
      <c r="K644" s="154"/>
      <c r="L644" s="154"/>
      <c r="M644" s="154"/>
      <c r="N644" s="154"/>
    </row>
    <row r="645" spans="1:14" ht="15.75" customHeight="1" x14ac:dyDescent="0.2">
      <c r="A645" s="16"/>
      <c r="B645" s="16"/>
      <c r="C645" s="16"/>
      <c r="D645" s="16"/>
      <c r="E645" s="16"/>
      <c r="F645" s="16"/>
      <c r="G645" s="16"/>
      <c r="H645" s="16"/>
      <c r="I645" s="16"/>
      <c r="J645" s="154"/>
      <c r="K645" s="154"/>
      <c r="L645" s="154"/>
      <c r="M645" s="154"/>
      <c r="N645" s="154"/>
    </row>
    <row r="646" spans="1:14" ht="15.75" customHeight="1" x14ac:dyDescent="0.2">
      <c r="A646" s="16"/>
      <c r="B646" s="16"/>
      <c r="C646" s="16"/>
      <c r="D646" s="16"/>
      <c r="E646" s="16"/>
      <c r="F646" s="16"/>
      <c r="G646" s="16"/>
      <c r="H646" s="16"/>
      <c r="I646" s="16"/>
      <c r="J646" s="154"/>
      <c r="K646" s="154"/>
      <c r="L646" s="154"/>
      <c r="M646" s="154"/>
      <c r="N646" s="154"/>
    </row>
    <row r="647" spans="1:14" ht="15.75" customHeight="1" x14ac:dyDescent="0.2">
      <c r="A647" s="16"/>
      <c r="B647" s="16"/>
      <c r="C647" s="16"/>
      <c r="D647" s="16"/>
      <c r="E647" s="16"/>
      <c r="F647" s="16"/>
      <c r="G647" s="16"/>
      <c r="H647" s="16"/>
      <c r="I647" s="16"/>
      <c r="J647" s="154"/>
      <c r="K647" s="154"/>
      <c r="L647" s="154"/>
      <c r="M647" s="154"/>
      <c r="N647" s="154"/>
    </row>
    <row r="648" spans="1:14" ht="15.75" customHeight="1" x14ac:dyDescent="0.2">
      <c r="A648" s="16"/>
      <c r="B648" s="16"/>
      <c r="C648" s="16"/>
      <c r="D648" s="16"/>
      <c r="E648" s="16"/>
      <c r="F648" s="16"/>
      <c r="G648" s="16"/>
      <c r="H648" s="16"/>
      <c r="I648" s="16"/>
      <c r="J648" s="154"/>
      <c r="K648" s="154"/>
      <c r="L648" s="154"/>
      <c r="M648" s="154"/>
      <c r="N648" s="154"/>
    </row>
    <row r="649" spans="1:14" ht="15.75" customHeight="1" x14ac:dyDescent="0.2">
      <c r="A649" s="16"/>
      <c r="B649" s="16"/>
      <c r="C649" s="16"/>
      <c r="D649" s="16"/>
      <c r="E649" s="16"/>
      <c r="F649" s="16"/>
      <c r="G649" s="16"/>
      <c r="H649" s="16"/>
      <c r="I649" s="16"/>
      <c r="J649" s="154"/>
      <c r="K649" s="154"/>
      <c r="L649" s="154"/>
      <c r="M649" s="154"/>
      <c r="N649" s="154"/>
    </row>
    <row r="650" spans="1:14" ht="15.75" customHeight="1" x14ac:dyDescent="0.2">
      <c r="A650" s="16"/>
      <c r="B650" s="16"/>
      <c r="C650" s="16"/>
      <c r="D650" s="16"/>
      <c r="E650" s="16"/>
      <c r="F650" s="16"/>
      <c r="G650" s="16"/>
      <c r="H650" s="16"/>
      <c r="I650" s="16"/>
      <c r="J650" s="154"/>
      <c r="K650" s="154"/>
      <c r="L650" s="154"/>
      <c r="M650" s="154"/>
      <c r="N650" s="154"/>
    </row>
    <row r="651" spans="1:14" ht="15.75" customHeight="1" x14ac:dyDescent="0.2">
      <c r="A651" s="16"/>
      <c r="B651" s="16"/>
      <c r="C651" s="16"/>
      <c r="D651" s="16"/>
      <c r="E651" s="16"/>
      <c r="F651" s="16"/>
      <c r="G651" s="16"/>
      <c r="H651" s="16"/>
      <c r="I651" s="16"/>
      <c r="J651" s="154"/>
      <c r="K651" s="154"/>
      <c r="L651" s="154"/>
      <c r="M651" s="154"/>
      <c r="N651" s="154"/>
    </row>
    <row r="652" spans="1:14" ht="15.75" customHeight="1" x14ac:dyDescent="0.2">
      <c r="A652" s="16"/>
      <c r="B652" s="16"/>
      <c r="C652" s="16"/>
      <c r="D652" s="16"/>
      <c r="E652" s="16"/>
      <c r="F652" s="16"/>
      <c r="G652" s="16"/>
      <c r="H652" s="16"/>
      <c r="I652" s="16"/>
      <c r="J652" s="154"/>
      <c r="K652" s="154"/>
      <c r="L652" s="154"/>
      <c r="M652" s="154"/>
      <c r="N652" s="154"/>
    </row>
    <row r="653" spans="1:14" ht="15.75" customHeight="1" x14ac:dyDescent="0.2">
      <c r="A653" s="16"/>
      <c r="B653" s="16"/>
      <c r="C653" s="16"/>
      <c r="D653" s="16"/>
      <c r="E653" s="16"/>
      <c r="F653" s="16"/>
      <c r="G653" s="16"/>
      <c r="H653" s="16"/>
      <c r="I653" s="16"/>
      <c r="J653" s="154"/>
      <c r="K653" s="154"/>
      <c r="L653" s="154"/>
      <c r="M653" s="154"/>
      <c r="N653" s="154"/>
    </row>
    <row r="654" spans="1:14" ht="15.75" customHeight="1" x14ac:dyDescent="0.2">
      <c r="A654" s="16"/>
      <c r="B654" s="16"/>
      <c r="C654" s="16"/>
      <c r="D654" s="16"/>
      <c r="E654" s="16"/>
      <c r="F654" s="16"/>
      <c r="G654" s="16"/>
      <c r="H654" s="16"/>
      <c r="I654" s="16"/>
      <c r="J654" s="154"/>
      <c r="K654" s="154"/>
      <c r="L654" s="154"/>
      <c r="M654" s="154"/>
      <c r="N654" s="154"/>
    </row>
    <row r="655" spans="1:14" ht="15.75" customHeight="1" x14ac:dyDescent="0.2">
      <c r="A655" s="16"/>
      <c r="B655" s="16"/>
      <c r="C655" s="16"/>
      <c r="D655" s="16"/>
      <c r="E655" s="16"/>
      <c r="F655" s="16"/>
      <c r="G655" s="16"/>
      <c r="H655" s="16"/>
      <c r="I655" s="16"/>
      <c r="J655" s="154"/>
      <c r="K655" s="154"/>
      <c r="L655" s="154"/>
      <c r="M655" s="154"/>
      <c r="N655" s="154"/>
    </row>
    <row r="656" spans="1:14" ht="15.75" customHeight="1" x14ac:dyDescent="0.2">
      <c r="A656" s="16"/>
      <c r="B656" s="16"/>
      <c r="C656" s="16"/>
      <c r="D656" s="16"/>
      <c r="E656" s="16"/>
      <c r="F656" s="16"/>
      <c r="G656" s="16"/>
      <c r="H656" s="16"/>
      <c r="I656" s="16"/>
      <c r="J656" s="154"/>
      <c r="K656" s="154"/>
      <c r="L656" s="154"/>
      <c r="M656" s="154"/>
      <c r="N656" s="154"/>
    </row>
    <row r="657" spans="1:14" ht="15.75" customHeight="1" x14ac:dyDescent="0.2">
      <c r="A657" s="16"/>
      <c r="B657" s="16"/>
      <c r="C657" s="16"/>
      <c r="D657" s="16"/>
      <c r="E657" s="16"/>
      <c r="F657" s="16"/>
      <c r="G657" s="16"/>
      <c r="H657" s="16"/>
      <c r="I657" s="16"/>
      <c r="J657" s="154"/>
      <c r="K657" s="154"/>
      <c r="L657" s="154"/>
      <c r="M657" s="154"/>
      <c r="N657" s="154"/>
    </row>
    <row r="658" spans="1:14" ht="15.75" customHeight="1" x14ac:dyDescent="0.2">
      <c r="A658" s="16"/>
      <c r="B658" s="16"/>
      <c r="C658" s="16"/>
      <c r="D658" s="16"/>
      <c r="E658" s="16"/>
      <c r="F658" s="16"/>
      <c r="G658" s="16"/>
      <c r="H658" s="16"/>
      <c r="I658" s="16"/>
      <c r="J658" s="154"/>
      <c r="K658" s="154"/>
      <c r="L658" s="154"/>
      <c r="M658" s="154"/>
      <c r="N658" s="154"/>
    </row>
    <row r="659" spans="1:14" ht="15.75" customHeight="1" x14ac:dyDescent="0.2">
      <c r="A659" s="16"/>
      <c r="B659" s="16"/>
      <c r="C659" s="16"/>
      <c r="D659" s="16"/>
      <c r="E659" s="16"/>
      <c r="F659" s="16"/>
      <c r="G659" s="16"/>
      <c r="H659" s="16"/>
      <c r="I659" s="16"/>
      <c r="J659" s="154"/>
      <c r="K659" s="154"/>
      <c r="L659" s="154"/>
      <c r="M659" s="154"/>
      <c r="N659" s="154"/>
    </row>
    <row r="660" spans="1:14" ht="15.75" customHeight="1" x14ac:dyDescent="0.2">
      <c r="A660" s="16"/>
      <c r="B660" s="16"/>
      <c r="C660" s="16"/>
      <c r="D660" s="16"/>
      <c r="E660" s="16"/>
      <c r="F660" s="16"/>
      <c r="G660" s="16"/>
      <c r="H660" s="16"/>
      <c r="I660" s="16"/>
      <c r="J660" s="154"/>
      <c r="K660" s="154"/>
      <c r="L660" s="154"/>
      <c r="M660" s="154"/>
      <c r="N660" s="154"/>
    </row>
    <row r="661" spans="1:14" ht="15.75" customHeight="1" x14ac:dyDescent="0.2">
      <c r="A661" s="16"/>
      <c r="B661" s="16"/>
      <c r="C661" s="16"/>
      <c r="D661" s="16"/>
      <c r="E661" s="16"/>
      <c r="F661" s="16"/>
      <c r="G661" s="16"/>
      <c r="H661" s="16"/>
      <c r="I661" s="16"/>
      <c r="J661" s="154"/>
      <c r="K661" s="154"/>
      <c r="L661" s="154"/>
      <c r="M661" s="154"/>
      <c r="N661" s="154"/>
    </row>
    <row r="662" spans="1:14" ht="15.75" customHeight="1" x14ac:dyDescent="0.2">
      <c r="A662" s="16"/>
      <c r="B662" s="16"/>
      <c r="C662" s="16"/>
      <c r="D662" s="16"/>
      <c r="E662" s="16"/>
      <c r="F662" s="16"/>
      <c r="G662" s="16"/>
      <c r="H662" s="16"/>
      <c r="I662" s="16"/>
      <c r="J662" s="154"/>
      <c r="K662" s="154"/>
      <c r="L662" s="154"/>
      <c r="M662" s="154"/>
      <c r="N662" s="154"/>
    </row>
    <row r="663" spans="1:14" ht="15.75" customHeight="1" x14ac:dyDescent="0.2">
      <c r="A663" s="16"/>
      <c r="B663" s="16"/>
      <c r="C663" s="16"/>
      <c r="D663" s="16"/>
      <c r="E663" s="16"/>
      <c r="F663" s="16"/>
      <c r="G663" s="16"/>
      <c r="H663" s="16"/>
      <c r="I663" s="16"/>
      <c r="J663" s="154"/>
      <c r="K663" s="154"/>
      <c r="L663" s="154"/>
      <c r="M663" s="154"/>
      <c r="N663" s="154"/>
    </row>
    <row r="664" spans="1:14" ht="15.75" customHeight="1" x14ac:dyDescent="0.2">
      <c r="A664" s="16"/>
      <c r="B664" s="16"/>
      <c r="C664" s="16"/>
      <c r="D664" s="16"/>
      <c r="E664" s="16"/>
      <c r="F664" s="16"/>
      <c r="G664" s="16"/>
      <c r="H664" s="16"/>
      <c r="I664" s="16"/>
      <c r="J664" s="154"/>
      <c r="K664" s="154"/>
      <c r="L664" s="154"/>
      <c r="M664" s="154"/>
      <c r="N664" s="154"/>
    </row>
    <row r="665" spans="1:14" ht="15.75" customHeight="1" x14ac:dyDescent="0.2">
      <c r="A665" s="16"/>
      <c r="B665" s="16"/>
      <c r="C665" s="16"/>
      <c r="D665" s="16"/>
      <c r="E665" s="16"/>
      <c r="F665" s="16"/>
      <c r="G665" s="16"/>
      <c r="H665" s="16"/>
      <c r="I665" s="16"/>
      <c r="J665" s="154"/>
      <c r="K665" s="154"/>
      <c r="L665" s="154"/>
      <c r="M665" s="154"/>
      <c r="N665" s="154"/>
    </row>
    <row r="666" spans="1:14" ht="15.75" customHeight="1" x14ac:dyDescent="0.2">
      <c r="A666" s="16"/>
      <c r="B666" s="16"/>
      <c r="C666" s="16"/>
      <c r="D666" s="16"/>
      <c r="E666" s="16"/>
      <c r="F666" s="16"/>
      <c r="G666" s="16"/>
      <c r="H666" s="16"/>
      <c r="I666" s="16"/>
      <c r="J666" s="154"/>
      <c r="K666" s="154"/>
      <c r="L666" s="154"/>
      <c r="M666" s="154"/>
      <c r="N666" s="154"/>
    </row>
    <row r="667" spans="1:14" ht="15.75" customHeight="1" x14ac:dyDescent="0.2">
      <c r="A667" s="16"/>
      <c r="B667" s="16"/>
      <c r="C667" s="16"/>
      <c r="D667" s="16"/>
      <c r="E667" s="16"/>
      <c r="F667" s="16"/>
      <c r="G667" s="16"/>
      <c r="H667" s="16"/>
      <c r="I667" s="16"/>
      <c r="J667" s="154"/>
      <c r="K667" s="154"/>
      <c r="L667" s="154"/>
      <c r="M667" s="154"/>
      <c r="N667" s="154"/>
    </row>
    <row r="668" spans="1:14" ht="15.75" customHeight="1" x14ac:dyDescent="0.2">
      <c r="A668" s="16"/>
      <c r="B668" s="16"/>
      <c r="C668" s="16"/>
      <c r="D668" s="16"/>
      <c r="E668" s="16"/>
      <c r="F668" s="16"/>
      <c r="G668" s="16"/>
      <c r="H668" s="16"/>
      <c r="I668" s="16"/>
      <c r="J668" s="154"/>
      <c r="K668" s="154"/>
      <c r="L668" s="154"/>
      <c r="M668" s="154"/>
      <c r="N668" s="154"/>
    </row>
    <row r="669" spans="1:14" ht="15.75" customHeight="1" x14ac:dyDescent="0.2">
      <c r="A669" s="16"/>
      <c r="B669" s="16"/>
      <c r="C669" s="16"/>
      <c r="D669" s="16"/>
      <c r="E669" s="16"/>
      <c r="F669" s="16"/>
      <c r="G669" s="16"/>
      <c r="H669" s="16"/>
      <c r="I669" s="16"/>
      <c r="J669" s="154"/>
      <c r="K669" s="154"/>
      <c r="L669" s="154"/>
      <c r="M669" s="154"/>
      <c r="N669" s="154"/>
    </row>
    <row r="670" spans="1:14" ht="15.75" customHeight="1" x14ac:dyDescent="0.2">
      <c r="A670" s="16"/>
      <c r="B670" s="16"/>
      <c r="C670" s="16"/>
      <c r="D670" s="16"/>
      <c r="E670" s="16"/>
      <c r="F670" s="16"/>
      <c r="G670" s="16"/>
      <c r="H670" s="16"/>
      <c r="I670" s="16"/>
      <c r="J670" s="154"/>
      <c r="K670" s="154"/>
      <c r="L670" s="154"/>
      <c r="M670" s="154"/>
      <c r="N670" s="154"/>
    </row>
    <row r="671" spans="1:14" ht="15.75" customHeight="1" x14ac:dyDescent="0.2">
      <c r="A671" s="16"/>
      <c r="B671" s="16"/>
      <c r="C671" s="16"/>
      <c r="D671" s="16"/>
      <c r="E671" s="16"/>
      <c r="F671" s="16"/>
      <c r="G671" s="16"/>
      <c r="H671" s="16"/>
      <c r="I671" s="16"/>
      <c r="J671" s="154"/>
      <c r="K671" s="154"/>
      <c r="L671" s="154"/>
      <c r="M671" s="154"/>
      <c r="N671" s="154"/>
    </row>
    <row r="672" spans="1:14" ht="15.75" customHeight="1" x14ac:dyDescent="0.2">
      <c r="A672" s="16"/>
      <c r="B672" s="16"/>
      <c r="C672" s="16"/>
      <c r="D672" s="16"/>
      <c r="E672" s="16"/>
      <c r="F672" s="16"/>
      <c r="G672" s="16"/>
      <c r="H672" s="16"/>
      <c r="I672" s="16"/>
      <c r="J672" s="154"/>
      <c r="K672" s="154"/>
      <c r="L672" s="154"/>
      <c r="M672" s="154"/>
      <c r="N672" s="154"/>
    </row>
    <row r="673" spans="1:14" ht="15.75" customHeight="1" x14ac:dyDescent="0.2">
      <c r="A673" s="16"/>
      <c r="B673" s="16"/>
      <c r="C673" s="16"/>
      <c r="D673" s="16"/>
      <c r="E673" s="16"/>
      <c r="F673" s="16"/>
      <c r="G673" s="16"/>
      <c r="H673" s="16"/>
      <c r="I673" s="16"/>
      <c r="J673" s="154"/>
      <c r="K673" s="154"/>
      <c r="L673" s="154"/>
      <c r="M673" s="154"/>
      <c r="N673" s="154"/>
    </row>
    <row r="674" spans="1:14" ht="15.75" customHeight="1" x14ac:dyDescent="0.2">
      <c r="A674" s="16"/>
      <c r="B674" s="16"/>
      <c r="C674" s="16"/>
      <c r="D674" s="16"/>
      <c r="E674" s="16"/>
      <c r="F674" s="16"/>
      <c r="G674" s="16"/>
      <c r="H674" s="16"/>
      <c r="I674" s="16"/>
      <c r="J674" s="154"/>
      <c r="K674" s="154"/>
      <c r="L674" s="154"/>
      <c r="M674" s="154"/>
      <c r="N674" s="154"/>
    </row>
    <row r="675" spans="1:14" ht="15.75" customHeight="1" x14ac:dyDescent="0.2">
      <c r="A675" s="16"/>
      <c r="B675" s="16"/>
      <c r="C675" s="16"/>
      <c r="D675" s="16"/>
      <c r="E675" s="16"/>
      <c r="F675" s="16"/>
      <c r="G675" s="16"/>
      <c r="H675" s="16"/>
      <c r="I675" s="16"/>
      <c r="J675" s="154"/>
      <c r="K675" s="154"/>
      <c r="L675" s="154"/>
      <c r="M675" s="154"/>
      <c r="N675" s="154"/>
    </row>
    <row r="676" spans="1:14" ht="15.75" customHeight="1" x14ac:dyDescent="0.2">
      <c r="A676" s="16"/>
      <c r="B676" s="16"/>
      <c r="C676" s="16"/>
      <c r="D676" s="16"/>
      <c r="E676" s="16"/>
      <c r="F676" s="16"/>
      <c r="G676" s="16"/>
      <c r="H676" s="16"/>
      <c r="I676" s="16"/>
      <c r="J676" s="154"/>
      <c r="K676" s="154"/>
      <c r="L676" s="154"/>
      <c r="M676" s="154"/>
      <c r="N676" s="154"/>
    </row>
    <row r="677" spans="1:14" ht="15.75" customHeight="1" x14ac:dyDescent="0.2">
      <c r="A677" s="16"/>
      <c r="B677" s="16"/>
      <c r="C677" s="16"/>
      <c r="D677" s="16"/>
      <c r="E677" s="16"/>
      <c r="F677" s="16"/>
      <c r="G677" s="16"/>
      <c r="H677" s="16"/>
      <c r="I677" s="16"/>
      <c r="J677" s="154"/>
      <c r="K677" s="154"/>
      <c r="L677" s="154"/>
      <c r="M677" s="154"/>
      <c r="N677" s="154"/>
    </row>
    <row r="678" spans="1:14" ht="15.75" customHeight="1" x14ac:dyDescent="0.2">
      <c r="A678" s="16"/>
      <c r="B678" s="16"/>
      <c r="C678" s="16"/>
      <c r="D678" s="16"/>
      <c r="E678" s="16"/>
      <c r="F678" s="16"/>
      <c r="G678" s="16"/>
      <c r="H678" s="16"/>
      <c r="I678" s="16"/>
      <c r="J678" s="154"/>
      <c r="K678" s="154"/>
      <c r="L678" s="154"/>
      <c r="M678" s="154"/>
      <c r="N678" s="154"/>
    </row>
    <row r="679" spans="1:14" ht="15.75" customHeight="1" x14ac:dyDescent="0.2">
      <c r="A679" s="16"/>
      <c r="B679" s="16"/>
      <c r="C679" s="16"/>
      <c r="D679" s="16"/>
      <c r="E679" s="16"/>
      <c r="F679" s="16"/>
      <c r="G679" s="16"/>
      <c r="H679" s="16"/>
      <c r="I679" s="16"/>
      <c r="J679" s="154"/>
      <c r="K679" s="154"/>
      <c r="L679" s="154"/>
      <c r="M679" s="154"/>
      <c r="N679" s="154"/>
    </row>
    <row r="680" spans="1:14" ht="15.75" customHeight="1" x14ac:dyDescent="0.2">
      <c r="A680" s="16"/>
      <c r="B680" s="16"/>
      <c r="C680" s="16"/>
      <c r="D680" s="16"/>
      <c r="E680" s="16"/>
      <c r="F680" s="16"/>
      <c r="G680" s="16"/>
      <c r="H680" s="16"/>
      <c r="I680" s="16"/>
      <c r="J680" s="154"/>
      <c r="K680" s="154"/>
      <c r="L680" s="154"/>
      <c r="M680" s="154"/>
      <c r="N680" s="154"/>
    </row>
    <row r="681" spans="1:14" ht="15.75" customHeight="1" x14ac:dyDescent="0.2">
      <c r="A681" s="16"/>
      <c r="B681" s="16"/>
      <c r="C681" s="16"/>
      <c r="D681" s="16"/>
      <c r="E681" s="16"/>
      <c r="F681" s="16"/>
      <c r="G681" s="16"/>
      <c r="H681" s="16"/>
      <c r="I681" s="16"/>
      <c r="J681" s="154"/>
      <c r="K681" s="154"/>
      <c r="L681" s="154"/>
      <c r="M681" s="154"/>
      <c r="N681" s="154"/>
    </row>
    <row r="682" spans="1:14" ht="15.75" customHeight="1" x14ac:dyDescent="0.2">
      <c r="A682" s="16"/>
      <c r="B682" s="16"/>
      <c r="C682" s="16"/>
      <c r="D682" s="16"/>
      <c r="E682" s="16"/>
      <c r="F682" s="16"/>
      <c r="G682" s="16"/>
      <c r="H682" s="16"/>
      <c r="I682" s="16"/>
      <c r="J682" s="154"/>
      <c r="K682" s="154"/>
      <c r="L682" s="154"/>
      <c r="M682" s="154"/>
      <c r="N682" s="154"/>
    </row>
    <row r="683" spans="1:14" ht="15.75" customHeight="1" x14ac:dyDescent="0.2">
      <c r="A683" s="16"/>
      <c r="B683" s="16"/>
      <c r="C683" s="16"/>
      <c r="D683" s="16"/>
      <c r="E683" s="16"/>
      <c r="F683" s="16"/>
      <c r="G683" s="16"/>
      <c r="H683" s="16"/>
      <c r="I683" s="16"/>
      <c r="J683" s="154"/>
      <c r="K683" s="154"/>
      <c r="L683" s="154"/>
      <c r="M683" s="154"/>
      <c r="N683" s="154"/>
    </row>
    <row r="684" spans="1:14" ht="15.75" customHeight="1" x14ac:dyDescent="0.2">
      <c r="A684" s="16"/>
      <c r="B684" s="16"/>
      <c r="C684" s="16"/>
      <c r="D684" s="16"/>
      <c r="E684" s="16"/>
      <c r="F684" s="16"/>
      <c r="G684" s="16"/>
      <c r="H684" s="16"/>
      <c r="I684" s="16"/>
      <c r="J684" s="154"/>
      <c r="K684" s="154"/>
      <c r="L684" s="154"/>
      <c r="M684" s="154"/>
      <c r="N684" s="154"/>
    </row>
    <row r="685" spans="1:14" ht="15.75" customHeight="1" x14ac:dyDescent="0.2">
      <c r="A685" s="16"/>
      <c r="B685" s="16"/>
      <c r="C685" s="16"/>
      <c r="D685" s="16"/>
      <c r="E685" s="16"/>
      <c r="F685" s="16"/>
      <c r="G685" s="16"/>
      <c r="H685" s="16"/>
      <c r="I685" s="16"/>
      <c r="J685" s="154"/>
      <c r="K685" s="154"/>
      <c r="L685" s="154"/>
      <c r="M685" s="154"/>
      <c r="N685" s="154"/>
    </row>
    <row r="686" spans="1:14" ht="15.75" customHeight="1" x14ac:dyDescent="0.2">
      <c r="A686" s="16"/>
      <c r="B686" s="16"/>
      <c r="C686" s="16"/>
      <c r="D686" s="16"/>
      <c r="E686" s="16"/>
      <c r="F686" s="16"/>
      <c r="G686" s="16"/>
      <c r="H686" s="16"/>
      <c r="I686" s="16"/>
      <c r="J686" s="154"/>
      <c r="K686" s="154"/>
      <c r="L686" s="154"/>
      <c r="M686" s="154"/>
      <c r="N686" s="154"/>
    </row>
    <row r="687" spans="1:14" ht="15.75" customHeight="1" x14ac:dyDescent="0.2">
      <c r="A687" s="16"/>
      <c r="B687" s="16"/>
      <c r="C687" s="16"/>
      <c r="D687" s="16"/>
      <c r="E687" s="16"/>
      <c r="F687" s="16"/>
      <c r="G687" s="16"/>
      <c r="H687" s="16"/>
      <c r="I687" s="16"/>
      <c r="J687" s="154"/>
      <c r="K687" s="154"/>
      <c r="L687" s="154"/>
      <c r="M687" s="154"/>
      <c r="N687" s="154"/>
    </row>
    <row r="688" spans="1:14" ht="15.75" customHeight="1" x14ac:dyDescent="0.2">
      <c r="A688" s="16"/>
      <c r="B688" s="16"/>
      <c r="C688" s="16"/>
      <c r="D688" s="16"/>
      <c r="E688" s="16"/>
      <c r="F688" s="16"/>
      <c r="G688" s="16"/>
      <c r="H688" s="16"/>
      <c r="I688" s="16"/>
      <c r="J688" s="154"/>
      <c r="K688" s="154"/>
      <c r="L688" s="154"/>
      <c r="M688" s="154"/>
      <c r="N688" s="154"/>
    </row>
    <row r="689" spans="1:14" ht="15.75" customHeight="1" x14ac:dyDescent="0.2">
      <c r="A689" s="16"/>
      <c r="B689" s="16"/>
      <c r="C689" s="16"/>
      <c r="D689" s="16"/>
      <c r="E689" s="16"/>
      <c r="F689" s="16"/>
      <c r="G689" s="16"/>
      <c r="H689" s="16"/>
      <c r="I689" s="16"/>
      <c r="J689" s="154"/>
      <c r="K689" s="154"/>
      <c r="L689" s="154"/>
      <c r="M689" s="154"/>
      <c r="N689" s="154"/>
    </row>
    <row r="690" spans="1:14" ht="15.75" customHeight="1" x14ac:dyDescent="0.2">
      <c r="A690" s="16"/>
      <c r="B690" s="16"/>
      <c r="C690" s="16"/>
      <c r="D690" s="16"/>
      <c r="E690" s="16"/>
      <c r="F690" s="16"/>
      <c r="G690" s="16"/>
      <c r="H690" s="16"/>
      <c r="I690" s="16"/>
      <c r="J690" s="154"/>
      <c r="K690" s="154"/>
      <c r="L690" s="154"/>
      <c r="M690" s="154"/>
      <c r="N690" s="154"/>
    </row>
    <row r="691" spans="1:14" ht="15.75" customHeight="1" x14ac:dyDescent="0.2">
      <c r="A691" s="16"/>
      <c r="B691" s="16"/>
      <c r="C691" s="16"/>
      <c r="D691" s="16"/>
      <c r="E691" s="16"/>
      <c r="F691" s="16"/>
      <c r="G691" s="16"/>
      <c r="H691" s="16"/>
      <c r="I691" s="16"/>
      <c r="J691" s="154"/>
      <c r="K691" s="154"/>
      <c r="L691" s="154"/>
      <c r="M691" s="154"/>
      <c r="N691" s="154"/>
    </row>
    <row r="692" spans="1:14" ht="15.75" customHeight="1" x14ac:dyDescent="0.2">
      <c r="A692" s="16"/>
      <c r="B692" s="16"/>
      <c r="C692" s="16"/>
      <c r="D692" s="16"/>
      <c r="E692" s="16"/>
      <c r="F692" s="16"/>
      <c r="G692" s="16"/>
      <c r="H692" s="16"/>
      <c r="I692" s="16"/>
      <c r="J692" s="154"/>
      <c r="K692" s="154"/>
      <c r="L692" s="154"/>
      <c r="M692" s="154"/>
      <c r="N692" s="154"/>
    </row>
    <row r="693" spans="1:14" ht="15.75" customHeight="1" x14ac:dyDescent="0.2">
      <c r="A693" s="16"/>
      <c r="B693" s="16"/>
      <c r="C693" s="16"/>
      <c r="D693" s="16"/>
      <c r="E693" s="16"/>
      <c r="F693" s="16"/>
      <c r="G693" s="16"/>
      <c r="H693" s="16"/>
      <c r="I693" s="16"/>
      <c r="J693" s="154"/>
      <c r="K693" s="154"/>
      <c r="L693" s="154"/>
      <c r="M693" s="154"/>
      <c r="N693" s="154"/>
    </row>
    <row r="694" spans="1:14" ht="15.75" customHeight="1" x14ac:dyDescent="0.2">
      <c r="A694" s="16"/>
      <c r="B694" s="16"/>
      <c r="C694" s="16"/>
      <c r="D694" s="16"/>
      <c r="E694" s="16"/>
      <c r="F694" s="16"/>
      <c r="G694" s="16"/>
      <c r="H694" s="16"/>
      <c r="I694" s="16"/>
      <c r="J694" s="154"/>
      <c r="K694" s="154"/>
      <c r="L694" s="154"/>
      <c r="M694" s="154"/>
      <c r="N694" s="154"/>
    </row>
    <row r="695" spans="1:14" ht="15.75" customHeight="1" x14ac:dyDescent="0.2">
      <c r="A695" s="16"/>
      <c r="B695" s="16"/>
      <c r="C695" s="16"/>
      <c r="D695" s="16"/>
      <c r="E695" s="16"/>
      <c r="F695" s="16"/>
      <c r="G695" s="16"/>
      <c r="H695" s="16"/>
      <c r="I695" s="16"/>
      <c r="J695" s="154"/>
      <c r="K695" s="154"/>
      <c r="L695" s="154"/>
      <c r="M695" s="154"/>
      <c r="N695" s="154"/>
    </row>
    <row r="696" spans="1:14" ht="15.75" customHeight="1" x14ac:dyDescent="0.2">
      <c r="A696" s="16"/>
      <c r="B696" s="16"/>
      <c r="C696" s="16"/>
      <c r="D696" s="16"/>
      <c r="E696" s="16"/>
      <c r="F696" s="16"/>
      <c r="G696" s="16"/>
      <c r="H696" s="16"/>
      <c r="I696" s="16"/>
      <c r="J696" s="154"/>
      <c r="K696" s="154"/>
      <c r="L696" s="154"/>
      <c r="M696" s="154"/>
      <c r="N696" s="154"/>
    </row>
    <row r="697" spans="1:14" ht="15.75" customHeight="1" x14ac:dyDescent="0.2">
      <c r="A697" s="16"/>
      <c r="B697" s="16"/>
      <c r="C697" s="16"/>
      <c r="D697" s="16"/>
      <c r="E697" s="16"/>
      <c r="F697" s="16"/>
      <c r="G697" s="16"/>
      <c r="H697" s="16"/>
      <c r="I697" s="16"/>
      <c r="J697" s="154"/>
      <c r="K697" s="154"/>
      <c r="L697" s="154"/>
      <c r="M697" s="154"/>
      <c r="N697" s="154"/>
    </row>
    <row r="698" spans="1:14" ht="15.75" customHeight="1" x14ac:dyDescent="0.2">
      <c r="A698" s="16"/>
      <c r="B698" s="16"/>
      <c r="C698" s="16"/>
      <c r="D698" s="16"/>
      <c r="E698" s="16"/>
      <c r="F698" s="16"/>
      <c r="G698" s="16"/>
      <c r="H698" s="16"/>
      <c r="I698" s="16"/>
      <c r="J698" s="154"/>
      <c r="K698" s="154"/>
      <c r="L698" s="154"/>
      <c r="M698" s="154"/>
      <c r="N698" s="154"/>
    </row>
    <row r="699" spans="1:14" ht="15.75" customHeight="1" x14ac:dyDescent="0.2">
      <c r="A699" s="16"/>
      <c r="B699" s="16"/>
      <c r="C699" s="16"/>
      <c r="D699" s="16"/>
      <c r="E699" s="16"/>
      <c r="F699" s="16"/>
      <c r="G699" s="16"/>
      <c r="H699" s="16"/>
      <c r="I699" s="16"/>
      <c r="J699" s="154"/>
      <c r="K699" s="154"/>
      <c r="L699" s="154"/>
      <c r="M699" s="154"/>
      <c r="N699" s="154"/>
    </row>
    <row r="700" spans="1:14" ht="15.75" customHeight="1" x14ac:dyDescent="0.2">
      <c r="A700" s="16"/>
      <c r="B700" s="16"/>
      <c r="C700" s="16"/>
      <c r="D700" s="16"/>
      <c r="E700" s="16"/>
      <c r="F700" s="16"/>
      <c r="G700" s="16"/>
      <c r="H700" s="16"/>
      <c r="I700" s="16"/>
      <c r="J700" s="154"/>
      <c r="K700" s="154"/>
      <c r="L700" s="154"/>
      <c r="M700" s="154"/>
      <c r="N700" s="154"/>
    </row>
    <row r="701" spans="1:14" ht="15.75" customHeight="1" x14ac:dyDescent="0.2">
      <c r="A701" s="16"/>
      <c r="B701" s="16"/>
      <c r="C701" s="16"/>
      <c r="D701" s="16"/>
      <c r="E701" s="16"/>
      <c r="F701" s="16"/>
      <c r="G701" s="16"/>
      <c r="H701" s="16"/>
      <c r="I701" s="16"/>
      <c r="J701" s="154"/>
      <c r="K701" s="154"/>
      <c r="L701" s="154"/>
      <c r="M701" s="154"/>
      <c r="N701" s="154"/>
    </row>
    <row r="702" spans="1:14" ht="15.75" customHeight="1" x14ac:dyDescent="0.2">
      <c r="A702" s="16"/>
      <c r="B702" s="16"/>
      <c r="C702" s="16"/>
      <c r="D702" s="16"/>
      <c r="E702" s="16"/>
      <c r="F702" s="16"/>
      <c r="G702" s="16"/>
      <c r="H702" s="16"/>
      <c r="I702" s="16"/>
      <c r="J702" s="154"/>
      <c r="K702" s="154"/>
      <c r="L702" s="154"/>
      <c r="M702" s="154"/>
      <c r="N702" s="154"/>
    </row>
    <row r="703" spans="1:14" ht="15.75" customHeight="1" x14ac:dyDescent="0.2">
      <c r="A703" s="16"/>
      <c r="B703" s="16"/>
      <c r="C703" s="16"/>
      <c r="D703" s="16"/>
      <c r="E703" s="16"/>
      <c r="F703" s="16"/>
      <c r="G703" s="16"/>
      <c r="H703" s="16"/>
      <c r="I703" s="16"/>
      <c r="J703" s="154"/>
      <c r="K703" s="154"/>
      <c r="L703" s="154"/>
      <c r="M703" s="154"/>
      <c r="N703" s="154"/>
    </row>
    <row r="704" spans="1:14" ht="15.75" customHeight="1" x14ac:dyDescent="0.2">
      <c r="A704" s="16"/>
      <c r="B704" s="16"/>
      <c r="C704" s="16"/>
      <c r="D704" s="16"/>
      <c r="E704" s="16"/>
      <c r="F704" s="16"/>
      <c r="G704" s="16"/>
      <c r="H704" s="16"/>
      <c r="I704" s="16"/>
      <c r="J704" s="154"/>
      <c r="K704" s="154"/>
      <c r="L704" s="154"/>
      <c r="M704" s="154"/>
      <c r="N704" s="154"/>
    </row>
    <row r="705" spans="1:14" ht="15.75" customHeight="1" x14ac:dyDescent="0.2">
      <c r="A705" s="16"/>
      <c r="B705" s="16"/>
      <c r="C705" s="16"/>
      <c r="D705" s="16"/>
      <c r="E705" s="16"/>
      <c r="F705" s="16"/>
      <c r="G705" s="16"/>
      <c r="H705" s="16"/>
      <c r="I705" s="16"/>
      <c r="J705" s="154"/>
      <c r="K705" s="154"/>
      <c r="L705" s="154"/>
      <c r="M705" s="154"/>
      <c r="N705" s="154"/>
    </row>
    <row r="706" spans="1:14" ht="15.75" customHeight="1" x14ac:dyDescent="0.2">
      <c r="A706" s="16"/>
      <c r="B706" s="16"/>
      <c r="C706" s="16"/>
      <c r="D706" s="16"/>
      <c r="E706" s="16"/>
      <c r="F706" s="16"/>
      <c r="G706" s="16"/>
      <c r="H706" s="16"/>
      <c r="I706" s="16"/>
      <c r="J706" s="154"/>
      <c r="K706" s="154"/>
      <c r="L706" s="154"/>
      <c r="M706" s="154"/>
      <c r="N706" s="154"/>
    </row>
    <row r="707" spans="1:14" ht="15.75" customHeight="1" x14ac:dyDescent="0.2">
      <c r="A707" s="16"/>
      <c r="B707" s="16"/>
      <c r="C707" s="16"/>
      <c r="D707" s="16"/>
      <c r="E707" s="16"/>
      <c r="F707" s="16"/>
      <c r="G707" s="16"/>
      <c r="H707" s="16"/>
      <c r="I707" s="16"/>
      <c r="J707" s="154"/>
      <c r="K707" s="154"/>
      <c r="L707" s="154"/>
      <c r="M707" s="154"/>
      <c r="N707" s="154"/>
    </row>
    <row r="708" spans="1:14" ht="15.75" customHeight="1" x14ac:dyDescent="0.2">
      <c r="A708" s="16"/>
      <c r="B708" s="16"/>
      <c r="C708" s="16"/>
      <c r="D708" s="16"/>
      <c r="E708" s="16"/>
      <c r="F708" s="16"/>
      <c r="G708" s="16"/>
      <c r="H708" s="16"/>
      <c r="I708" s="16"/>
      <c r="J708" s="154"/>
      <c r="K708" s="154"/>
      <c r="L708" s="154"/>
      <c r="M708" s="154"/>
      <c r="N708" s="154"/>
    </row>
    <row r="709" spans="1:14" ht="15.75" customHeight="1" x14ac:dyDescent="0.2">
      <c r="A709" s="16"/>
      <c r="B709" s="16"/>
      <c r="C709" s="16"/>
      <c r="D709" s="16"/>
      <c r="E709" s="16"/>
      <c r="F709" s="16"/>
      <c r="G709" s="16"/>
      <c r="H709" s="16"/>
      <c r="I709" s="16"/>
      <c r="J709" s="154"/>
      <c r="K709" s="154"/>
      <c r="L709" s="154"/>
      <c r="M709" s="154"/>
      <c r="N709" s="154"/>
    </row>
    <row r="710" spans="1:14" ht="15.75" customHeight="1" x14ac:dyDescent="0.2">
      <c r="A710" s="16"/>
      <c r="B710" s="16"/>
      <c r="C710" s="16"/>
      <c r="D710" s="16"/>
      <c r="E710" s="16"/>
      <c r="F710" s="16"/>
      <c r="G710" s="16"/>
      <c r="H710" s="16"/>
      <c r="I710" s="16"/>
      <c r="J710" s="154"/>
      <c r="K710" s="154"/>
      <c r="L710" s="154"/>
      <c r="M710" s="154"/>
      <c r="N710" s="154"/>
    </row>
    <row r="711" spans="1:14" ht="15.75" customHeight="1" x14ac:dyDescent="0.2">
      <c r="A711" s="16"/>
      <c r="B711" s="16"/>
      <c r="C711" s="16"/>
      <c r="D711" s="16"/>
      <c r="E711" s="16"/>
      <c r="F711" s="16"/>
      <c r="G711" s="16"/>
      <c r="H711" s="16"/>
      <c r="I711" s="16"/>
      <c r="J711" s="154"/>
      <c r="K711" s="154"/>
      <c r="L711" s="154"/>
      <c r="M711" s="154"/>
      <c r="N711" s="154"/>
    </row>
    <row r="712" spans="1:14" ht="15.75" customHeight="1" x14ac:dyDescent="0.2">
      <c r="A712" s="16"/>
      <c r="B712" s="16"/>
      <c r="C712" s="16"/>
      <c r="D712" s="16"/>
      <c r="E712" s="16"/>
      <c r="F712" s="16"/>
      <c r="G712" s="16"/>
      <c r="H712" s="16"/>
      <c r="I712" s="16"/>
      <c r="J712" s="154"/>
      <c r="K712" s="154"/>
      <c r="L712" s="154"/>
      <c r="M712" s="154"/>
      <c r="N712" s="154"/>
    </row>
    <row r="713" spans="1:14" ht="15.75" customHeight="1" x14ac:dyDescent="0.2">
      <c r="A713" s="16"/>
      <c r="B713" s="16"/>
      <c r="C713" s="16"/>
      <c r="D713" s="16"/>
      <c r="E713" s="16"/>
      <c r="F713" s="16"/>
      <c r="G713" s="16"/>
      <c r="H713" s="16"/>
      <c r="I713" s="16"/>
      <c r="J713" s="154"/>
      <c r="K713" s="154"/>
      <c r="L713" s="154"/>
      <c r="M713" s="154"/>
      <c r="N713" s="154"/>
    </row>
    <row r="714" spans="1:14" ht="15.75" customHeight="1" x14ac:dyDescent="0.2"/>
    <row r="715" spans="1:14" ht="15.75" customHeight="1" x14ac:dyDescent="0.2"/>
    <row r="716" spans="1:14" ht="15.75" customHeight="1" x14ac:dyDescent="0.2"/>
    <row r="717" spans="1:14" ht="15.75" customHeight="1" x14ac:dyDescent="0.2"/>
    <row r="718" spans="1:14" ht="15.75" customHeight="1" x14ac:dyDescent="0.2"/>
    <row r="719" spans="1:14" ht="15.75" customHeight="1" x14ac:dyDescent="0.2"/>
    <row r="720" spans="1:14"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E510:I510"/>
    <mergeCell ref="E511:I511"/>
    <mergeCell ref="E512:I512"/>
    <mergeCell ref="E513:I513"/>
    <mergeCell ref="A1:N1"/>
    <mergeCell ref="E2:N2"/>
    <mergeCell ref="A3:A4"/>
    <mergeCell ref="B3:B4"/>
    <mergeCell ref="C3:C4"/>
    <mergeCell ref="D3:D4"/>
    <mergeCell ref="E509:I509"/>
  </mergeCells>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1:K1000"/>
  <sheetViews>
    <sheetView topLeftCell="A10" zoomScale="125" workbookViewId="0">
      <selection activeCell="L24" sqref="L24"/>
    </sheetView>
  </sheetViews>
  <sheetFormatPr baseColWidth="10" defaultColWidth="14.5" defaultRowHeight="15" customHeight="1" x14ac:dyDescent="0.2"/>
  <cols>
    <col min="1" max="1" width="8.6640625" customWidth="1"/>
    <col min="2" max="2" width="23" customWidth="1"/>
    <col min="3" max="11" width="8.6640625" customWidth="1"/>
  </cols>
  <sheetData>
    <row r="21" spans="2:11" ht="15.75" customHeight="1" x14ac:dyDescent="0.2">
      <c r="C21" s="10" t="s">
        <v>24</v>
      </c>
      <c r="D21" s="10" t="s">
        <v>26</v>
      </c>
      <c r="E21" s="10" t="s">
        <v>28</v>
      </c>
      <c r="F21" s="10" t="s">
        <v>30</v>
      </c>
      <c r="G21" s="10" t="s">
        <v>32</v>
      </c>
      <c r="H21" s="155"/>
    </row>
    <row r="22" spans="2:11" ht="15.75" customHeight="1" x14ac:dyDescent="0.2">
      <c r="B22" s="12" t="s">
        <v>1179</v>
      </c>
      <c r="C22" s="10">
        <f>'COs Attainment'!E513</f>
        <v>3</v>
      </c>
      <c r="D22" s="10">
        <f>'COs Attainment'!F513</f>
        <v>3</v>
      </c>
      <c r="E22" s="10">
        <f>'COs Attainment'!G513</f>
        <v>3</v>
      </c>
      <c r="F22" s="10">
        <f>'COs Attainment'!H513</f>
        <v>1</v>
      </c>
      <c r="G22" s="291">
        <f>'COs Attainment'!I513</f>
        <v>3</v>
      </c>
      <c r="H22" s="296"/>
      <c r="I22" s="156">
        <v>0.6</v>
      </c>
    </row>
    <row r="23" spans="2:11" ht="15.75" customHeight="1" x14ac:dyDescent="0.2">
      <c r="B23" s="12" t="s">
        <v>1180</v>
      </c>
      <c r="C23" s="10">
        <f>'UNIT TEST'!J512</f>
        <v>3</v>
      </c>
      <c r="D23" s="10">
        <f>'UNIT TEST'!K512</f>
        <v>3</v>
      </c>
      <c r="E23" s="10">
        <f>'UNIT TEST'!L512</f>
        <v>3</v>
      </c>
      <c r="F23" s="10">
        <f>'UNIT TEST'!M512</f>
        <v>3</v>
      </c>
      <c r="G23" s="291">
        <f>'UNIT TEST'!N512</f>
        <v>3</v>
      </c>
      <c r="H23" s="296"/>
      <c r="I23" s="156">
        <v>0.15</v>
      </c>
    </row>
    <row r="24" spans="2:11" ht="15.75" customHeight="1" x14ac:dyDescent="0.2">
      <c r="B24" s="12" t="s">
        <v>1181</v>
      </c>
      <c r="C24" s="10">
        <f>'Assingment Attainment'!J513</f>
        <v>3</v>
      </c>
      <c r="D24" s="10">
        <f>'Assingment Attainment'!K513</f>
        <v>3</v>
      </c>
      <c r="E24" s="10">
        <f>'Assingment Attainment'!L513</f>
        <v>3</v>
      </c>
      <c r="F24" s="10">
        <f>'Assingment Attainment'!M513</f>
        <v>3</v>
      </c>
      <c r="G24" s="291">
        <f>'Assingment Attainment'!N513</f>
        <v>3</v>
      </c>
      <c r="H24" s="296"/>
      <c r="I24" s="156">
        <v>0.25</v>
      </c>
    </row>
    <row r="25" spans="2:11" ht="15.75" customHeight="1" x14ac:dyDescent="0.2">
      <c r="B25" s="157" t="s">
        <v>1182</v>
      </c>
      <c r="C25" s="158">
        <f t="shared" ref="C25:G25" si="0">C22*0.6+ ((C23+C24)/2)*0.4</f>
        <v>3</v>
      </c>
      <c r="D25" s="158">
        <f t="shared" si="0"/>
        <v>3</v>
      </c>
      <c r="E25" s="158">
        <f t="shared" si="0"/>
        <v>3</v>
      </c>
      <c r="F25" s="158">
        <f t="shared" si="0"/>
        <v>1.8000000000000003</v>
      </c>
      <c r="G25" s="292">
        <f t="shared" si="0"/>
        <v>3</v>
      </c>
      <c r="H25" s="297"/>
      <c r="I25" s="156">
        <v>1</v>
      </c>
      <c r="J25" s="159">
        <v>0.4</v>
      </c>
    </row>
    <row r="26" spans="2:11" ht="15.75" customHeight="1" x14ac:dyDescent="0.2">
      <c r="B26" s="160" t="s">
        <v>1183</v>
      </c>
      <c r="C26" s="161">
        <f>'UNIVERSITY EXAM'!$F$515</f>
        <v>3</v>
      </c>
      <c r="D26" s="161">
        <f>'UNIVERSITY EXAM'!$F$515</f>
        <v>3</v>
      </c>
      <c r="E26" s="161">
        <f>'UNIVERSITY EXAM'!$F$515</f>
        <v>3</v>
      </c>
      <c r="F26" s="161">
        <f>'UNIVERSITY EXAM'!$F$515</f>
        <v>3</v>
      </c>
      <c r="G26" s="293">
        <f>'UNIVERSITY EXAM'!$F$515</f>
        <v>3</v>
      </c>
      <c r="H26" s="298"/>
      <c r="J26" s="162">
        <v>0.6</v>
      </c>
    </row>
    <row r="27" spans="2:11" ht="15.75" customHeight="1" x14ac:dyDescent="0.2">
      <c r="B27" s="163" t="s">
        <v>1184</v>
      </c>
      <c r="C27" s="164">
        <f t="shared" ref="C27:G27" si="1">((C25*40%)+(C26*60%))</f>
        <v>3</v>
      </c>
      <c r="D27" s="164">
        <f t="shared" si="1"/>
        <v>3</v>
      </c>
      <c r="E27" s="164">
        <f t="shared" si="1"/>
        <v>3</v>
      </c>
      <c r="F27" s="164">
        <f t="shared" si="1"/>
        <v>2.52</v>
      </c>
      <c r="G27" s="294">
        <f t="shared" si="1"/>
        <v>3</v>
      </c>
      <c r="H27" s="299"/>
      <c r="K27" s="165">
        <v>0.9</v>
      </c>
    </row>
    <row r="28" spans="2:11" ht="15.75" customHeight="1" x14ac:dyDescent="0.2">
      <c r="B28" s="12" t="s">
        <v>1185</v>
      </c>
      <c r="C28" s="10">
        <v>2.82</v>
      </c>
      <c r="D28" s="10">
        <v>2.93</v>
      </c>
      <c r="E28" s="10">
        <v>2.88</v>
      </c>
      <c r="F28" s="10">
        <v>2.89</v>
      </c>
      <c r="G28" s="291">
        <v>2.88</v>
      </c>
      <c r="H28" s="296"/>
      <c r="K28" s="156">
        <v>0.1</v>
      </c>
    </row>
    <row r="29" spans="2:11" ht="15.75" customHeight="1" x14ac:dyDescent="0.2">
      <c r="B29" s="12" t="s">
        <v>1186</v>
      </c>
      <c r="C29" s="11">
        <f t="shared" ref="C29:G29" si="2">((C27*90%)+(C28*10%))</f>
        <v>2.9820000000000002</v>
      </c>
      <c r="D29" s="11">
        <f t="shared" si="2"/>
        <v>2.9930000000000003</v>
      </c>
      <c r="E29" s="11">
        <f t="shared" si="2"/>
        <v>2.988</v>
      </c>
      <c r="F29" s="11">
        <f t="shared" si="2"/>
        <v>2.5570000000000004</v>
      </c>
      <c r="G29" s="295">
        <f t="shared" si="2"/>
        <v>2.988</v>
      </c>
      <c r="H29" s="300"/>
    </row>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479" workbookViewId="0">
      <selection sqref="A1:F1"/>
    </sheetView>
  </sheetViews>
  <sheetFormatPr baseColWidth="10" defaultColWidth="14.5" defaultRowHeight="15" customHeight="1" x14ac:dyDescent="0.2"/>
  <cols>
    <col min="1" max="1" width="7.1640625" customWidth="1"/>
    <col min="2" max="2" width="23.6640625" customWidth="1"/>
    <col min="3" max="3" width="24.1640625" customWidth="1"/>
    <col min="4" max="4" width="46.5" customWidth="1"/>
    <col min="5" max="5" width="17.5" customWidth="1"/>
    <col min="6" max="6" width="19.5" customWidth="1"/>
    <col min="7" max="26" width="9.1640625" customWidth="1"/>
  </cols>
  <sheetData>
    <row r="1" spans="1:26" ht="66.75" customHeight="1" x14ac:dyDescent="0.2">
      <c r="A1" s="368" t="s">
        <v>1098</v>
      </c>
      <c r="B1" s="308"/>
      <c r="C1" s="308"/>
      <c r="D1" s="308"/>
      <c r="E1" s="308"/>
      <c r="F1" s="308"/>
      <c r="G1" s="166"/>
      <c r="H1" s="166"/>
      <c r="I1" s="166"/>
      <c r="J1" s="166"/>
      <c r="K1" s="166"/>
      <c r="L1" s="166"/>
      <c r="M1" s="166"/>
      <c r="N1" s="166"/>
      <c r="O1" s="166"/>
      <c r="P1" s="166"/>
      <c r="Q1" s="166"/>
      <c r="R1" s="166"/>
      <c r="S1" s="166"/>
      <c r="T1" s="166"/>
      <c r="U1" s="166"/>
      <c r="V1" s="166"/>
      <c r="W1" s="166"/>
      <c r="X1" s="166"/>
      <c r="Y1" s="166"/>
      <c r="Z1" s="166"/>
    </row>
    <row r="2" spans="1:26" ht="30" customHeight="1" x14ac:dyDescent="0.2">
      <c r="A2" s="369" t="s">
        <v>1187</v>
      </c>
      <c r="B2" s="302"/>
      <c r="C2" s="302"/>
      <c r="D2" s="302"/>
      <c r="E2" s="302"/>
      <c r="F2" s="303"/>
      <c r="G2" s="166"/>
      <c r="H2" s="166"/>
      <c r="I2" s="166"/>
      <c r="J2" s="166"/>
      <c r="K2" s="166"/>
      <c r="L2" s="166"/>
      <c r="M2" s="166"/>
      <c r="N2" s="166"/>
      <c r="O2" s="166"/>
      <c r="P2" s="166"/>
      <c r="Q2" s="166"/>
      <c r="R2" s="166"/>
      <c r="S2" s="166"/>
      <c r="T2" s="166"/>
      <c r="U2" s="166"/>
      <c r="V2" s="166"/>
      <c r="W2" s="166"/>
      <c r="X2" s="166"/>
      <c r="Y2" s="166"/>
      <c r="Z2" s="166"/>
    </row>
    <row r="3" spans="1:26" ht="30" customHeight="1" x14ac:dyDescent="0.2">
      <c r="A3" s="370" t="str">
        <f>'COURSE ASSESSMENT'!$B$7</f>
        <v>23MA1301</v>
      </c>
      <c r="B3" s="302"/>
      <c r="C3" s="303"/>
      <c r="D3" s="370" t="str">
        <f>'COURSE ASSESSMENT'!$B$6</f>
        <v>MATRICES AND CALCULUS</v>
      </c>
      <c r="E3" s="302"/>
      <c r="F3" s="303"/>
      <c r="G3" s="166"/>
      <c r="H3" s="166"/>
      <c r="I3" s="166"/>
      <c r="J3" s="166"/>
      <c r="K3" s="166"/>
      <c r="L3" s="166"/>
      <c r="M3" s="166"/>
      <c r="N3" s="166"/>
      <c r="O3" s="166"/>
      <c r="P3" s="166"/>
      <c r="Q3" s="166"/>
      <c r="R3" s="166"/>
      <c r="S3" s="166"/>
      <c r="T3" s="166"/>
      <c r="U3" s="166"/>
      <c r="V3" s="166"/>
      <c r="W3" s="166"/>
      <c r="X3" s="166"/>
      <c r="Y3" s="166"/>
      <c r="Z3" s="166"/>
    </row>
    <row r="4" spans="1:26" ht="30" customHeight="1" x14ac:dyDescent="0.2">
      <c r="A4" s="371" t="s">
        <v>1188</v>
      </c>
      <c r="B4" s="302"/>
      <c r="C4" s="302"/>
      <c r="D4" s="302"/>
      <c r="E4" s="302"/>
      <c r="F4" s="303"/>
      <c r="G4" s="166"/>
      <c r="H4" s="166"/>
      <c r="I4" s="166"/>
      <c r="J4" s="166"/>
      <c r="K4" s="166"/>
      <c r="L4" s="166"/>
      <c r="M4" s="166"/>
      <c r="N4" s="166"/>
      <c r="O4" s="166"/>
      <c r="P4" s="166"/>
      <c r="Q4" s="166"/>
      <c r="R4" s="166"/>
      <c r="S4" s="166"/>
      <c r="T4" s="166"/>
      <c r="U4" s="166"/>
      <c r="V4" s="166"/>
      <c r="W4" s="166"/>
      <c r="X4" s="166"/>
      <c r="Y4" s="166"/>
      <c r="Z4" s="166"/>
    </row>
    <row r="5" spans="1:26" ht="30" customHeight="1" x14ac:dyDescent="0.2">
      <c r="A5" s="367" t="s">
        <v>80</v>
      </c>
      <c r="B5" s="367" t="s">
        <v>81</v>
      </c>
      <c r="C5" s="367" t="s">
        <v>82</v>
      </c>
      <c r="D5" s="367" t="s">
        <v>83</v>
      </c>
      <c r="E5" s="367" t="s">
        <v>1189</v>
      </c>
      <c r="F5" s="367" t="s">
        <v>1101</v>
      </c>
      <c r="G5" s="166"/>
      <c r="H5" s="166"/>
      <c r="I5" s="166"/>
      <c r="J5" s="166"/>
      <c r="K5" s="166"/>
      <c r="L5" s="166"/>
      <c r="M5" s="166"/>
      <c r="N5" s="166"/>
      <c r="O5" s="166"/>
      <c r="P5" s="166"/>
      <c r="Q5" s="166"/>
      <c r="R5" s="166"/>
      <c r="S5" s="166"/>
      <c r="T5" s="166"/>
      <c r="U5" s="166"/>
      <c r="V5" s="166"/>
      <c r="W5" s="166"/>
      <c r="X5" s="166"/>
      <c r="Y5" s="166"/>
      <c r="Z5" s="166"/>
    </row>
    <row r="6" spans="1:26" ht="30" customHeight="1" x14ac:dyDescent="0.2">
      <c r="A6" s="313"/>
      <c r="B6" s="313"/>
      <c r="C6" s="313"/>
      <c r="D6" s="313"/>
      <c r="E6" s="313"/>
      <c r="F6" s="313"/>
      <c r="G6" s="166"/>
      <c r="H6" s="166"/>
      <c r="I6" s="166"/>
      <c r="J6" s="166"/>
      <c r="K6" s="166"/>
      <c r="L6" s="166"/>
      <c r="M6" s="166"/>
      <c r="N6" s="166"/>
      <c r="O6" s="166"/>
      <c r="P6" s="166"/>
      <c r="Q6" s="166"/>
      <c r="R6" s="166"/>
      <c r="S6" s="166"/>
      <c r="T6" s="166"/>
      <c r="U6" s="166"/>
      <c r="V6" s="166"/>
      <c r="W6" s="166"/>
      <c r="X6" s="166"/>
      <c r="Y6" s="166"/>
      <c r="Z6" s="166"/>
    </row>
    <row r="7" spans="1:26" ht="30" customHeight="1" x14ac:dyDescent="0.2">
      <c r="A7" s="71">
        <f>'STUDENT NAMELIST'!A5</f>
        <v>1</v>
      </c>
      <c r="B7" s="167">
        <f>'STUDENT NAMELIST'!B5</f>
        <v>211423243003</v>
      </c>
      <c r="C7" s="168" t="s">
        <v>1190</v>
      </c>
      <c r="D7" s="169" t="str">
        <f>'STUDENT NAMELIST'!D5</f>
        <v>ABINAYA M</v>
      </c>
      <c r="E7" s="170" t="s">
        <v>1191</v>
      </c>
      <c r="F7" s="71">
        <v>74</v>
      </c>
      <c r="G7" s="166"/>
      <c r="H7" s="166"/>
      <c r="I7" s="166"/>
      <c r="J7" s="166">
        <f t="shared" ref="J7:J261" ca="1" si="0">IF(E7="O",RANDBETWEEN(91,100),IF(E7="A+",RANDBETWEEN(81,90),IF(E7="A",RANDBETWEEN(71,80),IF(E7="B+",RANDBETWEEN(61,70),IF(E7="B",RANDBETWEEN(55,60),IF(E7="C",RANDBETWEEN(51,54),IF(E7="U",RANDBETWEEN(0,50),"Invalid Grade")))))))</f>
        <v>75</v>
      </c>
      <c r="K7" s="166"/>
      <c r="L7" s="166"/>
      <c r="M7" s="166"/>
      <c r="N7" s="166"/>
      <c r="O7" s="166"/>
      <c r="P7" s="166"/>
      <c r="Q7" s="166"/>
      <c r="R7" s="166"/>
      <c r="S7" s="166"/>
      <c r="T7" s="166"/>
      <c r="U7" s="166"/>
      <c r="V7" s="166"/>
      <c r="W7" s="166"/>
      <c r="X7" s="166"/>
      <c r="Y7" s="166"/>
      <c r="Z7" s="166"/>
    </row>
    <row r="8" spans="1:26" ht="30" customHeight="1" x14ac:dyDescent="0.2">
      <c r="A8" s="71">
        <f>'STUDENT NAMELIST'!A6</f>
        <v>2</v>
      </c>
      <c r="B8" s="167">
        <f>'STUDENT NAMELIST'!B6</f>
        <v>211423243005</v>
      </c>
      <c r="C8" s="168" t="s">
        <v>1192</v>
      </c>
      <c r="D8" s="169" t="str">
        <f>'STUDENT NAMELIST'!D6</f>
        <v>ABIRAMI A</v>
      </c>
      <c r="E8" s="170" t="s">
        <v>1193</v>
      </c>
      <c r="F8" s="71">
        <v>37</v>
      </c>
      <c r="G8" s="166"/>
      <c r="H8" s="166"/>
      <c r="I8" s="166"/>
      <c r="J8" s="166">
        <f t="shared" ca="1" si="0"/>
        <v>6</v>
      </c>
      <c r="K8" s="166"/>
      <c r="L8" s="166"/>
      <c r="M8" s="166"/>
      <c r="N8" s="166"/>
      <c r="O8" s="166"/>
      <c r="P8" s="166"/>
      <c r="Q8" s="166"/>
      <c r="R8" s="166"/>
      <c r="S8" s="166"/>
      <c r="T8" s="166"/>
      <c r="U8" s="166"/>
      <c r="V8" s="166"/>
      <c r="W8" s="166"/>
      <c r="X8" s="166"/>
      <c r="Y8" s="166"/>
      <c r="Z8" s="166"/>
    </row>
    <row r="9" spans="1:26" ht="30" customHeight="1" x14ac:dyDescent="0.2">
      <c r="A9" s="71">
        <f>'STUDENT NAMELIST'!A7</f>
        <v>3</v>
      </c>
      <c r="B9" s="167">
        <f>'STUDENT NAMELIST'!B7</f>
        <v>211423243006</v>
      </c>
      <c r="C9" s="168" t="s">
        <v>1194</v>
      </c>
      <c r="D9" s="169" t="str">
        <f>'STUDENT NAMELIST'!D7</f>
        <v>ABIRAMI G</v>
      </c>
      <c r="E9" s="170" t="s">
        <v>1191</v>
      </c>
      <c r="F9" s="71">
        <v>73</v>
      </c>
      <c r="G9" s="166"/>
      <c r="H9" s="166"/>
      <c r="I9" s="166"/>
      <c r="J9" s="166">
        <f t="shared" ca="1" si="0"/>
        <v>77</v>
      </c>
      <c r="K9" s="166"/>
      <c r="L9" s="166"/>
      <c r="M9" s="166"/>
      <c r="N9" s="166"/>
      <c r="O9" s="166"/>
      <c r="P9" s="166"/>
      <c r="Q9" s="166"/>
      <c r="R9" s="166"/>
      <c r="S9" s="166"/>
      <c r="T9" s="166"/>
      <c r="U9" s="166"/>
      <c r="V9" s="166"/>
      <c r="W9" s="166"/>
      <c r="X9" s="166"/>
      <c r="Y9" s="166"/>
      <c r="Z9" s="166"/>
    </row>
    <row r="10" spans="1:26" ht="30" customHeight="1" x14ac:dyDescent="0.2">
      <c r="A10" s="71">
        <f>'STUDENT NAMELIST'!A8</f>
        <v>4</v>
      </c>
      <c r="B10" s="167">
        <f>'STUDENT NAMELIST'!B8</f>
        <v>211423243009</v>
      </c>
      <c r="C10" s="168" t="s">
        <v>1195</v>
      </c>
      <c r="D10" s="169" t="str">
        <f>'STUDENT NAMELIST'!D8</f>
        <v>ABITHA R D</v>
      </c>
      <c r="E10" s="170" t="s">
        <v>1196</v>
      </c>
      <c r="F10" s="71">
        <v>81</v>
      </c>
      <c r="G10" s="166"/>
      <c r="H10" s="166"/>
      <c r="I10" s="166"/>
      <c r="J10" s="166">
        <f t="shared" ca="1" si="0"/>
        <v>86</v>
      </c>
      <c r="K10" s="166"/>
      <c r="L10" s="166"/>
      <c r="M10" s="166"/>
      <c r="N10" s="166"/>
      <c r="O10" s="166"/>
      <c r="P10" s="166"/>
      <c r="Q10" s="166"/>
      <c r="R10" s="166"/>
      <c r="S10" s="166"/>
      <c r="T10" s="166"/>
      <c r="U10" s="166"/>
      <c r="V10" s="166"/>
      <c r="W10" s="166"/>
      <c r="X10" s="166"/>
      <c r="Y10" s="166"/>
      <c r="Z10" s="166"/>
    </row>
    <row r="11" spans="1:26" ht="30" customHeight="1" x14ac:dyDescent="0.2">
      <c r="A11" s="71">
        <f>'STUDENT NAMELIST'!A9</f>
        <v>5</v>
      </c>
      <c r="B11" s="167">
        <f>'STUDENT NAMELIST'!B9</f>
        <v>211423243011</v>
      </c>
      <c r="C11" s="168" t="s">
        <v>1197</v>
      </c>
      <c r="D11" s="169" t="str">
        <f>'STUDENT NAMELIST'!D9</f>
        <v>ADELINE JERUSHA AUGUSTINE</v>
      </c>
      <c r="E11" s="170" t="s">
        <v>1191</v>
      </c>
      <c r="F11" s="71">
        <v>71</v>
      </c>
      <c r="G11" s="166"/>
      <c r="H11" s="166"/>
      <c r="I11" s="166"/>
      <c r="J11" s="166">
        <f t="shared" ca="1" si="0"/>
        <v>73</v>
      </c>
      <c r="K11" s="166"/>
      <c r="L11" s="166"/>
      <c r="M11" s="166"/>
      <c r="N11" s="166"/>
      <c r="O11" s="166"/>
      <c r="P11" s="166"/>
      <c r="Q11" s="166"/>
      <c r="R11" s="166"/>
      <c r="S11" s="166"/>
      <c r="T11" s="166"/>
      <c r="U11" s="166"/>
      <c r="V11" s="166"/>
      <c r="W11" s="166"/>
      <c r="X11" s="166"/>
      <c r="Y11" s="166"/>
      <c r="Z11" s="166"/>
    </row>
    <row r="12" spans="1:26" ht="30" customHeight="1" x14ac:dyDescent="0.2">
      <c r="A12" s="71">
        <f>'STUDENT NAMELIST'!A10</f>
        <v>6</v>
      </c>
      <c r="B12" s="167">
        <f>'STUDENT NAMELIST'!B10</f>
        <v>211423243014</v>
      </c>
      <c r="C12" s="168" t="s">
        <v>1194</v>
      </c>
      <c r="D12" s="169" t="str">
        <f>'STUDENT NAMELIST'!D10</f>
        <v>AFIFA FATHIMA S</v>
      </c>
      <c r="E12" s="170" t="s">
        <v>1191</v>
      </c>
      <c r="F12" s="71">
        <v>71</v>
      </c>
      <c r="G12" s="166"/>
      <c r="H12" s="166"/>
      <c r="I12" s="166"/>
      <c r="J12" s="166">
        <f t="shared" ca="1" si="0"/>
        <v>72</v>
      </c>
      <c r="K12" s="166"/>
      <c r="L12" s="166"/>
      <c r="M12" s="166"/>
      <c r="N12" s="166"/>
      <c r="O12" s="166"/>
      <c r="P12" s="166"/>
      <c r="Q12" s="166"/>
      <c r="R12" s="166"/>
      <c r="S12" s="166"/>
      <c r="T12" s="166"/>
      <c r="U12" s="166"/>
      <c r="V12" s="166"/>
      <c r="W12" s="166"/>
      <c r="X12" s="166"/>
      <c r="Y12" s="166"/>
      <c r="Z12" s="166"/>
    </row>
    <row r="13" spans="1:26" ht="30" customHeight="1" x14ac:dyDescent="0.2">
      <c r="A13" s="71">
        <f>'STUDENT NAMELIST'!A11</f>
        <v>7</v>
      </c>
      <c r="B13" s="167">
        <f>'STUDENT NAMELIST'!B11</f>
        <v>211423243016</v>
      </c>
      <c r="C13" s="168" t="s">
        <v>1198</v>
      </c>
      <c r="D13" s="169" t="str">
        <f>'STUDENT NAMELIST'!D11</f>
        <v>AFSHAN TAJ F</v>
      </c>
      <c r="E13" s="170" t="s">
        <v>1199</v>
      </c>
      <c r="F13" s="71">
        <v>60</v>
      </c>
      <c r="G13" s="166"/>
      <c r="H13" s="166"/>
      <c r="I13" s="166"/>
      <c r="J13" s="166">
        <f t="shared" ca="1" si="0"/>
        <v>59</v>
      </c>
      <c r="K13" s="166"/>
      <c r="L13" s="166"/>
      <c r="M13" s="166"/>
      <c r="N13" s="166"/>
      <c r="O13" s="166"/>
      <c r="P13" s="166"/>
      <c r="Q13" s="166"/>
      <c r="R13" s="166"/>
      <c r="S13" s="166"/>
      <c r="T13" s="166"/>
      <c r="U13" s="166"/>
      <c r="V13" s="166"/>
      <c r="W13" s="166"/>
      <c r="X13" s="166"/>
      <c r="Y13" s="166"/>
      <c r="Z13" s="166"/>
    </row>
    <row r="14" spans="1:26" ht="30" customHeight="1" x14ac:dyDescent="0.2">
      <c r="A14" s="71">
        <f>'STUDENT NAMELIST'!A12</f>
        <v>8</v>
      </c>
      <c r="B14" s="167">
        <f>'STUDENT NAMELIST'!B12</f>
        <v>211423243017</v>
      </c>
      <c r="C14" s="168" t="s">
        <v>1200</v>
      </c>
      <c r="D14" s="169" t="str">
        <f>'STUDENT NAMELIST'!D12</f>
        <v>AISHWARYA P</v>
      </c>
      <c r="E14" s="170" t="s">
        <v>1201</v>
      </c>
      <c r="F14" s="71">
        <v>100</v>
      </c>
      <c r="G14" s="166"/>
      <c r="H14" s="166"/>
      <c r="I14" s="166"/>
      <c r="J14" s="166">
        <f t="shared" ca="1" si="0"/>
        <v>99</v>
      </c>
      <c r="K14" s="166"/>
      <c r="L14" s="166"/>
      <c r="M14" s="166"/>
      <c r="N14" s="166"/>
      <c r="O14" s="166"/>
      <c r="P14" s="166"/>
      <c r="Q14" s="166"/>
      <c r="R14" s="166"/>
      <c r="S14" s="166"/>
      <c r="T14" s="166"/>
      <c r="U14" s="166"/>
      <c r="V14" s="166"/>
      <c r="W14" s="166"/>
      <c r="X14" s="166"/>
      <c r="Y14" s="166"/>
      <c r="Z14" s="166"/>
    </row>
    <row r="15" spans="1:26" ht="30" customHeight="1" x14ac:dyDescent="0.2">
      <c r="A15" s="71">
        <f>'STUDENT NAMELIST'!A13</f>
        <v>9</v>
      </c>
      <c r="B15" s="167">
        <f>'STUDENT NAMELIST'!B13</f>
        <v>211423243022</v>
      </c>
      <c r="C15" s="168" t="s">
        <v>1202</v>
      </c>
      <c r="D15" s="169" t="str">
        <f>'STUDENT NAMELIST'!D13</f>
        <v>AKSHAYA SAKTHI G</v>
      </c>
      <c r="E15" s="170" t="s">
        <v>1191</v>
      </c>
      <c r="F15" s="71">
        <v>79</v>
      </c>
      <c r="G15" s="166"/>
      <c r="H15" s="166"/>
      <c r="I15" s="166"/>
      <c r="J15" s="166">
        <f t="shared" ca="1" si="0"/>
        <v>80</v>
      </c>
      <c r="K15" s="166"/>
      <c r="L15" s="166"/>
      <c r="M15" s="166"/>
      <c r="N15" s="166"/>
      <c r="O15" s="166"/>
      <c r="P15" s="166"/>
      <c r="Q15" s="166"/>
      <c r="R15" s="166"/>
      <c r="S15" s="166"/>
      <c r="T15" s="166"/>
      <c r="U15" s="166"/>
      <c r="V15" s="166"/>
      <c r="W15" s="166"/>
      <c r="X15" s="166"/>
      <c r="Y15" s="166"/>
      <c r="Z15" s="166"/>
    </row>
    <row r="16" spans="1:26" ht="30" customHeight="1" x14ac:dyDescent="0.2">
      <c r="A16" s="71">
        <f>'STUDENT NAMELIST'!A14</f>
        <v>10</v>
      </c>
      <c r="B16" s="167">
        <f>'STUDENT NAMELIST'!B14</f>
        <v>211423243025</v>
      </c>
      <c r="C16" s="168" t="s">
        <v>1203</v>
      </c>
      <c r="D16" s="169" t="str">
        <f>'STUDENT NAMELIST'!D14</f>
        <v>AMIRTHA A</v>
      </c>
      <c r="E16" s="170" t="s">
        <v>1204</v>
      </c>
      <c r="F16" s="71">
        <v>64</v>
      </c>
      <c r="G16" s="166"/>
      <c r="H16" s="166"/>
      <c r="I16" s="166"/>
      <c r="J16" s="166">
        <f t="shared" ca="1" si="0"/>
        <v>66</v>
      </c>
      <c r="K16" s="166"/>
      <c r="L16" s="166"/>
      <c r="M16" s="166"/>
      <c r="N16" s="166"/>
      <c r="O16" s="166"/>
      <c r="P16" s="166"/>
      <c r="Q16" s="166"/>
      <c r="R16" s="166"/>
      <c r="S16" s="166"/>
      <c r="T16" s="166"/>
      <c r="U16" s="166"/>
      <c r="V16" s="166"/>
      <c r="W16" s="166"/>
      <c r="X16" s="166"/>
      <c r="Y16" s="166"/>
      <c r="Z16" s="166"/>
    </row>
    <row r="17" spans="1:26" ht="30" customHeight="1" x14ac:dyDescent="0.2">
      <c r="A17" s="71">
        <f>'STUDENT NAMELIST'!A15</f>
        <v>11</v>
      </c>
      <c r="B17" s="167">
        <f>'STUDENT NAMELIST'!B15</f>
        <v>211423243033</v>
      </c>
      <c r="C17" s="168" t="s">
        <v>1205</v>
      </c>
      <c r="D17" s="169" t="str">
        <f>'STUDENT NAMELIST'!D15</f>
        <v>ANTONY AMALA TRINITA J</v>
      </c>
      <c r="E17" s="170" t="s">
        <v>1196</v>
      </c>
      <c r="F17" s="71">
        <v>86</v>
      </c>
      <c r="G17" s="166"/>
      <c r="H17" s="166"/>
      <c r="I17" s="166"/>
      <c r="J17" s="166">
        <f t="shared" ca="1" si="0"/>
        <v>85</v>
      </c>
      <c r="K17" s="166"/>
      <c r="L17" s="166"/>
      <c r="M17" s="166"/>
      <c r="N17" s="166"/>
      <c r="O17" s="166"/>
      <c r="P17" s="166"/>
      <c r="Q17" s="166"/>
      <c r="R17" s="166"/>
      <c r="S17" s="166"/>
      <c r="T17" s="166"/>
      <c r="U17" s="166"/>
      <c r="V17" s="166"/>
      <c r="W17" s="166"/>
      <c r="X17" s="166"/>
      <c r="Y17" s="166"/>
      <c r="Z17" s="166"/>
    </row>
    <row r="18" spans="1:26" ht="30" customHeight="1" x14ac:dyDescent="0.2">
      <c r="A18" s="71">
        <f>'STUDENT NAMELIST'!A16</f>
        <v>12</v>
      </c>
      <c r="B18" s="167">
        <f>'STUDENT NAMELIST'!B16</f>
        <v>211423243041</v>
      </c>
      <c r="C18" s="168" t="s">
        <v>1206</v>
      </c>
      <c r="D18" s="169" t="str">
        <f>'STUDENT NAMELIST'!D16</f>
        <v>ARSHIYA ROSELINE P</v>
      </c>
      <c r="E18" s="170" t="s">
        <v>1204</v>
      </c>
      <c r="F18" s="71">
        <v>69</v>
      </c>
      <c r="G18" s="166"/>
      <c r="H18" s="166"/>
      <c r="I18" s="166"/>
      <c r="J18" s="166">
        <f t="shared" ca="1" si="0"/>
        <v>67</v>
      </c>
      <c r="K18" s="166"/>
      <c r="L18" s="166"/>
      <c r="M18" s="166"/>
      <c r="N18" s="166"/>
      <c r="O18" s="166"/>
      <c r="P18" s="166"/>
      <c r="Q18" s="166"/>
      <c r="R18" s="166"/>
      <c r="S18" s="166"/>
      <c r="T18" s="166"/>
      <c r="U18" s="166"/>
      <c r="V18" s="166"/>
      <c r="W18" s="166"/>
      <c r="X18" s="166"/>
      <c r="Y18" s="166"/>
      <c r="Z18" s="166"/>
    </row>
    <row r="19" spans="1:26" ht="30" customHeight="1" x14ac:dyDescent="0.2">
      <c r="A19" s="71">
        <f>'STUDENT NAMELIST'!A17</f>
        <v>13</v>
      </c>
      <c r="B19" s="167">
        <f>'STUDENT NAMELIST'!B17</f>
        <v>211423243042</v>
      </c>
      <c r="C19" s="168" t="s">
        <v>1207</v>
      </c>
      <c r="D19" s="169" t="str">
        <f>'STUDENT NAMELIST'!D17</f>
        <v>ARTHI B</v>
      </c>
      <c r="E19" s="170" t="s">
        <v>1191</v>
      </c>
      <c r="F19" s="71">
        <v>77</v>
      </c>
      <c r="G19" s="166"/>
      <c r="H19" s="166"/>
      <c r="I19" s="166"/>
      <c r="J19" s="166">
        <f t="shared" ca="1" si="0"/>
        <v>76</v>
      </c>
      <c r="K19" s="166"/>
      <c r="L19" s="166"/>
      <c r="M19" s="166"/>
      <c r="N19" s="166"/>
      <c r="O19" s="166"/>
      <c r="P19" s="166"/>
      <c r="Q19" s="166"/>
      <c r="R19" s="166"/>
      <c r="S19" s="166"/>
      <c r="T19" s="166"/>
      <c r="U19" s="166"/>
      <c r="V19" s="166"/>
      <c r="W19" s="166"/>
      <c r="X19" s="166"/>
      <c r="Y19" s="166"/>
      <c r="Z19" s="166"/>
    </row>
    <row r="20" spans="1:26" ht="30" customHeight="1" x14ac:dyDescent="0.2">
      <c r="A20" s="71">
        <f>'STUDENT NAMELIST'!A18</f>
        <v>14</v>
      </c>
      <c r="B20" s="167">
        <f>'STUDENT NAMELIST'!B18</f>
        <v>211423243044</v>
      </c>
      <c r="C20" s="168" t="s">
        <v>1208</v>
      </c>
      <c r="D20" s="169" t="str">
        <f>'STUDENT NAMELIST'!D18</f>
        <v>ARUNA S</v>
      </c>
      <c r="E20" s="170" t="s">
        <v>1191</v>
      </c>
      <c r="F20" s="71">
        <v>74</v>
      </c>
      <c r="G20" s="166"/>
      <c r="H20" s="166"/>
      <c r="I20" s="166"/>
      <c r="J20" s="166">
        <f t="shared" ca="1" si="0"/>
        <v>77</v>
      </c>
      <c r="K20" s="166"/>
      <c r="L20" s="166"/>
      <c r="M20" s="166"/>
      <c r="N20" s="166"/>
      <c r="O20" s="166"/>
      <c r="P20" s="166"/>
      <c r="Q20" s="166"/>
      <c r="R20" s="166"/>
      <c r="S20" s="166"/>
      <c r="T20" s="166"/>
      <c r="U20" s="166"/>
      <c r="V20" s="166"/>
      <c r="W20" s="166"/>
      <c r="X20" s="166"/>
      <c r="Y20" s="166"/>
      <c r="Z20" s="166"/>
    </row>
    <row r="21" spans="1:26" ht="30" customHeight="1" x14ac:dyDescent="0.2">
      <c r="A21" s="71">
        <f>'STUDENT NAMELIST'!A19</f>
        <v>15</v>
      </c>
      <c r="B21" s="167">
        <f>'STUDENT NAMELIST'!B19</f>
        <v>211423243047</v>
      </c>
      <c r="C21" s="168" t="s">
        <v>1209</v>
      </c>
      <c r="D21" s="169" t="str">
        <f>'STUDENT NAMELIST'!D19</f>
        <v>ASHIKA D</v>
      </c>
      <c r="E21" s="170" t="s">
        <v>1191</v>
      </c>
      <c r="F21" s="71">
        <v>80</v>
      </c>
      <c r="G21" s="166"/>
      <c r="H21" s="166"/>
      <c r="I21" s="166"/>
      <c r="J21" s="166">
        <f t="shared" ca="1" si="0"/>
        <v>80</v>
      </c>
      <c r="K21" s="166"/>
      <c r="L21" s="166"/>
      <c r="M21" s="166"/>
      <c r="N21" s="166"/>
      <c r="O21" s="166"/>
      <c r="P21" s="166"/>
      <c r="Q21" s="166"/>
      <c r="R21" s="166"/>
      <c r="S21" s="166"/>
      <c r="T21" s="166"/>
      <c r="U21" s="166"/>
      <c r="V21" s="166"/>
      <c r="W21" s="166"/>
      <c r="X21" s="166"/>
      <c r="Y21" s="166"/>
      <c r="Z21" s="166"/>
    </row>
    <row r="22" spans="1:26" ht="30" customHeight="1" x14ac:dyDescent="0.2">
      <c r="A22" s="71">
        <f>'STUDENT NAMELIST'!A20</f>
        <v>16</v>
      </c>
      <c r="B22" s="167">
        <f>'STUDENT NAMELIST'!B20</f>
        <v>211423243048</v>
      </c>
      <c r="C22" s="168" t="s">
        <v>1210</v>
      </c>
      <c r="D22" s="169" t="str">
        <f>'STUDENT NAMELIST'!D20</f>
        <v>ASHIKHA P</v>
      </c>
      <c r="E22" s="170" t="s">
        <v>1204</v>
      </c>
      <c r="F22" s="71">
        <v>66</v>
      </c>
      <c r="G22" s="166"/>
      <c r="H22" s="166"/>
      <c r="I22" s="166"/>
      <c r="J22" s="166">
        <f t="shared" ca="1" si="0"/>
        <v>63</v>
      </c>
      <c r="K22" s="166"/>
      <c r="L22" s="166"/>
      <c r="M22" s="166"/>
      <c r="N22" s="166"/>
      <c r="O22" s="166"/>
      <c r="P22" s="166"/>
      <c r="Q22" s="166"/>
      <c r="R22" s="166"/>
      <c r="S22" s="166"/>
      <c r="T22" s="166"/>
      <c r="U22" s="166"/>
      <c r="V22" s="166"/>
      <c r="W22" s="166"/>
      <c r="X22" s="166"/>
      <c r="Y22" s="166"/>
      <c r="Z22" s="166"/>
    </row>
    <row r="23" spans="1:26" ht="30" customHeight="1" x14ac:dyDescent="0.2">
      <c r="A23" s="71">
        <f>'STUDENT NAMELIST'!A21</f>
        <v>17</v>
      </c>
      <c r="B23" s="167">
        <f>'STUDENT NAMELIST'!B21</f>
        <v>211423243049</v>
      </c>
      <c r="C23" s="168" t="s">
        <v>1211</v>
      </c>
      <c r="D23" s="169" t="str">
        <f>'STUDENT NAMELIST'!D21</f>
        <v>ASHIN LATHIKA E J</v>
      </c>
      <c r="E23" s="170" t="s">
        <v>1204</v>
      </c>
      <c r="F23" s="71">
        <v>65</v>
      </c>
      <c r="G23" s="166"/>
      <c r="H23" s="166"/>
      <c r="I23" s="166"/>
      <c r="J23" s="166">
        <f t="shared" ca="1" si="0"/>
        <v>68</v>
      </c>
      <c r="K23" s="166"/>
      <c r="L23" s="166"/>
      <c r="M23" s="166"/>
      <c r="N23" s="166"/>
      <c r="O23" s="166"/>
      <c r="P23" s="166"/>
      <c r="Q23" s="166"/>
      <c r="R23" s="166"/>
      <c r="S23" s="166"/>
      <c r="T23" s="166"/>
      <c r="U23" s="166"/>
      <c r="V23" s="166"/>
      <c r="W23" s="166"/>
      <c r="X23" s="166"/>
      <c r="Y23" s="166"/>
      <c r="Z23" s="166"/>
    </row>
    <row r="24" spans="1:26" ht="30" customHeight="1" x14ac:dyDescent="0.2">
      <c r="A24" s="71">
        <f>'STUDENT NAMELIST'!A22</f>
        <v>18</v>
      </c>
      <c r="B24" s="167">
        <f>'STUDENT NAMELIST'!B22</f>
        <v>211423243050</v>
      </c>
      <c r="C24" s="168" t="s">
        <v>1211</v>
      </c>
      <c r="D24" s="169" t="str">
        <f>'STUDENT NAMELIST'!D22</f>
        <v>ASHVITHA R</v>
      </c>
      <c r="E24" s="170" t="s">
        <v>1191</v>
      </c>
      <c r="F24" s="71">
        <v>71</v>
      </c>
      <c r="G24" s="166"/>
      <c r="H24" s="166"/>
      <c r="I24" s="166"/>
      <c r="J24" s="166">
        <f t="shared" ca="1" si="0"/>
        <v>80</v>
      </c>
      <c r="K24" s="166"/>
      <c r="L24" s="166"/>
      <c r="M24" s="166"/>
      <c r="N24" s="166"/>
      <c r="O24" s="166"/>
      <c r="P24" s="166"/>
      <c r="Q24" s="166"/>
      <c r="R24" s="166"/>
      <c r="S24" s="166"/>
      <c r="T24" s="166"/>
      <c r="U24" s="166"/>
      <c r="V24" s="166"/>
      <c r="W24" s="166"/>
      <c r="X24" s="166"/>
      <c r="Y24" s="166"/>
      <c r="Z24" s="166"/>
    </row>
    <row r="25" spans="1:26" ht="30" customHeight="1" x14ac:dyDescent="0.2">
      <c r="A25" s="71">
        <f>'STUDENT NAMELIST'!A23</f>
        <v>19</v>
      </c>
      <c r="B25" s="167">
        <f>'STUDENT NAMELIST'!B23</f>
        <v>211423243053</v>
      </c>
      <c r="C25" s="168" t="s">
        <v>1212</v>
      </c>
      <c r="D25" s="169" t="str">
        <f>'STUDENT NAMELIST'!D23</f>
        <v>ATSHAYA S</v>
      </c>
      <c r="E25" s="170" t="s">
        <v>1191</v>
      </c>
      <c r="F25" s="71">
        <v>75</v>
      </c>
      <c r="G25" s="166"/>
      <c r="H25" s="166"/>
      <c r="I25" s="166"/>
      <c r="J25" s="166">
        <f t="shared" ca="1" si="0"/>
        <v>72</v>
      </c>
      <c r="K25" s="166"/>
      <c r="L25" s="166"/>
      <c r="M25" s="166"/>
      <c r="N25" s="166"/>
      <c r="O25" s="166"/>
      <c r="P25" s="166"/>
      <c r="Q25" s="166"/>
      <c r="R25" s="166"/>
      <c r="S25" s="166"/>
      <c r="T25" s="166"/>
      <c r="U25" s="166"/>
      <c r="V25" s="166"/>
      <c r="W25" s="166"/>
      <c r="X25" s="166"/>
      <c r="Y25" s="166"/>
      <c r="Z25" s="166"/>
    </row>
    <row r="26" spans="1:26" ht="30" customHeight="1" x14ac:dyDescent="0.2">
      <c r="A26" s="71">
        <f>'STUDENT NAMELIST'!A24</f>
        <v>20</v>
      </c>
      <c r="B26" s="167">
        <f>'STUDENT NAMELIST'!B24</f>
        <v>211423243054</v>
      </c>
      <c r="C26" s="168" t="s">
        <v>1213</v>
      </c>
      <c r="D26" s="169" t="str">
        <f>'STUDENT NAMELIST'!D24</f>
        <v>AYSHA KETHAR FATHIMA A S</v>
      </c>
      <c r="E26" s="170" t="s">
        <v>1199</v>
      </c>
      <c r="F26" s="71">
        <v>57</v>
      </c>
      <c r="G26" s="166"/>
      <c r="H26" s="166"/>
      <c r="I26" s="166"/>
      <c r="J26" s="166">
        <f t="shared" ca="1" si="0"/>
        <v>56</v>
      </c>
      <c r="K26" s="166"/>
      <c r="L26" s="166"/>
      <c r="M26" s="166"/>
      <c r="N26" s="166"/>
      <c r="O26" s="166"/>
      <c r="P26" s="166"/>
      <c r="Q26" s="166"/>
      <c r="R26" s="166"/>
      <c r="S26" s="166"/>
      <c r="T26" s="166"/>
      <c r="U26" s="166"/>
      <c r="V26" s="166"/>
      <c r="W26" s="166"/>
      <c r="X26" s="166"/>
      <c r="Y26" s="166"/>
      <c r="Z26" s="166"/>
    </row>
    <row r="27" spans="1:26" ht="30" customHeight="1" x14ac:dyDescent="0.2">
      <c r="A27" s="71">
        <f>'STUDENT NAMELIST'!A25</f>
        <v>21</v>
      </c>
      <c r="B27" s="167">
        <f>'STUDENT NAMELIST'!B25</f>
        <v>211423243055</v>
      </c>
      <c r="C27" s="168" t="s">
        <v>1214</v>
      </c>
      <c r="D27" s="169" t="str">
        <f>'STUDENT NAMELIST'!D25</f>
        <v>AYSHVARYA P</v>
      </c>
      <c r="E27" s="170" t="s">
        <v>1191</v>
      </c>
      <c r="F27" s="71">
        <v>78</v>
      </c>
      <c r="G27" s="166"/>
      <c r="H27" s="166"/>
      <c r="I27" s="166"/>
      <c r="J27" s="166">
        <f t="shared" ca="1" si="0"/>
        <v>80</v>
      </c>
      <c r="K27" s="166"/>
      <c r="L27" s="166"/>
      <c r="M27" s="166"/>
      <c r="N27" s="166"/>
      <c r="O27" s="166"/>
      <c r="P27" s="166"/>
      <c r="Q27" s="166"/>
      <c r="R27" s="166"/>
      <c r="S27" s="166"/>
      <c r="T27" s="166"/>
      <c r="U27" s="166"/>
      <c r="V27" s="166"/>
      <c r="W27" s="166"/>
      <c r="X27" s="166"/>
      <c r="Y27" s="166"/>
      <c r="Z27" s="166"/>
    </row>
    <row r="28" spans="1:26" ht="30" customHeight="1" x14ac:dyDescent="0.2">
      <c r="A28" s="71">
        <f>'STUDENT NAMELIST'!A26</f>
        <v>22</v>
      </c>
      <c r="B28" s="167">
        <f>'STUDENT NAMELIST'!B26</f>
        <v>211423243065</v>
      </c>
      <c r="C28" s="168" t="s">
        <v>1215</v>
      </c>
      <c r="D28" s="169" t="str">
        <f>'STUDENT NAMELIST'!D26</f>
        <v>BINDU SAI A</v>
      </c>
      <c r="E28" s="170" t="s">
        <v>1191</v>
      </c>
      <c r="F28" s="71">
        <v>74</v>
      </c>
      <c r="G28" s="166"/>
      <c r="H28" s="166"/>
      <c r="I28" s="166"/>
      <c r="J28" s="166">
        <f t="shared" ca="1" si="0"/>
        <v>74</v>
      </c>
      <c r="K28" s="166"/>
      <c r="L28" s="166"/>
      <c r="M28" s="166"/>
      <c r="N28" s="166"/>
      <c r="O28" s="166"/>
      <c r="P28" s="166"/>
      <c r="Q28" s="166"/>
      <c r="R28" s="166"/>
      <c r="S28" s="166"/>
      <c r="T28" s="166"/>
      <c r="U28" s="166"/>
      <c r="V28" s="166"/>
      <c r="W28" s="166"/>
      <c r="X28" s="166"/>
      <c r="Y28" s="166"/>
      <c r="Z28" s="166"/>
    </row>
    <row r="29" spans="1:26" ht="30" customHeight="1" x14ac:dyDescent="0.2">
      <c r="A29" s="71">
        <f>'STUDENT NAMELIST'!A27</f>
        <v>23</v>
      </c>
      <c r="B29" s="167">
        <f>'STUDENT NAMELIST'!B27</f>
        <v>211423243066</v>
      </c>
      <c r="C29" s="168" t="s">
        <v>1216</v>
      </c>
      <c r="D29" s="169" t="str">
        <f>'STUDENT NAMELIST'!D27</f>
        <v>BLESSY JOYCE MATHEW</v>
      </c>
      <c r="E29" s="170" t="s">
        <v>1204</v>
      </c>
      <c r="F29" s="71">
        <v>69</v>
      </c>
      <c r="G29" s="166"/>
      <c r="H29" s="166"/>
      <c r="I29" s="166"/>
      <c r="J29" s="166">
        <f t="shared" ca="1" si="0"/>
        <v>64</v>
      </c>
      <c r="K29" s="166"/>
      <c r="L29" s="166"/>
      <c r="M29" s="166"/>
      <c r="N29" s="166"/>
      <c r="O29" s="166"/>
      <c r="P29" s="166"/>
      <c r="Q29" s="166"/>
      <c r="R29" s="166"/>
      <c r="S29" s="166"/>
      <c r="T29" s="166"/>
      <c r="U29" s="166"/>
      <c r="V29" s="166"/>
      <c r="W29" s="166"/>
      <c r="X29" s="166"/>
      <c r="Y29" s="166"/>
      <c r="Z29" s="166"/>
    </row>
    <row r="30" spans="1:26" ht="30" customHeight="1" x14ac:dyDescent="0.2">
      <c r="A30" s="71">
        <f>'STUDENT NAMELIST'!A28</f>
        <v>24</v>
      </c>
      <c r="B30" s="167">
        <f>'STUDENT NAMELIST'!B28</f>
        <v>211423243068</v>
      </c>
      <c r="C30" s="168" t="s">
        <v>1217</v>
      </c>
      <c r="D30" s="169" t="str">
        <f>'STUDENT NAMELIST'!D28</f>
        <v>BOOMIGA V</v>
      </c>
      <c r="E30" s="170" t="s">
        <v>1204</v>
      </c>
      <c r="F30" s="71">
        <v>64</v>
      </c>
      <c r="G30" s="166"/>
      <c r="H30" s="166"/>
      <c r="I30" s="166"/>
      <c r="J30" s="166">
        <f t="shared" ca="1" si="0"/>
        <v>68</v>
      </c>
      <c r="K30" s="166"/>
      <c r="L30" s="166"/>
      <c r="M30" s="166"/>
      <c r="N30" s="166"/>
      <c r="O30" s="166"/>
      <c r="P30" s="166"/>
      <c r="Q30" s="166"/>
      <c r="R30" s="166"/>
      <c r="S30" s="166"/>
      <c r="T30" s="166"/>
      <c r="U30" s="166"/>
      <c r="V30" s="166"/>
      <c r="W30" s="166"/>
      <c r="X30" s="166"/>
      <c r="Y30" s="166"/>
      <c r="Z30" s="166"/>
    </row>
    <row r="31" spans="1:26" ht="30" customHeight="1" x14ac:dyDescent="0.2">
      <c r="A31" s="71">
        <f>'STUDENT NAMELIST'!A29</f>
        <v>25</v>
      </c>
      <c r="B31" s="167">
        <f>'STUDENT NAMELIST'!B29</f>
        <v>211423243069</v>
      </c>
      <c r="C31" s="168" t="s">
        <v>1218</v>
      </c>
      <c r="D31" s="169" t="str">
        <f>'STUDENT NAMELIST'!D29</f>
        <v>BOOMIKA S</v>
      </c>
      <c r="E31" s="170" t="s">
        <v>1191</v>
      </c>
      <c r="F31" s="71">
        <v>71</v>
      </c>
      <c r="G31" s="166"/>
      <c r="H31" s="166"/>
      <c r="I31" s="166"/>
      <c r="J31" s="166">
        <f t="shared" ca="1" si="0"/>
        <v>72</v>
      </c>
      <c r="K31" s="166"/>
      <c r="L31" s="166"/>
      <c r="M31" s="166"/>
      <c r="N31" s="166"/>
      <c r="O31" s="166"/>
      <c r="P31" s="166"/>
      <c r="Q31" s="166"/>
      <c r="R31" s="166"/>
      <c r="S31" s="166"/>
      <c r="T31" s="166"/>
      <c r="U31" s="166"/>
      <c r="V31" s="166"/>
      <c r="W31" s="166"/>
      <c r="X31" s="166"/>
      <c r="Y31" s="166"/>
      <c r="Z31" s="166"/>
    </row>
    <row r="32" spans="1:26" ht="30" customHeight="1" x14ac:dyDescent="0.2">
      <c r="A32" s="71">
        <f>'STUDENT NAMELIST'!A30</f>
        <v>26</v>
      </c>
      <c r="B32" s="167">
        <f>'STUDENT NAMELIST'!B30</f>
        <v>211423243071</v>
      </c>
      <c r="C32" s="168" t="s">
        <v>1219</v>
      </c>
      <c r="D32" s="169" t="str">
        <f>'STUDENT NAMELIST'!D30</f>
        <v>CAROLIN P</v>
      </c>
      <c r="E32" s="170" t="s">
        <v>1204</v>
      </c>
      <c r="F32" s="71">
        <v>63</v>
      </c>
      <c r="G32" s="166"/>
      <c r="H32" s="166"/>
      <c r="I32" s="166"/>
      <c r="J32" s="166">
        <f t="shared" ca="1" si="0"/>
        <v>63</v>
      </c>
      <c r="K32" s="166"/>
      <c r="L32" s="166"/>
      <c r="M32" s="166"/>
      <c r="N32" s="166"/>
      <c r="O32" s="166"/>
      <c r="P32" s="166"/>
      <c r="Q32" s="166"/>
      <c r="R32" s="166"/>
      <c r="S32" s="166"/>
      <c r="T32" s="166"/>
      <c r="U32" s="166"/>
      <c r="V32" s="166"/>
      <c r="W32" s="166"/>
      <c r="X32" s="166"/>
      <c r="Y32" s="166"/>
      <c r="Z32" s="166"/>
    </row>
    <row r="33" spans="1:26" ht="30" customHeight="1" x14ac:dyDescent="0.2">
      <c r="A33" s="71">
        <f>'STUDENT NAMELIST'!A31</f>
        <v>27</v>
      </c>
      <c r="B33" s="167">
        <f>'STUDENT NAMELIST'!B31</f>
        <v>211423243072</v>
      </c>
      <c r="C33" s="168" t="s">
        <v>1220</v>
      </c>
      <c r="D33" s="169" t="str">
        <f>'STUDENT NAMELIST'!D31</f>
        <v>CAROLINE SATHYA G</v>
      </c>
      <c r="E33" s="170" t="s">
        <v>1191</v>
      </c>
      <c r="F33" s="71">
        <v>79</v>
      </c>
      <c r="G33" s="166"/>
      <c r="H33" s="166"/>
      <c r="I33" s="166"/>
      <c r="J33" s="166">
        <f t="shared" ca="1" si="0"/>
        <v>73</v>
      </c>
      <c r="K33" s="166"/>
      <c r="L33" s="166"/>
      <c r="M33" s="166"/>
      <c r="N33" s="166"/>
      <c r="O33" s="166"/>
      <c r="P33" s="166"/>
      <c r="Q33" s="166"/>
      <c r="R33" s="166"/>
      <c r="S33" s="166"/>
      <c r="T33" s="166"/>
      <c r="U33" s="166"/>
      <c r="V33" s="166"/>
      <c r="W33" s="166"/>
      <c r="X33" s="166"/>
      <c r="Y33" s="166"/>
      <c r="Z33" s="166"/>
    </row>
    <row r="34" spans="1:26" ht="30" customHeight="1" x14ac:dyDescent="0.2">
      <c r="A34" s="71">
        <f>'STUDENT NAMELIST'!A32</f>
        <v>28</v>
      </c>
      <c r="B34" s="167">
        <f>'STUDENT NAMELIST'!B32</f>
        <v>211423243073</v>
      </c>
      <c r="C34" s="168" t="s">
        <v>1221</v>
      </c>
      <c r="D34" s="169" t="str">
        <f>'STUDENT NAMELIST'!D32</f>
        <v>CHAITRA V</v>
      </c>
      <c r="E34" s="170" t="s">
        <v>1191</v>
      </c>
      <c r="F34" s="71">
        <v>71</v>
      </c>
      <c r="G34" s="166"/>
      <c r="H34" s="166"/>
      <c r="I34" s="166"/>
      <c r="J34" s="166">
        <f t="shared" ca="1" si="0"/>
        <v>75</v>
      </c>
      <c r="K34" s="166"/>
      <c r="L34" s="166"/>
      <c r="M34" s="166"/>
      <c r="N34" s="166"/>
      <c r="O34" s="166"/>
      <c r="P34" s="166"/>
      <c r="Q34" s="166"/>
      <c r="R34" s="166"/>
      <c r="S34" s="166"/>
      <c r="T34" s="166"/>
      <c r="U34" s="166"/>
      <c r="V34" s="166"/>
      <c r="W34" s="166"/>
      <c r="X34" s="166"/>
      <c r="Y34" s="166"/>
      <c r="Z34" s="166"/>
    </row>
    <row r="35" spans="1:26" ht="30" customHeight="1" x14ac:dyDescent="0.2">
      <c r="A35" s="71">
        <f>'STUDENT NAMELIST'!A33</f>
        <v>29</v>
      </c>
      <c r="B35" s="167">
        <f>'STUDENT NAMELIST'!B33</f>
        <v>211423243075</v>
      </c>
      <c r="C35" s="168" t="s">
        <v>1222</v>
      </c>
      <c r="D35" s="169" t="str">
        <f>'STUDENT NAMELIST'!D33</f>
        <v>CHAVA SAHITHI</v>
      </c>
      <c r="E35" s="170" t="s">
        <v>1191</v>
      </c>
      <c r="F35" s="71">
        <v>75</v>
      </c>
      <c r="G35" s="166"/>
      <c r="H35" s="166"/>
      <c r="I35" s="166"/>
      <c r="J35" s="166">
        <f t="shared" ca="1" si="0"/>
        <v>78</v>
      </c>
      <c r="K35" s="166"/>
      <c r="L35" s="166"/>
      <c r="M35" s="166"/>
      <c r="N35" s="166"/>
      <c r="O35" s="166"/>
      <c r="P35" s="166"/>
      <c r="Q35" s="166"/>
      <c r="R35" s="166"/>
      <c r="S35" s="166"/>
      <c r="T35" s="166"/>
      <c r="U35" s="166"/>
      <c r="V35" s="166"/>
      <c r="W35" s="166"/>
      <c r="X35" s="166"/>
      <c r="Y35" s="166"/>
      <c r="Z35" s="166"/>
    </row>
    <row r="36" spans="1:26" ht="30" customHeight="1" x14ac:dyDescent="0.2">
      <c r="A36" s="71">
        <f>'STUDENT NAMELIST'!A34</f>
        <v>30</v>
      </c>
      <c r="B36" s="167">
        <f>'STUDENT NAMELIST'!B34</f>
        <v>211423243076</v>
      </c>
      <c r="C36" s="168" t="s">
        <v>1223</v>
      </c>
      <c r="D36" s="169" t="str">
        <f>'STUDENT NAMELIST'!D34</f>
        <v>CHINTAMANENI UMA SUMASWI</v>
      </c>
      <c r="E36" s="170" t="s">
        <v>1191</v>
      </c>
      <c r="F36" s="71">
        <v>79</v>
      </c>
      <c r="G36" s="166"/>
      <c r="H36" s="166"/>
      <c r="I36" s="166"/>
      <c r="J36" s="166">
        <f t="shared" ca="1" si="0"/>
        <v>75</v>
      </c>
      <c r="K36" s="166"/>
      <c r="L36" s="166"/>
      <c r="M36" s="166"/>
      <c r="N36" s="166"/>
      <c r="O36" s="166"/>
      <c r="P36" s="166"/>
      <c r="Q36" s="166"/>
      <c r="R36" s="166"/>
      <c r="S36" s="166"/>
      <c r="T36" s="166"/>
      <c r="U36" s="166"/>
      <c r="V36" s="166"/>
      <c r="W36" s="166"/>
      <c r="X36" s="166"/>
      <c r="Y36" s="166"/>
      <c r="Z36" s="166"/>
    </row>
    <row r="37" spans="1:26" ht="30" customHeight="1" x14ac:dyDescent="0.2">
      <c r="A37" s="71">
        <f>'STUDENT NAMELIST'!A35</f>
        <v>31</v>
      </c>
      <c r="B37" s="167">
        <f>'STUDENT NAMELIST'!B35</f>
        <v>211423243078</v>
      </c>
      <c r="C37" s="168" t="s">
        <v>1217</v>
      </c>
      <c r="D37" s="169" t="str">
        <f>'STUDENT NAMELIST'!D35</f>
        <v>DARSHANA K P</v>
      </c>
      <c r="E37" s="170" t="s">
        <v>1204</v>
      </c>
      <c r="F37" s="71">
        <v>68</v>
      </c>
      <c r="G37" s="166"/>
      <c r="H37" s="166"/>
      <c r="I37" s="166"/>
      <c r="J37" s="166">
        <f t="shared" ca="1" si="0"/>
        <v>61</v>
      </c>
      <c r="K37" s="166"/>
      <c r="L37" s="166"/>
      <c r="M37" s="166"/>
      <c r="N37" s="166"/>
      <c r="O37" s="166"/>
      <c r="P37" s="166"/>
      <c r="Q37" s="166"/>
      <c r="R37" s="166"/>
      <c r="S37" s="166"/>
      <c r="T37" s="166"/>
      <c r="U37" s="166"/>
      <c r="V37" s="166"/>
      <c r="W37" s="166"/>
      <c r="X37" s="166"/>
      <c r="Y37" s="166"/>
      <c r="Z37" s="166"/>
    </row>
    <row r="38" spans="1:26" ht="30" customHeight="1" x14ac:dyDescent="0.2">
      <c r="A38" s="71">
        <f>'STUDENT NAMELIST'!A36</f>
        <v>32</v>
      </c>
      <c r="B38" s="167">
        <f>'STUDENT NAMELIST'!B36</f>
        <v>211423243079</v>
      </c>
      <c r="C38" s="168" t="s">
        <v>1224</v>
      </c>
      <c r="D38" s="169" t="str">
        <f>'STUDENT NAMELIST'!D36</f>
        <v>DARSHINI SIVA SRI M S</v>
      </c>
      <c r="E38" s="170" t="s">
        <v>1199</v>
      </c>
      <c r="F38" s="71">
        <v>58</v>
      </c>
      <c r="G38" s="166"/>
      <c r="H38" s="166"/>
      <c r="I38" s="166"/>
      <c r="J38" s="166">
        <f t="shared" ca="1" si="0"/>
        <v>60</v>
      </c>
      <c r="K38" s="166"/>
      <c r="L38" s="166"/>
      <c r="M38" s="166"/>
      <c r="N38" s="166"/>
      <c r="O38" s="166"/>
      <c r="P38" s="166"/>
      <c r="Q38" s="166"/>
      <c r="R38" s="166"/>
      <c r="S38" s="166"/>
      <c r="T38" s="166"/>
      <c r="U38" s="166"/>
      <c r="V38" s="166"/>
      <c r="W38" s="166"/>
      <c r="X38" s="166"/>
      <c r="Y38" s="166"/>
      <c r="Z38" s="166"/>
    </row>
    <row r="39" spans="1:26" ht="30" customHeight="1" x14ac:dyDescent="0.2">
      <c r="A39" s="71">
        <f>'STUDENT NAMELIST'!A37</f>
        <v>33</v>
      </c>
      <c r="B39" s="167">
        <f>'STUDENT NAMELIST'!B37</f>
        <v>211423243080</v>
      </c>
      <c r="C39" s="168" t="s">
        <v>1223</v>
      </c>
      <c r="D39" s="169" t="str">
        <f>'STUDENT NAMELIST'!D37</f>
        <v>DEEKSHITHA SELVAM</v>
      </c>
      <c r="E39" s="170" t="s">
        <v>1191</v>
      </c>
      <c r="F39" s="71">
        <v>79</v>
      </c>
      <c r="G39" s="166"/>
      <c r="H39" s="166"/>
      <c r="I39" s="166"/>
      <c r="J39" s="166">
        <f t="shared" ca="1" si="0"/>
        <v>73</v>
      </c>
      <c r="K39" s="166"/>
      <c r="L39" s="166"/>
      <c r="M39" s="166"/>
      <c r="N39" s="166"/>
      <c r="O39" s="166"/>
      <c r="P39" s="166"/>
      <c r="Q39" s="166"/>
      <c r="R39" s="166"/>
      <c r="S39" s="166"/>
      <c r="T39" s="166"/>
      <c r="U39" s="166"/>
      <c r="V39" s="166"/>
      <c r="W39" s="166"/>
      <c r="X39" s="166"/>
      <c r="Y39" s="166"/>
      <c r="Z39" s="166"/>
    </row>
    <row r="40" spans="1:26" ht="30" customHeight="1" x14ac:dyDescent="0.2">
      <c r="A40" s="71">
        <f>'STUDENT NAMELIST'!A38</f>
        <v>34</v>
      </c>
      <c r="B40" s="167">
        <f>'STUDENT NAMELIST'!B38</f>
        <v>211423243083</v>
      </c>
      <c r="C40" s="168" t="s">
        <v>1225</v>
      </c>
      <c r="D40" s="169" t="str">
        <f>'STUDENT NAMELIST'!D38</f>
        <v>DEEPAMANASHA M</v>
      </c>
      <c r="E40" s="170" t="s">
        <v>1204</v>
      </c>
      <c r="F40" s="71">
        <v>63</v>
      </c>
      <c r="G40" s="166"/>
      <c r="H40" s="166"/>
      <c r="I40" s="166"/>
      <c r="J40" s="166">
        <f t="shared" ca="1" si="0"/>
        <v>62</v>
      </c>
      <c r="K40" s="166"/>
      <c r="L40" s="166"/>
      <c r="M40" s="166"/>
      <c r="N40" s="166"/>
      <c r="O40" s="166"/>
      <c r="P40" s="166"/>
      <c r="Q40" s="166"/>
      <c r="R40" s="166"/>
      <c r="S40" s="166"/>
      <c r="T40" s="166"/>
      <c r="U40" s="166"/>
      <c r="V40" s="166"/>
      <c r="W40" s="166"/>
      <c r="X40" s="166"/>
      <c r="Y40" s="166"/>
      <c r="Z40" s="166"/>
    </row>
    <row r="41" spans="1:26" ht="30" customHeight="1" x14ac:dyDescent="0.2">
      <c r="A41" s="71">
        <f>'STUDENT NAMELIST'!A39</f>
        <v>35</v>
      </c>
      <c r="B41" s="167">
        <f>'STUDENT NAMELIST'!B39</f>
        <v>211423243085</v>
      </c>
      <c r="C41" s="168" t="s">
        <v>1226</v>
      </c>
      <c r="D41" s="169" t="str">
        <f>'STUDENT NAMELIST'!D39</f>
        <v>DEEPTHIKA S</v>
      </c>
      <c r="E41" s="170" t="s">
        <v>1204</v>
      </c>
      <c r="F41" s="71">
        <v>66</v>
      </c>
      <c r="G41" s="166"/>
      <c r="H41" s="166"/>
      <c r="I41" s="166"/>
      <c r="J41" s="166">
        <f t="shared" ca="1" si="0"/>
        <v>66</v>
      </c>
      <c r="K41" s="166"/>
      <c r="L41" s="166"/>
      <c r="M41" s="166"/>
      <c r="N41" s="166"/>
      <c r="O41" s="166"/>
      <c r="P41" s="166"/>
      <c r="Q41" s="166"/>
      <c r="R41" s="166"/>
      <c r="S41" s="166"/>
      <c r="T41" s="166"/>
      <c r="U41" s="166"/>
      <c r="V41" s="166"/>
      <c r="W41" s="166"/>
      <c r="X41" s="166"/>
      <c r="Y41" s="166"/>
      <c r="Z41" s="166"/>
    </row>
    <row r="42" spans="1:26" ht="30" customHeight="1" x14ac:dyDescent="0.2">
      <c r="A42" s="71">
        <f>'STUDENT NAMELIST'!A40</f>
        <v>36</v>
      </c>
      <c r="B42" s="167">
        <f>'STUDENT NAMELIST'!B40</f>
        <v>211423243086</v>
      </c>
      <c r="C42" s="168" t="s">
        <v>1227</v>
      </c>
      <c r="D42" s="169" t="str">
        <f>'STUDENT NAMELIST'!D40</f>
        <v>DENISHA S</v>
      </c>
      <c r="E42" s="170" t="s">
        <v>1191</v>
      </c>
      <c r="F42" s="71">
        <v>73</v>
      </c>
      <c r="G42" s="166"/>
      <c r="H42" s="166"/>
      <c r="I42" s="166"/>
      <c r="J42" s="166">
        <f t="shared" ca="1" si="0"/>
        <v>73</v>
      </c>
      <c r="K42" s="166"/>
      <c r="L42" s="166"/>
      <c r="M42" s="166"/>
      <c r="N42" s="166"/>
      <c r="O42" s="166"/>
      <c r="P42" s="166"/>
      <c r="Q42" s="166"/>
      <c r="R42" s="166"/>
      <c r="S42" s="166"/>
      <c r="T42" s="166"/>
      <c r="U42" s="166"/>
      <c r="V42" s="166"/>
      <c r="W42" s="166"/>
      <c r="X42" s="166"/>
      <c r="Y42" s="166"/>
      <c r="Z42" s="166"/>
    </row>
    <row r="43" spans="1:26" ht="30" customHeight="1" x14ac:dyDescent="0.2">
      <c r="A43" s="71">
        <f>'STUDENT NAMELIST'!A41</f>
        <v>37</v>
      </c>
      <c r="B43" s="167">
        <f>'STUDENT NAMELIST'!B41</f>
        <v>211423243087</v>
      </c>
      <c r="C43" s="168" t="s">
        <v>1228</v>
      </c>
      <c r="D43" s="169" t="str">
        <f>'STUDENT NAMELIST'!D41</f>
        <v>DEVADHARSHINI G</v>
      </c>
      <c r="E43" s="170" t="s">
        <v>1199</v>
      </c>
      <c r="F43" s="71">
        <v>58</v>
      </c>
      <c r="G43" s="166"/>
      <c r="H43" s="166"/>
      <c r="I43" s="166"/>
      <c r="J43" s="166">
        <f t="shared" ca="1" si="0"/>
        <v>58</v>
      </c>
      <c r="K43" s="166"/>
      <c r="L43" s="166"/>
      <c r="M43" s="166"/>
      <c r="N43" s="166"/>
      <c r="O43" s="166"/>
      <c r="P43" s="166"/>
      <c r="Q43" s="166"/>
      <c r="R43" s="166"/>
      <c r="S43" s="166"/>
      <c r="T43" s="166"/>
      <c r="U43" s="166"/>
      <c r="V43" s="166"/>
      <c r="W43" s="166"/>
      <c r="X43" s="166"/>
      <c r="Y43" s="166"/>
      <c r="Z43" s="166"/>
    </row>
    <row r="44" spans="1:26" ht="30" customHeight="1" x14ac:dyDescent="0.2">
      <c r="A44" s="71">
        <f>'STUDENT NAMELIST'!A42</f>
        <v>38</v>
      </c>
      <c r="B44" s="167">
        <f>'STUDENT NAMELIST'!B42</f>
        <v>211423243088</v>
      </c>
      <c r="C44" s="168" t="s">
        <v>1229</v>
      </c>
      <c r="D44" s="169" t="str">
        <f>'STUDENT NAMELIST'!D42</f>
        <v>DEVADHARSHINI M A</v>
      </c>
      <c r="E44" s="170" t="s">
        <v>1191</v>
      </c>
      <c r="F44" s="71">
        <v>72</v>
      </c>
      <c r="G44" s="166"/>
      <c r="H44" s="166"/>
      <c r="I44" s="166"/>
      <c r="J44" s="166">
        <f t="shared" ca="1" si="0"/>
        <v>74</v>
      </c>
      <c r="K44" s="166"/>
      <c r="L44" s="166"/>
      <c r="M44" s="166"/>
      <c r="N44" s="166"/>
      <c r="O44" s="166"/>
      <c r="P44" s="166"/>
      <c r="Q44" s="166"/>
      <c r="R44" s="166"/>
      <c r="S44" s="166"/>
      <c r="T44" s="166"/>
      <c r="U44" s="166"/>
      <c r="V44" s="166"/>
      <c r="W44" s="166"/>
      <c r="X44" s="166"/>
      <c r="Y44" s="166"/>
      <c r="Z44" s="166"/>
    </row>
    <row r="45" spans="1:26" ht="30" customHeight="1" x14ac:dyDescent="0.2">
      <c r="A45" s="71">
        <f>'STUDENT NAMELIST'!A43</f>
        <v>39</v>
      </c>
      <c r="B45" s="167">
        <f>'STUDENT NAMELIST'!B43</f>
        <v>211423243089</v>
      </c>
      <c r="C45" s="168" t="s">
        <v>1230</v>
      </c>
      <c r="D45" s="169" t="str">
        <f>'STUDENT NAMELIST'!D43</f>
        <v>DEVIPRIYA M S</v>
      </c>
      <c r="E45" s="170" t="s">
        <v>1191</v>
      </c>
      <c r="F45" s="71">
        <v>75</v>
      </c>
      <c r="G45" s="166"/>
      <c r="H45" s="166"/>
      <c r="I45" s="166"/>
      <c r="J45" s="166">
        <f t="shared" ca="1" si="0"/>
        <v>72</v>
      </c>
      <c r="K45" s="166"/>
      <c r="L45" s="166"/>
      <c r="M45" s="166"/>
      <c r="N45" s="166"/>
      <c r="O45" s="166"/>
      <c r="P45" s="166"/>
      <c r="Q45" s="166"/>
      <c r="R45" s="166"/>
      <c r="S45" s="166"/>
      <c r="T45" s="166"/>
      <c r="U45" s="166"/>
      <c r="V45" s="166"/>
      <c r="W45" s="166"/>
      <c r="X45" s="166"/>
      <c r="Y45" s="166"/>
      <c r="Z45" s="166"/>
    </row>
    <row r="46" spans="1:26" ht="30" customHeight="1" x14ac:dyDescent="0.2">
      <c r="A46" s="71">
        <f>'STUDENT NAMELIST'!A44</f>
        <v>40</v>
      </c>
      <c r="B46" s="167">
        <f>'STUDENT NAMELIST'!B44</f>
        <v>211423243090</v>
      </c>
      <c r="C46" s="168" t="s">
        <v>1231</v>
      </c>
      <c r="D46" s="169" t="str">
        <f>'STUDENT NAMELIST'!D44</f>
        <v>DEVSRI R</v>
      </c>
      <c r="E46" s="170" t="s">
        <v>1191</v>
      </c>
      <c r="F46" s="71">
        <v>76</v>
      </c>
      <c r="G46" s="166"/>
      <c r="H46" s="166"/>
      <c r="I46" s="166"/>
      <c r="J46" s="166">
        <f t="shared" ca="1" si="0"/>
        <v>72</v>
      </c>
      <c r="K46" s="166"/>
      <c r="L46" s="166"/>
      <c r="M46" s="166"/>
      <c r="N46" s="166"/>
      <c r="O46" s="166"/>
      <c r="P46" s="166"/>
      <c r="Q46" s="166"/>
      <c r="R46" s="166"/>
      <c r="S46" s="166"/>
      <c r="T46" s="166"/>
      <c r="U46" s="166"/>
      <c r="V46" s="166"/>
      <c r="W46" s="166"/>
      <c r="X46" s="166"/>
      <c r="Y46" s="166"/>
      <c r="Z46" s="166"/>
    </row>
    <row r="47" spans="1:26" ht="30" customHeight="1" x14ac:dyDescent="0.2">
      <c r="A47" s="71">
        <f>'STUDENT NAMELIST'!A45</f>
        <v>41</v>
      </c>
      <c r="B47" s="167">
        <f>'STUDENT NAMELIST'!B45</f>
        <v>211423243091</v>
      </c>
      <c r="C47" s="168" t="s">
        <v>1232</v>
      </c>
      <c r="D47" s="169" t="str">
        <f>'STUDENT NAMELIST'!D45</f>
        <v>DHANALAKSHMI P</v>
      </c>
      <c r="E47" s="170" t="s">
        <v>1204</v>
      </c>
      <c r="F47" s="71">
        <v>68</v>
      </c>
      <c r="G47" s="166"/>
      <c r="H47" s="166"/>
      <c r="I47" s="166"/>
      <c r="J47" s="166">
        <f t="shared" ca="1" si="0"/>
        <v>69</v>
      </c>
      <c r="K47" s="166"/>
      <c r="L47" s="166"/>
      <c r="M47" s="166"/>
      <c r="N47" s="166"/>
      <c r="O47" s="166"/>
      <c r="P47" s="166"/>
      <c r="Q47" s="166"/>
      <c r="R47" s="166"/>
      <c r="S47" s="166"/>
      <c r="T47" s="166"/>
      <c r="U47" s="166"/>
      <c r="V47" s="166"/>
      <c r="W47" s="166"/>
      <c r="X47" s="166"/>
      <c r="Y47" s="166"/>
      <c r="Z47" s="166"/>
    </row>
    <row r="48" spans="1:26" ht="30" customHeight="1" x14ac:dyDescent="0.2">
      <c r="A48" s="71">
        <f>'STUDENT NAMELIST'!A46</f>
        <v>42</v>
      </c>
      <c r="B48" s="167">
        <f>'STUDENT NAMELIST'!B46</f>
        <v>211423243093</v>
      </c>
      <c r="C48" s="168" t="s">
        <v>1233</v>
      </c>
      <c r="D48" s="169" t="str">
        <f>'STUDENT NAMELIST'!D46</f>
        <v>DHANU SREE V</v>
      </c>
      <c r="E48" s="170" t="s">
        <v>1196</v>
      </c>
      <c r="F48" s="71">
        <v>90</v>
      </c>
      <c r="G48" s="166"/>
      <c r="H48" s="166"/>
      <c r="I48" s="166"/>
      <c r="J48" s="166">
        <f t="shared" ca="1" si="0"/>
        <v>89</v>
      </c>
      <c r="K48" s="166"/>
      <c r="L48" s="166"/>
      <c r="M48" s="166"/>
      <c r="N48" s="166"/>
      <c r="O48" s="166"/>
      <c r="P48" s="166"/>
      <c r="Q48" s="166"/>
      <c r="R48" s="166"/>
      <c r="S48" s="166"/>
      <c r="T48" s="166"/>
      <c r="U48" s="166"/>
      <c r="V48" s="166"/>
      <c r="W48" s="166"/>
      <c r="X48" s="166"/>
      <c r="Y48" s="166"/>
      <c r="Z48" s="166"/>
    </row>
    <row r="49" spans="1:26" ht="30" customHeight="1" x14ac:dyDescent="0.2">
      <c r="A49" s="71">
        <f>'STUDENT NAMELIST'!A47</f>
        <v>43</v>
      </c>
      <c r="B49" s="167">
        <f>'STUDENT NAMELIST'!B47</f>
        <v>211423243097</v>
      </c>
      <c r="C49" s="168" t="s">
        <v>1234</v>
      </c>
      <c r="D49" s="169" t="str">
        <f>'STUDENT NAMELIST'!D47</f>
        <v>DHARANI S H</v>
      </c>
      <c r="E49" s="170" t="s">
        <v>1191</v>
      </c>
      <c r="F49" s="71">
        <v>75</v>
      </c>
      <c r="G49" s="166"/>
      <c r="H49" s="166"/>
      <c r="I49" s="166"/>
      <c r="J49" s="166">
        <f t="shared" ca="1" si="0"/>
        <v>73</v>
      </c>
      <c r="K49" s="166"/>
      <c r="L49" s="166"/>
      <c r="M49" s="166"/>
      <c r="N49" s="166"/>
      <c r="O49" s="166"/>
      <c r="P49" s="166"/>
      <c r="Q49" s="166"/>
      <c r="R49" s="166"/>
      <c r="S49" s="166"/>
      <c r="T49" s="166"/>
      <c r="U49" s="166"/>
      <c r="V49" s="166"/>
      <c r="W49" s="166"/>
      <c r="X49" s="166"/>
      <c r="Y49" s="166"/>
      <c r="Z49" s="166"/>
    </row>
    <row r="50" spans="1:26" ht="30" customHeight="1" x14ac:dyDescent="0.2">
      <c r="A50" s="71">
        <f>'STUDENT NAMELIST'!A48</f>
        <v>44</v>
      </c>
      <c r="B50" s="167">
        <f>'STUDENT NAMELIST'!B48</f>
        <v>211423243100</v>
      </c>
      <c r="C50" s="168" t="s">
        <v>1235</v>
      </c>
      <c r="D50" s="169" t="str">
        <f>'STUDENT NAMELIST'!D48</f>
        <v>DHARSHINI K</v>
      </c>
      <c r="E50" s="170" t="s">
        <v>1191</v>
      </c>
      <c r="F50" s="71">
        <v>80</v>
      </c>
      <c r="G50" s="166"/>
      <c r="H50" s="166"/>
      <c r="I50" s="166"/>
      <c r="J50" s="166">
        <f t="shared" ca="1" si="0"/>
        <v>75</v>
      </c>
      <c r="K50" s="166"/>
      <c r="L50" s="166"/>
      <c r="M50" s="166"/>
      <c r="N50" s="166"/>
      <c r="O50" s="166"/>
      <c r="P50" s="166"/>
      <c r="Q50" s="166"/>
      <c r="R50" s="166"/>
      <c r="S50" s="166"/>
      <c r="T50" s="166"/>
      <c r="U50" s="166"/>
      <c r="V50" s="166"/>
      <c r="W50" s="166"/>
      <c r="X50" s="166"/>
      <c r="Y50" s="166"/>
      <c r="Z50" s="166"/>
    </row>
    <row r="51" spans="1:26" ht="30" customHeight="1" x14ac:dyDescent="0.2">
      <c r="A51" s="71">
        <f>'STUDENT NAMELIST'!A49</f>
        <v>45</v>
      </c>
      <c r="B51" s="167">
        <f>'STUDENT NAMELIST'!B49</f>
        <v>211423243101</v>
      </c>
      <c r="C51" s="168" t="s">
        <v>1236</v>
      </c>
      <c r="D51" s="169" t="str">
        <f>'STUDENT NAMELIST'!D49</f>
        <v>DHARSHINI S</v>
      </c>
      <c r="E51" s="170" t="s">
        <v>1204</v>
      </c>
      <c r="F51" s="71">
        <v>70</v>
      </c>
      <c r="G51" s="166"/>
      <c r="H51" s="166"/>
      <c r="I51" s="166"/>
      <c r="J51" s="166">
        <f t="shared" ca="1" si="0"/>
        <v>66</v>
      </c>
      <c r="K51" s="166"/>
      <c r="L51" s="166"/>
      <c r="M51" s="166"/>
      <c r="N51" s="166"/>
      <c r="O51" s="166"/>
      <c r="P51" s="166"/>
      <c r="Q51" s="166"/>
      <c r="R51" s="166"/>
      <c r="S51" s="166"/>
      <c r="T51" s="166"/>
      <c r="U51" s="166"/>
      <c r="V51" s="166"/>
      <c r="W51" s="166"/>
      <c r="X51" s="166"/>
      <c r="Y51" s="166"/>
      <c r="Z51" s="166"/>
    </row>
    <row r="52" spans="1:26" ht="30" customHeight="1" x14ac:dyDescent="0.2">
      <c r="A52" s="71">
        <f>'STUDENT NAMELIST'!A50</f>
        <v>46</v>
      </c>
      <c r="B52" s="167">
        <f>'STUDENT NAMELIST'!B50</f>
        <v>211423243102</v>
      </c>
      <c r="C52" s="168" t="s">
        <v>1235</v>
      </c>
      <c r="D52" s="169" t="str">
        <f>'STUDENT NAMELIST'!D50</f>
        <v>DHARSHINI S</v>
      </c>
      <c r="E52" s="170" t="s">
        <v>1199</v>
      </c>
      <c r="F52" s="71">
        <v>59</v>
      </c>
      <c r="G52" s="166"/>
      <c r="H52" s="166"/>
      <c r="I52" s="166"/>
      <c r="J52" s="166">
        <f t="shared" ca="1" si="0"/>
        <v>56</v>
      </c>
      <c r="K52" s="166"/>
      <c r="L52" s="166"/>
      <c r="M52" s="166"/>
      <c r="N52" s="166"/>
      <c r="O52" s="166"/>
      <c r="P52" s="166"/>
      <c r="Q52" s="166"/>
      <c r="R52" s="166"/>
      <c r="S52" s="166"/>
      <c r="T52" s="166"/>
      <c r="U52" s="166"/>
      <c r="V52" s="166"/>
      <c r="W52" s="166"/>
      <c r="X52" s="166"/>
      <c r="Y52" s="166"/>
      <c r="Z52" s="166"/>
    </row>
    <row r="53" spans="1:26" ht="30" customHeight="1" x14ac:dyDescent="0.2">
      <c r="A53" s="71">
        <f>'STUDENT NAMELIST'!A51</f>
        <v>47</v>
      </c>
      <c r="B53" s="167">
        <f>'STUDENT NAMELIST'!B51</f>
        <v>211423243111</v>
      </c>
      <c r="C53" s="168" t="s">
        <v>1237</v>
      </c>
      <c r="D53" s="169" t="str">
        <f>'STUDENT NAMELIST'!D51</f>
        <v>DIVYADHARSHINI A</v>
      </c>
      <c r="E53" s="170" t="s">
        <v>1204</v>
      </c>
      <c r="F53" s="71">
        <v>69</v>
      </c>
      <c r="G53" s="166"/>
      <c r="H53" s="166"/>
      <c r="I53" s="166"/>
      <c r="J53" s="166">
        <f t="shared" ca="1" si="0"/>
        <v>64</v>
      </c>
      <c r="K53" s="166"/>
      <c r="L53" s="166"/>
      <c r="M53" s="166"/>
      <c r="N53" s="166"/>
      <c r="O53" s="166"/>
      <c r="P53" s="166"/>
      <c r="Q53" s="166"/>
      <c r="R53" s="166"/>
      <c r="S53" s="166"/>
      <c r="T53" s="166"/>
      <c r="U53" s="166"/>
      <c r="V53" s="166"/>
      <c r="W53" s="166"/>
      <c r="X53" s="166"/>
      <c r="Y53" s="166"/>
      <c r="Z53" s="166"/>
    </row>
    <row r="54" spans="1:26" ht="30" customHeight="1" x14ac:dyDescent="0.2">
      <c r="A54" s="71">
        <f>'STUDENT NAMELIST'!A52</f>
        <v>48</v>
      </c>
      <c r="B54" s="167">
        <f>'STUDENT NAMELIST'!B52</f>
        <v>211423243108</v>
      </c>
      <c r="C54" s="168" t="s">
        <v>1238</v>
      </c>
      <c r="D54" s="169" t="str">
        <f>'STUDENT NAMELIST'!D52</f>
        <v>DIVYA LAKSHMI S</v>
      </c>
      <c r="E54" s="170" t="s">
        <v>1191</v>
      </c>
      <c r="F54" s="71">
        <v>78</v>
      </c>
      <c r="G54" s="166"/>
      <c r="H54" s="166"/>
      <c r="I54" s="166"/>
      <c r="J54" s="166">
        <f t="shared" ca="1" si="0"/>
        <v>79</v>
      </c>
      <c r="K54" s="166"/>
      <c r="L54" s="166"/>
      <c r="M54" s="166"/>
      <c r="N54" s="166"/>
      <c r="O54" s="166"/>
      <c r="P54" s="166"/>
      <c r="Q54" s="166"/>
      <c r="R54" s="166"/>
      <c r="S54" s="166"/>
      <c r="T54" s="166"/>
      <c r="U54" s="166"/>
      <c r="V54" s="166"/>
      <c r="W54" s="166"/>
      <c r="X54" s="166"/>
      <c r="Y54" s="166"/>
      <c r="Z54" s="166"/>
    </row>
    <row r="55" spans="1:26" ht="30" customHeight="1" x14ac:dyDescent="0.2">
      <c r="A55" s="71">
        <f>'STUDENT NAMELIST'!A53</f>
        <v>49</v>
      </c>
      <c r="B55" s="167">
        <f>'STUDENT NAMELIST'!B53</f>
        <v>211423243109</v>
      </c>
      <c r="C55" s="168" t="s">
        <v>1239</v>
      </c>
      <c r="D55" s="169" t="str">
        <f>'STUDENT NAMELIST'!D53</f>
        <v>DIVYA S</v>
      </c>
      <c r="E55" s="170" t="s">
        <v>1199</v>
      </c>
      <c r="F55" s="71">
        <v>60</v>
      </c>
      <c r="G55" s="166"/>
      <c r="H55" s="166"/>
      <c r="I55" s="166"/>
      <c r="J55" s="166">
        <f t="shared" ca="1" si="0"/>
        <v>56</v>
      </c>
      <c r="K55" s="166"/>
      <c r="L55" s="166"/>
      <c r="M55" s="166"/>
      <c r="N55" s="166"/>
      <c r="O55" s="166"/>
      <c r="P55" s="166"/>
      <c r="Q55" s="166"/>
      <c r="R55" s="166"/>
      <c r="S55" s="166"/>
      <c r="T55" s="166"/>
      <c r="U55" s="166"/>
      <c r="V55" s="166"/>
      <c r="W55" s="166"/>
      <c r="X55" s="166"/>
      <c r="Y55" s="166"/>
      <c r="Z55" s="166"/>
    </row>
    <row r="56" spans="1:26" ht="30" customHeight="1" x14ac:dyDescent="0.2">
      <c r="A56" s="71">
        <f>'STUDENT NAMELIST'!A54</f>
        <v>50</v>
      </c>
      <c r="B56" s="167">
        <f>'STUDENT NAMELIST'!B54</f>
        <v>211423243110</v>
      </c>
      <c r="C56" s="168" t="s">
        <v>1240</v>
      </c>
      <c r="D56" s="169" t="str">
        <f>'STUDENT NAMELIST'!D54</f>
        <v>DIVYA SHREE V</v>
      </c>
      <c r="E56" s="170" t="s">
        <v>1191</v>
      </c>
      <c r="F56" s="71">
        <v>77</v>
      </c>
      <c r="G56" s="166"/>
      <c r="H56" s="166"/>
      <c r="I56" s="166"/>
      <c r="J56" s="166">
        <f t="shared" ca="1" si="0"/>
        <v>80</v>
      </c>
      <c r="K56" s="166"/>
      <c r="L56" s="166"/>
      <c r="M56" s="166"/>
      <c r="N56" s="166"/>
      <c r="O56" s="166"/>
      <c r="P56" s="166"/>
      <c r="Q56" s="166"/>
      <c r="R56" s="166"/>
      <c r="S56" s="166"/>
      <c r="T56" s="166"/>
      <c r="U56" s="166"/>
      <c r="V56" s="166"/>
      <c r="W56" s="166"/>
      <c r="X56" s="166"/>
      <c r="Y56" s="166"/>
      <c r="Z56" s="166"/>
    </row>
    <row r="57" spans="1:26" ht="30" customHeight="1" x14ac:dyDescent="0.2">
      <c r="A57" s="71">
        <f>'STUDENT NAMELIST'!A55</f>
        <v>51</v>
      </c>
      <c r="B57" s="167">
        <f>'STUDENT NAMELIST'!B55</f>
        <v>211423243115</v>
      </c>
      <c r="C57" s="168" t="s">
        <v>1236</v>
      </c>
      <c r="D57" s="169" t="str">
        <f>'STUDENT NAMELIST'!D55</f>
        <v>ELIZA ADELINE S</v>
      </c>
      <c r="E57" s="170" t="s">
        <v>1204</v>
      </c>
      <c r="F57" s="71">
        <v>61</v>
      </c>
      <c r="G57" s="166"/>
      <c r="H57" s="166"/>
      <c r="I57" s="166"/>
      <c r="J57" s="166">
        <f t="shared" ca="1" si="0"/>
        <v>67</v>
      </c>
      <c r="K57" s="166"/>
      <c r="L57" s="166"/>
      <c r="M57" s="166"/>
      <c r="N57" s="166"/>
      <c r="O57" s="166"/>
      <c r="P57" s="166"/>
      <c r="Q57" s="166"/>
      <c r="R57" s="166"/>
      <c r="S57" s="166"/>
      <c r="T57" s="166"/>
      <c r="U57" s="166"/>
      <c r="V57" s="166"/>
      <c r="W57" s="166"/>
      <c r="X57" s="166"/>
      <c r="Y57" s="166"/>
      <c r="Z57" s="166"/>
    </row>
    <row r="58" spans="1:26" ht="30" customHeight="1" x14ac:dyDescent="0.2">
      <c r="A58" s="71">
        <f>'STUDENT NAMELIST'!A56</f>
        <v>52</v>
      </c>
      <c r="B58" s="167">
        <f>'STUDENT NAMELIST'!B56</f>
        <v>211423243117</v>
      </c>
      <c r="C58" s="168" t="s">
        <v>1241</v>
      </c>
      <c r="D58" s="169" t="str">
        <f>'STUDENT NAMELIST'!D56</f>
        <v>ESAKKI SANDHYA M</v>
      </c>
      <c r="E58" s="170" t="s">
        <v>1199</v>
      </c>
      <c r="F58" s="71">
        <v>57</v>
      </c>
      <c r="G58" s="166"/>
      <c r="H58" s="166"/>
      <c r="I58" s="166"/>
      <c r="J58" s="166">
        <f t="shared" ca="1" si="0"/>
        <v>56</v>
      </c>
      <c r="K58" s="166"/>
      <c r="L58" s="166"/>
      <c r="M58" s="166"/>
      <c r="N58" s="166"/>
      <c r="O58" s="166"/>
      <c r="P58" s="166"/>
      <c r="Q58" s="166"/>
      <c r="R58" s="166"/>
      <c r="S58" s="166"/>
      <c r="T58" s="166"/>
      <c r="U58" s="166"/>
      <c r="V58" s="166"/>
      <c r="W58" s="166"/>
      <c r="X58" s="166"/>
      <c r="Y58" s="166"/>
      <c r="Z58" s="166"/>
    </row>
    <row r="59" spans="1:26" ht="30" customHeight="1" x14ac:dyDescent="0.2">
      <c r="A59" s="71">
        <f>'STUDENT NAMELIST'!A57</f>
        <v>53</v>
      </c>
      <c r="B59" s="167">
        <f>'STUDENT NAMELIST'!B57</f>
        <v>211423243121</v>
      </c>
      <c r="C59" s="168" t="s">
        <v>1242</v>
      </c>
      <c r="D59" s="169" t="str">
        <f>'STUDENT NAMELIST'!D57</f>
        <v>FATHIMA SAFANA A</v>
      </c>
      <c r="E59" s="170" t="s">
        <v>1191</v>
      </c>
      <c r="F59" s="71">
        <v>80</v>
      </c>
      <c r="G59" s="166"/>
      <c r="H59" s="166"/>
      <c r="I59" s="166"/>
      <c r="J59" s="166">
        <f t="shared" ca="1" si="0"/>
        <v>79</v>
      </c>
      <c r="K59" s="166"/>
      <c r="L59" s="166"/>
      <c r="M59" s="166"/>
      <c r="N59" s="166"/>
      <c r="O59" s="166"/>
      <c r="P59" s="166"/>
      <c r="Q59" s="166"/>
      <c r="R59" s="166"/>
      <c r="S59" s="166"/>
      <c r="T59" s="166"/>
      <c r="U59" s="166"/>
      <c r="V59" s="166"/>
      <c r="W59" s="166"/>
      <c r="X59" s="166"/>
      <c r="Y59" s="166"/>
      <c r="Z59" s="166"/>
    </row>
    <row r="60" spans="1:26" ht="30" customHeight="1" x14ac:dyDescent="0.2">
      <c r="A60" s="71">
        <f>'STUDENT NAMELIST'!A58</f>
        <v>54</v>
      </c>
      <c r="B60" s="167">
        <f>'STUDENT NAMELIST'!B58</f>
        <v>211423243122</v>
      </c>
      <c r="C60" s="168" t="s">
        <v>1237</v>
      </c>
      <c r="D60" s="169" t="str">
        <f>'STUDENT NAMELIST'!D58</f>
        <v>GADDAM SUPRIYA</v>
      </c>
      <c r="E60" s="170" t="s">
        <v>1191</v>
      </c>
      <c r="F60" s="71">
        <v>74</v>
      </c>
      <c r="G60" s="166"/>
      <c r="H60" s="166"/>
      <c r="I60" s="166"/>
      <c r="J60" s="166">
        <f t="shared" ca="1" si="0"/>
        <v>78</v>
      </c>
      <c r="K60" s="166"/>
      <c r="L60" s="166"/>
      <c r="M60" s="166"/>
      <c r="N60" s="166"/>
      <c r="O60" s="166"/>
      <c r="P60" s="166"/>
      <c r="Q60" s="166"/>
      <c r="R60" s="166"/>
      <c r="S60" s="166"/>
      <c r="T60" s="166"/>
      <c r="U60" s="166"/>
      <c r="V60" s="166"/>
      <c r="W60" s="166"/>
      <c r="X60" s="166"/>
      <c r="Y60" s="166"/>
      <c r="Z60" s="166"/>
    </row>
    <row r="61" spans="1:26" ht="30" customHeight="1" x14ac:dyDescent="0.2">
      <c r="A61" s="71">
        <f>'STUDENT NAMELIST'!A59</f>
        <v>55</v>
      </c>
      <c r="B61" s="167">
        <f>'STUDENT NAMELIST'!B59</f>
        <v>211423243126</v>
      </c>
      <c r="C61" s="168" t="s">
        <v>1243</v>
      </c>
      <c r="D61" s="169" t="str">
        <f>'STUDENT NAMELIST'!D59</f>
        <v>GETHU SHIVANI T S S</v>
      </c>
      <c r="E61" s="170" t="s">
        <v>1204</v>
      </c>
      <c r="F61" s="71">
        <v>68</v>
      </c>
      <c r="G61" s="166"/>
      <c r="H61" s="166"/>
      <c r="I61" s="166"/>
      <c r="J61" s="166">
        <f t="shared" ca="1" si="0"/>
        <v>62</v>
      </c>
      <c r="K61" s="166"/>
      <c r="L61" s="166"/>
      <c r="M61" s="166"/>
      <c r="N61" s="166"/>
      <c r="O61" s="166"/>
      <c r="P61" s="166"/>
      <c r="Q61" s="166"/>
      <c r="R61" s="166"/>
      <c r="S61" s="166"/>
      <c r="T61" s="166"/>
      <c r="U61" s="166"/>
      <c r="V61" s="166"/>
      <c r="W61" s="166"/>
      <c r="X61" s="166"/>
      <c r="Y61" s="166"/>
      <c r="Z61" s="166"/>
    </row>
    <row r="62" spans="1:26" ht="30" customHeight="1" x14ac:dyDescent="0.2">
      <c r="A62" s="71">
        <f>'STUDENT NAMELIST'!A60</f>
        <v>56</v>
      </c>
      <c r="B62" s="167">
        <f>'STUDENT NAMELIST'!B60</f>
        <v>211423243128</v>
      </c>
      <c r="C62" s="168" t="s">
        <v>1244</v>
      </c>
      <c r="D62" s="169" t="str">
        <f>'STUDENT NAMELIST'!D60</f>
        <v>GOPIKA S</v>
      </c>
      <c r="E62" s="170" t="s">
        <v>1201</v>
      </c>
      <c r="F62" s="71">
        <v>92</v>
      </c>
      <c r="G62" s="166"/>
      <c r="H62" s="166"/>
      <c r="I62" s="166"/>
      <c r="J62" s="166">
        <f t="shared" ca="1" si="0"/>
        <v>97</v>
      </c>
      <c r="K62" s="166"/>
      <c r="L62" s="166"/>
      <c r="M62" s="166"/>
      <c r="N62" s="166"/>
      <c r="O62" s="166"/>
      <c r="P62" s="166"/>
      <c r="Q62" s="166"/>
      <c r="R62" s="166"/>
      <c r="S62" s="166"/>
      <c r="T62" s="166"/>
      <c r="U62" s="166"/>
      <c r="V62" s="166"/>
      <c r="W62" s="166"/>
      <c r="X62" s="166"/>
      <c r="Y62" s="166"/>
      <c r="Z62" s="166"/>
    </row>
    <row r="63" spans="1:26" ht="30" customHeight="1" x14ac:dyDescent="0.2">
      <c r="A63" s="71">
        <f>'STUDENT NAMELIST'!A61</f>
        <v>57</v>
      </c>
      <c r="B63" s="167">
        <f>'STUDENT NAMELIST'!B61</f>
        <v>211423243129</v>
      </c>
      <c r="C63" s="168" t="s">
        <v>1245</v>
      </c>
      <c r="D63" s="169" t="str">
        <f>'STUDENT NAMELIST'!D61</f>
        <v>GOPIKASHREE A S</v>
      </c>
      <c r="E63" s="170" t="s">
        <v>1246</v>
      </c>
      <c r="F63" s="71">
        <v>53</v>
      </c>
      <c r="G63" s="166"/>
      <c r="H63" s="166"/>
      <c r="I63" s="166"/>
      <c r="J63" s="166">
        <f t="shared" ca="1" si="0"/>
        <v>52</v>
      </c>
      <c r="K63" s="166"/>
      <c r="L63" s="166"/>
      <c r="M63" s="166"/>
      <c r="N63" s="166"/>
      <c r="O63" s="166"/>
      <c r="P63" s="166"/>
      <c r="Q63" s="166"/>
      <c r="R63" s="166"/>
      <c r="S63" s="166"/>
      <c r="T63" s="166"/>
      <c r="U63" s="166"/>
      <c r="V63" s="166"/>
      <c r="W63" s="166"/>
      <c r="X63" s="166"/>
      <c r="Y63" s="166"/>
      <c r="Z63" s="166"/>
    </row>
    <row r="64" spans="1:26" ht="30" customHeight="1" x14ac:dyDescent="0.2">
      <c r="A64" s="71">
        <f>'STUDENT NAMELIST'!A62</f>
        <v>58</v>
      </c>
      <c r="B64" s="167">
        <f>'STUDENT NAMELIST'!B62</f>
        <v>211423243131</v>
      </c>
      <c r="C64" s="168" t="s">
        <v>1247</v>
      </c>
      <c r="D64" s="169" t="str">
        <f>'STUDENT NAMELIST'!D62</f>
        <v>GOWTHAMEE G</v>
      </c>
      <c r="E64" s="170" t="s">
        <v>1199</v>
      </c>
      <c r="F64" s="71">
        <v>58</v>
      </c>
      <c r="G64" s="166"/>
      <c r="H64" s="166"/>
      <c r="I64" s="166"/>
      <c r="J64" s="166">
        <f t="shared" ca="1" si="0"/>
        <v>57</v>
      </c>
      <c r="K64" s="166"/>
      <c r="L64" s="166"/>
      <c r="M64" s="166"/>
      <c r="N64" s="166"/>
      <c r="O64" s="166"/>
      <c r="P64" s="166"/>
      <c r="Q64" s="166"/>
      <c r="R64" s="166"/>
      <c r="S64" s="166"/>
      <c r="T64" s="166"/>
      <c r="U64" s="166"/>
      <c r="V64" s="166"/>
      <c r="W64" s="166"/>
      <c r="X64" s="166"/>
      <c r="Y64" s="166"/>
      <c r="Z64" s="166"/>
    </row>
    <row r="65" spans="1:26" ht="30" customHeight="1" x14ac:dyDescent="0.2">
      <c r="A65" s="71">
        <f>'STUDENT NAMELIST'!A63</f>
        <v>59</v>
      </c>
      <c r="B65" s="167">
        <f>'STUDENT NAMELIST'!B63</f>
        <v>211423243096</v>
      </c>
      <c r="C65" s="168" t="s">
        <v>1248</v>
      </c>
      <c r="D65" s="169" t="str">
        <f>'STUDENT NAMELIST'!D63</f>
        <v>DHARANI C</v>
      </c>
      <c r="E65" s="170" t="s">
        <v>1199</v>
      </c>
      <c r="F65" s="71">
        <v>57</v>
      </c>
      <c r="G65" s="166"/>
      <c r="H65" s="166"/>
      <c r="I65" s="166"/>
      <c r="J65" s="166">
        <f t="shared" ca="1" si="0"/>
        <v>55</v>
      </c>
      <c r="K65" s="166"/>
      <c r="L65" s="166"/>
      <c r="M65" s="166"/>
      <c r="N65" s="166"/>
      <c r="O65" s="166"/>
      <c r="P65" s="166"/>
      <c r="Q65" s="166"/>
      <c r="R65" s="166"/>
      <c r="S65" s="166"/>
      <c r="T65" s="166"/>
      <c r="U65" s="166"/>
      <c r="V65" s="166"/>
      <c r="W65" s="166"/>
      <c r="X65" s="166"/>
      <c r="Y65" s="166"/>
      <c r="Z65" s="166"/>
    </row>
    <row r="66" spans="1:26" ht="30" customHeight="1" x14ac:dyDescent="0.2">
      <c r="A66" s="71">
        <f>'STUDENT NAMELIST'!A64</f>
        <v>60</v>
      </c>
      <c r="B66" s="167">
        <f>'STUDENT NAMELIST'!B64</f>
        <v>211423243137</v>
      </c>
      <c r="C66" s="168" t="s">
        <v>1249</v>
      </c>
      <c r="D66" s="169" t="str">
        <f>'STUDENT NAMELIST'!D64</f>
        <v>HARI PRIYA P</v>
      </c>
      <c r="E66" s="170" t="s">
        <v>1204</v>
      </c>
      <c r="F66" s="71">
        <v>67</v>
      </c>
      <c r="G66" s="166"/>
      <c r="H66" s="166"/>
      <c r="I66" s="166"/>
      <c r="J66" s="166">
        <f t="shared" ca="1" si="0"/>
        <v>67</v>
      </c>
      <c r="K66" s="166"/>
      <c r="L66" s="166"/>
      <c r="M66" s="166"/>
      <c r="N66" s="166"/>
      <c r="O66" s="166"/>
      <c r="P66" s="166"/>
      <c r="Q66" s="166"/>
      <c r="R66" s="166"/>
      <c r="S66" s="166"/>
      <c r="T66" s="166"/>
      <c r="U66" s="166"/>
      <c r="V66" s="166"/>
      <c r="W66" s="166"/>
      <c r="X66" s="166"/>
      <c r="Y66" s="166"/>
      <c r="Z66" s="166"/>
    </row>
    <row r="67" spans="1:26" ht="30" customHeight="1" x14ac:dyDescent="0.2">
      <c r="A67" s="71">
        <f>'STUDENT NAMELIST'!A65</f>
        <v>61</v>
      </c>
      <c r="B67" s="167">
        <f>'STUDENT NAMELIST'!B65</f>
        <v>211423243138</v>
      </c>
      <c r="C67" s="168" t="s">
        <v>1250</v>
      </c>
      <c r="D67" s="169" t="str">
        <f>'STUDENT NAMELIST'!D65</f>
        <v>HARINI K</v>
      </c>
      <c r="E67" s="170" t="s">
        <v>1204</v>
      </c>
      <c r="F67" s="71">
        <v>67</v>
      </c>
      <c r="G67" s="166"/>
      <c r="H67" s="166"/>
      <c r="I67" s="166"/>
      <c r="J67" s="166">
        <f t="shared" ca="1" si="0"/>
        <v>63</v>
      </c>
      <c r="K67" s="166"/>
      <c r="L67" s="166"/>
      <c r="M67" s="166"/>
      <c r="N67" s="166"/>
      <c r="O67" s="166"/>
      <c r="P67" s="166"/>
      <c r="Q67" s="166"/>
      <c r="R67" s="166"/>
      <c r="S67" s="166"/>
      <c r="T67" s="166"/>
      <c r="U67" s="166"/>
      <c r="V67" s="166"/>
      <c r="W67" s="166"/>
      <c r="X67" s="166"/>
      <c r="Y67" s="166"/>
      <c r="Z67" s="166"/>
    </row>
    <row r="68" spans="1:26" ht="30" customHeight="1" x14ac:dyDescent="0.2">
      <c r="A68" s="71">
        <f>'STUDENT NAMELIST'!A66</f>
        <v>62</v>
      </c>
      <c r="B68" s="167">
        <f>'STUDENT NAMELIST'!B66</f>
        <v>211423243139</v>
      </c>
      <c r="C68" s="168" t="s">
        <v>1250</v>
      </c>
      <c r="D68" s="169" t="str">
        <f>'STUDENT NAMELIST'!D66</f>
        <v>HARINISRI M</v>
      </c>
      <c r="E68" s="170" t="s">
        <v>1191</v>
      </c>
      <c r="F68" s="71">
        <v>79</v>
      </c>
      <c r="G68" s="166"/>
      <c r="H68" s="166"/>
      <c r="I68" s="166"/>
      <c r="J68" s="166">
        <f t="shared" ca="1" si="0"/>
        <v>74</v>
      </c>
      <c r="K68" s="166"/>
      <c r="L68" s="166"/>
      <c r="M68" s="166"/>
      <c r="N68" s="166"/>
      <c r="O68" s="166"/>
      <c r="P68" s="166"/>
      <c r="Q68" s="166"/>
      <c r="R68" s="166"/>
      <c r="S68" s="166"/>
      <c r="T68" s="166"/>
      <c r="U68" s="166"/>
      <c r="V68" s="166"/>
      <c r="W68" s="166"/>
      <c r="X68" s="166"/>
      <c r="Y68" s="166"/>
      <c r="Z68" s="166"/>
    </row>
    <row r="69" spans="1:26" ht="30" customHeight="1" x14ac:dyDescent="0.2">
      <c r="A69" s="71">
        <f>'STUDENT NAMELIST'!A67</f>
        <v>63</v>
      </c>
      <c r="B69" s="167">
        <f>'STUDENT NAMELIST'!B67</f>
        <v>211423243146</v>
      </c>
      <c r="C69" s="168" t="s">
        <v>1251</v>
      </c>
      <c r="D69" s="169" t="str">
        <f>'STUDENT NAMELIST'!D67</f>
        <v>HARSHAVARTHINI T</v>
      </c>
      <c r="E69" s="170" t="s">
        <v>1191</v>
      </c>
      <c r="F69" s="71">
        <v>71</v>
      </c>
      <c r="G69" s="166"/>
      <c r="H69" s="166"/>
      <c r="I69" s="166"/>
      <c r="J69" s="166">
        <f t="shared" ca="1" si="0"/>
        <v>75</v>
      </c>
      <c r="K69" s="166"/>
      <c r="L69" s="166"/>
      <c r="M69" s="166"/>
      <c r="N69" s="166"/>
      <c r="O69" s="166"/>
      <c r="P69" s="166"/>
      <c r="Q69" s="166"/>
      <c r="R69" s="166"/>
      <c r="S69" s="166"/>
      <c r="T69" s="166"/>
      <c r="U69" s="166"/>
      <c r="V69" s="166"/>
      <c r="W69" s="166"/>
      <c r="X69" s="166"/>
      <c r="Y69" s="166"/>
      <c r="Z69" s="166"/>
    </row>
    <row r="70" spans="1:26" ht="30" customHeight="1" x14ac:dyDescent="0.2">
      <c r="A70" s="71">
        <f>'STUDENT NAMELIST'!A68</f>
        <v>64</v>
      </c>
      <c r="B70" s="167">
        <f>'STUDENT NAMELIST'!B68</f>
        <v>211423243148</v>
      </c>
      <c r="C70" s="168" t="s">
        <v>1244</v>
      </c>
      <c r="D70" s="169" t="str">
        <f>'STUDENT NAMELIST'!D68</f>
        <v>HARSHINI R R</v>
      </c>
      <c r="E70" s="170" t="s">
        <v>1191</v>
      </c>
      <c r="F70" s="71">
        <v>79</v>
      </c>
      <c r="G70" s="166"/>
      <c r="H70" s="166"/>
      <c r="I70" s="166"/>
      <c r="J70" s="166">
        <f t="shared" ca="1" si="0"/>
        <v>73</v>
      </c>
      <c r="K70" s="166"/>
      <c r="L70" s="166"/>
      <c r="M70" s="166"/>
      <c r="N70" s="166"/>
      <c r="O70" s="166"/>
      <c r="P70" s="166"/>
      <c r="Q70" s="166"/>
      <c r="R70" s="166"/>
      <c r="S70" s="166"/>
      <c r="T70" s="166"/>
      <c r="U70" s="166"/>
      <c r="V70" s="166"/>
      <c r="W70" s="166"/>
      <c r="X70" s="166"/>
      <c r="Y70" s="166"/>
      <c r="Z70" s="166"/>
    </row>
    <row r="71" spans="1:26" ht="30" customHeight="1" x14ac:dyDescent="0.2">
      <c r="A71" s="71">
        <f>'STUDENT NAMELIST'!A69</f>
        <v>65</v>
      </c>
      <c r="B71" s="167">
        <f>'STUDENT NAMELIST'!B69</f>
        <v>211423243149</v>
      </c>
      <c r="C71" s="168" t="s">
        <v>1252</v>
      </c>
      <c r="D71" s="169" t="str">
        <f>'STUDENT NAMELIST'!D69</f>
        <v>HARSHINI T</v>
      </c>
      <c r="E71" s="170" t="s">
        <v>1191</v>
      </c>
      <c r="F71" s="71">
        <v>75</v>
      </c>
      <c r="G71" s="166"/>
      <c r="H71" s="166"/>
      <c r="I71" s="166"/>
      <c r="J71" s="166">
        <f t="shared" ca="1" si="0"/>
        <v>72</v>
      </c>
      <c r="K71" s="166"/>
      <c r="L71" s="166"/>
      <c r="M71" s="166"/>
      <c r="N71" s="166"/>
      <c r="O71" s="166"/>
      <c r="P71" s="166"/>
      <c r="Q71" s="166"/>
      <c r="R71" s="166"/>
      <c r="S71" s="166"/>
      <c r="T71" s="166"/>
      <c r="U71" s="166"/>
      <c r="V71" s="166"/>
      <c r="W71" s="166"/>
      <c r="X71" s="166"/>
      <c r="Y71" s="166"/>
      <c r="Z71" s="166"/>
    </row>
    <row r="72" spans="1:26" ht="30" customHeight="1" x14ac:dyDescent="0.2">
      <c r="A72" s="71">
        <f>'STUDENT NAMELIST'!A70</f>
        <v>66</v>
      </c>
      <c r="B72" s="167">
        <f>'STUDENT NAMELIST'!B70</f>
        <v>211423243150</v>
      </c>
      <c r="C72" s="168" t="s">
        <v>1253</v>
      </c>
      <c r="D72" s="169" t="str">
        <f>'STUDENT NAMELIST'!D70</f>
        <v>HARSHINI V M</v>
      </c>
      <c r="E72" s="170" t="s">
        <v>1191</v>
      </c>
      <c r="F72" s="71">
        <v>78</v>
      </c>
      <c r="G72" s="166"/>
      <c r="H72" s="166"/>
      <c r="I72" s="166"/>
      <c r="J72" s="166">
        <f t="shared" ca="1" si="0"/>
        <v>78</v>
      </c>
      <c r="K72" s="166"/>
      <c r="L72" s="166"/>
      <c r="M72" s="166"/>
      <c r="N72" s="166"/>
      <c r="O72" s="166"/>
      <c r="P72" s="166"/>
      <c r="Q72" s="166"/>
      <c r="R72" s="166"/>
      <c r="S72" s="166"/>
      <c r="T72" s="166"/>
      <c r="U72" s="166"/>
      <c r="V72" s="166"/>
      <c r="W72" s="166"/>
      <c r="X72" s="166"/>
      <c r="Y72" s="166"/>
      <c r="Z72" s="166"/>
    </row>
    <row r="73" spans="1:26" ht="30" customHeight="1" x14ac:dyDescent="0.2">
      <c r="A73" s="71">
        <f>'STUDENT NAMELIST'!A71</f>
        <v>67</v>
      </c>
      <c r="B73" s="167">
        <f>'STUDENT NAMELIST'!B71</f>
        <v>211423243147</v>
      </c>
      <c r="C73" s="168" t="s">
        <v>1254</v>
      </c>
      <c r="D73" s="169" t="str">
        <f>'STUDENT NAMELIST'!D71</f>
        <v>HARSHINI M</v>
      </c>
      <c r="E73" s="170" t="s">
        <v>1199</v>
      </c>
      <c r="F73" s="71">
        <v>60</v>
      </c>
      <c r="G73" s="166"/>
      <c r="H73" s="166"/>
      <c r="I73" s="166"/>
      <c r="J73" s="166">
        <f t="shared" ca="1" si="0"/>
        <v>56</v>
      </c>
      <c r="K73" s="166"/>
      <c r="L73" s="166"/>
      <c r="M73" s="166"/>
      <c r="N73" s="166"/>
      <c r="O73" s="166"/>
      <c r="P73" s="166"/>
      <c r="Q73" s="166"/>
      <c r="R73" s="166"/>
      <c r="S73" s="166"/>
      <c r="T73" s="166"/>
      <c r="U73" s="166"/>
      <c r="V73" s="166"/>
      <c r="W73" s="166"/>
      <c r="X73" s="166"/>
      <c r="Y73" s="166"/>
      <c r="Z73" s="166"/>
    </row>
    <row r="74" spans="1:26" ht="30" customHeight="1" x14ac:dyDescent="0.2">
      <c r="A74" s="71">
        <f>'STUDENT NAMELIST'!A72</f>
        <v>68</v>
      </c>
      <c r="B74" s="167">
        <f>'STUDENT NAMELIST'!B72</f>
        <v>211423243157</v>
      </c>
      <c r="C74" s="168" t="s">
        <v>1255</v>
      </c>
      <c r="D74" s="169" t="str">
        <f>'STUDENT NAMELIST'!D72</f>
        <v>HEPZHIBHA RACHEL S</v>
      </c>
      <c r="E74" s="170" t="s">
        <v>1199</v>
      </c>
      <c r="F74" s="71">
        <v>58</v>
      </c>
      <c r="G74" s="166"/>
      <c r="H74" s="166"/>
      <c r="I74" s="166"/>
      <c r="J74" s="166">
        <f t="shared" ca="1" si="0"/>
        <v>56</v>
      </c>
      <c r="K74" s="166"/>
      <c r="L74" s="166"/>
      <c r="M74" s="166"/>
      <c r="N74" s="166"/>
      <c r="O74" s="166"/>
      <c r="P74" s="166"/>
      <c r="Q74" s="166"/>
      <c r="R74" s="166"/>
      <c r="S74" s="166"/>
      <c r="T74" s="166"/>
      <c r="U74" s="166"/>
      <c r="V74" s="166"/>
      <c r="W74" s="166"/>
      <c r="X74" s="166"/>
      <c r="Y74" s="166"/>
      <c r="Z74" s="166"/>
    </row>
    <row r="75" spans="1:26" ht="30" customHeight="1" x14ac:dyDescent="0.2">
      <c r="A75" s="71">
        <f>'STUDENT NAMELIST'!A73</f>
        <v>69</v>
      </c>
      <c r="B75" s="167">
        <f>'STUDENT NAMELIST'!B73</f>
        <v>211423243161</v>
      </c>
      <c r="C75" s="168" t="s">
        <v>1256</v>
      </c>
      <c r="D75" s="169" t="str">
        <f>'STUDENT NAMELIST'!D73</f>
        <v>HUMAIRA S</v>
      </c>
      <c r="E75" s="170" t="s">
        <v>1191</v>
      </c>
      <c r="F75" s="71">
        <v>75</v>
      </c>
      <c r="G75" s="166"/>
      <c r="H75" s="166"/>
      <c r="I75" s="166"/>
      <c r="J75" s="166">
        <f t="shared" ca="1" si="0"/>
        <v>73</v>
      </c>
      <c r="K75" s="166"/>
      <c r="L75" s="166"/>
      <c r="M75" s="166"/>
      <c r="N75" s="166"/>
      <c r="O75" s="166"/>
      <c r="P75" s="166"/>
      <c r="Q75" s="166"/>
      <c r="R75" s="166"/>
      <c r="S75" s="166"/>
      <c r="T75" s="166"/>
      <c r="U75" s="166"/>
      <c r="V75" s="166"/>
      <c r="W75" s="166"/>
      <c r="X75" s="166"/>
      <c r="Y75" s="166"/>
      <c r="Z75" s="166"/>
    </row>
    <row r="76" spans="1:26" ht="30" customHeight="1" x14ac:dyDescent="0.2">
      <c r="A76" s="71">
        <f>'STUDENT NAMELIST'!A74</f>
        <v>70</v>
      </c>
      <c r="B76" s="167">
        <f>'STUDENT NAMELIST'!B74</f>
        <v>211423243164</v>
      </c>
      <c r="C76" s="168" t="s">
        <v>1257</v>
      </c>
      <c r="D76" s="169" t="str">
        <f>'STUDENT NAMELIST'!D74</f>
        <v>INIYA ARUMUGAM</v>
      </c>
      <c r="E76" s="170" t="s">
        <v>1204</v>
      </c>
      <c r="F76" s="71">
        <v>70</v>
      </c>
      <c r="G76" s="166"/>
      <c r="H76" s="166"/>
      <c r="I76" s="166"/>
      <c r="J76" s="166">
        <f t="shared" ca="1" si="0"/>
        <v>67</v>
      </c>
      <c r="K76" s="166"/>
      <c r="L76" s="166"/>
      <c r="M76" s="166"/>
      <c r="N76" s="166"/>
      <c r="O76" s="166"/>
      <c r="P76" s="166"/>
      <c r="Q76" s="166"/>
      <c r="R76" s="166"/>
      <c r="S76" s="166"/>
      <c r="T76" s="166"/>
      <c r="U76" s="166"/>
      <c r="V76" s="166"/>
      <c r="W76" s="166"/>
      <c r="X76" s="166"/>
      <c r="Y76" s="166"/>
      <c r="Z76" s="166"/>
    </row>
    <row r="77" spans="1:26" ht="30" customHeight="1" x14ac:dyDescent="0.2">
      <c r="A77" s="71">
        <f>'STUDENT NAMELIST'!A75</f>
        <v>71</v>
      </c>
      <c r="B77" s="167">
        <f>'STUDENT NAMELIST'!B75</f>
        <v>211423243165</v>
      </c>
      <c r="C77" s="168" t="s">
        <v>1258</v>
      </c>
      <c r="D77" s="169" t="str">
        <f>'STUDENT NAMELIST'!D75</f>
        <v>IRENE B</v>
      </c>
      <c r="E77" s="170" t="s">
        <v>1191</v>
      </c>
      <c r="F77" s="71">
        <v>79</v>
      </c>
      <c r="G77" s="166"/>
      <c r="H77" s="166"/>
      <c r="I77" s="166"/>
      <c r="J77" s="166">
        <f t="shared" ca="1" si="0"/>
        <v>75</v>
      </c>
      <c r="K77" s="166"/>
      <c r="L77" s="166"/>
      <c r="M77" s="166"/>
      <c r="N77" s="166"/>
      <c r="O77" s="166"/>
      <c r="P77" s="166"/>
      <c r="Q77" s="166"/>
      <c r="R77" s="166"/>
      <c r="S77" s="166"/>
      <c r="T77" s="166"/>
      <c r="U77" s="166"/>
      <c r="V77" s="166"/>
      <c r="W77" s="166"/>
      <c r="X77" s="166"/>
      <c r="Y77" s="166"/>
      <c r="Z77" s="166"/>
    </row>
    <row r="78" spans="1:26" ht="30" customHeight="1" x14ac:dyDescent="0.2">
      <c r="A78" s="71">
        <f>'STUDENT NAMELIST'!A76</f>
        <v>72</v>
      </c>
      <c r="B78" s="167">
        <f>'STUDENT NAMELIST'!B76</f>
        <v>211423243167</v>
      </c>
      <c r="C78" s="168" t="s">
        <v>1259</v>
      </c>
      <c r="D78" s="169" t="str">
        <f>'STUDENT NAMELIST'!D76</f>
        <v>ISHA KUMARI R</v>
      </c>
      <c r="E78" s="170" t="s">
        <v>1204</v>
      </c>
      <c r="F78" s="71">
        <v>68</v>
      </c>
      <c r="G78" s="166"/>
      <c r="H78" s="166"/>
      <c r="I78" s="166"/>
      <c r="J78" s="166">
        <f t="shared" ca="1" si="0"/>
        <v>66</v>
      </c>
      <c r="K78" s="166"/>
      <c r="L78" s="166"/>
      <c r="M78" s="166"/>
      <c r="N78" s="166"/>
      <c r="O78" s="166"/>
      <c r="P78" s="166"/>
      <c r="Q78" s="166"/>
      <c r="R78" s="166"/>
      <c r="S78" s="166"/>
      <c r="T78" s="166"/>
      <c r="U78" s="166"/>
      <c r="V78" s="166"/>
      <c r="W78" s="166"/>
      <c r="X78" s="166"/>
      <c r="Y78" s="166"/>
      <c r="Z78" s="166"/>
    </row>
    <row r="79" spans="1:26" ht="30" customHeight="1" x14ac:dyDescent="0.2">
      <c r="A79" s="71">
        <f>'STUDENT NAMELIST'!A77</f>
        <v>73</v>
      </c>
      <c r="B79" s="167">
        <f>'STUDENT NAMELIST'!B77</f>
        <v>211423243168</v>
      </c>
      <c r="C79" s="168" t="s">
        <v>1260</v>
      </c>
      <c r="D79" s="169" t="str">
        <f>'STUDENT NAMELIST'!D77</f>
        <v>ISHWARYA P</v>
      </c>
      <c r="E79" s="170" t="s">
        <v>1204</v>
      </c>
      <c r="F79" s="71">
        <v>63</v>
      </c>
      <c r="G79" s="166"/>
      <c r="H79" s="166"/>
      <c r="I79" s="166"/>
      <c r="J79" s="166">
        <f t="shared" ca="1" si="0"/>
        <v>61</v>
      </c>
      <c r="K79" s="166"/>
      <c r="L79" s="166"/>
      <c r="M79" s="166"/>
      <c r="N79" s="166"/>
      <c r="O79" s="166"/>
      <c r="P79" s="166"/>
      <c r="Q79" s="166"/>
      <c r="R79" s="166"/>
      <c r="S79" s="166"/>
      <c r="T79" s="166"/>
      <c r="U79" s="166"/>
      <c r="V79" s="166"/>
      <c r="W79" s="166"/>
      <c r="X79" s="166"/>
      <c r="Y79" s="166"/>
      <c r="Z79" s="166"/>
    </row>
    <row r="80" spans="1:26" ht="30" customHeight="1" x14ac:dyDescent="0.2">
      <c r="A80" s="71">
        <f>'STUDENT NAMELIST'!A78</f>
        <v>74</v>
      </c>
      <c r="B80" s="167">
        <f>'STUDENT NAMELIST'!B78</f>
        <v>211423243174</v>
      </c>
      <c r="C80" s="168" t="s">
        <v>1261</v>
      </c>
      <c r="D80" s="169" t="str">
        <f>'STUDENT NAMELIST'!D78</f>
        <v>JANANI G</v>
      </c>
      <c r="E80" s="170" t="s">
        <v>1204</v>
      </c>
      <c r="F80" s="71">
        <v>67</v>
      </c>
      <c r="G80" s="166"/>
      <c r="H80" s="166"/>
      <c r="I80" s="166"/>
      <c r="J80" s="166">
        <f t="shared" ca="1" si="0"/>
        <v>63</v>
      </c>
      <c r="K80" s="166"/>
      <c r="L80" s="166"/>
      <c r="M80" s="166"/>
      <c r="N80" s="166"/>
      <c r="O80" s="166"/>
      <c r="P80" s="166"/>
      <c r="Q80" s="166"/>
      <c r="R80" s="166"/>
      <c r="S80" s="166"/>
      <c r="T80" s="166"/>
      <c r="U80" s="166"/>
      <c r="V80" s="166"/>
      <c r="W80" s="166"/>
      <c r="X80" s="166"/>
      <c r="Y80" s="166"/>
      <c r="Z80" s="166"/>
    </row>
    <row r="81" spans="1:26" ht="30" customHeight="1" x14ac:dyDescent="0.2">
      <c r="A81" s="71">
        <f>'STUDENT NAMELIST'!A79</f>
        <v>75</v>
      </c>
      <c r="B81" s="167">
        <f>'STUDENT NAMELIST'!B79</f>
        <v>211423243175</v>
      </c>
      <c r="C81" s="168" t="s">
        <v>1262</v>
      </c>
      <c r="D81" s="169" t="str">
        <f>'STUDENT NAMELIST'!D79</f>
        <v>JANANI G</v>
      </c>
      <c r="E81" s="170" t="s">
        <v>1191</v>
      </c>
      <c r="F81" s="71">
        <v>73</v>
      </c>
      <c r="G81" s="166"/>
      <c r="H81" s="166"/>
      <c r="I81" s="166"/>
      <c r="J81" s="166">
        <f t="shared" ca="1" si="0"/>
        <v>75</v>
      </c>
      <c r="K81" s="166"/>
      <c r="L81" s="166"/>
      <c r="M81" s="166"/>
      <c r="N81" s="166"/>
      <c r="O81" s="166"/>
      <c r="P81" s="166"/>
      <c r="Q81" s="166"/>
      <c r="R81" s="166"/>
      <c r="S81" s="166"/>
      <c r="T81" s="166"/>
      <c r="U81" s="166"/>
      <c r="V81" s="166"/>
      <c r="W81" s="166"/>
      <c r="X81" s="166"/>
      <c r="Y81" s="166"/>
      <c r="Z81" s="166"/>
    </row>
    <row r="82" spans="1:26" ht="30" customHeight="1" x14ac:dyDescent="0.2">
      <c r="A82" s="71">
        <f>'STUDENT NAMELIST'!A80</f>
        <v>76</v>
      </c>
      <c r="B82" s="167">
        <f>'STUDENT NAMELIST'!B80</f>
        <v>211423243183</v>
      </c>
      <c r="C82" s="168" t="s">
        <v>1263</v>
      </c>
      <c r="D82" s="169" t="str">
        <f>'STUDENT NAMELIST'!D80</f>
        <v>M JAYASREE</v>
      </c>
      <c r="E82" s="170" t="s">
        <v>1191</v>
      </c>
      <c r="F82" s="71">
        <v>78</v>
      </c>
      <c r="G82" s="166"/>
      <c r="H82" s="166"/>
      <c r="I82" s="166"/>
      <c r="J82" s="166">
        <f t="shared" ca="1" si="0"/>
        <v>71</v>
      </c>
      <c r="K82" s="166"/>
      <c r="L82" s="166"/>
      <c r="M82" s="166"/>
      <c r="N82" s="166"/>
      <c r="O82" s="166"/>
      <c r="P82" s="166"/>
      <c r="Q82" s="166"/>
      <c r="R82" s="166"/>
      <c r="S82" s="166"/>
      <c r="T82" s="166"/>
      <c r="U82" s="166"/>
      <c r="V82" s="166"/>
      <c r="W82" s="166"/>
      <c r="X82" s="166"/>
      <c r="Y82" s="166"/>
      <c r="Z82" s="166"/>
    </row>
    <row r="83" spans="1:26" ht="30" customHeight="1" x14ac:dyDescent="0.2">
      <c r="A83" s="71">
        <f>'STUDENT NAMELIST'!A81</f>
        <v>77</v>
      </c>
      <c r="B83" s="167">
        <f>'STUDENT NAMELIST'!B81</f>
        <v>211423243181</v>
      </c>
      <c r="C83" s="168" t="s">
        <v>1264</v>
      </c>
      <c r="D83" s="169" t="str">
        <f>'STUDENT NAMELIST'!D81</f>
        <v>JAYASHREE V</v>
      </c>
      <c r="E83" s="170" t="s">
        <v>1196</v>
      </c>
      <c r="F83" s="71">
        <v>81</v>
      </c>
      <c r="G83" s="166"/>
      <c r="H83" s="166"/>
      <c r="I83" s="166"/>
      <c r="J83" s="166">
        <f t="shared" ca="1" si="0"/>
        <v>84</v>
      </c>
      <c r="K83" s="166"/>
      <c r="L83" s="166"/>
      <c r="M83" s="166"/>
      <c r="N83" s="166"/>
      <c r="O83" s="166"/>
      <c r="P83" s="166"/>
      <c r="Q83" s="166"/>
      <c r="R83" s="166"/>
      <c r="S83" s="166"/>
      <c r="T83" s="166"/>
      <c r="U83" s="166"/>
      <c r="V83" s="166"/>
      <c r="W83" s="166"/>
      <c r="X83" s="166"/>
      <c r="Y83" s="166"/>
      <c r="Z83" s="166"/>
    </row>
    <row r="84" spans="1:26" ht="30" customHeight="1" x14ac:dyDescent="0.2">
      <c r="A84" s="71">
        <f>'STUDENT NAMELIST'!A82</f>
        <v>78</v>
      </c>
      <c r="B84" s="167">
        <f>'STUDENT NAMELIST'!B82</f>
        <v>211423243182</v>
      </c>
      <c r="C84" s="168" t="s">
        <v>1263</v>
      </c>
      <c r="D84" s="169" t="str">
        <f>'STUDENT NAMELIST'!D82</f>
        <v>JAYASHREE V</v>
      </c>
      <c r="E84" s="170" t="s">
        <v>1191</v>
      </c>
      <c r="F84" s="71">
        <v>73</v>
      </c>
      <c r="G84" s="166"/>
      <c r="H84" s="166"/>
      <c r="I84" s="166"/>
      <c r="J84" s="166">
        <f t="shared" ca="1" si="0"/>
        <v>76</v>
      </c>
      <c r="K84" s="166"/>
      <c r="L84" s="166"/>
      <c r="M84" s="166"/>
      <c r="N84" s="166"/>
      <c r="O84" s="166"/>
      <c r="P84" s="166"/>
      <c r="Q84" s="166"/>
      <c r="R84" s="166"/>
      <c r="S84" s="166"/>
      <c r="T84" s="166"/>
      <c r="U84" s="166"/>
      <c r="V84" s="166"/>
      <c r="W84" s="166"/>
      <c r="X84" s="166"/>
      <c r="Y84" s="166"/>
      <c r="Z84" s="166"/>
    </row>
    <row r="85" spans="1:26" ht="30" customHeight="1" x14ac:dyDescent="0.2">
      <c r="A85" s="71">
        <f>'STUDENT NAMELIST'!A83</f>
        <v>79</v>
      </c>
      <c r="B85" s="167">
        <f>'STUDENT NAMELIST'!B83</f>
        <v>211423243191</v>
      </c>
      <c r="C85" s="168" t="s">
        <v>1265</v>
      </c>
      <c r="D85" s="169" t="str">
        <f>'STUDENT NAMELIST'!D83</f>
        <v>JEEVITHA M S</v>
      </c>
      <c r="E85" s="170" t="s">
        <v>1191</v>
      </c>
      <c r="F85" s="71">
        <v>80</v>
      </c>
      <c r="G85" s="166"/>
      <c r="H85" s="166"/>
      <c r="I85" s="166"/>
      <c r="J85" s="166">
        <f t="shared" ca="1" si="0"/>
        <v>77</v>
      </c>
      <c r="K85" s="166"/>
      <c r="L85" s="166"/>
      <c r="M85" s="166"/>
      <c r="N85" s="166"/>
      <c r="O85" s="166"/>
      <c r="P85" s="166"/>
      <c r="Q85" s="166"/>
      <c r="R85" s="166"/>
      <c r="S85" s="166"/>
      <c r="T85" s="166"/>
      <c r="U85" s="166"/>
      <c r="V85" s="166"/>
      <c r="W85" s="166"/>
      <c r="X85" s="166"/>
      <c r="Y85" s="166"/>
      <c r="Z85" s="166"/>
    </row>
    <row r="86" spans="1:26" ht="30" customHeight="1" x14ac:dyDescent="0.2">
      <c r="A86" s="71">
        <f>'STUDENT NAMELIST'!A84</f>
        <v>80</v>
      </c>
      <c r="B86" s="167">
        <f>'STUDENT NAMELIST'!B84</f>
        <v>211423243195</v>
      </c>
      <c r="C86" s="168" t="s">
        <v>1266</v>
      </c>
      <c r="D86" s="169" t="str">
        <f>'STUDENT NAMELIST'!D84</f>
        <v>JERALD JENI R</v>
      </c>
      <c r="E86" s="170" t="s">
        <v>1191</v>
      </c>
      <c r="F86" s="71">
        <v>77</v>
      </c>
      <c r="G86" s="166"/>
      <c r="H86" s="166"/>
      <c r="I86" s="166"/>
      <c r="J86" s="166">
        <f t="shared" ca="1" si="0"/>
        <v>74</v>
      </c>
      <c r="K86" s="166"/>
      <c r="L86" s="166"/>
      <c r="M86" s="166"/>
      <c r="N86" s="166"/>
      <c r="O86" s="166"/>
      <c r="P86" s="166"/>
      <c r="Q86" s="166"/>
      <c r="R86" s="166"/>
      <c r="S86" s="166"/>
      <c r="T86" s="166"/>
      <c r="U86" s="166"/>
      <c r="V86" s="166"/>
      <c r="W86" s="166"/>
      <c r="X86" s="166"/>
      <c r="Y86" s="166"/>
      <c r="Z86" s="166"/>
    </row>
    <row r="87" spans="1:26" ht="30" customHeight="1" x14ac:dyDescent="0.2">
      <c r="A87" s="71">
        <f>'STUDENT NAMELIST'!A85</f>
        <v>81</v>
      </c>
      <c r="B87" s="167">
        <f>'STUDENT NAMELIST'!B85</f>
        <v>211423243196</v>
      </c>
      <c r="C87" s="168" t="s">
        <v>1267</v>
      </c>
      <c r="D87" s="169" t="str">
        <f>'STUDENT NAMELIST'!D85</f>
        <v>JERLIN DOLCE T</v>
      </c>
      <c r="E87" s="170" t="s">
        <v>1199</v>
      </c>
      <c r="F87" s="71">
        <v>56</v>
      </c>
      <c r="G87" s="166"/>
      <c r="H87" s="166"/>
      <c r="I87" s="166"/>
      <c r="J87" s="166">
        <f t="shared" ca="1" si="0"/>
        <v>57</v>
      </c>
      <c r="K87" s="166"/>
      <c r="L87" s="166"/>
      <c r="M87" s="166"/>
      <c r="N87" s="166"/>
      <c r="O87" s="166"/>
      <c r="P87" s="166"/>
      <c r="Q87" s="166"/>
      <c r="R87" s="166"/>
      <c r="S87" s="166"/>
      <c r="T87" s="166"/>
      <c r="U87" s="166"/>
      <c r="V87" s="166"/>
      <c r="W87" s="166"/>
      <c r="X87" s="166"/>
      <c r="Y87" s="166"/>
      <c r="Z87" s="166"/>
    </row>
    <row r="88" spans="1:26" ht="30" customHeight="1" x14ac:dyDescent="0.2">
      <c r="A88" s="71">
        <f>'STUDENT NAMELIST'!A86</f>
        <v>82</v>
      </c>
      <c r="B88" s="167">
        <f>'STUDENT NAMELIST'!B86</f>
        <v>211423243201</v>
      </c>
      <c r="C88" s="168" t="s">
        <v>1268</v>
      </c>
      <c r="D88" s="169" t="str">
        <f>'STUDENT NAMELIST'!D86</f>
        <v>JONITA MARIA FERNANDES</v>
      </c>
      <c r="E88" s="170" t="s">
        <v>1204</v>
      </c>
      <c r="F88" s="71">
        <v>67</v>
      </c>
      <c r="G88" s="166"/>
      <c r="H88" s="166"/>
      <c r="I88" s="166"/>
      <c r="J88" s="166">
        <f t="shared" ca="1" si="0"/>
        <v>61</v>
      </c>
      <c r="K88" s="166"/>
      <c r="L88" s="166"/>
      <c r="M88" s="166"/>
      <c r="N88" s="166"/>
      <c r="O88" s="166"/>
      <c r="P88" s="166"/>
      <c r="Q88" s="166"/>
      <c r="R88" s="166"/>
      <c r="S88" s="166"/>
      <c r="T88" s="166"/>
      <c r="U88" s="166"/>
      <c r="V88" s="166"/>
      <c r="W88" s="166"/>
      <c r="X88" s="166"/>
      <c r="Y88" s="166"/>
      <c r="Z88" s="166"/>
    </row>
    <row r="89" spans="1:26" ht="30" customHeight="1" x14ac:dyDescent="0.2">
      <c r="A89" s="71">
        <f>'STUDENT NAMELIST'!A87</f>
        <v>83</v>
      </c>
      <c r="B89" s="167">
        <f>'STUDENT NAMELIST'!B87</f>
        <v>211423243203</v>
      </c>
      <c r="C89" s="168" t="s">
        <v>1269</v>
      </c>
      <c r="D89" s="169" t="str">
        <f>'STUDENT NAMELIST'!D87</f>
        <v>JOSHIKA RAO O R</v>
      </c>
      <c r="E89" s="170" t="s">
        <v>1199</v>
      </c>
      <c r="F89" s="71">
        <v>56</v>
      </c>
      <c r="G89" s="166"/>
      <c r="H89" s="166"/>
      <c r="I89" s="166"/>
      <c r="J89" s="166">
        <f t="shared" ca="1" si="0"/>
        <v>58</v>
      </c>
      <c r="K89" s="166"/>
      <c r="L89" s="166"/>
      <c r="M89" s="166"/>
      <c r="N89" s="166"/>
      <c r="O89" s="166"/>
      <c r="P89" s="166"/>
      <c r="Q89" s="166"/>
      <c r="R89" s="166"/>
      <c r="S89" s="166"/>
      <c r="T89" s="166"/>
      <c r="U89" s="166"/>
      <c r="V89" s="166"/>
      <c r="W89" s="166"/>
      <c r="X89" s="166"/>
      <c r="Y89" s="166"/>
      <c r="Z89" s="166"/>
    </row>
    <row r="90" spans="1:26" ht="30" customHeight="1" x14ac:dyDescent="0.2">
      <c r="A90" s="71">
        <f>'STUDENT NAMELIST'!A88</f>
        <v>84</v>
      </c>
      <c r="B90" s="167">
        <f>'STUDENT NAMELIST'!B88</f>
        <v>211423243204</v>
      </c>
      <c r="C90" s="168" t="s">
        <v>1270</v>
      </c>
      <c r="D90" s="169" t="str">
        <f>'STUDENT NAMELIST'!D88</f>
        <v>JOY PRAISY E</v>
      </c>
      <c r="E90" s="170" t="s">
        <v>1204</v>
      </c>
      <c r="F90" s="71">
        <v>68</v>
      </c>
      <c r="G90" s="166"/>
      <c r="H90" s="166"/>
      <c r="I90" s="166"/>
      <c r="J90" s="166">
        <f t="shared" ca="1" si="0"/>
        <v>64</v>
      </c>
      <c r="K90" s="166"/>
      <c r="L90" s="166"/>
      <c r="M90" s="166"/>
      <c r="N90" s="166"/>
      <c r="O90" s="166"/>
      <c r="P90" s="166"/>
      <c r="Q90" s="166"/>
      <c r="R90" s="166"/>
      <c r="S90" s="166"/>
      <c r="T90" s="166"/>
      <c r="U90" s="166"/>
      <c r="V90" s="166"/>
      <c r="W90" s="166"/>
      <c r="X90" s="166"/>
      <c r="Y90" s="166"/>
      <c r="Z90" s="166"/>
    </row>
    <row r="91" spans="1:26" ht="30" customHeight="1" x14ac:dyDescent="0.2">
      <c r="A91" s="71">
        <f>'STUDENT NAMELIST'!A89</f>
        <v>85</v>
      </c>
      <c r="B91" s="167">
        <f>'STUDENT NAMELIST'!B89</f>
        <v>211423243206</v>
      </c>
      <c r="C91" s="168" t="s">
        <v>1271</v>
      </c>
      <c r="D91" s="169" t="str">
        <f>'STUDENT NAMELIST'!D89</f>
        <v>KALAIMAGAL S</v>
      </c>
      <c r="E91" s="170" t="s">
        <v>1191</v>
      </c>
      <c r="F91" s="71">
        <v>75</v>
      </c>
      <c r="G91" s="166"/>
      <c r="H91" s="166"/>
      <c r="I91" s="166"/>
      <c r="J91" s="166">
        <f t="shared" ca="1" si="0"/>
        <v>76</v>
      </c>
      <c r="K91" s="166"/>
      <c r="L91" s="166"/>
      <c r="M91" s="166"/>
      <c r="N91" s="166"/>
      <c r="O91" s="166"/>
      <c r="P91" s="166"/>
      <c r="Q91" s="166"/>
      <c r="R91" s="166"/>
      <c r="S91" s="166"/>
      <c r="T91" s="166"/>
      <c r="U91" s="166"/>
      <c r="V91" s="166"/>
      <c r="W91" s="166"/>
      <c r="X91" s="166"/>
      <c r="Y91" s="166"/>
      <c r="Z91" s="166"/>
    </row>
    <row r="92" spans="1:26" ht="30" customHeight="1" x14ac:dyDescent="0.2">
      <c r="A92" s="71">
        <f>'STUDENT NAMELIST'!A90</f>
        <v>86</v>
      </c>
      <c r="B92" s="167">
        <f>'STUDENT NAMELIST'!B90</f>
        <v>211423243207</v>
      </c>
      <c r="C92" s="168" t="s">
        <v>1270</v>
      </c>
      <c r="D92" s="169" t="str">
        <f>'STUDENT NAMELIST'!D90</f>
        <v>KALPANA REDDY D</v>
      </c>
      <c r="E92" s="170" t="s">
        <v>1204</v>
      </c>
      <c r="F92" s="71">
        <v>61</v>
      </c>
      <c r="G92" s="166"/>
      <c r="H92" s="166"/>
      <c r="I92" s="166"/>
      <c r="J92" s="166">
        <f t="shared" ca="1" si="0"/>
        <v>64</v>
      </c>
      <c r="K92" s="166"/>
      <c r="L92" s="166"/>
      <c r="M92" s="166"/>
      <c r="N92" s="166"/>
      <c r="O92" s="166"/>
      <c r="P92" s="166"/>
      <c r="Q92" s="166"/>
      <c r="R92" s="166"/>
      <c r="S92" s="166"/>
      <c r="T92" s="166"/>
      <c r="U92" s="166"/>
      <c r="V92" s="166"/>
      <c r="W92" s="166"/>
      <c r="X92" s="166"/>
      <c r="Y92" s="166"/>
      <c r="Z92" s="166"/>
    </row>
    <row r="93" spans="1:26" ht="30" customHeight="1" x14ac:dyDescent="0.2">
      <c r="A93" s="71">
        <f>'STUDENT NAMELIST'!A91</f>
        <v>87</v>
      </c>
      <c r="B93" s="167">
        <f>'STUDENT NAMELIST'!B91</f>
        <v>211423243208</v>
      </c>
      <c r="C93" s="168" t="s">
        <v>1272</v>
      </c>
      <c r="D93" s="169" t="str">
        <f>'STUDENT NAMELIST'!D91</f>
        <v>KALPANA T</v>
      </c>
      <c r="E93" s="170" t="s">
        <v>1199</v>
      </c>
      <c r="F93" s="71">
        <v>56</v>
      </c>
      <c r="G93" s="166"/>
      <c r="H93" s="166"/>
      <c r="I93" s="166"/>
      <c r="J93" s="166">
        <f t="shared" ca="1" si="0"/>
        <v>60</v>
      </c>
      <c r="K93" s="166"/>
      <c r="L93" s="166"/>
      <c r="M93" s="166"/>
      <c r="N93" s="166"/>
      <c r="O93" s="166"/>
      <c r="P93" s="166"/>
      <c r="Q93" s="166"/>
      <c r="R93" s="166"/>
      <c r="S93" s="166"/>
      <c r="T93" s="166"/>
      <c r="U93" s="166"/>
      <c r="V93" s="166"/>
      <c r="W93" s="166"/>
      <c r="X93" s="166"/>
      <c r="Y93" s="166"/>
      <c r="Z93" s="166"/>
    </row>
    <row r="94" spans="1:26" ht="30" customHeight="1" x14ac:dyDescent="0.2">
      <c r="A94" s="71">
        <f>'STUDENT NAMELIST'!A92</f>
        <v>88</v>
      </c>
      <c r="B94" s="167">
        <f>'STUDENT NAMELIST'!B92</f>
        <v>211423243211</v>
      </c>
      <c r="C94" s="168" t="s">
        <v>1273</v>
      </c>
      <c r="D94" s="169" t="str">
        <f>'STUDENT NAMELIST'!D92</f>
        <v>KANAGAVALLI A</v>
      </c>
      <c r="E94" s="170" t="s">
        <v>1193</v>
      </c>
      <c r="F94" s="71">
        <v>49</v>
      </c>
      <c r="G94" s="166"/>
      <c r="H94" s="166"/>
      <c r="I94" s="166"/>
      <c r="J94" s="166">
        <f t="shared" ca="1" si="0"/>
        <v>11</v>
      </c>
      <c r="K94" s="166"/>
      <c r="L94" s="166"/>
      <c r="M94" s="166"/>
      <c r="N94" s="166"/>
      <c r="O94" s="166"/>
      <c r="P94" s="166"/>
      <c r="Q94" s="166"/>
      <c r="R94" s="166"/>
      <c r="S94" s="166"/>
      <c r="T94" s="166"/>
      <c r="U94" s="166"/>
      <c r="V94" s="166"/>
      <c r="W94" s="166"/>
      <c r="X94" s="166"/>
      <c r="Y94" s="166"/>
      <c r="Z94" s="166"/>
    </row>
    <row r="95" spans="1:26" ht="30" customHeight="1" x14ac:dyDescent="0.2">
      <c r="A95" s="71">
        <f>'STUDENT NAMELIST'!A93</f>
        <v>89</v>
      </c>
      <c r="B95" s="167">
        <f>'STUDENT NAMELIST'!B93</f>
        <v>211423243212</v>
      </c>
      <c r="C95" s="168" t="s">
        <v>1274</v>
      </c>
      <c r="D95" s="169" t="str">
        <f>'STUDENT NAMELIST'!D93</f>
        <v>KANGA SREE A</v>
      </c>
      <c r="E95" s="170" t="s">
        <v>1199</v>
      </c>
      <c r="F95" s="71">
        <v>56</v>
      </c>
      <c r="G95" s="166"/>
      <c r="H95" s="166"/>
      <c r="I95" s="166"/>
      <c r="J95" s="166">
        <f t="shared" ca="1" si="0"/>
        <v>58</v>
      </c>
      <c r="K95" s="166"/>
      <c r="L95" s="166"/>
      <c r="M95" s="166"/>
      <c r="N95" s="166"/>
      <c r="O95" s="166"/>
      <c r="P95" s="166"/>
      <c r="Q95" s="166"/>
      <c r="R95" s="166"/>
      <c r="S95" s="166"/>
      <c r="T95" s="166"/>
      <c r="U95" s="166"/>
      <c r="V95" s="166"/>
      <c r="W95" s="166"/>
      <c r="X95" s="166"/>
      <c r="Y95" s="166"/>
      <c r="Z95" s="166"/>
    </row>
    <row r="96" spans="1:26" ht="30" customHeight="1" x14ac:dyDescent="0.2">
      <c r="A96" s="71">
        <f>'STUDENT NAMELIST'!A94</f>
        <v>90</v>
      </c>
      <c r="B96" s="167">
        <f>'STUDENT NAMELIST'!B94</f>
        <v>211423243214</v>
      </c>
      <c r="C96" s="168" t="s">
        <v>1275</v>
      </c>
      <c r="D96" s="169" t="str">
        <f>'STUDENT NAMELIST'!D94</f>
        <v>KARISSHMA P</v>
      </c>
      <c r="E96" s="170" t="s">
        <v>1204</v>
      </c>
      <c r="F96" s="71">
        <v>70</v>
      </c>
      <c r="G96" s="166"/>
      <c r="H96" s="166"/>
      <c r="I96" s="166"/>
      <c r="J96" s="166">
        <f t="shared" ca="1" si="0"/>
        <v>70</v>
      </c>
      <c r="K96" s="166"/>
      <c r="L96" s="166"/>
      <c r="M96" s="166"/>
      <c r="N96" s="166"/>
      <c r="O96" s="166"/>
      <c r="P96" s="166"/>
      <c r="Q96" s="166"/>
      <c r="R96" s="166"/>
      <c r="S96" s="166"/>
      <c r="T96" s="166"/>
      <c r="U96" s="166"/>
      <c r="V96" s="166"/>
      <c r="W96" s="166"/>
      <c r="X96" s="166"/>
      <c r="Y96" s="166"/>
      <c r="Z96" s="166"/>
    </row>
    <row r="97" spans="1:26" ht="30" customHeight="1" x14ac:dyDescent="0.2">
      <c r="A97" s="71">
        <f>'STUDENT NAMELIST'!A95</f>
        <v>91</v>
      </c>
      <c r="B97" s="167">
        <f>'STUDENT NAMELIST'!B95</f>
        <v>211423243151</v>
      </c>
      <c r="C97" s="168" t="s">
        <v>1276</v>
      </c>
      <c r="D97" s="169" t="str">
        <f>'STUDENT NAMELIST'!D95</f>
        <v>HARSHITHAA SREE S</v>
      </c>
      <c r="E97" s="170" t="s">
        <v>1191</v>
      </c>
      <c r="F97" s="71">
        <v>71</v>
      </c>
      <c r="G97" s="166"/>
      <c r="H97" s="166"/>
      <c r="I97" s="166"/>
      <c r="J97" s="166">
        <f t="shared" ca="1" si="0"/>
        <v>79</v>
      </c>
      <c r="K97" s="166"/>
      <c r="L97" s="166"/>
      <c r="M97" s="166"/>
      <c r="N97" s="166"/>
      <c r="O97" s="166"/>
      <c r="P97" s="166"/>
      <c r="Q97" s="166"/>
      <c r="R97" s="166"/>
      <c r="S97" s="166"/>
      <c r="T97" s="166"/>
      <c r="U97" s="166"/>
      <c r="V97" s="166"/>
      <c r="W97" s="166"/>
      <c r="X97" s="166"/>
      <c r="Y97" s="166"/>
      <c r="Z97" s="166"/>
    </row>
    <row r="98" spans="1:26" ht="30" customHeight="1" x14ac:dyDescent="0.2">
      <c r="A98" s="71">
        <f>'STUDENT NAMELIST'!A96</f>
        <v>92</v>
      </c>
      <c r="B98" s="167">
        <f>'STUDENT NAMELIST'!B96</f>
        <v>211423243218</v>
      </c>
      <c r="C98" s="168" t="s">
        <v>1277</v>
      </c>
      <c r="D98" s="169" t="str">
        <f>'STUDENT NAMELIST'!D96</f>
        <v>KAVIPRIYA R</v>
      </c>
      <c r="E98" s="170" t="s">
        <v>1191</v>
      </c>
      <c r="F98" s="71">
        <v>79</v>
      </c>
      <c r="G98" s="166"/>
      <c r="H98" s="166"/>
      <c r="I98" s="166"/>
      <c r="J98" s="166">
        <f t="shared" ca="1" si="0"/>
        <v>76</v>
      </c>
      <c r="K98" s="166"/>
      <c r="L98" s="166"/>
      <c r="M98" s="166"/>
      <c r="N98" s="166"/>
      <c r="O98" s="166"/>
      <c r="P98" s="166"/>
      <c r="Q98" s="166"/>
      <c r="R98" s="166"/>
      <c r="S98" s="166"/>
      <c r="T98" s="166"/>
      <c r="U98" s="166"/>
      <c r="V98" s="166"/>
      <c r="W98" s="166"/>
      <c r="X98" s="166"/>
      <c r="Y98" s="166"/>
      <c r="Z98" s="166"/>
    </row>
    <row r="99" spans="1:26" ht="30" customHeight="1" x14ac:dyDescent="0.2">
      <c r="A99" s="71">
        <f>'STUDENT NAMELIST'!A97</f>
        <v>93</v>
      </c>
      <c r="B99" s="167">
        <f>'STUDENT NAMELIST'!B97</f>
        <v>211423243219</v>
      </c>
      <c r="C99" s="168" t="s">
        <v>1278</v>
      </c>
      <c r="D99" s="169" t="str">
        <f>'STUDENT NAMELIST'!D97</f>
        <v>KAVITHA G</v>
      </c>
      <c r="E99" s="170" t="s">
        <v>1199</v>
      </c>
      <c r="F99" s="71">
        <v>55</v>
      </c>
      <c r="G99" s="166"/>
      <c r="H99" s="166"/>
      <c r="I99" s="166"/>
      <c r="J99" s="166">
        <f t="shared" ca="1" si="0"/>
        <v>55</v>
      </c>
      <c r="K99" s="166"/>
      <c r="L99" s="166"/>
      <c r="M99" s="166"/>
      <c r="N99" s="166"/>
      <c r="O99" s="166"/>
      <c r="P99" s="166"/>
      <c r="Q99" s="166"/>
      <c r="R99" s="166"/>
      <c r="S99" s="166"/>
      <c r="T99" s="166"/>
      <c r="U99" s="166"/>
      <c r="V99" s="166"/>
      <c r="W99" s="166"/>
      <c r="X99" s="166"/>
      <c r="Y99" s="166"/>
      <c r="Z99" s="166"/>
    </row>
    <row r="100" spans="1:26" ht="30" customHeight="1" x14ac:dyDescent="0.2">
      <c r="A100" s="71">
        <f>'STUDENT NAMELIST'!A98</f>
        <v>94</v>
      </c>
      <c r="B100" s="167">
        <f>'STUDENT NAMELIST'!B98</f>
        <v>211423243220</v>
      </c>
      <c r="C100" s="168" t="s">
        <v>1279</v>
      </c>
      <c r="D100" s="169" t="str">
        <f>'STUDENT NAMELIST'!D98</f>
        <v>KAVIYA SHREE T</v>
      </c>
      <c r="E100" s="170" t="s">
        <v>1204</v>
      </c>
      <c r="F100" s="71">
        <v>65</v>
      </c>
      <c r="G100" s="166"/>
      <c r="H100" s="166"/>
      <c r="I100" s="166"/>
      <c r="J100" s="166">
        <f t="shared" ca="1" si="0"/>
        <v>63</v>
      </c>
      <c r="K100" s="166"/>
      <c r="L100" s="166"/>
      <c r="M100" s="166"/>
      <c r="N100" s="166"/>
      <c r="O100" s="166"/>
      <c r="P100" s="166"/>
      <c r="Q100" s="166"/>
      <c r="R100" s="166"/>
      <c r="S100" s="166"/>
      <c r="T100" s="166"/>
      <c r="U100" s="166"/>
      <c r="V100" s="166"/>
      <c r="W100" s="166"/>
      <c r="X100" s="166"/>
      <c r="Y100" s="166"/>
      <c r="Z100" s="166"/>
    </row>
    <row r="101" spans="1:26" ht="30" customHeight="1" x14ac:dyDescent="0.2">
      <c r="A101" s="71">
        <f>'STUDENT NAMELIST'!A99</f>
        <v>95</v>
      </c>
      <c r="B101" s="167">
        <f>'STUDENT NAMELIST'!B99</f>
        <v>211423243221</v>
      </c>
      <c r="C101" s="168" t="s">
        <v>1280</v>
      </c>
      <c r="D101" s="169" t="str">
        <f>'STUDENT NAMELIST'!D99</f>
        <v>KAVIYAPRIYA R</v>
      </c>
      <c r="E101" s="170" t="s">
        <v>1204</v>
      </c>
      <c r="F101" s="71">
        <v>66</v>
      </c>
      <c r="G101" s="166"/>
      <c r="H101" s="166"/>
      <c r="I101" s="166"/>
      <c r="J101" s="166">
        <f t="shared" ca="1" si="0"/>
        <v>68</v>
      </c>
      <c r="K101" s="166"/>
      <c r="L101" s="166"/>
      <c r="M101" s="166"/>
      <c r="N101" s="166"/>
      <c r="O101" s="166"/>
      <c r="P101" s="166"/>
      <c r="Q101" s="166"/>
      <c r="R101" s="166"/>
      <c r="S101" s="166"/>
      <c r="T101" s="166"/>
      <c r="U101" s="166"/>
      <c r="V101" s="166"/>
      <c r="W101" s="166"/>
      <c r="X101" s="166"/>
      <c r="Y101" s="166"/>
      <c r="Z101" s="166"/>
    </row>
    <row r="102" spans="1:26" ht="30" customHeight="1" x14ac:dyDescent="0.2">
      <c r="A102" s="71">
        <f>'STUDENT NAMELIST'!A100</f>
        <v>96</v>
      </c>
      <c r="B102" s="167">
        <f>'STUDENT NAMELIST'!B100</f>
        <v>211423243230</v>
      </c>
      <c r="C102" s="168" t="s">
        <v>1281</v>
      </c>
      <c r="D102" s="169" t="str">
        <f>'STUDENT NAMELIST'!D100</f>
        <v>KIRUTHIKA K</v>
      </c>
      <c r="E102" s="170" t="s">
        <v>1191</v>
      </c>
      <c r="F102" s="71">
        <v>74</v>
      </c>
      <c r="G102" s="166"/>
      <c r="H102" s="166"/>
      <c r="I102" s="166"/>
      <c r="J102" s="166">
        <f t="shared" ca="1" si="0"/>
        <v>75</v>
      </c>
      <c r="K102" s="166"/>
      <c r="L102" s="166"/>
      <c r="M102" s="166"/>
      <c r="N102" s="166"/>
      <c r="O102" s="166"/>
      <c r="P102" s="166"/>
      <c r="Q102" s="166"/>
      <c r="R102" s="166"/>
      <c r="S102" s="166"/>
      <c r="T102" s="166"/>
      <c r="U102" s="166"/>
      <c r="V102" s="166"/>
      <c r="W102" s="166"/>
      <c r="X102" s="166"/>
      <c r="Y102" s="166"/>
      <c r="Z102" s="166"/>
    </row>
    <row r="103" spans="1:26" ht="30" customHeight="1" x14ac:dyDescent="0.2">
      <c r="A103" s="71">
        <f>'STUDENT NAMELIST'!A101</f>
        <v>97</v>
      </c>
      <c r="B103" s="167">
        <f>'STUDENT NAMELIST'!B101</f>
        <v>211423243234</v>
      </c>
      <c r="C103" s="168" t="s">
        <v>1282</v>
      </c>
      <c r="D103" s="169" t="str">
        <f>'STUDENT NAMELIST'!D101</f>
        <v>KOUSIKA A</v>
      </c>
      <c r="E103" s="170" t="s">
        <v>1191</v>
      </c>
      <c r="F103" s="71">
        <v>80</v>
      </c>
      <c r="G103" s="166"/>
      <c r="H103" s="166"/>
      <c r="I103" s="166"/>
      <c r="J103" s="166">
        <f t="shared" ca="1" si="0"/>
        <v>78</v>
      </c>
      <c r="K103" s="166"/>
      <c r="L103" s="166"/>
      <c r="M103" s="166"/>
      <c r="N103" s="166"/>
      <c r="O103" s="166"/>
      <c r="P103" s="166"/>
      <c r="Q103" s="166"/>
      <c r="R103" s="166"/>
      <c r="S103" s="166"/>
      <c r="T103" s="166"/>
      <c r="U103" s="166"/>
      <c r="V103" s="166"/>
      <c r="W103" s="166"/>
      <c r="X103" s="166"/>
      <c r="Y103" s="166"/>
      <c r="Z103" s="166"/>
    </row>
    <row r="104" spans="1:26" ht="30" customHeight="1" x14ac:dyDescent="0.2">
      <c r="A104" s="71">
        <f>'STUDENT NAMELIST'!A102</f>
        <v>98</v>
      </c>
      <c r="B104" s="167">
        <f>'STUDENT NAMELIST'!B102</f>
        <v>211423243235</v>
      </c>
      <c r="C104" s="168" t="s">
        <v>1283</v>
      </c>
      <c r="D104" s="169" t="str">
        <f>'STUDENT NAMELIST'!D102</f>
        <v>KRISALYN DAPHNE S</v>
      </c>
      <c r="E104" s="170" t="s">
        <v>1199</v>
      </c>
      <c r="F104" s="71">
        <v>60</v>
      </c>
      <c r="G104" s="166"/>
      <c r="H104" s="166"/>
      <c r="I104" s="166"/>
      <c r="J104" s="166">
        <f t="shared" ca="1" si="0"/>
        <v>60</v>
      </c>
      <c r="K104" s="166"/>
      <c r="L104" s="166"/>
      <c r="M104" s="166"/>
      <c r="N104" s="166"/>
      <c r="O104" s="166"/>
      <c r="P104" s="166"/>
      <c r="Q104" s="166"/>
      <c r="R104" s="166"/>
      <c r="S104" s="166"/>
      <c r="T104" s="166"/>
      <c r="U104" s="166"/>
      <c r="V104" s="166"/>
      <c r="W104" s="166"/>
      <c r="X104" s="166"/>
      <c r="Y104" s="166"/>
      <c r="Z104" s="166"/>
    </row>
    <row r="105" spans="1:26" ht="30" customHeight="1" x14ac:dyDescent="0.2">
      <c r="A105" s="71">
        <f>'STUDENT NAMELIST'!A103</f>
        <v>99</v>
      </c>
      <c r="B105" s="167">
        <f>'STUDENT NAMELIST'!B103</f>
        <v>211423243238</v>
      </c>
      <c r="C105" s="168" t="s">
        <v>1284</v>
      </c>
      <c r="D105" s="169" t="str">
        <f>'STUDENT NAMELIST'!D103</f>
        <v>KUMARI CHANDINI B</v>
      </c>
      <c r="E105" s="170" t="s">
        <v>1199</v>
      </c>
      <c r="F105" s="71">
        <v>56</v>
      </c>
      <c r="G105" s="166"/>
      <c r="H105" s="166"/>
      <c r="I105" s="166"/>
      <c r="J105" s="166">
        <f t="shared" ca="1" si="0"/>
        <v>58</v>
      </c>
      <c r="K105" s="166"/>
      <c r="L105" s="166"/>
      <c r="M105" s="166"/>
      <c r="N105" s="166"/>
      <c r="O105" s="166"/>
      <c r="P105" s="166"/>
      <c r="Q105" s="166"/>
      <c r="R105" s="166"/>
      <c r="S105" s="166"/>
      <c r="T105" s="166"/>
      <c r="U105" s="166"/>
      <c r="V105" s="166"/>
      <c r="W105" s="166"/>
      <c r="X105" s="166"/>
      <c r="Y105" s="166"/>
      <c r="Z105" s="166"/>
    </row>
    <row r="106" spans="1:26" ht="30" customHeight="1" x14ac:dyDescent="0.2">
      <c r="A106" s="71">
        <f>'STUDENT NAMELIST'!A104</f>
        <v>100</v>
      </c>
      <c r="B106" s="167">
        <f>'STUDENT NAMELIST'!B104</f>
        <v>211423243241</v>
      </c>
      <c r="C106" s="168" t="s">
        <v>1285</v>
      </c>
      <c r="D106" s="169" t="str">
        <f>'STUDENT NAMELIST'!D104</f>
        <v>LATHIKA V</v>
      </c>
      <c r="E106" s="170" t="s">
        <v>1191</v>
      </c>
      <c r="F106" s="71">
        <v>79</v>
      </c>
      <c r="G106" s="166"/>
      <c r="H106" s="166"/>
      <c r="I106" s="166"/>
      <c r="J106" s="166">
        <f t="shared" ca="1" si="0"/>
        <v>77</v>
      </c>
      <c r="K106" s="166"/>
      <c r="L106" s="166"/>
      <c r="M106" s="166"/>
      <c r="N106" s="166"/>
      <c r="O106" s="166"/>
      <c r="P106" s="166"/>
      <c r="Q106" s="166"/>
      <c r="R106" s="166"/>
      <c r="S106" s="166"/>
      <c r="T106" s="166"/>
      <c r="U106" s="166"/>
      <c r="V106" s="166"/>
      <c r="W106" s="166"/>
      <c r="X106" s="166"/>
      <c r="Y106" s="166"/>
      <c r="Z106" s="166"/>
    </row>
    <row r="107" spans="1:26" ht="30" customHeight="1" x14ac:dyDescent="0.2">
      <c r="A107" s="71">
        <f>'STUDENT NAMELIST'!A105</f>
        <v>101</v>
      </c>
      <c r="B107" s="167">
        <f>'STUDENT NAMELIST'!B105</f>
        <v>211423243242</v>
      </c>
      <c r="C107" s="168" t="s">
        <v>1286</v>
      </c>
      <c r="D107" s="169" t="str">
        <f>'STUDENT NAMELIST'!D105</f>
        <v>LAVANYA N G</v>
      </c>
      <c r="E107" s="170" t="s">
        <v>1246</v>
      </c>
      <c r="F107" s="71">
        <v>53</v>
      </c>
      <c r="G107" s="166"/>
      <c r="H107" s="166"/>
      <c r="I107" s="166"/>
      <c r="J107" s="166">
        <f t="shared" ca="1" si="0"/>
        <v>54</v>
      </c>
      <c r="K107" s="166"/>
      <c r="L107" s="166"/>
      <c r="M107" s="166"/>
      <c r="N107" s="166"/>
      <c r="O107" s="166"/>
      <c r="P107" s="166"/>
      <c r="Q107" s="166"/>
      <c r="R107" s="166"/>
      <c r="S107" s="166"/>
      <c r="T107" s="166"/>
      <c r="U107" s="166"/>
      <c r="V107" s="166"/>
      <c r="W107" s="166"/>
      <c r="X107" s="166"/>
      <c r="Y107" s="166"/>
      <c r="Z107" s="166"/>
    </row>
    <row r="108" spans="1:26" ht="30" customHeight="1" x14ac:dyDescent="0.2">
      <c r="A108" s="71">
        <f>'STUDENT NAMELIST'!A106</f>
        <v>102</v>
      </c>
      <c r="B108" s="167">
        <f>'STUDENT NAMELIST'!B106</f>
        <v>211423243249</v>
      </c>
      <c r="C108" s="168" t="s">
        <v>1284</v>
      </c>
      <c r="D108" s="169" t="str">
        <f>'STUDENT NAMELIST'!D106</f>
        <v>LOGESWARI K</v>
      </c>
      <c r="E108" s="170" t="s">
        <v>1191</v>
      </c>
      <c r="F108" s="71">
        <v>80</v>
      </c>
      <c r="G108" s="166"/>
      <c r="H108" s="166"/>
      <c r="I108" s="166"/>
      <c r="J108" s="166">
        <f t="shared" ca="1" si="0"/>
        <v>75</v>
      </c>
      <c r="K108" s="166"/>
      <c r="L108" s="166"/>
      <c r="M108" s="166"/>
      <c r="N108" s="166"/>
      <c r="O108" s="166"/>
      <c r="P108" s="166"/>
      <c r="Q108" s="166"/>
      <c r="R108" s="166"/>
      <c r="S108" s="166"/>
      <c r="T108" s="166"/>
      <c r="U108" s="166"/>
      <c r="V108" s="166"/>
      <c r="W108" s="166"/>
      <c r="X108" s="166"/>
      <c r="Y108" s="166"/>
      <c r="Z108" s="166"/>
    </row>
    <row r="109" spans="1:26" ht="30" customHeight="1" x14ac:dyDescent="0.2">
      <c r="A109" s="71">
        <f>'STUDENT NAMELIST'!A107</f>
        <v>103</v>
      </c>
      <c r="B109" s="167">
        <f>'STUDENT NAMELIST'!B107</f>
        <v>211423243250</v>
      </c>
      <c r="C109" s="168" t="s">
        <v>1287</v>
      </c>
      <c r="D109" s="169" t="str">
        <f>'STUDENT NAMELIST'!D107</f>
        <v>LOGITHA P C</v>
      </c>
      <c r="E109" s="170" t="s">
        <v>1199</v>
      </c>
      <c r="F109" s="71">
        <v>60</v>
      </c>
      <c r="G109" s="166"/>
      <c r="H109" s="166"/>
      <c r="I109" s="166"/>
      <c r="J109" s="166">
        <f t="shared" ca="1" si="0"/>
        <v>55</v>
      </c>
      <c r="K109" s="166"/>
      <c r="L109" s="166"/>
      <c r="M109" s="166"/>
      <c r="N109" s="166"/>
      <c r="O109" s="166"/>
      <c r="P109" s="166"/>
      <c r="Q109" s="166"/>
      <c r="R109" s="166"/>
      <c r="S109" s="166"/>
      <c r="T109" s="166"/>
      <c r="U109" s="166"/>
      <c r="V109" s="166"/>
      <c r="W109" s="166"/>
      <c r="X109" s="166"/>
      <c r="Y109" s="166"/>
      <c r="Z109" s="166"/>
    </row>
    <row r="110" spans="1:26" ht="30" customHeight="1" x14ac:dyDescent="0.2">
      <c r="A110" s="71">
        <f>'STUDENT NAMELIST'!A108</f>
        <v>104</v>
      </c>
      <c r="B110" s="167">
        <f>'STUDENT NAMELIST'!B108</f>
        <v>211423243259</v>
      </c>
      <c r="C110" s="168" t="s">
        <v>1288</v>
      </c>
      <c r="D110" s="169" t="str">
        <f>'STUDENT NAMELIST'!D108</f>
        <v>MADHIVANI A</v>
      </c>
      <c r="E110" s="170" t="s">
        <v>1191</v>
      </c>
      <c r="F110" s="71">
        <v>79</v>
      </c>
      <c r="G110" s="166"/>
      <c r="H110" s="166"/>
      <c r="I110" s="166"/>
      <c r="J110" s="166">
        <f t="shared" ca="1" si="0"/>
        <v>80</v>
      </c>
      <c r="K110" s="166"/>
      <c r="L110" s="166"/>
      <c r="M110" s="166"/>
      <c r="N110" s="166"/>
      <c r="O110" s="166"/>
      <c r="P110" s="166"/>
      <c r="Q110" s="166"/>
      <c r="R110" s="166"/>
      <c r="S110" s="166"/>
      <c r="T110" s="166"/>
      <c r="U110" s="166"/>
      <c r="V110" s="166"/>
      <c r="W110" s="166"/>
      <c r="X110" s="166"/>
      <c r="Y110" s="166"/>
      <c r="Z110" s="166"/>
    </row>
    <row r="111" spans="1:26" ht="30" customHeight="1" x14ac:dyDescent="0.2">
      <c r="A111" s="71">
        <f>'STUDENT NAMELIST'!A109</f>
        <v>105</v>
      </c>
      <c r="B111" s="167">
        <f>'STUDENT NAMELIST'!B109</f>
        <v>211423243260</v>
      </c>
      <c r="C111" s="168" t="s">
        <v>1289</v>
      </c>
      <c r="D111" s="169" t="str">
        <f>'STUDENT NAMELIST'!D109</f>
        <v>MADHUMETHA M S</v>
      </c>
      <c r="E111" s="170" t="s">
        <v>1204</v>
      </c>
      <c r="F111" s="71">
        <v>65</v>
      </c>
      <c r="G111" s="166"/>
      <c r="H111" s="166"/>
      <c r="I111" s="166"/>
      <c r="J111" s="166">
        <f t="shared" ca="1" si="0"/>
        <v>66</v>
      </c>
      <c r="K111" s="166"/>
      <c r="L111" s="166"/>
      <c r="M111" s="166"/>
      <c r="N111" s="166"/>
      <c r="O111" s="166"/>
      <c r="P111" s="166"/>
      <c r="Q111" s="166"/>
      <c r="R111" s="166"/>
      <c r="S111" s="166"/>
      <c r="T111" s="166"/>
      <c r="U111" s="166"/>
      <c r="V111" s="166"/>
      <c r="W111" s="166"/>
      <c r="X111" s="166"/>
      <c r="Y111" s="166"/>
      <c r="Z111" s="166"/>
    </row>
    <row r="112" spans="1:26" ht="30" customHeight="1" x14ac:dyDescent="0.2">
      <c r="A112" s="71">
        <f>'STUDENT NAMELIST'!A110</f>
        <v>106</v>
      </c>
      <c r="B112" s="167">
        <f>'STUDENT NAMELIST'!B110</f>
        <v>211423243261</v>
      </c>
      <c r="C112" s="168" t="s">
        <v>1273</v>
      </c>
      <c r="D112" s="169" t="str">
        <f>'STUDENT NAMELIST'!D110</f>
        <v>MADHUMITHA M</v>
      </c>
      <c r="E112" s="170" t="s">
        <v>1204</v>
      </c>
      <c r="F112" s="71">
        <v>62</v>
      </c>
      <c r="G112" s="166"/>
      <c r="H112" s="166"/>
      <c r="I112" s="166"/>
      <c r="J112" s="166">
        <f t="shared" ca="1" si="0"/>
        <v>69</v>
      </c>
      <c r="K112" s="166"/>
      <c r="L112" s="166"/>
      <c r="M112" s="166"/>
      <c r="N112" s="166"/>
      <c r="O112" s="166"/>
      <c r="P112" s="166"/>
      <c r="Q112" s="166"/>
      <c r="R112" s="166"/>
      <c r="S112" s="166"/>
      <c r="T112" s="166"/>
      <c r="U112" s="166"/>
      <c r="V112" s="166"/>
      <c r="W112" s="166"/>
      <c r="X112" s="166"/>
      <c r="Y112" s="166"/>
      <c r="Z112" s="166"/>
    </row>
    <row r="113" spans="1:26" ht="30" customHeight="1" x14ac:dyDescent="0.2">
      <c r="A113" s="71">
        <f>'STUDENT NAMELIST'!A111</f>
        <v>107</v>
      </c>
      <c r="B113" s="167">
        <f>'STUDENT NAMELIST'!B111</f>
        <v>211423243264</v>
      </c>
      <c r="C113" s="168" t="s">
        <v>1274</v>
      </c>
      <c r="D113" s="169" t="str">
        <f>'STUDENT NAMELIST'!D111</f>
        <v>MAHALAKSHMI B</v>
      </c>
      <c r="E113" s="170" t="s">
        <v>1191</v>
      </c>
      <c r="F113" s="71">
        <v>79</v>
      </c>
      <c r="G113" s="166"/>
      <c r="H113" s="166"/>
      <c r="I113" s="166"/>
      <c r="J113" s="166">
        <f t="shared" ca="1" si="0"/>
        <v>72</v>
      </c>
      <c r="K113" s="166"/>
      <c r="L113" s="166"/>
      <c r="M113" s="166"/>
      <c r="N113" s="166"/>
      <c r="O113" s="166"/>
      <c r="P113" s="166"/>
      <c r="Q113" s="166"/>
      <c r="R113" s="166"/>
      <c r="S113" s="166"/>
      <c r="T113" s="166"/>
      <c r="U113" s="166"/>
      <c r="V113" s="166"/>
      <c r="W113" s="166"/>
      <c r="X113" s="166"/>
      <c r="Y113" s="166"/>
      <c r="Z113" s="166"/>
    </row>
    <row r="114" spans="1:26" ht="30" customHeight="1" x14ac:dyDescent="0.2">
      <c r="A114" s="71">
        <f>'STUDENT NAMELIST'!A112</f>
        <v>108</v>
      </c>
      <c r="B114" s="167">
        <f>'STUDENT NAMELIST'!B112</f>
        <v>211423243265</v>
      </c>
      <c r="C114" s="168" t="s">
        <v>1288</v>
      </c>
      <c r="D114" s="169" t="str">
        <f>'STUDENT NAMELIST'!D112</f>
        <v>MAHALAKSHMI E</v>
      </c>
      <c r="E114" s="170" t="s">
        <v>1191</v>
      </c>
      <c r="F114" s="71">
        <v>78</v>
      </c>
      <c r="G114" s="166"/>
      <c r="H114" s="166"/>
      <c r="I114" s="166"/>
      <c r="J114" s="166">
        <f t="shared" ca="1" si="0"/>
        <v>72</v>
      </c>
      <c r="K114" s="166"/>
      <c r="L114" s="166"/>
      <c r="M114" s="166"/>
      <c r="N114" s="166"/>
      <c r="O114" s="166"/>
      <c r="P114" s="166"/>
      <c r="Q114" s="166"/>
      <c r="R114" s="166"/>
      <c r="S114" s="166"/>
      <c r="T114" s="166"/>
      <c r="U114" s="166"/>
      <c r="V114" s="166"/>
      <c r="W114" s="166"/>
      <c r="X114" s="166"/>
      <c r="Y114" s="166"/>
      <c r="Z114" s="166"/>
    </row>
    <row r="115" spans="1:26" ht="30" customHeight="1" x14ac:dyDescent="0.2">
      <c r="A115" s="71">
        <f>'STUDENT NAMELIST'!A113</f>
        <v>109</v>
      </c>
      <c r="B115" s="167">
        <f>'STUDENT NAMELIST'!B113</f>
        <v>211423243266</v>
      </c>
      <c r="C115" s="168" t="s">
        <v>1275</v>
      </c>
      <c r="D115" s="169" t="str">
        <f>'STUDENT NAMELIST'!D113</f>
        <v>MAHALAKSHMI S</v>
      </c>
      <c r="E115" s="170" t="s">
        <v>1191</v>
      </c>
      <c r="F115" s="71">
        <v>72</v>
      </c>
      <c r="G115" s="166"/>
      <c r="H115" s="166"/>
      <c r="I115" s="166"/>
      <c r="J115" s="166">
        <f t="shared" ca="1" si="0"/>
        <v>74</v>
      </c>
      <c r="K115" s="166"/>
      <c r="L115" s="166"/>
      <c r="M115" s="166"/>
      <c r="N115" s="166"/>
      <c r="O115" s="166"/>
      <c r="P115" s="166"/>
      <c r="Q115" s="166"/>
      <c r="R115" s="166"/>
      <c r="S115" s="166"/>
      <c r="T115" s="166"/>
      <c r="U115" s="166"/>
      <c r="V115" s="166"/>
      <c r="W115" s="166"/>
      <c r="X115" s="166"/>
      <c r="Y115" s="166"/>
      <c r="Z115" s="166"/>
    </row>
    <row r="116" spans="1:26" ht="30" customHeight="1" x14ac:dyDescent="0.2">
      <c r="A116" s="71">
        <f>'STUDENT NAMELIST'!A114</f>
        <v>110</v>
      </c>
      <c r="B116" s="167">
        <f>'STUDENT NAMELIST'!B114</f>
        <v>211423243272</v>
      </c>
      <c r="C116" s="168" t="s">
        <v>1277</v>
      </c>
      <c r="D116" s="169" t="str">
        <f>'STUDENT NAMELIST'!D114</f>
        <v>MEENAKSHI A S</v>
      </c>
      <c r="E116" s="170" t="s">
        <v>1204</v>
      </c>
      <c r="F116" s="71">
        <v>69</v>
      </c>
      <c r="G116" s="166"/>
      <c r="H116" s="166"/>
      <c r="I116" s="166"/>
      <c r="J116" s="166">
        <f t="shared" ca="1" si="0"/>
        <v>69</v>
      </c>
      <c r="K116" s="166"/>
      <c r="L116" s="166"/>
      <c r="M116" s="166"/>
      <c r="N116" s="166"/>
      <c r="O116" s="166"/>
      <c r="P116" s="166"/>
      <c r="Q116" s="166"/>
      <c r="R116" s="166"/>
      <c r="S116" s="166"/>
      <c r="T116" s="166"/>
      <c r="U116" s="166"/>
      <c r="V116" s="166"/>
      <c r="W116" s="166"/>
      <c r="X116" s="166"/>
      <c r="Y116" s="166"/>
      <c r="Z116" s="166"/>
    </row>
    <row r="117" spans="1:26" ht="30" customHeight="1" x14ac:dyDescent="0.2">
      <c r="A117" s="71">
        <f>'STUDENT NAMELIST'!A115</f>
        <v>111</v>
      </c>
      <c r="B117" s="167">
        <f>'STUDENT NAMELIST'!B115</f>
        <v>211423243273</v>
      </c>
      <c r="C117" s="168" t="s">
        <v>1290</v>
      </c>
      <c r="D117" s="169" t="str">
        <f>'STUDENT NAMELIST'!D115</f>
        <v>MITHRA SHREE A</v>
      </c>
      <c r="E117" s="170" t="s">
        <v>1191</v>
      </c>
      <c r="F117" s="71">
        <v>78</v>
      </c>
      <c r="G117" s="166"/>
      <c r="H117" s="166"/>
      <c r="I117" s="166"/>
      <c r="J117" s="166">
        <f t="shared" ca="1" si="0"/>
        <v>72</v>
      </c>
      <c r="K117" s="166"/>
      <c r="L117" s="166"/>
      <c r="M117" s="166"/>
      <c r="N117" s="166"/>
      <c r="O117" s="166"/>
      <c r="P117" s="166"/>
      <c r="Q117" s="166"/>
      <c r="R117" s="166"/>
      <c r="S117" s="166"/>
      <c r="T117" s="166"/>
      <c r="U117" s="166"/>
      <c r="V117" s="166"/>
      <c r="W117" s="166"/>
      <c r="X117" s="166"/>
      <c r="Y117" s="166"/>
      <c r="Z117" s="166"/>
    </row>
    <row r="118" spans="1:26" ht="30" customHeight="1" x14ac:dyDescent="0.2">
      <c r="A118" s="71">
        <f>'STUDENT NAMELIST'!A116</f>
        <v>112</v>
      </c>
      <c r="B118" s="167">
        <f>'STUDENT NAMELIST'!B116</f>
        <v>211423243284</v>
      </c>
      <c r="C118" s="168" t="s">
        <v>1278</v>
      </c>
      <c r="D118" s="169" t="str">
        <f>'STUDENT NAMELIST'!D116</f>
        <v>MOHANA PRIYA V</v>
      </c>
      <c r="E118" s="170" t="s">
        <v>1204</v>
      </c>
      <c r="F118" s="71">
        <v>67</v>
      </c>
      <c r="G118" s="166"/>
      <c r="H118" s="166"/>
      <c r="I118" s="166"/>
      <c r="J118" s="166">
        <f t="shared" ca="1" si="0"/>
        <v>69</v>
      </c>
      <c r="K118" s="166"/>
      <c r="L118" s="166"/>
      <c r="M118" s="166"/>
      <c r="N118" s="166"/>
      <c r="O118" s="166"/>
      <c r="P118" s="166"/>
      <c r="Q118" s="166"/>
      <c r="R118" s="166"/>
      <c r="S118" s="166"/>
      <c r="T118" s="166"/>
      <c r="U118" s="166"/>
      <c r="V118" s="166"/>
      <c r="W118" s="166"/>
      <c r="X118" s="166"/>
      <c r="Y118" s="166"/>
      <c r="Z118" s="166"/>
    </row>
    <row r="119" spans="1:26" ht="30" customHeight="1" x14ac:dyDescent="0.2">
      <c r="A119" s="71">
        <f>'STUDENT NAMELIST'!A117</f>
        <v>113</v>
      </c>
      <c r="B119" s="167">
        <f>'STUDENT NAMELIST'!B117</f>
        <v>211423243290</v>
      </c>
      <c r="C119" s="168" t="s">
        <v>1281</v>
      </c>
      <c r="D119" s="169" t="str">
        <f>'STUDENT NAMELIST'!D117</f>
        <v>MONISHA K</v>
      </c>
      <c r="E119" s="170" t="s">
        <v>1204</v>
      </c>
      <c r="F119" s="71">
        <v>66</v>
      </c>
      <c r="G119" s="166"/>
      <c r="H119" s="166"/>
      <c r="I119" s="166"/>
      <c r="J119" s="166">
        <f t="shared" ca="1" si="0"/>
        <v>67</v>
      </c>
      <c r="K119" s="166"/>
      <c r="L119" s="166"/>
      <c r="M119" s="166"/>
      <c r="N119" s="166"/>
      <c r="O119" s="166"/>
      <c r="P119" s="166"/>
      <c r="Q119" s="166"/>
      <c r="R119" s="166"/>
      <c r="S119" s="166"/>
      <c r="T119" s="166"/>
      <c r="U119" s="166"/>
      <c r="V119" s="166"/>
      <c r="W119" s="166"/>
      <c r="X119" s="166"/>
      <c r="Y119" s="166"/>
      <c r="Z119" s="166"/>
    </row>
    <row r="120" spans="1:26" ht="30" customHeight="1" x14ac:dyDescent="0.2">
      <c r="A120" s="71">
        <f>'STUDENT NAMELIST'!A118</f>
        <v>114</v>
      </c>
      <c r="B120" s="167">
        <f>'STUDENT NAMELIST'!B118</f>
        <v>211423243291</v>
      </c>
      <c r="C120" s="168" t="s">
        <v>1256</v>
      </c>
      <c r="D120" s="169" t="str">
        <f>'STUDENT NAMELIST'!D118</f>
        <v>MONISHA P</v>
      </c>
      <c r="E120" s="170" t="s">
        <v>1191</v>
      </c>
      <c r="F120" s="71">
        <v>76</v>
      </c>
      <c r="G120" s="166"/>
      <c r="H120" s="166"/>
      <c r="I120" s="166"/>
      <c r="J120" s="166">
        <f t="shared" ca="1" si="0"/>
        <v>71</v>
      </c>
      <c r="K120" s="166"/>
      <c r="L120" s="166"/>
      <c r="M120" s="166"/>
      <c r="N120" s="166"/>
      <c r="O120" s="166"/>
      <c r="P120" s="166"/>
      <c r="Q120" s="166"/>
      <c r="R120" s="166"/>
      <c r="S120" s="166"/>
      <c r="T120" s="166"/>
      <c r="U120" s="166"/>
      <c r="V120" s="166"/>
      <c r="W120" s="166"/>
      <c r="X120" s="166"/>
      <c r="Y120" s="166"/>
      <c r="Z120" s="166"/>
    </row>
    <row r="121" spans="1:26" ht="30" customHeight="1" x14ac:dyDescent="0.2">
      <c r="A121" s="71">
        <f>'STUDENT NAMELIST'!A119</f>
        <v>115</v>
      </c>
      <c r="B121" s="167">
        <f>'STUDENT NAMELIST'!B119</f>
        <v>211423243293</v>
      </c>
      <c r="C121" s="168" t="s">
        <v>1253</v>
      </c>
      <c r="D121" s="169" t="str">
        <f>'STUDENT NAMELIST'!D119</f>
        <v>MOUNICA E</v>
      </c>
      <c r="E121" s="170" t="s">
        <v>1191</v>
      </c>
      <c r="F121" s="71">
        <v>72</v>
      </c>
      <c r="G121" s="166"/>
      <c r="H121" s="166"/>
      <c r="I121" s="166"/>
      <c r="J121" s="166">
        <f t="shared" ca="1" si="0"/>
        <v>72</v>
      </c>
      <c r="K121" s="166"/>
      <c r="L121" s="166"/>
      <c r="M121" s="166"/>
      <c r="N121" s="166"/>
      <c r="O121" s="166"/>
      <c r="P121" s="166"/>
      <c r="Q121" s="166"/>
      <c r="R121" s="166"/>
      <c r="S121" s="166"/>
      <c r="T121" s="166"/>
      <c r="U121" s="166"/>
      <c r="V121" s="166"/>
      <c r="W121" s="166"/>
      <c r="X121" s="166"/>
      <c r="Y121" s="166"/>
      <c r="Z121" s="166"/>
    </row>
    <row r="122" spans="1:26" ht="30" customHeight="1" x14ac:dyDescent="0.2">
      <c r="A122" s="71">
        <f>'STUDENT NAMELIST'!A120</f>
        <v>116</v>
      </c>
      <c r="B122" s="167">
        <f>'STUDENT NAMELIST'!B120</f>
        <v>211423243296</v>
      </c>
      <c r="C122" s="168" t="s">
        <v>1258</v>
      </c>
      <c r="D122" s="169" t="str">
        <f>'STUDENT NAMELIST'!D120</f>
        <v>MUTHULAKSHMI A</v>
      </c>
      <c r="E122" s="170" t="s">
        <v>1204</v>
      </c>
      <c r="F122" s="71">
        <v>62</v>
      </c>
      <c r="G122" s="166"/>
      <c r="H122" s="166"/>
      <c r="I122" s="166"/>
      <c r="J122" s="166">
        <f t="shared" ca="1" si="0"/>
        <v>69</v>
      </c>
      <c r="K122" s="166"/>
      <c r="L122" s="166"/>
      <c r="M122" s="166"/>
      <c r="N122" s="166"/>
      <c r="O122" s="166"/>
      <c r="P122" s="166"/>
      <c r="Q122" s="166"/>
      <c r="R122" s="166"/>
      <c r="S122" s="166"/>
      <c r="T122" s="166"/>
      <c r="U122" s="166"/>
      <c r="V122" s="166"/>
      <c r="W122" s="166"/>
      <c r="X122" s="166"/>
      <c r="Y122" s="166"/>
      <c r="Z122" s="166"/>
    </row>
    <row r="123" spans="1:26" ht="30" customHeight="1" x14ac:dyDescent="0.2">
      <c r="A123" s="71">
        <f>'STUDENT NAMELIST'!A121</f>
        <v>117</v>
      </c>
      <c r="B123" s="167">
        <f>'STUDENT NAMELIST'!B121</f>
        <v>211423243297</v>
      </c>
      <c r="C123" s="168" t="s">
        <v>1291</v>
      </c>
      <c r="D123" s="169" t="str">
        <f>'STUDENT NAMELIST'!D121</f>
        <v>NANCY ANGEL J</v>
      </c>
      <c r="E123" s="170" t="s">
        <v>1204</v>
      </c>
      <c r="F123" s="71">
        <v>65</v>
      </c>
      <c r="G123" s="166"/>
      <c r="H123" s="166"/>
      <c r="I123" s="166"/>
      <c r="J123" s="166">
        <f t="shared" ca="1" si="0"/>
        <v>67</v>
      </c>
      <c r="K123" s="166"/>
      <c r="L123" s="166"/>
      <c r="M123" s="166"/>
      <c r="N123" s="166"/>
      <c r="O123" s="166"/>
      <c r="P123" s="166"/>
      <c r="Q123" s="166"/>
      <c r="R123" s="166"/>
      <c r="S123" s="166"/>
      <c r="T123" s="166"/>
      <c r="U123" s="166"/>
      <c r="V123" s="166"/>
      <c r="W123" s="166"/>
      <c r="X123" s="166"/>
      <c r="Y123" s="166"/>
      <c r="Z123" s="166"/>
    </row>
    <row r="124" spans="1:26" ht="30" customHeight="1" x14ac:dyDescent="0.2">
      <c r="A124" s="71">
        <f>'STUDENT NAMELIST'!A122</f>
        <v>118</v>
      </c>
      <c r="B124" s="167">
        <f>'STUDENT NAMELIST'!B122</f>
        <v>211423243308</v>
      </c>
      <c r="C124" s="168" t="s">
        <v>1283</v>
      </c>
      <c r="D124" s="169" t="str">
        <f>'STUDENT NAMELIST'!D122</f>
        <v>NIKHITHA A</v>
      </c>
      <c r="E124" s="170" t="s">
        <v>1204</v>
      </c>
      <c r="F124" s="71">
        <v>61</v>
      </c>
      <c r="G124" s="166"/>
      <c r="H124" s="166"/>
      <c r="I124" s="166"/>
      <c r="J124" s="166">
        <f t="shared" ca="1" si="0"/>
        <v>63</v>
      </c>
      <c r="K124" s="166"/>
      <c r="L124" s="166"/>
      <c r="M124" s="166"/>
      <c r="N124" s="166"/>
      <c r="O124" s="166"/>
      <c r="P124" s="166"/>
      <c r="Q124" s="166"/>
      <c r="R124" s="166"/>
      <c r="S124" s="166"/>
      <c r="T124" s="166"/>
      <c r="U124" s="166"/>
      <c r="V124" s="166"/>
      <c r="W124" s="166"/>
      <c r="X124" s="166"/>
      <c r="Y124" s="166"/>
      <c r="Z124" s="166"/>
    </row>
    <row r="125" spans="1:26" ht="30" customHeight="1" x14ac:dyDescent="0.2">
      <c r="A125" s="71">
        <f>'STUDENT NAMELIST'!A123</f>
        <v>119</v>
      </c>
      <c r="B125" s="167">
        <f>'STUDENT NAMELIST'!B123</f>
        <v>211423243315</v>
      </c>
      <c r="C125" s="168" t="s">
        <v>1292</v>
      </c>
      <c r="D125" s="169" t="str">
        <f>'STUDENT NAMELIST'!D123</f>
        <v>NITHYA SREE V</v>
      </c>
      <c r="E125" s="170" t="s">
        <v>1191</v>
      </c>
      <c r="F125" s="71">
        <v>71</v>
      </c>
      <c r="G125" s="166"/>
      <c r="H125" s="166"/>
      <c r="I125" s="166"/>
      <c r="J125" s="166">
        <f t="shared" ca="1" si="0"/>
        <v>77</v>
      </c>
      <c r="K125" s="166"/>
      <c r="L125" s="166"/>
      <c r="M125" s="166"/>
      <c r="N125" s="166"/>
      <c r="O125" s="166"/>
      <c r="P125" s="166"/>
      <c r="Q125" s="166"/>
      <c r="R125" s="166"/>
      <c r="S125" s="166"/>
      <c r="T125" s="166"/>
      <c r="U125" s="166"/>
      <c r="V125" s="166"/>
      <c r="W125" s="166"/>
      <c r="X125" s="166"/>
      <c r="Y125" s="166"/>
      <c r="Z125" s="166"/>
    </row>
    <row r="126" spans="1:26" ht="30" customHeight="1" x14ac:dyDescent="0.2">
      <c r="A126" s="71">
        <f>'STUDENT NAMELIST'!A124</f>
        <v>120</v>
      </c>
      <c r="B126" s="167">
        <f>'STUDENT NAMELIST'!B124</f>
        <v>211423243316</v>
      </c>
      <c r="C126" s="168" t="s">
        <v>1284</v>
      </c>
      <c r="D126" s="169" t="str">
        <f>'STUDENT NAMELIST'!D124</f>
        <v>NIVETHA J</v>
      </c>
      <c r="E126" s="170" t="s">
        <v>1199</v>
      </c>
      <c r="F126" s="71">
        <v>60</v>
      </c>
      <c r="G126" s="166"/>
      <c r="H126" s="166"/>
      <c r="I126" s="166"/>
      <c r="J126" s="166">
        <f t="shared" ca="1" si="0"/>
        <v>60</v>
      </c>
      <c r="K126" s="166"/>
      <c r="L126" s="166"/>
      <c r="M126" s="166"/>
      <c r="N126" s="166"/>
      <c r="O126" s="166"/>
      <c r="P126" s="166"/>
      <c r="Q126" s="166"/>
      <c r="R126" s="166"/>
      <c r="S126" s="166"/>
      <c r="T126" s="166"/>
      <c r="U126" s="166"/>
      <c r="V126" s="166"/>
      <c r="W126" s="166"/>
      <c r="X126" s="166"/>
      <c r="Y126" s="166"/>
      <c r="Z126" s="166"/>
    </row>
    <row r="127" spans="1:26" ht="30" customHeight="1" x14ac:dyDescent="0.2">
      <c r="A127" s="71">
        <f>'STUDENT NAMELIST'!A125</f>
        <v>121</v>
      </c>
      <c r="B127" s="167">
        <f>'STUDENT NAMELIST'!B125</f>
        <v>211423243317</v>
      </c>
      <c r="C127" s="168" t="s">
        <v>1293</v>
      </c>
      <c r="D127" s="169" t="str">
        <f>'STUDENT NAMELIST'!D125</f>
        <v>NIVETHA R</v>
      </c>
      <c r="E127" s="170" t="s">
        <v>1204</v>
      </c>
      <c r="F127" s="71">
        <v>65</v>
      </c>
      <c r="G127" s="166"/>
      <c r="H127" s="166"/>
      <c r="I127" s="166"/>
      <c r="J127" s="166">
        <f t="shared" ca="1" si="0"/>
        <v>62</v>
      </c>
      <c r="K127" s="166"/>
      <c r="L127" s="166"/>
      <c r="M127" s="166"/>
      <c r="N127" s="166"/>
      <c r="O127" s="166"/>
      <c r="P127" s="166"/>
      <c r="Q127" s="166"/>
      <c r="R127" s="166"/>
      <c r="S127" s="166"/>
      <c r="T127" s="166"/>
      <c r="U127" s="166"/>
      <c r="V127" s="166"/>
      <c r="W127" s="166"/>
      <c r="X127" s="166"/>
      <c r="Y127" s="166"/>
      <c r="Z127" s="166"/>
    </row>
    <row r="128" spans="1:26" ht="30" customHeight="1" x14ac:dyDescent="0.2">
      <c r="A128" s="71">
        <f>'STUDENT NAMELIST'!A126</f>
        <v>122</v>
      </c>
      <c r="B128" s="167">
        <f>'STUDENT NAMELIST'!B126</f>
        <v>211423243318</v>
      </c>
      <c r="C128" s="168" t="s">
        <v>1284</v>
      </c>
      <c r="D128" s="169" t="str">
        <f>'STUDENT NAMELIST'!D126</f>
        <v>NIVETHA V</v>
      </c>
      <c r="E128" s="170" t="s">
        <v>1199</v>
      </c>
      <c r="F128" s="71">
        <v>56</v>
      </c>
      <c r="G128" s="166"/>
      <c r="H128" s="166"/>
      <c r="I128" s="166"/>
      <c r="J128" s="166">
        <f t="shared" ca="1" si="0"/>
        <v>55</v>
      </c>
      <c r="K128" s="166"/>
      <c r="L128" s="166"/>
      <c r="M128" s="166"/>
      <c r="N128" s="166"/>
      <c r="O128" s="166"/>
      <c r="P128" s="166"/>
      <c r="Q128" s="166"/>
      <c r="R128" s="166"/>
      <c r="S128" s="166"/>
      <c r="T128" s="166"/>
      <c r="U128" s="166"/>
      <c r="V128" s="166"/>
      <c r="W128" s="166"/>
      <c r="X128" s="166"/>
      <c r="Y128" s="166"/>
      <c r="Z128" s="166"/>
    </row>
    <row r="129" spans="1:26" ht="30" customHeight="1" x14ac:dyDescent="0.2">
      <c r="A129" s="71">
        <f>'STUDENT NAMELIST'!A127</f>
        <v>123</v>
      </c>
      <c r="B129" s="167">
        <f>'STUDENT NAMELIST'!B127</f>
        <v>211423243321</v>
      </c>
      <c r="C129" s="168" t="s">
        <v>1294</v>
      </c>
      <c r="D129" s="169" t="str">
        <f>'STUDENT NAMELIST'!D127</f>
        <v>POOJA K</v>
      </c>
      <c r="E129" s="171" t="s">
        <v>1204</v>
      </c>
      <c r="F129" s="71">
        <v>64</v>
      </c>
      <c r="G129" s="166"/>
      <c r="H129" s="166"/>
      <c r="I129" s="166"/>
      <c r="J129" s="166">
        <f t="shared" ca="1" si="0"/>
        <v>70</v>
      </c>
      <c r="K129" s="166"/>
      <c r="L129" s="166"/>
      <c r="M129" s="166"/>
      <c r="N129" s="166"/>
      <c r="O129" s="166"/>
      <c r="P129" s="166"/>
      <c r="Q129" s="166"/>
      <c r="R129" s="166"/>
      <c r="S129" s="166"/>
      <c r="T129" s="166"/>
      <c r="U129" s="166"/>
      <c r="V129" s="166"/>
      <c r="W129" s="166"/>
      <c r="X129" s="166"/>
      <c r="Y129" s="166"/>
      <c r="Z129" s="166"/>
    </row>
    <row r="130" spans="1:26" ht="30" customHeight="1" x14ac:dyDescent="0.2">
      <c r="A130" s="71">
        <f>'STUDENT NAMELIST'!A128</f>
        <v>124</v>
      </c>
      <c r="B130" s="167">
        <f>'STUDENT NAMELIST'!B128</f>
        <v>211423243322</v>
      </c>
      <c r="C130" s="168" t="s">
        <v>1289</v>
      </c>
      <c r="D130" s="169" t="str">
        <f>'STUDENT NAMELIST'!D128</f>
        <v>POOJA S</v>
      </c>
      <c r="E130" s="170" t="s">
        <v>1246</v>
      </c>
      <c r="F130" s="71">
        <v>54</v>
      </c>
      <c r="G130" s="166"/>
      <c r="H130" s="166"/>
      <c r="I130" s="166"/>
      <c r="J130" s="166">
        <f t="shared" ca="1" si="0"/>
        <v>51</v>
      </c>
      <c r="K130" s="166"/>
      <c r="L130" s="166"/>
      <c r="M130" s="166"/>
      <c r="N130" s="166"/>
      <c r="O130" s="166"/>
      <c r="P130" s="166"/>
      <c r="Q130" s="166"/>
      <c r="R130" s="166"/>
      <c r="S130" s="166"/>
      <c r="T130" s="166"/>
      <c r="U130" s="166"/>
      <c r="V130" s="166"/>
      <c r="W130" s="166"/>
      <c r="X130" s="166"/>
      <c r="Y130" s="166"/>
      <c r="Z130" s="166"/>
    </row>
    <row r="131" spans="1:26" ht="30" customHeight="1" x14ac:dyDescent="0.2">
      <c r="A131" s="71">
        <f>'STUDENT NAMELIST'!A129</f>
        <v>125</v>
      </c>
      <c r="B131" s="167">
        <f>'STUDENT NAMELIST'!B129</f>
        <v>211423243323</v>
      </c>
      <c r="C131" s="168" t="s">
        <v>1295</v>
      </c>
      <c r="D131" s="169" t="str">
        <f>'STUDENT NAMELIST'!D129</f>
        <v>POOJA S P</v>
      </c>
      <c r="E131" s="170" t="s">
        <v>1246</v>
      </c>
      <c r="F131" s="71">
        <v>52</v>
      </c>
      <c r="G131" s="166"/>
      <c r="H131" s="166"/>
      <c r="I131" s="166"/>
      <c r="J131" s="166">
        <f t="shared" ca="1" si="0"/>
        <v>54</v>
      </c>
      <c r="K131" s="166"/>
      <c r="L131" s="166"/>
      <c r="M131" s="166"/>
      <c r="N131" s="166"/>
      <c r="O131" s="166"/>
      <c r="P131" s="166"/>
      <c r="Q131" s="166"/>
      <c r="R131" s="166"/>
      <c r="S131" s="166"/>
      <c r="T131" s="166"/>
      <c r="U131" s="166"/>
      <c r="V131" s="166"/>
      <c r="W131" s="166"/>
      <c r="X131" s="166"/>
      <c r="Y131" s="166"/>
      <c r="Z131" s="166"/>
    </row>
    <row r="132" spans="1:26" ht="30" customHeight="1" x14ac:dyDescent="0.2">
      <c r="A132" s="71">
        <f>'STUDENT NAMELIST'!A130</f>
        <v>126</v>
      </c>
      <c r="B132" s="167">
        <f>'STUDENT NAMELIST'!B130</f>
        <v>211423243440</v>
      </c>
      <c r="C132" s="168" t="s">
        <v>1296</v>
      </c>
      <c r="D132" s="169" t="str">
        <f>'STUDENT NAMELIST'!D130</f>
        <v>SUBHASRI D J</v>
      </c>
      <c r="E132" s="170" t="s">
        <v>1199</v>
      </c>
      <c r="F132" s="71">
        <v>60</v>
      </c>
      <c r="G132" s="166"/>
      <c r="H132" s="166"/>
      <c r="I132" s="166"/>
      <c r="J132" s="166">
        <f t="shared" ca="1" si="0"/>
        <v>60</v>
      </c>
      <c r="K132" s="166"/>
      <c r="L132" s="166"/>
      <c r="M132" s="166"/>
      <c r="N132" s="166"/>
      <c r="O132" s="166"/>
      <c r="P132" s="166"/>
      <c r="Q132" s="166"/>
      <c r="R132" s="166"/>
      <c r="S132" s="166"/>
      <c r="T132" s="166"/>
      <c r="U132" s="166"/>
      <c r="V132" s="166"/>
      <c r="W132" s="166"/>
      <c r="X132" s="166"/>
      <c r="Y132" s="166"/>
      <c r="Z132" s="166"/>
    </row>
    <row r="133" spans="1:26" ht="30" customHeight="1" x14ac:dyDescent="0.2">
      <c r="A133" s="71">
        <f>'STUDENT NAMELIST'!A131</f>
        <v>127</v>
      </c>
      <c r="B133" s="167">
        <f>'STUDENT NAMELIST'!B131</f>
        <v>211423243324</v>
      </c>
      <c r="C133" s="168" t="s">
        <v>1297</v>
      </c>
      <c r="D133" s="169" t="str">
        <f>'STUDENT NAMELIST'!D131</f>
        <v>POOJASREE K</v>
      </c>
      <c r="E133" s="170" t="s">
        <v>1199</v>
      </c>
      <c r="F133" s="71">
        <v>60</v>
      </c>
      <c r="G133" s="166"/>
      <c r="H133" s="166"/>
      <c r="I133" s="166"/>
      <c r="J133" s="166">
        <f t="shared" ca="1" si="0"/>
        <v>55</v>
      </c>
      <c r="K133" s="166"/>
      <c r="L133" s="166"/>
      <c r="M133" s="166"/>
      <c r="N133" s="166"/>
      <c r="O133" s="166"/>
      <c r="P133" s="166"/>
      <c r="Q133" s="166"/>
      <c r="R133" s="166"/>
      <c r="S133" s="166"/>
      <c r="T133" s="166"/>
      <c r="U133" s="166"/>
      <c r="V133" s="166"/>
      <c r="W133" s="166"/>
      <c r="X133" s="166"/>
      <c r="Y133" s="166"/>
      <c r="Z133" s="166"/>
    </row>
    <row r="134" spans="1:26" ht="30" customHeight="1" x14ac:dyDescent="0.2">
      <c r="A134" s="71">
        <f>'STUDENT NAMELIST'!A132</f>
        <v>128</v>
      </c>
      <c r="B134" s="167">
        <f>'STUDENT NAMELIST'!B132</f>
        <v>211423243326</v>
      </c>
      <c r="C134" s="168" t="s">
        <v>1298</v>
      </c>
      <c r="D134" s="169" t="str">
        <f>'STUDENT NAMELIST'!D132</f>
        <v>PRADAKSHANA S</v>
      </c>
      <c r="E134" s="170" t="s">
        <v>1246</v>
      </c>
      <c r="F134" s="71">
        <v>54</v>
      </c>
      <c r="G134" s="166"/>
      <c r="H134" s="166"/>
      <c r="I134" s="166"/>
      <c r="J134" s="166">
        <f t="shared" ca="1" si="0"/>
        <v>54</v>
      </c>
      <c r="K134" s="166"/>
      <c r="L134" s="166"/>
      <c r="M134" s="166"/>
      <c r="N134" s="166"/>
      <c r="O134" s="166"/>
      <c r="P134" s="166"/>
      <c r="Q134" s="166"/>
      <c r="R134" s="166"/>
      <c r="S134" s="166"/>
      <c r="T134" s="166"/>
      <c r="U134" s="166"/>
      <c r="V134" s="166"/>
      <c r="W134" s="166"/>
      <c r="X134" s="166"/>
      <c r="Y134" s="166"/>
      <c r="Z134" s="166"/>
    </row>
    <row r="135" spans="1:26" ht="30" customHeight="1" x14ac:dyDescent="0.2">
      <c r="A135" s="71">
        <f>'STUDENT NAMELIST'!A133</f>
        <v>129</v>
      </c>
      <c r="B135" s="167">
        <f>'STUDENT NAMELIST'!B133</f>
        <v>211423243328</v>
      </c>
      <c r="C135" s="168" t="s">
        <v>1299</v>
      </c>
      <c r="D135" s="169" t="str">
        <f>'STUDENT NAMELIST'!D133</f>
        <v>PRAGATHI C J</v>
      </c>
      <c r="E135" s="170" t="s">
        <v>1246</v>
      </c>
      <c r="F135" s="71">
        <v>52</v>
      </c>
      <c r="G135" s="166"/>
      <c r="H135" s="166"/>
      <c r="I135" s="166"/>
      <c r="J135" s="166">
        <f t="shared" ca="1" si="0"/>
        <v>51</v>
      </c>
      <c r="K135" s="166"/>
      <c r="L135" s="166"/>
      <c r="M135" s="166"/>
      <c r="N135" s="166"/>
      <c r="O135" s="166"/>
      <c r="P135" s="166"/>
      <c r="Q135" s="166"/>
      <c r="R135" s="166"/>
      <c r="S135" s="166"/>
      <c r="T135" s="166"/>
      <c r="U135" s="166"/>
      <c r="V135" s="166"/>
      <c r="W135" s="166"/>
      <c r="X135" s="166"/>
      <c r="Y135" s="166"/>
      <c r="Z135" s="166"/>
    </row>
    <row r="136" spans="1:26" ht="30" customHeight="1" x14ac:dyDescent="0.2">
      <c r="A136" s="71">
        <f>'STUDENT NAMELIST'!A134</f>
        <v>130</v>
      </c>
      <c r="B136" s="167">
        <f>'STUDENT NAMELIST'!B134</f>
        <v>211423243333</v>
      </c>
      <c r="C136" s="168" t="s">
        <v>1300</v>
      </c>
      <c r="D136" s="169" t="str">
        <f>'STUDENT NAMELIST'!D134</f>
        <v>PRATHESA S</v>
      </c>
      <c r="E136" s="170" t="s">
        <v>1199</v>
      </c>
      <c r="F136" s="71">
        <v>60</v>
      </c>
      <c r="G136" s="166"/>
      <c r="H136" s="166"/>
      <c r="I136" s="166"/>
      <c r="J136" s="166">
        <f t="shared" ca="1" si="0"/>
        <v>56</v>
      </c>
      <c r="K136" s="166"/>
      <c r="L136" s="166"/>
      <c r="M136" s="166"/>
      <c r="N136" s="166"/>
      <c r="O136" s="166"/>
      <c r="P136" s="166"/>
      <c r="Q136" s="166"/>
      <c r="R136" s="166"/>
      <c r="S136" s="166"/>
      <c r="T136" s="166"/>
      <c r="U136" s="166"/>
      <c r="V136" s="166"/>
      <c r="W136" s="166"/>
      <c r="X136" s="166"/>
      <c r="Y136" s="166"/>
      <c r="Z136" s="166"/>
    </row>
    <row r="137" spans="1:26" ht="30" customHeight="1" x14ac:dyDescent="0.2">
      <c r="A137" s="71">
        <f>'STUDENT NAMELIST'!A135</f>
        <v>131</v>
      </c>
      <c r="B137" s="167">
        <f>'STUDENT NAMELIST'!B135</f>
        <v>211423243339</v>
      </c>
      <c r="C137" s="168" t="s">
        <v>1301</v>
      </c>
      <c r="D137" s="169" t="str">
        <f>'STUDENT NAMELIST'!D135</f>
        <v>PREETHI M</v>
      </c>
      <c r="E137" s="170" t="s">
        <v>1199</v>
      </c>
      <c r="F137" s="71">
        <v>58</v>
      </c>
      <c r="G137" s="166"/>
      <c r="H137" s="166"/>
      <c r="I137" s="166"/>
      <c r="J137" s="166">
        <f t="shared" ca="1" si="0"/>
        <v>59</v>
      </c>
      <c r="K137" s="166"/>
      <c r="L137" s="166"/>
      <c r="M137" s="166"/>
      <c r="N137" s="166"/>
      <c r="O137" s="166"/>
      <c r="P137" s="166"/>
      <c r="Q137" s="166"/>
      <c r="R137" s="166"/>
      <c r="S137" s="166"/>
      <c r="T137" s="166"/>
      <c r="U137" s="166"/>
      <c r="V137" s="166"/>
      <c r="W137" s="166"/>
      <c r="X137" s="166"/>
      <c r="Y137" s="166"/>
      <c r="Z137" s="166"/>
    </row>
    <row r="138" spans="1:26" ht="30" customHeight="1" x14ac:dyDescent="0.2">
      <c r="A138" s="71">
        <f>'STUDENT NAMELIST'!A136</f>
        <v>132</v>
      </c>
      <c r="B138" s="167">
        <f>'STUDENT NAMELIST'!B136</f>
        <v>211423243340</v>
      </c>
      <c r="C138" s="168" t="s">
        <v>1302</v>
      </c>
      <c r="D138" s="169" t="str">
        <f>'STUDENT NAMELIST'!D136</f>
        <v>PREETHI S</v>
      </c>
      <c r="E138" s="170" t="s">
        <v>1204</v>
      </c>
      <c r="F138" s="71">
        <v>69</v>
      </c>
      <c r="G138" s="166"/>
      <c r="H138" s="166"/>
      <c r="I138" s="166"/>
      <c r="J138" s="166">
        <f t="shared" ca="1" si="0"/>
        <v>64</v>
      </c>
      <c r="K138" s="166"/>
      <c r="L138" s="166"/>
      <c r="M138" s="166"/>
      <c r="N138" s="166"/>
      <c r="O138" s="166"/>
      <c r="P138" s="166"/>
      <c r="Q138" s="166"/>
      <c r="R138" s="166"/>
      <c r="S138" s="166"/>
      <c r="T138" s="166"/>
      <c r="U138" s="166"/>
      <c r="V138" s="166"/>
      <c r="W138" s="166"/>
      <c r="X138" s="166"/>
      <c r="Y138" s="166"/>
      <c r="Z138" s="166"/>
    </row>
    <row r="139" spans="1:26" ht="30" customHeight="1" x14ac:dyDescent="0.2">
      <c r="A139" s="71">
        <f>'STUDENT NAMELIST'!A137</f>
        <v>133</v>
      </c>
      <c r="B139" s="167">
        <f>'STUDENT NAMELIST'!B137</f>
        <v>211423243343</v>
      </c>
      <c r="C139" s="168" t="s">
        <v>1302</v>
      </c>
      <c r="D139" s="169" t="str">
        <f>'STUDENT NAMELIST'!D137</f>
        <v>PRIYADHARSHINI D</v>
      </c>
      <c r="E139" s="170" t="s">
        <v>1204</v>
      </c>
      <c r="F139" s="71">
        <v>66</v>
      </c>
      <c r="G139" s="166"/>
      <c r="H139" s="166"/>
      <c r="I139" s="166"/>
      <c r="J139" s="166">
        <f t="shared" ca="1" si="0"/>
        <v>66</v>
      </c>
      <c r="K139" s="166"/>
      <c r="L139" s="166"/>
      <c r="M139" s="166"/>
      <c r="N139" s="166"/>
      <c r="O139" s="166"/>
      <c r="P139" s="166"/>
      <c r="Q139" s="166"/>
      <c r="R139" s="166"/>
      <c r="S139" s="166"/>
      <c r="T139" s="166"/>
      <c r="U139" s="166"/>
      <c r="V139" s="166"/>
      <c r="W139" s="166"/>
      <c r="X139" s="166"/>
      <c r="Y139" s="166"/>
      <c r="Z139" s="166"/>
    </row>
    <row r="140" spans="1:26" ht="30" customHeight="1" x14ac:dyDescent="0.2">
      <c r="A140" s="71">
        <f>'STUDENT NAMELIST'!A138</f>
        <v>134</v>
      </c>
      <c r="B140" s="167">
        <f>'STUDENT NAMELIST'!B138</f>
        <v>211423243353</v>
      </c>
      <c r="C140" s="168" t="s">
        <v>1303</v>
      </c>
      <c r="D140" s="169" t="str">
        <f>'STUDENT NAMELIST'!D138</f>
        <v>RAKSHINI H</v>
      </c>
      <c r="E140" s="170" t="s">
        <v>1199</v>
      </c>
      <c r="F140" s="71">
        <v>55</v>
      </c>
      <c r="G140" s="166"/>
      <c r="H140" s="166"/>
      <c r="I140" s="166"/>
      <c r="J140" s="166">
        <f t="shared" ca="1" si="0"/>
        <v>55</v>
      </c>
      <c r="K140" s="166"/>
      <c r="L140" s="166"/>
      <c r="M140" s="166"/>
      <c r="N140" s="166"/>
      <c r="O140" s="166"/>
      <c r="P140" s="166"/>
      <c r="Q140" s="166"/>
      <c r="R140" s="166"/>
      <c r="S140" s="166"/>
      <c r="T140" s="166"/>
      <c r="U140" s="166"/>
      <c r="V140" s="166"/>
      <c r="W140" s="166"/>
      <c r="X140" s="166"/>
      <c r="Y140" s="166"/>
      <c r="Z140" s="166"/>
    </row>
    <row r="141" spans="1:26" ht="30" customHeight="1" x14ac:dyDescent="0.2">
      <c r="A141" s="71">
        <f>'STUDENT NAMELIST'!A139</f>
        <v>135</v>
      </c>
      <c r="B141" s="167">
        <f>'STUDENT NAMELIST'!B139</f>
        <v>211423243354</v>
      </c>
      <c r="C141" s="168" t="s">
        <v>1304</v>
      </c>
      <c r="D141" s="169" t="str">
        <f>'STUDENT NAMELIST'!D139</f>
        <v>RAMYA S</v>
      </c>
      <c r="E141" s="170" t="s">
        <v>1204</v>
      </c>
      <c r="F141" s="71">
        <v>68</v>
      </c>
      <c r="G141" s="166"/>
      <c r="H141" s="166"/>
      <c r="I141" s="166"/>
      <c r="J141" s="166">
        <f t="shared" ca="1" si="0"/>
        <v>64</v>
      </c>
      <c r="K141" s="166"/>
      <c r="L141" s="166"/>
      <c r="M141" s="166"/>
      <c r="N141" s="166"/>
      <c r="O141" s="166"/>
      <c r="P141" s="166"/>
      <c r="Q141" s="166"/>
      <c r="R141" s="166"/>
      <c r="S141" s="166"/>
      <c r="T141" s="166"/>
      <c r="U141" s="166"/>
      <c r="V141" s="166"/>
      <c r="W141" s="166"/>
      <c r="X141" s="166"/>
      <c r="Y141" s="166"/>
      <c r="Z141" s="166"/>
    </row>
    <row r="142" spans="1:26" ht="30" customHeight="1" x14ac:dyDescent="0.2">
      <c r="A142" s="71">
        <f>'STUDENT NAMELIST'!A140</f>
        <v>136</v>
      </c>
      <c r="B142" s="167">
        <f>'STUDENT NAMELIST'!B140</f>
        <v>211423243355</v>
      </c>
      <c r="C142" s="168" t="s">
        <v>1259</v>
      </c>
      <c r="D142" s="169" t="str">
        <f>'STUDENT NAMELIST'!D140</f>
        <v>RANJANI A</v>
      </c>
      <c r="E142" s="170" t="s">
        <v>1204</v>
      </c>
      <c r="F142" s="71">
        <v>70</v>
      </c>
      <c r="G142" s="166"/>
      <c r="H142" s="166"/>
      <c r="I142" s="166"/>
      <c r="J142" s="166">
        <f t="shared" ca="1" si="0"/>
        <v>65</v>
      </c>
      <c r="K142" s="166"/>
      <c r="L142" s="166"/>
      <c r="M142" s="166"/>
      <c r="N142" s="166"/>
      <c r="O142" s="166"/>
      <c r="P142" s="166"/>
      <c r="Q142" s="166"/>
      <c r="R142" s="166"/>
      <c r="S142" s="166"/>
      <c r="T142" s="166"/>
      <c r="U142" s="166"/>
      <c r="V142" s="166"/>
      <c r="W142" s="166"/>
      <c r="X142" s="166"/>
      <c r="Y142" s="166"/>
      <c r="Z142" s="166"/>
    </row>
    <row r="143" spans="1:26" ht="30" customHeight="1" x14ac:dyDescent="0.2">
      <c r="A143" s="71">
        <f>'STUDENT NAMELIST'!A141</f>
        <v>137</v>
      </c>
      <c r="B143" s="167">
        <f>'STUDENT NAMELIST'!B141</f>
        <v>211423243358</v>
      </c>
      <c r="C143" s="168" t="s">
        <v>1305</v>
      </c>
      <c r="D143" s="169" t="str">
        <f>'STUDENT NAMELIST'!D141</f>
        <v>RAZEENA R</v>
      </c>
      <c r="E143" s="170" t="s">
        <v>1199</v>
      </c>
      <c r="F143" s="71">
        <v>55</v>
      </c>
      <c r="G143" s="166"/>
      <c r="H143" s="166"/>
      <c r="I143" s="166"/>
      <c r="J143" s="166">
        <f t="shared" ca="1" si="0"/>
        <v>55</v>
      </c>
      <c r="K143" s="166"/>
      <c r="L143" s="166"/>
      <c r="M143" s="166"/>
      <c r="N143" s="166"/>
      <c r="O143" s="166"/>
      <c r="P143" s="166"/>
      <c r="Q143" s="166"/>
      <c r="R143" s="166"/>
      <c r="S143" s="166"/>
      <c r="T143" s="166"/>
      <c r="U143" s="166"/>
      <c r="V143" s="166"/>
      <c r="W143" s="166"/>
      <c r="X143" s="166"/>
      <c r="Y143" s="166"/>
      <c r="Z143" s="166"/>
    </row>
    <row r="144" spans="1:26" ht="30" customHeight="1" x14ac:dyDescent="0.2">
      <c r="A144" s="71">
        <f>'STUDENT NAMELIST'!A142</f>
        <v>138</v>
      </c>
      <c r="B144" s="167">
        <f>'STUDENT NAMELIST'!B142</f>
        <v>211423243359</v>
      </c>
      <c r="C144" s="168" t="s">
        <v>1306</v>
      </c>
      <c r="D144" s="169" t="str">
        <f>'STUDENT NAMELIST'!D142</f>
        <v>RIHANA R</v>
      </c>
      <c r="E144" s="170" t="s">
        <v>1199</v>
      </c>
      <c r="F144" s="71">
        <v>56</v>
      </c>
      <c r="G144" s="166"/>
      <c r="H144" s="166"/>
      <c r="I144" s="166"/>
      <c r="J144" s="166">
        <f t="shared" ca="1" si="0"/>
        <v>58</v>
      </c>
      <c r="K144" s="166"/>
      <c r="L144" s="166"/>
      <c r="M144" s="166"/>
      <c r="N144" s="166"/>
      <c r="O144" s="166"/>
      <c r="P144" s="166"/>
      <c r="Q144" s="166"/>
      <c r="R144" s="166"/>
      <c r="S144" s="166"/>
      <c r="T144" s="166"/>
      <c r="U144" s="166"/>
      <c r="V144" s="166"/>
      <c r="W144" s="166"/>
      <c r="X144" s="166"/>
      <c r="Y144" s="166"/>
      <c r="Z144" s="166"/>
    </row>
    <row r="145" spans="1:26" ht="30" customHeight="1" x14ac:dyDescent="0.2">
      <c r="A145" s="71">
        <f>'STUDENT NAMELIST'!A143</f>
        <v>139</v>
      </c>
      <c r="B145" s="167">
        <f>'STUDENT NAMELIST'!B143</f>
        <v>211423243366</v>
      </c>
      <c r="C145" s="168" t="s">
        <v>1307</v>
      </c>
      <c r="D145" s="169" t="str">
        <f>'STUDENT NAMELIST'!D143</f>
        <v>RUBA DARSHNI J</v>
      </c>
      <c r="E145" s="170" t="s">
        <v>1246</v>
      </c>
      <c r="F145" s="71">
        <v>53</v>
      </c>
      <c r="G145" s="166"/>
      <c r="H145" s="166"/>
      <c r="I145" s="166"/>
      <c r="J145" s="166">
        <f t="shared" ca="1" si="0"/>
        <v>51</v>
      </c>
      <c r="K145" s="166"/>
      <c r="L145" s="166"/>
      <c r="M145" s="166"/>
      <c r="N145" s="166"/>
      <c r="O145" s="166"/>
      <c r="P145" s="166"/>
      <c r="Q145" s="166"/>
      <c r="R145" s="166"/>
      <c r="S145" s="166"/>
      <c r="T145" s="166"/>
      <c r="U145" s="166"/>
      <c r="V145" s="166"/>
      <c r="W145" s="166"/>
      <c r="X145" s="166"/>
      <c r="Y145" s="166"/>
      <c r="Z145" s="166"/>
    </row>
    <row r="146" spans="1:26" ht="30" customHeight="1" x14ac:dyDescent="0.2">
      <c r="A146" s="71">
        <f>'STUDENT NAMELIST'!A144</f>
        <v>140</v>
      </c>
      <c r="B146" s="167">
        <f>'STUDENT NAMELIST'!B144</f>
        <v>211423243372</v>
      </c>
      <c r="C146" s="168" t="s">
        <v>1308</v>
      </c>
      <c r="D146" s="169" t="str">
        <f>'STUDENT NAMELIST'!D144</f>
        <v>SAFANA YASMIN S</v>
      </c>
      <c r="E146" s="170" t="s">
        <v>1191</v>
      </c>
      <c r="F146" s="71">
        <v>77</v>
      </c>
      <c r="G146" s="166"/>
      <c r="H146" s="166"/>
      <c r="I146" s="166"/>
      <c r="J146" s="166">
        <f t="shared" ca="1" si="0"/>
        <v>79</v>
      </c>
      <c r="K146" s="166"/>
      <c r="L146" s="166"/>
      <c r="M146" s="166"/>
      <c r="N146" s="166"/>
      <c r="O146" s="166"/>
      <c r="P146" s="166"/>
      <c r="Q146" s="166"/>
      <c r="R146" s="166"/>
      <c r="S146" s="166"/>
      <c r="T146" s="166"/>
      <c r="U146" s="166"/>
      <c r="V146" s="166"/>
      <c r="W146" s="166"/>
      <c r="X146" s="166"/>
      <c r="Y146" s="166"/>
      <c r="Z146" s="166"/>
    </row>
    <row r="147" spans="1:26" ht="30" customHeight="1" x14ac:dyDescent="0.2">
      <c r="A147" s="71">
        <f>'STUDENT NAMELIST'!A145</f>
        <v>141</v>
      </c>
      <c r="B147" s="167">
        <f>'STUDENT NAMELIST'!B145</f>
        <v>211423243374</v>
      </c>
      <c r="C147" s="168" t="s">
        <v>1309</v>
      </c>
      <c r="D147" s="169" t="str">
        <f>'STUDENT NAMELIST'!D145</f>
        <v>SAISUSMITHA P</v>
      </c>
      <c r="E147" s="170" t="s">
        <v>1246</v>
      </c>
      <c r="F147" s="71">
        <v>51</v>
      </c>
      <c r="G147" s="166"/>
      <c r="H147" s="166"/>
      <c r="I147" s="166"/>
      <c r="J147" s="166">
        <f t="shared" ca="1" si="0"/>
        <v>53</v>
      </c>
      <c r="K147" s="166"/>
      <c r="L147" s="166"/>
      <c r="M147" s="166"/>
      <c r="N147" s="166"/>
      <c r="O147" s="166"/>
      <c r="P147" s="166"/>
      <c r="Q147" s="166"/>
      <c r="R147" s="166"/>
      <c r="S147" s="166"/>
      <c r="T147" s="166"/>
      <c r="U147" s="166"/>
      <c r="V147" s="166"/>
      <c r="W147" s="166"/>
      <c r="X147" s="166"/>
      <c r="Y147" s="166"/>
      <c r="Z147" s="166"/>
    </row>
    <row r="148" spans="1:26" ht="30" customHeight="1" x14ac:dyDescent="0.2">
      <c r="A148" s="71">
        <f>'STUDENT NAMELIST'!A146</f>
        <v>142</v>
      </c>
      <c r="B148" s="167">
        <f>'STUDENT NAMELIST'!B146</f>
        <v>211423243377</v>
      </c>
      <c r="C148" s="168" t="s">
        <v>1310</v>
      </c>
      <c r="D148" s="169" t="str">
        <f>'STUDENT NAMELIST'!D146</f>
        <v>SAMEEHA ANVAR ALI</v>
      </c>
      <c r="E148" s="170" t="s">
        <v>1204</v>
      </c>
      <c r="F148" s="71">
        <v>66</v>
      </c>
      <c r="G148" s="166"/>
      <c r="H148" s="166"/>
      <c r="I148" s="166"/>
      <c r="J148" s="166">
        <f t="shared" ca="1" si="0"/>
        <v>69</v>
      </c>
      <c r="K148" s="166"/>
      <c r="L148" s="166"/>
      <c r="M148" s="166"/>
      <c r="N148" s="166"/>
      <c r="O148" s="166"/>
      <c r="P148" s="166"/>
      <c r="Q148" s="166"/>
      <c r="R148" s="166"/>
      <c r="S148" s="166"/>
      <c r="T148" s="166"/>
      <c r="U148" s="166"/>
      <c r="V148" s="166"/>
      <c r="W148" s="166"/>
      <c r="X148" s="166"/>
      <c r="Y148" s="166"/>
      <c r="Z148" s="166"/>
    </row>
    <row r="149" spans="1:26" ht="30" customHeight="1" x14ac:dyDescent="0.2">
      <c r="A149" s="71">
        <f>'STUDENT NAMELIST'!A147</f>
        <v>143</v>
      </c>
      <c r="B149" s="167">
        <f>'STUDENT NAMELIST'!B147</f>
        <v>211423243378</v>
      </c>
      <c r="C149" s="168" t="s">
        <v>1261</v>
      </c>
      <c r="D149" s="169" t="str">
        <f>'STUDENT NAMELIST'!D147</f>
        <v>SANCHANAA P</v>
      </c>
      <c r="E149" s="170" t="s">
        <v>1204</v>
      </c>
      <c r="F149" s="71">
        <v>69</v>
      </c>
      <c r="G149" s="166"/>
      <c r="H149" s="166"/>
      <c r="I149" s="166"/>
      <c r="J149" s="166">
        <f t="shared" ca="1" si="0"/>
        <v>67</v>
      </c>
      <c r="K149" s="166"/>
      <c r="L149" s="166"/>
      <c r="M149" s="166"/>
      <c r="N149" s="166"/>
      <c r="O149" s="166"/>
      <c r="P149" s="166"/>
      <c r="Q149" s="166"/>
      <c r="R149" s="166"/>
      <c r="S149" s="166"/>
      <c r="T149" s="166"/>
      <c r="U149" s="166"/>
      <c r="V149" s="166"/>
      <c r="W149" s="166"/>
      <c r="X149" s="166"/>
      <c r="Y149" s="166"/>
      <c r="Z149" s="166"/>
    </row>
    <row r="150" spans="1:26" ht="30" customHeight="1" x14ac:dyDescent="0.2">
      <c r="A150" s="71">
        <f>'STUDENT NAMELIST'!A148</f>
        <v>144</v>
      </c>
      <c r="B150" s="167">
        <f>'STUDENT NAMELIST'!B148</f>
        <v>211423243379</v>
      </c>
      <c r="C150" s="168" t="s">
        <v>1263</v>
      </c>
      <c r="D150" s="169" t="str">
        <f>'STUDENT NAMELIST'!D148</f>
        <v>SANCTA FANNIE S</v>
      </c>
      <c r="E150" s="170" t="s">
        <v>1204</v>
      </c>
      <c r="F150" s="71">
        <v>69</v>
      </c>
      <c r="G150" s="166"/>
      <c r="H150" s="166"/>
      <c r="I150" s="166"/>
      <c r="J150" s="166">
        <f t="shared" ca="1" si="0"/>
        <v>64</v>
      </c>
      <c r="K150" s="166"/>
      <c r="L150" s="166"/>
      <c r="M150" s="166"/>
      <c r="N150" s="166"/>
      <c r="O150" s="166"/>
      <c r="P150" s="166"/>
      <c r="Q150" s="166"/>
      <c r="R150" s="166"/>
      <c r="S150" s="166"/>
      <c r="T150" s="166"/>
      <c r="U150" s="166"/>
      <c r="V150" s="166"/>
      <c r="W150" s="166"/>
      <c r="X150" s="166"/>
      <c r="Y150" s="166"/>
      <c r="Z150" s="166"/>
    </row>
    <row r="151" spans="1:26" ht="30" customHeight="1" x14ac:dyDescent="0.2">
      <c r="A151" s="71">
        <f>'STUDENT NAMELIST'!A149</f>
        <v>145</v>
      </c>
      <c r="B151" s="167">
        <f>'STUDENT NAMELIST'!B149</f>
        <v>211423243380</v>
      </c>
      <c r="C151" s="168" t="s">
        <v>1263</v>
      </c>
      <c r="D151" s="169" t="str">
        <f>'STUDENT NAMELIST'!D149</f>
        <v>SANDHIYA E</v>
      </c>
      <c r="E151" s="170" t="s">
        <v>1191</v>
      </c>
      <c r="F151" s="71">
        <v>80</v>
      </c>
      <c r="G151" s="166"/>
      <c r="H151" s="166"/>
      <c r="I151" s="166"/>
      <c r="J151" s="166">
        <f t="shared" ca="1" si="0"/>
        <v>78</v>
      </c>
      <c r="K151" s="166"/>
      <c r="L151" s="166"/>
      <c r="M151" s="166"/>
      <c r="N151" s="166"/>
      <c r="O151" s="166"/>
      <c r="P151" s="166"/>
      <c r="Q151" s="166"/>
      <c r="R151" s="166"/>
      <c r="S151" s="166"/>
      <c r="T151" s="166"/>
      <c r="U151" s="166"/>
      <c r="V151" s="166"/>
      <c r="W151" s="166"/>
      <c r="X151" s="166"/>
      <c r="Y151" s="166"/>
      <c r="Z151" s="166"/>
    </row>
    <row r="152" spans="1:26" ht="30" customHeight="1" x14ac:dyDescent="0.2">
      <c r="A152" s="71">
        <f>'STUDENT NAMELIST'!A150</f>
        <v>146</v>
      </c>
      <c r="B152" s="167">
        <f>'STUDENT NAMELIST'!B150</f>
        <v>211423243381</v>
      </c>
      <c r="C152" s="168" t="s">
        <v>1264</v>
      </c>
      <c r="D152" s="169" t="str">
        <f>'STUDENT NAMELIST'!D150</f>
        <v>SANDHIYA R</v>
      </c>
      <c r="E152" s="170" t="s">
        <v>1191</v>
      </c>
      <c r="F152" s="71">
        <v>80</v>
      </c>
      <c r="G152" s="166"/>
      <c r="H152" s="166"/>
      <c r="I152" s="166"/>
      <c r="J152" s="166">
        <f t="shared" ca="1" si="0"/>
        <v>80</v>
      </c>
      <c r="K152" s="166"/>
      <c r="L152" s="166"/>
      <c r="M152" s="166"/>
      <c r="N152" s="166"/>
      <c r="O152" s="166"/>
      <c r="P152" s="166"/>
      <c r="Q152" s="166"/>
      <c r="R152" s="166"/>
      <c r="S152" s="166"/>
      <c r="T152" s="166"/>
      <c r="U152" s="166"/>
      <c r="V152" s="166"/>
      <c r="W152" s="166"/>
      <c r="X152" s="166"/>
      <c r="Y152" s="166"/>
      <c r="Z152" s="166"/>
    </row>
    <row r="153" spans="1:26" ht="30" customHeight="1" x14ac:dyDescent="0.2">
      <c r="A153" s="71">
        <f>'STUDENT NAMELIST'!A151</f>
        <v>147</v>
      </c>
      <c r="B153" s="167">
        <f>'STUDENT NAMELIST'!B151</f>
        <v>211423243387</v>
      </c>
      <c r="C153" s="168" t="s">
        <v>1311</v>
      </c>
      <c r="D153" s="169" t="str">
        <f>'STUDENT NAMELIST'!D151</f>
        <v>SANTHIYA R</v>
      </c>
      <c r="E153" s="170" t="s">
        <v>1246</v>
      </c>
      <c r="F153" s="71">
        <v>53</v>
      </c>
      <c r="G153" s="166"/>
      <c r="H153" s="166"/>
      <c r="I153" s="166"/>
      <c r="J153" s="166">
        <f t="shared" ca="1" si="0"/>
        <v>51</v>
      </c>
      <c r="K153" s="166"/>
      <c r="L153" s="166"/>
      <c r="M153" s="166"/>
      <c r="N153" s="166"/>
      <c r="O153" s="166"/>
      <c r="P153" s="166"/>
      <c r="Q153" s="166"/>
      <c r="R153" s="166"/>
      <c r="S153" s="166"/>
      <c r="T153" s="166"/>
      <c r="U153" s="166"/>
      <c r="V153" s="166"/>
      <c r="W153" s="166"/>
      <c r="X153" s="166"/>
      <c r="Y153" s="166"/>
      <c r="Z153" s="166"/>
    </row>
    <row r="154" spans="1:26" ht="30" customHeight="1" x14ac:dyDescent="0.2">
      <c r="A154" s="71">
        <f>'STUDENT NAMELIST'!A152</f>
        <v>148</v>
      </c>
      <c r="B154" s="167">
        <f>'STUDENT NAMELIST'!B152</f>
        <v>211423243382</v>
      </c>
      <c r="C154" s="168" t="s">
        <v>1312</v>
      </c>
      <c r="D154" s="169" t="str">
        <f>'STUDENT NAMELIST'!D152</f>
        <v>SANDHYA C V</v>
      </c>
      <c r="E154" s="170" t="s">
        <v>1204</v>
      </c>
      <c r="F154" s="71">
        <v>70</v>
      </c>
      <c r="G154" s="166"/>
      <c r="H154" s="166"/>
      <c r="I154" s="166"/>
      <c r="J154" s="166">
        <f t="shared" ca="1" si="0"/>
        <v>62</v>
      </c>
      <c r="K154" s="166"/>
      <c r="L154" s="166"/>
      <c r="M154" s="166"/>
      <c r="N154" s="166"/>
      <c r="O154" s="166"/>
      <c r="P154" s="166"/>
      <c r="Q154" s="166"/>
      <c r="R154" s="166"/>
      <c r="S154" s="166"/>
      <c r="T154" s="166"/>
      <c r="U154" s="166"/>
      <c r="V154" s="166"/>
      <c r="W154" s="166"/>
      <c r="X154" s="166"/>
      <c r="Y154" s="166"/>
      <c r="Z154" s="166"/>
    </row>
    <row r="155" spans="1:26" ht="30" customHeight="1" x14ac:dyDescent="0.2">
      <c r="A155" s="71">
        <f>'STUDENT NAMELIST'!A153</f>
        <v>149</v>
      </c>
      <c r="B155" s="167">
        <f>'STUDENT NAMELIST'!B153</f>
        <v>211423243393</v>
      </c>
      <c r="C155" s="168" t="s">
        <v>1313</v>
      </c>
      <c r="D155" s="169" t="str">
        <f>'STUDENT NAMELIST'!D153</f>
        <v>SANTHYA R</v>
      </c>
      <c r="E155" s="170" t="s">
        <v>1199</v>
      </c>
      <c r="F155" s="71">
        <v>56</v>
      </c>
      <c r="G155" s="166"/>
      <c r="H155" s="166"/>
      <c r="I155" s="166"/>
      <c r="J155" s="166">
        <f t="shared" ca="1" si="0"/>
        <v>55</v>
      </c>
      <c r="K155" s="166"/>
      <c r="L155" s="166"/>
      <c r="M155" s="166"/>
      <c r="N155" s="166"/>
      <c r="O155" s="166"/>
      <c r="P155" s="166"/>
      <c r="Q155" s="166"/>
      <c r="R155" s="166"/>
      <c r="S155" s="166"/>
      <c r="T155" s="166"/>
      <c r="U155" s="166"/>
      <c r="V155" s="166"/>
      <c r="W155" s="166"/>
      <c r="X155" s="166"/>
      <c r="Y155" s="166"/>
      <c r="Z155" s="166"/>
    </row>
    <row r="156" spans="1:26" ht="30" customHeight="1" x14ac:dyDescent="0.2">
      <c r="A156" s="71">
        <f>'STUDENT NAMELIST'!A154</f>
        <v>150</v>
      </c>
      <c r="B156" s="167">
        <f>'STUDENT NAMELIST'!B154</f>
        <v>211423243398</v>
      </c>
      <c r="C156" s="168" t="s">
        <v>1314</v>
      </c>
      <c r="D156" s="169" t="str">
        <f>'STUDENT NAMELIST'!D154</f>
        <v>SASIREKHA S</v>
      </c>
      <c r="E156" s="170" t="s">
        <v>1191</v>
      </c>
      <c r="F156" s="71">
        <v>78</v>
      </c>
      <c r="G156" s="166"/>
      <c r="H156" s="166"/>
      <c r="I156" s="166"/>
      <c r="J156" s="166">
        <f t="shared" ca="1" si="0"/>
        <v>76</v>
      </c>
      <c r="K156" s="166"/>
      <c r="L156" s="166"/>
      <c r="M156" s="166"/>
      <c r="N156" s="166"/>
      <c r="O156" s="166"/>
      <c r="P156" s="166"/>
      <c r="Q156" s="166"/>
      <c r="R156" s="166"/>
      <c r="S156" s="166"/>
      <c r="T156" s="166"/>
      <c r="U156" s="166"/>
      <c r="V156" s="166"/>
      <c r="W156" s="166"/>
      <c r="X156" s="166"/>
      <c r="Y156" s="166"/>
      <c r="Z156" s="166"/>
    </row>
    <row r="157" spans="1:26" ht="30" customHeight="1" x14ac:dyDescent="0.2">
      <c r="A157" s="71">
        <f>'STUDENT NAMELIST'!A155</f>
        <v>151</v>
      </c>
      <c r="B157" s="167">
        <f>'STUDENT NAMELIST'!B155</f>
        <v>211423243401</v>
      </c>
      <c r="C157" s="168" t="s">
        <v>1315</v>
      </c>
      <c r="D157" s="169" t="str">
        <f>'STUDENT NAMELIST'!D155</f>
        <v>SEENI PRIYAMANI C</v>
      </c>
      <c r="E157" s="170" t="s">
        <v>1199</v>
      </c>
      <c r="F157" s="71">
        <v>60</v>
      </c>
      <c r="G157" s="166"/>
      <c r="H157" s="166"/>
      <c r="I157" s="166"/>
      <c r="J157" s="166">
        <f t="shared" ca="1" si="0"/>
        <v>58</v>
      </c>
      <c r="K157" s="166"/>
      <c r="L157" s="166"/>
      <c r="M157" s="166"/>
      <c r="N157" s="166"/>
      <c r="O157" s="166"/>
      <c r="P157" s="166"/>
      <c r="Q157" s="166"/>
      <c r="R157" s="166"/>
      <c r="S157" s="166"/>
      <c r="T157" s="166"/>
      <c r="U157" s="166"/>
      <c r="V157" s="166"/>
      <c r="W157" s="166"/>
      <c r="X157" s="166"/>
      <c r="Y157" s="166"/>
      <c r="Z157" s="166"/>
    </row>
    <row r="158" spans="1:26" ht="30" customHeight="1" x14ac:dyDescent="0.2">
      <c r="A158" s="71">
        <f>'STUDENT NAMELIST'!A156</f>
        <v>152</v>
      </c>
      <c r="B158" s="167">
        <f>'STUDENT NAMELIST'!B156</f>
        <v>211423243409</v>
      </c>
      <c r="C158" s="168" t="s">
        <v>1316</v>
      </c>
      <c r="D158" s="169" t="str">
        <f>'STUDENT NAMELIST'!D156</f>
        <v>SHARMILA J</v>
      </c>
      <c r="E158" s="170" t="s">
        <v>1191</v>
      </c>
      <c r="F158" s="71">
        <v>80</v>
      </c>
      <c r="G158" s="166"/>
      <c r="H158" s="166"/>
      <c r="I158" s="166"/>
      <c r="J158" s="166">
        <f t="shared" ca="1" si="0"/>
        <v>78</v>
      </c>
      <c r="K158" s="166"/>
      <c r="L158" s="166"/>
      <c r="M158" s="166"/>
      <c r="N158" s="166"/>
      <c r="O158" s="166"/>
      <c r="P158" s="166"/>
      <c r="Q158" s="166"/>
      <c r="R158" s="166"/>
      <c r="S158" s="166"/>
      <c r="T158" s="166"/>
      <c r="U158" s="166"/>
      <c r="V158" s="166"/>
      <c r="W158" s="166"/>
      <c r="X158" s="166"/>
      <c r="Y158" s="166"/>
      <c r="Z158" s="166"/>
    </row>
    <row r="159" spans="1:26" ht="30" customHeight="1" x14ac:dyDescent="0.2">
      <c r="A159" s="71">
        <f>'STUDENT NAMELIST'!A157</f>
        <v>153</v>
      </c>
      <c r="B159" s="167">
        <f>'STUDENT NAMELIST'!B157</f>
        <v>211423243410</v>
      </c>
      <c r="C159" s="168" t="s">
        <v>1317</v>
      </c>
      <c r="D159" s="169" t="str">
        <f>'STUDENT NAMELIST'!D157</f>
        <v>SHARMITHA SRI M</v>
      </c>
      <c r="E159" s="170" t="s">
        <v>1246</v>
      </c>
      <c r="F159" s="71">
        <v>51</v>
      </c>
      <c r="G159" s="166"/>
      <c r="H159" s="166"/>
      <c r="I159" s="166"/>
      <c r="J159" s="166">
        <f t="shared" ca="1" si="0"/>
        <v>52</v>
      </c>
      <c r="K159" s="166"/>
      <c r="L159" s="166"/>
      <c r="M159" s="166"/>
      <c r="N159" s="166"/>
      <c r="O159" s="166"/>
      <c r="P159" s="166"/>
      <c r="Q159" s="166"/>
      <c r="R159" s="166"/>
      <c r="S159" s="166"/>
      <c r="T159" s="166"/>
      <c r="U159" s="166"/>
      <c r="V159" s="166"/>
      <c r="W159" s="166"/>
      <c r="X159" s="166"/>
      <c r="Y159" s="166"/>
      <c r="Z159" s="166"/>
    </row>
    <row r="160" spans="1:26" ht="30" customHeight="1" x14ac:dyDescent="0.2">
      <c r="A160" s="71">
        <f>'STUDENT NAMELIST'!A158</f>
        <v>154</v>
      </c>
      <c r="B160" s="167">
        <f>'STUDENT NAMELIST'!B158</f>
        <v>211423243411</v>
      </c>
      <c r="C160" s="168" t="s">
        <v>1318</v>
      </c>
      <c r="D160" s="169" t="str">
        <f>'STUDENT NAMELIST'!D158</f>
        <v>SHARWANGI M</v>
      </c>
      <c r="E160" s="170" t="s">
        <v>1191</v>
      </c>
      <c r="F160" s="71">
        <v>77</v>
      </c>
      <c r="G160" s="166"/>
      <c r="H160" s="166"/>
      <c r="I160" s="166"/>
      <c r="J160" s="166">
        <f t="shared" ca="1" si="0"/>
        <v>74</v>
      </c>
      <c r="K160" s="166"/>
      <c r="L160" s="166"/>
      <c r="M160" s="166"/>
      <c r="N160" s="166"/>
      <c r="O160" s="166"/>
      <c r="P160" s="166"/>
      <c r="Q160" s="166"/>
      <c r="R160" s="166"/>
      <c r="S160" s="166"/>
      <c r="T160" s="166"/>
      <c r="U160" s="166"/>
      <c r="V160" s="166"/>
      <c r="W160" s="166"/>
      <c r="X160" s="166"/>
      <c r="Y160" s="166"/>
      <c r="Z160" s="166"/>
    </row>
    <row r="161" spans="1:26" ht="30" customHeight="1" x14ac:dyDescent="0.2">
      <c r="A161" s="71">
        <f>'STUDENT NAMELIST'!A159</f>
        <v>155</v>
      </c>
      <c r="B161" s="167">
        <f>'STUDENT NAMELIST'!B159</f>
        <v>211423243414</v>
      </c>
      <c r="C161" s="168" t="s">
        <v>1319</v>
      </c>
      <c r="D161" s="169" t="str">
        <f>'STUDENT NAMELIST'!D159</f>
        <v>SHRUTHI S S</v>
      </c>
      <c r="E161" s="170" t="s">
        <v>1191</v>
      </c>
      <c r="F161" s="71">
        <v>78</v>
      </c>
      <c r="G161" s="166"/>
      <c r="H161" s="166"/>
      <c r="I161" s="166"/>
      <c r="J161" s="166">
        <f t="shared" ca="1" si="0"/>
        <v>79</v>
      </c>
      <c r="K161" s="166"/>
      <c r="L161" s="166"/>
      <c r="M161" s="166"/>
      <c r="N161" s="166"/>
      <c r="O161" s="166"/>
      <c r="P161" s="166"/>
      <c r="Q161" s="166"/>
      <c r="R161" s="166"/>
      <c r="S161" s="166"/>
      <c r="T161" s="166"/>
      <c r="U161" s="166"/>
      <c r="V161" s="166"/>
      <c r="W161" s="166"/>
      <c r="X161" s="166"/>
      <c r="Y161" s="166"/>
      <c r="Z161" s="166"/>
    </row>
    <row r="162" spans="1:26" ht="30" customHeight="1" x14ac:dyDescent="0.2">
      <c r="A162" s="71">
        <f>'STUDENT NAMELIST'!A160</f>
        <v>156</v>
      </c>
      <c r="B162" s="167">
        <f>'STUDENT NAMELIST'!B160</f>
        <v>211423243415</v>
      </c>
      <c r="C162" s="168" t="s">
        <v>1320</v>
      </c>
      <c r="D162" s="169" t="str">
        <f>'STUDENT NAMELIST'!D160</f>
        <v>SHURUTHIKA P</v>
      </c>
      <c r="E162" s="170" t="s">
        <v>1204</v>
      </c>
      <c r="F162" s="71">
        <v>62</v>
      </c>
      <c r="G162" s="166"/>
      <c r="H162" s="166"/>
      <c r="I162" s="166"/>
      <c r="J162" s="166">
        <f t="shared" ca="1" si="0"/>
        <v>61</v>
      </c>
      <c r="K162" s="166"/>
      <c r="L162" s="166"/>
      <c r="M162" s="166"/>
      <c r="N162" s="166"/>
      <c r="O162" s="166"/>
      <c r="P162" s="166"/>
      <c r="Q162" s="166"/>
      <c r="R162" s="166"/>
      <c r="S162" s="166"/>
      <c r="T162" s="166"/>
      <c r="U162" s="166"/>
      <c r="V162" s="166"/>
      <c r="W162" s="166"/>
      <c r="X162" s="166"/>
      <c r="Y162" s="166"/>
      <c r="Z162" s="166"/>
    </row>
    <row r="163" spans="1:26" ht="30" customHeight="1" x14ac:dyDescent="0.2">
      <c r="A163" s="71">
        <f>'STUDENT NAMELIST'!A161</f>
        <v>157</v>
      </c>
      <c r="B163" s="167">
        <f>'STUDENT NAMELIST'!B161</f>
        <v>211423243419</v>
      </c>
      <c r="C163" s="168" t="s">
        <v>1321</v>
      </c>
      <c r="D163" s="169" t="str">
        <f>'STUDENT NAMELIST'!D161</f>
        <v>SIDDA GNANA CHARISHMA</v>
      </c>
      <c r="E163" s="170" t="s">
        <v>1204</v>
      </c>
      <c r="F163" s="71">
        <v>63</v>
      </c>
      <c r="G163" s="166"/>
      <c r="H163" s="166"/>
      <c r="I163" s="166"/>
      <c r="J163" s="166">
        <f t="shared" ca="1" si="0"/>
        <v>70</v>
      </c>
      <c r="K163" s="166"/>
      <c r="L163" s="166"/>
      <c r="M163" s="166"/>
      <c r="N163" s="166"/>
      <c r="O163" s="166"/>
      <c r="P163" s="166"/>
      <c r="Q163" s="166"/>
      <c r="R163" s="166"/>
      <c r="S163" s="166"/>
      <c r="T163" s="166"/>
      <c r="U163" s="166"/>
      <c r="V163" s="166"/>
      <c r="W163" s="166"/>
      <c r="X163" s="166"/>
      <c r="Y163" s="166"/>
      <c r="Z163" s="166"/>
    </row>
    <row r="164" spans="1:26" ht="30" customHeight="1" x14ac:dyDescent="0.2">
      <c r="A164" s="71">
        <f>'STUDENT NAMELIST'!A162</f>
        <v>158</v>
      </c>
      <c r="B164" s="167">
        <f>'STUDENT NAMELIST'!B162</f>
        <v>211423243421</v>
      </c>
      <c r="C164" s="168" t="s">
        <v>1317</v>
      </c>
      <c r="D164" s="169" t="str">
        <f>'STUDENT NAMELIST'!D162</f>
        <v>SIVA SAKTHI S</v>
      </c>
      <c r="E164" s="170" t="s">
        <v>1204</v>
      </c>
      <c r="F164" s="71">
        <v>63</v>
      </c>
      <c r="G164" s="166"/>
      <c r="H164" s="166"/>
      <c r="I164" s="166"/>
      <c r="J164" s="166">
        <f t="shared" ca="1" si="0"/>
        <v>62</v>
      </c>
      <c r="K164" s="166"/>
      <c r="L164" s="166"/>
      <c r="M164" s="166"/>
      <c r="N164" s="166"/>
      <c r="O164" s="166"/>
      <c r="P164" s="166"/>
      <c r="Q164" s="166"/>
      <c r="R164" s="166"/>
      <c r="S164" s="166"/>
      <c r="T164" s="166"/>
      <c r="U164" s="166"/>
      <c r="V164" s="166"/>
      <c r="W164" s="166"/>
      <c r="X164" s="166"/>
      <c r="Y164" s="166"/>
      <c r="Z164" s="166"/>
    </row>
    <row r="165" spans="1:26" ht="30" customHeight="1" x14ac:dyDescent="0.2">
      <c r="A165" s="71">
        <f>'STUDENT NAMELIST'!A163</f>
        <v>159</v>
      </c>
      <c r="B165" s="167">
        <f>'STUDENT NAMELIST'!B163</f>
        <v>211423243426</v>
      </c>
      <c r="C165" s="168" t="s">
        <v>1321</v>
      </c>
      <c r="D165" s="169" t="str">
        <f>'STUDENT NAMELIST'!D163</f>
        <v>SNEHA R</v>
      </c>
      <c r="E165" s="170" t="s">
        <v>1204</v>
      </c>
      <c r="F165" s="71">
        <v>62</v>
      </c>
      <c r="G165" s="166"/>
      <c r="H165" s="166"/>
      <c r="I165" s="166"/>
      <c r="J165" s="166">
        <f t="shared" ca="1" si="0"/>
        <v>62</v>
      </c>
      <c r="K165" s="166"/>
      <c r="L165" s="166"/>
      <c r="M165" s="166"/>
      <c r="N165" s="166"/>
      <c r="O165" s="166"/>
      <c r="P165" s="166"/>
      <c r="Q165" s="166"/>
      <c r="R165" s="166"/>
      <c r="S165" s="166"/>
      <c r="T165" s="166"/>
      <c r="U165" s="166"/>
      <c r="V165" s="166"/>
      <c r="W165" s="166"/>
      <c r="X165" s="166"/>
      <c r="Y165" s="166"/>
      <c r="Z165" s="166"/>
    </row>
    <row r="166" spans="1:26" ht="30" customHeight="1" x14ac:dyDescent="0.2">
      <c r="A166" s="71">
        <f>'STUDENT NAMELIST'!A164</f>
        <v>160</v>
      </c>
      <c r="B166" s="167">
        <f>'STUDENT NAMELIST'!B164</f>
        <v>211423243431</v>
      </c>
      <c r="C166" s="168" t="s">
        <v>1322</v>
      </c>
      <c r="D166" s="169" t="str">
        <f>'STUDENT NAMELIST'!D164</f>
        <v>SRILEKHA S</v>
      </c>
      <c r="E166" s="170" t="s">
        <v>1196</v>
      </c>
      <c r="F166" s="71">
        <v>86</v>
      </c>
      <c r="G166" s="166"/>
      <c r="H166" s="166"/>
      <c r="I166" s="166"/>
      <c r="J166" s="166">
        <f t="shared" ca="1" si="0"/>
        <v>82</v>
      </c>
      <c r="K166" s="166"/>
      <c r="L166" s="166"/>
      <c r="M166" s="166"/>
      <c r="N166" s="166"/>
      <c r="O166" s="166"/>
      <c r="P166" s="166"/>
      <c r="Q166" s="166"/>
      <c r="R166" s="166"/>
      <c r="S166" s="166"/>
      <c r="T166" s="166"/>
      <c r="U166" s="166"/>
      <c r="V166" s="166"/>
      <c r="W166" s="166"/>
      <c r="X166" s="166"/>
      <c r="Y166" s="166"/>
      <c r="Z166" s="166"/>
    </row>
    <row r="167" spans="1:26" ht="30" customHeight="1" x14ac:dyDescent="0.2">
      <c r="A167" s="71">
        <f>'STUDENT NAMELIST'!A165</f>
        <v>161</v>
      </c>
      <c r="B167" s="167">
        <f>'STUDENT NAMELIST'!B165</f>
        <v>211423243432</v>
      </c>
      <c r="C167" s="168" t="s">
        <v>1265</v>
      </c>
      <c r="D167" s="169" t="str">
        <f>'STUDENT NAMELIST'!D165</f>
        <v>SRIMATHI S</v>
      </c>
      <c r="E167" s="170" t="s">
        <v>1191</v>
      </c>
      <c r="F167" s="71">
        <v>77</v>
      </c>
      <c r="G167" s="166"/>
      <c r="H167" s="166"/>
      <c r="I167" s="166"/>
      <c r="J167" s="166">
        <f t="shared" ca="1" si="0"/>
        <v>77</v>
      </c>
      <c r="K167" s="166"/>
      <c r="L167" s="166"/>
      <c r="M167" s="166"/>
      <c r="N167" s="166"/>
      <c r="O167" s="166"/>
      <c r="P167" s="166"/>
      <c r="Q167" s="166"/>
      <c r="R167" s="166"/>
      <c r="S167" s="166"/>
      <c r="T167" s="166"/>
      <c r="U167" s="166"/>
      <c r="V167" s="166"/>
      <c r="W167" s="166"/>
      <c r="X167" s="166"/>
      <c r="Y167" s="166"/>
      <c r="Z167" s="166"/>
    </row>
    <row r="168" spans="1:26" ht="30" customHeight="1" x14ac:dyDescent="0.2">
      <c r="A168" s="71">
        <f>'STUDENT NAMELIST'!A166</f>
        <v>162</v>
      </c>
      <c r="B168" s="167">
        <f>'STUDENT NAMELIST'!B166</f>
        <v>211423243434</v>
      </c>
      <c r="C168" s="168" t="s">
        <v>1271</v>
      </c>
      <c r="D168" s="169" t="str">
        <f>'STUDENT NAMELIST'!D166</f>
        <v>SRINITHARAJ R</v>
      </c>
      <c r="E168" s="170" t="s">
        <v>1196</v>
      </c>
      <c r="F168" s="71">
        <v>83</v>
      </c>
      <c r="G168" s="166"/>
      <c r="H168" s="166"/>
      <c r="I168" s="166"/>
      <c r="J168" s="166">
        <f t="shared" ca="1" si="0"/>
        <v>89</v>
      </c>
      <c r="K168" s="166"/>
      <c r="L168" s="166"/>
      <c r="M168" s="166"/>
      <c r="N168" s="166"/>
      <c r="O168" s="166"/>
      <c r="P168" s="166"/>
      <c r="Q168" s="166"/>
      <c r="R168" s="166"/>
      <c r="S168" s="166"/>
      <c r="T168" s="166"/>
      <c r="U168" s="166"/>
      <c r="V168" s="166"/>
      <c r="W168" s="166"/>
      <c r="X168" s="166"/>
      <c r="Y168" s="166"/>
      <c r="Z168" s="166"/>
    </row>
    <row r="169" spans="1:26" ht="30" customHeight="1" x14ac:dyDescent="0.2">
      <c r="A169" s="71">
        <f>'STUDENT NAMELIST'!A167</f>
        <v>163</v>
      </c>
      <c r="B169" s="167">
        <f>'STUDENT NAMELIST'!B167</f>
        <v>211423243438</v>
      </c>
      <c r="C169" s="168" t="s">
        <v>1276</v>
      </c>
      <c r="D169" s="169" t="str">
        <f>'STUDENT NAMELIST'!D167</f>
        <v>SRUTHI KRISHNAN</v>
      </c>
      <c r="E169" s="170" t="s">
        <v>1196</v>
      </c>
      <c r="F169" s="71">
        <v>83</v>
      </c>
      <c r="G169" s="166"/>
      <c r="H169" s="166"/>
      <c r="I169" s="166"/>
      <c r="J169" s="166">
        <f t="shared" ca="1" si="0"/>
        <v>86</v>
      </c>
      <c r="K169" s="166"/>
      <c r="L169" s="166"/>
      <c r="M169" s="166"/>
      <c r="N169" s="166"/>
      <c r="O169" s="166"/>
      <c r="P169" s="166"/>
      <c r="Q169" s="166"/>
      <c r="R169" s="166"/>
      <c r="S169" s="166"/>
      <c r="T169" s="166"/>
      <c r="U169" s="166"/>
      <c r="V169" s="166"/>
      <c r="W169" s="166"/>
      <c r="X169" s="166"/>
      <c r="Y169" s="166"/>
      <c r="Z169" s="166"/>
    </row>
    <row r="170" spans="1:26" ht="30" customHeight="1" x14ac:dyDescent="0.2">
      <c r="A170" s="71">
        <f>'STUDENT NAMELIST'!A168</f>
        <v>164</v>
      </c>
      <c r="B170" s="167">
        <f>'STUDENT NAMELIST'!B168</f>
        <v>211423243439</v>
      </c>
      <c r="C170" s="168" t="s">
        <v>1279</v>
      </c>
      <c r="D170" s="169" t="str">
        <f>'STUDENT NAMELIST'!D168</f>
        <v>SUBHA SRI M</v>
      </c>
      <c r="E170" s="170" t="s">
        <v>1191</v>
      </c>
      <c r="F170" s="71">
        <v>72</v>
      </c>
      <c r="G170" s="166"/>
      <c r="H170" s="166"/>
      <c r="I170" s="166"/>
      <c r="J170" s="166">
        <f t="shared" ca="1" si="0"/>
        <v>71</v>
      </c>
      <c r="K170" s="166"/>
      <c r="L170" s="166"/>
      <c r="M170" s="166"/>
      <c r="N170" s="166"/>
      <c r="O170" s="166"/>
      <c r="P170" s="166"/>
      <c r="Q170" s="166"/>
      <c r="R170" s="166"/>
      <c r="S170" s="166"/>
      <c r="T170" s="166"/>
      <c r="U170" s="166"/>
      <c r="V170" s="166"/>
      <c r="W170" s="166"/>
      <c r="X170" s="166"/>
      <c r="Y170" s="166"/>
      <c r="Z170" s="166"/>
    </row>
    <row r="171" spans="1:26" ht="30" customHeight="1" x14ac:dyDescent="0.2">
      <c r="A171" s="71">
        <f>'STUDENT NAMELIST'!A169</f>
        <v>165</v>
      </c>
      <c r="B171" s="167">
        <f>'STUDENT NAMELIST'!B169</f>
        <v>211423243450</v>
      </c>
      <c r="C171" s="168" t="s">
        <v>1280</v>
      </c>
      <c r="D171" s="169" t="str">
        <f>'STUDENT NAMELIST'!D169</f>
        <v>SWAPNA R V</v>
      </c>
      <c r="E171" s="170" t="s">
        <v>1204</v>
      </c>
      <c r="F171" s="71">
        <v>61</v>
      </c>
      <c r="G171" s="166"/>
      <c r="H171" s="166"/>
      <c r="I171" s="166"/>
      <c r="J171" s="166">
        <f t="shared" ca="1" si="0"/>
        <v>66</v>
      </c>
      <c r="K171" s="166"/>
      <c r="L171" s="166"/>
      <c r="M171" s="166"/>
      <c r="N171" s="166"/>
      <c r="O171" s="166"/>
      <c r="P171" s="166"/>
      <c r="Q171" s="166"/>
      <c r="R171" s="166"/>
      <c r="S171" s="166"/>
      <c r="T171" s="166"/>
      <c r="U171" s="166"/>
      <c r="V171" s="166"/>
      <c r="W171" s="166"/>
      <c r="X171" s="166"/>
      <c r="Y171" s="166"/>
      <c r="Z171" s="166"/>
    </row>
    <row r="172" spans="1:26" ht="30" customHeight="1" x14ac:dyDescent="0.2">
      <c r="A172" s="71">
        <f>'STUDENT NAMELIST'!A170</f>
        <v>166</v>
      </c>
      <c r="B172" s="167">
        <f>'STUDENT NAMELIST'!B170</f>
        <v>211423243451</v>
      </c>
      <c r="C172" s="168" t="s">
        <v>1323</v>
      </c>
      <c r="D172" s="169" t="str">
        <f>'STUDENT NAMELIST'!D170</f>
        <v>SWARNALAKSHMI S</v>
      </c>
      <c r="E172" s="170" t="s">
        <v>1204</v>
      </c>
      <c r="F172" s="71">
        <v>67</v>
      </c>
      <c r="G172" s="166"/>
      <c r="H172" s="166"/>
      <c r="I172" s="166"/>
      <c r="J172" s="166">
        <f t="shared" ca="1" si="0"/>
        <v>68</v>
      </c>
      <c r="K172" s="166"/>
      <c r="L172" s="166"/>
      <c r="M172" s="166"/>
      <c r="N172" s="166"/>
      <c r="O172" s="166"/>
      <c r="P172" s="166"/>
      <c r="Q172" s="166"/>
      <c r="R172" s="166"/>
      <c r="S172" s="166"/>
      <c r="T172" s="166"/>
      <c r="U172" s="166"/>
      <c r="V172" s="166"/>
      <c r="W172" s="166"/>
      <c r="X172" s="166"/>
      <c r="Y172" s="166"/>
      <c r="Z172" s="166"/>
    </row>
    <row r="173" spans="1:26" ht="30" customHeight="1" x14ac:dyDescent="0.2">
      <c r="A173" s="71">
        <f>'STUDENT NAMELIST'!A171</f>
        <v>167</v>
      </c>
      <c r="B173" s="167">
        <f>'STUDENT NAMELIST'!B171</f>
        <v>211423243452</v>
      </c>
      <c r="C173" s="168" t="s">
        <v>1324</v>
      </c>
      <c r="D173" s="169" t="str">
        <f>'STUDENT NAMELIST'!D171</f>
        <v>SWEETY VINCENT</v>
      </c>
      <c r="E173" s="170" t="s">
        <v>1191</v>
      </c>
      <c r="F173" s="71">
        <v>78</v>
      </c>
      <c r="G173" s="166"/>
      <c r="H173" s="166"/>
      <c r="I173" s="166"/>
      <c r="J173" s="166">
        <f t="shared" ca="1" si="0"/>
        <v>79</v>
      </c>
      <c r="K173" s="166"/>
      <c r="L173" s="166"/>
      <c r="M173" s="166"/>
      <c r="N173" s="166"/>
      <c r="O173" s="166"/>
      <c r="P173" s="166"/>
      <c r="Q173" s="166"/>
      <c r="R173" s="166"/>
      <c r="S173" s="166"/>
      <c r="T173" s="166"/>
      <c r="U173" s="166"/>
      <c r="V173" s="166"/>
      <c r="W173" s="166"/>
      <c r="X173" s="166"/>
      <c r="Y173" s="166"/>
      <c r="Z173" s="166"/>
    </row>
    <row r="174" spans="1:26" ht="30" customHeight="1" x14ac:dyDescent="0.2">
      <c r="A174" s="71">
        <f>'STUDENT NAMELIST'!A172</f>
        <v>168</v>
      </c>
      <c r="B174" s="167">
        <f>'STUDENT NAMELIST'!B172</f>
        <v>211423243453</v>
      </c>
      <c r="C174" s="168" t="s">
        <v>1285</v>
      </c>
      <c r="D174" s="169" t="str">
        <f>'STUDENT NAMELIST'!D172</f>
        <v>SWETHA B</v>
      </c>
      <c r="E174" s="170" t="s">
        <v>1191</v>
      </c>
      <c r="F174" s="71">
        <v>78</v>
      </c>
      <c r="G174" s="166"/>
      <c r="H174" s="166"/>
      <c r="I174" s="166"/>
      <c r="J174" s="166">
        <f t="shared" ca="1" si="0"/>
        <v>76</v>
      </c>
      <c r="K174" s="166"/>
      <c r="L174" s="166"/>
      <c r="M174" s="166"/>
      <c r="N174" s="166"/>
      <c r="O174" s="166"/>
      <c r="P174" s="166"/>
      <c r="Q174" s="166"/>
      <c r="R174" s="166"/>
      <c r="S174" s="166"/>
      <c r="T174" s="166"/>
      <c r="U174" s="166"/>
      <c r="V174" s="166"/>
      <c r="W174" s="166"/>
      <c r="X174" s="166"/>
      <c r="Y174" s="166"/>
      <c r="Z174" s="166"/>
    </row>
    <row r="175" spans="1:26" ht="30" customHeight="1" x14ac:dyDescent="0.2">
      <c r="A175" s="71">
        <f>'STUDENT NAMELIST'!A173</f>
        <v>169</v>
      </c>
      <c r="B175" s="167">
        <f>'STUDENT NAMELIST'!B173</f>
        <v>211423243454</v>
      </c>
      <c r="C175" s="168" t="s">
        <v>1282</v>
      </c>
      <c r="D175" s="169" t="str">
        <f>'STUDENT NAMELIST'!D173</f>
        <v>SWETHA R</v>
      </c>
      <c r="E175" s="170" t="s">
        <v>1196</v>
      </c>
      <c r="F175" s="71">
        <v>89</v>
      </c>
      <c r="G175" s="166"/>
      <c r="H175" s="166"/>
      <c r="I175" s="166"/>
      <c r="J175" s="166">
        <f t="shared" ca="1" si="0"/>
        <v>85</v>
      </c>
      <c r="K175" s="166"/>
      <c r="L175" s="166"/>
      <c r="M175" s="166"/>
      <c r="N175" s="166"/>
      <c r="O175" s="166"/>
      <c r="P175" s="166"/>
      <c r="Q175" s="166"/>
      <c r="R175" s="166"/>
      <c r="S175" s="166"/>
      <c r="T175" s="166"/>
      <c r="U175" s="166"/>
      <c r="V175" s="166"/>
      <c r="W175" s="166"/>
      <c r="X175" s="166"/>
      <c r="Y175" s="166"/>
      <c r="Z175" s="166"/>
    </row>
    <row r="176" spans="1:26" ht="30" customHeight="1" x14ac:dyDescent="0.2">
      <c r="A176" s="71">
        <f>'STUDENT NAMELIST'!A174</f>
        <v>170</v>
      </c>
      <c r="B176" s="167">
        <f>'STUDENT NAMELIST'!B174</f>
        <v>211423243455</v>
      </c>
      <c r="C176" s="168" t="s">
        <v>1288</v>
      </c>
      <c r="D176" s="169" t="str">
        <f>'STUDENT NAMELIST'!D174</f>
        <v>SWETHA S</v>
      </c>
      <c r="E176" s="170" t="s">
        <v>1191</v>
      </c>
      <c r="F176" s="71">
        <v>72</v>
      </c>
      <c r="G176" s="166"/>
      <c r="H176" s="166"/>
      <c r="I176" s="166"/>
      <c r="J176" s="166">
        <f t="shared" ca="1" si="0"/>
        <v>76</v>
      </c>
      <c r="K176" s="166"/>
      <c r="L176" s="166"/>
      <c r="M176" s="166"/>
      <c r="N176" s="166"/>
      <c r="O176" s="166"/>
      <c r="P176" s="166"/>
      <c r="Q176" s="166"/>
      <c r="R176" s="166"/>
      <c r="S176" s="166"/>
      <c r="T176" s="166"/>
      <c r="U176" s="166"/>
      <c r="V176" s="166"/>
      <c r="W176" s="166"/>
      <c r="X176" s="166"/>
      <c r="Y176" s="166"/>
      <c r="Z176" s="166"/>
    </row>
    <row r="177" spans="1:26" ht="30" customHeight="1" x14ac:dyDescent="0.2">
      <c r="A177" s="71">
        <f>'STUDENT NAMELIST'!A175</f>
        <v>171</v>
      </c>
      <c r="B177" s="167">
        <f>'STUDENT NAMELIST'!B175</f>
        <v>211423243458</v>
      </c>
      <c r="C177" s="168" t="s">
        <v>1288</v>
      </c>
      <c r="D177" s="169" t="str">
        <f>'STUDENT NAMELIST'!D175</f>
        <v>TANVI R</v>
      </c>
      <c r="E177" s="170" t="s">
        <v>1201</v>
      </c>
      <c r="F177" s="71">
        <v>97</v>
      </c>
      <c r="G177" s="166"/>
      <c r="H177" s="166"/>
      <c r="I177" s="166"/>
      <c r="J177" s="166">
        <f t="shared" ca="1" si="0"/>
        <v>92</v>
      </c>
      <c r="K177" s="166"/>
      <c r="L177" s="166"/>
      <c r="M177" s="166"/>
      <c r="N177" s="166"/>
      <c r="O177" s="166"/>
      <c r="P177" s="166"/>
      <c r="Q177" s="166"/>
      <c r="R177" s="166"/>
      <c r="S177" s="166"/>
      <c r="T177" s="166"/>
      <c r="U177" s="166"/>
      <c r="V177" s="166"/>
      <c r="W177" s="166"/>
      <c r="X177" s="166"/>
      <c r="Y177" s="166"/>
      <c r="Z177" s="166"/>
    </row>
    <row r="178" spans="1:26" ht="30" customHeight="1" x14ac:dyDescent="0.2">
      <c r="A178" s="71">
        <f>'STUDENT NAMELIST'!A176</f>
        <v>172</v>
      </c>
      <c r="B178" s="167">
        <f>'STUDENT NAMELIST'!B176</f>
        <v>211423243460</v>
      </c>
      <c r="C178" s="168" t="s">
        <v>1325</v>
      </c>
      <c r="D178" s="169" t="str">
        <f>'STUDENT NAMELIST'!D176</f>
        <v>THANIKSHA G</v>
      </c>
      <c r="E178" s="170" t="s">
        <v>1246</v>
      </c>
      <c r="F178" s="71">
        <v>53</v>
      </c>
      <c r="G178" s="166"/>
      <c r="H178" s="166"/>
      <c r="I178" s="166"/>
      <c r="J178" s="166">
        <f t="shared" ca="1" si="0"/>
        <v>52</v>
      </c>
      <c r="K178" s="166"/>
      <c r="L178" s="166"/>
      <c r="M178" s="166"/>
      <c r="N178" s="166"/>
      <c r="O178" s="166"/>
      <c r="P178" s="166"/>
      <c r="Q178" s="166"/>
      <c r="R178" s="166"/>
      <c r="S178" s="166"/>
      <c r="T178" s="166"/>
      <c r="U178" s="166"/>
      <c r="V178" s="166"/>
      <c r="W178" s="166"/>
      <c r="X178" s="166"/>
      <c r="Y178" s="166"/>
      <c r="Z178" s="166"/>
    </row>
    <row r="179" spans="1:26" ht="30" customHeight="1" x14ac:dyDescent="0.2">
      <c r="A179" s="71">
        <f>'STUDENT NAMELIST'!A177</f>
        <v>173</v>
      </c>
      <c r="B179" s="167">
        <f>'STUDENT NAMELIST'!B177</f>
        <v>211423243462</v>
      </c>
      <c r="C179" s="168" t="s">
        <v>1290</v>
      </c>
      <c r="D179" s="169" t="str">
        <f>'STUDENT NAMELIST'!D177</f>
        <v>THANUSREE K S</v>
      </c>
      <c r="E179" s="170" t="s">
        <v>1191</v>
      </c>
      <c r="F179" s="71">
        <v>73</v>
      </c>
      <c r="G179" s="166"/>
      <c r="H179" s="166"/>
      <c r="I179" s="166"/>
      <c r="J179" s="166">
        <f t="shared" ca="1" si="0"/>
        <v>77</v>
      </c>
      <c r="K179" s="166"/>
      <c r="L179" s="166"/>
      <c r="M179" s="166"/>
      <c r="N179" s="166"/>
      <c r="O179" s="166"/>
      <c r="P179" s="166"/>
      <c r="Q179" s="166"/>
      <c r="R179" s="166"/>
      <c r="S179" s="166"/>
      <c r="T179" s="166"/>
      <c r="U179" s="166"/>
      <c r="V179" s="166"/>
      <c r="W179" s="166"/>
      <c r="X179" s="166"/>
      <c r="Y179" s="166"/>
      <c r="Z179" s="166"/>
    </row>
    <row r="180" spans="1:26" ht="30" customHeight="1" x14ac:dyDescent="0.2">
      <c r="A180" s="71">
        <f>'STUDENT NAMELIST'!A178</f>
        <v>174</v>
      </c>
      <c r="B180" s="167">
        <f>'STUDENT NAMELIST'!B178</f>
        <v>211423243465</v>
      </c>
      <c r="C180" s="168" t="s">
        <v>1326</v>
      </c>
      <c r="D180" s="169" t="str">
        <f>'STUDENT NAMELIST'!D178</f>
        <v>THIRUMALINI J</v>
      </c>
      <c r="E180" s="170" t="s">
        <v>1196</v>
      </c>
      <c r="F180" s="71">
        <v>85</v>
      </c>
      <c r="G180" s="166"/>
      <c r="H180" s="166"/>
      <c r="I180" s="166"/>
      <c r="J180" s="166">
        <f t="shared" ca="1" si="0"/>
        <v>82</v>
      </c>
      <c r="K180" s="166"/>
      <c r="L180" s="166"/>
      <c r="M180" s="166"/>
      <c r="N180" s="166"/>
      <c r="O180" s="166"/>
      <c r="P180" s="166"/>
      <c r="Q180" s="166"/>
      <c r="R180" s="166"/>
      <c r="S180" s="166"/>
      <c r="T180" s="166"/>
      <c r="U180" s="166"/>
      <c r="V180" s="166"/>
      <c r="W180" s="166"/>
      <c r="X180" s="166"/>
      <c r="Y180" s="166"/>
      <c r="Z180" s="166"/>
    </row>
    <row r="181" spans="1:26" ht="30" customHeight="1" x14ac:dyDescent="0.2">
      <c r="A181" s="71">
        <f>'STUDENT NAMELIST'!A179</f>
        <v>175</v>
      </c>
      <c r="B181" s="167">
        <f>'STUDENT NAMELIST'!B179</f>
        <v>211423243469</v>
      </c>
      <c r="C181" s="168" t="s">
        <v>1327</v>
      </c>
      <c r="D181" s="169" t="str">
        <f>'STUDENT NAMELIST'!D179</f>
        <v>UVASRI R</v>
      </c>
      <c r="E181" s="170" t="s">
        <v>1191</v>
      </c>
      <c r="F181" s="71">
        <v>78</v>
      </c>
      <c r="G181" s="166"/>
      <c r="H181" s="166"/>
      <c r="I181" s="166"/>
      <c r="J181" s="166">
        <f t="shared" ca="1" si="0"/>
        <v>78</v>
      </c>
      <c r="K181" s="166"/>
      <c r="L181" s="166"/>
      <c r="M181" s="166"/>
      <c r="N181" s="166"/>
      <c r="O181" s="166"/>
      <c r="P181" s="166"/>
      <c r="Q181" s="166"/>
      <c r="R181" s="166"/>
      <c r="S181" s="166"/>
      <c r="T181" s="166"/>
      <c r="U181" s="166"/>
      <c r="V181" s="166"/>
      <c r="W181" s="166"/>
      <c r="X181" s="166"/>
      <c r="Y181" s="166"/>
      <c r="Z181" s="166"/>
    </row>
    <row r="182" spans="1:26" ht="30" customHeight="1" x14ac:dyDescent="0.2">
      <c r="A182" s="71">
        <f>'STUDENT NAMELIST'!A180</f>
        <v>176</v>
      </c>
      <c r="B182" s="167">
        <f>'STUDENT NAMELIST'!B180</f>
        <v>211423243470</v>
      </c>
      <c r="C182" s="168" t="s">
        <v>1328</v>
      </c>
      <c r="D182" s="169" t="str">
        <f>'STUDENT NAMELIST'!D180</f>
        <v>VAISHALI R</v>
      </c>
      <c r="E182" s="170" t="s">
        <v>1204</v>
      </c>
      <c r="F182" s="71">
        <v>70</v>
      </c>
      <c r="G182" s="166"/>
      <c r="H182" s="166"/>
      <c r="I182" s="166"/>
      <c r="J182" s="166">
        <f t="shared" ca="1" si="0"/>
        <v>70</v>
      </c>
      <c r="K182" s="166"/>
      <c r="L182" s="166"/>
      <c r="M182" s="166"/>
      <c r="N182" s="166"/>
      <c r="O182" s="166"/>
      <c r="P182" s="166"/>
      <c r="Q182" s="166"/>
      <c r="R182" s="166"/>
      <c r="S182" s="166"/>
      <c r="T182" s="166"/>
      <c r="U182" s="166"/>
      <c r="V182" s="166"/>
      <c r="W182" s="166"/>
      <c r="X182" s="166"/>
      <c r="Y182" s="166"/>
      <c r="Z182" s="166"/>
    </row>
    <row r="183" spans="1:26" ht="30" customHeight="1" x14ac:dyDescent="0.2">
      <c r="A183" s="71">
        <f>'STUDENT NAMELIST'!A181</f>
        <v>177</v>
      </c>
      <c r="B183" s="167">
        <f>'STUDENT NAMELIST'!B181</f>
        <v>211423243471</v>
      </c>
      <c r="C183" s="168" t="s">
        <v>1329</v>
      </c>
      <c r="D183" s="169" t="str">
        <f>'STUDENT NAMELIST'!D181</f>
        <v>VAISHNAVI V</v>
      </c>
      <c r="E183" s="170" t="s">
        <v>1191</v>
      </c>
      <c r="F183" s="71">
        <v>75</v>
      </c>
      <c r="G183" s="166"/>
      <c r="H183" s="166"/>
      <c r="I183" s="166"/>
      <c r="J183" s="166">
        <f t="shared" ca="1" si="0"/>
        <v>78</v>
      </c>
      <c r="K183" s="166"/>
      <c r="L183" s="166"/>
      <c r="M183" s="166"/>
      <c r="N183" s="166"/>
      <c r="O183" s="166"/>
      <c r="P183" s="166"/>
      <c r="Q183" s="166"/>
      <c r="R183" s="166"/>
      <c r="S183" s="166"/>
      <c r="T183" s="166"/>
      <c r="U183" s="166"/>
      <c r="V183" s="166"/>
      <c r="W183" s="166"/>
      <c r="X183" s="166"/>
      <c r="Y183" s="166"/>
      <c r="Z183" s="166"/>
    </row>
    <row r="184" spans="1:26" ht="30" customHeight="1" x14ac:dyDescent="0.2">
      <c r="A184" s="71">
        <f>'STUDENT NAMELIST'!A182</f>
        <v>178</v>
      </c>
      <c r="B184" s="167">
        <f>'STUDENT NAMELIST'!B182</f>
        <v>211423243472</v>
      </c>
      <c r="C184" s="168" t="s">
        <v>1330</v>
      </c>
      <c r="D184" s="169" t="str">
        <f>'STUDENT NAMELIST'!D182</f>
        <v>VARSHA K</v>
      </c>
      <c r="E184" s="170" t="s">
        <v>1191</v>
      </c>
      <c r="F184" s="71">
        <v>79</v>
      </c>
      <c r="G184" s="166"/>
      <c r="H184" s="166"/>
      <c r="I184" s="166"/>
      <c r="J184" s="166">
        <f t="shared" ca="1" si="0"/>
        <v>78</v>
      </c>
      <c r="K184" s="166"/>
      <c r="L184" s="166"/>
      <c r="M184" s="166"/>
      <c r="N184" s="166"/>
      <c r="O184" s="166"/>
      <c r="P184" s="166"/>
      <c r="Q184" s="166"/>
      <c r="R184" s="166"/>
      <c r="S184" s="166"/>
      <c r="T184" s="166"/>
      <c r="U184" s="166"/>
      <c r="V184" s="166"/>
      <c r="W184" s="166"/>
      <c r="X184" s="166"/>
      <c r="Y184" s="166"/>
      <c r="Z184" s="166"/>
    </row>
    <row r="185" spans="1:26" ht="30" customHeight="1" x14ac:dyDescent="0.2">
      <c r="A185" s="71">
        <f>'STUDENT NAMELIST'!A183</f>
        <v>179</v>
      </c>
      <c r="B185" s="167">
        <f>'STUDENT NAMELIST'!B183</f>
        <v>211423243476</v>
      </c>
      <c r="C185" s="168" t="s">
        <v>1331</v>
      </c>
      <c r="D185" s="169" t="str">
        <f>'STUDENT NAMELIST'!D183</f>
        <v>VIDHYA SHREE M</v>
      </c>
      <c r="E185" s="170" t="s">
        <v>1204</v>
      </c>
      <c r="F185" s="71">
        <v>68</v>
      </c>
      <c r="G185" s="166"/>
      <c r="H185" s="166"/>
      <c r="I185" s="166"/>
      <c r="J185" s="166">
        <f t="shared" ca="1" si="0"/>
        <v>65</v>
      </c>
      <c r="K185" s="166"/>
      <c r="L185" s="166"/>
      <c r="M185" s="166"/>
      <c r="N185" s="166"/>
      <c r="O185" s="166"/>
      <c r="P185" s="166"/>
      <c r="Q185" s="166"/>
      <c r="R185" s="166"/>
      <c r="S185" s="166"/>
      <c r="T185" s="166"/>
      <c r="U185" s="166"/>
      <c r="V185" s="166"/>
      <c r="W185" s="166"/>
      <c r="X185" s="166"/>
      <c r="Y185" s="166"/>
      <c r="Z185" s="166"/>
    </row>
    <row r="186" spans="1:26" ht="30" customHeight="1" x14ac:dyDescent="0.2">
      <c r="A186" s="71">
        <f>'STUDENT NAMELIST'!A184</f>
        <v>180</v>
      </c>
      <c r="B186" s="167">
        <f>'STUDENT NAMELIST'!B184</f>
        <v>211423243488</v>
      </c>
      <c r="C186" s="168" t="s">
        <v>1332</v>
      </c>
      <c r="D186" s="169" t="str">
        <f>'STUDENT NAMELIST'!D184</f>
        <v>VISHVA DHARSHINI R</v>
      </c>
      <c r="E186" s="170" t="s">
        <v>1191</v>
      </c>
      <c r="F186" s="71">
        <v>73</v>
      </c>
      <c r="G186" s="166"/>
      <c r="H186" s="166"/>
      <c r="I186" s="166"/>
      <c r="J186" s="166">
        <f t="shared" ca="1" si="0"/>
        <v>78</v>
      </c>
      <c r="K186" s="166"/>
      <c r="L186" s="166"/>
      <c r="M186" s="166"/>
      <c r="N186" s="166"/>
      <c r="O186" s="166"/>
      <c r="P186" s="166"/>
      <c r="Q186" s="166"/>
      <c r="R186" s="166"/>
      <c r="S186" s="166"/>
      <c r="T186" s="166"/>
      <c r="U186" s="166"/>
      <c r="V186" s="166"/>
      <c r="W186" s="166"/>
      <c r="X186" s="166"/>
      <c r="Y186" s="166"/>
      <c r="Z186" s="166"/>
    </row>
    <row r="187" spans="1:26" ht="30" customHeight="1" x14ac:dyDescent="0.2">
      <c r="A187" s="71">
        <f>'STUDENT NAMELIST'!A185</f>
        <v>181</v>
      </c>
      <c r="B187" s="167">
        <f>'STUDENT NAMELIST'!B185</f>
        <v>211423243502</v>
      </c>
      <c r="C187" s="168" t="s">
        <v>1333</v>
      </c>
      <c r="D187" s="169" t="str">
        <f>'STUDENT NAMELIST'!D185</f>
        <v>YUVABHARATHI V</v>
      </c>
      <c r="E187" s="170" t="s">
        <v>1204</v>
      </c>
      <c r="F187" s="71">
        <v>69</v>
      </c>
      <c r="G187" s="166"/>
      <c r="H187" s="166"/>
      <c r="I187" s="166"/>
      <c r="J187" s="166">
        <f t="shared" ca="1" si="0"/>
        <v>68</v>
      </c>
      <c r="K187" s="166"/>
      <c r="L187" s="166"/>
      <c r="M187" s="166"/>
      <c r="N187" s="166"/>
      <c r="O187" s="166"/>
      <c r="P187" s="166"/>
      <c r="Q187" s="166"/>
      <c r="R187" s="166"/>
      <c r="S187" s="166"/>
      <c r="T187" s="166"/>
      <c r="U187" s="166"/>
      <c r="V187" s="166"/>
      <c r="W187" s="166"/>
      <c r="X187" s="166"/>
      <c r="Y187" s="166"/>
      <c r="Z187" s="166"/>
    </row>
    <row r="188" spans="1:26" ht="30" customHeight="1" x14ac:dyDescent="0.2">
      <c r="A188" s="71">
        <f>'STUDENT NAMELIST'!A186</f>
        <v>182</v>
      </c>
      <c r="B188" s="167">
        <f>'STUDENT NAMELIST'!B186</f>
        <v>211423243504</v>
      </c>
      <c r="C188" s="168" t="s">
        <v>1328</v>
      </c>
      <c r="D188" s="169" t="str">
        <f>'STUDENT NAMELIST'!D186</f>
        <v>YUVASRI V</v>
      </c>
      <c r="E188" s="170" t="s">
        <v>1246</v>
      </c>
      <c r="F188" s="71">
        <v>52</v>
      </c>
      <c r="G188" s="166"/>
      <c r="H188" s="166"/>
      <c r="I188" s="166"/>
      <c r="J188" s="166">
        <f t="shared" ca="1" si="0"/>
        <v>53</v>
      </c>
      <c r="K188" s="166"/>
      <c r="L188" s="166"/>
      <c r="M188" s="166"/>
      <c r="N188" s="166"/>
      <c r="O188" s="166"/>
      <c r="P188" s="166"/>
      <c r="Q188" s="166"/>
      <c r="R188" s="166"/>
      <c r="S188" s="166"/>
      <c r="T188" s="166"/>
      <c r="U188" s="166"/>
      <c r="V188" s="166"/>
      <c r="W188" s="166"/>
      <c r="X188" s="166"/>
      <c r="Y188" s="166"/>
      <c r="Z188" s="166"/>
    </row>
    <row r="189" spans="1:26" ht="30" customHeight="1" x14ac:dyDescent="0.2">
      <c r="A189" s="71">
        <f>'STUDENT NAMELIST'!A187</f>
        <v>183</v>
      </c>
      <c r="B189" s="167">
        <f>'STUDENT NAMELIST'!B187</f>
        <v>211423243077</v>
      </c>
      <c r="C189" s="168" t="s">
        <v>1334</v>
      </c>
      <c r="D189" s="169" t="str">
        <f>'STUDENT NAMELIST'!D187</f>
        <v>DARJI NANDINI</v>
      </c>
      <c r="E189" s="170" t="s">
        <v>1196</v>
      </c>
      <c r="F189" s="71">
        <v>89</v>
      </c>
      <c r="G189" s="166"/>
      <c r="H189" s="166"/>
      <c r="I189" s="166"/>
      <c r="J189" s="166">
        <f t="shared" ca="1" si="0"/>
        <v>90</v>
      </c>
      <c r="K189" s="166"/>
      <c r="L189" s="166"/>
      <c r="M189" s="166"/>
      <c r="N189" s="166"/>
      <c r="O189" s="166"/>
      <c r="P189" s="166"/>
      <c r="Q189" s="166"/>
      <c r="R189" s="166"/>
      <c r="S189" s="166"/>
      <c r="T189" s="166"/>
      <c r="U189" s="166"/>
      <c r="V189" s="166"/>
      <c r="W189" s="166"/>
      <c r="X189" s="166"/>
      <c r="Y189" s="166"/>
      <c r="Z189" s="166"/>
    </row>
    <row r="190" spans="1:26" ht="30" customHeight="1" x14ac:dyDescent="0.2">
      <c r="A190" s="71">
        <f>'STUDENT NAMELIST'!A188</f>
        <v>184</v>
      </c>
      <c r="B190" s="167">
        <f>'STUDENT NAMELIST'!B188</f>
        <v>211423243490</v>
      </c>
      <c r="C190" s="168" t="s">
        <v>1335</v>
      </c>
      <c r="D190" s="169" t="str">
        <f>'STUDENT NAMELIST'!D188</f>
        <v>VISWESWAR GOPAL REDDY CHALLA</v>
      </c>
      <c r="E190" s="170" t="s">
        <v>1201</v>
      </c>
      <c r="F190" s="71">
        <v>93</v>
      </c>
      <c r="G190" s="166"/>
      <c r="H190" s="166"/>
      <c r="I190" s="166"/>
      <c r="J190" s="166">
        <f t="shared" ca="1" si="0"/>
        <v>96</v>
      </c>
      <c r="K190" s="166"/>
      <c r="L190" s="166"/>
      <c r="M190" s="166"/>
      <c r="N190" s="166"/>
      <c r="O190" s="166"/>
      <c r="P190" s="166"/>
      <c r="Q190" s="166"/>
      <c r="R190" s="166"/>
      <c r="S190" s="166"/>
      <c r="T190" s="166"/>
      <c r="U190" s="166"/>
      <c r="V190" s="166"/>
      <c r="W190" s="166"/>
      <c r="X190" s="166"/>
      <c r="Y190" s="166"/>
      <c r="Z190" s="166"/>
    </row>
    <row r="191" spans="1:26" ht="30" customHeight="1" x14ac:dyDescent="0.2">
      <c r="A191" s="71">
        <f>'STUDENT NAMELIST'!A189</f>
        <v>185</v>
      </c>
      <c r="B191" s="167">
        <f>'STUDENT NAMELIST'!B189</f>
        <v>211423243194</v>
      </c>
      <c r="C191" s="168" t="s">
        <v>1336</v>
      </c>
      <c r="D191" s="169" t="str">
        <f>'STUDENT NAMELIST'!D189</f>
        <v>JENITH RAJA R</v>
      </c>
      <c r="E191" s="170" t="s">
        <v>1191</v>
      </c>
      <c r="F191" s="71">
        <v>75</v>
      </c>
      <c r="G191" s="166"/>
      <c r="H191" s="166"/>
      <c r="I191" s="166"/>
      <c r="J191" s="166">
        <f t="shared" ca="1" si="0"/>
        <v>73</v>
      </c>
      <c r="K191" s="166"/>
      <c r="L191" s="166"/>
      <c r="M191" s="166"/>
      <c r="N191" s="166"/>
      <c r="O191" s="166"/>
      <c r="P191" s="166"/>
      <c r="Q191" s="166"/>
      <c r="R191" s="166"/>
      <c r="S191" s="166"/>
      <c r="T191" s="166"/>
      <c r="U191" s="166"/>
      <c r="V191" s="166"/>
      <c r="W191" s="166"/>
      <c r="X191" s="166"/>
      <c r="Y191" s="166"/>
      <c r="Z191" s="166"/>
    </row>
    <row r="192" spans="1:26" ht="30" customHeight="1" x14ac:dyDescent="0.2">
      <c r="A192" s="71">
        <f>'STUDENT NAMELIST'!A190</f>
        <v>186</v>
      </c>
      <c r="B192" s="167">
        <f>'STUDENT NAMELIST'!B190</f>
        <v>211423243190</v>
      </c>
      <c r="C192" s="168" t="s">
        <v>1333</v>
      </c>
      <c r="D192" s="169" t="str">
        <f>'STUDENT NAMELIST'!D190</f>
        <v>JEEVAN KISHORE S</v>
      </c>
      <c r="E192" s="170" t="s">
        <v>1199</v>
      </c>
      <c r="F192" s="71">
        <v>57</v>
      </c>
      <c r="G192" s="166"/>
      <c r="H192" s="166"/>
      <c r="I192" s="166"/>
      <c r="J192" s="166">
        <f t="shared" ca="1" si="0"/>
        <v>55</v>
      </c>
      <c r="K192" s="166"/>
      <c r="L192" s="166"/>
      <c r="M192" s="166"/>
      <c r="N192" s="166"/>
      <c r="O192" s="166"/>
      <c r="P192" s="166"/>
      <c r="Q192" s="166"/>
      <c r="R192" s="166"/>
      <c r="S192" s="166"/>
      <c r="T192" s="166"/>
      <c r="U192" s="166"/>
      <c r="V192" s="166"/>
      <c r="W192" s="166"/>
      <c r="X192" s="166"/>
      <c r="Y192" s="166"/>
      <c r="Z192" s="166"/>
    </row>
    <row r="193" spans="1:26" ht="30" customHeight="1" x14ac:dyDescent="0.2">
      <c r="A193" s="71">
        <f>'STUDENT NAMELIST'!A191</f>
        <v>187</v>
      </c>
      <c r="B193" s="167">
        <f>'STUDENT NAMELIST'!B191</f>
        <v>211423243155</v>
      </c>
      <c r="C193" s="168" t="s">
        <v>1337</v>
      </c>
      <c r="D193" s="169" t="str">
        <f>'STUDENT NAMELIST'!D191</f>
        <v>HEMANTH VISHNU B</v>
      </c>
      <c r="E193" s="170" t="s">
        <v>1191</v>
      </c>
      <c r="F193" s="71">
        <v>79</v>
      </c>
      <c r="G193" s="166"/>
      <c r="H193" s="166"/>
      <c r="I193" s="166"/>
      <c r="J193" s="166">
        <f t="shared" ca="1" si="0"/>
        <v>74</v>
      </c>
      <c r="K193" s="166"/>
      <c r="L193" s="166"/>
      <c r="M193" s="166"/>
      <c r="N193" s="166"/>
      <c r="O193" s="166"/>
      <c r="P193" s="166"/>
      <c r="Q193" s="166"/>
      <c r="R193" s="166"/>
      <c r="S193" s="166"/>
      <c r="T193" s="166"/>
      <c r="U193" s="166"/>
      <c r="V193" s="166"/>
      <c r="W193" s="166"/>
      <c r="X193" s="166"/>
      <c r="Y193" s="166"/>
      <c r="Z193" s="166"/>
    </row>
    <row r="194" spans="1:26" ht="30" customHeight="1" x14ac:dyDescent="0.2">
      <c r="A194" s="71">
        <f>'STUDENT NAMELIST'!A192</f>
        <v>188</v>
      </c>
      <c r="B194" s="167">
        <f>'STUDENT NAMELIST'!B192</f>
        <v>211423243227</v>
      </c>
      <c r="C194" s="168" t="s">
        <v>1337</v>
      </c>
      <c r="D194" s="169" t="str">
        <f>'STUDENT NAMELIST'!D192</f>
        <v>KIRAN G</v>
      </c>
      <c r="E194" s="170" t="s">
        <v>1191</v>
      </c>
      <c r="F194" s="71">
        <v>72</v>
      </c>
      <c r="G194" s="166"/>
      <c r="H194" s="166"/>
      <c r="I194" s="166"/>
      <c r="J194" s="166">
        <f t="shared" ca="1" si="0"/>
        <v>76</v>
      </c>
      <c r="K194" s="166"/>
      <c r="L194" s="166"/>
      <c r="M194" s="166"/>
      <c r="N194" s="166"/>
      <c r="O194" s="166"/>
      <c r="P194" s="166"/>
      <c r="Q194" s="166"/>
      <c r="R194" s="166"/>
      <c r="S194" s="166"/>
      <c r="T194" s="166"/>
      <c r="U194" s="166"/>
      <c r="V194" s="166"/>
      <c r="W194" s="166"/>
      <c r="X194" s="166"/>
      <c r="Y194" s="166"/>
      <c r="Z194" s="166"/>
    </row>
    <row r="195" spans="1:26" ht="30" customHeight="1" x14ac:dyDescent="0.2">
      <c r="A195" s="71">
        <f>'STUDENT NAMELIST'!A193</f>
        <v>189</v>
      </c>
      <c r="B195" s="167">
        <f>'STUDENT NAMELIST'!B193</f>
        <v>211423243361</v>
      </c>
      <c r="C195" s="168" t="s">
        <v>1338</v>
      </c>
      <c r="D195" s="169" t="str">
        <f>'STUDENT NAMELIST'!D193</f>
        <v>RITHICK R</v>
      </c>
      <c r="E195" s="170" t="s">
        <v>1191</v>
      </c>
      <c r="F195" s="71">
        <v>75</v>
      </c>
      <c r="G195" s="166"/>
      <c r="H195" s="166"/>
      <c r="I195" s="166"/>
      <c r="J195" s="166">
        <f t="shared" ca="1" si="0"/>
        <v>72</v>
      </c>
      <c r="K195" s="166"/>
      <c r="L195" s="166"/>
      <c r="M195" s="166"/>
      <c r="N195" s="166"/>
      <c r="O195" s="166"/>
      <c r="P195" s="166"/>
      <c r="Q195" s="166"/>
      <c r="R195" s="166"/>
      <c r="S195" s="166"/>
      <c r="T195" s="166"/>
      <c r="U195" s="166"/>
      <c r="V195" s="166"/>
      <c r="W195" s="166"/>
      <c r="X195" s="166"/>
      <c r="Y195" s="166"/>
      <c r="Z195" s="166"/>
    </row>
    <row r="196" spans="1:26" ht="30" customHeight="1" x14ac:dyDescent="0.2">
      <c r="A196" s="71">
        <f>'STUDENT NAMELIST'!A194</f>
        <v>190</v>
      </c>
      <c r="B196" s="167">
        <f>'STUDENT NAMELIST'!B194</f>
        <v>211423243412</v>
      </c>
      <c r="C196" s="168" t="s">
        <v>1339</v>
      </c>
      <c r="D196" s="169" t="str">
        <f>'STUDENT NAMELIST'!D194</f>
        <v>SHASTIV PRAKASH A</v>
      </c>
      <c r="E196" s="170" t="s">
        <v>1196</v>
      </c>
      <c r="F196" s="71">
        <v>88</v>
      </c>
      <c r="G196" s="166"/>
      <c r="H196" s="166"/>
      <c r="I196" s="166"/>
      <c r="J196" s="166">
        <f t="shared" ca="1" si="0"/>
        <v>81</v>
      </c>
      <c r="K196" s="166"/>
      <c r="L196" s="166"/>
      <c r="M196" s="166"/>
      <c r="N196" s="166"/>
      <c r="O196" s="166"/>
      <c r="P196" s="166"/>
      <c r="Q196" s="166"/>
      <c r="R196" s="166"/>
      <c r="S196" s="166"/>
      <c r="T196" s="166"/>
      <c r="U196" s="166"/>
      <c r="V196" s="166"/>
      <c r="W196" s="166"/>
      <c r="X196" s="166"/>
      <c r="Y196" s="166"/>
      <c r="Z196" s="166"/>
    </row>
    <row r="197" spans="1:26" ht="30" customHeight="1" x14ac:dyDescent="0.2">
      <c r="A197" s="71">
        <f>'STUDENT NAMELIST'!A195</f>
        <v>191</v>
      </c>
      <c r="B197" s="167">
        <f>'STUDENT NAMELIST'!B195</f>
        <v>211423243417</v>
      </c>
      <c r="C197" s="168" t="s">
        <v>1339</v>
      </c>
      <c r="D197" s="169" t="str">
        <f>'STUDENT NAMELIST'!D195</f>
        <v>SHYALANDRAN J</v>
      </c>
      <c r="E197" s="170" t="s">
        <v>1199</v>
      </c>
      <c r="F197" s="71">
        <v>58</v>
      </c>
      <c r="G197" s="166"/>
      <c r="H197" s="166"/>
      <c r="I197" s="166"/>
      <c r="J197" s="166">
        <f t="shared" ca="1" si="0"/>
        <v>59</v>
      </c>
      <c r="K197" s="166"/>
      <c r="L197" s="166"/>
      <c r="M197" s="166"/>
      <c r="N197" s="166"/>
      <c r="O197" s="166"/>
      <c r="P197" s="166"/>
      <c r="Q197" s="166"/>
      <c r="R197" s="166"/>
      <c r="S197" s="166"/>
      <c r="T197" s="166"/>
      <c r="U197" s="166"/>
      <c r="V197" s="166"/>
      <c r="W197" s="166"/>
      <c r="X197" s="166"/>
      <c r="Y197" s="166"/>
      <c r="Z197" s="166"/>
    </row>
    <row r="198" spans="1:26" ht="30" customHeight="1" x14ac:dyDescent="0.2">
      <c r="A198" s="71">
        <f>'STUDENT NAMELIST'!A196</f>
        <v>192</v>
      </c>
      <c r="B198" s="167">
        <f>'STUDENT NAMELIST'!B196</f>
        <v>211423243418</v>
      </c>
      <c r="C198" s="168" t="s">
        <v>1340</v>
      </c>
      <c r="D198" s="169" t="str">
        <f>'STUDENT NAMELIST'!D196</f>
        <v>SHYAMKUMAR S</v>
      </c>
      <c r="E198" s="170" t="s">
        <v>1204</v>
      </c>
      <c r="F198" s="71">
        <v>65</v>
      </c>
      <c r="G198" s="166"/>
      <c r="H198" s="166"/>
      <c r="I198" s="166"/>
      <c r="J198" s="166">
        <f t="shared" ca="1" si="0"/>
        <v>68</v>
      </c>
      <c r="K198" s="166"/>
      <c r="L198" s="166"/>
      <c r="M198" s="166"/>
      <c r="N198" s="166"/>
      <c r="O198" s="166"/>
      <c r="P198" s="166"/>
      <c r="Q198" s="166"/>
      <c r="R198" s="166"/>
      <c r="S198" s="166"/>
      <c r="T198" s="166"/>
      <c r="U198" s="166"/>
      <c r="V198" s="166"/>
      <c r="W198" s="166"/>
      <c r="X198" s="166"/>
      <c r="Y198" s="166"/>
      <c r="Z198" s="166"/>
    </row>
    <row r="199" spans="1:26" ht="30" customHeight="1" x14ac:dyDescent="0.2">
      <c r="A199" s="71">
        <f>'STUDENT NAMELIST'!A197</f>
        <v>193</v>
      </c>
      <c r="B199" s="167">
        <f>'STUDENT NAMELIST'!B197</f>
        <v>211423243420</v>
      </c>
      <c r="C199" s="168" t="s">
        <v>1341</v>
      </c>
      <c r="D199" s="169" t="str">
        <f>'STUDENT NAMELIST'!D197</f>
        <v>SIVA S</v>
      </c>
      <c r="E199" s="170" t="s">
        <v>1191</v>
      </c>
      <c r="F199" s="71">
        <v>76</v>
      </c>
      <c r="G199" s="166"/>
      <c r="H199" s="166"/>
      <c r="I199" s="166"/>
      <c r="J199" s="166">
        <f t="shared" ca="1" si="0"/>
        <v>75</v>
      </c>
      <c r="K199" s="166"/>
      <c r="L199" s="166"/>
      <c r="M199" s="166"/>
      <c r="N199" s="166"/>
      <c r="O199" s="166"/>
      <c r="P199" s="166"/>
      <c r="Q199" s="166"/>
      <c r="R199" s="166"/>
      <c r="S199" s="166"/>
      <c r="T199" s="166"/>
      <c r="U199" s="166"/>
      <c r="V199" s="166"/>
      <c r="W199" s="166"/>
      <c r="X199" s="166"/>
      <c r="Y199" s="166"/>
      <c r="Z199" s="166"/>
    </row>
    <row r="200" spans="1:26" ht="30" customHeight="1" x14ac:dyDescent="0.2">
      <c r="A200" s="71">
        <f>'STUDENT NAMELIST'!A198</f>
        <v>194</v>
      </c>
      <c r="B200" s="167">
        <f>'STUDENT NAMELIST'!B198</f>
        <v>211423243422</v>
      </c>
      <c r="C200" s="168" t="s">
        <v>1342</v>
      </c>
      <c r="D200" s="169" t="str">
        <f>'STUDENT NAMELIST'!D198</f>
        <v>SIVANANDHAM R</v>
      </c>
      <c r="E200" s="170" t="s">
        <v>1199</v>
      </c>
      <c r="F200" s="71">
        <v>59</v>
      </c>
      <c r="G200" s="166"/>
      <c r="H200" s="166"/>
      <c r="I200" s="166"/>
      <c r="J200" s="166">
        <f t="shared" ca="1" si="0"/>
        <v>58</v>
      </c>
      <c r="K200" s="166"/>
      <c r="L200" s="166"/>
      <c r="M200" s="166"/>
      <c r="N200" s="166"/>
      <c r="O200" s="166"/>
      <c r="P200" s="166"/>
      <c r="Q200" s="166"/>
      <c r="R200" s="166"/>
      <c r="S200" s="166"/>
      <c r="T200" s="166"/>
      <c r="U200" s="166"/>
      <c r="V200" s="166"/>
      <c r="W200" s="166"/>
      <c r="X200" s="166"/>
      <c r="Y200" s="166"/>
      <c r="Z200" s="166"/>
    </row>
    <row r="201" spans="1:26" ht="30" customHeight="1" x14ac:dyDescent="0.2">
      <c r="A201" s="71">
        <f>'STUDENT NAMELIST'!A199</f>
        <v>195</v>
      </c>
      <c r="B201" s="167">
        <f>'STUDENT NAMELIST'!B199</f>
        <v>211423243423</v>
      </c>
      <c r="C201" s="168" t="s">
        <v>1343</v>
      </c>
      <c r="D201" s="169" t="str">
        <f>'STUDENT NAMELIST'!D199</f>
        <v>SIVANESHWARAN K</v>
      </c>
      <c r="E201" s="170" t="s">
        <v>1204</v>
      </c>
      <c r="F201" s="71">
        <v>66</v>
      </c>
      <c r="G201" s="166"/>
      <c r="H201" s="166"/>
      <c r="I201" s="166"/>
      <c r="J201" s="166">
        <f t="shared" ca="1" si="0"/>
        <v>67</v>
      </c>
      <c r="K201" s="166"/>
      <c r="L201" s="166"/>
      <c r="M201" s="166"/>
      <c r="N201" s="166"/>
      <c r="O201" s="166"/>
      <c r="P201" s="166"/>
      <c r="Q201" s="166"/>
      <c r="R201" s="166"/>
      <c r="S201" s="166"/>
      <c r="T201" s="166"/>
      <c r="U201" s="166"/>
      <c r="V201" s="166"/>
      <c r="W201" s="166"/>
      <c r="X201" s="166"/>
      <c r="Y201" s="166"/>
      <c r="Z201" s="166"/>
    </row>
    <row r="202" spans="1:26" ht="30" customHeight="1" x14ac:dyDescent="0.2">
      <c r="A202" s="71">
        <f>'STUDENT NAMELIST'!A200</f>
        <v>196</v>
      </c>
      <c r="B202" s="167">
        <f>'STUDENT NAMELIST'!B200</f>
        <v>211423243424</v>
      </c>
      <c r="C202" s="168" t="s">
        <v>1335</v>
      </c>
      <c r="D202" s="169" t="str">
        <f>'STUDENT NAMELIST'!D200</f>
        <v>SIVARAJ R</v>
      </c>
      <c r="E202" s="170" t="s">
        <v>1191</v>
      </c>
      <c r="F202" s="71">
        <v>71</v>
      </c>
      <c r="G202" s="166"/>
      <c r="H202" s="166"/>
      <c r="I202" s="166"/>
      <c r="J202" s="166">
        <f t="shared" ca="1" si="0"/>
        <v>79</v>
      </c>
      <c r="K202" s="166"/>
      <c r="L202" s="166"/>
      <c r="M202" s="166"/>
      <c r="N202" s="166"/>
      <c r="O202" s="166"/>
      <c r="P202" s="166"/>
      <c r="Q202" s="166"/>
      <c r="R202" s="166"/>
      <c r="S202" s="166"/>
      <c r="T202" s="166"/>
      <c r="U202" s="166"/>
      <c r="V202" s="166"/>
      <c r="W202" s="166"/>
      <c r="X202" s="166"/>
      <c r="Y202" s="166"/>
      <c r="Z202" s="166"/>
    </row>
    <row r="203" spans="1:26" ht="30" customHeight="1" x14ac:dyDescent="0.2">
      <c r="A203" s="71">
        <f>'STUDENT NAMELIST'!A201</f>
        <v>197</v>
      </c>
      <c r="B203" s="167">
        <f>'STUDENT NAMELIST'!B201</f>
        <v>211423243425</v>
      </c>
      <c r="C203" s="168" t="s">
        <v>1327</v>
      </c>
      <c r="D203" s="169" t="str">
        <f>'STUDENT NAMELIST'!D201</f>
        <v>SIVARAMAKRISHNAA P</v>
      </c>
      <c r="E203" s="170" t="s">
        <v>1191</v>
      </c>
      <c r="F203" s="71">
        <v>71</v>
      </c>
      <c r="G203" s="166"/>
      <c r="H203" s="166"/>
      <c r="I203" s="166"/>
      <c r="J203" s="166">
        <f t="shared" ca="1" si="0"/>
        <v>80</v>
      </c>
      <c r="K203" s="166"/>
      <c r="L203" s="166"/>
      <c r="M203" s="166"/>
      <c r="N203" s="166"/>
      <c r="O203" s="166"/>
      <c r="P203" s="166"/>
      <c r="Q203" s="166"/>
      <c r="R203" s="166"/>
      <c r="S203" s="166"/>
      <c r="T203" s="166"/>
      <c r="U203" s="166"/>
      <c r="V203" s="166"/>
      <c r="W203" s="166"/>
      <c r="X203" s="166"/>
      <c r="Y203" s="166"/>
      <c r="Z203" s="166"/>
    </row>
    <row r="204" spans="1:26" ht="30" customHeight="1" x14ac:dyDescent="0.2">
      <c r="A204" s="71">
        <f>'STUDENT NAMELIST'!A202</f>
        <v>198</v>
      </c>
      <c r="B204" s="167">
        <f>'STUDENT NAMELIST'!B202</f>
        <v>211423243427</v>
      </c>
      <c r="C204" s="168" t="s">
        <v>1326</v>
      </c>
      <c r="D204" s="169" t="str">
        <f>'STUDENT NAMELIST'!D202</f>
        <v>SREE SARAN A</v>
      </c>
      <c r="E204" s="170" t="s">
        <v>1196</v>
      </c>
      <c r="F204" s="71">
        <v>90</v>
      </c>
      <c r="G204" s="166"/>
      <c r="H204" s="166"/>
      <c r="I204" s="166"/>
      <c r="J204" s="166">
        <f t="shared" ca="1" si="0"/>
        <v>83</v>
      </c>
      <c r="K204" s="166"/>
      <c r="L204" s="166"/>
      <c r="M204" s="166"/>
      <c r="N204" s="166"/>
      <c r="O204" s="166"/>
      <c r="P204" s="166"/>
      <c r="Q204" s="166"/>
      <c r="R204" s="166"/>
      <c r="S204" s="166"/>
      <c r="T204" s="166"/>
      <c r="U204" s="166"/>
      <c r="V204" s="166"/>
      <c r="W204" s="166"/>
      <c r="X204" s="166"/>
      <c r="Y204" s="166"/>
      <c r="Z204" s="166"/>
    </row>
    <row r="205" spans="1:26" ht="30" customHeight="1" x14ac:dyDescent="0.2">
      <c r="A205" s="71">
        <f>'STUDENT NAMELIST'!A203</f>
        <v>199</v>
      </c>
      <c r="B205" s="167">
        <f>'STUDENT NAMELIST'!B203</f>
        <v>211423243430</v>
      </c>
      <c r="C205" s="168" t="s">
        <v>1344</v>
      </c>
      <c r="D205" s="169" t="str">
        <f>'STUDENT NAMELIST'!D203</f>
        <v>SRIKANTH V P</v>
      </c>
      <c r="E205" s="170" t="s">
        <v>1204</v>
      </c>
      <c r="F205" s="71">
        <v>66</v>
      </c>
      <c r="G205" s="166"/>
      <c r="H205" s="166"/>
      <c r="I205" s="166"/>
      <c r="J205" s="166">
        <f t="shared" ca="1" si="0"/>
        <v>62</v>
      </c>
      <c r="K205" s="166"/>
      <c r="L205" s="166"/>
      <c r="M205" s="166"/>
      <c r="N205" s="166"/>
      <c r="O205" s="166"/>
      <c r="P205" s="166"/>
      <c r="Q205" s="166"/>
      <c r="R205" s="166"/>
      <c r="S205" s="166"/>
      <c r="T205" s="166"/>
      <c r="U205" s="166"/>
      <c r="V205" s="166"/>
      <c r="W205" s="166"/>
      <c r="X205" s="166"/>
      <c r="Y205" s="166"/>
      <c r="Z205" s="166"/>
    </row>
    <row r="206" spans="1:26" ht="30" customHeight="1" x14ac:dyDescent="0.2">
      <c r="A206" s="71">
        <f>'STUDENT NAMELIST'!A204</f>
        <v>200</v>
      </c>
      <c r="B206" s="167">
        <f>'STUDENT NAMELIST'!B204</f>
        <v>211423243428</v>
      </c>
      <c r="C206" s="168" t="s">
        <v>1329</v>
      </c>
      <c r="D206" s="169" t="str">
        <f>'STUDENT NAMELIST'!D204</f>
        <v>SRIDHARAN S</v>
      </c>
      <c r="E206" s="170" t="s">
        <v>1191</v>
      </c>
      <c r="F206" s="71">
        <v>74</v>
      </c>
      <c r="G206" s="166"/>
      <c r="H206" s="166"/>
      <c r="I206" s="166"/>
      <c r="J206" s="166">
        <f t="shared" ca="1" si="0"/>
        <v>78</v>
      </c>
      <c r="K206" s="166"/>
      <c r="L206" s="166"/>
      <c r="M206" s="166"/>
      <c r="N206" s="166"/>
      <c r="O206" s="166"/>
      <c r="P206" s="166"/>
      <c r="Q206" s="166"/>
      <c r="R206" s="166"/>
      <c r="S206" s="166"/>
      <c r="T206" s="166"/>
      <c r="U206" s="166"/>
      <c r="V206" s="166"/>
      <c r="W206" s="166"/>
      <c r="X206" s="166"/>
      <c r="Y206" s="166"/>
      <c r="Z206" s="166"/>
    </row>
    <row r="207" spans="1:26" ht="30" customHeight="1" x14ac:dyDescent="0.2">
      <c r="A207" s="71">
        <f>'STUDENT NAMELIST'!A205</f>
        <v>201</v>
      </c>
      <c r="B207" s="167">
        <f>'STUDENT NAMELIST'!B205</f>
        <v>211423243429</v>
      </c>
      <c r="C207" s="168" t="s">
        <v>1330</v>
      </c>
      <c r="D207" s="169" t="str">
        <f>'STUDENT NAMELIST'!D205</f>
        <v>SRIKANTH S</v>
      </c>
      <c r="E207" s="170" t="s">
        <v>1196</v>
      </c>
      <c r="F207" s="71">
        <v>85</v>
      </c>
      <c r="G207" s="166"/>
      <c r="H207" s="166"/>
      <c r="I207" s="166"/>
      <c r="J207" s="166">
        <f t="shared" ca="1" si="0"/>
        <v>82</v>
      </c>
      <c r="K207" s="166"/>
      <c r="L207" s="166"/>
      <c r="M207" s="166"/>
      <c r="N207" s="166"/>
      <c r="O207" s="166"/>
      <c r="P207" s="166"/>
      <c r="Q207" s="166"/>
      <c r="R207" s="166"/>
      <c r="S207" s="166"/>
      <c r="T207" s="166"/>
      <c r="U207" s="166"/>
      <c r="V207" s="166"/>
      <c r="W207" s="166"/>
      <c r="X207" s="166"/>
      <c r="Y207" s="166"/>
      <c r="Z207" s="166"/>
    </row>
    <row r="208" spans="1:26" ht="30" customHeight="1" x14ac:dyDescent="0.2">
      <c r="A208" s="71">
        <f>'STUDENT NAMELIST'!A206</f>
        <v>202</v>
      </c>
      <c r="B208" s="167">
        <f>'STUDENT NAMELIST'!B206</f>
        <v>211423243433</v>
      </c>
      <c r="C208" s="168" t="s">
        <v>1345</v>
      </c>
      <c r="D208" s="169" t="str">
        <f>'STUDENT NAMELIST'!D206</f>
        <v>SRINATH K</v>
      </c>
      <c r="E208" s="170" t="s">
        <v>1191</v>
      </c>
      <c r="F208" s="71">
        <v>75</v>
      </c>
      <c r="G208" s="166"/>
      <c r="H208" s="166"/>
      <c r="I208" s="166"/>
      <c r="J208" s="166">
        <f t="shared" ca="1" si="0"/>
        <v>75</v>
      </c>
      <c r="K208" s="166"/>
      <c r="L208" s="166"/>
      <c r="M208" s="166"/>
      <c r="N208" s="166"/>
      <c r="O208" s="166"/>
      <c r="P208" s="166"/>
      <c r="Q208" s="166"/>
      <c r="R208" s="166"/>
      <c r="S208" s="166"/>
      <c r="T208" s="166"/>
      <c r="U208" s="166"/>
      <c r="V208" s="166"/>
      <c r="W208" s="166"/>
      <c r="X208" s="166"/>
      <c r="Y208" s="166"/>
      <c r="Z208" s="166"/>
    </row>
    <row r="209" spans="1:26" ht="30" customHeight="1" x14ac:dyDescent="0.2">
      <c r="A209" s="71">
        <f>'STUDENT NAMELIST'!A207</f>
        <v>203</v>
      </c>
      <c r="B209" s="167">
        <f>'STUDENT NAMELIST'!B207</f>
        <v>211423243435</v>
      </c>
      <c r="C209" s="168" t="s">
        <v>1331</v>
      </c>
      <c r="D209" s="169" t="str">
        <f>'STUDENT NAMELIST'!D207</f>
        <v>SRINIVASAN S S</v>
      </c>
      <c r="E209" s="170" t="s">
        <v>1191</v>
      </c>
      <c r="F209" s="71">
        <v>71</v>
      </c>
      <c r="G209" s="166"/>
      <c r="H209" s="166"/>
      <c r="I209" s="166"/>
      <c r="J209" s="166">
        <f t="shared" ca="1" si="0"/>
        <v>73</v>
      </c>
      <c r="K209" s="166"/>
      <c r="L209" s="166"/>
      <c r="M209" s="166"/>
      <c r="N209" s="166"/>
      <c r="O209" s="166"/>
      <c r="P209" s="166"/>
      <c r="Q209" s="166"/>
      <c r="R209" s="166"/>
      <c r="S209" s="166"/>
      <c r="T209" s="166"/>
      <c r="U209" s="166"/>
      <c r="V209" s="166"/>
      <c r="W209" s="166"/>
      <c r="X209" s="166"/>
      <c r="Y209" s="166"/>
      <c r="Z209" s="166"/>
    </row>
    <row r="210" spans="1:26" ht="30" customHeight="1" x14ac:dyDescent="0.2">
      <c r="A210" s="71">
        <f>'STUDENT NAMELIST'!A208</f>
        <v>204</v>
      </c>
      <c r="B210" s="167">
        <f>'STUDENT NAMELIST'!B208</f>
        <v>211423243436</v>
      </c>
      <c r="C210" s="168" t="s">
        <v>1346</v>
      </c>
      <c r="D210" s="169" t="str">
        <f>'STUDENT NAMELIST'!D208</f>
        <v>SRIPARTHASARATHY R</v>
      </c>
      <c r="E210" s="170" t="s">
        <v>1199</v>
      </c>
      <c r="F210" s="71">
        <v>59</v>
      </c>
      <c r="G210" s="166"/>
      <c r="H210" s="166"/>
      <c r="I210" s="166"/>
      <c r="J210" s="166">
        <f t="shared" ca="1" si="0"/>
        <v>60</v>
      </c>
      <c r="K210" s="166"/>
      <c r="L210" s="166"/>
      <c r="M210" s="166"/>
      <c r="N210" s="166"/>
      <c r="O210" s="166"/>
      <c r="P210" s="166"/>
      <c r="Q210" s="166"/>
      <c r="R210" s="166"/>
      <c r="S210" s="166"/>
      <c r="T210" s="166"/>
      <c r="U210" s="166"/>
      <c r="V210" s="166"/>
      <c r="W210" s="166"/>
      <c r="X210" s="166"/>
      <c r="Y210" s="166"/>
      <c r="Z210" s="166"/>
    </row>
    <row r="211" spans="1:26" ht="30" customHeight="1" x14ac:dyDescent="0.2">
      <c r="A211" s="71">
        <f>'STUDENT NAMELIST'!A209</f>
        <v>205</v>
      </c>
      <c r="B211" s="167">
        <f>'STUDENT NAMELIST'!B209</f>
        <v>211423243437</v>
      </c>
      <c r="C211" s="168" t="s">
        <v>1347</v>
      </c>
      <c r="D211" s="169" t="str">
        <f>'STUDENT NAMELIST'!D209</f>
        <v>SRIRAM S</v>
      </c>
      <c r="E211" s="170" t="s">
        <v>1191</v>
      </c>
      <c r="F211" s="71">
        <v>79</v>
      </c>
      <c r="G211" s="166"/>
      <c r="H211" s="166"/>
      <c r="I211" s="166"/>
      <c r="J211" s="166">
        <f t="shared" ca="1" si="0"/>
        <v>80</v>
      </c>
      <c r="K211" s="166"/>
      <c r="L211" s="166"/>
      <c r="M211" s="166"/>
      <c r="N211" s="166"/>
      <c r="O211" s="166"/>
      <c r="P211" s="166"/>
      <c r="Q211" s="166"/>
      <c r="R211" s="166"/>
      <c r="S211" s="166"/>
      <c r="T211" s="166"/>
      <c r="U211" s="166"/>
      <c r="V211" s="166"/>
      <c r="W211" s="166"/>
      <c r="X211" s="166"/>
      <c r="Y211" s="166"/>
      <c r="Z211" s="166"/>
    </row>
    <row r="212" spans="1:26" ht="30" customHeight="1" x14ac:dyDescent="0.2">
      <c r="A212" s="71">
        <f>'STUDENT NAMELIST'!A210</f>
        <v>206</v>
      </c>
      <c r="B212" s="167">
        <f>'STUDENT NAMELIST'!B210</f>
        <v>211423243441</v>
      </c>
      <c r="C212" s="168" t="s">
        <v>1334</v>
      </c>
      <c r="D212" s="169" t="str">
        <f>'STUDENT NAMELIST'!D210</f>
        <v>SUDHARSAN R</v>
      </c>
      <c r="E212" s="170" t="s">
        <v>1199</v>
      </c>
      <c r="F212" s="71">
        <v>57</v>
      </c>
      <c r="G212" s="166"/>
      <c r="H212" s="166"/>
      <c r="I212" s="166"/>
      <c r="J212" s="166">
        <f t="shared" ca="1" si="0"/>
        <v>57</v>
      </c>
      <c r="K212" s="166"/>
      <c r="L212" s="166"/>
      <c r="M212" s="166"/>
      <c r="N212" s="166"/>
      <c r="O212" s="166"/>
      <c r="P212" s="166"/>
      <c r="Q212" s="166"/>
      <c r="R212" s="166"/>
      <c r="S212" s="166"/>
      <c r="T212" s="166"/>
      <c r="U212" s="166"/>
      <c r="V212" s="166"/>
      <c r="W212" s="166"/>
      <c r="X212" s="166"/>
      <c r="Y212" s="166"/>
      <c r="Z212" s="166"/>
    </row>
    <row r="213" spans="1:26" ht="30" customHeight="1" x14ac:dyDescent="0.2">
      <c r="A213" s="71">
        <f>'STUDENT NAMELIST'!A211</f>
        <v>207</v>
      </c>
      <c r="B213" s="167">
        <f>'STUDENT NAMELIST'!B211</f>
        <v>211423243442</v>
      </c>
      <c r="C213" s="168" t="s">
        <v>1338</v>
      </c>
      <c r="D213" s="169" t="str">
        <f>'STUDENT NAMELIST'!D211</f>
        <v>SUDHARSHAN R</v>
      </c>
      <c r="E213" s="170" t="s">
        <v>1191</v>
      </c>
      <c r="F213" s="71">
        <v>73</v>
      </c>
      <c r="G213" s="166"/>
      <c r="H213" s="166"/>
      <c r="I213" s="166"/>
      <c r="J213" s="166">
        <f t="shared" ca="1" si="0"/>
        <v>76</v>
      </c>
      <c r="K213" s="166"/>
      <c r="L213" s="166"/>
      <c r="M213" s="166"/>
      <c r="N213" s="166"/>
      <c r="O213" s="166"/>
      <c r="P213" s="166"/>
      <c r="Q213" s="166"/>
      <c r="R213" s="166"/>
      <c r="S213" s="166"/>
      <c r="T213" s="166"/>
      <c r="U213" s="166"/>
      <c r="V213" s="166"/>
      <c r="W213" s="166"/>
      <c r="X213" s="166"/>
      <c r="Y213" s="166"/>
      <c r="Z213" s="166"/>
    </row>
    <row r="214" spans="1:26" ht="30" customHeight="1" x14ac:dyDescent="0.2">
      <c r="A214" s="71">
        <f>'STUDENT NAMELIST'!A212</f>
        <v>208</v>
      </c>
      <c r="B214" s="167">
        <f>'STUDENT NAMELIST'!B212</f>
        <v>211423243443</v>
      </c>
      <c r="C214" s="168" t="s">
        <v>1339</v>
      </c>
      <c r="D214" s="169" t="str">
        <f>'STUDENT NAMELIST'!D212</f>
        <v>SUJITH KUMAR C</v>
      </c>
      <c r="E214" s="170" t="s">
        <v>1201</v>
      </c>
      <c r="F214" s="71">
        <v>99</v>
      </c>
      <c r="G214" s="166"/>
      <c r="H214" s="166"/>
      <c r="I214" s="166"/>
      <c r="J214" s="166">
        <f t="shared" ca="1" si="0"/>
        <v>97</v>
      </c>
      <c r="K214" s="166"/>
      <c r="L214" s="166"/>
      <c r="M214" s="166"/>
      <c r="N214" s="166"/>
      <c r="O214" s="166"/>
      <c r="P214" s="166"/>
      <c r="Q214" s="166"/>
      <c r="R214" s="166"/>
      <c r="S214" s="166"/>
      <c r="T214" s="166"/>
      <c r="U214" s="166"/>
      <c r="V214" s="166"/>
      <c r="W214" s="166"/>
      <c r="X214" s="166"/>
      <c r="Y214" s="166"/>
      <c r="Z214" s="166"/>
    </row>
    <row r="215" spans="1:26" ht="30" customHeight="1" x14ac:dyDescent="0.2">
      <c r="A215" s="71">
        <f>'STUDENT NAMELIST'!A213</f>
        <v>209</v>
      </c>
      <c r="B215" s="167">
        <f>'STUDENT NAMELIST'!B213</f>
        <v>211423243444</v>
      </c>
      <c r="C215" s="168" t="s">
        <v>1348</v>
      </c>
      <c r="D215" s="169" t="str">
        <f>'STUDENT NAMELIST'!D213</f>
        <v>SUNIL S</v>
      </c>
      <c r="E215" s="170" t="s">
        <v>1204</v>
      </c>
      <c r="F215" s="71">
        <v>67</v>
      </c>
      <c r="G215" s="166"/>
      <c r="H215" s="166"/>
      <c r="I215" s="166"/>
      <c r="J215" s="166">
        <f t="shared" ca="1" si="0"/>
        <v>65</v>
      </c>
      <c r="K215" s="166"/>
      <c r="L215" s="166"/>
      <c r="M215" s="166"/>
      <c r="N215" s="166"/>
      <c r="O215" s="166"/>
      <c r="P215" s="166"/>
      <c r="Q215" s="166"/>
      <c r="R215" s="166"/>
      <c r="S215" s="166"/>
      <c r="T215" s="166"/>
      <c r="U215" s="166"/>
      <c r="V215" s="166"/>
      <c r="W215" s="166"/>
      <c r="X215" s="166"/>
      <c r="Y215" s="166"/>
      <c r="Z215" s="166"/>
    </row>
    <row r="216" spans="1:26" ht="30" customHeight="1" x14ac:dyDescent="0.2">
      <c r="A216" s="71">
        <f>'STUDENT NAMELIST'!A214</f>
        <v>210</v>
      </c>
      <c r="B216" s="167">
        <f>'STUDENT NAMELIST'!B214</f>
        <v>211423243445</v>
      </c>
      <c r="C216" s="168" t="s">
        <v>1348</v>
      </c>
      <c r="D216" s="169" t="str">
        <f>'STUDENT NAMELIST'!D214</f>
        <v>SURENDHAR R A</v>
      </c>
      <c r="E216" s="170" t="s">
        <v>1199</v>
      </c>
      <c r="F216" s="71">
        <v>56</v>
      </c>
      <c r="G216" s="166"/>
      <c r="H216" s="166"/>
      <c r="I216" s="166"/>
      <c r="J216" s="166">
        <f t="shared" ca="1" si="0"/>
        <v>59</v>
      </c>
      <c r="K216" s="166"/>
      <c r="L216" s="166"/>
      <c r="M216" s="166"/>
      <c r="N216" s="166"/>
      <c r="O216" s="166"/>
      <c r="P216" s="166"/>
      <c r="Q216" s="166"/>
      <c r="R216" s="166"/>
      <c r="S216" s="166"/>
      <c r="T216" s="166"/>
      <c r="U216" s="166"/>
      <c r="V216" s="166"/>
      <c r="W216" s="166"/>
      <c r="X216" s="166"/>
      <c r="Y216" s="166"/>
      <c r="Z216" s="166"/>
    </row>
    <row r="217" spans="1:26" ht="30" customHeight="1" x14ac:dyDescent="0.2">
      <c r="A217" s="71">
        <f>'STUDENT NAMELIST'!A215</f>
        <v>211</v>
      </c>
      <c r="B217" s="167">
        <f>'STUDENT NAMELIST'!B215</f>
        <v>211423243446</v>
      </c>
      <c r="C217" s="168" t="s">
        <v>1349</v>
      </c>
      <c r="D217" s="169" t="str">
        <f>'STUDENT NAMELIST'!D215</f>
        <v>SURESH J</v>
      </c>
      <c r="E217" s="170" t="s">
        <v>1246</v>
      </c>
      <c r="F217" s="71">
        <v>52</v>
      </c>
      <c r="G217" s="166"/>
      <c r="H217" s="166"/>
      <c r="I217" s="166"/>
      <c r="J217" s="166">
        <f t="shared" ca="1" si="0"/>
        <v>52</v>
      </c>
      <c r="K217" s="166"/>
      <c r="L217" s="166"/>
      <c r="M217" s="166"/>
      <c r="N217" s="166"/>
      <c r="O217" s="166"/>
      <c r="P217" s="166"/>
      <c r="Q217" s="166"/>
      <c r="R217" s="166"/>
      <c r="S217" s="166"/>
      <c r="T217" s="166"/>
      <c r="U217" s="166"/>
      <c r="V217" s="166"/>
      <c r="W217" s="166"/>
      <c r="X217" s="166"/>
      <c r="Y217" s="166"/>
      <c r="Z217" s="166"/>
    </row>
    <row r="218" spans="1:26" ht="30" customHeight="1" x14ac:dyDescent="0.2">
      <c r="A218" s="71">
        <f>'STUDENT NAMELIST'!A216</f>
        <v>212</v>
      </c>
      <c r="B218" s="167">
        <f>'STUDENT NAMELIST'!B216</f>
        <v>211423243447</v>
      </c>
      <c r="C218" s="168" t="s">
        <v>1350</v>
      </c>
      <c r="D218" s="169" t="str">
        <f>'STUDENT NAMELIST'!D216</f>
        <v>SURESH KUMAR R</v>
      </c>
      <c r="E218" s="170" t="s">
        <v>1191</v>
      </c>
      <c r="F218" s="71">
        <v>75</v>
      </c>
      <c r="G218" s="166"/>
      <c r="H218" s="166"/>
      <c r="I218" s="166"/>
      <c r="J218" s="166">
        <f t="shared" ca="1" si="0"/>
        <v>75</v>
      </c>
      <c r="K218" s="166"/>
      <c r="L218" s="166"/>
      <c r="M218" s="166"/>
      <c r="N218" s="166"/>
      <c r="O218" s="166"/>
      <c r="P218" s="166"/>
      <c r="Q218" s="166"/>
      <c r="R218" s="166"/>
      <c r="S218" s="166"/>
      <c r="T218" s="166"/>
      <c r="U218" s="166"/>
      <c r="V218" s="166"/>
      <c r="W218" s="166"/>
      <c r="X218" s="166"/>
      <c r="Y218" s="166"/>
      <c r="Z218" s="166"/>
    </row>
    <row r="219" spans="1:26" ht="30" customHeight="1" x14ac:dyDescent="0.2">
      <c r="A219" s="71">
        <f>'STUDENT NAMELIST'!A217</f>
        <v>213</v>
      </c>
      <c r="B219" s="167">
        <f>'STUDENT NAMELIST'!B217</f>
        <v>211423243448</v>
      </c>
      <c r="C219" s="168" t="s">
        <v>1351</v>
      </c>
      <c r="D219" s="169" t="str">
        <f>'STUDENT NAMELIST'!D217</f>
        <v>SURIYAMATHI PRABHU T R</v>
      </c>
      <c r="E219" s="170" t="s">
        <v>1204</v>
      </c>
      <c r="F219" s="71">
        <v>66</v>
      </c>
      <c r="G219" s="166"/>
      <c r="H219" s="166"/>
      <c r="I219" s="166"/>
      <c r="J219" s="166">
        <f t="shared" ca="1" si="0"/>
        <v>65</v>
      </c>
      <c r="K219" s="166"/>
      <c r="L219" s="166"/>
      <c r="M219" s="166"/>
      <c r="N219" s="166"/>
      <c r="O219" s="166"/>
      <c r="P219" s="166"/>
      <c r="Q219" s="166"/>
      <c r="R219" s="166"/>
      <c r="S219" s="166"/>
      <c r="T219" s="166"/>
      <c r="U219" s="166"/>
      <c r="V219" s="166"/>
      <c r="W219" s="166"/>
      <c r="X219" s="166"/>
      <c r="Y219" s="166"/>
      <c r="Z219" s="166"/>
    </row>
    <row r="220" spans="1:26" ht="30" customHeight="1" x14ac:dyDescent="0.2">
      <c r="A220" s="71">
        <f>'STUDENT NAMELIST'!A218</f>
        <v>214</v>
      </c>
      <c r="B220" s="167">
        <f>'STUDENT NAMELIST'!B218</f>
        <v>211423243449</v>
      </c>
      <c r="C220" s="168" t="s">
        <v>1352</v>
      </c>
      <c r="D220" s="169" t="str">
        <f>'STUDENT NAMELIST'!D218</f>
        <v>SURYA K</v>
      </c>
      <c r="E220" s="170" t="s">
        <v>1204</v>
      </c>
      <c r="F220" s="71">
        <v>67</v>
      </c>
      <c r="G220" s="166"/>
      <c r="H220" s="166"/>
      <c r="I220" s="166"/>
      <c r="J220" s="166">
        <f t="shared" ca="1" si="0"/>
        <v>68</v>
      </c>
      <c r="K220" s="166"/>
      <c r="L220" s="166"/>
      <c r="M220" s="166"/>
      <c r="N220" s="166"/>
      <c r="O220" s="166"/>
      <c r="P220" s="166"/>
      <c r="Q220" s="166"/>
      <c r="R220" s="166"/>
      <c r="S220" s="166"/>
      <c r="T220" s="166"/>
      <c r="U220" s="166"/>
      <c r="V220" s="166"/>
      <c r="W220" s="166"/>
      <c r="X220" s="166"/>
      <c r="Y220" s="166"/>
      <c r="Z220" s="166"/>
    </row>
    <row r="221" spans="1:26" ht="30" customHeight="1" x14ac:dyDescent="0.2">
      <c r="A221" s="71">
        <f>'STUDENT NAMELIST'!A219</f>
        <v>215</v>
      </c>
      <c r="B221" s="167">
        <f>'STUDENT NAMELIST'!B219</f>
        <v>211423243456</v>
      </c>
      <c r="C221" s="168" t="s">
        <v>1339</v>
      </c>
      <c r="D221" s="169" t="str">
        <f>'STUDENT NAMELIST'!D219</f>
        <v>TAMILARASAN G</v>
      </c>
      <c r="E221" s="170" t="s">
        <v>1191</v>
      </c>
      <c r="F221" s="71">
        <v>79</v>
      </c>
      <c r="G221" s="166"/>
      <c r="H221" s="166"/>
      <c r="I221" s="166"/>
      <c r="J221" s="166">
        <f t="shared" ca="1" si="0"/>
        <v>80</v>
      </c>
      <c r="K221" s="166"/>
      <c r="L221" s="166"/>
      <c r="M221" s="166"/>
      <c r="N221" s="166"/>
      <c r="O221" s="166"/>
      <c r="P221" s="166"/>
      <c r="Q221" s="166"/>
      <c r="R221" s="166"/>
      <c r="S221" s="166"/>
      <c r="T221" s="166"/>
      <c r="U221" s="166"/>
      <c r="V221" s="166"/>
      <c r="W221" s="166"/>
      <c r="X221" s="166"/>
      <c r="Y221" s="166"/>
      <c r="Z221" s="166"/>
    </row>
    <row r="222" spans="1:26" ht="30" customHeight="1" x14ac:dyDescent="0.2">
      <c r="A222" s="71">
        <f>'STUDENT NAMELIST'!A220</f>
        <v>216</v>
      </c>
      <c r="B222" s="167">
        <f>'STUDENT NAMELIST'!B220</f>
        <v>211423243457</v>
      </c>
      <c r="C222" s="168" t="s">
        <v>1353</v>
      </c>
      <c r="D222" s="169" t="str">
        <f>'STUDENT NAMELIST'!D220</f>
        <v>TAMILARASAN S</v>
      </c>
      <c r="E222" s="170" t="s">
        <v>1204</v>
      </c>
      <c r="F222" s="71">
        <v>66</v>
      </c>
      <c r="G222" s="166"/>
      <c r="H222" s="166"/>
      <c r="I222" s="166"/>
      <c r="J222" s="166">
        <f t="shared" ca="1" si="0"/>
        <v>69</v>
      </c>
      <c r="K222" s="166"/>
      <c r="L222" s="166"/>
      <c r="M222" s="166"/>
      <c r="N222" s="166"/>
      <c r="O222" s="166"/>
      <c r="P222" s="166"/>
      <c r="Q222" s="166"/>
      <c r="R222" s="166"/>
      <c r="S222" s="166"/>
      <c r="T222" s="166"/>
      <c r="U222" s="166"/>
      <c r="V222" s="166"/>
      <c r="W222" s="166"/>
      <c r="X222" s="166"/>
      <c r="Y222" s="166"/>
      <c r="Z222" s="166"/>
    </row>
    <row r="223" spans="1:26" ht="30" customHeight="1" x14ac:dyDescent="0.2">
      <c r="A223" s="71">
        <f>'STUDENT NAMELIST'!A221</f>
        <v>217</v>
      </c>
      <c r="B223" s="167">
        <f>'STUDENT NAMELIST'!B221</f>
        <v>211423243459</v>
      </c>
      <c r="C223" s="168" t="s">
        <v>1354</v>
      </c>
      <c r="D223" s="169" t="str">
        <f>'STUDENT NAMELIST'!D221</f>
        <v>TARRENCE BERTINAD K</v>
      </c>
      <c r="E223" s="170" t="s">
        <v>1204</v>
      </c>
      <c r="F223" s="71">
        <v>63</v>
      </c>
      <c r="G223" s="166"/>
      <c r="H223" s="166"/>
      <c r="I223" s="166"/>
      <c r="J223" s="166">
        <f t="shared" ca="1" si="0"/>
        <v>63</v>
      </c>
      <c r="K223" s="166"/>
      <c r="L223" s="166"/>
      <c r="M223" s="166"/>
      <c r="N223" s="166"/>
      <c r="O223" s="166"/>
      <c r="P223" s="166"/>
      <c r="Q223" s="166"/>
      <c r="R223" s="166"/>
      <c r="S223" s="166"/>
      <c r="T223" s="166"/>
      <c r="U223" s="166"/>
      <c r="V223" s="166"/>
      <c r="W223" s="166"/>
      <c r="X223" s="166"/>
      <c r="Y223" s="166"/>
      <c r="Z223" s="166"/>
    </row>
    <row r="224" spans="1:26" ht="30" customHeight="1" x14ac:dyDescent="0.2">
      <c r="A224" s="71">
        <f>'STUDENT NAMELIST'!A222</f>
        <v>218</v>
      </c>
      <c r="B224" s="167">
        <f>'STUDENT NAMELIST'!B222</f>
        <v>211423243461</v>
      </c>
      <c r="C224" s="168" t="s">
        <v>1355</v>
      </c>
      <c r="D224" s="169" t="str">
        <f>'STUDENT NAMELIST'!D222</f>
        <v>THANUSH C A</v>
      </c>
      <c r="E224" s="170" t="s">
        <v>1191</v>
      </c>
      <c r="F224" s="71">
        <v>75</v>
      </c>
      <c r="G224" s="166"/>
      <c r="H224" s="166"/>
      <c r="I224" s="166"/>
      <c r="J224" s="166">
        <f t="shared" ca="1" si="0"/>
        <v>78</v>
      </c>
      <c r="K224" s="166"/>
      <c r="L224" s="166"/>
      <c r="M224" s="166"/>
      <c r="N224" s="166"/>
      <c r="O224" s="166"/>
      <c r="P224" s="166"/>
      <c r="Q224" s="166"/>
      <c r="R224" s="166"/>
      <c r="S224" s="166"/>
      <c r="T224" s="166"/>
      <c r="U224" s="166"/>
      <c r="V224" s="166"/>
      <c r="W224" s="166"/>
      <c r="X224" s="166"/>
      <c r="Y224" s="166"/>
      <c r="Z224" s="166"/>
    </row>
    <row r="225" spans="1:26" ht="30" customHeight="1" x14ac:dyDescent="0.2">
      <c r="A225" s="71">
        <f>'STUDENT NAMELIST'!A223</f>
        <v>219</v>
      </c>
      <c r="B225" s="167">
        <f>'STUDENT NAMELIST'!B223</f>
        <v>211423243463</v>
      </c>
      <c r="C225" s="168" t="s">
        <v>1356</v>
      </c>
      <c r="D225" s="169" t="str">
        <f>'STUDENT NAMELIST'!D223</f>
        <v>THARUN KUMAR C</v>
      </c>
      <c r="E225" s="170" t="s">
        <v>1191</v>
      </c>
      <c r="F225" s="71">
        <v>73</v>
      </c>
      <c r="G225" s="166"/>
      <c r="H225" s="166"/>
      <c r="I225" s="166"/>
      <c r="J225" s="166">
        <f t="shared" ca="1" si="0"/>
        <v>80</v>
      </c>
      <c r="K225" s="166"/>
      <c r="L225" s="166"/>
      <c r="M225" s="166"/>
      <c r="N225" s="166"/>
      <c r="O225" s="166"/>
      <c r="P225" s="166"/>
      <c r="Q225" s="166"/>
      <c r="R225" s="166"/>
      <c r="S225" s="166"/>
      <c r="T225" s="166"/>
      <c r="U225" s="166"/>
      <c r="V225" s="166"/>
      <c r="W225" s="166"/>
      <c r="X225" s="166"/>
      <c r="Y225" s="166"/>
      <c r="Z225" s="166"/>
    </row>
    <row r="226" spans="1:26" ht="30" customHeight="1" x14ac:dyDescent="0.2">
      <c r="A226" s="71">
        <f>'STUDENT NAMELIST'!A224</f>
        <v>220</v>
      </c>
      <c r="B226" s="167">
        <f>'STUDENT NAMELIST'!B224</f>
        <v>211423243464</v>
      </c>
      <c r="C226" s="168" t="s">
        <v>1357</v>
      </c>
      <c r="D226" s="169" t="str">
        <f>'STUDENT NAMELIST'!D224</f>
        <v>THILAK R C</v>
      </c>
      <c r="E226" s="170" t="s">
        <v>1196</v>
      </c>
      <c r="F226" s="71">
        <v>88</v>
      </c>
      <c r="G226" s="166"/>
      <c r="H226" s="166"/>
      <c r="I226" s="166"/>
      <c r="J226" s="166">
        <f t="shared" ca="1" si="0"/>
        <v>85</v>
      </c>
      <c r="K226" s="166"/>
      <c r="L226" s="166"/>
      <c r="M226" s="166"/>
      <c r="N226" s="166"/>
      <c r="O226" s="166"/>
      <c r="P226" s="166"/>
      <c r="Q226" s="166"/>
      <c r="R226" s="166"/>
      <c r="S226" s="166"/>
      <c r="T226" s="166"/>
      <c r="U226" s="166"/>
      <c r="V226" s="166"/>
      <c r="W226" s="166"/>
      <c r="X226" s="166"/>
      <c r="Y226" s="166"/>
      <c r="Z226" s="166"/>
    </row>
    <row r="227" spans="1:26" ht="30" customHeight="1" x14ac:dyDescent="0.2">
      <c r="A227" s="71">
        <f>'STUDENT NAMELIST'!A225</f>
        <v>221</v>
      </c>
      <c r="B227" s="167">
        <f>'STUDENT NAMELIST'!B225</f>
        <v>211423243466</v>
      </c>
      <c r="C227" s="168" t="s">
        <v>1304</v>
      </c>
      <c r="D227" s="169" t="str">
        <f>'STUDENT NAMELIST'!D225</f>
        <v>THUSHANTHAN R</v>
      </c>
      <c r="E227" s="170" t="s">
        <v>1191</v>
      </c>
      <c r="F227" s="71">
        <v>75</v>
      </c>
      <c r="G227" s="166"/>
      <c r="H227" s="166"/>
      <c r="I227" s="166"/>
      <c r="J227" s="166">
        <f t="shared" ca="1" si="0"/>
        <v>80</v>
      </c>
      <c r="K227" s="166"/>
      <c r="L227" s="166"/>
      <c r="M227" s="166"/>
      <c r="N227" s="166"/>
      <c r="O227" s="166"/>
      <c r="P227" s="166"/>
      <c r="Q227" s="166"/>
      <c r="R227" s="166"/>
      <c r="S227" s="166"/>
      <c r="T227" s="166"/>
      <c r="U227" s="166"/>
      <c r="V227" s="166"/>
      <c r="W227" s="166"/>
      <c r="X227" s="166"/>
      <c r="Y227" s="166"/>
      <c r="Z227" s="166"/>
    </row>
    <row r="228" spans="1:26" ht="30" customHeight="1" x14ac:dyDescent="0.2">
      <c r="A228" s="71">
        <f>'STUDENT NAMELIST'!A226</f>
        <v>222</v>
      </c>
      <c r="B228" s="167">
        <f>'STUDENT NAMELIST'!B226</f>
        <v>211423243467</v>
      </c>
      <c r="C228" s="168" t="s">
        <v>1347</v>
      </c>
      <c r="D228" s="169" t="str">
        <f>'STUDENT NAMELIST'!D226</f>
        <v>THUVARAGESH PANDIAN V</v>
      </c>
      <c r="E228" s="170" t="s">
        <v>1204</v>
      </c>
      <c r="F228" s="71">
        <v>61</v>
      </c>
      <c r="G228" s="166"/>
      <c r="H228" s="166"/>
      <c r="I228" s="166"/>
      <c r="J228" s="166">
        <f t="shared" ca="1" si="0"/>
        <v>63</v>
      </c>
      <c r="K228" s="166"/>
      <c r="L228" s="166"/>
      <c r="M228" s="166"/>
      <c r="N228" s="166"/>
      <c r="O228" s="166"/>
      <c r="P228" s="166"/>
      <c r="Q228" s="166"/>
      <c r="R228" s="166"/>
      <c r="S228" s="166"/>
      <c r="T228" s="166"/>
      <c r="U228" s="166"/>
      <c r="V228" s="166"/>
      <c r="W228" s="166"/>
      <c r="X228" s="166"/>
      <c r="Y228" s="166"/>
      <c r="Z228" s="166"/>
    </row>
    <row r="229" spans="1:26" ht="30" customHeight="1" x14ac:dyDescent="0.2">
      <c r="A229" s="71">
        <f>'STUDENT NAMELIST'!A227</f>
        <v>223</v>
      </c>
      <c r="B229" s="167">
        <f>'STUDENT NAMELIST'!B227</f>
        <v>211423243468</v>
      </c>
      <c r="C229" s="168" t="s">
        <v>1358</v>
      </c>
      <c r="D229" s="169" t="str">
        <f>'STUDENT NAMELIST'!D227</f>
        <v>UMESH I</v>
      </c>
      <c r="E229" s="170" t="s">
        <v>1196</v>
      </c>
      <c r="F229" s="71">
        <v>82</v>
      </c>
      <c r="G229" s="166"/>
      <c r="H229" s="166"/>
      <c r="I229" s="166"/>
      <c r="J229" s="166">
        <f t="shared" ca="1" si="0"/>
        <v>85</v>
      </c>
      <c r="K229" s="166"/>
      <c r="L229" s="166"/>
      <c r="M229" s="166"/>
      <c r="N229" s="166"/>
      <c r="O229" s="166"/>
      <c r="P229" s="166"/>
      <c r="Q229" s="166"/>
      <c r="R229" s="166"/>
      <c r="S229" s="166"/>
      <c r="T229" s="166"/>
      <c r="U229" s="166"/>
      <c r="V229" s="166"/>
      <c r="W229" s="166"/>
      <c r="X229" s="166"/>
      <c r="Y229" s="166"/>
      <c r="Z229" s="166"/>
    </row>
    <row r="230" spans="1:26" ht="30" customHeight="1" x14ac:dyDescent="0.2">
      <c r="A230" s="71">
        <f>'STUDENT NAMELIST'!A228</f>
        <v>224</v>
      </c>
      <c r="B230" s="167">
        <f>'STUDENT NAMELIST'!B228</f>
        <v>211423243473</v>
      </c>
      <c r="C230" s="168" t="s">
        <v>1359</v>
      </c>
      <c r="D230" s="169" t="str">
        <f>'STUDENT NAMELIST'!D228</f>
        <v>VARUN M</v>
      </c>
      <c r="E230" s="170" t="s">
        <v>1191</v>
      </c>
      <c r="F230" s="71">
        <v>79</v>
      </c>
      <c r="G230" s="166"/>
      <c r="H230" s="166"/>
      <c r="I230" s="166"/>
      <c r="J230" s="166">
        <f t="shared" ca="1" si="0"/>
        <v>74</v>
      </c>
      <c r="K230" s="166"/>
      <c r="L230" s="166"/>
      <c r="M230" s="166"/>
      <c r="N230" s="166"/>
      <c r="O230" s="166"/>
      <c r="P230" s="166"/>
      <c r="Q230" s="166"/>
      <c r="R230" s="166"/>
      <c r="S230" s="166"/>
      <c r="T230" s="166"/>
      <c r="U230" s="166"/>
      <c r="V230" s="166"/>
      <c r="W230" s="166"/>
      <c r="X230" s="166"/>
      <c r="Y230" s="166"/>
      <c r="Z230" s="166"/>
    </row>
    <row r="231" spans="1:26" ht="30" customHeight="1" x14ac:dyDescent="0.2">
      <c r="A231" s="71">
        <f>'STUDENT NAMELIST'!A229</f>
        <v>225</v>
      </c>
      <c r="B231" s="167">
        <f>'STUDENT NAMELIST'!B229</f>
        <v>211423243474</v>
      </c>
      <c r="C231" s="168" t="s">
        <v>1360</v>
      </c>
      <c r="D231" s="169" t="str">
        <f>'STUDENT NAMELIST'!D229</f>
        <v>VELMURUGAN ARUN</v>
      </c>
      <c r="E231" s="170" t="s">
        <v>1199</v>
      </c>
      <c r="F231" s="71">
        <v>58</v>
      </c>
      <c r="G231" s="166"/>
      <c r="H231" s="166"/>
      <c r="I231" s="166"/>
      <c r="J231" s="166">
        <f t="shared" ca="1" si="0"/>
        <v>55</v>
      </c>
      <c r="K231" s="166"/>
      <c r="L231" s="166"/>
      <c r="M231" s="166"/>
      <c r="N231" s="166"/>
      <c r="O231" s="166"/>
      <c r="P231" s="166"/>
      <c r="Q231" s="166"/>
      <c r="R231" s="166"/>
      <c r="S231" s="166"/>
      <c r="T231" s="166"/>
      <c r="U231" s="166"/>
      <c r="V231" s="166"/>
      <c r="W231" s="166"/>
      <c r="X231" s="166"/>
      <c r="Y231" s="166"/>
      <c r="Z231" s="166"/>
    </row>
    <row r="232" spans="1:26" ht="30" customHeight="1" x14ac:dyDescent="0.2">
      <c r="A232" s="71">
        <f>'STUDENT NAMELIST'!A230</f>
        <v>226</v>
      </c>
      <c r="B232" s="167">
        <f>'STUDENT NAMELIST'!B230</f>
        <v>211423243475</v>
      </c>
      <c r="C232" s="168" t="s">
        <v>1361</v>
      </c>
      <c r="D232" s="169" t="str">
        <f>'STUDENT NAMELIST'!D230</f>
        <v>VENKATA KOUSHIK A</v>
      </c>
      <c r="E232" s="170" t="s">
        <v>1191</v>
      </c>
      <c r="F232" s="71">
        <v>76</v>
      </c>
      <c r="G232" s="166"/>
      <c r="H232" s="166"/>
      <c r="I232" s="166"/>
      <c r="J232" s="166">
        <f t="shared" ca="1" si="0"/>
        <v>77</v>
      </c>
      <c r="K232" s="166"/>
      <c r="L232" s="166"/>
      <c r="M232" s="166"/>
      <c r="N232" s="166"/>
      <c r="O232" s="166"/>
      <c r="P232" s="166"/>
      <c r="Q232" s="166"/>
      <c r="R232" s="166"/>
      <c r="S232" s="166"/>
      <c r="T232" s="166"/>
      <c r="U232" s="166"/>
      <c r="V232" s="166"/>
      <c r="W232" s="166"/>
      <c r="X232" s="166"/>
      <c r="Y232" s="166"/>
      <c r="Z232" s="166"/>
    </row>
    <row r="233" spans="1:26" ht="30" customHeight="1" x14ac:dyDescent="0.2">
      <c r="A233" s="71">
        <f>'STUDENT NAMELIST'!A231</f>
        <v>227</v>
      </c>
      <c r="B233" s="167">
        <f>'STUDENT NAMELIST'!B231</f>
        <v>211423243477</v>
      </c>
      <c r="C233" s="168" t="s">
        <v>1362</v>
      </c>
      <c r="D233" s="169" t="str">
        <f>'STUDENT NAMELIST'!D231</f>
        <v>VIGNESH A P</v>
      </c>
      <c r="E233" s="170" t="s">
        <v>1191</v>
      </c>
      <c r="F233" s="71">
        <v>79</v>
      </c>
      <c r="G233" s="166"/>
      <c r="H233" s="166"/>
      <c r="I233" s="166"/>
      <c r="J233" s="166">
        <f t="shared" ca="1" si="0"/>
        <v>78</v>
      </c>
      <c r="K233" s="166"/>
      <c r="L233" s="166"/>
      <c r="M233" s="166"/>
      <c r="N233" s="166"/>
      <c r="O233" s="166"/>
      <c r="P233" s="166"/>
      <c r="Q233" s="166"/>
      <c r="R233" s="166"/>
      <c r="S233" s="166"/>
      <c r="T233" s="166"/>
      <c r="U233" s="166"/>
      <c r="V233" s="166"/>
      <c r="W233" s="166"/>
      <c r="X233" s="166"/>
      <c r="Y233" s="166"/>
      <c r="Z233" s="166"/>
    </row>
    <row r="234" spans="1:26" ht="30" customHeight="1" x14ac:dyDescent="0.2">
      <c r="A234" s="71">
        <f>'STUDENT NAMELIST'!A232</f>
        <v>228</v>
      </c>
      <c r="B234" s="167">
        <f>'STUDENT NAMELIST'!B232</f>
        <v>211423243478</v>
      </c>
      <c r="C234" s="168" t="s">
        <v>1363</v>
      </c>
      <c r="D234" s="169" t="str">
        <f>'STUDENT NAMELIST'!D232</f>
        <v>VIGNESH P N</v>
      </c>
      <c r="E234" s="170" t="s">
        <v>1204</v>
      </c>
      <c r="F234" s="71">
        <v>61</v>
      </c>
      <c r="G234" s="166"/>
      <c r="H234" s="166"/>
      <c r="I234" s="166"/>
      <c r="J234" s="166">
        <f t="shared" ca="1" si="0"/>
        <v>69</v>
      </c>
      <c r="K234" s="166"/>
      <c r="L234" s="166"/>
      <c r="M234" s="166"/>
      <c r="N234" s="166"/>
      <c r="O234" s="166"/>
      <c r="P234" s="166"/>
      <c r="Q234" s="166"/>
      <c r="R234" s="166"/>
      <c r="S234" s="166"/>
      <c r="T234" s="166"/>
      <c r="U234" s="166"/>
      <c r="V234" s="166"/>
      <c r="W234" s="166"/>
      <c r="X234" s="166"/>
      <c r="Y234" s="166"/>
      <c r="Z234" s="166"/>
    </row>
    <row r="235" spans="1:26" ht="30" customHeight="1" x14ac:dyDescent="0.2">
      <c r="A235" s="71">
        <f>'STUDENT NAMELIST'!A233</f>
        <v>229</v>
      </c>
      <c r="B235" s="167">
        <f>'STUDENT NAMELIST'!B233</f>
        <v>211423243479</v>
      </c>
      <c r="C235" s="168" t="s">
        <v>1364</v>
      </c>
      <c r="D235" s="169" t="str">
        <f>'STUDENT NAMELIST'!D233</f>
        <v>VIGNESHRAJAN V R</v>
      </c>
      <c r="E235" s="170" t="s">
        <v>1191</v>
      </c>
      <c r="F235" s="71">
        <v>71</v>
      </c>
      <c r="G235" s="166"/>
      <c r="H235" s="166"/>
      <c r="I235" s="166"/>
      <c r="J235" s="166">
        <f t="shared" ca="1" si="0"/>
        <v>72</v>
      </c>
      <c r="K235" s="166"/>
      <c r="L235" s="166"/>
      <c r="M235" s="166"/>
      <c r="N235" s="166"/>
      <c r="O235" s="166"/>
      <c r="P235" s="166"/>
      <c r="Q235" s="166"/>
      <c r="R235" s="166"/>
      <c r="S235" s="166"/>
      <c r="T235" s="166"/>
      <c r="U235" s="166"/>
      <c r="V235" s="166"/>
      <c r="W235" s="166"/>
      <c r="X235" s="166"/>
      <c r="Y235" s="166"/>
      <c r="Z235" s="166"/>
    </row>
    <row r="236" spans="1:26" ht="30" customHeight="1" x14ac:dyDescent="0.2">
      <c r="A236" s="71">
        <f>'STUDENT NAMELIST'!A234</f>
        <v>230</v>
      </c>
      <c r="B236" s="167">
        <f>'STUDENT NAMELIST'!B234</f>
        <v>211423243480</v>
      </c>
      <c r="C236" s="168" t="s">
        <v>1365</v>
      </c>
      <c r="D236" s="169" t="str">
        <f>'STUDENT NAMELIST'!D234</f>
        <v>VIGNESHWAR V</v>
      </c>
      <c r="E236" s="170" t="s">
        <v>1193</v>
      </c>
      <c r="F236" s="71">
        <v>43</v>
      </c>
      <c r="G236" s="166"/>
      <c r="H236" s="166"/>
      <c r="I236" s="166"/>
      <c r="J236" s="166">
        <f t="shared" ca="1" si="0"/>
        <v>3</v>
      </c>
      <c r="K236" s="166"/>
      <c r="L236" s="166"/>
      <c r="M236" s="166"/>
      <c r="N236" s="166"/>
      <c r="O236" s="166"/>
      <c r="P236" s="166"/>
      <c r="Q236" s="166"/>
      <c r="R236" s="166"/>
      <c r="S236" s="166"/>
      <c r="T236" s="166"/>
      <c r="U236" s="166"/>
      <c r="V236" s="166"/>
      <c r="W236" s="166"/>
      <c r="X236" s="166"/>
      <c r="Y236" s="166"/>
      <c r="Z236" s="166"/>
    </row>
    <row r="237" spans="1:26" ht="30" customHeight="1" x14ac:dyDescent="0.2">
      <c r="A237" s="71">
        <f>'STUDENT NAMELIST'!A235</f>
        <v>231</v>
      </c>
      <c r="B237" s="167">
        <f>'STUDENT NAMELIST'!B235</f>
        <v>211423243481</v>
      </c>
      <c r="C237" s="168" t="s">
        <v>1365</v>
      </c>
      <c r="D237" s="169" t="str">
        <f>'STUDENT NAMELIST'!D235</f>
        <v>VIJAYA KRISHNAN N A</v>
      </c>
      <c r="E237" s="170" t="s">
        <v>1191</v>
      </c>
      <c r="F237" s="71">
        <v>78</v>
      </c>
      <c r="G237" s="166"/>
      <c r="H237" s="166"/>
      <c r="I237" s="166"/>
      <c r="J237" s="166">
        <f t="shared" ca="1" si="0"/>
        <v>78</v>
      </c>
      <c r="K237" s="166"/>
      <c r="L237" s="166"/>
      <c r="M237" s="166"/>
      <c r="N237" s="166"/>
      <c r="O237" s="166"/>
      <c r="P237" s="166"/>
      <c r="Q237" s="166"/>
      <c r="R237" s="166"/>
      <c r="S237" s="166"/>
      <c r="T237" s="166"/>
      <c r="U237" s="166"/>
      <c r="V237" s="166"/>
      <c r="W237" s="166"/>
      <c r="X237" s="166"/>
      <c r="Y237" s="166"/>
      <c r="Z237" s="166"/>
    </row>
    <row r="238" spans="1:26" ht="30" customHeight="1" x14ac:dyDescent="0.2">
      <c r="A238" s="71">
        <f>'STUDENT NAMELIST'!A236</f>
        <v>232</v>
      </c>
      <c r="B238" s="167">
        <f>'STUDENT NAMELIST'!B236</f>
        <v>211423243482</v>
      </c>
      <c r="C238" s="168" t="s">
        <v>1366</v>
      </c>
      <c r="D238" s="169" t="str">
        <f>'STUDENT NAMELIST'!D236</f>
        <v>VIKNESH S</v>
      </c>
      <c r="E238" s="170" t="s">
        <v>1204</v>
      </c>
      <c r="F238" s="71">
        <v>61</v>
      </c>
      <c r="G238" s="166"/>
      <c r="H238" s="166"/>
      <c r="I238" s="166"/>
      <c r="J238" s="166">
        <f t="shared" ca="1" si="0"/>
        <v>62</v>
      </c>
      <c r="K238" s="166"/>
      <c r="L238" s="166"/>
      <c r="M238" s="166"/>
      <c r="N238" s="166"/>
      <c r="O238" s="166"/>
      <c r="P238" s="166"/>
      <c r="Q238" s="166"/>
      <c r="R238" s="166"/>
      <c r="S238" s="166"/>
      <c r="T238" s="166"/>
      <c r="U238" s="166"/>
      <c r="V238" s="166"/>
      <c r="W238" s="166"/>
      <c r="X238" s="166"/>
      <c r="Y238" s="166"/>
      <c r="Z238" s="166"/>
    </row>
    <row r="239" spans="1:26" ht="30" customHeight="1" x14ac:dyDescent="0.2">
      <c r="A239" s="71">
        <f>'STUDENT NAMELIST'!A237</f>
        <v>233</v>
      </c>
      <c r="B239" s="167">
        <f>'STUDENT NAMELIST'!B237</f>
        <v>211423243483</v>
      </c>
      <c r="C239" s="168" t="s">
        <v>1364</v>
      </c>
      <c r="D239" s="169" t="str">
        <f>'STUDENT NAMELIST'!D237</f>
        <v>VIMALRAJ GOVINDARAJ</v>
      </c>
      <c r="E239" s="170" t="s">
        <v>1191</v>
      </c>
      <c r="F239" s="71">
        <v>74</v>
      </c>
      <c r="G239" s="166"/>
      <c r="H239" s="166"/>
      <c r="I239" s="166"/>
      <c r="J239" s="166">
        <f t="shared" ca="1" si="0"/>
        <v>78</v>
      </c>
      <c r="K239" s="166"/>
      <c r="L239" s="166"/>
      <c r="M239" s="166"/>
      <c r="N239" s="166"/>
      <c r="O239" s="166"/>
      <c r="P239" s="166"/>
      <c r="Q239" s="166"/>
      <c r="R239" s="166"/>
      <c r="S239" s="166"/>
      <c r="T239" s="166"/>
      <c r="U239" s="166"/>
      <c r="V239" s="166"/>
      <c r="W239" s="166"/>
      <c r="X239" s="166"/>
      <c r="Y239" s="166"/>
      <c r="Z239" s="166"/>
    </row>
    <row r="240" spans="1:26" ht="30" customHeight="1" x14ac:dyDescent="0.2">
      <c r="A240" s="71">
        <f>'STUDENT NAMELIST'!A238</f>
        <v>234</v>
      </c>
      <c r="B240" s="167">
        <f>'STUDENT NAMELIST'!B238</f>
        <v>211423243484</v>
      </c>
      <c r="C240" s="168" t="s">
        <v>1367</v>
      </c>
      <c r="D240" s="169" t="str">
        <f>'STUDENT NAMELIST'!D238</f>
        <v>VISANTH B</v>
      </c>
      <c r="E240" s="170" t="s">
        <v>1191</v>
      </c>
      <c r="F240" s="71">
        <v>77</v>
      </c>
      <c r="G240" s="166"/>
      <c r="H240" s="166"/>
      <c r="I240" s="166"/>
      <c r="J240" s="166">
        <f t="shared" ca="1" si="0"/>
        <v>80</v>
      </c>
      <c r="K240" s="166"/>
      <c r="L240" s="166"/>
      <c r="M240" s="166"/>
      <c r="N240" s="166"/>
      <c r="O240" s="166"/>
      <c r="P240" s="166"/>
      <c r="Q240" s="166"/>
      <c r="R240" s="166"/>
      <c r="S240" s="166"/>
      <c r="T240" s="166"/>
      <c r="U240" s="166"/>
      <c r="V240" s="166"/>
      <c r="W240" s="166"/>
      <c r="X240" s="166"/>
      <c r="Y240" s="166"/>
      <c r="Z240" s="166"/>
    </row>
    <row r="241" spans="1:26" ht="30" customHeight="1" x14ac:dyDescent="0.2">
      <c r="A241" s="71">
        <f>'STUDENT NAMELIST'!A239</f>
        <v>235</v>
      </c>
      <c r="B241" s="167">
        <f>'STUDENT NAMELIST'!B239</f>
        <v>211423243485</v>
      </c>
      <c r="C241" s="168" t="s">
        <v>1368</v>
      </c>
      <c r="D241" s="169" t="str">
        <f>'STUDENT NAMELIST'!D239</f>
        <v>VISHAAL S</v>
      </c>
      <c r="E241" s="170" t="s">
        <v>1204</v>
      </c>
      <c r="F241" s="71">
        <v>62</v>
      </c>
      <c r="G241" s="166"/>
      <c r="H241" s="166"/>
      <c r="I241" s="166"/>
      <c r="J241" s="166">
        <f t="shared" ca="1" si="0"/>
        <v>64</v>
      </c>
      <c r="K241" s="166"/>
      <c r="L241" s="166"/>
      <c r="M241" s="166"/>
      <c r="N241" s="166"/>
      <c r="O241" s="166"/>
      <c r="P241" s="166"/>
      <c r="Q241" s="166"/>
      <c r="R241" s="166"/>
      <c r="S241" s="166"/>
      <c r="T241" s="166"/>
      <c r="U241" s="166"/>
      <c r="V241" s="166"/>
      <c r="W241" s="166"/>
      <c r="X241" s="166"/>
      <c r="Y241" s="166"/>
      <c r="Z241" s="166"/>
    </row>
    <row r="242" spans="1:26" ht="30" customHeight="1" x14ac:dyDescent="0.2">
      <c r="A242" s="71">
        <f>'STUDENT NAMELIST'!A240</f>
        <v>236</v>
      </c>
      <c r="B242" s="167">
        <f>'STUDENT NAMELIST'!B240</f>
        <v>211423243486</v>
      </c>
      <c r="C242" s="168" t="s">
        <v>1369</v>
      </c>
      <c r="D242" s="169" t="str">
        <f>'STUDENT NAMELIST'!D240</f>
        <v>VISHAL BABU B</v>
      </c>
      <c r="E242" s="170" t="s">
        <v>1191</v>
      </c>
      <c r="F242" s="71">
        <v>72</v>
      </c>
      <c r="G242" s="166"/>
      <c r="H242" s="166"/>
      <c r="I242" s="166"/>
      <c r="J242" s="166">
        <f t="shared" ca="1" si="0"/>
        <v>76</v>
      </c>
      <c r="K242" s="166"/>
      <c r="L242" s="166"/>
      <c r="M242" s="166"/>
      <c r="N242" s="166"/>
      <c r="O242" s="166"/>
      <c r="P242" s="166"/>
      <c r="Q242" s="166"/>
      <c r="R242" s="166"/>
      <c r="S242" s="166"/>
      <c r="T242" s="166"/>
      <c r="U242" s="166"/>
      <c r="V242" s="166"/>
      <c r="W242" s="166"/>
      <c r="X242" s="166"/>
      <c r="Y242" s="166"/>
      <c r="Z242" s="166"/>
    </row>
    <row r="243" spans="1:26" ht="30" customHeight="1" x14ac:dyDescent="0.2">
      <c r="A243" s="71">
        <f>'STUDENT NAMELIST'!A241</f>
        <v>237</v>
      </c>
      <c r="B243" s="167">
        <f>'STUDENT NAMELIST'!B241</f>
        <v>211423243487</v>
      </c>
      <c r="C243" s="168" t="s">
        <v>1370</v>
      </c>
      <c r="D243" s="169" t="str">
        <f>'STUDENT NAMELIST'!D241</f>
        <v>VISHAL J</v>
      </c>
      <c r="E243" s="170" t="s">
        <v>1191</v>
      </c>
      <c r="F243" s="71">
        <v>72</v>
      </c>
      <c r="G243" s="166"/>
      <c r="H243" s="166"/>
      <c r="I243" s="166"/>
      <c r="J243" s="166">
        <f t="shared" ca="1" si="0"/>
        <v>79</v>
      </c>
      <c r="K243" s="166"/>
      <c r="L243" s="166"/>
      <c r="M243" s="166"/>
      <c r="N243" s="166"/>
      <c r="O243" s="166"/>
      <c r="P243" s="166"/>
      <c r="Q243" s="166"/>
      <c r="R243" s="166"/>
      <c r="S243" s="166"/>
      <c r="T243" s="166"/>
      <c r="U243" s="166"/>
      <c r="V243" s="166"/>
      <c r="W243" s="166"/>
      <c r="X243" s="166"/>
      <c r="Y243" s="166"/>
      <c r="Z243" s="166"/>
    </row>
    <row r="244" spans="1:26" ht="30" customHeight="1" x14ac:dyDescent="0.2">
      <c r="A244" s="71">
        <f>'STUDENT NAMELIST'!A242</f>
        <v>238</v>
      </c>
      <c r="B244" s="167">
        <f>'STUDENT NAMELIST'!B242</f>
        <v>211423243489</v>
      </c>
      <c r="C244" s="168" t="s">
        <v>1371</v>
      </c>
      <c r="D244" s="169" t="str">
        <f>'STUDENT NAMELIST'!D242</f>
        <v>VISHWA RAVI T</v>
      </c>
      <c r="E244" s="170" t="s">
        <v>1204</v>
      </c>
      <c r="F244" s="71">
        <v>67</v>
      </c>
      <c r="G244" s="166"/>
      <c r="H244" s="166"/>
      <c r="I244" s="166"/>
      <c r="J244" s="166">
        <f t="shared" ca="1" si="0"/>
        <v>65</v>
      </c>
      <c r="K244" s="166"/>
      <c r="L244" s="166"/>
      <c r="M244" s="166"/>
      <c r="N244" s="166"/>
      <c r="O244" s="166"/>
      <c r="P244" s="166"/>
      <c r="Q244" s="166"/>
      <c r="R244" s="166"/>
      <c r="S244" s="166"/>
      <c r="T244" s="166"/>
      <c r="U244" s="166"/>
      <c r="V244" s="166"/>
      <c r="W244" s="166"/>
      <c r="X244" s="166"/>
      <c r="Y244" s="166"/>
      <c r="Z244" s="166"/>
    </row>
    <row r="245" spans="1:26" ht="30" customHeight="1" x14ac:dyDescent="0.2">
      <c r="A245" s="71">
        <f>'STUDENT NAMELIST'!A243</f>
        <v>239</v>
      </c>
      <c r="B245" s="167">
        <f>'STUDENT NAMELIST'!B243</f>
        <v>211423243491</v>
      </c>
      <c r="C245" s="168" t="s">
        <v>1372</v>
      </c>
      <c r="D245" s="169" t="str">
        <f>'STUDENT NAMELIST'!D243</f>
        <v>VUCHURU BHARATH</v>
      </c>
      <c r="E245" s="170" t="s">
        <v>1204</v>
      </c>
      <c r="F245" s="71">
        <v>68</v>
      </c>
      <c r="G245" s="166"/>
      <c r="H245" s="166"/>
      <c r="I245" s="166"/>
      <c r="J245" s="166">
        <f t="shared" ca="1" si="0"/>
        <v>67</v>
      </c>
      <c r="K245" s="166"/>
      <c r="L245" s="166"/>
      <c r="M245" s="166"/>
      <c r="N245" s="166"/>
      <c r="O245" s="166"/>
      <c r="P245" s="166"/>
      <c r="Q245" s="166"/>
      <c r="R245" s="166"/>
      <c r="S245" s="166"/>
      <c r="T245" s="166"/>
      <c r="U245" s="166"/>
      <c r="V245" s="166"/>
      <c r="W245" s="166"/>
      <c r="X245" s="166"/>
      <c r="Y245" s="166"/>
      <c r="Z245" s="166"/>
    </row>
    <row r="246" spans="1:26" ht="30" customHeight="1" x14ac:dyDescent="0.2">
      <c r="A246" s="71">
        <f>'STUDENT NAMELIST'!A244</f>
        <v>240</v>
      </c>
      <c r="B246" s="167">
        <f>'STUDENT NAMELIST'!B244</f>
        <v>211423243492</v>
      </c>
      <c r="C246" s="168" t="s">
        <v>1373</v>
      </c>
      <c r="D246" s="169" t="str">
        <f>'STUDENT NAMELIST'!D244</f>
        <v>YASHWANTH S</v>
      </c>
      <c r="E246" s="170" t="s">
        <v>1191</v>
      </c>
      <c r="F246" s="71">
        <v>71</v>
      </c>
      <c r="G246" s="166"/>
      <c r="H246" s="166"/>
      <c r="I246" s="166"/>
      <c r="J246" s="166">
        <f t="shared" ca="1" si="0"/>
        <v>79</v>
      </c>
      <c r="K246" s="166"/>
      <c r="L246" s="166"/>
      <c r="M246" s="166"/>
      <c r="N246" s="166"/>
      <c r="O246" s="166"/>
      <c r="P246" s="166"/>
      <c r="Q246" s="166"/>
      <c r="R246" s="166"/>
      <c r="S246" s="166"/>
      <c r="T246" s="166"/>
      <c r="U246" s="166"/>
      <c r="V246" s="166"/>
      <c r="W246" s="166"/>
      <c r="X246" s="166"/>
      <c r="Y246" s="166"/>
      <c r="Z246" s="166"/>
    </row>
    <row r="247" spans="1:26" ht="30" customHeight="1" x14ac:dyDescent="0.2">
      <c r="A247" s="71">
        <f>'STUDENT NAMELIST'!A245</f>
        <v>241</v>
      </c>
      <c r="B247" s="167">
        <f>'STUDENT NAMELIST'!B245</f>
        <v>211423243493</v>
      </c>
      <c r="C247" s="168" t="s">
        <v>1374</v>
      </c>
      <c r="D247" s="169" t="str">
        <f>'STUDENT NAMELIST'!D245</f>
        <v>YESHWANTH C</v>
      </c>
      <c r="E247" s="170" t="s">
        <v>1191</v>
      </c>
      <c r="F247" s="71">
        <v>79</v>
      </c>
      <c r="G247" s="166"/>
      <c r="H247" s="166"/>
      <c r="I247" s="166"/>
      <c r="J247" s="166">
        <f t="shared" ca="1" si="0"/>
        <v>71</v>
      </c>
      <c r="K247" s="166"/>
      <c r="L247" s="166"/>
      <c r="M247" s="166"/>
      <c r="N247" s="166"/>
      <c r="O247" s="166"/>
      <c r="P247" s="166"/>
      <c r="Q247" s="166"/>
      <c r="R247" s="166"/>
      <c r="S247" s="166"/>
      <c r="T247" s="166"/>
      <c r="U247" s="166"/>
      <c r="V247" s="166"/>
      <c r="W247" s="166"/>
      <c r="X247" s="166"/>
      <c r="Y247" s="166"/>
      <c r="Z247" s="166"/>
    </row>
    <row r="248" spans="1:26" ht="30" customHeight="1" x14ac:dyDescent="0.2">
      <c r="A248" s="71">
        <f>'STUDENT NAMELIST'!A246</f>
        <v>242</v>
      </c>
      <c r="B248" s="167">
        <f>'STUDENT NAMELIST'!B246</f>
        <v>211423243494</v>
      </c>
      <c r="C248" s="168" t="s">
        <v>1375</v>
      </c>
      <c r="D248" s="169" t="str">
        <f>'STUDENT NAMELIST'!D246</f>
        <v>YESHWANTH V</v>
      </c>
      <c r="E248" s="170" t="s">
        <v>1196</v>
      </c>
      <c r="F248" s="71">
        <v>83</v>
      </c>
      <c r="G248" s="166"/>
      <c r="H248" s="166"/>
      <c r="I248" s="166"/>
      <c r="J248" s="166">
        <f t="shared" ca="1" si="0"/>
        <v>88</v>
      </c>
      <c r="K248" s="166"/>
      <c r="L248" s="166"/>
      <c r="M248" s="166"/>
      <c r="N248" s="166"/>
      <c r="O248" s="166"/>
      <c r="P248" s="166"/>
      <c r="Q248" s="166"/>
      <c r="R248" s="166"/>
      <c r="S248" s="166"/>
      <c r="T248" s="166"/>
      <c r="U248" s="166"/>
      <c r="V248" s="166"/>
      <c r="W248" s="166"/>
      <c r="X248" s="166"/>
      <c r="Y248" s="166"/>
      <c r="Z248" s="166"/>
    </row>
    <row r="249" spans="1:26" ht="30" customHeight="1" x14ac:dyDescent="0.2">
      <c r="A249" s="71">
        <f>'STUDENT NAMELIST'!A247</f>
        <v>243</v>
      </c>
      <c r="B249" s="167">
        <f>'STUDENT NAMELIST'!B247</f>
        <v>211423243495</v>
      </c>
      <c r="C249" s="168" t="s">
        <v>1376</v>
      </c>
      <c r="D249" s="169" t="str">
        <f>'STUDENT NAMELIST'!D247</f>
        <v>YESVANTH K</v>
      </c>
      <c r="E249" s="170" t="s">
        <v>1204</v>
      </c>
      <c r="F249" s="71">
        <v>65</v>
      </c>
      <c r="G249" s="166"/>
      <c r="H249" s="166"/>
      <c r="I249" s="166"/>
      <c r="J249" s="166">
        <f t="shared" ca="1" si="0"/>
        <v>63</v>
      </c>
      <c r="K249" s="166"/>
      <c r="L249" s="166"/>
      <c r="M249" s="166"/>
      <c r="N249" s="166"/>
      <c r="O249" s="166"/>
      <c r="P249" s="166"/>
      <c r="Q249" s="166"/>
      <c r="R249" s="166"/>
      <c r="S249" s="166"/>
      <c r="T249" s="166"/>
      <c r="U249" s="166"/>
      <c r="V249" s="166"/>
      <c r="W249" s="166"/>
      <c r="X249" s="166"/>
      <c r="Y249" s="166"/>
      <c r="Z249" s="166"/>
    </row>
    <row r="250" spans="1:26" ht="30" customHeight="1" x14ac:dyDescent="0.2">
      <c r="A250" s="71">
        <f>'STUDENT NAMELIST'!A248</f>
        <v>244</v>
      </c>
      <c r="B250" s="167">
        <f>'STUDENT NAMELIST'!B248</f>
        <v>211423243496</v>
      </c>
      <c r="C250" s="168" t="s">
        <v>1377</v>
      </c>
      <c r="D250" s="169" t="str">
        <f>'STUDENT NAMELIST'!D248</f>
        <v>G YESWANTH</v>
      </c>
      <c r="E250" s="170" t="s">
        <v>1204</v>
      </c>
      <c r="F250" s="71">
        <v>65</v>
      </c>
      <c r="G250" s="166"/>
      <c r="H250" s="166"/>
      <c r="I250" s="166"/>
      <c r="J250" s="166">
        <f t="shared" ca="1" si="0"/>
        <v>63</v>
      </c>
      <c r="K250" s="166"/>
      <c r="L250" s="166"/>
      <c r="M250" s="166"/>
      <c r="N250" s="166"/>
      <c r="O250" s="166"/>
      <c r="P250" s="166"/>
      <c r="Q250" s="166"/>
      <c r="R250" s="166"/>
      <c r="S250" s="166"/>
      <c r="T250" s="166"/>
      <c r="U250" s="166"/>
      <c r="V250" s="166"/>
      <c r="W250" s="166"/>
      <c r="X250" s="166"/>
      <c r="Y250" s="166"/>
      <c r="Z250" s="166"/>
    </row>
    <row r="251" spans="1:26" ht="30" customHeight="1" x14ac:dyDescent="0.2">
      <c r="A251" s="71">
        <f>'STUDENT NAMELIST'!A249</f>
        <v>245</v>
      </c>
      <c r="B251" s="167">
        <f>'STUDENT NAMELIST'!B249</f>
        <v>211423243497</v>
      </c>
      <c r="C251" s="168" t="s">
        <v>1378</v>
      </c>
      <c r="D251" s="169" t="str">
        <f>'STUDENT NAMELIST'!D249</f>
        <v>YOGESH M P</v>
      </c>
      <c r="E251" s="170" t="s">
        <v>1204</v>
      </c>
      <c r="F251" s="71">
        <v>61</v>
      </c>
      <c r="G251" s="166"/>
      <c r="H251" s="166"/>
      <c r="I251" s="166"/>
      <c r="J251" s="166">
        <f t="shared" ca="1" si="0"/>
        <v>62</v>
      </c>
      <c r="K251" s="166"/>
      <c r="L251" s="166"/>
      <c r="M251" s="166"/>
      <c r="N251" s="166"/>
      <c r="O251" s="166"/>
      <c r="P251" s="166"/>
      <c r="Q251" s="166"/>
      <c r="R251" s="166"/>
      <c r="S251" s="166"/>
      <c r="T251" s="166"/>
      <c r="U251" s="166"/>
      <c r="V251" s="166"/>
      <c r="W251" s="166"/>
      <c r="X251" s="166"/>
      <c r="Y251" s="166"/>
      <c r="Z251" s="166"/>
    </row>
    <row r="252" spans="1:26" ht="30" customHeight="1" x14ac:dyDescent="0.2">
      <c r="A252" s="71">
        <f>'STUDENT NAMELIST'!A250</f>
        <v>246</v>
      </c>
      <c r="B252" s="167">
        <f>'STUDENT NAMELIST'!B250</f>
        <v>211423243498</v>
      </c>
      <c r="C252" s="168" t="s">
        <v>1379</v>
      </c>
      <c r="D252" s="169" t="str">
        <f>'STUDENT NAMELIST'!D250</f>
        <v>YOGESH T</v>
      </c>
      <c r="E252" s="170" t="s">
        <v>1191</v>
      </c>
      <c r="F252" s="71">
        <v>79</v>
      </c>
      <c r="G252" s="166"/>
      <c r="H252" s="166"/>
      <c r="I252" s="166"/>
      <c r="J252" s="166">
        <f t="shared" ca="1" si="0"/>
        <v>75</v>
      </c>
      <c r="K252" s="166"/>
      <c r="L252" s="166"/>
      <c r="M252" s="166"/>
      <c r="N252" s="166"/>
      <c r="O252" s="166"/>
      <c r="P252" s="166"/>
      <c r="Q252" s="166"/>
      <c r="R252" s="166"/>
      <c r="S252" s="166"/>
      <c r="T252" s="166"/>
      <c r="U252" s="166"/>
      <c r="V252" s="166"/>
      <c r="W252" s="166"/>
      <c r="X252" s="166"/>
      <c r="Y252" s="166"/>
      <c r="Z252" s="166"/>
    </row>
    <row r="253" spans="1:26" ht="30" customHeight="1" x14ac:dyDescent="0.2">
      <c r="A253" s="71">
        <f>'STUDENT NAMELIST'!A251</f>
        <v>247</v>
      </c>
      <c r="B253" s="167">
        <f>'STUDENT NAMELIST'!B251</f>
        <v>211423243499</v>
      </c>
      <c r="C253" s="168" t="s">
        <v>1380</v>
      </c>
      <c r="D253" s="169" t="str">
        <f>'STUDENT NAMELIST'!D251</f>
        <v>YOGESHWARAN S</v>
      </c>
      <c r="E253" s="170" t="s">
        <v>1204</v>
      </c>
      <c r="F253" s="71">
        <v>69</v>
      </c>
      <c r="G253" s="166"/>
      <c r="H253" s="166"/>
      <c r="I253" s="166"/>
      <c r="J253" s="166">
        <f t="shared" ca="1" si="0"/>
        <v>70</v>
      </c>
      <c r="K253" s="166"/>
      <c r="L253" s="166"/>
      <c r="M253" s="166"/>
      <c r="N253" s="166"/>
      <c r="O253" s="166"/>
      <c r="P253" s="166"/>
      <c r="Q253" s="166"/>
      <c r="R253" s="166"/>
      <c r="S253" s="166"/>
      <c r="T253" s="166"/>
      <c r="U253" s="166"/>
      <c r="V253" s="166"/>
      <c r="W253" s="166"/>
      <c r="X253" s="166"/>
      <c r="Y253" s="166"/>
      <c r="Z253" s="166"/>
    </row>
    <row r="254" spans="1:26" ht="30" customHeight="1" x14ac:dyDescent="0.2">
      <c r="A254" s="71">
        <f>'STUDENT NAMELIST'!A252</f>
        <v>248</v>
      </c>
      <c r="B254" s="167">
        <f>'STUDENT NAMELIST'!B252</f>
        <v>211423243500</v>
      </c>
      <c r="C254" s="168" t="s">
        <v>1381</v>
      </c>
      <c r="D254" s="169" t="str">
        <f>'STUDENT NAMELIST'!D252</f>
        <v>YUGANDHAR E</v>
      </c>
      <c r="E254" s="170" t="s">
        <v>1191</v>
      </c>
      <c r="F254" s="71">
        <v>78</v>
      </c>
      <c r="G254" s="166"/>
      <c r="H254" s="166"/>
      <c r="I254" s="166"/>
      <c r="J254" s="166">
        <f t="shared" ca="1" si="0"/>
        <v>71</v>
      </c>
      <c r="K254" s="166"/>
      <c r="L254" s="166"/>
      <c r="M254" s="166"/>
      <c r="N254" s="166"/>
      <c r="O254" s="166"/>
      <c r="P254" s="166"/>
      <c r="Q254" s="166"/>
      <c r="R254" s="166"/>
      <c r="S254" s="166"/>
      <c r="T254" s="166"/>
      <c r="U254" s="166"/>
      <c r="V254" s="166"/>
      <c r="W254" s="166"/>
      <c r="X254" s="166"/>
      <c r="Y254" s="166"/>
      <c r="Z254" s="166"/>
    </row>
    <row r="255" spans="1:26" ht="30" customHeight="1" x14ac:dyDescent="0.2">
      <c r="A255" s="71">
        <f>'STUDENT NAMELIST'!A253</f>
        <v>249</v>
      </c>
      <c r="B255" s="167">
        <f>'STUDENT NAMELIST'!B253</f>
        <v>211423243501</v>
      </c>
      <c r="C255" s="168" t="s">
        <v>1382</v>
      </c>
      <c r="D255" s="169" t="str">
        <f>'STUDENT NAMELIST'!D253</f>
        <v>YUGANDRAN D</v>
      </c>
      <c r="E255" s="170" t="s">
        <v>1199</v>
      </c>
      <c r="F255" s="71">
        <v>60</v>
      </c>
      <c r="G255" s="166"/>
      <c r="H255" s="166"/>
      <c r="I255" s="166"/>
      <c r="J255" s="166">
        <f t="shared" ca="1" si="0"/>
        <v>59</v>
      </c>
      <c r="K255" s="166"/>
      <c r="L255" s="166"/>
      <c r="M255" s="166"/>
      <c r="N255" s="166"/>
      <c r="O255" s="166"/>
      <c r="P255" s="166"/>
      <c r="Q255" s="166"/>
      <c r="R255" s="166"/>
      <c r="S255" s="166"/>
      <c r="T255" s="166"/>
      <c r="U255" s="166"/>
      <c r="V255" s="166"/>
      <c r="W255" s="166"/>
      <c r="X255" s="166"/>
      <c r="Y255" s="166"/>
      <c r="Z255" s="166"/>
    </row>
    <row r="256" spans="1:26" ht="30" customHeight="1" x14ac:dyDescent="0.2">
      <c r="A256" s="71">
        <f>'STUDENT NAMELIST'!A254</f>
        <v>250</v>
      </c>
      <c r="B256" s="167">
        <f>'STUDENT NAMELIST'!B254</f>
        <v>211423243503</v>
      </c>
      <c r="C256" s="168" t="s">
        <v>1382</v>
      </c>
      <c r="D256" s="169" t="str">
        <f>'STUDENT NAMELIST'!D254</f>
        <v>YUVAN SHANKAR G</v>
      </c>
      <c r="E256" s="170" t="s">
        <v>1199</v>
      </c>
      <c r="F256" s="71">
        <v>56</v>
      </c>
      <c r="G256" s="166"/>
      <c r="H256" s="166"/>
      <c r="I256" s="166"/>
      <c r="J256" s="166">
        <f t="shared" ca="1" si="0"/>
        <v>59</v>
      </c>
      <c r="K256" s="166"/>
      <c r="L256" s="166"/>
      <c r="M256" s="166"/>
      <c r="N256" s="166"/>
      <c r="O256" s="166"/>
      <c r="P256" s="166"/>
      <c r="Q256" s="166"/>
      <c r="R256" s="166"/>
      <c r="S256" s="166"/>
      <c r="T256" s="166"/>
      <c r="U256" s="166"/>
      <c r="V256" s="166"/>
      <c r="W256" s="166"/>
      <c r="X256" s="166"/>
      <c r="Y256" s="166"/>
      <c r="Z256" s="166"/>
    </row>
    <row r="257" spans="1:26" ht="30" customHeight="1" x14ac:dyDescent="0.2">
      <c r="A257" s="71">
        <f>'STUDENT NAMELIST'!A255</f>
        <v>251</v>
      </c>
      <c r="B257" s="167">
        <f>'STUDENT NAMELIST'!B255</f>
        <v>211423243319</v>
      </c>
      <c r="C257" s="168" t="s">
        <v>1383</v>
      </c>
      <c r="D257" s="169" t="str">
        <f>'STUDENT NAMELIST'!D255</f>
        <v>PARAMASIVAN M</v>
      </c>
      <c r="E257" s="170" t="s">
        <v>1204</v>
      </c>
      <c r="F257" s="71">
        <v>67</v>
      </c>
      <c r="G257" s="166"/>
      <c r="H257" s="166"/>
      <c r="I257" s="166"/>
      <c r="J257" s="166">
        <f t="shared" ca="1" si="0"/>
        <v>62</v>
      </c>
      <c r="K257" s="166"/>
      <c r="L257" s="166"/>
      <c r="M257" s="166"/>
      <c r="N257" s="166"/>
      <c r="O257" s="166"/>
      <c r="P257" s="166"/>
      <c r="Q257" s="166"/>
      <c r="R257" s="166"/>
      <c r="S257" s="166"/>
      <c r="T257" s="166"/>
      <c r="U257" s="166"/>
      <c r="V257" s="166"/>
      <c r="W257" s="166"/>
      <c r="X257" s="166"/>
      <c r="Y257" s="166"/>
      <c r="Z257" s="166"/>
    </row>
    <row r="258" spans="1:26" ht="30" customHeight="1" x14ac:dyDescent="0.2">
      <c r="A258" s="71">
        <f>'STUDENT NAMELIST'!A256</f>
        <v>252</v>
      </c>
      <c r="B258" s="167">
        <f>'STUDENT NAMELIST'!B256</f>
        <v>211423243320</v>
      </c>
      <c r="C258" s="168" t="s">
        <v>1384</v>
      </c>
      <c r="D258" s="169" t="str">
        <f>'STUDENT NAMELIST'!D256</f>
        <v>PARTHIBAN G S</v>
      </c>
      <c r="E258" s="170" t="s">
        <v>1199</v>
      </c>
      <c r="F258" s="71">
        <v>60</v>
      </c>
      <c r="G258" s="166"/>
      <c r="H258" s="166"/>
      <c r="I258" s="166"/>
      <c r="J258" s="166">
        <f t="shared" ca="1" si="0"/>
        <v>59</v>
      </c>
      <c r="K258" s="166"/>
      <c r="L258" s="166"/>
      <c r="M258" s="166"/>
      <c r="N258" s="166"/>
      <c r="O258" s="166"/>
      <c r="P258" s="166"/>
      <c r="Q258" s="166"/>
      <c r="R258" s="166"/>
      <c r="S258" s="166"/>
      <c r="T258" s="166"/>
      <c r="U258" s="166"/>
      <c r="V258" s="166"/>
      <c r="W258" s="166"/>
      <c r="X258" s="166"/>
      <c r="Y258" s="166"/>
      <c r="Z258" s="166"/>
    </row>
    <row r="259" spans="1:26" ht="30" customHeight="1" x14ac:dyDescent="0.2">
      <c r="A259" s="71">
        <f>'STUDENT NAMELIST'!A257</f>
        <v>253</v>
      </c>
      <c r="B259" s="167">
        <f>'STUDENT NAMELIST'!B257</f>
        <v>211423243325</v>
      </c>
      <c r="C259" s="168" t="s">
        <v>1385</v>
      </c>
      <c r="D259" s="169" t="str">
        <f>'STUDENT NAMELIST'!D257</f>
        <v>POOVARASAN S</v>
      </c>
      <c r="E259" s="170" t="s">
        <v>1191</v>
      </c>
      <c r="F259" s="71">
        <v>78</v>
      </c>
      <c r="G259" s="166"/>
      <c r="H259" s="166"/>
      <c r="I259" s="166"/>
      <c r="J259" s="166">
        <f t="shared" ca="1" si="0"/>
        <v>78</v>
      </c>
      <c r="K259" s="166"/>
      <c r="L259" s="166"/>
      <c r="M259" s="166"/>
      <c r="N259" s="166"/>
      <c r="O259" s="166"/>
      <c r="P259" s="166"/>
      <c r="Q259" s="166"/>
      <c r="R259" s="166"/>
      <c r="S259" s="166"/>
      <c r="T259" s="166"/>
      <c r="U259" s="166"/>
      <c r="V259" s="166"/>
      <c r="W259" s="166"/>
      <c r="X259" s="166"/>
      <c r="Y259" s="166"/>
      <c r="Z259" s="166"/>
    </row>
    <row r="260" spans="1:26" ht="30" customHeight="1" x14ac:dyDescent="0.2">
      <c r="A260" s="71">
        <f>'STUDENT NAMELIST'!A258</f>
        <v>254</v>
      </c>
      <c r="B260" s="167">
        <f>'STUDENT NAMELIST'!B258</f>
        <v>211423243327</v>
      </c>
      <c r="C260" s="168" t="s">
        <v>1386</v>
      </c>
      <c r="D260" s="169" t="str">
        <f>'STUDENT NAMELIST'!D258</f>
        <v>PRADEESH P</v>
      </c>
      <c r="E260" s="170" t="s">
        <v>1204</v>
      </c>
      <c r="F260" s="71">
        <v>70</v>
      </c>
      <c r="G260" s="166"/>
      <c r="H260" s="166"/>
      <c r="I260" s="166"/>
      <c r="J260" s="166">
        <f t="shared" ca="1" si="0"/>
        <v>70</v>
      </c>
      <c r="K260" s="166"/>
      <c r="L260" s="166"/>
      <c r="M260" s="166"/>
      <c r="N260" s="166"/>
      <c r="O260" s="166"/>
      <c r="P260" s="166"/>
      <c r="Q260" s="166"/>
      <c r="R260" s="166"/>
      <c r="S260" s="166"/>
      <c r="T260" s="166"/>
      <c r="U260" s="166"/>
      <c r="V260" s="166"/>
      <c r="W260" s="166"/>
      <c r="X260" s="166"/>
      <c r="Y260" s="166"/>
      <c r="Z260" s="166"/>
    </row>
    <row r="261" spans="1:26" ht="30" customHeight="1" x14ac:dyDescent="0.2">
      <c r="A261" s="71">
        <f>'STUDENT NAMELIST'!A259</f>
        <v>255</v>
      </c>
      <c r="B261" s="167">
        <f>'STUDENT NAMELIST'!B259</f>
        <v>211423243329</v>
      </c>
      <c r="C261" s="168" t="s">
        <v>1385</v>
      </c>
      <c r="D261" s="169" t="str">
        <f>'STUDENT NAMELIST'!D259</f>
        <v>PRAJITH KUMAR S</v>
      </c>
      <c r="E261" s="170" t="s">
        <v>1196</v>
      </c>
      <c r="F261" s="71">
        <v>82</v>
      </c>
      <c r="G261" s="166"/>
      <c r="H261" s="166"/>
      <c r="I261" s="166"/>
      <c r="J261" s="166">
        <f t="shared" ca="1" si="0"/>
        <v>89</v>
      </c>
      <c r="K261" s="166"/>
      <c r="L261" s="166"/>
      <c r="M261" s="166"/>
      <c r="N261" s="166"/>
      <c r="O261" s="166"/>
      <c r="P261" s="166"/>
      <c r="Q261" s="166"/>
      <c r="R261" s="166"/>
      <c r="S261" s="166"/>
      <c r="T261" s="166"/>
      <c r="U261" s="166"/>
      <c r="V261" s="166"/>
      <c r="W261" s="166"/>
      <c r="X261" s="166"/>
      <c r="Y261" s="166"/>
      <c r="Z261" s="166"/>
    </row>
    <row r="262" spans="1:26" ht="30" customHeight="1" x14ac:dyDescent="0.2">
      <c r="A262" s="71">
        <f>'STUDENT NAMELIST'!A260</f>
        <v>256</v>
      </c>
      <c r="B262" s="167">
        <f>'STUDENT NAMELIST'!B260</f>
        <v>211423243330</v>
      </c>
      <c r="C262" s="168" t="s">
        <v>1387</v>
      </c>
      <c r="D262" s="169" t="str">
        <f>'STUDENT NAMELIST'!D260</f>
        <v>PRANAV M</v>
      </c>
      <c r="E262" s="170" t="s">
        <v>1191</v>
      </c>
      <c r="F262" s="71">
        <v>78</v>
      </c>
      <c r="G262" s="166"/>
      <c r="H262" s="166"/>
      <c r="I262" s="166"/>
      <c r="J262" s="166">
        <f t="shared" ref="J262:J510" ca="1" si="1">IF(E262="O",RANDBETWEEN(91,100),IF(E262="A+",RANDBETWEEN(81,90),IF(E262="A",RANDBETWEEN(71,80),IF(E262="B+",RANDBETWEEN(61,70),IF(E262="B",RANDBETWEEN(55,60),IF(E262="C",RANDBETWEEN(51,54),IF(E262="U",RANDBETWEEN(0,50),"Invalid Grade")))))))</f>
        <v>76</v>
      </c>
      <c r="K262" s="166"/>
      <c r="L262" s="166"/>
      <c r="M262" s="166"/>
      <c r="N262" s="166"/>
      <c r="O262" s="166"/>
      <c r="P262" s="166"/>
      <c r="Q262" s="166"/>
      <c r="R262" s="166"/>
      <c r="S262" s="166"/>
      <c r="T262" s="166"/>
      <c r="U262" s="166"/>
      <c r="V262" s="166"/>
      <c r="W262" s="166"/>
      <c r="X262" s="166"/>
      <c r="Y262" s="166"/>
      <c r="Z262" s="166"/>
    </row>
    <row r="263" spans="1:26" ht="30" customHeight="1" x14ac:dyDescent="0.2">
      <c r="A263" s="71">
        <f>'STUDENT NAMELIST'!A261</f>
        <v>257</v>
      </c>
      <c r="B263" s="167">
        <f>'STUDENT NAMELIST'!B261</f>
        <v>211423243331</v>
      </c>
      <c r="C263" s="168" t="s">
        <v>1388</v>
      </c>
      <c r="D263" s="169" t="str">
        <f>'STUDENT NAMELIST'!D261</f>
        <v>PRANAV V</v>
      </c>
      <c r="E263" s="170" t="s">
        <v>1191</v>
      </c>
      <c r="F263" s="71">
        <v>74</v>
      </c>
      <c r="G263" s="166"/>
      <c r="H263" s="166"/>
      <c r="I263" s="166"/>
      <c r="J263" s="166">
        <f t="shared" ca="1" si="1"/>
        <v>75</v>
      </c>
      <c r="K263" s="166"/>
      <c r="L263" s="166"/>
      <c r="M263" s="166"/>
      <c r="N263" s="166"/>
      <c r="O263" s="166"/>
      <c r="P263" s="166"/>
      <c r="Q263" s="166"/>
      <c r="R263" s="166"/>
      <c r="S263" s="166"/>
      <c r="T263" s="166"/>
      <c r="U263" s="166"/>
      <c r="V263" s="166"/>
      <c r="W263" s="166"/>
      <c r="X263" s="166"/>
      <c r="Y263" s="166"/>
      <c r="Z263" s="166"/>
    </row>
    <row r="264" spans="1:26" ht="30" customHeight="1" x14ac:dyDescent="0.2">
      <c r="A264" s="71">
        <f>'STUDENT NAMELIST'!A262</f>
        <v>258</v>
      </c>
      <c r="B264" s="167">
        <f>'STUDENT NAMELIST'!B262</f>
        <v>211423243332</v>
      </c>
      <c r="C264" s="168" t="s">
        <v>1389</v>
      </c>
      <c r="D264" s="169" t="str">
        <f>'STUDENT NAMELIST'!D262</f>
        <v>PRASANTH S</v>
      </c>
      <c r="E264" s="170" t="s">
        <v>1196</v>
      </c>
      <c r="F264" s="71">
        <v>86</v>
      </c>
      <c r="G264" s="166"/>
      <c r="H264" s="166"/>
      <c r="I264" s="166"/>
      <c r="J264" s="166">
        <f t="shared" ca="1" si="1"/>
        <v>83</v>
      </c>
      <c r="K264" s="166"/>
      <c r="L264" s="166"/>
      <c r="M264" s="166"/>
      <c r="N264" s="166"/>
      <c r="O264" s="166"/>
      <c r="P264" s="166"/>
      <c r="Q264" s="166"/>
      <c r="R264" s="166"/>
      <c r="S264" s="166"/>
      <c r="T264" s="166"/>
      <c r="U264" s="166"/>
      <c r="V264" s="166"/>
      <c r="W264" s="166"/>
      <c r="X264" s="166"/>
      <c r="Y264" s="166"/>
      <c r="Z264" s="166"/>
    </row>
    <row r="265" spans="1:26" ht="30" customHeight="1" x14ac:dyDescent="0.2">
      <c r="A265" s="71">
        <f>'STUDENT NAMELIST'!A263</f>
        <v>259</v>
      </c>
      <c r="B265" s="167">
        <f>'STUDENT NAMELIST'!B263</f>
        <v>211423243334</v>
      </c>
      <c r="C265" s="168" t="s">
        <v>1390</v>
      </c>
      <c r="D265" s="169" t="str">
        <f>'STUDENT NAMELIST'!D263</f>
        <v>PRAVEEN BALAJI B S</v>
      </c>
      <c r="E265" s="170" t="s">
        <v>1204</v>
      </c>
      <c r="F265" s="71">
        <v>63</v>
      </c>
      <c r="G265" s="166"/>
      <c r="H265" s="166"/>
      <c r="I265" s="166"/>
      <c r="J265" s="166">
        <f t="shared" ca="1" si="1"/>
        <v>64</v>
      </c>
      <c r="K265" s="166"/>
      <c r="L265" s="166"/>
      <c r="M265" s="166"/>
      <c r="N265" s="166"/>
      <c r="O265" s="166"/>
      <c r="P265" s="166"/>
      <c r="Q265" s="166"/>
      <c r="R265" s="166"/>
      <c r="S265" s="166"/>
      <c r="T265" s="166"/>
      <c r="U265" s="166"/>
      <c r="V265" s="166"/>
      <c r="W265" s="166"/>
      <c r="X265" s="166"/>
      <c r="Y265" s="166"/>
      <c r="Z265" s="166"/>
    </row>
    <row r="266" spans="1:26" ht="30" customHeight="1" x14ac:dyDescent="0.2">
      <c r="A266" s="71">
        <f>'STUDENT NAMELIST'!A264</f>
        <v>260</v>
      </c>
      <c r="B266" s="167">
        <f>'STUDENT NAMELIST'!B264</f>
        <v>211423243335</v>
      </c>
      <c r="C266" s="168" t="s">
        <v>1391</v>
      </c>
      <c r="D266" s="169" t="str">
        <f>'STUDENT NAMELIST'!D264</f>
        <v>PRAVEEN KUMAR K</v>
      </c>
      <c r="E266" s="170" t="s">
        <v>1191</v>
      </c>
      <c r="F266" s="71">
        <v>72</v>
      </c>
      <c r="G266" s="166"/>
      <c r="H266" s="166"/>
      <c r="I266" s="166"/>
      <c r="J266" s="166">
        <f t="shared" ca="1" si="1"/>
        <v>71</v>
      </c>
      <c r="K266" s="166"/>
      <c r="L266" s="166"/>
      <c r="M266" s="166"/>
      <c r="N266" s="166"/>
      <c r="O266" s="166"/>
      <c r="P266" s="166"/>
      <c r="Q266" s="166"/>
      <c r="R266" s="166"/>
      <c r="S266" s="166"/>
      <c r="T266" s="166"/>
      <c r="U266" s="166"/>
      <c r="V266" s="166"/>
      <c r="W266" s="166"/>
      <c r="X266" s="166"/>
      <c r="Y266" s="166"/>
      <c r="Z266" s="166"/>
    </row>
    <row r="267" spans="1:26" ht="30" customHeight="1" x14ac:dyDescent="0.2">
      <c r="A267" s="71">
        <f>'STUDENT NAMELIST'!A265</f>
        <v>261</v>
      </c>
      <c r="B267" s="167">
        <f>'STUDENT NAMELIST'!B265</f>
        <v>211423243336</v>
      </c>
      <c r="C267" s="168" t="s">
        <v>1392</v>
      </c>
      <c r="D267" s="169" t="str">
        <f>'STUDENT NAMELIST'!D265</f>
        <v>PRAVEEN KUMAR S</v>
      </c>
      <c r="E267" s="170" t="s">
        <v>1191</v>
      </c>
      <c r="F267" s="71">
        <v>74</v>
      </c>
      <c r="G267" s="166"/>
      <c r="H267" s="166"/>
      <c r="I267" s="166"/>
      <c r="J267" s="166">
        <f t="shared" ca="1" si="1"/>
        <v>76</v>
      </c>
      <c r="K267" s="166"/>
      <c r="L267" s="166"/>
      <c r="M267" s="166"/>
      <c r="N267" s="166"/>
      <c r="O267" s="166"/>
      <c r="P267" s="166"/>
      <c r="Q267" s="166"/>
      <c r="R267" s="166"/>
      <c r="S267" s="166"/>
      <c r="T267" s="166"/>
      <c r="U267" s="166"/>
      <c r="V267" s="166"/>
      <c r="W267" s="166"/>
      <c r="X267" s="166"/>
      <c r="Y267" s="166"/>
      <c r="Z267" s="166"/>
    </row>
    <row r="268" spans="1:26" ht="30" customHeight="1" x14ac:dyDescent="0.2">
      <c r="A268" s="71">
        <f>'STUDENT NAMELIST'!A266</f>
        <v>262</v>
      </c>
      <c r="B268" s="167">
        <f>'STUDENT NAMELIST'!B266</f>
        <v>211423243337</v>
      </c>
      <c r="C268" s="168" t="s">
        <v>1393</v>
      </c>
      <c r="D268" s="169" t="str">
        <f>'STUDENT NAMELIST'!D266</f>
        <v>PRAVEENKUMAR S</v>
      </c>
      <c r="E268" s="170" t="s">
        <v>1196</v>
      </c>
      <c r="F268" s="71">
        <v>87</v>
      </c>
      <c r="G268" s="166"/>
      <c r="H268" s="166"/>
      <c r="I268" s="166"/>
      <c r="J268" s="166">
        <f t="shared" ca="1" si="1"/>
        <v>87</v>
      </c>
      <c r="K268" s="166"/>
      <c r="L268" s="166"/>
      <c r="M268" s="166"/>
      <c r="N268" s="166"/>
      <c r="O268" s="166"/>
      <c r="P268" s="166"/>
      <c r="Q268" s="166"/>
      <c r="R268" s="166"/>
      <c r="S268" s="166"/>
      <c r="T268" s="166"/>
      <c r="U268" s="166"/>
      <c r="V268" s="166"/>
      <c r="W268" s="166"/>
      <c r="X268" s="166"/>
      <c r="Y268" s="166"/>
      <c r="Z268" s="166"/>
    </row>
    <row r="269" spans="1:26" ht="30" customHeight="1" x14ac:dyDescent="0.2">
      <c r="A269" s="71">
        <f>'STUDENT NAMELIST'!A267</f>
        <v>263</v>
      </c>
      <c r="B269" s="167">
        <f>'STUDENT NAMELIST'!B267</f>
        <v>211423243338</v>
      </c>
      <c r="C269" s="168" t="s">
        <v>1394</v>
      </c>
      <c r="D269" s="169" t="str">
        <f>'STUDENT NAMELIST'!D267</f>
        <v>PRAVEENSANKAR R S</v>
      </c>
      <c r="E269" s="170" t="s">
        <v>1204</v>
      </c>
      <c r="F269" s="71">
        <v>64</v>
      </c>
      <c r="G269" s="166"/>
      <c r="H269" s="166"/>
      <c r="I269" s="166"/>
      <c r="J269" s="166">
        <f t="shared" ca="1" si="1"/>
        <v>70</v>
      </c>
      <c r="K269" s="166"/>
      <c r="L269" s="166"/>
      <c r="M269" s="166"/>
      <c r="N269" s="166"/>
      <c r="O269" s="166"/>
      <c r="P269" s="166"/>
      <c r="Q269" s="166"/>
      <c r="R269" s="166"/>
      <c r="S269" s="166"/>
      <c r="T269" s="166"/>
      <c r="U269" s="166"/>
      <c r="V269" s="166"/>
      <c r="W269" s="166"/>
      <c r="X269" s="166"/>
      <c r="Y269" s="166"/>
      <c r="Z269" s="166"/>
    </row>
    <row r="270" spans="1:26" ht="30" customHeight="1" x14ac:dyDescent="0.2">
      <c r="A270" s="71">
        <f>'STUDENT NAMELIST'!A268</f>
        <v>264</v>
      </c>
      <c r="B270" s="167">
        <f>'STUDENT NAMELIST'!B268</f>
        <v>211423243341</v>
      </c>
      <c r="C270" s="168" t="s">
        <v>1395</v>
      </c>
      <c r="D270" s="169" t="str">
        <f>'STUDENT NAMELIST'!D268</f>
        <v>PREMACHAND C</v>
      </c>
      <c r="E270" s="170" t="s">
        <v>1191</v>
      </c>
      <c r="F270" s="71">
        <v>78</v>
      </c>
      <c r="G270" s="166"/>
      <c r="H270" s="166"/>
      <c r="I270" s="166"/>
      <c r="J270" s="166">
        <f t="shared" ca="1" si="1"/>
        <v>74</v>
      </c>
      <c r="K270" s="166"/>
      <c r="L270" s="166"/>
      <c r="M270" s="166"/>
      <c r="N270" s="166"/>
      <c r="O270" s="166"/>
      <c r="P270" s="166"/>
      <c r="Q270" s="166"/>
      <c r="R270" s="166"/>
      <c r="S270" s="166"/>
      <c r="T270" s="166"/>
      <c r="U270" s="166"/>
      <c r="V270" s="166"/>
      <c r="W270" s="166"/>
      <c r="X270" s="166"/>
      <c r="Y270" s="166"/>
      <c r="Z270" s="166"/>
    </row>
    <row r="271" spans="1:26" ht="30" customHeight="1" x14ac:dyDescent="0.2">
      <c r="A271" s="71">
        <f>'STUDENT NAMELIST'!A269</f>
        <v>265</v>
      </c>
      <c r="B271" s="167">
        <f>'STUDENT NAMELIST'!B269</f>
        <v>211423243342</v>
      </c>
      <c r="C271" s="168" t="s">
        <v>1396</v>
      </c>
      <c r="D271" s="169" t="str">
        <f>'STUDENT NAMELIST'!D269</f>
        <v>PRINSTAN S</v>
      </c>
      <c r="E271" s="170" t="s">
        <v>1204</v>
      </c>
      <c r="F271" s="71">
        <v>62</v>
      </c>
      <c r="G271" s="166"/>
      <c r="H271" s="166"/>
      <c r="I271" s="166"/>
      <c r="J271" s="166">
        <f t="shared" ca="1" si="1"/>
        <v>65</v>
      </c>
      <c r="K271" s="166"/>
      <c r="L271" s="166"/>
      <c r="M271" s="166"/>
      <c r="N271" s="166"/>
      <c r="O271" s="166"/>
      <c r="P271" s="166"/>
      <c r="Q271" s="166"/>
      <c r="R271" s="166"/>
      <c r="S271" s="166"/>
      <c r="T271" s="166"/>
      <c r="U271" s="166"/>
      <c r="V271" s="166"/>
      <c r="W271" s="166"/>
      <c r="X271" s="166"/>
      <c r="Y271" s="166"/>
      <c r="Z271" s="166"/>
    </row>
    <row r="272" spans="1:26" ht="30" customHeight="1" x14ac:dyDescent="0.2">
      <c r="A272" s="71">
        <f>'STUDENT NAMELIST'!A270</f>
        <v>266</v>
      </c>
      <c r="B272" s="167">
        <f>'STUDENT NAMELIST'!B270</f>
        <v>211423243344</v>
      </c>
      <c r="C272" s="168" t="s">
        <v>1397</v>
      </c>
      <c r="D272" s="169" t="str">
        <f>'STUDENT NAMELIST'!D270</f>
        <v>PRIYANSH M</v>
      </c>
      <c r="E272" s="170" t="s">
        <v>1204</v>
      </c>
      <c r="F272" s="71">
        <v>69</v>
      </c>
      <c r="G272" s="166"/>
      <c r="H272" s="166"/>
      <c r="I272" s="166"/>
      <c r="J272" s="166">
        <f t="shared" ca="1" si="1"/>
        <v>69</v>
      </c>
      <c r="K272" s="166"/>
      <c r="L272" s="166"/>
      <c r="M272" s="166"/>
      <c r="N272" s="166"/>
      <c r="O272" s="166"/>
      <c r="P272" s="166"/>
      <c r="Q272" s="166"/>
      <c r="R272" s="166"/>
      <c r="S272" s="166"/>
      <c r="T272" s="166"/>
      <c r="U272" s="166"/>
      <c r="V272" s="166"/>
      <c r="W272" s="166"/>
      <c r="X272" s="166"/>
      <c r="Y272" s="166"/>
      <c r="Z272" s="166"/>
    </row>
    <row r="273" spans="1:26" ht="30" customHeight="1" x14ac:dyDescent="0.2">
      <c r="A273" s="71">
        <f>'STUDENT NAMELIST'!A271</f>
        <v>267</v>
      </c>
      <c r="B273" s="167">
        <f>'STUDENT NAMELIST'!B271</f>
        <v>211423243345</v>
      </c>
      <c r="C273" s="168" t="s">
        <v>1397</v>
      </c>
      <c r="D273" s="169" t="str">
        <f>'STUDENT NAMELIST'!D271</f>
        <v>PUGAZHENTHI M</v>
      </c>
      <c r="E273" s="170" t="s">
        <v>1191</v>
      </c>
      <c r="F273" s="71">
        <v>71</v>
      </c>
      <c r="G273" s="166"/>
      <c r="H273" s="166"/>
      <c r="I273" s="166"/>
      <c r="J273" s="166">
        <f t="shared" ca="1" si="1"/>
        <v>72</v>
      </c>
      <c r="K273" s="166"/>
      <c r="L273" s="166"/>
      <c r="M273" s="166"/>
      <c r="N273" s="166"/>
      <c r="O273" s="166"/>
      <c r="P273" s="166"/>
      <c r="Q273" s="166"/>
      <c r="R273" s="166"/>
      <c r="S273" s="166"/>
      <c r="T273" s="166"/>
      <c r="U273" s="166"/>
      <c r="V273" s="166"/>
      <c r="W273" s="166"/>
      <c r="X273" s="166"/>
      <c r="Y273" s="166"/>
      <c r="Z273" s="166"/>
    </row>
    <row r="274" spans="1:26" ht="30" customHeight="1" x14ac:dyDescent="0.2">
      <c r="A274" s="71">
        <f>'STUDENT NAMELIST'!A272</f>
        <v>268</v>
      </c>
      <c r="B274" s="167">
        <f>'STUDENT NAMELIST'!B272</f>
        <v>211423243346</v>
      </c>
      <c r="C274" s="168" t="s">
        <v>1398</v>
      </c>
      <c r="D274" s="169" t="str">
        <f>'STUDENT NAMELIST'!D272</f>
        <v>PUSHPARAJ M</v>
      </c>
      <c r="E274" s="170" t="s">
        <v>1196</v>
      </c>
      <c r="F274" s="71">
        <v>89</v>
      </c>
      <c r="G274" s="166"/>
      <c r="H274" s="166"/>
      <c r="I274" s="166"/>
      <c r="J274" s="166">
        <f t="shared" ca="1" si="1"/>
        <v>86</v>
      </c>
      <c r="K274" s="166"/>
      <c r="L274" s="166"/>
      <c r="M274" s="166"/>
      <c r="N274" s="166"/>
      <c r="O274" s="166"/>
      <c r="P274" s="166"/>
      <c r="Q274" s="166"/>
      <c r="R274" s="166"/>
      <c r="S274" s="166"/>
      <c r="T274" s="166"/>
      <c r="U274" s="166"/>
      <c r="V274" s="166"/>
      <c r="W274" s="166"/>
      <c r="X274" s="166"/>
      <c r="Y274" s="166"/>
      <c r="Z274" s="166"/>
    </row>
    <row r="275" spans="1:26" ht="30" customHeight="1" x14ac:dyDescent="0.2">
      <c r="A275" s="71">
        <f>'STUDENT NAMELIST'!A273</f>
        <v>269</v>
      </c>
      <c r="B275" s="167">
        <f>'STUDENT NAMELIST'!B273</f>
        <v>211423243347</v>
      </c>
      <c r="C275" s="168" t="s">
        <v>1399</v>
      </c>
      <c r="D275" s="169" t="str">
        <f>'STUDENT NAMELIST'!D273</f>
        <v>RADHAKRISHNAN R</v>
      </c>
      <c r="E275" s="170" t="s">
        <v>1204</v>
      </c>
      <c r="F275" s="71">
        <v>70</v>
      </c>
      <c r="G275" s="166"/>
      <c r="H275" s="166"/>
      <c r="I275" s="166"/>
      <c r="J275" s="166">
        <f t="shared" ca="1" si="1"/>
        <v>68</v>
      </c>
      <c r="K275" s="166"/>
      <c r="L275" s="166"/>
      <c r="M275" s="166"/>
      <c r="N275" s="166"/>
      <c r="O275" s="166"/>
      <c r="P275" s="166"/>
      <c r="Q275" s="166"/>
      <c r="R275" s="166"/>
      <c r="S275" s="166"/>
      <c r="T275" s="166"/>
      <c r="U275" s="166"/>
      <c r="V275" s="166"/>
      <c r="W275" s="166"/>
      <c r="X275" s="166"/>
      <c r="Y275" s="166"/>
      <c r="Z275" s="166"/>
    </row>
    <row r="276" spans="1:26" ht="30" customHeight="1" x14ac:dyDescent="0.2">
      <c r="A276" s="71">
        <f>'STUDENT NAMELIST'!A274</f>
        <v>270</v>
      </c>
      <c r="B276" s="167">
        <f>'STUDENT NAMELIST'!B274</f>
        <v>211423243349</v>
      </c>
      <c r="C276" s="168" t="s">
        <v>1400</v>
      </c>
      <c r="D276" s="169" t="str">
        <f>'STUDENT NAMELIST'!D274</f>
        <v>RAGHUL G</v>
      </c>
      <c r="E276" s="170" t="s">
        <v>1204</v>
      </c>
      <c r="F276" s="71">
        <v>66</v>
      </c>
      <c r="G276" s="166"/>
      <c r="H276" s="166"/>
      <c r="I276" s="166"/>
      <c r="J276" s="166">
        <f t="shared" ca="1" si="1"/>
        <v>64</v>
      </c>
      <c r="K276" s="166"/>
      <c r="L276" s="166"/>
      <c r="M276" s="166"/>
      <c r="N276" s="166"/>
      <c r="O276" s="166"/>
      <c r="P276" s="166"/>
      <c r="Q276" s="166"/>
      <c r="R276" s="166"/>
      <c r="S276" s="166"/>
      <c r="T276" s="166"/>
      <c r="U276" s="166"/>
      <c r="V276" s="166"/>
      <c r="W276" s="166"/>
      <c r="X276" s="166"/>
      <c r="Y276" s="166"/>
      <c r="Z276" s="166"/>
    </row>
    <row r="277" spans="1:26" ht="30" customHeight="1" x14ac:dyDescent="0.2">
      <c r="A277" s="71">
        <f>'STUDENT NAMELIST'!A275</f>
        <v>271</v>
      </c>
      <c r="B277" s="167">
        <f>'STUDENT NAMELIST'!B275</f>
        <v>211423243350</v>
      </c>
      <c r="C277" s="168" t="s">
        <v>1392</v>
      </c>
      <c r="D277" s="169" t="str">
        <f>'STUDENT NAMELIST'!D275</f>
        <v>RAGHUL R</v>
      </c>
      <c r="E277" s="170" t="s">
        <v>1191</v>
      </c>
      <c r="F277" s="71">
        <v>74</v>
      </c>
      <c r="G277" s="166"/>
      <c r="H277" s="166"/>
      <c r="I277" s="166"/>
      <c r="J277" s="166">
        <f t="shared" ca="1" si="1"/>
        <v>76</v>
      </c>
      <c r="K277" s="166"/>
      <c r="L277" s="166"/>
      <c r="M277" s="166"/>
      <c r="N277" s="166"/>
      <c r="O277" s="166"/>
      <c r="P277" s="166"/>
      <c r="Q277" s="166"/>
      <c r="R277" s="166"/>
      <c r="S277" s="166"/>
      <c r="T277" s="166"/>
      <c r="U277" s="166"/>
      <c r="V277" s="166"/>
      <c r="W277" s="166"/>
      <c r="X277" s="166"/>
      <c r="Y277" s="166"/>
      <c r="Z277" s="166"/>
    </row>
    <row r="278" spans="1:26" ht="30" customHeight="1" x14ac:dyDescent="0.2">
      <c r="A278" s="71">
        <f>'STUDENT NAMELIST'!A276</f>
        <v>272</v>
      </c>
      <c r="B278" s="167">
        <f>'STUDENT NAMELIST'!B276</f>
        <v>211423243351</v>
      </c>
      <c r="C278" s="168" t="s">
        <v>1401</v>
      </c>
      <c r="D278" s="169" t="str">
        <f>'STUDENT NAMELIST'!D276</f>
        <v>RAGHUL S</v>
      </c>
      <c r="E278" s="170" t="s">
        <v>1196</v>
      </c>
      <c r="F278" s="71">
        <v>81</v>
      </c>
      <c r="G278" s="166"/>
      <c r="H278" s="166"/>
      <c r="I278" s="166"/>
      <c r="J278" s="166">
        <f t="shared" ca="1" si="1"/>
        <v>88</v>
      </c>
      <c r="K278" s="166"/>
      <c r="L278" s="166"/>
      <c r="M278" s="166"/>
      <c r="N278" s="166"/>
      <c r="O278" s="166"/>
      <c r="P278" s="166"/>
      <c r="Q278" s="166"/>
      <c r="R278" s="166"/>
      <c r="S278" s="166"/>
      <c r="T278" s="166"/>
      <c r="U278" s="166"/>
      <c r="V278" s="166"/>
      <c r="W278" s="166"/>
      <c r="X278" s="166"/>
      <c r="Y278" s="166"/>
      <c r="Z278" s="166"/>
    </row>
    <row r="279" spans="1:26" ht="30" customHeight="1" x14ac:dyDescent="0.2">
      <c r="A279" s="71">
        <f>'STUDENT NAMELIST'!A277</f>
        <v>273</v>
      </c>
      <c r="B279" s="167">
        <f>'STUDENT NAMELIST'!B277</f>
        <v>211423243352</v>
      </c>
      <c r="C279" s="168" t="s">
        <v>1400</v>
      </c>
      <c r="D279" s="169" t="str">
        <f>'STUDENT NAMELIST'!D277</f>
        <v>RAHUL P S</v>
      </c>
      <c r="E279" s="170" t="s">
        <v>1191</v>
      </c>
      <c r="F279" s="71">
        <v>78</v>
      </c>
      <c r="G279" s="166"/>
      <c r="H279" s="166"/>
      <c r="I279" s="166"/>
      <c r="J279" s="166">
        <f t="shared" ca="1" si="1"/>
        <v>78</v>
      </c>
      <c r="K279" s="166"/>
      <c r="L279" s="166"/>
      <c r="M279" s="166"/>
      <c r="N279" s="166"/>
      <c r="O279" s="166"/>
      <c r="P279" s="166"/>
      <c r="Q279" s="166"/>
      <c r="R279" s="166"/>
      <c r="S279" s="166"/>
      <c r="T279" s="166"/>
      <c r="U279" s="166"/>
      <c r="V279" s="166"/>
      <c r="W279" s="166"/>
      <c r="X279" s="166"/>
      <c r="Y279" s="166"/>
      <c r="Z279" s="166"/>
    </row>
    <row r="280" spans="1:26" ht="30" customHeight="1" x14ac:dyDescent="0.2">
      <c r="A280" s="71">
        <f>'STUDENT NAMELIST'!A278</f>
        <v>274</v>
      </c>
      <c r="B280" s="167">
        <f>'STUDENT NAMELIST'!B278</f>
        <v>211423243348</v>
      </c>
      <c r="C280" s="168" t="s">
        <v>1402</v>
      </c>
      <c r="D280" s="169" t="str">
        <f>'STUDENT NAMELIST'!D278</f>
        <v>RAGESH P</v>
      </c>
      <c r="E280" s="170" t="s">
        <v>1196</v>
      </c>
      <c r="F280" s="71">
        <v>87</v>
      </c>
      <c r="G280" s="166"/>
      <c r="H280" s="166"/>
      <c r="I280" s="166"/>
      <c r="J280" s="166">
        <f t="shared" ca="1" si="1"/>
        <v>86</v>
      </c>
      <c r="K280" s="166"/>
      <c r="L280" s="166"/>
      <c r="M280" s="166"/>
      <c r="N280" s="166"/>
      <c r="O280" s="166"/>
      <c r="P280" s="166"/>
      <c r="Q280" s="166"/>
      <c r="R280" s="166"/>
      <c r="S280" s="166"/>
      <c r="T280" s="166"/>
      <c r="U280" s="166"/>
      <c r="V280" s="166"/>
      <c r="W280" s="166"/>
      <c r="X280" s="166"/>
      <c r="Y280" s="166"/>
      <c r="Z280" s="166"/>
    </row>
    <row r="281" spans="1:26" ht="30" customHeight="1" x14ac:dyDescent="0.2">
      <c r="A281" s="71">
        <f>'STUDENT NAMELIST'!A279</f>
        <v>275</v>
      </c>
      <c r="B281" s="167">
        <f>'STUDENT NAMELIST'!B279</f>
        <v>211423243356</v>
      </c>
      <c r="C281" s="168" t="s">
        <v>1403</v>
      </c>
      <c r="D281" s="169" t="str">
        <f>'STUDENT NAMELIST'!D279</f>
        <v>RANJITH R</v>
      </c>
      <c r="E281" s="170" t="s">
        <v>1246</v>
      </c>
      <c r="F281" s="71">
        <v>54</v>
      </c>
      <c r="G281" s="166"/>
      <c r="H281" s="166"/>
      <c r="I281" s="166"/>
      <c r="J281" s="166">
        <f t="shared" ca="1" si="1"/>
        <v>53</v>
      </c>
      <c r="K281" s="166"/>
      <c r="L281" s="166"/>
      <c r="M281" s="166"/>
      <c r="N281" s="166"/>
      <c r="O281" s="166"/>
      <c r="P281" s="166"/>
      <c r="Q281" s="166"/>
      <c r="R281" s="166"/>
      <c r="S281" s="166"/>
      <c r="T281" s="166"/>
      <c r="U281" s="166"/>
      <c r="V281" s="166"/>
      <c r="W281" s="166"/>
      <c r="X281" s="166"/>
      <c r="Y281" s="166"/>
      <c r="Z281" s="166"/>
    </row>
    <row r="282" spans="1:26" ht="30" customHeight="1" x14ac:dyDescent="0.2">
      <c r="A282" s="71">
        <f>'STUDENT NAMELIST'!A280</f>
        <v>276</v>
      </c>
      <c r="B282" s="167">
        <f>'STUDENT NAMELIST'!B280</f>
        <v>211423243357</v>
      </c>
      <c r="C282" s="168" t="s">
        <v>1404</v>
      </c>
      <c r="D282" s="169" t="str">
        <f>'STUDENT NAMELIST'!D280</f>
        <v>RATNA PRASAD K</v>
      </c>
      <c r="E282" s="170" t="s">
        <v>1204</v>
      </c>
      <c r="F282" s="71">
        <v>65</v>
      </c>
      <c r="G282" s="166"/>
      <c r="H282" s="166"/>
      <c r="I282" s="166"/>
      <c r="J282" s="166">
        <f t="shared" ca="1" si="1"/>
        <v>65</v>
      </c>
      <c r="K282" s="166"/>
      <c r="L282" s="166"/>
      <c r="M282" s="166"/>
      <c r="N282" s="166"/>
      <c r="O282" s="166"/>
      <c r="P282" s="166"/>
      <c r="Q282" s="166"/>
      <c r="R282" s="166"/>
      <c r="S282" s="166"/>
      <c r="T282" s="166"/>
      <c r="U282" s="166"/>
      <c r="V282" s="166"/>
      <c r="W282" s="166"/>
      <c r="X282" s="166"/>
      <c r="Y282" s="166"/>
      <c r="Z282" s="166"/>
    </row>
    <row r="283" spans="1:26" ht="30" customHeight="1" x14ac:dyDescent="0.2">
      <c r="A283" s="71">
        <f>'STUDENT NAMELIST'!A281</f>
        <v>277</v>
      </c>
      <c r="B283" s="167">
        <f>'STUDENT NAMELIST'!B281</f>
        <v>211423243360</v>
      </c>
      <c r="C283" s="168" t="s">
        <v>1405</v>
      </c>
      <c r="D283" s="169" t="str">
        <f>'STUDENT NAMELIST'!D281</f>
        <v>RITHAN N</v>
      </c>
      <c r="E283" s="170" t="s">
        <v>1191</v>
      </c>
      <c r="F283" s="71">
        <v>80</v>
      </c>
      <c r="G283" s="166"/>
      <c r="H283" s="166"/>
      <c r="I283" s="166"/>
      <c r="J283" s="166">
        <f t="shared" ca="1" si="1"/>
        <v>74</v>
      </c>
      <c r="K283" s="166"/>
      <c r="L283" s="166"/>
      <c r="M283" s="166"/>
      <c r="N283" s="166"/>
      <c r="O283" s="166"/>
      <c r="P283" s="166"/>
      <c r="Q283" s="166"/>
      <c r="R283" s="166"/>
      <c r="S283" s="166"/>
      <c r="T283" s="166"/>
      <c r="U283" s="166"/>
      <c r="V283" s="166"/>
      <c r="W283" s="166"/>
      <c r="X283" s="166"/>
      <c r="Y283" s="166"/>
      <c r="Z283" s="166"/>
    </row>
    <row r="284" spans="1:26" ht="30" customHeight="1" x14ac:dyDescent="0.2">
      <c r="A284" s="71">
        <f>'STUDENT NAMELIST'!A282</f>
        <v>278</v>
      </c>
      <c r="B284" s="167">
        <f>'STUDENT NAMELIST'!B282</f>
        <v>211423243362</v>
      </c>
      <c r="C284" s="168" t="s">
        <v>1406</v>
      </c>
      <c r="D284" s="169" t="str">
        <f>'STUDENT NAMELIST'!D282</f>
        <v>RITHIKESH D</v>
      </c>
      <c r="E284" s="170" t="s">
        <v>1191</v>
      </c>
      <c r="F284" s="71">
        <v>74</v>
      </c>
      <c r="G284" s="166"/>
      <c r="H284" s="166"/>
      <c r="I284" s="166"/>
      <c r="J284" s="166">
        <f t="shared" ca="1" si="1"/>
        <v>78</v>
      </c>
      <c r="K284" s="166"/>
      <c r="L284" s="166"/>
      <c r="M284" s="166"/>
      <c r="N284" s="166"/>
      <c r="O284" s="166"/>
      <c r="P284" s="166"/>
      <c r="Q284" s="166"/>
      <c r="R284" s="166"/>
      <c r="S284" s="166"/>
      <c r="T284" s="166"/>
      <c r="U284" s="166"/>
      <c r="V284" s="166"/>
      <c r="W284" s="166"/>
      <c r="X284" s="166"/>
      <c r="Y284" s="166"/>
      <c r="Z284" s="166"/>
    </row>
    <row r="285" spans="1:26" ht="30" customHeight="1" x14ac:dyDescent="0.2">
      <c r="A285" s="71">
        <f>'STUDENT NAMELIST'!A283</f>
        <v>279</v>
      </c>
      <c r="B285" s="167">
        <f>'STUDENT NAMELIST'!B283</f>
        <v>211423243363</v>
      </c>
      <c r="C285" s="168" t="s">
        <v>1407</v>
      </c>
      <c r="D285" s="169" t="str">
        <f>'STUDENT NAMELIST'!D283</f>
        <v>ROACH SAJU R</v>
      </c>
      <c r="E285" s="170" t="s">
        <v>1191</v>
      </c>
      <c r="F285" s="71">
        <v>76</v>
      </c>
      <c r="G285" s="166"/>
      <c r="H285" s="166"/>
      <c r="I285" s="166"/>
      <c r="J285" s="166">
        <f t="shared" ca="1" si="1"/>
        <v>76</v>
      </c>
      <c r="K285" s="166"/>
      <c r="L285" s="166"/>
      <c r="M285" s="166"/>
      <c r="N285" s="166"/>
      <c r="O285" s="166"/>
      <c r="P285" s="166"/>
      <c r="Q285" s="166"/>
      <c r="R285" s="166"/>
      <c r="S285" s="166"/>
      <c r="T285" s="166"/>
      <c r="U285" s="166"/>
      <c r="V285" s="166"/>
      <c r="W285" s="166"/>
      <c r="X285" s="166"/>
      <c r="Y285" s="166"/>
      <c r="Z285" s="166"/>
    </row>
    <row r="286" spans="1:26" ht="30" customHeight="1" x14ac:dyDescent="0.2">
      <c r="A286" s="71">
        <f>'STUDENT NAMELIST'!A284</f>
        <v>280</v>
      </c>
      <c r="B286" s="167">
        <f>'STUDENT NAMELIST'!B284</f>
        <v>211423243364</v>
      </c>
      <c r="C286" s="168" t="s">
        <v>1402</v>
      </c>
      <c r="D286" s="169" t="str">
        <f>'STUDENT NAMELIST'!D284</f>
        <v>ROHINATH P</v>
      </c>
      <c r="E286" s="170" t="s">
        <v>1196</v>
      </c>
      <c r="F286" s="71">
        <v>82</v>
      </c>
      <c r="G286" s="166"/>
      <c r="H286" s="166"/>
      <c r="I286" s="166"/>
      <c r="J286" s="166">
        <f t="shared" ca="1" si="1"/>
        <v>90</v>
      </c>
      <c r="K286" s="166"/>
      <c r="L286" s="166"/>
      <c r="M286" s="166"/>
      <c r="N286" s="166"/>
      <c r="O286" s="166"/>
      <c r="P286" s="166"/>
      <c r="Q286" s="166"/>
      <c r="R286" s="166"/>
      <c r="S286" s="166"/>
      <c r="T286" s="166"/>
      <c r="U286" s="166"/>
      <c r="V286" s="166"/>
      <c r="W286" s="166"/>
      <c r="X286" s="166"/>
      <c r="Y286" s="166"/>
      <c r="Z286" s="166"/>
    </row>
    <row r="287" spans="1:26" ht="30" customHeight="1" x14ac:dyDescent="0.2">
      <c r="A287" s="71">
        <f>'STUDENT NAMELIST'!A285</f>
        <v>281</v>
      </c>
      <c r="B287" s="167">
        <f>'STUDENT NAMELIST'!B285</f>
        <v>211423243365</v>
      </c>
      <c r="C287" s="168" t="s">
        <v>1408</v>
      </c>
      <c r="D287" s="169" t="str">
        <f>'STUDENT NAMELIST'!D285</f>
        <v>ROSAN AKTHAR H</v>
      </c>
      <c r="E287" s="170" t="s">
        <v>1191</v>
      </c>
      <c r="F287" s="71">
        <v>80</v>
      </c>
      <c r="G287" s="166"/>
      <c r="H287" s="166"/>
      <c r="I287" s="166"/>
      <c r="J287" s="166">
        <f t="shared" ca="1" si="1"/>
        <v>79</v>
      </c>
      <c r="K287" s="166"/>
      <c r="L287" s="166"/>
      <c r="M287" s="166"/>
      <c r="N287" s="166"/>
      <c r="O287" s="166"/>
      <c r="P287" s="166"/>
      <c r="Q287" s="166"/>
      <c r="R287" s="166"/>
      <c r="S287" s="166"/>
      <c r="T287" s="166"/>
      <c r="U287" s="166"/>
      <c r="V287" s="166"/>
      <c r="W287" s="166"/>
      <c r="X287" s="166"/>
      <c r="Y287" s="166"/>
      <c r="Z287" s="166"/>
    </row>
    <row r="288" spans="1:26" ht="30" customHeight="1" x14ac:dyDescent="0.2">
      <c r="A288" s="71">
        <f>'STUDENT NAMELIST'!A286</f>
        <v>282</v>
      </c>
      <c r="B288" s="167">
        <f>'STUDENT NAMELIST'!B286</f>
        <v>211423243367</v>
      </c>
      <c r="C288" s="168" t="s">
        <v>1409</v>
      </c>
      <c r="D288" s="169" t="str">
        <f>'STUDENT NAMELIST'!D286</f>
        <v>RUBESH ADITHYA SELVARATHNAM</v>
      </c>
      <c r="E288" s="170" t="s">
        <v>1191</v>
      </c>
      <c r="F288" s="71">
        <v>77</v>
      </c>
      <c r="G288" s="166"/>
      <c r="H288" s="166"/>
      <c r="I288" s="166"/>
      <c r="J288" s="166">
        <f t="shared" ca="1" si="1"/>
        <v>74</v>
      </c>
      <c r="K288" s="166"/>
      <c r="L288" s="166"/>
      <c r="M288" s="166"/>
      <c r="N288" s="166"/>
      <c r="O288" s="166"/>
      <c r="P288" s="166"/>
      <c r="Q288" s="166"/>
      <c r="R288" s="166"/>
      <c r="S288" s="166"/>
      <c r="T288" s="166"/>
      <c r="U288" s="166"/>
      <c r="V288" s="166"/>
      <c r="W288" s="166"/>
      <c r="X288" s="166"/>
      <c r="Y288" s="166"/>
      <c r="Z288" s="166"/>
    </row>
    <row r="289" spans="1:26" ht="30" customHeight="1" x14ac:dyDescent="0.2">
      <c r="A289" s="71">
        <f>'STUDENT NAMELIST'!A287</f>
        <v>283</v>
      </c>
      <c r="B289" s="167">
        <f>'STUDENT NAMELIST'!B287</f>
        <v>211423243368</v>
      </c>
      <c r="C289" s="168" t="s">
        <v>1409</v>
      </c>
      <c r="D289" s="169" t="str">
        <f>'STUDENT NAMELIST'!D287</f>
        <v>RUBESH B</v>
      </c>
      <c r="E289" s="170" t="s">
        <v>1204</v>
      </c>
      <c r="F289" s="71">
        <v>63</v>
      </c>
      <c r="G289" s="166"/>
      <c r="H289" s="166"/>
      <c r="I289" s="166"/>
      <c r="J289" s="166">
        <f t="shared" ca="1" si="1"/>
        <v>69</v>
      </c>
      <c r="K289" s="166"/>
      <c r="L289" s="166"/>
      <c r="M289" s="166"/>
      <c r="N289" s="166"/>
      <c r="O289" s="166"/>
      <c r="P289" s="166"/>
      <c r="Q289" s="166"/>
      <c r="R289" s="166"/>
      <c r="S289" s="166"/>
      <c r="T289" s="166"/>
      <c r="U289" s="166"/>
      <c r="V289" s="166"/>
      <c r="W289" s="166"/>
      <c r="X289" s="166"/>
      <c r="Y289" s="166"/>
      <c r="Z289" s="166"/>
    </row>
    <row r="290" spans="1:26" ht="30" customHeight="1" x14ac:dyDescent="0.2">
      <c r="A290" s="71">
        <f>'STUDENT NAMELIST'!A288</f>
        <v>284</v>
      </c>
      <c r="B290" s="167">
        <f>'STUDENT NAMELIST'!B288</f>
        <v>211423243369</v>
      </c>
      <c r="C290" s="168" t="s">
        <v>1410</v>
      </c>
      <c r="D290" s="169" t="str">
        <f>'STUDENT NAMELIST'!D288</f>
        <v>RUDHRAN V</v>
      </c>
      <c r="E290" s="170" t="s">
        <v>1191</v>
      </c>
      <c r="F290" s="71">
        <v>73</v>
      </c>
      <c r="G290" s="166"/>
      <c r="H290" s="166"/>
      <c r="I290" s="166"/>
      <c r="J290" s="166">
        <f t="shared" ca="1" si="1"/>
        <v>71</v>
      </c>
      <c r="K290" s="166"/>
      <c r="L290" s="166"/>
      <c r="M290" s="166"/>
      <c r="N290" s="166"/>
      <c r="O290" s="166"/>
      <c r="P290" s="166"/>
      <c r="Q290" s="166"/>
      <c r="R290" s="166"/>
      <c r="S290" s="166"/>
      <c r="T290" s="166"/>
      <c r="U290" s="166"/>
      <c r="V290" s="166"/>
      <c r="W290" s="166"/>
      <c r="X290" s="166"/>
      <c r="Y290" s="166"/>
      <c r="Z290" s="166"/>
    </row>
    <row r="291" spans="1:26" ht="30" customHeight="1" x14ac:dyDescent="0.2">
      <c r="A291" s="71">
        <f>'STUDENT NAMELIST'!A289</f>
        <v>285</v>
      </c>
      <c r="B291" s="167">
        <f>'STUDENT NAMELIST'!B289</f>
        <v>211423243370</v>
      </c>
      <c r="C291" s="168" t="s">
        <v>1411</v>
      </c>
      <c r="D291" s="169" t="str">
        <f>'STUDENT NAMELIST'!D289</f>
        <v>SAARUKESHWARAN S</v>
      </c>
      <c r="E291" s="170" t="s">
        <v>1191</v>
      </c>
      <c r="F291" s="71">
        <v>80</v>
      </c>
      <c r="G291" s="166"/>
      <c r="H291" s="166"/>
      <c r="I291" s="166"/>
      <c r="J291" s="166">
        <f t="shared" ca="1" si="1"/>
        <v>78</v>
      </c>
      <c r="K291" s="166"/>
      <c r="L291" s="166"/>
      <c r="M291" s="166"/>
      <c r="N291" s="166"/>
      <c r="O291" s="166"/>
      <c r="P291" s="166"/>
      <c r="Q291" s="166"/>
      <c r="R291" s="166"/>
      <c r="S291" s="166"/>
      <c r="T291" s="166"/>
      <c r="U291" s="166"/>
      <c r="V291" s="166"/>
      <c r="W291" s="166"/>
      <c r="X291" s="166"/>
      <c r="Y291" s="166"/>
      <c r="Z291" s="166"/>
    </row>
    <row r="292" spans="1:26" ht="30" customHeight="1" x14ac:dyDescent="0.2">
      <c r="A292" s="71">
        <f>'STUDENT NAMELIST'!A290</f>
        <v>286</v>
      </c>
      <c r="B292" s="167">
        <f>'STUDENT NAMELIST'!B290</f>
        <v>211423243371</v>
      </c>
      <c r="C292" s="168" t="s">
        <v>1412</v>
      </c>
      <c r="D292" s="169" t="str">
        <f>'STUDENT NAMELIST'!D290</f>
        <v>SACHIN C J</v>
      </c>
      <c r="E292" s="170" t="s">
        <v>1191</v>
      </c>
      <c r="F292" s="71">
        <v>74</v>
      </c>
      <c r="G292" s="166"/>
      <c r="H292" s="166"/>
      <c r="I292" s="166"/>
      <c r="J292" s="166">
        <f t="shared" ca="1" si="1"/>
        <v>74</v>
      </c>
      <c r="K292" s="166"/>
      <c r="L292" s="166"/>
      <c r="M292" s="166"/>
      <c r="N292" s="166"/>
      <c r="O292" s="166"/>
      <c r="P292" s="166"/>
      <c r="Q292" s="166"/>
      <c r="R292" s="166"/>
      <c r="S292" s="166"/>
      <c r="T292" s="166"/>
      <c r="U292" s="166"/>
      <c r="V292" s="166"/>
      <c r="W292" s="166"/>
      <c r="X292" s="166"/>
      <c r="Y292" s="166"/>
      <c r="Z292" s="166"/>
    </row>
    <row r="293" spans="1:26" ht="30" customHeight="1" x14ac:dyDescent="0.2">
      <c r="A293" s="71">
        <f>'STUDENT NAMELIST'!A291</f>
        <v>287</v>
      </c>
      <c r="B293" s="167">
        <f>'STUDENT NAMELIST'!B291</f>
        <v>211423243373</v>
      </c>
      <c r="C293" s="168" t="s">
        <v>1413</v>
      </c>
      <c r="D293" s="169" t="str">
        <f>'STUDENT NAMELIST'!D291</f>
        <v>SAI KRISHNA P</v>
      </c>
      <c r="E293" s="170" t="s">
        <v>1191</v>
      </c>
      <c r="F293" s="71">
        <v>72</v>
      </c>
      <c r="G293" s="166"/>
      <c r="H293" s="166"/>
      <c r="I293" s="166"/>
      <c r="J293" s="166">
        <f t="shared" ca="1" si="1"/>
        <v>73</v>
      </c>
      <c r="K293" s="166"/>
      <c r="L293" s="166"/>
      <c r="M293" s="166"/>
      <c r="N293" s="166"/>
      <c r="O293" s="166"/>
      <c r="P293" s="166"/>
      <c r="Q293" s="166"/>
      <c r="R293" s="166"/>
      <c r="S293" s="166"/>
      <c r="T293" s="166"/>
      <c r="U293" s="166"/>
      <c r="V293" s="166"/>
      <c r="W293" s="166"/>
      <c r="X293" s="166"/>
      <c r="Y293" s="166"/>
      <c r="Z293" s="166"/>
    </row>
    <row r="294" spans="1:26" ht="30" customHeight="1" x14ac:dyDescent="0.2">
      <c r="A294" s="71">
        <f>'STUDENT NAMELIST'!A292</f>
        <v>288</v>
      </c>
      <c r="B294" s="167">
        <f>'STUDENT NAMELIST'!B292</f>
        <v>211423243375</v>
      </c>
      <c r="C294" s="168" t="s">
        <v>1414</v>
      </c>
      <c r="D294" s="169" t="str">
        <f>'STUDENT NAMELIST'!D292</f>
        <v>SAKTHINARAYANAN V</v>
      </c>
      <c r="E294" s="170" t="s">
        <v>1204</v>
      </c>
      <c r="F294" s="71">
        <v>66</v>
      </c>
      <c r="G294" s="166"/>
      <c r="H294" s="166"/>
      <c r="I294" s="166"/>
      <c r="J294" s="166">
        <f t="shared" ca="1" si="1"/>
        <v>70</v>
      </c>
      <c r="K294" s="166"/>
      <c r="L294" s="166"/>
      <c r="M294" s="166"/>
      <c r="N294" s="166"/>
      <c r="O294" s="166"/>
      <c r="P294" s="166"/>
      <c r="Q294" s="166"/>
      <c r="R294" s="166"/>
      <c r="S294" s="166"/>
      <c r="T294" s="166"/>
      <c r="U294" s="166"/>
      <c r="V294" s="166"/>
      <c r="W294" s="166"/>
      <c r="X294" s="166"/>
      <c r="Y294" s="166"/>
      <c r="Z294" s="166"/>
    </row>
    <row r="295" spans="1:26" ht="30" customHeight="1" x14ac:dyDescent="0.2">
      <c r="A295" s="71">
        <f>'STUDENT NAMELIST'!A293</f>
        <v>289</v>
      </c>
      <c r="B295" s="167">
        <f>'STUDENT NAMELIST'!B293</f>
        <v>211423243376</v>
      </c>
      <c r="C295" s="168" t="s">
        <v>1415</v>
      </c>
      <c r="D295" s="169" t="str">
        <f>'STUDENT NAMELIST'!D293</f>
        <v>SALWIN M</v>
      </c>
      <c r="E295" s="170" t="s">
        <v>1191</v>
      </c>
      <c r="F295" s="71">
        <v>71</v>
      </c>
      <c r="G295" s="166"/>
      <c r="H295" s="166"/>
      <c r="I295" s="166"/>
      <c r="J295" s="166">
        <f t="shared" ca="1" si="1"/>
        <v>77</v>
      </c>
      <c r="K295" s="166"/>
      <c r="L295" s="166"/>
      <c r="M295" s="166"/>
      <c r="N295" s="166"/>
      <c r="O295" s="166"/>
      <c r="P295" s="166"/>
      <c r="Q295" s="166"/>
      <c r="R295" s="166"/>
      <c r="S295" s="166"/>
      <c r="T295" s="166"/>
      <c r="U295" s="166"/>
      <c r="V295" s="166"/>
      <c r="W295" s="166"/>
      <c r="X295" s="166"/>
      <c r="Y295" s="166"/>
      <c r="Z295" s="166"/>
    </row>
    <row r="296" spans="1:26" ht="30" customHeight="1" x14ac:dyDescent="0.2">
      <c r="A296" s="71">
        <f>'STUDENT NAMELIST'!A294</f>
        <v>290</v>
      </c>
      <c r="B296" s="167">
        <f>'STUDENT NAMELIST'!B294</f>
        <v>211423243383</v>
      </c>
      <c r="C296" s="168" t="s">
        <v>1416</v>
      </c>
      <c r="D296" s="169" t="str">
        <f>'STUDENT NAMELIST'!D294</f>
        <v>SANJAI P</v>
      </c>
      <c r="E296" s="170" t="s">
        <v>1199</v>
      </c>
      <c r="F296" s="71">
        <v>57</v>
      </c>
      <c r="G296" s="166"/>
      <c r="H296" s="166"/>
      <c r="I296" s="166"/>
      <c r="J296" s="166">
        <f t="shared" ca="1" si="1"/>
        <v>58</v>
      </c>
      <c r="K296" s="166"/>
      <c r="L296" s="166"/>
      <c r="M296" s="166"/>
      <c r="N296" s="166"/>
      <c r="O296" s="166"/>
      <c r="P296" s="166"/>
      <c r="Q296" s="166"/>
      <c r="R296" s="166"/>
      <c r="S296" s="166"/>
      <c r="T296" s="166"/>
      <c r="U296" s="166"/>
      <c r="V296" s="166"/>
      <c r="W296" s="166"/>
      <c r="X296" s="166"/>
      <c r="Y296" s="166"/>
      <c r="Z296" s="166"/>
    </row>
    <row r="297" spans="1:26" ht="30" customHeight="1" x14ac:dyDescent="0.2">
      <c r="A297" s="71">
        <f>'STUDENT NAMELIST'!A295</f>
        <v>291</v>
      </c>
      <c r="B297" s="167">
        <f>'STUDENT NAMELIST'!B295</f>
        <v>211423243384</v>
      </c>
      <c r="C297" s="168" t="s">
        <v>1417</v>
      </c>
      <c r="D297" s="169" t="str">
        <f>'STUDENT NAMELIST'!D295</f>
        <v>SANJAY KARTHI A</v>
      </c>
      <c r="E297" s="170" t="s">
        <v>1191</v>
      </c>
      <c r="F297" s="71">
        <v>78</v>
      </c>
      <c r="G297" s="166"/>
      <c r="H297" s="166"/>
      <c r="I297" s="166"/>
      <c r="J297" s="166">
        <f t="shared" ca="1" si="1"/>
        <v>71</v>
      </c>
      <c r="K297" s="166"/>
      <c r="L297" s="166"/>
      <c r="M297" s="166"/>
      <c r="N297" s="166"/>
      <c r="O297" s="166"/>
      <c r="P297" s="166"/>
      <c r="Q297" s="166"/>
      <c r="R297" s="166"/>
      <c r="S297" s="166"/>
      <c r="T297" s="166"/>
      <c r="U297" s="166"/>
      <c r="V297" s="166"/>
      <c r="W297" s="166"/>
      <c r="X297" s="166"/>
      <c r="Y297" s="166"/>
      <c r="Z297" s="166"/>
    </row>
    <row r="298" spans="1:26" ht="30" customHeight="1" x14ac:dyDescent="0.2">
      <c r="A298" s="71">
        <f>'STUDENT NAMELIST'!A296</f>
        <v>292</v>
      </c>
      <c r="B298" s="167">
        <f>'STUDENT NAMELIST'!B296</f>
        <v>211423243385</v>
      </c>
      <c r="C298" s="168" t="s">
        <v>1418</v>
      </c>
      <c r="D298" s="169" t="str">
        <f>'STUDENT NAMELIST'!D296</f>
        <v>SANJAY M</v>
      </c>
      <c r="E298" s="170" t="s">
        <v>1204</v>
      </c>
      <c r="F298" s="71">
        <v>69</v>
      </c>
      <c r="G298" s="166"/>
      <c r="H298" s="166"/>
      <c r="I298" s="166"/>
      <c r="J298" s="166">
        <f t="shared" ca="1" si="1"/>
        <v>63</v>
      </c>
      <c r="K298" s="166"/>
      <c r="L298" s="166"/>
      <c r="M298" s="166"/>
      <c r="N298" s="166"/>
      <c r="O298" s="166"/>
      <c r="P298" s="166"/>
      <c r="Q298" s="166"/>
      <c r="R298" s="166"/>
      <c r="S298" s="166"/>
      <c r="T298" s="166"/>
      <c r="U298" s="166"/>
      <c r="V298" s="166"/>
      <c r="W298" s="166"/>
      <c r="X298" s="166"/>
      <c r="Y298" s="166"/>
      <c r="Z298" s="166"/>
    </row>
    <row r="299" spans="1:26" ht="30" customHeight="1" x14ac:dyDescent="0.2">
      <c r="A299" s="71">
        <f>'STUDENT NAMELIST'!A297</f>
        <v>293</v>
      </c>
      <c r="B299" s="167">
        <f>'STUDENT NAMELIST'!B297</f>
        <v>211423243386</v>
      </c>
      <c r="C299" s="168" t="s">
        <v>1287</v>
      </c>
      <c r="D299" s="169" t="str">
        <f>'STUDENT NAMELIST'!D297</f>
        <v>SANJEEV S</v>
      </c>
      <c r="E299" s="170" t="s">
        <v>1204</v>
      </c>
      <c r="F299" s="71">
        <v>63</v>
      </c>
      <c r="G299" s="166"/>
      <c r="H299" s="166"/>
      <c r="I299" s="166"/>
      <c r="J299" s="166">
        <f t="shared" ca="1" si="1"/>
        <v>61</v>
      </c>
      <c r="K299" s="166"/>
      <c r="L299" s="166"/>
      <c r="M299" s="166"/>
      <c r="N299" s="166"/>
      <c r="O299" s="166"/>
      <c r="P299" s="166"/>
      <c r="Q299" s="166"/>
      <c r="R299" s="166"/>
      <c r="S299" s="166"/>
      <c r="T299" s="166"/>
      <c r="U299" s="166"/>
      <c r="V299" s="166"/>
      <c r="W299" s="166"/>
      <c r="X299" s="166"/>
      <c r="Y299" s="166"/>
      <c r="Z299" s="166"/>
    </row>
    <row r="300" spans="1:26" ht="30" customHeight="1" x14ac:dyDescent="0.2">
      <c r="A300" s="71">
        <f>'STUDENT NAMELIST'!A298</f>
        <v>294</v>
      </c>
      <c r="B300" s="167">
        <f>'STUDENT NAMELIST'!B298</f>
        <v>211423243388</v>
      </c>
      <c r="C300" s="168" t="s">
        <v>1419</v>
      </c>
      <c r="D300" s="169" t="str">
        <f>'STUDENT NAMELIST'!D298</f>
        <v>SANTHOSH D</v>
      </c>
      <c r="E300" s="170" t="s">
        <v>1191</v>
      </c>
      <c r="F300" s="71">
        <v>72</v>
      </c>
      <c r="G300" s="166"/>
      <c r="H300" s="166"/>
      <c r="I300" s="166"/>
      <c r="J300" s="166">
        <f t="shared" ca="1" si="1"/>
        <v>73</v>
      </c>
      <c r="K300" s="166"/>
      <c r="L300" s="166"/>
      <c r="M300" s="166"/>
      <c r="N300" s="166"/>
      <c r="O300" s="166"/>
      <c r="P300" s="166"/>
      <c r="Q300" s="166"/>
      <c r="R300" s="166"/>
      <c r="S300" s="166"/>
      <c r="T300" s="166"/>
      <c r="U300" s="166"/>
      <c r="V300" s="166"/>
      <c r="W300" s="166"/>
      <c r="X300" s="166"/>
      <c r="Y300" s="166"/>
      <c r="Z300" s="166"/>
    </row>
    <row r="301" spans="1:26" ht="30" customHeight="1" x14ac:dyDescent="0.2">
      <c r="A301" s="71">
        <f>'STUDENT NAMELIST'!A299</f>
        <v>295</v>
      </c>
      <c r="B301" s="167">
        <f>'STUDENT NAMELIST'!B299</f>
        <v>211423243389</v>
      </c>
      <c r="C301" s="168" t="s">
        <v>1420</v>
      </c>
      <c r="D301" s="169" t="str">
        <f>'STUDENT NAMELIST'!D299</f>
        <v>SANTHOSH KUMAR M</v>
      </c>
      <c r="E301" s="170" t="s">
        <v>1191</v>
      </c>
      <c r="F301" s="71">
        <v>78</v>
      </c>
      <c r="G301" s="166"/>
      <c r="H301" s="166"/>
      <c r="I301" s="166"/>
      <c r="J301" s="166">
        <f t="shared" ca="1" si="1"/>
        <v>79</v>
      </c>
      <c r="K301" s="166"/>
      <c r="L301" s="166"/>
      <c r="M301" s="166"/>
      <c r="N301" s="166"/>
      <c r="O301" s="166"/>
      <c r="P301" s="166"/>
      <c r="Q301" s="166"/>
      <c r="R301" s="166"/>
      <c r="S301" s="166"/>
      <c r="T301" s="166"/>
      <c r="U301" s="166"/>
      <c r="V301" s="166"/>
      <c r="W301" s="166"/>
      <c r="X301" s="166"/>
      <c r="Y301" s="166"/>
      <c r="Z301" s="166"/>
    </row>
    <row r="302" spans="1:26" ht="30" customHeight="1" x14ac:dyDescent="0.2">
      <c r="A302" s="71">
        <f>'STUDENT NAMELIST'!A300</f>
        <v>296</v>
      </c>
      <c r="B302" s="167">
        <f>'STUDENT NAMELIST'!B300</f>
        <v>211423243390</v>
      </c>
      <c r="C302" s="168" t="s">
        <v>1421</v>
      </c>
      <c r="D302" s="169" t="str">
        <f>'STUDENT NAMELIST'!D300</f>
        <v>SANTHOSH M</v>
      </c>
      <c r="E302" s="170" t="s">
        <v>1196</v>
      </c>
      <c r="F302" s="71">
        <v>82</v>
      </c>
      <c r="G302" s="166"/>
      <c r="H302" s="166"/>
      <c r="I302" s="166"/>
      <c r="J302" s="166">
        <f t="shared" ca="1" si="1"/>
        <v>89</v>
      </c>
      <c r="K302" s="166"/>
      <c r="L302" s="166"/>
      <c r="M302" s="166"/>
      <c r="N302" s="166"/>
      <c r="O302" s="166"/>
      <c r="P302" s="166"/>
      <c r="Q302" s="166"/>
      <c r="R302" s="166"/>
      <c r="S302" s="166"/>
      <c r="T302" s="166"/>
      <c r="U302" s="166"/>
      <c r="V302" s="166"/>
      <c r="W302" s="166"/>
      <c r="X302" s="166"/>
      <c r="Y302" s="166"/>
      <c r="Z302" s="166"/>
    </row>
    <row r="303" spans="1:26" ht="30" customHeight="1" x14ac:dyDescent="0.2">
      <c r="A303" s="71">
        <f>'STUDENT NAMELIST'!A301</f>
        <v>297</v>
      </c>
      <c r="B303" s="167">
        <f>'STUDENT NAMELIST'!B301</f>
        <v>211423243391</v>
      </c>
      <c r="C303" s="168" t="s">
        <v>1422</v>
      </c>
      <c r="D303" s="169" t="str">
        <f>'STUDENT NAMELIST'!D301</f>
        <v>SANTHOSH V</v>
      </c>
      <c r="E303" s="170" t="s">
        <v>1204</v>
      </c>
      <c r="F303" s="71">
        <v>68</v>
      </c>
      <c r="G303" s="166"/>
      <c r="H303" s="166"/>
      <c r="I303" s="166"/>
      <c r="J303" s="166">
        <f t="shared" ca="1" si="1"/>
        <v>63</v>
      </c>
      <c r="K303" s="166"/>
      <c r="L303" s="166"/>
      <c r="M303" s="166"/>
      <c r="N303" s="166"/>
      <c r="O303" s="166"/>
      <c r="P303" s="166"/>
      <c r="Q303" s="166"/>
      <c r="R303" s="166"/>
      <c r="S303" s="166"/>
      <c r="T303" s="166"/>
      <c r="U303" s="166"/>
      <c r="V303" s="166"/>
      <c r="W303" s="166"/>
      <c r="X303" s="166"/>
      <c r="Y303" s="166"/>
      <c r="Z303" s="166"/>
    </row>
    <row r="304" spans="1:26" ht="30" customHeight="1" x14ac:dyDescent="0.2">
      <c r="A304" s="71">
        <f>'STUDENT NAMELIST'!A302</f>
        <v>298</v>
      </c>
      <c r="B304" s="167">
        <f>'STUDENT NAMELIST'!B302</f>
        <v>211423243392</v>
      </c>
      <c r="C304" s="168" t="s">
        <v>1423</v>
      </c>
      <c r="D304" s="169" t="str">
        <f>'STUDENT NAMELIST'!D302</f>
        <v>SANTHOSH V</v>
      </c>
      <c r="E304" s="170" t="s">
        <v>1191</v>
      </c>
      <c r="F304" s="71">
        <v>73</v>
      </c>
      <c r="G304" s="166"/>
      <c r="H304" s="166"/>
      <c r="I304" s="166"/>
      <c r="J304" s="166">
        <f t="shared" ca="1" si="1"/>
        <v>75</v>
      </c>
      <c r="K304" s="166"/>
      <c r="L304" s="166"/>
      <c r="M304" s="166"/>
      <c r="N304" s="166"/>
      <c r="O304" s="166"/>
      <c r="P304" s="166"/>
      <c r="Q304" s="166"/>
      <c r="R304" s="166"/>
      <c r="S304" s="166"/>
      <c r="T304" s="166"/>
      <c r="U304" s="166"/>
      <c r="V304" s="166"/>
      <c r="W304" s="166"/>
      <c r="X304" s="166"/>
      <c r="Y304" s="166"/>
      <c r="Z304" s="166"/>
    </row>
    <row r="305" spans="1:26" ht="30" customHeight="1" x14ac:dyDescent="0.2">
      <c r="A305" s="71">
        <f>'STUDENT NAMELIST'!A303</f>
        <v>299</v>
      </c>
      <c r="B305" s="167">
        <f>'STUDENT NAMELIST'!B303</f>
        <v>211423243394</v>
      </c>
      <c r="C305" s="168" t="s">
        <v>1424</v>
      </c>
      <c r="D305" s="169" t="str">
        <f>'STUDENT NAMELIST'!D303</f>
        <v>SARAVANAN M</v>
      </c>
      <c r="E305" s="170" t="s">
        <v>1191</v>
      </c>
      <c r="F305" s="71">
        <v>71</v>
      </c>
      <c r="G305" s="166"/>
      <c r="H305" s="166"/>
      <c r="I305" s="166"/>
      <c r="J305" s="166">
        <f t="shared" ca="1" si="1"/>
        <v>80</v>
      </c>
      <c r="K305" s="166"/>
      <c r="L305" s="166"/>
      <c r="M305" s="166"/>
      <c r="N305" s="166"/>
      <c r="O305" s="166"/>
      <c r="P305" s="166"/>
      <c r="Q305" s="166"/>
      <c r="R305" s="166"/>
      <c r="S305" s="166"/>
      <c r="T305" s="166"/>
      <c r="U305" s="166"/>
      <c r="V305" s="166"/>
      <c r="W305" s="166"/>
      <c r="X305" s="166"/>
      <c r="Y305" s="166"/>
      <c r="Z305" s="166"/>
    </row>
    <row r="306" spans="1:26" ht="30" customHeight="1" x14ac:dyDescent="0.2">
      <c r="A306" s="71">
        <f>'STUDENT NAMELIST'!A304</f>
        <v>300</v>
      </c>
      <c r="B306" s="167">
        <f>'STUDENT NAMELIST'!B304</f>
        <v>211423243395</v>
      </c>
      <c r="C306" s="168" t="s">
        <v>1424</v>
      </c>
      <c r="D306" s="169" t="str">
        <f>'STUDENT NAMELIST'!D304</f>
        <v>SARAVANAN N</v>
      </c>
      <c r="E306" s="170" t="s">
        <v>1191</v>
      </c>
      <c r="F306" s="71">
        <v>73</v>
      </c>
      <c r="G306" s="166"/>
      <c r="H306" s="166"/>
      <c r="I306" s="166"/>
      <c r="J306" s="166">
        <f t="shared" ca="1" si="1"/>
        <v>75</v>
      </c>
      <c r="K306" s="166"/>
      <c r="L306" s="166"/>
      <c r="M306" s="166"/>
      <c r="N306" s="166"/>
      <c r="O306" s="166"/>
      <c r="P306" s="166"/>
      <c r="Q306" s="166"/>
      <c r="R306" s="166"/>
      <c r="S306" s="166"/>
      <c r="T306" s="166"/>
      <c r="U306" s="166"/>
      <c r="V306" s="166"/>
      <c r="W306" s="166"/>
      <c r="X306" s="166"/>
      <c r="Y306" s="166"/>
      <c r="Z306" s="166"/>
    </row>
    <row r="307" spans="1:26" ht="30" customHeight="1" x14ac:dyDescent="0.2">
      <c r="A307" s="71">
        <f>'STUDENT NAMELIST'!A305</f>
        <v>301</v>
      </c>
      <c r="B307" s="167">
        <f>'STUDENT NAMELIST'!B305</f>
        <v>211423243396</v>
      </c>
      <c r="C307" s="168" t="s">
        <v>1425</v>
      </c>
      <c r="D307" s="169" t="str">
        <f>'STUDENT NAMELIST'!D305</f>
        <v>SARAVANAN P</v>
      </c>
      <c r="E307" s="170" t="s">
        <v>1204</v>
      </c>
      <c r="F307" s="71">
        <v>66</v>
      </c>
      <c r="G307" s="166"/>
      <c r="H307" s="166"/>
      <c r="I307" s="166"/>
      <c r="J307" s="166">
        <f t="shared" ca="1" si="1"/>
        <v>66</v>
      </c>
      <c r="K307" s="166"/>
      <c r="L307" s="166"/>
      <c r="M307" s="166"/>
      <c r="N307" s="166"/>
      <c r="O307" s="166"/>
      <c r="P307" s="166"/>
      <c r="Q307" s="166"/>
      <c r="R307" s="166"/>
      <c r="S307" s="166"/>
      <c r="T307" s="166"/>
      <c r="U307" s="166"/>
      <c r="V307" s="166"/>
      <c r="W307" s="166"/>
      <c r="X307" s="166"/>
      <c r="Y307" s="166"/>
      <c r="Z307" s="166"/>
    </row>
    <row r="308" spans="1:26" ht="30" customHeight="1" x14ac:dyDescent="0.2">
      <c r="A308" s="71">
        <f>'STUDENT NAMELIST'!A306</f>
        <v>302</v>
      </c>
      <c r="B308" s="167">
        <f>'STUDENT NAMELIST'!B306</f>
        <v>211423243397</v>
      </c>
      <c r="C308" s="168" t="s">
        <v>1413</v>
      </c>
      <c r="D308" s="169" t="str">
        <f>'STUDENT NAMELIST'!D306</f>
        <v>SARVESHWARAN C</v>
      </c>
      <c r="E308" s="170" t="s">
        <v>1191</v>
      </c>
      <c r="F308" s="71">
        <v>74</v>
      </c>
      <c r="G308" s="166"/>
      <c r="H308" s="166"/>
      <c r="I308" s="166"/>
      <c r="J308" s="166">
        <f t="shared" ca="1" si="1"/>
        <v>80</v>
      </c>
      <c r="K308" s="166"/>
      <c r="L308" s="166"/>
      <c r="M308" s="166"/>
      <c r="N308" s="166"/>
      <c r="O308" s="166"/>
      <c r="P308" s="166"/>
      <c r="Q308" s="166"/>
      <c r="R308" s="166"/>
      <c r="S308" s="166"/>
      <c r="T308" s="166"/>
      <c r="U308" s="166"/>
      <c r="V308" s="166"/>
      <c r="W308" s="166"/>
      <c r="X308" s="166"/>
      <c r="Y308" s="166"/>
      <c r="Z308" s="166"/>
    </row>
    <row r="309" spans="1:26" ht="30" customHeight="1" x14ac:dyDescent="0.2">
      <c r="A309" s="71">
        <f>'STUDENT NAMELIST'!A307</f>
        <v>303</v>
      </c>
      <c r="B309" s="167">
        <f>'STUDENT NAMELIST'!B307</f>
        <v>211423243399</v>
      </c>
      <c r="C309" s="168" t="s">
        <v>1426</v>
      </c>
      <c r="D309" s="169" t="str">
        <f>'STUDENT NAMELIST'!D307</f>
        <v>SATHISH B</v>
      </c>
      <c r="E309" s="170" t="s">
        <v>1204</v>
      </c>
      <c r="F309" s="71">
        <v>63</v>
      </c>
      <c r="G309" s="166"/>
      <c r="H309" s="166"/>
      <c r="I309" s="166"/>
      <c r="J309" s="166">
        <f t="shared" ca="1" si="1"/>
        <v>62</v>
      </c>
      <c r="K309" s="166"/>
      <c r="L309" s="166"/>
      <c r="M309" s="166"/>
      <c r="N309" s="166"/>
      <c r="O309" s="166"/>
      <c r="P309" s="166"/>
      <c r="Q309" s="166"/>
      <c r="R309" s="166"/>
      <c r="S309" s="166"/>
      <c r="T309" s="166"/>
      <c r="U309" s="166"/>
      <c r="V309" s="166"/>
      <c r="W309" s="166"/>
      <c r="X309" s="166"/>
      <c r="Y309" s="166"/>
      <c r="Z309" s="166"/>
    </row>
    <row r="310" spans="1:26" ht="30" customHeight="1" x14ac:dyDescent="0.2">
      <c r="A310" s="71">
        <f>'STUDENT NAMELIST'!A308</f>
        <v>304</v>
      </c>
      <c r="B310" s="167">
        <f>'STUDENT NAMELIST'!B308</f>
        <v>211423243400</v>
      </c>
      <c r="C310" s="168" t="s">
        <v>1414</v>
      </c>
      <c r="D310" s="169" t="str">
        <f>'STUDENT NAMELIST'!D308</f>
        <v>SATHRIYAN M</v>
      </c>
      <c r="E310" s="170" t="s">
        <v>1191</v>
      </c>
      <c r="F310" s="71">
        <v>77</v>
      </c>
      <c r="G310" s="166"/>
      <c r="H310" s="166"/>
      <c r="I310" s="166"/>
      <c r="J310" s="166">
        <f t="shared" ca="1" si="1"/>
        <v>79</v>
      </c>
      <c r="K310" s="166"/>
      <c r="L310" s="166"/>
      <c r="M310" s="166"/>
      <c r="N310" s="166"/>
      <c r="O310" s="166"/>
      <c r="P310" s="166"/>
      <c r="Q310" s="166"/>
      <c r="R310" s="166"/>
      <c r="S310" s="166"/>
      <c r="T310" s="166"/>
      <c r="U310" s="166"/>
      <c r="V310" s="166"/>
      <c r="W310" s="166"/>
      <c r="X310" s="166"/>
      <c r="Y310" s="166"/>
      <c r="Z310" s="166"/>
    </row>
    <row r="311" spans="1:26" ht="30" customHeight="1" x14ac:dyDescent="0.2">
      <c r="A311" s="71">
        <f>'STUDENT NAMELIST'!A309</f>
        <v>305</v>
      </c>
      <c r="B311" s="167">
        <f>'STUDENT NAMELIST'!B309</f>
        <v>211423243402</v>
      </c>
      <c r="C311" s="168" t="s">
        <v>1427</v>
      </c>
      <c r="D311" s="169" t="str">
        <f>'STUDENT NAMELIST'!D309</f>
        <v>SHACHIN J</v>
      </c>
      <c r="E311" s="170" t="s">
        <v>1191</v>
      </c>
      <c r="F311" s="71">
        <v>73</v>
      </c>
      <c r="G311" s="166"/>
      <c r="H311" s="166"/>
      <c r="I311" s="166"/>
      <c r="J311" s="166">
        <f t="shared" ca="1" si="1"/>
        <v>71</v>
      </c>
      <c r="K311" s="166"/>
      <c r="L311" s="166"/>
      <c r="M311" s="166"/>
      <c r="N311" s="166"/>
      <c r="O311" s="166"/>
      <c r="P311" s="166"/>
      <c r="Q311" s="166"/>
      <c r="R311" s="166"/>
      <c r="S311" s="166"/>
      <c r="T311" s="166"/>
      <c r="U311" s="166"/>
      <c r="V311" s="166"/>
      <c r="W311" s="166"/>
      <c r="X311" s="166"/>
      <c r="Y311" s="166"/>
      <c r="Z311" s="166"/>
    </row>
    <row r="312" spans="1:26" ht="30" customHeight="1" x14ac:dyDescent="0.2">
      <c r="A312" s="71">
        <f>'STUDENT NAMELIST'!A310</f>
        <v>306</v>
      </c>
      <c r="B312" s="167">
        <f>'STUDENT NAMELIST'!B310</f>
        <v>211423243403</v>
      </c>
      <c r="C312" s="168" t="s">
        <v>1427</v>
      </c>
      <c r="D312" s="169" t="str">
        <f>'STUDENT NAMELIST'!D310</f>
        <v>SHAILESH S</v>
      </c>
      <c r="E312" s="170" t="s">
        <v>1191</v>
      </c>
      <c r="F312" s="71">
        <v>77</v>
      </c>
      <c r="G312" s="166"/>
      <c r="H312" s="166"/>
      <c r="I312" s="166"/>
      <c r="J312" s="166">
        <f t="shared" ca="1" si="1"/>
        <v>75</v>
      </c>
      <c r="K312" s="166"/>
      <c r="L312" s="166"/>
      <c r="M312" s="166"/>
      <c r="N312" s="166"/>
      <c r="O312" s="166"/>
      <c r="P312" s="166"/>
      <c r="Q312" s="166"/>
      <c r="R312" s="166"/>
      <c r="S312" s="166"/>
      <c r="T312" s="166"/>
      <c r="U312" s="166"/>
      <c r="V312" s="166"/>
      <c r="W312" s="166"/>
      <c r="X312" s="166"/>
      <c r="Y312" s="166"/>
      <c r="Z312" s="166"/>
    </row>
    <row r="313" spans="1:26" ht="30" customHeight="1" x14ac:dyDescent="0.2">
      <c r="A313" s="71">
        <f>'STUDENT NAMELIST'!A311</f>
        <v>307</v>
      </c>
      <c r="B313" s="167">
        <f>'STUDENT NAMELIST'!B311</f>
        <v>211423243404</v>
      </c>
      <c r="C313" s="168" t="s">
        <v>1415</v>
      </c>
      <c r="D313" s="169" t="str">
        <f>'STUDENT NAMELIST'!D311</f>
        <v>SHANMUGAPRIYAN J</v>
      </c>
      <c r="E313" s="170" t="s">
        <v>1204</v>
      </c>
      <c r="F313" s="71">
        <v>67</v>
      </c>
      <c r="G313" s="166"/>
      <c r="H313" s="166"/>
      <c r="I313" s="166"/>
      <c r="J313" s="166">
        <f t="shared" ca="1" si="1"/>
        <v>67</v>
      </c>
      <c r="K313" s="166"/>
      <c r="L313" s="166"/>
      <c r="M313" s="166"/>
      <c r="N313" s="166"/>
      <c r="O313" s="166"/>
      <c r="P313" s="166"/>
      <c r="Q313" s="166"/>
      <c r="R313" s="166"/>
      <c r="S313" s="166"/>
      <c r="T313" s="166"/>
      <c r="U313" s="166"/>
      <c r="V313" s="166"/>
      <c r="W313" s="166"/>
      <c r="X313" s="166"/>
      <c r="Y313" s="166"/>
      <c r="Z313" s="166"/>
    </row>
    <row r="314" spans="1:26" ht="30" customHeight="1" x14ac:dyDescent="0.2">
      <c r="A314" s="71">
        <f>'STUDENT NAMELIST'!A312</f>
        <v>308</v>
      </c>
      <c r="B314" s="167">
        <f>'STUDENT NAMELIST'!B312</f>
        <v>211423243405</v>
      </c>
      <c r="C314" s="168" t="s">
        <v>1428</v>
      </c>
      <c r="D314" s="169" t="str">
        <f>'STUDENT NAMELIST'!D312</f>
        <v>SHARAN RAJ P</v>
      </c>
      <c r="E314" s="170" t="s">
        <v>1191</v>
      </c>
      <c r="F314" s="71">
        <v>78</v>
      </c>
      <c r="G314" s="166"/>
      <c r="H314" s="166"/>
      <c r="I314" s="166"/>
      <c r="J314" s="166">
        <f t="shared" ca="1" si="1"/>
        <v>80</v>
      </c>
      <c r="K314" s="166"/>
      <c r="L314" s="166"/>
      <c r="M314" s="166"/>
      <c r="N314" s="166"/>
      <c r="O314" s="166"/>
      <c r="P314" s="166"/>
      <c r="Q314" s="166"/>
      <c r="R314" s="166"/>
      <c r="S314" s="166"/>
      <c r="T314" s="166"/>
      <c r="U314" s="166"/>
      <c r="V314" s="166"/>
      <c r="W314" s="166"/>
      <c r="X314" s="166"/>
      <c r="Y314" s="166"/>
      <c r="Z314" s="166"/>
    </row>
    <row r="315" spans="1:26" ht="30" customHeight="1" x14ac:dyDescent="0.2">
      <c r="A315" s="71">
        <f>'STUDENT NAMELIST'!A313</f>
        <v>309</v>
      </c>
      <c r="B315" s="167">
        <f>'STUDENT NAMELIST'!B313</f>
        <v>211423243406</v>
      </c>
      <c r="C315" s="168" t="s">
        <v>1418</v>
      </c>
      <c r="D315" s="169" t="str">
        <f>'STUDENT NAMELIST'!D313</f>
        <v>SHARANRAJ T</v>
      </c>
      <c r="E315" s="170" t="s">
        <v>1199</v>
      </c>
      <c r="F315" s="71">
        <v>56</v>
      </c>
      <c r="G315" s="166"/>
      <c r="H315" s="166"/>
      <c r="I315" s="166"/>
      <c r="J315" s="166">
        <f t="shared" ca="1" si="1"/>
        <v>60</v>
      </c>
      <c r="K315" s="166"/>
      <c r="L315" s="166"/>
      <c r="M315" s="166"/>
      <c r="N315" s="166"/>
      <c r="O315" s="166"/>
      <c r="P315" s="166"/>
      <c r="Q315" s="166"/>
      <c r="R315" s="166"/>
      <c r="S315" s="166"/>
      <c r="T315" s="166"/>
      <c r="U315" s="166"/>
      <c r="V315" s="166"/>
      <c r="W315" s="166"/>
      <c r="X315" s="166"/>
      <c r="Y315" s="166"/>
      <c r="Z315" s="166"/>
    </row>
    <row r="316" spans="1:26" ht="30" customHeight="1" x14ac:dyDescent="0.2">
      <c r="A316" s="71">
        <f>'STUDENT NAMELIST'!A314</f>
        <v>310</v>
      </c>
      <c r="B316" s="167">
        <f>'STUDENT NAMELIST'!B314</f>
        <v>211423243407</v>
      </c>
      <c r="C316" s="168" t="s">
        <v>1429</v>
      </c>
      <c r="D316" s="169" t="str">
        <f>'STUDENT NAMELIST'!D314</f>
        <v>SHARATH A</v>
      </c>
      <c r="E316" s="170" t="s">
        <v>1199</v>
      </c>
      <c r="F316" s="71">
        <v>56</v>
      </c>
      <c r="G316" s="166"/>
      <c r="H316" s="166"/>
      <c r="I316" s="166"/>
      <c r="J316" s="166">
        <f t="shared" ca="1" si="1"/>
        <v>56</v>
      </c>
      <c r="K316" s="166"/>
      <c r="L316" s="166"/>
      <c r="M316" s="166"/>
      <c r="N316" s="166"/>
      <c r="O316" s="166"/>
      <c r="P316" s="166"/>
      <c r="Q316" s="166"/>
      <c r="R316" s="166"/>
      <c r="S316" s="166"/>
      <c r="T316" s="166"/>
      <c r="U316" s="166"/>
      <c r="V316" s="166"/>
      <c r="W316" s="166"/>
      <c r="X316" s="166"/>
      <c r="Y316" s="166"/>
      <c r="Z316" s="166"/>
    </row>
    <row r="317" spans="1:26" ht="30" customHeight="1" x14ac:dyDescent="0.2">
      <c r="A317" s="71">
        <f>'STUDENT NAMELIST'!A315</f>
        <v>311</v>
      </c>
      <c r="B317" s="167">
        <f>'STUDENT NAMELIST'!B315</f>
        <v>211423243408</v>
      </c>
      <c r="C317" s="168" t="s">
        <v>1430</v>
      </c>
      <c r="D317" s="169" t="str">
        <f>'STUDENT NAMELIST'!D315</f>
        <v>SHARATH G V S</v>
      </c>
      <c r="E317" s="170" t="s">
        <v>1191</v>
      </c>
      <c r="F317" s="71">
        <v>75</v>
      </c>
      <c r="G317" s="166"/>
      <c r="H317" s="166"/>
      <c r="I317" s="166"/>
      <c r="J317" s="166">
        <f t="shared" ca="1" si="1"/>
        <v>72</v>
      </c>
      <c r="K317" s="166"/>
      <c r="L317" s="166"/>
      <c r="M317" s="166"/>
      <c r="N317" s="166"/>
      <c r="O317" s="166"/>
      <c r="P317" s="166"/>
      <c r="Q317" s="166"/>
      <c r="R317" s="166"/>
      <c r="S317" s="166"/>
      <c r="T317" s="166"/>
      <c r="U317" s="166"/>
      <c r="V317" s="166"/>
      <c r="W317" s="166"/>
      <c r="X317" s="166"/>
      <c r="Y317" s="166"/>
      <c r="Z317" s="166"/>
    </row>
    <row r="318" spans="1:26" ht="30" customHeight="1" x14ac:dyDescent="0.2">
      <c r="A318" s="71">
        <f>'STUDENT NAMELIST'!A316</f>
        <v>312</v>
      </c>
      <c r="B318" s="167">
        <f>'STUDENT NAMELIST'!B316</f>
        <v>211423243413</v>
      </c>
      <c r="C318" s="168" t="s">
        <v>1419</v>
      </c>
      <c r="D318" s="169" t="str">
        <f>'STUDENT NAMELIST'!D316</f>
        <v>SHAUNJAY ROSHAN T</v>
      </c>
      <c r="E318" s="170" t="s">
        <v>1196</v>
      </c>
      <c r="F318" s="71">
        <v>83</v>
      </c>
      <c r="G318" s="166"/>
      <c r="H318" s="166"/>
      <c r="I318" s="166"/>
      <c r="J318" s="166">
        <f t="shared" ca="1" si="1"/>
        <v>83</v>
      </c>
      <c r="K318" s="166"/>
      <c r="L318" s="166"/>
      <c r="M318" s="166"/>
      <c r="N318" s="166"/>
      <c r="O318" s="166"/>
      <c r="P318" s="166"/>
      <c r="Q318" s="166"/>
      <c r="R318" s="166"/>
      <c r="S318" s="166"/>
      <c r="T318" s="166"/>
      <c r="U318" s="166"/>
      <c r="V318" s="166"/>
      <c r="W318" s="166"/>
      <c r="X318" s="166"/>
      <c r="Y318" s="166"/>
      <c r="Z318" s="166"/>
    </row>
    <row r="319" spans="1:26" ht="30" customHeight="1" x14ac:dyDescent="0.2">
      <c r="A319" s="71">
        <f>'STUDENT NAMELIST'!A317</f>
        <v>313</v>
      </c>
      <c r="B319" s="167">
        <f>'STUDENT NAMELIST'!B317</f>
        <v>211423243416</v>
      </c>
      <c r="C319" s="168" t="s">
        <v>1431</v>
      </c>
      <c r="D319" s="169" t="str">
        <f>'STUDENT NAMELIST'!D317</f>
        <v>SHYAAM SUNDAR P</v>
      </c>
      <c r="E319" s="170" t="s">
        <v>1191</v>
      </c>
      <c r="F319" s="71">
        <v>78</v>
      </c>
      <c r="G319" s="166"/>
      <c r="H319" s="166"/>
      <c r="I319" s="166"/>
      <c r="J319" s="166">
        <f t="shared" ca="1" si="1"/>
        <v>71</v>
      </c>
      <c r="K319" s="166"/>
      <c r="L319" s="166"/>
      <c r="M319" s="166"/>
      <c r="N319" s="166"/>
      <c r="O319" s="166"/>
      <c r="P319" s="166"/>
      <c r="Q319" s="166"/>
      <c r="R319" s="166"/>
      <c r="S319" s="166"/>
      <c r="T319" s="166"/>
      <c r="U319" s="166"/>
      <c r="V319" s="166"/>
      <c r="W319" s="166"/>
      <c r="X319" s="166"/>
      <c r="Y319" s="166"/>
      <c r="Z319" s="166"/>
    </row>
    <row r="320" spans="1:26" ht="30" customHeight="1" x14ac:dyDescent="0.2">
      <c r="A320" s="71">
        <f>'STUDENT NAMELIST'!A318</f>
        <v>314</v>
      </c>
      <c r="B320" s="167">
        <f>'STUDENT NAMELIST'!B318</f>
        <v>211423243226</v>
      </c>
      <c r="C320" s="168" t="s">
        <v>1432</v>
      </c>
      <c r="D320" s="169" t="str">
        <f>'STUDENT NAMELIST'!D318</f>
        <v>KESHORE D</v>
      </c>
      <c r="E320" s="170" t="s">
        <v>1204</v>
      </c>
      <c r="F320" s="71">
        <v>68</v>
      </c>
      <c r="G320" s="166"/>
      <c r="H320" s="166"/>
      <c r="I320" s="166"/>
      <c r="J320" s="166">
        <f t="shared" ca="1" si="1"/>
        <v>65</v>
      </c>
      <c r="K320" s="166"/>
      <c r="L320" s="166"/>
      <c r="M320" s="166"/>
      <c r="N320" s="166"/>
      <c r="O320" s="166"/>
      <c r="P320" s="166"/>
      <c r="Q320" s="166"/>
      <c r="R320" s="166"/>
      <c r="S320" s="166"/>
      <c r="T320" s="166"/>
      <c r="U320" s="166"/>
      <c r="V320" s="166"/>
      <c r="W320" s="166"/>
      <c r="X320" s="166"/>
      <c r="Y320" s="166"/>
      <c r="Z320" s="166"/>
    </row>
    <row r="321" spans="1:26" ht="30" customHeight="1" x14ac:dyDescent="0.2">
      <c r="A321" s="71">
        <f>'STUDENT NAMELIST'!A319</f>
        <v>315</v>
      </c>
      <c r="B321" s="167">
        <f>'STUDENT NAMELIST'!B319</f>
        <v>211423243228</v>
      </c>
      <c r="C321" s="168" t="s">
        <v>1421</v>
      </c>
      <c r="D321" s="169" t="str">
        <f>'STUDENT NAMELIST'!D319</f>
        <v>KIRAN L</v>
      </c>
      <c r="E321" s="170" t="s">
        <v>1193</v>
      </c>
      <c r="F321" s="71">
        <v>12</v>
      </c>
      <c r="G321" s="166"/>
      <c r="H321" s="166"/>
      <c r="I321" s="166"/>
      <c r="J321" s="166">
        <f t="shared" ca="1" si="1"/>
        <v>36</v>
      </c>
      <c r="K321" s="166"/>
      <c r="L321" s="166"/>
      <c r="M321" s="166"/>
      <c r="N321" s="166"/>
      <c r="O321" s="166"/>
      <c r="P321" s="166"/>
      <c r="Q321" s="166"/>
      <c r="R321" s="166"/>
      <c r="S321" s="166"/>
      <c r="T321" s="166"/>
      <c r="U321" s="166"/>
      <c r="V321" s="166"/>
      <c r="W321" s="166"/>
      <c r="X321" s="166"/>
      <c r="Y321" s="166"/>
      <c r="Z321" s="166"/>
    </row>
    <row r="322" spans="1:26" ht="30" customHeight="1" x14ac:dyDescent="0.2">
      <c r="A322" s="71">
        <f>'STUDENT NAMELIST'!A320</f>
        <v>316</v>
      </c>
      <c r="B322" s="167">
        <f>'STUDENT NAMELIST'!B320</f>
        <v>211423243229</v>
      </c>
      <c r="C322" s="168" t="s">
        <v>1424</v>
      </c>
      <c r="D322" s="169" t="str">
        <f>'STUDENT NAMELIST'!D320</f>
        <v>KIRAN SAI S</v>
      </c>
      <c r="E322" s="170" t="s">
        <v>1191</v>
      </c>
      <c r="F322" s="71">
        <v>71</v>
      </c>
      <c r="G322" s="166"/>
      <c r="H322" s="166"/>
      <c r="I322" s="166"/>
      <c r="J322" s="166">
        <f t="shared" ca="1" si="1"/>
        <v>75</v>
      </c>
      <c r="K322" s="166"/>
      <c r="L322" s="166"/>
      <c r="M322" s="166"/>
      <c r="N322" s="166"/>
      <c r="O322" s="166"/>
      <c r="P322" s="166"/>
      <c r="Q322" s="166"/>
      <c r="R322" s="166"/>
      <c r="S322" s="166"/>
      <c r="T322" s="166"/>
      <c r="U322" s="166"/>
      <c r="V322" s="166"/>
      <c r="W322" s="166"/>
      <c r="X322" s="166"/>
      <c r="Y322" s="166"/>
      <c r="Z322" s="166"/>
    </row>
    <row r="323" spans="1:26" ht="30" customHeight="1" x14ac:dyDescent="0.2">
      <c r="A323" s="71">
        <f>'STUDENT NAMELIST'!A321</f>
        <v>317</v>
      </c>
      <c r="B323" s="167">
        <f>'STUDENT NAMELIST'!B321</f>
        <v>211423243233</v>
      </c>
      <c r="C323" s="168" t="s">
        <v>1433</v>
      </c>
      <c r="D323" s="169" t="str">
        <f>'STUDENT NAMELIST'!D321</f>
        <v>KISHOREKUMAR B</v>
      </c>
      <c r="E323" s="170" t="s">
        <v>1191</v>
      </c>
      <c r="F323" s="71">
        <v>75</v>
      </c>
      <c r="G323" s="166"/>
      <c r="H323" s="166"/>
      <c r="I323" s="166"/>
      <c r="J323" s="166">
        <f t="shared" ca="1" si="1"/>
        <v>80</v>
      </c>
      <c r="K323" s="166"/>
      <c r="L323" s="166"/>
      <c r="M323" s="166"/>
      <c r="N323" s="166"/>
      <c r="O323" s="166"/>
      <c r="P323" s="166"/>
      <c r="Q323" s="166"/>
      <c r="R323" s="166"/>
      <c r="S323" s="166"/>
      <c r="T323" s="166"/>
      <c r="U323" s="166"/>
      <c r="V323" s="166"/>
      <c r="W323" s="166"/>
      <c r="X323" s="166"/>
      <c r="Y323" s="166"/>
      <c r="Z323" s="166"/>
    </row>
    <row r="324" spans="1:26" ht="30" customHeight="1" x14ac:dyDescent="0.2">
      <c r="A324" s="71">
        <f>'STUDENT NAMELIST'!A322</f>
        <v>318</v>
      </c>
      <c r="B324" s="167">
        <f>'STUDENT NAMELIST'!B322</f>
        <v>211423243231</v>
      </c>
      <c r="C324" s="168" t="s">
        <v>1424</v>
      </c>
      <c r="D324" s="169" t="str">
        <f>'STUDENT NAMELIST'!D322</f>
        <v>KISHORE KUMAR K</v>
      </c>
      <c r="E324" s="170" t="s">
        <v>1204</v>
      </c>
      <c r="F324" s="71">
        <v>65</v>
      </c>
      <c r="G324" s="166"/>
      <c r="H324" s="166"/>
      <c r="I324" s="166"/>
      <c r="J324" s="166">
        <f t="shared" ca="1" si="1"/>
        <v>61</v>
      </c>
      <c r="K324" s="166"/>
      <c r="L324" s="166"/>
      <c r="M324" s="166"/>
      <c r="N324" s="166"/>
      <c r="O324" s="166"/>
      <c r="P324" s="166"/>
      <c r="Q324" s="166"/>
      <c r="R324" s="166"/>
      <c r="S324" s="166"/>
      <c r="T324" s="166"/>
      <c r="U324" s="166"/>
      <c r="V324" s="166"/>
      <c r="W324" s="166"/>
      <c r="X324" s="166"/>
      <c r="Y324" s="166"/>
      <c r="Z324" s="166"/>
    </row>
    <row r="325" spans="1:26" ht="30" customHeight="1" x14ac:dyDescent="0.2">
      <c r="A325" s="71">
        <f>'STUDENT NAMELIST'!A323</f>
        <v>319</v>
      </c>
      <c r="B325" s="167">
        <f>'STUDENT NAMELIST'!B323</f>
        <v>211423243232</v>
      </c>
      <c r="C325" s="168" t="s">
        <v>1425</v>
      </c>
      <c r="D325" s="169" t="str">
        <f>'STUDENT NAMELIST'!D323</f>
        <v>KISHORE N</v>
      </c>
      <c r="E325" s="170" t="s">
        <v>1193</v>
      </c>
      <c r="F325" s="71">
        <v>34</v>
      </c>
      <c r="G325" s="166"/>
      <c r="H325" s="166"/>
      <c r="I325" s="166"/>
      <c r="J325" s="166">
        <f t="shared" ca="1" si="1"/>
        <v>41</v>
      </c>
      <c r="K325" s="166"/>
      <c r="L325" s="166"/>
      <c r="M325" s="166"/>
      <c r="N325" s="166"/>
      <c r="O325" s="166"/>
      <c r="P325" s="166"/>
      <c r="Q325" s="166"/>
      <c r="R325" s="166"/>
      <c r="S325" s="166"/>
      <c r="T325" s="166"/>
      <c r="U325" s="166"/>
      <c r="V325" s="166"/>
      <c r="W325" s="166"/>
      <c r="X325" s="166"/>
      <c r="Y325" s="166"/>
      <c r="Z325" s="166"/>
    </row>
    <row r="326" spans="1:26" ht="30" customHeight="1" x14ac:dyDescent="0.2">
      <c r="A326" s="71">
        <f>'STUDENT NAMELIST'!A324</f>
        <v>320</v>
      </c>
      <c r="B326" s="167">
        <f>'STUDENT NAMELIST'!B324</f>
        <v>211423243236</v>
      </c>
      <c r="C326" s="168" t="s">
        <v>1434</v>
      </c>
      <c r="D326" s="169" t="str">
        <f>'STUDENT NAMELIST'!D324</f>
        <v>KUMARA GURU S</v>
      </c>
      <c r="E326" s="170" t="s">
        <v>1204</v>
      </c>
      <c r="F326" s="71">
        <v>69</v>
      </c>
      <c r="G326" s="166"/>
      <c r="H326" s="166"/>
      <c r="I326" s="166"/>
      <c r="J326" s="166">
        <f t="shared" ca="1" si="1"/>
        <v>66</v>
      </c>
      <c r="K326" s="166"/>
      <c r="L326" s="166"/>
      <c r="M326" s="166"/>
      <c r="N326" s="166"/>
      <c r="O326" s="166"/>
      <c r="P326" s="166"/>
      <c r="Q326" s="166"/>
      <c r="R326" s="166"/>
      <c r="S326" s="166"/>
      <c r="T326" s="166"/>
      <c r="U326" s="166"/>
      <c r="V326" s="166"/>
      <c r="W326" s="166"/>
      <c r="X326" s="166"/>
      <c r="Y326" s="166"/>
      <c r="Z326" s="166"/>
    </row>
    <row r="327" spans="1:26" ht="30" customHeight="1" x14ac:dyDescent="0.2">
      <c r="A327" s="71">
        <f>'STUDENT NAMELIST'!A325</f>
        <v>321</v>
      </c>
      <c r="B327" s="167">
        <f>'STUDENT NAMELIST'!B325</f>
        <v>211423243237</v>
      </c>
      <c r="C327" s="168" t="s">
        <v>1435</v>
      </c>
      <c r="D327" s="169" t="str">
        <f>'STUDENT NAMELIST'!D325</f>
        <v>KUMARESAN M</v>
      </c>
      <c r="E327" s="170" t="s">
        <v>1204</v>
      </c>
      <c r="F327" s="71">
        <v>61</v>
      </c>
      <c r="G327" s="166"/>
      <c r="H327" s="166"/>
      <c r="I327" s="166"/>
      <c r="J327" s="166">
        <f t="shared" ca="1" si="1"/>
        <v>65</v>
      </c>
      <c r="K327" s="166"/>
      <c r="L327" s="166"/>
      <c r="M327" s="166"/>
      <c r="N327" s="166"/>
      <c r="O327" s="166"/>
      <c r="P327" s="166"/>
      <c r="Q327" s="166"/>
      <c r="R327" s="166"/>
      <c r="S327" s="166"/>
      <c r="T327" s="166"/>
      <c r="U327" s="166"/>
      <c r="V327" s="166"/>
      <c r="W327" s="166"/>
      <c r="X327" s="166"/>
      <c r="Y327" s="166"/>
      <c r="Z327" s="166"/>
    </row>
    <row r="328" spans="1:26" ht="30" customHeight="1" x14ac:dyDescent="0.2">
      <c r="A328" s="71">
        <f>'STUDENT NAMELIST'!A326</f>
        <v>322</v>
      </c>
      <c r="B328" s="167">
        <f>'STUDENT NAMELIST'!B326</f>
        <v>211423243239</v>
      </c>
      <c r="C328" s="168" t="s">
        <v>1436</v>
      </c>
      <c r="D328" s="169" t="str">
        <f>'STUDENT NAMELIST'!D326</f>
        <v>LAKSHMANAN S</v>
      </c>
      <c r="E328" s="170" t="s">
        <v>1191</v>
      </c>
      <c r="F328" s="71">
        <v>75</v>
      </c>
      <c r="G328" s="166"/>
      <c r="H328" s="166"/>
      <c r="I328" s="166"/>
      <c r="J328" s="166">
        <f t="shared" ca="1" si="1"/>
        <v>77</v>
      </c>
      <c r="K328" s="166"/>
      <c r="L328" s="166"/>
      <c r="M328" s="166"/>
      <c r="N328" s="166"/>
      <c r="O328" s="166"/>
      <c r="P328" s="166"/>
      <c r="Q328" s="166"/>
      <c r="R328" s="166"/>
      <c r="S328" s="166"/>
      <c r="T328" s="166"/>
      <c r="U328" s="166"/>
      <c r="V328" s="166"/>
      <c r="W328" s="166"/>
      <c r="X328" s="166"/>
      <c r="Y328" s="166"/>
      <c r="Z328" s="166"/>
    </row>
    <row r="329" spans="1:26" ht="30" customHeight="1" x14ac:dyDescent="0.2">
      <c r="A329" s="71">
        <f>'STUDENT NAMELIST'!A327</f>
        <v>323</v>
      </c>
      <c r="B329" s="167">
        <f>'STUDENT NAMELIST'!B327</f>
        <v>211423243240</v>
      </c>
      <c r="C329" s="168" t="s">
        <v>1437</v>
      </c>
      <c r="D329" s="169" t="str">
        <f>'STUDENT NAMELIST'!D327</f>
        <v>LALITHKANNAN P</v>
      </c>
      <c r="E329" s="170" t="s">
        <v>1191</v>
      </c>
      <c r="F329" s="71">
        <v>79</v>
      </c>
      <c r="G329" s="166"/>
      <c r="H329" s="166"/>
      <c r="I329" s="166"/>
      <c r="J329" s="166">
        <f t="shared" ca="1" si="1"/>
        <v>73</v>
      </c>
      <c r="K329" s="166"/>
      <c r="L329" s="166"/>
      <c r="M329" s="166"/>
      <c r="N329" s="166"/>
      <c r="O329" s="166"/>
      <c r="P329" s="166"/>
      <c r="Q329" s="166"/>
      <c r="R329" s="166"/>
      <c r="S329" s="166"/>
      <c r="T329" s="166"/>
      <c r="U329" s="166"/>
      <c r="V329" s="166"/>
      <c r="W329" s="166"/>
      <c r="X329" s="166"/>
      <c r="Y329" s="166"/>
      <c r="Z329" s="166"/>
    </row>
    <row r="330" spans="1:26" ht="30" customHeight="1" x14ac:dyDescent="0.2">
      <c r="A330" s="71">
        <f>'STUDENT NAMELIST'!A328</f>
        <v>324</v>
      </c>
      <c r="B330" s="167">
        <f>'STUDENT NAMELIST'!B328</f>
        <v>211423243243</v>
      </c>
      <c r="C330" s="168" t="s">
        <v>1438</v>
      </c>
      <c r="D330" s="169" t="str">
        <f>'STUDENT NAMELIST'!D328</f>
        <v>LEKASVARR S</v>
      </c>
      <c r="E330" s="170" t="s">
        <v>1191</v>
      </c>
      <c r="F330" s="71">
        <v>73</v>
      </c>
      <c r="G330" s="166"/>
      <c r="H330" s="166"/>
      <c r="I330" s="166"/>
      <c r="J330" s="166">
        <f t="shared" ca="1" si="1"/>
        <v>75</v>
      </c>
      <c r="K330" s="166"/>
      <c r="L330" s="166"/>
      <c r="M330" s="166"/>
      <c r="N330" s="166"/>
      <c r="O330" s="166"/>
      <c r="P330" s="166"/>
      <c r="Q330" s="166"/>
      <c r="R330" s="166"/>
      <c r="S330" s="166"/>
      <c r="T330" s="166"/>
      <c r="U330" s="166"/>
      <c r="V330" s="166"/>
      <c r="W330" s="166"/>
      <c r="X330" s="166"/>
      <c r="Y330" s="166"/>
      <c r="Z330" s="166"/>
    </row>
    <row r="331" spans="1:26" ht="30" customHeight="1" x14ac:dyDescent="0.2">
      <c r="A331" s="71">
        <f>'STUDENT NAMELIST'!A329</f>
        <v>325</v>
      </c>
      <c r="B331" s="167">
        <f>'STUDENT NAMELIST'!B329</f>
        <v>211423243244</v>
      </c>
      <c r="C331" s="168" t="s">
        <v>1439</v>
      </c>
      <c r="D331" s="169" t="str">
        <f>'STUDENT NAMELIST'!D329</f>
        <v>LINGESH B R</v>
      </c>
      <c r="E331" s="170" t="s">
        <v>1191</v>
      </c>
      <c r="F331" s="71">
        <v>79</v>
      </c>
      <c r="G331" s="166"/>
      <c r="H331" s="166"/>
      <c r="I331" s="166"/>
      <c r="J331" s="166">
        <f t="shared" ca="1" si="1"/>
        <v>73</v>
      </c>
      <c r="K331" s="166"/>
      <c r="L331" s="166"/>
      <c r="M331" s="166"/>
      <c r="N331" s="166"/>
      <c r="O331" s="166"/>
      <c r="P331" s="166"/>
      <c r="Q331" s="166"/>
      <c r="R331" s="166"/>
      <c r="S331" s="166"/>
      <c r="T331" s="166"/>
      <c r="U331" s="166"/>
      <c r="V331" s="166"/>
      <c r="W331" s="166"/>
      <c r="X331" s="166"/>
      <c r="Y331" s="166"/>
      <c r="Z331" s="166"/>
    </row>
    <row r="332" spans="1:26" ht="30" customHeight="1" x14ac:dyDescent="0.2">
      <c r="A332" s="71">
        <f>'STUDENT NAMELIST'!A330</f>
        <v>326</v>
      </c>
      <c r="B332" s="167">
        <f>'STUDENT NAMELIST'!B330</f>
        <v>211423243245</v>
      </c>
      <c r="C332" s="168" t="s">
        <v>1440</v>
      </c>
      <c r="D332" s="169" t="str">
        <f>'STUDENT NAMELIST'!D330</f>
        <v>LISHAL R</v>
      </c>
      <c r="E332" s="170" t="s">
        <v>1191</v>
      </c>
      <c r="F332" s="71">
        <v>77</v>
      </c>
      <c r="G332" s="166"/>
      <c r="H332" s="166"/>
      <c r="I332" s="166"/>
      <c r="J332" s="166">
        <f t="shared" ca="1" si="1"/>
        <v>79</v>
      </c>
      <c r="K332" s="166"/>
      <c r="L332" s="166"/>
      <c r="M332" s="166"/>
      <c r="N332" s="166"/>
      <c r="O332" s="166"/>
      <c r="P332" s="166"/>
      <c r="Q332" s="166"/>
      <c r="R332" s="166"/>
      <c r="S332" s="166"/>
      <c r="T332" s="166"/>
      <c r="U332" s="166"/>
      <c r="V332" s="166"/>
      <c r="W332" s="166"/>
      <c r="X332" s="166"/>
      <c r="Y332" s="166"/>
      <c r="Z332" s="166"/>
    </row>
    <row r="333" spans="1:26" ht="30" customHeight="1" x14ac:dyDescent="0.2">
      <c r="A333" s="71">
        <f>'STUDENT NAMELIST'!A331</f>
        <v>327</v>
      </c>
      <c r="B333" s="167">
        <f>'STUDENT NAMELIST'!B331</f>
        <v>211423243246</v>
      </c>
      <c r="C333" s="168" t="s">
        <v>1441</v>
      </c>
      <c r="D333" s="169" t="str">
        <f>'STUDENT NAMELIST'!D331</f>
        <v>LOGA ARAVINDAN S</v>
      </c>
      <c r="E333" s="170" t="s">
        <v>1191</v>
      </c>
      <c r="F333" s="71">
        <v>71</v>
      </c>
      <c r="G333" s="166"/>
      <c r="H333" s="166"/>
      <c r="I333" s="166"/>
      <c r="J333" s="166">
        <f t="shared" ca="1" si="1"/>
        <v>75</v>
      </c>
      <c r="K333" s="166"/>
      <c r="L333" s="166"/>
      <c r="M333" s="166"/>
      <c r="N333" s="166"/>
      <c r="O333" s="166"/>
      <c r="P333" s="166"/>
      <c r="Q333" s="166"/>
      <c r="R333" s="166"/>
      <c r="S333" s="166"/>
      <c r="T333" s="166"/>
      <c r="U333" s="166"/>
      <c r="V333" s="166"/>
      <c r="W333" s="166"/>
      <c r="X333" s="166"/>
      <c r="Y333" s="166"/>
      <c r="Z333" s="166"/>
    </row>
    <row r="334" spans="1:26" ht="30" customHeight="1" x14ac:dyDescent="0.2">
      <c r="A334" s="71">
        <f>'STUDENT NAMELIST'!A332</f>
        <v>328</v>
      </c>
      <c r="B334" s="167">
        <f>'STUDENT NAMELIST'!B332</f>
        <v>211423243247</v>
      </c>
      <c r="C334" s="168" t="s">
        <v>1442</v>
      </c>
      <c r="D334" s="169" t="str">
        <f>'STUDENT NAMELIST'!D332</f>
        <v>LOGAPRADEEP T</v>
      </c>
      <c r="E334" s="170" t="s">
        <v>1191</v>
      </c>
      <c r="F334" s="71">
        <v>74</v>
      </c>
      <c r="G334" s="166"/>
      <c r="H334" s="166"/>
      <c r="I334" s="166"/>
      <c r="J334" s="166">
        <f t="shared" ca="1" si="1"/>
        <v>78</v>
      </c>
      <c r="K334" s="166"/>
      <c r="L334" s="166"/>
      <c r="M334" s="166"/>
      <c r="N334" s="166"/>
      <c r="O334" s="166"/>
      <c r="P334" s="166"/>
      <c r="Q334" s="166"/>
      <c r="R334" s="166"/>
      <c r="S334" s="166"/>
      <c r="T334" s="166"/>
      <c r="U334" s="166"/>
      <c r="V334" s="166"/>
      <c r="W334" s="166"/>
      <c r="X334" s="166"/>
      <c r="Y334" s="166"/>
      <c r="Z334" s="166"/>
    </row>
    <row r="335" spans="1:26" ht="30" customHeight="1" x14ac:dyDescent="0.2">
      <c r="A335" s="71">
        <f>'STUDENT NAMELIST'!A333</f>
        <v>329</v>
      </c>
      <c r="B335" s="167">
        <f>'STUDENT NAMELIST'!B333</f>
        <v>211423243248</v>
      </c>
      <c r="C335" s="168" t="s">
        <v>1443</v>
      </c>
      <c r="D335" s="169" t="str">
        <f>'STUDENT NAMELIST'!D333</f>
        <v>LOGESH KUMAR S</v>
      </c>
      <c r="E335" s="170" t="s">
        <v>1191</v>
      </c>
      <c r="F335" s="71">
        <v>77</v>
      </c>
      <c r="G335" s="166"/>
      <c r="H335" s="166"/>
      <c r="I335" s="166"/>
      <c r="J335" s="166">
        <f t="shared" ca="1" si="1"/>
        <v>75</v>
      </c>
      <c r="K335" s="166"/>
      <c r="L335" s="166"/>
      <c r="M335" s="166"/>
      <c r="N335" s="166"/>
      <c r="O335" s="166"/>
      <c r="P335" s="166"/>
      <c r="Q335" s="166"/>
      <c r="R335" s="166"/>
      <c r="S335" s="166"/>
      <c r="T335" s="166"/>
      <c r="U335" s="166"/>
      <c r="V335" s="166"/>
      <c r="W335" s="166"/>
      <c r="X335" s="166"/>
      <c r="Y335" s="166"/>
      <c r="Z335" s="166"/>
    </row>
    <row r="336" spans="1:26" ht="30" customHeight="1" x14ac:dyDescent="0.2">
      <c r="A336" s="71">
        <f>'STUDENT NAMELIST'!A334</f>
        <v>330</v>
      </c>
      <c r="B336" s="167">
        <f>'STUDENT NAMELIST'!B334</f>
        <v>211423243251</v>
      </c>
      <c r="C336" s="168" t="s">
        <v>1444</v>
      </c>
      <c r="D336" s="169" t="str">
        <f>'STUDENT NAMELIST'!D334</f>
        <v>LOHIT S</v>
      </c>
      <c r="E336" s="170" t="s">
        <v>1191</v>
      </c>
      <c r="F336" s="71">
        <v>72</v>
      </c>
      <c r="G336" s="166"/>
      <c r="H336" s="166"/>
      <c r="I336" s="166"/>
      <c r="J336" s="166">
        <f t="shared" ca="1" si="1"/>
        <v>73</v>
      </c>
      <c r="K336" s="166"/>
      <c r="L336" s="166"/>
      <c r="M336" s="166"/>
      <c r="N336" s="166"/>
      <c r="O336" s="166"/>
      <c r="P336" s="166"/>
      <c r="Q336" s="166"/>
      <c r="R336" s="166"/>
      <c r="S336" s="166"/>
      <c r="T336" s="166"/>
      <c r="U336" s="166"/>
      <c r="V336" s="166"/>
      <c r="W336" s="166"/>
      <c r="X336" s="166"/>
      <c r="Y336" s="166"/>
      <c r="Z336" s="166"/>
    </row>
    <row r="337" spans="1:26" ht="30" customHeight="1" x14ac:dyDescent="0.2">
      <c r="A337" s="71">
        <f>'STUDENT NAMELIST'!A335</f>
        <v>331</v>
      </c>
      <c r="B337" s="167">
        <f>'STUDENT NAMELIST'!B335</f>
        <v>211423243252</v>
      </c>
      <c r="C337" s="168" t="s">
        <v>1445</v>
      </c>
      <c r="D337" s="169" t="str">
        <f>'STUDENT NAMELIST'!D335</f>
        <v>LOKESHWARAN B</v>
      </c>
      <c r="E337" s="170" t="s">
        <v>1191</v>
      </c>
      <c r="F337" s="71">
        <v>74</v>
      </c>
      <c r="G337" s="166"/>
      <c r="H337" s="166"/>
      <c r="I337" s="166"/>
      <c r="J337" s="166">
        <f t="shared" ca="1" si="1"/>
        <v>80</v>
      </c>
      <c r="K337" s="166"/>
      <c r="L337" s="166"/>
      <c r="M337" s="166"/>
      <c r="N337" s="166"/>
      <c r="O337" s="166"/>
      <c r="P337" s="166"/>
      <c r="Q337" s="166"/>
      <c r="R337" s="166"/>
      <c r="S337" s="166"/>
      <c r="T337" s="166"/>
      <c r="U337" s="166"/>
      <c r="V337" s="166"/>
      <c r="W337" s="166"/>
      <c r="X337" s="166"/>
      <c r="Y337" s="166"/>
      <c r="Z337" s="166"/>
    </row>
    <row r="338" spans="1:26" ht="30" customHeight="1" x14ac:dyDescent="0.2">
      <c r="A338" s="71">
        <f>'STUDENT NAMELIST'!A336</f>
        <v>332</v>
      </c>
      <c r="B338" s="167">
        <f>'STUDENT NAMELIST'!B336</f>
        <v>211423243253</v>
      </c>
      <c r="C338" s="168" t="s">
        <v>1444</v>
      </c>
      <c r="D338" s="169" t="str">
        <f>'STUDENT NAMELIST'!D336</f>
        <v>MADESHWARAN M</v>
      </c>
      <c r="E338" s="170" t="s">
        <v>1191</v>
      </c>
      <c r="F338" s="71">
        <v>80</v>
      </c>
      <c r="G338" s="166"/>
      <c r="H338" s="166"/>
      <c r="I338" s="166"/>
      <c r="J338" s="166">
        <f t="shared" ca="1" si="1"/>
        <v>75</v>
      </c>
      <c r="K338" s="166"/>
      <c r="L338" s="166"/>
      <c r="M338" s="166"/>
      <c r="N338" s="166"/>
      <c r="O338" s="166"/>
      <c r="P338" s="166"/>
      <c r="Q338" s="166"/>
      <c r="R338" s="166"/>
      <c r="S338" s="166"/>
      <c r="T338" s="166"/>
      <c r="U338" s="166"/>
      <c r="V338" s="166"/>
      <c r="W338" s="166"/>
      <c r="X338" s="166"/>
      <c r="Y338" s="166"/>
      <c r="Z338" s="166"/>
    </row>
    <row r="339" spans="1:26" ht="30" customHeight="1" x14ac:dyDescent="0.2">
      <c r="A339" s="71">
        <f>'STUDENT NAMELIST'!A337</f>
        <v>333</v>
      </c>
      <c r="B339" s="167">
        <f>'STUDENT NAMELIST'!B337</f>
        <v>211423243255</v>
      </c>
      <c r="C339" s="168" t="s">
        <v>1446</v>
      </c>
      <c r="D339" s="169" t="str">
        <f>'STUDENT NAMELIST'!D337</f>
        <v>MADHAN KUMAR V</v>
      </c>
      <c r="E339" s="170" t="s">
        <v>1191</v>
      </c>
      <c r="F339" s="71">
        <v>72</v>
      </c>
      <c r="G339" s="166"/>
      <c r="H339" s="166"/>
      <c r="I339" s="166"/>
      <c r="J339" s="166">
        <f t="shared" ca="1" si="1"/>
        <v>77</v>
      </c>
      <c r="K339" s="166"/>
      <c r="L339" s="166"/>
      <c r="M339" s="166"/>
      <c r="N339" s="166"/>
      <c r="O339" s="166"/>
      <c r="P339" s="166"/>
      <c r="Q339" s="166"/>
      <c r="R339" s="166"/>
      <c r="S339" s="166"/>
      <c r="T339" s="166"/>
      <c r="U339" s="166"/>
      <c r="V339" s="166"/>
      <c r="W339" s="166"/>
      <c r="X339" s="166"/>
      <c r="Y339" s="166"/>
      <c r="Z339" s="166"/>
    </row>
    <row r="340" spans="1:26" ht="30" customHeight="1" x14ac:dyDescent="0.2">
      <c r="A340" s="71">
        <f>'STUDENT NAMELIST'!A338</f>
        <v>334</v>
      </c>
      <c r="B340" s="167">
        <f>'STUDENT NAMELIST'!B338</f>
        <v>211423243256</v>
      </c>
      <c r="C340" s="168" t="s">
        <v>1447</v>
      </c>
      <c r="D340" s="169" t="str">
        <f>'STUDENT NAMELIST'!D338</f>
        <v>MADHAN RAJ V</v>
      </c>
      <c r="E340" s="170" t="s">
        <v>1204</v>
      </c>
      <c r="F340" s="71">
        <v>61</v>
      </c>
      <c r="G340" s="166"/>
      <c r="H340" s="166"/>
      <c r="I340" s="166"/>
      <c r="J340" s="166">
        <f t="shared" ca="1" si="1"/>
        <v>66</v>
      </c>
      <c r="K340" s="166"/>
      <c r="L340" s="166"/>
      <c r="M340" s="166"/>
      <c r="N340" s="166"/>
      <c r="O340" s="166"/>
      <c r="P340" s="166"/>
      <c r="Q340" s="166"/>
      <c r="R340" s="166"/>
      <c r="S340" s="166"/>
      <c r="T340" s="166"/>
      <c r="U340" s="166"/>
      <c r="V340" s="166"/>
      <c r="W340" s="166"/>
      <c r="X340" s="166"/>
      <c r="Y340" s="166"/>
      <c r="Z340" s="166"/>
    </row>
    <row r="341" spans="1:26" ht="30" customHeight="1" x14ac:dyDescent="0.2">
      <c r="A341" s="71">
        <f>'STUDENT NAMELIST'!A339</f>
        <v>335</v>
      </c>
      <c r="B341" s="167">
        <f>'STUDENT NAMELIST'!B339</f>
        <v>211423243258</v>
      </c>
      <c r="C341" s="168" t="s">
        <v>1448</v>
      </c>
      <c r="D341" s="169" t="str">
        <f>'STUDENT NAMELIST'!D339</f>
        <v>MADHESH E</v>
      </c>
      <c r="E341" s="170" t="s">
        <v>1191</v>
      </c>
      <c r="F341" s="71">
        <v>75</v>
      </c>
      <c r="G341" s="166"/>
      <c r="H341" s="166"/>
      <c r="I341" s="166"/>
      <c r="J341" s="166">
        <f t="shared" ca="1" si="1"/>
        <v>71</v>
      </c>
      <c r="K341" s="166"/>
      <c r="L341" s="166"/>
      <c r="M341" s="166"/>
      <c r="N341" s="166"/>
      <c r="O341" s="166"/>
      <c r="P341" s="166"/>
      <c r="Q341" s="166"/>
      <c r="R341" s="166"/>
      <c r="S341" s="166"/>
      <c r="T341" s="166"/>
      <c r="U341" s="166"/>
      <c r="V341" s="166"/>
      <c r="W341" s="166"/>
      <c r="X341" s="166"/>
      <c r="Y341" s="166"/>
      <c r="Z341" s="166"/>
    </row>
    <row r="342" spans="1:26" ht="30" customHeight="1" x14ac:dyDescent="0.2">
      <c r="A342" s="71">
        <f>'STUDENT NAMELIST'!A340</f>
        <v>336</v>
      </c>
      <c r="B342" s="167">
        <f>'STUDENT NAMELIST'!B340</f>
        <v>211423243262</v>
      </c>
      <c r="C342" s="168" t="s">
        <v>1449</v>
      </c>
      <c r="D342" s="169" t="str">
        <f>'STUDENT NAMELIST'!D340</f>
        <v>MAGESH B</v>
      </c>
      <c r="E342" s="170" t="s">
        <v>1191</v>
      </c>
      <c r="F342" s="71">
        <v>73</v>
      </c>
      <c r="G342" s="166"/>
      <c r="H342" s="166"/>
      <c r="I342" s="166"/>
      <c r="J342" s="166">
        <f t="shared" ca="1" si="1"/>
        <v>72</v>
      </c>
      <c r="K342" s="166"/>
      <c r="L342" s="166"/>
      <c r="M342" s="166"/>
      <c r="N342" s="166"/>
      <c r="O342" s="166"/>
      <c r="P342" s="166"/>
      <c r="Q342" s="166"/>
      <c r="R342" s="166"/>
      <c r="S342" s="166"/>
      <c r="T342" s="166"/>
      <c r="U342" s="166"/>
      <c r="V342" s="166"/>
      <c r="W342" s="166"/>
      <c r="X342" s="166"/>
      <c r="Y342" s="166"/>
      <c r="Z342" s="166"/>
    </row>
    <row r="343" spans="1:26" ht="30" customHeight="1" x14ac:dyDescent="0.2">
      <c r="A343" s="71">
        <f>'STUDENT NAMELIST'!A341</f>
        <v>337</v>
      </c>
      <c r="B343" s="167">
        <f>'STUDENT NAMELIST'!B341</f>
        <v>211423243263</v>
      </c>
      <c r="C343" s="168" t="s">
        <v>1450</v>
      </c>
      <c r="D343" s="169" t="str">
        <f>'STUDENT NAMELIST'!D341</f>
        <v>MAHAKAILASH M</v>
      </c>
      <c r="E343" s="170" t="s">
        <v>1196</v>
      </c>
      <c r="F343" s="71">
        <v>81</v>
      </c>
      <c r="G343" s="166"/>
      <c r="H343" s="166"/>
      <c r="I343" s="166"/>
      <c r="J343" s="166">
        <f t="shared" ca="1" si="1"/>
        <v>83</v>
      </c>
      <c r="K343" s="166"/>
      <c r="L343" s="166"/>
      <c r="M343" s="166"/>
      <c r="N343" s="166"/>
      <c r="O343" s="166"/>
      <c r="P343" s="166"/>
      <c r="Q343" s="166"/>
      <c r="R343" s="166"/>
      <c r="S343" s="166"/>
      <c r="T343" s="166"/>
      <c r="U343" s="166"/>
      <c r="V343" s="166"/>
      <c r="W343" s="166"/>
      <c r="X343" s="166"/>
      <c r="Y343" s="166"/>
      <c r="Z343" s="166"/>
    </row>
    <row r="344" spans="1:26" ht="30" customHeight="1" x14ac:dyDescent="0.2">
      <c r="A344" s="71">
        <f>'STUDENT NAMELIST'!A342</f>
        <v>338</v>
      </c>
      <c r="B344" s="167">
        <f>'STUDENT NAMELIST'!B342</f>
        <v>211423243267</v>
      </c>
      <c r="C344" s="168" t="s">
        <v>1451</v>
      </c>
      <c r="D344" s="169" t="str">
        <f>'STUDENT NAMELIST'!D342</f>
        <v>MAHAVISHNU G</v>
      </c>
      <c r="E344" s="170" t="s">
        <v>1191</v>
      </c>
      <c r="F344" s="71">
        <v>73</v>
      </c>
      <c r="G344" s="166"/>
      <c r="H344" s="166"/>
      <c r="I344" s="166"/>
      <c r="J344" s="166">
        <f t="shared" ca="1" si="1"/>
        <v>75</v>
      </c>
      <c r="K344" s="166"/>
      <c r="L344" s="166"/>
      <c r="M344" s="166"/>
      <c r="N344" s="166"/>
      <c r="O344" s="166"/>
      <c r="P344" s="166"/>
      <c r="Q344" s="166"/>
      <c r="R344" s="166"/>
      <c r="S344" s="166"/>
      <c r="T344" s="166"/>
      <c r="U344" s="166"/>
      <c r="V344" s="166"/>
      <c r="W344" s="166"/>
      <c r="X344" s="166"/>
      <c r="Y344" s="166"/>
      <c r="Z344" s="166"/>
    </row>
    <row r="345" spans="1:26" ht="30" customHeight="1" x14ac:dyDescent="0.2">
      <c r="A345" s="71">
        <f>'STUDENT NAMELIST'!A343</f>
        <v>339</v>
      </c>
      <c r="B345" s="167">
        <f>'STUDENT NAMELIST'!B343</f>
        <v>211423243254</v>
      </c>
      <c r="C345" s="168" t="s">
        <v>1452</v>
      </c>
      <c r="D345" s="169" t="str">
        <f>'STUDENT NAMELIST'!D343</f>
        <v>MADHAN E</v>
      </c>
      <c r="E345" s="170" t="s">
        <v>1191</v>
      </c>
      <c r="F345" s="71">
        <v>80</v>
      </c>
      <c r="G345" s="166"/>
      <c r="H345" s="166"/>
      <c r="I345" s="166"/>
      <c r="J345" s="166">
        <f t="shared" ca="1" si="1"/>
        <v>72</v>
      </c>
      <c r="K345" s="166"/>
      <c r="L345" s="166"/>
      <c r="M345" s="166"/>
      <c r="N345" s="166"/>
      <c r="O345" s="166"/>
      <c r="P345" s="166"/>
      <c r="Q345" s="166"/>
      <c r="R345" s="166"/>
      <c r="S345" s="166"/>
      <c r="T345" s="166"/>
      <c r="U345" s="166"/>
      <c r="V345" s="166"/>
      <c r="W345" s="166"/>
      <c r="X345" s="166"/>
      <c r="Y345" s="166"/>
      <c r="Z345" s="166"/>
    </row>
    <row r="346" spans="1:26" ht="30" customHeight="1" x14ac:dyDescent="0.2">
      <c r="A346" s="71">
        <f>'STUDENT NAMELIST'!A344</f>
        <v>340</v>
      </c>
      <c r="B346" s="167">
        <f>'STUDENT NAMELIST'!B344</f>
        <v>211423243268</v>
      </c>
      <c r="C346" s="168" t="s">
        <v>1453</v>
      </c>
      <c r="D346" s="169" t="str">
        <f>'STUDENT NAMELIST'!D344</f>
        <v>MANI BHARATHI J</v>
      </c>
      <c r="E346" s="170" t="s">
        <v>1191</v>
      </c>
      <c r="F346" s="71">
        <v>72</v>
      </c>
      <c r="G346" s="166"/>
      <c r="H346" s="166"/>
      <c r="I346" s="166"/>
      <c r="J346" s="166">
        <f t="shared" ca="1" si="1"/>
        <v>78</v>
      </c>
      <c r="K346" s="166"/>
      <c r="L346" s="166"/>
      <c r="M346" s="166"/>
      <c r="N346" s="166"/>
      <c r="O346" s="166"/>
      <c r="P346" s="166"/>
      <c r="Q346" s="166"/>
      <c r="R346" s="166"/>
      <c r="S346" s="166"/>
      <c r="T346" s="166"/>
      <c r="U346" s="166"/>
      <c r="V346" s="166"/>
      <c r="W346" s="166"/>
      <c r="X346" s="166"/>
      <c r="Y346" s="166"/>
      <c r="Z346" s="166"/>
    </row>
    <row r="347" spans="1:26" ht="30" customHeight="1" x14ac:dyDescent="0.2">
      <c r="A347" s="71">
        <f>'STUDENT NAMELIST'!A345</f>
        <v>341</v>
      </c>
      <c r="B347" s="167">
        <f>'STUDENT NAMELIST'!B345</f>
        <v>211423243269</v>
      </c>
      <c r="C347" s="168" t="s">
        <v>1454</v>
      </c>
      <c r="D347" s="169" t="str">
        <f>'STUDENT NAMELIST'!D345</f>
        <v>MANIKANDAN C V</v>
      </c>
      <c r="E347" s="170" t="s">
        <v>1191</v>
      </c>
      <c r="F347" s="71">
        <v>79</v>
      </c>
      <c r="G347" s="166"/>
      <c r="H347" s="166"/>
      <c r="I347" s="166"/>
      <c r="J347" s="166">
        <f t="shared" ca="1" si="1"/>
        <v>73</v>
      </c>
      <c r="K347" s="166"/>
      <c r="L347" s="166"/>
      <c r="M347" s="166"/>
      <c r="N347" s="166"/>
      <c r="O347" s="166"/>
      <c r="P347" s="166"/>
      <c r="Q347" s="166"/>
      <c r="R347" s="166"/>
      <c r="S347" s="166"/>
      <c r="T347" s="166"/>
      <c r="U347" s="166"/>
      <c r="V347" s="166"/>
      <c r="W347" s="166"/>
      <c r="X347" s="166"/>
      <c r="Y347" s="166"/>
      <c r="Z347" s="166"/>
    </row>
    <row r="348" spans="1:26" ht="30" customHeight="1" x14ac:dyDescent="0.2">
      <c r="A348" s="71">
        <f>'STUDENT NAMELIST'!A346</f>
        <v>342</v>
      </c>
      <c r="B348" s="167">
        <f>'STUDENT NAMELIST'!B346</f>
        <v>211423243270</v>
      </c>
      <c r="C348" s="168" t="s">
        <v>1455</v>
      </c>
      <c r="D348" s="169" t="str">
        <f>'STUDENT NAMELIST'!D346</f>
        <v>MANIKANDAN S</v>
      </c>
      <c r="E348" s="170" t="s">
        <v>1199</v>
      </c>
      <c r="F348" s="71">
        <v>60</v>
      </c>
      <c r="G348" s="166"/>
      <c r="H348" s="166"/>
      <c r="I348" s="166"/>
      <c r="J348" s="166">
        <f t="shared" ca="1" si="1"/>
        <v>55</v>
      </c>
      <c r="K348" s="166"/>
      <c r="L348" s="166"/>
      <c r="M348" s="166"/>
      <c r="N348" s="166"/>
      <c r="O348" s="166"/>
      <c r="P348" s="166"/>
      <c r="Q348" s="166"/>
      <c r="R348" s="166"/>
      <c r="S348" s="166"/>
      <c r="T348" s="166"/>
      <c r="U348" s="166"/>
      <c r="V348" s="166"/>
      <c r="W348" s="166"/>
      <c r="X348" s="166"/>
      <c r="Y348" s="166"/>
      <c r="Z348" s="166"/>
    </row>
    <row r="349" spans="1:26" ht="30" customHeight="1" x14ac:dyDescent="0.2">
      <c r="A349" s="71">
        <f>'STUDENT NAMELIST'!A347</f>
        <v>343</v>
      </c>
      <c r="B349" s="167">
        <f>'STUDENT NAMELIST'!B347</f>
        <v>211423243271</v>
      </c>
      <c r="C349" s="168" t="s">
        <v>1456</v>
      </c>
      <c r="D349" s="169" t="str">
        <f>'STUDENT NAMELIST'!D347</f>
        <v>MANNAN VIGNESH K</v>
      </c>
      <c r="E349" s="170" t="s">
        <v>1199</v>
      </c>
      <c r="F349" s="71">
        <v>59</v>
      </c>
      <c r="G349" s="166"/>
      <c r="H349" s="166"/>
      <c r="I349" s="166"/>
      <c r="J349" s="166">
        <f t="shared" ca="1" si="1"/>
        <v>56</v>
      </c>
      <c r="K349" s="166"/>
      <c r="L349" s="166"/>
      <c r="M349" s="166"/>
      <c r="N349" s="166"/>
      <c r="O349" s="166"/>
      <c r="P349" s="166"/>
      <c r="Q349" s="166"/>
      <c r="R349" s="166"/>
      <c r="S349" s="166"/>
      <c r="T349" s="166"/>
      <c r="U349" s="166"/>
      <c r="V349" s="166"/>
      <c r="W349" s="166"/>
      <c r="X349" s="166"/>
      <c r="Y349" s="166"/>
      <c r="Z349" s="166"/>
    </row>
    <row r="350" spans="1:26" ht="30" customHeight="1" x14ac:dyDescent="0.2">
      <c r="A350" s="71">
        <f>'STUDENT NAMELIST'!A348</f>
        <v>344</v>
      </c>
      <c r="B350" s="167">
        <f>'STUDENT NAMELIST'!B348</f>
        <v>211423243274</v>
      </c>
      <c r="C350" s="168" t="s">
        <v>1457</v>
      </c>
      <c r="D350" s="169" t="str">
        <f>'STUDENT NAMELIST'!D348</f>
        <v>MITHUN S</v>
      </c>
      <c r="E350" s="170" t="s">
        <v>1199</v>
      </c>
      <c r="F350" s="71">
        <v>58</v>
      </c>
      <c r="G350" s="166"/>
      <c r="H350" s="166"/>
      <c r="I350" s="166"/>
      <c r="J350" s="166">
        <f t="shared" ca="1" si="1"/>
        <v>57</v>
      </c>
      <c r="K350" s="166"/>
      <c r="L350" s="166"/>
      <c r="M350" s="166"/>
      <c r="N350" s="166"/>
      <c r="O350" s="166"/>
      <c r="P350" s="166"/>
      <c r="Q350" s="166"/>
      <c r="R350" s="166"/>
      <c r="S350" s="166"/>
      <c r="T350" s="166"/>
      <c r="U350" s="166"/>
      <c r="V350" s="166"/>
      <c r="W350" s="166"/>
      <c r="X350" s="166"/>
      <c r="Y350" s="166"/>
      <c r="Z350" s="166"/>
    </row>
    <row r="351" spans="1:26" ht="30" customHeight="1" x14ac:dyDescent="0.2">
      <c r="A351" s="71">
        <f>'STUDENT NAMELIST'!A349</f>
        <v>345</v>
      </c>
      <c r="B351" s="167">
        <f>'STUDENT NAMELIST'!B349</f>
        <v>211423243275</v>
      </c>
      <c r="C351" s="168" t="s">
        <v>1457</v>
      </c>
      <c r="D351" s="169" t="str">
        <f>'STUDENT NAMELIST'!D349</f>
        <v>DH MITHUN SAI</v>
      </c>
      <c r="E351" s="170" t="s">
        <v>1199</v>
      </c>
      <c r="F351" s="71">
        <v>60</v>
      </c>
      <c r="G351" s="166"/>
      <c r="H351" s="166"/>
      <c r="I351" s="166"/>
      <c r="J351" s="166">
        <f t="shared" ca="1" si="1"/>
        <v>60</v>
      </c>
      <c r="K351" s="166"/>
      <c r="L351" s="166"/>
      <c r="M351" s="166"/>
      <c r="N351" s="166"/>
      <c r="O351" s="166"/>
      <c r="P351" s="166"/>
      <c r="Q351" s="166"/>
      <c r="R351" s="166"/>
      <c r="S351" s="166"/>
      <c r="T351" s="166"/>
      <c r="U351" s="166"/>
      <c r="V351" s="166"/>
      <c r="W351" s="166"/>
      <c r="X351" s="166"/>
      <c r="Y351" s="166"/>
      <c r="Z351" s="166"/>
    </row>
    <row r="352" spans="1:26" ht="30" customHeight="1" x14ac:dyDescent="0.2">
      <c r="A352" s="71">
        <f>'STUDENT NAMELIST'!A350</f>
        <v>346</v>
      </c>
      <c r="B352" s="167">
        <f>'STUDENT NAMELIST'!B350</f>
        <v>211423243276</v>
      </c>
      <c r="C352" s="168" t="s">
        <v>1458</v>
      </c>
      <c r="D352" s="169" t="str">
        <f>'STUDENT NAMELIST'!D350</f>
        <v>MOHAMED ARSHAD M</v>
      </c>
      <c r="E352" s="170" t="s">
        <v>1199</v>
      </c>
      <c r="F352" s="71">
        <v>56</v>
      </c>
      <c r="G352" s="166"/>
      <c r="H352" s="166"/>
      <c r="I352" s="166"/>
      <c r="J352" s="166">
        <f t="shared" ca="1" si="1"/>
        <v>60</v>
      </c>
      <c r="K352" s="166"/>
      <c r="L352" s="166"/>
      <c r="M352" s="166"/>
      <c r="N352" s="166"/>
      <c r="O352" s="166"/>
      <c r="P352" s="166"/>
      <c r="Q352" s="166"/>
      <c r="R352" s="166"/>
      <c r="S352" s="166"/>
      <c r="T352" s="166"/>
      <c r="U352" s="166"/>
      <c r="V352" s="166"/>
      <c r="W352" s="166"/>
      <c r="X352" s="166"/>
      <c r="Y352" s="166"/>
      <c r="Z352" s="166"/>
    </row>
    <row r="353" spans="1:26" ht="30" customHeight="1" x14ac:dyDescent="0.2">
      <c r="A353" s="71">
        <f>'STUDENT NAMELIST'!A351</f>
        <v>347</v>
      </c>
      <c r="B353" s="167">
        <f>'STUDENT NAMELIST'!B351</f>
        <v>211423243277</v>
      </c>
      <c r="C353" s="168" t="s">
        <v>1459</v>
      </c>
      <c r="D353" s="169" t="str">
        <f>'STUDENT NAMELIST'!D351</f>
        <v>MOHAMED BASITH</v>
      </c>
      <c r="E353" s="170" t="s">
        <v>1191</v>
      </c>
      <c r="F353" s="71">
        <v>76</v>
      </c>
      <c r="G353" s="166"/>
      <c r="H353" s="166"/>
      <c r="I353" s="166"/>
      <c r="J353" s="166">
        <f t="shared" ca="1" si="1"/>
        <v>80</v>
      </c>
      <c r="K353" s="166"/>
      <c r="L353" s="166"/>
      <c r="M353" s="166"/>
      <c r="N353" s="166"/>
      <c r="O353" s="166"/>
      <c r="P353" s="166"/>
      <c r="Q353" s="166"/>
      <c r="R353" s="166"/>
      <c r="S353" s="166"/>
      <c r="T353" s="166"/>
      <c r="U353" s="166"/>
      <c r="V353" s="166"/>
      <c r="W353" s="166"/>
      <c r="X353" s="166"/>
      <c r="Y353" s="166"/>
      <c r="Z353" s="166"/>
    </row>
    <row r="354" spans="1:26" ht="30" customHeight="1" x14ac:dyDescent="0.2">
      <c r="A354" s="71">
        <f>'STUDENT NAMELIST'!A352</f>
        <v>348</v>
      </c>
      <c r="B354" s="167">
        <f>'STUDENT NAMELIST'!B352</f>
        <v>211423243278</v>
      </c>
      <c r="C354" s="168" t="s">
        <v>1450</v>
      </c>
      <c r="D354" s="169" t="str">
        <f>'STUDENT NAMELIST'!D352</f>
        <v>MOHAMED JABBAR SHAHID</v>
      </c>
      <c r="E354" s="170" t="s">
        <v>1191</v>
      </c>
      <c r="F354" s="71">
        <v>71</v>
      </c>
      <c r="G354" s="166"/>
      <c r="H354" s="166"/>
      <c r="I354" s="166"/>
      <c r="J354" s="166">
        <f t="shared" ca="1" si="1"/>
        <v>80</v>
      </c>
      <c r="K354" s="166"/>
      <c r="L354" s="166"/>
      <c r="M354" s="166"/>
      <c r="N354" s="166"/>
      <c r="O354" s="166"/>
      <c r="P354" s="166"/>
      <c r="Q354" s="166"/>
      <c r="R354" s="166"/>
      <c r="S354" s="166"/>
      <c r="T354" s="166"/>
      <c r="U354" s="166"/>
      <c r="V354" s="166"/>
      <c r="W354" s="166"/>
      <c r="X354" s="166"/>
      <c r="Y354" s="166"/>
      <c r="Z354" s="166"/>
    </row>
    <row r="355" spans="1:26" ht="30" customHeight="1" x14ac:dyDescent="0.2">
      <c r="A355" s="71">
        <f>'STUDENT NAMELIST'!A353</f>
        <v>349</v>
      </c>
      <c r="B355" s="167">
        <f>'STUDENT NAMELIST'!B353</f>
        <v>211423243279</v>
      </c>
      <c r="C355" s="168" t="s">
        <v>1460</v>
      </c>
      <c r="D355" s="169" t="str">
        <f>'STUDENT NAMELIST'!D353</f>
        <v>MOHAMED SUHAIL N</v>
      </c>
      <c r="E355" s="170" t="s">
        <v>1191</v>
      </c>
      <c r="F355" s="71">
        <v>80</v>
      </c>
      <c r="G355" s="166"/>
      <c r="H355" s="166"/>
      <c r="I355" s="166"/>
      <c r="J355" s="166">
        <f t="shared" ca="1" si="1"/>
        <v>76</v>
      </c>
      <c r="K355" s="166"/>
      <c r="L355" s="166"/>
      <c r="M355" s="166"/>
      <c r="N355" s="166"/>
      <c r="O355" s="166"/>
      <c r="P355" s="166"/>
      <c r="Q355" s="166"/>
      <c r="R355" s="166"/>
      <c r="S355" s="166"/>
      <c r="T355" s="166"/>
      <c r="U355" s="166"/>
      <c r="V355" s="166"/>
      <c r="W355" s="166"/>
      <c r="X355" s="166"/>
      <c r="Y355" s="166"/>
      <c r="Z355" s="166"/>
    </row>
    <row r="356" spans="1:26" ht="30" customHeight="1" x14ac:dyDescent="0.2">
      <c r="A356" s="71">
        <f>'STUDENT NAMELIST'!A354</f>
        <v>350</v>
      </c>
      <c r="B356" s="167">
        <f>'STUDENT NAMELIST'!B354</f>
        <v>211423243280</v>
      </c>
      <c r="C356" s="168" t="s">
        <v>1461</v>
      </c>
      <c r="D356" s="169" t="str">
        <f>'STUDENT NAMELIST'!D354</f>
        <v>MOHAMMED AATHIF KHAN A</v>
      </c>
      <c r="E356" s="170" t="s">
        <v>1191</v>
      </c>
      <c r="F356" s="71">
        <v>78</v>
      </c>
      <c r="G356" s="166"/>
      <c r="H356" s="166"/>
      <c r="I356" s="166"/>
      <c r="J356" s="166">
        <f t="shared" ca="1" si="1"/>
        <v>79</v>
      </c>
      <c r="K356" s="166"/>
      <c r="L356" s="166"/>
      <c r="M356" s="166"/>
      <c r="N356" s="166"/>
      <c r="O356" s="166"/>
      <c r="P356" s="166"/>
      <c r="Q356" s="166"/>
      <c r="R356" s="166"/>
      <c r="S356" s="166"/>
      <c r="T356" s="166"/>
      <c r="U356" s="166"/>
      <c r="V356" s="166"/>
      <c r="W356" s="166"/>
      <c r="X356" s="166"/>
      <c r="Y356" s="166"/>
      <c r="Z356" s="166"/>
    </row>
    <row r="357" spans="1:26" ht="30" customHeight="1" x14ac:dyDescent="0.2">
      <c r="A357" s="71">
        <f>'STUDENT NAMELIST'!A355</f>
        <v>351</v>
      </c>
      <c r="B357" s="167">
        <f>'STUDENT NAMELIST'!B355</f>
        <v>211423243281</v>
      </c>
      <c r="C357" s="168" t="s">
        <v>1462</v>
      </c>
      <c r="D357" s="169" t="str">
        <f>'STUDENT NAMELIST'!D355</f>
        <v>MOHAMMED FAYAZ F</v>
      </c>
      <c r="E357" s="170" t="s">
        <v>1196</v>
      </c>
      <c r="F357" s="71">
        <v>82</v>
      </c>
      <c r="G357" s="166"/>
      <c r="H357" s="166"/>
      <c r="I357" s="166"/>
      <c r="J357" s="166">
        <f t="shared" ca="1" si="1"/>
        <v>90</v>
      </c>
      <c r="K357" s="166"/>
      <c r="L357" s="166"/>
      <c r="M357" s="166"/>
      <c r="N357" s="166"/>
      <c r="O357" s="166"/>
      <c r="P357" s="166"/>
      <c r="Q357" s="166"/>
      <c r="R357" s="166"/>
      <c r="S357" s="166"/>
      <c r="T357" s="166"/>
      <c r="U357" s="166"/>
      <c r="V357" s="166"/>
      <c r="W357" s="166"/>
      <c r="X357" s="166"/>
      <c r="Y357" s="166"/>
      <c r="Z357" s="166"/>
    </row>
    <row r="358" spans="1:26" ht="30" customHeight="1" x14ac:dyDescent="0.2">
      <c r="A358" s="71">
        <f>'STUDENT NAMELIST'!A356</f>
        <v>352</v>
      </c>
      <c r="B358" s="167">
        <f>'STUDENT NAMELIST'!B356</f>
        <v>211423243282</v>
      </c>
      <c r="C358" s="168" t="s">
        <v>1463</v>
      </c>
      <c r="D358" s="169" t="str">
        <f>'STUDENT NAMELIST'!D356</f>
        <v>MOHAMMED THOUFEEQ S</v>
      </c>
      <c r="E358" s="170" t="s">
        <v>1196</v>
      </c>
      <c r="F358" s="71">
        <v>86</v>
      </c>
      <c r="G358" s="166"/>
      <c r="H358" s="166"/>
      <c r="I358" s="166"/>
      <c r="J358" s="166">
        <f t="shared" ca="1" si="1"/>
        <v>82</v>
      </c>
      <c r="K358" s="166"/>
      <c r="L358" s="166"/>
      <c r="M358" s="166"/>
      <c r="N358" s="166"/>
      <c r="O358" s="166"/>
      <c r="P358" s="166"/>
      <c r="Q358" s="166"/>
      <c r="R358" s="166"/>
      <c r="S358" s="166"/>
      <c r="T358" s="166"/>
      <c r="U358" s="166"/>
      <c r="V358" s="166"/>
      <c r="W358" s="166"/>
      <c r="X358" s="166"/>
      <c r="Y358" s="166"/>
      <c r="Z358" s="166"/>
    </row>
    <row r="359" spans="1:26" ht="30" customHeight="1" x14ac:dyDescent="0.2">
      <c r="A359" s="71">
        <f>'STUDENT NAMELIST'!A357</f>
        <v>353</v>
      </c>
      <c r="B359" s="167">
        <f>'STUDENT NAMELIST'!B357</f>
        <v>211423243283</v>
      </c>
      <c r="C359" s="168" t="s">
        <v>1464</v>
      </c>
      <c r="D359" s="169" t="str">
        <f>'STUDENT NAMELIST'!D357</f>
        <v>MOHAN RAJ R</v>
      </c>
      <c r="E359" s="170" t="s">
        <v>1204</v>
      </c>
      <c r="F359" s="71">
        <v>64</v>
      </c>
      <c r="G359" s="166"/>
      <c r="H359" s="166"/>
      <c r="I359" s="166"/>
      <c r="J359" s="166">
        <f t="shared" ca="1" si="1"/>
        <v>64</v>
      </c>
      <c r="K359" s="166"/>
      <c r="L359" s="166"/>
      <c r="M359" s="166"/>
      <c r="N359" s="166"/>
      <c r="O359" s="166"/>
      <c r="P359" s="166"/>
      <c r="Q359" s="166"/>
      <c r="R359" s="166"/>
      <c r="S359" s="166"/>
      <c r="T359" s="166"/>
      <c r="U359" s="166"/>
      <c r="V359" s="166"/>
      <c r="W359" s="166"/>
      <c r="X359" s="166"/>
      <c r="Y359" s="166"/>
      <c r="Z359" s="166"/>
    </row>
    <row r="360" spans="1:26" ht="30" customHeight="1" x14ac:dyDescent="0.2">
      <c r="A360" s="71">
        <f>'STUDENT NAMELIST'!A358</f>
        <v>354</v>
      </c>
      <c r="B360" s="167">
        <f>'STUDENT NAMELIST'!B358</f>
        <v>211423243285</v>
      </c>
      <c r="C360" s="168" t="s">
        <v>1465</v>
      </c>
      <c r="D360" s="169" t="str">
        <f>'STUDENT NAMELIST'!D358</f>
        <v>MOHANA PRIYAN N</v>
      </c>
      <c r="E360" s="170" t="s">
        <v>1204</v>
      </c>
      <c r="F360" s="71">
        <v>70</v>
      </c>
      <c r="G360" s="166"/>
      <c r="H360" s="166"/>
      <c r="I360" s="166"/>
      <c r="J360" s="166">
        <f t="shared" ca="1" si="1"/>
        <v>65</v>
      </c>
      <c r="K360" s="166"/>
      <c r="L360" s="166"/>
      <c r="M360" s="166"/>
      <c r="N360" s="166"/>
      <c r="O360" s="166"/>
      <c r="P360" s="166"/>
      <c r="Q360" s="166"/>
      <c r="R360" s="166"/>
      <c r="S360" s="166"/>
      <c r="T360" s="166"/>
      <c r="U360" s="166"/>
      <c r="V360" s="166"/>
      <c r="W360" s="166"/>
      <c r="X360" s="166"/>
      <c r="Y360" s="166"/>
      <c r="Z360" s="166"/>
    </row>
    <row r="361" spans="1:26" ht="30" customHeight="1" x14ac:dyDescent="0.2">
      <c r="A361" s="71">
        <f>'STUDENT NAMELIST'!A359</f>
        <v>355</v>
      </c>
      <c r="B361" s="167">
        <f>'STUDENT NAMELIST'!B359</f>
        <v>211423243286</v>
      </c>
      <c r="C361" s="168" t="s">
        <v>1466</v>
      </c>
      <c r="D361" s="169" t="str">
        <f>'STUDENT NAMELIST'!D359</f>
        <v>MOHANAKRISHNAN H</v>
      </c>
      <c r="E361" s="170" t="s">
        <v>1191</v>
      </c>
      <c r="F361" s="71">
        <v>75</v>
      </c>
      <c r="G361" s="166"/>
      <c r="H361" s="166"/>
      <c r="I361" s="166"/>
      <c r="J361" s="166">
        <f t="shared" ca="1" si="1"/>
        <v>77</v>
      </c>
      <c r="K361" s="166"/>
      <c r="L361" s="166"/>
      <c r="M361" s="166"/>
      <c r="N361" s="166"/>
      <c r="O361" s="166"/>
      <c r="P361" s="166"/>
      <c r="Q361" s="166"/>
      <c r="R361" s="166"/>
      <c r="S361" s="166"/>
      <c r="T361" s="166"/>
      <c r="U361" s="166"/>
      <c r="V361" s="166"/>
      <c r="W361" s="166"/>
      <c r="X361" s="166"/>
      <c r="Y361" s="166"/>
      <c r="Z361" s="166"/>
    </row>
    <row r="362" spans="1:26" ht="30" customHeight="1" x14ac:dyDescent="0.2">
      <c r="A362" s="71">
        <f>'STUDENT NAMELIST'!A360</f>
        <v>356</v>
      </c>
      <c r="B362" s="167">
        <f>'STUDENT NAMELIST'!B360</f>
        <v>211423243287</v>
      </c>
      <c r="C362" s="168" t="s">
        <v>1467</v>
      </c>
      <c r="D362" s="169" t="str">
        <f>'STUDENT NAMELIST'!D360</f>
        <v>MOHANAKUMARAN K</v>
      </c>
      <c r="E362" s="170" t="s">
        <v>1196</v>
      </c>
      <c r="F362" s="71">
        <v>82</v>
      </c>
      <c r="G362" s="166"/>
      <c r="H362" s="166"/>
      <c r="I362" s="166"/>
      <c r="J362" s="166">
        <f t="shared" ca="1" si="1"/>
        <v>81</v>
      </c>
      <c r="K362" s="166"/>
      <c r="L362" s="166"/>
      <c r="M362" s="166"/>
      <c r="N362" s="166"/>
      <c r="O362" s="166"/>
      <c r="P362" s="166"/>
      <c r="Q362" s="166"/>
      <c r="R362" s="166"/>
      <c r="S362" s="166"/>
      <c r="T362" s="166"/>
      <c r="U362" s="166"/>
      <c r="V362" s="166"/>
      <c r="W362" s="166"/>
      <c r="X362" s="166"/>
      <c r="Y362" s="166"/>
      <c r="Z362" s="166"/>
    </row>
    <row r="363" spans="1:26" ht="30" customHeight="1" x14ac:dyDescent="0.2">
      <c r="A363" s="71">
        <f>'STUDENT NAMELIST'!A361</f>
        <v>357</v>
      </c>
      <c r="B363" s="167">
        <f>'STUDENT NAMELIST'!B361</f>
        <v>211423243289</v>
      </c>
      <c r="C363" s="168" t="s">
        <v>1468</v>
      </c>
      <c r="D363" s="169" t="str">
        <f>'STUDENT NAMELIST'!D361</f>
        <v>MONISH MEGHANATHAN</v>
      </c>
      <c r="E363" s="170" t="s">
        <v>1204</v>
      </c>
      <c r="F363" s="71">
        <v>62</v>
      </c>
      <c r="G363" s="166"/>
      <c r="H363" s="166"/>
      <c r="I363" s="166"/>
      <c r="J363" s="166">
        <f t="shared" ca="1" si="1"/>
        <v>70</v>
      </c>
      <c r="K363" s="166"/>
      <c r="L363" s="166"/>
      <c r="M363" s="166"/>
      <c r="N363" s="166"/>
      <c r="O363" s="166"/>
      <c r="P363" s="166"/>
      <c r="Q363" s="166"/>
      <c r="R363" s="166"/>
      <c r="S363" s="166"/>
      <c r="T363" s="166"/>
      <c r="U363" s="166"/>
      <c r="V363" s="166"/>
      <c r="W363" s="166"/>
      <c r="X363" s="166"/>
      <c r="Y363" s="166"/>
      <c r="Z363" s="166"/>
    </row>
    <row r="364" spans="1:26" ht="30" customHeight="1" x14ac:dyDescent="0.2">
      <c r="A364" s="71">
        <f>'STUDENT NAMELIST'!A362</f>
        <v>358</v>
      </c>
      <c r="B364" s="167">
        <f>'STUDENT NAMELIST'!B362</f>
        <v>211423243288</v>
      </c>
      <c r="C364" s="168" t="s">
        <v>1464</v>
      </c>
      <c r="D364" s="169" t="str">
        <f>'STUDENT NAMELIST'!D362</f>
        <v>MONISH K V</v>
      </c>
      <c r="E364" s="170" t="s">
        <v>1191</v>
      </c>
      <c r="F364" s="71">
        <v>72</v>
      </c>
      <c r="G364" s="166"/>
      <c r="H364" s="166"/>
      <c r="I364" s="166"/>
      <c r="J364" s="166">
        <f t="shared" ca="1" si="1"/>
        <v>74</v>
      </c>
      <c r="K364" s="166"/>
      <c r="L364" s="166"/>
      <c r="M364" s="166"/>
      <c r="N364" s="166"/>
      <c r="O364" s="166"/>
      <c r="P364" s="166"/>
      <c r="Q364" s="166"/>
      <c r="R364" s="166"/>
      <c r="S364" s="166"/>
      <c r="T364" s="166"/>
      <c r="U364" s="166"/>
      <c r="V364" s="166"/>
      <c r="W364" s="166"/>
      <c r="X364" s="166"/>
      <c r="Y364" s="166"/>
      <c r="Z364" s="166"/>
    </row>
    <row r="365" spans="1:26" ht="30" customHeight="1" x14ac:dyDescent="0.2">
      <c r="A365" s="71">
        <f>'STUDENT NAMELIST'!A363</f>
        <v>359</v>
      </c>
      <c r="B365" s="167">
        <f>'STUDENT NAMELIST'!B363</f>
        <v>211423243292</v>
      </c>
      <c r="C365" s="168" t="s">
        <v>1469</v>
      </c>
      <c r="D365" s="169" t="str">
        <f>'STUDENT NAMELIST'!D363</f>
        <v>MOTHILAL V</v>
      </c>
      <c r="E365" s="170" t="s">
        <v>1193</v>
      </c>
      <c r="F365" s="71">
        <v>8</v>
      </c>
      <c r="G365" s="166"/>
      <c r="H365" s="166"/>
      <c r="I365" s="166"/>
      <c r="J365" s="166">
        <f t="shared" ca="1" si="1"/>
        <v>24</v>
      </c>
      <c r="K365" s="166"/>
      <c r="L365" s="166"/>
      <c r="M365" s="166"/>
      <c r="N365" s="166"/>
      <c r="O365" s="166"/>
      <c r="P365" s="166"/>
      <c r="Q365" s="166"/>
      <c r="R365" s="166"/>
      <c r="S365" s="166"/>
      <c r="T365" s="166"/>
      <c r="U365" s="166"/>
      <c r="V365" s="166"/>
      <c r="W365" s="166"/>
      <c r="X365" s="166"/>
      <c r="Y365" s="166"/>
      <c r="Z365" s="166"/>
    </row>
    <row r="366" spans="1:26" ht="30" customHeight="1" x14ac:dyDescent="0.2">
      <c r="A366" s="71">
        <f>'STUDENT NAMELIST'!A364</f>
        <v>360</v>
      </c>
      <c r="B366" s="167">
        <f>'STUDENT NAMELIST'!B364</f>
        <v>211423243294</v>
      </c>
      <c r="C366" s="168" t="s">
        <v>1470</v>
      </c>
      <c r="D366" s="169" t="str">
        <f>'STUDENT NAMELIST'!D364</f>
        <v>MUKTESWAR NAYAK G</v>
      </c>
      <c r="E366" s="170" t="s">
        <v>1191</v>
      </c>
      <c r="F366" s="71">
        <v>74</v>
      </c>
      <c r="G366" s="166"/>
      <c r="H366" s="166"/>
      <c r="I366" s="166"/>
      <c r="J366" s="166">
        <f t="shared" ca="1" si="1"/>
        <v>79</v>
      </c>
      <c r="K366" s="166"/>
      <c r="L366" s="166"/>
      <c r="M366" s="166"/>
      <c r="N366" s="166"/>
      <c r="O366" s="166"/>
      <c r="P366" s="166"/>
      <c r="Q366" s="166"/>
      <c r="R366" s="166"/>
      <c r="S366" s="166"/>
      <c r="T366" s="166"/>
      <c r="U366" s="166"/>
      <c r="V366" s="166"/>
      <c r="W366" s="166"/>
      <c r="X366" s="166"/>
      <c r="Y366" s="166"/>
      <c r="Z366" s="166"/>
    </row>
    <row r="367" spans="1:26" ht="30" customHeight="1" x14ac:dyDescent="0.2">
      <c r="A367" s="71">
        <f>'STUDENT NAMELIST'!A365</f>
        <v>361</v>
      </c>
      <c r="B367" s="167">
        <f>'STUDENT NAMELIST'!B365</f>
        <v>211423243295</v>
      </c>
      <c r="C367" s="168" t="s">
        <v>1471</v>
      </c>
      <c r="D367" s="169" t="str">
        <f>'STUDENT NAMELIST'!D365</f>
        <v>MUTHUKUMAR N</v>
      </c>
      <c r="E367" s="170" t="s">
        <v>1191</v>
      </c>
      <c r="F367" s="71">
        <v>73</v>
      </c>
      <c r="G367" s="166"/>
      <c r="H367" s="166"/>
      <c r="I367" s="166"/>
      <c r="J367" s="166">
        <f t="shared" ca="1" si="1"/>
        <v>75</v>
      </c>
      <c r="K367" s="166"/>
      <c r="L367" s="166"/>
      <c r="M367" s="166"/>
      <c r="N367" s="166"/>
      <c r="O367" s="166"/>
      <c r="P367" s="166"/>
      <c r="Q367" s="166"/>
      <c r="R367" s="166"/>
      <c r="S367" s="166"/>
      <c r="T367" s="166"/>
      <c r="U367" s="166"/>
      <c r="V367" s="166"/>
      <c r="W367" s="166"/>
      <c r="X367" s="166"/>
      <c r="Y367" s="166"/>
      <c r="Z367" s="166"/>
    </row>
    <row r="368" spans="1:26" ht="30" customHeight="1" x14ac:dyDescent="0.2">
      <c r="A368" s="71">
        <f>'STUDENT NAMELIST'!A366</f>
        <v>362</v>
      </c>
      <c r="B368" s="167">
        <f>'STUDENT NAMELIST'!B366</f>
        <v>211423243298</v>
      </c>
      <c r="C368" s="168" t="s">
        <v>1472</v>
      </c>
      <c r="D368" s="169" t="str">
        <f>'STUDENT NAMELIST'!D366</f>
        <v>NANDHA KUMAR M</v>
      </c>
      <c r="E368" s="170" t="s">
        <v>1193</v>
      </c>
      <c r="F368" s="71">
        <v>0</v>
      </c>
      <c r="G368" s="166"/>
      <c r="H368" s="166"/>
      <c r="I368" s="166"/>
      <c r="J368" s="166">
        <f t="shared" ca="1" si="1"/>
        <v>1</v>
      </c>
      <c r="K368" s="166"/>
      <c r="L368" s="166"/>
      <c r="M368" s="166"/>
      <c r="N368" s="166"/>
      <c r="O368" s="166"/>
      <c r="P368" s="166"/>
      <c r="Q368" s="166"/>
      <c r="R368" s="166"/>
      <c r="S368" s="166"/>
      <c r="T368" s="166"/>
      <c r="U368" s="166"/>
      <c r="V368" s="166"/>
      <c r="W368" s="166"/>
      <c r="X368" s="166"/>
      <c r="Y368" s="166"/>
      <c r="Z368" s="166"/>
    </row>
    <row r="369" spans="1:26" ht="30" customHeight="1" x14ac:dyDescent="0.2">
      <c r="A369" s="71">
        <f>'STUDENT NAMELIST'!A367</f>
        <v>363</v>
      </c>
      <c r="B369" s="167">
        <f>'STUDENT NAMELIST'!B367</f>
        <v>211423243299</v>
      </c>
      <c r="C369" s="168" t="s">
        <v>1471</v>
      </c>
      <c r="D369" s="169" t="str">
        <f>'STUDENT NAMELIST'!D367</f>
        <v>NANTHA KUMAR D</v>
      </c>
      <c r="E369" s="170" t="s">
        <v>1191</v>
      </c>
      <c r="F369" s="71">
        <v>72</v>
      </c>
      <c r="G369" s="166"/>
      <c r="H369" s="166"/>
      <c r="I369" s="166"/>
      <c r="J369" s="166">
        <f t="shared" ca="1" si="1"/>
        <v>80</v>
      </c>
      <c r="K369" s="166"/>
      <c r="L369" s="166"/>
      <c r="M369" s="166"/>
      <c r="N369" s="166"/>
      <c r="O369" s="166"/>
      <c r="P369" s="166"/>
      <c r="Q369" s="166"/>
      <c r="R369" s="166"/>
      <c r="S369" s="166"/>
      <c r="T369" s="166"/>
      <c r="U369" s="166"/>
      <c r="V369" s="166"/>
      <c r="W369" s="166"/>
      <c r="X369" s="166"/>
      <c r="Y369" s="166"/>
      <c r="Z369" s="166"/>
    </row>
    <row r="370" spans="1:26" ht="30" customHeight="1" x14ac:dyDescent="0.2">
      <c r="A370" s="71">
        <f>'STUDENT NAMELIST'!A368</f>
        <v>364</v>
      </c>
      <c r="B370" s="167">
        <f>'STUDENT NAMELIST'!B368</f>
        <v>211423243300</v>
      </c>
      <c r="C370" s="168" t="s">
        <v>1473</v>
      </c>
      <c r="D370" s="169" t="str">
        <f>'STUDENT NAMELIST'!D368</f>
        <v>NARESH KARTHI M R</v>
      </c>
      <c r="E370" s="170" t="s">
        <v>1191</v>
      </c>
      <c r="F370" s="71">
        <v>78</v>
      </c>
      <c r="G370" s="166"/>
      <c r="H370" s="166"/>
      <c r="I370" s="166"/>
      <c r="J370" s="166">
        <f t="shared" ca="1" si="1"/>
        <v>80</v>
      </c>
      <c r="K370" s="166"/>
      <c r="L370" s="166"/>
      <c r="M370" s="166"/>
      <c r="N370" s="166"/>
      <c r="O370" s="166"/>
      <c r="P370" s="166"/>
      <c r="Q370" s="166"/>
      <c r="R370" s="166"/>
      <c r="S370" s="166"/>
      <c r="T370" s="166"/>
      <c r="U370" s="166"/>
      <c r="V370" s="166"/>
      <c r="W370" s="166"/>
      <c r="X370" s="166"/>
      <c r="Y370" s="166"/>
      <c r="Z370" s="166"/>
    </row>
    <row r="371" spans="1:26" ht="30" customHeight="1" x14ac:dyDescent="0.2">
      <c r="A371" s="71">
        <f>'STUDENT NAMELIST'!A369</f>
        <v>365</v>
      </c>
      <c r="B371" s="167">
        <f>'STUDENT NAMELIST'!B369</f>
        <v>211423243301</v>
      </c>
      <c r="C371" s="168" t="s">
        <v>1465</v>
      </c>
      <c r="D371" s="169" t="str">
        <f>'STUDENT NAMELIST'!D369</f>
        <v>NARESH R</v>
      </c>
      <c r="E371" s="170" t="s">
        <v>1199</v>
      </c>
      <c r="F371" s="71">
        <v>55</v>
      </c>
      <c r="G371" s="166"/>
      <c r="H371" s="166"/>
      <c r="I371" s="166"/>
      <c r="J371" s="166">
        <f t="shared" ca="1" si="1"/>
        <v>60</v>
      </c>
      <c r="K371" s="166"/>
      <c r="L371" s="166"/>
      <c r="M371" s="166"/>
      <c r="N371" s="166"/>
      <c r="O371" s="166"/>
      <c r="P371" s="166"/>
      <c r="Q371" s="166"/>
      <c r="R371" s="166"/>
      <c r="S371" s="166"/>
      <c r="T371" s="166"/>
      <c r="U371" s="166"/>
      <c r="V371" s="166"/>
      <c r="W371" s="166"/>
      <c r="X371" s="166"/>
      <c r="Y371" s="166"/>
      <c r="Z371" s="166"/>
    </row>
    <row r="372" spans="1:26" ht="30" customHeight="1" x14ac:dyDescent="0.2">
      <c r="A372" s="71">
        <f>'STUDENT NAMELIST'!A370</f>
        <v>366</v>
      </c>
      <c r="B372" s="167">
        <f>'STUDENT NAMELIST'!B370</f>
        <v>211423243302</v>
      </c>
      <c r="C372" s="168" t="s">
        <v>1474</v>
      </c>
      <c r="D372" s="169" t="str">
        <f>'STUDENT NAMELIST'!D370</f>
        <v>NAVEEN C</v>
      </c>
      <c r="E372" s="170" t="s">
        <v>1191</v>
      </c>
      <c r="F372" s="71">
        <v>73</v>
      </c>
      <c r="G372" s="166"/>
      <c r="H372" s="166"/>
      <c r="I372" s="166"/>
      <c r="J372" s="166">
        <f t="shared" ca="1" si="1"/>
        <v>71</v>
      </c>
      <c r="K372" s="166"/>
      <c r="L372" s="166"/>
      <c r="M372" s="166"/>
      <c r="N372" s="166"/>
      <c r="O372" s="166"/>
      <c r="P372" s="166"/>
      <c r="Q372" s="166"/>
      <c r="R372" s="166"/>
      <c r="S372" s="166"/>
      <c r="T372" s="166"/>
      <c r="U372" s="166"/>
      <c r="V372" s="166"/>
      <c r="W372" s="166"/>
      <c r="X372" s="166"/>
      <c r="Y372" s="166"/>
      <c r="Z372" s="166"/>
    </row>
    <row r="373" spans="1:26" ht="30" customHeight="1" x14ac:dyDescent="0.2">
      <c r="A373" s="71">
        <f>'STUDENT NAMELIST'!A371</f>
        <v>367</v>
      </c>
      <c r="B373" s="167">
        <f>'STUDENT NAMELIST'!B371</f>
        <v>211423243303</v>
      </c>
      <c r="C373" s="168" t="s">
        <v>1474</v>
      </c>
      <c r="D373" s="169" t="str">
        <f>'STUDENT NAMELIST'!D371</f>
        <v>NAVEEN S S</v>
      </c>
      <c r="E373" s="170" t="s">
        <v>1199</v>
      </c>
      <c r="F373" s="71">
        <v>55</v>
      </c>
      <c r="G373" s="166"/>
      <c r="H373" s="166"/>
      <c r="I373" s="166"/>
      <c r="J373" s="166">
        <f t="shared" ca="1" si="1"/>
        <v>57</v>
      </c>
      <c r="K373" s="166"/>
      <c r="L373" s="166"/>
      <c r="M373" s="166"/>
      <c r="N373" s="166"/>
      <c r="O373" s="166"/>
      <c r="P373" s="166"/>
      <c r="Q373" s="166"/>
      <c r="R373" s="166"/>
      <c r="S373" s="166"/>
      <c r="T373" s="166"/>
      <c r="U373" s="166"/>
      <c r="V373" s="166"/>
      <c r="W373" s="166"/>
      <c r="X373" s="166"/>
      <c r="Y373" s="166"/>
      <c r="Z373" s="166"/>
    </row>
    <row r="374" spans="1:26" ht="30" customHeight="1" x14ac:dyDescent="0.2">
      <c r="A374" s="71">
        <f>'STUDENT NAMELIST'!A372</f>
        <v>368</v>
      </c>
      <c r="B374" s="167">
        <f>'STUDENT NAMELIST'!B372</f>
        <v>211423243304</v>
      </c>
      <c r="C374" s="168" t="s">
        <v>1475</v>
      </c>
      <c r="D374" s="169" t="str">
        <f>'STUDENT NAMELIST'!D372</f>
        <v>NAVIN BALAJI V T</v>
      </c>
      <c r="E374" s="170" t="s">
        <v>1191</v>
      </c>
      <c r="F374" s="71">
        <v>79</v>
      </c>
      <c r="G374" s="166"/>
      <c r="H374" s="166"/>
      <c r="I374" s="166"/>
      <c r="J374" s="166">
        <f t="shared" ca="1" si="1"/>
        <v>71</v>
      </c>
      <c r="K374" s="166"/>
      <c r="L374" s="166"/>
      <c r="M374" s="166"/>
      <c r="N374" s="166"/>
      <c r="O374" s="166"/>
      <c r="P374" s="166"/>
      <c r="Q374" s="166"/>
      <c r="R374" s="166"/>
      <c r="S374" s="166"/>
      <c r="T374" s="166"/>
      <c r="U374" s="166"/>
      <c r="V374" s="166"/>
      <c r="W374" s="166"/>
      <c r="X374" s="166"/>
      <c r="Y374" s="166"/>
      <c r="Z374" s="166"/>
    </row>
    <row r="375" spans="1:26" ht="30" customHeight="1" x14ac:dyDescent="0.2">
      <c r="A375" s="71">
        <f>'STUDENT NAMELIST'!A373</f>
        <v>369</v>
      </c>
      <c r="B375" s="167">
        <f>'STUDENT NAMELIST'!B373</f>
        <v>211423243305</v>
      </c>
      <c r="C375" s="168" t="s">
        <v>1476</v>
      </c>
      <c r="D375" s="169" t="str">
        <f>'STUDENT NAMELIST'!D373</f>
        <v>NAWIN KUMAR US</v>
      </c>
      <c r="E375" s="170" t="s">
        <v>1191</v>
      </c>
      <c r="F375" s="71">
        <v>78</v>
      </c>
      <c r="G375" s="166"/>
      <c r="H375" s="166"/>
      <c r="I375" s="166"/>
      <c r="J375" s="166">
        <f t="shared" ca="1" si="1"/>
        <v>73</v>
      </c>
      <c r="K375" s="166"/>
      <c r="L375" s="166"/>
      <c r="M375" s="166"/>
      <c r="N375" s="166"/>
      <c r="O375" s="166"/>
      <c r="P375" s="166"/>
      <c r="Q375" s="166"/>
      <c r="R375" s="166"/>
      <c r="S375" s="166"/>
      <c r="T375" s="166"/>
      <c r="U375" s="166"/>
      <c r="V375" s="166"/>
      <c r="W375" s="166"/>
      <c r="X375" s="166"/>
      <c r="Y375" s="166"/>
      <c r="Z375" s="166"/>
    </row>
    <row r="376" spans="1:26" ht="30" customHeight="1" x14ac:dyDescent="0.2">
      <c r="A376" s="71">
        <f>'STUDENT NAMELIST'!A374</f>
        <v>370</v>
      </c>
      <c r="B376" s="167">
        <f>'STUDENT NAMELIST'!B374</f>
        <v>211423243306</v>
      </c>
      <c r="C376" s="168" t="s">
        <v>1477</v>
      </c>
      <c r="D376" s="169" t="str">
        <f>'STUDENT NAMELIST'!D374</f>
        <v>NAWINKAANT K P</v>
      </c>
      <c r="E376" s="170" t="s">
        <v>1191</v>
      </c>
      <c r="F376" s="71">
        <v>72</v>
      </c>
      <c r="G376" s="166"/>
      <c r="H376" s="166"/>
      <c r="I376" s="166"/>
      <c r="J376" s="166">
        <f t="shared" ca="1" si="1"/>
        <v>71</v>
      </c>
      <c r="K376" s="166"/>
      <c r="L376" s="166"/>
      <c r="M376" s="166"/>
      <c r="N376" s="166"/>
      <c r="O376" s="166"/>
      <c r="P376" s="166"/>
      <c r="Q376" s="166"/>
      <c r="R376" s="166"/>
      <c r="S376" s="166"/>
      <c r="T376" s="166"/>
      <c r="U376" s="166"/>
      <c r="V376" s="166"/>
      <c r="W376" s="166"/>
      <c r="X376" s="166"/>
      <c r="Y376" s="166"/>
      <c r="Z376" s="166"/>
    </row>
    <row r="377" spans="1:26" ht="30" customHeight="1" x14ac:dyDescent="0.2">
      <c r="A377" s="71">
        <f>'STUDENT NAMELIST'!A375</f>
        <v>371</v>
      </c>
      <c r="B377" s="167">
        <f>'STUDENT NAMELIST'!B375</f>
        <v>211423243307</v>
      </c>
      <c r="C377" s="168" t="s">
        <v>1478</v>
      </c>
      <c r="D377" s="169" t="str">
        <f>'STUDENT NAMELIST'!D375</f>
        <v>NIELAN C</v>
      </c>
      <c r="E377" s="170" t="s">
        <v>1196</v>
      </c>
      <c r="F377" s="71">
        <v>85</v>
      </c>
      <c r="G377" s="166"/>
      <c r="H377" s="166"/>
      <c r="I377" s="166"/>
      <c r="J377" s="166">
        <f t="shared" ca="1" si="1"/>
        <v>87</v>
      </c>
      <c r="K377" s="166"/>
      <c r="L377" s="166"/>
      <c r="M377" s="166"/>
      <c r="N377" s="166"/>
      <c r="O377" s="166"/>
      <c r="P377" s="166"/>
      <c r="Q377" s="166"/>
      <c r="R377" s="166"/>
      <c r="S377" s="166"/>
      <c r="T377" s="166"/>
      <c r="U377" s="166"/>
      <c r="V377" s="166"/>
      <c r="W377" s="166"/>
      <c r="X377" s="166"/>
      <c r="Y377" s="166"/>
      <c r="Z377" s="166"/>
    </row>
    <row r="378" spans="1:26" ht="30" customHeight="1" x14ac:dyDescent="0.2">
      <c r="A378" s="71">
        <f>'STUDENT NAMELIST'!A376</f>
        <v>372</v>
      </c>
      <c r="B378" s="167">
        <f>'STUDENT NAMELIST'!B376</f>
        <v>211423243310</v>
      </c>
      <c r="C378" s="168" t="s">
        <v>1479</v>
      </c>
      <c r="D378" s="169" t="str">
        <f>'STUDENT NAMELIST'!D376</f>
        <v>NIRANJAN R</v>
      </c>
      <c r="E378" s="170" t="s">
        <v>1199</v>
      </c>
      <c r="F378" s="71">
        <v>55</v>
      </c>
      <c r="G378" s="166"/>
      <c r="H378" s="166"/>
      <c r="I378" s="166"/>
      <c r="J378" s="166">
        <f t="shared" ca="1" si="1"/>
        <v>55</v>
      </c>
      <c r="K378" s="166"/>
      <c r="L378" s="166"/>
      <c r="M378" s="166"/>
      <c r="N378" s="166"/>
      <c r="O378" s="166"/>
      <c r="P378" s="166"/>
      <c r="Q378" s="166"/>
      <c r="R378" s="166"/>
      <c r="S378" s="166"/>
      <c r="T378" s="166"/>
      <c r="U378" s="166"/>
      <c r="V378" s="166"/>
      <c r="W378" s="166"/>
      <c r="X378" s="166"/>
      <c r="Y378" s="166"/>
      <c r="Z378" s="166"/>
    </row>
    <row r="379" spans="1:26" ht="30" customHeight="1" x14ac:dyDescent="0.2">
      <c r="A379" s="71">
        <f>'STUDENT NAMELIST'!A377</f>
        <v>373</v>
      </c>
      <c r="B379" s="167">
        <f>'STUDENT NAMELIST'!B377</f>
        <v>211423243311</v>
      </c>
      <c r="C379" s="168" t="s">
        <v>1480</v>
      </c>
      <c r="D379" s="169" t="str">
        <f>'STUDENT NAMELIST'!D377</f>
        <v>NISHITH S K P</v>
      </c>
      <c r="E379" s="170" t="s">
        <v>1191</v>
      </c>
      <c r="F379" s="71">
        <v>73</v>
      </c>
      <c r="G379" s="166"/>
      <c r="H379" s="166"/>
      <c r="I379" s="166"/>
      <c r="J379" s="166">
        <f t="shared" ca="1" si="1"/>
        <v>78</v>
      </c>
      <c r="K379" s="166"/>
      <c r="L379" s="166"/>
      <c r="M379" s="166"/>
      <c r="N379" s="166"/>
      <c r="O379" s="166"/>
      <c r="P379" s="166"/>
      <c r="Q379" s="166"/>
      <c r="R379" s="166"/>
      <c r="S379" s="166"/>
      <c r="T379" s="166"/>
      <c r="U379" s="166"/>
      <c r="V379" s="166"/>
      <c r="W379" s="166"/>
      <c r="X379" s="166"/>
      <c r="Y379" s="166"/>
      <c r="Z379" s="166"/>
    </row>
    <row r="380" spans="1:26" ht="30" customHeight="1" x14ac:dyDescent="0.2">
      <c r="A380" s="71">
        <f>'STUDENT NAMELIST'!A378</f>
        <v>374</v>
      </c>
      <c r="B380" s="167">
        <f>'STUDENT NAMELIST'!B378</f>
        <v>211423243312</v>
      </c>
      <c r="C380" s="168" t="s">
        <v>1481</v>
      </c>
      <c r="D380" s="169" t="str">
        <f>'STUDENT NAMELIST'!D378</f>
        <v>NITHISH KUMAR S</v>
      </c>
      <c r="E380" s="170" t="s">
        <v>1199</v>
      </c>
      <c r="F380" s="71">
        <v>56</v>
      </c>
      <c r="G380" s="166"/>
      <c r="H380" s="166"/>
      <c r="I380" s="166"/>
      <c r="J380" s="166">
        <f t="shared" ca="1" si="1"/>
        <v>59</v>
      </c>
      <c r="K380" s="166"/>
      <c r="L380" s="166"/>
      <c r="M380" s="166"/>
      <c r="N380" s="166"/>
      <c r="O380" s="166"/>
      <c r="P380" s="166"/>
      <c r="Q380" s="166"/>
      <c r="R380" s="166"/>
      <c r="S380" s="166"/>
      <c r="T380" s="166"/>
      <c r="U380" s="166"/>
      <c r="V380" s="166"/>
      <c r="W380" s="166"/>
      <c r="X380" s="166"/>
      <c r="Y380" s="166"/>
      <c r="Z380" s="166"/>
    </row>
    <row r="381" spans="1:26" ht="30" customHeight="1" x14ac:dyDescent="0.2">
      <c r="A381" s="71">
        <f>'STUDENT NAMELIST'!A379</f>
        <v>375</v>
      </c>
      <c r="B381" s="167">
        <f>'STUDENT NAMELIST'!B379</f>
        <v>211423243313</v>
      </c>
      <c r="C381" s="168" t="s">
        <v>1482</v>
      </c>
      <c r="D381" s="169" t="str">
        <f>'STUDENT NAMELIST'!D379</f>
        <v>NITHISH M</v>
      </c>
      <c r="E381" s="170" t="s">
        <v>1191</v>
      </c>
      <c r="F381" s="71">
        <v>74</v>
      </c>
      <c r="G381" s="166"/>
      <c r="H381" s="166"/>
      <c r="I381" s="166"/>
      <c r="J381" s="166">
        <f t="shared" ca="1" si="1"/>
        <v>73</v>
      </c>
      <c r="K381" s="166"/>
      <c r="L381" s="166"/>
      <c r="M381" s="166"/>
      <c r="N381" s="166"/>
      <c r="O381" s="166"/>
      <c r="P381" s="166"/>
      <c r="Q381" s="166"/>
      <c r="R381" s="166"/>
      <c r="S381" s="166"/>
      <c r="T381" s="166"/>
      <c r="U381" s="166"/>
      <c r="V381" s="166"/>
      <c r="W381" s="166"/>
      <c r="X381" s="166"/>
      <c r="Y381" s="166"/>
      <c r="Z381" s="166"/>
    </row>
    <row r="382" spans="1:26" ht="30" customHeight="1" x14ac:dyDescent="0.2">
      <c r="A382" s="71">
        <f>'STUDENT NAMELIST'!A380</f>
        <v>376</v>
      </c>
      <c r="B382" s="167">
        <f>'STUDENT NAMELIST'!B380</f>
        <v>211423243314</v>
      </c>
      <c r="C382" s="168" t="s">
        <v>1483</v>
      </c>
      <c r="D382" s="169" t="str">
        <f>'STUDENT NAMELIST'!D380</f>
        <v>NITHISH V</v>
      </c>
      <c r="E382" s="170" t="s">
        <v>1196</v>
      </c>
      <c r="F382" s="71">
        <v>83</v>
      </c>
      <c r="G382" s="166"/>
      <c r="H382" s="166"/>
      <c r="I382" s="166"/>
      <c r="J382" s="166">
        <f t="shared" ca="1" si="1"/>
        <v>90</v>
      </c>
      <c r="K382" s="166"/>
      <c r="L382" s="166"/>
      <c r="M382" s="166"/>
      <c r="N382" s="166"/>
      <c r="O382" s="166"/>
      <c r="P382" s="166"/>
      <c r="Q382" s="166"/>
      <c r="R382" s="166"/>
      <c r="S382" s="166"/>
      <c r="T382" s="166"/>
      <c r="U382" s="166"/>
      <c r="V382" s="166"/>
      <c r="W382" s="166"/>
      <c r="X382" s="166"/>
      <c r="Y382" s="166"/>
      <c r="Z382" s="166"/>
    </row>
    <row r="383" spans="1:26" ht="30" customHeight="1" x14ac:dyDescent="0.2">
      <c r="A383" s="71">
        <f>'STUDENT NAMELIST'!A381</f>
        <v>377</v>
      </c>
      <c r="B383" s="167">
        <f>'STUDENT NAMELIST'!B381</f>
        <v>211423243116</v>
      </c>
      <c r="C383" s="168" t="s">
        <v>1484</v>
      </c>
      <c r="D383" s="169" t="str">
        <f>'STUDENT NAMELIST'!D381</f>
        <v>ERWIN NICHOLAS M</v>
      </c>
      <c r="E383" s="170" t="s">
        <v>1204</v>
      </c>
      <c r="F383" s="71">
        <v>70</v>
      </c>
      <c r="G383" s="166"/>
      <c r="H383" s="166"/>
      <c r="I383" s="166"/>
      <c r="J383" s="166">
        <f t="shared" ca="1" si="1"/>
        <v>62</v>
      </c>
      <c r="K383" s="166"/>
      <c r="L383" s="166"/>
      <c r="M383" s="166"/>
      <c r="N383" s="166"/>
      <c r="O383" s="166"/>
      <c r="P383" s="166"/>
      <c r="Q383" s="166"/>
      <c r="R383" s="166"/>
      <c r="S383" s="166"/>
      <c r="T383" s="166"/>
      <c r="U383" s="166"/>
      <c r="V383" s="166"/>
      <c r="W383" s="166"/>
      <c r="X383" s="166"/>
      <c r="Y383" s="166"/>
      <c r="Z383" s="166"/>
    </row>
    <row r="384" spans="1:26" ht="30" customHeight="1" x14ac:dyDescent="0.2">
      <c r="A384" s="71">
        <f>'STUDENT NAMELIST'!A382</f>
        <v>378</v>
      </c>
      <c r="B384" s="167">
        <f>'STUDENT NAMELIST'!B382</f>
        <v>211423243118</v>
      </c>
      <c r="C384" s="168" t="s">
        <v>1485</v>
      </c>
      <c r="D384" s="169" t="str">
        <f>'STUDENT NAMELIST'!D382</f>
        <v>ESWAR ADHITHAN J V</v>
      </c>
      <c r="E384" s="170" t="s">
        <v>1191</v>
      </c>
      <c r="F384" s="71">
        <v>77</v>
      </c>
      <c r="G384" s="166"/>
      <c r="H384" s="166"/>
      <c r="I384" s="166"/>
      <c r="J384" s="166">
        <f t="shared" ca="1" si="1"/>
        <v>79</v>
      </c>
      <c r="K384" s="166"/>
      <c r="L384" s="166"/>
      <c r="M384" s="166"/>
      <c r="N384" s="166"/>
      <c r="O384" s="166"/>
      <c r="P384" s="166"/>
      <c r="Q384" s="166"/>
      <c r="R384" s="166"/>
      <c r="S384" s="166"/>
      <c r="T384" s="166"/>
      <c r="U384" s="166"/>
      <c r="V384" s="166"/>
      <c r="W384" s="166"/>
      <c r="X384" s="166"/>
      <c r="Y384" s="166"/>
      <c r="Z384" s="166"/>
    </row>
    <row r="385" spans="1:26" ht="30" customHeight="1" x14ac:dyDescent="0.2">
      <c r="A385" s="71">
        <f>'STUDENT NAMELIST'!A383</f>
        <v>379</v>
      </c>
      <c r="B385" s="167">
        <f>'STUDENT NAMELIST'!B383</f>
        <v>211423243119</v>
      </c>
      <c r="C385" s="168" t="s">
        <v>1486</v>
      </c>
      <c r="D385" s="169" t="str">
        <f>'STUDENT NAMELIST'!D383</f>
        <v>ESWAR R</v>
      </c>
      <c r="E385" s="170" t="s">
        <v>1196</v>
      </c>
      <c r="F385" s="71">
        <v>82</v>
      </c>
      <c r="G385" s="166"/>
      <c r="H385" s="166"/>
      <c r="I385" s="166"/>
      <c r="J385" s="166">
        <f t="shared" ca="1" si="1"/>
        <v>82</v>
      </c>
      <c r="K385" s="166"/>
      <c r="L385" s="166"/>
      <c r="M385" s="166"/>
      <c r="N385" s="166"/>
      <c r="O385" s="166"/>
      <c r="P385" s="166"/>
      <c r="Q385" s="166"/>
      <c r="R385" s="166"/>
      <c r="S385" s="166"/>
      <c r="T385" s="166"/>
      <c r="U385" s="166"/>
      <c r="V385" s="166"/>
      <c r="W385" s="166"/>
      <c r="X385" s="166"/>
      <c r="Y385" s="166"/>
      <c r="Z385" s="166"/>
    </row>
    <row r="386" spans="1:26" ht="30" customHeight="1" x14ac:dyDescent="0.2">
      <c r="A386" s="71">
        <f>'STUDENT NAMELIST'!A384</f>
        <v>380</v>
      </c>
      <c r="B386" s="167">
        <f>'STUDENT NAMELIST'!B384</f>
        <v>211423243120</v>
      </c>
      <c r="C386" s="168" t="s">
        <v>1487</v>
      </c>
      <c r="D386" s="169" t="str">
        <f>'STUDENT NAMELIST'!D384</f>
        <v>FARIH M D</v>
      </c>
      <c r="E386" s="170" t="s">
        <v>1191</v>
      </c>
      <c r="F386" s="71">
        <v>71</v>
      </c>
      <c r="G386" s="166"/>
      <c r="H386" s="166"/>
      <c r="I386" s="166"/>
      <c r="J386" s="166">
        <f t="shared" ca="1" si="1"/>
        <v>77</v>
      </c>
      <c r="K386" s="166"/>
      <c r="L386" s="166"/>
      <c r="M386" s="166"/>
      <c r="N386" s="166"/>
      <c r="O386" s="166"/>
      <c r="P386" s="166"/>
      <c r="Q386" s="166"/>
      <c r="R386" s="166"/>
      <c r="S386" s="166"/>
      <c r="T386" s="166"/>
      <c r="U386" s="166"/>
      <c r="V386" s="166"/>
      <c r="W386" s="166"/>
      <c r="X386" s="166"/>
      <c r="Y386" s="166"/>
      <c r="Z386" s="166"/>
    </row>
    <row r="387" spans="1:26" ht="30" customHeight="1" x14ac:dyDescent="0.2">
      <c r="A387" s="71">
        <f>'STUDENT NAMELIST'!A385</f>
        <v>381</v>
      </c>
      <c r="B387" s="167">
        <f>'STUDENT NAMELIST'!B385</f>
        <v>211423243123</v>
      </c>
      <c r="C387" s="168" t="s">
        <v>1488</v>
      </c>
      <c r="D387" s="169" t="str">
        <f>'STUDENT NAMELIST'!D385</f>
        <v>GAJAPATHY R</v>
      </c>
      <c r="E387" s="172" t="s">
        <v>1191</v>
      </c>
      <c r="F387" s="71">
        <v>75</v>
      </c>
      <c r="G387" s="166"/>
      <c r="H387" s="166"/>
      <c r="I387" s="166"/>
      <c r="J387" s="166">
        <f t="shared" ca="1" si="1"/>
        <v>79</v>
      </c>
      <c r="K387" s="166"/>
      <c r="L387" s="166"/>
      <c r="M387" s="166"/>
      <c r="N387" s="166"/>
      <c r="O387" s="166"/>
      <c r="P387" s="166"/>
      <c r="Q387" s="166"/>
      <c r="R387" s="166"/>
      <c r="S387" s="166"/>
      <c r="T387" s="166"/>
      <c r="U387" s="166"/>
      <c r="V387" s="166"/>
      <c r="W387" s="166"/>
      <c r="X387" s="166"/>
      <c r="Y387" s="166"/>
      <c r="Z387" s="166"/>
    </row>
    <row r="388" spans="1:26" ht="30" customHeight="1" x14ac:dyDescent="0.2">
      <c r="A388" s="71">
        <f>'STUDENT NAMELIST'!A386</f>
        <v>382</v>
      </c>
      <c r="B388" s="167">
        <f>'STUDENT NAMELIST'!B386</f>
        <v>211423243124</v>
      </c>
      <c r="C388" s="168" t="s">
        <v>1489</v>
      </c>
      <c r="D388" s="169" t="str">
        <f>'STUDENT NAMELIST'!D386</f>
        <v>GANESH M</v>
      </c>
      <c r="E388" s="172" t="s">
        <v>1199</v>
      </c>
      <c r="F388" s="71">
        <v>59</v>
      </c>
      <c r="G388" s="166"/>
      <c r="H388" s="166"/>
      <c r="I388" s="166"/>
      <c r="J388" s="166">
        <f t="shared" ca="1" si="1"/>
        <v>57</v>
      </c>
      <c r="K388" s="166"/>
      <c r="L388" s="166"/>
      <c r="M388" s="166"/>
      <c r="N388" s="166"/>
      <c r="O388" s="166"/>
      <c r="P388" s="166"/>
      <c r="Q388" s="166"/>
      <c r="R388" s="166"/>
      <c r="S388" s="166"/>
      <c r="T388" s="166"/>
      <c r="U388" s="166"/>
      <c r="V388" s="166"/>
      <c r="W388" s="166"/>
      <c r="X388" s="166"/>
      <c r="Y388" s="166"/>
      <c r="Z388" s="166"/>
    </row>
    <row r="389" spans="1:26" ht="30" customHeight="1" x14ac:dyDescent="0.2">
      <c r="A389" s="71">
        <f>'STUDENT NAMELIST'!A387</f>
        <v>383</v>
      </c>
      <c r="B389" s="167">
        <f>'STUDENT NAMELIST'!B387</f>
        <v>211423243125</v>
      </c>
      <c r="C389" s="168" t="s">
        <v>1489</v>
      </c>
      <c r="D389" s="169" t="str">
        <f>'STUDENT NAMELIST'!D387</f>
        <v>GAUTHAM P</v>
      </c>
      <c r="E389" s="172" t="s">
        <v>1191</v>
      </c>
      <c r="F389" s="71">
        <v>78</v>
      </c>
      <c r="G389" s="166"/>
      <c r="H389" s="166"/>
      <c r="I389" s="166"/>
      <c r="J389" s="166">
        <f t="shared" ca="1" si="1"/>
        <v>71</v>
      </c>
      <c r="K389" s="166"/>
      <c r="L389" s="166"/>
      <c r="M389" s="166"/>
      <c r="N389" s="166"/>
      <c r="O389" s="166"/>
      <c r="P389" s="166"/>
      <c r="Q389" s="166"/>
      <c r="R389" s="166"/>
      <c r="S389" s="166"/>
      <c r="T389" s="166"/>
      <c r="U389" s="166"/>
      <c r="V389" s="166"/>
      <c r="W389" s="166"/>
      <c r="X389" s="166"/>
      <c r="Y389" s="166"/>
      <c r="Z389" s="166"/>
    </row>
    <row r="390" spans="1:26" ht="30" customHeight="1" x14ac:dyDescent="0.2">
      <c r="A390" s="71">
        <f>'STUDENT NAMELIST'!A388</f>
        <v>384</v>
      </c>
      <c r="B390" s="167">
        <f>'STUDENT NAMELIST'!B388</f>
        <v>211423243127</v>
      </c>
      <c r="C390" s="168" t="s">
        <v>1490</v>
      </c>
      <c r="D390" s="169" t="str">
        <f>'STUDENT NAMELIST'!D388</f>
        <v>GOKUL N</v>
      </c>
      <c r="E390" s="172" t="s">
        <v>1199</v>
      </c>
      <c r="F390" s="71">
        <v>60</v>
      </c>
      <c r="G390" s="166"/>
      <c r="H390" s="166"/>
      <c r="I390" s="166"/>
      <c r="J390" s="166">
        <f t="shared" ca="1" si="1"/>
        <v>57</v>
      </c>
      <c r="K390" s="166"/>
      <c r="L390" s="166"/>
      <c r="M390" s="166"/>
      <c r="N390" s="166"/>
      <c r="O390" s="166"/>
      <c r="P390" s="166"/>
      <c r="Q390" s="166"/>
      <c r="R390" s="166"/>
      <c r="S390" s="166"/>
      <c r="T390" s="166"/>
      <c r="U390" s="166"/>
      <c r="V390" s="166"/>
      <c r="W390" s="166"/>
      <c r="X390" s="166"/>
      <c r="Y390" s="166"/>
      <c r="Z390" s="166"/>
    </row>
    <row r="391" spans="1:26" ht="30" customHeight="1" x14ac:dyDescent="0.2">
      <c r="A391" s="71">
        <f>'STUDENT NAMELIST'!A389</f>
        <v>385</v>
      </c>
      <c r="B391" s="167">
        <f>'STUDENT NAMELIST'!B389</f>
        <v>211423243130</v>
      </c>
      <c r="C391" s="168" t="s">
        <v>1491</v>
      </c>
      <c r="D391" s="169" t="str">
        <f>'STUDENT NAMELIST'!D389</f>
        <v>GOWTHAM R</v>
      </c>
      <c r="E391" s="172" t="s">
        <v>1191</v>
      </c>
      <c r="F391" s="71">
        <v>78</v>
      </c>
      <c r="G391" s="166"/>
      <c r="H391" s="166"/>
      <c r="I391" s="166"/>
      <c r="J391" s="166">
        <f t="shared" ca="1" si="1"/>
        <v>75</v>
      </c>
      <c r="K391" s="166"/>
      <c r="L391" s="166"/>
      <c r="M391" s="166"/>
      <c r="N391" s="166"/>
      <c r="O391" s="166"/>
      <c r="P391" s="166"/>
      <c r="Q391" s="166"/>
      <c r="R391" s="166"/>
      <c r="S391" s="166"/>
      <c r="T391" s="166"/>
      <c r="U391" s="166"/>
      <c r="V391" s="166"/>
      <c r="W391" s="166"/>
      <c r="X391" s="166"/>
      <c r="Y391" s="166"/>
      <c r="Z391" s="166"/>
    </row>
    <row r="392" spans="1:26" ht="30" customHeight="1" x14ac:dyDescent="0.2">
      <c r="A392" s="71">
        <f>'STUDENT NAMELIST'!A390</f>
        <v>386</v>
      </c>
      <c r="B392" s="167">
        <f>'STUDENT NAMELIST'!B390</f>
        <v>211423243132</v>
      </c>
      <c r="C392" s="168" t="s">
        <v>1492</v>
      </c>
      <c r="D392" s="169" t="str">
        <f>'STUDENT NAMELIST'!D390</f>
        <v>GURU VISHAL M</v>
      </c>
      <c r="E392" s="172" t="s">
        <v>1204</v>
      </c>
      <c r="F392" s="71">
        <v>66</v>
      </c>
      <c r="G392" s="166"/>
      <c r="H392" s="166"/>
      <c r="I392" s="166"/>
      <c r="J392" s="166">
        <f t="shared" ca="1" si="1"/>
        <v>63</v>
      </c>
      <c r="K392" s="166"/>
      <c r="L392" s="166"/>
      <c r="M392" s="166"/>
      <c r="N392" s="166"/>
      <c r="O392" s="166"/>
      <c r="P392" s="166"/>
      <c r="Q392" s="166"/>
      <c r="R392" s="166"/>
      <c r="S392" s="166"/>
      <c r="T392" s="166"/>
      <c r="U392" s="166"/>
      <c r="V392" s="166"/>
      <c r="W392" s="166"/>
      <c r="X392" s="166"/>
      <c r="Y392" s="166"/>
      <c r="Z392" s="166"/>
    </row>
    <row r="393" spans="1:26" ht="30" customHeight="1" x14ac:dyDescent="0.2">
      <c r="A393" s="71">
        <f>'STUDENT NAMELIST'!A391</f>
        <v>387</v>
      </c>
      <c r="B393" s="167">
        <f>'STUDENT NAMELIST'!B391</f>
        <v>211423243133</v>
      </c>
      <c r="C393" s="168" t="s">
        <v>1493</v>
      </c>
      <c r="D393" s="169" t="str">
        <f>'STUDENT NAMELIST'!D391</f>
        <v>GURUCHARAN G</v>
      </c>
      <c r="E393" s="172" t="s">
        <v>1199</v>
      </c>
      <c r="F393" s="71">
        <v>56</v>
      </c>
      <c r="G393" s="166"/>
      <c r="H393" s="166"/>
      <c r="I393" s="166"/>
      <c r="J393" s="166">
        <f t="shared" ca="1" si="1"/>
        <v>57</v>
      </c>
      <c r="K393" s="166"/>
      <c r="L393" s="166"/>
      <c r="M393" s="166"/>
      <c r="N393" s="166"/>
      <c r="O393" s="166"/>
      <c r="P393" s="166"/>
      <c r="Q393" s="166"/>
      <c r="R393" s="166"/>
      <c r="S393" s="166"/>
      <c r="T393" s="166"/>
      <c r="U393" s="166"/>
      <c r="V393" s="166"/>
      <c r="W393" s="166"/>
      <c r="X393" s="166"/>
      <c r="Y393" s="166"/>
      <c r="Z393" s="166"/>
    </row>
    <row r="394" spans="1:26" ht="30" customHeight="1" x14ac:dyDescent="0.2">
      <c r="A394" s="71">
        <f>'STUDENT NAMELIST'!A392</f>
        <v>388</v>
      </c>
      <c r="B394" s="167">
        <f>'STUDENT NAMELIST'!B392</f>
        <v>211423243134</v>
      </c>
      <c r="C394" s="168" t="s">
        <v>1494</v>
      </c>
      <c r="D394" s="169" t="str">
        <f>'STUDENT NAMELIST'!D392</f>
        <v>GURUSURIYA B</v>
      </c>
      <c r="E394" s="172" t="s">
        <v>1191</v>
      </c>
      <c r="F394" s="71">
        <v>76</v>
      </c>
      <c r="G394" s="166"/>
      <c r="H394" s="166"/>
      <c r="I394" s="166"/>
      <c r="J394" s="166">
        <f t="shared" ca="1" si="1"/>
        <v>74</v>
      </c>
      <c r="K394" s="166"/>
      <c r="L394" s="166"/>
      <c r="M394" s="166"/>
      <c r="N394" s="166"/>
      <c r="O394" s="166"/>
      <c r="P394" s="166"/>
      <c r="Q394" s="166"/>
      <c r="R394" s="166"/>
      <c r="S394" s="166"/>
      <c r="T394" s="166"/>
      <c r="U394" s="166"/>
      <c r="V394" s="166"/>
      <c r="W394" s="166"/>
      <c r="X394" s="166"/>
      <c r="Y394" s="166"/>
      <c r="Z394" s="166"/>
    </row>
    <row r="395" spans="1:26" ht="30" customHeight="1" x14ac:dyDescent="0.2">
      <c r="A395" s="71">
        <f>'STUDENT NAMELIST'!A393</f>
        <v>389</v>
      </c>
      <c r="B395" s="167">
        <f>'STUDENT NAMELIST'!B393</f>
        <v>211423243135</v>
      </c>
      <c r="C395" s="168" t="s">
        <v>1495</v>
      </c>
      <c r="D395" s="169" t="str">
        <f>'STUDENT NAMELIST'!D393</f>
        <v>HARI P</v>
      </c>
      <c r="E395" s="172" t="s">
        <v>1191</v>
      </c>
      <c r="F395" s="71">
        <v>71</v>
      </c>
      <c r="G395" s="166"/>
      <c r="H395" s="166"/>
      <c r="I395" s="166"/>
      <c r="J395" s="166">
        <f t="shared" ca="1" si="1"/>
        <v>77</v>
      </c>
      <c r="K395" s="166"/>
      <c r="L395" s="166"/>
      <c r="M395" s="166"/>
      <c r="N395" s="166"/>
      <c r="O395" s="166"/>
      <c r="P395" s="166"/>
      <c r="Q395" s="166"/>
      <c r="R395" s="166"/>
      <c r="S395" s="166"/>
      <c r="T395" s="166"/>
      <c r="U395" s="166"/>
      <c r="V395" s="166"/>
      <c r="W395" s="166"/>
      <c r="X395" s="166"/>
      <c r="Y395" s="166"/>
      <c r="Z395" s="166"/>
    </row>
    <row r="396" spans="1:26" ht="30" customHeight="1" x14ac:dyDescent="0.2">
      <c r="A396" s="71">
        <f>'STUDENT NAMELIST'!A394</f>
        <v>390</v>
      </c>
      <c r="B396" s="167">
        <f>'STUDENT NAMELIST'!B394</f>
        <v>211423243136</v>
      </c>
      <c r="C396" s="168" t="s">
        <v>1496</v>
      </c>
      <c r="D396" s="169" t="str">
        <f>'STUDENT NAMELIST'!D394</f>
        <v>HARI PRAKASH M</v>
      </c>
      <c r="E396" s="172" t="s">
        <v>1199</v>
      </c>
      <c r="F396" s="71">
        <v>56</v>
      </c>
      <c r="G396" s="166"/>
      <c r="H396" s="166"/>
      <c r="I396" s="166"/>
      <c r="J396" s="166">
        <f t="shared" ca="1" si="1"/>
        <v>57</v>
      </c>
      <c r="K396" s="166"/>
      <c r="L396" s="166"/>
      <c r="M396" s="166"/>
      <c r="N396" s="166"/>
      <c r="O396" s="166"/>
      <c r="P396" s="166"/>
      <c r="Q396" s="166"/>
      <c r="R396" s="166"/>
      <c r="S396" s="166"/>
      <c r="T396" s="166"/>
      <c r="U396" s="166"/>
      <c r="V396" s="166"/>
      <c r="W396" s="166"/>
      <c r="X396" s="166"/>
      <c r="Y396" s="166"/>
      <c r="Z396" s="166"/>
    </row>
    <row r="397" spans="1:26" ht="30" customHeight="1" x14ac:dyDescent="0.2">
      <c r="A397" s="71">
        <f>'STUDENT NAMELIST'!A395</f>
        <v>391</v>
      </c>
      <c r="B397" s="167">
        <f>'STUDENT NAMELIST'!B395</f>
        <v>211423243140</v>
      </c>
      <c r="C397" s="168" t="s">
        <v>1497</v>
      </c>
      <c r="D397" s="169" t="str">
        <f>'STUDENT NAMELIST'!D395</f>
        <v>HARIPRASAANTH K</v>
      </c>
      <c r="E397" s="172" t="s">
        <v>1191</v>
      </c>
      <c r="F397" s="71">
        <v>77</v>
      </c>
      <c r="G397" s="166"/>
      <c r="H397" s="166"/>
      <c r="I397" s="166"/>
      <c r="J397" s="166">
        <f t="shared" ca="1" si="1"/>
        <v>71</v>
      </c>
      <c r="K397" s="166"/>
      <c r="L397" s="166"/>
      <c r="M397" s="166"/>
      <c r="N397" s="166"/>
      <c r="O397" s="166"/>
      <c r="P397" s="166"/>
      <c r="Q397" s="166"/>
      <c r="R397" s="166"/>
      <c r="S397" s="166"/>
      <c r="T397" s="166"/>
      <c r="U397" s="166"/>
      <c r="V397" s="166"/>
      <c r="W397" s="166"/>
      <c r="X397" s="166"/>
      <c r="Y397" s="166"/>
      <c r="Z397" s="166"/>
    </row>
    <row r="398" spans="1:26" ht="30" customHeight="1" x14ac:dyDescent="0.2">
      <c r="A398" s="71">
        <f>'STUDENT NAMELIST'!A396</f>
        <v>392</v>
      </c>
      <c r="B398" s="167">
        <f>'STUDENT NAMELIST'!B396</f>
        <v>211423243141</v>
      </c>
      <c r="C398" s="168" t="s">
        <v>1498</v>
      </c>
      <c r="D398" s="169" t="str">
        <f>'STUDENT NAMELIST'!D396</f>
        <v>HARISH J</v>
      </c>
      <c r="E398" s="172" t="s">
        <v>1199</v>
      </c>
      <c r="F398" s="71">
        <v>55</v>
      </c>
      <c r="G398" s="166"/>
      <c r="H398" s="166"/>
      <c r="I398" s="166"/>
      <c r="J398" s="166">
        <f t="shared" ca="1" si="1"/>
        <v>56</v>
      </c>
      <c r="K398" s="166"/>
      <c r="L398" s="166"/>
      <c r="M398" s="166"/>
      <c r="N398" s="166"/>
      <c r="O398" s="166"/>
      <c r="P398" s="166"/>
      <c r="Q398" s="166"/>
      <c r="R398" s="166"/>
      <c r="S398" s="166"/>
      <c r="T398" s="166"/>
      <c r="U398" s="166"/>
      <c r="V398" s="166"/>
      <c r="W398" s="166"/>
      <c r="X398" s="166"/>
      <c r="Y398" s="166"/>
      <c r="Z398" s="166"/>
    </row>
    <row r="399" spans="1:26" ht="30" customHeight="1" x14ac:dyDescent="0.2">
      <c r="A399" s="71">
        <f>'STUDENT NAMELIST'!A397</f>
        <v>393</v>
      </c>
      <c r="B399" s="167">
        <f>'STUDENT NAMELIST'!B397</f>
        <v>211423243142</v>
      </c>
      <c r="C399" s="168" t="s">
        <v>1498</v>
      </c>
      <c r="D399" s="169" t="str">
        <f>'STUDENT NAMELIST'!D397</f>
        <v>HARISH P</v>
      </c>
      <c r="E399" s="172" t="s">
        <v>1199</v>
      </c>
      <c r="F399" s="71">
        <v>57</v>
      </c>
      <c r="G399" s="166"/>
      <c r="H399" s="166"/>
      <c r="I399" s="166"/>
      <c r="J399" s="166">
        <f t="shared" ca="1" si="1"/>
        <v>58</v>
      </c>
      <c r="K399" s="166"/>
      <c r="L399" s="166"/>
      <c r="M399" s="166"/>
      <c r="N399" s="166"/>
      <c r="O399" s="166"/>
      <c r="P399" s="166"/>
      <c r="Q399" s="166"/>
      <c r="R399" s="166"/>
      <c r="S399" s="166"/>
      <c r="T399" s="166"/>
      <c r="U399" s="166"/>
      <c r="V399" s="166"/>
      <c r="W399" s="166"/>
      <c r="X399" s="166"/>
      <c r="Y399" s="166"/>
      <c r="Z399" s="166"/>
    </row>
    <row r="400" spans="1:26" ht="30" customHeight="1" x14ac:dyDescent="0.2">
      <c r="A400" s="71">
        <f>'STUDENT NAMELIST'!A398</f>
        <v>394</v>
      </c>
      <c r="B400" s="167">
        <f>'STUDENT NAMELIST'!B398</f>
        <v>211423243152</v>
      </c>
      <c r="C400" s="168" t="s">
        <v>1499</v>
      </c>
      <c r="D400" s="169" t="str">
        <f>'STUDENT NAMELIST'!D398</f>
        <v>HARSIH RAJ B</v>
      </c>
      <c r="E400" s="172" t="s">
        <v>1204</v>
      </c>
      <c r="F400" s="71">
        <v>64</v>
      </c>
      <c r="G400" s="166"/>
      <c r="H400" s="166"/>
      <c r="I400" s="166"/>
      <c r="J400" s="166">
        <f t="shared" ca="1" si="1"/>
        <v>67</v>
      </c>
      <c r="K400" s="166"/>
      <c r="L400" s="166"/>
      <c r="M400" s="166"/>
      <c r="N400" s="166"/>
      <c r="O400" s="166"/>
      <c r="P400" s="166"/>
      <c r="Q400" s="166"/>
      <c r="R400" s="166"/>
      <c r="S400" s="166"/>
      <c r="T400" s="166"/>
      <c r="U400" s="166"/>
      <c r="V400" s="166"/>
      <c r="W400" s="166"/>
      <c r="X400" s="166"/>
      <c r="Y400" s="166"/>
      <c r="Z400" s="166"/>
    </row>
    <row r="401" spans="1:26" ht="30" customHeight="1" x14ac:dyDescent="0.2">
      <c r="A401" s="71">
        <f>'STUDENT NAMELIST'!A399</f>
        <v>395</v>
      </c>
      <c r="B401" s="167">
        <f>'STUDENT NAMELIST'!B399</f>
        <v>211423243143</v>
      </c>
      <c r="C401" s="168" t="s">
        <v>1500</v>
      </c>
      <c r="D401" s="169" t="str">
        <f>'STUDENT NAMELIST'!D399</f>
        <v>HARISH RAMNAATH E</v>
      </c>
      <c r="E401" s="172" t="s">
        <v>1199</v>
      </c>
      <c r="F401" s="71">
        <v>56</v>
      </c>
      <c r="G401" s="166"/>
      <c r="H401" s="166"/>
      <c r="I401" s="166"/>
      <c r="J401" s="166">
        <f t="shared" ca="1" si="1"/>
        <v>57</v>
      </c>
      <c r="K401" s="166"/>
      <c r="L401" s="166"/>
      <c r="M401" s="166"/>
      <c r="N401" s="166"/>
      <c r="O401" s="166"/>
      <c r="P401" s="166"/>
      <c r="Q401" s="166"/>
      <c r="R401" s="166"/>
      <c r="S401" s="166"/>
      <c r="T401" s="166"/>
      <c r="U401" s="166"/>
      <c r="V401" s="166"/>
      <c r="W401" s="166"/>
      <c r="X401" s="166"/>
      <c r="Y401" s="166"/>
      <c r="Z401" s="166"/>
    </row>
    <row r="402" spans="1:26" ht="30" customHeight="1" x14ac:dyDescent="0.2">
      <c r="A402" s="71">
        <f>'STUDENT NAMELIST'!A400</f>
        <v>396</v>
      </c>
      <c r="B402" s="167">
        <f>'STUDENT NAMELIST'!B400</f>
        <v>211423243144</v>
      </c>
      <c r="C402" s="168" t="s">
        <v>1501</v>
      </c>
      <c r="D402" s="169" t="str">
        <f>'STUDENT NAMELIST'!D400</f>
        <v>HARISH V J</v>
      </c>
      <c r="E402" s="172" t="s">
        <v>1204</v>
      </c>
      <c r="F402" s="71">
        <v>64</v>
      </c>
      <c r="G402" s="166"/>
      <c r="H402" s="166"/>
      <c r="I402" s="166"/>
      <c r="J402" s="166">
        <f t="shared" ca="1" si="1"/>
        <v>69</v>
      </c>
      <c r="K402" s="166"/>
      <c r="L402" s="166"/>
      <c r="M402" s="166"/>
      <c r="N402" s="166"/>
      <c r="O402" s="166"/>
      <c r="P402" s="166"/>
      <c r="Q402" s="166"/>
      <c r="R402" s="166"/>
      <c r="S402" s="166"/>
      <c r="T402" s="166"/>
      <c r="U402" s="166"/>
      <c r="V402" s="166"/>
      <c r="W402" s="166"/>
      <c r="X402" s="166"/>
      <c r="Y402" s="166"/>
      <c r="Z402" s="166"/>
    </row>
    <row r="403" spans="1:26" ht="30" customHeight="1" x14ac:dyDescent="0.2">
      <c r="A403" s="71">
        <f>'STUDENT NAMELIST'!A401</f>
        <v>397</v>
      </c>
      <c r="B403" s="167">
        <f>'STUDENT NAMELIST'!B401</f>
        <v>211423243145</v>
      </c>
      <c r="C403" s="168" t="s">
        <v>1502</v>
      </c>
      <c r="D403" s="169" t="str">
        <f>'STUDENT NAMELIST'!D401</f>
        <v>HARIVISHNU K C</v>
      </c>
      <c r="E403" s="172" t="s">
        <v>1191</v>
      </c>
      <c r="F403" s="71">
        <v>72</v>
      </c>
      <c r="G403" s="166"/>
      <c r="H403" s="166"/>
      <c r="I403" s="166"/>
      <c r="J403" s="166">
        <f t="shared" ca="1" si="1"/>
        <v>71</v>
      </c>
      <c r="K403" s="166"/>
      <c r="L403" s="166"/>
      <c r="M403" s="166"/>
      <c r="N403" s="166"/>
      <c r="O403" s="166"/>
      <c r="P403" s="166"/>
      <c r="Q403" s="166"/>
      <c r="R403" s="166"/>
      <c r="S403" s="166"/>
      <c r="T403" s="166"/>
      <c r="U403" s="166"/>
      <c r="V403" s="166"/>
      <c r="W403" s="166"/>
      <c r="X403" s="166"/>
      <c r="Y403" s="166"/>
      <c r="Z403" s="166"/>
    </row>
    <row r="404" spans="1:26" ht="30" customHeight="1" x14ac:dyDescent="0.2">
      <c r="A404" s="71">
        <f>'STUDENT NAMELIST'!A402</f>
        <v>398</v>
      </c>
      <c r="B404" s="167">
        <f>'STUDENT NAMELIST'!B402</f>
        <v>211423243156</v>
      </c>
      <c r="C404" s="168" t="s">
        <v>1502</v>
      </c>
      <c r="D404" s="169" t="str">
        <f>'STUDENT NAMELIST'!D402</f>
        <v>HEMKUMAR A</v>
      </c>
      <c r="E404" s="172" t="s">
        <v>1196</v>
      </c>
      <c r="F404" s="71">
        <v>86</v>
      </c>
      <c r="G404" s="166"/>
      <c r="H404" s="166"/>
      <c r="I404" s="166"/>
      <c r="J404" s="166">
        <f t="shared" ca="1" si="1"/>
        <v>82</v>
      </c>
      <c r="K404" s="166"/>
      <c r="L404" s="166"/>
      <c r="M404" s="166"/>
      <c r="N404" s="166"/>
      <c r="O404" s="166"/>
      <c r="P404" s="166"/>
      <c r="Q404" s="166"/>
      <c r="R404" s="166"/>
      <c r="S404" s="166"/>
      <c r="T404" s="166"/>
      <c r="U404" s="166"/>
      <c r="V404" s="166"/>
      <c r="W404" s="166"/>
      <c r="X404" s="166"/>
      <c r="Y404" s="166"/>
      <c r="Z404" s="166"/>
    </row>
    <row r="405" spans="1:26" ht="30" customHeight="1" x14ac:dyDescent="0.2">
      <c r="A405" s="71">
        <f>'STUDENT NAMELIST'!A403</f>
        <v>399</v>
      </c>
      <c r="B405" s="167">
        <f>'STUDENT NAMELIST'!B403</f>
        <v>211423243153</v>
      </c>
      <c r="C405" s="168" t="s">
        <v>1503</v>
      </c>
      <c r="D405" s="169" t="str">
        <f>'STUDENT NAMELIST'!D403</f>
        <v>HEMAND KUMAR V</v>
      </c>
      <c r="E405" s="172" t="s">
        <v>1199</v>
      </c>
      <c r="F405" s="71">
        <v>56</v>
      </c>
      <c r="G405" s="166"/>
      <c r="H405" s="166"/>
      <c r="I405" s="166"/>
      <c r="J405" s="166">
        <f t="shared" ca="1" si="1"/>
        <v>57</v>
      </c>
      <c r="K405" s="166"/>
      <c r="L405" s="166"/>
      <c r="M405" s="166"/>
      <c r="N405" s="166"/>
      <c r="O405" s="166"/>
      <c r="P405" s="166"/>
      <c r="Q405" s="166"/>
      <c r="R405" s="166"/>
      <c r="S405" s="166"/>
      <c r="T405" s="166"/>
      <c r="U405" s="166"/>
      <c r="V405" s="166"/>
      <c r="W405" s="166"/>
      <c r="X405" s="166"/>
      <c r="Y405" s="166"/>
      <c r="Z405" s="166"/>
    </row>
    <row r="406" spans="1:26" ht="30" customHeight="1" x14ac:dyDescent="0.2">
      <c r="A406" s="71">
        <f>'STUDENT NAMELIST'!A404</f>
        <v>400</v>
      </c>
      <c r="B406" s="167">
        <f>'STUDENT NAMELIST'!B404</f>
        <v>211423243154</v>
      </c>
      <c r="C406" s="168" t="s">
        <v>1504</v>
      </c>
      <c r="D406" s="169" t="str">
        <f>'STUDENT NAMELIST'!D404</f>
        <v>HEMANTH S</v>
      </c>
      <c r="E406" s="172" t="s">
        <v>1204</v>
      </c>
      <c r="F406" s="71">
        <v>63</v>
      </c>
      <c r="G406" s="166"/>
      <c r="H406" s="166"/>
      <c r="I406" s="166"/>
      <c r="J406" s="166">
        <f t="shared" ca="1" si="1"/>
        <v>63</v>
      </c>
      <c r="K406" s="166"/>
      <c r="L406" s="166"/>
      <c r="M406" s="166"/>
      <c r="N406" s="166"/>
      <c r="O406" s="166"/>
      <c r="P406" s="166"/>
      <c r="Q406" s="166"/>
      <c r="R406" s="166"/>
      <c r="S406" s="166"/>
      <c r="T406" s="166"/>
      <c r="U406" s="166"/>
      <c r="V406" s="166"/>
      <c r="W406" s="166"/>
      <c r="X406" s="166"/>
      <c r="Y406" s="166"/>
      <c r="Z406" s="166"/>
    </row>
    <row r="407" spans="1:26" ht="30" customHeight="1" x14ac:dyDescent="0.2">
      <c r="A407" s="71">
        <f>'STUDENT NAMELIST'!A405</f>
        <v>401</v>
      </c>
      <c r="B407" s="167">
        <f>'STUDENT NAMELIST'!B405</f>
        <v>211423243158</v>
      </c>
      <c r="C407" s="168" t="s">
        <v>1505</v>
      </c>
      <c r="D407" s="169" t="str">
        <f>'STUDENT NAMELIST'!D405</f>
        <v>HIBBAN RASHID</v>
      </c>
      <c r="E407" s="172" t="s">
        <v>1204</v>
      </c>
      <c r="F407" s="71">
        <v>64</v>
      </c>
      <c r="G407" s="166"/>
      <c r="H407" s="166"/>
      <c r="I407" s="166"/>
      <c r="J407" s="166">
        <f t="shared" ca="1" si="1"/>
        <v>69</v>
      </c>
      <c r="K407" s="166"/>
      <c r="L407" s="166"/>
      <c r="M407" s="166"/>
      <c r="N407" s="166"/>
      <c r="O407" s="166"/>
      <c r="P407" s="166"/>
      <c r="Q407" s="166"/>
      <c r="R407" s="166"/>
      <c r="S407" s="166"/>
      <c r="T407" s="166"/>
      <c r="U407" s="166"/>
      <c r="V407" s="166"/>
      <c r="W407" s="166"/>
      <c r="X407" s="166"/>
      <c r="Y407" s="166"/>
      <c r="Z407" s="166"/>
    </row>
    <row r="408" spans="1:26" ht="30" customHeight="1" x14ac:dyDescent="0.2">
      <c r="A408" s="71">
        <f>'STUDENT NAMELIST'!A406</f>
        <v>402</v>
      </c>
      <c r="B408" s="167">
        <f>'STUDENT NAMELIST'!B406</f>
        <v>211423243159</v>
      </c>
      <c r="C408" s="168" t="s">
        <v>1506</v>
      </c>
      <c r="D408" s="169" t="str">
        <f>'STUDENT NAMELIST'!D406</f>
        <v>HIRTHIK KANNAN S</v>
      </c>
      <c r="E408" s="172" t="s">
        <v>1196</v>
      </c>
      <c r="F408" s="71">
        <v>85</v>
      </c>
      <c r="G408" s="166"/>
      <c r="H408" s="166"/>
      <c r="I408" s="166"/>
      <c r="J408" s="166">
        <f t="shared" ca="1" si="1"/>
        <v>90</v>
      </c>
      <c r="K408" s="166"/>
      <c r="L408" s="166"/>
      <c r="M408" s="166"/>
      <c r="N408" s="166"/>
      <c r="O408" s="166"/>
      <c r="P408" s="166"/>
      <c r="Q408" s="166"/>
      <c r="R408" s="166"/>
      <c r="S408" s="166"/>
      <c r="T408" s="166"/>
      <c r="U408" s="166"/>
      <c r="V408" s="166"/>
      <c r="W408" s="166"/>
      <c r="X408" s="166"/>
      <c r="Y408" s="166"/>
      <c r="Z408" s="166"/>
    </row>
    <row r="409" spans="1:26" ht="30" customHeight="1" x14ac:dyDescent="0.2">
      <c r="A409" s="71">
        <f>'STUDENT NAMELIST'!A407</f>
        <v>403</v>
      </c>
      <c r="B409" s="167">
        <f>'STUDENT NAMELIST'!B407</f>
        <v>211423243160</v>
      </c>
      <c r="C409" s="168" t="s">
        <v>1507</v>
      </c>
      <c r="D409" s="169" t="str">
        <f>'STUDENT NAMELIST'!D407</f>
        <v>HITESHWAR K</v>
      </c>
      <c r="E409" s="172" t="s">
        <v>1191</v>
      </c>
      <c r="F409" s="71">
        <v>77</v>
      </c>
      <c r="G409" s="166"/>
      <c r="H409" s="166"/>
      <c r="I409" s="166"/>
      <c r="J409" s="166">
        <f t="shared" ca="1" si="1"/>
        <v>79</v>
      </c>
      <c r="K409" s="166"/>
      <c r="L409" s="166"/>
      <c r="M409" s="166"/>
      <c r="N409" s="166"/>
      <c r="O409" s="166"/>
      <c r="P409" s="166"/>
      <c r="Q409" s="166"/>
      <c r="R409" s="166"/>
      <c r="S409" s="166"/>
      <c r="T409" s="166"/>
      <c r="U409" s="166"/>
      <c r="V409" s="166"/>
      <c r="W409" s="166"/>
      <c r="X409" s="166"/>
      <c r="Y409" s="166"/>
      <c r="Z409" s="166"/>
    </row>
    <row r="410" spans="1:26" ht="30" customHeight="1" x14ac:dyDescent="0.2">
      <c r="A410" s="71">
        <f>'STUDENT NAMELIST'!A408</f>
        <v>404</v>
      </c>
      <c r="B410" s="167">
        <f>'STUDENT NAMELIST'!B408</f>
        <v>211423243162</v>
      </c>
      <c r="C410" s="168" t="s">
        <v>1508</v>
      </c>
      <c r="D410" s="169" t="str">
        <f>'STUDENT NAMELIST'!D408</f>
        <v>INBA R</v>
      </c>
      <c r="E410" s="172" t="s">
        <v>1204</v>
      </c>
      <c r="F410" s="71">
        <v>67</v>
      </c>
      <c r="G410" s="166"/>
      <c r="H410" s="166"/>
      <c r="I410" s="166"/>
      <c r="J410" s="166">
        <f t="shared" ca="1" si="1"/>
        <v>66</v>
      </c>
      <c r="K410" s="166"/>
      <c r="L410" s="166"/>
      <c r="M410" s="166"/>
      <c r="N410" s="166"/>
      <c r="O410" s="166"/>
      <c r="P410" s="166"/>
      <c r="Q410" s="166"/>
      <c r="R410" s="166"/>
      <c r="S410" s="166"/>
      <c r="T410" s="166"/>
      <c r="U410" s="166"/>
      <c r="V410" s="166"/>
      <c r="W410" s="166"/>
      <c r="X410" s="166"/>
      <c r="Y410" s="166"/>
      <c r="Z410" s="166"/>
    </row>
    <row r="411" spans="1:26" ht="30" customHeight="1" x14ac:dyDescent="0.2">
      <c r="A411" s="71">
        <f>'STUDENT NAMELIST'!A409</f>
        <v>405</v>
      </c>
      <c r="B411" s="167">
        <f>'STUDENT NAMELIST'!B409</f>
        <v>211423243163</v>
      </c>
      <c r="C411" s="168" t="s">
        <v>1509</v>
      </c>
      <c r="D411" s="169" t="str">
        <f>'STUDENT NAMELIST'!D409</f>
        <v>INFANT JASON G A</v>
      </c>
      <c r="E411" s="172" t="s">
        <v>1199</v>
      </c>
      <c r="F411" s="71">
        <v>56</v>
      </c>
      <c r="G411" s="166"/>
      <c r="H411" s="166"/>
      <c r="I411" s="166"/>
      <c r="J411" s="166">
        <f t="shared" ca="1" si="1"/>
        <v>58</v>
      </c>
      <c r="K411" s="166"/>
      <c r="L411" s="166"/>
      <c r="M411" s="166"/>
      <c r="N411" s="166"/>
      <c r="O411" s="166"/>
      <c r="P411" s="166"/>
      <c r="Q411" s="166"/>
      <c r="R411" s="166"/>
      <c r="S411" s="166"/>
      <c r="T411" s="166"/>
      <c r="U411" s="166"/>
      <c r="V411" s="166"/>
      <c r="W411" s="166"/>
      <c r="X411" s="166"/>
      <c r="Y411" s="166"/>
      <c r="Z411" s="166"/>
    </row>
    <row r="412" spans="1:26" ht="30" customHeight="1" x14ac:dyDescent="0.2">
      <c r="A412" s="71">
        <f>'STUDENT NAMELIST'!A410</f>
        <v>406</v>
      </c>
      <c r="B412" s="167">
        <f>'STUDENT NAMELIST'!B410</f>
        <v>211423243166</v>
      </c>
      <c r="C412" s="168" t="s">
        <v>1510</v>
      </c>
      <c r="D412" s="169" t="str">
        <f>'STUDENT NAMELIST'!D410</f>
        <v>IRFAN MARICHAMY</v>
      </c>
      <c r="E412" s="172" t="s">
        <v>1196</v>
      </c>
      <c r="F412" s="71">
        <v>84</v>
      </c>
      <c r="G412" s="166"/>
      <c r="H412" s="166"/>
      <c r="I412" s="166"/>
      <c r="J412" s="166">
        <f t="shared" ca="1" si="1"/>
        <v>82</v>
      </c>
      <c r="K412" s="166"/>
      <c r="L412" s="166"/>
      <c r="M412" s="166"/>
      <c r="N412" s="166"/>
      <c r="O412" s="166"/>
      <c r="P412" s="166"/>
      <c r="Q412" s="166"/>
      <c r="R412" s="166"/>
      <c r="S412" s="166"/>
      <c r="T412" s="166"/>
      <c r="U412" s="166"/>
      <c r="V412" s="166"/>
      <c r="W412" s="166"/>
      <c r="X412" s="166"/>
      <c r="Y412" s="166"/>
      <c r="Z412" s="166"/>
    </row>
    <row r="413" spans="1:26" ht="30" customHeight="1" x14ac:dyDescent="0.2">
      <c r="A413" s="71">
        <f>'STUDENT NAMELIST'!A411</f>
        <v>407</v>
      </c>
      <c r="B413" s="167">
        <f>'STUDENT NAMELIST'!B411</f>
        <v>211423243169</v>
      </c>
      <c r="C413" s="168" t="s">
        <v>1511</v>
      </c>
      <c r="D413" s="169" t="str">
        <f>'STUDENT NAMELIST'!D411</f>
        <v>JAGADHEESWARAN R</v>
      </c>
      <c r="E413" s="172" t="s">
        <v>1191</v>
      </c>
      <c r="F413" s="71">
        <v>75</v>
      </c>
      <c r="G413" s="166"/>
      <c r="H413" s="166"/>
      <c r="I413" s="166"/>
      <c r="J413" s="166">
        <f t="shared" ca="1" si="1"/>
        <v>78</v>
      </c>
      <c r="K413" s="166"/>
      <c r="L413" s="166"/>
      <c r="M413" s="166"/>
      <c r="N413" s="166"/>
      <c r="O413" s="166"/>
      <c r="P413" s="166"/>
      <c r="Q413" s="166"/>
      <c r="R413" s="166"/>
      <c r="S413" s="166"/>
      <c r="T413" s="166"/>
      <c r="U413" s="166"/>
      <c r="V413" s="166"/>
      <c r="W413" s="166"/>
      <c r="X413" s="166"/>
      <c r="Y413" s="166"/>
      <c r="Z413" s="166"/>
    </row>
    <row r="414" spans="1:26" ht="30" customHeight="1" x14ac:dyDescent="0.2">
      <c r="A414" s="71">
        <f>'STUDENT NAMELIST'!A412</f>
        <v>408</v>
      </c>
      <c r="B414" s="167">
        <f>'STUDENT NAMELIST'!B412</f>
        <v>211423243170</v>
      </c>
      <c r="C414" s="168" t="s">
        <v>1431</v>
      </c>
      <c r="D414" s="169" t="str">
        <f>'STUDENT NAMELIST'!D412</f>
        <v>JAGAN S</v>
      </c>
      <c r="E414" s="172" t="s">
        <v>1191</v>
      </c>
      <c r="F414" s="71">
        <v>79</v>
      </c>
      <c r="G414" s="166"/>
      <c r="H414" s="166"/>
      <c r="I414" s="166"/>
      <c r="J414" s="166">
        <f t="shared" ca="1" si="1"/>
        <v>72</v>
      </c>
      <c r="K414" s="166"/>
      <c r="L414" s="166"/>
      <c r="M414" s="166"/>
      <c r="N414" s="166"/>
      <c r="O414" s="166"/>
      <c r="P414" s="166"/>
      <c r="Q414" s="166"/>
      <c r="R414" s="166"/>
      <c r="S414" s="166"/>
      <c r="T414" s="166"/>
      <c r="U414" s="166"/>
      <c r="V414" s="166"/>
      <c r="W414" s="166"/>
      <c r="X414" s="166"/>
      <c r="Y414" s="166"/>
      <c r="Z414" s="166"/>
    </row>
    <row r="415" spans="1:26" ht="30" customHeight="1" x14ac:dyDescent="0.2">
      <c r="A415" s="71">
        <f>'STUDENT NAMELIST'!A413</f>
        <v>409</v>
      </c>
      <c r="B415" s="167">
        <f>'STUDENT NAMELIST'!B413</f>
        <v>211423243171</v>
      </c>
      <c r="C415" s="168" t="s">
        <v>1512</v>
      </c>
      <c r="D415" s="169" t="str">
        <f>'STUDENT NAMELIST'!D413</f>
        <v>JAI AKASH R S</v>
      </c>
      <c r="E415" s="172" t="s">
        <v>1196</v>
      </c>
      <c r="F415" s="71">
        <v>82</v>
      </c>
      <c r="G415" s="166"/>
      <c r="H415" s="166"/>
      <c r="I415" s="166"/>
      <c r="J415" s="166">
        <f t="shared" ca="1" si="1"/>
        <v>84</v>
      </c>
      <c r="K415" s="166"/>
      <c r="L415" s="166"/>
      <c r="M415" s="166"/>
      <c r="N415" s="166"/>
      <c r="O415" s="166"/>
      <c r="P415" s="166"/>
      <c r="Q415" s="166"/>
      <c r="R415" s="166"/>
      <c r="S415" s="166"/>
      <c r="T415" s="166"/>
      <c r="U415" s="166"/>
      <c r="V415" s="166"/>
      <c r="W415" s="166"/>
      <c r="X415" s="166"/>
      <c r="Y415" s="166"/>
      <c r="Z415" s="166"/>
    </row>
    <row r="416" spans="1:26" ht="30" customHeight="1" x14ac:dyDescent="0.2">
      <c r="A416" s="71">
        <f>'STUDENT NAMELIST'!A414</f>
        <v>410</v>
      </c>
      <c r="B416" s="167">
        <f>'STUDENT NAMELIST'!B414</f>
        <v>211423243172</v>
      </c>
      <c r="C416" s="168" t="s">
        <v>1513</v>
      </c>
      <c r="D416" s="169" t="str">
        <f>'STUDENT NAMELIST'!D414</f>
        <v>JAI HARSHAN H</v>
      </c>
      <c r="E416" s="172" t="s">
        <v>1191</v>
      </c>
      <c r="F416" s="71">
        <v>76</v>
      </c>
      <c r="G416" s="166"/>
      <c r="H416" s="166"/>
      <c r="I416" s="166"/>
      <c r="J416" s="166">
        <f t="shared" ca="1" si="1"/>
        <v>75</v>
      </c>
      <c r="K416" s="166"/>
      <c r="L416" s="166"/>
      <c r="M416" s="166"/>
      <c r="N416" s="166"/>
      <c r="O416" s="166"/>
      <c r="P416" s="166"/>
      <c r="Q416" s="166"/>
      <c r="R416" s="166"/>
      <c r="S416" s="166"/>
      <c r="T416" s="166"/>
      <c r="U416" s="166"/>
      <c r="V416" s="166"/>
      <c r="W416" s="166"/>
      <c r="X416" s="166"/>
      <c r="Y416" s="166"/>
      <c r="Z416" s="166"/>
    </row>
    <row r="417" spans="1:26" ht="30" customHeight="1" x14ac:dyDescent="0.2">
      <c r="A417" s="71">
        <f>'STUDENT NAMELIST'!A415</f>
        <v>411</v>
      </c>
      <c r="B417" s="167">
        <f>'STUDENT NAMELIST'!B415</f>
        <v>211423243173</v>
      </c>
      <c r="C417" s="168" t="s">
        <v>1514</v>
      </c>
      <c r="D417" s="169" t="str">
        <f>'STUDENT NAMELIST'!D415</f>
        <v>JAMAL MOHAMMED R</v>
      </c>
      <c r="E417" s="172" t="s">
        <v>1191</v>
      </c>
      <c r="F417" s="71">
        <v>71</v>
      </c>
      <c r="G417" s="166"/>
      <c r="H417" s="166"/>
      <c r="I417" s="166"/>
      <c r="J417" s="166">
        <f t="shared" ca="1" si="1"/>
        <v>80</v>
      </c>
      <c r="K417" s="166"/>
      <c r="L417" s="166"/>
      <c r="M417" s="166"/>
      <c r="N417" s="166"/>
      <c r="O417" s="166"/>
      <c r="P417" s="166"/>
      <c r="Q417" s="166"/>
      <c r="R417" s="166"/>
      <c r="S417" s="166"/>
      <c r="T417" s="166"/>
      <c r="U417" s="166"/>
      <c r="V417" s="166"/>
      <c r="W417" s="166"/>
      <c r="X417" s="166"/>
      <c r="Y417" s="166"/>
      <c r="Z417" s="166"/>
    </row>
    <row r="418" spans="1:26" ht="30" customHeight="1" x14ac:dyDescent="0.2">
      <c r="A418" s="71">
        <f>'STUDENT NAMELIST'!A416</f>
        <v>412</v>
      </c>
      <c r="B418" s="167">
        <f>'STUDENT NAMELIST'!B416</f>
        <v>211423243176</v>
      </c>
      <c r="C418" s="168" t="s">
        <v>1515</v>
      </c>
      <c r="D418" s="169" t="str">
        <f>'STUDENT NAMELIST'!D416</f>
        <v>JASON JONES C</v>
      </c>
      <c r="E418" s="172" t="s">
        <v>1204</v>
      </c>
      <c r="F418" s="71">
        <v>64</v>
      </c>
      <c r="G418" s="166"/>
      <c r="H418" s="166"/>
      <c r="I418" s="166"/>
      <c r="J418" s="166">
        <f t="shared" ca="1" si="1"/>
        <v>67</v>
      </c>
      <c r="K418" s="166"/>
      <c r="L418" s="166"/>
      <c r="M418" s="166"/>
      <c r="N418" s="166"/>
      <c r="O418" s="166"/>
      <c r="P418" s="166"/>
      <c r="Q418" s="166"/>
      <c r="R418" s="166"/>
      <c r="S418" s="166"/>
      <c r="T418" s="166"/>
      <c r="U418" s="166"/>
      <c r="V418" s="166"/>
      <c r="W418" s="166"/>
      <c r="X418" s="166"/>
      <c r="Y418" s="166"/>
      <c r="Z418" s="166"/>
    </row>
    <row r="419" spans="1:26" ht="30" customHeight="1" x14ac:dyDescent="0.2">
      <c r="A419" s="71">
        <f>'STUDENT NAMELIST'!A417</f>
        <v>413</v>
      </c>
      <c r="B419" s="167">
        <f>'STUDENT NAMELIST'!B417</f>
        <v>211423243177</v>
      </c>
      <c r="C419" s="168" t="s">
        <v>1516</v>
      </c>
      <c r="D419" s="169" t="str">
        <f>'STUDENT NAMELIST'!D417</f>
        <v>JAYA KRISHNA M</v>
      </c>
      <c r="E419" s="172" t="s">
        <v>1204</v>
      </c>
      <c r="F419" s="71">
        <v>66</v>
      </c>
      <c r="G419" s="166"/>
      <c r="H419" s="166"/>
      <c r="I419" s="166"/>
      <c r="J419" s="166">
        <f t="shared" ca="1" si="1"/>
        <v>66</v>
      </c>
      <c r="K419" s="166"/>
      <c r="L419" s="166"/>
      <c r="M419" s="166"/>
      <c r="N419" s="166"/>
      <c r="O419" s="166"/>
      <c r="P419" s="166"/>
      <c r="Q419" s="166"/>
      <c r="R419" s="166"/>
      <c r="S419" s="166"/>
      <c r="T419" s="166"/>
      <c r="U419" s="166"/>
      <c r="V419" s="166"/>
      <c r="W419" s="166"/>
      <c r="X419" s="166"/>
      <c r="Y419" s="166"/>
      <c r="Z419" s="166"/>
    </row>
    <row r="420" spans="1:26" ht="30" customHeight="1" x14ac:dyDescent="0.2">
      <c r="A420" s="71">
        <f>'STUDENT NAMELIST'!A418</f>
        <v>414</v>
      </c>
      <c r="B420" s="167">
        <f>'STUDENT NAMELIST'!B418</f>
        <v>211423243178</v>
      </c>
      <c r="C420" s="168" t="s">
        <v>1517</v>
      </c>
      <c r="D420" s="169" t="str">
        <f>'STUDENT NAMELIST'!D418</f>
        <v>JAYA SURYA V</v>
      </c>
      <c r="E420" s="172" t="s">
        <v>1191</v>
      </c>
      <c r="F420" s="71">
        <v>75</v>
      </c>
      <c r="G420" s="166"/>
      <c r="H420" s="166"/>
      <c r="I420" s="166"/>
      <c r="J420" s="166">
        <f t="shared" ca="1" si="1"/>
        <v>71</v>
      </c>
      <c r="K420" s="166"/>
      <c r="L420" s="166"/>
      <c r="M420" s="166"/>
      <c r="N420" s="166"/>
      <c r="O420" s="166"/>
      <c r="P420" s="166"/>
      <c r="Q420" s="166"/>
      <c r="R420" s="166"/>
      <c r="S420" s="166"/>
      <c r="T420" s="166"/>
      <c r="U420" s="166"/>
      <c r="V420" s="166"/>
      <c r="W420" s="166"/>
      <c r="X420" s="166"/>
      <c r="Y420" s="166"/>
      <c r="Z420" s="166"/>
    </row>
    <row r="421" spans="1:26" ht="30" customHeight="1" x14ac:dyDescent="0.2">
      <c r="A421" s="71">
        <f>'STUDENT NAMELIST'!A419</f>
        <v>415</v>
      </c>
      <c r="B421" s="167">
        <f>'STUDENT NAMELIST'!B419</f>
        <v>211423243179</v>
      </c>
      <c r="C421" s="168" t="s">
        <v>1518</v>
      </c>
      <c r="D421" s="169" t="str">
        <f>'STUDENT NAMELIST'!D419</f>
        <v>JAYANTH J</v>
      </c>
      <c r="E421" s="172" t="s">
        <v>1191</v>
      </c>
      <c r="F421" s="71">
        <v>75</v>
      </c>
      <c r="G421" s="166"/>
      <c r="H421" s="166"/>
      <c r="I421" s="166"/>
      <c r="J421" s="166">
        <f t="shared" ca="1" si="1"/>
        <v>80</v>
      </c>
      <c r="K421" s="166"/>
      <c r="L421" s="166"/>
      <c r="M421" s="166"/>
      <c r="N421" s="166"/>
      <c r="O421" s="166"/>
      <c r="P421" s="166"/>
      <c r="Q421" s="166"/>
      <c r="R421" s="166"/>
      <c r="S421" s="166"/>
      <c r="T421" s="166"/>
      <c r="U421" s="166"/>
      <c r="V421" s="166"/>
      <c r="W421" s="166"/>
      <c r="X421" s="166"/>
      <c r="Y421" s="166"/>
      <c r="Z421" s="166"/>
    </row>
    <row r="422" spans="1:26" ht="30" customHeight="1" x14ac:dyDescent="0.2">
      <c r="A422" s="71">
        <f>'STUDENT NAMELIST'!A420</f>
        <v>416</v>
      </c>
      <c r="B422" s="167">
        <f>'STUDENT NAMELIST'!B420</f>
        <v>211423243180</v>
      </c>
      <c r="C422" s="168" t="s">
        <v>1519</v>
      </c>
      <c r="D422" s="169" t="str">
        <f>'STUDENT NAMELIST'!D420</f>
        <v>JAYARAM S J</v>
      </c>
      <c r="E422" s="172" t="s">
        <v>1199</v>
      </c>
      <c r="F422" s="71">
        <v>58</v>
      </c>
      <c r="G422" s="166"/>
      <c r="H422" s="166"/>
      <c r="I422" s="166"/>
      <c r="J422" s="166">
        <f t="shared" ca="1" si="1"/>
        <v>56</v>
      </c>
      <c r="K422" s="166"/>
      <c r="L422" s="166"/>
      <c r="M422" s="166"/>
      <c r="N422" s="166"/>
      <c r="O422" s="166"/>
      <c r="P422" s="166"/>
      <c r="Q422" s="166"/>
      <c r="R422" s="166"/>
      <c r="S422" s="166"/>
      <c r="T422" s="166"/>
      <c r="U422" s="166"/>
      <c r="V422" s="166"/>
      <c r="W422" s="166"/>
      <c r="X422" s="166"/>
      <c r="Y422" s="166"/>
      <c r="Z422" s="166"/>
    </row>
    <row r="423" spans="1:26" ht="30" customHeight="1" x14ac:dyDescent="0.2">
      <c r="A423" s="71">
        <f>'STUDENT NAMELIST'!A421</f>
        <v>417</v>
      </c>
      <c r="B423" s="167">
        <f>'STUDENT NAMELIST'!B421</f>
        <v>211423243184</v>
      </c>
      <c r="C423" s="168" t="s">
        <v>1520</v>
      </c>
      <c r="D423" s="169" t="str">
        <f>'STUDENT NAMELIST'!D421</f>
        <v>JAYASURIYA K</v>
      </c>
      <c r="E423" s="172" t="s">
        <v>1191</v>
      </c>
      <c r="F423" s="71">
        <v>72</v>
      </c>
      <c r="G423" s="166"/>
      <c r="H423" s="166"/>
      <c r="I423" s="166"/>
      <c r="J423" s="166">
        <f t="shared" ca="1" si="1"/>
        <v>74</v>
      </c>
      <c r="K423" s="166"/>
      <c r="L423" s="166"/>
      <c r="M423" s="166"/>
      <c r="N423" s="166"/>
      <c r="O423" s="166"/>
      <c r="P423" s="166"/>
      <c r="Q423" s="166"/>
      <c r="R423" s="166"/>
      <c r="S423" s="166"/>
      <c r="T423" s="166"/>
      <c r="U423" s="166"/>
      <c r="V423" s="166"/>
      <c r="W423" s="166"/>
      <c r="X423" s="166"/>
      <c r="Y423" s="166"/>
      <c r="Z423" s="166"/>
    </row>
    <row r="424" spans="1:26" ht="30" customHeight="1" x14ac:dyDescent="0.2">
      <c r="A424" s="71">
        <f>'STUDENT NAMELIST'!A422</f>
        <v>418</v>
      </c>
      <c r="B424" s="167">
        <f>'STUDENT NAMELIST'!B422</f>
        <v>211423243185</v>
      </c>
      <c r="C424" s="168" t="s">
        <v>1521</v>
      </c>
      <c r="D424" s="169" t="str">
        <f>'STUDENT NAMELIST'!D422</f>
        <v>JAYASURYA K</v>
      </c>
      <c r="E424" s="172" t="s">
        <v>1196</v>
      </c>
      <c r="F424" s="71">
        <v>87</v>
      </c>
      <c r="G424" s="166"/>
      <c r="H424" s="166"/>
      <c r="I424" s="166"/>
      <c r="J424" s="166">
        <f t="shared" ca="1" si="1"/>
        <v>90</v>
      </c>
      <c r="K424" s="166"/>
      <c r="L424" s="166"/>
      <c r="M424" s="166"/>
      <c r="N424" s="166"/>
      <c r="O424" s="166"/>
      <c r="P424" s="166"/>
      <c r="Q424" s="166"/>
      <c r="R424" s="166"/>
      <c r="S424" s="166"/>
      <c r="T424" s="166"/>
      <c r="U424" s="166"/>
      <c r="V424" s="166"/>
      <c r="W424" s="166"/>
      <c r="X424" s="166"/>
      <c r="Y424" s="166"/>
      <c r="Z424" s="166"/>
    </row>
    <row r="425" spans="1:26" ht="30" customHeight="1" x14ac:dyDescent="0.2">
      <c r="A425" s="71">
        <f>'STUDENT NAMELIST'!A423</f>
        <v>419</v>
      </c>
      <c r="B425" s="167">
        <f>'STUDENT NAMELIST'!B423</f>
        <v>211423243186</v>
      </c>
      <c r="C425" s="168" t="s">
        <v>1522</v>
      </c>
      <c r="D425" s="169" t="str">
        <f>'STUDENT NAMELIST'!D423</f>
        <v>JEBISH PAULWIN S</v>
      </c>
      <c r="E425" s="172" t="s">
        <v>1204</v>
      </c>
      <c r="F425" s="71">
        <v>67</v>
      </c>
      <c r="G425" s="166"/>
      <c r="H425" s="166"/>
      <c r="I425" s="166"/>
      <c r="J425" s="166">
        <f t="shared" ca="1" si="1"/>
        <v>68</v>
      </c>
      <c r="K425" s="166"/>
      <c r="L425" s="166"/>
      <c r="M425" s="166"/>
      <c r="N425" s="166"/>
      <c r="O425" s="166"/>
      <c r="P425" s="166"/>
      <c r="Q425" s="166"/>
      <c r="R425" s="166"/>
      <c r="S425" s="166"/>
      <c r="T425" s="166"/>
      <c r="U425" s="166"/>
      <c r="V425" s="166"/>
      <c r="W425" s="166"/>
      <c r="X425" s="166"/>
      <c r="Y425" s="166"/>
      <c r="Z425" s="166"/>
    </row>
    <row r="426" spans="1:26" ht="30" customHeight="1" x14ac:dyDescent="0.2">
      <c r="A426" s="71">
        <f>'STUDENT NAMELIST'!A424</f>
        <v>420</v>
      </c>
      <c r="B426" s="167">
        <f>'STUDENT NAMELIST'!B424</f>
        <v>211423243187</v>
      </c>
      <c r="C426" s="168" t="s">
        <v>1523</v>
      </c>
      <c r="D426" s="169" t="str">
        <f>'STUDENT NAMELIST'!D424</f>
        <v>JEEVA R</v>
      </c>
      <c r="E426" s="172" t="s">
        <v>1201</v>
      </c>
      <c r="F426" s="71">
        <v>99</v>
      </c>
      <c r="G426" s="166"/>
      <c r="H426" s="166"/>
      <c r="I426" s="166"/>
      <c r="J426" s="166">
        <f t="shared" ca="1" si="1"/>
        <v>96</v>
      </c>
      <c r="K426" s="166"/>
      <c r="L426" s="166"/>
      <c r="M426" s="166"/>
      <c r="N426" s="166"/>
      <c r="O426" s="166"/>
      <c r="P426" s="166"/>
      <c r="Q426" s="166"/>
      <c r="R426" s="166"/>
      <c r="S426" s="166"/>
      <c r="T426" s="166"/>
      <c r="U426" s="166"/>
      <c r="V426" s="166"/>
      <c r="W426" s="166"/>
      <c r="X426" s="166"/>
      <c r="Y426" s="166"/>
      <c r="Z426" s="166"/>
    </row>
    <row r="427" spans="1:26" ht="30" customHeight="1" x14ac:dyDescent="0.2">
      <c r="A427" s="71">
        <f>'STUDENT NAMELIST'!A425</f>
        <v>421</v>
      </c>
      <c r="B427" s="167">
        <f>'STUDENT NAMELIST'!B425</f>
        <v>211423243188</v>
      </c>
      <c r="C427" s="168" t="s">
        <v>1524</v>
      </c>
      <c r="D427" s="169" t="str">
        <f>'STUDENT NAMELIST'!D425</f>
        <v>JEEVA S</v>
      </c>
      <c r="E427" s="172" t="s">
        <v>1204</v>
      </c>
      <c r="F427" s="71">
        <v>65</v>
      </c>
      <c r="G427" s="166"/>
      <c r="H427" s="166"/>
      <c r="I427" s="166"/>
      <c r="J427" s="166">
        <f t="shared" ca="1" si="1"/>
        <v>66</v>
      </c>
      <c r="K427" s="166"/>
      <c r="L427" s="166"/>
      <c r="M427" s="166"/>
      <c r="N427" s="166"/>
      <c r="O427" s="166"/>
      <c r="P427" s="166"/>
      <c r="Q427" s="166"/>
      <c r="R427" s="166"/>
      <c r="S427" s="166"/>
      <c r="T427" s="166"/>
      <c r="U427" s="166"/>
      <c r="V427" s="166"/>
      <c r="W427" s="166"/>
      <c r="X427" s="166"/>
      <c r="Y427" s="166"/>
      <c r="Z427" s="166"/>
    </row>
    <row r="428" spans="1:26" ht="30" customHeight="1" x14ac:dyDescent="0.2">
      <c r="A428" s="71">
        <f>'STUDENT NAMELIST'!A426</f>
        <v>422</v>
      </c>
      <c r="B428" s="167">
        <f>'STUDENT NAMELIST'!B426</f>
        <v>211423243189</v>
      </c>
      <c r="C428" s="168" t="s">
        <v>1523</v>
      </c>
      <c r="D428" s="169" t="str">
        <f>'STUDENT NAMELIST'!D426</f>
        <v>JEEVA V</v>
      </c>
      <c r="E428" s="170" t="s">
        <v>1201</v>
      </c>
      <c r="F428" s="71">
        <v>96</v>
      </c>
      <c r="G428" s="166"/>
      <c r="H428" s="166"/>
      <c r="I428" s="166"/>
      <c r="J428" s="166">
        <f t="shared" ca="1" si="1"/>
        <v>92</v>
      </c>
      <c r="K428" s="166"/>
      <c r="L428" s="166"/>
      <c r="M428" s="166"/>
      <c r="N428" s="166"/>
      <c r="O428" s="166"/>
      <c r="P428" s="166"/>
      <c r="Q428" s="166"/>
      <c r="R428" s="166"/>
      <c r="S428" s="166"/>
      <c r="T428" s="166"/>
      <c r="U428" s="166"/>
      <c r="V428" s="166"/>
      <c r="W428" s="166"/>
      <c r="X428" s="166"/>
      <c r="Y428" s="166"/>
      <c r="Z428" s="166"/>
    </row>
    <row r="429" spans="1:26" ht="30" customHeight="1" x14ac:dyDescent="0.2">
      <c r="A429" s="71">
        <f>'STUDENT NAMELIST'!A427</f>
        <v>423</v>
      </c>
      <c r="B429" s="167">
        <f>'STUDENT NAMELIST'!B427</f>
        <v>211423243192</v>
      </c>
      <c r="C429" s="168" t="s">
        <v>1525</v>
      </c>
      <c r="D429" s="169" t="str">
        <f>'STUDENT NAMELIST'!D427</f>
        <v>JEGATHEESWARAN A</v>
      </c>
      <c r="E429" s="170" t="s">
        <v>1204</v>
      </c>
      <c r="F429" s="71">
        <v>68</v>
      </c>
      <c r="G429" s="166"/>
      <c r="H429" s="166"/>
      <c r="I429" s="166"/>
      <c r="J429" s="166">
        <f t="shared" ca="1" si="1"/>
        <v>68</v>
      </c>
      <c r="K429" s="166"/>
      <c r="L429" s="166"/>
      <c r="M429" s="166"/>
      <c r="N429" s="166"/>
      <c r="O429" s="166"/>
      <c r="P429" s="166"/>
      <c r="Q429" s="166"/>
      <c r="R429" s="166"/>
      <c r="S429" s="166"/>
      <c r="T429" s="166"/>
      <c r="U429" s="166"/>
      <c r="V429" s="166"/>
      <c r="W429" s="166"/>
      <c r="X429" s="166"/>
      <c r="Y429" s="166"/>
      <c r="Z429" s="166"/>
    </row>
    <row r="430" spans="1:26" ht="30" customHeight="1" x14ac:dyDescent="0.2">
      <c r="A430" s="71">
        <f>'STUDENT NAMELIST'!A428</f>
        <v>424</v>
      </c>
      <c r="B430" s="167">
        <f>'STUDENT NAMELIST'!B428</f>
        <v>211423243193</v>
      </c>
      <c r="C430" s="168" t="s">
        <v>1525</v>
      </c>
      <c r="D430" s="169" t="str">
        <f>'STUDENT NAMELIST'!D428</f>
        <v>JENISH J</v>
      </c>
      <c r="E430" s="170" t="s">
        <v>1191</v>
      </c>
      <c r="F430" s="71">
        <v>73</v>
      </c>
      <c r="G430" s="166"/>
      <c r="H430" s="166"/>
      <c r="I430" s="166"/>
      <c r="J430" s="166">
        <f t="shared" ca="1" si="1"/>
        <v>75</v>
      </c>
      <c r="K430" s="166"/>
      <c r="L430" s="166"/>
      <c r="M430" s="166"/>
      <c r="N430" s="166"/>
      <c r="O430" s="166"/>
      <c r="P430" s="166"/>
      <c r="Q430" s="166"/>
      <c r="R430" s="166"/>
      <c r="S430" s="166"/>
      <c r="T430" s="166"/>
      <c r="U430" s="166"/>
      <c r="V430" s="166"/>
      <c r="W430" s="166"/>
      <c r="X430" s="166"/>
      <c r="Y430" s="166"/>
      <c r="Z430" s="166"/>
    </row>
    <row r="431" spans="1:26" ht="30" customHeight="1" x14ac:dyDescent="0.2">
      <c r="A431" s="71">
        <f>'STUDENT NAMELIST'!A429</f>
        <v>425</v>
      </c>
      <c r="B431" s="167">
        <f>'STUDENT NAMELIST'!B429</f>
        <v>211423243197</v>
      </c>
      <c r="C431" s="168" t="s">
        <v>1526</v>
      </c>
      <c r="D431" s="169" t="str">
        <f>'STUDENT NAMELIST'!D429</f>
        <v>JESHRUD SOLOMON TERIN J</v>
      </c>
      <c r="E431" s="170" t="s">
        <v>1196</v>
      </c>
      <c r="F431" s="71">
        <v>83</v>
      </c>
      <c r="G431" s="166"/>
      <c r="H431" s="166"/>
      <c r="I431" s="166"/>
      <c r="J431" s="166">
        <f t="shared" ca="1" si="1"/>
        <v>82</v>
      </c>
      <c r="K431" s="166"/>
      <c r="L431" s="166"/>
      <c r="M431" s="166"/>
      <c r="N431" s="166"/>
      <c r="O431" s="166"/>
      <c r="P431" s="166"/>
      <c r="Q431" s="166"/>
      <c r="R431" s="166"/>
      <c r="S431" s="166"/>
      <c r="T431" s="166"/>
      <c r="U431" s="166"/>
      <c r="V431" s="166"/>
      <c r="W431" s="166"/>
      <c r="X431" s="166"/>
      <c r="Y431" s="166"/>
      <c r="Z431" s="166"/>
    </row>
    <row r="432" spans="1:26" ht="30" customHeight="1" x14ac:dyDescent="0.2">
      <c r="A432" s="71">
        <f>'STUDENT NAMELIST'!A430</f>
        <v>426</v>
      </c>
      <c r="B432" s="167">
        <f>'STUDENT NAMELIST'!B430</f>
        <v>211423243198</v>
      </c>
      <c r="C432" s="168" t="s">
        <v>1527</v>
      </c>
      <c r="D432" s="169" t="str">
        <f>'STUDENT NAMELIST'!D430</f>
        <v>JESWIN JABAS RAJKUMAR R</v>
      </c>
      <c r="E432" s="170" t="s">
        <v>1191</v>
      </c>
      <c r="F432" s="71">
        <v>80</v>
      </c>
      <c r="G432" s="166"/>
      <c r="H432" s="166"/>
      <c r="I432" s="166"/>
      <c r="J432" s="166">
        <f t="shared" ca="1" si="1"/>
        <v>77</v>
      </c>
      <c r="K432" s="166"/>
      <c r="L432" s="166"/>
      <c r="M432" s="166"/>
      <c r="N432" s="166"/>
      <c r="O432" s="166"/>
      <c r="P432" s="166"/>
      <c r="Q432" s="166"/>
      <c r="R432" s="166"/>
      <c r="S432" s="166"/>
      <c r="T432" s="166"/>
      <c r="U432" s="166"/>
      <c r="V432" s="166"/>
      <c r="W432" s="166"/>
      <c r="X432" s="166"/>
      <c r="Y432" s="166"/>
      <c r="Z432" s="166"/>
    </row>
    <row r="433" spans="1:26" ht="30" customHeight="1" x14ac:dyDescent="0.2">
      <c r="A433" s="71">
        <f>'STUDENT NAMELIST'!A431</f>
        <v>427</v>
      </c>
      <c r="B433" s="167">
        <f>'STUDENT NAMELIST'!B431</f>
        <v>211423243199</v>
      </c>
      <c r="C433" s="168" t="s">
        <v>1528</v>
      </c>
      <c r="D433" s="169" t="str">
        <f>'STUDENT NAMELIST'!D431</f>
        <v>JISNUVARDHAN VISWA MOHAN</v>
      </c>
      <c r="E433" s="170" t="s">
        <v>1196</v>
      </c>
      <c r="F433" s="71">
        <v>85</v>
      </c>
      <c r="G433" s="166"/>
      <c r="H433" s="166"/>
      <c r="I433" s="166"/>
      <c r="J433" s="166">
        <f t="shared" ca="1" si="1"/>
        <v>87</v>
      </c>
      <c r="K433" s="166"/>
      <c r="L433" s="166"/>
      <c r="M433" s="166"/>
      <c r="N433" s="166"/>
      <c r="O433" s="166"/>
      <c r="P433" s="166"/>
      <c r="Q433" s="166"/>
      <c r="R433" s="166"/>
      <c r="S433" s="166"/>
      <c r="T433" s="166"/>
      <c r="U433" s="166"/>
      <c r="V433" s="166"/>
      <c r="W433" s="166"/>
      <c r="X433" s="166"/>
      <c r="Y433" s="166"/>
      <c r="Z433" s="166"/>
    </row>
    <row r="434" spans="1:26" ht="30" customHeight="1" x14ac:dyDescent="0.2">
      <c r="A434" s="71">
        <f>'STUDENT NAMELIST'!A432</f>
        <v>428</v>
      </c>
      <c r="B434" s="167">
        <f>'STUDENT NAMELIST'!B432</f>
        <v>211423243200</v>
      </c>
      <c r="C434" s="168" t="s">
        <v>1529</v>
      </c>
      <c r="D434" s="169" t="str">
        <f>'STUDENT NAMELIST'!D432</f>
        <v>JOHN TYNDALE S</v>
      </c>
      <c r="E434" s="170" t="s">
        <v>1196</v>
      </c>
      <c r="F434" s="71">
        <v>88</v>
      </c>
      <c r="G434" s="166"/>
      <c r="H434" s="166"/>
      <c r="I434" s="166"/>
      <c r="J434" s="166">
        <f t="shared" ca="1" si="1"/>
        <v>90</v>
      </c>
      <c r="K434" s="166"/>
      <c r="L434" s="166"/>
      <c r="M434" s="166"/>
      <c r="N434" s="166"/>
      <c r="O434" s="166"/>
      <c r="P434" s="166"/>
      <c r="Q434" s="166"/>
      <c r="R434" s="166"/>
      <c r="S434" s="166"/>
      <c r="T434" s="166"/>
      <c r="U434" s="166"/>
      <c r="V434" s="166"/>
      <c r="W434" s="166"/>
      <c r="X434" s="166"/>
      <c r="Y434" s="166"/>
      <c r="Z434" s="166"/>
    </row>
    <row r="435" spans="1:26" ht="30" customHeight="1" x14ac:dyDescent="0.2">
      <c r="A435" s="71">
        <f>'STUDENT NAMELIST'!A433</f>
        <v>429</v>
      </c>
      <c r="B435" s="167">
        <f>'STUDENT NAMELIST'!B433</f>
        <v>211423243202</v>
      </c>
      <c r="C435" s="168" t="s">
        <v>1530</v>
      </c>
      <c r="D435" s="169" t="str">
        <f>'STUDENT NAMELIST'!D433</f>
        <v>JOSEPHPRINCE V</v>
      </c>
      <c r="E435" s="170" t="s">
        <v>1191</v>
      </c>
      <c r="F435" s="71">
        <v>78</v>
      </c>
      <c r="G435" s="166"/>
      <c r="H435" s="166"/>
      <c r="I435" s="166"/>
      <c r="J435" s="166">
        <f t="shared" ca="1" si="1"/>
        <v>78</v>
      </c>
      <c r="K435" s="166"/>
      <c r="L435" s="166"/>
      <c r="M435" s="166"/>
      <c r="N435" s="166"/>
      <c r="O435" s="166"/>
      <c r="P435" s="166"/>
      <c r="Q435" s="166"/>
      <c r="R435" s="166"/>
      <c r="S435" s="166"/>
      <c r="T435" s="166"/>
      <c r="U435" s="166"/>
      <c r="V435" s="166"/>
      <c r="W435" s="166"/>
      <c r="X435" s="166"/>
      <c r="Y435" s="166"/>
      <c r="Z435" s="166"/>
    </row>
    <row r="436" spans="1:26" ht="30" customHeight="1" x14ac:dyDescent="0.2">
      <c r="A436" s="71">
        <f>'STUDENT NAMELIST'!A434</f>
        <v>430</v>
      </c>
      <c r="B436" s="167">
        <f>'STUDENT NAMELIST'!B434</f>
        <v>211423243205</v>
      </c>
      <c r="C436" s="168" t="s">
        <v>1531</v>
      </c>
      <c r="D436" s="169" t="str">
        <f>'STUDENT NAMELIST'!D434</f>
        <v>JUSTIN DEVAKUMAR J</v>
      </c>
      <c r="E436" s="170" t="s">
        <v>1204</v>
      </c>
      <c r="F436" s="71">
        <v>64</v>
      </c>
      <c r="G436" s="166"/>
      <c r="H436" s="166"/>
      <c r="I436" s="166"/>
      <c r="J436" s="166">
        <f t="shared" ca="1" si="1"/>
        <v>70</v>
      </c>
      <c r="K436" s="166"/>
      <c r="L436" s="166"/>
      <c r="M436" s="166"/>
      <c r="N436" s="166"/>
      <c r="O436" s="166"/>
      <c r="P436" s="166"/>
      <c r="Q436" s="166"/>
      <c r="R436" s="166"/>
      <c r="S436" s="166"/>
      <c r="T436" s="166"/>
      <c r="U436" s="166"/>
      <c r="V436" s="166"/>
      <c r="W436" s="166"/>
      <c r="X436" s="166"/>
      <c r="Y436" s="166"/>
      <c r="Z436" s="166"/>
    </row>
    <row r="437" spans="1:26" ht="30" customHeight="1" x14ac:dyDescent="0.2">
      <c r="A437" s="71">
        <f>'STUDENT NAMELIST'!A435</f>
        <v>431</v>
      </c>
      <c r="B437" s="167">
        <f>'STUDENT NAMELIST'!B435</f>
        <v>211423243209</v>
      </c>
      <c r="C437" s="168" t="s">
        <v>1532</v>
      </c>
      <c r="D437" s="169" t="str">
        <f>'STUDENT NAMELIST'!D435</f>
        <v>KALYANASUNDARAM M</v>
      </c>
      <c r="E437" s="170" t="s">
        <v>1191</v>
      </c>
      <c r="F437" s="71">
        <v>74</v>
      </c>
      <c r="G437" s="166"/>
      <c r="H437" s="166"/>
      <c r="I437" s="166"/>
      <c r="J437" s="166">
        <f t="shared" ca="1" si="1"/>
        <v>73</v>
      </c>
      <c r="K437" s="166"/>
      <c r="L437" s="166"/>
      <c r="M437" s="166"/>
      <c r="N437" s="166"/>
      <c r="O437" s="166"/>
      <c r="P437" s="166"/>
      <c r="Q437" s="166"/>
      <c r="R437" s="166"/>
      <c r="S437" s="166"/>
      <c r="T437" s="166"/>
      <c r="U437" s="166"/>
      <c r="V437" s="166"/>
      <c r="W437" s="166"/>
      <c r="X437" s="166"/>
      <c r="Y437" s="166"/>
      <c r="Z437" s="166"/>
    </row>
    <row r="438" spans="1:26" ht="30" customHeight="1" x14ac:dyDescent="0.2">
      <c r="A438" s="71">
        <f>'STUDENT NAMELIST'!A436</f>
        <v>432</v>
      </c>
      <c r="B438" s="167">
        <f>'STUDENT NAMELIST'!B436</f>
        <v>211423243210</v>
      </c>
      <c r="C438" s="168" t="s">
        <v>1533</v>
      </c>
      <c r="D438" s="169" t="str">
        <f>'STUDENT NAMELIST'!D436</f>
        <v>KAMALESH P</v>
      </c>
      <c r="E438" s="170" t="s">
        <v>1191</v>
      </c>
      <c r="F438" s="71">
        <v>80</v>
      </c>
      <c r="G438" s="166"/>
      <c r="H438" s="166"/>
      <c r="I438" s="166"/>
      <c r="J438" s="166">
        <f t="shared" ca="1" si="1"/>
        <v>73</v>
      </c>
      <c r="K438" s="166"/>
      <c r="L438" s="166"/>
      <c r="M438" s="166"/>
      <c r="N438" s="166"/>
      <c r="O438" s="166"/>
      <c r="P438" s="166"/>
      <c r="Q438" s="166"/>
      <c r="R438" s="166"/>
      <c r="S438" s="166"/>
      <c r="T438" s="166"/>
      <c r="U438" s="166"/>
      <c r="V438" s="166"/>
      <c r="W438" s="166"/>
      <c r="X438" s="166"/>
      <c r="Y438" s="166"/>
      <c r="Z438" s="166"/>
    </row>
    <row r="439" spans="1:26" ht="30" customHeight="1" x14ac:dyDescent="0.2">
      <c r="A439" s="71">
        <f>'STUDENT NAMELIST'!A437</f>
        <v>433</v>
      </c>
      <c r="B439" s="167">
        <f>'STUDENT NAMELIST'!B437</f>
        <v>211423243213</v>
      </c>
      <c r="C439" s="168" t="s">
        <v>1192</v>
      </c>
      <c r="D439" s="169" t="str">
        <f>'STUDENT NAMELIST'!D437</f>
        <v>KANISH V</v>
      </c>
      <c r="E439" s="170" t="s">
        <v>1204</v>
      </c>
      <c r="F439" s="71">
        <v>62</v>
      </c>
      <c r="G439" s="166"/>
      <c r="H439" s="166"/>
      <c r="I439" s="166"/>
      <c r="J439" s="166">
        <f t="shared" ca="1" si="1"/>
        <v>70</v>
      </c>
      <c r="K439" s="166"/>
      <c r="L439" s="166"/>
      <c r="M439" s="166"/>
      <c r="N439" s="166"/>
      <c r="O439" s="166"/>
      <c r="P439" s="166"/>
      <c r="Q439" s="166"/>
      <c r="R439" s="166"/>
      <c r="S439" s="166"/>
      <c r="T439" s="166"/>
      <c r="U439" s="166"/>
      <c r="V439" s="166"/>
      <c r="W439" s="166"/>
      <c r="X439" s="166"/>
      <c r="Y439" s="166"/>
      <c r="Z439" s="166"/>
    </row>
    <row r="440" spans="1:26" ht="30" customHeight="1" x14ac:dyDescent="0.2">
      <c r="A440" s="71">
        <f>'STUDENT NAMELIST'!A438</f>
        <v>434</v>
      </c>
      <c r="B440" s="167">
        <f>'STUDENT NAMELIST'!B438</f>
        <v>211423243215</v>
      </c>
      <c r="C440" s="168" t="s">
        <v>1534</v>
      </c>
      <c r="D440" s="169" t="str">
        <f>'STUDENT NAMELIST'!D438</f>
        <v>KARTHI K</v>
      </c>
      <c r="E440" s="170" t="s">
        <v>1191</v>
      </c>
      <c r="F440" s="71">
        <v>80</v>
      </c>
      <c r="G440" s="166"/>
      <c r="H440" s="166"/>
      <c r="I440" s="166"/>
      <c r="J440" s="166">
        <f t="shared" ca="1" si="1"/>
        <v>74</v>
      </c>
      <c r="K440" s="166"/>
      <c r="L440" s="166"/>
      <c r="M440" s="166"/>
      <c r="N440" s="166"/>
      <c r="O440" s="166"/>
      <c r="P440" s="166"/>
      <c r="Q440" s="166"/>
      <c r="R440" s="166"/>
      <c r="S440" s="166"/>
      <c r="T440" s="166"/>
      <c r="U440" s="166"/>
      <c r="V440" s="166"/>
      <c r="W440" s="166"/>
      <c r="X440" s="166"/>
      <c r="Y440" s="166"/>
      <c r="Z440" s="166"/>
    </row>
    <row r="441" spans="1:26" ht="30" customHeight="1" x14ac:dyDescent="0.2">
      <c r="A441" s="71">
        <f>'STUDENT NAMELIST'!A439</f>
        <v>435</v>
      </c>
      <c r="B441" s="167">
        <f>'STUDENT NAMELIST'!B439</f>
        <v>211423243216</v>
      </c>
      <c r="C441" s="168" t="s">
        <v>1535</v>
      </c>
      <c r="D441" s="169" t="str">
        <f>'STUDENT NAMELIST'!D439</f>
        <v>KAVIKARAN K</v>
      </c>
      <c r="E441" s="170" t="s">
        <v>1196</v>
      </c>
      <c r="F441" s="71">
        <v>83</v>
      </c>
      <c r="G441" s="166"/>
      <c r="H441" s="166"/>
      <c r="I441" s="166"/>
      <c r="J441" s="166">
        <f t="shared" ca="1" si="1"/>
        <v>83</v>
      </c>
      <c r="K441" s="166"/>
      <c r="L441" s="166"/>
      <c r="M441" s="166"/>
      <c r="N441" s="166"/>
      <c r="O441" s="166"/>
      <c r="P441" s="166"/>
      <c r="Q441" s="166"/>
      <c r="R441" s="166"/>
      <c r="S441" s="166"/>
      <c r="T441" s="166"/>
      <c r="U441" s="166"/>
      <c r="V441" s="166"/>
      <c r="W441" s="166"/>
      <c r="X441" s="166"/>
      <c r="Y441" s="166"/>
      <c r="Z441" s="166"/>
    </row>
    <row r="442" spans="1:26" ht="30" customHeight="1" x14ac:dyDescent="0.2">
      <c r="A442" s="71">
        <f>'STUDENT NAMELIST'!A440</f>
        <v>436</v>
      </c>
      <c r="B442" s="167">
        <f>'STUDENT NAMELIST'!B440</f>
        <v>211423243217</v>
      </c>
      <c r="C442" s="168" t="s">
        <v>1536</v>
      </c>
      <c r="D442" s="169" t="str">
        <f>'STUDENT NAMELIST'!D440</f>
        <v>KAVIN KARTHICK A S</v>
      </c>
      <c r="E442" s="170" t="s">
        <v>1196</v>
      </c>
      <c r="F442" s="71">
        <v>90</v>
      </c>
      <c r="G442" s="166"/>
      <c r="H442" s="166"/>
      <c r="I442" s="166"/>
      <c r="J442" s="166">
        <f t="shared" ca="1" si="1"/>
        <v>82</v>
      </c>
      <c r="K442" s="166"/>
      <c r="L442" s="166"/>
      <c r="M442" s="166"/>
      <c r="N442" s="166"/>
      <c r="O442" s="166"/>
      <c r="P442" s="166"/>
      <c r="Q442" s="166"/>
      <c r="R442" s="166"/>
      <c r="S442" s="166"/>
      <c r="T442" s="166"/>
      <c r="U442" s="166"/>
      <c r="V442" s="166"/>
      <c r="W442" s="166"/>
      <c r="X442" s="166"/>
      <c r="Y442" s="166"/>
      <c r="Z442" s="166"/>
    </row>
    <row r="443" spans="1:26" ht="30" customHeight="1" x14ac:dyDescent="0.2">
      <c r="A443" s="71">
        <f>'STUDENT NAMELIST'!A441</f>
        <v>437</v>
      </c>
      <c r="B443" s="167">
        <f>'STUDENT NAMELIST'!B441</f>
        <v>211423243222</v>
      </c>
      <c r="C443" s="168" t="s">
        <v>1537</v>
      </c>
      <c r="D443" s="169" t="str">
        <f>'STUDENT NAMELIST'!D441</f>
        <v>KAVIYARASU V</v>
      </c>
      <c r="E443" s="170" t="s">
        <v>1196</v>
      </c>
      <c r="F443" s="71">
        <v>86</v>
      </c>
      <c r="G443" s="166"/>
      <c r="H443" s="166"/>
      <c r="I443" s="166"/>
      <c r="J443" s="166">
        <f t="shared" ca="1" si="1"/>
        <v>83</v>
      </c>
      <c r="K443" s="166"/>
      <c r="L443" s="166"/>
      <c r="M443" s="166"/>
      <c r="N443" s="166"/>
      <c r="O443" s="166"/>
      <c r="P443" s="166"/>
      <c r="Q443" s="166"/>
      <c r="R443" s="166"/>
      <c r="S443" s="166"/>
      <c r="T443" s="166"/>
      <c r="U443" s="166"/>
      <c r="V443" s="166"/>
      <c r="W443" s="166"/>
      <c r="X443" s="166"/>
      <c r="Y443" s="166"/>
      <c r="Z443" s="166"/>
    </row>
    <row r="444" spans="1:26" ht="30" customHeight="1" x14ac:dyDescent="0.2">
      <c r="A444" s="71">
        <f>'STUDENT NAMELIST'!A442</f>
        <v>438</v>
      </c>
      <c r="B444" s="167">
        <f>'STUDENT NAMELIST'!B442</f>
        <v>211423243223</v>
      </c>
      <c r="C444" s="168" t="s">
        <v>1538</v>
      </c>
      <c r="D444" s="169" t="str">
        <f>'STUDENT NAMELIST'!D442</f>
        <v>KEERTHIVASAN P</v>
      </c>
      <c r="E444" s="170" t="s">
        <v>1191</v>
      </c>
      <c r="F444" s="71">
        <v>75</v>
      </c>
      <c r="G444" s="166"/>
      <c r="H444" s="166"/>
      <c r="I444" s="166"/>
      <c r="J444" s="166">
        <f t="shared" ca="1" si="1"/>
        <v>72</v>
      </c>
      <c r="K444" s="166"/>
      <c r="L444" s="166"/>
      <c r="M444" s="166"/>
      <c r="N444" s="166"/>
      <c r="O444" s="166"/>
      <c r="P444" s="166"/>
      <c r="Q444" s="166"/>
      <c r="R444" s="166"/>
      <c r="S444" s="166"/>
      <c r="T444" s="166"/>
      <c r="U444" s="166"/>
      <c r="V444" s="166"/>
      <c r="W444" s="166"/>
      <c r="X444" s="166"/>
      <c r="Y444" s="166"/>
      <c r="Z444" s="166"/>
    </row>
    <row r="445" spans="1:26" ht="30" customHeight="1" x14ac:dyDescent="0.2">
      <c r="A445" s="71">
        <f>'STUDENT NAMELIST'!A443</f>
        <v>439</v>
      </c>
      <c r="B445" s="167">
        <f>'STUDENT NAMELIST'!B443</f>
        <v>211423243224</v>
      </c>
      <c r="C445" s="168" t="s">
        <v>1539</v>
      </c>
      <c r="D445" s="169" t="str">
        <f>'STUDENT NAMELIST'!D443</f>
        <v>KEERTHIVASAN R</v>
      </c>
      <c r="E445" s="170" t="s">
        <v>1191</v>
      </c>
      <c r="F445" s="71">
        <v>78</v>
      </c>
      <c r="G445" s="166"/>
      <c r="H445" s="166"/>
      <c r="I445" s="166"/>
      <c r="J445" s="166">
        <f t="shared" ca="1" si="1"/>
        <v>80</v>
      </c>
      <c r="K445" s="166"/>
      <c r="L445" s="166"/>
      <c r="M445" s="166"/>
      <c r="N445" s="166"/>
      <c r="O445" s="166"/>
      <c r="P445" s="166"/>
      <c r="Q445" s="166"/>
      <c r="R445" s="166"/>
      <c r="S445" s="166"/>
      <c r="T445" s="166"/>
      <c r="U445" s="166"/>
      <c r="V445" s="166"/>
      <c r="W445" s="166"/>
      <c r="X445" s="166"/>
      <c r="Y445" s="166"/>
      <c r="Z445" s="166"/>
    </row>
    <row r="446" spans="1:26" ht="30" customHeight="1" x14ac:dyDescent="0.2">
      <c r="A446" s="71">
        <f>'STUDENT NAMELIST'!A444</f>
        <v>440</v>
      </c>
      <c r="B446" s="167">
        <f>'STUDENT NAMELIST'!B444</f>
        <v>211423243225</v>
      </c>
      <c r="C446" s="168" t="s">
        <v>1540</v>
      </c>
      <c r="D446" s="169" t="str">
        <f>'STUDENT NAMELIST'!D444</f>
        <v>KESHAVVIPPIN S</v>
      </c>
      <c r="E446" s="170" t="s">
        <v>1196</v>
      </c>
      <c r="F446" s="71">
        <v>88</v>
      </c>
      <c r="G446" s="166"/>
      <c r="H446" s="166"/>
      <c r="I446" s="166"/>
      <c r="J446" s="166">
        <f t="shared" ca="1" si="1"/>
        <v>83</v>
      </c>
      <c r="K446" s="166"/>
      <c r="L446" s="166"/>
      <c r="M446" s="166"/>
      <c r="N446" s="166"/>
      <c r="O446" s="166"/>
      <c r="P446" s="166"/>
      <c r="Q446" s="166"/>
      <c r="R446" s="166"/>
      <c r="S446" s="166"/>
      <c r="T446" s="166"/>
      <c r="U446" s="166"/>
      <c r="V446" s="166"/>
      <c r="W446" s="166"/>
      <c r="X446" s="166"/>
      <c r="Y446" s="166"/>
      <c r="Z446" s="166"/>
    </row>
    <row r="447" spans="1:26" ht="30" customHeight="1" x14ac:dyDescent="0.2">
      <c r="A447" s="71">
        <f>'STUDENT NAMELIST'!A445</f>
        <v>441</v>
      </c>
      <c r="B447" s="167">
        <f>'STUDENT NAMELIST'!B445</f>
        <v>211423243001</v>
      </c>
      <c r="C447" s="168" t="s">
        <v>1541</v>
      </c>
      <c r="D447" s="169" t="str">
        <f>'STUDENT NAMELIST'!D445</f>
        <v>AATHISUDHAN A</v>
      </c>
      <c r="E447" s="170" t="s">
        <v>1204</v>
      </c>
      <c r="F447" s="71">
        <v>68</v>
      </c>
      <c r="G447" s="166"/>
      <c r="H447" s="166"/>
      <c r="I447" s="166"/>
      <c r="J447" s="166">
        <f t="shared" ca="1" si="1"/>
        <v>61</v>
      </c>
      <c r="K447" s="166"/>
      <c r="L447" s="166"/>
      <c r="M447" s="166"/>
      <c r="N447" s="166"/>
      <c r="O447" s="166"/>
      <c r="P447" s="166"/>
      <c r="Q447" s="166"/>
      <c r="R447" s="166"/>
      <c r="S447" s="166"/>
      <c r="T447" s="166"/>
      <c r="U447" s="166"/>
      <c r="V447" s="166"/>
      <c r="W447" s="166"/>
      <c r="X447" s="166"/>
      <c r="Y447" s="166"/>
      <c r="Z447" s="166"/>
    </row>
    <row r="448" spans="1:26" ht="30" customHeight="1" x14ac:dyDescent="0.2">
      <c r="A448" s="71">
        <f>'STUDENT NAMELIST'!A446</f>
        <v>442</v>
      </c>
      <c r="B448" s="167">
        <f>'STUDENT NAMELIST'!B446</f>
        <v>211423243002</v>
      </c>
      <c r="C448" s="168" t="s">
        <v>1542</v>
      </c>
      <c r="D448" s="169" t="str">
        <f>'STUDENT NAMELIST'!D446</f>
        <v>ABESHEK SRIRAMN</v>
      </c>
      <c r="E448" s="170" t="s">
        <v>1191</v>
      </c>
      <c r="F448" s="71">
        <v>74</v>
      </c>
      <c r="G448" s="166"/>
      <c r="H448" s="166"/>
      <c r="I448" s="166"/>
      <c r="J448" s="166">
        <f t="shared" ca="1" si="1"/>
        <v>80</v>
      </c>
      <c r="K448" s="166"/>
      <c r="L448" s="166"/>
      <c r="M448" s="166"/>
      <c r="N448" s="166"/>
      <c r="O448" s="166"/>
      <c r="P448" s="166"/>
      <c r="Q448" s="166"/>
      <c r="R448" s="166"/>
      <c r="S448" s="166"/>
      <c r="T448" s="166"/>
      <c r="U448" s="166"/>
      <c r="V448" s="166"/>
      <c r="W448" s="166"/>
      <c r="X448" s="166"/>
      <c r="Y448" s="166"/>
      <c r="Z448" s="166"/>
    </row>
    <row r="449" spans="1:26" ht="30" customHeight="1" x14ac:dyDescent="0.2">
      <c r="A449" s="71">
        <f>'STUDENT NAMELIST'!A447</f>
        <v>443</v>
      </c>
      <c r="B449" s="167">
        <f>'STUDENT NAMELIST'!B447</f>
        <v>211423243004</v>
      </c>
      <c r="C449" s="168" t="s">
        <v>1543</v>
      </c>
      <c r="D449" s="169" t="str">
        <f>'STUDENT NAMELIST'!D447</f>
        <v>ABINESH KUMAR T</v>
      </c>
      <c r="E449" s="170" t="s">
        <v>1196</v>
      </c>
      <c r="F449" s="71">
        <v>81</v>
      </c>
      <c r="G449" s="166"/>
      <c r="H449" s="166"/>
      <c r="I449" s="166"/>
      <c r="J449" s="166">
        <f t="shared" ca="1" si="1"/>
        <v>87</v>
      </c>
      <c r="K449" s="166"/>
      <c r="L449" s="166"/>
      <c r="M449" s="166"/>
      <c r="N449" s="166"/>
      <c r="O449" s="166"/>
      <c r="P449" s="166"/>
      <c r="Q449" s="166"/>
      <c r="R449" s="166"/>
      <c r="S449" s="166"/>
      <c r="T449" s="166"/>
      <c r="U449" s="166"/>
      <c r="V449" s="166"/>
      <c r="W449" s="166"/>
      <c r="X449" s="166"/>
      <c r="Y449" s="166"/>
      <c r="Z449" s="166"/>
    </row>
    <row r="450" spans="1:26" ht="30" customHeight="1" x14ac:dyDescent="0.2">
      <c r="A450" s="71">
        <f>'STUDENT NAMELIST'!A448</f>
        <v>444</v>
      </c>
      <c r="B450" s="167">
        <f>'STUDENT NAMELIST'!B448</f>
        <v>211423243007</v>
      </c>
      <c r="C450" s="168" t="s">
        <v>1544</v>
      </c>
      <c r="D450" s="169" t="str">
        <f>'STUDENT NAMELIST'!D448</f>
        <v>ABISHAI SINGH J</v>
      </c>
      <c r="E450" s="170" t="s">
        <v>1196</v>
      </c>
      <c r="F450" s="71">
        <v>87</v>
      </c>
      <c r="G450" s="166"/>
      <c r="H450" s="166"/>
      <c r="I450" s="166"/>
      <c r="J450" s="166">
        <f t="shared" ca="1" si="1"/>
        <v>89</v>
      </c>
      <c r="K450" s="166"/>
      <c r="L450" s="166"/>
      <c r="M450" s="166"/>
      <c r="N450" s="166"/>
      <c r="O450" s="166"/>
      <c r="P450" s="166"/>
      <c r="Q450" s="166"/>
      <c r="R450" s="166"/>
      <c r="S450" s="166"/>
      <c r="T450" s="166"/>
      <c r="U450" s="166"/>
      <c r="V450" s="166"/>
      <c r="W450" s="166"/>
      <c r="X450" s="166"/>
      <c r="Y450" s="166"/>
      <c r="Z450" s="166"/>
    </row>
    <row r="451" spans="1:26" ht="30" customHeight="1" x14ac:dyDescent="0.2">
      <c r="A451" s="71">
        <f>'STUDENT NAMELIST'!A449</f>
        <v>445</v>
      </c>
      <c r="B451" s="167">
        <f>'STUDENT NAMELIST'!B449</f>
        <v>211423243008</v>
      </c>
      <c r="C451" s="168" t="s">
        <v>1544</v>
      </c>
      <c r="D451" s="169" t="str">
        <f>'STUDENT NAMELIST'!D449</f>
        <v>ABISHEK RANGARAJ M</v>
      </c>
      <c r="E451" s="170" t="s">
        <v>1196</v>
      </c>
      <c r="F451" s="71">
        <v>88</v>
      </c>
      <c r="G451" s="166"/>
      <c r="H451" s="166"/>
      <c r="I451" s="166"/>
      <c r="J451" s="166">
        <f t="shared" ca="1" si="1"/>
        <v>88</v>
      </c>
      <c r="K451" s="166"/>
      <c r="L451" s="166"/>
      <c r="M451" s="166"/>
      <c r="N451" s="166"/>
      <c r="O451" s="166"/>
      <c r="P451" s="166"/>
      <c r="Q451" s="166"/>
      <c r="R451" s="166"/>
      <c r="S451" s="166"/>
      <c r="T451" s="166"/>
      <c r="U451" s="166"/>
      <c r="V451" s="166"/>
      <c r="W451" s="166"/>
      <c r="X451" s="166"/>
      <c r="Y451" s="166"/>
      <c r="Z451" s="166"/>
    </row>
    <row r="452" spans="1:26" ht="30" customHeight="1" x14ac:dyDescent="0.2">
      <c r="A452" s="71">
        <f>'STUDENT NAMELIST'!A450</f>
        <v>446</v>
      </c>
      <c r="B452" s="167">
        <f>'STUDENT NAMELIST'!B450</f>
        <v>211423243010</v>
      </c>
      <c r="C452" s="168" t="s">
        <v>1545</v>
      </c>
      <c r="D452" s="169" t="str">
        <f>'STUDENT NAMELIST'!D450</f>
        <v>ABRAHAM S J</v>
      </c>
      <c r="E452" s="170" t="s">
        <v>1204</v>
      </c>
      <c r="F452" s="71">
        <v>67</v>
      </c>
      <c r="G452" s="166"/>
      <c r="H452" s="166"/>
      <c r="I452" s="166"/>
      <c r="J452" s="166">
        <f t="shared" ca="1" si="1"/>
        <v>63</v>
      </c>
      <c r="K452" s="166"/>
      <c r="L452" s="166"/>
      <c r="M452" s="166"/>
      <c r="N452" s="166"/>
      <c r="O452" s="166"/>
      <c r="P452" s="166"/>
      <c r="Q452" s="166"/>
      <c r="R452" s="166"/>
      <c r="S452" s="166"/>
      <c r="T452" s="166"/>
      <c r="U452" s="166"/>
      <c r="V452" s="166"/>
      <c r="W452" s="166"/>
      <c r="X452" s="166"/>
      <c r="Y452" s="166"/>
      <c r="Z452" s="166"/>
    </row>
    <row r="453" spans="1:26" ht="30" customHeight="1" x14ac:dyDescent="0.2">
      <c r="A453" s="71">
        <f>'STUDENT NAMELIST'!A451</f>
        <v>447</v>
      </c>
      <c r="B453" s="167">
        <f>'STUDENT NAMELIST'!B451</f>
        <v>211423243012</v>
      </c>
      <c r="C453" s="168" t="s">
        <v>1546</v>
      </c>
      <c r="D453" s="169" t="str">
        <f>'STUDENT NAMELIST'!D451</f>
        <v>ADHINARAYANAN A</v>
      </c>
      <c r="E453" s="170" t="s">
        <v>1196</v>
      </c>
      <c r="F453" s="71">
        <v>86</v>
      </c>
      <c r="G453" s="166"/>
      <c r="H453" s="166"/>
      <c r="I453" s="166"/>
      <c r="J453" s="166">
        <f t="shared" ca="1" si="1"/>
        <v>90</v>
      </c>
      <c r="K453" s="166"/>
      <c r="L453" s="166"/>
      <c r="M453" s="166"/>
      <c r="N453" s="166"/>
      <c r="O453" s="166"/>
      <c r="P453" s="166"/>
      <c r="Q453" s="166"/>
      <c r="R453" s="166"/>
      <c r="S453" s="166"/>
      <c r="T453" s="166"/>
      <c r="U453" s="166"/>
      <c r="V453" s="166"/>
      <c r="W453" s="166"/>
      <c r="X453" s="166"/>
      <c r="Y453" s="166"/>
      <c r="Z453" s="166"/>
    </row>
    <row r="454" spans="1:26" ht="30" customHeight="1" x14ac:dyDescent="0.2">
      <c r="A454" s="71">
        <f>'STUDENT NAMELIST'!A452</f>
        <v>448</v>
      </c>
      <c r="B454" s="167">
        <f>'STUDENT NAMELIST'!B452</f>
        <v>211423243013</v>
      </c>
      <c r="C454" s="168" t="s">
        <v>1534</v>
      </c>
      <c r="D454" s="169" t="str">
        <f>'STUDENT NAMELIST'!D452</f>
        <v>ADHITYAN R</v>
      </c>
      <c r="E454" s="170" t="s">
        <v>1191</v>
      </c>
      <c r="F454" s="71">
        <v>74</v>
      </c>
      <c r="G454" s="166"/>
      <c r="H454" s="166"/>
      <c r="I454" s="166"/>
      <c r="J454" s="166">
        <f t="shared" ca="1" si="1"/>
        <v>72</v>
      </c>
      <c r="K454" s="166"/>
      <c r="L454" s="166"/>
      <c r="M454" s="166"/>
      <c r="N454" s="166"/>
      <c r="O454" s="166"/>
      <c r="P454" s="166"/>
      <c r="Q454" s="166"/>
      <c r="R454" s="166"/>
      <c r="S454" s="166"/>
      <c r="T454" s="166"/>
      <c r="U454" s="166"/>
      <c r="V454" s="166"/>
      <c r="W454" s="166"/>
      <c r="X454" s="166"/>
      <c r="Y454" s="166"/>
      <c r="Z454" s="166"/>
    </row>
    <row r="455" spans="1:26" ht="30" customHeight="1" x14ac:dyDescent="0.2">
      <c r="A455" s="71">
        <f>'STUDENT NAMELIST'!A453</f>
        <v>449</v>
      </c>
      <c r="B455" s="167">
        <f>'STUDENT NAMELIST'!B453</f>
        <v>211423243015</v>
      </c>
      <c r="C455" s="168" t="s">
        <v>1547</v>
      </c>
      <c r="D455" s="169" t="str">
        <f>'STUDENT NAMELIST'!D453</f>
        <v>AFRIN W A</v>
      </c>
      <c r="E455" s="170" t="s">
        <v>1191</v>
      </c>
      <c r="F455" s="71">
        <v>80</v>
      </c>
      <c r="G455" s="166"/>
      <c r="H455" s="166"/>
      <c r="I455" s="166"/>
      <c r="J455" s="166">
        <f t="shared" ca="1" si="1"/>
        <v>78</v>
      </c>
      <c r="K455" s="166"/>
      <c r="L455" s="166"/>
      <c r="M455" s="166"/>
      <c r="N455" s="166"/>
      <c r="O455" s="166"/>
      <c r="P455" s="166"/>
      <c r="Q455" s="166"/>
      <c r="R455" s="166"/>
      <c r="S455" s="166"/>
      <c r="T455" s="166"/>
      <c r="U455" s="166"/>
      <c r="V455" s="166"/>
      <c r="W455" s="166"/>
      <c r="X455" s="166"/>
      <c r="Y455" s="166"/>
      <c r="Z455" s="166"/>
    </row>
    <row r="456" spans="1:26" ht="30" customHeight="1" x14ac:dyDescent="0.2">
      <c r="A456" s="71">
        <f>'STUDENT NAMELIST'!A454</f>
        <v>450</v>
      </c>
      <c r="B456" s="167">
        <f>'STUDENT NAMELIST'!B454</f>
        <v>211423243018</v>
      </c>
      <c r="C456" s="168" t="s">
        <v>1535</v>
      </c>
      <c r="D456" s="169" t="str">
        <f>'STUDENT NAMELIST'!D454</f>
        <v>AKASH A</v>
      </c>
      <c r="E456" s="170" t="s">
        <v>1193</v>
      </c>
      <c r="F456" s="71">
        <v>2</v>
      </c>
      <c r="G456" s="166"/>
      <c r="H456" s="166"/>
      <c r="I456" s="166"/>
      <c r="J456" s="166">
        <f t="shared" ca="1" si="1"/>
        <v>32</v>
      </c>
      <c r="K456" s="166"/>
      <c r="L456" s="166"/>
      <c r="M456" s="166"/>
      <c r="N456" s="166"/>
      <c r="O456" s="166"/>
      <c r="P456" s="166"/>
      <c r="Q456" s="166"/>
      <c r="R456" s="166"/>
      <c r="S456" s="166"/>
      <c r="T456" s="166"/>
      <c r="U456" s="166"/>
      <c r="V456" s="166"/>
      <c r="W456" s="166"/>
      <c r="X456" s="166"/>
      <c r="Y456" s="166"/>
      <c r="Z456" s="166"/>
    </row>
    <row r="457" spans="1:26" ht="30" customHeight="1" x14ac:dyDescent="0.2">
      <c r="A457" s="71">
        <f>'STUDENT NAMELIST'!A455</f>
        <v>451</v>
      </c>
      <c r="B457" s="167">
        <f>'STUDENT NAMELIST'!B455</f>
        <v>211423243257</v>
      </c>
      <c r="C457" s="168" t="s">
        <v>1548</v>
      </c>
      <c r="D457" s="169" t="str">
        <f>'STUDENT NAMELIST'!D455</f>
        <v>MADHAN S</v>
      </c>
      <c r="E457" s="170" t="s">
        <v>1191</v>
      </c>
      <c r="F457" s="71">
        <v>80</v>
      </c>
      <c r="G457" s="166"/>
      <c r="H457" s="166"/>
      <c r="I457" s="166"/>
      <c r="J457" s="166">
        <f t="shared" ca="1" si="1"/>
        <v>78</v>
      </c>
      <c r="K457" s="166"/>
      <c r="L457" s="166"/>
      <c r="M457" s="166"/>
      <c r="N457" s="166"/>
      <c r="O457" s="166"/>
      <c r="P457" s="166"/>
      <c r="Q457" s="166"/>
      <c r="R457" s="166"/>
      <c r="S457" s="166"/>
      <c r="T457" s="166"/>
      <c r="U457" s="166"/>
      <c r="V457" s="166"/>
      <c r="W457" s="166"/>
      <c r="X457" s="166"/>
      <c r="Y457" s="166"/>
      <c r="Z457" s="166"/>
    </row>
    <row r="458" spans="1:26" ht="30" customHeight="1" x14ac:dyDescent="0.2">
      <c r="A458" s="71">
        <f>'STUDENT NAMELIST'!A456</f>
        <v>452</v>
      </c>
      <c r="B458" s="167">
        <f>'STUDENT NAMELIST'!B456</f>
        <v>211423243019</v>
      </c>
      <c r="C458" s="168" t="s">
        <v>1536</v>
      </c>
      <c r="D458" s="169" t="str">
        <f>'STUDENT NAMELIST'!D456</f>
        <v>AKASH R</v>
      </c>
      <c r="E458" s="170" t="s">
        <v>1191</v>
      </c>
      <c r="F458" s="71">
        <v>75</v>
      </c>
      <c r="G458" s="166"/>
      <c r="H458" s="166"/>
      <c r="I458" s="166"/>
      <c r="J458" s="166">
        <f t="shared" ca="1" si="1"/>
        <v>73</v>
      </c>
      <c r="K458" s="166"/>
      <c r="L458" s="166"/>
      <c r="M458" s="166"/>
      <c r="N458" s="166"/>
      <c r="O458" s="166"/>
      <c r="P458" s="166"/>
      <c r="Q458" s="166"/>
      <c r="R458" s="166"/>
      <c r="S458" s="166"/>
      <c r="T458" s="166"/>
      <c r="U458" s="166"/>
      <c r="V458" s="166"/>
      <c r="W458" s="166"/>
      <c r="X458" s="166"/>
      <c r="Y458" s="166"/>
      <c r="Z458" s="166"/>
    </row>
    <row r="459" spans="1:26" ht="30" customHeight="1" x14ac:dyDescent="0.2">
      <c r="A459" s="71">
        <f>'STUDENT NAMELIST'!A457</f>
        <v>453</v>
      </c>
      <c r="B459" s="167">
        <f>'STUDENT NAMELIST'!B457</f>
        <v>211423243020</v>
      </c>
      <c r="C459" s="168" t="s">
        <v>1549</v>
      </c>
      <c r="D459" s="169" t="str">
        <f>'STUDENT NAMELIST'!D457</f>
        <v>AKASH RAJA M</v>
      </c>
      <c r="E459" s="170" t="s">
        <v>1204</v>
      </c>
      <c r="F459" s="71">
        <v>61</v>
      </c>
      <c r="G459" s="166"/>
      <c r="H459" s="166"/>
      <c r="I459" s="166"/>
      <c r="J459" s="166">
        <f t="shared" ca="1" si="1"/>
        <v>62</v>
      </c>
      <c r="K459" s="166"/>
      <c r="L459" s="166"/>
      <c r="M459" s="166"/>
      <c r="N459" s="166"/>
      <c r="O459" s="166"/>
      <c r="P459" s="166"/>
      <c r="Q459" s="166"/>
      <c r="R459" s="166"/>
      <c r="S459" s="166"/>
      <c r="T459" s="166"/>
      <c r="U459" s="166"/>
      <c r="V459" s="166"/>
      <c r="W459" s="166"/>
      <c r="X459" s="166"/>
      <c r="Y459" s="166"/>
      <c r="Z459" s="166"/>
    </row>
    <row r="460" spans="1:26" ht="30" customHeight="1" x14ac:dyDescent="0.2">
      <c r="A460" s="71">
        <f>'STUDENT NAMELIST'!A458</f>
        <v>454</v>
      </c>
      <c r="B460" s="167">
        <f>'STUDENT NAMELIST'!B458</f>
        <v>211423243021</v>
      </c>
      <c r="C460" s="168" t="s">
        <v>1537</v>
      </c>
      <c r="D460" s="169" t="str">
        <f>'STUDENT NAMELIST'!D458</f>
        <v>AKSHAY KANNA G</v>
      </c>
      <c r="E460" s="170" t="s">
        <v>1193</v>
      </c>
      <c r="F460" s="71">
        <v>46</v>
      </c>
      <c r="G460" s="166"/>
      <c r="H460" s="166"/>
      <c r="I460" s="166"/>
      <c r="J460" s="166">
        <f t="shared" ca="1" si="1"/>
        <v>33</v>
      </c>
      <c r="K460" s="166"/>
      <c r="L460" s="166"/>
      <c r="M460" s="166"/>
      <c r="N460" s="166"/>
      <c r="O460" s="166"/>
      <c r="P460" s="166"/>
      <c r="Q460" s="166"/>
      <c r="R460" s="166"/>
      <c r="S460" s="166"/>
      <c r="T460" s="166"/>
      <c r="U460" s="166"/>
      <c r="V460" s="166"/>
      <c r="W460" s="166"/>
      <c r="X460" s="166"/>
      <c r="Y460" s="166"/>
      <c r="Z460" s="166"/>
    </row>
    <row r="461" spans="1:26" ht="30" customHeight="1" x14ac:dyDescent="0.2">
      <c r="A461" s="71">
        <f>'STUDENT NAMELIST'!A459</f>
        <v>455</v>
      </c>
      <c r="B461" s="167">
        <f>'STUDENT NAMELIST'!B459</f>
        <v>211423243023</v>
      </c>
      <c r="C461" s="168" t="s">
        <v>1550</v>
      </c>
      <c r="D461" s="169" t="str">
        <f>'STUDENT NAMELIST'!D459</f>
        <v>AKSHITH KUMAR V</v>
      </c>
      <c r="E461" s="170" t="s">
        <v>1204</v>
      </c>
      <c r="F461" s="71">
        <v>63</v>
      </c>
      <c r="G461" s="166"/>
      <c r="H461" s="166"/>
      <c r="I461" s="166"/>
      <c r="J461" s="166">
        <f t="shared" ca="1" si="1"/>
        <v>63</v>
      </c>
      <c r="K461" s="166"/>
      <c r="L461" s="166"/>
      <c r="M461" s="166"/>
      <c r="N461" s="166"/>
      <c r="O461" s="166"/>
      <c r="P461" s="166"/>
      <c r="Q461" s="166"/>
      <c r="R461" s="166"/>
      <c r="S461" s="166"/>
      <c r="T461" s="166"/>
      <c r="U461" s="166"/>
      <c r="V461" s="166"/>
      <c r="W461" s="166"/>
      <c r="X461" s="166"/>
      <c r="Y461" s="166"/>
      <c r="Z461" s="166"/>
    </row>
    <row r="462" spans="1:26" ht="30" customHeight="1" x14ac:dyDescent="0.2">
      <c r="A462" s="71">
        <f>'STUDENT NAMELIST'!A460</f>
        <v>456</v>
      </c>
      <c r="B462" s="167">
        <f>'STUDENT NAMELIST'!B460</f>
        <v>211423243024</v>
      </c>
      <c r="C462" s="168" t="s">
        <v>1292</v>
      </c>
      <c r="D462" s="169" t="str">
        <f>'STUDENT NAMELIST'!D460</f>
        <v>ALLEN PHILIP T E</v>
      </c>
      <c r="E462" s="170" t="s">
        <v>1204</v>
      </c>
      <c r="F462" s="71">
        <v>67</v>
      </c>
      <c r="G462" s="166"/>
      <c r="H462" s="166"/>
      <c r="I462" s="166"/>
      <c r="J462" s="166">
        <f t="shared" ca="1" si="1"/>
        <v>70</v>
      </c>
      <c r="K462" s="166"/>
      <c r="L462" s="166"/>
      <c r="M462" s="166"/>
      <c r="N462" s="166"/>
      <c r="O462" s="166"/>
      <c r="P462" s="166"/>
      <c r="Q462" s="166"/>
      <c r="R462" s="166"/>
      <c r="S462" s="166"/>
      <c r="T462" s="166"/>
      <c r="U462" s="166"/>
      <c r="V462" s="166"/>
      <c r="W462" s="166"/>
      <c r="X462" s="166"/>
      <c r="Y462" s="166"/>
      <c r="Z462" s="166"/>
    </row>
    <row r="463" spans="1:26" ht="30" customHeight="1" x14ac:dyDescent="0.2">
      <c r="A463" s="71">
        <f>'STUDENT NAMELIST'!A461</f>
        <v>457</v>
      </c>
      <c r="B463" s="167">
        <f>'STUDENT NAMELIST'!B461</f>
        <v>211423243026</v>
      </c>
      <c r="C463" s="168" t="s">
        <v>1550</v>
      </c>
      <c r="D463" s="169" t="str">
        <f>'STUDENT NAMELIST'!D461</f>
        <v>AMRUTH CHANAKYA A</v>
      </c>
      <c r="E463" s="170" t="s">
        <v>1191</v>
      </c>
      <c r="F463" s="71">
        <v>73</v>
      </c>
      <c r="G463" s="166"/>
      <c r="H463" s="166"/>
      <c r="I463" s="166"/>
      <c r="J463" s="166">
        <f t="shared" ca="1" si="1"/>
        <v>78</v>
      </c>
      <c r="K463" s="166"/>
      <c r="L463" s="166"/>
      <c r="M463" s="166"/>
      <c r="N463" s="166"/>
      <c r="O463" s="166"/>
      <c r="P463" s="166"/>
      <c r="Q463" s="166"/>
      <c r="R463" s="166"/>
      <c r="S463" s="166"/>
      <c r="T463" s="166"/>
      <c r="U463" s="166"/>
      <c r="V463" s="166"/>
      <c r="W463" s="166"/>
      <c r="X463" s="166"/>
      <c r="Y463" s="166"/>
      <c r="Z463" s="166"/>
    </row>
    <row r="464" spans="1:26" ht="30" customHeight="1" x14ac:dyDescent="0.2">
      <c r="A464" s="71">
        <f>'STUDENT NAMELIST'!A462</f>
        <v>458</v>
      </c>
      <c r="B464" s="167">
        <f>'STUDENT NAMELIST'!B462</f>
        <v>211423243027</v>
      </c>
      <c r="C464" s="168" t="s">
        <v>1539</v>
      </c>
      <c r="D464" s="169" t="str">
        <f>'STUDENT NAMELIST'!D462</f>
        <v>ANANDHA KUMAR R K</v>
      </c>
      <c r="E464" s="170" t="s">
        <v>1191</v>
      </c>
      <c r="F464" s="71">
        <v>76</v>
      </c>
      <c r="G464" s="166"/>
      <c r="H464" s="166"/>
      <c r="I464" s="166"/>
      <c r="J464" s="166">
        <f t="shared" ca="1" si="1"/>
        <v>72</v>
      </c>
      <c r="K464" s="166"/>
      <c r="L464" s="166"/>
      <c r="M464" s="166"/>
      <c r="N464" s="166"/>
      <c r="O464" s="166"/>
      <c r="P464" s="166"/>
      <c r="Q464" s="166"/>
      <c r="R464" s="166"/>
      <c r="S464" s="166"/>
      <c r="T464" s="166"/>
      <c r="U464" s="166"/>
      <c r="V464" s="166"/>
      <c r="W464" s="166"/>
      <c r="X464" s="166"/>
      <c r="Y464" s="166"/>
      <c r="Z464" s="166"/>
    </row>
    <row r="465" spans="1:26" ht="30" customHeight="1" x14ac:dyDescent="0.2">
      <c r="A465" s="71">
        <f>'STUDENT NAMELIST'!A463</f>
        <v>459</v>
      </c>
      <c r="B465" s="167">
        <f>'STUDENT NAMELIST'!B463</f>
        <v>211423243028</v>
      </c>
      <c r="C465" s="168" t="s">
        <v>1551</v>
      </c>
      <c r="D465" s="169" t="str">
        <f>'STUDENT NAMELIST'!D463</f>
        <v>ANANDHAKRISHNAN K</v>
      </c>
      <c r="E465" s="170" t="s">
        <v>1199</v>
      </c>
      <c r="F465" s="71">
        <v>56</v>
      </c>
      <c r="G465" s="166"/>
      <c r="H465" s="166"/>
      <c r="I465" s="166"/>
      <c r="J465" s="166">
        <f t="shared" ca="1" si="1"/>
        <v>58</v>
      </c>
      <c r="K465" s="166"/>
      <c r="L465" s="166"/>
      <c r="M465" s="166"/>
      <c r="N465" s="166"/>
      <c r="O465" s="166"/>
      <c r="P465" s="166"/>
      <c r="Q465" s="166"/>
      <c r="R465" s="166"/>
      <c r="S465" s="166"/>
      <c r="T465" s="166"/>
      <c r="U465" s="166"/>
      <c r="V465" s="166"/>
      <c r="W465" s="166"/>
      <c r="X465" s="166"/>
      <c r="Y465" s="166"/>
      <c r="Z465" s="166"/>
    </row>
    <row r="466" spans="1:26" ht="30" customHeight="1" x14ac:dyDescent="0.2">
      <c r="A466" s="71">
        <f>'STUDENT NAMELIST'!A464</f>
        <v>460</v>
      </c>
      <c r="B466" s="167">
        <f>'STUDENT NAMELIST'!B464</f>
        <v>211423243029</v>
      </c>
      <c r="C466" s="168" t="s">
        <v>1446</v>
      </c>
      <c r="D466" s="169" t="str">
        <f>'STUDENT NAMELIST'!D464</f>
        <v>ANDREW S J</v>
      </c>
      <c r="E466" s="170" t="s">
        <v>1191</v>
      </c>
      <c r="F466" s="71">
        <v>79</v>
      </c>
      <c r="G466" s="166"/>
      <c r="H466" s="166"/>
      <c r="I466" s="166"/>
      <c r="J466" s="166">
        <f t="shared" ca="1" si="1"/>
        <v>75</v>
      </c>
      <c r="K466" s="166"/>
      <c r="L466" s="166"/>
      <c r="M466" s="166"/>
      <c r="N466" s="166"/>
      <c r="O466" s="166"/>
      <c r="P466" s="166"/>
      <c r="Q466" s="166"/>
      <c r="R466" s="166"/>
      <c r="S466" s="166"/>
      <c r="T466" s="166"/>
      <c r="U466" s="166"/>
      <c r="V466" s="166"/>
      <c r="W466" s="166"/>
      <c r="X466" s="166"/>
      <c r="Y466" s="166"/>
      <c r="Z466" s="166"/>
    </row>
    <row r="467" spans="1:26" ht="30" customHeight="1" x14ac:dyDescent="0.2">
      <c r="A467" s="71">
        <f>'STUDENT NAMELIST'!A465</f>
        <v>461</v>
      </c>
      <c r="B467" s="167">
        <f>'STUDENT NAMELIST'!B465</f>
        <v>211423243030</v>
      </c>
      <c r="C467" s="168" t="s">
        <v>1543</v>
      </c>
      <c r="D467" s="169" t="str">
        <f>'STUDENT NAMELIST'!D465</f>
        <v>ANEESHWAR S</v>
      </c>
      <c r="E467" s="170" t="s">
        <v>1204</v>
      </c>
      <c r="F467" s="71">
        <v>68</v>
      </c>
      <c r="G467" s="166"/>
      <c r="H467" s="166"/>
      <c r="I467" s="166"/>
      <c r="J467" s="166">
        <f t="shared" ca="1" si="1"/>
        <v>63</v>
      </c>
      <c r="K467" s="166"/>
      <c r="L467" s="166"/>
      <c r="M467" s="166"/>
      <c r="N467" s="166"/>
      <c r="O467" s="166"/>
      <c r="P467" s="166"/>
      <c r="Q467" s="166"/>
      <c r="R467" s="166"/>
      <c r="S467" s="166"/>
      <c r="T467" s="166"/>
      <c r="U467" s="166"/>
      <c r="V467" s="166"/>
      <c r="W467" s="166"/>
      <c r="X467" s="166"/>
      <c r="Y467" s="166"/>
      <c r="Z467" s="166"/>
    </row>
    <row r="468" spans="1:26" ht="30" customHeight="1" x14ac:dyDescent="0.2">
      <c r="A468" s="71">
        <f>'STUDENT NAMELIST'!A466</f>
        <v>462</v>
      </c>
      <c r="B468" s="167">
        <f>'STUDENT NAMELIST'!B466</f>
        <v>211423243031</v>
      </c>
      <c r="C468" s="168" t="s">
        <v>1544</v>
      </c>
      <c r="D468" s="169" t="str">
        <f>'STUDENT NAMELIST'!D466</f>
        <v>ANIS VASANTH A</v>
      </c>
      <c r="E468" s="170" t="s">
        <v>1204</v>
      </c>
      <c r="F468" s="71">
        <v>70</v>
      </c>
      <c r="G468" s="166"/>
      <c r="H468" s="166"/>
      <c r="I468" s="166"/>
      <c r="J468" s="166">
        <f t="shared" ca="1" si="1"/>
        <v>70</v>
      </c>
      <c r="K468" s="166"/>
      <c r="L468" s="166"/>
      <c r="M468" s="166"/>
      <c r="N468" s="166"/>
      <c r="O468" s="166"/>
      <c r="P468" s="166"/>
      <c r="Q468" s="166"/>
      <c r="R468" s="166"/>
      <c r="S468" s="166"/>
      <c r="T468" s="166"/>
      <c r="U468" s="166"/>
      <c r="V468" s="166"/>
      <c r="W468" s="166"/>
      <c r="X468" s="166"/>
      <c r="Y468" s="166"/>
      <c r="Z468" s="166"/>
    </row>
    <row r="469" spans="1:26" ht="30" customHeight="1" x14ac:dyDescent="0.2">
      <c r="A469" s="71">
        <f>'STUDENT NAMELIST'!A467</f>
        <v>463</v>
      </c>
      <c r="B469" s="167">
        <f>'STUDENT NAMELIST'!B467</f>
        <v>211423243032</v>
      </c>
      <c r="C469" s="168" t="s">
        <v>1544</v>
      </c>
      <c r="D469" s="169" t="str">
        <f>'STUDENT NAMELIST'!D467</f>
        <v>ANTLIN GNANA LAZARUS G</v>
      </c>
      <c r="E469" s="170" t="s">
        <v>1204</v>
      </c>
      <c r="F469" s="71">
        <v>66</v>
      </c>
      <c r="G469" s="166"/>
      <c r="H469" s="166"/>
      <c r="I469" s="166"/>
      <c r="J469" s="166">
        <f t="shared" ca="1" si="1"/>
        <v>64</v>
      </c>
      <c r="K469" s="166"/>
      <c r="L469" s="166"/>
      <c r="M469" s="166"/>
      <c r="N469" s="166"/>
      <c r="O469" s="166"/>
      <c r="P469" s="166"/>
      <c r="Q469" s="166"/>
      <c r="R469" s="166"/>
      <c r="S469" s="166"/>
      <c r="T469" s="166"/>
      <c r="U469" s="166"/>
      <c r="V469" s="166"/>
      <c r="W469" s="166"/>
      <c r="X469" s="166"/>
      <c r="Y469" s="166"/>
      <c r="Z469" s="166"/>
    </row>
    <row r="470" spans="1:26" ht="30" customHeight="1" x14ac:dyDescent="0.2">
      <c r="A470" s="71">
        <f>'STUDENT NAMELIST'!A468</f>
        <v>464</v>
      </c>
      <c r="B470" s="167">
        <f>'STUDENT NAMELIST'!B468</f>
        <v>211423243034</v>
      </c>
      <c r="C470" s="168" t="s">
        <v>1540</v>
      </c>
      <c r="D470" s="169" t="str">
        <f>'STUDENT NAMELIST'!D468</f>
        <v>ARAVIND RAJASEKAR</v>
      </c>
      <c r="E470" s="170" t="s">
        <v>1204</v>
      </c>
      <c r="F470" s="71">
        <v>61</v>
      </c>
      <c r="G470" s="166"/>
      <c r="H470" s="166"/>
      <c r="I470" s="166"/>
      <c r="J470" s="166">
        <f t="shared" ca="1" si="1"/>
        <v>67</v>
      </c>
      <c r="K470" s="166"/>
      <c r="L470" s="166"/>
      <c r="M470" s="166"/>
      <c r="N470" s="166"/>
      <c r="O470" s="166"/>
      <c r="P470" s="166"/>
      <c r="Q470" s="166"/>
      <c r="R470" s="166"/>
      <c r="S470" s="166"/>
      <c r="T470" s="166"/>
      <c r="U470" s="166"/>
      <c r="V470" s="166"/>
      <c r="W470" s="166"/>
      <c r="X470" s="166"/>
      <c r="Y470" s="166"/>
      <c r="Z470" s="166"/>
    </row>
    <row r="471" spans="1:26" ht="30" customHeight="1" x14ac:dyDescent="0.2">
      <c r="A471" s="71">
        <f>'STUDENT NAMELIST'!A469</f>
        <v>465</v>
      </c>
      <c r="B471" s="167">
        <f>'STUDENT NAMELIST'!B469</f>
        <v>211423243035</v>
      </c>
      <c r="C471" s="168" t="s">
        <v>1541</v>
      </c>
      <c r="D471" s="169" t="str">
        <f>'STUDENT NAMELIST'!D469</f>
        <v>ARAVIND T</v>
      </c>
      <c r="E471" s="170" t="s">
        <v>1204</v>
      </c>
      <c r="F471" s="71">
        <v>66</v>
      </c>
      <c r="G471" s="166"/>
      <c r="H471" s="166"/>
      <c r="I471" s="166"/>
      <c r="J471" s="166">
        <f t="shared" ca="1" si="1"/>
        <v>66</v>
      </c>
      <c r="K471" s="166"/>
      <c r="L471" s="166"/>
      <c r="M471" s="166"/>
      <c r="N471" s="166"/>
      <c r="O471" s="166"/>
      <c r="P471" s="166"/>
      <c r="Q471" s="166"/>
      <c r="R471" s="166"/>
      <c r="S471" s="166"/>
      <c r="T471" s="166"/>
      <c r="U471" s="166"/>
      <c r="V471" s="166"/>
      <c r="W471" s="166"/>
      <c r="X471" s="166"/>
      <c r="Y471" s="166"/>
      <c r="Z471" s="166"/>
    </row>
    <row r="472" spans="1:26" ht="30" customHeight="1" x14ac:dyDescent="0.2">
      <c r="A472" s="71">
        <f>'STUDENT NAMELIST'!A470</f>
        <v>466</v>
      </c>
      <c r="B472" s="167">
        <f>'STUDENT NAMELIST'!B470</f>
        <v>211423243036</v>
      </c>
      <c r="C472" s="168" t="s">
        <v>1542</v>
      </c>
      <c r="D472" s="169" t="str">
        <f>'STUDENT NAMELIST'!D470</f>
        <v>ARIGONDA POORNA SAI</v>
      </c>
      <c r="E472" s="170" t="s">
        <v>1204</v>
      </c>
      <c r="F472" s="71">
        <v>66</v>
      </c>
      <c r="G472" s="166"/>
      <c r="H472" s="166"/>
      <c r="I472" s="166"/>
      <c r="J472" s="166">
        <f t="shared" ca="1" si="1"/>
        <v>69</v>
      </c>
      <c r="K472" s="166"/>
      <c r="L472" s="166"/>
      <c r="M472" s="166"/>
      <c r="N472" s="166"/>
      <c r="O472" s="166"/>
      <c r="P472" s="166"/>
      <c r="Q472" s="166"/>
      <c r="R472" s="166"/>
      <c r="S472" s="166"/>
      <c r="T472" s="166"/>
      <c r="U472" s="166"/>
      <c r="V472" s="166"/>
      <c r="W472" s="166"/>
      <c r="X472" s="166"/>
      <c r="Y472" s="166"/>
      <c r="Z472" s="166"/>
    </row>
    <row r="473" spans="1:26" ht="30" customHeight="1" x14ac:dyDescent="0.2">
      <c r="A473" s="71">
        <f>'STUDENT NAMELIST'!A471</f>
        <v>467</v>
      </c>
      <c r="B473" s="167">
        <f>'STUDENT NAMELIST'!B471</f>
        <v>211423243309</v>
      </c>
      <c r="C473" s="168" t="s">
        <v>1546</v>
      </c>
      <c r="D473" s="169" t="str">
        <f>'STUDENT NAMELIST'!D471</f>
        <v>NIMMANOORU VIJAY KUMAR</v>
      </c>
      <c r="E473" s="170" t="s">
        <v>1204</v>
      </c>
      <c r="F473" s="71">
        <v>70</v>
      </c>
      <c r="G473" s="166"/>
      <c r="H473" s="166"/>
      <c r="I473" s="166"/>
      <c r="J473" s="166">
        <f t="shared" ca="1" si="1"/>
        <v>69</v>
      </c>
      <c r="K473" s="166"/>
      <c r="L473" s="166"/>
      <c r="M473" s="166"/>
      <c r="N473" s="166"/>
      <c r="O473" s="166"/>
      <c r="P473" s="166"/>
      <c r="Q473" s="166"/>
      <c r="R473" s="166"/>
      <c r="S473" s="166"/>
      <c r="T473" s="166"/>
      <c r="U473" s="166"/>
      <c r="V473" s="166"/>
      <c r="W473" s="166"/>
      <c r="X473" s="166"/>
      <c r="Y473" s="166"/>
      <c r="Z473" s="166"/>
    </row>
    <row r="474" spans="1:26" ht="30" customHeight="1" x14ac:dyDescent="0.2">
      <c r="A474" s="71">
        <f>'STUDENT NAMELIST'!A472</f>
        <v>468</v>
      </c>
      <c r="B474" s="167">
        <f>'STUDENT NAMELIST'!B472</f>
        <v>211423243037</v>
      </c>
      <c r="C474" s="168" t="s">
        <v>1545</v>
      </c>
      <c r="D474" s="169" t="str">
        <f>'STUDENT NAMELIST'!D472</f>
        <v>ARIVU SELVAN M</v>
      </c>
      <c r="E474" s="170" t="s">
        <v>1191</v>
      </c>
      <c r="F474" s="71">
        <v>72</v>
      </c>
      <c r="G474" s="166"/>
      <c r="H474" s="166"/>
      <c r="I474" s="166"/>
      <c r="J474" s="166">
        <f t="shared" ca="1" si="1"/>
        <v>75</v>
      </c>
      <c r="K474" s="166"/>
      <c r="L474" s="166"/>
      <c r="M474" s="166"/>
      <c r="N474" s="166"/>
      <c r="O474" s="166"/>
      <c r="P474" s="166"/>
      <c r="Q474" s="166"/>
      <c r="R474" s="166"/>
      <c r="S474" s="166"/>
      <c r="T474" s="166"/>
      <c r="U474" s="166"/>
      <c r="V474" s="166"/>
      <c r="W474" s="166"/>
      <c r="X474" s="166"/>
      <c r="Y474" s="166"/>
      <c r="Z474" s="166"/>
    </row>
    <row r="475" spans="1:26" ht="30" customHeight="1" x14ac:dyDescent="0.2">
      <c r="A475" s="71">
        <f>'STUDENT NAMELIST'!A473</f>
        <v>469</v>
      </c>
      <c r="B475" s="167">
        <f>'STUDENT NAMELIST'!B473</f>
        <v>211423243038</v>
      </c>
      <c r="C475" s="168" t="s">
        <v>1547</v>
      </c>
      <c r="D475" s="169" t="str">
        <f>'STUDENT NAMELIST'!D473</f>
        <v>ARIYA SRI V</v>
      </c>
      <c r="E475" s="170" t="s">
        <v>1204</v>
      </c>
      <c r="F475" s="71">
        <v>65</v>
      </c>
      <c r="G475" s="166"/>
      <c r="H475" s="166"/>
      <c r="I475" s="166"/>
      <c r="J475" s="166">
        <f t="shared" ca="1" si="1"/>
        <v>62</v>
      </c>
      <c r="K475" s="166"/>
      <c r="L475" s="166"/>
      <c r="M475" s="166"/>
      <c r="N475" s="166"/>
      <c r="O475" s="166"/>
      <c r="P475" s="166"/>
      <c r="Q475" s="166"/>
      <c r="R475" s="166"/>
      <c r="S475" s="166"/>
      <c r="T475" s="166"/>
      <c r="U475" s="166"/>
      <c r="V475" s="166"/>
      <c r="W475" s="166"/>
      <c r="X475" s="166"/>
      <c r="Y475" s="166"/>
      <c r="Z475" s="166"/>
    </row>
    <row r="476" spans="1:26" ht="30" customHeight="1" x14ac:dyDescent="0.2">
      <c r="A476" s="71">
        <f>'STUDENT NAMELIST'!A474</f>
        <v>470</v>
      </c>
      <c r="B476" s="167">
        <f>'STUDENT NAMELIST'!B474</f>
        <v>211423243039</v>
      </c>
      <c r="C476" s="168" t="s">
        <v>1548</v>
      </c>
      <c r="D476" s="169" t="str">
        <f>'STUDENT NAMELIST'!D474</f>
        <v>ARJUN BALAJI R</v>
      </c>
      <c r="E476" s="171" t="s">
        <v>1191</v>
      </c>
      <c r="F476" s="71">
        <v>75</v>
      </c>
      <c r="G476" s="166"/>
      <c r="H476" s="166"/>
      <c r="I476" s="166"/>
      <c r="J476" s="166">
        <f t="shared" ca="1" si="1"/>
        <v>71</v>
      </c>
      <c r="K476" s="166"/>
      <c r="L476" s="166"/>
      <c r="M476" s="166"/>
      <c r="N476" s="166"/>
      <c r="O476" s="166"/>
      <c r="P476" s="166"/>
      <c r="Q476" s="166"/>
      <c r="R476" s="166"/>
      <c r="S476" s="166"/>
      <c r="T476" s="166"/>
      <c r="U476" s="166"/>
      <c r="V476" s="166"/>
      <c r="W476" s="166"/>
      <c r="X476" s="166"/>
      <c r="Y476" s="166"/>
      <c r="Z476" s="166"/>
    </row>
    <row r="477" spans="1:26" ht="30" customHeight="1" x14ac:dyDescent="0.2">
      <c r="A477" s="71">
        <f>'STUDENT NAMELIST'!A475</f>
        <v>471</v>
      </c>
      <c r="B477" s="167">
        <f>'STUDENT NAMELIST'!B475</f>
        <v>211423243040</v>
      </c>
      <c r="C477" s="168" t="s">
        <v>1549</v>
      </c>
      <c r="D477" s="169" t="str">
        <f>'STUDENT NAMELIST'!D475</f>
        <v>ARPUTHAN R</v>
      </c>
      <c r="E477" s="170" t="s">
        <v>1204</v>
      </c>
      <c r="F477" s="71">
        <v>62</v>
      </c>
      <c r="G477" s="166"/>
      <c r="H477" s="166"/>
      <c r="I477" s="166"/>
      <c r="J477" s="166">
        <f t="shared" ca="1" si="1"/>
        <v>68</v>
      </c>
      <c r="K477" s="166"/>
      <c r="L477" s="166"/>
      <c r="M477" s="166"/>
      <c r="N477" s="166"/>
      <c r="O477" s="166"/>
      <c r="P477" s="166"/>
      <c r="Q477" s="166"/>
      <c r="R477" s="166"/>
      <c r="S477" s="166"/>
      <c r="T477" s="166"/>
      <c r="U477" s="166"/>
      <c r="V477" s="166"/>
      <c r="W477" s="166"/>
      <c r="X477" s="166"/>
      <c r="Y477" s="166"/>
      <c r="Z477" s="166"/>
    </row>
    <row r="478" spans="1:26" ht="30" customHeight="1" x14ac:dyDescent="0.2">
      <c r="A478" s="71">
        <f>'STUDENT NAMELIST'!A476</f>
        <v>472</v>
      </c>
      <c r="B478" s="167">
        <f>'STUDENT NAMELIST'!B476</f>
        <v>211423243043</v>
      </c>
      <c r="C478" s="168" t="s">
        <v>1550</v>
      </c>
      <c r="D478" s="169" t="str">
        <f>'STUDENT NAMELIST'!D476</f>
        <v>ARUN E</v>
      </c>
      <c r="E478" s="170" t="s">
        <v>1199</v>
      </c>
      <c r="F478" s="71">
        <v>57</v>
      </c>
      <c r="G478" s="166"/>
      <c r="H478" s="166"/>
      <c r="I478" s="166"/>
      <c r="J478" s="166">
        <f t="shared" ca="1" si="1"/>
        <v>60</v>
      </c>
      <c r="K478" s="166"/>
      <c r="L478" s="166"/>
      <c r="M478" s="166"/>
      <c r="N478" s="166"/>
      <c r="O478" s="166"/>
      <c r="P478" s="166"/>
      <c r="Q478" s="166"/>
      <c r="R478" s="166"/>
      <c r="S478" s="166"/>
      <c r="T478" s="166"/>
      <c r="U478" s="166"/>
      <c r="V478" s="166"/>
      <c r="W478" s="166"/>
      <c r="X478" s="166"/>
      <c r="Y478" s="166"/>
      <c r="Z478" s="166"/>
    </row>
    <row r="479" spans="1:26" ht="30" customHeight="1" x14ac:dyDescent="0.2">
      <c r="A479" s="71">
        <f>'STUDENT NAMELIST'!A477</f>
        <v>473</v>
      </c>
      <c r="B479" s="167">
        <f>'STUDENT NAMELIST'!B477</f>
        <v>211423243045</v>
      </c>
      <c r="C479" s="168" t="s">
        <v>1552</v>
      </c>
      <c r="D479" s="169" t="str">
        <f>'STUDENT NAMELIST'!D477</f>
        <v>ARYAN A SAJITH</v>
      </c>
      <c r="E479" s="171" t="s">
        <v>1204</v>
      </c>
      <c r="F479" s="71">
        <v>67</v>
      </c>
      <c r="G479" s="166"/>
      <c r="H479" s="166"/>
      <c r="I479" s="166"/>
      <c r="J479" s="166">
        <f t="shared" ca="1" si="1"/>
        <v>66</v>
      </c>
      <c r="K479" s="166"/>
      <c r="L479" s="166"/>
      <c r="M479" s="166"/>
      <c r="N479" s="166"/>
      <c r="O479" s="166"/>
      <c r="P479" s="166"/>
      <c r="Q479" s="166"/>
      <c r="R479" s="166"/>
      <c r="S479" s="166"/>
      <c r="T479" s="166"/>
      <c r="U479" s="166"/>
      <c r="V479" s="166"/>
      <c r="W479" s="166"/>
      <c r="X479" s="166"/>
      <c r="Y479" s="166"/>
      <c r="Z479" s="166"/>
    </row>
    <row r="480" spans="1:26" ht="30" customHeight="1" x14ac:dyDescent="0.2">
      <c r="A480" s="71">
        <f>'STUDENT NAMELIST'!A478</f>
        <v>474</v>
      </c>
      <c r="B480" s="167">
        <f>'STUDENT NAMELIST'!B478</f>
        <v>211423243046</v>
      </c>
      <c r="C480" s="168" t="s">
        <v>1550</v>
      </c>
      <c r="D480" s="169" t="str">
        <f>'STUDENT NAMELIST'!D478</f>
        <v>ASHIK K P</v>
      </c>
      <c r="E480" s="170" t="s">
        <v>1204</v>
      </c>
      <c r="F480" s="71">
        <v>65</v>
      </c>
      <c r="G480" s="166"/>
      <c r="H480" s="166"/>
      <c r="I480" s="166"/>
      <c r="J480" s="166">
        <f t="shared" ca="1" si="1"/>
        <v>70</v>
      </c>
      <c r="K480" s="166"/>
      <c r="L480" s="166"/>
      <c r="M480" s="166"/>
      <c r="N480" s="166"/>
      <c r="O480" s="166"/>
      <c r="P480" s="166"/>
      <c r="Q480" s="166"/>
      <c r="R480" s="166"/>
      <c r="S480" s="166"/>
      <c r="T480" s="166"/>
      <c r="U480" s="166"/>
      <c r="V480" s="166"/>
      <c r="W480" s="166"/>
      <c r="X480" s="166"/>
      <c r="Y480" s="166"/>
      <c r="Z480" s="166"/>
    </row>
    <row r="481" spans="1:26" ht="30" customHeight="1" x14ac:dyDescent="0.2">
      <c r="A481" s="71">
        <f>'STUDENT NAMELIST'!A479</f>
        <v>475</v>
      </c>
      <c r="B481" s="167">
        <f>'STUDENT NAMELIST'!B479</f>
        <v>211423243051</v>
      </c>
      <c r="C481" s="168" t="s">
        <v>1553</v>
      </c>
      <c r="D481" s="169" t="str">
        <f>'STUDENT NAMELIST'!D479</f>
        <v>ASHWANTHRAJ I</v>
      </c>
      <c r="E481" s="170" t="s">
        <v>1204</v>
      </c>
      <c r="F481" s="71">
        <v>69</v>
      </c>
      <c r="G481" s="166"/>
      <c r="H481" s="166"/>
      <c r="I481" s="166"/>
      <c r="J481" s="166">
        <f t="shared" ca="1" si="1"/>
        <v>67</v>
      </c>
      <c r="K481" s="166"/>
      <c r="L481" s="166"/>
      <c r="M481" s="166"/>
      <c r="N481" s="166"/>
      <c r="O481" s="166"/>
      <c r="P481" s="166"/>
      <c r="Q481" s="166"/>
      <c r="R481" s="166"/>
      <c r="S481" s="166"/>
      <c r="T481" s="166"/>
      <c r="U481" s="166"/>
      <c r="V481" s="166"/>
      <c r="W481" s="166"/>
      <c r="X481" s="166"/>
      <c r="Y481" s="166"/>
      <c r="Z481" s="166"/>
    </row>
    <row r="482" spans="1:26" ht="30" customHeight="1" x14ac:dyDescent="0.2">
      <c r="A482" s="71">
        <f>'STUDENT NAMELIST'!A480</f>
        <v>476</v>
      </c>
      <c r="B482" s="167">
        <f>'STUDENT NAMELIST'!B480</f>
        <v>211423243052</v>
      </c>
      <c r="C482" s="168" t="s">
        <v>1551</v>
      </c>
      <c r="D482" s="169" t="str">
        <f>'STUDENT NAMELIST'!D480</f>
        <v>ASIZ GODWIN A</v>
      </c>
      <c r="E482" s="170" t="s">
        <v>1204</v>
      </c>
      <c r="F482" s="71">
        <v>68</v>
      </c>
      <c r="G482" s="166"/>
      <c r="H482" s="166"/>
      <c r="I482" s="166"/>
      <c r="J482" s="166">
        <f t="shared" ca="1" si="1"/>
        <v>64</v>
      </c>
      <c r="K482" s="166"/>
      <c r="L482" s="166"/>
      <c r="M482" s="166"/>
      <c r="N482" s="166"/>
      <c r="O482" s="166"/>
      <c r="P482" s="166"/>
      <c r="Q482" s="166"/>
      <c r="R482" s="166"/>
      <c r="S482" s="166"/>
      <c r="T482" s="166"/>
      <c r="U482" s="166"/>
      <c r="V482" s="166"/>
      <c r="W482" s="166"/>
      <c r="X482" s="166"/>
      <c r="Y482" s="166"/>
      <c r="Z482" s="166"/>
    </row>
    <row r="483" spans="1:26" ht="30" customHeight="1" x14ac:dyDescent="0.2">
      <c r="A483" s="71">
        <f>'STUDENT NAMELIST'!A481</f>
        <v>477</v>
      </c>
      <c r="B483" s="167">
        <f>'STUDENT NAMELIST'!B481</f>
        <v>211423243056</v>
      </c>
      <c r="C483" s="168" t="s">
        <v>1554</v>
      </c>
      <c r="D483" s="169" t="str">
        <f>'STUDENT NAMELIST'!D481</f>
        <v>BACCHU GURU SAINATH REDDY</v>
      </c>
      <c r="E483" s="170" t="s">
        <v>1204</v>
      </c>
      <c r="F483" s="71">
        <v>65</v>
      </c>
      <c r="G483" s="166"/>
      <c r="H483" s="166"/>
      <c r="I483" s="166"/>
      <c r="J483" s="166">
        <f t="shared" ca="1" si="1"/>
        <v>66</v>
      </c>
      <c r="K483" s="166"/>
      <c r="L483" s="166"/>
      <c r="M483" s="166"/>
      <c r="N483" s="166"/>
      <c r="O483" s="166"/>
      <c r="P483" s="166"/>
      <c r="Q483" s="166"/>
      <c r="R483" s="166"/>
      <c r="S483" s="166"/>
      <c r="T483" s="166"/>
      <c r="U483" s="166"/>
      <c r="V483" s="166"/>
      <c r="W483" s="166"/>
      <c r="X483" s="166"/>
      <c r="Y483" s="166"/>
      <c r="Z483" s="166"/>
    </row>
    <row r="484" spans="1:26" ht="30" customHeight="1" x14ac:dyDescent="0.2">
      <c r="A484" s="71">
        <f>'STUDENT NAMELIST'!A482</f>
        <v>478</v>
      </c>
      <c r="B484" s="167">
        <f>'STUDENT NAMELIST'!B482</f>
        <v>211423243057</v>
      </c>
      <c r="C484" s="168" t="s">
        <v>1555</v>
      </c>
      <c r="D484" s="169" t="str">
        <f>'STUDENT NAMELIST'!D482</f>
        <v>BALA MURUGAN T</v>
      </c>
      <c r="E484" s="170" t="s">
        <v>1199</v>
      </c>
      <c r="F484" s="71">
        <v>55</v>
      </c>
      <c r="G484" s="166"/>
      <c r="H484" s="166"/>
      <c r="I484" s="166"/>
      <c r="J484" s="166">
        <f t="shared" ca="1" si="1"/>
        <v>57</v>
      </c>
      <c r="K484" s="166"/>
      <c r="L484" s="166"/>
      <c r="M484" s="166"/>
      <c r="N484" s="166"/>
      <c r="O484" s="166"/>
      <c r="P484" s="166"/>
      <c r="Q484" s="166"/>
      <c r="R484" s="166"/>
      <c r="S484" s="166"/>
      <c r="T484" s="166"/>
      <c r="U484" s="166"/>
      <c r="V484" s="166"/>
      <c r="W484" s="166"/>
      <c r="X484" s="166"/>
      <c r="Y484" s="166"/>
      <c r="Z484" s="166"/>
    </row>
    <row r="485" spans="1:26" ht="30" customHeight="1" x14ac:dyDescent="0.2">
      <c r="A485" s="71">
        <f>'STUDENT NAMELIST'!A483</f>
        <v>479</v>
      </c>
      <c r="B485" s="167">
        <f>'STUDENT NAMELIST'!B483</f>
        <v>211423243058</v>
      </c>
      <c r="C485" s="168" t="s">
        <v>1556</v>
      </c>
      <c r="D485" s="169" t="str">
        <f>'STUDENT NAMELIST'!D483</f>
        <v>BALAGANESH N</v>
      </c>
      <c r="E485" s="170" t="s">
        <v>1199</v>
      </c>
      <c r="F485" s="71">
        <v>58</v>
      </c>
      <c r="G485" s="166"/>
      <c r="H485" s="166"/>
      <c r="I485" s="166"/>
      <c r="J485" s="166">
        <f t="shared" ca="1" si="1"/>
        <v>55</v>
      </c>
      <c r="K485" s="166"/>
      <c r="L485" s="166"/>
      <c r="M485" s="166"/>
      <c r="N485" s="166"/>
      <c r="O485" s="166"/>
      <c r="P485" s="166"/>
      <c r="Q485" s="166"/>
      <c r="R485" s="166"/>
      <c r="S485" s="166"/>
      <c r="T485" s="166"/>
      <c r="U485" s="166"/>
      <c r="V485" s="166"/>
      <c r="W485" s="166"/>
      <c r="X485" s="166"/>
      <c r="Y485" s="166"/>
      <c r="Z485" s="166"/>
    </row>
    <row r="486" spans="1:26" ht="30" customHeight="1" x14ac:dyDescent="0.2">
      <c r="A486" s="71">
        <f>'STUDENT NAMELIST'!A484</f>
        <v>480</v>
      </c>
      <c r="B486" s="167">
        <f>'STUDENT NAMELIST'!B484</f>
        <v>211423243059</v>
      </c>
      <c r="C486" s="168" t="s">
        <v>1557</v>
      </c>
      <c r="D486" s="169" t="str">
        <f>'STUDENT NAMELIST'!D484</f>
        <v>BALAJI M M</v>
      </c>
      <c r="E486" s="170" t="s">
        <v>1204</v>
      </c>
      <c r="F486" s="71">
        <v>63</v>
      </c>
      <c r="G486" s="166"/>
      <c r="H486" s="166"/>
      <c r="I486" s="166"/>
      <c r="J486" s="166">
        <f t="shared" ca="1" si="1"/>
        <v>69</v>
      </c>
      <c r="K486" s="166"/>
      <c r="L486" s="166"/>
      <c r="M486" s="166"/>
      <c r="N486" s="166"/>
      <c r="O486" s="166"/>
      <c r="P486" s="166"/>
      <c r="Q486" s="166"/>
      <c r="R486" s="166"/>
      <c r="S486" s="166"/>
      <c r="T486" s="166"/>
      <c r="U486" s="166"/>
      <c r="V486" s="166"/>
      <c r="W486" s="166"/>
      <c r="X486" s="166"/>
      <c r="Y486" s="166"/>
      <c r="Z486" s="166"/>
    </row>
    <row r="487" spans="1:26" ht="30" customHeight="1" x14ac:dyDescent="0.2">
      <c r="A487" s="71">
        <f>'STUDENT NAMELIST'!A485</f>
        <v>481</v>
      </c>
      <c r="B487" s="167">
        <f>'STUDENT NAMELIST'!B485</f>
        <v>211423243060</v>
      </c>
      <c r="C487" s="168" t="s">
        <v>1558</v>
      </c>
      <c r="D487" s="169" t="str">
        <f>'STUDENT NAMELIST'!D485</f>
        <v>BALAJI V</v>
      </c>
      <c r="E487" s="170" t="s">
        <v>1204</v>
      </c>
      <c r="F487" s="71">
        <v>68</v>
      </c>
      <c r="G487" s="166"/>
      <c r="H487" s="166"/>
      <c r="I487" s="166"/>
      <c r="J487" s="166">
        <f t="shared" ca="1" si="1"/>
        <v>64</v>
      </c>
      <c r="K487" s="166"/>
      <c r="L487" s="166"/>
      <c r="M487" s="166"/>
      <c r="N487" s="166"/>
      <c r="O487" s="166"/>
      <c r="P487" s="166"/>
      <c r="Q487" s="166"/>
      <c r="R487" s="166"/>
      <c r="S487" s="166"/>
      <c r="T487" s="166"/>
      <c r="U487" s="166"/>
      <c r="V487" s="166"/>
      <c r="W487" s="166"/>
      <c r="X487" s="166"/>
      <c r="Y487" s="166"/>
      <c r="Z487" s="166"/>
    </row>
    <row r="488" spans="1:26" ht="30" customHeight="1" x14ac:dyDescent="0.2">
      <c r="A488" s="71">
        <f>'STUDENT NAMELIST'!A486</f>
        <v>482</v>
      </c>
      <c r="B488" s="167">
        <f>'STUDENT NAMELIST'!B486</f>
        <v>211423243061</v>
      </c>
      <c r="C488" s="168" t="s">
        <v>1559</v>
      </c>
      <c r="D488" s="169" t="str">
        <f>'STUDENT NAMELIST'!D486</f>
        <v>BALASAKTHI B</v>
      </c>
      <c r="E488" s="170" t="s">
        <v>1204</v>
      </c>
      <c r="F488" s="71">
        <v>65</v>
      </c>
      <c r="G488" s="166"/>
      <c r="H488" s="166"/>
      <c r="I488" s="166"/>
      <c r="J488" s="166">
        <f t="shared" ca="1" si="1"/>
        <v>65</v>
      </c>
      <c r="K488" s="166"/>
      <c r="L488" s="166"/>
      <c r="M488" s="166"/>
      <c r="N488" s="166"/>
      <c r="O488" s="166"/>
      <c r="P488" s="166"/>
      <c r="Q488" s="166"/>
      <c r="R488" s="166"/>
      <c r="S488" s="166"/>
      <c r="T488" s="166"/>
      <c r="U488" s="166"/>
      <c r="V488" s="166"/>
      <c r="W488" s="166"/>
      <c r="X488" s="166"/>
      <c r="Y488" s="166"/>
      <c r="Z488" s="166"/>
    </row>
    <row r="489" spans="1:26" ht="30" customHeight="1" x14ac:dyDescent="0.2">
      <c r="A489" s="71">
        <f>'STUDENT NAMELIST'!A487</f>
        <v>483</v>
      </c>
      <c r="B489" s="167">
        <f>'STUDENT NAMELIST'!B487</f>
        <v>211423243062</v>
      </c>
      <c r="C489" s="168" t="s">
        <v>1560</v>
      </c>
      <c r="D489" s="169" t="str">
        <f>'STUDENT NAMELIST'!D487</f>
        <v>BARATH S</v>
      </c>
      <c r="E489" s="170" t="s">
        <v>1204</v>
      </c>
      <c r="F489" s="71">
        <v>64</v>
      </c>
      <c r="G489" s="166"/>
      <c r="H489" s="166"/>
      <c r="I489" s="166"/>
      <c r="J489" s="166">
        <f t="shared" ca="1" si="1"/>
        <v>61</v>
      </c>
      <c r="K489" s="166"/>
      <c r="L489" s="166"/>
      <c r="M489" s="166"/>
      <c r="N489" s="166"/>
      <c r="O489" s="166"/>
      <c r="P489" s="166"/>
      <c r="Q489" s="166"/>
      <c r="R489" s="166"/>
      <c r="S489" s="166"/>
      <c r="T489" s="166"/>
      <c r="U489" s="166"/>
      <c r="V489" s="166"/>
      <c r="W489" s="166"/>
      <c r="X489" s="166"/>
      <c r="Y489" s="166"/>
      <c r="Z489" s="166"/>
    </row>
    <row r="490" spans="1:26" ht="30" customHeight="1" x14ac:dyDescent="0.2">
      <c r="A490" s="71">
        <f>'STUDENT NAMELIST'!A488</f>
        <v>484</v>
      </c>
      <c r="B490" s="167">
        <f>'STUDENT NAMELIST'!B488</f>
        <v>211423243063</v>
      </c>
      <c r="C490" s="168" t="s">
        <v>1561</v>
      </c>
      <c r="D490" s="169" t="str">
        <f>'STUDENT NAMELIST'!D488</f>
        <v>BHARATH KUMAR L</v>
      </c>
      <c r="E490" s="170" t="s">
        <v>1204</v>
      </c>
      <c r="F490" s="71">
        <v>62</v>
      </c>
      <c r="G490" s="166"/>
      <c r="H490" s="166"/>
      <c r="I490" s="166"/>
      <c r="J490" s="166">
        <f t="shared" ca="1" si="1"/>
        <v>68</v>
      </c>
      <c r="K490" s="166"/>
      <c r="L490" s="166"/>
      <c r="M490" s="166"/>
      <c r="N490" s="166"/>
      <c r="O490" s="166"/>
      <c r="P490" s="166"/>
      <c r="Q490" s="166"/>
      <c r="R490" s="166"/>
      <c r="S490" s="166"/>
      <c r="T490" s="166"/>
      <c r="U490" s="166"/>
      <c r="V490" s="166"/>
      <c r="W490" s="166"/>
      <c r="X490" s="166"/>
      <c r="Y490" s="166"/>
      <c r="Z490" s="166"/>
    </row>
    <row r="491" spans="1:26" ht="30" customHeight="1" x14ac:dyDescent="0.2">
      <c r="A491" s="71">
        <f>'STUDENT NAMELIST'!A489</f>
        <v>485</v>
      </c>
      <c r="B491" s="167">
        <f>'STUDENT NAMELIST'!B489</f>
        <v>211423243064</v>
      </c>
      <c r="C491" s="168" t="s">
        <v>1562</v>
      </c>
      <c r="D491" s="169" t="str">
        <f>'STUDENT NAMELIST'!D489</f>
        <v>BHAVIK KUMAR M</v>
      </c>
      <c r="E491" s="170" t="s">
        <v>1204</v>
      </c>
      <c r="F491" s="71">
        <v>69</v>
      </c>
      <c r="G491" s="166"/>
      <c r="H491" s="166"/>
      <c r="I491" s="166"/>
      <c r="J491" s="166">
        <f t="shared" ca="1" si="1"/>
        <v>61</v>
      </c>
      <c r="K491" s="166"/>
      <c r="L491" s="166"/>
      <c r="M491" s="166"/>
      <c r="N491" s="166"/>
      <c r="O491" s="166"/>
      <c r="P491" s="166"/>
      <c r="Q491" s="166"/>
      <c r="R491" s="166"/>
      <c r="S491" s="166"/>
      <c r="T491" s="166"/>
      <c r="U491" s="166"/>
      <c r="V491" s="166"/>
      <c r="W491" s="166"/>
      <c r="X491" s="166"/>
      <c r="Y491" s="166"/>
      <c r="Z491" s="166"/>
    </row>
    <row r="492" spans="1:26" ht="30" customHeight="1" x14ac:dyDescent="0.2">
      <c r="A492" s="71">
        <f>'STUDENT NAMELIST'!A490</f>
        <v>486</v>
      </c>
      <c r="B492" s="167">
        <f>'STUDENT NAMELIST'!B490</f>
        <v>211423243067</v>
      </c>
      <c r="C492" s="168" t="s">
        <v>1563</v>
      </c>
      <c r="D492" s="169" t="str">
        <f>'STUDENT NAMELIST'!D490</f>
        <v>BOBIN DULLES</v>
      </c>
      <c r="E492" s="170" t="s">
        <v>1204</v>
      </c>
      <c r="F492" s="71">
        <v>70</v>
      </c>
      <c r="G492" s="166"/>
      <c r="H492" s="166"/>
      <c r="I492" s="166"/>
      <c r="J492" s="166">
        <f t="shared" ca="1" si="1"/>
        <v>67</v>
      </c>
      <c r="K492" s="166"/>
      <c r="L492" s="166"/>
      <c r="M492" s="166"/>
      <c r="N492" s="166"/>
      <c r="O492" s="166"/>
      <c r="P492" s="166"/>
      <c r="Q492" s="166"/>
      <c r="R492" s="166"/>
      <c r="S492" s="166"/>
      <c r="T492" s="166"/>
      <c r="U492" s="166"/>
      <c r="V492" s="166"/>
      <c r="W492" s="166"/>
      <c r="X492" s="166"/>
      <c r="Y492" s="166"/>
      <c r="Z492" s="166"/>
    </row>
    <row r="493" spans="1:26" ht="30" customHeight="1" x14ac:dyDescent="0.2">
      <c r="A493" s="71">
        <f>'STUDENT NAMELIST'!A491</f>
        <v>487</v>
      </c>
      <c r="B493" s="167">
        <f>'STUDENT NAMELIST'!B491</f>
        <v>211423243070</v>
      </c>
      <c r="C493" s="168" t="s">
        <v>1564</v>
      </c>
      <c r="D493" s="169" t="str">
        <f>'STUDENT NAMELIST'!D491</f>
        <v>BOOPATHI RAGAVAN M</v>
      </c>
      <c r="E493" s="170" t="s">
        <v>1204</v>
      </c>
      <c r="F493" s="71">
        <v>64</v>
      </c>
      <c r="G493" s="166"/>
      <c r="H493" s="166"/>
      <c r="I493" s="166"/>
      <c r="J493" s="166">
        <f t="shared" ca="1" si="1"/>
        <v>69</v>
      </c>
      <c r="K493" s="166"/>
      <c r="L493" s="166"/>
      <c r="M493" s="166"/>
      <c r="N493" s="166"/>
      <c r="O493" s="166"/>
      <c r="P493" s="166"/>
      <c r="Q493" s="166"/>
      <c r="R493" s="166"/>
      <c r="S493" s="166"/>
      <c r="T493" s="166"/>
      <c r="U493" s="166"/>
      <c r="V493" s="166"/>
      <c r="W493" s="166"/>
      <c r="X493" s="166"/>
      <c r="Y493" s="166"/>
      <c r="Z493" s="166"/>
    </row>
    <row r="494" spans="1:26" ht="30" customHeight="1" x14ac:dyDescent="0.2">
      <c r="A494" s="71">
        <f>'STUDENT NAMELIST'!A492</f>
        <v>488</v>
      </c>
      <c r="B494" s="167">
        <f>'STUDENT NAMELIST'!B492</f>
        <v>211423243074</v>
      </c>
      <c r="C494" s="168" t="s">
        <v>1332</v>
      </c>
      <c r="D494" s="169" t="str">
        <f>'STUDENT NAMELIST'!D492</f>
        <v>CHARAN S</v>
      </c>
      <c r="E494" s="170" t="s">
        <v>1204</v>
      </c>
      <c r="F494" s="71">
        <v>70</v>
      </c>
      <c r="G494" s="166"/>
      <c r="H494" s="166"/>
      <c r="I494" s="166"/>
      <c r="J494" s="166">
        <f t="shared" ca="1" si="1"/>
        <v>64</v>
      </c>
      <c r="K494" s="166"/>
      <c r="L494" s="166"/>
      <c r="M494" s="166"/>
      <c r="N494" s="166"/>
      <c r="O494" s="166"/>
      <c r="P494" s="166"/>
      <c r="Q494" s="166"/>
      <c r="R494" s="166"/>
      <c r="S494" s="166"/>
      <c r="T494" s="166"/>
      <c r="U494" s="166"/>
      <c r="V494" s="166"/>
      <c r="W494" s="166"/>
      <c r="X494" s="166"/>
      <c r="Y494" s="166"/>
      <c r="Z494" s="166"/>
    </row>
    <row r="495" spans="1:26" ht="30" customHeight="1" x14ac:dyDescent="0.2">
      <c r="A495" s="71">
        <f>'STUDENT NAMELIST'!A493</f>
        <v>489</v>
      </c>
      <c r="B495" s="167">
        <f>'STUDENT NAMELIST'!B493</f>
        <v>211423243081</v>
      </c>
      <c r="C495" s="168" t="s">
        <v>1565</v>
      </c>
      <c r="D495" s="169" t="str">
        <f>'STUDENT NAMELIST'!D493</f>
        <v>DEEPAK R</v>
      </c>
      <c r="E495" s="170" t="s">
        <v>1191</v>
      </c>
      <c r="F495" s="71">
        <v>74</v>
      </c>
      <c r="G495" s="166"/>
      <c r="H495" s="166"/>
      <c r="I495" s="166"/>
      <c r="J495" s="166">
        <f t="shared" ca="1" si="1"/>
        <v>78</v>
      </c>
      <c r="K495" s="166"/>
      <c r="L495" s="166"/>
      <c r="M495" s="166"/>
      <c r="N495" s="166"/>
      <c r="O495" s="166"/>
      <c r="P495" s="166"/>
      <c r="Q495" s="166"/>
      <c r="R495" s="166"/>
      <c r="S495" s="166"/>
      <c r="T495" s="166"/>
      <c r="U495" s="166"/>
      <c r="V495" s="166"/>
      <c r="W495" s="166"/>
      <c r="X495" s="166"/>
      <c r="Y495" s="166"/>
      <c r="Z495" s="166"/>
    </row>
    <row r="496" spans="1:26" ht="30" customHeight="1" x14ac:dyDescent="0.2">
      <c r="A496" s="71">
        <f>'STUDENT NAMELIST'!A494</f>
        <v>490</v>
      </c>
      <c r="B496" s="167">
        <f>'STUDENT NAMELIST'!B494</f>
        <v>211423243082</v>
      </c>
      <c r="C496" s="168" t="s">
        <v>1566</v>
      </c>
      <c r="D496" s="169" t="str">
        <f>'STUDENT NAMELIST'!D494</f>
        <v>DEEPAK R</v>
      </c>
      <c r="E496" s="170" t="s">
        <v>1191</v>
      </c>
      <c r="F496" s="71">
        <v>77</v>
      </c>
      <c r="G496" s="166"/>
      <c r="H496" s="166"/>
      <c r="I496" s="166"/>
      <c r="J496" s="166">
        <f t="shared" ca="1" si="1"/>
        <v>71</v>
      </c>
      <c r="K496" s="166"/>
      <c r="L496" s="166"/>
      <c r="M496" s="166"/>
      <c r="N496" s="166"/>
      <c r="O496" s="166"/>
      <c r="P496" s="166"/>
      <c r="Q496" s="166"/>
      <c r="R496" s="166"/>
      <c r="S496" s="166"/>
      <c r="T496" s="166"/>
      <c r="U496" s="166"/>
      <c r="V496" s="166"/>
      <c r="W496" s="166"/>
      <c r="X496" s="166"/>
      <c r="Y496" s="166"/>
      <c r="Z496" s="166"/>
    </row>
    <row r="497" spans="1:26" ht="30" customHeight="1" x14ac:dyDescent="0.2">
      <c r="A497" s="71">
        <f>'STUDENT NAMELIST'!A495</f>
        <v>491</v>
      </c>
      <c r="B497" s="167">
        <f>'STUDENT NAMELIST'!B495</f>
        <v>211423243084</v>
      </c>
      <c r="C497" s="168" t="s">
        <v>1567</v>
      </c>
      <c r="D497" s="169" t="str">
        <f>'STUDENT NAMELIST'!D495</f>
        <v>DEEPANVIKRAM T R</v>
      </c>
      <c r="E497" s="170" t="s">
        <v>1193</v>
      </c>
      <c r="F497" s="71">
        <v>27</v>
      </c>
      <c r="G497" s="166"/>
      <c r="H497" s="166"/>
      <c r="I497" s="166"/>
      <c r="J497" s="166">
        <f t="shared" ca="1" si="1"/>
        <v>0</v>
      </c>
      <c r="K497" s="166"/>
      <c r="L497" s="166"/>
      <c r="M497" s="166"/>
      <c r="N497" s="166"/>
      <c r="O497" s="166"/>
      <c r="P497" s="166"/>
      <c r="Q497" s="166"/>
      <c r="R497" s="166"/>
      <c r="S497" s="166"/>
      <c r="T497" s="166"/>
      <c r="U497" s="166"/>
      <c r="V497" s="166"/>
      <c r="W497" s="166"/>
      <c r="X497" s="166"/>
      <c r="Y497" s="166"/>
      <c r="Z497" s="166"/>
    </row>
    <row r="498" spans="1:26" ht="30" customHeight="1" x14ac:dyDescent="0.2">
      <c r="A498" s="71">
        <f>'STUDENT NAMELIST'!A496</f>
        <v>492</v>
      </c>
      <c r="B498" s="167">
        <f>'STUDENT NAMELIST'!B496</f>
        <v>211423243092</v>
      </c>
      <c r="C498" s="168" t="s">
        <v>1566</v>
      </c>
      <c r="D498" s="169" t="str">
        <f>'STUDENT NAMELIST'!D496</f>
        <v>DHANESHWARAN V</v>
      </c>
      <c r="E498" s="170" t="s">
        <v>1196</v>
      </c>
      <c r="F498" s="71">
        <v>84</v>
      </c>
      <c r="G498" s="166"/>
      <c r="H498" s="166"/>
      <c r="I498" s="166"/>
      <c r="J498" s="166">
        <f t="shared" ca="1" si="1"/>
        <v>85</v>
      </c>
      <c r="K498" s="166"/>
      <c r="L498" s="166"/>
      <c r="M498" s="166"/>
      <c r="N498" s="166"/>
      <c r="O498" s="166"/>
      <c r="P498" s="166"/>
      <c r="Q498" s="166"/>
      <c r="R498" s="166"/>
      <c r="S498" s="166"/>
      <c r="T498" s="166"/>
      <c r="U498" s="166"/>
      <c r="V498" s="166"/>
      <c r="W498" s="166"/>
      <c r="X498" s="166"/>
      <c r="Y498" s="166"/>
      <c r="Z498" s="166"/>
    </row>
    <row r="499" spans="1:26" ht="30" customHeight="1" x14ac:dyDescent="0.2">
      <c r="A499" s="71">
        <f>'STUDENT NAMELIST'!A497</f>
        <v>493</v>
      </c>
      <c r="B499" s="167">
        <f>'STUDENT NAMELIST'!B497</f>
        <v>211423243094</v>
      </c>
      <c r="C499" s="168" t="s">
        <v>1568</v>
      </c>
      <c r="D499" s="169" t="str">
        <f>'STUDENT NAMELIST'!D497</f>
        <v>DHANUSH K</v>
      </c>
      <c r="E499" s="170" t="s">
        <v>1204</v>
      </c>
      <c r="F499" s="71">
        <v>61</v>
      </c>
      <c r="G499" s="166"/>
      <c r="H499" s="166"/>
      <c r="I499" s="166"/>
      <c r="J499" s="166">
        <f t="shared" ca="1" si="1"/>
        <v>64</v>
      </c>
      <c r="K499" s="166"/>
      <c r="L499" s="166"/>
      <c r="M499" s="166"/>
      <c r="N499" s="166"/>
      <c r="O499" s="166"/>
      <c r="P499" s="166"/>
      <c r="Q499" s="166"/>
      <c r="R499" s="166"/>
      <c r="S499" s="166"/>
      <c r="T499" s="166"/>
      <c r="U499" s="166"/>
      <c r="V499" s="166"/>
      <c r="W499" s="166"/>
      <c r="X499" s="166"/>
      <c r="Y499" s="166"/>
      <c r="Z499" s="166"/>
    </row>
    <row r="500" spans="1:26" ht="30" customHeight="1" x14ac:dyDescent="0.2">
      <c r="A500" s="71">
        <f>'STUDENT NAMELIST'!A498</f>
        <v>494</v>
      </c>
      <c r="B500" s="167">
        <f>'STUDENT NAMELIST'!B498</f>
        <v>211423243095</v>
      </c>
      <c r="C500" s="168" t="s">
        <v>1569</v>
      </c>
      <c r="D500" s="169" t="str">
        <f>'STUDENT NAMELIST'!D498</f>
        <v>DHANUSH P</v>
      </c>
      <c r="E500" s="170" t="s">
        <v>1191</v>
      </c>
      <c r="F500" s="71">
        <v>73</v>
      </c>
      <c r="G500" s="166"/>
      <c r="H500" s="166"/>
      <c r="I500" s="166"/>
      <c r="J500" s="166">
        <f t="shared" ca="1" si="1"/>
        <v>72</v>
      </c>
      <c r="K500" s="166"/>
      <c r="L500" s="166"/>
      <c r="M500" s="166"/>
      <c r="N500" s="166"/>
      <c r="O500" s="166"/>
      <c r="P500" s="166"/>
      <c r="Q500" s="166"/>
      <c r="R500" s="166"/>
      <c r="S500" s="166"/>
      <c r="T500" s="166"/>
      <c r="U500" s="166"/>
      <c r="V500" s="166"/>
      <c r="W500" s="166"/>
      <c r="X500" s="166"/>
      <c r="Y500" s="166"/>
      <c r="Z500" s="166"/>
    </row>
    <row r="501" spans="1:26" ht="30" customHeight="1" x14ac:dyDescent="0.2">
      <c r="A501" s="71">
        <f>'STUDENT NAMELIST'!A499</f>
        <v>495</v>
      </c>
      <c r="B501" s="167">
        <f>'STUDENT NAMELIST'!B499</f>
        <v>211423243098</v>
      </c>
      <c r="C501" s="168" t="s">
        <v>1570</v>
      </c>
      <c r="D501" s="169" t="str">
        <f>'STUDENT NAMELIST'!D499</f>
        <v>DHARANIDHARAN S</v>
      </c>
      <c r="E501" s="170" t="s">
        <v>1204</v>
      </c>
      <c r="F501" s="71">
        <v>61</v>
      </c>
      <c r="G501" s="166"/>
      <c r="H501" s="166"/>
      <c r="I501" s="166"/>
      <c r="J501" s="166">
        <f t="shared" ca="1" si="1"/>
        <v>70</v>
      </c>
      <c r="K501" s="166"/>
      <c r="L501" s="166"/>
      <c r="M501" s="166"/>
      <c r="N501" s="166"/>
      <c r="O501" s="166"/>
      <c r="P501" s="166"/>
      <c r="Q501" s="166"/>
      <c r="R501" s="166"/>
      <c r="S501" s="166"/>
      <c r="T501" s="166"/>
      <c r="U501" s="166"/>
      <c r="V501" s="166"/>
      <c r="W501" s="166"/>
      <c r="X501" s="166"/>
      <c r="Y501" s="166"/>
      <c r="Z501" s="166"/>
    </row>
    <row r="502" spans="1:26" ht="30" customHeight="1" x14ac:dyDescent="0.2">
      <c r="A502" s="71">
        <f>'STUDENT NAMELIST'!A500</f>
        <v>496</v>
      </c>
      <c r="B502" s="167">
        <f>'STUDENT NAMELIST'!B500</f>
        <v>211423243099</v>
      </c>
      <c r="C502" s="168" t="s">
        <v>1571</v>
      </c>
      <c r="D502" s="169" t="str">
        <f>'STUDENT NAMELIST'!D500</f>
        <v>DHARSHAN S</v>
      </c>
      <c r="E502" s="170" t="s">
        <v>1191</v>
      </c>
      <c r="F502" s="71">
        <v>71</v>
      </c>
      <c r="G502" s="166"/>
      <c r="H502" s="166"/>
      <c r="I502" s="166"/>
      <c r="J502" s="166">
        <f t="shared" ca="1" si="1"/>
        <v>78</v>
      </c>
      <c r="K502" s="166"/>
      <c r="L502" s="166"/>
      <c r="M502" s="166"/>
      <c r="N502" s="166"/>
      <c r="O502" s="166"/>
      <c r="P502" s="166"/>
      <c r="Q502" s="166"/>
      <c r="R502" s="166"/>
      <c r="S502" s="166"/>
      <c r="T502" s="166"/>
      <c r="U502" s="166"/>
      <c r="V502" s="166"/>
      <c r="W502" s="166"/>
      <c r="X502" s="166"/>
      <c r="Y502" s="166"/>
      <c r="Z502" s="166"/>
    </row>
    <row r="503" spans="1:26" ht="30" customHeight="1" x14ac:dyDescent="0.2">
      <c r="A503" s="71">
        <f>'STUDENT NAMELIST'!A501</f>
        <v>497</v>
      </c>
      <c r="B503" s="167">
        <f>'STUDENT NAMELIST'!B501</f>
        <v>211423243103</v>
      </c>
      <c r="C503" s="168" t="s">
        <v>1572</v>
      </c>
      <c r="D503" s="169" t="str">
        <f>'STUDENT NAMELIST'!D501</f>
        <v>DHAWAL SEERVI R</v>
      </c>
      <c r="E503" s="170" t="s">
        <v>1204</v>
      </c>
      <c r="F503" s="71">
        <v>62</v>
      </c>
      <c r="G503" s="166"/>
      <c r="H503" s="166"/>
      <c r="I503" s="166"/>
      <c r="J503" s="166">
        <f t="shared" ca="1" si="1"/>
        <v>61</v>
      </c>
      <c r="K503" s="166"/>
      <c r="L503" s="166"/>
      <c r="M503" s="166"/>
      <c r="N503" s="166"/>
      <c r="O503" s="166"/>
      <c r="P503" s="166"/>
      <c r="Q503" s="166"/>
      <c r="R503" s="166"/>
      <c r="S503" s="166"/>
      <c r="T503" s="166"/>
      <c r="U503" s="166"/>
      <c r="V503" s="166"/>
      <c r="W503" s="166"/>
      <c r="X503" s="166"/>
      <c r="Y503" s="166"/>
      <c r="Z503" s="166"/>
    </row>
    <row r="504" spans="1:26" ht="30" customHeight="1" x14ac:dyDescent="0.2">
      <c r="A504" s="71">
        <f>'STUDENT NAMELIST'!A502</f>
        <v>498</v>
      </c>
      <c r="B504" s="167">
        <f>'STUDENT NAMELIST'!B502</f>
        <v>211423243104</v>
      </c>
      <c r="C504" s="168" t="s">
        <v>1573</v>
      </c>
      <c r="D504" s="169" t="str">
        <f>'STUDENT NAMELIST'!D502</f>
        <v>DHAYANITHI M</v>
      </c>
      <c r="E504" s="170" t="s">
        <v>1204</v>
      </c>
      <c r="F504" s="71">
        <v>68</v>
      </c>
      <c r="G504" s="166"/>
      <c r="H504" s="166"/>
      <c r="I504" s="166"/>
      <c r="J504" s="166">
        <f t="shared" ca="1" si="1"/>
        <v>65</v>
      </c>
      <c r="K504" s="166"/>
      <c r="L504" s="166"/>
      <c r="M504" s="166"/>
      <c r="N504" s="166"/>
      <c r="O504" s="166"/>
      <c r="P504" s="166"/>
      <c r="Q504" s="166"/>
      <c r="R504" s="166"/>
      <c r="S504" s="166"/>
      <c r="T504" s="166"/>
      <c r="U504" s="166"/>
      <c r="V504" s="166"/>
      <c r="W504" s="166"/>
      <c r="X504" s="166"/>
      <c r="Y504" s="166"/>
      <c r="Z504" s="166"/>
    </row>
    <row r="505" spans="1:26" ht="30" customHeight="1" x14ac:dyDescent="0.2">
      <c r="A505" s="71">
        <f>'STUDENT NAMELIST'!A503</f>
        <v>499</v>
      </c>
      <c r="B505" s="167">
        <f>'STUDENT NAMELIST'!B503</f>
        <v>211423243105</v>
      </c>
      <c r="C505" s="168" t="s">
        <v>1574</v>
      </c>
      <c r="D505" s="169" t="str">
        <f>'STUDENT NAMELIST'!D503</f>
        <v>DHIVINDHARSHAN R</v>
      </c>
      <c r="E505" s="170" t="s">
        <v>1191</v>
      </c>
      <c r="F505" s="71">
        <v>76</v>
      </c>
      <c r="G505" s="166"/>
      <c r="H505" s="166"/>
      <c r="I505" s="166"/>
      <c r="J505" s="166">
        <f t="shared" ca="1" si="1"/>
        <v>76</v>
      </c>
      <c r="K505" s="166"/>
      <c r="L505" s="166"/>
      <c r="M505" s="166"/>
      <c r="N505" s="166"/>
      <c r="O505" s="166"/>
      <c r="P505" s="166"/>
      <c r="Q505" s="166"/>
      <c r="R505" s="166"/>
      <c r="S505" s="166"/>
      <c r="T505" s="166"/>
      <c r="U505" s="166"/>
      <c r="V505" s="166"/>
      <c r="W505" s="166"/>
      <c r="X505" s="166"/>
      <c r="Y505" s="166"/>
      <c r="Z505" s="166"/>
    </row>
    <row r="506" spans="1:26" ht="30" customHeight="1" x14ac:dyDescent="0.2">
      <c r="A506" s="71">
        <f>'STUDENT NAMELIST'!A504</f>
        <v>500</v>
      </c>
      <c r="B506" s="167">
        <f>'STUDENT NAMELIST'!B504</f>
        <v>211423243106</v>
      </c>
      <c r="C506" s="168" t="s">
        <v>1575</v>
      </c>
      <c r="D506" s="169" t="str">
        <f>'STUDENT NAMELIST'!D504</f>
        <v>DINESH R</v>
      </c>
      <c r="E506" s="170" t="s">
        <v>1204</v>
      </c>
      <c r="F506" s="71">
        <v>67</v>
      </c>
      <c r="G506" s="166"/>
      <c r="H506" s="166"/>
      <c r="I506" s="166"/>
      <c r="J506" s="166">
        <f t="shared" ca="1" si="1"/>
        <v>61</v>
      </c>
      <c r="K506" s="166"/>
      <c r="L506" s="166"/>
      <c r="M506" s="166"/>
      <c r="N506" s="166"/>
      <c r="O506" s="166"/>
      <c r="P506" s="166"/>
      <c r="Q506" s="166"/>
      <c r="R506" s="166"/>
      <c r="S506" s="166"/>
      <c r="T506" s="166"/>
      <c r="U506" s="166"/>
      <c r="V506" s="166"/>
      <c r="W506" s="166"/>
      <c r="X506" s="166"/>
      <c r="Y506" s="166"/>
      <c r="Z506" s="166"/>
    </row>
    <row r="507" spans="1:26" ht="30" customHeight="1" x14ac:dyDescent="0.2">
      <c r="A507" s="71">
        <f>'STUDENT NAMELIST'!A505</f>
        <v>501</v>
      </c>
      <c r="B507" s="167">
        <f>'STUDENT NAMELIST'!B505</f>
        <v>211423243107</v>
      </c>
      <c r="C507" s="168" t="s">
        <v>1576</v>
      </c>
      <c r="D507" s="169" t="str">
        <f>'STUDENT NAMELIST'!D505</f>
        <v>DIVITH S</v>
      </c>
      <c r="E507" s="170" t="s">
        <v>1193</v>
      </c>
      <c r="F507" s="71">
        <v>38</v>
      </c>
      <c r="G507" s="166"/>
      <c r="H507" s="166"/>
      <c r="I507" s="166"/>
      <c r="J507" s="166">
        <f t="shared" ca="1" si="1"/>
        <v>47</v>
      </c>
      <c r="K507" s="166"/>
      <c r="L507" s="166"/>
      <c r="M507" s="166"/>
      <c r="N507" s="166"/>
      <c r="O507" s="166"/>
      <c r="P507" s="166"/>
      <c r="Q507" s="166"/>
      <c r="R507" s="166"/>
      <c r="S507" s="166"/>
      <c r="T507" s="166"/>
      <c r="U507" s="166"/>
      <c r="V507" s="166"/>
      <c r="W507" s="166"/>
      <c r="X507" s="166"/>
      <c r="Y507" s="166"/>
      <c r="Z507" s="166"/>
    </row>
    <row r="508" spans="1:26" ht="30" customHeight="1" x14ac:dyDescent="0.2">
      <c r="A508" s="71">
        <f>'STUDENT NAMELIST'!A506</f>
        <v>502</v>
      </c>
      <c r="B508" s="167">
        <f>'STUDENT NAMELIST'!B506</f>
        <v>211423243112</v>
      </c>
      <c r="C508" s="168" t="s">
        <v>1577</v>
      </c>
      <c r="D508" s="169" t="str">
        <f>'STUDENT NAMELIST'!D506</f>
        <v>DWARAKESH VENKATACHALAM KRISHNAN</v>
      </c>
      <c r="E508" s="170" t="s">
        <v>1191</v>
      </c>
      <c r="F508" s="71">
        <v>78</v>
      </c>
      <c r="G508" s="166"/>
      <c r="H508" s="166"/>
      <c r="I508" s="166"/>
      <c r="J508" s="166">
        <f t="shared" ca="1" si="1"/>
        <v>74</v>
      </c>
      <c r="K508" s="166"/>
      <c r="L508" s="166"/>
      <c r="M508" s="166"/>
      <c r="N508" s="166"/>
      <c r="O508" s="166"/>
      <c r="P508" s="166"/>
      <c r="Q508" s="166"/>
      <c r="R508" s="166"/>
      <c r="S508" s="166"/>
      <c r="T508" s="166"/>
      <c r="U508" s="166"/>
      <c r="V508" s="166"/>
      <c r="W508" s="166"/>
      <c r="X508" s="166"/>
      <c r="Y508" s="166"/>
      <c r="Z508" s="166"/>
    </row>
    <row r="509" spans="1:26" ht="30" customHeight="1" x14ac:dyDescent="0.2">
      <c r="A509" s="71">
        <f>'STUDENT NAMELIST'!A507</f>
        <v>503</v>
      </c>
      <c r="B509" s="167">
        <f>'STUDENT NAMELIST'!B507</f>
        <v>211423243113</v>
      </c>
      <c r="C509" s="168" t="s">
        <v>1578</v>
      </c>
      <c r="D509" s="173" t="str">
        <f>'STUDENT NAMELIST'!D507</f>
        <v>EDWARD EUGHENE TIMOTHY</v>
      </c>
      <c r="E509" s="170" t="s">
        <v>1191</v>
      </c>
      <c r="F509" s="174">
        <v>74</v>
      </c>
      <c r="G509" s="166"/>
      <c r="H509" s="166"/>
      <c r="I509" s="166"/>
      <c r="J509" s="166">
        <f t="shared" ca="1" si="1"/>
        <v>71</v>
      </c>
      <c r="K509" s="166"/>
      <c r="L509" s="166"/>
      <c r="M509" s="166"/>
      <c r="N509" s="166"/>
      <c r="O509" s="166"/>
      <c r="P509" s="166"/>
      <c r="Q509" s="166"/>
      <c r="R509" s="166"/>
      <c r="S509" s="166"/>
      <c r="T509" s="166"/>
      <c r="U509" s="166"/>
      <c r="V509" s="166"/>
      <c r="W509" s="166"/>
      <c r="X509" s="166"/>
      <c r="Y509" s="166"/>
      <c r="Z509" s="166"/>
    </row>
    <row r="510" spans="1:26" ht="30" customHeight="1" x14ac:dyDescent="0.2">
      <c r="A510" s="25">
        <v>504</v>
      </c>
      <c r="B510" s="28">
        <v>211423243114</v>
      </c>
      <c r="C510" s="28" t="s">
        <v>1085</v>
      </c>
      <c r="D510" s="29" t="s">
        <v>1086</v>
      </c>
      <c r="E510" s="170" t="s">
        <v>1191</v>
      </c>
      <c r="F510" s="174">
        <v>76</v>
      </c>
      <c r="G510" s="166"/>
      <c r="H510" s="166"/>
      <c r="I510" s="166"/>
      <c r="J510" s="166">
        <f t="shared" ca="1" si="1"/>
        <v>74</v>
      </c>
      <c r="K510" s="166"/>
      <c r="L510" s="166"/>
      <c r="M510" s="166"/>
      <c r="N510" s="166"/>
      <c r="O510" s="166"/>
      <c r="P510" s="166"/>
      <c r="Q510" s="166"/>
      <c r="R510" s="166"/>
      <c r="S510" s="166"/>
      <c r="T510" s="166"/>
      <c r="U510" s="166"/>
      <c r="V510" s="166"/>
      <c r="W510" s="166"/>
      <c r="X510" s="166"/>
      <c r="Y510" s="166"/>
      <c r="Z510" s="166"/>
    </row>
    <row r="511" spans="1:26" ht="18.75" customHeight="1" x14ac:dyDescent="0.2">
      <c r="A511" s="166"/>
      <c r="B511" s="166"/>
      <c r="C511" s="166"/>
      <c r="D511" s="175" t="s">
        <v>1579</v>
      </c>
      <c r="E511" s="176"/>
      <c r="F511" s="177"/>
      <c r="G511" s="166"/>
      <c r="H511" s="166"/>
      <c r="I511" s="166"/>
      <c r="J511" s="166"/>
      <c r="K511" s="166"/>
      <c r="L511" s="166"/>
      <c r="M511" s="166"/>
      <c r="N511" s="166"/>
      <c r="O511" s="166"/>
      <c r="P511" s="166"/>
      <c r="Q511" s="166"/>
      <c r="R511" s="166"/>
      <c r="S511" s="166"/>
      <c r="T511" s="166"/>
      <c r="U511" s="166"/>
      <c r="V511" s="166"/>
      <c r="W511" s="166"/>
      <c r="X511" s="166"/>
      <c r="Y511" s="166"/>
      <c r="Z511" s="166"/>
    </row>
    <row r="512" spans="1:26" ht="18.75" customHeight="1" x14ac:dyDescent="0.2">
      <c r="A512" s="166"/>
      <c r="B512" s="166"/>
      <c r="C512" s="166"/>
      <c r="D512" s="175" t="s">
        <v>1154</v>
      </c>
      <c r="E512" s="176"/>
      <c r="F512" s="177">
        <f>COUNTIF(F7:F510,"&gt;0")</f>
        <v>503</v>
      </c>
      <c r="G512" s="166"/>
      <c r="H512" s="166"/>
      <c r="I512" s="166"/>
      <c r="J512" s="166"/>
      <c r="K512" s="166"/>
      <c r="L512" s="166"/>
      <c r="M512" s="166"/>
      <c r="N512" s="166"/>
      <c r="O512" s="166"/>
      <c r="P512" s="166"/>
      <c r="Q512" s="166"/>
      <c r="R512" s="166"/>
      <c r="S512" s="166"/>
      <c r="T512" s="166"/>
      <c r="U512" s="166"/>
      <c r="V512" s="166"/>
      <c r="W512" s="166"/>
      <c r="X512" s="166"/>
      <c r="Y512" s="166"/>
      <c r="Z512" s="166"/>
    </row>
    <row r="513" spans="1:26" ht="18.75" customHeight="1" x14ac:dyDescent="0.2">
      <c r="A513" s="166"/>
      <c r="B513" s="166"/>
      <c r="C513" s="166"/>
      <c r="D513" s="175" t="s">
        <v>1580</v>
      </c>
      <c r="E513" s="176"/>
      <c r="F513" s="177">
        <f>COUNTIF(F7:F509,"&gt;=65")</f>
        <v>362</v>
      </c>
      <c r="G513" s="166"/>
      <c r="H513" s="166"/>
      <c r="I513" s="166"/>
      <c r="J513" s="166"/>
      <c r="K513" s="166"/>
      <c r="L513" s="166"/>
      <c r="M513" s="166"/>
      <c r="N513" s="166"/>
      <c r="O513" s="166"/>
      <c r="P513" s="166"/>
      <c r="Q513" s="166"/>
      <c r="R513" s="166"/>
      <c r="S513" s="166"/>
      <c r="T513" s="166"/>
      <c r="U513" s="166"/>
      <c r="V513" s="166"/>
      <c r="W513" s="166"/>
      <c r="X513" s="166"/>
      <c r="Y513" s="166"/>
      <c r="Z513" s="166"/>
    </row>
    <row r="514" spans="1:26" ht="18.75" customHeight="1" x14ac:dyDescent="0.2">
      <c r="A514" s="166"/>
      <c r="B514" s="166"/>
      <c r="C514" s="166"/>
      <c r="D514" s="175" t="s">
        <v>1581</v>
      </c>
      <c r="E514" s="176"/>
      <c r="F514" s="178">
        <f>F513/F512*100</f>
        <v>71.96819085487077</v>
      </c>
      <c r="G514" s="166"/>
      <c r="H514" s="166"/>
      <c r="I514" s="166"/>
      <c r="J514" s="166"/>
      <c r="K514" s="166"/>
      <c r="L514" s="166"/>
      <c r="M514" s="166"/>
      <c r="N514" s="166"/>
      <c r="O514" s="166"/>
      <c r="P514" s="166"/>
      <c r="Q514" s="166"/>
      <c r="R514" s="166"/>
      <c r="S514" s="166"/>
      <c r="T514" s="166"/>
      <c r="U514" s="166"/>
      <c r="V514" s="166"/>
      <c r="W514" s="166"/>
      <c r="X514" s="166"/>
      <c r="Y514" s="166"/>
      <c r="Z514" s="166"/>
    </row>
    <row r="515" spans="1:26" ht="18.75" customHeight="1" x14ac:dyDescent="0.2">
      <c r="A515" s="166"/>
      <c r="B515" s="166"/>
      <c r="C515" s="166"/>
      <c r="D515" s="175" t="s">
        <v>1157</v>
      </c>
      <c r="E515" s="175"/>
      <c r="F515" s="179">
        <f>IF(F514&gt;68,3,IF(F514&gt;=65,2,IF(F514&gt;=62,1,0)))</f>
        <v>3</v>
      </c>
      <c r="G515" s="166"/>
      <c r="H515" s="166"/>
      <c r="I515" s="166"/>
      <c r="J515" s="166"/>
      <c r="K515" s="166"/>
      <c r="L515" s="166"/>
      <c r="M515" s="166"/>
      <c r="N515" s="166"/>
      <c r="O515" s="166"/>
      <c r="P515" s="166"/>
      <c r="Q515" s="166"/>
      <c r="R515" s="166"/>
      <c r="S515" s="166"/>
      <c r="T515" s="166"/>
      <c r="U515" s="166"/>
      <c r="V515" s="166"/>
      <c r="W515" s="166"/>
      <c r="X515" s="166"/>
      <c r="Y515" s="166"/>
      <c r="Z515" s="166"/>
    </row>
    <row r="516" spans="1:26" ht="18.75" customHeight="1" x14ac:dyDescent="0.2">
      <c r="A516" s="166"/>
      <c r="B516" s="166"/>
      <c r="C516" s="166"/>
      <c r="D516" s="180"/>
      <c r="E516" s="181"/>
      <c r="F516" s="181"/>
      <c r="G516" s="166"/>
      <c r="H516" s="166"/>
      <c r="I516" s="166"/>
      <c r="J516" s="166"/>
      <c r="K516" s="166"/>
      <c r="L516" s="166"/>
      <c r="M516" s="166"/>
      <c r="N516" s="166"/>
      <c r="O516" s="166"/>
      <c r="P516" s="166"/>
      <c r="Q516" s="166"/>
      <c r="R516" s="166"/>
      <c r="S516" s="166"/>
      <c r="T516" s="166"/>
      <c r="U516" s="166"/>
      <c r="V516" s="166"/>
      <c r="W516" s="166"/>
      <c r="X516" s="166"/>
      <c r="Y516" s="166"/>
      <c r="Z516" s="166"/>
    </row>
    <row r="517" spans="1:26" ht="18.75" customHeight="1" x14ac:dyDescent="0.2">
      <c r="A517" s="166"/>
      <c r="B517" s="166"/>
      <c r="C517" s="166"/>
      <c r="D517" s="166"/>
      <c r="E517" s="182"/>
      <c r="F517" s="182"/>
      <c r="G517" s="166"/>
      <c r="H517" s="166"/>
      <c r="I517" s="166"/>
      <c r="J517" s="166"/>
      <c r="K517" s="166"/>
      <c r="L517" s="166"/>
      <c r="M517" s="166"/>
      <c r="N517" s="166"/>
      <c r="O517" s="166"/>
      <c r="P517" s="166"/>
      <c r="Q517" s="166"/>
      <c r="R517" s="166"/>
      <c r="S517" s="166"/>
      <c r="T517" s="166"/>
      <c r="U517" s="166"/>
      <c r="V517" s="166"/>
      <c r="W517" s="166"/>
      <c r="X517" s="166"/>
      <c r="Y517" s="166"/>
      <c r="Z517" s="166"/>
    </row>
    <row r="518" spans="1:26" ht="18.75" customHeight="1" x14ac:dyDescent="0.2">
      <c r="A518" s="166"/>
      <c r="B518" s="166"/>
      <c r="C518" s="166"/>
      <c r="D518" s="166"/>
      <c r="E518" s="182"/>
      <c r="F518" s="182"/>
      <c r="G518" s="166"/>
      <c r="H518" s="166"/>
      <c r="I518" s="166"/>
      <c r="J518" s="166"/>
      <c r="K518" s="166"/>
      <c r="L518" s="166"/>
      <c r="M518" s="166"/>
      <c r="N518" s="166"/>
      <c r="O518" s="166"/>
      <c r="P518" s="166"/>
      <c r="Q518" s="166"/>
      <c r="R518" s="166"/>
      <c r="S518" s="166"/>
      <c r="T518" s="166"/>
      <c r="U518" s="166"/>
      <c r="V518" s="166"/>
      <c r="W518" s="166"/>
      <c r="X518" s="166"/>
      <c r="Y518" s="166"/>
      <c r="Z518" s="166"/>
    </row>
    <row r="519" spans="1:26" ht="18.75" customHeight="1" x14ac:dyDescent="0.2">
      <c r="A519" s="166"/>
      <c r="B519" s="166"/>
      <c r="C519" s="166"/>
      <c r="D519" s="166"/>
      <c r="E519" s="182"/>
      <c r="F519" s="182"/>
      <c r="G519" s="166"/>
      <c r="H519" s="166"/>
      <c r="I519" s="166"/>
      <c r="J519" s="166"/>
      <c r="K519" s="166"/>
      <c r="L519" s="166"/>
      <c r="M519" s="166"/>
      <c r="N519" s="166"/>
      <c r="O519" s="166"/>
      <c r="P519" s="166"/>
      <c r="Q519" s="166"/>
      <c r="R519" s="166"/>
      <c r="S519" s="166"/>
      <c r="T519" s="166"/>
      <c r="U519" s="166"/>
      <c r="V519" s="166"/>
      <c r="W519" s="166"/>
      <c r="X519" s="166"/>
      <c r="Y519" s="166"/>
      <c r="Z519" s="166"/>
    </row>
    <row r="520" spans="1:26" ht="18.75" customHeight="1" x14ac:dyDescent="0.2">
      <c r="A520" s="166"/>
      <c r="B520" s="166"/>
      <c r="C520" s="166"/>
      <c r="D520" s="166"/>
      <c r="E520" s="182"/>
      <c r="F520" s="182"/>
      <c r="G520" s="166"/>
      <c r="H520" s="166"/>
      <c r="I520" s="166"/>
      <c r="J520" s="166"/>
      <c r="K520" s="166"/>
      <c r="L520" s="166"/>
      <c r="M520" s="166"/>
      <c r="N520" s="166"/>
      <c r="O520" s="166"/>
      <c r="P520" s="166"/>
      <c r="Q520" s="166"/>
      <c r="R520" s="166"/>
      <c r="S520" s="166"/>
      <c r="T520" s="166"/>
      <c r="U520" s="166"/>
      <c r="V520" s="166"/>
      <c r="W520" s="166"/>
      <c r="X520" s="166"/>
      <c r="Y520" s="166"/>
      <c r="Z520" s="166"/>
    </row>
    <row r="521" spans="1:26" ht="18.75" customHeight="1" x14ac:dyDescent="0.2">
      <c r="A521" s="166"/>
      <c r="B521" s="166"/>
      <c r="C521" s="166"/>
      <c r="D521" s="166"/>
      <c r="E521" s="182"/>
      <c r="F521" s="182"/>
      <c r="G521" s="166"/>
      <c r="H521" s="166"/>
      <c r="I521" s="166"/>
      <c r="J521" s="166"/>
      <c r="K521" s="166"/>
      <c r="L521" s="166"/>
      <c r="M521" s="166"/>
      <c r="N521" s="166"/>
      <c r="O521" s="166"/>
      <c r="P521" s="166"/>
      <c r="Q521" s="166"/>
      <c r="R521" s="166"/>
      <c r="S521" s="166"/>
      <c r="T521" s="166"/>
      <c r="U521" s="166"/>
      <c r="V521" s="166"/>
      <c r="W521" s="166"/>
      <c r="X521" s="166"/>
      <c r="Y521" s="166"/>
      <c r="Z521" s="166"/>
    </row>
    <row r="522" spans="1:26" ht="18.75" customHeight="1" x14ac:dyDescent="0.2">
      <c r="A522" s="166"/>
      <c r="B522" s="166"/>
      <c r="C522" s="166"/>
      <c r="D522" s="166"/>
      <c r="E522" s="182"/>
      <c r="F522" s="182"/>
      <c r="G522" s="166"/>
      <c r="H522" s="166"/>
      <c r="I522" s="166"/>
      <c r="J522" s="166"/>
      <c r="K522" s="166"/>
      <c r="L522" s="166"/>
      <c r="M522" s="166"/>
      <c r="N522" s="166"/>
      <c r="O522" s="166"/>
      <c r="P522" s="166"/>
      <c r="Q522" s="166"/>
      <c r="R522" s="166"/>
      <c r="S522" s="166"/>
      <c r="T522" s="166"/>
      <c r="U522" s="166"/>
      <c r="V522" s="166"/>
      <c r="W522" s="166"/>
      <c r="X522" s="166"/>
      <c r="Y522" s="166"/>
      <c r="Z522" s="166"/>
    </row>
    <row r="523" spans="1:26" ht="18.75" customHeight="1" x14ac:dyDescent="0.2">
      <c r="A523" s="166"/>
      <c r="B523" s="166"/>
      <c r="C523" s="166"/>
      <c r="D523" s="166"/>
      <c r="E523" s="182"/>
      <c r="F523" s="182"/>
      <c r="G523" s="166"/>
      <c r="H523" s="166"/>
      <c r="I523" s="166"/>
      <c r="J523" s="166"/>
      <c r="K523" s="166"/>
      <c r="L523" s="166"/>
      <c r="M523" s="166"/>
      <c r="N523" s="166"/>
      <c r="O523" s="166"/>
      <c r="P523" s="166"/>
      <c r="Q523" s="166"/>
      <c r="R523" s="166"/>
      <c r="S523" s="166"/>
      <c r="T523" s="166"/>
      <c r="U523" s="166"/>
      <c r="V523" s="166"/>
      <c r="W523" s="166"/>
      <c r="X523" s="166"/>
      <c r="Y523" s="166"/>
      <c r="Z523" s="166"/>
    </row>
    <row r="524" spans="1:26" ht="18.75" customHeight="1" x14ac:dyDescent="0.2">
      <c r="A524" s="166"/>
      <c r="B524" s="166"/>
      <c r="C524" s="166"/>
      <c r="D524" s="166"/>
      <c r="E524" s="182"/>
      <c r="F524" s="182"/>
      <c r="G524" s="166"/>
      <c r="H524" s="166"/>
      <c r="I524" s="166"/>
      <c r="J524" s="166"/>
      <c r="K524" s="166"/>
      <c r="L524" s="166"/>
      <c r="M524" s="166"/>
      <c r="N524" s="166"/>
      <c r="O524" s="166"/>
      <c r="P524" s="166"/>
      <c r="Q524" s="166"/>
      <c r="R524" s="166"/>
      <c r="S524" s="166"/>
      <c r="T524" s="166"/>
      <c r="U524" s="166"/>
      <c r="V524" s="166"/>
      <c r="W524" s="166"/>
      <c r="X524" s="166"/>
      <c r="Y524" s="166"/>
      <c r="Z524" s="166"/>
    </row>
    <row r="525" spans="1:26" ht="18.75" customHeight="1" x14ac:dyDescent="0.2">
      <c r="A525" s="166"/>
      <c r="B525" s="166"/>
      <c r="C525" s="166"/>
      <c r="D525" s="166"/>
      <c r="E525" s="182"/>
      <c r="F525" s="182"/>
      <c r="G525" s="166"/>
      <c r="H525" s="166"/>
      <c r="I525" s="166"/>
      <c r="J525" s="166"/>
      <c r="K525" s="166"/>
      <c r="L525" s="166"/>
      <c r="M525" s="166"/>
      <c r="N525" s="166"/>
      <c r="O525" s="166"/>
      <c r="P525" s="166"/>
      <c r="Q525" s="166"/>
      <c r="R525" s="166"/>
      <c r="S525" s="166"/>
      <c r="T525" s="166"/>
      <c r="U525" s="166"/>
      <c r="V525" s="166"/>
      <c r="W525" s="166"/>
      <c r="X525" s="166"/>
      <c r="Y525" s="166"/>
      <c r="Z525" s="166"/>
    </row>
    <row r="526" spans="1:26" ht="18.75" customHeight="1" x14ac:dyDescent="0.2">
      <c r="A526" s="166"/>
      <c r="B526" s="166"/>
      <c r="C526" s="166"/>
      <c r="D526" s="166"/>
      <c r="E526" s="182"/>
      <c r="F526" s="182"/>
      <c r="G526" s="166"/>
      <c r="H526" s="166"/>
      <c r="I526" s="166"/>
      <c r="J526" s="166"/>
      <c r="K526" s="166"/>
      <c r="L526" s="166"/>
      <c r="M526" s="166"/>
      <c r="N526" s="166"/>
      <c r="O526" s="166"/>
      <c r="P526" s="166"/>
      <c r="Q526" s="166"/>
      <c r="R526" s="166"/>
      <c r="S526" s="166"/>
      <c r="T526" s="166"/>
      <c r="U526" s="166"/>
      <c r="V526" s="166"/>
      <c r="W526" s="166"/>
      <c r="X526" s="166"/>
      <c r="Y526" s="166"/>
      <c r="Z526" s="166"/>
    </row>
    <row r="527" spans="1:26" ht="18.75" customHeight="1" x14ac:dyDescent="0.2">
      <c r="A527" s="166"/>
      <c r="B527" s="166"/>
      <c r="C527" s="166"/>
      <c r="D527" s="166"/>
      <c r="E527" s="182"/>
      <c r="F527" s="182"/>
      <c r="G527" s="166"/>
      <c r="H527" s="166"/>
      <c r="I527" s="166"/>
      <c r="J527" s="166"/>
      <c r="K527" s="166"/>
      <c r="L527" s="166"/>
      <c r="M527" s="166"/>
      <c r="N527" s="166"/>
      <c r="O527" s="166"/>
      <c r="P527" s="166"/>
      <c r="Q527" s="166"/>
      <c r="R527" s="166"/>
      <c r="S527" s="166"/>
      <c r="T527" s="166"/>
      <c r="U527" s="166"/>
      <c r="V527" s="166"/>
      <c r="W527" s="166"/>
      <c r="X527" s="166"/>
      <c r="Y527" s="166"/>
      <c r="Z527" s="166"/>
    </row>
    <row r="528" spans="1:26" ht="18.75" customHeight="1" x14ac:dyDescent="0.2">
      <c r="A528" s="166"/>
      <c r="B528" s="166"/>
      <c r="C528" s="166"/>
      <c r="D528" s="166"/>
      <c r="E528" s="182"/>
      <c r="F528" s="182"/>
      <c r="G528" s="166"/>
      <c r="H528" s="166"/>
      <c r="I528" s="166"/>
      <c r="J528" s="166"/>
      <c r="K528" s="166"/>
      <c r="L528" s="166"/>
      <c r="M528" s="166"/>
      <c r="N528" s="166"/>
      <c r="O528" s="166"/>
      <c r="P528" s="166"/>
      <c r="Q528" s="166"/>
      <c r="R528" s="166"/>
      <c r="S528" s="166"/>
      <c r="T528" s="166"/>
      <c r="U528" s="166"/>
      <c r="V528" s="166"/>
      <c r="W528" s="166"/>
      <c r="X528" s="166"/>
      <c r="Y528" s="166"/>
      <c r="Z528" s="166"/>
    </row>
    <row r="529" spans="1:26" ht="18.75" customHeight="1" x14ac:dyDescent="0.2">
      <c r="A529" s="166"/>
      <c r="B529" s="166"/>
      <c r="C529" s="166"/>
      <c r="D529" s="166"/>
      <c r="E529" s="182"/>
      <c r="F529" s="182"/>
      <c r="G529" s="166"/>
      <c r="H529" s="166"/>
      <c r="I529" s="166"/>
      <c r="J529" s="166"/>
      <c r="K529" s="166"/>
      <c r="L529" s="166"/>
      <c r="M529" s="166"/>
      <c r="N529" s="166"/>
      <c r="O529" s="166"/>
      <c r="P529" s="166"/>
      <c r="Q529" s="166"/>
      <c r="R529" s="166"/>
      <c r="S529" s="166"/>
      <c r="T529" s="166"/>
      <c r="U529" s="166"/>
      <c r="V529" s="166"/>
      <c r="W529" s="166"/>
      <c r="X529" s="166"/>
      <c r="Y529" s="166"/>
      <c r="Z529" s="166"/>
    </row>
    <row r="530" spans="1:26" ht="18.75" customHeight="1" x14ac:dyDescent="0.2">
      <c r="A530" s="166"/>
      <c r="B530" s="166"/>
      <c r="C530" s="166"/>
      <c r="D530" s="166"/>
      <c r="E530" s="182"/>
      <c r="F530" s="182"/>
      <c r="G530" s="166"/>
      <c r="H530" s="166"/>
      <c r="I530" s="166"/>
      <c r="J530" s="166"/>
      <c r="K530" s="166"/>
      <c r="L530" s="166"/>
      <c r="M530" s="166"/>
      <c r="N530" s="166"/>
      <c r="O530" s="166"/>
      <c r="P530" s="166"/>
      <c r="Q530" s="166"/>
      <c r="R530" s="166"/>
      <c r="S530" s="166"/>
      <c r="T530" s="166"/>
      <c r="U530" s="166"/>
      <c r="V530" s="166"/>
      <c r="W530" s="166"/>
      <c r="X530" s="166"/>
      <c r="Y530" s="166"/>
      <c r="Z530" s="166"/>
    </row>
    <row r="531" spans="1:26" ht="18.75" customHeight="1" x14ac:dyDescent="0.2">
      <c r="A531" s="166"/>
      <c r="B531" s="166"/>
      <c r="C531" s="166"/>
      <c r="D531" s="166"/>
      <c r="E531" s="182"/>
      <c r="F531" s="182"/>
      <c r="G531" s="166"/>
      <c r="H531" s="166"/>
      <c r="I531" s="166"/>
      <c r="J531" s="166"/>
      <c r="K531" s="166"/>
      <c r="L531" s="166"/>
      <c r="M531" s="166"/>
      <c r="N531" s="166"/>
      <c r="O531" s="166"/>
      <c r="P531" s="166"/>
      <c r="Q531" s="166"/>
      <c r="R531" s="166"/>
      <c r="S531" s="166"/>
      <c r="T531" s="166"/>
      <c r="U531" s="166"/>
      <c r="V531" s="166"/>
      <c r="W531" s="166"/>
      <c r="X531" s="166"/>
      <c r="Y531" s="166"/>
      <c r="Z531" s="166"/>
    </row>
    <row r="532" spans="1:26" ht="18.75" customHeight="1" x14ac:dyDescent="0.2">
      <c r="A532" s="166"/>
      <c r="B532" s="166"/>
      <c r="C532" s="166"/>
      <c r="D532" s="166"/>
      <c r="E532" s="182"/>
      <c r="F532" s="182"/>
      <c r="G532" s="166"/>
      <c r="H532" s="166"/>
      <c r="I532" s="166"/>
      <c r="J532" s="166"/>
      <c r="K532" s="166"/>
      <c r="L532" s="166"/>
      <c r="M532" s="166"/>
      <c r="N532" s="166"/>
      <c r="O532" s="166"/>
      <c r="P532" s="166"/>
      <c r="Q532" s="166"/>
      <c r="R532" s="166"/>
      <c r="S532" s="166"/>
      <c r="T532" s="166"/>
      <c r="U532" s="166"/>
      <c r="V532" s="166"/>
      <c r="W532" s="166"/>
      <c r="X532" s="166"/>
      <c r="Y532" s="166"/>
      <c r="Z532" s="166"/>
    </row>
    <row r="533" spans="1:26" ht="18.75" customHeight="1" x14ac:dyDescent="0.2">
      <c r="A533" s="166"/>
      <c r="B533" s="166"/>
      <c r="C533" s="166"/>
      <c r="D533" s="166"/>
      <c r="E533" s="182"/>
      <c r="F533" s="182"/>
      <c r="G533" s="166"/>
      <c r="H533" s="166"/>
      <c r="I533" s="166"/>
      <c r="J533" s="166"/>
      <c r="K533" s="166"/>
      <c r="L533" s="166"/>
      <c r="M533" s="166"/>
      <c r="N533" s="166"/>
      <c r="O533" s="166"/>
      <c r="P533" s="166"/>
      <c r="Q533" s="166"/>
      <c r="R533" s="166"/>
      <c r="S533" s="166"/>
      <c r="T533" s="166"/>
      <c r="U533" s="166"/>
      <c r="V533" s="166"/>
      <c r="W533" s="166"/>
      <c r="X533" s="166"/>
      <c r="Y533" s="166"/>
      <c r="Z533" s="166"/>
    </row>
    <row r="534" spans="1:26" ht="18.75" customHeight="1" x14ac:dyDescent="0.2">
      <c r="A534" s="166"/>
      <c r="B534" s="166"/>
      <c r="C534" s="166"/>
      <c r="D534" s="166"/>
      <c r="E534" s="182"/>
      <c r="F534" s="182"/>
      <c r="G534" s="166"/>
      <c r="H534" s="166"/>
      <c r="I534" s="166"/>
      <c r="J534" s="166"/>
      <c r="K534" s="166"/>
      <c r="L534" s="166"/>
      <c r="M534" s="166"/>
      <c r="N534" s="166"/>
      <c r="O534" s="166"/>
      <c r="P534" s="166"/>
      <c r="Q534" s="166"/>
      <c r="R534" s="166"/>
      <c r="S534" s="166"/>
      <c r="T534" s="166"/>
      <c r="U534" s="166"/>
      <c r="V534" s="166"/>
      <c r="W534" s="166"/>
      <c r="X534" s="166"/>
      <c r="Y534" s="166"/>
      <c r="Z534" s="166"/>
    </row>
    <row r="535" spans="1:26" ht="18.75" customHeight="1" x14ac:dyDescent="0.2">
      <c r="A535" s="166"/>
      <c r="B535" s="166"/>
      <c r="C535" s="166"/>
      <c r="D535" s="166"/>
      <c r="E535" s="182"/>
      <c r="F535" s="182"/>
      <c r="G535" s="166"/>
      <c r="H535" s="166"/>
      <c r="I535" s="166"/>
      <c r="J535" s="166"/>
      <c r="K535" s="166"/>
      <c r="L535" s="166"/>
      <c r="M535" s="166"/>
      <c r="N535" s="166"/>
      <c r="O535" s="166"/>
      <c r="P535" s="166"/>
      <c r="Q535" s="166"/>
      <c r="R535" s="166"/>
      <c r="S535" s="166"/>
      <c r="T535" s="166"/>
      <c r="U535" s="166"/>
      <c r="V535" s="166"/>
      <c r="W535" s="166"/>
      <c r="X535" s="166"/>
      <c r="Y535" s="166"/>
      <c r="Z535" s="166"/>
    </row>
    <row r="536" spans="1:26" ht="18.75" customHeight="1" x14ac:dyDescent="0.2">
      <c r="A536" s="166"/>
      <c r="B536" s="166"/>
      <c r="C536" s="166"/>
      <c r="D536" s="166"/>
      <c r="E536" s="182"/>
      <c r="F536" s="182"/>
      <c r="G536" s="166"/>
      <c r="H536" s="166"/>
      <c r="I536" s="166"/>
      <c r="J536" s="166"/>
      <c r="K536" s="166"/>
      <c r="L536" s="166"/>
      <c r="M536" s="166"/>
      <c r="N536" s="166"/>
      <c r="O536" s="166"/>
      <c r="P536" s="166"/>
      <c r="Q536" s="166"/>
      <c r="R536" s="166"/>
      <c r="S536" s="166"/>
      <c r="T536" s="166"/>
      <c r="U536" s="166"/>
      <c r="V536" s="166"/>
      <c r="W536" s="166"/>
      <c r="X536" s="166"/>
      <c r="Y536" s="166"/>
      <c r="Z536" s="166"/>
    </row>
    <row r="537" spans="1:26" ht="18.75" customHeight="1" x14ac:dyDescent="0.2">
      <c r="A537" s="166"/>
      <c r="B537" s="166"/>
      <c r="C537" s="166"/>
      <c r="D537" s="166"/>
      <c r="E537" s="182"/>
      <c r="F537" s="182"/>
      <c r="G537" s="166"/>
      <c r="H537" s="166"/>
      <c r="I537" s="166"/>
      <c r="J537" s="166"/>
      <c r="K537" s="166"/>
      <c r="L537" s="166"/>
      <c r="M537" s="166"/>
      <c r="N537" s="166"/>
      <c r="O537" s="166"/>
      <c r="P537" s="166"/>
      <c r="Q537" s="166"/>
      <c r="R537" s="166"/>
      <c r="S537" s="166"/>
      <c r="T537" s="166"/>
      <c r="U537" s="166"/>
      <c r="V537" s="166"/>
      <c r="W537" s="166"/>
      <c r="X537" s="166"/>
      <c r="Y537" s="166"/>
      <c r="Z537" s="166"/>
    </row>
    <row r="538" spans="1:26" ht="18.75" customHeight="1" x14ac:dyDescent="0.2">
      <c r="A538" s="166"/>
      <c r="B538" s="166"/>
      <c r="C538" s="166"/>
      <c r="D538" s="166"/>
      <c r="E538" s="182"/>
      <c r="F538" s="182"/>
      <c r="G538" s="166"/>
      <c r="H538" s="166"/>
      <c r="I538" s="166"/>
      <c r="J538" s="166"/>
      <c r="K538" s="166"/>
      <c r="L538" s="166"/>
      <c r="M538" s="166"/>
      <c r="N538" s="166"/>
      <c r="O538" s="166"/>
      <c r="P538" s="166"/>
      <c r="Q538" s="166"/>
      <c r="R538" s="166"/>
      <c r="S538" s="166"/>
      <c r="T538" s="166"/>
      <c r="U538" s="166"/>
      <c r="V538" s="166"/>
      <c r="W538" s="166"/>
      <c r="X538" s="166"/>
      <c r="Y538" s="166"/>
      <c r="Z538" s="166"/>
    </row>
    <row r="539" spans="1:26" ht="18.75" customHeight="1" x14ac:dyDescent="0.2">
      <c r="A539" s="166"/>
      <c r="B539" s="166"/>
      <c r="C539" s="166"/>
      <c r="D539" s="166"/>
      <c r="E539" s="182"/>
      <c r="F539" s="182"/>
      <c r="G539" s="166"/>
      <c r="H539" s="166"/>
      <c r="I539" s="166"/>
      <c r="J539" s="166"/>
      <c r="K539" s="166"/>
      <c r="L539" s="166"/>
      <c r="M539" s="166"/>
      <c r="N539" s="166"/>
      <c r="O539" s="166"/>
      <c r="P539" s="166"/>
      <c r="Q539" s="166"/>
      <c r="R539" s="166"/>
      <c r="S539" s="166"/>
      <c r="T539" s="166"/>
      <c r="U539" s="166"/>
      <c r="V539" s="166"/>
      <c r="W539" s="166"/>
      <c r="X539" s="166"/>
      <c r="Y539" s="166"/>
      <c r="Z539" s="166"/>
    </row>
    <row r="540" spans="1:26" ht="18.75" customHeight="1" x14ac:dyDescent="0.2">
      <c r="A540" s="166"/>
      <c r="B540" s="166"/>
      <c r="C540" s="166"/>
      <c r="D540" s="166"/>
      <c r="E540" s="182"/>
      <c r="F540" s="182"/>
      <c r="G540" s="166"/>
      <c r="H540" s="166"/>
      <c r="I540" s="166"/>
      <c r="J540" s="166"/>
      <c r="K540" s="166"/>
      <c r="L540" s="166"/>
      <c r="M540" s="166"/>
      <c r="N540" s="166"/>
      <c r="O540" s="166"/>
      <c r="P540" s="166"/>
      <c r="Q540" s="166"/>
      <c r="R540" s="166"/>
      <c r="S540" s="166"/>
      <c r="T540" s="166"/>
      <c r="U540" s="166"/>
      <c r="V540" s="166"/>
      <c r="W540" s="166"/>
      <c r="X540" s="166"/>
      <c r="Y540" s="166"/>
      <c r="Z540" s="166"/>
    </row>
    <row r="541" spans="1:26" ht="18.75" customHeight="1" x14ac:dyDescent="0.2">
      <c r="A541" s="166"/>
      <c r="B541" s="166"/>
      <c r="C541" s="166"/>
      <c r="D541" s="166"/>
      <c r="E541" s="182"/>
      <c r="F541" s="182"/>
      <c r="G541" s="166"/>
      <c r="H541" s="166"/>
      <c r="I541" s="166"/>
      <c r="J541" s="166"/>
      <c r="K541" s="166"/>
      <c r="L541" s="166"/>
      <c r="M541" s="166"/>
      <c r="N541" s="166"/>
      <c r="O541" s="166"/>
      <c r="P541" s="166"/>
      <c r="Q541" s="166"/>
      <c r="R541" s="166"/>
      <c r="S541" s="166"/>
      <c r="T541" s="166"/>
      <c r="U541" s="166"/>
      <c r="V541" s="166"/>
      <c r="W541" s="166"/>
      <c r="X541" s="166"/>
      <c r="Y541" s="166"/>
      <c r="Z541" s="166"/>
    </row>
    <row r="542" spans="1:26" ht="18.75" customHeight="1" x14ac:dyDescent="0.2">
      <c r="A542" s="166"/>
      <c r="B542" s="166"/>
      <c r="C542" s="166"/>
      <c r="D542" s="166"/>
      <c r="E542" s="182"/>
      <c r="F542" s="182"/>
      <c r="G542" s="166"/>
      <c r="H542" s="166"/>
      <c r="I542" s="166"/>
      <c r="J542" s="166"/>
      <c r="K542" s="166"/>
      <c r="L542" s="166"/>
      <c r="M542" s="166"/>
      <c r="N542" s="166"/>
      <c r="O542" s="166"/>
      <c r="P542" s="166"/>
      <c r="Q542" s="166"/>
      <c r="R542" s="166"/>
      <c r="S542" s="166"/>
      <c r="T542" s="166"/>
      <c r="U542" s="166"/>
      <c r="V542" s="166"/>
      <c r="W542" s="166"/>
      <c r="X542" s="166"/>
      <c r="Y542" s="166"/>
      <c r="Z542" s="166"/>
    </row>
    <row r="543" spans="1:26" ht="18.75" customHeight="1" x14ac:dyDescent="0.2">
      <c r="A543" s="166"/>
      <c r="B543" s="166"/>
      <c r="C543" s="166"/>
      <c r="D543" s="166"/>
      <c r="E543" s="182"/>
      <c r="F543" s="182"/>
      <c r="G543" s="166"/>
      <c r="H543" s="166"/>
      <c r="I543" s="166"/>
      <c r="J543" s="166"/>
      <c r="K543" s="166"/>
      <c r="L543" s="166"/>
      <c r="M543" s="166"/>
      <c r="N543" s="166"/>
      <c r="O543" s="166"/>
      <c r="P543" s="166"/>
      <c r="Q543" s="166"/>
      <c r="R543" s="166"/>
      <c r="S543" s="166"/>
      <c r="T543" s="166"/>
      <c r="U543" s="166"/>
      <c r="V543" s="166"/>
      <c r="W543" s="166"/>
      <c r="X543" s="166"/>
      <c r="Y543" s="166"/>
      <c r="Z543" s="166"/>
    </row>
    <row r="544" spans="1:26" ht="18.75" customHeight="1" x14ac:dyDescent="0.2">
      <c r="A544" s="166"/>
      <c r="B544" s="166"/>
      <c r="C544" s="166"/>
      <c r="D544" s="166"/>
      <c r="E544" s="182"/>
      <c r="F544" s="182"/>
      <c r="G544" s="166"/>
      <c r="H544" s="166"/>
      <c r="I544" s="166"/>
      <c r="J544" s="166"/>
      <c r="K544" s="166"/>
      <c r="L544" s="166"/>
      <c r="M544" s="166"/>
      <c r="N544" s="166"/>
      <c r="O544" s="166"/>
      <c r="P544" s="166"/>
      <c r="Q544" s="166"/>
      <c r="R544" s="166"/>
      <c r="S544" s="166"/>
      <c r="T544" s="166"/>
      <c r="U544" s="166"/>
      <c r="V544" s="166"/>
      <c r="W544" s="166"/>
      <c r="X544" s="166"/>
      <c r="Y544" s="166"/>
      <c r="Z544" s="166"/>
    </row>
    <row r="545" spans="1:26" ht="18.75" customHeight="1" x14ac:dyDescent="0.2">
      <c r="A545" s="166"/>
      <c r="B545" s="166"/>
      <c r="C545" s="166"/>
      <c r="D545" s="166"/>
      <c r="E545" s="182"/>
      <c r="F545" s="182"/>
      <c r="G545" s="166"/>
      <c r="H545" s="166"/>
      <c r="I545" s="166"/>
      <c r="J545" s="166"/>
      <c r="K545" s="166"/>
      <c r="L545" s="166"/>
      <c r="M545" s="166"/>
      <c r="N545" s="166"/>
      <c r="O545" s="166"/>
      <c r="P545" s="166"/>
      <c r="Q545" s="166"/>
      <c r="R545" s="166"/>
      <c r="S545" s="166"/>
      <c r="T545" s="166"/>
      <c r="U545" s="166"/>
      <c r="V545" s="166"/>
      <c r="W545" s="166"/>
      <c r="X545" s="166"/>
      <c r="Y545" s="166"/>
      <c r="Z545" s="166"/>
    </row>
    <row r="546" spans="1:26" ht="18.75" customHeight="1" x14ac:dyDescent="0.2">
      <c r="A546" s="166"/>
      <c r="B546" s="166"/>
      <c r="C546" s="166"/>
      <c r="D546" s="166"/>
      <c r="E546" s="182"/>
      <c r="F546" s="182"/>
      <c r="G546" s="166"/>
      <c r="H546" s="166"/>
      <c r="I546" s="166"/>
      <c r="J546" s="166"/>
      <c r="K546" s="166"/>
      <c r="L546" s="166"/>
      <c r="M546" s="166"/>
      <c r="N546" s="166"/>
      <c r="O546" s="166"/>
      <c r="P546" s="166"/>
      <c r="Q546" s="166"/>
      <c r="R546" s="166"/>
      <c r="S546" s="166"/>
      <c r="T546" s="166"/>
      <c r="U546" s="166"/>
      <c r="V546" s="166"/>
      <c r="W546" s="166"/>
      <c r="X546" s="166"/>
      <c r="Y546" s="166"/>
      <c r="Z546" s="166"/>
    </row>
    <row r="547" spans="1:26" ht="18.75" customHeight="1" x14ac:dyDescent="0.2">
      <c r="A547" s="166"/>
      <c r="B547" s="166"/>
      <c r="C547" s="166"/>
      <c r="D547" s="166"/>
      <c r="E547" s="182"/>
      <c r="F547" s="182"/>
      <c r="G547" s="166"/>
      <c r="H547" s="166"/>
      <c r="I547" s="166"/>
      <c r="J547" s="166"/>
      <c r="K547" s="166"/>
      <c r="L547" s="166"/>
      <c r="M547" s="166"/>
      <c r="N547" s="166"/>
      <c r="O547" s="166"/>
      <c r="P547" s="166"/>
      <c r="Q547" s="166"/>
      <c r="R547" s="166"/>
      <c r="S547" s="166"/>
      <c r="T547" s="166"/>
      <c r="U547" s="166"/>
      <c r="V547" s="166"/>
      <c r="W547" s="166"/>
      <c r="X547" s="166"/>
      <c r="Y547" s="166"/>
      <c r="Z547" s="166"/>
    </row>
    <row r="548" spans="1:26" ht="18.75" customHeight="1" x14ac:dyDescent="0.2">
      <c r="A548" s="166"/>
      <c r="B548" s="166"/>
      <c r="C548" s="166"/>
      <c r="D548" s="166"/>
      <c r="E548" s="182"/>
      <c r="F548" s="182"/>
      <c r="G548" s="166"/>
      <c r="H548" s="166"/>
      <c r="I548" s="166"/>
      <c r="J548" s="166"/>
      <c r="K548" s="166"/>
      <c r="L548" s="166"/>
      <c r="M548" s="166"/>
      <c r="N548" s="166"/>
      <c r="O548" s="166"/>
      <c r="P548" s="166"/>
      <c r="Q548" s="166"/>
      <c r="R548" s="166"/>
      <c r="S548" s="166"/>
      <c r="T548" s="166"/>
      <c r="U548" s="166"/>
      <c r="V548" s="166"/>
      <c r="W548" s="166"/>
      <c r="X548" s="166"/>
      <c r="Y548" s="166"/>
      <c r="Z548" s="166"/>
    </row>
    <row r="549" spans="1:26" ht="18.75" customHeight="1" x14ac:dyDescent="0.2">
      <c r="A549" s="166"/>
      <c r="B549" s="166"/>
      <c r="C549" s="166"/>
      <c r="D549" s="166"/>
      <c r="E549" s="182"/>
      <c r="F549" s="182"/>
      <c r="G549" s="166"/>
      <c r="H549" s="166"/>
      <c r="I549" s="166"/>
      <c r="J549" s="166"/>
      <c r="K549" s="166"/>
      <c r="L549" s="166"/>
      <c r="M549" s="166"/>
      <c r="N549" s="166"/>
      <c r="O549" s="166"/>
      <c r="P549" s="166"/>
      <c r="Q549" s="166"/>
      <c r="R549" s="166"/>
      <c r="S549" s="166"/>
      <c r="T549" s="166"/>
      <c r="U549" s="166"/>
      <c r="V549" s="166"/>
      <c r="W549" s="166"/>
      <c r="X549" s="166"/>
      <c r="Y549" s="166"/>
      <c r="Z549" s="166"/>
    </row>
    <row r="550" spans="1:26" ht="18.75" customHeight="1" x14ac:dyDescent="0.2">
      <c r="A550" s="166"/>
      <c r="B550" s="166"/>
      <c r="C550" s="166"/>
      <c r="D550" s="166"/>
      <c r="E550" s="182"/>
      <c r="F550" s="182"/>
      <c r="G550" s="166"/>
      <c r="H550" s="166"/>
      <c r="I550" s="166"/>
      <c r="J550" s="166"/>
      <c r="K550" s="166"/>
      <c r="L550" s="166"/>
      <c r="M550" s="166"/>
      <c r="N550" s="166"/>
      <c r="O550" s="166"/>
      <c r="P550" s="166"/>
      <c r="Q550" s="166"/>
      <c r="R550" s="166"/>
      <c r="S550" s="166"/>
      <c r="T550" s="166"/>
      <c r="U550" s="166"/>
      <c r="V550" s="166"/>
      <c r="W550" s="166"/>
      <c r="X550" s="166"/>
      <c r="Y550" s="166"/>
      <c r="Z550" s="166"/>
    </row>
    <row r="551" spans="1:26" ht="18.75" customHeight="1" x14ac:dyDescent="0.2">
      <c r="A551" s="166"/>
      <c r="B551" s="166"/>
      <c r="C551" s="166"/>
      <c r="D551" s="166"/>
      <c r="E551" s="182"/>
      <c r="F551" s="182"/>
      <c r="G551" s="166"/>
      <c r="H551" s="166"/>
      <c r="I551" s="166"/>
      <c r="J551" s="166"/>
      <c r="K551" s="166"/>
      <c r="L551" s="166"/>
      <c r="M551" s="166"/>
      <c r="N551" s="166"/>
      <c r="O551" s="166"/>
      <c r="P551" s="166"/>
      <c r="Q551" s="166"/>
      <c r="R551" s="166"/>
      <c r="S551" s="166"/>
      <c r="T551" s="166"/>
      <c r="U551" s="166"/>
      <c r="V551" s="166"/>
      <c r="W551" s="166"/>
      <c r="X551" s="166"/>
      <c r="Y551" s="166"/>
      <c r="Z551" s="166"/>
    </row>
    <row r="552" spans="1:26" ht="18.75" customHeight="1" x14ac:dyDescent="0.2">
      <c r="A552" s="166"/>
      <c r="B552" s="166"/>
      <c r="C552" s="166"/>
      <c r="D552" s="166"/>
      <c r="E552" s="182"/>
      <c r="F552" s="182"/>
      <c r="G552" s="166"/>
      <c r="H552" s="166"/>
      <c r="I552" s="166"/>
      <c r="J552" s="166"/>
      <c r="K552" s="166"/>
      <c r="L552" s="166"/>
      <c r="M552" s="166"/>
      <c r="N552" s="166"/>
      <c r="O552" s="166"/>
      <c r="P552" s="166"/>
      <c r="Q552" s="166"/>
      <c r="R552" s="166"/>
      <c r="S552" s="166"/>
      <c r="T552" s="166"/>
      <c r="U552" s="166"/>
      <c r="V552" s="166"/>
      <c r="W552" s="166"/>
      <c r="X552" s="166"/>
      <c r="Y552" s="166"/>
      <c r="Z552" s="166"/>
    </row>
    <row r="553" spans="1:26" ht="18.75" customHeight="1" x14ac:dyDescent="0.2">
      <c r="A553" s="166"/>
      <c r="B553" s="166"/>
      <c r="C553" s="166"/>
      <c r="D553" s="166"/>
      <c r="E553" s="182"/>
      <c r="F553" s="182"/>
      <c r="G553" s="166"/>
      <c r="H553" s="166"/>
      <c r="I553" s="166"/>
      <c r="J553" s="166"/>
      <c r="K553" s="166"/>
      <c r="L553" s="166"/>
      <c r="M553" s="166"/>
      <c r="N553" s="166"/>
      <c r="O553" s="166"/>
      <c r="P553" s="166"/>
      <c r="Q553" s="166"/>
      <c r="R553" s="166"/>
      <c r="S553" s="166"/>
      <c r="T553" s="166"/>
      <c r="U553" s="166"/>
      <c r="V553" s="166"/>
      <c r="W553" s="166"/>
      <c r="X553" s="166"/>
      <c r="Y553" s="166"/>
      <c r="Z553" s="166"/>
    </row>
    <row r="554" spans="1:26" ht="18.75" customHeight="1" x14ac:dyDescent="0.2">
      <c r="A554" s="166"/>
      <c r="B554" s="166"/>
      <c r="C554" s="166"/>
      <c r="D554" s="166"/>
      <c r="E554" s="182"/>
      <c r="F554" s="182"/>
      <c r="G554" s="166"/>
      <c r="H554" s="166"/>
      <c r="I554" s="166"/>
      <c r="J554" s="166"/>
      <c r="K554" s="166"/>
      <c r="L554" s="166"/>
      <c r="M554" s="166"/>
      <c r="N554" s="166"/>
      <c r="O554" s="166"/>
      <c r="P554" s="166"/>
      <c r="Q554" s="166"/>
      <c r="R554" s="166"/>
      <c r="S554" s="166"/>
      <c r="T554" s="166"/>
      <c r="U554" s="166"/>
      <c r="V554" s="166"/>
      <c r="W554" s="166"/>
      <c r="X554" s="166"/>
      <c r="Y554" s="166"/>
      <c r="Z554" s="166"/>
    </row>
    <row r="555" spans="1:26" ht="18.75" customHeight="1" x14ac:dyDescent="0.2">
      <c r="A555" s="166"/>
      <c r="B555" s="166"/>
      <c r="C555" s="166"/>
      <c r="D555" s="166"/>
      <c r="E555" s="182"/>
      <c r="F555" s="182"/>
      <c r="G555" s="166"/>
      <c r="H555" s="166"/>
      <c r="I555" s="166"/>
      <c r="J555" s="166"/>
      <c r="K555" s="166"/>
      <c r="L555" s="166"/>
      <c r="M555" s="166"/>
      <c r="N555" s="166"/>
      <c r="O555" s="166"/>
      <c r="P555" s="166"/>
      <c r="Q555" s="166"/>
      <c r="R555" s="166"/>
      <c r="S555" s="166"/>
      <c r="T555" s="166"/>
      <c r="U555" s="166"/>
      <c r="V555" s="166"/>
      <c r="W555" s="166"/>
      <c r="X555" s="166"/>
      <c r="Y555" s="166"/>
      <c r="Z555" s="166"/>
    </row>
    <row r="556" spans="1:26" ht="18.75" customHeight="1" x14ac:dyDescent="0.2">
      <c r="A556" s="166"/>
      <c r="B556" s="166"/>
      <c r="C556" s="166"/>
      <c r="D556" s="166"/>
      <c r="E556" s="182"/>
      <c r="F556" s="182"/>
      <c r="G556" s="166"/>
      <c r="H556" s="166"/>
      <c r="I556" s="166"/>
      <c r="J556" s="166"/>
      <c r="K556" s="166"/>
      <c r="L556" s="166"/>
      <c r="M556" s="166"/>
      <c r="N556" s="166"/>
      <c r="O556" s="166"/>
      <c r="P556" s="166"/>
      <c r="Q556" s="166"/>
      <c r="R556" s="166"/>
      <c r="S556" s="166"/>
      <c r="T556" s="166"/>
      <c r="U556" s="166"/>
      <c r="V556" s="166"/>
      <c r="W556" s="166"/>
      <c r="X556" s="166"/>
      <c r="Y556" s="166"/>
      <c r="Z556" s="166"/>
    </row>
    <row r="557" spans="1:26" ht="18.75" customHeight="1" x14ac:dyDescent="0.2">
      <c r="A557" s="166"/>
      <c r="B557" s="166"/>
      <c r="C557" s="166"/>
      <c r="D557" s="166"/>
      <c r="E557" s="182"/>
      <c r="F557" s="182"/>
      <c r="G557" s="166"/>
      <c r="H557" s="166"/>
      <c r="I557" s="166"/>
      <c r="J557" s="166"/>
      <c r="K557" s="166"/>
      <c r="L557" s="166"/>
      <c r="M557" s="166"/>
      <c r="N557" s="166"/>
      <c r="O557" s="166"/>
      <c r="P557" s="166"/>
      <c r="Q557" s="166"/>
      <c r="R557" s="166"/>
      <c r="S557" s="166"/>
      <c r="T557" s="166"/>
      <c r="U557" s="166"/>
      <c r="V557" s="166"/>
      <c r="W557" s="166"/>
      <c r="X557" s="166"/>
      <c r="Y557" s="166"/>
      <c r="Z557" s="166"/>
    </row>
    <row r="558" spans="1:26" ht="18.75" customHeight="1" x14ac:dyDescent="0.2">
      <c r="A558" s="166"/>
      <c r="B558" s="166"/>
      <c r="C558" s="166"/>
      <c r="D558" s="166"/>
      <c r="E558" s="182"/>
      <c r="F558" s="182"/>
      <c r="G558" s="166"/>
      <c r="H558" s="166"/>
      <c r="I558" s="166"/>
      <c r="J558" s="166"/>
      <c r="K558" s="166"/>
      <c r="L558" s="166"/>
      <c r="M558" s="166"/>
      <c r="N558" s="166"/>
      <c r="O558" s="166"/>
      <c r="P558" s="166"/>
      <c r="Q558" s="166"/>
      <c r="R558" s="166"/>
      <c r="S558" s="166"/>
      <c r="T558" s="166"/>
      <c r="U558" s="166"/>
      <c r="V558" s="166"/>
      <c r="W558" s="166"/>
      <c r="X558" s="166"/>
      <c r="Y558" s="166"/>
      <c r="Z558" s="166"/>
    </row>
    <row r="559" spans="1:26" ht="18.75" customHeight="1" x14ac:dyDescent="0.2">
      <c r="A559" s="166"/>
      <c r="B559" s="166"/>
      <c r="C559" s="166"/>
      <c r="D559" s="166"/>
      <c r="E559" s="182"/>
      <c r="F559" s="182"/>
      <c r="G559" s="166"/>
      <c r="H559" s="166"/>
      <c r="I559" s="166"/>
      <c r="J559" s="166"/>
      <c r="K559" s="166"/>
      <c r="L559" s="166"/>
      <c r="M559" s="166"/>
      <c r="N559" s="166"/>
      <c r="O559" s="166"/>
      <c r="P559" s="166"/>
      <c r="Q559" s="166"/>
      <c r="R559" s="166"/>
      <c r="S559" s="166"/>
      <c r="T559" s="166"/>
      <c r="U559" s="166"/>
      <c r="V559" s="166"/>
      <c r="W559" s="166"/>
      <c r="X559" s="166"/>
      <c r="Y559" s="166"/>
      <c r="Z559" s="166"/>
    </row>
    <row r="560" spans="1:26" ht="18.75" customHeight="1" x14ac:dyDescent="0.2">
      <c r="A560" s="166"/>
      <c r="B560" s="166"/>
      <c r="C560" s="166"/>
      <c r="D560" s="166"/>
      <c r="E560" s="182"/>
      <c r="F560" s="182"/>
      <c r="G560" s="166"/>
      <c r="H560" s="166"/>
      <c r="I560" s="166"/>
      <c r="J560" s="166"/>
      <c r="K560" s="166"/>
      <c r="L560" s="166"/>
      <c r="M560" s="166"/>
      <c r="N560" s="166"/>
      <c r="O560" s="166"/>
      <c r="P560" s="166"/>
      <c r="Q560" s="166"/>
      <c r="R560" s="166"/>
      <c r="S560" s="166"/>
      <c r="T560" s="166"/>
      <c r="U560" s="166"/>
      <c r="V560" s="166"/>
      <c r="W560" s="166"/>
      <c r="X560" s="166"/>
      <c r="Y560" s="166"/>
      <c r="Z560" s="166"/>
    </row>
    <row r="561" spans="1:26" ht="18.75" customHeight="1" x14ac:dyDescent="0.2">
      <c r="A561" s="166"/>
      <c r="B561" s="166"/>
      <c r="C561" s="166"/>
      <c r="D561" s="166"/>
      <c r="E561" s="182"/>
      <c r="F561" s="182"/>
      <c r="G561" s="166"/>
      <c r="H561" s="166"/>
      <c r="I561" s="166"/>
      <c r="J561" s="166"/>
      <c r="K561" s="166"/>
      <c r="L561" s="166"/>
      <c r="M561" s="166"/>
      <c r="N561" s="166"/>
      <c r="O561" s="166"/>
      <c r="P561" s="166"/>
      <c r="Q561" s="166"/>
      <c r="R561" s="166"/>
      <c r="S561" s="166"/>
      <c r="T561" s="166"/>
      <c r="U561" s="166"/>
      <c r="V561" s="166"/>
      <c r="W561" s="166"/>
      <c r="X561" s="166"/>
      <c r="Y561" s="166"/>
      <c r="Z561" s="166"/>
    </row>
    <row r="562" spans="1:26" ht="18.75" customHeight="1" x14ac:dyDescent="0.2">
      <c r="A562" s="166"/>
      <c r="B562" s="166"/>
      <c r="C562" s="166"/>
      <c r="D562" s="166"/>
      <c r="E562" s="182"/>
      <c r="F562" s="182"/>
      <c r="G562" s="166"/>
      <c r="H562" s="166"/>
      <c r="I562" s="166"/>
      <c r="J562" s="166"/>
      <c r="K562" s="166"/>
      <c r="L562" s="166"/>
      <c r="M562" s="166"/>
      <c r="N562" s="166"/>
      <c r="O562" s="166"/>
      <c r="P562" s="166"/>
      <c r="Q562" s="166"/>
      <c r="R562" s="166"/>
      <c r="S562" s="166"/>
      <c r="T562" s="166"/>
      <c r="U562" s="166"/>
      <c r="V562" s="166"/>
      <c r="W562" s="166"/>
      <c r="X562" s="166"/>
      <c r="Y562" s="166"/>
      <c r="Z562" s="166"/>
    </row>
    <row r="563" spans="1:26" ht="18.75" customHeight="1" x14ac:dyDescent="0.2">
      <c r="A563" s="166"/>
      <c r="B563" s="166"/>
      <c r="C563" s="166"/>
      <c r="D563" s="166"/>
      <c r="E563" s="182"/>
      <c r="F563" s="182"/>
      <c r="G563" s="166"/>
      <c r="H563" s="166"/>
      <c r="I563" s="166"/>
      <c r="J563" s="166"/>
      <c r="K563" s="166"/>
      <c r="L563" s="166"/>
      <c r="M563" s="166"/>
      <c r="N563" s="166"/>
      <c r="O563" s="166"/>
      <c r="P563" s="166"/>
      <c r="Q563" s="166"/>
      <c r="R563" s="166"/>
      <c r="S563" s="166"/>
      <c r="T563" s="166"/>
      <c r="U563" s="166"/>
      <c r="V563" s="166"/>
      <c r="W563" s="166"/>
      <c r="X563" s="166"/>
      <c r="Y563" s="166"/>
      <c r="Z563" s="166"/>
    </row>
    <row r="564" spans="1:26" ht="18.75" customHeight="1" x14ac:dyDescent="0.2">
      <c r="A564" s="166"/>
      <c r="B564" s="166"/>
      <c r="C564" s="166"/>
      <c r="D564" s="166"/>
      <c r="E564" s="182"/>
      <c r="F564" s="182"/>
      <c r="G564" s="166"/>
      <c r="H564" s="166"/>
      <c r="I564" s="166"/>
      <c r="J564" s="166"/>
      <c r="K564" s="166"/>
      <c r="L564" s="166"/>
      <c r="M564" s="166"/>
      <c r="N564" s="166"/>
      <c r="O564" s="166"/>
      <c r="P564" s="166"/>
      <c r="Q564" s="166"/>
      <c r="R564" s="166"/>
      <c r="S564" s="166"/>
      <c r="T564" s="166"/>
      <c r="U564" s="166"/>
      <c r="V564" s="166"/>
      <c r="W564" s="166"/>
      <c r="X564" s="166"/>
      <c r="Y564" s="166"/>
      <c r="Z564" s="166"/>
    </row>
    <row r="565" spans="1:26" ht="18.75" customHeight="1" x14ac:dyDescent="0.2">
      <c r="A565" s="166"/>
      <c r="B565" s="166"/>
      <c r="C565" s="166"/>
      <c r="D565" s="166"/>
      <c r="E565" s="182"/>
      <c r="F565" s="182"/>
      <c r="G565" s="166"/>
      <c r="H565" s="166"/>
      <c r="I565" s="166"/>
      <c r="J565" s="166"/>
      <c r="K565" s="166"/>
      <c r="L565" s="166"/>
      <c r="M565" s="166"/>
      <c r="N565" s="166"/>
      <c r="O565" s="166"/>
      <c r="P565" s="166"/>
      <c r="Q565" s="166"/>
      <c r="R565" s="166"/>
      <c r="S565" s="166"/>
      <c r="T565" s="166"/>
      <c r="U565" s="166"/>
      <c r="V565" s="166"/>
      <c r="W565" s="166"/>
      <c r="X565" s="166"/>
      <c r="Y565" s="166"/>
      <c r="Z565" s="166"/>
    </row>
    <row r="566" spans="1:26" ht="18.75" customHeight="1" x14ac:dyDescent="0.2">
      <c r="A566" s="166"/>
      <c r="B566" s="166"/>
      <c r="C566" s="166"/>
      <c r="D566" s="166"/>
      <c r="E566" s="182"/>
      <c r="F566" s="182"/>
      <c r="G566" s="166"/>
      <c r="H566" s="166"/>
      <c r="I566" s="166"/>
      <c r="J566" s="166"/>
      <c r="K566" s="166"/>
      <c r="L566" s="166"/>
      <c r="M566" s="166"/>
      <c r="N566" s="166"/>
      <c r="O566" s="166"/>
      <c r="P566" s="166"/>
      <c r="Q566" s="166"/>
      <c r="R566" s="166"/>
      <c r="S566" s="166"/>
      <c r="T566" s="166"/>
      <c r="U566" s="166"/>
      <c r="V566" s="166"/>
      <c r="W566" s="166"/>
      <c r="X566" s="166"/>
      <c r="Y566" s="166"/>
      <c r="Z566" s="166"/>
    </row>
    <row r="567" spans="1:26" ht="18.75" customHeight="1" x14ac:dyDescent="0.2">
      <c r="A567" s="166"/>
      <c r="B567" s="166"/>
      <c r="C567" s="166"/>
      <c r="D567" s="166"/>
      <c r="E567" s="182"/>
      <c r="F567" s="182"/>
      <c r="G567" s="166"/>
      <c r="H567" s="166"/>
      <c r="I567" s="166"/>
      <c r="J567" s="166"/>
      <c r="K567" s="166"/>
      <c r="L567" s="166"/>
      <c r="M567" s="166"/>
      <c r="N567" s="166"/>
      <c r="O567" s="166"/>
      <c r="P567" s="166"/>
      <c r="Q567" s="166"/>
      <c r="R567" s="166"/>
      <c r="S567" s="166"/>
      <c r="T567" s="166"/>
      <c r="U567" s="166"/>
      <c r="V567" s="166"/>
      <c r="W567" s="166"/>
      <c r="X567" s="166"/>
      <c r="Y567" s="166"/>
      <c r="Z567" s="166"/>
    </row>
    <row r="568" spans="1:26" ht="18.75" customHeight="1" x14ac:dyDescent="0.2">
      <c r="A568" s="166"/>
      <c r="B568" s="166"/>
      <c r="C568" s="166"/>
      <c r="D568" s="166"/>
      <c r="E568" s="182"/>
      <c r="F568" s="182"/>
      <c r="G568" s="166"/>
      <c r="H568" s="166"/>
      <c r="I568" s="166"/>
      <c r="J568" s="166"/>
      <c r="K568" s="166"/>
      <c r="L568" s="166"/>
      <c r="M568" s="166"/>
      <c r="N568" s="166"/>
      <c r="O568" s="166"/>
      <c r="P568" s="166"/>
      <c r="Q568" s="166"/>
      <c r="R568" s="166"/>
      <c r="S568" s="166"/>
      <c r="T568" s="166"/>
      <c r="U568" s="166"/>
      <c r="V568" s="166"/>
      <c r="W568" s="166"/>
      <c r="X568" s="166"/>
      <c r="Y568" s="166"/>
      <c r="Z568" s="166"/>
    </row>
    <row r="569" spans="1:26" ht="18.75" customHeight="1" x14ac:dyDescent="0.2">
      <c r="A569" s="166"/>
      <c r="B569" s="166"/>
      <c r="C569" s="166"/>
      <c r="D569" s="166"/>
      <c r="E569" s="182"/>
      <c r="F569" s="182"/>
      <c r="G569" s="166"/>
      <c r="H569" s="166"/>
      <c r="I569" s="166"/>
      <c r="J569" s="166"/>
      <c r="K569" s="166"/>
      <c r="L569" s="166"/>
      <c r="M569" s="166"/>
      <c r="N569" s="166"/>
      <c r="O569" s="166"/>
      <c r="P569" s="166"/>
      <c r="Q569" s="166"/>
      <c r="R569" s="166"/>
      <c r="S569" s="166"/>
      <c r="T569" s="166"/>
      <c r="U569" s="166"/>
      <c r="V569" s="166"/>
      <c r="W569" s="166"/>
      <c r="X569" s="166"/>
      <c r="Y569" s="166"/>
      <c r="Z569" s="166"/>
    </row>
    <row r="570" spans="1:26" ht="18.75" customHeight="1" x14ac:dyDescent="0.2">
      <c r="A570" s="166"/>
      <c r="B570" s="166"/>
      <c r="C570" s="166"/>
      <c r="D570" s="166"/>
      <c r="E570" s="182"/>
      <c r="F570" s="182"/>
      <c r="G570" s="166"/>
      <c r="H570" s="166"/>
      <c r="I570" s="166"/>
      <c r="J570" s="166"/>
      <c r="K570" s="166"/>
      <c r="L570" s="166"/>
      <c r="M570" s="166"/>
      <c r="N570" s="166"/>
      <c r="O570" s="166"/>
      <c r="P570" s="166"/>
      <c r="Q570" s="166"/>
      <c r="R570" s="166"/>
      <c r="S570" s="166"/>
      <c r="T570" s="166"/>
      <c r="U570" s="166"/>
      <c r="V570" s="166"/>
      <c r="W570" s="166"/>
      <c r="X570" s="166"/>
      <c r="Y570" s="166"/>
      <c r="Z570" s="166"/>
    </row>
    <row r="571" spans="1:26" ht="18.75" customHeight="1" x14ac:dyDescent="0.2">
      <c r="A571" s="166"/>
      <c r="B571" s="166"/>
      <c r="C571" s="166"/>
      <c r="D571" s="166"/>
      <c r="E571" s="182"/>
      <c r="F571" s="182"/>
      <c r="G571" s="166"/>
      <c r="H571" s="166"/>
      <c r="I571" s="166"/>
      <c r="J571" s="166"/>
      <c r="K571" s="166"/>
      <c r="L571" s="166"/>
      <c r="M571" s="166"/>
      <c r="N571" s="166"/>
      <c r="O571" s="166"/>
      <c r="P571" s="166"/>
      <c r="Q571" s="166"/>
      <c r="R571" s="166"/>
      <c r="S571" s="166"/>
      <c r="T571" s="166"/>
      <c r="U571" s="166"/>
      <c r="V571" s="166"/>
      <c r="W571" s="166"/>
      <c r="X571" s="166"/>
      <c r="Y571" s="166"/>
      <c r="Z571" s="166"/>
    </row>
    <row r="572" spans="1:26" ht="18.75" customHeight="1" x14ac:dyDescent="0.2">
      <c r="A572" s="166"/>
      <c r="B572" s="166"/>
      <c r="C572" s="166"/>
      <c r="D572" s="166"/>
      <c r="E572" s="182"/>
      <c r="F572" s="182"/>
      <c r="G572" s="166"/>
      <c r="H572" s="166"/>
      <c r="I572" s="166"/>
      <c r="J572" s="166"/>
      <c r="K572" s="166"/>
      <c r="L572" s="166"/>
      <c r="M572" s="166"/>
      <c r="N572" s="166"/>
      <c r="O572" s="166"/>
      <c r="P572" s="166"/>
      <c r="Q572" s="166"/>
      <c r="R572" s="166"/>
      <c r="S572" s="166"/>
      <c r="T572" s="166"/>
      <c r="U572" s="166"/>
      <c r="V572" s="166"/>
      <c r="W572" s="166"/>
      <c r="X572" s="166"/>
      <c r="Y572" s="166"/>
      <c r="Z572" s="166"/>
    </row>
    <row r="573" spans="1:26" ht="18.75" customHeight="1" x14ac:dyDescent="0.2">
      <c r="A573" s="166"/>
      <c r="B573" s="166"/>
      <c r="C573" s="166"/>
      <c r="D573" s="166"/>
      <c r="E573" s="182"/>
      <c r="F573" s="182"/>
      <c r="G573" s="166"/>
      <c r="H573" s="166"/>
      <c r="I573" s="166"/>
      <c r="J573" s="166"/>
      <c r="K573" s="166"/>
      <c r="L573" s="166"/>
      <c r="M573" s="166"/>
      <c r="N573" s="166"/>
      <c r="O573" s="166"/>
      <c r="P573" s="166"/>
      <c r="Q573" s="166"/>
      <c r="R573" s="166"/>
      <c r="S573" s="166"/>
      <c r="T573" s="166"/>
      <c r="U573" s="166"/>
      <c r="V573" s="166"/>
      <c r="W573" s="166"/>
      <c r="X573" s="166"/>
      <c r="Y573" s="166"/>
      <c r="Z573" s="166"/>
    </row>
    <row r="574" spans="1:26" ht="18.75" customHeight="1" x14ac:dyDescent="0.2">
      <c r="A574" s="166"/>
      <c r="B574" s="166"/>
      <c r="C574" s="166"/>
      <c r="D574" s="166"/>
      <c r="E574" s="182"/>
      <c r="F574" s="182"/>
      <c r="G574" s="166"/>
      <c r="H574" s="166"/>
      <c r="I574" s="166"/>
      <c r="J574" s="166"/>
      <c r="K574" s="166"/>
      <c r="L574" s="166"/>
      <c r="M574" s="166"/>
      <c r="N574" s="166"/>
      <c r="O574" s="166"/>
      <c r="P574" s="166"/>
      <c r="Q574" s="166"/>
      <c r="R574" s="166"/>
      <c r="S574" s="166"/>
      <c r="T574" s="166"/>
      <c r="U574" s="166"/>
      <c r="V574" s="166"/>
      <c r="W574" s="166"/>
      <c r="X574" s="166"/>
      <c r="Y574" s="166"/>
      <c r="Z574" s="166"/>
    </row>
    <row r="575" spans="1:26" ht="18.75" customHeight="1" x14ac:dyDescent="0.2">
      <c r="A575" s="166"/>
      <c r="B575" s="166"/>
      <c r="C575" s="166"/>
      <c r="D575" s="166"/>
      <c r="E575" s="182"/>
      <c r="F575" s="182"/>
      <c r="G575" s="166"/>
      <c r="H575" s="166"/>
      <c r="I575" s="166"/>
      <c r="J575" s="166"/>
      <c r="K575" s="166"/>
      <c r="L575" s="166"/>
      <c r="M575" s="166"/>
      <c r="N575" s="166"/>
      <c r="O575" s="166"/>
      <c r="P575" s="166"/>
      <c r="Q575" s="166"/>
      <c r="R575" s="166"/>
      <c r="S575" s="166"/>
      <c r="T575" s="166"/>
      <c r="U575" s="166"/>
      <c r="V575" s="166"/>
      <c r="W575" s="166"/>
      <c r="X575" s="166"/>
      <c r="Y575" s="166"/>
      <c r="Z575" s="166"/>
    </row>
    <row r="576" spans="1:26" ht="18.75" customHeight="1" x14ac:dyDescent="0.2">
      <c r="A576" s="166"/>
      <c r="B576" s="166"/>
      <c r="C576" s="166"/>
      <c r="D576" s="166"/>
      <c r="E576" s="182"/>
      <c r="F576" s="182"/>
      <c r="G576" s="166"/>
      <c r="H576" s="166"/>
      <c r="I576" s="166"/>
      <c r="J576" s="166"/>
      <c r="K576" s="166"/>
      <c r="L576" s="166"/>
      <c r="M576" s="166"/>
      <c r="N576" s="166"/>
      <c r="O576" s="166"/>
      <c r="P576" s="166"/>
      <c r="Q576" s="166"/>
      <c r="R576" s="166"/>
      <c r="S576" s="166"/>
      <c r="T576" s="166"/>
      <c r="U576" s="166"/>
      <c r="V576" s="166"/>
      <c r="W576" s="166"/>
      <c r="X576" s="166"/>
      <c r="Y576" s="166"/>
      <c r="Z576" s="166"/>
    </row>
    <row r="577" spans="1:26" ht="18.75" customHeight="1" x14ac:dyDescent="0.2">
      <c r="A577" s="166"/>
      <c r="B577" s="166"/>
      <c r="C577" s="166"/>
      <c r="D577" s="166"/>
      <c r="E577" s="182"/>
      <c r="F577" s="182"/>
      <c r="G577" s="166"/>
      <c r="H577" s="166"/>
      <c r="I577" s="166"/>
      <c r="J577" s="166"/>
      <c r="K577" s="166"/>
      <c r="L577" s="166"/>
      <c r="M577" s="166"/>
      <c r="N577" s="166"/>
      <c r="O577" s="166"/>
      <c r="P577" s="166"/>
      <c r="Q577" s="166"/>
      <c r="R577" s="166"/>
      <c r="S577" s="166"/>
      <c r="T577" s="166"/>
      <c r="U577" s="166"/>
      <c r="V577" s="166"/>
      <c r="W577" s="166"/>
      <c r="X577" s="166"/>
      <c r="Y577" s="166"/>
      <c r="Z577" s="166"/>
    </row>
    <row r="578" spans="1:26" ht="18.75" customHeight="1" x14ac:dyDescent="0.2">
      <c r="A578" s="166"/>
      <c r="B578" s="166"/>
      <c r="C578" s="166"/>
      <c r="D578" s="166"/>
      <c r="E578" s="182"/>
      <c r="F578" s="182"/>
      <c r="G578" s="166"/>
      <c r="H578" s="166"/>
      <c r="I578" s="166"/>
      <c r="J578" s="166"/>
      <c r="K578" s="166"/>
      <c r="L578" s="166"/>
      <c r="M578" s="166"/>
      <c r="N578" s="166"/>
      <c r="O578" s="166"/>
      <c r="P578" s="166"/>
      <c r="Q578" s="166"/>
      <c r="R578" s="166"/>
      <c r="S578" s="166"/>
      <c r="T578" s="166"/>
      <c r="U578" s="166"/>
      <c r="V578" s="166"/>
      <c r="W578" s="166"/>
      <c r="X578" s="166"/>
      <c r="Y578" s="166"/>
      <c r="Z578" s="166"/>
    </row>
    <row r="579" spans="1:26" ht="18.75" customHeight="1" x14ac:dyDescent="0.2">
      <c r="A579" s="166"/>
      <c r="B579" s="166"/>
      <c r="C579" s="166"/>
      <c r="D579" s="166"/>
      <c r="E579" s="182"/>
      <c r="F579" s="182"/>
      <c r="G579" s="166"/>
      <c r="H579" s="166"/>
      <c r="I579" s="166"/>
      <c r="J579" s="166"/>
      <c r="K579" s="166"/>
      <c r="L579" s="166"/>
      <c r="M579" s="166"/>
      <c r="N579" s="166"/>
      <c r="O579" s="166"/>
      <c r="P579" s="166"/>
      <c r="Q579" s="166"/>
      <c r="R579" s="166"/>
      <c r="S579" s="166"/>
      <c r="T579" s="166"/>
      <c r="U579" s="166"/>
      <c r="V579" s="166"/>
      <c r="W579" s="166"/>
      <c r="X579" s="166"/>
      <c r="Y579" s="166"/>
      <c r="Z579" s="166"/>
    </row>
    <row r="580" spans="1:26" ht="18.75" customHeight="1" x14ac:dyDescent="0.2">
      <c r="A580" s="166"/>
      <c r="B580" s="166"/>
      <c r="C580" s="166"/>
      <c r="D580" s="166"/>
      <c r="E580" s="182"/>
      <c r="F580" s="182"/>
      <c r="G580" s="166"/>
      <c r="H580" s="166"/>
      <c r="I580" s="166"/>
      <c r="J580" s="166"/>
      <c r="K580" s="166"/>
      <c r="L580" s="166"/>
      <c r="M580" s="166"/>
      <c r="N580" s="166"/>
      <c r="O580" s="166"/>
      <c r="P580" s="166"/>
      <c r="Q580" s="166"/>
      <c r="R580" s="166"/>
      <c r="S580" s="166"/>
      <c r="T580" s="166"/>
      <c r="U580" s="166"/>
      <c r="V580" s="166"/>
      <c r="W580" s="166"/>
      <c r="X580" s="166"/>
      <c r="Y580" s="166"/>
      <c r="Z580" s="166"/>
    </row>
    <row r="581" spans="1:26" ht="18.75" customHeight="1" x14ac:dyDescent="0.2">
      <c r="A581" s="166"/>
      <c r="B581" s="166"/>
      <c r="C581" s="166"/>
      <c r="D581" s="166"/>
      <c r="E581" s="182"/>
      <c r="F581" s="182"/>
      <c r="G581" s="166"/>
      <c r="H581" s="166"/>
      <c r="I581" s="166"/>
      <c r="J581" s="166"/>
      <c r="K581" s="166"/>
      <c r="L581" s="166"/>
      <c r="M581" s="166"/>
      <c r="N581" s="166"/>
      <c r="O581" s="166"/>
      <c r="P581" s="166"/>
      <c r="Q581" s="166"/>
      <c r="R581" s="166"/>
      <c r="S581" s="166"/>
      <c r="T581" s="166"/>
      <c r="U581" s="166"/>
      <c r="V581" s="166"/>
      <c r="W581" s="166"/>
      <c r="X581" s="166"/>
      <c r="Y581" s="166"/>
      <c r="Z581" s="166"/>
    </row>
    <row r="582" spans="1:26" ht="18.75" customHeight="1" x14ac:dyDescent="0.2">
      <c r="A582" s="166"/>
      <c r="B582" s="166"/>
      <c r="C582" s="166"/>
      <c r="D582" s="166"/>
      <c r="E582" s="182"/>
      <c r="F582" s="182"/>
      <c r="G582" s="166"/>
      <c r="H582" s="166"/>
      <c r="I582" s="166"/>
      <c r="J582" s="166"/>
      <c r="K582" s="166"/>
      <c r="L582" s="166"/>
      <c r="M582" s="166"/>
      <c r="N582" s="166"/>
      <c r="O582" s="166"/>
      <c r="P582" s="166"/>
      <c r="Q582" s="166"/>
      <c r="R582" s="166"/>
      <c r="S582" s="166"/>
      <c r="T582" s="166"/>
      <c r="U582" s="166"/>
      <c r="V582" s="166"/>
      <c r="W582" s="166"/>
      <c r="X582" s="166"/>
      <c r="Y582" s="166"/>
      <c r="Z582" s="166"/>
    </row>
    <row r="583" spans="1:26" ht="18.75" customHeight="1" x14ac:dyDescent="0.2">
      <c r="A583" s="166"/>
      <c r="B583" s="166"/>
      <c r="C583" s="166"/>
      <c r="D583" s="166"/>
      <c r="E583" s="182"/>
      <c r="F583" s="182"/>
      <c r="G583" s="166"/>
      <c r="H583" s="166"/>
      <c r="I583" s="166"/>
      <c r="J583" s="166"/>
      <c r="K583" s="166"/>
      <c r="L583" s="166"/>
      <c r="M583" s="166"/>
      <c r="N583" s="166"/>
      <c r="O583" s="166"/>
      <c r="P583" s="166"/>
      <c r="Q583" s="166"/>
      <c r="R583" s="166"/>
      <c r="S583" s="166"/>
      <c r="T583" s="166"/>
      <c r="U583" s="166"/>
      <c r="V583" s="166"/>
      <c r="W583" s="166"/>
      <c r="X583" s="166"/>
      <c r="Y583" s="166"/>
      <c r="Z583" s="166"/>
    </row>
    <row r="584" spans="1:26" ht="18.75" customHeight="1" x14ac:dyDescent="0.2">
      <c r="A584" s="166"/>
      <c r="B584" s="166"/>
      <c r="C584" s="166"/>
      <c r="D584" s="166"/>
      <c r="E584" s="182"/>
      <c r="F584" s="182"/>
      <c r="G584" s="166"/>
      <c r="H584" s="166"/>
      <c r="I584" s="166"/>
      <c r="J584" s="166"/>
      <c r="K584" s="166"/>
      <c r="L584" s="166"/>
      <c r="M584" s="166"/>
      <c r="N584" s="166"/>
      <c r="O584" s="166"/>
      <c r="P584" s="166"/>
      <c r="Q584" s="166"/>
      <c r="R584" s="166"/>
      <c r="S584" s="166"/>
      <c r="T584" s="166"/>
      <c r="U584" s="166"/>
      <c r="V584" s="166"/>
      <c r="W584" s="166"/>
      <c r="X584" s="166"/>
      <c r="Y584" s="166"/>
      <c r="Z584" s="166"/>
    </row>
    <row r="585" spans="1:26" ht="18.75" customHeight="1" x14ac:dyDescent="0.2">
      <c r="A585" s="166"/>
      <c r="B585" s="166"/>
      <c r="C585" s="166"/>
      <c r="D585" s="166"/>
      <c r="E585" s="182"/>
      <c r="F585" s="182"/>
      <c r="G585" s="166"/>
      <c r="H585" s="166"/>
      <c r="I585" s="166"/>
      <c r="J585" s="166"/>
      <c r="K585" s="166"/>
      <c r="L585" s="166"/>
      <c r="M585" s="166"/>
      <c r="N585" s="166"/>
      <c r="O585" s="166"/>
      <c r="P585" s="166"/>
      <c r="Q585" s="166"/>
      <c r="R585" s="166"/>
      <c r="S585" s="166"/>
      <c r="T585" s="166"/>
      <c r="U585" s="166"/>
      <c r="V585" s="166"/>
      <c r="W585" s="166"/>
      <c r="X585" s="166"/>
      <c r="Y585" s="166"/>
      <c r="Z585" s="166"/>
    </row>
    <row r="586" spans="1:26" ht="18.75" customHeight="1" x14ac:dyDescent="0.2">
      <c r="A586" s="166"/>
      <c r="B586" s="166"/>
      <c r="C586" s="166"/>
      <c r="D586" s="166"/>
      <c r="E586" s="182"/>
      <c r="F586" s="182"/>
      <c r="G586" s="166"/>
      <c r="H586" s="166"/>
      <c r="I586" s="166"/>
      <c r="J586" s="166"/>
      <c r="K586" s="166"/>
      <c r="L586" s="166"/>
      <c r="M586" s="166"/>
      <c r="N586" s="166"/>
      <c r="O586" s="166"/>
      <c r="P586" s="166"/>
      <c r="Q586" s="166"/>
      <c r="R586" s="166"/>
      <c r="S586" s="166"/>
      <c r="T586" s="166"/>
      <c r="U586" s="166"/>
      <c r="V586" s="166"/>
      <c r="W586" s="166"/>
      <c r="X586" s="166"/>
      <c r="Y586" s="166"/>
      <c r="Z586" s="166"/>
    </row>
    <row r="587" spans="1:26" ht="18.75" customHeight="1" x14ac:dyDescent="0.2">
      <c r="A587" s="166"/>
      <c r="B587" s="166"/>
      <c r="C587" s="166"/>
      <c r="D587" s="166"/>
      <c r="E587" s="182"/>
      <c r="F587" s="182"/>
      <c r="G587" s="166"/>
      <c r="H587" s="166"/>
      <c r="I587" s="166"/>
      <c r="J587" s="166"/>
      <c r="K587" s="166"/>
      <c r="L587" s="166"/>
      <c r="M587" s="166"/>
      <c r="N587" s="166"/>
      <c r="O587" s="166"/>
      <c r="P587" s="166"/>
      <c r="Q587" s="166"/>
      <c r="R587" s="166"/>
      <c r="S587" s="166"/>
      <c r="T587" s="166"/>
      <c r="U587" s="166"/>
      <c r="V587" s="166"/>
      <c r="W587" s="166"/>
      <c r="X587" s="166"/>
      <c r="Y587" s="166"/>
      <c r="Z587" s="166"/>
    </row>
    <row r="588" spans="1:26" ht="18.75" customHeight="1" x14ac:dyDescent="0.2">
      <c r="A588" s="166"/>
      <c r="B588" s="166"/>
      <c r="C588" s="166"/>
      <c r="D588" s="166"/>
      <c r="E588" s="182"/>
      <c r="F588" s="182"/>
      <c r="G588" s="166"/>
      <c r="H588" s="166"/>
      <c r="I588" s="166"/>
      <c r="J588" s="166"/>
      <c r="K588" s="166"/>
      <c r="L588" s="166"/>
      <c r="M588" s="166"/>
      <c r="N588" s="166"/>
      <c r="O588" s="166"/>
      <c r="P588" s="166"/>
      <c r="Q588" s="166"/>
      <c r="R588" s="166"/>
      <c r="S588" s="166"/>
      <c r="T588" s="166"/>
      <c r="U588" s="166"/>
      <c r="V588" s="166"/>
      <c r="W588" s="166"/>
      <c r="X588" s="166"/>
      <c r="Y588" s="166"/>
      <c r="Z588" s="166"/>
    </row>
    <row r="589" spans="1:26" ht="18.75" customHeight="1" x14ac:dyDescent="0.2">
      <c r="A589" s="166"/>
      <c r="B589" s="166"/>
      <c r="C589" s="166"/>
      <c r="D589" s="166"/>
      <c r="E589" s="182"/>
      <c r="F589" s="182"/>
      <c r="G589" s="166"/>
      <c r="H589" s="166"/>
      <c r="I589" s="166"/>
      <c r="J589" s="166"/>
      <c r="K589" s="166"/>
      <c r="L589" s="166"/>
      <c r="M589" s="166"/>
      <c r="N589" s="166"/>
      <c r="O589" s="166"/>
      <c r="P589" s="166"/>
      <c r="Q589" s="166"/>
      <c r="R589" s="166"/>
      <c r="S589" s="166"/>
      <c r="T589" s="166"/>
      <c r="U589" s="166"/>
      <c r="V589" s="166"/>
      <c r="W589" s="166"/>
      <c r="X589" s="166"/>
      <c r="Y589" s="166"/>
      <c r="Z589" s="166"/>
    </row>
    <row r="590" spans="1:26" ht="18.75" customHeight="1" x14ac:dyDescent="0.2">
      <c r="A590" s="166"/>
      <c r="B590" s="166"/>
      <c r="C590" s="166"/>
      <c r="D590" s="166"/>
      <c r="E590" s="182"/>
      <c r="F590" s="182"/>
      <c r="G590" s="166"/>
      <c r="H590" s="166"/>
      <c r="I590" s="166"/>
      <c r="J590" s="166"/>
      <c r="K590" s="166"/>
      <c r="L590" s="166"/>
      <c r="M590" s="166"/>
      <c r="N590" s="166"/>
      <c r="O590" s="166"/>
      <c r="P590" s="166"/>
      <c r="Q590" s="166"/>
      <c r="R590" s="166"/>
      <c r="S590" s="166"/>
      <c r="T590" s="166"/>
      <c r="U590" s="166"/>
      <c r="V590" s="166"/>
      <c r="W590" s="166"/>
      <c r="X590" s="166"/>
      <c r="Y590" s="166"/>
      <c r="Z590" s="166"/>
    </row>
    <row r="591" spans="1:26" ht="18.75" customHeight="1" x14ac:dyDescent="0.2">
      <c r="A591" s="166"/>
      <c r="B591" s="166"/>
      <c r="C591" s="166"/>
      <c r="D591" s="166"/>
      <c r="E591" s="182"/>
      <c r="F591" s="182"/>
      <c r="G591" s="166"/>
      <c r="H591" s="166"/>
      <c r="I591" s="166"/>
      <c r="J591" s="166"/>
      <c r="K591" s="166"/>
      <c r="L591" s="166"/>
      <c r="M591" s="166"/>
      <c r="N591" s="166"/>
      <c r="O591" s="166"/>
      <c r="P591" s="166"/>
      <c r="Q591" s="166"/>
      <c r="R591" s="166"/>
      <c r="S591" s="166"/>
      <c r="T591" s="166"/>
      <c r="U591" s="166"/>
      <c r="V591" s="166"/>
      <c r="W591" s="166"/>
      <c r="X591" s="166"/>
      <c r="Y591" s="166"/>
      <c r="Z591" s="166"/>
    </row>
    <row r="592" spans="1:26" ht="18.75" customHeight="1" x14ac:dyDescent="0.2">
      <c r="A592" s="166"/>
      <c r="B592" s="166"/>
      <c r="C592" s="166"/>
      <c r="D592" s="166"/>
      <c r="E592" s="182"/>
      <c r="F592" s="182"/>
      <c r="G592" s="166"/>
      <c r="H592" s="166"/>
      <c r="I592" s="166"/>
      <c r="J592" s="166"/>
      <c r="K592" s="166"/>
      <c r="L592" s="166"/>
      <c r="M592" s="166"/>
      <c r="N592" s="166"/>
      <c r="O592" s="166"/>
      <c r="P592" s="166"/>
      <c r="Q592" s="166"/>
      <c r="R592" s="166"/>
      <c r="S592" s="166"/>
      <c r="T592" s="166"/>
      <c r="U592" s="166"/>
      <c r="V592" s="166"/>
      <c r="W592" s="166"/>
      <c r="X592" s="166"/>
      <c r="Y592" s="166"/>
      <c r="Z592" s="166"/>
    </row>
    <row r="593" spans="1:26" ht="18.75" customHeight="1" x14ac:dyDescent="0.2">
      <c r="A593" s="166"/>
      <c r="B593" s="166"/>
      <c r="C593" s="166"/>
      <c r="D593" s="166"/>
      <c r="E593" s="182"/>
      <c r="F593" s="182"/>
      <c r="G593" s="166"/>
      <c r="H593" s="166"/>
      <c r="I593" s="166"/>
      <c r="J593" s="166"/>
      <c r="K593" s="166"/>
      <c r="L593" s="166"/>
      <c r="M593" s="166"/>
      <c r="N593" s="166"/>
      <c r="O593" s="166"/>
      <c r="P593" s="166"/>
      <c r="Q593" s="166"/>
      <c r="R593" s="166"/>
      <c r="S593" s="166"/>
      <c r="T593" s="166"/>
      <c r="U593" s="166"/>
      <c r="V593" s="166"/>
      <c r="W593" s="166"/>
      <c r="X593" s="166"/>
      <c r="Y593" s="166"/>
      <c r="Z593" s="166"/>
    </row>
    <row r="594" spans="1:26" ht="18.75" customHeight="1" x14ac:dyDescent="0.2">
      <c r="A594" s="166"/>
      <c r="B594" s="166"/>
      <c r="C594" s="166"/>
      <c r="D594" s="166"/>
      <c r="E594" s="182"/>
      <c r="F594" s="182"/>
      <c r="G594" s="166"/>
      <c r="H594" s="166"/>
      <c r="I594" s="166"/>
      <c r="J594" s="166"/>
      <c r="K594" s="166"/>
      <c r="L594" s="166"/>
      <c r="M594" s="166"/>
      <c r="N594" s="166"/>
      <c r="O594" s="166"/>
      <c r="P594" s="166"/>
      <c r="Q594" s="166"/>
      <c r="R594" s="166"/>
      <c r="S594" s="166"/>
      <c r="T594" s="166"/>
      <c r="U594" s="166"/>
      <c r="V594" s="166"/>
      <c r="W594" s="166"/>
      <c r="X594" s="166"/>
      <c r="Y594" s="166"/>
      <c r="Z594" s="166"/>
    </row>
    <row r="595" spans="1:26" ht="18.75" customHeight="1" x14ac:dyDescent="0.2">
      <c r="A595" s="166"/>
      <c r="B595" s="166"/>
      <c r="C595" s="166"/>
      <c r="D595" s="166"/>
      <c r="E595" s="182"/>
      <c r="F595" s="182"/>
      <c r="G595" s="166"/>
      <c r="H595" s="166"/>
      <c r="I595" s="166"/>
      <c r="J595" s="166"/>
      <c r="K595" s="166"/>
      <c r="L595" s="166"/>
      <c r="M595" s="166"/>
      <c r="N595" s="166"/>
      <c r="O595" s="166"/>
      <c r="P595" s="166"/>
      <c r="Q595" s="166"/>
      <c r="R595" s="166"/>
      <c r="S595" s="166"/>
      <c r="T595" s="166"/>
      <c r="U595" s="166"/>
      <c r="V595" s="166"/>
      <c r="W595" s="166"/>
      <c r="X595" s="166"/>
      <c r="Y595" s="166"/>
      <c r="Z595" s="166"/>
    </row>
    <row r="596" spans="1:26" ht="18.75" customHeight="1" x14ac:dyDescent="0.2">
      <c r="A596" s="166"/>
      <c r="B596" s="166"/>
      <c r="C596" s="166"/>
      <c r="D596" s="166"/>
      <c r="E596" s="182"/>
      <c r="F596" s="182"/>
      <c r="G596" s="166"/>
      <c r="H596" s="166"/>
      <c r="I596" s="166"/>
      <c r="J596" s="166"/>
      <c r="K596" s="166"/>
      <c r="L596" s="166"/>
      <c r="M596" s="166"/>
      <c r="N596" s="166"/>
      <c r="O596" s="166"/>
      <c r="P596" s="166"/>
      <c r="Q596" s="166"/>
      <c r="R596" s="166"/>
      <c r="S596" s="166"/>
      <c r="T596" s="166"/>
      <c r="U596" s="166"/>
      <c r="V596" s="166"/>
      <c r="W596" s="166"/>
      <c r="X596" s="166"/>
      <c r="Y596" s="166"/>
      <c r="Z596" s="166"/>
    </row>
    <row r="597" spans="1:26" ht="18.75" customHeight="1" x14ac:dyDescent="0.2">
      <c r="A597" s="166"/>
      <c r="B597" s="166"/>
      <c r="C597" s="166"/>
      <c r="D597" s="166"/>
      <c r="E597" s="182"/>
      <c r="F597" s="182"/>
      <c r="G597" s="166"/>
      <c r="H597" s="166"/>
      <c r="I597" s="166"/>
      <c r="J597" s="166"/>
      <c r="K597" s="166"/>
      <c r="L597" s="166"/>
      <c r="M597" s="166"/>
      <c r="N597" s="166"/>
      <c r="O597" s="166"/>
      <c r="P597" s="166"/>
      <c r="Q597" s="166"/>
      <c r="R597" s="166"/>
      <c r="S597" s="166"/>
      <c r="T597" s="166"/>
      <c r="U597" s="166"/>
      <c r="V597" s="166"/>
      <c r="W597" s="166"/>
      <c r="X597" s="166"/>
      <c r="Y597" s="166"/>
      <c r="Z597" s="166"/>
    </row>
    <row r="598" spans="1:26" ht="18.75" customHeight="1" x14ac:dyDescent="0.2">
      <c r="A598" s="166"/>
      <c r="B598" s="166"/>
      <c r="C598" s="166"/>
      <c r="D598" s="166"/>
      <c r="E598" s="182"/>
      <c r="F598" s="182"/>
      <c r="G598" s="166"/>
      <c r="H598" s="166"/>
      <c r="I598" s="166"/>
      <c r="J598" s="166"/>
      <c r="K598" s="166"/>
      <c r="L598" s="166"/>
      <c r="M598" s="166"/>
      <c r="N598" s="166"/>
      <c r="O598" s="166"/>
      <c r="P598" s="166"/>
      <c r="Q598" s="166"/>
      <c r="R598" s="166"/>
      <c r="S598" s="166"/>
      <c r="T598" s="166"/>
      <c r="U598" s="166"/>
      <c r="V598" s="166"/>
      <c r="W598" s="166"/>
      <c r="X598" s="166"/>
      <c r="Y598" s="166"/>
      <c r="Z598" s="166"/>
    </row>
    <row r="599" spans="1:26" ht="18.75" customHeight="1" x14ac:dyDescent="0.2">
      <c r="A599" s="166"/>
      <c r="B599" s="166"/>
      <c r="C599" s="166"/>
      <c r="D599" s="166"/>
      <c r="E599" s="182"/>
      <c r="F599" s="182"/>
      <c r="G599" s="166"/>
      <c r="H599" s="166"/>
      <c r="I599" s="166"/>
      <c r="J599" s="166"/>
      <c r="K599" s="166"/>
      <c r="L599" s="166"/>
      <c r="M599" s="166"/>
      <c r="N599" s="166"/>
      <c r="O599" s="166"/>
      <c r="P599" s="166"/>
      <c r="Q599" s="166"/>
      <c r="R599" s="166"/>
      <c r="S599" s="166"/>
      <c r="T599" s="166"/>
      <c r="U599" s="166"/>
      <c r="V599" s="166"/>
      <c r="W599" s="166"/>
      <c r="X599" s="166"/>
      <c r="Y599" s="166"/>
      <c r="Z599" s="166"/>
    </row>
    <row r="600" spans="1:26" ht="18.75" customHeight="1" x14ac:dyDescent="0.2">
      <c r="A600" s="166"/>
      <c r="B600" s="166"/>
      <c r="C600" s="166"/>
      <c r="D600" s="166"/>
      <c r="E600" s="182"/>
      <c r="F600" s="182"/>
      <c r="G600" s="166"/>
      <c r="H600" s="166"/>
      <c r="I600" s="166"/>
      <c r="J600" s="166"/>
      <c r="K600" s="166"/>
      <c r="L600" s="166"/>
      <c r="M600" s="166"/>
      <c r="N600" s="166"/>
      <c r="O600" s="166"/>
      <c r="P600" s="166"/>
      <c r="Q600" s="166"/>
      <c r="R600" s="166"/>
      <c r="S600" s="166"/>
      <c r="T600" s="166"/>
      <c r="U600" s="166"/>
      <c r="V600" s="166"/>
      <c r="W600" s="166"/>
      <c r="X600" s="166"/>
      <c r="Y600" s="166"/>
      <c r="Z600" s="166"/>
    </row>
    <row r="601" spans="1:26" ht="18.75" customHeight="1" x14ac:dyDescent="0.2">
      <c r="A601" s="166"/>
      <c r="B601" s="166"/>
      <c r="C601" s="166"/>
      <c r="D601" s="166"/>
      <c r="E601" s="182"/>
      <c r="F601" s="182"/>
      <c r="G601" s="166"/>
      <c r="H601" s="166"/>
      <c r="I601" s="166"/>
      <c r="J601" s="166"/>
      <c r="K601" s="166"/>
      <c r="L601" s="166"/>
      <c r="M601" s="166"/>
      <c r="N601" s="166"/>
      <c r="O601" s="166"/>
      <c r="P601" s="166"/>
      <c r="Q601" s="166"/>
      <c r="R601" s="166"/>
      <c r="S601" s="166"/>
      <c r="T601" s="166"/>
      <c r="U601" s="166"/>
      <c r="V601" s="166"/>
      <c r="W601" s="166"/>
      <c r="X601" s="166"/>
      <c r="Y601" s="166"/>
      <c r="Z601" s="166"/>
    </row>
    <row r="602" spans="1:26" ht="18.75" customHeight="1" x14ac:dyDescent="0.2">
      <c r="A602" s="166"/>
      <c r="B602" s="166"/>
      <c r="C602" s="166"/>
      <c r="D602" s="166"/>
      <c r="E602" s="182"/>
      <c r="F602" s="182"/>
      <c r="G602" s="166"/>
      <c r="H602" s="166"/>
      <c r="I602" s="166"/>
      <c r="J602" s="166"/>
      <c r="K602" s="166"/>
      <c r="L602" s="166"/>
      <c r="M602" s="166"/>
      <c r="N602" s="166"/>
      <c r="O602" s="166"/>
      <c r="P602" s="166"/>
      <c r="Q602" s="166"/>
      <c r="R602" s="166"/>
      <c r="S602" s="166"/>
      <c r="T602" s="166"/>
      <c r="U602" s="166"/>
      <c r="V602" s="166"/>
      <c r="W602" s="166"/>
      <c r="X602" s="166"/>
      <c r="Y602" s="166"/>
      <c r="Z602" s="166"/>
    </row>
    <row r="603" spans="1:26" ht="18.75" customHeight="1" x14ac:dyDescent="0.2">
      <c r="A603" s="166"/>
      <c r="B603" s="166"/>
      <c r="C603" s="166"/>
      <c r="D603" s="166"/>
      <c r="E603" s="182"/>
      <c r="F603" s="182"/>
      <c r="G603" s="166"/>
      <c r="H603" s="166"/>
      <c r="I603" s="166"/>
      <c r="J603" s="166"/>
      <c r="K603" s="166"/>
      <c r="L603" s="166"/>
      <c r="M603" s="166"/>
      <c r="N603" s="166"/>
      <c r="O603" s="166"/>
      <c r="P603" s="166"/>
      <c r="Q603" s="166"/>
      <c r="R603" s="166"/>
      <c r="S603" s="166"/>
      <c r="T603" s="166"/>
      <c r="U603" s="166"/>
      <c r="V603" s="166"/>
      <c r="W603" s="166"/>
      <c r="X603" s="166"/>
      <c r="Y603" s="166"/>
      <c r="Z603" s="166"/>
    </row>
    <row r="604" spans="1:26" ht="18.75" customHeight="1" x14ac:dyDescent="0.2">
      <c r="A604" s="166"/>
      <c r="B604" s="166"/>
      <c r="C604" s="166"/>
      <c r="D604" s="166"/>
      <c r="E604" s="182"/>
      <c r="F604" s="182"/>
      <c r="G604" s="166"/>
      <c r="H604" s="166"/>
      <c r="I604" s="166"/>
      <c r="J604" s="166"/>
      <c r="K604" s="166"/>
      <c r="L604" s="166"/>
      <c r="M604" s="166"/>
      <c r="N604" s="166"/>
      <c r="O604" s="166"/>
      <c r="P604" s="166"/>
      <c r="Q604" s="166"/>
      <c r="R604" s="166"/>
      <c r="S604" s="166"/>
      <c r="T604" s="166"/>
      <c r="U604" s="166"/>
      <c r="V604" s="166"/>
      <c r="W604" s="166"/>
      <c r="X604" s="166"/>
      <c r="Y604" s="166"/>
      <c r="Z604" s="166"/>
    </row>
    <row r="605" spans="1:26" ht="18.75" customHeight="1" x14ac:dyDescent="0.2">
      <c r="A605" s="166"/>
      <c r="B605" s="166"/>
      <c r="C605" s="166"/>
      <c r="D605" s="166"/>
      <c r="E605" s="182"/>
      <c r="F605" s="182"/>
      <c r="G605" s="166"/>
      <c r="H605" s="166"/>
      <c r="I605" s="166"/>
      <c r="J605" s="166"/>
      <c r="K605" s="166"/>
      <c r="L605" s="166"/>
      <c r="M605" s="166"/>
      <c r="N605" s="166"/>
      <c r="O605" s="166"/>
      <c r="P605" s="166"/>
      <c r="Q605" s="166"/>
      <c r="R605" s="166"/>
      <c r="S605" s="166"/>
      <c r="T605" s="166"/>
      <c r="U605" s="166"/>
      <c r="V605" s="166"/>
      <c r="W605" s="166"/>
      <c r="X605" s="166"/>
      <c r="Y605" s="166"/>
      <c r="Z605" s="166"/>
    </row>
    <row r="606" spans="1:26" ht="18.75" customHeight="1" x14ac:dyDescent="0.2">
      <c r="A606" s="166"/>
      <c r="B606" s="166"/>
      <c r="C606" s="166"/>
      <c r="D606" s="166"/>
      <c r="E606" s="182"/>
      <c r="F606" s="182"/>
      <c r="G606" s="166"/>
      <c r="H606" s="166"/>
      <c r="I606" s="166"/>
      <c r="J606" s="166"/>
      <c r="K606" s="166"/>
      <c r="L606" s="166"/>
      <c r="M606" s="166"/>
      <c r="N606" s="166"/>
      <c r="O606" s="166"/>
      <c r="P606" s="166"/>
      <c r="Q606" s="166"/>
      <c r="R606" s="166"/>
      <c r="S606" s="166"/>
      <c r="T606" s="166"/>
      <c r="U606" s="166"/>
      <c r="V606" s="166"/>
      <c r="W606" s="166"/>
      <c r="X606" s="166"/>
      <c r="Y606" s="166"/>
      <c r="Z606" s="166"/>
    </row>
    <row r="607" spans="1:26" ht="18.75" customHeight="1" x14ac:dyDescent="0.2">
      <c r="A607" s="166"/>
      <c r="B607" s="166"/>
      <c r="C607" s="166"/>
      <c r="D607" s="166"/>
      <c r="E607" s="182"/>
      <c r="F607" s="182"/>
      <c r="G607" s="166"/>
      <c r="H607" s="166"/>
      <c r="I607" s="166"/>
      <c r="J607" s="166"/>
      <c r="K607" s="166"/>
      <c r="L607" s="166"/>
      <c r="M607" s="166"/>
      <c r="N607" s="166"/>
      <c r="O607" s="166"/>
      <c r="P607" s="166"/>
      <c r="Q607" s="166"/>
      <c r="R607" s="166"/>
      <c r="S607" s="166"/>
      <c r="T607" s="166"/>
      <c r="U607" s="166"/>
      <c r="V607" s="166"/>
      <c r="W607" s="166"/>
      <c r="X607" s="166"/>
      <c r="Y607" s="166"/>
      <c r="Z607" s="166"/>
    </row>
    <row r="608" spans="1:26" ht="18.75" customHeight="1" x14ac:dyDescent="0.2">
      <c r="A608" s="166"/>
      <c r="B608" s="166"/>
      <c r="C608" s="166"/>
      <c r="D608" s="166"/>
      <c r="E608" s="182"/>
      <c r="F608" s="182"/>
      <c r="G608" s="166"/>
      <c r="H608" s="166"/>
      <c r="I608" s="166"/>
      <c r="J608" s="166"/>
      <c r="K608" s="166"/>
      <c r="L608" s="166"/>
      <c r="M608" s="166"/>
      <c r="N608" s="166"/>
      <c r="O608" s="166"/>
      <c r="P608" s="166"/>
      <c r="Q608" s="166"/>
      <c r="R608" s="166"/>
      <c r="S608" s="166"/>
      <c r="T608" s="166"/>
      <c r="U608" s="166"/>
      <c r="V608" s="166"/>
      <c r="W608" s="166"/>
      <c r="X608" s="166"/>
      <c r="Y608" s="166"/>
      <c r="Z608" s="166"/>
    </row>
    <row r="609" spans="1:26" ht="18.75" customHeight="1" x14ac:dyDescent="0.2">
      <c r="A609" s="166"/>
      <c r="B609" s="166"/>
      <c r="C609" s="166"/>
      <c r="D609" s="166"/>
      <c r="E609" s="182"/>
      <c r="F609" s="182"/>
      <c r="G609" s="166"/>
      <c r="H609" s="166"/>
      <c r="I609" s="166"/>
      <c r="J609" s="166"/>
      <c r="K609" s="166"/>
      <c r="L609" s="166"/>
      <c r="M609" s="166"/>
      <c r="N609" s="166"/>
      <c r="O609" s="166"/>
      <c r="P609" s="166"/>
      <c r="Q609" s="166"/>
      <c r="R609" s="166"/>
      <c r="S609" s="166"/>
      <c r="T609" s="166"/>
      <c r="U609" s="166"/>
      <c r="V609" s="166"/>
      <c r="W609" s="166"/>
      <c r="X609" s="166"/>
      <c r="Y609" s="166"/>
      <c r="Z609" s="166"/>
    </row>
    <row r="610" spans="1:26" ht="18.75" customHeight="1" x14ac:dyDescent="0.2">
      <c r="A610" s="166"/>
      <c r="B610" s="166"/>
      <c r="C610" s="166"/>
      <c r="D610" s="166"/>
      <c r="E610" s="182"/>
      <c r="F610" s="182"/>
      <c r="G610" s="166"/>
      <c r="H610" s="166"/>
      <c r="I610" s="166"/>
      <c r="J610" s="166"/>
      <c r="K610" s="166"/>
      <c r="L610" s="166"/>
      <c r="M610" s="166"/>
      <c r="N610" s="166"/>
      <c r="O610" s="166"/>
      <c r="P610" s="166"/>
      <c r="Q610" s="166"/>
      <c r="R610" s="166"/>
      <c r="S610" s="166"/>
      <c r="T610" s="166"/>
      <c r="U610" s="166"/>
      <c r="V610" s="166"/>
      <c r="W610" s="166"/>
      <c r="X610" s="166"/>
      <c r="Y610" s="166"/>
      <c r="Z610" s="166"/>
    </row>
    <row r="611" spans="1:26" ht="18.75" customHeight="1" x14ac:dyDescent="0.2">
      <c r="A611" s="166"/>
      <c r="B611" s="166"/>
      <c r="C611" s="166"/>
      <c r="D611" s="166"/>
      <c r="E611" s="182"/>
      <c r="F611" s="182"/>
      <c r="G611" s="166"/>
      <c r="H611" s="166"/>
      <c r="I611" s="166"/>
      <c r="J611" s="166"/>
      <c r="K611" s="166"/>
      <c r="L611" s="166"/>
      <c r="M611" s="166"/>
      <c r="N611" s="166"/>
      <c r="O611" s="166"/>
      <c r="P611" s="166"/>
      <c r="Q611" s="166"/>
      <c r="R611" s="166"/>
      <c r="S611" s="166"/>
      <c r="T611" s="166"/>
      <c r="U611" s="166"/>
      <c r="V611" s="166"/>
      <c r="W611" s="166"/>
      <c r="X611" s="166"/>
      <c r="Y611" s="166"/>
      <c r="Z611" s="166"/>
    </row>
    <row r="612" spans="1:26" ht="18.75" customHeight="1" x14ac:dyDescent="0.2">
      <c r="A612" s="166"/>
      <c r="B612" s="166"/>
      <c r="C612" s="166"/>
      <c r="D612" s="166"/>
      <c r="E612" s="182"/>
      <c r="F612" s="182"/>
      <c r="G612" s="166"/>
      <c r="H612" s="166"/>
      <c r="I612" s="166"/>
      <c r="J612" s="166"/>
      <c r="K612" s="166"/>
      <c r="L612" s="166"/>
      <c r="M612" s="166"/>
      <c r="N612" s="166"/>
      <c r="O612" s="166"/>
      <c r="P612" s="166"/>
      <c r="Q612" s="166"/>
      <c r="R612" s="166"/>
      <c r="S612" s="166"/>
      <c r="T612" s="166"/>
      <c r="U612" s="166"/>
      <c r="V612" s="166"/>
      <c r="W612" s="166"/>
      <c r="X612" s="166"/>
      <c r="Y612" s="166"/>
      <c r="Z612" s="166"/>
    </row>
    <row r="613" spans="1:26" ht="18.75" customHeight="1" x14ac:dyDescent="0.2">
      <c r="A613" s="166"/>
      <c r="B613" s="166"/>
      <c r="C613" s="166"/>
      <c r="D613" s="166"/>
      <c r="E613" s="182"/>
      <c r="F613" s="182"/>
      <c r="G613" s="166"/>
      <c r="H613" s="166"/>
      <c r="I613" s="166"/>
      <c r="J613" s="166"/>
      <c r="K613" s="166"/>
      <c r="L613" s="166"/>
      <c r="M613" s="166"/>
      <c r="N613" s="166"/>
      <c r="O613" s="166"/>
      <c r="P613" s="166"/>
      <c r="Q613" s="166"/>
      <c r="R613" s="166"/>
      <c r="S613" s="166"/>
      <c r="T613" s="166"/>
      <c r="U613" s="166"/>
      <c r="V613" s="166"/>
      <c r="W613" s="166"/>
      <c r="X613" s="166"/>
      <c r="Y613" s="166"/>
      <c r="Z613" s="166"/>
    </row>
    <row r="614" spans="1:26" ht="18.75" customHeight="1" x14ac:dyDescent="0.2">
      <c r="A614" s="166"/>
      <c r="B614" s="166"/>
      <c r="C614" s="166"/>
      <c r="D614" s="166"/>
      <c r="E614" s="182"/>
      <c r="F614" s="182"/>
      <c r="G614" s="166"/>
      <c r="H614" s="166"/>
      <c r="I614" s="166"/>
      <c r="J614" s="166"/>
      <c r="K614" s="166"/>
      <c r="L614" s="166"/>
      <c r="M614" s="166"/>
      <c r="N614" s="166"/>
      <c r="O614" s="166"/>
      <c r="P614" s="166"/>
      <c r="Q614" s="166"/>
      <c r="R614" s="166"/>
      <c r="S614" s="166"/>
      <c r="T614" s="166"/>
      <c r="U614" s="166"/>
      <c r="V614" s="166"/>
      <c r="W614" s="166"/>
      <c r="X614" s="166"/>
      <c r="Y614" s="166"/>
      <c r="Z614" s="166"/>
    </row>
    <row r="615" spans="1:26" ht="18.75" customHeight="1" x14ac:dyDescent="0.2">
      <c r="A615" s="166"/>
      <c r="B615" s="166"/>
      <c r="C615" s="166"/>
      <c r="D615" s="166"/>
      <c r="E615" s="182"/>
      <c r="F615" s="182"/>
      <c r="G615" s="166"/>
      <c r="H615" s="166"/>
      <c r="I615" s="166"/>
      <c r="J615" s="166"/>
      <c r="K615" s="166"/>
      <c r="L615" s="166"/>
      <c r="M615" s="166"/>
      <c r="N615" s="166"/>
      <c r="O615" s="166"/>
      <c r="P615" s="166"/>
      <c r="Q615" s="166"/>
      <c r="R615" s="166"/>
      <c r="S615" s="166"/>
      <c r="T615" s="166"/>
      <c r="U615" s="166"/>
      <c r="V615" s="166"/>
      <c r="W615" s="166"/>
      <c r="X615" s="166"/>
      <c r="Y615" s="166"/>
      <c r="Z615" s="166"/>
    </row>
    <row r="616" spans="1:26" ht="18.75" customHeight="1" x14ac:dyDescent="0.2">
      <c r="A616" s="166"/>
      <c r="B616" s="166"/>
      <c r="C616" s="166"/>
      <c r="D616" s="166"/>
      <c r="E616" s="182"/>
      <c r="F616" s="182"/>
      <c r="G616" s="166"/>
      <c r="H616" s="166"/>
      <c r="I616" s="166"/>
      <c r="J616" s="166"/>
      <c r="K616" s="166"/>
      <c r="L616" s="166"/>
      <c r="M616" s="166"/>
      <c r="N616" s="166"/>
      <c r="O616" s="166"/>
      <c r="P616" s="166"/>
      <c r="Q616" s="166"/>
      <c r="R616" s="166"/>
      <c r="S616" s="166"/>
      <c r="T616" s="166"/>
      <c r="U616" s="166"/>
      <c r="V616" s="166"/>
      <c r="W616" s="166"/>
      <c r="X616" s="166"/>
      <c r="Y616" s="166"/>
      <c r="Z616" s="166"/>
    </row>
    <row r="617" spans="1:26" ht="18.75" customHeight="1" x14ac:dyDescent="0.2">
      <c r="A617" s="166"/>
      <c r="B617" s="166"/>
      <c r="C617" s="166"/>
      <c r="D617" s="166"/>
      <c r="E617" s="182"/>
      <c r="F617" s="182"/>
      <c r="G617" s="166"/>
      <c r="H617" s="166"/>
      <c r="I617" s="166"/>
      <c r="J617" s="166"/>
      <c r="K617" s="166"/>
      <c r="L617" s="166"/>
      <c r="M617" s="166"/>
      <c r="N617" s="166"/>
      <c r="O617" s="166"/>
      <c r="P617" s="166"/>
      <c r="Q617" s="166"/>
      <c r="R617" s="166"/>
      <c r="S617" s="166"/>
      <c r="T617" s="166"/>
      <c r="U617" s="166"/>
      <c r="V617" s="166"/>
      <c r="W617" s="166"/>
      <c r="X617" s="166"/>
      <c r="Y617" s="166"/>
      <c r="Z617" s="166"/>
    </row>
    <row r="618" spans="1:26" ht="18.75" customHeight="1" x14ac:dyDescent="0.2">
      <c r="A618" s="166"/>
      <c r="B618" s="166"/>
      <c r="C618" s="166"/>
      <c r="D618" s="166"/>
      <c r="E618" s="182"/>
      <c r="F618" s="182"/>
      <c r="G618" s="166"/>
      <c r="H618" s="166"/>
      <c r="I618" s="166"/>
      <c r="J618" s="166"/>
      <c r="K618" s="166"/>
      <c r="L618" s="166"/>
      <c r="M618" s="166"/>
      <c r="N618" s="166"/>
      <c r="O618" s="166"/>
      <c r="P618" s="166"/>
      <c r="Q618" s="166"/>
      <c r="R618" s="166"/>
      <c r="S618" s="166"/>
      <c r="T618" s="166"/>
      <c r="U618" s="166"/>
      <c r="V618" s="166"/>
      <c r="W618" s="166"/>
      <c r="X618" s="166"/>
      <c r="Y618" s="166"/>
      <c r="Z618" s="166"/>
    </row>
    <row r="619" spans="1:26" ht="18.75" customHeight="1" x14ac:dyDescent="0.2">
      <c r="A619" s="166"/>
      <c r="B619" s="166"/>
      <c r="C619" s="166"/>
      <c r="D619" s="166"/>
      <c r="E619" s="182"/>
      <c r="F619" s="182"/>
      <c r="G619" s="166"/>
      <c r="H619" s="166"/>
      <c r="I619" s="166"/>
      <c r="J619" s="166"/>
      <c r="K619" s="166"/>
      <c r="L619" s="166"/>
      <c r="M619" s="166"/>
      <c r="N619" s="166"/>
      <c r="O619" s="166"/>
      <c r="P619" s="166"/>
      <c r="Q619" s="166"/>
      <c r="R619" s="166"/>
      <c r="S619" s="166"/>
      <c r="T619" s="166"/>
      <c r="U619" s="166"/>
      <c r="V619" s="166"/>
      <c r="W619" s="166"/>
      <c r="X619" s="166"/>
      <c r="Y619" s="166"/>
      <c r="Z619" s="166"/>
    </row>
    <row r="620" spans="1:26" ht="18.75" customHeight="1" x14ac:dyDescent="0.2">
      <c r="A620" s="166"/>
      <c r="B620" s="166"/>
      <c r="C620" s="166"/>
      <c r="D620" s="166"/>
      <c r="E620" s="182"/>
      <c r="F620" s="182"/>
      <c r="G620" s="166"/>
      <c r="H620" s="166"/>
      <c r="I620" s="166"/>
      <c r="J620" s="166"/>
      <c r="K620" s="166"/>
      <c r="L620" s="166"/>
      <c r="M620" s="166"/>
      <c r="N620" s="166"/>
      <c r="O620" s="166"/>
      <c r="P620" s="166"/>
      <c r="Q620" s="166"/>
      <c r="R620" s="166"/>
      <c r="S620" s="166"/>
      <c r="T620" s="166"/>
      <c r="U620" s="166"/>
      <c r="V620" s="166"/>
      <c r="W620" s="166"/>
      <c r="X620" s="166"/>
      <c r="Y620" s="166"/>
      <c r="Z620" s="166"/>
    </row>
    <row r="621" spans="1:26" ht="18.75" customHeight="1" x14ac:dyDescent="0.2">
      <c r="A621" s="166"/>
      <c r="B621" s="166"/>
      <c r="C621" s="166"/>
      <c r="D621" s="166"/>
      <c r="E621" s="182"/>
      <c r="F621" s="182"/>
      <c r="G621" s="166"/>
      <c r="H621" s="166"/>
      <c r="I621" s="166"/>
      <c r="J621" s="166"/>
      <c r="K621" s="166"/>
      <c r="L621" s="166"/>
      <c r="M621" s="166"/>
      <c r="N621" s="166"/>
      <c r="O621" s="166"/>
      <c r="P621" s="166"/>
      <c r="Q621" s="166"/>
      <c r="R621" s="166"/>
      <c r="S621" s="166"/>
      <c r="T621" s="166"/>
      <c r="U621" s="166"/>
      <c r="V621" s="166"/>
      <c r="W621" s="166"/>
      <c r="X621" s="166"/>
      <c r="Y621" s="166"/>
      <c r="Z621" s="166"/>
    </row>
    <row r="622" spans="1:26" ht="18.75" customHeight="1" x14ac:dyDescent="0.2">
      <c r="A622" s="166"/>
      <c r="B622" s="166"/>
      <c r="C622" s="166"/>
      <c r="D622" s="166"/>
      <c r="E622" s="182"/>
      <c r="F622" s="182"/>
      <c r="G622" s="166"/>
      <c r="H622" s="166"/>
      <c r="I622" s="166"/>
      <c r="J622" s="166"/>
      <c r="K622" s="166"/>
      <c r="L622" s="166"/>
      <c r="M622" s="166"/>
      <c r="N622" s="166"/>
      <c r="O622" s="166"/>
      <c r="P622" s="166"/>
      <c r="Q622" s="166"/>
      <c r="R622" s="166"/>
      <c r="S622" s="166"/>
      <c r="T622" s="166"/>
      <c r="U622" s="166"/>
      <c r="V622" s="166"/>
      <c r="W622" s="166"/>
      <c r="X622" s="166"/>
      <c r="Y622" s="166"/>
      <c r="Z622" s="166"/>
    </row>
    <row r="623" spans="1:26" ht="18.75" customHeight="1" x14ac:dyDescent="0.2">
      <c r="A623" s="166"/>
      <c r="B623" s="166"/>
      <c r="C623" s="166"/>
      <c r="D623" s="166"/>
      <c r="E623" s="182"/>
      <c r="F623" s="182"/>
      <c r="G623" s="166"/>
      <c r="H623" s="166"/>
      <c r="I623" s="166"/>
      <c r="J623" s="166"/>
      <c r="K623" s="166"/>
      <c r="L623" s="166"/>
      <c r="M623" s="166"/>
      <c r="N623" s="166"/>
      <c r="O623" s="166"/>
      <c r="P623" s="166"/>
      <c r="Q623" s="166"/>
      <c r="R623" s="166"/>
      <c r="S623" s="166"/>
      <c r="T623" s="166"/>
      <c r="U623" s="166"/>
      <c r="V623" s="166"/>
      <c r="W623" s="166"/>
      <c r="X623" s="166"/>
      <c r="Y623" s="166"/>
      <c r="Z623" s="166"/>
    </row>
    <row r="624" spans="1:26" ht="18.75" customHeight="1" x14ac:dyDescent="0.2">
      <c r="A624" s="166"/>
      <c r="B624" s="166"/>
      <c r="C624" s="166"/>
      <c r="D624" s="166"/>
      <c r="E624" s="182"/>
      <c r="F624" s="182"/>
      <c r="G624" s="166"/>
      <c r="H624" s="166"/>
      <c r="I624" s="166"/>
      <c r="J624" s="166"/>
      <c r="K624" s="166"/>
      <c r="L624" s="166"/>
      <c r="M624" s="166"/>
      <c r="N624" s="166"/>
      <c r="O624" s="166"/>
      <c r="P624" s="166"/>
      <c r="Q624" s="166"/>
      <c r="R624" s="166"/>
      <c r="S624" s="166"/>
      <c r="T624" s="166"/>
      <c r="U624" s="166"/>
      <c r="V624" s="166"/>
      <c r="W624" s="166"/>
      <c r="X624" s="166"/>
      <c r="Y624" s="166"/>
      <c r="Z624" s="166"/>
    </row>
    <row r="625" spans="1:26" ht="18.75" customHeight="1" x14ac:dyDescent="0.2">
      <c r="A625" s="166"/>
      <c r="B625" s="166"/>
      <c r="C625" s="166"/>
      <c r="D625" s="166"/>
      <c r="E625" s="182"/>
      <c r="F625" s="182"/>
      <c r="G625" s="166"/>
      <c r="H625" s="166"/>
      <c r="I625" s="166"/>
      <c r="J625" s="166"/>
      <c r="K625" s="166"/>
      <c r="L625" s="166"/>
      <c r="M625" s="166"/>
      <c r="N625" s="166"/>
      <c r="O625" s="166"/>
      <c r="P625" s="166"/>
      <c r="Q625" s="166"/>
      <c r="R625" s="166"/>
      <c r="S625" s="166"/>
      <c r="T625" s="166"/>
      <c r="U625" s="166"/>
      <c r="V625" s="166"/>
      <c r="W625" s="166"/>
      <c r="X625" s="166"/>
      <c r="Y625" s="166"/>
      <c r="Z625" s="166"/>
    </row>
    <row r="626" spans="1:26" ht="18.75" customHeight="1" x14ac:dyDescent="0.2">
      <c r="A626" s="166"/>
      <c r="B626" s="166"/>
      <c r="C626" s="166"/>
      <c r="D626" s="166"/>
      <c r="E626" s="182"/>
      <c r="F626" s="182"/>
      <c r="G626" s="166"/>
      <c r="H626" s="166"/>
      <c r="I626" s="166"/>
      <c r="J626" s="166"/>
      <c r="K626" s="166"/>
      <c r="L626" s="166"/>
      <c r="M626" s="166"/>
      <c r="N626" s="166"/>
      <c r="O626" s="166"/>
      <c r="P626" s="166"/>
      <c r="Q626" s="166"/>
      <c r="R626" s="166"/>
      <c r="S626" s="166"/>
      <c r="T626" s="166"/>
      <c r="U626" s="166"/>
      <c r="V626" s="166"/>
      <c r="W626" s="166"/>
      <c r="X626" s="166"/>
      <c r="Y626" s="166"/>
      <c r="Z626" s="166"/>
    </row>
    <row r="627" spans="1:26" ht="18.75" customHeight="1" x14ac:dyDescent="0.2">
      <c r="A627" s="166"/>
      <c r="B627" s="166"/>
      <c r="C627" s="166"/>
      <c r="D627" s="166"/>
      <c r="E627" s="182"/>
      <c r="F627" s="182"/>
      <c r="G627" s="166"/>
      <c r="H627" s="166"/>
      <c r="I627" s="166"/>
      <c r="J627" s="166"/>
      <c r="K627" s="166"/>
      <c r="L627" s="166"/>
      <c r="M627" s="166"/>
      <c r="N627" s="166"/>
      <c r="O627" s="166"/>
      <c r="P627" s="166"/>
      <c r="Q627" s="166"/>
      <c r="R627" s="166"/>
      <c r="S627" s="166"/>
      <c r="T627" s="166"/>
      <c r="U627" s="166"/>
      <c r="V627" s="166"/>
      <c r="W627" s="166"/>
      <c r="X627" s="166"/>
      <c r="Y627" s="166"/>
      <c r="Z627" s="166"/>
    </row>
    <row r="628" spans="1:26" ht="18.75" customHeight="1" x14ac:dyDescent="0.2">
      <c r="A628" s="166"/>
      <c r="B628" s="166"/>
      <c r="C628" s="166"/>
      <c r="D628" s="166"/>
      <c r="E628" s="182"/>
      <c r="F628" s="182"/>
      <c r="G628" s="166"/>
      <c r="H628" s="166"/>
      <c r="I628" s="166"/>
      <c r="J628" s="166"/>
      <c r="K628" s="166"/>
      <c r="L628" s="166"/>
      <c r="M628" s="166"/>
      <c r="N628" s="166"/>
      <c r="O628" s="166"/>
      <c r="P628" s="166"/>
      <c r="Q628" s="166"/>
      <c r="R628" s="166"/>
      <c r="S628" s="166"/>
      <c r="T628" s="166"/>
      <c r="U628" s="166"/>
      <c r="V628" s="166"/>
      <c r="W628" s="166"/>
      <c r="X628" s="166"/>
      <c r="Y628" s="166"/>
      <c r="Z628" s="166"/>
    </row>
    <row r="629" spans="1:26" ht="18.75" customHeight="1" x14ac:dyDescent="0.2">
      <c r="A629" s="166"/>
      <c r="B629" s="166"/>
      <c r="C629" s="166"/>
      <c r="D629" s="166"/>
      <c r="E629" s="182"/>
      <c r="F629" s="182"/>
      <c r="G629" s="166"/>
      <c r="H629" s="166"/>
      <c r="I629" s="166"/>
      <c r="J629" s="166"/>
      <c r="K629" s="166"/>
      <c r="L629" s="166"/>
      <c r="M629" s="166"/>
      <c r="N629" s="166"/>
      <c r="O629" s="166"/>
      <c r="P629" s="166"/>
      <c r="Q629" s="166"/>
      <c r="R629" s="166"/>
      <c r="S629" s="166"/>
      <c r="T629" s="166"/>
      <c r="U629" s="166"/>
      <c r="V629" s="166"/>
      <c r="W629" s="166"/>
      <c r="X629" s="166"/>
      <c r="Y629" s="166"/>
      <c r="Z629" s="166"/>
    </row>
    <row r="630" spans="1:26" ht="18.75" customHeight="1" x14ac:dyDescent="0.2">
      <c r="A630" s="166"/>
      <c r="B630" s="166"/>
      <c r="C630" s="166"/>
      <c r="D630" s="166"/>
      <c r="E630" s="182"/>
      <c r="F630" s="182"/>
      <c r="G630" s="166"/>
      <c r="H630" s="166"/>
      <c r="I630" s="166"/>
      <c r="J630" s="166"/>
      <c r="K630" s="166"/>
      <c r="L630" s="166"/>
      <c r="M630" s="166"/>
      <c r="N630" s="166"/>
      <c r="O630" s="166"/>
      <c r="P630" s="166"/>
      <c r="Q630" s="166"/>
      <c r="R630" s="166"/>
      <c r="S630" s="166"/>
      <c r="T630" s="166"/>
      <c r="U630" s="166"/>
      <c r="V630" s="166"/>
      <c r="W630" s="166"/>
      <c r="X630" s="166"/>
      <c r="Y630" s="166"/>
      <c r="Z630" s="166"/>
    </row>
    <row r="631" spans="1:26" ht="18.75" customHeight="1" x14ac:dyDescent="0.2">
      <c r="A631" s="166"/>
      <c r="B631" s="166"/>
      <c r="C631" s="166"/>
      <c r="D631" s="166"/>
      <c r="E631" s="182"/>
      <c r="F631" s="182"/>
      <c r="G631" s="166"/>
      <c r="H631" s="166"/>
      <c r="I631" s="166"/>
      <c r="J631" s="166"/>
      <c r="K631" s="166"/>
      <c r="L631" s="166"/>
      <c r="M631" s="166"/>
      <c r="N631" s="166"/>
      <c r="O631" s="166"/>
      <c r="P631" s="166"/>
      <c r="Q631" s="166"/>
      <c r="R631" s="166"/>
      <c r="S631" s="166"/>
      <c r="T631" s="166"/>
      <c r="U631" s="166"/>
      <c r="V631" s="166"/>
      <c r="W631" s="166"/>
      <c r="X631" s="166"/>
      <c r="Y631" s="166"/>
      <c r="Z631" s="166"/>
    </row>
    <row r="632" spans="1:26" ht="18.75" customHeight="1" x14ac:dyDescent="0.2">
      <c r="A632" s="166"/>
      <c r="B632" s="166"/>
      <c r="C632" s="166"/>
      <c r="D632" s="166"/>
      <c r="E632" s="182"/>
      <c r="F632" s="182"/>
      <c r="G632" s="166"/>
      <c r="H632" s="166"/>
      <c r="I632" s="166"/>
      <c r="J632" s="166"/>
      <c r="K632" s="166"/>
      <c r="L632" s="166"/>
      <c r="M632" s="166"/>
      <c r="N632" s="166"/>
      <c r="O632" s="166"/>
      <c r="P632" s="166"/>
      <c r="Q632" s="166"/>
      <c r="R632" s="166"/>
      <c r="S632" s="166"/>
      <c r="T632" s="166"/>
      <c r="U632" s="166"/>
      <c r="V632" s="166"/>
      <c r="W632" s="166"/>
      <c r="X632" s="166"/>
      <c r="Y632" s="166"/>
      <c r="Z632" s="166"/>
    </row>
    <row r="633" spans="1:26" ht="18.75" customHeight="1" x14ac:dyDescent="0.2">
      <c r="A633" s="166"/>
      <c r="B633" s="166"/>
      <c r="C633" s="166"/>
      <c r="D633" s="166"/>
      <c r="E633" s="182"/>
      <c r="F633" s="182"/>
      <c r="G633" s="166"/>
      <c r="H633" s="166"/>
      <c r="I633" s="166"/>
      <c r="J633" s="166"/>
      <c r="K633" s="166"/>
      <c r="L633" s="166"/>
      <c r="M633" s="166"/>
      <c r="N633" s="166"/>
      <c r="O633" s="166"/>
      <c r="P633" s="166"/>
      <c r="Q633" s="166"/>
      <c r="R633" s="166"/>
      <c r="S633" s="166"/>
      <c r="T633" s="166"/>
      <c r="U633" s="166"/>
      <c r="V633" s="166"/>
      <c r="W633" s="166"/>
      <c r="X633" s="166"/>
      <c r="Y633" s="166"/>
      <c r="Z633" s="166"/>
    </row>
    <row r="634" spans="1:26" ht="18.75" customHeight="1" x14ac:dyDescent="0.2">
      <c r="A634" s="166"/>
      <c r="B634" s="166"/>
      <c r="C634" s="166"/>
      <c r="D634" s="166"/>
      <c r="E634" s="182"/>
      <c r="F634" s="182"/>
      <c r="G634" s="166"/>
      <c r="H634" s="166"/>
      <c r="I634" s="166"/>
      <c r="J634" s="166"/>
      <c r="K634" s="166"/>
      <c r="L634" s="166"/>
      <c r="M634" s="166"/>
      <c r="N634" s="166"/>
      <c r="O634" s="166"/>
      <c r="P634" s="166"/>
      <c r="Q634" s="166"/>
      <c r="R634" s="166"/>
      <c r="S634" s="166"/>
      <c r="T634" s="166"/>
      <c r="U634" s="166"/>
      <c r="V634" s="166"/>
      <c r="W634" s="166"/>
      <c r="X634" s="166"/>
      <c r="Y634" s="166"/>
      <c r="Z634" s="166"/>
    </row>
    <row r="635" spans="1:26" ht="18.75" customHeight="1" x14ac:dyDescent="0.2">
      <c r="A635" s="166"/>
      <c r="B635" s="166"/>
      <c r="C635" s="166"/>
      <c r="D635" s="166"/>
      <c r="E635" s="182"/>
      <c r="F635" s="182"/>
      <c r="G635" s="166"/>
      <c r="H635" s="166"/>
      <c r="I635" s="166"/>
      <c r="J635" s="166"/>
      <c r="K635" s="166"/>
      <c r="L635" s="166"/>
      <c r="M635" s="166"/>
      <c r="N635" s="166"/>
      <c r="O635" s="166"/>
      <c r="P635" s="166"/>
      <c r="Q635" s="166"/>
      <c r="R635" s="166"/>
      <c r="S635" s="166"/>
      <c r="T635" s="166"/>
      <c r="U635" s="166"/>
      <c r="V635" s="166"/>
      <c r="W635" s="166"/>
      <c r="X635" s="166"/>
      <c r="Y635" s="166"/>
      <c r="Z635" s="166"/>
    </row>
    <row r="636" spans="1:26" ht="18.75" customHeight="1" x14ac:dyDescent="0.2">
      <c r="A636" s="166"/>
      <c r="B636" s="166"/>
      <c r="C636" s="166"/>
      <c r="D636" s="166"/>
      <c r="E636" s="182"/>
      <c r="F636" s="182"/>
      <c r="G636" s="166"/>
      <c r="H636" s="166"/>
      <c r="I636" s="166"/>
      <c r="J636" s="166"/>
      <c r="K636" s="166"/>
      <c r="L636" s="166"/>
      <c r="M636" s="166"/>
      <c r="N636" s="166"/>
      <c r="O636" s="166"/>
      <c r="P636" s="166"/>
      <c r="Q636" s="166"/>
      <c r="R636" s="166"/>
      <c r="S636" s="166"/>
      <c r="T636" s="166"/>
      <c r="U636" s="166"/>
      <c r="V636" s="166"/>
      <c r="W636" s="166"/>
      <c r="X636" s="166"/>
      <c r="Y636" s="166"/>
      <c r="Z636" s="166"/>
    </row>
    <row r="637" spans="1:26" ht="18.75" customHeight="1" x14ac:dyDescent="0.2">
      <c r="A637" s="166"/>
      <c r="B637" s="166"/>
      <c r="C637" s="166"/>
      <c r="D637" s="166"/>
      <c r="E637" s="182"/>
      <c r="F637" s="182"/>
      <c r="G637" s="166"/>
      <c r="H637" s="166"/>
      <c r="I637" s="166"/>
      <c r="J637" s="166"/>
      <c r="K637" s="166"/>
      <c r="L637" s="166"/>
      <c r="M637" s="166"/>
      <c r="N637" s="166"/>
      <c r="O637" s="166"/>
      <c r="P637" s="166"/>
      <c r="Q637" s="166"/>
      <c r="R637" s="166"/>
      <c r="S637" s="166"/>
      <c r="T637" s="166"/>
      <c r="U637" s="166"/>
      <c r="V637" s="166"/>
      <c r="W637" s="166"/>
      <c r="X637" s="166"/>
      <c r="Y637" s="166"/>
      <c r="Z637" s="166"/>
    </row>
    <row r="638" spans="1:26" ht="18.75" customHeight="1" x14ac:dyDescent="0.2">
      <c r="A638" s="166"/>
      <c r="B638" s="166"/>
      <c r="C638" s="166"/>
      <c r="D638" s="166"/>
      <c r="E638" s="182"/>
      <c r="F638" s="182"/>
      <c r="G638" s="166"/>
      <c r="H638" s="166"/>
      <c r="I638" s="166"/>
      <c r="J638" s="166"/>
      <c r="K638" s="166"/>
      <c r="L638" s="166"/>
      <c r="M638" s="166"/>
      <c r="N638" s="166"/>
      <c r="O638" s="166"/>
      <c r="P638" s="166"/>
      <c r="Q638" s="166"/>
      <c r="R638" s="166"/>
      <c r="S638" s="166"/>
      <c r="T638" s="166"/>
      <c r="U638" s="166"/>
      <c r="V638" s="166"/>
      <c r="W638" s="166"/>
      <c r="X638" s="166"/>
      <c r="Y638" s="166"/>
      <c r="Z638" s="166"/>
    </row>
    <row r="639" spans="1:26" ht="18.75" customHeight="1" x14ac:dyDescent="0.2">
      <c r="A639" s="166"/>
      <c r="B639" s="166"/>
      <c r="C639" s="166"/>
      <c r="D639" s="166"/>
      <c r="E639" s="182"/>
      <c r="F639" s="182"/>
      <c r="G639" s="166"/>
      <c r="H639" s="166"/>
      <c r="I639" s="166"/>
      <c r="J639" s="166"/>
      <c r="K639" s="166"/>
      <c r="L639" s="166"/>
      <c r="M639" s="166"/>
      <c r="N639" s="166"/>
      <c r="O639" s="166"/>
      <c r="P639" s="166"/>
      <c r="Q639" s="166"/>
      <c r="R639" s="166"/>
      <c r="S639" s="166"/>
      <c r="T639" s="166"/>
      <c r="U639" s="166"/>
      <c r="V639" s="166"/>
      <c r="W639" s="166"/>
      <c r="X639" s="166"/>
      <c r="Y639" s="166"/>
      <c r="Z639" s="166"/>
    </row>
    <row r="640" spans="1:26" ht="18.75" customHeight="1" x14ac:dyDescent="0.2">
      <c r="A640" s="166"/>
      <c r="B640" s="166"/>
      <c r="C640" s="166"/>
      <c r="D640" s="166"/>
      <c r="E640" s="182"/>
      <c r="F640" s="182"/>
      <c r="G640" s="166"/>
      <c r="H640" s="166"/>
      <c r="I640" s="166"/>
      <c r="J640" s="166"/>
      <c r="K640" s="166"/>
      <c r="L640" s="166"/>
      <c r="M640" s="166"/>
      <c r="N640" s="166"/>
      <c r="O640" s="166"/>
      <c r="P640" s="166"/>
      <c r="Q640" s="166"/>
      <c r="R640" s="166"/>
      <c r="S640" s="166"/>
      <c r="T640" s="166"/>
      <c r="U640" s="166"/>
      <c r="V640" s="166"/>
      <c r="W640" s="166"/>
      <c r="X640" s="166"/>
      <c r="Y640" s="166"/>
      <c r="Z640" s="166"/>
    </row>
    <row r="641" spans="1:26" ht="18.75" customHeight="1" x14ac:dyDescent="0.2">
      <c r="A641" s="166"/>
      <c r="B641" s="166"/>
      <c r="C641" s="166"/>
      <c r="D641" s="166"/>
      <c r="E641" s="182"/>
      <c r="F641" s="182"/>
      <c r="G641" s="166"/>
      <c r="H641" s="166"/>
      <c r="I641" s="166"/>
      <c r="J641" s="166"/>
      <c r="K641" s="166"/>
      <c r="L641" s="166"/>
      <c r="M641" s="166"/>
      <c r="N641" s="166"/>
      <c r="O641" s="166"/>
      <c r="P641" s="166"/>
      <c r="Q641" s="166"/>
      <c r="R641" s="166"/>
      <c r="S641" s="166"/>
      <c r="T641" s="166"/>
      <c r="U641" s="166"/>
      <c r="V641" s="166"/>
      <c r="W641" s="166"/>
      <c r="X641" s="166"/>
      <c r="Y641" s="166"/>
      <c r="Z641" s="166"/>
    </row>
    <row r="642" spans="1:26" ht="18.75" customHeight="1" x14ac:dyDescent="0.2">
      <c r="A642" s="166"/>
      <c r="B642" s="166"/>
      <c r="C642" s="166"/>
      <c r="D642" s="166"/>
      <c r="E642" s="182"/>
      <c r="F642" s="182"/>
      <c r="G642" s="166"/>
      <c r="H642" s="166"/>
      <c r="I642" s="166"/>
      <c r="J642" s="166"/>
      <c r="K642" s="166"/>
      <c r="L642" s="166"/>
      <c r="M642" s="166"/>
      <c r="N642" s="166"/>
      <c r="O642" s="166"/>
      <c r="P642" s="166"/>
      <c r="Q642" s="166"/>
      <c r="R642" s="166"/>
      <c r="S642" s="166"/>
      <c r="T642" s="166"/>
      <c r="U642" s="166"/>
      <c r="V642" s="166"/>
      <c r="W642" s="166"/>
      <c r="X642" s="166"/>
      <c r="Y642" s="166"/>
      <c r="Z642" s="166"/>
    </row>
    <row r="643" spans="1:26" ht="18.75" customHeight="1" x14ac:dyDescent="0.2">
      <c r="A643" s="166"/>
      <c r="B643" s="166"/>
      <c r="C643" s="166"/>
      <c r="D643" s="166"/>
      <c r="E643" s="182"/>
      <c r="F643" s="182"/>
      <c r="G643" s="166"/>
      <c r="H643" s="166"/>
      <c r="I643" s="166"/>
      <c r="J643" s="166"/>
      <c r="K643" s="166"/>
      <c r="L643" s="166"/>
      <c r="M643" s="166"/>
      <c r="N643" s="166"/>
      <c r="O643" s="166"/>
      <c r="P643" s="166"/>
      <c r="Q643" s="166"/>
      <c r="R643" s="166"/>
      <c r="S643" s="166"/>
      <c r="T643" s="166"/>
      <c r="U643" s="166"/>
      <c r="V643" s="166"/>
      <c r="W643" s="166"/>
      <c r="X643" s="166"/>
      <c r="Y643" s="166"/>
      <c r="Z643" s="166"/>
    </row>
    <row r="644" spans="1:26" ht="18.75" customHeight="1" x14ac:dyDescent="0.2">
      <c r="A644" s="166"/>
      <c r="B644" s="166"/>
      <c r="C644" s="166"/>
      <c r="D644" s="166"/>
      <c r="E644" s="182"/>
      <c r="F644" s="182"/>
      <c r="G644" s="166"/>
      <c r="H644" s="166"/>
      <c r="I644" s="166"/>
      <c r="J644" s="166"/>
      <c r="K644" s="166"/>
      <c r="L644" s="166"/>
      <c r="M644" s="166"/>
      <c r="N644" s="166"/>
      <c r="O644" s="166"/>
      <c r="P644" s="166"/>
      <c r="Q644" s="166"/>
      <c r="R644" s="166"/>
      <c r="S644" s="166"/>
      <c r="T644" s="166"/>
      <c r="U644" s="166"/>
      <c r="V644" s="166"/>
      <c r="W644" s="166"/>
      <c r="X644" s="166"/>
      <c r="Y644" s="166"/>
      <c r="Z644" s="166"/>
    </row>
    <row r="645" spans="1:26" ht="18.75" customHeight="1" x14ac:dyDescent="0.2">
      <c r="A645" s="166"/>
      <c r="B645" s="166"/>
      <c r="C645" s="166"/>
      <c r="D645" s="166"/>
      <c r="E645" s="182"/>
      <c r="F645" s="182"/>
      <c r="G645" s="166"/>
      <c r="H645" s="166"/>
      <c r="I645" s="166"/>
      <c r="J645" s="166"/>
      <c r="K645" s="166"/>
      <c r="L645" s="166"/>
      <c r="M645" s="166"/>
      <c r="N645" s="166"/>
      <c r="O645" s="166"/>
      <c r="P645" s="166"/>
      <c r="Q645" s="166"/>
      <c r="R645" s="166"/>
      <c r="S645" s="166"/>
      <c r="T645" s="166"/>
      <c r="U645" s="166"/>
      <c r="V645" s="166"/>
      <c r="W645" s="166"/>
      <c r="X645" s="166"/>
      <c r="Y645" s="166"/>
      <c r="Z645" s="166"/>
    </row>
    <row r="646" spans="1:26" ht="18.75" customHeight="1" x14ac:dyDescent="0.2">
      <c r="A646" s="166"/>
      <c r="B646" s="166"/>
      <c r="C646" s="166"/>
      <c r="D646" s="166"/>
      <c r="E646" s="182"/>
      <c r="F646" s="182"/>
      <c r="G646" s="166"/>
      <c r="H646" s="166"/>
      <c r="I646" s="166"/>
      <c r="J646" s="166"/>
      <c r="K646" s="166"/>
      <c r="L646" s="166"/>
      <c r="M646" s="166"/>
      <c r="N646" s="166"/>
      <c r="O646" s="166"/>
      <c r="P646" s="166"/>
      <c r="Q646" s="166"/>
      <c r="R646" s="166"/>
      <c r="S646" s="166"/>
      <c r="T646" s="166"/>
      <c r="U646" s="166"/>
      <c r="V646" s="166"/>
      <c r="W646" s="166"/>
      <c r="X646" s="166"/>
      <c r="Y646" s="166"/>
      <c r="Z646" s="166"/>
    </row>
    <row r="647" spans="1:26" ht="18.75" customHeight="1" x14ac:dyDescent="0.2">
      <c r="A647" s="166"/>
      <c r="B647" s="166"/>
      <c r="C647" s="166"/>
      <c r="D647" s="166"/>
      <c r="E647" s="182"/>
      <c r="F647" s="182"/>
      <c r="G647" s="166"/>
      <c r="H647" s="166"/>
      <c r="I647" s="166"/>
      <c r="J647" s="166"/>
      <c r="K647" s="166"/>
      <c r="L647" s="166"/>
      <c r="M647" s="166"/>
      <c r="N647" s="166"/>
      <c r="O647" s="166"/>
      <c r="P647" s="166"/>
      <c r="Q647" s="166"/>
      <c r="R647" s="166"/>
      <c r="S647" s="166"/>
      <c r="T647" s="166"/>
      <c r="U647" s="166"/>
      <c r="V647" s="166"/>
      <c r="W647" s="166"/>
      <c r="X647" s="166"/>
      <c r="Y647" s="166"/>
      <c r="Z647" s="166"/>
    </row>
    <row r="648" spans="1:26" ht="18.75" customHeight="1" x14ac:dyDescent="0.2">
      <c r="A648" s="166"/>
      <c r="B648" s="166"/>
      <c r="C648" s="166"/>
      <c r="D648" s="166"/>
      <c r="E648" s="182"/>
      <c r="F648" s="182"/>
      <c r="G648" s="166"/>
      <c r="H648" s="166"/>
      <c r="I648" s="166"/>
      <c r="J648" s="166"/>
      <c r="K648" s="166"/>
      <c r="L648" s="166"/>
      <c r="M648" s="166"/>
      <c r="N648" s="166"/>
      <c r="O648" s="166"/>
      <c r="P648" s="166"/>
      <c r="Q648" s="166"/>
      <c r="R648" s="166"/>
      <c r="S648" s="166"/>
      <c r="T648" s="166"/>
      <c r="U648" s="166"/>
      <c r="V648" s="166"/>
      <c r="W648" s="166"/>
      <c r="X648" s="166"/>
      <c r="Y648" s="166"/>
      <c r="Z648" s="166"/>
    </row>
    <row r="649" spans="1:26" ht="18.75" customHeight="1" x14ac:dyDescent="0.2">
      <c r="A649" s="166"/>
      <c r="B649" s="166"/>
      <c r="C649" s="166"/>
      <c r="D649" s="166"/>
      <c r="E649" s="182"/>
      <c r="F649" s="182"/>
      <c r="G649" s="166"/>
      <c r="H649" s="166"/>
      <c r="I649" s="166"/>
      <c r="J649" s="166"/>
      <c r="K649" s="166"/>
      <c r="L649" s="166"/>
      <c r="M649" s="166"/>
      <c r="N649" s="166"/>
      <c r="O649" s="166"/>
      <c r="P649" s="166"/>
      <c r="Q649" s="166"/>
      <c r="R649" s="166"/>
      <c r="S649" s="166"/>
      <c r="T649" s="166"/>
      <c r="U649" s="166"/>
      <c r="V649" s="166"/>
      <c r="W649" s="166"/>
      <c r="X649" s="166"/>
      <c r="Y649" s="166"/>
      <c r="Z649" s="166"/>
    </row>
    <row r="650" spans="1:26" ht="18.75" customHeight="1" x14ac:dyDescent="0.2">
      <c r="A650" s="166"/>
      <c r="B650" s="166"/>
      <c r="C650" s="166"/>
      <c r="D650" s="166"/>
      <c r="E650" s="182"/>
      <c r="F650" s="182"/>
      <c r="G650" s="166"/>
      <c r="H650" s="166"/>
      <c r="I650" s="166"/>
      <c r="J650" s="166"/>
      <c r="K650" s="166"/>
      <c r="L650" s="166"/>
      <c r="M650" s="166"/>
      <c r="N650" s="166"/>
      <c r="O650" s="166"/>
      <c r="P650" s="166"/>
      <c r="Q650" s="166"/>
      <c r="R650" s="166"/>
      <c r="S650" s="166"/>
      <c r="T650" s="166"/>
      <c r="U650" s="166"/>
      <c r="V650" s="166"/>
      <c r="W650" s="166"/>
      <c r="X650" s="166"/>
      <c r="Y650" s="166"/>
      <c r="Z650" s="166"/>
    </row>
    <row r="651" spans="1:26" ht="18.75" customHeight="1" x14ac:dyDescent="0.2">
      <c r="A651" s="166"/>
      <c r="B651" s="166"/>
      <c r="C651" s="166"/>
      <c r="D651" s="166"/>
      <c r="E651" s="182"/>
      <c r="F651" s="182"/>
      <c r="G651" s="166"/>
      <c r="H651" s="166"/>
      <c r="I651" s="166"/>
      <c r="J651" s="166"/>
      <c r="K651" s="166"/>
      <c r="L651" s="166"/>
      <c r="M651" s="166"/>
      <c r="N651" s="166"/>
      <c r="O651" s="166"/>
      <c r="P651" s="166"/>
      <c r="Q651" s="166"/>
      <c r="R651" s="166"/>
      <c r="S651" s="166"/>
      <c r="T651" s="166"/>
      <c r="U651" s="166"/>
      <c r="V651" s="166"/>
      <c r="W651" s="166"/>
      <c r="X651" s="166"/>
      <c r="Y651" s="166"/>
      <c r="Z651" s="166"/>
    </row>
    <row r="652" spans="1:26" ht="18.75" customHeight="1" x14ac:dyDescent="0.2">
      <c r="A652" s="166"/>
      <c r="B652" s="166"/>
      <c r="C652" s="166"/>
      <c r="D652" s="166"/>
      <c r="E652" s="182"/>
      <c r="F652" s="182"/>
      <c r="G652" s="166"/>
      <c r="H652" s="166"/>
      <c r="I652" s="166"/>
      <c r="J652" s="166"/>
      <c r="K652" s="166"/>
      <c r="L652" s="166"/>
      <c r="M652" s="166"/>
      <c r="N652" s="166"/>
      <c r="O652" s="166"/>
      <c r="P652" s="166"/>
      <c r="Q652" s="166"/>
      <c r="R652" s="166"/>
      <c r="S652" s="166"/>
      <c r="T652" s="166"/>
      <c r="U652" s="166"/>
      <c r="V652" s="166"/>
      <c r="W652" s="166"/>
      <c r="X652" s="166"/>
      <c r="Y652" s="166"/>
      <c r="Z652" s="166"/>
    </row>
    <row r="653" spans="1:26" ht="18.75" customHeight="1" x14ac:dyDescent="0.2">
      <c r="A653" s="166"/>
      <c r="B653" s="166"/>
      <c r="C653" s="166"/>
      <c r="D653" s="166"/>
      <c r="E653" s="182"/>
      <c r="F653" s="182"/>
      <c r="G653" s="166"/>
      <c r="H653" s="166"/>
      <c r="I653" s="166"/>
      <c r="J653" s="166"/>
      <c r="K653" s="166"/>
      <c r="L653" s="166"/>
      <c r="M653" s="166"/>
      <c r="N653" s="166"/>
      <c r="O653" s="166"/>
      <c r="P653" s="166"/>
      <c r="Q653" s="166"/>
      <c r="R653" s="166"/>
      <c r="S653" s="166"/>
      <c r="T653" s="166"/>
      <c r="U653" s="166"/>
      <c r="V653" s="166"/>
      <c r="W653" s="166"/>
      <c r="X653" s="166"/>
      <c r="Y653" s="166"/>
      <c r="Z653" s="166"/>
    </row>
    <row r="654" spans="1:26" ht="18.75" customHeight="1" x14ac:dyDescent="0.2">
      <c r="A654" s="166"/>
      <c r="B654" s="166"/>
      <c r="C654" s="166"/>
      <c r="D654" s="166"/>
      <c r="E654" s="182"/>
      <c r="F654" s="182"/>
      <c r="G654" s="166"/>
      <c r="H654" s="166"/>
      <c r="I654" s="166"/>
      <c r="J654" s="166"/>
      <c r="K654" s="166"/>
      <c r="L654" s="166"/>
      <c r="M654" s="166"/>
      <c r="N654" s="166"/>
      <c r="O654" s="166"/>
      <c r="P654" s="166"/>
      <c r="Q654" s="166"/>
      <c r="R654" s="166"/>
      <c r="S654" s="166"/>
      <c r="T654" s="166"/>
      <c r="U654" s="166"/>
      <c r="V654" s="166"/>
      <c r="W654" s="166"/>
      <c r="X654" s="166"/>
      <c r="Y654" s="166"/>
      <c r="Z654" s="166"/>
    </row>
    <row r="655" spans="1:26" ht="18.75" customHeight="1" x14ac:dyDescent="0.2">
      <c r="A655" s="166"/>
      <c r="B655" s="166"/>
      <c r="C655" s="166"/>
      <c r="D655" s="166"/>
      <c r="E655" s="182"/>
      <c r="F655" s="182"/>
      <c r="G655" s="166"/>
      <c r="H655" s="166"/>
      <c r="I655" s="166"/>
      <c r="J655" s="166"/>
      <c r="K655" s="166"/>
      <c r="L655" s="166"/>
      <c r="M655" s="166"/>
      <c r="N655" s="166"/>
      <c r="O655" s="166"/>
      <c r="P655" s="166"/>
      <c r="Q655" s="166"/>
      <c r="R655" s="166"/>
      <c r="S655" s="166"/>
      <c r="T655" s="166"/>
      <c r="U655" s="166"/>
      <c r="V655" s="166"/>
      <c r="W655" s="166"/>
      <c r="X655" s="166"/>
      <c r="Y655" s="166"/>
      <c r="Z655" s="166"/>
    </row>
    <row r="656" spans="1:26" ht="18.75" customHeight="1" x14ac:dyDescent="0.2">
      <c r="A656" s="166"/>
      <c r="B656" s="166"/>
      <c r="C656" s="166"/>
      <c r="D656" s="166"/>
      <c r="E656" s="182"/>
      <c r="F656" s="182"/>
      <c r="G656" s="166"/>
      <c r="H656" s="166"/>
      <c r="I656" s="166"/>
      <c r="J656" s="166"/>
      <c r="K656" s="166"/>
      <c r="L656" s="166"/>
      <c r="M656" s="166"/>
      <c r="N656" s="166"/>
      <c r="O656" s="166"/>
      <c r="P656" s="166"/>
      <c r="Q656" s="166"/>
      <c r="R656" s="166"/>
      <c r="S656" s="166"/>
      <c r="T656" s="166"/>
      <c r="U656" s="166"/>
      <c r="V656" s="166"/>
      <c r="W656" s="166"/>
      <c r="X656" s="166"/>
      <c r="Y656" s="166"/>
      <c r="Z656" s="166"/>
    </row>
    <row r="657" spans="1:26" ht="18.75" customHeight="1" x14ac:dyDescent="0.2">
      <c r="A657" s="166"/>
      <c r="B657" s="166"/>
      <c r="C657" s="166"/>
      <c r="D657" s="166"/>
      <c r="E657" s="182"/>
      <c r="F657" s="182"/>
      <c r="G657" s="166"/>
      <c r="H657" s="166"/>
      <c r="I657" s="166"/>
      <c r="J657" s="166"/>
      <c r="K657" s="166"/>
      <c r="L657" s="166"/>
      <c r="M657" s="166"/>
      <c r="N657" s="166"/>
      <c r="O657" s="166"/>
      <c r="P657" s="166"/>
      <c r="Q657" s="166"/>
      <c r="R657" s="166"/>
      <c r="S657" s="166"/>
      <c r="T657" s="166"/>
      <c r="U657" s="166"/>
      <c r="V657" s="166"/>
      <c r="W657" s="166"/>
      <c r="X657" s="166"/>
      <c r="Y657" s="166"/>
      <c r="Z657" s="166"/>
    </row>
    <row r="658" spans="1:26" ht="18.75" customHeight="1" x14ac:dyDescent="0.2">
      <c r="A658" s="166"/>
      <c r="B658" s="166"/>
      <c r="C658" s="166"/>
      <c r="D658" s="166"/>
      <c r="E658" s="182"/>
      <c r="F658" s="182"/>
      <c r="G658" s="166"/>
      <c r="H658" s="166"/>
      <c r="I658" s="166"/>
      <c r="J658" s="166"/>
      <c r="K658" s="166"/>
      <c r="L658" s="166"/>
      <c r="M658" s="166"/>
      <c r="N658" s="166"/>
      <c r="O658" s="166"/>
      <c r="P658" s="166"/>
      <c r="Q658" s="166"/>
      <c r="R658" s="166"/>
      <c r="S658" s="166"/>
      <c r="T658" s="166"/>
      <c r="U658" s="166"/>
      <c r="V658" s="166"/>
      <c r="W658" s="166"/>
      <c r="X658" s="166"/>
      <c r="Y658" s="166"/>
      <c r="Z658" s="166"/>
    </row>
    <row r="659" spans="1:26" ht="18.75" customHeight="1" x14ac:dyDescent="0.2">
      <c r="A659" s="166"/>
      <c r="B659" s="166"/>
      <c r="C659" s="166"/>
      <c r="D659" s="166"/>
      <c r="E659" s="182"/>
      <c r="F659" s="182"/>
      <c r="G659" s="166"/>
      <c r="H659" s="166"/>
      <c r="I659" s="166"/>
      <c r="J659" s="166"/>
      <c r="K659" s="166"/>
      <c r="L659" s="166"/>
      <c r="M659" s="166"/>
      <c r="N659" s="166"/>
      <c r="O659" s="166"/>
      <c r="P659" s="166"/>
      <c r="Q659" s="166"/>
      <c r="R659" s="166"/>
      <c r="S659" s="166"/>
      <c r="T659" s="166"/>
      <c r="U659" s="166"/>
      <c r="V659" s="166"/>
      <c r="W659" s="166"/>
      <c r="X659" s="166"/>
      <c r="Y659" s="166"/>
      <c r="Z659" s="166"/>
    </row>
    <row r="660" spans="1:26" ht="18.75" customHeight="1" x14ac:dyDescent="0.2">
      <c r="A660" s="166"/>
      <c r="B660" s="166"/>
      <c r="C660" s="166"/>
      <c r="D660" s="166"/>
      <c r="E660" s="182"/>
      <c r="F660" s="182"/>
      <c r="G660" s="166"/>
      <c r="H660" s="166"/>
      <c r="I660" s="166"/>
      <c r="J660" s="166"/>
      <c r="K660" s="166"/>
      <c r="L660" s="166"/>
      <c r="M660" s="166"/>
      <c r="N660" s="166"/>
      <c r="O660" s="166"/>
      <c r="P660" s="166"/>
      <c r="Q660" s="166"/>
      <c r="R660" s="166"/>
      <c r="S660" s="166"/>
      <c r="T660" s="166"/>
      <c r="U660" s="166"/>
      <c r="V660" s="166"/>
      <c r="W660" s="166"/>
      <c r="X660" s="166"/>
      <c r="Y660" s="166"/>
      <c r="Z660" s="166"/>
    </row>
    <row r="661" spans="1:26" ht="18.75" customHeight="1" x14ac:dyDescent="0.2">
      <c r="A661" s="166"/>
      <c r="B661" s="166"/>
      <c r="C661" s="166"/>
      <c r="D661" s="166"/>
      <c r="E661" s="182"/>
      <c r="F661" s="182"/>
      <c r="G661" s="166"/>
      <c r="H661" s="166"/>
      <c r="I661" s="166"/>
      <c r="J661" s="166"/>
      <c r="K661" s="166"/>
      <c r="L661" s="166"/>
      <c r="M661" s="166"/>
      <c r="N661" s="166"/>
      <c r="O661" s="166"/>
      <c r="P661" s="166"/>
      <c r="Q661" s="166"/>
      <c r="R661" s="166"/>
      <c r="S661" s="166"/>
      <c r="T661" s="166"/>
      <c r="U661" s="166"/>
      <c r="V661" s="166"/>
      <c r="W661" s="166"/>
      <c r="X661" s="166"/>
      <c r="Y661" s="166"/>
      <c r="Z661" s="166"/>
    </row>
    <row r="662" spans="1:26" ht="18.75" customHeight="1" x14ac:dyDescent="0.2">
      <c r="A662" s="166"/>
      <c r="B662" s="166"/>
      <c r="C662" s="166"/>
      <c r="D662" s="166"/>
      <c r="E662" s="182"/>
      <c r="F662" s="182"/>
      <c r="G662" s="166"/>
      <c r="H662" s="166"/>
      <c r="I662" s="166"/>
      <c r="J662" s="166"/>
      <c r="K662" s="166"/>
      <c r="L662" s="166"/>
      <c r="M662" s="166"/>
      <c r="N662" s="166"/>
      <c r="O662" s="166"/>
      <c r="P662" s="166"/>
      <c r="Q662" s="166"/>
      <c r="R662" s="166"/>
      <c r="S662" s="166"/>
      <c r="T662" s="166"/>
      <c r="U662" s="166"/>
      <c r="V662" s="166"/>
      <c r="W662" s="166"/>
      <c r="X662" s="166"/>
      <c r="Y662" s="166"/>
      <c r="Z662" s="166"/>
    </row>
    <row r="663" spans="1:26" ht="18.75" customHeight="1" x14ac:dyDescent="0.2">
      <c r="A663" s="166"/>
      <c r="B663" s="166"/>
      <c r="C663" s="166"/>
      <c r="D663" s="166"/>
      <c r="E663" s="182"/>
      <c r="F663" s="182"/>
      <c r="G663" s="166"/>
      <c r="H663" s="166"/>
      <c r="I663" s="166"/>
      <c r="J663" s="166"/>
      <c r="K663" s="166"/>
      <c r="L663" s="166"/>
      <c r="M663" s="166"/>
      <c r="N663" s="166"/>
      <c r="O663" s="166"/>
      <c r="P663" s="166"/>
      <c r="Q663" s="166"/>
      <c r="R663" s="166"/>
      <c r="S663" s="166"/>
      <c r="T663" s="166"/>
      <c r="U663" s="166"/>
      <c r="V663" s="166"/>
      <c r="W663" s="166"/>
      <c r="X663" s="166"/>
      <c r="Y663" s="166"/>
      <c r="Z663" s="166"/>
    </row>
    <row r="664" spans="1:26" ht="18.75" customHeight="1" x14ac:dyDescent="0.2">
      <c r="A664" s="166"/>
      <c r="B664" s="166"/>
      <c r="C664" s="166"/>
      <c r="D664" s="166"/>
      <c r="E664" s="182"/>
      <c r="F664" s="182"/>
      <c r="G664" s="166"/>
      <c r="H664" s="166"/>
      <c r="I664" s="166"/>
      <c r="J664" s="166"/>
      <c r="K664" s="166"/>
      <c r="L664" s="166"/>
      <c r="M664" s="166"/>
      <c r="N664" s="166"/>
      <c r="O664" s="166"/>
      <c r="P664" s="166"/>
      <c r="Q664" s="166"/>
      <c r="R664" s="166"/>
      <c r="S664" s="166"/>
      <c r="T664" s="166"/>
      <c r="U664" s="166"/>
      <c r="V664" s="166"/>
      <c r="W664" s="166"/>
      <c r="X664" s="166"/>
      <c r="Y664" s="166"/>
      <c r="Z664" s="166"/>
    </row>
    <row r="665" spans="1:26" ht="18.75" customHeight="1" x14ac:dyDescent="0.2">
      <c r="A665" s="166"/>
      <c r="B665" s="166"/>
      <c r="C665" s="166"/>
      <c r="D665" s="166"/>
      <c r="E665" s="182"/>
      <c r="F665" s="182"/>
      <c r="G665" s="166"/>
      <c r="H665" s="166"/>
      <c r="I665" s="166"/>
      <c r="J665" s="166"/>
      <c r="K665" s="166"/>
      <c r="L665" s="166"/>
      <c r="M665" s="166"/>
      <c r="N665" s="166"/>
      <c r="O665" s="166"/>
      <c r="P665" s="166"/>
      <c r="Q665" s="166"/>
      <c r="R665" s="166"/>
      <c r="S665" s="166"/>
      <c r="T665" s="166"/>
      <c r="U665" s="166"/>
      <c r="V665" s="166"/>
      <c r="W665" s="166"/>
      <c r="X665" s="166"/>
      <c r="Y665" s="166"/>
      <c r="Z665" s="166"/>
    </row>
    <row r="666" spans="1:26" ht="18.75" customHeight="1" x14ac:dyDescent="0.2">
      <c r="A666" s="166"/>
      <c r="B666" s="166"/>
      <c r="C666" s="166"/>
      <c r="D666" s="166"/>
      <c r="E666" s="182"/>
      <c r="F666" s="182"/>
      <c r="G666" s="166"/>
      <c r="H666" s="166"/>
      <c r="I666" s="166"/>
      <c r="J666" s="166"/>
      <c r="K666" s="166"/>
      <c r="L666" s="166"/>
      <c r="M666" s="166"/>
      <c r="N666" s="166"/>
      <c r="O666" s="166"/>
      <c r="P666" s="166"/>
      <c r="Q666" s="166"/>
      <c r="R666" s="166"/>
      <c r="S666" s="166"/>
      <c r="T666" s="166"/>
      <c r="U666" s="166"/>
      <c r="V666" s="166"/>
      <c r="W666" s="166"/>
      <c r="X666" s="166"/>
      <c r="Y666" s="166"/>
      <c r="Z666" s="166"/>
    </row>
    <row r="667" spans="1:26" ht="18.75" customHeight="1" x14ac:dyDescent="0.2">
      <c r="A667" s="166"/>
      <c r="B667" s="166"/>
      <c r="C667" s="166"/>
      <c r="D667" s="166"/>
      <c r="E667" s="182"/>
      <c r="F667" s="182"/>
      <c r="G667" s="166"/>
      <c r="H667" s="166"/>
      <c r="I667" s="166"/>
      <c r="J667" s="166"/>
      <c r="K667" s="166"/>
      <c r="L667" s="166"/>
      <c r="M667" s="166"/>
      <c r="N667" s="166"/>
      <c r="O667" s="166"/>
      <c r="P667" s="166"/>
      <c r="Q667" s="166"/>
      <c r="R667" s="166"/>
      <c r="S667" s="166"/>
      <c r="T667" s="166"/>
      <c r="U667" s="166"/>
      <c r="V667" s="166"/>
      <c r="W667" s="166"/>
      <c r="X667" s="166"/>
      <c r="Y667" s="166"/>
      <c r="Z667" s="166"/>
    </row>
    <row r="668" spans="1:26" ht="18.75" customHeight="1" x14ac:dyDescent="0.2">
      <c r="A668" s="166"/>
      <c r="B668" s="166"/>
      <c r="C668" s="166"/>
      <c r="D668" s="166"/>
      <c r="E668" s="182"/>
      <c r="F668" s="182"/>
      <c r="G668" s="166"/>
      <c r="H668" s="166"/>
      <c r="I668" s="166"/>
      <c r="J668" s="166"/>
      <c r="K668" s="166"/>
      <c r="L668" s="166"/>
      <c r="M668" s="166"/>
      <c r="N668" s="166"/>
      <c r="O668" s="166"/>
      <c r="P668" s="166"/>
      <c r="Q668" s="166"/>
      <c r="R668" s="166"/>
      <c r="S668" s="166"/>
      <c r="T668" s="166"/>
      <c r="U668" s="166"/>
      <c r="V668" s="166"/>
      <c r="W668" s="166"/>
      <c r="X668" s="166"/>
      <c r="Y668" s="166"/>
      <c r="Z668" s="166"/>
    </row>
    <row r="669" spans="1:26" ht="18.75" customHeight="1" x14ac:dyDescent="0.2">
      <c r="A669" s="166"/>
      <c r="B669" s="166"/>
      <c r="C669" s="166"/>
      <c r="D669" s="166"/>
      <c r="E669" s="182"/>
      <c r="F669" s="182"/>
      <c r="G669" s="166"/>
      <c r="H669" s="166"/>
      <c r="I669" s="166"/>
      <c r="J669" s="166"/>
      <c r="K669" s="166"/>
      <c r="L669" s="166"/>
      <c r="M669" s="166"/>
      <c r="N669" s="166"/>
      <c r="O669" s="166"/>
      <c r="P669" s="166"/>
      <c r="Q669" s="166"/>
      <c r="R669" s="166"/>
      <c r="S669" s="166"/>
      <c r="T669" s="166"/>
      <c r="U669" s="166"/>
      <c r="V669" s="166"/>
      <c r="W669" s="166"/>
      <c r="X669" s="166"/>
      <c r="Y669" s="166"/>
      <c r="Z669" s="166"/>
    </row>
    <row r="670" spans="1:26" ht="18.75" customHeight="1" x14ac:dyDescent="0.2">
      <c r="A670" s="166"/>
      <c r="B670" s="166"/>
      <c r="C670" s="166"/>
      <c r="D670" s="166"/>
      <c r="E670" s="182"/>
      <c r="F670" s="182"/>
      <c r="G670" s="166"/>
      <c r="H670" s="166"/>
      <c r="I670" s="166"/>
      <c r="J670" s="166"/>
      <c r="K670" s="166"/>
      <c r="L670" s="166"/>
      <c r="M670" s="166"/>
      <c r="N670" s="166"/>
      <c r="O670" s="166"/>
      <c r="P670" s="166"/>
      <c r="Q670" s="166"/>
      <c r="R670" s="166"/>
      <c r="S670" s="166"/>
      <c r="T670" s="166"/>
      <c r="U670" s="166"/>
      <c r="V670" s="166"/>
      <c r="W670" s="166"/>
      <c r="X670" s="166"/>
      <c r="Y670" s="166"/>
      <c r="Z670" s="166"/>
    </row>
    <row r="671" spans="1:26" ht="18.75" customHeight="1" x14ac:dyDescent="0.2">
      <c r="A671" s="166"/>
      <c r="B671" s="166"/>
      <c r="C671" s="166"/>
      <c r="D671" s="166"/>
      <c r="E671" s="182"/>
      <c r="F671" s="182"/>
      <c r="G671" s="166"/>
      <c r="H671" s="166"/>
      <c r="I671" s="166"/>
      <c r="J671" s="166"/>
      <c r="K671" s="166"/>
      <c r="L671" s="166"/>
      <c r="M671" s="166"/>
      <c r="N671" s="166"/>
      <c r="O671" s="166"/>
      <c r="P671" s="166"/>
      <c r="Q671" s="166"/>
      <c r="R671" s="166"/>
      <c r="S671" s="166"/>
      <c r="T671" s="166"/>
      <c r="U671" s="166"/>
      <c r="V671" s="166"/>
      <c r="W671" s="166"/>
      <c r="X671" s="166"/>
      <c r="Y671" s="166"/>
      <c r="Z671" s="166"/>
    </row>
    <row r="672" spans="1:26" ht="18.75" customHeight="1" x14ac:dyDescent="0.2">
      <c r="A672" s="166"/>
      <c r="B672" s="166"/>
      <c r="C672" s="166"/>
      <c r="D672" s="166"/>
      <c r="E672" s="182"/>
      <c r="F672" s="182"/>
      <c r="G672" s="166"/>
      <c r="H672" s="166"/>
      <c r="I672" s="166"/>
      <c r="J672" s="166"/>
      <c r="K672" s="166"/>
      <c r="L672" s="166"/>
      <c r="M672" s="166"/>
      <c r="N672" s="166"/>
      <c r="O672" s="166"/>
      <c r="P672" s="166"/>
      <c r="Q672" s="166"/>
      <c r="R672" s="166"/>
      <c r="S672" s="166"/>
      <c r="T672" s="166"/>
      <c r="U672" s="166"/>
      <c r="V672" s="166"/>
      <c r="W672" s="166"/>
      <c r="X672" s="166"/>
      <c r="Y672" s="166"/>
      <c r="Z672" s="166"/>
    </row>
    <row r="673" spans="1:26" ht="18.75" customHeight="1" x14ac:dyDescent="0.2">
      <c r="A673" s="166"/>
      <c r="B673" s="166"/>
      <c r="C673" s="166"/>
      <c r="D673" s="166"/>
      <c r="E673" s="182"/>
      <c r="F673" s="182"/>
      <c r="G673" s="166"/>
      <c r="H673" s="166"/>
      <c r="I673" s="166"/>
      <c r="J673" s="166"/>
      <c r="K673" s="166"/>
      <c r="L673" s="166"/>
      <c r="M673" s="166"/>
      <c r="N673" s="166"/>
      <c r="O673" s="166"/>
      <c r="P673" s="166"/>
      <c r="Q673" s="166"/>
      <c r="R673" s="166"/>
      <c r="S673" s="166"/>
      <c r="T673" s="166"/>
      <c r="U673" s="166"/>
      <c r="V673" s="166"/>
      <c r="W673" s="166"/>
      <c r="X673" s="166"/>
      <c r="Y673" s="166"/>
      <c r="Z673" s="166"/>
    </row>
    <row r="674" spans="1:26" ht="18.75" customHeight="1" x14ac:dyDescent="0.2">
      <c r="A674" s="166"/>
      <c r="B674" s="166"/>
      <c r="C674" s="166"/>
      <c r="D674" s="166"/>
      <c r="E674" s="182"/>
      <c r="F674" s="182"/>
      <c r="G674" s="166"/>
      <c r="H674" s="166"/>
      <c r="I674" s="166"/>
      <c r="J674" s="166"/>
      <c r="K674" s="166"/>
      <c r="L674" s="166"/>
      <c r="M674" s="166"/>
      <c r="N674" s="166"/>
      <c r="O674" s="166"/>
      <c r="P674" s="166"/>
      <c r="Q674" s="166"/>
      <c r="R674" s="166"/>
      <c r="S674" s="166"/>
      <c r="T674" s="166"/>
      <c r="U674" s="166"/>
      <c r="V674" s="166"/>
      <c r="W674" s="166"/>
      <c r="X674" s="166"/>
      <c r="Y674" s="166"/>
      <c r="Z674" s="166"/>
    </row>
    <row r="675" spans="1:26" ht="18.75" customHeight="1" x14ac:dyDescent="0.2">
      <c r="A675" s="166"/>
      <c r="B675" s="166"/>
      <c r="C675" s="166"/>
      <c r="D675" s="166"/>
      <c r="E675" s="182"/>
      <c r="F675" s="182"/>
      <c r="G675" s="166"/>
      <c r="H675" s="166"/>
      <c r="I675" s="166"/>
      <c r="J675" s="166"/>
      <c r="K675" s="166"/>
      <c r="L675" s="166"/>
      <c r="M675" s="166"/>
      <c r="N675" s="166"/>
      <c r="O675" s="166"/>
      <c r="P675" s="166"/>
      <c r="Q675" s="166"/>
      <c r="R675" s="166"/>
      <c r="S675" s="166"/>
      <c r="T675" s="166"/>
      <c r="U675" s="166"/>
      <c r="V675" s="166"/>
      <c r="W675" s="166"/>
      <c r="X675" s="166"/>
      <c r="Y675" s="166"/>
      <c r="Z675" s="166"/>
    </row>
    <row r="676" spans="1:26" ht="18.75" customHeight="1" x14ac:dyDescent="0.2">
      <c r="A676" s="166"/>
      <c r="B676" s="166"/>
      <c r="C676" s="166"/>
      <c r="D676" s="166"/>
      <c r="E676" s="182"/>
      <c r="F676" s="182"/>
      <c r="G676" s="166"/>
      <c r="H676" s="166"/>
      <c r="I676" s="166"/>
      <c r="J676" s="166"/>
      <c r="K676" s="166"/>
      <c r="L676" s="166"/>
      <c r="M676" s="166"/>
      <c r="N676" s="166"/>
      <c r="O676" s="166"/>
      <c r="P676" s="166"/>
      <c r="Q676" s="166"/>
      <c r="R676" s="166"/>
      <c r="S676" s="166"/>
      <c r="T676" s="166"/>
      <c r="U676" s="166"/>
      <c r="V676" s="166"/>
      <c r="W676" s="166"/>
      <c r="X676" s="166"/>
      <c r="Y676" s="166"/>
      <c r="Z676" s="166"/>
    </row>
    <row r="677" spans="1:26" ht="18.75" customHeight="1" x14ac:dyDescent="0.2">
      <c r="A677" s="166"/>
      <c r="B677" s="166"/>
      <c r="C677" s="166"/>
      <c r="D677" s="166"/>
      <c r="E677" s="182"/>
      <c r="F677" s="182"/>
      <c r="G677" s="166"/>
      <c r="H677" s="166"/>
      <c r="I677" s="166"/>
      <c r="J677" s="166"/>
      <c r="K677" s="166"/>
      <c r="L677" s="166"/>
      <c r="M677" s="166"/>
      <c r="N677" s="166"/>
      <c r="O677" s="166"/>
      <c r="P677" s="166"/>
      <c r="Q677" s="166"/>
      <c r="R677" s="166"/>
      <c r="S677" s="166"/>
      <c r="T677" s="166"/>
      <c r="U677" s="166"/>
      <c r="V677" s="166"/>
      <c r="W677" s="166"/>
      <c r="X677" s="166"/>
      <c r="Y677" s="166"/>
      <c r="Z677" s="166"/>
    </row>
    <row r="678" spans="1:26" ht="18.75" customHeight="1" x14ac:dyDescent="0.2">
      <c r="A678" s="166"/>
      <c r="B678" s="166"/>
      <c r="C678" s="166"/>
      <c r="D678" s="166"/>
      <c r="E678" s="182"/>
      <c r="F678" s="182"/>
      <c r="G678" s="166"/>
      <c r="H678" s="166"/>
      <c r="I678" s="166"/>
      <c r="J678" s="166"/>
      <c r="K678" s="166"/>
      <c r="L678" s="166"/>
      <c r="M678" s="166"/>
      <c r="N678" s="166"/>
      <c r="O678" s="166"/>
      <c r="P678" s="166"/>
      <c r="Q678" s="166"/>
      <c r="R678" s="166"/>
      <c r="S678" s="166"/>
      <c r="T678" s="166"/>
      <c r="U678" s="166"/>
      <c r="V678" s="166"/>
      <c r="W678" s="166"/>
      <c r="X678" s="166"/>
      <c r="Y678" s="166"/>
      <c r="Z678" s="166"/>
    </row>
    <row r="679" spans="1:26" ht="18.75" customHeight="1" x14ac:dyDescent="0.2">
      <c r="A679" s="166"/>
      <c r="B679" s="166"/>
      <c r="C679" s="166"/>
      <c r="D679" s="166"/>
      <c r="E679" s="182"/>
      <c r="F679" s="182"/>
      <c r="G679" s="166"/>
      <c r="H679" s="166"/>
      <c r="I679" s="166"/>
      <c r="J679" s="166"/>
      <c r="K679" s="166"/>
      <c r="L679" s="166"/>
      <c r="M679" s="166"/>
      <c r="N679" s="166"/>
      <c r="O679" s="166"/>
      <c r="P679" s="166"/>
      <c r="Q679" s="166"/>
      <c r="R679" s="166"/>
      <c r="S679" s="166"/>
      <c r="T679" s="166"/>
      <c r="U679" s="166"/>
      <c r="V679" s="166"/>
      <c r="W679" s="166"/>
      <c r="X679" s="166"/>
      <c r="Y679" s="166"/>
      <c r="Z679" s="166"/>
    </row>
    <row r="680" spans="1:26" ht="18.75" customHeight="1" x14ac:dyDescent="0.2">
      <c r="A680" s="166"/>
      <c r="B680" s="166"/>
      <c r="C680" s="166"/>
      <c r="D680" s="166"/>
      <c r="E680" s="182"/>
      <c r="F680" s="182"/>
      <c r="G680" s="166"/>
      <c r="H680" s="166"/>
      <c r="I680" s="166"/>
      <c r="J680" s="166"/>
      <c r="K680" s="166"/>
      <c r="L680" s="166"/>
      <c r="M680" s="166"/>
      <c r="N680" s="166"/>
      <c r="O680" s="166"/>
      <c r="P680" s="166"/>
      <c r="Q680" s="166"/>
      <c r="R680" s="166"/>
      <c r="S680" s="166"/>
      <c r="T680" s="166"/>
      <c r="U680" s="166"/>
      <c r="V680" s="166"/>
      <c r="W680" s="166"/>
      <c r="X680" s="166"/>
      <c r="Y680" s="166"/>
      <c r="Z680" s="166"/>
    </row>
    <row r="681" spans="1:26" ht="18.75" customHeight="1" x14ac:dyDescent="0.2">
      <c r="A681" s="166"/>
      <c r="B681" s="166"/>
      <c r="C681" s="166"/>
      <c r="D681" s="166"/>
      <c r="E681" s="182"/>
      <c r="F681" s="182"/>
      <c r="G681" s="166"/>
      <c r="H681" s="166"/>
      <c r="I681" s="166"/>
      <c r="J681" s="166"/>
      <c r="K681" s="166"/>
      <c r="L681" s="166"/>
      <c r="M681" s="166"/>
      <c r="N681" s="166"/>
      <c r="O681" s="166"/>
      <c r="P681" s="166"/>
      <c r="Q681" s="166"/>
      <c r="R681" s="166"/>
      <c r="S681" s="166"/>
      <c r="T681" s="166"/>
      <c r="U681" s="166"/>
      <c r="V681" s="166"/>
      <c r="W681" s="166"/>
      <c r="X681" s="166"/>
      <c r="Y681" s="166"/>
      <c r="Z681" s="166"/>
    </row>
    <row r="682" spans="1:26" ht="18.75" customHeight="1" x14ac:dyDescent="0.2">
      <c r="A682" s="166"/>
      <c r="B682" s="166"/>
      <c r="C682" s="166"/>
      <c r="D682" s="166"/>
      <c r="E682" s="182"/>
      <c r="F682" s="182"/>
      <c r="G682" s="166"/>
      <c r="H682" s="166"/>
      <c r="I682" s="166"/>
      <c r="J682" s="166"/>
      <c r="K682" s="166"/>
      <c r="L682" s="166"/>
      <c r="M682" s="166"/>
      <c r="N682" s="166"/>
      <c r="O682" s="166"/>
      <c r="P682" s="166"/>
      <c r="Q682" s="166"/>
      <c r="R682" s="166"/>
      <c r="S682" s="166"/>
      <c r="T682" s="166"/>
      <c r="U682" s="166"/>
      <c r="V682" s="166"/>
      <c r="W682" s="166"/>
      <c r="X682" s="166"/>
      <c r="Y682" s="166"/>
      <c r="Z682" s="166"/>
    </row>
    <row r="683" spans="1:26" ht="18.75" customHeight="1" x14ac:dyDescent="0.2">
      <c r="A683" s="166"/>
      <c r="B683" s="166"/>
      <c r="C683" s="166"/>
      <c r="D683" s="166"/>
      <c r="E683" s="182"/>
      <c r="F683" s="182"/>
      <c r="G683" s="166"/>
      <c r="H683" s="166"/>
      <c r="I683" s="166"/>
      <c r="J683" s="166"/>
      <c r="K683" s="166"/>
      <c r="L683" s="166"/>
      <c r="M683" s="166"/>
      <c r="N683" s="166"/>
      <c r="O683" s="166"/>
      <c r="P683" s="166"/>
      <c r="Q683" s="166"/>
      <c r="R683" s="166"/>
      <c r="S683" s="166"/>
      <c r="T683" s="166"/>
      <c r="U683" s="166"/>
      <c r="V683" s="166"/>
      <c r="W683" s="166"/>
      <c r="X683" s="166"/>
      <c r="Y683" s="166"/>
      <c r="Z683" s="166"/>
    </row>
    <row r="684" spans="1:26" ht="18.75" customHeight="1" x14ac:dyDescent="0.2">
      <c r="A684" s="166"/>
      <c r="B684" s="166"/>
      <c r="C684" s="166"/>
      <c r="D684" s="166"/>
      <c r="E684" s="182"/>
      <c r="F684" s="182"/>
      <c r="G684" s="166"/>
      <c r="H684" s="166"/>
      <c r="I684" s="166"/>
      <c r="J684" s="166"/>
      <c r="K684" s="166"/>
      <c r="L684" s="166"/>
      <c r="M684" s="166"/>
      <c r="N684" s="166"/>
      <c r="O684" s="166"/>
      <c r="P684" s="166"/>
      <c r="Q684" s="166"/>
      <c r="R684" s="166"/>
      <c r="S684" s="166"/>
      <c r="T684" s="166"/>
      <c r="U684" s="166"/>
      <c r="V684" s="166"/>
      <c r="W684" s="166"/>
      <c r="X684" s="166"/>
      <c r="Y684" s="166"/>
      <c r="Z684" s="166"/>
    </row>
    <row r="685" spans="1:26" ht="18.75" customHeight="1" x14ac:dyDescent="0.2">
      <c r="A685" s="166"/>
      <c r="B685" s="166"/>
      <c r="C685" s="166"/>
      <c r="D685" s="166"/>
      <c r="E685" s="182"/>
      <c r="F685" s="182"/>
      <c r="G685" s="166"/>
      <c r="H685" s="166"/>
      <c r="I685" s="166"/>
      <c r="J685" s="166"/>
      <c r="K685" s="166"/>
      <c r="L685" s="166"/>
      <c r="M685" s="166"/>
      <c r="N685" s="166"/>
      <c r="O685" s="166"/>
      <c r="P685" s="166"/>
      <c r="Q685" s="166"/>
      <c r="R685" s="166"/>
      <c r="S685" s="166"/>
      <c r="T685" s="166"/>
      <c r="U685" s="166"/>
      <c r="V685" s="166"/>
      <c r="W685" s="166"/>
      <c r="X685" s="166"/>
      <c r="Y685" s="166"/>
      <c r="Z685" s="166"/>
    </row>
    <row r="686" spans="1:26" ht="18.75" customHeight="1" x14ac:dyDescent="0.2">
      <c r="A686" s="166"/>
      <c r="B686" s="166"/>
      <c r="C686" s="166"/>
      <c r="D686" s="166"/>
      <c r="E686" s="182"/>
      <c r="F686" s="182"/>
      <c r="G686" s="166"/>
      <c r="H686" s="166"/>
      <c r="I686" s="166"/>
      <c r="J686" s="166"/>
      <c r="K686" s="166"/>
      <c r="L686" s="166"/>
      <c r="M686" s="166"/>
      <c r="N686" s="166"/>
      <c r="O686" s="166"/>
      <c r="P686" s="166"/>
      <c r="Q686" s="166"/>
      <c r="R686" s="166"/>
      <c r="S686" s="166"/>
      <c r="T686" s="166"/>
      <c r="U686" s="166"/>
      <c r="V686" s="166"/>
      <c r="W686" s="166"/>
      <c r="X686" s="166"/>
      <c r="Y686" s="166"/>
      <c r="Z686" s="166"/>
    </row>
    <row r="687" spans="1:26" ht="18.75" customHeight="1" x14ac:dyDescent="0.2">
      <c r="A687" s="166"/>
      <c r="B687" s="166"/>
      <c r="C687" s="166"/>
      <c r="D687" s="166"/>
      <c r="E687" s="182"/>
      <c r="F687" s="182"/>
      <c r="G687" s="166"/>
      <c r="H687" s="166"/>
      <c r="I687" s="166"/>
      <c r="J687" s="166"/>
      <c r="K687" s="166"/>
      <c r="L687" s="166"/>
      <c r="M687" s="166"/>
      <c r="N687" s="166"/>
      <c r="O687" s="166"/>
      <c r="P687" s="166"/>
      <c r="Q687" s="166"/>
      <c r="R687" s="166"/>
      <c r="S687" s="166"/>
      <c r="T687" s="166"/>
      <c r="U687" s="166"/>
      <c r="V687" s="166"/>
      <c r="W687" s="166"/>
      <c r="X687" s="166"/>
      <c r="Y687" s="166"/>
      <c r="Z687" s="166"/>
    </row>
    <row r="688" spans="1:26" ht="18.75" customHeight="1" x14ac:dyDescent="0.2">
      <c r="A688" s="166"/>
      <c r="B688" s="166"/>
      <c r="C688" s="166"/>
      <c r="D688" s="166"/>
      <c r="E688" s="182"/>
      <c r="F688" s="182"/>
      <c r="G688" s="166"/>
      <c r="H688" s="166"/>
      <c r="I688" s="166"/>
      <c r="J688" s="166"/>
      <c r="K688" s="166"/>
      <c r="L688" s="166"/>
      <c r="M688" s="166"/>
      <c r="N688" s="166"/>
      <c r="O688" s="166"/>
      <c r="P688" s="166"/>
      <c r="Q688" s="166"/>
      <c r="R688" s="166"/>
      <c r="S688" s="166"/>
      <c r="T688" s="166"/>
      <c r="U688" s="166"/>
      <c r="V688" s="166"/>
      <c r="W688" s="166"/>
      <c r="X688" s="166"/>
      <c r="Y688" s="166"/>
      <c r="Z688" s="166"/>
    </row>
    <row r="689" spans="1:26" ht="18.75" customHeight="1" x14ac:dyDescent="0.2">
      <c r="A689" s="166"/>
      <c r="B689" s="166"/>
      <c r="C689" s="166"/>
      <c r="D689" s="166"/>
      <c r="E689" s="182"/>
      <c r="F689" s="182"/>
      <c r="G689" s="166"/>
      <c r="H689" s="166"/>
      <c r="I689" s="166"/>
      <c r="J689" s="166"/>
      <c r="K689" s="166"/>
      <c r="L689" s="166"/>
      <c r="M689" s="166"/>
      <c r="N689" s="166"/>
      <c r="O689" s="166"/>
      <c r="P689" s="166"/>
      <c r="Q689" s="166"/>
      <c r="R689" s="166"/>
      <c r="S689" s="166"/>
      <c r="T689" s="166"/>
      <c r="U689" s="166"/>
      <c r="V689" s="166"/>
      <c r="W689" s="166"/>
      <c r="X689" s="166"/>
      <c r="Y689" s="166"/>
      <c r="Z689" s="166"/>
    </row>
    <row r="690" spans="1:26" ht="18.75" customHeight="1" x14ac:dyDescent="0.2">
      <c r="A690" s="166"/>
      <c r="B690" s="166"/>
      <c r="C690" s="166"/>
      <c r="D690" s="166"/>
      <c r="E690" s="182"/>
      <c r="F690" s="182"/>
      <c r="G690" s="166"/>
      <c r="H690" s="166"/>
      <c r="I690" s="166"/>
      <c r="J690" s="166"/>
      <c r="K690" s="166"/>
      <c r="L690" s="166"/>
      <c r="M690" s="166"/>
      <c r="N690" s="166"/>
      <c r="O690" s="166"/>
      <c r="P690" s="166"/>
      <c r="Q690" s="166"/>
      <c r="R690" s="166"/>
      <c r="S690" s="166"/>
      <c r="T690" s="166"/>
      <c r="U690" s="166"/>
      <c r="V690" s="166"/>
      <c r="W690" s="166"/>
      <c r="X690" s="166"/>
      <c r="Y690" s="166"/>
      <c r="Z690" s="166"/>
    </row>
    <row r="691" spans="1:26" ht="18.75" customHeight="1" x14ac:dyDescent="0.2">
      <c r="A691" s="166"/>
      <c r="B691" s="166"/>
      <c r="C691" s="166"/>
      <c r="D691" s="166"/>
      <c r="E691" s="182"/>
      <c r="F691" s="182"/>
      <c r="G691" s="166"/>
      <c r="H691" s="166"/>
      <c r="I691" s="166"/>
      <c r="J691" s="166"/>
      <c r="K691" s="166"/>
      <c r="L691" s="166"/>
      <c r="M691" s="166"/>
      <c r="N691" s="166"/>
      <c r="O691" s="166"/>
      <c r="P691" s="166"/>
      <c r="Q691" s="166"/>
      <c r="R691" s="166"/>
      <c r="S691" s="166"/>
      <c r="T691" s="166"/>
      <c r="U691" s="166"/>
      <c r="V691" s="166"/>
      <c r="W691" s="166"/>
      <c r="X691" s="166"/>
      <c r="Y691" s="166"/>
      <c r="Z691" s="166"/>
    </row>
    <row r="692" spans="1:26" ht="18.75" customHeight="1" x14ac:dyDescent="0.2">
      <c r="A692" s="166"/>
      <c r="B692" s="166"/>
      <c r="C692" s="166"/>
      <c r="D692" s="166"/>
      <c r="E692" s="182"/>
      <c r="F692" s="182"/>
      <c r="G692" s="166"/>
      <c r="H692" s="166"/>
      <c r="I692" s="166"/>
      <c r="J692" s="166"/>
      <c r="K692" s="166"/>
      <c r="L692" s="166"/>
      <c r="M692" s="166"/>
      <c r="N692" s="166"/>
      <c r="O692" s="166"/>
      <c r="P692" s="166"/>
      <c r="Q692" s="166"/>
      <c r="R692" s="166"/>
      <c r="S692" s="166"/>
      <c r="T692" s="166"/>
      <c r="U692" s="166"/>
      <c r="V692" s="166"/>
      <c r="W692" s="166"/>
      <c r="X692" s="166"/>
      <c r="Y692" s="166"/>
      <c r="Z692" s="166"/>
    </row>
    <row r="693" spans="1:26" ht="18.75" customHeight="1" x14ac:dyDescent="0.2">
      <c r="A693" s="166"/>
      <c r="B693" s="166"/>
      <c r="C693" s="166"/>
      <c r="D693" s="166"/>
      <c r="E693" s="182"/>
      <c r="F693" s="182"/>
      <c r="G693" s="166"/>
      <c r="H693" s="166"/>
      <c r="I693" s="166"/>
      <c r="J693" s="166"/>
      <c r="K693" s="166"/>
      <c r="L693" s="166"/>
      <c r="M693" s="166"/>
      <c r="N693" s="166"/>
      <c r="O693" s="166"/>
      <c r="P693" s="166"/>
      <c r="Q693" s="166"/>
      <c r="R693" s="166"/>
      <c r="S693" s="166"/>
      <c r="T693" s="166"/>
      <c r="U693" s="166"/>
      <c r="V693" s="166"/>
      <c r="W693" s="166"/>
      <c r="X693" s="166"/>
      <c r="Y693" s="166"/>
      <c r="Z693" s="166"/>
    </row>
    <row r="694" spans="1:26" ht="18.75" customHeight="1" x14ac:dyDescent="0.2">
      <c r="A694" s="166"/>
      <c r="B694" s="166"/>
      <c r="C694" s="166"/>
      <c r="D694" s="166"/>
      <c r="E694" s="182"/>
      <c r="F694" s="182"/>
      <c r="G694" s="166"/>
      <c r="H694" s="166"/>
      <c r="I694" s="166"/>
      <c r="J694" s="166"/>
      <c r="K694" s="166"/>
      <c r="L694" s="166"/>
      <c r="M694" s="166"/>
      <c r="N694" s="166"/>
      <c r="O694" s="166"/>
      <c r="P694" s="166"/>
      <c r="Q694" s="166"/>
      <c r="R694" s="166"/>
      <c r="S694" s="166"/>
      <c r="T694" s="166"/>
      <c r="U694" s="166"/>
      <c r="V694" s="166"/>
      <c r="W694" s="166"/>
      <c r="X694" s="166"/>
      <c r="Y694" s="166"/>
      <c r="Z694" s="166"/>
    </row>
    <row r="695" spans="1:26" ht="18.75" customHeight="1" x14ac:dyDescent="0.2">
      <c r="A695" s="166"/>
      <c r="B695" s="166"/>
      <c r="C695" s="166"/>
      <c r="D695" s="166"/>
      <c r="E695" s="182"/>
      <c r="F695" s="182"/>
      <c r="G695" s="166"/>
      <c r="H695" s="166"/>
      <c r="I695" s="166"/>
      <c r="J695" s="166"/>
      <c r="K695" s="166"/>
      <c r="L695" s="166"/>
      <c r="M695" s="166"/>
      <c r="N695" s="166"/>
      <c r="O695" s="166"/>
      <c r="P695" s="166"/>
      <c r="Q695" s="166"/>
      <c r="R695" s="166"/>
      <c r="S695" s="166"/>
      <c r="T695" s="166"/>
      <c r="U695" s="166"/>
      <c r="V695" s="166"/>
      <c r="W695" s="166"/>
      <c r="X695" s="166"/>
      <c r="Y695" s="166"/>
      <c r="Z695" s="166"/>
    </row>
    <row r="696" spans="1:26" ht="18.75" customHeight="1" x14ac:dyDescent="0.2">
      <c r="A696" s="166"/>
      <c r="B696" s="166"/>
      <c r="C696" s="166"/>
      <c r="D696" s="166"/>
      <c r="E696" s="182"/>
      <c r="F696" s="182"/>
      <c r="G696" s="166"/>
      <c r="H696" s="166"/>
      <c r="I696" s="166"/>
      <c r="J696" s="166"/>
      <c r="K696" s="166"/>
      <c r="L696" s="166"/>
      <c r="M696" s="166"/>
      <c r="N696" s="166"/>
      <c r="O696" s="166"/>
      <c r="P696" s="166"/>
      <c r="Q696" s="166"/>
      <c r="R696" s="166"/>
      <c r="S696" s="166"/>
      <c r="T696" s="166"/>
      <c r="U696" s="166"/>
      <c r="V696" s="166"/>
      <c r="W696" s="166"/>
      <c r="X696" s="166"/>
      <c r="Y696" s="166"/>
      <c r="Z696" s="166"/>
    </row>
    <row r="697" spans="1:26" ht="18.75" customHeight="1" x14ac:dyDescent="0.2">
      <c r="A697" s="166"/>
      <c r="B697" s="166"/>
      <c r="C697" s="166"/>
      <c r="D697" s="166"/>
      <c r="E697" s="182"/>
      <c r="F697" s="182"/>
      <c r="G697" s="166"/>
      <c r="H697" s="166"/>
      <c r="I697" s="166"/>
      <c r="J697" s="166"/>
      <c r="K697" s="166"/>
      <c r="L697" s="166"/>
      <c r="M697" s="166"/>
      <c r="N697" s="166"/>
      <c r="O697" s="166"/>
      <c r="P697" s="166"/>
      <c r="Q697" s="166"/>
      <c r="R697" s="166"/>
      <c r="S697" s="166"/>
      <c r="T697" s="166"/>
      <c r="U697" s="166"/>
      <c r="V697" s="166"/>
      <c r="W697" s="166"/>
      <c r="X697" s="166"/>
      <c r="Y697" s="166"/>
      <c r="Z697" s="166"/>
    </row>
    <row r="698" spans="1:26" ht="18.75" customHeight="1" x14ac:dyDescent="0.2">
      <c r="A698" s="166"/>
      <c r="B698" s="166"/>
      <c r="C698" s="166"/>
      <c r="D698" s="166"/>
      <c r="E698" s="182"/>
      <c r="F698" s="182"/>
      <c r="G698" s="166"/>
      <c r="H698" s="166"/>
      <c r="I698" s="166"/>
      <c r="J698" s="166"/>
      <c r="K698" s="166"/>
      <c r="L698" s="166"/>
      <c r="M698" s="166"/>
      <c r="N698" s="166"/>
      <c r="O698" s="166"/>
      <c r="P698" s="166"/>
      <c r="Q698" s="166"/>
      <c r="R698" s="166"/>
      <c r="S698" s="166"/>
      <c r="T698" s="166"/>
      <c r="U698" s="166"/>
      <c r="V698" s="166"/>
      <c r="W698" s="166"/>
      <c r="X698" s="166"/>
      <c r="Y698" s="166"/>
      <c r="Z698" s="166"/>
    </row>
    <row r="699" spans="1:26" ht="18.75" customHeight="1" x14ac:dyDescent="0.2">
      <c r="A699" s="166"/>
      <c r="B699" s="166"/>
      <c r="C699" s="166"/>
      <c r="D699" s="166"/>
      <c r="E699" s="182"/>
      <c r="F699" s="182"/>
      <c r="G699" s="166"/>
      <c r="H699" s="166"/>
      <c r="I699" s="166"/>
      <c r="J699" s="166"/>
      <c r="K699" s="166"/>
      <c r="L699" s="166"/>
      <c r="M699" s="166"/>
      <c r="N699" s="166"/>
      <c r="O699" s="166"/>
      <c r="P699" s="166"/>
      <c r="Q699" s="166"/>
      <c r="R699" s="166"/>
      <c r="S699" s="166"/>
      <c r="T699" s="166"/>
      <c r="U699" s="166"/>
      <c r="V699" s="166"/>
      <c r="W699" s="166"/>
      <c r="X699" s="166"/>
      <c r="Y699" s="166"/>
      <c r="Z699" s="166"/>
    </row>
    <row r="700" spans="1:26" ht="18.75" customHeight="1" x14ac:dyDescent="0.2">
      <c r="A700" s="166"/>
      <c r="B700" s="166"/>
      <c r="C700" s="166"/>
      <c r="D700" s="166"/>
      <c r="E700" s="182"/>
      <c r="F700" s="182"/>
      <c r="G700" s="166"/>
      <c r="H700" s="166"/>
      <c r="I700" s="166"/>
      <c r="J700" s="166"/>
      <c r="K700" s="166"/>
      <c r="L700" s="166"/>
      <c r="M700" s="166"/>
      <c r="N700" s="166"/>
      <c r="O700" s="166"/>
      <c r="P700" s="166"/>
      <c r="Q700" s="166"/>
      <c r="R700" s="166"/>
      <c r="S700" s="166"/>
      <c r="T700" s="166"/>
      <c r="U700" s="166"/>
      <c r="V700" s="166"/>
      <c r="W700" s="166"/>
      <c r="X700" s="166"/>
      <c r="Y700" s="166"/>
      <c r="Z700" s="166"/>
    </row>
    <row r="701" spans="1:26" ht="18.75" customHeight="1" x14ac:dyDescent="0.2">
      <c r="A701" s="166"/>
      <c r="B701" s="166"/>
      <c r="C701" s="166"/>
      <c r="D701" s="166"/>
      <c r="E701" s="182"/>
      <c r="F701" s="182"/>
      <c r="G701" s="166"/>
      <c r="H701" s="166"/>
      <c r="I701" s="166"/>
      <c r="J701" s="166"/>
      <c r="K701" s="166"/>
      <c r="L701" s="166"/>
      <c r="M701" s="166"/>
      <c r="N701" s="166"/>
      <c r="O701" s="166"/>
      <c r="P701" s="166"/>
      <c r="Q701" s="166"/>
      <c r="R701" s="166"/>
      <c r="S701" s="166"/>
      <c r="T701" s="166"/>
      <c r="U701" s="166"/>
      <c r="V701" s="166"/>
      <c r="W701" s="166"/>
      <c r="X701" s="166"/>
      <c r="Y701" s="166"/>
      <c r="Z701" s="166"/>
    </row>
    <row r="702" spans="1:26" ht="18.75" customHeight="1" x14ac:dyDescent="0.2">
      <c r="A702" s="166"/>
      <c r="B702" s="166"/>
      <c r="C702" s="166"/>
      <c r="D702" s="166"/>
      <c r="E702" s="182"/>
      <c r="F702" s="182"/>
      <c r="G702" s="166"/>
      <c r="H702" s="166"/>
      <c r="I702" s="166"/>
      <c r="J702" s="166"/>
      <c r="K702" s="166"/>
      <c r="L702" s="166"/>
      <c r="M702" s="166"/>
      <c r="N702" s="166"/>
      <c r="O702" s="166"/>
      <c r="P702" s="166"/>
      <c r="Q702" s="166"/>
      <c r="R702" s="166"/>
      <c r="S702" s="166"/>
      <c r="T702" s="166"/>
      <c r="U702" s="166"/>
      <c r="V702" s="166"/>
      <c r="W702" s="166"/>
      <c r="X702" s="166"/>
      <c r="Y702" s="166"/>
      <c r="Z702" s="166"/>
    </row>
    <row r="703" spans="1:26" ht="18.75" customHeight="1" x14ac:dyDescent="0.2">
      <c r="A703" s="166"/>
      <c r="B703" s="166"/>
      <c r="C703" s="166"/>
      <c r="D703" s="166"/>
      <c r="E703" s="182"/>
      <c r="F703" s="182"/>
      <c r="G703" s="166"/>
      <c r="H703" s="166"/>
      <c r="I703" s="166"/>
      <c r="J703" s="166"/>
      <c r="K703" s="166"/>
      <c r="L703" s="166"/>
      <c r="M703" s="166"/>
      <c r="N703" s="166"/>
      <c r="O703" s="166"/>
      <c r="P703" s="166"/>
      <c r="Q703" s="166"/>
      <c r="R703" s="166"/>
      <c r="S703" s="166"/>
      <c r="T703" s="166"/>
      <c r="U703" s="166"/>
      <c r="V703" s="166"/>
      <c r="W703" s="166"/>
      <c r="X703" s="166"/>
      <c r="Y703" s="166"/>
      <c r="Z703" s="166"/>
    </row>
    <row r="704" spans="1:26" ht="18.75" customHeight="1" x14ac:dyDescent="0.2">
      <c r="A704" s="166"/>
      <c r="B704" s="166"/>
      <c r="C704" s="166"/>
      <c r="D704" s="166"/>
      <c r="E704" s="182"/>
      <c r="F704" s="182"/>
      <c r="G704" s="166"/>
      <c r="H704" s="166"/>
      <c r="I704" s="166"/>
      <c r="J704" s="166"/>
      <c r="K704" s="166"/>
      <c r="L704" s="166"/>
      <c r="M704" s="166"/>
      <c r="N704" s="166"/>
      <c r="O704" s="166"/>
      <c r="P704" s="166"/>
      <c r="Q704" s="166"/>
      <c r="R704" s="166"/>
      <c r="S704" s="166"/>
      <c r="T704" s="166"/>
      <c r="U704" s="166"/>
      <c r="V704" s="166"/>
      <c r="W704" s="166"/>
      <c r="X704" s="166"/>
      <c r="Y704" s="166"/>
      <c r="Z704" s="166"/>
    </row>
    <row r="705" spans="1:26" ht="18.75" customHeight="1" x14ac:dyDescent="0.2">
      <c r="A705" s="166"/>
      <c r="B705" s="166"/>
      <c r="C705" s="166"/>
      <c r="D705" s="166"/>
      <c r="E705" s="182"/>
      <c r="F705" s="182"/>
      <c r="G705" s="166"/>
      <c r="H705" s="166"/>
      <c r="I705" s="166"/>
      <c r="J705" s="166"/>
      <c r="K705" s="166"/>
      <c r="L705" s="166"/>
      <c r="M705" s="166"/>
      <c r="N705" s="166"/>
      <c r="O705" s="166"/>
      <c r="P705" s="166"/>
      <c r="Q705" s="166"/>
      <c r="R705" s="166"/>
      <c r="S705" s="166"/>
      <c r="T705" s="166"/>
      <c r="U705" s="166"/>
      <c r="V705" s="166"/>
      <c r="W705" s="166"/>
      <c r="X705" s="166"/>
      <c r="Y705" s="166"/>
      <c r="Z705" s="166"/>
    </row>
    <row r="706" spans="1:26" ht="18.75" customHeight="1" x14ac:dyDescent="0.2">
      <c r="A706" s="166"/>
      <c r="B706" s="166"/>
      <c r="C706" s="166"/>
      <c r="D706" s="166"/>
      <c r="E706" s="182"/>
      <c r="F706" s="182"/>
      <c r="G706" s="166"/>
      <c r="H706" s="166"/>
      <c r="I706" s="166"/>
      <c r="J706" s="166"/>
      <c r="K706" s="166"/>
      <c r="L706" s="166"/>
      <c r="M706" s="166"/>
      <c r="N706" s="166"/>
      <c r="O706" s="166"/>
      <c r="P706" s="166"/>
      <c r="Q706" s="166"/>
      <c r="R706" s="166"/>
      <c r="S706" s="166"/>
      <c r="T706" s="166"/>
      <c r="U706" s="166"/>
      <c r="V706" s="166"/>
      <c r="W706" s="166"/>
      <c r="X706" s="166"/>
      <c r="Y706" s="166"/>
      <c r="Z706" s="166"/>
    </row>
    <row r="707" spans="1:26" ht="18.75" customHeight="1" x14ac:dyDescent="0.2">
      <c r="A707" s="166"/>
      <c r="B707" s="166"/>
      <c r="C707" s="166"/>
      <c r="D707" s="166"/>
      <c r="E707" s="182"/>
      <c r="F707" s="182"/>
      <c r="G707" s="166"/>
      <c r="H707" s="166"/>
      <c r="I707" s="166"/>
      <c r="J707" s="166"/>
      <c r="K707" s="166"/>
      <c r="L707" s="166"/>
      <c r="M707" s="166"/>
      <c r="N707" s="166"/>
      <c r="O707" s="166"/>
      <c r="P707" s="166"/>
      <c r="Q707" s="166"/>
      <c r="R707" s="166"/>
      <c r="S707" s="166"/>
      <c r="T707" s="166"/>
      <c r="U707" s="166"/>
      <c r="V707" s="166"/>
      <c r="W707" s="166"/>
      <c r="X707" s="166"/>
      <c r="Y707" s="166"/>
      <c r="Z707" s="166"/>
    </row>
    <row r="708" spans="1:26" ht="18.75" customHeight="1" x14ac:dyDescent="0.2">
      <c r="A708" s="166"/>
      <c r="B708" s="166"/>
      <c r="C708" s="166"/>
      <c r="D708" s="166"/>
      <c r="E708" s="182"/>
      <c r="F708" s="182"/>
      <c r="G708" s="166"/>
      <c r="H708" s="166"/>
      <c r="I708" s="166"/>
      <c r="J708" s="166"/>
      <c r="K708" s="166"/>
      <c r="L708" s="166"/>
      <c r="M708" s="166"/>
      <c r="N708" s="166"/>
      <c r="O708" s="166"/>
      <c r="P708" s="166"/>
      <c r="Q708" s="166"/>
      <c r="R708" s="166"/>
      <c r="S708" s="166"/>
      <c r="T708" s="166"/>
      <c r="U708" s="166"/>
      <c r="V708" s="166"/>
      <c r="W708" s="166"/>
      <c r="X708" s="166"/>
      <c r="Y708" s="166"/>
      <c r="Z708" s="166"/>
    </row>
    <row r="709" spans="1:26" ht="18.75" customHeight="1" x14ac:dyDescent="0.2">
      <c r="A709" s="166"/>
      <c r="B709" s="166"/>
      <c r="C709" s="166"/>
      <c r="D709" s="166"/>
      <c r="E709" s="182"/>
      <c r="F709" s="182"/>
      <c r="G709" s="166"/>
      <c r="H709" s="166"/>
      <c r="I709" s="166"/>
      <c r="J709" s="166"/>
      <c r="K709" s="166"/>
      <c r="L709" s="166"/>
      <c r="M709" s="166"/>
      <c r="N709" s="166"/>
      <c r="O709" s="166"/>
      <c r="P709" s="166"/>
      <c r="Q709" s="166"/>
      <c r="R709" s="166"/>
      <c r="S709" s="166"/>
      <c r="T709" s="166"/>
      <c r="U709" s="166"/>
      <c r="V709" s="166"/>
      <c r="W709" s="166"/>
      <c r="X709" s="166"/>
      <c r="Y709" s="166"/>
      <c r="Z709" s="166"/>
    </row>
    <row r="710" spans="1:26" ht="18.75" customHeight="1" x14ac:dyDescent="0.2">
      <c r="A710" s="166"/>
      <c r="B710" s="166"/>
      <c r="C710" s="166"/>
      <c r="D710" s="166"/>
      <c r="E710" s="182"/>
      <c r="F710" s="182"/>
      <c r="G710" s="166"/>
      <c r="H710" s="166"/>
      <c r="I710" s="166"/>
      <c r="J710" s="166"/>
      <c r="K710" s="166"/>
      <c r="L710" s="166"/>
      <c r="M710" s="166"/>
      <c r="N710" s="166"/>
      <c r="O710" s="166"/>
      <c r="P710" s="166"/>
      <c r="Q710" s="166"/>
      <c r="R710" s="166"/>
      <c r="S710" s="166"/>
      <c r="T710" s="166"/>
      <c r="U710" s="166"/>
      <c r="V710" s="166"/>
      <c r="W710" s="166"/>
      <c r="X710" s="166"/>
      <c r="Y710" s="166"/>
      <c r="Z710" s="166"/>
    </row>
    <row r="711" spans="1:26" ht="18.75" customHeight="1" x14ac:dyDescent="0.2">
      <c r="A711" s="166"/>
      <c r="B711" s="166"/>
      <c r="C711" s="166"/>
      <c r="D711" s="166"/>
      <c r="E711" s="182"/>
      <c r="F711" s="182"/>
      <c r="G711" s="166"/>
      <c r="H711" s="166"/>
      <c r="I711" s="166"/>
      <c r="J711" s="166"/>
      <c r="K711" s="166"/>
      <c r="L711" s="166"/>
      <c r="M711" s="166"/>
      <c r="N711" s="166"/>
      <c r="O711" s="166"/>
      <c r="P711" s="166"/>
      <c r="Q711" s="166"/>
      <c r="R711" s="166"/>
      <c r="S711" s="166"/>
      <c r="T711" s="166"/>
      <c r="U711" s="166"/>
      <c r="V711" s="166"/>
      <c r="W711" s="166"/>
      <c r="X711" s="166"/>
      <c r="Y711" s="166"/>
      <c r="Z711" s="166"/>
    </row>
    <row r="712" spans="1:26" ht="18.75" customHeight="1" x14ac:dyDescent="0.2">
      <c r="A712" s="166"/>
      <c r="B712" s="166"/>
      <c r="C712" s="166"/>
      <c r="D712" s="166"/>
      <c r="E712" s="182"/>
      <c r="F712" s="182"/>
      <c r="G712" s="166"/>
      <c r="H712" s="166"/>
      <c r="I712" s="166"/>
      <c r="J712" s="166"/>
      <c r="K712" s="166"/>
      <c r="L712" s="166"/>
      <c r="M712" s="166"/>
      <c r="N712" s="166"/>
      <c r="O712" s="166"/>
      <c r="P712" s="166"/>
      <c r="Q712" s="166"/>
      <c r="R712" s="166"/>
      <c r="S712" s="166"/>
      <c r="T712" s="166"/>
      <c r="U712" s="166"/>
      <c r="V712" s="166"/>
      <c r="W712" s="166"/>
      <c r="X712" s="166"/>
      <c r="Y712" s="166"/>
      <c r="Z712" s="166"/>
    </row>
    <row r="713" spans="1:26" ht="18.75" customHeight="1" x14ac:dyDescent="0.2">
      <c r="A713" s="166"/>
      <c r="B713" s="166"/>
      <c r="C713" s="166"/>
      <c r="D713" s="166"/>
      <c r="E713" s="182"/>
      <c r="F713" s="182"/>
      <c r="G713" s="166"/>
      <c r="H713" s="166"/>
      <c r="I713" s="166"/>
      <c r="J713" s="166"/>
      <c r="K713" s="166"/>
      <c r="L713" s="166"/>
      <c r="M713" s="166"/>
      <c r="N713" s="166"/>
      <c r="O713" s="166"/>
      <c r="P713" s="166"/>
      <c r="Q713" s="166"/>
      <c r="R713" s="166"/>
      <c r="S713" s="166"/>
      <c r="T713" s="166"/>
      <c r="U713" s="166"/>
      <c r="V713" s="166"/>
      <c r="W713" s="166"/>
      <c r="X713" s="166"/>
      <c r="Y713" s="166"/>
      <c r="Z713" s="166"/>
    </row>
    <row r="714" spans="1:26" ht="18.75" customHeight="1" x14ac:dyDescent="0.2">
      <c r="A714" s="166"/>
      <c r="B714" s="166"/>
      <c r="C714" s="166"/>
      <c r="D714" s="166"/>
      <c r="E714" s="182"/>
      <c r="F714" s="182"/>
      <c r="G714" s="166"/>
      <c r="H714" s="166"/>
      <c r="I714" s="166"/>
      <c r="J714" s="166"/>
      <c r="K714" s="166"/>
      <c r="L714" s="166"/>
      <c r="M714" s="166"/>
      <c r="N714" s="166"/>
      <c r="O714" s="166"/>
      <c r="P714" s="166"/>
      <c r="Q714" s="166"/>
      <c r="R714" s="166"/>
      <c r="S714" s="166"/>
      <c r="T714" s="166"/>
      <c r="U714" s="166"/>
      <c r="V714" s="166"/>
      <c r="W714" s="166"/>
      <c r="X714" s="166"/>
      <c r="Y714" s="166"/>
      <c r="Z714" s="166"/>
    </row>
    <row r="715" spans="1:26" ht="18.75" customHeight="1" x14ac:dyDescent="0.2">
      <c r="A715" s="166"/>
      <c r="B715" s="166"/>
      <c r="C715" s="166"/>
      <c r="D715" s="166"/>
      <c r="E715" s="182"/>
      <c r="F715" s="182"/>
      <c r="G715" s="166"/>
      <c r="H715" s="166"/>
      <c r="I715" s="166"/>
      <c r="J715" s="166"/>
      <c r="K715" s="166"/>
      <c r="L715" s="166"/>
      <c r="M715" s="166"/>
      <c r="N715" s="166"/>
      <c r="O715" s="166"/>
      <c r="P715" s="166"/>
      <c r="Q715" s="166"/>
      <c r="R715" s="166"/>
      <c r="S715" s="166"/>
      <c r="T715" s="166"/>
      <c r="U715" s="166"/>
      <c r="V715" s="166"/>
      <c r="W715" s="166"/>
      <c r="X715" s="166"/>
      <c r="Y715" s="166"/>
      <c r="Z715" s="166"/>
    </row>
    <row r="716" spans="1:26" ht="15.75" customHeight="1" x14ac:dyDescent="0.2"/>
    <row r="717" spans="1:26" ht="15.75" customHeight="1" x14ac:dyDescent="0.2"/>
    <row r="718" spans="1:26" ht="15.75" customHeight="1" x14ac:dyDescent="0.2"/>
    <row r="719" spans="1:26" ht="15.75" customHeight="1" x14ac:dyDescent="0.2"/>
    <row r="720" spans="1:26"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C5:C6"/>
    <mergeCell ref="D5:D6"/>
    <mergeCell ref="E5:E6"/>
    <mergeCell ref="F5:F6"/>
    <mergeCell ref="A1:F1"/>
    <mergeCell ref="A2:F2"/>
    <mergeCell ref="A3:C3"/>
    <mergeCell ref="D3:F3"/>
    <mergeCell ref="A4:F4"/>
    <mergeCell ref="A5:A6"/>
    <mergeCell ref="B5:B6"/>
  </mergeCells>
  <pageMargins left="0.7" right="0.7" top="0.75" bottom="0.75" header="0" footer="0"/>
  <pageSetup orientation="portrait"/>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C1" zoomScale="10" zoomScaleNormal="10" workbookViewId="0">
      <selection sqref="A1:L1"/>
    </sheetView>
  </sheetViews>
  <sheetFormatPr baseColWidth="10" defaultColWidth="14.5" defaultRowHeight="15" customHeight="1" x14ac:dyDescent="0.2"/>
  <cols>
    <col min="1" max="1" width="7" customWidth="1"/>
    <col min="2" max="2" width="30.6640625" customWidth="1"/>
    <col min="3" max="3" width="32.5" customWidth="1"/>
    <col min="4" max="4" width="55" customWidth="1"/>
    <col min="5" max="5" width="15.5" customWidth="1"/>
    <col min="6" max="6" width="57.33203125" customWidth="1"/>
    <col min="7" max="7" width="8.33203125" customWidth="1"/>
    <col min="8" max="9" width="9.1640625" customWidth="1"/>
    <col min="10" max="10" width="12.5" customWidth="1"/>
    <col min="11" max="11" width="17" customWidth="1"/>
    <col min="12" max="12" width="18.83203125" customWidth="1"/>
    <col min="13" max="26" width="9.1640625" customWidth="1"/>
  </cols>
  <sheetData>
    <row r="1" spans="1:26" ht="72" customHeight="1" x14ac:dyDescent="0.2">
      <c r="A1" s="372" t="s">
        <v>1098</v>
      </c>
      <c r="B1" s="363"/>
      <c r="C1" s="363"/>
      <c r="D1" s="363"/>
      <c r="E1" s="363"/>
      <c r="F1" s="363"/>
      <c r="G1" s="363"/>
      <c r="H1" s="363"/>
      <c r="I1" s="363"/>
      <c r="J1" s="363"/>
      <c r="K1" s="363"/>
      <c r="L1" s="363"/>
      <c r="M1" s="183"/>
      <c r="N1" s="183"/>
      <c r="O1" s="183"/>
      <c r="P1" s="183"/>
      <c r="Q1" s="183"/>
      <c r="R1" s="184"/>
      <c r="S1" s="184"/>
      <c r="T1" s="184"/>
      <c r="U1" s="184"/>
      <c r="V1" s="184"/>
      <c r="W1" s="184"/>
      <c r="X1" s="184"/>
      <c r="Y1" s="184"/>
      <c r="Z1" s="184"/>
    </row>
    <row r="2" spans="1:26" ht="30" customHeight="1" x14ac:dyDescent="0.2">
      <c r="A2" s="185" t="s">
        <v>1582</v>
      </c>
      <c r="B2" s="186" t="s">
        <v>1583</v>
      </c>
      <c r="C2" s="187" t="s">
        <v>1584</v>
      </c>
      <c r="D2" s="186" t="s">
        <v>1585</v>
      </c>
      <c r="E2" s="188" t="s">
        <v>1586</v>
      </c>
      <c r="F2" s="187" t="s">
        <v>1587</v>
      </c>
      <c r="G2" s="189"/>
      <c r="H2" s="185" t="s">
        <v>51</v>
      </c>
      <c r="I2" s="190" t="s">
        <v>1588</v>
      </c>
      <c r="J2" s="185" t="s">
        <v>51</v>
      </c>
      <c r="K2" s="373" t="s">
        <v>1589</v>
      </c>
      <c r="L2" s="374" t="s">
        <v>1590</v>
      </c>
      <c r="M2" s="184"/>
      <c r="N2" s="184"/>
      <c r="O2" s="184"/>
      <c r="P2" s="184"/>
      <c r="Q2" s="184"/>
      <c r="R2" s="184"/>
      <c r="S2" s="184"/>
      <c r="T2" s="184"/>
      <c r="U2" s="184"/>
      <c r="V2" s="184"/>
      <c r="W2" s="184"/>
      <c r="X2" s="184"/>
      <c r="Y2" s="184"/>
      <c r="Z2" s="184"/>
    </row>
    <row r="3" spans="1:26" ht="57" customHeight="1" x14ac:dyDescent="0.2">
      <c r="A3" s="34"/>
      <c r="B3" s="78"/>
      <c r="C3" s="191" t="s">
        <v>1591</v>
      </c>
      <c r="D3" s="191" t="s">
        <v>1592</v>
      </c>
      <c r="E3" s="192"/>
      <c r="F3" s="192"/>
      <c r="G3" s="192"/>
      <c r="H3" s="34"/>
      <c r="I3" s="34"/>
      <c r="J3" s="191" t="s">
        <v>1593</v>
      </c>
      <c r="K3" s="313"/>
      <c r="L3" s="313"/>
      <c r="M3" s="184"/>
      <c r="N3" s="184"/>
      <c r="O3" s="184"/>
      <c r="P3" s="184"/>
      <c r="Q3" s="184"/>
      <c r="R3" s="184"/>
      <c r="S3" s="184"/>
      <c r="T3" s="184"/>
      <c r="U3" s="184"/>
      <c r="V3" s="184"/>
      <c r="W3" s="184"/>
      <c r="X3" s="184"/>
      <c r="Y3" s="184"/>
      <c r="Z3" s="184"/>
    </row>
    <row r="4" spans="1:26" ht="30" customHeight="1" x14ac:dyDescent="0.2">
      <c r="A4" s="131" t="s">
        <v>24</v>
      </c>
      <c r="B4" s="89">
        <f>'Direct Attainment'!C27</f>
        <v>3</v>
      </c>
      <c r="C4" s="193">
        <f>'Direct Attainment'!C29</f>
        <v>2.9820000000000002</v>
      </c>
      <c r="D4" s="89"/>
      <c r="E4" s="34">
        <v>2</v>
      </c>
      <c r="F4" s="34"/>
      <c r="G4" s="34"/>
      <c r="H4" s="34" t="s">
        <v>24</v>
      </c>
      <c r="I4" s="34"/>
      <c r="J4" s="34"/>
      <c r="K4" s="194"/>
      <c r="L4" s="34"/>
      <c r="M4" s="184"/>
      <c r="N4" s="184" t="s">
        <v>1594</v>
      </c>
      <c r="O4" s="184"/>
      <c r="P4" s="184"/>
      <c r="Q4" s="184"/>
      <c r="R4" s="184"/>
      <c r="S4" s="184"/>
      <c r="T4" s="184"/>
      <c r="U4" s="184"/>
      <c r="V4" s="184"/>
      <c r="W4" s="184"/>
      <c r="X4" s="184"/>
      <c r="Y4" s="184"/>
      <c r="Z4" s="184"/>
    </row>
    <row r="5" spans="1:26" ht="30" customHeight="1" x14ac:dyDescent="0.2">
      <c r="A5" s="131" t="s">
        <v>26</v>
      </c>
      <c r="B5" s="89">
        <f>'Direct Attainment'!D27</f>
        <v>3</v>
      </c>
      <c r="C5" s="193">
        <f>'Direct Attainment'!D29</f>
        <v>2.9930000000000003</v>
      </c>
      <c r="D5" s="89"/>
      <c r="E5" s="34"/>
      <c r="F5" s="34"/>
      <c r="G5" s="34"/>
      <c r="H5" s="34" t="s">
        <v>26</v>
      </c>
      <c r="I5" s="34"/>
      <c r="J5" s="34"/>
      <c r="K5" s="194"/>
      <c r="L5" s="34"/>
      <c r="M5" s="184"/>
      <c r="N5" s="184"/>
      <c r="O5" s="184"/>
      <c r="P5" s="184"/>
      <c r="Q5" s="184"/>
      <c r="R5" s="184"/>
      <c r="S5" s="184"/>
      <c r="T5" s="184"/>
      <c r="U5" s="184"/>
      <c r="V5" s="184"/>
      <c r="W5" s="184"/>
      <c r="X5" s="184"/>
      <c r="Y5" s="184"/>
      <c r="Z5" s="184"/>
    </row>
    <row r="6" spans="1:26" ht="30" customHeight="1" x14ac:dyDescent="0.2">
      <c r="A6" s="131" t="s">
        <v>28</v>
      </c>
      <c r="B6" s="89">
        <f>'Direct Attainment'!E27</f>
        <v>3</v>
      </c>
      <c r="C6" s="193">
        <f>'Direct Attainment'!E29</f>
        <v>2.988</v>
      </c>
      <c r="D6" s="89"/>
      <c r="E6" s="34"/>
      <c r="F6" s="34"/>
      <c r="G6" s="34"/>
      <c r="H6" s="34" t="s">
        <v>28</v>
      </c>
      <c r="I6" s="34"/>
      <c r="J6" s="34"/>
      <c r="K6" s="194"/>
      <c r="L6" s="34"/>
      <c r="M6" s="184"/>
      <c r="N6" s="184"/>
      <c r="O6" s="184"/>
      <c r="P6" s="184"/>
      <c r="Q6" s="184"/>
      <c r="R6" s="184"/>
      <c r="S6" s="184"/>
      <c r="T6" s="184"/>
      <c r="U6" s="184"/>
      <c r="V6" s="184"/>
      <c r="W6" s="184"/>
      <c r="X6" s="184"/>
      <c r="Y6" s="184"/>
      <c r="Z6" s="184"/>
    </row>
    <row r="7" spans="1:26" ht="30" customHeight="1" x14ac:dyDescent="0.2">
      <c r="A7" s="131" t="s">
        <v>30</v>
      </c>
      <c r="B7" s="89">
        <f>'Direct Attainment'!F28</f>
        <v>2.89</v>
      </c>
      <c r="C7" s="193">
        <f>'Direct Attainment'!F29</f>
        <v>2.5570000000000004</v>
      </c>
      <c r="D7" s="89"/>
      <c r="E7" s="34"/>
      <c r="F7" s="34"/>
      <c r="G7" s="34"/>
      <c r="H7" s="34" t="s">
        <v>30</v>
      </c>
      <c r="I7" s="34"/>
      <c r="J7" s="34"/>
      <c r="K7" s="194"/>
      <c r="L7" s="34"/>
      <c r="M7" s="184"/>
      <c r="N7" s="184"/>
      <c r="O7" s="184"/>
      <c r="P7" s="184"/>
      <c r="Q7" s="184"/>
      <c r="R7" s="184"/>
      <c r="S7" s="184"/>
      <c r="T7" s="184"/>
      <c r="U7" s="184"/>
      <c r="V7" s="184"/>
      <c r="W7" s="184"/>
      <c r="X7" s="184"/>
      <c r="Y7" s="184"/>
      <c r="Z7" s="184"/>
    </row>
    <row r="8" spans="1:26" ht="30" customHeight="1" x14ac:dyDescent="0.2">
      <c r="A8" s="131" t="s">
        <v>32</v>
      </c>
      <c r="B8" s="89">
        <f>'Direct Attainment'!G27</f>
        <v>3</v>
      </c>
      <c r="C8" s="193">
        <f>'Direct Attainment'!G29</f>
        <v>2.988</v>
      </c>
      <c r="D8" s="89"/>
      <c r="E8" s="34"/>
      <c r="F8" s="34"/>
      <c r="G8" s="34"/>
      <c r="H8" s="34" t="s">
        <v>32</v>
      </c>
      <c r="I8" s="34"/>
      <c r="J8" s="34"/>
      <c r="K8" s="194"/>
      <c r="L8" s="34"/>
      <c r="M8" s="184"/>
      <c r="N8" s="184"/>
      <c r="O8" s="184"/>
      <c r="P8" s="184"/>
      <c r="Q8" s="184"/>
      <c r="R8" s="184"/>
      <c r="S8" s="184"/>
      <c r="T8" s="184"/>
      <c r="U8" s="184"/>
      <c r="V8" s="184"/>
      <c r="W8" s="184"/>
      <c r="X8" s="184"/>
      <c r="Y8" s="184"/>
      <c r="Z8" s="184"/>
    </row>
    <row r="9" spans="1:26" ht="15.75" customHeight="1" x14ac:dyDescent="0.2">
      <c r="A9" s="16"/>
      <c r="B9" s="16"/>
      <c r="C9" s="16"/>
      <c r="D9" s="16"/>
      <c r="E9" s="16"/>
      <c r="F9" s="16"/>
      <c r="G9" s="16"/>
      <c r="H9" s="16"/>
      <c r="I9" s="16"/>
      <c r="J9" s="16"/>
      <c r="K9" s="16"/>
      <c r="L9" s="16"/>
      <c r="M9" s="184"/>
      <c r="N9" s="184"/>
      <c r="O9" s="184"/>
      <c r="P9" s="184"/>
      <c r="Q9" s="184"/>
      <c r="R9" s="184"/>
      <c r="S9" s="184"/>
      <c r="T9" s="184"/>
      <c r="U9" s="184"/>
      <c r="V9" s="184"/>
      <c r="W9" s="184"/>
      <c r="X9" s="184"/>
      <c r="Y9" s="184"/>
      <c r="Z9" s="184"/>
    </row>
    <row r="10" spans="1:26" ht="15.75" customHeight="1" x14ac:dyDescent="0.2">
      <c r="A10" s="16"/>
      <c r="B10" s="16"/>
      <c r="C10" s="16"/>
      <c r="D10" s="16"/>
      <c r="E10" s="16"/>
      <c r="F10" s="16"/>
      <c r="G10" s="16"/>
      <c r="H10" s="16"/>
      <c r="I10" s="16"/>
      <c r="J10" s="16"/>
      <c r="K10" s="16"/>
      <c r="L10" s="16"/>
      <c r="M10" s="184"/>
      <c r="N10" s="184"/>
      <c r="O10" s="184"/>
      <c r="P10" s="184"/>
      <c r="Q10" s="184"/>
      <c r="R10" s="184"/>
      <c r="S10" s="184"/>
      <c r="T10" s="184"/>
      <c r="U10" s="184"/>
      <c r="V10" s="184"/>
      <c r="W10" s="184"/>
      <c r="X10" s="184"/>
      <c r="Y10" s="184"/>
      <c r="Z10" s="184"/>
    </row>
    <row r="11" spans="1:26" ht="15.75" customHeight="1" x14ac:dyDescent="0.2">
      <c r="A11" s="16"/>
      <c r="B11" s="16"/>
      <c r="C11" s="16"/>
      <c r="D11" s="16"/>
      <c r="E11" s="16"/>
      <c r="F11" s="16"/>
      <c r="G11" s="16"/>
      <c r="H11" s="16"/>
      <c r="I11" s="16"/>
      <c r="J11" s="16"/>
      <c r="K11" s="16"/>
      <c r="L11" s="16"/>
      <c r="M11" s="184"/>
      <c r="N11" s="184"/>
      <c r="O11" s="184"/>
      <c r="P11" s="184"/>
      <c r="Q11" s="184"/>
      <c r="R11" s="184"/>
      <c r="S11" s="184"/>
      <c r="T11" s="184"/>
      <c r="U11" s="184"/>
      <c r="V11" s="184"/>
      <c r="W11" s="184"/>
      <c r="X11" s="184"/>
      <c r="Y11" s="184"/>
      <c r="Z11" s="184"/>
    </row>
    <row r="12" spans="1:26" ht="15.75" customHeight="1" x14ac:dyDescent="0.2">
      <c r="A12" s="16"/>
      <c r="B12" s="16"/>
      <c r="C12" s="16"/>
      <c r="D12" s="16"/>
      <c r="E12" s="16"/>
      <c r="F12" s="16"/>
      <c r="G12" s="16"/>
      <c r="H12" s="16"/>
      <c r="I12" s="16"/>
      <c r="J12" s="16"/>
      <c r="K12" s="16"/>
      <c r="L12" s="16"/>
      <c r="M12" s="184"/>
      <c r="N12" s="184"/>
      <c r="O12" s="184"/>
      <c r="P12" s="184"/>
      <c r="Q12" s="184"/>
      <c r="R12" s="184"/>
      <c r="S12" s="184"/>
      <c r="T12" s="184"/>
      <c r="U12" s="184"/>
      <c r="V12" s="184"/>
      <c r="W12" s="184"/>
      <c r="X12" s="184"/>
      <c r="Y12" s="184"/>
      <c r="Z12" s="184"/>
    </row>
    <row r="13" spans="1:26" ht="15.75" customHeight="1" x14ac:dyDescent="0.2">
      <c r="A13" s="16"/>
      <c r="B13" s="16"/>
      <c r="C13" s="16"/>
      <c r="D13" s="16"/>
      <c r="E13" s="16"/>
      <c r="F13" s="16"/>
      <c r="G13" s="16"/>
      <c r="H13" s="16"/>
      <c r="I13" s="16"/>
      <c r="J13" s="16"/>
      <c r="K13" s="16"/>
      <c r="L13" s="16"/>
      <c r="M13" s="184"/>
      <c r="N13" s="184"/>
      <c r="O13" s="184"/>
      <c r="P13" s="184"/>
      <c r="Q13" s="184"/>
      <c r="R13" s="184"/>
      <c r="S13" s="184"/>
      <c r="T13" s="184"/>
      <c r="U13" s="184"/>
      <c r="V13" s="184"/>
      <c r="W13" s="184"/>
      <c r="X13" s="184"/>
      <c r="Y13" s="184"/>
      <c r="Z13" s="184"/>
    </row>
    <row r="14" spans="1:26" ht="15.75" customHeight="1" x14ac:dyDescent="0.2">
      <c r="A14" s="16"/>
      <c r="B14" s="16"/>
      <c r="C14" s="16"/>
      <c r="D14" s="16"/>
      <c r="E14" s="16"/>
      <c r="F14" s="16"/>
      <c r="G14" s="16"/>
      <c r="H14" s="16"/>
      <c r="I14" s="16"/>
      <c r="J14" s="16"/>
      <c r="K14" s="16"/>
      <c r="L14" s="16"/>
      <c r="M14" s="184"/>
      <c r="N14" s="184"/>
      <c r="O14" s="184"/>
      <c r="P14" s="184"/>
      <c r="Q14" s="184"/>
      <c r="R14" s="184"/>
      <c r="S14" s="184"/>
      <c r="T14" s="184"/>
      <c r="U14" s="184"/>
      <c r="V14" s="184"/>
      <c r="W14" s="184"/>
      <c r="X14" s="184"/>
      <c r="Y14" s="184"/>
      <c r="Z14" s="184"/>
    </row>
    <row r="15" spans="1:26" ht="15.75" customHeight="1" x14ac:dyDescent="0.2">
      <c r="A15" s="16"/>
      <c r="B15" s="16"/>
      <c r="C15" s="16"/>
      <c r="D15" s="16"/>
      <c r="E15" s="16"/>
      <c r="F15" s="16"/>
      <c r="G15" s="16"/>
      <c r="H15" s="16"/>
      <c r="I15" s="16"/>
      <c r="J15" s="16"/>
      <c r="K15" s="16"/>
      <c r="L15" s="16"/>
      <c r="M15" s="184"/>
      <c r="N15" s="184"/>
      <c r="O15" s="184"/>
      <c r="P15" s="184"/>
      <c r="Q15" s="184"/>
      <c r="R15" s="184"/>
      <c r="S15" s="184"/>
      <c r="T15" s="184"/>
      <c r="U15" s="184"/>
      <c r="V15" s="184"/>
      <c r="W15" s="184"/>
      <c r="X15" s="184"/>
      <c r="Y15" s="184"/>
      <c r="Z15" s="184"/>
    </row>
    <row r="16" spans="1:26" ht="15.75" customHeight="1" x14ac:dyDescent="0.2">
      <c r="A16" s="16"/>
      <c r="B16" s="16"/>
      <c r="C16" s="16"/>
      <c r="D16" s="16"/>
      <c r="E16" s="16"/>
      <c r="F16" s="16"/>
      <c r="G16" s="16"/>
      <c r="H16" s="16"/>
      <c r="I16" s="16"/>
      <c r="J16" s="16"/>
      <c r="K16" s="16"/>
      <c r="L16" s="16"/>
      <c r="M16" s="184"/>
      <c r="N16" s="184"/>
      <c r="O16" s="184"/>
      <c r="P16" s="184"/>
      <c r="Q16" s="184"/>
      <c r="R16" s="184"/>
      <c r="S16" s="184"/>
      <c r="T16" s="184"/>
      <c r="U16" s="184"/>
      <c r="V16" s="184"/>
      <c r="W16" s="184"/>
      <c r="X16" s="184"/>
      <c r="Y16" s="184"/>
      <c r="Z16" s="184"/>
    </row>
    <row r="17" spans="1:26" ht="15.75" customHeight="1" x14ac:dyDescent="0.2">
      <c r="A17" s="16"/>
      <c r="B17" s="16"/>
      <c r="C17" s="16"/>
      <c r="D17" s="16"/>
      <c r="E17" s="16"/>
      <c r="F17" s="16"/>
      <c r="G17" s="16"/>
      <c r="H17" s="16"/>
      <c r="I17" s="16"/>
      <c r="J17" s="16"/>
      <c r="K17" s="16"/>
      <c r="L17" s="16"/>
      <c r="M17" s="184"/>
      <c r="N17" s="184"/>
      <c r="O17" s="184"/>
      <c r="P17" s="184"/>
      <c r="Q17" s="184"/>
      <c r="R17" s="184"/>
      <c r="S17" s="184"/>
      <c r="T17" s="184"/>
      <c r="U17" s="184"/>
      <c r="V17" s="184"/>
      <c r="W17" s="184"/>
      <c r="X17" s="184"/>
      <c r="Y17" s="184"/>
      <c r="Z17" s="184"/>
    </row>
    <row r="18" spans="1:26" ht="15.75" customHeight="1" x14ac:dyDescent="0.2">
      <c r="A18" s="16"/>
      <c r="B18" s="16"/>
      <c r="C18" s="16"/>
      <c r="D18" s="16"/>
      <c r="E18" s="16"/>
      <c r="F18" s="16"/>
      <c r="G18" s="16"/>
      <c r="H18" s="16"/>
      <c r="I18" s="16"/>
      <c r="J18" s="16"/>
      <c r="K18" s="16"/>
      <c r="L18" s="16"/>
      <c r="M18" s="184"/>
      <c r="N18" s="184"/>
      <c r="O18" s="184"/>
      <c r="P18" s="184"/>
      <c r="Q18" s="184"/>
      <c r="R18" s="184"/>
      <c r="S18" s="184"/>
      <c r="T18" s="184"/>
      <c r="U18" s="184"/>
      <c r="V18" s="184"/>
      <c r="W18" s="184"/>
      <c r="X18" s="184"/>
      <c r="Y18" s="184"/>
      <c r="Z18" s="184"/>
    </row>
    <row r="19" spans="1:26" ht="15.75" customHeight="1" x14ac:dyDescent="0.2">
      <c r="A19" s="16"/>
      <c r="B19" s="16"/>
      <c r="C19" s="16"/>
      <c r="D19" s="16"/>
      <c r="E19" s="16"/>
      <c r="F19" s="16"/>
      <c r="G19" s="16"/>
      <c r="H19" s="16"/>
      <c r="I19" s="16"/>
      <c r="J19" s="16"/>
      <c r="K19" s="16"/>
      <c r="L19" s="16"/>
      <c r="M19" s="184"/>
      <c r="N19" s="184"/>
      <c r="O19" s="184"/>
      <c r="P19" s="184"/>
      <c r="Q19" s="184"/>
      <c r="R19" s="184"/>
      <c r="S19" s="184"/>
      <c r="T19" s="184"/>
      <c r="U19" s="184"/>
      <c r="V19" s="184"/>
      <c r="W19" s="184"/>
      <c r="X19" s="184"/>
      <c r="Y19" s="184"/>
      <c r="Z19" s="184"/>
    </row>
    <row r="20" spans="1:26" ht="15.75" customHeight="1" x14ac:dyDescent="0.2">
      <c r="A20" s="16"/>
      <c r="B20" s="16"/>
      <c r="C20" s="16"/>
      <c r="D20" s="16"/>
      <c r="E20" s="16"/>
      <c r="F20" s="16"/>
      <c r="G20" s="16"/>
      <c r="H20" s="16"/>
      <c r="I20" s="16"/>
      <c r="J20" s="16"/>
      <c r="K20" s="16"/>
      <c r="L20" s="16"/>
      <c r="M20" s="184"/>
      <c r="N20" s="184"/>
      <c r="O20" s="184"/>
      <c r="P20" s="184"/>
      <c r="Q20" s="184"/>
      <c r="R20" s="184"/>
      <c r="S20" s="184"/>
      <c r="T20" s="184"/>
      <c r="U20" s="184"/>
      <c r="V20" s="184"/>
      <c r="W20" s="184"/>
      <c r="X20" s="184"/>
      <c r="Y20" s="184"/>
      <c r="Z20" s="184"/>
    </row>
    <row r="21" spans="1:26" ht="15.75" customHeight="1" x14ac:dyDescent="0.2">
      <c r="A21" s="16"/>
      <c r="B21" s="16"/>
      <c r="C21" s="16"/>
      <c r="D21" s="16"/>
      <c r="E21" s="16"/>
      <c r="F21" s="16"/>
      <c r="G21" s="16"/>
      <c r="H21" s="16"/>
      <c r="I21" s="16"/>
      <c r="J21" s="16"/>
      <c r="K21" s="16"/>
      <c r="L21" s="16"/>
      <c r="M21" s="184"/>
      <c r="N21" s="184"/>
      <c r="O21" s="184"/>
      <c r="P21" s="184"/>
      <c r="Q21" s="184"/>
      <c r="R21" s="184"/>
      <c r="S21" s="184"/>
      <c r="T21" s="184"/>
      <c r="U21" s="184"/>
      <c r="V21" s="184"/>
      <c r="W21" s="184"/>
      <c r="X21" s="184"/>
      <c r="Y21" s="184"/>
      <c r="Z21" s="184"/>
    </row>
    <row r="22" spans="1:26" ht="15.75" customHeight="1" x14ac:dyDescent="0.2">
      <c r="A22" s="16"/>
      <c r="B22" s="16"/>
      <c r="C22" s="16"/>
      <c r="D22" s="16"/>
      <c r="E22" s="16"/>
      <c r="F22" s="16"/>
      <c r="G22" s="16"/>
      <c r="H22" s="16"/>
      <c r="I22" s="16"/>
      <c r="J22" s="16"/>
      <c r="K22" s="16"/>
      <c r="L22" s="16"/>
      <c r="M22" s="184"/>
      <c r="N22" s="184"/>
      <c r="O22" s="184"/>
      <c r="P22" s="184"/>
      <c r="Q22" s="184"/>
      <c r="R22" s="184"/>
      <c r="S22" s="184"/>
      <c r="T22" s="184"/>
      <c r="U22" s="184"/>
      <c r="V22" s="184"/>
      <c r="W22" s="184"/>
      <c r="X22" s="184"/>
      <c r="Y22" s="184"/>
      <c r="Z22" s="184"/>
    </row>
    <row r="23" spans="1:26" ht="15.75" customHeight="1" x14ac:dyDescent="0.2">
      <c r="A23" s="16"/>
      <c r="B23" s="16"/>
      <c r="C23" s="16"/>
      <c r="D23" s="16"/>
      <c r="E23" s="16"/>
      <c r="F23" s="16"/>
      <c r="G23" s="16"/>
      <c r="H23" s="16"/>
      <c r="I23" s="16"/>
      <c r="J23" s="16"/>
      <c r="K23" s="16"/>
      <c r="L23" s="16"/>
      <c r="M23" s="184"/>
      <c r="N23" s="184"/>
      <c r="O23" s="184"/>
      <c r="P23" s="184"/>
      <c r="Q23" s="184"/>
      <c r="R23" s="184"/>
      <c r="S23" s="184"/>
      <c r="T23" s="184"/>
      <c r="U23" s="184"/>
      <c r="V23" s="184"/>
      <c r="W23" s="184"/>
      <c r="X23" s="184"/>
      <c r="Y23" s="184"/>
      <c r="Z23" s="184"/>
    </row>
    <row r="24" spans="1:26" ht="15.75" customHeight="1" x14ac:dyDescent="0.2">
      <c r="A24" s="16"/>
      <c r="B24" s="16"/>
      <c r="C24" s="16"/>
      <c r="D24" s="16"/>
      <c r="E24" s="16"/>
      <c r="F24" s="16"/>
      <c r="G24" s="16"/>
      <c r="H24" s="16"/>
      <c r="I24" s="16"/>
      <c r="J24" s="16"/>
      <c r="K24" s="16"/>
      <c r="L24" s="16"/>
      <c r="M24" s="184"/>
      <c r="N24" s="184"/>
      <c r="O24" s="184"/>
      <c r="P24" s="184"/>
      <c r="Q24" s="184"/>
      <c r="R24" s="184"/>
      <c r="S24" s="184"/>
      <c r="T24" s="184"/>
      <c r="U24" s="184"/>
      <c r="V24" s="184"/>
      <c r="W24" s="184"/>
      <c r="X24" s="184"/>
      <c r="Y24" s="184"/>
      <c r="Z24" s="184"/>
    </row>
    <row r="25" spans="1:26" ht="15.75" customHeight="1" x14ac:dyDescent="0.2">
      <c r="A25" s="16"/>
      <c r="B25" s="16"/>
      <c r="C25" s="16"/>
      <c r="D25" s="16"/>
      <c r="E25" s="16"/>
      <c r="F25" s="16"/>
      <c r="G25" s="16"/>
      <c r="H25" s="16"/>
      <c r="I25" s="16"/>
      <c r="J25" s="16"/>
      <c r="K25" s="16"/>
      <c r="L25" s="16"/>
      <c r="M25" s="184"/>
      <c r="N25" s="184"/>
      <c r="O25" s="184"/>
      <c r="P25" s="184"/>
      <c r="Q25" s="184"/>
      <c r="R25" s="184"/>
      <c r="S25" s="184"/>
      <c r="T25" s="184"/>
      <c r="U25" s="184"/>
      <c r="V25" s="184"/>
      <c r="W25" s="184"/>
      <c r="X25" s="184"/>
      <c r="Y25" s="184"/>
      <c r="Z25" s="184"/>
    </row>
    <row r="26" spans="1:26" ht="15.75" customHeight="1" x14ac:dyDescent="0.2">
      <c r="A26" s="16"/>
      <c r="B26" s="16"/>
      <c r="C26" s="16"/>
      <c r="D26" s="16"/>
      <c r="E26" s="16"/>
      <c r="F26" s="16"/>
      <c r="G26" s="16"/>
      <c r="H26" s="16"/>
      <c r="I26" s="16"/>
      <c r="J26" s="16"/>
      <c r="K26" s="16"/>
      <c r="L26" s="16"/>
      <c r="M26" s="184"/>
      <c r="N26" s="184"/>
      <c r="O26" s="184"/>
      <c r="P26" s="184"/>
      <c r="Q26" s="184"/>
      <c r="R26" s="184"/>
      <c r="S26" s="184"/>
      <c r="T26" s="184"/>
      <c r="U26" s="184"/>
      <c r="V26" s="184"/>
      <c r="W26" s="184"/>
      <c r="X26" s="184"/>
      <c r="Y26" s="184"/>
      <c r="Z26" s="184"/>
    </row>
    <row r="27" spans="1:26" ht="15.75" customHeight="1" x14ac:dyDescent="0.2">
      <c r="A27" s="16"/>
      <c r="B27" s="16"/>
      <c r="C27" s="16"/>
      <c r="D27" s="16"/>
      <c r="E27" s="16"/>
      <c r="F27" s="16"/>
      <c r="G27" s="16"/>
      <c r="H27" s="16"/>
      <c r="I27" s="16"/>
      <c r="J27" s="16"/>
      <c r="K27" s="16"/>
      <c r="L27" s="16"/>
      <c r="M27" s="184"/>
      <c r="N27" s="184"/>
      <c r="O27" s="184"/>
      <c r="P27" s="184"/>
      <c r="Q27" s="184"/>
      <c r="R27" s="184"/>
      <c r="S27" s="184"/>
      <c r="T27" s="184"/>
      <c r="U27" s="184"/>
      <c r="V27" s="184"/>
      <c r="W27" s="184"/>
      <c r="X27" s="184"/>
      <c r="Y27" s="184"/>
      <c r="Z27" s="184"/>
    </row>
    <row r="28" spans="1:26" ht="15.75" customHeight="1" x14ac:dyDescent="0.2">
      <c r="A28" s="16"/>
      <c r="B28" s="16"/>
      <c r="C28" s="16"/>
      <c r="D28" s="16"/>
      <c r="E28" s="16"/>
      <c r="F28" s="16"/>
      <c r="G28" s="16"/>
      <c r="H28" s="16"/>
      <c r="I28" s="16"/>
      <c r="J28" s="16"/>
      <c r="K28" s="16"/>
      <c r="L28" s="16"/>
      <c r="M28" s="184"/>
      <c r="N28" s="184"/>
      <c r="O28" s="184"/>
      <c r="P28" s="184"/>
      <c r="Q28" s="184"/>
      <c r="R28" s="184"/>
      <c r="S28" s="184"/>
      <c r="T28" s="184"/>
      <c r="U28" s="184"/>
      <c r="V28" s="184"/>
      <c r="W28" s="184"/>
      <c r="X28" s="184"/>
      <c r="Y28" s="184"/>
      <c r="Z28" s="184"/>
    </row>
    <row r="29" spans="1:26" ht="15.75" customHeight="1" x14ac:dyDescent="0.2">
      <c r="A29" s="16"/>
      <c r="B29" s="16"/>
      <c r="C29" s="16"/>
      <c r="D29" s="16"/>
      <c r="E29" s="16"/>
      <c r="F29" s="16"/>
      <c r="G29" s="16"/>
      <c r="H29" s="16"/>
      <c r="I29" s="16"/>
      <c r="J29" s="16"/>
      <c r="K29" s="16"/>
      <c r="L29" s="16"/>
      <c r="M29" s="184"/>
      <c r="N29" s="184"/>
      <c r="O29" s="184"/>
      <c r="P29" s="184"/>
      <c r="Q29" s="184"/>
      <c r="R29" s="184"/>
      <c r="S29" s="184"/>
      <c r="T29" s="184"/>
      <c r="U29" s="184"/>
      <c r="V29" s="184"/>
      <c r="W29" s="184"/>
      <c r="X29" s="184"/>
      <c r="Y29" s="184"/>
      <c r="Z29" s="184"/>
    </row>
    <row r="30" spans="1:26" ht="15.75" customHeight="1" x14ac:dyDescent="0.2">
      <c r="A30" s="16"/>
      <c r="B30" s="16"/>
      <c r="C30" s="16"/>
      <c r="D30" s="16"/>
      <c r="E30" s="16"/>
      <c r="F30" s="16"/>
      <c r="G30" s="16"/>
      <c r="H30" s="16"/>
      <c r="I30" s="16"/>
      <c r="J30" s="16"/>
      <c r="K30" s="16"/>
      <c r="L30" s="16"/>
      <c r="M30" s="184"/>
      <c r="N30" s="184"/>
      <c r="O30" s="184"/>
      <c r="P30" s="184"/>
      <c r="Q30" s="184"/>
      <c r="R30" s="184"/>
      <c r="S30" s="184"/>
      <c r="T30" s="184"/>
      <c r="U30" s="184"/>
      <c r="V30" s="184"/>
      <c r="W30" s="184"/>
      <c r="X30" s="184"/>
      <c r="Y30" s="184"/>
      <c r="Z30" s="184"/>
    </row>
    <row r="31" spans="1:26" ht="15.75" customHeight="1" x14ac:dyDescent="0.2">
      <c r="A31" s="16"/>
      <c r="B31" s="16"/>
      <c r="C31" s="16"/>
      <c r="D31" s="16"/>
      <c r="E31" s="16"/>
      <c r="F31" s="16"/>
      <c r="G31" s="16"/>
      <c r="H31" s="16"/>
      <c r="I31" s="16"/>
      <c r="J31" s="16"/>
      <c r="K31" s="16"/>
      <c r="L31" s="16"/>
      <c r="M31" s="184"/>
      <c r="N31" s="184"/>
      <c r="O31" s="184"/>
      <c r="P31" s="184"/>
      <c r="Q31" s="184"/>
      <c r="R31" s="184"/>
      <c r="S31" s="184"/>
      <c r="T31" s="184"/>
      <c r="U31" s="184"/>
      <c r="V31" s="184"/>
      <c r="W31" s="184"/>
      <c r="X31" s="184"/>
      <c r="Y31" s="184"/>
      <c r="Z31" s="184"/>
    </row>
    <row r="32" spans="1:26" ht="15.75" customHeight="1" x14ac:dyDescent="0.2">
      <c r="A32" s="16"/>
      <c r="B32" s="16"/>
      <c r="C32" s="16"/>
      <c r="D32" s="16"/>
      <c r="E32" s="16"/>
      <c r="F32" s="16"/>
      <c r="G32" s="16"/>
      <c r="H32" s="16"/>
      <c r="I32" s="16"/>
      <c r="J32" s="16"/>
      <c r="K32" s="16"/>
      <c r="L32" s="16"/>
      <c r="M32" s="184"/>
      <c r="N32" s="184"/>
      <c r="O32" s="184"/>
      <c r="P32" s="184"/>
      <c r="Q32" s="184"/>
      <c r="R32" s="184"/>
      <c r="S32" s="184"/>
      <c r="T32" s="184"/>
      <c r="U32" s="184"/>
      <c r="V32" s="184"/>
      <c r="W32" s="184"/>
      <c r="X32" s="184"/>
      <c r="Y32" s="184"/>
      <c r="Z32" s="184"/>
    </row>
    <row r="33" spans="1:26" ht="15.75" customHeight="1" x14ac:dyDescent="0.2">
      <c r="A33" s="16"/>
      <c r="B33" s="16"/>
      <c r="C33" s="16"/>
      <c r="D33" s="16"/>
      <c r="E33" s="16"/>
      <c r="F33" s="16"/>
      <c r="G33" s="16"/>
      <c r="H33" s="16"/>
      <c r="I33" s="16"/>
      <c r="J33" s="16"/>
      <c r="K33" s="16"/>
      <c r="L33" s="16"/>
      <c r="M33" s="184"/>
      <c r="N33" s="184"/>
      <c r="O33" s="184"/>
      <c r="P33" s="184"/>
      <c r="Q33" s="184"/>
      <c r="R33" s="184"/>
      <c r="S33" s="184"/>
      <c r="T33" s="184"/>
      <c r="U33" s="184"/>
      <c r="V33" s="184"/>
      <c r="W33" s="184"/>
      <c r="X33" s="184"/>
      <c r="Y33" s="184"/>
      <c r="Z33" s="184"/>
    </row>
    <row r="34" spans="1:26" ht="15.75" customHeight="1" x14ac:dyDescent="0.2">
      <c r="A34" s="16"/>
      <c r="B34" s="16"/>
      <c r="C34" s="16"/>
      <c r="D34" s="16"/>
      <c r="E34" s="16"/>
      <c r="F34" s="16"/>
      <c r="G34" s="16"/>
      <c r="H34" s="16"/>
      <c r="I34" s="16"/>
      <c r="J34" s="16"/>
      <c r="K34" s="16"/>
      <c r="L34" s="16"/>
      <c r="M34" s="184"/>
      <c r="N34" s="184"/>
      <c r="O34" s="184"/>
      <c r="P34" s="184"/>
      <c r="Q34" s="184"/>
      <c r="R34" s="184"/>
      <c r="S34" s="184"/>
      <c r="T34" s="184"/>
      <c r="U34" s="184"/>
      <c r="V34" s="184"/>
      <c r="W34" s="184"/>
      <c r="X34" s="184"/>
      <c r="Y34" s="184"/>
      <c r="Z34" s="184"/>
    </row>
    <row r="35" spans="1:26" ht="15.75" customHeight="1" x14ac:dyDescent="0.2">
      <c r="A35" s="16"/>
      <c r="B35" s="16"/>
      <c r="C35" s="16"/>
      <c r="D35" s="16"/>
      <c r="E35" s="16"/>
      <c r="F35" s="16"/>
      <c r="G35" s="16"/>
      <c r="H35" s="16"/>
      <c r="I35" s="16"/>
      <c r="J35" s="16"/>
      <c r="K35" s="16"/>
      <c r="L35" s="16"/>
      <c r="M35" s="184"/>
      <c r="N35" s="184"/>
      <c r="O35" s="184"/>
      <c r="P35" s="184"/>
      <c r="Q35" s="184"/>
      <c r="R35" s="184"/>
      <c r="S35" s="184"/>
      <c r="T35" s="184"/>
      <c r="U35" s="184"/>
      <c r="V35" s="184"/>
      <c r="W35" s="184"/>
      <c r="X35" s="184"/>
      <c r="Y35" s="184"/>
      <c r="Z35" s="184"/>
    </row>
    <row r="36" spans="1:26" ht="15.75" customHeight="1" x14ac:dyDescent="0.2">
      <c r="A36" s="16"/>
      <c r="B36" s="16"/>
      <c r="C36" s="16"/>
      <c r="D36" s="16"/>
      <c r="E36" s="16"/>
      <c r="F36" s="16"/>
      <c r="G36" s="16"/>
      <c r="H36" s="16"/>
      <c r="I36" s="16"/>
      <c r="J36" s="16"/>
      <c r="K36" s="16"/>
      <c r="L36" s="16"/>
      <c r="M36" s="184"/>
      <c r="N36" s="184"/>
      <c r="O36" s="184"/>
      <c r="P36" s="184"/>
      <c r="Q36" s="184"/>
      <c r="R36" s="184"/>
      <c r="S36" s="184"/>
      <c r="T36" s="184"/>
      <c r="U36" s="184"/>
      <c r="V36" s="184"/>
      <c r="W36" s="184"/>
      <c r="X36" s="184"/>
      <c r="Y36" s="184"/>
      <c r="Z36" s="184"/>
    </row>
    <row r="37" spans="1:26" ht="15.75" customHeight="1" x14ac:dyDescent="0.2">
      <c r="A37" s="16"/>
      <c r="B37" s="16"/>
      <c r="C37" s="16"/>
      <c r="D37" s="16"/>
      <c r="E37" s="16"/>
      <c r="F37" s="16"/>
      <c r="G37" s="16"/>
      <c r="H37" s="16"/>
      <c r="I37" s="16"/>
      <c r="J37" s="16"/>
      <c r="K37" s="16"/>
      <c r="L37" s="16"/>
      <c r="M37" s="184"/>
      <c r="N37" s="184"/>
      <c r="O37" s="184"/>
      <c r="P37" s="184"/>
      <c r="Q37" s="184"/>
      <c r="R37" s="184"/>
      <c r="S37" s="184"/>
      <c r="T37" s="184"/>
      <c r="U37" s="184"/>
      <c r="V37" s="184"/>
      <c r="W37" s="184"/>
      <c r="X37" s="184"/>
      <c r="Y37" s="184"/>
      <c r="Z37" s="184"/>
    </row>
    <row r="38" spans="1:26" ht="15.75" customHeight="1" x14ac:dyDescent="0.2">
      <c r="A38" s="16"/>
      <c r="B38" s="16"/>
      <c r="C38" s="16"/>
      <c r="D38" s="16"/>
      <c r="E38" s="16"/>
      <c r="F38" s="16"/>
      <c r="G38" s="16"/>
      <c r="H38" s="16"/>
      <c r="I38" s="16"/>
      <c r="J38" s="16"/>
      <c r="K38" s="16"/>
      <c r="L38" s="16"/>
      <c r="M38" s="184"/>
      <c r="N38" s="184"/>
      <c r="O38" s="184"/>
      <c r="P38" s="184"/>
      <c r="Q38" s="184"/>
      <c r="R38" s="184"/>
      <c r="S38" s="184"/>
      <c r="T38" s="184"/>
      <c r="U38" s="184"/>
      <c r="V38" s="184"/>
      <c r="W38" s="184"/>
      <c r="X38" s="184"/>
      <c r="Y38" s="184"/>
      <c r="Z38" s="184"/>
    </row>
    <row r="39" spans="1:26" ht="15.75" customHeight="1" x14ac:dyDescent="0.2">
      <c r="A39" s="16"/>
      <c r="B39" s="16"/>
      <c r="C39" s="16"/>
      <c r="D39" s="16"/>
      <c r="E39" s="16"/>
      <c r="F39" s="16"/>
      <c r="G39" s="16"/>
      <c r="H39" s="16"/>
      <c r="I39" s="16"/>
      <c r="J39" s="16"/>
      <c r="K39" s="16"/>
      <c r="L39" s="16"/>
      <c r="M39" s="184"/>
      <c r="N39" s="184"/>
      <c r="O39" s="184"/>
      <c r="P39" s="184"/>
      <c r="Q39" s="184"/>
      <c r="R39" s="184"/>
      <c r="S39" s="184"/>
      <c r="T39" s="184"/>
      <c r="U39" s="184"/>
      <c r="V39" s="184"/>
      <c r="W39" s="184"/>
      <c r="X39" s="184"/>
      <c r="Y39" s="184"/>
      <c r="Z39" s="184"/>
    </row>
    <row r="40" spans="1:26" ht="15.75" customHeight="1" x14ac:dyDescent="0.2">
      <c r="A40" s="16"/>
      <c r="B40" s="16"/>
      <c r="C40" s="16"/>
      <c r="D40" s="16"/>
      <c r="E40" s="16"/>
      <c r="F40" s="16"/>
      <c r="G40" s="16"/>
      <c r="H40" s="16"/>
      <c r="I40" s="16"/>
      <c r="J40" s="16"/>
      <c r="K40" s="16"/>
      <c r="L40" s="16"/>
      <c r="M40" s="184"/>
      <c r="N40" s="184"/>
      <c r="O40" s="184"/>
      <c r="P40" s="184"/>
      <c r="Q40" s="184"/>
      <c r="R40" s="184"/>
      <c r="S40" s="184"/>
      <c r="T40" s="184"/>
      <c r="U40" s="184"/>
      <c r="V40" s="184"/>
      <c r="W40" s="184"/>
      <c r="X40" s="184"/>
      <c r="Y40" s="184"/>
      <c r="Z40" s="184"/>
    </row>
    <row r="41" spans="1:26" ht="15.75" customHeight="1" x14ac:dyDescent="0.2">
      <c r="A41" s="16"/>
      <c r="B41" s="16"/>
      <c r="C41" s="16"/>
      <c r="D41" s="16"/>
      <c r="E41" s="16"/>
      <c r="F41" s="16"/>
      <c r="G41" s="16"/>
      <c r="H41" s="16"/>
      <c r="I41" s="16"/>
      <c r="J41" s="16"/>
      <c r="K41" s="16"/>
      <c r="L41" s="16"/>
      <c r="M41" s="184"/>
      <c r="N41" s="184"/>
      <c r="O41" s="184"/>
      <c r="P41" s="184"/>
      <c r="Q41" s="184"/>
      <c r="R41" s="184"/>
      <c r="S41" s="184"/>
      <c r="T41" s="184"/>
      <c r="U41" s="184"/>
      <c r="V41" s="184"/>
      <c r="W41" s="184"/>
      <c r="X41" s="184"/>
      <c r="Y41" s="184"/>
      <c r="Z41" s="184"/>
    </row>
    <row r="42" spans="1:26" ht="15.75" customHeight="1" x14ac:dyDescent="0.2">
      <c r="A42" s="16"/>
      <c r="B42" s="16"/>
      <c r="C42" s="16"/>
      <c r="D42" s="16"/>
      <c r="E42" s="16"/>
      <c r="F42" s="16"/>
      <c r="G42" s="16"/>
      <c r="H42" s="16"/>
      <c r="I42" s="16"/>
      <c r="J42" s="16"/>
      <c r="K42" s="16"/>
      <c r="L42" s="16"/>
      <c r="M42" s="184"/>
      <c r="N42" s="184"/>
      <c r="O42" s="184"/>
      <c r="P42" s="184"/>
      <c r="Q42" s="184"/>
      <c r="R42" s="184"/>
      <c r="S42" s="184"/>
      <c r="T42" s="184"/>
      <c r="U42" s="184"/>
      <c r="V42" s="184"/>
      <c r="W42" s="184"/>
      <c r="X42" s="184"/>
      <c r="Y42" s="184"/>
      <c r="Z42" s="184"/>
    </row>
    <row r="43" spans="1:26" ht="15.75" customHeight="1" x14ac:dyDescent="0.2">
      <c r="A43" s="16"/>
      <c r="B43" s="16"/>
      <c r="C43" s="16"/>
      <c r="D43" s="16"/>
      <c r="E43" s="16"/>
      <c r="F43" s="16"/>
      <c r="G43" s="16"/>
      <c r="H43" s="16"/>
      <c r="I43" s="16"/>
      <c r="J43" s="16"/>
      <c r="K43" s="16"/>
      <c r="L43" s="16"/>
      <c r="M43" s="184"/>
      <c r="N43" s="184"/>
      <c r="O43" s="184"/>
      <c r="P43" s="184"/>
      <c r="Q43" s="184"/>
      <c r="R43" s="184"/>
      <c r="S43" s="184"/>
      <c r="T43" s="184"/>
      <c r="U43" s="184"/>
      <c r="V43" s="184"/>
      <c r="W43" s="184"/>
      <c r="X43" s="184"/>
      <c r="Y43" s="184"/>
      <c r="Z43" s="184"/>
    </row>
    <row r="44" spans="1:26" ht="15.75" customHeight="1" x14ac:dyDescent="0.2">
      <c r="A44" s="16"/>
      <c r="B44" s="16"/>
      <c r="C44" s="16"/>
      <c r="D44" s="16"/>
      <c r="E44" s="16"/>
      <c r="F44" s="16"/>
      <c r="G44" s="16"/>
      <c r="H44" s="16"/>
      <c r="I44" s="16"/>
      <c r="J44" s="16"/>
      <c r="K44" s="16"/>
      <c r="L44" s="16"/>
      <c r="M44" s="184"/>
      <c r="N44" s="184"/>
      <c r="O44" s="184"/>
      <c r="P44" s="184"/>
      <c r="Q44" s="184"/>
      <c r="R44" s="184"/>
      <c r="S44" s="184"/>
      <c r="T44" s="184"/>
      <c r="U44" s="184"/>
      <c r="V44" s="184"/>
      <c r="W44" s="184"/>
      <c r="X44" s="184"/>
      <c r="Y44" s="184"/>
      <c r="Z44" s="184"/>
    </row>
    <row r="45" spans="1:26" ht="15.75" customHeight="1" x14ac:dyDescent="0.2">
      <c r="A45" s="16"/>
      <c r="B45" s="16"/>
      <c r="C45" s="16"/>
      <c r="D45" s="16"/>
      <c r="E45" s="16"/>
      <c r="F45" s="16"/>
      <c r="G45" s="16"/>
      <c r="H45" s="16"/>
      <c r="I45" s="16"/>
      <c r="J45" s="16"/>
      <c r="K45" s="16"/>
      <c r="L45" s="16"/>
      <c r="M45" s="184"/>
      <c r="N45" s="184"/>
      <c r="O45" s="184"/>
      <c r="P45" s="184"/>
      <c r="Q45" s="184"/>
      <c r="R45" s="184"/>
      <c r="S45" s="184"/>
      <c r="T45" s="184"/>
      <c r="U45" s="184"/>
      <c r="V45" s="184"/>
      <c r="W45" s="184"/>
      <c r="X45" s="184"/>
      <c r="Y45" s="184"/>
      <c r="Z45" s="184"/>
    </row>
    <row r="46" spans="1:26" ht="15.75" customHeight="1" x14ac:dyDescent="0.2">
      <c r="A46" s="16"/>
      <c r="B46" s="16"/>
      <c r="C46" s="16"/>
      <c r="D46" s="16"/>
      <c r="E46" s="16"/>
      <c r="F46" s="16"/>
      <c r="G46" s="16"/>
      <c r="H46" s="16"/>
      <c r="I46" s="16"/>
      <c r="J46" s="16"/>
      <c r="K46" s="16"/>
      <c r="L46" s="16"/>
      <c r="M46" s="184"/>
      <c r="N46" s="184"/>
      <c r="O46" s="184"/>
      <c r="P46" s="184"/>
      <c r="Q46" s="184"/>
      <c r="R46" s="184"/>
      <c r="S46" s="184"/>
      <c r="T46" s="184"/>
      <c r="U46" s="184"/>
      <c r="V46" s="184"/>
      <c r="W46" s="184"/>
      <c r="X46" s="184"/>
      <c r="Y46" s="184"/>
      <c r="Z46" s="184"/>
    </row>
    <row r="47" spans="1:26" ht="15.75" customHeight="1" x14ac:dyDescent="0.2">
      <c r="A47" s="16"/>
      <c r="B47" s="16"/>
      <c r="C47" s="16"/>
      <c r="D47" s="16"/>
      <c r="E47" s="16"/>
      <c r="F47" s="16"/>
      <c r="G47" s="16"/>
      <c r="H47" s="16"/>
      <c r="I47" s="16"/>
      <c r="J47" s="16"/>
      <c r="K47" s="16"/>
      <c r="L47" s="16"/>
      <c r="M47" s="184"/>
      <c r="N47" s="184"/>
      <c r="O47" s="184"/>
      <c r="P47" s="184"/>
      <c r="Q47" s="184"/>
      <c r="R47" s="184"/>
      <c r="S47" s="184"/>
      <c r="T47" s="184"/>
      <c r="U47" s="184"/>
      <c r="V47" s="184"/>
      <c r="W47" s="184"/>
      <c r="X47" s="184"/>
      <c r="Y47" s="184"/>
      <c r="Z47" s="184"/>
    </row>
    <row r="48" spans="1:26" ht="15.75" customHeight="1" x14ac:dyDescent="0.2">
      <c r="A48" s="16"/>
      <c r="B48" s="16"/>
      <c r="C48" s="16"/>
      <c r="D48" s="16"/>
      <c r="E48" s="16"/>
      <c r="F48" s="16"/>
      <c r="G48" s="16"/>
      <c r="H48" s="16"/>
      <c r="I48" s="16"/>
      <c r="J48" s="16"/>
      <c r="K48" s="16"/>
      <c r="L48" s="16"/>
      <c r="M48" s="184"/>
      <c r="N48" s="184"/>
      <c r="O48" s="184"/>
      <c r="P48" s="184"/>
      <c r="Q48" s="184"/>
      <c r="R48" s="184"/>
      <c r="S48" s="184"/>
      <c r="T48" s="184"/>
      <c r="U48" s="184"/>
      <c r="V48" s="184"/>
      <c r="W48" s="184"/>
      <c r="X48" s="184"/>
      <c r="Y48" s="184"/>
      <c r="Z48" s="184"/>
    </row>
    <row r="49" spans="1:26" ht="15.75" customHeight="1" x14ac:dyDescent="0.2">
      <c r="A49" s="16"/>
      <c r="B49" s="16"/>
      <c r="C49" s="16"/>
      <c r="D49" s="16"/>
      <c r="E49" s="16"/>
      <c r="F49" s="16"/>
      <c r="G49" s="16"/>
      <c r="H49" s="16"/>
      <c r="I49" s="16"/>
      <c r="J49" s="16"/>
      <c r="K49" s="16"/>
      <c r="L49" s="16"/>
      <c r="M49" s="184"/>
      <c r="N49" s="184"/>
      <c r="O49" s="184"/>
      <c r="P49" s="184"/>
      <c r="Q49" s="184"/>
      <c r="R49" s="184"/>
      <c r="S49" s="184"/>
      <c r="T49" s="184"/>
      <c r="U49" s="184"/>
      <c r="V49" s="184"/>
      <c r="W49" s="184"/>
      <c r="X49" s="184"/>
      <c r="Y49" s="184"/>
      <c r="Z49" s="184"/>
    </row>
    <row r="50" spans="1:26" ht="15.75" customHeight="1" x14ac:dyDescent="0.2">
      <c r="A50" s="16"/>
      <c r="B50" s="16"/>
      <c r="C50" s="16"/>
      <c r="D50" s="16"/>
      <c r="E50" s="16"/>
      <c r="F50" s="16"/>
      <c r="G50" s="16"/>
      <c r="H50" s="16"/>
      <c r="I50" s="16"/>
      <c r="J50" s="16"/>
      <c r="K50" s="16"/>
      <c r="L50" s="16"/>
      <c r="M50" s="184"/>
      <c r="N50" s="184"/>
      <c r="O50" s="184"/>
      <c r="P50" s="184"/>
      <c r="Q50" s="184"/>
      <c r="R50" s="184"/>
      <c r="S50" s="184"/>
      <c r="T50" s="184"/>
      <c r="U50" s="184"/>
      <c r="V50" s="184"/>
      <c r="W50" s="184"/>
      <c r="X50" s="184"/>
      <c r="Y50" s="184"/>
      <c r="Z50" s="184"/>
    </row>
    <row r="51" spans="1:26" ht="15.75" customHeight="1" x14ac:dyDescent="0.2">
      <c r="A51" s="16"/>
      <c r="B51" s="16"/>
      <c r="C51" s="16"/>
      <c r="D51" s="16"/>
      <c r="E51" s="16"/>
      <c r="F51" s="16"/>
      <c r="G51" s="16"/>
      <c r="H51" s="16"/>
      <c r="I51" s="16"/>
      <c r="J51" s="16"/>
      <c r="K51" s="16"/>
      <c r="L51" s="16"/>
      <c r="M51" s="184"/>
      <c r="N51" s="184"/>
      <c r="O51" s="184"/>
      <c r="P51" s="184"/>
      <c r="Q51" s="184"/>
      <c r="R51" s="184"/>
      <c r="S51" s="184"/>
      <c r="T51" s="184"/>
      <c r="U51" s="184"/>
      <c r="V51" s="184"/>
      <c r="W51" s="184"/>
      <c r="X51" s="184"/>
      <c r="Y51" s="184"/>
      <c r="Z51" s="184"/>
    </row>
    <row r="52" spans="1:26" ht="15.75" customHeight="1" x14ac:dyDescent="0.2">
      <c r="A52" s="16"/>
      <c r="B52" s="16"/>
      <c r="C52" s="16"/>
      <c r="D52" s="16"/>
      <c r="E52" s="16"/>
      <c r="F52" s="16"/>
      <c r="G52" s="16"/>
      <c r="H52" s="16"/>
      <c r="I52" s="16"/>
      <c r="J52" s="16"/>
      <c r="K52" s="16"/>
      <c r="L52" s="16"/>
      <c r="M52" s="184"/>
      <c r="N52" s="184"/>
      <c r="O52" s="184"/>
      <c r="P52" s="184"/>
      <c r="Q52" s="184"/>
      <c r="R52" s="184"/>
      <c r="S52" s="184"/>
      <c r="T52" s="184"/>
      <c r="U52" s="184"/>
      <c r="V52" s="184"/>
      <c r="W52" s="184"/>
      <c r="X52" s="184"/>
      <c r="Y52" s="184"/>
      <c r="Z52" s="184"/>
    </row>
    <row r="53" spans="1:26" ht="15.75" customHeight="1" x14ac:dyDescent="0.2">
      <c r="A53" s="16"/>
      <c r="B53" s="16"/>
      <c r="C53" s="16"/>
      <c r="D53" s="16"/>
      <c r="E53" s="16"/>
      <c r="F53" s="16"/>
      <c r="G53" s="16"/>
      <c r="H53" s="16"/>
      <c r="I53" s="16"/>
      <c r="J53" s="16"/>
      <c r="K53" s="16"/>
      <c r="L53" s="16"/>
      <c r="M53" s="184"/>
      <c r="N53" s="184"/>
      <c r="O53" s="184"/>
      <c r="P53" s="184"/>
      <c r="Q53" s="184"/>
      <c r="R53" s="184"/>
      <c r="S53" s="184"/>
      <c r="T53" s="184"/>
      <c r="U53" s="184"/>
      <c r="V53" s="184"/>
      <c r="W53" s="184"/>
      <c r="X53" s="184"/>
      <c r="Y53" s="184"/>
      <c r="Z53" s="184"/>
    </row>
    <row r="54" spans="1:26" ht="15.75" customHeight="1" x14ac:dyDescent="0.2">
      <c r="A54" s="16"/>
      <c r="B54" s="16"/>
      <c r="C54" s="16"/>
      <c r="D54" s="16"/>
      <c r="E54" s="16"/>
      <c r="F54" s="16"/>
      <c r="G54" s="16"/>
      <c r="H54" s="16"/>
      <c r="I54" s="16"/>
      <c r="J54" s="16"/>
      <c r="K54" s="16"/>
      <c r="L54" s="16"/>
      <c r="M54" s="184"/>
      <c r="N54" s="184"/>
      <c r="O54" s="184"/>
      <c r="P54" s="184"/>
      <c r="Q54" s="184"/>
      <c r="R54" s="184"/>
      <c r="S54" s="184"/>
      <c r="T54" s="184"/>
      <c r="U54" s="184"/>
      <c r="V54" s="184"/>
      <c r="W54" s="184"/>
      <c r="X54" s="184"/>
      <c r="Y54" s="184"/>
      <c r="Z54" s="184"/>
    </row>
    <row r="55" spans="1:26" ht="15.75" customHeight="1" x14ac:dyDescent="0.2">
      <c r="A55" s="16"/>
      <c r="B55" s="16"/>
      <c r="C55" s="16"/>
      <c r="D55" s="16"/>
      <c r="E55" s="16"/>
      <c r="F55" s="16"/>
      <c r="G55" s="16"/>
      <c r="H55" s="16"/>
      <c r="I55" s="16"/>
      <c r="J55" s="16"/>
      <c r="K55" s="16"/>
      <c r="L55" s="16"/>
      <c r="M55" s="184"/>
      <c r="N55" s="184"/>
      <c r="O55" s="184"/>
      <c r="P55" s="184"/>
      <c r="Q55" s="184"/>
      <c r="R55" s="184"/>
      <c r="S55" s="184"/>
      <c r="T55" s="184"/>
      <c r="U55" s="184"/>
      <c r="V55" s="184"/>
      <c r="W55" s="184"/>
      <c r="X55" s="184"/>
      <c r="Y55" s="184"/>
      <c r="Z55" s="184"/>
    </row>
    <row r="56" spans="1:26" ht="15.75" customHeight="1" x14ac:dyDescent="0.2">
      <c r="A56" s="16"/>
      <c r="B56" s="16"/>
      <c r="C56" s="16"/>
      <c r="D56" s="16"/>
      <c r="E56" s="16"/>
      <c r="F56" s="16"/>
      <c r="G56" s="16"/>
      <c r="H56" s="16"/>
      <c r="I56" s="16"/>
      <c r="J56" s="16"/>
      <c r="K56" s="16"/>
      <c r="L56" s="16"/>
      <c r="M56" s="184"/>
      <c r="N56" s="184"/>
      <c r="O56" s="184"/>
      <c r="P56" s="184"/>
      <c r="Q56" s="184"/>
      <c r="R56" s="184"/>
      <c r="S56" s="184"/>
      <c r="T56" s="184"/>
      <c r="U56" s="184"/>
      <c r="V56" s="184"/>
      <c r="W56" s="184"/>
      <c r="X56" s="184"/>
      <c r="Y56" s="184"/>
      <c r="Z56" s="184"/>
    </row>
    <row r="57" spans="1:26" ht="15.75" customHeight="1" x14ac:dyDescent="0.2">
      <c r="A57" s="16"/>
      <c r="B57" s="16"/>
      <c r="C57" s="16"/>
      <c r="D57" s="16"/>
      <c r="E57" s="16"/>
      <c r="F57" s="16"/>
      <c r="G57" s="16"/>
      <c r="H57" s="16"/>
      <c r="I57" s="16"/>
      <c r="J57" s="16"/>
      <c r="K57" s="16"/>
      <c r="L57" s="16"/>
      <c r="M57" s="184"/>
      <c r="N57" s="184"/>
      <c r="O57" s="184"/>
      <c r="P57" s="184"/>
      <c r="Q57" s="184"/>
      <c r="R57" s="184"/>
      <c r="S57" s="184"/>
      <c r="T57" s="184"/>
      <c r="U57" s="184"/>
      <c r="V57" s="184"/>
      <c r="W57" s="184"/>
      <c r="X57" s="184"/>
      <c r="Y57" s="184"/>
      <c r="Z57" s="184"/>
    </row>
    <row r="58" spans="1:26" ht="15.75" customHeight="1" x14ac:dyDescent="0.2">
      <c r="A58" s="16"/>
      <c r="B58" s="16"/>
      <c r="C58" s="16"/>
      <c r="D58" s="16"/>
      <c r="E58" s="16"/>
      <c r="F58" s="16"/>
      <c r="G58" s="16"/>
      <c r="H58" s="16"/>
      <c r="I58" s="16"/>
      <c r="J58" s="16"/>
      <c r="K58" s="16"/>
      <c r="L58" s="16"/>
      <c r="M58" s="184"/>
      <c r="N58" s="184"/>
      <c r="O58" s="184"/>
      <c r="P58" s="184"/>
      <c r="Q58" s="184"/>
      <c r="R58" s="184"/>
      <c r="S58" s="184"/>
      <c r="T58" s="184"/>
      <c r="U58" s="184"/>
      <c r="V58" s="184"/>
      <c r="W58" s="184"/>
      <c r="X58" s="184"/>
      <c r="Y58" s="184"/>
      <c r="Z58" s="184"/>
    </row>
    <row r="59" spans="1:26" ht="15.75" customHeight="1" x14ac:dyDescent="0.2">
      <c r="A59" s="16"/>
      <c r="B59" s="16"/>
      <c r="C59" s="16"/>
      <c r="D59" s="16"/>
      <c r="E59" s="16"/>
      <c r="F59" s="16"/>
      <c r="G59" s="16"/>
      <c r="H59" s="16"/>
      <c r="I59" s="16"/>
      <c r="J59" s="16"/>
      <c r="K59" s="16"/>
      <c r="L59" s="16"/>
      <c r="M59" s="184"/>
      <c r="N59" s="184"/>
      <c r="O59" s="184"/>
      <c r="P59" s="184"/>
      <c r="Q59" s="184"/>
      <c r="R59" s="184"/>
      <c r="S59" s="184"/>
      <c r="T59" s="184"/>
      <c r="U59" s="184"/>
      <c r="V59" s="184"/>
      <c r="W59" s="184"/>
      <c r="X59" s="184"/>
      <c r="Y59" s="184"/>
      <c r="Z59" s="184"/>
    </row>
    <row r="60" spans="1:26" ht="15.75" customHeight="1" x14ac:dyDescent="0.2">
      <c r="A60" s="16"/>
      <c r="B60" s="16"/>
      <c r="C60" s="16"/>
      <c r="D60" s="16"/>
      <c r="E60" s="16"/>
      <c r="F60" s="16"/>
      <c r="G60" s="16"/>
      <c r="H60" s="16"/>
      <c r="I60" s="16"/>
      <c r="J60" s="16"/>
      <c r="K60" s="16"/>
      <c r="L60" s="16"/>
      <c r="M60" s="184"/>
      <c r="N60" s="184"/>
      <c r="O60" s="184"/>
      <c r="P60" s="184"/>
      <c r="Q60" s="184"/>
      <c r="R60" s="184"/>
      <c r="S60" s="184"/>
      <c r="T60" s="184"/>
      <c r="U60" s="184"/>
      <c r="V60" s="184"/>
      <c r="W60" s="184"/>
      <c r="X60" s="184"/>
      <c r="Y60" s="184"/>
      <c r="Z60" s="184"/>
    </row>
    <row r="61" spans="1:26" ht="15.75" customHeight="1" x14ac:dyDescent="0.2">
      <c r="A61" s="16"/>
      <c r="B61" s="16"/>
      <c r="C61" s="16"/>
      <c r="D61" s="16"/>
      <c r="E61" s="16"/>
      <c r="F61" s="16"/>
      <c r="G61" s="16"/>
      <c r="H61" s="16"/>
      <c r="I61" s="16"/>
      <c r="J61" s="16"/>
      <c r="K61" s="16"/>
      <c r="L61" s="16"/>
      <c r="M61" s="184"/>
      <c r="N61" s="184"/>
      <c r="O61" s="184"/>
      <c r="P61" s="184"/>
      <c r="Q61" s="184"/>
      <c r="R61" s="184"/>
      <c r="S61" s="184"/>
      <c r="T61" s="184"/>
      <c r="U61" s="184"/>
      <c r="V61" s="184"/>
      <c r="W61" s="184"/>
      <c r="X61" s="184"/>
      <c r="Y61" s="184"/>
      <c r="Z61" s="184"/>
    </row>
    <row r="62" spans="1:26" ht="15.75" customHeight="1" x14ac:dyDescent="0.2">
      <c r="A62" s="16"/>
      <c r="B62" s="16"/>
      <c r="C62" s="16"/>
      <c r="D62" s="16"/>
      <c r="E62" s="16"/>
      <c r="F62" s="16"/>
      <c r="G62" s="16"/>
      <c r="H62" s="16"/>
      <c r="I62" s="16"/>
      <c r="J62" s="16"/>
      <c r="K62" s="16"/>
      <c r="L62" s="16"/>
      <c r="M62" s="184"/>
      <c r="N62" s="184"/>
      <c r="O62" s="184"/>
      <c r="P62" s="184"/>
      <c r="Q62" s="184"/>
      <c r="R62" s="184"/>
      <c r="S62" s="184"/>
      <c r="T62" s="184"/>
      <c r="U62" s="184"/>
      <c r="V62" s="184"/>
      <c r="W62" s="184"/>
      <c r="X62" s="184"/>
      <c r="Y62" s="184"/>
      <c r="Z62" s="184"/>
    </row>
    <row r="63" spans="1:26" ht="15.75" customHeight="1" x14ac:dyDescent="0.2">
      <c r="A63" s="16"/>
      <c r="B63" s="16"/>
      <c r="C63" s="16"/>
      <c r="D63" s="16"/>
      <c r="E63" s="16"/>
      <c r="F63" s="16"/>
      <c r="G63" s="16"/>
      <c r="H63" s="16"/>
      <c r="I63" s="16"/>
      <c r="J63" s="16"/>
      <c r="K63" s="16"/>
      <c r="L63" s="16"/>
      <c r="M63" s="184"/>
      <c r="N63" s="184"/>
      <c r="O63" s="184"/>
      <c r="P63" s="184"/>
      <c r="Q63" s="184"/>
      <c r="R63" s="184"/>
      <c r="S63" s="184"/>
      <c r="T63" s="184"/>
      <c r="U63" s="184"/>
      <c r="V63" s="184"/>
      <c r="W63" s="184"/>
      <c r="X63" s="184"/>
      <c r="Y63" s="184"/>
      <c r="Z63" s="184"/>
    </row>
    <row r="64" spans="1:26" ht="15.75" customHeight="1" x14ac:dyDescent="0.2">
      <c r="A64" s="16"/>
      <c r="B64" s="16"/>
      <c r="C64" s="16"/>
      <c r="D64" s="16"/>
      <c r="E64" s="16"/>
      <c r="F64" s="16"/>
      <c r="G64" s="16"/>
      <c r="H64" s="16"/>
      <c r="I64" s="16"/>
      <c r="J64" s="16"/>
      <c r="K64" s="16"/>
      <c r="L64" s="16"/>
      <c r="M64" s="184"/>
      <c r="N64" s="184"/>
      <c r="O64" s="184"/>
      <c r="P64" s="184"/>
      <c r="Q64" s="184"/>
      <c r="R64" s="184"/>
      <c r="S64" s="184"/>
      <c r="T64" s="184"/>
      <c r="U64" s="184"/>
      <c r="V64" s="184"/>
      <c r="W64" s="184"/>
      <c r="X64" s="184"/>
      <c r="Y64" s="184"/>
      <c r="Z64" s="184"/>
    </row>
    <row r="65" spans="1:26" ht="15.75" customHeight="1" x14ac:dyDescent="0.2">
      <c r="A65" s="16"/>
      <c r="B65" s="16"/>
      <c r="C65" s="16"/>
      <c r="D65" s="16"/>
      <c r="E65" s="16"/>
      <c r="F65" s="16"/>
      <c r="G65" s="16"/>
      <c r="H65" s="16"/>
      <c r="I65" s="16"/>
      <c r="J65" s="16"/>
      <c r="K65" s="16"/>
      <c r="L65" s="16"/>
      <c r="M65" s="184"/>
      <c r="N65" s="184"/>
      <c r="O65" s="184"/>
      <c r="P65" s="184"/>
      <c r="Q65" s="184"/>
      <c r="R65" s="184"/>
      <c r="S65" s="184"/>
      <c r="T65" s="184"/>
      <c r="U65" s="184"/>
      <c r="V65" s="184"/>
      <c r="W65" s="184"/>
      <c r="X65" s="184"/>
      <c r="Y65" s="184"/>
      <c r="Z65" s="184"/>
    </row>
    <row r="66" spans="1:26" ht="15.75" customHeight="1" x14ac:dyDescent="0.2">
      <c r="A66" s="16"/>
      <c r="B66" s="16"/>
      <c r="C66" s="16"/>
      <c r="D66" s="16"/>
      <c r="E66" s="16"/>
      <c r="F66" s="16"/>
      <c r="G66" s="16"/>
      <c r="H66" s="16"/>
      <c r="I66" s="16"/>
      <c r="J66" s="16"/>
      <c r="K66" s="16"/>
      <c r="L66" s="16"/>
      <c r="M66" s="184"/>
      <c r="N66" s="184"/>
      <c r="O66" s="184"/>
      <c r="P66" s="184"/>
      <c r="Q66" s="184"/>
      <c r="R66" s="184"/>
      <c r="S66" s="184"/>
      <c r="T66" s="184"/>
      <c r="U66" s="184"/>
      <c r="V66" s="184"/>
      <c r="W66" s="184"/>
      <c r="X66" s="184"/>
      <c r="Y66" s="184"/>
      <c r="Z66" s="184"/>
    </row>
    <row r="67" spans="1:26" ht="15.75" customHeight="1" x14ac:dyDescent="0.2">
      <c r="A67" s="16"/>
      <c r="B67" s="16"/>
      <c r="C67" s="16"/>
      <c r="D67" s="16"/>
      <c r="E67" s="16"/>
      <c r="F67" s="16"/>
      <c r="G67" s="16"/>
      <c r="H67" s="16"/>
      <c r="I67" s="16"/>
      <c r="J67" s="16"/>
      <c r="K67" s="16"/>
      <c r="L67" s="16"/>
      <c r="M67" s="184"/>
      <c r="N67" s="184"/>
      <c r="O67" s="184"/>
      <c r="P67" s="184"/>
      <c r="Q67" s="184"/>
      <c r="R67" s="184"/>
      <c r="S67" s="184"/>
      <c r="T67" s="184"/>
      <c r="U67" s="184"/>
      <c r="V67" s="184"/>
      <c r="W67" s="184"/>
      <c r="X67" s="184"/>
      <c r="Y67" s="184"/>
      <c r="Z67" s="184"/>
    </row>
    <row r="68" spans="1:26" ht="15.75" customHeight="1" x14ac:dyDescent="0.2">
      <c r="A68" s="16"/>
      <c r="B68" s="16"/>
      <c r="C68" s="16"/>
      <c r="D68" s="16"/>
      <c r="E68" s="16"/>
      <c r="F68" s="16"/>
      <c r="G68" s="16"/>
      <c r="H68" s="16"/>
      <c r="I68" s="16"/>
      <c r="J68" s="16"/>
      <c r="K68" s="16"/>
      <c r="L68" s="16"/>
      <c r="M68" s="184"/>
      <c r="N68" s="184"/>
      <c r="O68" s="184"/>
      <c r="P68" s="184"/>
      <c r="Q68" s="184"/>
      <c r="R68" s="184"/>
      <c r="S68" s="184"/>
      <c r="T68" s="184"/>
      <c r="U68" s="184"/>
      <c r="V68" s="184"/>
      <c r="W68" s="184"/>
      <c r="X68" s="184"/>
      <c r="Y68" s="184"/>
      <c r="Z68" s="184"/>
    </row>
    <row r="69" spans="1:26" ht="15.75" customHeight="1" x14ac:dyDescent="0.2">
      <c r="A69" s="16"/>
      <c r="B69" s="16"/>
      <c r="C69" s="16"/>
      <c r="D69" s="16"/>
      <c r="E69" s="16"/>
      <c r="F69" s="16"/>
      <c r="G69" s="16"/>
      <c r="H69" s="16"/>
      <c r="I69" s="16"/>
      <c r="J69" s="16"/>
      <c r="K69" s="16"/>
      <c r="L69" s="16"/>
      <c r="M69" s="184"/>
      <c r="N69" s="184"/>
      <c r="O69" s="184"/>
      <c r="P69" s="184"/>
      <c r="Q69" s="184"/>
      <c r="R69" s="184"/>
      <c r="S69" s="184"/>
      <c r="T69" s="184"/>
      <c r="U69" s="184"/>
      <c r="V69" s="184"/>
      <c r="W69" s="184"/>
      <c r="X69" s="184"/>
      <c r="Y69" s="184"/>
      <c r="Z69" s="184"/>
    </row>
    <row r="70" spans="1:26" ht="15.75" customHeight="1" x14ac:dyDescent="0.2">
      <c r="A70" s="16"/>
      <c r="B70" s="16"/>
      <c r="C70" s="16"/>
      <c r="D70" s="16"/>
      <c r="E70" s="16"/>
      <c r="F70" s="16"/>
      <c r="G70" s="16"/>
      <c r="H70" s="16"/>
      <c r="I70" s="16"/>
      <c r="J70" s="16"/>
      <c r="K70" s="16"/>
      <c r="L70" s="16"/>
      <c r="M70" s="184"/>
      <c r="N70" s="184"/>
      <c r="O70" s="184"/>
      <c r="P70" s="184"/>
      <c r="Q70" s="184"/>
      <c r="R70" s="184"/>
      <c r="S70" s="184"/>
      <c r="T70" s="184"/>
      <c r="U70" s="184"/>
      <c r="V70" s="184"/>
      <c r="W70" s="184"/>
      <c r="X70" s="184"/>
      <c r="Y70" s="184"/>
      <c r="Z70" s="184"/>
    </row>
    <row r="71" spans="1:26" ht="15.75" customHeight="1" x14ac:dyDescent="0.2">
      <c r="A71" s="16"/>
      <c r="B71" s="16"/>
      <c r="C71" s="16"/>
      <c r="D71" s="16"/>
      <c r="E71" s="16"/>
      <c r="F71" s="16"/>
      <c r="G71" s="16"/>
      <c r="H71" s="16"/>
      <c r="I71" s="16"/>
      <c r="J71" s="16"/>
      <c r="K71" s="16"/>
      <c r="L71" s="16"/>
      <c r="M71" s="184"/>
      <c r="N71" s="184"/>
      <c r="O71" s="184"/>
      <c r="P71" s="184"/>
      <c r="Q71" s="184"/>
      <c r="R71" s="184"/>
      <c r="S71" s="184"/>
      <c r="T71" s="184"/>
      <c r="U71" s="184"/>
      <c r="V71" s="184"/>
      <c r="W71" s="184"/>
      <c r="X71" s="184"/>
      <c r="Y71" s="184"/>
      <c r="Z71" s="184"/>
    </row>
    <row r="72" spans="1:26" ht="15.75" customHeight="1" x14ac:dyDescent="0.2">
      <c r="A72" s="16"/>
      <c r="B72" s="16"/>
      <c r="C72" s="16"/>
      <c r="D72" s="16"/>
      <c r="E72" s="16"/>
      <c r="F72" s="16"/>
      <c r="G72" s="16"/>
      <c r="H72" s="16"/>
      <c r="I72" s="16"/>
      <c r="J72" s="16"/>
      <c r="K72" s="16"/>
      <c r="L72" s="16"/>
      <c r="M72" s="184"/>
      <c r="N72" s="184"/>
      <c r="O72" s="184"/>
      <c r="P72" s="184"/>
      <c r="Q72" s="184"/>
      <c r="R72" s="184"/>
      <c r="S72" s="184"/>
      <c r="T72" s="184"/>
      <c r="U72" s="184"/>
      <c r="V72" s="184"/>
      <c r="W72" s="184"/>
      <c r="X72" s="184"/>
      <c r="Y72" s="184"/>
      <c r="Z72" s="184"/>
    </row>
    <row r="73" spans="1:26" ht="15.75" customHeight="1" x14ac:dyDescent="0.2">
      <c r="A73" s="16"/>
      <c r="B73" s="16"/>
      <c r="C73" s="16"/>
      <c r="D73" s="16"/>
      <c r="E73" s="16"/>
      <c r="F73" s="16"/>
      <c r="G73" s="16"/>
      <c r="H73" s="16"/>
      <c r="I73" s="16"/>
      <c r="J73" s="16"/>
      <c r="K73" s="16"/>
      <c r="L73" s="16"/>
      <c r="M73" s="184"/>
      <c r="N73" s="184"/>
      <c r="O73" s="184"/>
      <c r="P73" s="184"/>
      <c r="Q73" s="184"/>
      <c r="R73" s="184"/>
      <c r="S73" s="184"/>
      <c r="T73" s="184"/>
      <c r="U73" s="184"/>
      <c r="V73" s="184"/>
      <c r="W73" s="184"/>
      <c r="X73" s="184"/>
      <c r="Y73" s="184"/>
      <c r="Z73" s="184"/>
    </row>
    <row r="74" spans="1:26" ht="15.75" customHeight="1" x14ac:dyDescent="0.2">
      <c r="A74" s="16"/>
      <c r="B74" s="16"/>
      <c r="C74" s="16"/>
      <c r="D74" s="16"/>
      <c r="E74" s="16"/>
      <c r="F74" s="16"/>
      <c r="G74" s="16"/>
      <c r="H74" s="16"/>
      <c r="I74" s="16"/>
      <c r="J74" s="16"/>
      <c r="K74" s="16"/>
      <c r="L74" s="16"/>
      <c r="M74" s="184"/>
      <c r="N74" s="184"/>
      <c r="O74" s="184"/>
      <c r="P74" s="184"/>
      <c r="Q74" s="184"/>
      <c r="R74" s="184"/>
      <c r="S74" s="184"/>
      <c r="T74" s="184"/>
      <c r="U74" s="184"/>
      <c r="V74" s="184"/>
      <c r="W74" s="184"/>
      <c r="X74" s="184"/>
      <c r="Y74" s="184"/>
      <c r="Z74" s="184"/>
    </row>
    <row r="75" spans="1:26" ht="15.75" customHeight="1" x14ac:dyDescent="0.2">
      <c r="A75" s="16"/>
      <c r="B75" s="16"/>
      <c r="C75" s="16"/>
      <c r="D75" s="16"/>
      <c r="E75" s="16"/>
      <c r="F75" s="16"/>
      <c r="G75" s="16"/>
      <c r="H75" s="16"/>
      <c r="I75" s="16"/>
      <c r="J75" s="16"/>
      <c r="K75" s="16"/>
      <c r="L75" s="16"/>
      <c r="M75" s="184"/>
      <c r="N75" s="184"/>
      <c r="O75" s="184"/>
      <c r="P75" s="184"/>
      <c r="Q75" s="184"/>
      <c r="R75" s="184"/>
      <c r="S75" s="184"/>
      <c r="T75" s="184"/>
      <c r="U75" s="184"/>
      <c r="V75" s="184"/>
      <c r="W75" s="184"/>
      <c r="X75" s="184"/>
      <c r="Y75" s="184"/>
      <c r="Z75" s="184"/>
    </row>
    <row r="76" spans="1:26" ht="15.75" customHeight="1" x14ac:dyDescent="0.2">
      <c r="A76" s="16"/>
      <c r="B76" s="16"/>
      <c r="C76" s="16"/>
      <c r="D76" s="16"/>
      <c r="E76" s="16"/>
      <c r="F76" s="16"/>
      <c r="G76" s="16"/>
      <c r="H76" s="16"/>
      <c r="I76" s="16"/>
      <c r="J76" s="16"/>
      <c r="K76" s="16"/>
      <c r="L76" s="16"/>
      <c r="M76" s="184"/>
      <c r="N76" s="184"/>
      <c r="O76" s="184"/>
      <c r="P76" s="184"/>
      <c r="Q76" s="184"/>
      <c r="R76" s="184"/>
      <c r="S76" s="184"/>
      <c r="T76" s="184"/>
      <c r="U76" s="184"/>
      <c r="V76" s="184"/>
      <c r="W76" s="184"/>
      <c r="X76" s="184"/>
      <c r="Y76" s="184"/>
      <c r="Z76" s="184"/>
    </row>
    <row r="77" spans="1:26" ht="15.75" customHeight="1" x14ac:dyDescent="0.2">
      <c r="A77" s="16"/>
      <c r="B77" s="16"/>
      <c r="C77" s="16"/>
      <c r="D77" s="16"/>
      <c r="E77" s="16"/>
      <c r="F77" s="16"/>
      <c r="G77" s="16"/>
      <c r="H77" s="16"/>
      <c r="I77" s="16"/>
      <c r="J77" s="16"/>
      <c r="K77" s="16"/>
      <c r="L77" s="16"/>
      <c r="M77" s="184"/>
      <c r="N77" s="184"/>
      <c r="O77" s="184"/>
      <c r="P77" s="184"/>
      <c r="Q77" s="184"/>
      <c r="R77" s="184"/>
      <c r="S77" s="184"/>
      <c r="T77" s="184"/>
      <c r="U77" s="184"/>
      <c r="V77" s="184"/>
      <c r="W77" s="184"/>
      <c r="X77" s="184"/>
      <c r="Y77" s="184"/>
      <c r="Z77" s="184"/>
    </row>
    <row r="78" spans="1:26" ht="15.75" customHeight="1" x14ac:dyDescent="0.2">
      <c r="A78" s="16"/>
      <c r="B78" s="16"/>
      <c r="C78" s="16"/>
      <c r="D78" s="16"/>
      <c r="E78" s="16"/>
      <c r="F78" s="16"/>
      <c r="G78" s="16"/>
      <c r="H78" s="16"/>
      <c r="I78" s="16"/>
      <c r="J78" s="16"/>
      <c r="K78" s="16"/>
      <c r="L78" s="16"/>
      <c r="M78" s="184"/>
      <c r="N78" s="184"/>
      <c r="O78" s="184"/>
      <c r="P78" s="184"/>
      <c r="Q78" s="184"/>
      <c r="R78" s="184"/>
      <c r="S78" s="184"/>
      <c r="T78" s="184"/>
      <c r="U78" s="184"/>
      <c r="V78" s="184"/>
      <c r="W78" s="184"/>
      <c r="X78" s="184"/>
      <c r="Y78" s="184"/>
      <c r="Z78" s="184"/>
    </row>
    <row r="79" spans="1:26" ht="15.75" customHeight="1" x14ac:dyDescent="0.2">
      <c r="A79" s="16"/>
      <c r="B79" s="16"/>
      <c r="C79" s="16"/>
      <c r="D79" s="16"/>
      <c r="E79" s="16"/>
      <c r="F79" s="16"/>
      <c r="G79" s="16"/>
      <c r="H79" s="16"/>
      <c r="I79" s="16"/>
      <c r="J79" s="16"/>
      <c r="K79" s="16"/>
      <c r="L79" s="16"/>
      <c r="M79" s="184"/>
      <c r="N79" s="184"/>
      <c r="O79" s="184"/>
      <c r="P79" s="184"/>
      <c r="Q79" s="184"/>
      <c r="R79" s="184"/>
      <c r="S79" s="184"/>
      <c r="T79" s="184"/>
      <c r="U79" s="184"/>
      <c r="V79" s="184"/>
      <c r="W79" s="184"/>
      <c r="X79" s="184"/>
      <c r="Y79" s="184"/>
      <c r="Z79" s="184"/>
    </row>
    <row r="80" spans="1:26" ht="15.75" customHeight="1" x14ac:dyDescent="0.2">
      <c r="A80" s="16"/>
      <c r="B80" s="16"/>
      <c r="C80" s="16"/>
      <c r="D80" s="16"/>
      <c r="E80" s="16"/>
      <c r="F80" s="16"/>
      <c r="G80" s="16"/>
      <c r="H80" s="16"/>
      <c r="I80" s="16"/>
      <c r="J80" s="16"/>
      <c r="K80" s="16"/>
      <c r="L80" s="16"/>
      <c r="M80" s="184"/>
      <c r="N80" s="184"/>
      <c r="O80" s="184"/>
      <c r="P80" s="184"/>
      <c r="Q80" s="184"/>
      <c r="R80" s="184"/>
      <c r="S80" s="184"/>
      <c r="T80" s="184"/>
      <c r="U80" s="184"/>
      <c r="V80" s="184"/>
      <c r="W80" s="184"/>
      <c r="X80" s="184"/>
      <c r="Y80" s="184"/>
      <c r="Z80" s="184"/>
    </row>
    <row r="81" spans="1:26" ht="15.75" customHeight="1" x14ac:dyDescent="0.2">
      <c r="A81" s="16"/>
      <c r="B81" s="16"/>
      <c r="C81" s="16"/>
      <c r="D81" s="16"/>
      <c r="E81" s="16"/>
      <c r="F81" s="16"/>
      <c r="G81" s="16"/>
      <c r="H81" s="16"/>
      <c r="I81" s="16"/>
      <c r="J81" s="16"/>
      <c r="K81" s="16"/>
      <c r="L81" s="16"/>
      <c r="M81" s="184"/>
      <c r="N81" s="184"/>
      <c r="O81" s="184"/>
      <c r="P81" s="184"/>
      <c r="Q81" s="184"/>
      <c r="R81" s="184"/>
      <c r="S81" s="184"/>
      <c r="T81" s="184"/>
      <c r="U81" s="184"/>
      <c r="V81" s="184"/>
      <c r="W81" s="184"/>
      <c r="X81" s="184"/>
      <c r="Y81" s="184"/>
      <c r="Z81" s="184"/>
    </row>
    <row r="82" spans="1:26" ht="15.75" customHeight="1" x14ac:dyDescent="0.2">
      <c r="A82" s="16"/>
      <c r="B82" s="16"/>
      <c r="C82" s="16"/>
      <c r="D82" s="16"/>
      <c r="E82" s="16"/>
      <c r="F82" s="16"/>
      <c r="G82" s="16"/>
      <c r="H82" s="16"/>
      <c r="I82" s="16"/>
      <c r="J82" s="16"/>
      <c r="K82" s="16"/>
      <c r="L82" s="16"/>
      <c r="M82" s="184"/>
      <c r="N82" s="184"/>
      <c r="O82" s="184"/>
      <c r="P82" s="184"/>
      <c r="Q82" s="184"/>
      <c r="R82" s="184"/>
      <c r="S82" s="184"/>
      <c r="T82" s="184"/>
      <c r="U82" s="184"/>
      <c r="V82" s="184"/>
      <c r="W82" s="184"/>
      <c r="X82" s="184"/>
      <c r="Y82" s="184"/>
      <c r="Z82" s="184"/>
    </row>
    <row r="83" spans="1:26" ht="15.75" customHeight="1" x14ac:dyDescent="0.2">
      <c r="A83" s="16"/>
      <c r="B83" s="16"/>
      <c r="C83" s="16"/>
      <c r="D83" s="16"/>
      <c r="E83" s="16"/>
      <c r="F83" s="16"/>
      <c r="G83" s="16"/>
      <c r="H83" s="16"/>
      <c r="I83" s="16"/>
      <c r="J83" s="16"/>
      <c r="K83" s="16"/>
      <c r="L83" s="16"/>
      <c r="M83" s="184"/>
      <c r="N83" s="184"/>
      <c r="O83" s="184"/>
      <c r="P83" s="184"/>
      <c r="Q83" s="184"/>
      <c r="R83" s="184"/>
      <c r="S83" s="184"/>
      <c r="T83" s="184"/>
      <c r="U83" s="184"/>
      <c r="V83" s="184"/>
      <c r="W83" s="184"/>
      <c r="X83" s="184"/>
      <c r="Y83" s="184"/>
      <c r="Z83" s="184"/>
    </row>
    <row r="84" spans="1:26" ht="15.75" customHeight="1" x14ac:dyDescent="0.2">
      <c r="A84" s="16"/>
      <c r="B84" s="16"/>
      <c r="C84" s="16"/>
      <c r="D84" s="16"/>
      <c r="E84" s="16"/>
      <c r="F84" s="16"/>
      <c r="G84" s="16"/>
      <c r="H84" s="16"/>
      <c r="I84" s="16"/>
      <c r="J84" s="16"/>
      <c r="K84" s="16"/>
      <c r="L84" s="16"/>
      <c r="M84" s="184"/>
      <c r="N84" s="184"/>
      <c r="O84" s="184"/>
      <c r="P84" s="184"/>
      <c r="Q84" s="184"/>
      <c r="R84" s="184"/>
      <c r="S84" s="184"/>
      <c r="T84" s="184"/>
      <c r="U84" s="184"/>
      <c r="V84" s="184"/>
      <c r="W84" s="184"/>
      <c r="X84" s="184"/>
      <c r="Y84" s="184"/>
      <c r="Z84" s="184"/>
    </row>
    <row r="85" spans="1:26" ht="15.75" customHeight="1" x14ac:dyDescent="0.2">
      <c r="A85" s="16"/>
      <c r="B85" s="16"/>
      <c r="C85" s="16"/>
      <c r="D85" s="16"/>
      <c r="E85" s="16"/>
      <c r="F85" s="16"/>
      <c r="G85" s="16"/>
      <c r="H85" s="16"/>
      <c r="I85" s="16"/>
      <c r="J85" s="16"/>
      <c r="K85" s="16"/>
      <c r="L85" s="16"/>
      <c r="M85" s="184"/>
      <c r="N85" s="184"/>
      <c r="O85" s="184"/>
      <c r="P85" s="184"/>
      <c r="Q85" s="184"/>
      <c r="R85" s="184"/>
      <c r="S85" s="184"/>
      <c r="T85" s="184"/>
      <c r="U85" s="184"/>
      <c r="V85" s="184"/>
      <c r="W85" s="184"/>
      <c r="X85" s="184"/>
      <c r="Y85" s="184"/>
      <c r="Z85" s="184"/>
    </row>
    <row r="86" spans="1:26" ht="15.75" customHeight="1" x14ac:dyDescent="0.2">
      <c r="A86" s="16"/>
      <c r="B86" s="16"/>
      <c r="C86" s="16"/>
      <c r="D86" s="16"/>
      <c r="E86" s="16"/>
      <c r="F86" s="16"/>
      <c r="G86" s="16"/>
      <c r="H86" s="16"/>
      <c r="I86" s="16"/>
      <c r="J86" s="16"/>
      <c r="K86" s="16"/>
      <c r="L86" s="16"/>
      <c r="M86" s="184"/>
      <c r="N86" s="184"/>
      <c r="O86" s="184"/>
      <c r="P86" s="184"/>
      <c r="Q86" s="184"/>
      <c r="R86" s="184"/>
      <c r="S86" s="184"/>
      <c r="T86" s="184"/>
      <c r="U86" s="184"/>
      <c r="V86" s="184"/>
      <c r="W86" s="184"/>
      <c r="X86" s="184"/>
      <c r="Y86" s="184"/>
      <c r="Z86" s="184"/>
    </row>
    <row r="87" spans="1:26" ht="15.75" customHeight="1" x14ac:dyDescent="0.2">
      <c r="A87" s="16"/>
      <c r="B87" s="16"/>
      <c r="C87" s="16"/>
      <c r="D87" s="16"/>
      <c r="E87" s="16"/>
      <c r="F87" s="16"/>
      <c r="G87" s="16"/>
      <c r="H87" s="16"/>
      <c r="I87" s="16"/>
      <c r="J87" s="16"/>
      <c r="K87" s="16"/>
      <c r="L87" s="16"/>
      <c r="M87" s="184"/>
      <c r="N87" s="184"/>
      <c r="O87" s="184"/>
      <c r="P87" s="184"/>
      <c r="Q87" s="184"/>
      <c r="R87" s="184"/>
      <c r="S87" s="184"/>
      <c r="T87" s="184"/>
      <c r="U87" s="184"/>
      <c r="V87" s="184"/>
      <c r="W87" s="184"/>
      <c r="X87" s="184"/>
      <c r="Y87" s="184"/>
      <c r="Z87" s="184"/>
    </row>
    <row r="88" spans="1:26" ht="15.75" customHeight="1" x14ac:dyDescent="0.2">
      <c r="A88" s="16"/>
      <c r="B88" s="16"/>
      <c r="C88" s="16"/>
      <c r="D88" s="16"/>
      <c r="E88" s="16"/>
      <c r="F88" s="16"/>
      <c r="G88" s="16"/>
      <c r="H88" s="16"/>
      <c r="I88" s="16"/>
      <c r="J88" s="16"/>
      <c r="K88" s="16"/>
      <c r="L88" s="16"/>
      <c r="M88" s="184"/>
      <c r="N88" s="184"/>
      <c r="O88" s="184"/>
      <c r="P88" s="184"/>
      <c r="Q88" s="184"/>
      <c r="R88" s="184"/>
      <c r="S88" s="184"/>
      <c r="T88" s="184"/>
      <c r="U88" s="184"/>
      <c r="V88" s="184"/>
      <c r="W88" s="184"/>
      <c r="X88" s="184"/>
      <c r="Y88" s="184"/>
      <c r="Z88" s="184"/>
    </row>
    <row r="89" spans="1:26" ht="15.75" customHeight="1" x14ac:dyDescent="0.2">
      <c r="A89" s="16"/>
      <c r="B89" s="16"/>
      <c r="C89" s="16"/>
      <c r="D89" s="16"/>
      <c r="E89" s="16"/>
      <c r="F89" s="16"/>
      <c r="G89" s="16"/>
      <c r="H89" s="16"/>
      <c r="I89" s="16"/>
      <c r="J89" s="16"/>
      <c r="K89" s="16"/>
      <c r="L89" s="16"/>
      <c r="M89" s="184"/>
      <c r="N89" s="184"/>
      <c r="O89" s="184"/>
      <c r="P89" s="184"/>
      <c r="Q89" s="184"/>
      <c r="R89" s="184"/>
      <c r="S89" s="184"/>
      <c r="T89" s="184"/>
      <c r="U89" s="184"/>
      <c r="V89" s="184"/>
      <c r="W89" s="184"/>
      <c r="X89" s="184"/>
      <c r="Y89" s="184"/>
      <c r="Z89" s="184"/>
    </row>
    <row r="90" spans="1:26" ht="15.75" customHeight="1" x14ac:dyDescent="0.2">
      <c r="A90" s="16"/>
      <c r="B90" s="16"/>
      <c r="C90" s="16"/>
      <c r="D90" s="16"/>
      <c r="E90" s="16"/>
      <c r="F90" s="16"/>
      <c r="G90" s="16"/>
      <c r="H90" s="16"/>
      <c r="I90" s="16"/>
      <c r="J90" s="16"/>
      <c r="K90" s="16"/>
      <c r="L90" s="16"/>
      <c r="M90" s="184"/>
      <c r="N90" s="184"/>
      <c r="O90" s="184"/>
      <c r="P90" s="184"/>
      <c r="Q90" s="184"/>
      <c r="R90" s="184"/>
      <c r="S90" s="184"/>
      <c r="T90" s="184"/>
      <c r="U90" s="184"/>
      <c r="V90" s="184"/>
      <c r="W90" s="184"/>
      <c r="X90" s="184"/>
      <c r="Y90" s="184"/>
      <c r="Z90" s="184"/>
    </row>
    <row r="91" spans="1:26" ht="15.75" customHeight="1" x14ac:dyDescent="0.2">
      <c r="A91" s="16"/>
      <c r="B91" s="16"/>
      <c r="C91" s="16"/>
      <c r="D91" s="16"/>
      <c r="E91" s="16"/>
      <c r="F91" s="16"/>
      <c r="G91" s="16"/>
      <c r="H91" s="16"/>
      <c r="I91" s="16"/>
      <c r="J91" s="16"/>
      <c r="K91" s="16"/>
      <c r="L91" s="16"/>
      <c r="M91" s="184"/>
      <c r="N91" s="184"/>
      <c r="O91" s="184"/>
      <c r="P91" s="184"/>
      <c r="Q91" s="184"/>
      <c r="R91" s="184"/>
      <c r="S91" s="184"/>
      <c r="T91" s="184"/>
      <c r="U91" s="184"/>
      <c r="V91" s="184"/>
      <c r="W91" s="184"/>
      <c r="X91" s="184"/>
      <c r="Y91" s="184"/>
      <c r="Z91" s="184"/>
    </row>
    <row r="92" spans="1:26" ht="15.75" customHeight="1" x14ac:dyDescent="0.2">
      <c r="A92" s="16"/>
      <c r="B92" s="16"/>
      <c r="C92" s="16"/>
      <c r="D92" s="16"/>
      <c r="E92" s="16"/>
      <c r="F92" s="16"/>
      <c r="G92" s="16"/>
      <c r="H92" s="16"/>
      <c r="I92" s="16"/>
      <c r="J92" s="16"/>
      <c r="K92" s="16"/>
      <c r="L92" s="16"/>
      <c r="M92" s="184"/>
      <c r="N92" s="184"/>
      <c r="O92" s="184"/>
      <c r="P92" s="184"/>
      <c r="Q92" s="184"/>
      <c r="R92" s="184"/>
      <c r="S92" s="184"/>
      <c r="T92" s="184"/>
      <c r="U92" s="184"/>
      <c r="V92" s="184"/>
      <c r="W92" s="184"/>
      <c r="X92" s="184"/>
      <c r="Y92" s="184"/>
      <c r="Z92" s="184"/>
    </row>
    <row r="93" spans="1:26" ht="15.75" customHeight="1" x14ac:dyDescent="0.2">
      <c r="A93" s="16"/>
      <c r="B93" s="16"/>
      <c r="C93" s="16"/>
      <c r="D93" s="16"/>
      <c r="E93" s="16"/>
      <c r="F93" s="16"/>
      <c r="G93" s="16"/>
      <c r="H93" s="16"/>
      <c r="I93" s="16"/>
      <c r="J93" s="16"/>
      <c r="K93" s="16"/>
      <c r="L93" s="16"/>
      <c r="M93" s="184"/>
      <c r="N93" s="184"/>
      <c r="O93" s="184"/>
      <c r="P93" s="184"/>
      <c r="Q93" s="184"/>
      <c r="R93" s="184"/>
      <c r="S93" s="184"/>
      <c r="T93" s="184"/>
      <c r="U93" s="184"/>
      <c r="V93" s="184"/>
      <c r="W93" s="184"/>
      <c r="X93" s="184"/>
      <c r="Y93" s="184"/>
      <c r="Z93" s="184"/>
    </row>
    <row r="94" spans="1:26" ht="15.75" customHeight="1" x14ac:dyDescent="0.2">
      <c r="A94" s="16"/>
      <c r="B94" s="16"/>
      <c r="C94" s="16"/>
      <c r="D94" s="16"/>
      <c r="E94" s="16"/>
      <c r="F94" s="16"/>
      <c r="G94" s="16"/>
      <c r="H94" s="16"/>
      <c r="I94" s="16"/>
      <c r="J94" s="16"/>
      <c r="K94" s="16"/>
      <c r="L94" s="16"/>
      <c r="M94" s="184"/>
      <c r="N94" s="184"/>
      <c r="O94" s="184"/>
      <c r="P94" s="184"/>
      <c r="Q94" s="184"/>
      <c r="R94" s="184"/>
      <c r="S94" s="184"/>
      <c r="T94" s="184"/>
      <c r="U94" s="184"/>
      <c r="V94" s="184"/>
      <c r="W94" s="184"/>
      <c r="X94" s="184"/>
      <c r="Y94" s="184"/>
      <c r="Z94" s="184"/>
    </row>
    <row r="95" spans="1:26" ht="15.75" customHeight="1" x14ac:dyDescent="0.2">
      <c r="A95" s="16"/>
      <c r="B95" s="16"/>
      <c r="C95" s="16"/>
      <c r="D95" s="16"/>
      <c r="E95" s="16"/>
      <c r="F95" s="16"/>
      <c r="G95" s="16"/>
      <c r="H95" s="16"/>
      <c r="I95" s="16"/>
      <c r="J95" s="16"/>
      <c r="K95" s="16"/>
      <c r="L95" s="16"/>
      <c r="M95" s="184"/>
      <c r="N95" s="184"/>
      <c r="O95" s="184"/>
      <c r="P95" s="184"/>
      <c r="Q95" s="184"/>
      <c r="R95" s="184"/>
      <c r="S95" s="184"/>
      <c r="T95" s="184"/>
      <c r="U95" s="184"/>
      <c r="V95" s="184"/>
      <c r="W95" s="184"/>
      <c r="X95" s="184"/>
      <c r="Y95" s="184"/>
      <c r="Z95" s="184"/>
    </row>
    <row r="96" spans="1:26" ht="15.75" customHeight="1" x14ac:dyDescent="0.2">
      <c r="A96" s="16"/>
      <c r="B96" s="16"/>
      <c r="C96" s="16"/>
      <c r="D96" s="16"/>
      <c r="E96" s="16"/>
      <c r="F96" s="16"/>
      <c r="G96" s="16"/>
      <c r="H96" s="16"/>
      <c r="I96" s="16"/>
      <c r="J96" s="16"/>
      <c r="K96" s="16"/>
      <c r="L96" s="16"/>
      <c r="M96" s="184"/>
      <c r="N96" s="184"/>
      <c r="O96" s="184"/>
      <c r="P96" s="184"/>
      <c r="Q96" s="184"/>
      <c r="R96" s="184"/>
      <c r="S96" s="184"/>
      <c r="T96" s="184"/>
      <c r="U96" s="184"/>
      <c r="V96" s="184"/>
      <c r="W96" s="184"/>
      <c r="X96" s="184"/>
      <c r="Y96" s="184"/>
      <c r="Z96" s="184"/>
    </row>
    <row r="97" spans="1:26" ht="15.75" customHeight="1" x14ac:dyDescent="0.2">
      <c r="A97" s="16"/>
      <c r="B97" s="16"/>
      <c r="C97" s="16"/>
      <c r="D97" s="16"/>
      <c r="E97" s="16"/>
      <c r="F97" s="16"/>
      <c r="G97" s="16"/>
      <c r="H97" s="16"/>
      <c r="I97" s="16"/>
      <c r="J97" s="16"/>
      <c r="K97" s="16"/>
      <c r="L97" s="16"/>
      <c r="M97" s="184"/>
      <c r="N97" s="184"/>
      <c r="O97" s="184"/>
      <c r="P97" s="184"/>
      <c r="Q97" s="184"/>
      <c r="R97" s="184"/>
      <c r="S97" s="184"/>
      <c r="T97" s="184"/>
      <c r="U97" s="184"/>
      <c r="V97" s="184"/>
      <c r="W97" s="184"/>
      <c r="X97" s="184"/>
      <c r="Y97" s="184"/>
      <c r="Z97" s="184"/>
    </row>
    <row r="98" spans="1:26" ht="15.75" customHeight="1" x14ac:dyDescent="0.2">
      <c r="A98" s="16"/>
      <c r="B98" s="16"/>
      <c r="C98" s="16"/>
      <c r="D98" s="16"/>
      <c r="E98" s="16"/>
      <c r="F98" s="16"/>
      <c r="G98" s="16"/>
      <c r="H98" s="16"/>
      <c r="I98" s="16"/>
      <c r="J98" s="16"/>
      <c r="K98" s="16"/>
      <c r="L98" s="16"/>
      <c r="M98" s="184"/>
      <c r="N98" s="184"/>
      <c r="O98" s="184"/>
      <c r="P98" s="184"/>
      <c r="Q98" s="184"/>
      <c r="R98" s="184"/>
      <c r="S98" s="184"/>
      <c r="T98" s="184"/>
      <c r="U98" s="184"/>
      <c r="V98" s="184"/>
      <c r="W98" s="184"/>
      <c r="X98" s="184"/>
      <c r="Y98" s="184"/>
      <c r="Z98" s="184"/>
    </row>
    <row r="99" spans="1:26" ht="15.75" customHeight="1" x14ac:dyDescent="0.2">
      <c r="A99" s="16"/>
      <c r="B99" s="16"/>
      <c r="C99" s="16"/>
      <c r="D99" s="16"/>
      <c r="E99" s="16"/>
      <c r="F99" s="16"/>
      <c r="G99" s="16"/>
      <c r="H99" s="16"/>
      <c r="I99" s="16"/>
      <c r="J99" s="16"/>
      <c r="K99" s="16"/>
      <c r="L99" s="16"/>
      <c r="M99" s="184"/>
      <c r="N99" s="184"/>
      <c r="O99" s="184"/>
      <c r="P99" s="184"/>
      <c r="Q99" s="184"/>
      <c r="R99" s="184"/>
      <c r="S99" s="184"/>
      <c r="T99" s="184"/>
      <c r="U99" s="184"/>
      <c r="V99" s="184"/>
      <c r="W99" s="184"/>
      <c r="X99" s="184"/>
      <c r="Y99" s="184"/>
      <c r="Z99" s="184"/>
    </row>
    <row r="100" spans="1:26" ht="15.75" customHeight="1" x14ac:dyDescent="0.2">
      <c r="A100" s="16"/>
      <c r="B100" s="16"/>
      <c r="C100" s="16"/>
      <c r="D100" s="16"/>
      <c r="E100" s="16"/>
      <c r="F100" s="16"/>
      <c r="G100" s="16"/>
      <c r="H100" s="16"/>
      <c r="I100" s="16"/>
      <c r="J100" s="16"/>
      <c r="K100" s="16"/>
      <c r="L100" s="16"/>
      <c r="M100" s="184"/>
      <c r="N100" s="184"/>
      <c r="O100" s="184"/>
      <c r="P100" s="184"/>
      <c r="Q100" s="184"/>
      <c r="R100" s="184"/>
      <c r="S100" s="184"/>
      <c r="T100" s="184"/>
      <c r="U100" s="184"/>
      <c r="V100" s="184"/>
      <c r="W100" s="184"/>
      <c r="X100" s="184"/>
      <c r="Y100" s="184"/>
      <c r="Z100" s="184"/>
    </row>
    <row r="101" spans="1:26" ht="15.75" customHeight="1" x14ac:dyDescent="0.2">
      <c r="A101" s="16"/>
      <c r="B101" s="16"/>
      <c r="C101" s="16"/>
      <c r="D101" s="16"/>
      <c r="E101" s="16"/>
      <c r="F101" s="16"/>
      <c r="G101" s="16"/>
      <c r="H101" s="16"/>
      <c r="I101" s="16"/>
      <c r="J101" s="16"/>
      <c r="K101" s="16"/>
      <c r="L101" s="16"/>
      <c r="M101" s="184"/>
      <c r="N101" s="184"/>
      <c r="O101" s="184"/>
      <c r="P101" s="184"/>
      <c r="Q101" s="184"/>
      <c r="R101" s="184"/>
      <c r="S101" s="184"/>
      <c r="T101" s="184"/>
      <c r="U101" s="184"/>
      <c r="V101" s="184"/>
      <c r="W101" s="184"/>
      <c r="X101" s="184"/>
      <c r="Y101" s="184"/>
      <c r="Z101" s="184"/>
    </row>
    <row r="102" spans="1:26" ht="15.75" customHeight="1" x14ac:dyDescent="0.2">
      <c r="A102" s="16"/>
      <c r="B102" s="16"/>
      <c r="C102" s="16"/>
      <c r="D102" s="16"/>
      <c r="E102" s="16"/>
      <c r="F102" s="16"/>
      <c r="G102" s="16"/>
      <c r="H102" s="16"/>
      <c r="I102" s="16"/>
      <c r="J102" s="16"/>
      <c r="K102" s="16"/>
      <c r="L102" s="16"/>
      <c r="M102" s="184"/>
      <c r="N102" s="184"/>
      <c r="O102" s="184"/>
      <c r="P102" s="184"/>
      <c r="Q102" s="184"/>
      <c r="R102" s="184"/>
      <c r="S102" s="184"/>
      <c r="T102" s="184"/>
      <c r="U102" s="184"/>
      <c r="V102" s="184"/>
      <c r="W102" s="184"/>
      <c r="X102" s="184"/>
      <c r="Y102" s="184"/>
      <c r="Z102" s="184"/>
    </row>
    <row r="103" spans="1:26" ht="15.75" customHeight="1" x14ac:dyDescent="0.2">
      <c r="A103" s="16"/>
      <c r="B103" s="16"/>
      <c r="C103" s="16"/>
      <c r="D103" s="16"/>
      <c r="E103" s="16"/>
      <c r="F103" s="16"/>
      <c r="G103" s="16"/>
      <c r="H103" s="16"/>
      <c r="I103" s="16"/>
      <c r="J103" s="16"/>
      <c r="K103" s="16"/>
      <c r="L103" s="16"/>
      <c r="M103" s="184"/>
      <c r="N103" s="184"/>
      <c r="O103" s="184"/>
      <c r="P103" s="184"/>
      <c r="Q103" s="184"/>
      <c r="R103" s="184"/>
      <c r="S103" s="184"/>
      <c r="T103" s="184"/>
      <c r="U103" s="184"/>
      <c r="V103" s="184"/>
      <c r="W103" s="184"/>
      <c r="X103" s="184"/>
      <c r="Y103" s="184"/>
      <c r="Z103" s="184"/>
    </row>
    <row r="104" spans="1:26" ht="15.75" customHeight="1" x14ac:dyDescent="0.2">
      <c r="A104" s="16"/>
      <c r="B104" s="16"/>
      <c r="C104" s="16"/>
      <c r="D104" s="16"/>
      <c r="E104" s="16"/>
      <c r="F104" s="16"/>
      <c r="G104" s="16"/>
      <c r="H104" s="16"/>
      <c r="I104" s="16"/>
      <c r="J104" s="16"/>
      <c r="K104" s="16"/>
      <c r="L104" s="16"/>
      <c r="M104" s="184"/>
      <c r="N104" s="184"/>
      <c r="O104" s="184"/>
      <c r="P104" s="184"/>
      <c r="Q104" s="184"/>
      <c r="R104" s="184"/>
      <c r="S104" s="184"/>
      <c r="T104" s="184"/>
      <c r="U104" s="184"/>
      <c r="V104" s="184"/>
      <c r="W104" s="184"/>
      <c r="X104" s="184"/>
      <c r="Y104" s="184"/>
      <c r="Z104" s="184"/>
    </row>
    <row r="105" spans="1:26" ht="15.75" customHeight="1" x14ac:dyDescent="0.2">
      <c r="A105" s="16"/>
      <c r="B105" s="16"/>
      <c r="C105" s="16"/>
      <c r="D105" s="16"/>
      <c r="E105" s="16"/>
      <c r="F105" s="16"/>
      <c r="G105" s="16"/>
      <c r="H105" s="16"/>
      <c r="I105" s="16"/>
      <c r="J105" s="16"/>
      <c r="K105" s="16"/>
      <c r="L105" s="16"/>
      <c r="M105" s="184"/>
      <c r="N105" s="184"/>
      <c r="O105" s="184"/>
      <c r="P105" s="184"/>
      <c r="Q105" s="184"/>
      <c r="R105" s="184"/>
      <c r="S105" s="184"/>
      <c r="T105" s="184"/>
      <c r="U105" s="184"/>
      <c r="V105" s="184"/>
      <c r="W105" s="184"/>
      <c r="X105" s="184"/>
      <c r="Y105" s="184"/>
      <c r="Z105" s="184"/>
    </row>
    <row r="106" spans="1:26" ht="15.75" customHeight="1" x14ac:dyDescent="0.2">
      <c r="A106" s="16"/>
      <c r="B106" s="16"/>
      <c r="C106" s="16"/>
      <c r="D106" s="16"/>
      <c r="E106" s="16"/>
      <c r="F106" s="16"/>
      <c r="G106" s="16"/>
      <c r="H106" s="16"/>
      <c r="I106" s="16"/>
      <c r="J106" s="16"/>
      <c r="K106" s="16"/>
      <c r="L106" s="16"/>
      <c r="M106" s="184"/>
      <c r="N106" s="184"/>
      <c r="O106" s="184"/>
      <c r="P106" s="184"/>
      <c r="Q106" s="184"/>
      <c r="R106" s="184"/>
      <c r="S106" s="184"/>
      <c r="T106" s="184"/>
      <c r="U106" s="184"/>
      <c r="V106" s="184"/>
      <c r="W106" s="184"/>
      <c r="X106" s="184"/>
      <c r="Y106" s="184"/>
      <c r="Z106" s="184"/>
    </row>
    <row r="107" spans="1:26" ht="15.75" customHeight="1" x14ac:dyDescent="0.2">
      <c r="A107" s="16"/>
      <c r="B107" s="16"/>
      <c r="C107" s="16"/>
      <c r="D107" s="16"/>
      <c r="E107" s="16"/>
      <c r="F107" s="16"/>
      <c r="G107" s="16"/>
      <c r="H107" s="16"/>
      <c r="I107" s="16"/>
      <c r="J107" s="16"/>
      <c r="K107" s="16"/>
      <c r="L107" s="16"/>
      <c r="M107" s="184"/>
      <c r="N107" s="184"/>
      <c r="O107" s="184"/>
      <c r="P107" s="184"/>
      <c r="Q107" s="184"/>
      <c r="R107" s="184"/>
      <c r="S107" s="184"/>
      <c r="T107" s="184"/>
      <c r="U107" s="184"/>
      <c r="V107" s="184"/>
      <c r="W107" s="184"/>
      <c r="X107" s="184"/>
      <c r="Y107" s="184"/>
      <c r="Z107" s="184"/>
    </row>
    <row r="108" spans="1:26" ht="15.75" customHeight="1" x14ac:dyDescent="0.2">
      <c r="A108" s="16"/>
      <c r="B108" s="16"/>
      <c r="C108" s="16"/>
      <c r="D108" s="16"/>
      <c r="E108" s="16"/>
      <c r="F108" s="16"/>
      <c r="G108" s="16"/>
      <c r="H108" s="16"/>
      <c r="I108" s="16"/>
      <c r="J108" s="16"/>
      <c r="K108" s="16"/>
      <c r="L108" s="16"/>
      <c r="M108" s="184"/>
      <c r="N108" s="184"/>
      <c r="O108" s="184"/>
      <c r="P108" s="184"/>
      <c r="Q108" s="184"/>
      <c r="R108" s="184"/>
      <c r="S108" s="184"/>
      <c r="T108" s="184"/>
      <c r="U108" s="184"/>
      <c r="V108" s="184"/>
      <c r="W108" s="184"/>
      <c r="X108" s="184"/>
      <c r="Y108" s="184"/>
      <c r="Z108" s="184"/>
    </row>
    <row r="109" spans="1:26" ht="15.75" customHeight="1" x14ac:dyDescent="0.2">
      <c r="A109" s="16"/>
      <c r="B109" s="16"/>
      <c r="C109" s="16"/>
      <c r="D109" s="16"/>
      <c r="E109" s="16"/>
      <c r="F109" s="16"/>
      <c r="G109" s="16"/>
      <c r="H109" s="16"/>
      <c r="I109" s="16"/>
      <c r="J109" s="16"/>
      <c r="K109" s="16"/>
      <c r="L109" s="16"/>
      <c r="M109" s="184"/>
      <c r="N109" s="184"/>
      <c r="O109" s="184"/>
      <c r="P109" s="184"/>
      <c r="Q109" s="184"/>
      <c r="R109" s="184"/>
      <c r="S109" s="184"/>
      <c r="T109" s="184"/>
      <c r="U109" s="184"/>
      <c r="V109" s="184"/>
      <c r="W109" s="184"/>
      <c r="X109" s="184"/>
      <c r="Y109" s="184"/>
      <c r="Z109" s="184"/>
    </row>
    <row r="110" spans="1:26" ht="15.75" customHeight="1" x14ac:dyDescent="0.2">
      <c r="A110" s="16"/>
      <c r="B110" s="16"/>
      <c r="C110" s="16"/>
      <c r="D110" s="16"/>
      <c r="E110" s="16"/>
      <c r="F110" s="16"/>
      <c r="G110" s="16"/>
      <c r="H110" s="16"/>
      <c r="I110" s="16"/>
      <c r="J110" s="16"/>
      <c r="K110" s="16"/>
      <c r="L110" s="16"/>
      <c r="M110" s="184"/>
      <c r="N110" s="184"/>
      <c r="O110" s="184"/>
      <c r="P110" s="184"/>
      <c r="Q110" s="184"/>
      <c r="R110" s="184"/>
      <c r="S110" s="184"/>
      <c r="T110" s="184"/>
      <c r="U110" s="184"/>
      <c r="V110" s="184"/>
      <c r="W110" s="184"/>
      <c r="X110" s="184"/>
      <c r="Y110" s="184"/>
      <c r="Z110" s="184"/>
    </row>
    <row r="111" spans="1:26" ht="15.75" customHeight="1" x14ac:dyDescent="0.2">
      <c r="A111" s="16"/>
      <c r="B111" s="16"/>
      <c r="C111" s="16"/>
      <c r="D111" s="16"/>
      <c r="E111" s="16"/>
      <c r="F111" s="16"/>
      <c r="G111" s="16"/>
      <c r="H111" s="16"/>
      <c r="I111" s="16"/>
      <c r="J111" s="16"/>
      <c r="K111" s="16"/>
      <c r="L111" s="16"/>
      <c r="M111" s="184"/>
      <c r="N111" s="184"/>
      <c r="O111" s="184"/>
      <c r="P111" s="184"/>
      <c r="Q111" s="184"/>
      <c r="R111" s="184"/>
      <c r="S111" s="184"/>
      <c r="T111" s="184"/>
      <c r="U111" s="184"/>
      <c r="V111" s="184"/>
      <c r="W111" s="184"/>
      <c r="X111" s="184"/>
      <c r="Y111" s="184"/>
      <c r="Z111" s="184"/>
    </row>
    <row r="112" spans="1:26" ht="15.75" customHeight="1" x14ac:dyDescent="0.2">
      <c r="A112" s="16"/>
      <c r="B112" s="16"/>
      <c r="C112" s="16"/>
      <c r="D112" s="16"/>
      <c r="E112" s="16"/>
      <c r="F112" s="16"/>
      <c r="G112" s="16"/>
      <c r="H112" s="16"/>
      <c r="I112" s="16"/>
      <c r="J112" s="16"/>
      <c r="K112" s="16"/>
      <c r="L112" s="16"/>
      <c r="M112" s="184"/>
      <c r="N112" s="184"/>
      <c r="O112" s="184"/>
      <c r="P112" s="184"/>
      <c r="Q112" s="184"/>
      <c r="R112" s="184"/>
      <c r="S112" s="184"/>
      <c r="T112" s="184"/>
      <c r="U112" s="184"/>
      <c r="V112" s="184"/>
      <c r="W112" s="184"/>
      <c r="X112" s="184"/>
      <c r="Y112" s="184"/>
      <c r="Z112" s="184"/>
    </row>
    <row r="113" spans="1:26" ht="15.75" customHeight="1" x14ac:dyDescent="0.2">
      <c r="A113" s="16"/>
      <c r="B113" s="16"/>
      <c r="C113" s="16"/>
      <c r="D113" s="16"/>
      <c r="E113" s="16"/>
      <c r="F113" s="16"/>
      <c r="G113" s="16"/>
      <c r="H113" s="16"/>
      <c r="I113" s="16"/>
      <c r="J113" s="16"/>
      <c r="K113" s="16"/>
      <c r="L113" s="16"/>
      <c r="M113" s="184"/>
      <c r="N113" s="184"/>
      <c r="O113" s="184"/>
      <c r="P113" s="184"/>
      <c r="Q113" s="184"/>
      <c r="R113" s="184"/>
      <c r="S113" s="184"/>
      <c r="T113" s="184"/>
      <c r="U113" s="184"/>
      <c r="V113" s="184"/>
      <c r="W113" s="184"/>
      <c r="X113" s="184"/>
      <c r="Y113" s="184"/>
      <c r="Z113" s="184"/>
    </row>
    <row r="114" spans="1:26" ht="15.75" customHeight="1" x14ac:dyDescent="0.2">
      <c r="A114" s="16"/>
      <c r="B114" s="16"/>
      <c r="C114" s="16"/>
      <c r="D114" s="16"/>
      <c r="E114" s="16"/>
      <c r="F114" s="16"/>
      <c r="G114" s="16"/>
      <c r="H114" s="16"/>
      <c r="I114" s="16"/>
      <c r="J114" s="16"/>
      <c r="K114" s="16"/>
      <c r="L114" s="16"/>
      <c r="M114" s="184"/>
      <c r="N114" s="184"/>
      <c r="O114" s="184"/>
      <c r="P114" s="184"/>
      <c r="Q114" s="184"/>
      <c r="R114" s="184"/>
      <c r="S114" s="184"/>
      <c r="T114" s="184"/>
      <c r="U114" s="184"/>
      <c r="V114" s="184"/>
      <c r="W114" s="184"/>
      <c r="X114" s="184"/>
      <c r="Y114" s="184"/>
      <c r="Z114" s="184"/>
    </row>
    <row r="115" spans="1:26" ht="15.75" customHeight="1" x14ac:dyDescent="0.2">
      <c r="A115" s="16"/>
      <c r="B115" s="16"/>
      <c r="C115" s="16"/>
      <c r="D115" s="16"/>
      <c r="E115" s="16"/>
      <c r="F115" s="16"/>
      <c r="G115" s="16"/>
      <c r="H115" s="16"/>
      <c r="I115" s="16"/>
      <c r="J115" s="16"/>
      <c r="K115" s="16"/>
      <c r="L115" s="16"/>
      <c r="M115" s="184"/>
      <c r="N115" s="184"/>
      <c r="O115" s="184"/>
      <c r="P115" s="184"/>
      <c r="Q115" s="184"/>
      <c r="R115" s="184"/>
      <c r="S115" s="184"/>
      <c r="T115" s="184"/>
      <c r="U115" s="184"/>
      <c r="V115" s="184"/>
      <c r="W115" s="184"/>
      <c r="X115" s="184"/>
      <c r="Y115" s="184"/>
      <c r="Z115" s="184"/>
    </row>
    <row r="116" spans="1:26" ht="15.75" customHeight="1" x14ac:dyDescent="0.2">
      <c r="A116" s="16"/>
      <c r="B116" s="16"/>
      <c r="C116" s="16"/>
      <c r="D116" s="16"/>
      <c r="E116" s="16"/>
      <c r="F116" s="16"/>
      <c r="G116" s="16"/>
      <c r="H116" s="16"/>
      <c r="I116" s="16"/>
      <c r="J116" s="16"/>
      <c r="K116" s="16"/>
      <c r="L116" s="16"/>
      <c r="M116" s="184"/>
      <c r="N116" s="184"/>
      <c r="O116" s="184"/>
      <c r="P116" s="184"/>
      <c r="Q116" s="184"/>
      <c r="R116" s="184"/>
      <c r="S116" s="184"/>
      <c r="T116" s="184"/>
      <c r="U116" s="184"/>
      <c r="V116" s="184"/>
      <c r="W116" s="184"/>
      <c r="X116" s="184"/>
      <c r="Y116" s="184"/>
      <c r="Z116" s="184"/>
    </row>
    <row r="117" spans="1:26" ht="15.75" customHeight="1" x14ac:dyDescent="0.2">
      <c r="A117" s="16"/>
      <c r="B117" s="16"/>
      <c r="C117" s="16"/>
      <c r="D117" s="16"/>
      <c r="E117" s="16"/>
      <c r="F117" s="16"/>
      <c r="G117" s="16"/>
      <c r="H117" s="16"/>
      <c r="I117" s="16"/>
      <c r="J117" s="16"/>
      <c r="K117" s="16"/>
      <c r="L117" s="16"/>
      <c r="M117" s="184"/>
      <c r="N117" s="184"/>
      <c r="O117" s="184"/>
      <c r="P117" s="184"/>
      <c r="Q117" s="184"/>
      <c r="R117" s="184"/>
      <c r="S117" s="184"/>
      <c r="T117" s="184"/>
      <c r="U117" s="184"/>
      <c r="V117" s="184"/>
      <c r="W117" s="184"/>
      <c r="X117" s="184"/>
      <c r="Y117" s="184"/>
      <c r="Z117" s="184"/>
    </row>
    <row r="118" spans="1:26" ht="15.75" customHeight="1" x14ac:dyDescent="0.2">
      <c r="A118" s="16"/>
      <c r="B118" s="16"/>
      <c r="C118" s="16"/>
      <c r="D118" s="16"/>
      <c r="E118" s="16"/>
      <c r="F118" s="16"/>
      <c r="G118" s="16"/>
      <c r="H118" s="16"/>
      <c r="I118" s="16"/>
      <c r="J118" s="16"/>
      <c r="K118" s="16"/>
      <c r="L118" s="16"/>
      <c r="M118" s="184"/>
      <c r="N118" s="184"/>
      <c r="O118" s="184"/>
      <c r="P118" s="184"/>
      <c r="Q118" s="184"/>
      <c r="R118" s="184"/>
      <c r="S118" s="184"/>
      <c r="T118" s="184"/>
      <c r="U118" s="184"/>
      <c r="V118" s="184"/>
      <c r="W118" s="184"/>
      <c r="X118" s="184"/>
      <c r="Y118" s="184"/>
      <c r="Z118" s="184"/>
    </row>
    <row r="119" spans="1:26" ht="15.75" customHeight="1" x14ac:dyDescent="0.2">
      <c r="A119" s="16"/>
      <c r="B119" s="16"/>
      <c r="C119" s="16"/>
      <c r="D119" s="16"/>
      <c r="E119" s="16"/>
      <c r="F119" s="16"/>
      <c r="G119" s="16"/>
      <c r="H119" s="16"/>
      <c r="I119" s="16"/>
      <c r="J119" s="16"/>
      <c r="K119" s="16"/>
      <c r="L119" s="16"/>
      <c r="M119" s="184"/>
      <c r="N119" s="184"/>
      <c r="O119" s="184"/>
      <c r="P119" s="184"/>
      <c r="Q119" s="184"/>
      <c r="R119" s="184"/>
      <c r="S119" s="184"/>
      <c r="T119" s="184"/>
      <c r="U119" s="184"/>
      <c r="V119" s="184"/>
      <c r="W119" s="184"/>
      <c r="X119" s="184"/>
      <c r="Y119" s="184"/>
      <c r="Z119" s="184"/>
    </row>
    <row r="120" spans="1:26" ht="15.75" customHeight="1" x14ac:dyDescent="0.2">
      <c r="A120" s="16"/>
      <c r="B120" s="16"/>
      <c r="C120" s="16"/>
      <c r="D120" s="16"/>
      <c r="E120" s="16"/>
      <c r="F120" s="16"/>
      <c r="G120" s="16"/>
      <c r="H120" s="16"/>
      <c r="I120" s="16"/>
      <c r="J120" s="16"/>
      <c r="K120" s="16"/>
      <c r="L120" s="16"/>
      <c r="M120" s="184"/>
      <c r="N120" s="184"/>
      <c r="O120" s="184"/>
      <c r="P120" s="184"/>
      <c r="Q120" s="184"/>
      <c r="R120" s="184"/>
      <c r="S120" s="184"/>
      <c r="T120" s="184"/>
      <c r="U120" s="184"/>
      <c r="V120" s="184"/>
      <c r="W120" s="184"/>
      <c r="X120" s="184"/>
      <c r="Y120" s="184"/>
      <c r="Z120" s="184"/>
    </row>
    <row r="121" spans="1:26" ht="15.75" customHeight="1" x14ac:dyDescent="0.2">
      <c r="A121" s="16"/>
      <c r="B121" s="16"/>
      <c r="C121" s="16"/>
      <c r="D121" s="16"/>
      <c r="E121" s="16"/>
      <c r="F121" s="16"/>
      <c r="G121" s="16"/>
      <c r="H121" s="16"/>
      <c r="I121" s="16"/>
      <c r="J121" s="16"/>
      <c r="K121" s="16"/>
      <c r="L121" s="16"/>
      <c r="M121" s="184"/>
      <c r="N121" s="184"/>
      <c r="O121" s="184"/>
      <c r="P121" s="184"/>
      <c r="Q121" s="184"/>
      <c r="R121" s="184"/>
      <c r="S121" s="184"/>
      <c r="T121" s="184"/>
      <c r="U121" s="184"/>
      <c r="V121" s="184"/>
      <c r="W121" s="184"/>
      <c r="X121" s="184"/>
      <c r="Y121" s="184"/>
      <c r="Z121" s="184"/>
    </row>
    <row r="122" spans="1:26" ht="15.75" customHeight="1" x14ac:dyDescent="0.2">
      <c r="A122" s="16"/>
      <c r="B122" s="16"/>
      <c r="C122" s="16"/>
      <c r="D122" s="16"/>
      <c r="E122" s="16"/>
      <c r="F122" s="16"/>
      <c r="G122" s="16"/>
      <c r="H122" s="16"/>
      <c r="I122" s="16"/>
      <c r="J122" s="16"/>
      <c r="K122" s="16"/>
      <c r="L122" s="16"/>
      <c r="M122" s="184"/>
      <c r="N122" s="184"/>
      <c r="O122" s="184"/>
      <c r="P122" s="184"/>
      <c r="Q122" s="184"/>
      <c r="R122" s="184"/>
      <c r="S122" s="184"/>
      <c r="T122" s="184"/>
      <c r="U122" s="184"/>
      <c r="V122" s="184"/>
      <c r="W122" s="184"/>
      <c r="X122" s="184"/>
      <c r="Y122" s="184"/>
      <c r="Z122" s="184"/>
    </row>
    <row r="123" spans="1:26" ht="15.75" customHeight="1" x14ac:dyDescent="0.2">
      <c r="A123" s="16"/>
      <c r="B123" s="16"/>
      <c r="C123" s="16"/>
      <c r="D123" s="16"/>
      <c r="E123" s="16"/>
      <c r="F123" s="16"/>
      <c r="G123" s="16"/>
      <c r="H123" s="16"/>
      <c r="I123" s="16"/>
      <c r="J123" s="16"/>
      <c r="K123" s="16"/>
      <c r="L123" s="16"/>
      <c r="M123" s="184"/>
      <c r="N123" s="184"/>
      <c r="O123" s="184"/>
      <c r="P123" s="184"/>
      <c r="Q123" s="184"/>
      <c r="R123" s="184"/>
      <c r="S123" s="184"/>
      <c r="T123" s="184"/>
      <c r="U123" s="184"/>
      <c r="V123" s="184"/>
      <c r="W123" s="184"/>
      <c r="X123" s="184"/>
      <c r="Y123" s="184"/>
      <c r="Z123" s="184"/>
    </row>
    <row r="124" spans="1:26" ht="15.75" customHeight="1" x14ac:dyDescent="0.2">
      <c r="A124" s="16"/>
      <c r="B124" s="16"/>
      <c r="C124" s="16"/>
      <c r="D124" s="16"/>
      <c r="E124" s="16"/>
      <c r="F124" s="16"/>
      <c r="G124" s="16"/>
      <c r="H124" s="16"/>
      <c r="I124" s="16"/>
      <c r="J124" s="16"/>
      <c r="K124" s="16"/>
      <c r="L124" s="16"/>
      <c r="M124" s="184"/>
      <c r="N124" s="184"/>
      <c r="O124" s="184"/>
      <c r="P124" s="184"/>
      <c r="Q124" s="184"/>
      <c r="R124" s="184"/>
      <c r="S124" s="184"/>
      <c r="T124" s="184"/>
      <c r="U124" s="184"/>
      <c r="V124" s="184"/>
      <c r="W124" s="184"/>
      <c r="X124" s="184"/>
      <c r="Y124" s="184"/>
      <c r="Z124" s="184"/>
    </row>
    <row r="125" spans="1:26" ht="15.75" customHeight="1" x14ac:dyDescent="0.2">
      <c r="A125" s="16"/>
      <c r="B125" s="16"/>
      <c r="C125" s="16"/>
      <c r="D125" s="16"/>
      <c r="E125" s="16"/>
      <c r="F125" s="16"/>
      <c r="G125" s="16"/>
      <c r="H125" s="16"/>
      <c r="I125" s="16"/>
      <c r="J125" s="16"/>
      <c r="K125" s="16"/>
      <c r="L125" s="16"/>
      <c r="M125" s="184"/>
      <c r="N125" s="184"/>
      <c r="O125" s="184"/>
      <c r="P125" s="184"/>
      <c r="Q125" s="184"/>
      <c r="R125" s="184"/>
      <c r="S125" s="184"/>
      <c r="T125" s="184"/>
      <c r="U125" s="184"/>
      <c r="V125" s="184"/>
      <c r="W125" s="184"/>
      <c r="X125" s="184"/>
      <c r="Y125" s="184"/>
      <c r="Z125" s="184"/>
    </row>
    <row r="126" spans="1:26" ht="15.75" customHeight="1" x14ac:dyDescent="0.2">
      <c r="A126" s="16"/>
      <c r="B126" s="16"/>
      <c r="C126" s="16"/>
      <c r="D126" s="16"/>
      <c r="E126" s="16"/>
      <c r="F126" s="16"/>
      <c r="G126" s="16"/>
      <c r="H126" s="16"/>
      <c r="I126" s="16"/>
      <c r="J126" s="16"/>
      <c r="K126" s="16"/>
      <c r="L126" s="16"/>
      <c r="M126" s="184"/>
      <c r="N126" s="184"/>
      <c r="O126" s="184"/>
      <c r="P126" s="184"/>
      <c r="Q126" s="184"/>
      <c r="R126" s="184"/>
      <c r="S126" s="184"/>
      <c r="T126" s="184"/>
      <c r="U126" s="184"/>
      <c r="V126" s="184"/>
      <c r="W126" s="184"/>
      <c r="X126" s="184"/>
      <c r="Y126" s="184"/>
      <c r="Z126" s="184"/>
    </row>
    <row r="127" spans="1:26" ht="15.75" customHeight="1" x14ac:dyDescent="0.2">
      <c r="A127" s="16"/>
      <c r="B127" s="16"/>
      <c r="C127" s="16"/>
      <c r="D127" s="16"/>
      <c r="E127" s="16"/>
      <c r="F127" s="16"/>
      <c r="G127" s="16"/>
      <c r="H127" s="16"/>
      <c r="I127" s="16"/>
      <c r="J127" s="16"/>
      <c r="K127" s="16"/>
      <c r="L127" s="16"/>
      <c r="M127" s="184"/>
      <c r="N127" s="184"/>
      <c r="O127" s="184"/>
      <c r="P127" s="184"/>
      <c r="Q127" s="184"/>
      <c r="R127" s="184"/>
      <c r="S127" s="184"/>
      <c r="T127" s="184"/>
      <c r="U127" s="184"/>
      <c r="V127" s="184"/>
      <c r="W127" s="184"/>
      <c r="X127" s="184"/>
      <c r="Y127" s="184"/>
      <c r="Z127" s="184"/>
    </row>
    <row r="128" spans="1:26" ht="15.75" customHeight="1" x14ac:dyDescent="0.2">
      <c r="A128" s="16"/>
      <c r="B128" s="16"/>
      <c r="C128" s="16"/>
      <c r="D128" s="16"/>
      <c r="E128" s="16"/>
      <c r="F128" s="16"/>
      <c r="G128" s="16"/>
      <c r="H128" s="16"/>
      <c r="I128" s="16"/>
      <c r="J128" s="16"/>
      <c r="K128" s="16"/>
      <c r="L128" s="16"/>
      <c r="M128" s="184"/>
      <c r="N128" s="184"/>
      <c r="O128" s="184"/>
      <c r="P128" s="184"/>
      <c r="Q128" s="184"/>
      <c r="R128" s="184"/>
      <c r="S128" s="184"/>
      <c r="T128" s="184"/>
      <c r="U128" s="184"/>
      <c r="V128" s="184"/>
      <c r="W128" s="184"/>
      <c r="X128" s="184"/>
      <c r="Y128" s="184"/>
      <c r="Z128" s="184"/>
    </row>
    <row r="129" spans="1:26" ht="15.75" customHeight="1" x14ac:dyDescent="0.2">
      <c r="A129" s="16"/>
      <c r="B129" s="16"/>
      <c r="C129" s="16"/>
      <c r="D129" s="16"/>
      <c r="E129" s="16"/>
      <c r="F129" s="16"/>
      <c r="G129" s="16"/>
      <c r="H129" s="16"/>
      <c r="I129" s="16"/>
      <c r="J129" s="16"/>
      <c r="K129" s="16"/>
      <c r="L129" s="16"/>
      <c r="M129" s="184"/>
      <c r="N129" s="184"/>
      <c r="O129" s="184"/>
      <c r="P129" s="184"/>
      <c r="Q129" s="184"/>
      <c r="R129" s="184"/>
      <c r="S129" s="184"/>
      <c r="T129" s="184"/>
      <c r="U129" s="184"/>
      <c r="V129" s="184"/>
      <c r="W129" s="184"/>
      <c r="X129" s="184"/>
      <c r="Y129" s="184"/>
      <c r="Z129" s="184"/>
    </row>
    <row r="130" spans="1:26" ht="15.75" customHeight="1" x14ac:dyDescent="0.2">
      <c r="A130" s="16"/>
      <c r="B130" s="16"/>
      <c r="C130" s="16"/>
      <c r="D130" s="16"/>
      <c r="E130" s="16"/>
      <c r="F130" s="16"/>
      <c r="G130" s="16"/>
      <c r="H130" s="16"/>
      <c r="I130" s="16"/>
      <c r="J130" s="16"/>
      <c r="K130" s="16"/>
      <c r="L130" s="16"/>
      <c r="M130" s="184"/>
      <c r="N130" s="184"/>
      <c r="O130" s="184"/>
      <c r="P130" s="184"/>
      <c r="Q130" s="184"/>
      <c r="R130" s="184"/>
      <c r="S130" s="184"/>
      <c r="T130" s="184"/>
      <c r="U130" s="184"/>
      <c r="V130" s="184"/>
      <c r="W130" s="184"/>
      <c r="X130" s="184"/>
      <c r="Y130" s="184"/>
      <c r="Z130" s="184"/>
    </row>
    <row r="131" spans="1:26" ht="15.75" customHeight="1" x14ac:dyDescent="0.2">
      <c r="A131" s="16"/>
      <c r="B131" s="16"/>
      <c r="C131" s="16"/>
      <c r="D131" s="16"/>
      <c r="E131" s="16"/>
      <c r="F131" s="16"/>
      <c r="G131" s="16"/>
      <c r="H131" s="16"/>
      <c r="I131" s="16"/>
      <c r="J131" s="16"/>
      <c r="K131" s="16"/>
      <c r="L131" s="16"/>
      <c r="M131" s="184"/>
      <c r="N131" s="184"/>
      <c r="O131" s="184"/>
      <c r="P131" s="184"/>
      <c r="Q131" s="184"/>
      <c r="R131" s="184"/>
      <c r="S131" s="184"/>
      <c r="T131" s="184"/>
      <c r="U131" s="184"/>
      <c r="V131" s="184"/>
      <c r="W131" s="184"/>
      <c r="X131" s="184"/>
      <c r="Y131" s="184"/>
      <c r="Z131" s="184"/>
    </row>
    <row r="132" spans="1:26" ht="15.75" customHeight="1" x14ac:dyDescent="0.2">
      <c r="A132" s="16"/>
      <c r="B132" s="16"/>
      <c r="C132" s="16"/>
      <c r="D132" s="16"/>
      <c r="E132" s="16"/>
      <c r="F132" s="16"/>
      <c r="G132" s="16"/>
      <c r="H132" s="16"/>
      <c r="I132" s="16"/>
      <c r="J132" s="16"/>
      <c r="K132" s="16"/>
      <c r="L132" s="16"/>
      <c r="M132" s="184"/>
      <c r="N132" s="184"/>
      <c r="O132" s="184"/>
      <c r="P132" s="184"/>
      <c r="Q132" s="184"/>
      <c r="R132" s="184"/>
      <c r="S132" s="184"/>
      <c r="T132" s="184"/>
      <c r="U132" s="184"/>
      <c r="V132" s="184"/>
      <c r="W132" s="184"/>
      <c r="X132" s="184"/>
      <c r="Y132" s="184"/>
      <c r="Z132" s="184"/>
    </row>
    <row r="133" spans="1:26" ht="15.75" customHeight="1" x14ac:dyDescent="0.2">
      <c r="A133" s="16"/>
      <c r="B133" s="16"/>
      <c r="C133" s="16"/>
      <c r="D133" s="16"/>
      <c r="E133" s="16"/>
      <c r="F133" s="16"/>
      <c r="G133" s="16"/>
      <c r="H133" s="16"/>
      <c r="I133" s="16"/>
      <c r="J133" s="16"/>
      <c r="K133" s="16"/>
      <c r="L133" s="16"/>
      <c r="M133" s="184"/>
      <c r="N133" s="184"/>
      <c r="O133" s="184"/>
      <c r="P133" s="184"/>
      <c r="Q133" s="184"/>
      <c r="R133" s="184"/>
      <c r="S133" s="184"/>
      <c r="T133" s="184"/>
      <c r="U133" s="184"/>
      <c r="V133" s="184"/>
      <c r="W133" s="184"/>
      <c r="X133" s="184"/>
      <c r="Y133" s="184"/>
      <c r="Z133" s="184"/>
    </row>
    <row r="134" spans="1:26" ht="15.75" customHeight="1" x14ac:dyDescent="0.2">
      <c r="A134" s="16"/>
      <c r="B134" s="16"/>
      <c r="C134" s="16"/>
      <c r="D134" s="16"/>
      <c r="E134" s="16"/>
      <c r="F134" s="16"/>
      <c r="G134" s="16"/>
      <c r="H134" s="16"/>
      <c r="I134" s="16"/>
      <c r="J134" s="16"/>
      <c r="K134" s="16"/>
      <c r="L134" s="16"/>
      <c r="M134" s="184"/>
      <c r="N134" s="184"/>
      <c r="O134" s="184"/>
      <c r="P134" s="184"/>
      <c r="Q134" s="184"/>
      <c r="R134" s="184"/>
      <c r="S134" s="184"/>
      <c r="T134" s="184"/>
      <c r="U134" s="184"/>
      <c r="V134" s="184"/>
      <c r="W134" s="184"/>
      <c r="X134" s="184"/>
      <c r="Y134" s="184"/>
      <c r="Z134" s="184"/>
    </row>
    <row r="135" spans="1:26" ht="15.75" customHeight="1" x14ac:dyDescent="0.2">
      <c r="A135" s="16"/>
      <c r="B135" s="16"/>
      <c r="C135" s="16"/>
      <c r="D135" s="16"/>
      <c r="E135" s="16"/>
      <c r="F135" s="16"/>
      <c r="G135" s="16"/>
      <c r="H135" s="16"/>
      <c r="I135" s="16"/>
      <c r="J135" s="16"/>
      <c r="K135" s="16"/>
      <c r="L135" s="16"/>
      <c r="M135" s="184"/>
      <c r="N135" s="184"/>
      <c r="O135" s="184"/>
      <c r="P135" s="184"/>
      <c r="Q135" s="184"/>
      <c r="R135" s="184"/>
      <c r="S135" s="184"/>
      <c r="T135" s="184"/>
      <c r="U135" s="184"/>
      <c r="V135" s="184"/>
      <c r="W135" s="184"/>
      <c r="X135" s="184"/>
      <c r="Y135" s="184"/>
      <c r="Z135" s="184"/>
    </row>
    <row r="136" spans="1:26" ht="15.75" customHeight="1" x14ac:dyDescent="0.2">
      <c r="A136" s="16"/>
      <c r="B136" s="16"/>
      <c r="C136" s="16"/>
      <c r="D136" s="16"/>
      <c r="E136" s="16"/>
      <c r="F136" s="16"/>
      <c r="G136" s="16"/>
      <c r="H136" s="16"/>
      <c r="I136" s="16"/>
      <c r="J136" s="16"/>
      <c r="K136" s="16"/>
      <c r="L136" s="16"/>
      <c r="M136" s="184"/>
      <c r="N136" s="184"/>
      <c r="O136" s="184"/>
      <c r="P136" s="184"/>
      <c r="Q136" s="184"/>
      <c r="R136" s="184"/>
      <c r="S136" s="184"/>
      <c r="T136" s="184"/>
      <c r="U136" s="184"/>
      <c r="V136" s="184"/>
      <c r="W136" s="184"/>
      <c r="X136" s="184"/>
      <c r="Y136" s="184"/>
      <c r="Z136" s="184"/>
    </row>
    <row r="137" spans="1:26" ht="15.75" customHeight="1" x14ac:dyDescent="0.2">
      <c r="A137" s="16"/>
      <c r="B137" s="16"/>
      <c r="C137" s="16"/>
      <c r="D137" s="16"/>
      <c r="E137" s="16"/>
      <c r="F137" s="16"/>
      <c r="G137" s="16"/>
      <c r="H137" s="16"/>
      <c r="I137" s="16"/>
      <c r="J137" s="16"/>
      <c r="K137" s="16"/>
      <c r="L137" s="16"/>
      <c r="M137" s="184"/>
      <c r="N137" s="184"/>
      <c r="O137" s="184"/>
      <c r="P137" s="184"/>
      <c r="Q137" s="184"/>
      <c r="R137" s="184"/>
      <c r="S137" s="184"/>
      <c r="T137" s="184"/>
      <c r="U137" s="184"/>
      <c r="V137" s="184"/>
      <c r="W137" s="184"/>
      <c r="X137" s="184"/>
      <c r="Y137" s="184"/>
      <c r="Z137" s="184"/>
    </row>
    <row r="138" spans="1:26" ht="15.75" customHeight="1" x14ac:dyDescent="0.2">
      <c r="A138" s="16"/>
      <c r="B138" s="16"/>
      <c r="C138" s="16"/>
      <c r="D138" s="16"/>
      <c r="E138" s="16"/>
      <c r="F138" s="16"/>
      <c r="G138" s="16"/>
      <c r="H138" s="16"/>
      <c r="I138" s="16"/>
      <c r="J138" s="16"/>
      <c r="K138" s="16"/>
      <c r="L138" s="16"/>
      <c r="M138" s="184"/>
      <c r="N138" s="184"/>
      <c r="O138" s="184"/>
      <c r="P138" s="184"/>
      <c r="Q138" s="184"/>
      <c r="R138" s="184"/>
      <c r="S138" s="184"/>
      <c r="T138" s="184"/>
      <c r="U138" s="184"/>
      <c r="V138" s="184"/>
      <c r="W138" s="184"/>
      <c r="X138" s="184"/>
      <c r="Y138" s="184"/>
      <c r="Z138" s="184"/>
    </row>
    <row r="139" spans="1:26" ht="15.75" customHeight="1" x14ac:dyDescent="0.2">
      <c r="A139" s="16"/>
      <c r="B139" s="16"/>
      <c r="C139" s="16"/>
      <c r="D139" s="16"/>
      <c r="E139" s="16"/>
      <c r="F139" s="16"/>
      <c r="G139" s="16"/>
      <c r="H139" s="16"/>
      <c r="I139" s="16"/>
      <c r="J139" s="16"/>
      <c r="K139" s="16"/>
      <c r="L139" s="16"/>
      <c r="M139" s="184"/>
      <c r="N139" s="184"/>
      <c r="O139" s="184"/>
      <c r="P139" s="184"/>
      <c r="Q139" s="184"/>
      <c r="R139" s="184"/>
      <c r="S139" s="184"/>
      <c r="T139" s="184"/>
      <c r="U139" s="184"/>
      <c r="V139" s="184"/>
      <c r="W139" s="184"/>
      <c r="X139" s="184"/>
      <c r="Y139" s="184"/>
      <c r="Z139" s="184"/>
    </row>
    <row r="140" spans="1:26" ht="15.75" customHeight="1" x14ac:dyDescent="0.2">
      <c r="A140" s="16"/>
      <c r="B140" s="16"/>
      <c r="C140" s="16"/>
      <c r="D140" s="16"/>
      <c r="E140" s="16"/>
      <c r="F140" s="16"/>
      <c r="G140" s="16"/>
      <c r="H140" s="16"/>
      <c r="I140" s="16"/>
      <c r="J140" s="16"/>
      <c r="K140" s="16"/>
      <c r="L140" s="16"/>
      <c r="M140" s="184"/>
      <c r="N140" s="184"/>
      <c r="O140" s="184"/>
      <c r="P140" s="184"/>
      <c r="Q140" s="184"/>
      <c r="R140" s="184"/>
      <c r="S140" s="184"/>
      <c r="T140" s="184"/>
      <c r="U140" s="184"/>
      <c r="V140" s="184"/>
      <c r="W140" s="184"/>
      <c r="X140" s="184"/>
      <c r="Y140" s="184"/>
      <c r="Z140" s="184"/>
    </row>
    <row r="141" spans="1:26" ht="15.75" customHeight="1" x14ac:dyDescent="0.2">
      <c r="A141" s="16"/>
      <c r="B141" s="16"/>
      <c r="C141" s="16"/>
      <c r="D141" s="16"/>
      <c r="E141" s="16"/>
      <c r="F141" s="16"/>
      <c r="G141" s="16"/>
      <c r="H141" s="16"/>
      <c r="I141" s="16"/>
      <c r="J141" s="16"/>
      <c r="K141" s="16"/>
      <c r="L141" s="16"/>
      <c r="M141" s="184"/>
      <c r="N141" s="184"/>
      <c r="O141" s="184"/>
      <c r="P141" s="184"/>
      <c r="Q141" s="184"/>
      <c r="R141" s="184"/>
      <c r="S141" s="184"/>
      <c r="T141" s="184"/>
      <c r="U141" s="184"/>
      <c r="V141" s="184"/>
      <c r="W141" s="184"/>
      <c r="X141" s="184"/>
      <c r="Y141" s="184"/>
      <c r="Z141" s="184"/>
    </row>
    <row r="142" spans="1:26" ht="15.75" customHeight="1" x14ac:dyDescent="0.2">
      <c r="A142" s="16"/>
      <c r="B142" s="16"/>
      <c r="C142" s="16"/>
      <c r="D142" s="16"/>
      <c r="E142" s="16"/>
      <c r="F142" s="16"/>
      <c r="G142" s="16"/>
      <c r="H142" s="16"/>
      <c r="I142" s="16"/>
      <c r="J142" s="16"/>
      <c r="K142" s="16"/>
      <c r="L142" s="16"/>
      <c r="M142" s="184"/>
      <c r="N142" s="184"/>
      <c r="O142" s="184"/>
      <c r="P142" s="184"/>
      <c r="Q142" s="184"/>
      <c r="R142" s="184"/>
      <c r="S142" s="184"/>
      <c r="T142" s="184"/>
      <c r="U142" s="184"/>
      <c r="V142" s="184"/>
      <c r="W142" s="184"/>
      <c r="X142" s="184"/>
      <c r="Y142" s="184"/>
      <c r="Z142" s="184"/>
    </row>
    <row r="143" spans="1:26" ht="15.75" customHeight="1" x14ac:dyDescent="0.2">
      <c r="A143" s="16"/>
      <c r="B143" s="16"/>
      <c r="C143" s="16"/>
      <c r="D143" s="16"/>
      <c r="E143" s="16"/>
      <c r="F143" s="16"/>
      <c r="G143" s="16"/>
      <c r="H143" s="16"/>
      <c r="I143" s="16"/>
      <c r="J143" s="16"/>
      <c r="K143" s="16"/>
      <c r="L143" s="16"/>
      <c r="M143" s="184"/>
      <c r="N143" s="184"/>
      <c r="O143" s="184"/>
      <c r="P143" s="184"/>
      <c r="Q143" s="184"/>
      <c r="R143" s="184"/>
      <c r="S143" s="184"/>
      <c r="T143" s="184"/>
      <c r="U143" s="184"/>
      <c r="V143" s="184"/>
      <c r="W143" s="184"/>
      <c r="X143" s="184"/>
      <c r="Y143" s="184"/>
      <c r="Z143" s="184"/>
    </row>
    <row r="144" spans="1:26" ht="15.75" customHeight="1" x14ac:dyDescent="0.2">
      <c r="A144" s="16"/>
      <c r="B144" s="16"/>
      <c r="C144" s="16"/>
      <c r="D144" s="16"/>
      <c r="E144" s="16"/>
      <c r="F144" s="16"/>
      <c r="G144" s="16"/>
      <c r="H144" s="16"/>
      <c r="I144" s="16"/>
      <c r="J144" s="16"/>
      <c r="K144" s="16"/>
      <c r="L144" s="16"/>
      <c r="M144" s="184"/>
      <c r="N144" s="184"/>
      <c r="O144" s="184"/>
      <c r="P144" s="184"/>
      <c r="Q144" s="184"/>
      <c r="R144" s="184"/>
      <c r="S144" s="184"/>
      <c r="T144" s="184"/>
      <c r="U144" s="184"/>
      <c r="V144" s="184"/>
      <c r="W144" s="184"/>
      <c r="X144" s="184"/>
      <c r="Y144" s="184"/>
      <c r="Z144" s="184"/>
    </row>
    <row r="145" spans="1:26" ht="15.75" customHeight="1" x14ac:dyDescent="0.2">
      <c r="A145" s="16"/>
      <c r="B145" s="16"/>
      <c r="C145" s="16"/>
      <c r="D145" s="16"/>
      <c r="E145" s="16"/>
      <c r="F145" s="16"/>
      <c r="G145" s="16"/>
      <c r="H145" s="16"/>
      <c r="I145" s="16"/>
      <c r="J145" s="16"/>
      <c r="K145" s="16"/>
      <c r="L145" s="16"/>
      <c r="M145" s="184"/>
      <c r="N145" s="184"/>
      <c r="O145" s="184"/>
      <c r="P145" s="184"/>
      <c r="Q145" s="184"/>
      <c r="R145" s="184"/>
      <c r="S145" s="184"/>
      <c r="T145" s="184"/>
      <c r="U145" s="184"/>
      <c r="V145" s="184"/>
      <c r="W145" s="184"/>
      <c r="X145" s="184"/>
      <c r="Y145" s="184"/>
      <c r="Z145" s="184"/>
    </row>
    <row r="146" spans="1:26" ht="15.75" customHeight="1" x14ac:dyDescent="0.2">
      <c r="A146" s="16"/>
      <c r="B146" s="16"/>
      <c r="C146" s="16"/>
      <c r="D146" s="16"/>
      <c r="E146" s="16"/>
      <c r="F146" s="16"/>
      <c r="G146" s="16"/>
      <c r="H146" s="16"/>
      <c r="I146" s="16"/>
      <c r="J146" s="16"/>
      <c r="K146" s="16"/>
      <c r="L146" s="16"/>
      <c r="M146" s="184"/>
      <c r="N146" s="184"/>
      <c r="O146" s="184"/>
      <c r="P146" s="184"/>
      <c r="Q146" s="184"/>
      <c r="R146" s="184"/>
      <c r="S146" s="184"/>
      <c r="T146" s="184"/>
      <c r="U146" s="184"/>
      <c r="V146" s="184"/>
      <c r="W146" s="184"/>
      <c r="X146" s="184"/>
      <c r="Y146" s="184"/>
      <c r="Z146" s="184"/>
    </row>
    <row r="147" spans="1:26" ht="15.75" customHeight="1" x14ac:dyDescent="0.2">
      <c r="A147" s="16"/>
      <c r="B147" s="16"/>
      <c r="C147" s="16"/>
      <c r="D147" s="16"/>
      <c r="E147" s="16"/>
      <c r="F147" s="16"/>
      <c r="G147" s="16"/>
      <c r="H147" s="16"/>
      <c r="I147" s="16"/>
      <c r="J147" s="16"/>
      <c r="K147" s="16"/>
      <c r="L147" s="16"/>
      <c r="M147" s="184"/>
      <c r="N147" s="184"/>
      <c r="O147" s="184"/>
      <c r="P147" s="184"/>
      <c r="Q147" s="184"/>
      <c r="R147" s="184"/>
      <c r="S147" s="184"/>
      <c r="T147" s="184"/>
      <c r="U147" s="184"/>
      <c r="V147" s="184"/>
      <c r="W147" s="184"/>
      <c r="X147" s="184"/>
      <c r="Y147" s="184"/>
      <c r="Z147" s="184"/>
    </row>
    <row r="148" spans="1:26" ht="15.75" customHeight="1" x14ac:dyDescent="0.2">
      <c r="A148" s="16"/>
      <c r="B148" s="16"/>
      <c r="C148" s="16"/>
      <c r="D148" s="16"/>
      <c r="E148" s="16"/>
      <c r="F148" s="16"/>
      <c r="G148" s="16"/>
      <c r="H148" s="16"/>
      <c r="I148" s="16"/>
      <c r="J148" s="16"/>
      <c r="K148" s="16"/>
      <c r="L148" s="16"/>
      <c r="M148" s="184"/>
      <c r="N148" s="184"/>
      <c r="O148" s="184"/>
      <c r="P148" s="184"/>
      <c r="Q148" s="184"/>
      <c r="R148" s="184"/>
      <c r="S148" s="184"/>
      <c r="T148" s="184"/>
      <c r="U148" s="184"/>
      <c r="V148" s="184"/>
      <c r="W148" s="184"/>
      <c r="X148" s="184"/>
      <c r="Y148" s="184"/>
      <c r="Z148" s="184"/>
    </row>
    <row r="149" spans="1:26" ht="15.75" customHeight="1" x14ac:dyDescent="0.2">
      <c r="A149" s="16"/>
      <c r="B149" s="16"/>
      <c r="C149" s="16"/>
      <c r="D149" s="16"/>
      <c r="E149" s="16"/>
      <c r="F149" s="16"/>
      <c r="G149" s="16"/>
      <c r="H149" s="16"/>
      <c r="I149" s="16"/>
      <c r="J149" s="16"/>
      <c r="K149" s="16"/>
      <c r="L149" s="16"/>
      <c r="M149" s="184"/>
      <c r="N149" s="184"/>
      <c r="O149" s="184"/>
      <c r="P149" s="184"/>
      <c r="Q149" s="184"/>
      <c r="R149" s="184"/>
      <c r="S149" s="184"/>
      <c r="T149" s="184"/>
      <c r="U149" s="184"/>
      <c r="V149" s="184"/>
      <c r="W149" s="184"/>
      <c r="X149" s="184"/>
      <c r="Y149" s="184"/>
      <c r="Z149" s="184"/>
    </row>
    <row r="150" spans="1:26" ht="15.75" customHeight="1" x14ac:dyDescent="0.2">
      <c r="A150" s="16"/>
      <c r="B150" s="16"/>
      <c r="C150" s="16"/>
      <c r="D150" s="16"/>
      <c r="E150" s="16"/>
      <c r="F150" s="16"/>
      <c r="G150" s="16"/>
      <c r="H150" s="16"/>
      <c r="I150" s="16"/>
      <c r="J150" s="16"/>
      <c r="K150" s="16"/>
      <c r="L150" s="16"/>
      <c r="M150" s="184"/>
      <c r="N150" s="184"/>
      <c r="O150" s="184"/>
      <c r="P150" s="184"/>
      <c r="Q150" s="184"/>
      <c r="R150" s="184"/>
      <c r="S150" s="184"/>
      <c r="T150" s="184"/>
      <c r="U150" s="184"/>
      <c r="V150" s="184"/>
      <c r="W150" s="184"/>
      <c r="X150" s="184"/>
      <c r="Y150" s="184"/>
      <c r="Z150" s="184"/>
    </row>
    <row r="151" spans="1:26" ht="15.75" customHeight="1" x14ac:dyDescent="0.2">
      <c r="A151" s="16"/>
      <c r="B151" s="16"/>
      <c r="C151" s="16"/>
      <c r="D151" s="16"/>
      <c r="E151" s="16"/>
      <c r="F151" s="16"/>
      <c r="G151" s="16"/>
      <c r="H151" s="16"/>
      <c r="I151" s="16"/>
      <c r="J151" s="16"/>
      <c r="K151" s="16"/>
      <c r="L151" s="16"/>
      <c r="M151" s="184"/>
      <c r="N151" s="184"/>
      <c r="O151" s="184"/>
      <c r="P151" s="184"/>
      <c r="Q151" s="184"/>
      <c r="R151" s="184"/>
      <c r="S151" s="184"/>
      <c r="T151" s="184"/>
      <c r="U151" s="184"/>
      <c r="V151" s="184"/>
      <c r="W151" s="184"/>
      <c r="X151" s="184"/>
      <c r="Y151" s="184"/>
      <c r="Z151" s="184"/>
    </row>
    <row r="152" spans="1:26" ht="15.75" customHeight="1" x14ac:dyDescent="0.2">
      <c r="A152" s="16"/>
      <c r="B152" s="16"/>
      <c r="C152" s="16"/>
      <c r="D152" s="16"/>
      <c r="E152" s="16"/>
      <c r="F152" s="16"/>
      <c r="G152" s="16"/>
      <c r="H152" s="16"/>
      <c r="I152" s="16"/>
      <c r="J152" s="16"/>
      <c r="K152" s="16"/>
      <c r="L152" s="16"/>
      <c r="M152" s="184"/>
      <c r="N152" s="184"/>
      <c r="O152" s="184"/>
      <c r="P152" s="184"/>
      <c r="Q152" s="184"/>
      <c r="R152" s="184"/>
      <c r="S152" s="184"/>
      <c r="T152" s="184"/>
      <c r="U152" s="184"/>
      <c r="V152" s="184"/>
      <c r="W152" s="184"/>
      <c r="X152" s="184"/>
      <c r="Y152" s="184"/>
      <c r="Z152" s="184"/>
    </row>
    <row r="153" spans="1:26" ht="15.75" customHeight="1" x14ac:dyDescent="0.2">
      <c r="A153" s="16"/>
      <c r="B153" s="16"/>
      <c r="C153" s="16"/>
      <c r="D153" s="16"/>
      <c r="E153" s="16"/>
      <c r="F153" s="16"/>
      <c r="G153" s="16"/>
      <c r="H153" s="16"/>
      <c r="I153" s="16"/>
      <c r="J153" s="16"/>
      <c r="K153" s="16"/>
      <c r="L153" s="16"/>
      <c r="M153" s="184"/>
      <c r="N153" s="184"/>
      <c r="O153" s="184"/>
      <c r="P153" s="184"/>
      <c r="Q153" s="184"/>
      <c r="R153" s="184"/>
      <c r="S153" s="184"/>
      <c r="T153" s="184"/>
      <c r="U153" s="184"/>
      <c r="V153" s="184"/>
      <c r="W153" s="184"/>
      <c r="X153" s="184"/>
      <c r="Y153" s="184"/>
      <c r="Z153" s="184"/>
    </row>
    <row r="154" spans="1:26" ht="15.75" customHeight="1" x14ac:dyDescent="0.2">
      <c r="A154" s="16"/>
      <c r="B154" s="16"/>
      <c r="C154" s="16"/>
      <c r="D154" s="16"/>
      <c r="E154" s="16"/>
      <c r="F154" s="16"/>
      <c r="G154" s="16"/>
      <c r="H154" s="16"/>
      <c r="I154" s="16"/>
      <c r="J154" s="16"/>
      <c r="K154" s="16"/>
      <c r="L154" s="16"/>
      <c r="M154" s="184"/>
      <c r="N154" s="184"/>
      <c r="O154" s="184"/>
      <c r="P154" s="184"/>
      <c r="Q154" s="184"/>
      <c r="R154" s="184"/>
      <c r="S154" s="184"/>
      <c r="T154" s="184"/>
      <c r="U154" s="184"/>
      <c r="V154" s="184"/>
      <c r="W154" s="184"/>
      <c r="X154" s="184"/>
      <c r="Y154" s="184"/>
      <c r="Z154" s="184"/>
    </row>
    <row r="155" spans="1:26" ht="15.75" customHeight="1" x14ac:dyDescent="0.2">
      <c r="A155" s="16"/>
      <c r="B155" s="16"/>
      <c r="C155" s="16"/>
      <c r="D155" s="16"/>
      <c r="E155" s="16"/>
      <c r="F155" s="16"/>
      <c r="G155" s="16"/>
      <c r="H155" s="16"/>
      <c r="I155" s="16"/>
      <c r="J155" s="16"/>
      <c r="K155" s="16"/>
      <c r="L155" s="16"/>
      <c r="M155" s="184"/>
      <c r="N155" s="184"/>
      <c r="O155" s="184"/>
      <c r="P155" s="184"/>
      <c r="Q155" s="184"/>
      <c r="R155" s="184"/>
      <c r="S155" s="184"/>
      <c r="T155" s="184"/>
      <c r="U155" s="184"/>
      <c r="V155" s="184"/>
      <c r="W155" s="184"/>
      <c r="X155" s="184"/>
      <c r="Y155" s="184"/>
      <c r="Z155" s="184"/>
    </row>
    <row r="156" spans="1:26" ht="15.75" customHeight="1" x14ac:dyDescent="0.2">
      <c r="A156" s="16"/>
      <c r="B156" s="16"/>
      <c r="C156" s="16"/>
      <c r="D156" s="16"/>
      <c r="E156" s="16"/>
      <c r="F156" s="16"/>
      <c r="G156" s="16"/>
      <c r="H156" s="16"/>
      <c r="I156" s="16"/>
      <c r="J156" s="16"/>
      <c r="K156" s="16"/>
      <c r="L156" s="16"/>
      <c r="M156" s="184"/>
      <c r="N156" s="184"/>
      <c r="O156" s="184"/>
      <c r="P156" s="184"/>
      <c r="Q156" s="184"/>
      <c r="R156" s="184"/>
      <c r="S156" s="184"/>
      <c r="T156" s="184"/>
      <c r="U156" s="184"/>
      <c r="V156" s="184"/>
      <c r="W156" s="184"/>
      <c r="X156" s="184"/>
      <c r="Y156" s="184"/>
      <c r="Z156" s="184"/>
    </row>
    <row r="157" spans="1:26" ht="15.75" customHeight="1" x14ac:dyDescent="0.2">
      <c r="A157" s="16"/>
      <c r="B157" s="16"/>
      <c r="C157" s="16"/>
      <c r="D157" s="16"/>
      <c r="E157" s="16"/>
      <c r="F157" s="16"/>
      <c r="G157" s="16"/>
      <c r="H157" s="16"/>
      <c r="I157" s="16"/>
      <c r="J157" s="16"/>
      <c r="K157" s="16"/>
      <c r="L157" s="16"/>
      <c r="M157" s="184"/>
      <c r="N157" s="184"/>
      <c r="O157" s="184"/>
      <c r="P157" s="184"/>
      <c r="Q157" s="184"/>
      <c r="R157" s="184"/>
      <c r="S157" s="184"/>
      <c r="T157" s="184"/>
      <c r="U157" s="184"/>
      <c r="V157" s="184"/>
      <c r="W157" s="184"/>
      <c r="X157" s="184"/>
      <c r="Y157" s="184"/>
      <c r="Z157" s="184"/>
    </row>
    <row r="158" spans="1:26" ht="15.75" customHeight="1" x14ac:dyDescent="0.2">
      <c r="A158" s="16"/>
      <c r="B158" s="16"/>
      <c r="C158" s="16"/>
      <c r="D158" s="16"/>
      <c r="E158" s="16"/>
      <c r="F158" s="16"/>
      <c r="G158" s="16"/>
      <c r="H158" s="16"/>
      <c r="I158" s="16"/>
      <c r="J158" s="16"/>
      <c r="K158" s="16"/>
      <c r="L158" s="16"/>
      <c r="M158" s="184"/>
      <c r="N158" s="184"/>
      <c r="O158" s="184"/>
      <c r="P158" s="184"/>
      <c r="Q158" s="184"/>
      <c r="R158" s="184"/>
      <c r="S158" s="184"/>
      <c r="T158" s="184"/>
      <c r="U158" s="184"/>
      <c r="V158" s="184"/>
      <c r="W158" s="184"/>
      <c r="X158" s="184"/>
      <c r="Y158" s="184"/>
      <c r="Z158" s="184"/>
    </row>
    <row r="159" spans="1:26" ht="15.75" customHeight="1" x14ac:dyDescent="0.2">
      <c r="A159" s="16"/>
      <c r="B159" s="16"/>
      <c r="C159" s="16"/>
      <c r="D159" s="16"/>
      <c r="E159" s="16"/>
      <c r="F159" s="16"/>
      <c r="G159" s="16"/>
      <c r="H159" s="16"/>
      <c r="I159" s="16"/>
      <c r="J159" s="16"/>
      <c r="K159" s="16"/>
      <c r="L159" s="16"/>
      <c r="M159" s="184"/>
      <c r="N159" s="184"/>
      <c r="O159" s="184"/>
      <c r="P159" s="184"/>
      <c r="Q159" s="184"/>
      <c r="R159" s="184"/>
      <c r="S159" s="184"/>
      <c r="T159" s="184"/>
      <c r="U159" s="184"/>
      <c r="V159" s="184"/>
      <c r="W159" s="184"/>
      <c r="X159" s="184"/>
      <c r="Y159" s="184"/>
      <c r="Z159" s="184"/>
    </row>
    <row r="160" spans="1:26" ht="15.75" customHeight="1" x14ac:dyDescent="0.2">
      <c r="A160" s="16"/>
      <c r="B160" s="16"/>
      <c r="C160" s="16"/>
      <c r="D160" s="16"/>
      <c r="E160" s="16"/>
      <c r="F160" s="16"/>
      <c r="G160" s="16"/>
      <c r="H160" s="16"/>
      <c r="I160" s="16"/>
      <c r="J160" s="16"/>
      <c r="K160" s="16"/>
      <c r="L160" s="16"/>
      <c r="M160" s="184"/>
      <c r="N160" s="184"/>
      <c r="O160" s="184"/>
      <c r="P160" s="184"/>
      <c r="Q160" s="184"/>
      <c r="R160" s="184"/>
      <c r="S160" s="184"/>
      <c r="T160" s="184"/>
      <c r="U160" s="184"/>
      <c r="V160" s="184"/>
      <c r="W160" s="184"/>
      <c r="X160" s="184"/>
      <c r="Y160" s="184"/>
      <c r="Z160" s="184"/>
    </row>
    <row r="161" spans="1:26" ht="15.75" customHeight="1" x14ac:dyDescent="0.2">
      <c r="A161" s="16"/>
      <c r="B161" s="16"/>
      <c r="C161" s="16"/>
      <c r="D161" s="16"/>
      <c r="E161" s="16"/>
      <c r="F161" s="16"/>
      <c r="G161" s="16"/>
      <c r="H161" s="16"/>
      <c r="I161" s="16"/>
      <c r="J161" s="16"/>
      <c r="K161" s="16"/>
      <c r="L161" s="16"/>
      <c r="M161" s="184"/>
      <c r="N161" s="184"/>
      <c r="O161" s="184"/>
      <c r="P161" s="184"/>
      <c r="Q161" s="184"/>
      <c r="R161" s="184"/>
      <c r="S161" s="184"/>
      <c r="T161" s="184"/>
      <c r="U161" s="184"/>
      <c r="V161" s="184"/>
      <c r="W161" s="184"/>
      <c r="X161" s="184"/>
      <c r="Y161" s="184"/>
      <c r="Z161" s="184"/>
    </row>
    <row r="162" spans="1:26" ht="15.75" customHeight="1" x14ac:dyDescent="0.2">
      <c r="A162" s="16"/>
      <c r="B162" s="16"/>
      <c r="C162" s="16"/>
      <c r="D162" s="16"/>
      <c r="E162" s="16"/>
      <c r="F162" s="16"/>
      <c r="G162" s="16"/>
      <c r="H162" s="16"/>
      <c r="I162" s="16"/>
      <c r="J162" s="16"/>
      <c r="K162" s="16"/>
      <c r="L162" s="16"/>
      <c r="M162" s="184"/>
      <c r="N162" s="184"/>
      <c r="O162" s="184"/>
      <c r="P162" s="184"/>
      <c r="Q162" s="184"/>
      <c r="R162" s="184"/>
      <c r="S162" s="184"/>
      <c r="T162" s="184"/>
      <c r="U162" s="184"/>
      <c r="V162" s="184"/>
      <c r="W162" s="184"/>
      <c r="X162" s="184"/>
      <c r="Y162" s="184"/>
      <c r="Z162" s="184"/>
    </row>
    <row r="163" spans="1:26" ht="15.75" customHeight="1" x14ac:dyDescent="0.2">
      <c r="A163" s="16"/>
      <c r="B163" s="16"/>
      <c r="C163" s="16"/>
      <c r="D163" s="16"/>
      <c r="E163" s="16"/>
      <c r="F163" s="16"/>
      <c r="G163" s="16"/>
      <c r="H163" s="16"/>
      <c r="I163" s="16"/>
      <c r="J163" s="16"/>
      <c r="K163" s="16"/>
      <c r="L163" s="16"/>
      <c r="M163" s="184"/>
      <c r="N163" s="184"/>
      <c r="O163" s="184"/>
      <c r="P163" s="184"/>
      <c r="Q163" s="184"/>
      <c r="R163" s="184"/>
      <c r="S163" s="184"/>
      <c r="T163" s="184"/>
      <c r="U163" s="184"/>
      <c r="V163" s="184"/>
      <c r="W163" s="184"/>
      <c r="X163" s="184"/>
      <c r="Y163" s="184"/>
      <c r="Z163" s="184"/>
    </row>
    <row r="164" spans="1:26" ht="15.75" customHeight="1" x14ac:dyDescent="0.2">
      <c r="A164" s="16"/>
      <c r="B164" s="16"/>
      <c r="C164" s="16"/>
      <c r="D164" s="16"/>
      <c r="E164" s="16"/>
      <c r="F164" s="16"/>
      <c r="G164" s="16"/>
      <c r="H164" s="16"/>
      <c r="I164" s="16"/>
      <c r="J164" s="16"/>
      <c r="K164" s="16"/>
      <c r="L164" s="16"/>
      <c r="M164" s="184"/>
      <c r="N164" s="184"/>
      <c r="O164" s="184"/>
      <c r="P164" s="184"/>
      <c r="Q164" s="184"/>
      <c r="R164" s="184"/>
      <c r="S164" s="184"/>
      <c r="T164" s="184"/>
      <c r="U164" s="184"/>
      <c r="V164" s="184"/>
      <c r="W164" s="184"/>
      <c r="X164" s="184"/>
      <c r="Y164" s="184"/>
      <c r="Z164" s="184"/>
    </row>
    <row r="165" spans="1:26" ht="15.75" customHeight="1" x14ac:dyDescent="0.2">
      <c r="A165" s="16"/>
      <c r="B165" s="16"/>
      <c r="C165" s="16"/>
      <c r="D165" s="16"/>
      <c r="E165" s="16"/>
      <c r="F165" s="16"/>
      <c r="G165" s="16"/>
      <c r="H165" s="16"/>
      <c r="I165" s="16"/>
      <c r="J165" s="16"/>
      <c r="K165" s="16"/>
      <c r="L165" s="16"/>
      <c r="M165" s="184"/>
      <c r="N165" s="184"/>
      <c r="O165" s="184"/>
      <c r="P165" s="184"/>
      <c r="Q165" s="184"/>
      <c r="R165" s="184"/>
      <c r="S165" s="184"/>
      <c r="T165" s="184"/>
      <c r="U165" s="184"/>
      <c r="V165" s="184"/>
      <c r="W165" s="184"/>
      <c r="X165" s="184"/>
      <c r="Y165" s="184"/>
      <c r="Z165" s="184"/>
    </row>
    <row r="166" spans="1:26" ht="15.75" customHeight="1" x14ac:dyDescent="0.2">
      <c r="A166" s="16"/>
      <c r="B166" s="16"/>
      <c r="C166" s="16"/>
      <c r="D166" s="16"/>
      <c r="E166" s="16"/>
      <c r="F166" s="16"/>
      <c r="G166" s="16"/>
      <c r="H166" s="16"/>
      <c r="I166" s="16"/>
      <c r="J166" s="16"/>
      <c r="K166" s="16"/>
      <c r="L166" s="16"/>
      <c r="M166" s="184"/>
      <c r="N166" s="184"/>
      <c r="O166" s="184"/>
      <c r="P166" s="184"/>
      <c r="Q166" s="184"/>
      <c r="R166" s="184"/>
      <c r="S166" s="184"/>
      <c r="T166" s="184"/>
      <c r="U166" s="184"/>
      <c r="V166" s="184"/>
      <c r="W166" s="184"/>
      <c r="X166" s="184"/>
      <c r="Y166" s="184"/>
      <c r="Z166" s="184"/>
    </row>
    <row r="167" spans="1:26" ht="15.75" customHeight="1" x14ac:dyDescent="0.2">
      <c r="A167" s="16"/>
      <c r="B167" s="16"/>
      <c r="C167" s="16"/>
      <c r="D167" s="16"/>
      <c r="E167" s="16"/>
      <c r="F167" s="16"/>
      <c r="G167" s="16"/>
      <c r="H167" s="16"/>
      <c r="I167" s="16"/>
      <c r="J167" s="16"/>
      <c r="K167" s="16"/>
      <c r="L167" s="16"/>
      <c r="M167" s="184"/>
      <c r="N167" s="184"/>
      <c r="O167" s="184"/>
      <c r="P167" s="184"/>
      <c r="Q167" s="184"/>
      <c r="R167" s="184"/>
      <c r="S167" s="184"/>
      <c r="T167" s="184"/>
      <c r="U167" s="184"/>
      <c r="V167" s="184"/>
      <c r="W167" s="184"/>
      <c r="X167" s="184"/>
      <c r="Y167" s="184"/>
      <c r="Z167" s="184"/>
    </row>
    <row r="168" spans="1:26" ht="15.75" customHeight="1" x14ac:dyDescent="0.2">
      <c r="A168" s="16"/>
      <c r="B168" s="16"/>
      <c r="C168" s="16"/>
      <c r="D168" s="16"/>
      <c r="E168" s="16"/>
      <c r="F168" s="16"/>
      <c r="G168" s="16"/>
      <c r="H168" s="16"/>
      <c r="I168" s="16"/>
      <c r="J168" s="16"/>
      <c r="K168" s="16"/>
      <c r="L168" s="16"/>
      <c r="M168" s="184"/>
      <c r="N168" s="184"/>
      <c r="O168" s="184"/>
      <c r="P168" s="184"/>
      <c r="Q168" s="184"/>
      <c r="R168" s="184"/>
      <c r="S168" s="184"/>
      <c r="T168" s="184"/>
      <c r="U168" s="184"/>
      <c r="V168" s="184"/>
      <c r="W168" s="184"/>
      <c r="X168" s="184"/>
      <c r="Y168" s="184"/>
      <c r="Z168" s="184"/>
    </row>
    <row r="169" spans="1:26" ht="15.75" customHeight="1" x14ac:dyDescent="0.2">
      <c r="A169" s="16"/>
      <c r="B169" s="16"/>
      <c r="C169" s="16"/>
      <c r="D169" s="16"/>
      <c r="E169" s="16"/>
      <c r="F169" s="16"/>
      <c r="G169" s="16"/>
      <c r="H169" s="16"/>
      <c r="I169" s="16"/>
      <c r="J169" s="16"/>
      <c r="K169" s="16"/>
      <c r="L169" s="16"/>
      <c r="M169" s="184"/>
      <c r="N169" s="184"/>
      <c r="O169" s="184"/>
      <c r="P169" s="184"/>
      <c r="Q169" s="184"/>
      <c r="R169" s="184"/>
      <c r="S169" s="184"/>
      <c r="T169" s="184"/>
      <c r="U169" s="184"/>
      <c r="V169" s="184"/>
      <c r="W169" s="184"/>
      <c r="X169" s="184"/>
      <c r="Y169" s="184"/>
      <c r="Z169" s="184"/>
    </row>
    <row r="170" spans="1:26" ht="15.75" customHeight="1" x14ac:dyDescent="0.2">
      <c r="A170" s="16"/>
      <c r="B170" s="16"/>
      <c r="C170" s="16"/>
      <c r="D170" s="16"/>
      <c r="E170" s="16"/>
      <c r="F170" s="16"/>
      <c r="G170" s="16"/>
      <c r="H170" s="16"/>
      <c r="I170" s="16"/>
      <c r="J170" s="16"/>
      <c r="K170" s="16"/>
      <c r="L170" s="16"/>
      <c r="M170" s="184"/>
      <c r="N170" s="184"/>
      <c r="O170" s="184"/>
      <c r="P170" s="184"/>
      <c r="Q170" s="184"/>
      <c r="R170" s="184"/>
      <c r="S170" s="184"/>
      <c r="T170" s="184"/>
      <c r="U170" s="184"/>
      <c r="V170" s="184"/>
      <c r="W170" s="184"/>
      <c r="X170" s="184"/>
      <c r="Y170" s="184"/>
      <c r="Z170" s="184"/>
    </row>
    <row r="171" spans="1:26" ht="15.75" customHeight="1" x14ac:dyDescent="0.2">
      <c r="A171" s="16"/>
      <c r="B171" s="16"/>
      <c r="C171" s="16"/>
      <c r="D171" s="16"/>
      <c r="E171" s="16"/>
      <c r="F171" s="16"/>
      <c r="G171" s="16"/>
      <c r="H171" s="16"/>
      <c r="I171" s="16"/>
      <c r="J171" s="16"/>
      <c r="K171" s="16"/>
      <c r="L171" s="16"/>
      <c r="M171" s="184"/>
      <c r="N171" s="184"/>
      <c r="O171" s="184"/>
      <c r="P171" s="184"/>
      <c r="Q171" s="184"/>
      <c r="R171" s="184"/>
      <c r="S171" s="184"/>
      <c r="T171" s="184"/>
      <c r="U171" s="184"/>
      <c r="V171" s="184"/>
      <c r="W171" s="184"/>
      <c r="X171" s="184"/>
      <c r="Y171" s="184"/>
      <c r="Z171" s="184"/>
    </row>
    <row r="172" spans="1:26" ht="15.75" customHeight="1" x14ac:dyDescent="0.2">
      <c r="A172" s="16"/>
      <c r="B172" s="16"/>
      <c r="C172" s="16"/>
      <c r="D172" s="16"/>
      <c r="E172" s="16"/>
      <c r="F172" s="16"/>
      <c r="G172" s="16"/>
      <c r="H172" s="16"/>
      <c r="I172" s="16"/>
      <c r="J172" s="16"/>
      <c r="K172" s="16"/>
      <c r="L172" s="16"/>
      <c r="M172" s="184"/>
      <c r="N172" s="184"/>
      <c r="O172" s="184"/>
      <c r="P172" s="184"/>
      <c r="Q172" s="184"/>
      <c r="R172" s="184"/>
      <c r="S172" s="184"/>
      <c r="T172" s="184"/>
      <c r="U172" s="184"/>
      <c r="V172" s="184"/>
      <c r="W172" s="184"/>
      <c r="X172" s="184"/>
      <c r="Y172" s="184"/>
      <c r="Z172" s="184"/>
    </row>
    <row r="173" spans="1:26" ht="15.75" customHeight="1" x14ac:dyDescent="0.2">
      <c r="A173" s="16"/>
      <c r="B173" s="16"/>
      <c r="C173" s="16"/>
      <c r="D173" s="16"/>
      <c r="E173" s="16"/>
      <c r="F173" s="16"/>
      <c r="G173" s="16"/>
      <c r="H173" s="16"/>
      <c r="I173" s="16"/>
      <c r="J173" s="16"/>
      <c r="K173" s="16"/>
      <c r="L173" s="16"/>
      <c r="M173" s="184"/>
      <c r="N173" s="184"/>
      <c r="O173" s="184"/>
      <c r="P173" s="184"/>
      <c r="Q173" s="184"/>
      <c r="R173" s="184"/>
      <c r="S173" s="184"/>
      <c r="T173" s="184"/>
      <c r="U173" s="184"/>
      <c r="V173" s="184"/>
      <c r="W173" s="184"/>
      <c r="X173" s="184"/>
      <c r="Y173" s="184"/>
      <c r="Z173" s="184"/>
    </row>
    <row r="174" spans="1:26" ht="15.75" customHeight="1" x14ac:dyDescent="0.2">
      <c r="A174" s="16"/>
      <c r="B174" s="16"/>
      <c r="C174" s="16"/>
      <c r="D174" s="16"/>
      <c r="E174" s="16"/>
      <c r="F174" s="16"/>
      <c r="G174" s="16"/>
      <c r="H174" s="16"/>
      <c r="I174" s="16"/>
      <c r="J174" s="16"/>
      <c r="K174" s="16"/>
      <c r="L174" s="16"/>
      <c r="M174" s="184"/>
      <c r="N174" s="184"/>
      <c r="O174" s="184"/>
      <c r="P174" s="184"/>
      <c r="Q174" s="184"/>
      <c r="R174" s="184"/>
      <c r="S174" s="184"/>
      <c r="T174" s="184"/>
      <c r="U174" s="184"/>
      <c r="V174" s="184"/>
      <c r="W174" s="184"/>
      <c r="X174" s="184"/>
      <c r="Y174" s="184"/>
      <c r="Z174" s="184"/>
    </row>
    <row r="175" spans="1:26" ht="15.75" customHeight="1" x14ac:dyDescent="0.2">
      <c r="A175" s="16"/>
      <c r="B175" s="16"/>
      <c r="C175" s="16"/>
      <c r="D175" s="16"/>
      <c r="E175" s="16"/>
      <c r="F175" s="16"/>
      <c r="G175" s="16"/>
      <c r="H175" s="16"/>
      <c r="I175" s="16"/>
      <c r="J175" s="16"/>
      <c r="K175" s="16"/>
      <c r="L175" s="16"/>
      <c r="M175" s="184"/>
      <c r="N175" s="184"/>
      <c r="O175" s="184"/>
      <c r="P175" s="184"/>
      <c r="Q175" s="184"/>
      <c r="R175" s="184"/>
      <c r="S175" s="184"/>
      <c r="T175" s="184"/>
      <c r="U175" s="184"/>
      <c r="V175" s="184"/>
      <c r="W175" s="184"/>
      <c r="X175" s="184"/>
      <c r="Y175" s="184"/>
      <c r="Z175" s="184"/>
    </row>
    <row r="176" spans="1:26" ht="15.75" customHeight="1" x14ac:dyDescent="0.2">
      <c r="A176" s="16"/>
      <c r="B176" s="16"/>
      <c r="C176" s="16"/>
      <c r="D176" s="16"/>
      <c r="E176" s="16"/>
      <c r="F176" s="16"/>
      <c r="G176" s="16"/>
      <c r="H176" s="16"/>
      <c r="I176" s="16"/>
      <c r="J176" s="16"/>
      <c r="K176" s="16"/>
      <c r="L176" s="16"/>
      <c r="M176" s="184"/>
      <c r="N176" s="184"/>
      <c r="O176" s="184"/>
      <c r="P176" s="184"/>
      <c r="Q176" s="184"/>
      <c r="R176" s="184"/>
      <c r="S176" s="184"/>
      <c r="T176" s="184"/>
      <c r="U176" s="184"/>
      <c r="V176" s="184"/>
      <c r="W176" s="184"/>
      <c r="X176" s="184"/>
      <c r="Y176" s="184"/>
      <c r="Z176" s="184"/>
    </row>
    <row r="177" spans="1:26" ht="15.75" customHeight="1" x14ac:dyDescent="0.2">
      <c r="A177" s="16"/>
      <c r="B177" s="16"/>
      <c r="C177" s="16"/>
      <c r="D177" s="16"/>
      <c r="E177" s="16"/>
      <c r="F177" s="16"/>
      <c r="G177" s="16"/>
      <c r="H177" s="16"/>
      <c r="I177" s="16"/>
      <c r="J177" s="16"/>
      <c r="K177" s="16"/>
      <c r="L177" s="16"/>
      <c r="M177" s="184"/>
      <c r="N177" s="184"/>
      <c r="O177" s="184"/>
      <c r="P177" s="184"/>
      <c r="Q177" s="184"/>
      <c r="R177" s="184"/>
      <c r="S177" s="184"/>
      <c r="T177" s="184"/>
      <c r="U177" s="184"/>
      <c r="V177" s="184"/>
      <c r="W177" s="184"/>
      <c r="X177" s="184"/>
      <c r="Y177" s="184"/>
      <c r="Z177" s="184"/>
    </row>
    <row r="178" spans="1:26" ht="15.75" customHeight="1" x14ac:dyDescent="0.2">
      <c r="A178" s="16"/>
      <c r="B178" s="16"/>
      <c r="C178" s="16"/>
      <c r="D178" s="16"/>
      <c r="E178" s="16"/>
      <c r="F178" s="16"/>
      <c r="G178" s="16"/>
      <c r="H178" s="16"/>
      <c r="I178" s="16"/>
      <c r="J178" s="16"/>
      <c r="K178" s="16"/>
      <c r="L178" s="16"/>
      <c r="M178" s="184"/>
      <c r="N178" s="184"/>
      <c r="O178" s="184"/>
      <c r="P178" s="184"/>
      <c r="Q178" s="184"/>
      <c r="R178" s="184"/>
      <c r="S178" s="184"/>
      <c r="T178" s="184"/>
      <c r="U178" s="184"/>
      <c r="V178" s="184"/>
      <c r="W178" s="184"/>
      <c r="X178" s="184"/>
      <c r="Y178" s="184"/>
      <c r="Z178" s="184"/>
    </row>
    <row r="179" spans="1:26" ht="15.75" customHeight="1" x14ac:dyDescent="0.2">
      <c r="A179" s="16"/>
      <c r="B179" s="16"/>
      <c r="C179" s="16"/>
      <c r="D179" s="16"/>
      <c r="E179" s="16"/>
      <c r="F179" s="16"/>
      <c r="G179" s="16"/>
      <c r="H179" s="16"/>
      <c r="I179" s="16"/>
      <c r="J179" s="16"/>
      <c r="K179" s="16"/>
      <c r="L179" s="16"/>
      <c r="M179" s="184"/>
      <c r="N179" s="184"/>
      <c r="O179" s="184"/>
      <c r="P179" s="184"/>
      <c r="Q179" s="184"/>
      <c r="R179" s="184"/>
      <c r="S179" s="184"/>
      <c r="T179" s="184"/>
      <c r="U179" s="184"/>
      <c r="V179" s="184"/>
      <c r="W179" s="184"/>
      <c r="X179" s="184"/>
      <c r="Y179" s="184"/>
      <c r="Z179" s="184"/>
    </row>
    <row r="180" spans="1:26" ht="15.75" customHeight="1" x14ac:dyDescent="0.2">
      <c r="A180" s="16"/>
      <c r="B180" s="16"/>
      <c r="C180" s="16"/>
      <c r="D180" s="16"/>
      <c r="E180" s="16"/>
      <c r="F180" s="16"/>
      <c r="G180" s="16"/>
      <c r="H180" s="16"/>
      <c r="I180" s="16"/>
      <c r="J180" s="16"/>
      <c r="K180" s="16"/>
      <c r="L180" s="16"/>
      <c r="M180" s="184"/>
      <c r="N180" s="184"/>
      <c r="O180" s="184"/>
      <c r="P180" s="184"/>
      <c r="Q180" s="184"/>
      <c r="R180" s="184"/>
      <c r="S180" s="184"/>
      <c r="T180" s="184"/>
      <c r="U180" s="184"/>
      <c r="V180" s="184"/>
      <c r="W180" s="184"/>
      <c r="X180" s="184"/>
      <c r="Y180" s="184"/>
      <c r="Z180" s="184"/>
    </row>
    <row r="181" spans="1:26" ht="15.75" customHeight="1" x14ac:dyDescent="0.2">
      <c r="A181" s="16"/>
      <c r="B181" s="16"/>
      <c r="C181" s="16"/>
      <c r="D181" s="16"/>
      <c r="E181" s="16"/>
      <c r="F181" s="16"/>
      <c r="G181" s="16"/>
      <c r="H181" s="16"/>
      <c r="I181" s="16"/>
      <c r="J181" s="16"/>
      <c r="K181" s="16"/>
      <c r="L181" s="16"/>
      <c r="M181" s="184"/>
      <c r="N181" s="184"/>
      <c r="O181" s="184"/>
      <c r="P181" s="184"/>
      <c r="Q181" s="184"/>
      <c r="R181" s="184"/>
      <c r="S181" s="184"/>
      <c r="T181" s="184"/>
      <c r="U181" s="184"/>
      <c r="V181" s="184"/>
      <c r="W181" s="184"/>
      <c r="X181" s="184"/>
      <c r="Y181" s="184"/>
      <c r="Z181" s="184"/>
    </row>
    <row r="182" spans="1:26" ht="15.75" customHeight="1" x14ac:dyDescent="0.2">
      <c r="A182" s="16"/>
      <c r="B182" s="16"/>
      <c r="C182" s="16"/>
      <c r="D182" s="16"/>
      <c r="E182" s="16"/>
      <c r="F182" s="16"/>
      <c r="G182" s="16"/>
      <c r="H182" s="16"/>
      <c r="I182" s="16"/>
      <c r="J182" s="16"/>
      <c r="K182" s="16"/>
      <c r="L182" s="16"/>
      <c r="M182" s="184"/>
      <c r="N182" s="184"/>
      <c r="O182" s="184"/>
      <c r="P182" s="184"/>
      <c r="Q182" s="184"/>
      <c r="R182" s="184"/>
      <c r="S182" s="184"/>
      <c r="T182" s="184"/>
      <c r="U182" s="184"/>
      <c r="V182" s="184"/>
      <c r="W182" s="184"/>
      <c r="X182" s="184"/>
      <c r="Y182" s="184"/>
      <c r="Z182" s="184"/>
    </row>
    <row r="183" spans="1:26" ht="15.75" customHeight="1" x14ac:dyDescent="0.2">
      <c r="A183" s="16"/>
      <c r="B183" s="16"/>
      <c r="C183" s="16"/>
      <c r="D183" s="16"/>
      <c r="E183" s="16"/>
      <c r="F183" s="16"/>
      <c r="G183" s="16"/>
      <c r="H183" s="16"/>
      <c r="I183" s="16"/>
      <c r="J183" s="16"/>
      <c r="K183" s="16"/>
      <c r="L183" s="16"/>
      <c r="M183" s="184"/>
      <c r="N183" s="184"/>
      <c r="O183" s="184"/>
      <c r="P183" s="184"/>
      <c r="Q183" s="184"/>
      <c r="R183" s="184"/>
      <c r="S183" s="184"/>
      <c r="T183" s="184"/>
      <c r="U183" s="184"/>
      <c r="V183" s="184"/>
      <c r="W183" s="184"/>
      <c r="X183" s="184"/>
      <c r="Y183" s="184"/>
      <c r="Z183" s="184"/>
    </row>
    <row r="184" spans="1:26" ht="15.75" customHeight="1" x14ac:dyDescent="0.2">
      <c r="A184" s="16"/>
      <c r="B184" s="16"/>
      <c r="C184" s="16"/>
      <c r="D184" s="16"/>
      <c r="E184" s="16"/>
      <c r="F184" s="16"/>
      <c r="G184" s="16"/>
      <c r="H184" s="16"/>
      <c r="I184" s="16"/>
      <c r="J184" s="16"/>
      <c r="K184" s="16"/>
      <c r="L184" s="16"/>
      <c r="M184" s="184"/>
      <c r="N184" s="184"/>
      <c r="O184" s="184"/>
      <c r="P184" s="184"/>
      <c r="Q184" s="184"/>
      <c r="R184" s="184"/>
      <c r="S184" s="184"/>
      <c r="T184" s="184"/>
      <c r="U184" s="184"/>
      <c r="V184" s="184"/>
      <c r="W184" s="184"/>
      <c r="X184" s="184"/>
      <c r="Y184" s="184"/>
      <c r="Z184" s="184"/>
    </row>
    <row r="185" spans="1:26" ht="15.75" customHeight="1" x14ac:dyDescent="0.2">
      <c r="A185" s="16"/>
      <c r="B185" s="16"/>
      <c r="C185" s="16"/>
      <c r="D185" s="16"/>
      <c r="E185" s="16"/>
      <c r="F185" s="16"/>
      <c r="G185" s="16"/>
      <c r="H185" s="16"/>
      <c r="I185" s="16"/>
      <c r="J185" s="16"/>
      <c r="K185" s="16"/>
      <c r="L185" s="16"/>
      <c r="M185" s="184"/>
      <c r="N185" s="184"/>
      <c r="O185" s="184"/>
      <c r="P185" s="184"/>
      <c r="Q185" s="184"/>
      <c r="R185" s="184"/>
      <c r="S185" s="184"/>
      <c r="T185" s="184"/>
      <c r="U185" s="184"/>
      <c r="V185" s="184"/>
      <c r="W185" s="184"/>
      <c r="X185" s="184"/>
      <c r="Y185" s="184"/>
      <c r="Z185" s="184"/>
    </row>
    <row r="186" spans="1:26" ht="15.75" customHeight="1" x14ac:dyDescent="0.2">
      <c r="A186" s="16"/>
      <c r="B186" s="16"/>
      <c r="C186" s="16"/>
      <c r="D186" s="16"/>
      <c r="E186" s="16"/>
      <c r="F186" s="16"/>
      <c r="G186" s="16"/>
      <c r="H186" s="16"/>
      <c r="I186" s="16"/>
      <c r="J186" s="16"/>
      <c r="K186" s="16"/>
      <c r="L186" s="16"/>
      <c r="M186" s="184"/>
      <c r="N186" s="184"/>
      <c r="O186" s="184"/>
      <c r="P186" s="184"/>
      <c r="Q186" s="184"/>
      <c r="R186" s="184"/>
      <c r="S186" s="184"/>
      <c r="T186" s="184"/>
      <c r="U186" s="184"/>
      <c r="V186" s="184"/>
      <c r="W186" s="184"/>
      <c r="X186" s="184"/>
      <c r="Y186" s="184"/>
      <c r="Z186" s="184"/>
    </row>
    <row r="187" spans="1:26" ht="15.75" customHeight="1" x14ac:dyDescent="0.2">
      <c r="A187" s="16"/>
      <c r="B187" s="16"/>
      <c r="C187" s="16"/>
      <c r="D187" s="16"/>
      <c r="E187" s="16"/>
      <c r="F187" s="16"/>
      <c r="G187" s="16"/>
      <c r="H187" s="16"/>
      <c r="I187" s="16"/>
      <c r="J187" s="16"/>
      <c r="K187" s="16"/>
      <c r="L187" s="16"/>
      <c r="M187" s="184"/>
      <c r="N187" s="184"/>
      <c r="O187" s="184"/>
      <c r="P187" s="184"/>
      <c r="Q187" s="184"/>
      <c r="R187" s="184"/>
      <c r="S187" s="184"/>
      <c r="T187" s="184"/>
      <c r="U187" s="184"/>
      <c r="V187" s="184"/>
      <c r="W187" s="184"/>
      <c r="X187" s="184"/>
      <c r="Y187" s="184"/>
      <c r="Z187" s="184"/>
    </row>
    <row r="188" spans="1:26" ht="15.75" customHeight="1" x14ac:dyDescent="0.2">
      <c r="A188" s="16"/>
      <c r="B188" s="16"/>
      <c r="C188" s="16"/>
      <c r="D188" s="16"/>
      <c r="E188" s="16"/>
      <c r="F188" s="16"/>
      <c r="G188" s="16"/>
      <c r="H188" s="16"/>
      <c r="I188" s="16"/>
      <c r="J188" s="16"/>
      <c r="K188" s="16"/>
      <c r="L188" s="16"/>
      <c r="M188" s="184"/>
      <c r="N188" s="184"/>
      <c r="O188" s="184"/>
      <c r="P188" s="184"/>
      <c r="Q188" s="184"/>
      <c r="R188" s="184"/>
      <c r="S188" s="184"/>
      <c r="T188" s="184"/>
      <c r="U188" s="184"/>
      <c r="V188" s="184"/>
      <c r="W188" s="184"/>
      <c r="X188" s="184"/>
      <c r="Y188" s="184"/>
      <c r="Z188" s="184"/>
    </row>
    <row r="189" spans="1:26" ht="15.75" customHeight="1" x14ac:dyDescent="0.2">
      <c r="A189" s="16"/>
      <c r="B189" s="16"/>
      <c r="C189" s="16"/>
      <c r="D189" s="16"/>
      <c r="E189" s="16"/>
      <c r="F189" s="16"/>
      <c r="G189" s="16"/>
      <c r="H189" s="16"/>
      <c r="I189" s="16"/>
      <c r="J189" s="16"/>
      <c r="K189" s="16"/>
      <c r="L189" s="16"/>
      <c r="M189" s="184"/>
      <c r="N189" s="184"/>
      <c r="O189" s="184"/>
      <c r="P189" s="184"/>
      <c r="Q189" s="184"/>
      <c r="R189" s="184"/>
      <c r="S189" s="184"/>
      <c r="T189" s="184"/>
      <c r="U189" s="184"/>
      <c r="V189" s="184"/>
      <c r="W189" s="184"/>
      <c r="X189" s="184"/>
      <c r="Y189" s="184"/>
      <c r="Z189" s="184"/>
    </row>
    <row r="190" spans="1:26" ht="15.75" customHeight="1" x14ac:dyDescent="0.2">
      <c r="A190" s="16"/>
      <c r="B190" s="16"/>
      <c r="C190" s="16"/>
      <c r="D190" s="16"/>
      <c r="E190" s="16"/>
      <c r="F190" s="16"/>
      <c r="G190" s="16"/>
      <c r="H190" s="16"/>
      <c r="I190" s="16"/>
      <c r="J190" s="16"/>
      <c r="K190" s="16"/>
      <c r="L190" s="16"/>
      <c r="M190" s="184"/>
      <c r="N190" s="184"/>
      <c r="O190" s="184"/>
      <c r="P190" s="184"/>
      <c r="Q190" s="184"/>
      <c r="R190" s="184"/>
      <c r="S190" s="184"/>
      <c r="T190" s="184"/>
      <c r="U190" s="184"/>
      <c r="V190" s="184"/>
      <c r="W190" s="184"/>
      <c r="X190" s="184"/>
      <c r="Y190" s="184"/>
      <c r="Z190" s="184"/>
    </row>
    <row r="191" spans="1:26" ht="15.75" customHeight="1" x14ac:dyDescent="0.2">
      <c r="A191" s="16"/>
      <c r="B191" s="16"/>
      <c r="C191" s="16"/>
      <c r="D191" s="16"/>
      <c r="E191" s="16"/>
      <c r="F191" s="16"/>
      <c r="G191" s="16"/>
      <c r="H191" s="16"/>
      <c r="I191" s="16"/>
      <c r="J191" s="16"/>
      <c r="K191" s="16"/>
      <c r="L191" s="16"/>
      <c r="M191" s="184"/>
      <c r="N191" s="184"/>
      <c r="O191" s="184"/>
      <c r="P191" s="184"/>
      <c r="Q191" s="184"/>
      <c r="R191" s="184"/>
      <c r="S191" s="184"/>
      <c r="T191" s="184"/>
      <c r="U191" s="184"/>
      <c r="V191" s="184"/>
      <c r="W191" s="184"/>
      <c r="X191" s="184"/>
      <c r="Y191" s="184"/>
      <c r="Z191" s="184"/>
    </row>
    <row r="192" spans="1:26" ht="15.75" customHeight="1" x14ac:dyDescent="0.2">
      <c r="A192" s="16"/>
      <c r="B192" s="16"/>
      <c r="C192" s="16"/>
      <c r="D192" s="16"/>
      <c r="E192" s="16"/>
      <c r="F192" s="16"/>
      <c r="G192" s="16"/>
      <c r="H192" s="16"/>
      <c r="I192" s="16"/>
      <c r="J192" s="16"/>
      <c r="K192" s="16"/>
      <c r="L192" s="16"/>
      <c r="M192" s="184"/>
      <c r="N192" s="184"/>
      <c r="O192" s="184"/>
      <c r="P192" s="184"/>
      <c r="Q192" s="184"/>
      <c r="R192" s="184"/>
      <c r="S192" s="184"/>
      <c r="T192" s="184"/>
      <c r="U192" s="184"/>
      <c r="V192" s="184"/>
      <c r="W192" s="184"/>
      <c r="X192" s="184"/>
      <c r="Y192" s="184"/>
      <c r="Z192" s="184"/>
    </row>
    <row r="193" spans="1:26" ht="15.75" customHeight="1" x14ac:dyDescent="0.2">
      <c r="A193" s="16"/>
      <c r="B193" s="16"/>
      <c r="C193" s="16"/>
      <c r="D193" s="16"/>
      <c r="E193" s="16"/>
      <c r="F193" s="16"/>
      <c r="G193" s="16"/>
      <c r="H193" s="16"/>
      <c r="I193" s="16"/>
      <c r="J193" s="16"/>
      <c r="K193" s="16"/>
      <c r="L193" s="16"/>
      <c r="M193" s="184"/>
      <c r="N193" s="184"/>
      <c r="O193" s="184"/>
      <c r="P193" s="184"/>
      <c r="Q193" s="184"/>
      <c r="R193" s="184"/>
      <c r="S193" s="184"/>
      <c r="T193" s="184"/>
      <c r="U193" s="184"/>
      <c r="V193" s="184"/>
      <c r="W193" s="184"/>
      <c r="X193" s="184"/>
      <c r="Y193" s="184"/>
      <c r="Z193" s="184"/>
    </row>
    <row r="194" spans="1:26" ht="15.75" customHeight="1" x14ac:dyDescent="0.2">
      <c r="A194" s="16"/>
      <c r="B194" s="16"/>
      <c r="C194" s="16"/>
      <c r="D194" s="16"/>
      <c r="E194" s="16"/>
      <c r="F194" s="16"/>
      <c r="G194" s="16"/>
      <c r="H194" s="16"/>
      <c r="I194" s="16"/>
      <c r="J194" s="16"/>
      <c r="K194" s="16"/>
      <c r="L194" s="16"/>
      <c r="M194" s="184"/>
      <c r="N194" s="184"/>
      <c r="O194" s="184"/>
      <c r="P194" s="184"/>
      <c r="Q194" s="184"/>
      <c r="R194" s="184"/>
      <c r="S194" s="184"/>
      <c r="T194" s="184"/>
      <c r="U194" s="184"/>
      <c r="V194" s="184"/>
      <c r="W194" s="184"/>
      <c r="X194" s="184"/>
      <c r="Y194" s="184"/>
      <c r="Z194" s="184"/>
    </row>
    <row r="195" spans="1:26" ht="15.75" customHeight="1" x14ac:dyDescent="0.2">
      <c r="A195" s="16"/>
      <c r="B195" s="16"/>
      <c r="C195" s="16"/>
      <c r="D195" s="16"/>
      <c r="E195" s="16"/>
      <c r="F195" s="16"/>
      <c r="G195" s="16"/>
      <c r="H195" s="16"/>
      <c r="I195" s="16"/>
      <c r="J195" s="16"/>
      <c r="K195" s="16"/>
      <c r="L195" s="16"/>
      <c r="M195" s="184"/>
      <c r="N195" s="184"/>
      <c r="O195" s="184"/>
      <c r="P195" s="184"/>
      <c r="Q195" s="184"/>
      <c r="R195" s="184"/>
      <c r="S195" s="184"/>
      <c r="T195" s="184"/>
      <c r="U195" s="184"/>
      <c r="V195" s="184"/>
      <c r="W195" s="184"/>
      <c r="X195" s="184"/>
      <c r="Y195" s="184"/>
      <c r="Z195" s="184"/>
    </row>
    <row r="196" spans="1:26" ht="15.75" customHeight="1" x14ac:dyDescent="0.2">
      <c r="A196" s="16"/>
      <c r="B196" s="16"/>
      <c r="C196" s="16"/>
      <c r="D196" s="16"/>
      <c r="E196" s="16"/>
      <c r="F196" s="16"/>
      <c r="G196" s="16"/>
      <c r="H196" s="16"/>
      <c r="I196" s="16"/>
      <c r="J196" s="16"/>
      <c r="K196" s="16"/>
      <c r="L196" s="16"/>
      <c r="M196" s="184"/>
      <c r="N196" s="184"/>
      <c r="O196" s="184"/>
      <c r="P196" s="184"/>
      <c r="Q196" s="184"/>
      <c r="R196" s="184"/>
      <c r="S196" s="184"/>
      <c r="T196" s="184"/>
      <c r="U196" s="184"/>
      <c r="V196" s="184"/>
      <c r="W196" s="184"/>
      <c r="X196" s="184"/>
      <c r="Y196" s="184"/>
      <c r="Z196" s="184"/>
    </row>
    <row r="197" spans="1:26" ht="15.75" customHeight="1" x14ac:dyDescent="0.2">
      <c r="A197" s="16"/>
      <c r="B197" s="16"/>
      <c r="C197" s="16"/>
      <c r="D197" s="16"/>
      <c r="E197" s="16"/>
      <c r="F197" s="16"/>
      <c r="G197" s="16"/>
      <c r="H197" s="16"/>
      <c r="I197" s="16"/>
      <c r="J197" s="16"/>
      <c r="K197" s="16"/>
      <c r="L197" s="16"/>
      <c r="M197" s="184"/>
      <c r="N197" s="184"/>
      <c r="O197" s="184"/>
      <c r="P197" s="184"/>
      <c r="Q197" s="184"/>
      <c r="R197" s="184"/>
      <c r="S197" s="184"/>
      <c r="T197" s="184"/>
      <c r="U197" s="184"/>
      <c r="V197" s="184"/>
      <c r="W197" s="184"/>
      <c r="X197" s="184"/>
      <c r="Y197" s="184"/>
      <c r="Z197" s="184"/>
    </row>
    <row r="198" spans="1:26" ht="15.75" customHeight="1" x14ac:dyDescent="0.2">
      <c r="A198" s="16"/>
      <c r="B198" s="16"/>
      <c r="C198" s="16"/>
      <c r="D198" s="16"/>
      <c r="E198" s="16"/>
      <c r="F198" s="16"/>
      <c r="G198" s="16"/>
      <c r="H198" s="16"/>
      <c r="I198" s="16"/>
      <c r="J198" s="16"/>
      <c r="K198" s="16"/>
      <c r="L198" s="16"/>
      <c r="M198" s="184"/>
      <c r="N198" s="184"/>
      <c r="O198" s="184"/>
      <c r="P198" s="184"/>
      <c r="Q198" s="184"/>
      <c r="R198" s="184"/>
      <c r="S198" s="184"/>
      <c r="T198" s="184"/>
      <c r="U198" s="184"/>
      <c r="V198" s="184"/>
      <c r="W198" s="184"/>
      <c r="X198" s="184"/>
      <c r="Y198" s="184"/>
      <c r="Z198" s="184"/>
    </row>
    <row r="199" spans="1:26" ht="15.75" customHeight="1" x14ac:dyDescent="0.2">
      <c r="A199" s="16"/>
      <c r="B199" s="16"/>
      <c r="C199" s="16"/>
      <c r="D199" s="16"/>
      <c r="E199" s="16"/>
      <c r="F199" s="16"/>
      <c r="G199" s="16"/>
      <c r="H199" s="16"/>
      <c r="I199" s="16"/>
      <c r="J199" s="16"/>
      <c r="K199" s="16"/>
      <c r="L199" s="16"/>
      <c r="M199" s="184"/>
      <c r="N199" s="184"/>
      <c r="O199" s="184"/>
      <c r="P199" s="184"/>
      <c r="Q199" s="184"/>
      <c r="R199" s="184"/>
      <c r="S199" s="184"/>
      <c r="T199" s="184"/>
      <c r="U199" s="184"/>
      <c r="V199" s="184"/>
      <c r="W199" s="184"/>
      <c r="X199" s="184"/>
      <c r="Y199" s="184"/>
      <c r="Z199" s="184"/>
    </row>
    <row r="200" spans="1:26" ht="15.75" customHeight="1" x14ac:dyDescent="0.2">
      <c r="A200" s="16"/>
      <c r="B200" s="16"/>
      <c r="C200" s="16"/>
      <c r="D200" s="16"/>
      <c r="E200" s="16"/>
      <c r="F200" s="16"/>
      <c r="G200" s="16"/>
      <c r="H200" s="16"/>
      <c r="I200" s="16"/>
      <c r="J200" s="16"/>
      <c r="K200" s="16"/>
      <c r="L200" s="16"/>
      <c r="M200" s="184"/>
      <c r="N200" s="184"/>
      <c r="O200" s="184"/>
      <c r="P200" s="184"/>
      <c r="Q200" s="184"/>
      <c r="R200" s="184"/>
      <c r="S200" s="184"/>
      <c r="T200" s="184"/>
      <c r="U200" s="184"/>
      <c r="V200" s="184"/>
      <c r="W200" s="184"/>
      <c r="X200" s="184"/>
      <c r="Y200" s="184"/>
      <c r="Z200" s="184"/>
    </row>
    <row r="201" spans="1:26" ht="15.75" customHeight="1" x14ac:dyDescent="0.2">
      <c r="A201" s="16"/>
      <c r="B201" s="16"/>
      <c r="C201" s="16"/>
      <c r="D201" s="16"/>
      <c r="E201" s="16"/>
      <c r="F201" s="16"/>
      <c r="G201" s="16"/>
      <c r="H201" s="16"/>
      <c r="I201" s="16"/>
      <c r="J201" s="16"/>
      <c r="K201" s="16"/>
      <c r="L201" s="16"/>
      <c r="M201" s="184"/>
      <c r="N201" s="184"/>
      <c r="O201" s="184"/>
      <c r="P201" s="184"/>
      <c r="Q201" s="184"/>
      <c r="R201" s="184"/>
      <c r="S201" s="184"/>
      <c r="T201" s="184"/>
      <c r="U201" s="184"/>
      <c r="V201" s="184"/>
      <c r="W201" s="184"/>
      <c r="X201" s="184"/>
      <c r="Y201" s="184"/>
      <c r="Z201" s="184"/>
    </row>
    <row r="202" spans="1:26" ht="15.75" customHeight="1" x14ac:dyDescent="0.2">
      <c r="A202" s="16"/>
      <c r="B202" s="16"/>
      <c r="C202" s="16"/>
      <c r="D202" s="16"/>
      <c r="E202" s="16"/>
      <c r="F202" s="16"/>
      <c r="G202" s="16"/>
      <c r="H202" s="16"/>
      <c r="I202" s="16"/>
      <c r="J202" s="16"/>
      <c r="K202" s="16"/>
      <c r="L202" s="16"/>
      <c r="M202" s="184"/>
      <c r="N202" s="184"/>
      <c r="O202" s="184"/>
      <c r="P202" s="184"/>
      <c r="Q202" s="184"/>
      <c r="R202" s="184"/>
      <c r="S202" s="184"/>
      <c r="T202" s="184"/>
      <c r="U202" s="184"/>
      <c r="V202" s="184"/>
      <c r="W202" s="184"/>
      <c r="X202" s="184"/>
      <c r="Y202" s="184"/>
      <c r="Z202" s="184"/>
    </row>
    <row r="203" spans="1:26" ht="15.75" customHeight="1" x14ac:dyDescent="0.2">
      <c r="A203" s="16"/>
      <c r="B203" s="16"/>
      <c r="C203" s="16"/>
      <c r="D203" s="16"/>
      <c r="E203" s="16"/>
      <c r="F203" s="16"/>
      <c r="G203" s="16"/>
      <c r="H203" s="16"/>
      <c r="I203" s="16"/>
      <c r="J203" s="16"/>
      <c r="K203" s="16"/>
      <c r="L203" s="16"/>
      <c r="M203" s="184"/>
      <c r="N203" s="184"/>
      <c r="O203" s="184"/>
      <c r="P203" s="184"/>
      <c r="Q203" s="184"/>
      <c r="R203" s="184"/>
      <c r="S203" s="184"/>
      <c r="T203" s="184"/>
      <c r="U203" s="184"/>
      <c r="V203" s="184"/>
      <c r="W203" s="184"/>
      <c r="X203" s="184"/>
      <c r="Y203" s="184"/>
      <c r="Z203" s="184"/>
    </row>
    <row r="204" spans="1:26" ht="15.75" customHeight="1" x14ac:dyDescent="0.2">
      <c r="A204" s="16"/>
      <c r="B204" s="16"/>
      <c r="C204" s="16"/>
      <c r="D204" s="16"/>
      <c r="E204" s="16"/>
      <c r="F204" s="16"/>
      <c r="G204" s="16"/>
      <c r="H204" s="16"/>
      <c r="I204" s="16"/>
      <c r="J204" s="16"/>
      <c r="K204" s="16"/>
      <c r="L204" s="16"/>
      <c r="M204" s="184"/>
      <c r="N204" s="184"/>
      <c r="O204" s="184"/>
      <c r="P204" s="184"/>
      <c r="Q204" s="184"/>
      <c r="R204" s="184"/>
      <c r="S204" s="184"/>
      <c r="T204" s="184"/>
      <c r="U204" s="184"/>
      <c r="V204" s="184"/>
      <c r="W204" s="184"/>
      <c r="X204" s="184"/>
      <c r="Y204" s="184"/>
      <c r="Z204" s="184"/>
    </row>
    <row r="205" spans="1:26" ht="15.75" customHeight="1" x14ac:dyDescent="0.2">
      <c r="A205" s="16"/>
      <c r="B205" s="16"/>
      <c r="C205" s="16"/>
      <c r="D205" s="16"/>
      <c r="E205" s="16"/>
      <c r="F205" s="16"/>
      <c r="G205" s="16"/>
      <c r="H205" s="16"/>
      <c r="I205" s="16"/>
      <c r="J205" s="16"/>
      <c r="K205" s="16"/>
      <c r="L205" s="16"/>
      <c r="M205" s="184"/>
      <c r="N205" s="184"/>
      <c r="O205" s="184"/>
      <c r="P205" s="184"/>
      <c r="Q205" s="184"/>
      <c r="R205" s="184"/>
      <c r="S205" s="184"/>
      <c r="T205" s="184"/>
      <c r="U205" s="184"/>
      <c r="V205" s="184"/>
      <c r="W205" s="184"/>
      <c r="X205" s="184"/>
      <c r="Y205" s="184"/>
      <c r="Z205" s="184"/>
    </row>
    <row r="206" spans="1:26" ht="15.75" customHeight="1" x14ac:dyDescent="0.2">
      <c r="A206" s="16"/>
      <c r="B206" s="16"/>
      <c r="C206" s="16"/>
      <c r="D206" s="16"/>
      <c r="E206" s="16"/>
      <c r="F206" s="16"/>
      <c r="G206" s="16"/>
      <c r="H206" s="16"/>
      <c r="I206" s="16"/>
      <c r="J206" s="16"/>
      <c r="K206" s="16"/>
      <c r="L206" s="16"/>
      <c r="M206" s="184"/>
      <c r="N206" s="184"/>
      <c r="O206" s="184"/>
      <c r="P206" s="184"/>
      <c r="Q206" s="184"/>
      <c r="R206" s="184"/>
      <c r="S206" s="184"/>
      <c r="T206" s="184"/>
      <c r="U206" s="184"/>
      <c r="V206" s="184"/>
      <c r="W206" s="184"/>
      <c r="X206" s="184"/>
      <c r="Y206" s="184"/>
      <c r="Z206" s="184"/>
    </row>
    <row r="207" spans="1:26" ht="15.75" customHeight="1" x14ac:dyDescent="0.2">
      <c r="A207" s="16"/>
      <c r="B207" s="16"/>
      <c r="C207" s="16"/>
      <c r="D207" s="16"/>
      <c r="E207" s="16"/>
      <c r="F207" s="16"/>
      <c r="G207" s="16"/>
      <c r="H207" s="16"/>
      <c r="I207" s="16"/>
      <c r="J207" s="16"/>
      <c r="K207" s="16"/>
      <c r="L207" s="16"/>
      <c r="M207" s="184"/>
      <c r="N207" s="184"/>
      <c r="O207" s="184"/>
      <c r="P207" s="184"/>
      <c r="Q207" s="184"/>
      <c r="R207" s="184"/>
      <c r="S207" s="184"/>
      <c r="T207" s="184"/>
      <c r="U207" s="184"/>
      <c r="V207" s="184"/>
      <c r="W207" s="184"/>
      <c r="X207" s="184"/>
      <c r="Y207" s="184"/>
      <c r="Z207" s="184"/>
    </row>
    <row r="208" spans="1:26" ht="15.75" customHeight="1" x14ac:dyDescent="0.2">
      <c r="A208" s="16"/>
      <c r="B208" s="16"/>
      <c r="C208" s="16"/>
      <c r="D208" s="16"/>
      <c r="E208" s="16"/>
      <c r="F208" s="16"/>
      <c r="G208" s="16"/>
      <c r="H208" s="16"/>
      <c r="I208" s="16"/>
      <c r="J208" s="16"/>
      <c r="K208" s="16"/>
      <c r="L208" s="16"/>
      <c r="M208" s="184"/>
      <c r="N208" s="184"/>
      <c r="O208" s="184"/>
      <c r="P208" s="184"/>
      <c r="Q208" s="184"/>
      <c r="R208" s="184"/>
      <c r="S208" s="184"/>
      <c r="T208" s="184"/>
      <c r="U208" s="184"/>
      <c r="V208" s="184"/>
      <c r="W208" s="184"/>
      <c r="X208" s="184"/>
      <c r="Y208" s="184"/>
      <c r="Z208" s="184"/>
    </row>
    <row r="209" spans="1:26" ht="15.75" customHeight="1" x14ac:dyDescent="0.2">
      <c r="A209" s="16"/>
      <c r="B209" s="16"/>
      <c r="C209" s="16"/>
      <c r="D209" s="16"/>
      <c r="E209" s="16"/>
      <c r="F209" s="16"/>
      <c r="G209" s="16"/>
      <c r="H209" s="16"/>
      <c r="I209" s="16"/>
      <c r="J209" s="16"/>
      <c r="K209" s="16"/>
      <c r="L209" s="16"/>
      <c r="M209" s="184"/>
      <c r="N209" s="184"/>
      <c r="O209" s="184"/>
      <c r="P209" s="184"/>
      <c r="Q209" s="184"/>
      <c r="R209" s="184"/>
      <c r="S209" s="184"/>
      <c r="T209" s="184"/>
      <c r="U209" s="184"/>
      <c r="V209" s="184"/>
      <c r="W209" s="184"/>
      <c r="X209" s="184"/>
      <c r="Y209" s="184"/>
      <c r="Z209" s="184"/>
    </row>
    <row r="210" spans="1:26" ht="15.75" customHeight="1" x14ac:dyDescent="0.2">
      <c r="A210" s="16"/>
      <c r="B210" s="16"/>
      <c r="C210" s="16"/>
      <c r="D210" s="16"/>
      <c r="E210" s="16"/>
      <c r="F210" s="16"/>
      <c r="G210" s="16"/>
      <c r="H210" s="16"/>
      <c r="I210" s="16"/>
      <c r="J210" s="16"/>
      <c r="K210" s="16"/>
      <c r="L210" s="16"/>
      <c r="M210" s="184"/>
      <c r="N210" s="184"/>
      <c r="O210" s="184"/>
      <c r="P210" s="184"/>
      <c r="Q210" s="184"/>
      <c r="R210" s="184"/>
      <c r="S210" s="184"/>
      <c r="T210" s="184"/>
      <c r="U210" s="184"/>
      <c r="V210" s="184"/>
      <c r="W210" s="184"/>
      <c r="X210" s="184"/>
      <c r="Y210" s="184"/>
      <c r="Z210" s="184"/>
    </row>
    <row r="211" spans="1:26" ht="15.75" customHeight="1" x14ac:dyDescent="0.2">
      <c r="A211" s="16"/>
      <c r="B211" s="16"/>
      <c r="C211" s="16"/>
      <c r="D211" s="16"/>
      <c r="E211" s="16"/>
      <c r="F211" s="16"/>
      <c r="G211" s="16"/>
      <c r="H211" s="16"/>
      <c r="I211" s="16"/>
      <c r="J211" s="16"/>
      <c r="K211" s="16"/>
      <c r="L211" s="16"/>
      <c r="M211" s="184"/>
      <c r="N211" s="184"/>
      <c r="O211" s="184"/>
      <c r="P211" s="184"/>
      <c r="Q211" s="184"/>
      <c r="R211" s="184"/>
      <c r="S211" s="184"/>
      <c r="T211" s="184"/>
      <c r="U211" s="184"/>
      <c r="V211" s="184"/>
      <c r="W211" s="184"/>
      <c r="X211" s="184"/>
      <c r="Y211" s="184"/>
      <c r="Z211" s="184"/>
    </row>
    <row r="212" spans="1:26" ht="15.75" customHeight="1" x14ac:dyDescent="0.2">
      <c r="A212" s="16"/>
      <c r="B212" s="16"/>
      <c r="C212" s="16"/>
      <c r="D212" s="16"/>
      <c r="E212" s="16"/>
      <c r="F212" s="16"/>
      <c r="G212" s="16"/>
      <c r="H212" s="16"/>
      <c r="I212" s="16"/>
      <c r="J212" s="16"/>
      <c r="K212" s="16"/>
      <c r="L212" s="16"/>
      <c r="M212" s="184"/>
      <c r="N212" s="184"/>
      <c r="O212" s="184"/>
      <c r="P212" s="184"/>
      <c r="Q212" s="184"/>
      <c r="R212" s="184"/>
      <c r="S212" s="184"/>
      <c r="T212" s="184"/>
      <c r="U212" s="184"/>
      <c r="V212" s="184"/>
      <c r="W212" s="184"/>
      <c r="X212" s="184"/>
      <c r="Y212" s="184"/>
      <c r="Z212" s="184"/>
    </row>
    <row r="213" spans="1:26" ht="15.75" customHeight="1" x14ac:dyDescent="0.2">
      <c r="A213" s="16"/>
      <c r="B213" s="16"/>
      <c r="C213" s="16"/>
      <c r="D213" s="16"/>
      <c r="E213" s="16"/>
      <c r="F213" s="16"/>
      <c r="G213" s="16"/>
      <c r="H213" s="16"/>
      <c r="I213" s="16"/>
      <c r="J213" s="16"/>
      <c r="K213" s="16"/>
      <c r="L213" s="16"/>
      <c r="M213" s="184"/>
      <c r="N213" s="184"/>
      <c r="O213" s="184"/>
      <c r="P213" s="184"/>
      <c r="Q213" s="184"/>
      <c r="R213" s="184"/>
      <c r="S213" s="184"/>
      <c r="T213" s="184"/>
      <c r="U213" s="184"/>
      <c r="V213" s="184"/>
      <c r="W213" s="184"/>
      <c r="X213" s="184"/>
      <c r="Y213" s="184"/>
      <c r="Z213" s="184"/>
    </row>
    <row r="214" spans="1:26" ht="15.75" customHeight="1" x14ac:dyDescent="0.2">
      <c r="A214" s="16"/>
      <c r="B214" s="16"/>
      <c r="C214" s="16"/>
      <c r="D214" s="16"/>
      <c r="E214" s="16"/>
      <c r="F214" s="16"/>
      <c r="G214" s="16"/>
      <c r="H214" s="16"/>
      <c r="I214" s="16"/>
      <c r="J214" s="16"/>
      <c r="K214" s="16"/>
      <c r="L214" s="16"/>
      <c r="M214" s="184"/>
      <c r="N214" s="184"/>
      <c r="O214" s="184"/>
      <c r="P214" s="184"/>
      <c r="Q214" s="184"/>
      <c r="R214" s="184"/>
      <c r="S214" s="184"/>
      <c r="T214" s="184"/>
      <c r="U214" s="184"/>
      <c r="V214" s="184"/>
      <c r="W214" s="184"/>
      <c r="X214" s="184"/>
      <c r="Y214" s="184"/>
      <c r="Z214" s="184"/>
    </row>
    <row r="215" spans="1:26" ht="15.75" customHeight="1" x14ac:dyDescent="0.2">
      <c r="A215" s="16"/>
      <c r="B215" s="16"/>
      <c r="C215" s="16"/>
      <c r="D215" s="16"/>
      <c r="E215" s="16"/>
      <c r="F215" s="16"/>
      <c r="G215" s="16"/>
      <c r="H215" s="16"/>
      <c r="I215" s="16"/>
      <c r="J215" s="16"/>
      <c r="K215" s="16"/>
      <c r="L215" s="16"/>
      <c r="M215" s="184"/>
      <c r="N215" s="184"/>
      <c r="O215" s="184"/>
      <c r="P215" s="184"/>
      <c r="Q215" s="184"/>
      <c r="R215" s="184"/>
      <c r="S215" s="184"/>
      <c r="T215" s="184"/>
      <c r="U215" s="184"/>
      <c r="V215" s="184"/>
      <c r="W215" s="184"/>
      <c r="X215" s="184"/>
      <c r="Y215" s="184"/>
      <c r="Z215" s="184"/>
    </row>
    <row r="216" spans="1:26" ht="15.75" customHeight="1" x14ac:dyDescent="0.2">
      <c r="A216" s="16"/>
      <c r="B216" s="16"/>
      <c r="C216" s="16"/>
      <c r="D216" s="16"/>
      <c r="E216" s="16"/>
      <c r="F216" s="16"/>
      <c r="G216" s="16"/>
      <c r="H216" s="16"/>
      <c r="I216" s="16"/>
      <c r="J216" s="16"/>
      <c r="K216" s="16"/>
      <c r="L216" s="16"/>
      <c r="M216" s="184"/>
      <c r="N216" s="184"/>
      <c r="O216" s="184"/>
      <c r="P216" s="184"/>
      <c r="Q216" s="184"/>
      <c r="R216" s="184"/>
      <c r="S216" s="184"/>
      <c r="T216" s="184"/>
      <c r="U216" s="184"/>
      <c r="V216" s="184"/>
      <c r="W216" s="184"/>
      <c r="X216" s="184"/>
      <c r="Y216" s="184"/>
      <c r="Z216" s="184"/>
    </row>
    <row r="217" spans="1:26" ht="15.75" customHeight="1" x14ac:dyDescent="0.2">
      <c r="A217" s="16"/>
      <c r="B217" s="16"/>
      <c r="C217" s="16"/>
      <c r="D217" s="16"/>
      <c r="E217" s="16"/>
      <c r="F217" s="16"/>
      <c r="G217" s="16"/>
      <c r="H217" s="16"/>
      <c r="I217" s="16"/>
      <c r="J217" s="16"/>
      <c r="K217" s="16"/>
      <c r="L217" s="16"/>
      <c r="M217" s="184"/>
      <c r="N217" s="184"/>
      <c r="O217" s="184"/>
      <c r="P217" s="184"/>
      <c r="Q217" s="184"/>
      <c r="R217" s="184"/>
      <c r="S217" s="184"/>
      <c r="T217" s="184"/>
      <c r="U217" s="184"/>
      <c r="V217" s="184"/>
      <c r="W217" s="184"/>
      <c r="X217" s="184"/>
      <c r="Y217" s="184"/>
      <c r="Z217" s="184"/>
    </row>
    <row r="218" spans="1:26" ht="15.75" customHeight="1" x14ac:dyDescent="0.2">
      <c r="A218" s="16"/>
      <c r="B218" s="16"/>
      <c r="C218" s="16"/>
      <c r="D218" s="16"/>
      <c r="E218" s="16"/>
      <c r="F218" s="16"/>
      <c r="G218" s="16"/>
      <c r="H218" s="16"/>
      <c r="I218" s="16"/>
      <c r="J218" s="16"/>
      <c r="K218" s="16"/>
      <c r="L218" s="16"/>
      <c r="M218" s="184"/>
      <c r="N218" s="184"/>
      <c r="O218" s="184"/>
      <c r="P218" s="184"/>
      <c r="Q218" s="184"/>
      <c r="R218" s="184"/>
      <c r="S218" s="184"/>
      <c r="T218" s="184"/>
      <c r="U218" s="184"/>
      <c r="V218" s="184"/>
      <c r="W218" s="184"/>
      <c r="X218" s="184"/>
      <c r="Y218" s="184"/>
      <c r="Z218" s="184"/>
    </row>
    <row r="219" spans="1:26" ht="15.75" customHeight="1" x14ac:dyDescent="0.2">
      <c r="A219" s="16"/>
      <c r="B219" s="16"/>
      <c r="C219" s="16"/>
      <c r="D219" s="16"/>
      <c r="E219" s="16"/>
      <c r="F219" s="16"/>
      <c r="G219" s="16"/>
      <c r="H219" s="16"/>
      <c r="I219" s="16"/>
      <c r="J219" s="16"/>
      <c r="K219" s="16"/>
      <c r="L219" s="16"/>
      <c r="M219" s="184"/>
      <c r="N219" s="184"/>
      <c r="O219" s="184"/>
      <c r="P219" s="184"/>
      <c r="Q219" s="184"/>
      <c r="R219" s="184"/>
      <c r="S219" s="184"/>
      <c r="T219" s="184"/>
      <c r="U219" s="184"/>
      <c r="V219" s="184"/>
      <c r="W219" s="184"/>
      <c r="X219" s="184"/>
      <c r="Y219" s="184"/>
      <c r="Z219" s="184"/>
    </row>
    <row r="220" spans="1:26" ht="15.75" customHeight="1" x14ac:dyDescent="0.2">
      <c r="A220" s="16"/>
      <c r="B220" s="16"/>
      <c r="C220" s="16"/>
      <c r="D220" s="16"/>
      <c r="E220" s="16"/>
      <c r="F220" s="16"/>
      <c r="G220" s="16"/>
      <c r="H220" s="16"/>
      <c r="I220" s="16"/>
      <c r="J220" s="16"/>
      <c r="K220" s="16"/>
      <c r="L220" s="16"/>
      <c r="M220" s="184"/>
      <c r="N220" s="184"/>
      <c r="O220" s="184"/>
      <c r="P220" s="184"/>
      <c r="Q220" s="184"/>
      <c r="R220" s="184"/>
      <c r="S220" s="184"/>
      <c r="T220" s="184"/>
      <c r="U220" s="184"/>
      <c r="V220" s="184"/>
      <c r="W220" s="184"/>
      <c r="X220" s="184"/>
      <c r="Y220" s="184"/>
      <c r="Z220" s="184"/>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L1"/>
    <mergeCell ref="K2:K3"/>
    <mergeCell ref="L2:L3"/>
  </mergeCell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1000"/>
  <sheetViews>
    <sheetView zoomScale="69" workbookViewId="0">
      <selection activeCell="E25" sqref="E25"/>
    </sheetView>
  </sheetViews>
  <sheetFormatPr baseColWidth="10" defaultColWidth="14.5" defaultRowHeight="15" customHeight="1" x14ac:dyDescent="0.2"/>
  <cols>
    <col min="1" max="1" width="21.33203125" customWidth="1"/>
    <col min="2" max="4" width="9.1640625" customWidth="1"/>
    <col min="5" max="5" width="11" customWidth="1"/>
    <col min="6" max="6" width="9.1640625" customWidth="1"/>
    <col min="7" max="7" width="10.1640625" customWidth="1"/>
    <col min="8" max="16" width="9.1640625" customWidth="1"/>
    <col min="17" max="17" width="32" customWidth="1"/>
    <col min="18" max="18" width="64.83203125" customWidth="1"/>
    <col min="19" max="27" width="9.1640625" customWidth="1"/>
  </cols>
  <sheetData>
    <row r="1" spans="1:27" ht="70.5" customHeight="1" x14ac:dyDescent="0.2">
      <c r="A1" s="375" t="s">
        <v>1595</v>
      </c>
      <c r="B1" s="308"/>
      <c r="C1" s="308"/>
      <c r="D1" s="308"/>
      <c r="E1" s="308"/>
      <c r="F1" s="308"/>
      <c r="G1" s="308"/>
      <c r="H1" s="308"/>
      <c r="I1" s="308"/>
      <c r="J1" s="308"/>
      <c r="K1" s="308"/>
      <c r="L1" s="308"/>
      <c r="M1" s="308"/>
      <c r="N1" s="308"/>
      <c r="O1" s="308"/>
      <c r="P1" s="308"/>
      <c r="Q1" s="308"/>
      <c r="R1" s="308"/>
      <c r="S1" s="308"/>
      <c r="T1" s="308"/>
      <c r="U1" s="308"/>
      <c r="V1" s="308"/>
      <c r="W1" s="308"/>
      <c r="X1" s="308"/>
      <c r="Y1" s="308"/>
      <c r="Z1" s="308"/>
      <c r="AA1" s="308"/>
    </row>
    <row r="2" spans="1:27" ht="33.75" customHeight="1" x14ac:dyDescent="0.25">
      <c r="A2" s="195"/>
      <c r="B2" s="195"/>
      <c r="C2" s="195"/>
      <c r="D2" s="195"/>
      <c r="E2" s="195"/>
      <c r="F2" s="195"/>
      <c r="G2" s="195"/>
      <c r="H2" s="195"/>
      <c r="I2" s="195"/>
      <c r="J2" s="195"/>
      <c r="K2" s="195"/>
      <c r="L2" s="195"/>
      <c r="M2" s="195"/>
      <c r="N2" s="195"/>
      <c r="O2" s="195"/>
      <c r="P2" s="195"/>
      <c r="Q2" s="196" t="str">
        <f>'COURSE ASSESSMENT'!A6</f>
        <v>SUBJECT NAME</v>
      </c>
      <c r="R2" s="71" t="str">
        <f>'COURSE ASSESSMENT'!B6</f>
        <v>MATRICES AND CALCULUS</v>
      </c>
      <c r="S2" s="195"/>
      <c r="T2" s="195"/>
      <c r="U2" s="195"/>
      <c r="V2" s="195"/>
      <c r="W2" s="195"/>
      <c r="X2" s="195"/>
      <c r="Y2" s="195"/>
      <c r="Z2" s="195"/>
      <c r="AA2" s="195"/>
    </row>
    <row r="3" spans="1:27" ht="30" customHeight="1" x14ac:dyDescent="0.25">
      <c r="A3" s="197" t="s">
        <v>1596</v>
      </c>
      <c r="B3" s="197" t="s">
        <v>24</v>
      </c>
      <c r="C3" s="197" t="s">
        <v>26</v>
      </c>
      <c r="D3" s="197" t="s">
        <v>28</v>
      </c>
      <c r="E3" s="197" t="s">
        <v>30</v>
      </c>
      <c r="F3" s="197" t="s">
        <v>32</v>
      </c>
      <c r="G3" s="197" t="s">
        <v>1131</v>
      </c>
      <c r="H3" s="195"/>
      <c r="I3" s="195"/>
      <c r="J3" s="195"/>
      <c r="K3" s="195"/>
      <c r="L3" s="195"/>
      <c r="M3" s="195"/>
      <c r="N3" s="195"/>
      <c r="O3" s="195"/>
      <c r="P3" s="195"/>
      <c r="Q3" s="196" t="str">
        <f>'COURSE ASSESSMENT'!A7</f>
        <v>SUBJECT CODE</v>
      </c>
      <c r="R3" s="71" t="str">
        <f>'COURSE ASSESSMENT'!B7</f>
        <v>23MA1301</v>
      </c>
      <c r="S3" s="195"/>
      <c r="T3" s="195"/>
      <c r="U3" s="195"/>
      <c r="V3" s="195"/>
      <c r="W3" s="195"/>
      <c r="X3" s="195"/>
      <c r="Y3" s="195"/>
      <c r="Z3" s="195"/>
      <c r="AA3" s="195"/>
    </row>
    <row r="4" spans="1:27" ht="30" customHeight="1" x14ac:dyDescent="0.25">
      <c r="A4" s="198"/>
      <c r="B4" s="199">
        <f>'Direct Attainment'!C29</f>
        <v>2.9820000000000002</v>
      </c>
      <c r="C4" s="199">
        <f>'Direct Attainment'!D29</f>
        <v>2.9930000000000003</v>
      </c>
      <c r="D4" s="199">
        <f>'Direct Attainment'!E29</f>
        <v>2.988</v>
      </c>
      <c r="E4" s="199">
        <f>'Direct Attainment'!F29</f>
        <v>2.5570000000000004</v>
      </c>
      <c r="F4" s="199">
        <f>'Direct Attainment'!G29</f>
        <v>2.988</v>
      </c>
      <c r="G4" s="199">
        <f>'Direct Attainment'!H29</f>
        <v>0</v>
      </c>
      <c r="H4" s="195"/>
      <c r="I4" s="195"/>
      <c r="J4" s="195"/>
      <c r="K4" s="195"/>
      <c r="L4" s="195"/>
      <c r="M4" s="195"/>
      <c r="N4" s="195"/>
      <c r="O4" s="195"/>
      <c r="P4" s="195"/>
      <c r="Q4" s="196" t="str">
        <f>'COURSE ASSESSMENT'!A8</f>
        <v>COURSE CODE</v>
      </c>
      <c r="R4" s="71" t="str">
        <f>'COURSE ASSESSMENT'!B8</f>
        <v>C101</v>
      </c>
      <c r="S4" s="195"/>
      <c r="T4" s="195"/>
      <c r="U4" s="195"/>
      <c r="V4" s="195"/>
      <c r="W4" s="195"/>
      <c r="X4" s="195"/>
      <c r="Y4" s="195"/>
      <c r="Z4" s="195"/>
      <c r="AA4" s="195"/>
    </row>
    <row r="5" spans="1:27" ht="30" customHeight="1" x14ac:dyDescent="0.25">
      <c r="A5" s="195"/>
      <c r="B5" s="195"/>
      <c r="C5" s="195"/>
      <c r="D5" s="195"/>
      <c r="E5" s="195"/>
      <c r="F5" s="195"/>
      <c r="G5" s="195"/>
      <c r="H5" s="195"/>
      <c r="I5" s="195"/>
      <c r="J5" s="195"/>
      <c r="K5" s="195"/>
      <c r="L5" s="195"/>
      <c r="M5" s="195"/>
      <c r="N5" s="195"/>
      <c r="O5" s="195"/>
      <c r="P5" s="195"/>
      <c r="Q5" s="196" t="str">
        <f>'COURSE ASSESSMENT'!A9</f>
        <v>YEAR / SEM</v>
      </c>
      <c r="R5" s="71" t="str">
        <f>'COURSE ASSESSMENT'!B9</f>
        <v>I/I</v>
      </c>
      <c r="S5" s="195"/>
      <c r="T5" s="195"/>
      <c r="U5" s="195"/>
      <c r="V5" s="195"/>
      <c r="W5" s="195"/>
      <c r="X5" s="195"/>
      <c r="Y5" s="195"/>
      <c r="Z5" s="195"/>
      <c r="AA5" s="195"/>
    </row>
    <row r="6" spans="1:27" ht="30" customHeight="1" x14ac:dyDescent="0.25">
      <c r="A6" s="195"/>
      <c r="B6" s="195"/>
      <c r="C6" s="195"/>
      <c r="D6" s="195" t="s">
        <v>1597</v>
      </c>
      <c r="E6" s="195"/>
      <c r="F6" s="195"/>
      <c r="G6" s="195"/>
      <c r="H6" s="195"/>
      <c r="I6" s="195"/>
      <c r="J6" s="195"/>
      <c r="K6" s="195"/>
      <c r="L6" s="195"/>
      <c r="M6" s="195"/>
      <c r="N6" s="195"/>
      <c r="O6" s="195"/>
      <c r="P6" s="195"/>
      <c r="Q6" s="196" t="str">
        <f>'COURSE ASSESSMENT'!A10</f>
        <v>BATCH</v>
      </c>
      <c r="R6" s="71" t="str">
        <f>'COURSE ASSESSMENT'!B10</f>
        <v>2023-2027</v>
      </c>
      <c r="S6" s="195"/>
      <c r="T6" s="195"/>
      <c r="U6" s="195"/>
      <c r="V6" s="195"/>
      <c r="W6" s="195"/>
      <c r="X6" s="195"/>
      <c r="Y6" s="195"/>
      <c r="Z6" s="195"/>
      <c r="AA6" s="195"/>
    </row>
    <row r="7" spans="1:27" ht="30" customHeight="1" x14ac:dyDescent="0.25">
      <c r="A7" s="200" t="s">
        <v>51</v>
      </c>
      <c r="B7" s="200" t="s">
        <v>52</v>
      </c>
      <c r="C7" s="200" t="s">
        <v>53</v>
      </c>
      <c r="D7" s="200" t="s">
        <v>54</v>
      </c>
      <c r="E7" s="200" t="s">
        <v>55</v>
      </c>
      <c r="F7" s="200" t="s">
        <v>56</v>
      </c>
      <c r="G7" s="200" t="s">
        <v>57</v>
      </c>
      <c r="H7" s="200" t="s">
        <v>58</v>
      </c>
      <c r="I7" s="200" t="s">
        <v>58</v>
      </c>
      <c r="J7" s="200" t="s">
        <v>59</v>
      </c>
      <c r="K7" s="200" t="s">
        <v>60</v>
      </c>
      <c r="L7" s="200" t="s">
        <v>1598</v>
      </c>
      <c r="M7" s="200" t="s">
        <v>62</v>
      </c>
      <c r="N7" s="200" t="s">
        <v>63</v>
      </c>
      <c r="O7" s="200" t="s">
        <v>64</v>
      </c>
      <c r="P7" s="195"/>
      <c r="Q7" s="196" t="str">
        <f>'COURSE ASSESSMENT'!A11</f>
        <v>ACADEMIC YEAR</v>
      </c>
      <c r="R7" s="71" t="str">
        <f>'COURSE ASSESSMENT'!B11</f>
        <v>2023 - 2024</v>
      </c>
      <c r="S7" s="195"/>
      <c r="T7" s="195"/>
      <c r="U7" s="195"/>
      <c r="V7" s="195"/>
      <c r="W7" s="195"/>
      <c r="X7" s="195"/>
      <c r="Y7" s="195"/>
      <c r="Z7" s="195"/>
      <c r="AA7" s="195"/>
    </row>
    <row r="8" spans="1:27" ht="30" customHeight="1" x14ac:dyDescent="0.25">
      <c r="A8" s="201" t="str">
        <f>'COURSE ASSESSMENT'!A52</f>
        <v>C101.1</v>
      </c>
      <c r="B8" s="202">
        <f>'COURSE ASSESSMENT'!B52</f>
        <v>3</v>
      </c>
      <c r="C8" s="202">
        <f>'COURSE ASSESSMENT'!C52</f>
        <v>3</v>
      </c>
      <c r="D8" s="202">
        <f>'COURSE ASSESSMENT'!D52</f>
        <v>0</v>
      </c>
      <c r="E8" s="202">
        <f>'COURSE ASSESSMENT'!E52</f>
        <v>0</v>
      </c>
      <c r="F8" s="202">
        <f>'COURSE ASSESSMENT'!F52</f>
        <v>0</v>
      </c>
      <c r="G8" s="202">
        <f>'COURSE ASSESSMENT'!G52</f>
        <v>0</v>
      </c>
      <c r="H8" s="202">
        <f>'COURSE ASSESSMENT'!H52</f>
        <v>0</v>
      </c>
      <c r="I8" s="202">
        <f>'COURSE ASSESSMENT'!I52</f>
        <v>0</v>
      </c>
      <c r="J8" s="202">
        <f>'COURSE ASSESSMENT'!J52</f>
        <v>0</v>
      </c>
      <c r="K8" s="202">
        <f>'COURSE ASSESSMENT'!K52</f>
        <v>0</v>
      </c>
      <c r="L8" s="202">
        <f>'COURSE ASSESSMENT'!L52</f>
        <v>2</v>
      </c>
      <c r="M8" s="202">
        <f>'COURSE ASSESSMENT'!M52</f>
        <v>0</v>
      </c>
      <c r="N8" s="202">
        <f>'COURSE ASSESSMENT'!O52</f>
        <v>0</v>
      </c>
      <c r="O8" s="202">
        <f>'COURSE ASSESSMENT'!Q52</f>
        <v>0</v>
      </c>
      <c r="P8" s="195"/>
      <c r="Q8" s="196" t="str">
        <f>'COURSE ASSESSMENT'!A12</f>
        <v>THRESHOLD</v>
      </c>
      <c r="R8" s="71">
        <f>'COURSE ASSESSMENT'!B12</f>
        <v>65</v>
      </c>
      <c r="S8" s="195"/>
      <c r="T8" s="195"/>
      <c r="U8" s="195"/>
      <c r="V8" s="195"/>
      <c r="W8" s="195"/>
      <c r="X8" s="195"/>
      <c r="Y8" s="195"/>
      <c r="Z8" s="195"/>
      <c r="AA8" s="195"/>
    </row>
    <row r="9" spans="1:27" ht="30" customHeight="1" x14ac:dyDescent="0.25">
      <c r="A9" s="201" t="str">
        <f>'COURSE ASSESSMENT'!A53</f>
        <v>C101.2</v>
      </c>
      <c r="B9" s="202">
        <f>'COURSE ASSESSMENT'!B53</f>
        <v>3</v>
      </c>
      <c r="C9" s="202">
        <f>'COURSE ASSESSMENT'!C53</f>
        <v>3</v>
      </c>
      <c r="D9" s="202">
        <f>'COURSE ASSESSMENT'!D53</f>
        <v>0</v>
      </c>
      <c r="E9" s="202">
        <f>'COURSE ASSESSMENT'!E53</f>
        <v>0</v>
      </c>
      <c r="F9" s="202">
        <f>'COURSE ASSESSMENT'!F53</f>
        <v>0</v>
      </c>
      <c r="G9" s="202">
        <f>'COURSE ASSESSMENT'!G53</f>
        <v>0</v>
      </c>
      <c r="H9" s="202">
        <f>'COURSE ASSESSMENT'!H53</f>
        <v>0</v>
      </c>
      <c r="I9" s="202">
        <f>'COURSE ASSESSMENT'!I53</f>
        <v>0</v>
      </c>
      <c r="J9" s="202">
        <f>'COURSE ASSESSMENT'!J53</f>
        <v>0</v>
      </c>
      <c r="K9" s="202">
        <f>'COURSE ASSESSMENT'!K53</f>
        <v>0</v>
      </c>
      <c r="L9" s="202">
        <f>'COURSE ASSESSMENT'!L53</f>
        <v>2</v>
      </c>
      <c r="M9" s="202">
        <f>'COURSE ASSESSMENT'!M53</f>
        <v>0</v>
      </c>
      <c r="N9" s="202">
        <f>'COURSE ASSESSMENT'!O53</f>
        <v>0</v>
      </c>
      <c r="O9" s="202">
        <f>'COURSE ASSESSMENT'!Q53</f>
        <v>0</v>
      </c>
      <c r="P9" s="195"/>
      <c r="Q9" s="195"/>
      <c r="R9" s="195"/>
      <c r="S9" s="195"/>
      <c r="T9" s="195"/>
      <c r="U9" s="195"/>
      <c r="V9" s="195"/>
      <c r="W9" s="195"/>
      <c r="X9" s="195"/>
      <c r="Y9" s="195"/>
      <c r="Z9" s="195"/>
      <c r="AA9" s="195"/>
    </row>
    <row r="10" spans="1:27" ht="30" customHeight="1" x14ac:dyDescent="0.25">
      <c r="A10" s="201" t="str">
        <f>'COURSE ASSESSMENT'!A54</f>
        <v>C101.3</v>
      </c>
      <c r="B10" s="202">
        <f>'COURSE ASSESSMENT'!B54</f>
        <v>3</v>
      </c>
      <c r="C10" s="202">
        <f>'COURSE ASSESSMENT'!C54</f>
        <v>3</v>
      </c>
      <c r="D10" s="202">
        <f>'COURSE ASSESSMENT'!D54</f>
        <v>0</v>
      </c>
      <c r="E10" s="202">
        <f>'COURSE ASSESSMENT'!E54</f>
        <v>0</v>
      </c>
      <c r="F10" s="202">
        <f>'COURSE ASSESSMENT'!F54</f>
        <v>0</v>
      </c>
      <c r="G10" s="202">
        <f>'COURSE ASSESSMENT'!G54</f>
        <v>0</v>
      </c>
      <c r="H10" s="202">
        <f>'COURSE ASSESSMENT'!H54</f>
        <v>0</v>
      </c>
      <c r="I10" s="202">
        <f>'COURSE ASSESSMENT'!I54</f>
        <v>0</v>
      </c>
      <c r="J10" s="202">
        <f>'COURSE ASSESSMENT'!J54</f>
        <v>0</v>
      </c>
      <c r="K10" s="202">
        <f>'COURSE ASSESSMENT'!K54</f>
        <v>0</v>
      </c>
      <c r="L10" s="202">
        <f>'COURSE ASSESSMENT'!L54</f>
        <v>2</v>
      </c>
      <c r="M10" s="202">
        <f>'COURSE ASSESSMENT'!M54</f>
        <v>0</v>
      </c>
      <c r="N10" s="202">
        <f>'COURSE ASSESSMENT'!O54</f>
        <v>0</v>
      </c>
      <c r="O10" s="202">
        <f>'COURSE ASSESSMENT'!Q54</f>
        <v>0</v>
      </c>
      <c r="P10" s="195"/>
      <c r="Q10" s="195"/>
      <c r="R10" s="195"/>
      <c r="S10" s="195"/>
      <c r="T10" s="195"/>
      <c r="U10" s="195"/>
      <c r="V10" s="195"/>
      <c r="W10" s="195"/>
      <c r="X10" s="195"/>
      <c r="Y10" s="195"/>
      <c r="Z10" s="195"/>
      <c r="AA10" s="195"/>
    </row>
    <row r="11" spans="1:27" ht="30" customHeight="1" x14ac:dyDescent="0.25">
      <c r="A11" s="201" t="str">
        <f>'COURSE ASSESSMENT'!A55</f>
        <v>C101.4</v>
      </c>
      <c r="B11" s="202">
        <f>'COURSE ASSESSMENT'!B55</f>
        <v>3</v>
      </c>
      <c r="C11" s="202">
        <f>'COURSE ASSESSMENT'!C55</f>
        <v>3</v>
      </c>
      <c r="D11" s="202">
        <f>'COURSE ASSESSMENT'!D55</f>
        <v>0</v>
      </c>
      <c r="E11" s="202">
        <f>'COURSE ASSESSMENT'!E55</f>
        <v>0</v>
      </c>
      <c r="F11" s="202">
        <f>'COURSE ASSESSMENT'!F55</f>
        <v>0</v>
      </c>
      <c r="G11" s="202">
        <f>'COURSE ASSESSMENT'!G55</f>
        <v>0</v>
      </c>
      <c r="H11" s="202">
        <f>'COURSE ASSESSMENT'!H55</f>
        <v>0</v>
      </c>
      <c r="I11" s="202">
        <f>'COURSE ASSESSMENT'!I55</f>
        <v>0</v>
      </c>
      <c r="J11" s="202">
        <f>'COURSE ASSESSMENT'!J55</f>
        <v>0</v>
      </c>
      <c r="K11" s="202">
        <f>'COURSE ASSESSMENT'!K55</f>
        <v>0</v>
      </c>
      <c r="L11" s="202">
        <f>'COURSE ASSESSMENT'!L55</f>
        <v>2</v>
      </c>
      <c r="M11" s="202">
        <f>'COURSE ASSESSMENT'!M55</f>
        <v>0</v>
      </c>
      <c r="N11" s="202">
        <f>'COURSE ASSESSMENT'!O55</f>
        <v>0</v>
      </c>
      <c r="O11" s="202">
        <f>'COURSE ASSESSMENT'!Q55</f>
        <v>0</v>
      </c>
      <c r="P11" s="195"/>
      <c r="Q11" s="195"/>
      <c r="R11" s="195"/>
      <c r="S11" s="195"/>
      <c r="T11" s="195"/>
      <c r="U11" s="195"/>
      <c r="V11" s="195"/>
      <c r="W11" s="195"/>
      <c r="X11" s="195"/>
      <c r="Y11" s="195"/>
      <c r="Z11" s="195"/>
      <c r="AA11" s="195"/>
    </row>
    <row r="12" spans="1:27" ht="30" customHeight="1" x14ac:dyDescent="0.25">
      <c r="A12" s="201" t="str">
        <f>'COURSE ASSESSMENT'!A56</f>
        <v>C101.5</v>
      </c>
      <c r="B12" s="202">
        <f>'COURSE ASSESSMENT'!B56</f>
        <v>3</v>
      </c>
      <c r="C12" s="202">
        <f>'COURSE ASSESSMENT'!C56</f>
        <v>3</v>
      </c>
      <c r="D12" s="202">
        <f>'COURSE ASSESSMENT'!D56</f>
        <v>0</v>
      </c>
      <c r="E12" s="202">
        <f>'COURSE ASSESSMENT'!E56</f>
        <v>0</v>
      </c>
      <c r="F12" s="202">
        <f>'COURSE ASSESSMENT'!F56</f>
        <v>0</v>
      </c>
      <c r="G12" s="202">
        <f>'COURSE ASSESSMENT'!G56</f>
        <v>0</v>
      </c>
      <c r="H12" s="202">
        <f>'COURSE ASSESSMENT'!H56</f>
        <v>0</v>
      </c>
      <c r="I12" s="202">
        <f>'COURSE ASSESSMENT'!I56</f>
        <v>0</v>
      </c>
      <c r="J12" s="202">
        <f>'COURSE ASSESSMENT'!J56</f>
        <v>0</v>
      </c>
      <c r="K12" s="202">
        <f>'COURSE ASSESSMENT'!K56</f>
        <v>0</v>
      </c>
      <c r="L12" s="202">
        <f>'COURSE ASSESSMENT'!L56</f>
        <v>2</v>
      </c>
      <c r="M12" s="202">
        <f>'COURSE ASSESSMENT'!M56</f>
        <v>0</v>
      </c>
      <c r="N12" s="202">
        <f>'COURSE ASSESSMENT'!O56</f>
        <v>0</v>
      </c>
      <c r="O12" s="202">
        <f>'COURSE ASSESSMENT'!Q56</f>
        <v>0</v>
      </c>
      <c r="P12" s="195"/>
      <c r="Q12" s="195"/>
      <c r="R12" s="195"/>
      <c r="S12" s="195"/>
      <c r="T12" s="195"/>
      <c r="U12" s="195"/>
      <c r="V12" s="195"/>
      <c r="W12" s="195"/>
      <c r="X12" s="195"/>
      <c r="Y12" s="195"/>
      <c r="Z12" s="195"/>
      <c r="AA12" s="195"/>
    </row>
    <row r="13" spans="1:27" ht="30" customHeight="1" x14ac:dyDescent="0.25">
      <c r="A13" s="201" t="str">
        <f>'COURSE ASSESSMENT'!A57</f>
        <v>C301.AVG</v>
      </c>
      <c r="B13" s="203">
        <f>'COURSE ASSESSMENT'!B57</f>
        <v>3</v>
      </c>
      <c r="C13" s="203">
        <f>'COURSE ASSESSMENT'!C57</f>
        <v>3</v>
      </c>
      <c r="D13" s="203" t="str">
        <f>'COURSE ASSESSMENT'!D57</f>
        <v/>
      </c>
      <c r="E13" s="203" t="str">
        <f>'COURSE ASSESSMENT'!E57</f>
        <v/>
      </c>
      <c r="F13" s="203" t="str">
        <f>'COURSE ASSESSMENT'!F57</f>
        <v/>
      </c>
      <c r="G13" s="203" t="str">
        <f>'COURSE ASSESSMENT'!G57</f>
        <v/>
      </c>
      <c r="H13" s="203" t="str">
        <f>'COURSE ASSESSMENT'!H57</f>
        <v/>
      </c>
      <c r="I13" s="203" t="str">
        <f>'COURSE ASSESSMENT'!I57</f>
        <v/>
      </c>
      <c r="J13" s="203" t="str">
        <f>'COURSE ASSESSMENT'!J57</f>
        <v/>
      </c>
      <c r="K13" s="203" t="str">
        <f>'COURSE ASSESSMENT'!K57</f>
        <v/>
      </c>
      <c r="L13" s="203">
        <f>'COURSE ASSESSMENT'!L57</f>
        <v>2</v>
      </c>
      <c r="M13" s="203" t="str">
        <f>'COURSE ASSESSMENT'!M57</f>
        <v/>
      </c>
      <c r="N13" s="203" t="str">
        <f>'COURSE ASSESSMENT'!O57</f>
        <v/>
      </c>
      <c r="O13" s="203" t="str">
        <f>'COURSE ASSESSMENT'!Q57</f>
        <v/>
      </c>
      <c r="P13" s="195"/>
      <c r="Q13" s="195"/>
      <c r="R13" s="195"/>
      <c r="S13" s="195"/>
      <c r="T13" s="195"/>
      <c r="U13" s="195"/>
      <c r="V13" s="195"/>
      <c r="W13" s="195"/>
      <c r="X13" s="195"/>
      <c r="Y13" s="195"/>
      <c r="Z13" s="195"/>
      <c r="AA13" s="195"/>
    </row>
    <row r="14" spans="1:27" ht="30" customHeight="1" x14ac:dyDescent="0.25">
      <c r="A14" s="204"/>
      <c r="B14" s="204"/>
      <c r="C14" s="204"/>
      <c r="D14" s="204"/>
      <c r="E14" s="204"/>
      <c r="F14" s="204"/>
      <c r="G14" s="204"/>
      <c r="H14" s="204"/>
      <c r="I14" s="204"/>
      <c r="J14" s="204"/>
      <c r="K14" s="204"/>
      <c r="L14" s="204"/>
      <c r="M14" s="204"/>
      <c r="N14" s="204"/>
      <c r="O14" s="204"/>
      <c r="P14" s="195"/>
      <c r="Q14" s="195"/>
      <c r="R14" s="195"/>
      <c r="S14" s="195"/>
      <c r="T14" s="195"/>
      <c r="U14" s="195"/>
      <c r="V14" s="195"/>
      <c r="W14" s="195"/>
      <c r="X14" s="195"/>
      <c r="Y14" s="195"/>
      <c r="Z14" s="195"/>
      <c r="AA14" s="195"/>
    </row>
    <row r="15" spans="1:27" ht="30" customHeight="1" x14ac:dyDescent="0.25">
      <c r="A15" s="320" t="s">
        <v>1599</v>
      </c>
      <c r="B15" s="302"/>
      <c r="C15" s="302"/>
      <c r="D15" s="302"/>
      <c r="E15" s="302"/>
      <c r="F15" s="302"/>
      <c r="G15" s="302"/>
      <c r="H15" s="302"/>
      <c r="I15" s="302"/>
      <c r="J15" s="302"/>
      <c r="K15" s="302"/>
      <c r="L15" s="302"/>
      <c r="M15" s="302"/>
      <c r="N15" s="302"/>
      <c r="O15" s="303"/>
      <c r="P15" s="195"/>
      <c r="Q15" s="195"/>
      <c r="R15" s="195"/>
      <c r="S15" s="195"/>
      <c r="T15" s="195"/>
      <c r="U15" s="195"/>
      <c r="V15" s="195"/>
      <c r="W15" s="195"/>
      <c r="X15" s="195"/>
      <c r="Y15" s="195"/>
      <c r="Z15" s="195"/>
      <c r="AA15" s="195"/>
    </row>
    <row r="16" spans="1:27" ht="30" customHeight="1" x14ac:dyDescent="0.25">
      <c r="A16" s="205" t="s">
        <v>1600</v>
      </c>
      <c r="B16" s="205" t="s">
        <v>52</v>
      </c>
      <c r="C16" s="205" t="s">
        <v>53</v>
      </c>
      <c r="D16" s="205" t="s">
        <v>54</v>
      </c>
      <c r="E16" s="205" t="s">
        <v>55</v>
      </c>
      <c r="F16" s="205" t="s">
        <v>56</v>
      </c>
      <c r="G16" s="205" t="s">
        <v>57</v>
      </c>
      <c r="H16" s="205" t="s">
        <v>58</v>
      </c>
      <c r="I16" s="205" t="s">
        <v>58</v>
      </c>
      <c r="J16" s="205" t="s">
        <v>59</v>
      </c>
      <c r="K16" s="205" t="s">
        <v>60</v>
      </c>
      <c r="L16" s="205" t="s">
        <v>1598</v>
      </c>
      <c r="M16" s="205" t="s">
        <v>62</v>
      </c>
      <c r="N16" s="205" t="s">
        <v>63</v>
      </c>
      <c r="O16" s="205" t="s">
        <v>64</v>
      </c>
      <c r="P16" s="195"/>
      <c r="Q16" s="195"/>
      <c r="R16" s="195"/>
      <c r="S16" s="195"/>
      <c r="T16" s="195"/>
      <c r="U16" s="195"/>
      <c r="V16" s="195"/>
      <c r="W16" s="195"/>
      <c r="X16" s="195"/>
      <c r="Y16" s="195"/>
      <c r="Z16" s="195"/>
      <c r="AA16" s="195"/>
    </row>
    <row r="17" spans="1:27" ht="30" customHeight="1" x14ac:dyDescent="0.25">
      <c r="A17" s="206">
        <f>B4</f>
        <v>2.9820000000000002</v>
      </c>
      <c r="B17" s="202">
        <f t="shared" ref="B17:O17" si="0">B8</f>
        <v>3</v>
      </c>
      <c r="C17" s="202">
        <f t="shared" si="0"/>
        <v>3</v>
      </c>
      <c r="D17" s="202">
        <f t="shared" si="0"/>
        <v>0</v>
      </c>
      <c r="E17" s="202">
        <f t="shared" si="0"/>
        <v>0</v>
      </c>
      <c r="F17" s="202">
        <f t="shared" si="0"/>
        <v>0</v>
      </c>
      <c r="G17" s="202">
        <f t="shared" si="0"/>
        <v>0</v>
      </c>
      <c r="H17" s="202">
        <f t="shared" si="0"/>
        <v>0</v>
      </c>
      <c r="I17" s="202">
        <f t="shared" si="0"/>
        <v>0</v>
      </c>
      <c r="J17" s="202">
        <f t="shared" si="0"/>
        <v>0</v>
      </c>
      <c r="K17" s="202">
        <f t="shared" si="0"/>
        <v>0</v>
      </c>
      <c r="L17" s="202">
        <f t="shared" si="0"/>
        <v>2</v>
      </c>
      <c r="M17" s="202">
        <f t="shared" si="0"/>
        <v>0</v>
      </c>
      <c r="N17" s="202">
        <f t="shared" si="0"/>
        <v>0</v>
      </c>
      <c r="O17" s="202">
        <f t="shared" si="0"/>
        <v>0</v>
      </c>
      <c r="P17" s="195"/>
      <c r="Q17" s="195"/>
      <c r="R17" s="195"/>
      <c r="S17" s="195"/>
      <c r="T17" s="195"/>
      <c r="U17" s="195"/>
      <c r="V17" s="195"/>
      <c r="W17" s="195"/>
      <c r="X17" s="195"/>
      <c r="Y17" s="195"/>
      <c r="Z17" s="195"/>
      <c r="AA17" s="195"/>
    </row>
    <row r="18" spans="1:27" ht="30" customHeight="1" x14ac:dyDescent="0.25">
      <c r="A18" s="206">
        <f>C4</f>
        <v>2.9930000000000003</v>
      </c>
      <c r="B18" s="202">
        <f t="shared" ref="B18:O18" si="1">B9</f>
        <v>3</v>
      </c>
      <c r="C18" s="202">
        <f t="shared" si="1"/>
        <v>3</v>
      </c>
      <c r="D18" s="202">
        <f t="shared" si="1"/>
        <v>0</v>
      </c>
      <c r="E18" s="202">
        <f t="shared" si="1"/>
        <v>0</v>
      </c>
      <c r="F18" s="202">
        <f t="shared" si="1"/>
        <v>0</v>
      </c>
      <c r="G18" s="202">
        <f t="shared" si="1"/>
        <v>0</v>
      </c>
      <c r="H18" s="202">
        <f t="shared" si="1"/>
        <v>0</v>
      </c>
      <c r="I18" s="202">
        <f t="shared" si="1"/>
        <v>0</v>
      </c>
      <c r="J18" s="202">
        <f t="shared" si="1"/>
        <v>0</v>
      </c>
      <c r="K18" s="202">
        <f t="shared" si="1"/>
        <v>0</v>
      </c>
      <c r="L18" s="202">
        <f t="shared" si="1"/>
        <v>2</v>
      </c>
      <c r="M18" s="202">
        <f t="shared" si="1"/>
        <v>0</v>
      </c>
      <c r="N18" s="202">
        <f t="shared" si="1"/>
        <v>0</v>
      </c>
      <c r="O18" s="202">
        <f t="shared" si="1"/>
        <v>0</v>
      </c>
      <c r="P18" s="195"/>
      <c r="Q18" s="195"/>
      <c r="R18" s="195"/>
      <c r="S18" s="195"/>
      <c r="T18" s="195"/>
      <c r="U18" s="195"/>
      <c r="V18" s="195"/>
      <c r="W18" s="195"/>
      <c r="X18" s="195"/>
      <c r="Y18" s="195"/>
      <c r="Z18" s="195"/>
      <c r="AA18" s="195"/>
    </row>
    <row r="19" spans="1:27" ht="30" customHeight="1" x14ac:dyDescent="0.25">
      <c r="A19" s="207">
        <f>D4</f>
        <v>2.988</v>
      </c>
      <c r="B19" s="202">
        <f t="shared" ref="B19:O19" si="2">B10</f>
        <v>3</v>
      </c>
      <c r="C19" s="202">
        <f t="shared" si="2"/>
        <v>3</v>
      </c>
      <c r="D19" s="202">
        <f t="shared" si="2"/>
        <v>0</v>
      </c>
      <c r="E19" s="202">
        <f t="shared" si="2"/>
        <v>0</v>
      </c>
      <c r="F19" s="202">
        <f t="shared" si="2"/>
        <v>0</v>
      </c>
      <c r="G19" s="202">
        <f t="shared" si="2"/>
        <v>0</v>
      </c>
      <c r="H19" s="202">
        <f t="shared" si="2"/>
        <v>0</v>
      </c>
      <c r="I19" s="202">
        <f t="shared" si="2"/>
        <v>0</v>
      </c>
      <c r="J19" s="202">
        <f t="shared" si="2"/>
        <v>0</v>
      </c>
      <c r="K19" s="202">
        <f t="shared" si="2"/>
        <v>0</v>
      </c>
      <c r="L19" s="202">
        <f t="shared" si="2"/>
        <v>2</v>
      </c>
      <c r="M19" s="202">
        <f t="shared" si="2"/>
        <v>0</v>
      </c>
      <c r="N19" s="202">
        <f t="shared" si="2"/>
        <v>0</v>
      </c>
      <c r="O19" s="202">
        <f t="shared" si="2"/>
        <v>0</v>
      </c>
      <c r="P19" s="195"/>
      <c r="Q19" s="195"/>
      <c r="R19" s="195"/>
      <c r="S19" s="195"/>
      <c r="T19" s="195"/>
      <c r="U19" s="195"/>
      <c r="V19" s="195"/>
      <c r="W19" s="195"/>
      <c r="X19" s="195"/>
      <c r="Y19" s="195"/>
      <c r="Z19" s="195"/>
      <c r="AA19" s="195"/>
    </row>
    <row r="20" spans="1:27" ht="30" customHeight="1" x14ac:dyDescent="0.25">
      <c r="A20" s="207">
        <f>E4</f>
        <v>2.5570000000000004</v>
      </c>
      <c r="B20" s="202">
        <f t="shared" ref="B20:O20" si="3">B11</f>
        <v>3</v>
      </c>
      <c r="C20" s="202">
        <f t="shared" si="3"/>
        <v>3</v>
      </c>
      <c r="D20" s="202">
        <f t="shared" si="3"/>
        <v>0</v>
      </c>
      <c r="E20" s="202">
        <f t="shared" si="3"/>
        <v>0</v>
      </c>
      <c r="F20" s="202">
        <f t="shared" si="3"/>
        <v>0</v>
      </c>
      <c r="G20" s="202">
        <f t="shared" si="3"/>
        <v>0</v>
      </c>
      <c r="H20" s="202">
        <f t="shared" si="3"/>
        <v>0</v>
      </c>
      <c r="I20" s="202">
        <f t="shared" si="3"/>
        <v>0</v>
      </c>
      <c r="J20" s="202">
        <f t="shared" si="3"/>
        <v>0</v>
      </c>
      <c r="K20" s="202">
        <f t="shared" si="3"/>
        <v>0</v>
      </c>
      <c r="L20" s="202">
        <f t="shared" si="3"/>
        <v>2</v>
      </c>
      <c r="M20" s="202">
        <f t="shared" si="3"/>
        <v>0</v>
      </c>
      <c r="N20" s="202">
        <f t="shared" si="3"/>
        <v>0</v>
      </c>
      <c r="O20" s="202">
        <f t="shared" si="3"/>
        <v>0</v>
      </c>
      <c r="P20" s="195"/>
      <c r="Q20" s="195"/>
      <c r="R20" s="195"/>
      <c r="S20" s="195"/>
      <c r="T20" s="195"/>
      <c r="U20" s="195"/>
      <c r="V20" s="195"/>
      <c r="W20" s="195"/>
      <c r="X20" s="195"/>
      <c r="Y20" s="195"/>
      <c r="Z20" s="195"/>
      <c r="AA20" s="195"/>
    </row>
    <row r="21" spans="1:27" ht="30" customHeight="1" x14ac:dyDescent="0.25">
      <c r="A21" s="199">
        <f>F4</f>
        <v>2.988</v>
      </c>
      <c r="B21" s="202">
        <f t="shared" ref="B21:O21" si="4">B12</f>
        <v>3</v>
      </c>
      <c r="C21" s="202">
        <f t="shared" si="4"/>
        <v>3</v>
      </c>
      <c r="D21" s="202">
        <f t="shared" si="4"/>
        <v>0</v>
      </c>
      <c r="E21" s="202">
        <f t="shared" si="4"/>
        <v>0</v>
      </c>
      <c r="F21" s="202">
        <f t="shared" si="4"/>
        <v>0</v>
      </c>
      <c r="G21" s="202">
        <f t="shared" si="4"/>
        <v>0</v>
      </c>
      <c r="H21" s="202">
        <f t="shared" si="4"/>
        <v>0</v>
      </c>
      <c r="I21" s="202">
        <f t="shared" si="4"/>
        <v>0</v>
      </c>
      <c r="J21" s="202">
        <f t="shared" si="4"/>
        <v>0</v>
      </c>
      <c r="K21" s="202">
        <f t="shared" si="4"/>
        <v>0</v>
      </c>
      <c r="L21" s="202">
        <f t="shared" si="4"/>
        <v>2</v>
      </c>
      <c r="M21" s="202">
        <f t="shared" si="4"/>
        <v>0</v>
      </c>
      <c r="N21" s="202">
        <f t="shared" si="4"/>
        <v>0</v>
      </c>
      <c r="O21" s="202">
        <f t="shared" si="4"/>
        <v>0</v>
      </c>
      <c r="P21" s="195"/>
      <c r="Q21" s="195"/>
      <c r="R21" s="195"/>
      <c r="S21" s="195"/>
      <c r="T21" s="195"/>
      <c r="U21" s="195"/>
      <c r="V21" s="195"/>
      <c r="W21" s="195"/>
      <c r="X21" s="195"/>
      <c r="Y21" s="195"/>
      <c r="Z21" s="195"/>
      <c r="AA21" s="195"/>
    </row>
    <row r="22" spans="1:27" ht="18.75" customHeight="1" x14ac:dyDescent="0.25">
      <c r="A22" s="208" t="s">
        <v>1601</v>
      </c>
      <c r="B22" s="209">
        <f t="shared" ref="B22:O22" si="5">IF(COUNTIF(B17:B21,"&lt;&gt;0")=0,"",SUMPRODUCT($A$17:$A$21,B17:B21)/SUM(B17:B21))</f>
        <v>2.9016000000000002</v>
      </c>
      <c r="C22" s="209">
        <f t="shared" si="5"/>
        <v>2.9016000000000002</v>
      </c>
      <c r="D22" s="209" t="str">
        <f t="shared" si="5"/>
        <v/>
      </c>
      <c r="E22" s="209" t="str">
        <f t="shared" si="5"/>
        <v/>
      </c>
      <c r="F22" s="209" t="str">
        <f t="shared" si="5"/>
        <v/>
      </c>
      <c r="G22" s="209" t="str">
        <f t="shared" si="5"/>
        <v/>
      </c>
      <c r="H22" s="209" t="str">
        <f t="shared" si="5"/>
        <v/>
      </c>
      <c r="I22" s="209" t="str">
        <f t="shared" si="5"/>
        <v/>
      </c>
      <c r="J22" s="209" t="str">
        <f t="shared" si="5"/>
        <v/>
      </c>
      <c r="K22" s="209" t="str">
        <f t="shared" si="5"/>
        <v/>
      </c>
      <c r="L22" s="209">
        <f t="shared" si="5"/>
        <v>2.9016000000000002</v>
      </c>
      <c r="M22" s="209" t="str">
        <f t="shared" si="5"/>
        <v/>
      </c>
      <c r="N22" s="209" t="str">
        <f t="shared" si="5"/>
        <v/>
      </c>
      <c r="O22" s="209" t="str">
        <f t="shared" si="5"/>
        <v/>
      </c>
      <c r="P22" s="195"/>
      <c r="Q22" s="195"/>
      <c r="R22" s="195"/>
      <c r="S22" s="195"/>
      <c r="T22" s="195"/>
      <c r="U22" s="195"/>
      <c r="V22" s="195"/>
      <c r="W22" s="195"/>
      <c r="X22" s="195"/>
      <c r="Y22" s="195"/>
      <c r="Z22" s="195"/>
      <c r="AA22" s="195"/>
    </row>
    <row r="23" spans="1:27" ht="18.75" customHeight="1" x14ac:dyDescent="0.25">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95"/>
      <c r="Z23" s="195"/>
      <c r="AA23" s="195"/>
    </row>
    <row r="24" spans="1:27" ht="18.75" customHeight="1" x14ac:dyDescent="0.25">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c r="AA24" s="195"/>
    </row>
    <row r="25" spans="1:27" ht="18.75" customHeight="1" x14ac:dyDescent="0.25">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c r="AA25" s="195"/>
    </row>
    <row r="26" spans="1:27" ht="18.75" customHeight="1" x14ac:dyDescent="0.25">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c r="AA26" s="195"/>
    </row>
    <row r="27" spans="1:27" ht="18.75" customHeight="1" x14ac:dyDescent="0.25">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95"/>
      <c r="Z27" s="195"/>
      <c r="AA27" s="195"/>
    </row>
    <row r="28" spans="1:27" ht="18.75" customHeight="1" x14ac:dyDescent="0.25">
      <c r="A28" s="195"/>
      <c r="B28" s="195"/>
      <c r="C28" s="195"/>
      <c r="D28" s="376" t="s">
        <v>1602</v>
      </c>
      <c r="E28" s="311"/>
      <c r="F28" s="210"/>
      <c r="G28" s="210"/>
      <c r="H28" s="210"/>
      <c r="I28" s="210"/>
      <c r="J28" s="210"/>
      <c r="K28" s="210"/>
      <c r="L28" s="210"/>
      <c r="M28" s="210"/>
      <c r="N28" s="377" t="s">
        <v>1603</v>
      </c>
      <c r="O28" s="311"/>
      <c r="P28" s="195"/>
      <c r="Q28" s="195"/>
      <c r="R28" s="195"/>
      <c r="S28" s="195"/>
      <c r="T28" s="195"/>
      <c r="U28" s="195"/>
      <c r="V28" s="195"/>
      <c r="W28" s="195"/>
      <c r="X28" s="195"/>
      <c r="Y28" s="195"/>
      <c r="Z28" s="195"/>
      <c r="AA28" s="195"/>
    </row>
    <row r="29" spans="1:27" ht="18.75" customHeight="1" x14ac:dyDescent="0.25">
      <c r="A29" s="195"/>
      <c r="B29" s="195"/>
      <c r="C29" s="195"/>
      <c r="D29" s="210" t="s">
        <v>1604</v>
      </c>
      <c r="E29" s="210"/>
      <c r="F29" s="210"/>
      <c r="G29" s="210"/>
      <c r="H29" s="210"/>
      <c r="I29" s="210"/>
      <c r="J29" s="210"/>
      <c r="K29" s="210"/>
      <c r="L29" s="210"/>
      <c r="M29" s="210"/>
      <c r="N29" s="377" t="s">
        <v>1605</v>
      </c>
      <c r="O29" s="311"/>
      <c r="P29" s="195"/>
      <c r="Q29" s="195"/>
      <c r="R29" s="195"/>
      <c r="S29" s="195"/>
      <c r="T29" s="195"/>
      <c r="U29" s="195"/>
      <c r="V29" s="195"/>
      <c r="W29" s="195"/>
      <c r="X29" s="195"/>
      <c r="Y29" s="195"/>
      <c r="Z29" s="195"/>
      <c r="AA29" s="195"/>
    </row>
    <row r="30" spans="1:27" ht="18.75" customHeight="1" x14ac:dyDescent="0.25">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95"/>
      <c r="Z30" s="195"/>
      <c r="AA30" s="195"/>
    </row>
    <row r="31" spans="1:27" ht="18.75" customHeight="1" x14ac:dyDescent="0.25">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95"/>
      <c r="Z31" s="195"/>
      <c r="AA31" s="195"/>
    </row>
    <row r="32" spans="1:27" ht="18.75" customHeight="1" x14ac:dyDescent="0.25">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c r="AA32" s="195"/>
    </row>
    <row r="33" spans="1:27" ht="18.75" customHeight="1" x14ac:dyDescent="0.25">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95"/>
      <c r="Z33" s="195"/>
      <c r="AA33" s="195"/>
    </row>
    <row r="34" spans="1:27" ht="18.75" customHeight="1" x14ac:dyDescent="0.25">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95"/>
      <c r="Z34" s="195"/>
      <c r="AA34" s="195"/>
    </row>
    <row r="35" spans="1:27" ht="18.75" customHeight="1" x14ac:dyDescent="0.25">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c r="AA35" s="195"/>
    </row>
    <row r="36" spans="1:27" ht="18.75" customHeight="1" x14ac:dyDescent="0.25">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c r="AA36" s="195"/>
    </row>
    <row r="37" spans="1:27" ht="18.75" customHeight="1" x14ac:dyDescent="0.25">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95"/>
      <c r="Z37" s="195"/>
      <c r="AA37" s="195"/>
    </row>
    <row r="38" spans="1:27" ht="18.75" customHeight="1" x14ac:dyDescent="0.25">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row>
    <row r="39" spans="1:27" ht="18.75" customHeight="1" x14ac:dyDescent="0.25">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95"/>
      <c r="Z39" s="195"/>
      <c r="AA39" s="195"/>
    </row>
    <row r="40" spans="1:27" ht="18.75" customHeight="1" x14ac:dyDescent="0.25">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95"/>
      <c r="Z40" s="195"/>
      <c r="AA40" s="195"/>
    </row>
    <row r="41" spans="1:27" ht="18.75" customHeight="1" x14ac:dyDescent="0.25">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95"/>
      <c r="Z41" s="195"/>
      <c r="AA41" s="195"/>
    </row>
    <row r="42" spans="1:27" ht="18.75" customHeight="1" x14ac:dyDescent="0.25">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row>
    <row r="43" spans="1:27" ht="18.75" customHeight="1" x14ac:dyDescent="0.25">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c r="AA43" s="195"/>
    </row>
    <row r="44" spans="1:27" ht="18.75" customHeight="1" x14ac:dyDescent="0.25">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95"/>
      <c r="Z44" s="195"/>
      <c r="AA44" s="195"/>
    </row>
    <row r="45" spans="1:27" ht="18.75" customHeight="1" x14ac:dyDescent="0.25">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95"/>
      <c r="Z45" s="195"/>
      <c r="AA45" s="195"/>
    </row>
    <row r="46" spans="1:27" ht="18.75" customHeight="1" x14ac:dyDescent="0.25">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c r="AA46" s="195"/>
    </row>
    <row r="47" spans="1:27" ht="18.75" customHeight="1" x14ac:dyDescent="0.25">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c r="AA47" s="195"/>
    </row>
    <row r="48" spans="1:27" ht="18.75" customHeight="1" x14ac:dyDescent="0.25">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95"/>
      <c r="Z48" s="195"/>
      <c r="AA48" s="195"/>
    </row>
    <row r="49" spans="1:27" ht="18.75" customHeight="1" x14ac:dyDescent="0.25">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95"/>
      <c r="Z49" s="195"/>
      <c r="AA49" s="195"/>
    </row>
    <row r="50" spans="1:27" ht="18.75" customHeight="1" x14ac:dyDescent="0.25">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c r="AA50" s="195"/>
    </row>
    <row r="51" spans="1:27" ht="18.75" customHeight="1" x14ac:dyDescent="0.25">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95"/>
      <c r="Z51" s="195"/>
      <c r="AA51" s="195"/>
    </row>
    <row r="52" spans="1:27" ht="18.75" customHeight="1" x14ac:dyDescent="0.25">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ht="18.75" customHeight="1" x14ac:dyDescent="0.25">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ht="18.75" customHeight="1" x14ac:dyDescent="0.25">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95"/>
      <c r="Z54" s="195"/>
      <c r="AA54" s="195"/>
    </row>
    <row r="55" spans="1:27" ht="18.75" customHeight="1" x14ac:dyDescent="0.25">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95"/>
      <c r="Z55" s="195"/>
      <c r="AA55" s="195"/>
    </row>
    <row r="56" spans="1:27" ht="18.75" customHeight="1" x14ac:dyDescent="0.25">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c r="AA56" s="195"/>
    </row>
    <row r="57" spans="1:27" ht="18.75" customHeight="1" x14ac:dyDescent="0.25">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c r="AA57" s="195"/>
    </row>
    <row r="58" spans="1:27" ht="18.75" customHeight="1" x14ac:dyDescent="0.25">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c r="AA58" s="195"/>
    </row>
    <row r="59" spans="1:27" ht="18.75" customHeight="1" x14ac:dyDescent="0.25">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95"/>
      <c r="Z59" s="195"/>
      <c r="AA59" s="195"/>
    </row>
    <row r="60" spans="1:27" ht="18.75" customHeight="1" x14ac:dyDescent="0.25">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95"/>
      <c r="Z60" s="195"/>
      <c r="AA60" s="195"/>
    </row>
    <row r="61" spans="1:27" ht="18.75" customHeight="1" x14ac:dyDescent="0.25">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95"/>
      <c r="Z61" s="195"/>
      <c r="AA61" s="195"/>
    </row>
    <row r="62" spans="1:27" ht="18.75" customHeight="1" x14ac:dyDescent="0.25">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c r="AA62" s="195"/>
    </row>
    <row r="63" spans="1:27" ht="18.75" customHeight="1" x14ac:dyDescent="0.25">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c r="AA63" s="195"/>
    </row>
    <row r="64" spans="1:27" ht="18.75" customHeight="1" x14ac:dyDescent="0.25">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c r="AA64" s="195"/>
    </row>
    <row r="65" spans="1:27" ht="18.75" customHeight="1" x14ac:dyDescent="0.25">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c r="AA65" s="195"/>
    </row>
    <row r="66" spans="1:27" ht="18.75" customHeight="1" x14ac:dyDescent="0.25">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c r="AA66" s="195"/>
    </row>
    <row r="67" spans="1:27" ht="18.75" customHeight="1" x14ac:dyDescent="0.25">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c r="AA67" s="195"/>
    </row>
    <row r="68" spans="1:27" ht="18.75" customHeight="1" x14ac:dyDescent="0.25">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95"/>
      <c r="Z68" s="195"/>
      <c r="AA68" s="195"/>
    </row>
    <row r="69" spans="1:27" ht="18.75" customHeight="1" x14ac:dyDescent="0.25">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95"/>
      <c r="Z69" s="195"/>
      <c r="AA69" s="195"/>
    </row>
    <row r="70" spans="1:27" ht="18.75" customHeight="1" x14ac:dyDescent="0.25">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95"/>
      <c r="Z70" s="195"/>
      <c r="AA70" s="195"/>
    </row>
    <row r="71" spans="1:27" ht="18.75" customHeight="1" x14ac:dyDescent="0.25">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95"/>
      <c r="Z71" s="195"/>
      <c r="AA71" s="195"/>
    </row>
    <row r="72" spans="1:27" ht="18.75" customHeight="1" x14ac:dyDescent="0.25">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95"/>
      <c r="Z72" s="195"/>
      <c r="AA72" s="195"/>
    </row>
    <row r="73" spans="1:27" ht="18.75" customHeight="1" x14ac:dyDescent="0.25">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c r="AA73" s="195"/>
    </row>
    <row r="74" spans="1:27" ht="18.75" customHeight="1" x14ac:dyDescent="0.25">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95"/>
      <c r="Z74" s="195"/>
      <c r="AA74" s="195"/>
    </row>
    <row r="75" spans="1:27" ht="18.75" customHeight="1" x14ac:dyDescent="0.25">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c r="AA75" s="195"/>
    </row>
    <row r="76" spans="1:27" ht="18.75" customHeight="1" x14ac:dyDescent="0.25">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c r="AA76" s="195"/>
    </row>
    <row r="77" spans="1:27" ht="18.75" customHeight="1" x14ac:dyDescent="0.25">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c r="AA77" s="195"/>
    </row>
    <row r="78" spans="1:27" ht="18.75" customHeight="1" x14ac:dyDescent="0.25">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c r="AA78" s="195"/>
    </row>
    <row r="79" spans="1:27" ht="18.75" customHeight="1" x14ac:dyDescent="0.25">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c r="AA79" s="195"/>
    </row>
    <row r="80" spans="1:27" ht="18.75" customHeight="1" x14ac:dyDescent="0.25">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c r="AA80" s="195"/>
    </row>
    <row r="81" spans="1:27" ht="18.75" customHeight="1" x14ac:dyDescent="0.25">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c r="AA81" s="195"/>
    </row>
    <row r="82" spans="1:27" ht="18.75" customHeight="1" x14ac:dyDescent="0.25">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95"/>
      <c r="Z82" s="195"/>
      <c r="AA82" s="195"/>
    </row>
    <row r="83" spans="1:27" ht="18.75" customHeight="1" x14ac:dyDescent="0.25">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95"/>
      <c r="Z83" s="195"/>
      <c r="AA83" s="195"/>
    </row>
    <row r="84" spans="1:27" ht="18.75" customHeight="1" x14ac:dyDescent="0.25">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95"/>
      <c r="Z84" s="195"/>
      <c r="AA84" s="195"/>
    </row>
    <row r="85" spans="1:27" ht="18.75" customHeight="1" x14ac:dyDescent="0.25">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95"/>
      <c r="Z85" s="195"/>
      <c r="AA85" s="195"/>
    </row>
    <row r="86" spans="1:27" ht="18.75" customHeight="1" x14ac:dyDescent="0.25">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95"/>
      <c r="Z86" s="195"/>
      <c r="AA86" s="195"/>
    </row>
    <row r="87" spans="1:27" ht="18.75" customHeight="1" x14ac:dyDescent="0.25">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95"/>
      <c r="Z87" s="195"/>
      <c r="AA87" s="195"/>
    </row>
    <row r="88" spans="1:27" ht="18.75" customHeight="1" x14ac:dyDescent="0.25">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c r="AA88" s="195"/>
    </row>
    <row r="89" spans="1:27" ht="18.75" customHeight="1" x14ac:dyDescent="0.25">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c r="AA89" s="195"/>
    </row>
    <row r="90" spans="1:27" ht="18.75" customHeight="1" x14ac:dyDescent="0.25">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95"/>
      <c r="Z90" s="195"/>
      <c r="AA90" s="195"/>
    </row>
    <row r="91" spans="1:27" ht="18.75" customHeight="1" x14ac:dyDescent="0.25">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95"/>
      <c r="Z91" s="195"/>
      <c r="AA91" s="195"/>
    </row>
    <row r="92" spans="1:27" ht="18.75" customHeight="1" x14ac:dyDescent="0.25">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95"/>
      <c r="Z92" s="195"/>
      <c r="AA92" s="195"/>
    </row>
    <row r="93" spans="1:27" ht="18.75" customHeight="1" x14ac:dyDescent="0.25">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95"/>
      <c r="Z93" s="195"/>
      <c r="AA93" s="195"/>
    </row>
    <row r="94" spans="1:27" ht="18.75" customHeight="1" x14ac:dyDescent="0.25">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5"/>
      <c r="AA94" s="195"/>
    </row>
    <row r="95" spans="1:27" ht="18.75" customHeight="1" x14ac:dyDescent="0.25">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5"/>
      <c r="AA95" s="195"/>
    </row>
    <row r="96" spans="1:27" ht="18.75" customHeight="1" x14ac:dyDescent="0.25">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row>
    <row r="97" spans="1:27" ht="18.75" customHeight="1" x14ac:dyDescent="0.25">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95"/>
      <c r="Z97" s="195"/>
      <c r="AA97" s="195"/>
    </row>
    <row r="98" spans="1:27" ht="18.75" customHeight="1" x14ac:dyDescent="0.25">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5"/>
      <c r="AA98" s="195"/>
    </row>
    <row r="99" spans="1:27" ht="18.75" customHeight="1" x14ac:dyDescent="0.25">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95"/>
      <c r="Z99" s="195"/>
      <c r="AA99" s="195"/>
    </row>
    <row r="100" spans="1:27" ht="18.75" customHeight="1" x14ac:dyDescent="0.25">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95"/>
      <c r="Z100" s="195"/>
      <c r="AA100" s="195"/>
    </row>
    <row r="101" spans="1:27" ht="18.75" customHeight="1" x14ac:dyDescent="0.25">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c r="AA101" s="195"/>
    </row>
    <row r="102" spans="1:27" ht="18.75" customHeight="1" x14ac:dyDescent="0.25">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95"/>
      <c r="Z102" s="195"/>
      <c r="AA102" s="195"/>
    </row>
    <row r="103" spans="1:27" ht="18.75" customHeight="1" x14ac:dyDescent="0.25">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95"/>
      <c r="Z103" s="195"/>
      <c r="AA103" s="195"/>
    </row>
    <row r="104" spans="1:27" ht="18.75" customHeight="1" x14ac:dyDescent="0.25">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c r="AA104" s="195"/>
    </row>
    <row r="105" spans="1:27" ht="18.75" customHeight="1" x14ac:dyDescent="0.25">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95"/>
      <c r="Z105" s="195"/>
      <c r="AA105" s="195"/>
    </row>
    <row r="106" spans="1:27" ht="18.75" customHeight="1" x14ac:dyDescent="0.25">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c r="AA106" s="195"/>
    </row>
    <row r="107" spans="1:27" ht="18.75" customHeight="1" x14ac:dyDescent="0.25">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c r="AA107" s="195"/>
    </row>
    <row r="108" spans="1:27" ht="18.75" customHeight="1" x14ac:dyDescent="0.25">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95"/>
      <c r="Z108" s="195"/>
      <c r="AA108" s="195"/>
    </row>
    <row r="109" spans="1:27" ht="18.75" customHeight="1" x14ac:dyDescent="0.25">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95"/>
      <c r="Z109" s="195"/>
      <c r="AA109" s="195"/>
    </row>
    <row r="110" spans="1:27" ht="18.75" customHeight="1" x14ac:dyDescent="0.25">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95"/>
      <c r="Z110" s="195"/>
      <c r="AA110" s="195"/>
    </row>
    <row r="111" spans="1:27" ht="18.75" customHeight="1" x14ac:dyDescent="0.25">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95"/>
      <c r="Z111" s="195"/>
      <c r="AA111" s="195"/>
    </row>
    <row r="112" spans="1:27" ht="18.75" customHeight="1" x14ac:dyDescent="0.25">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95"/>
      <c r="Z112" s="195"/>
      <c r="AA112" s="195"/>
    </row>
    <row r="113" spans="1:27" ht="18.75" customHeight="1" x14ac:dyDescent="0.25">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95"/>
      <c r="Z113" s="195"/>
      <c r="AA113" s="195"/>
    </row>
    <row r="114" spans="1:27" ht="18.75" customHeight="1" x14ac:dyDescent="0.25">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c r="AA114" s="195"/>
    </row>
    <row r="115" spans="1:27" ht="18.75" customHeight="1" x14ac:dyDescent="0.25">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95"/>
      <c r="Z115" s="195"/>
      <c r="AA115" s="195"/>
    </row>
    <row r="116" spans="1:27" ht="18.75" customHeight="1" x14ac:dyDescent="0.25">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95"/>
      <c r="Z116" s="195"/>
      <c r="AA116" s="195"/>
    </row>
    <row r="117" spans="1:27" ht="18.75" customHeight="1" x14ac:dyDescent="0.25">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95"/>
      <c r="Z117" s="195"/>
      <c r="AA117" s="195"/>
    </row>
    <row r="118" spans="1:27" ht="18.75" customHeight="1" x14ac:dyDescent="0.25">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95"/>
      <c r="Z118" s="195"/>
      <c r="AA118" s="195"/>
    </row>
    <row r="119" spans="1:27" ht="18.75" customHeight="1" x14ac:dyDescent="0.25">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95"/>
      <c r="Z119" s="195"/>
      <c r="AA119" s="195"/>
    </row>
    <row r="120" spans="1:27" ht="18.75" customHeight="1" x14ac:dyDescent="0.25">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95"/>
      <c r="Z120" s="195"/>
      <c r="AA120" s="195"/>
    </row>
    <row r="121" spans="1:27" ht="18.75" customHeight="1" x14ac:dyDescent="0.25">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5"/>
      <c r="Z121" s="195"/>
      <c r="AA121" s="195"/>
    </row>
    <row r="122" spans="1:27" ht="18.75" customHeight="1" x14ac:dyDescent="0.25">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95"/>
      <c r="Z122" s="195"/>
      <c r="AA122" s="195"/>
    </row>
    <row r="123" spans="1:27" ht="18.75" customHeight="1" x14ac:dyDescent="0.25">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c r="AA123" s="195"/>
    </row>
    <row r="124" spans="1:27" ht="18.75" customHeight="1" x14ac:dyDescent="0.25">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95"/>
      <c r="Z124" s="195"/>
      <c r="AA124" s="195"/>
    </row>
    <row r="125" spans="1:27" ht="18.75" customHeight="1" x14ac:dyDescent="0.25">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95"/>
      <c r="Z125" s="195"/>
      <c r="AA125" s="195"/>
    </row>
    <row r="126" spans="1:27" ht="18.75" customHeight="1" x14ac:dyDescent="0.25">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95"/>
      <c r="Z126" s="195"/>
      <c r="AA126" s="195"/>
    </row>
    <row r="127" spans="1:27" ht="18.75" customHeight="1" x14ac:dyDescent="0.25">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95"/>
      <c r="Z127" s="195"/>
      <c r="AA127" s="195"/>
    </row>
    <row r="128" spans="1:27" ht="18.75" customHeight="1" x14ac:dyDescent="0.25">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95"/>
      <c r="Z128" s="195"/>
      <c r="AA128" s="195"/>
    </row>
    <row r="129" spans="1:27" ht="18.75" customHeight="1" x14ac:dyDescent="0.25">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c r="AA129" s="195"/>
    </row>
    <row r="130" spans="1:27" ht="18.75" customHeight="1" x14ac:dyDescent="0.25">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95"/>
      <c r="Z130" s="195"/>
      <c r="AA130" s="195"/>
    </row>
    <row r="131" spans="1:27" ht="18.75" customHeight="1" x14ac:dyDescent="0.25">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95"/>
      <c r="Z131" s="195"/>
      <c r="AA131" s="195"/>
    </row>
    <row r="132" spans="1:27" ht="18.75" customHeight="1" x14ac:dyDescent="0.25">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95"/>
      <c r="Z132" s="195"/>
      <c r="AA132" s="195"/>
    </row>
    <row r="133" spans="1:27" ht="18.75" customHeight="1" x14ac:dyDescent="0.25">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95"/>
      <c r="Z133" s="195"/>
      <c r="AA133" s="195"/>
    </row>
    <row r="134" spans="1:27" ht="18.75" customHeight="1" x14ac:dyDescent="0.25">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95"/>
      <c r="Z134" s="195"/>
      <c r="AA134" s="195"/>
    </row>
    <row r="135" spans="1:27" ht="18.75" customHeight="1" x14ac:dyDescent="0.25">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95"/>
      <c r="Z135" s="195"/>
      <c r="AA135" s="195"/>
    </row>
    <row r="136" spans="1:27" ht="18.75" customHeight="1" x14ac:dyDescent="0.25">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95"/>
      <c r="Z136" s="195"/>
      <c r="AA136" s="195"/>
    </row>
    <row r="137" spans="1:27" ht="18.75" customHeight="1" x14ac:dyDescent="0.25">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c r="AA137" s="195"/>
    </row>
    <row r="138" spans="1:27" ht="18.75" customHeight="1" x14ac:dyDescent="0.25">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c r="AA138" s="195"/>
    </row>
    <row r="139" spans="1:27" ht="18.75" customHeight="1" x14ac:dyDescent="0.25">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c r="AA139" s="195"/>
    </row>
    <row r="140" spans="1:27" ht="18.75" customHeight="1" x14ac:dyDescent="0.25">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c r="AA140" s="195"/>
    </row>
    <row r="141" spans="1:27" ht="18.75" customHeight="1" x14ac:dyDescent="0.25">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c r="AA141" s="195"/>
    </row>
    <row r="142" spans="1:27" ht="18.75" customHeight="1" x14ac:dyDescent="0.25">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c r="AA142" s="195"/>
    </row>
    <row r="143" spans="1:27" ht="18.75" customHeight="1" x14ac:dyDescent="0.25">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c r="AA143" s="195"/>
    </row>
    <row r="144" spans="1:27" ht="18.75" customHeight="1" x14ac:dyDescent="0.25">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c r="AA144" s="195"/>
    </row>
    <row r="145" spans="1:27" ht="18.75" customHeight="1" x14ac:dyDescent="0.25">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c r="AA145" s="195"/>
    </row>
    <row r="146" spans="1:27" ht="18.75" customHeight="1" x14ac:dyDescent="0.25">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c r="AA146" s="195"/>
    </row>
    <row r="147" spans="1:27" ht="18.75" customHeight="1" x14ac:dyDescent="0.25">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c r="AA147" s="195"/>
    </row>
    <row r="148" spans="1:27" ht="18.75" customHeight="1" x14ac:dyDescent="0.25">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c r="AA148" s="195"/>
    </row>
    <row r="149" spans="1:27" ht="18.75" customHeight="1" x14ac:dyDescent="0.25">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c r="AA149" s="195"/>
    </row>
    <row r="150" spans="1:27" ht="18.75" customHeight="1" x14ac:dyDescent="0.25">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c r="AA150" s="195"/>
    </row>
    <row r="151" spans="1:27" ht="18.75" customHeight="1" x14ac:dyDescent="0.25">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c r="AA151" s="195"/>
    </row>
    <row r="152" spans="1:27" ht="18.75" customHeight="1" x14ac:dyDescent="0.25">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c r="AA152" s="195"/>
    </row>
    <row r="153" spans="1:27" ht="18.75" customHeight="1" x14ac:dyDescent="0.25">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c r="AA153" s="195"/>
    </row>
    <row r="154" spans="1:27" ht="18.75" customHeight="1" x14ac:dyDescent="0.25">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c r="AA154" s="195"/>
    </row>
    <row r="155" spans="1:27" ht="18.75" customHeight="1" x14ac:dyDescent="0.25">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c r="AA155" s="195"/>
    </row>
    <row r="156" spans="1:27" ht="18.75" customHeight="1" x14ac:dyDescent="0.25">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c r="AA156" s="195"/>
    </row>
    <row r="157" spans="1:27" ht="18.75" customHeight="1" x14ac:dyDescent="0.25">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c r="AA157" s="195"/>
    </row>
    <row r="158" spans="1:27" ht="18.75" customHeight="1" x14ac:dyDescent="0.25">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c r="AA158" s="195"/>
    </row>
    <row r="159" spans="1:27" ht="18.75" customHeight="1" x14ac:dyDescent="0.25">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c r="AA159" s="195"/>
    </row>
    <row r="160" spans="1:27" ht="18.75" customHeight="1" x14ac:dyDescent="0.25">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c r="AA160" s="195"/>
    </row>
    <row r="161" spans="1:27" ht="18.75" customHeight="1" x14ac:dyDescent="0.25">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c r="AA161" s="195"/>
    </row>
    <row r="162" spans="1:27" ht="18.75" customHeight="1" x14ac:dyDescent="0.25">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c r="AA162" s="195"/>
    </row>
    <row r="163" spans="1:27" ht="18.75" customHeight="1" x14ac:dyDescent="0.25">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c r="AA163" s="195"/>
    </row>
    <row r="164" spans="1:27" ht="18.75" customHeight="1" x14ac:dyDescent="0.25">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c r="AA164" s="195"/>
    </row>
    <row r="165" spans="1:27" ht="18.75" customHeight="1" x14ac:dyDescent="0.25">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c r="AA165" s="195"/>
    </row>
    <row r="166" spans="1:27" ht="18.75" customHeight="1" x14ac:dyDescent="0.25">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c r="AA166" s="195"/>
    </row>
    <row r="167" spans="1:27" ht="18.75" customHeight="1" x14ac:dyDescent="0.25">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c r="AA167" s="195"/>
    </row>
    <row r="168" spans="1:27" ht="18.75" customHeight="1" x14ac:dyDescent="0.25">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c r="AA168" s="195"/>
    </row>
    <row r="169" spans="1:27" ht="18.75" customHeight="1" x14ac:dyDescent="0.25">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c r="AA169" s="195"/>
    </row>
    <row r="170" spans="1:27" ht="18.75" customHeight="1" x14ac:dyDescent="0.25">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c r="AA170" s="195"/>
    </row>
    <row r="171" spans="1:27" ht="18.75" customHeight="1" x14ac:dyDescent="0.25">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c r="AA171" s="195"/>
    </row>
    <row r="172" spans="1:27" ht="18.75" customHeight="1" x14ac:dyDescent="0.25">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c r="AA172" s="195"/>
    </row>
    <row r="173" spans="1:27" ht="18.75" customHeight="1" x14ac:dyDescent="0.25">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c r="AA173" s="195"/>
    </row>
    <row r="174" spans="1:27" ht="18.75" customHeight="1" x14ac:dyDescent="0.25">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c r="AA174" s="195"/>
    </row>
    <row r="175" spans="1:27" ht="18.75" customHeight="1" x14ac:dyDescent="0.25">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c r="AA175" s="195"/>
    </row>
    <row r="176" spans="1:27" ht="18.75" customHeight="1" x14ac:dyDescent="0.25">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c r="AA176" s="195"/>
    </row>
    <row r="177" spans="1:27" ht="18.75" customHeight="1" x14ac:dyDescent="0.25">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c r="AA177" s="195"/>
    </row>
    <row r="178" spans="1:27" ht="18.75" customHeight="1" x14ac:dyDescent="0.25">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c r="AA178" s="195"/>
    </row>
    <row r="179" spans="1:27" ht="18.75" customHeight="1" x14ac:dyDescent="0.25">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c r="AA179" s="195"/>
    </row>
    <row r="180" spans="1:27" ht="18.75" customHeight="1" x14ac:dyDescent="0.25">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c r="AA180" s="195"/>
    </row>
    <row r="181" spans="1:27" ht="18.75" customHeight="1" x14ac:dyDescent="0.25">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c r="AA181" s="195"/>
    </row>
    <row r="182" spans="1:27" ht="18.75" customHeight="1" x14ac:dyDescent="0.25">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c r="AA182" s="195"/>
    </row>
    <row r="183" spans="1:27" ht="18.75" customHeight="1" x14ac:dyDescent="0.25">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c r="AA183" s="195"/>
    </row>
    <row r="184" spans="1:27" ht="18.75" customHeight="1" x14ac:dyDescent="0.25">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c r="AA184" s="195"/>
    </row>
    <row r="185" spans="1:27" ht="18.75" customHeight="1" x14ac:dyDescent="0.25">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c r="AA185" s="195"/>
    </row>
    <row r="186" spans="1:27" ht="18.75" customHeight="1" x14ac:dyDescent="0.25">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c r="AA186" s="195"/>
    </row>
    <row r="187" spans="1:27" ht="18.75" customHeight="1" x14ac:dyDescent="0.25">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c r="AA187" s="195"/>
    </row>
    <row r="188" spans="1:27" ht="18.75" customHeight="1" x14ac:dyDescent="0.25">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c r="AA188" s="195"/>
    </row>
    <row r="189" spans="1:27" ht="18.75" customHeight="1" x14ac:dyDescent="0.25">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c r="AA189" s="195"/>
    </row>
    <row r="190" spans="1:27" ht="18.75" customHeight="1" x14ac:dyDescent="0.25">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c r="AA190" s="195"/>
    </row>
    <row r="191" spans="1:27" ht="18.75" customHeight="1" x14ac:dyDescent="0.25">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c r="AA191" s="195"/>
    </row>
    <row r="192" spans="1:27" ht="18.75" customHeight="1" x14ac:dyDescent="0.25">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c r="AA192" s="195"/>
    </row>
    <row r="193" spans="1:27" ht="18.75" customHeight="1" x14ac:dyDescent="0.25">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c r="AA193" s="195"/>
    </row>
    <row r="194" spans="1:27" ht="18.75" customHeight="1" x14ac:dyDescent="0.25">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c r="AA194" s="195"/>
    </row>
    <row r="195" spans="1:27" ht="18.75" customHeight="1" x14ac:dyDescent="0.25">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c r="AA195" s="195"/>
    </row>
    <row r="196" spans="1:27" ht="18.75" customHeight="1" x14ac:dyDescent="0.25">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c r="AA196" s="195"/>
    </row>
    <row r="197" spans="1:27" ht="18.75" customHeight="1" x14ac:dyDescent="0.25">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c r="AA197" s="195"/>
    </row>
    <row r="198" spans="1:27" ht="18.75" customHeight="1" x14ac:dyDescent="0.25">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c r="AA198" s="195"/>
    </row>
    <row r="199" spans="1:27" ht="18.75" customHeight="1" x14ac:dyDescent="0.25">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c r="AA199" s="195"/>
    </row>
    <row r="200" spans="1:27" ht="18.75" customHeight="1" x14ac:dyDescent="0.25">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c r="AA200" s="195"/>
    </row>
    <row r="201" spans="1:27" ht="18.75" customHeight="1" x14ac:dyDescent="0.25">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c r="AA201" s="195"/>
    </row>
    <row r="202" spans="1:27" ht="18.75" customHeight="1" x14ac:dyDescent="0.25">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c r="AA202" s="195"/>
    </row>
    <row r="203" spans="1:27" ht="18.75" customHeight="1" x14ac:dyDescent="0.25">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c r="AA203" s="195"/>
    </row>
    <row r="204" spans="1:27" ht="18.75" customHeight="1" x14ac:dyDescent="0.25">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c r="AA204" s="195"/>
    </row>
    <row r="205" spans="1:27" ht="18.75" customHeight="1" x14ac:dyDescent="0.25">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c r="AA205" s="195"/>
    </row>
    <row r="206" spans="1:27" ht="18.75" customHeight="1" x14ac:dyDescent="0.25">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c r="AA206" s="195"/>
    </row>
    <row r="207" spans="1:27" ht="18.75" customHeight="1" x14ac:dyDescent="0.25">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c r="AA207" s="195"/>
    </row>
    <row r="208" spans="1:27" ht="18.75" customHeight="1" x14ac:dyDescent="0.25">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c r="AA208" s="195"/>
    </row>
    <row r="209" spans="1:27" ht="18.75" customHeight="1" x14ac:dyDescent="0.25">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c r="AA209" s="195"/>
    </row>
    <row r="210" spans="1:27" ht="18.75" customHeight="1" x14ac:dyDescent="0.25">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c r="AA210" s="195"/>
    </row>
    <row r="211" spans="1:27" ht="18.75" customHeight="1" x14ac:dyDescent="0.25">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c r="AA211" s="195"/>
    </row>
    <row r="212" spans="1:27" ht="18.75" customHeight="1" x14ac:dyDescent="0.25">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c r="AA212" s="195"/>
    </row>
    <row r="213" spans="1:27" ht="18.75" customHeight="1" x14ac:dyDescent="0.25">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c r="AA213" s="195"/>
    </row>
    <row r="214" spans="1:27" ht="18.75" customHeight="1" x14ac:dyDescent="0.25">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c r="AA214" s="195"/>
    </row>
    <row r="215" spans="1:27" ht="18.75" customHeight="1" x14ac:dyDescent="0.25">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c r="AA215" s="195"/>
    </row>
    <row r="216" spans="1:27" ht="18.75" customHeight="1" x14ac:dyDescent="0.25">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c r="AA216" s="195"/>
    </row>
    <row r="217" spans="1:27" ht="18.75" customHeight="1" x14ac:dyDescent="0.25">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c r="AA217" s="195"/>
    </row>
    <row r="218" spans="1:27" ht="18.75" customHeight="1" x14ac:dyDescent="0.25">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c r="AA218" s="195"/>
    </row>
    <row r="219" spans="1:27" ht="18.75" customHeight="1" x14ac:dyDescent="0.25">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c r="AA219" s="195"/>
    </row>
    <row r="220" spans="1:27" ht="18.75" customHeight="1" x14ac:dyDescent="0.25">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c r="AA220" s="195"/>
    </row>
    <row r="221" spans="1:27" ht="18.75" customHeight="1" x14ac:dyDescent="0.25">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c r="AA221" s="195"/>
    </row>
    <row r="222" spans="1:27" ht="18.75" customHeight="1" x14ac:dyDescent="0.25">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c r="AA222" s="195"/>
    </row>
    <row r="223" spans="1:27" ht="18.75" customHeight="1" x14ac:dyDescent="0.25">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c r="AA223" s="195"/>
    </row>
    <row r="224" spans="1:27" ht="18.75" customHeight="1" x14ac:dyDescent="0.25">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c r="AA224" s="195"/>
    </row>
    <row r="225" spans="1:27" ht="18.75" customHeight="1" x14ac:dyDescent="0.25">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c r="AA225" s="195"/>
    </row>
    <row r="226" spans="1:27" ht="18.75" customHeight="1" x14ac:dyDescent="0.25">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c r="AA226" s="195"/>
    </row>
    <row r="227" spans="1:27" ht="18.75" customHeight="1" x14ac:dyDescent="0.25">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c r="AA227" s="195"/>
    </row>
    <row r="228" spans="1:27" ht="18.75" customHeight="1" x14ac:dyDescent="0.25">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c r="AA228" s="195"/>
    </row>
    <row r="229" spans="1:27" ht="18.75" customHeight="1" x14ac:dyDescent="0.25">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c r="AA229" s="195"/>
    </row>
    <row r="230" spans="1:27" ht="15.75" customHeight="1" x14ac:dyDescent="0.2"/>
    <row r="231" spans="1:27" ht="15.75" customHeight="1" x14ac:dyDescent="0.2"/>
    <row r="232" spans="1:27" ht="15.75" customHeight="1" x14ac:dyDescent="0.2"/>
    <row r="233" spans="1:27" ht="15.75" customHeight="1" x14ac:dyDescent="0.2"/>
    <row r="234" spans="1:27" ht="15.75" customHeight="1" x14ac:dyDescent="0.2"/>
    <row r="235" spans="1:27" ht="15.75" customHeight="1" x14ac:dyDescent="0.2"/>
    <row r="236" spans="1:27" ht="15.75" customHeight="1" x14ac:dyDescent="0.2"/>
    <row r="237" spans="1:27" ht="15.75" customHeight="1" x14ac:dyDescent="0.2"/>
    <row r="238" spans="1:27" ht="15.75" customHeight="1" x14ac:dyDescent="0.2"/>
    <row r="239" spans="1:27" ht="15.75" customHeight="1" x14ac:dyDescent="0.2"/>
    <row r="240" spans="1:27"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1:AA1"/>
    <mergeCell ref="A15:O15"/>
    <mergeCell ref="D28:E28"/>
    <mergeCell ref="N28:O28"/>
    <mergeCell ref="N29:O29"/>
  </mergeCells>
  <pageMargins left="0.7" right="0.7" top="0.75" bottom="0.75" header="0" footer="0"/>
  <pageSetup paperSize="8" orientation="landscape"/>
  <colBreaks count="1" manualBreakCount="1">
    <brk id="21" man="1"/>
  </colBreak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7:FM521"/>
  <sheetViews>
    <sheetView workbookViewId="0"/>
  </sheetViews>
  <sheetFormatPr baseColWidth="10" defaultColWidth="14.5" defaultRowHeight="15" customHeight="1" x14ac:dyDescent="0.2"/>
  <cols>
    <col min="1" max="1" width="8.6640625" customWidth="1"/>
    <col min="2" max="2" width="15.5" customWidth="1"/>
    <col min="3" max="4" width="8.6640625" customWidth="1"/>
    <col min="5" max="5" width="19.5" customWidth="1"/>
    <col min="6" max="19" width="8.6640625" customWidth="1"/>
    <col min="20" max="20" width="8.6640625" hidden="1" customWidth="1"/>
    <col min="21" max="24" width="8.6640625" customWidth="1"/>
    <col min="25" max="25" width="8.6640625" hidden="1" customWidth="1"/>
    <col min="26" max="29" width="8.6640625" customWidth="1"/>
    <col min="30" max="30" width="8.6640625" hidden="1" customWidth="1"/>
    <col min="31" max="34" width="8.6640625" customWidth="1"/>
    <col min="35" max="35" width="8.6640625" hidden="1" customWidth="1"/>
    <col min="36" max="39" width="8.6640625" customWidth="1"/>
    <col min="40" max="40" width="8.6640625" hidden="1" customWidth="1"/>
    <col min="41" max="44" width="8.6640625" customWidth="1"/>
    <col min="45" max="45" width="8.6640625" hidden="1" customWidth="1"/>
    <col min="46" max="49" width="8.6640625" customWidth="1"/>
    <col min="50" max="50" width="8.6640625" hidden="1" customWidth="1"/>
    <col min="51" max="54" width="8.6640625" customWidth="1"/>
    <col min="55" max="55" width="8.6640625" hidden="1" customWidth="1"/>
    <col min="56" max="59" width="8.6640625" customWidth="1"/>
    <col min="60" max="60" width="8.6640625" hidden="1" customWidth="1"/>
    <col min="61" max="64" width="8.6640625" customWidth="1"/>
    <col min="65" max="65" width="8.6640625" hidden="1" customWidth="1"/>
    <col min="66" max="69" width="8.6640625" customWidth="1"/>
    <col min="70" max="70" width="8.6640625" hidden="1" customWidth="1"/>
    <col min="71" max="74" width="8.6640625" customWidth="1"/>
    <col min="75" max="75" width="8.6640625" hidden="1" customWidth="1"/>
    <col min="76" max="77" width="8.6640625" customWidth="1"/>
    <col min="78" max="168" width="8.6640625" hidden="1" customWidth="1"/>
    <col min="169" max="169" width="8.6640625" customWidth="1"/>
  </cols>
  <sheetData>
    <row r="7" spans="1:169" ht="26" x14ac:dyDescent="0.3">
      <c r="A7" s="404" t="s">
        <v>1606</v>
      </c>
      <c r="B7" s="405"/>
      <c r="C7" s="405"/>
      <c r="D7" s="405"/>
      <c r="E7" s="405"/>
      <c r="F7" s="406" t="s">
        <v>1607</v>
      </c>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c r="AM7" s="308"/>
      <c r="AN7" s="308"/>
      <c r="AO7" s="308"/>
      <c r="AP7" s="308"/>
      <c r="AQ7" s="308"/>
      <c r="AR7" s="308"/>
      <c r="AS7" s="308"/>
      <c r="AT7" s="308"/>
      <c r="AU7" s="308"/>
      <c r="AV7" s="308"/>
      <c r="AW7" s="308"/>
      <c r="AX7" s="308"/>
      <c r="AY7" s="308"/>
      <c r="AZ7" s="308"/>
      <c r="BA7" s="308"/>
      <c r="BB7" s="308"/>
      <c r="BC7" s="308"/>
      <c r="BD7" s="308"/>
      <c r="BE7" s="308"/>
      <c r="BF7" s="308"/>
      <c r="BG7" s="308"/>
      <c r="BH7" s="308"/>
      <c r="BI7" s="308"/>
      <c r="BJ7" s="308"/>
      <c r="BK7" s="308"/>
      <c r="BL7" s="308"/>
      <c r="BM7" s="308"/>
      <c r="BN7" s="308"/>
      <c r="BO7" s="308"/>
      <c r="BP7" s="308"/>
      <c r="BQ7" s="308"/>
      <c r="BR7" s="308"/>
      <c r="BS7" s="308"/>
      <c r="BT7" s="308"/>
      <c r="BU7" s="308"/>
      <c r="BV7" s="308"/>
      <c r="BW7" s="308"/>
      <c r="BX7" s="308"/>
      <c r="BY7" s="378" t="s">
        <v>1608</v>
      </c>
      <c r="BZ7" s="211"/>
      <c r="CA7" s="211" t="s">
        <v>1609</v>
      </c>
      <c r="CB7" s="211"/>
      <c r="CC7" s="211"/>
      <c r="CD7" s="211" t="s">
        <v>1610</v>
      </c>
      <c r="CE7" s="211"/>
      <c r="CF7" s="211"/>
      <c r="CG7" s="211"/>
      <c r="CH7" s="211"/>
      <c r="CI7" s="211"/>
      <c r="CJ7" s="211"/>
      <c r="CK7" s="211"/>
      <c r="CL7" s="211"/>
      <c r="CM7" s="211"/>
      <c r="CN7" s="211"/>
      <c r="CO7" s="211"/>
      <c r="CP7" s="211"/>
      <c r="CQ7" s="211"/>
      <c r="CR7" s="212"/>
      <c r="CS7" s="212"/>
      <c r="CT7" s="212"/>
      <c r="CU7" s="212"/>
      <c r="CV7" s="212"/>
      <c r="CW7" s="212"/>
      <c r="CX7" s="212"/>
      <c r="CY7" s="212"/>
      <c r="CZ7" s="212"/>
      <c r="DA7" s="212"/>
      <c r="DB7" s="212"/>
      <c r="DC7" s="212"/>
      <c r="DD7" s="212"/>
      <c r="DE7" s="212"/>
      <c r="DF7" s="212"/>
      <c r="DG7" s="212"/>
      <c r="DH7" s="212"/>
      <c r="DI7" s="212"/>
      <c r="DJ7" s="212"/>
      <c r="DK7" s="212"/>
      <c r="DL7" s="212"/>
      <c r="DM7" s="212"/>
      <c r="DN7" s="212"/>
      <c r="DO7" s="212"/>
      <c r="DP7" s="212"/>
      <c r="DQ7" s="212"/>
      <c r="DR7" s="212"/>
      <c r="DS7" s="212"/>
      <c r="DT7" s="212"/>
      <c r="DU7" s="212"/>
      <c r="DV7" s="212"/>
      <c r="DW7" s="212"/>
      <c r="DX7" s="212"/>
      <c r="DY7" s="212"/>
      <c r="DZ7" s="212"/>
      <c r="EA7" s="212"/>
      <c r="EB7" s="212"/>
      <c r="EC7" s="212"/>
      <c r="ED7" s="212" t="s">
        <v>1611</v>
      </c>
      <c r="EE7" s="212"/>
      <c r="EF7" s="212"/>
      <c r="EG7" s="212"/>
      <c r="EH7" s="212"/>
      <c r="EI7" s="212"/>
      <c r="EJ7" s="212"/>
      <c r="EK7" s="212"/>
      <c r="EL7" s="212"/>
      <c r="EM7" s="212"/>
      <c r="EN7" s="212"/>
      <c r="EO7" s="212"/>
      <c r="EP7" s="212"/>
      <c r="EQ7" s="212"/>
      <c r="ER7" s="212"/>
      <c r="ES7" s="212"/>
      <c r="ET7" s="212"/>
      <c r="EU7" s="212"/>
      <c r="EV7" s="212"/>
      <c r="EW7" s="212"/>
      <c r="EX7" s="212"/>
      <c r="EY7" s="212"/>
      <c r="EZ7" s="212"/>
      <c r="FA7" s="212" t="s">
        <v>1612</v>
      </c>
      <c r="FB7" s="212"/>
      <c r="FC7" s="212"/>
      <c r="FD7" s="212"/>
      <c r="FE7" s="212"/>
      <c r="FF7" s="212"/>
      <c r="FG7" s="212"/>
      <c r="FH7" s="212"/>
      <c r="FI7" s="212"/>
      <c r="FJ7" s="212"/>
      <c r="FK7" s="212"/>
      <c r="FL7" s="212"/>
      <c r="FM7" s="388" t="s">
        <v>1613</v>
      </c>
    </row>
    <row r="8" spans="1:169" ht="18" x14ac:dyDescent="0.2">
      <c r="A8" s="389" t="s">
        <v>1102</v>
      </c>
      <c r="B8" s="392" t="s">
        <v>1614</v>
      </c>
      <c r="C8" s="392" t="s">
        <v>1615</v>
      </c>
      <c r="D8" s="408" t="s">
        <v>1616</v>
      </c>
      <c r="E8" s="409" t="s">
        <v>83</v>
      </c>
      <c r="F8" s="400" t="s">
        <v>1106</v>
      </c>
      <c r="G8" s="401"/>
      <c r="H8" s="401"/>
      <c r="I8" s="401"/>
      <c r="J8" s="401"/>
      <c r="K8" s="401"/>
      <c r="L8" s="401"/>
      <c r="M8" s="401"/>
      <c r="N8" s="401"/>
      <c r="O8" s="402"/>
      <c r="P8" s="403" t="s">
        <v>1141</v>
      </c>
      <c r="Q8" s="394"/>
      <c r="R8" s="394"/>
      <c r="S8" s="394"/>
      <c r="T8" s="394"/>
      <c r="U8" s="394"/>
      <c r="V8" s="394"/>
      <c r="W8" s="394"/>
      <c r="X8" s="394"/>
      <c r="Y8" s="394"/>
      <c r="Z8" s="394"/>
      <c r="AA8" s="394"/>
      <c r="AB8" s="394"/>
      <c r="AC8" s="394"/>
      <c r="AD8" s="394"/>
      <c r="AE8" s="394"/>
      <c r="AF8" s="394"/>
      <c r="AG8" s="394"/>
      <c r="AH8" s="394"/>
      <c r="AI8" s="394"/>
      <c r="AJ8" s="394"/>
      <c r="AK8" s="394"/>
      <c r="AL8" s="394"/>
      <c r="AM8" s="394"/>
      <c r="AN8" s="394"/>
      <c r="AO8" s="394"/>
      <c r="AP8" s="394"/>
      <c r="AQ8" s="394"/>
      <c r="AR8" s="394"/>
      <c r="AS8" s="394"/>
      <c r="AT8" s="394"/>
      <c r="AU8" s="394"/>
      <c r="AV8" s="394"/>
      <c r="AW8" s="394"/>
      <c r="AX8" s="394"/>
      <c r="AY8" s="394"/>
      <c r="AZ8" s="394"/>
      <c r="BA8" s="394"/>
      <c r="BB8" s="394"/>
      <c r="BC8" s="394"/>
      <c r="BD8" s="394"/>
      <c r="BE8" s="394"/>
      <c r="BF8" s="394"/>
      <c r="BG8" s="394"/>
      <c r="BH8" s="394"/>
      <c r="BI8" s="394"/>
      <c r="BJ8" s="394"/>
      <c r="BK8" s="394"/>
      <c r="BL8" s="395"/>
      <c r="BM8" s="213"/>
      <c r="BN8" s="393" t="s">
        <v>1617</v>
      </c>
      <c r="BO8" s="394"/>
      <c r="BP8" s="394"/>
      <c r="BQ8" s="394"/>
      <c r="BR8" s="394"/>
      <c r="BS8" s="394"/>
      <c r="BT8" s="394"/>
      <c r="BU8" s="394"/>
      <c r="BV8" s="395"/>
      <c r="BW8" s="214"/>
      <c r="BX8" s="381" t="s">
        <v>1618</v>
      </c>
      <c r="BY8" s="379"/>
      <c r="BZ8" s="211"/>
      <c r="CA8" s="211"/>
      <c r="CB8" s="211"/>
      <c r="CC8" s="211"/>
      <c r="CD8" s="211"/>
      <c r="CE8" s="211"/>
      <c r="CF8" s="211"/>
      <c r="CG8" s="211"/>
      <c r="CH8" s="211"/>
      <c r="CI8" s="211"/>
      <c r="CJ8" s="211"/>
      <c r="CK8" s="211"/>
      <c r="CL8" s="211"/>
      <c r="CM8" s="211"/>
      <c r="CN8" s="211"/>
      <c r="CO8" s="211"/>
      <c r="CP8" s="211"/>
      <c r="CQ8" s="211"/>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12"/>
      <c r="DU8" s="212"/>
      <c r="DV8" s="212"/>
      <c r="DW8" s="212"/>
      <c r="DX8" s="212"/>
      <c r="DY8" s="212"/>
      <c r="DZ8" s="212"/>
      <c r="EA8" s="212"/>
      <c r="EB8" s="212"/>
      <c r="EC8" s="212"/>
      <c r="ED8" s="212"/>
      <c r="EE8" s="212"/>
      <c r="EF8" s="212"/>
      <c r="EG8" s="212"/>
      <c r="EH8" s="212"/>
      <c r="EI8" s="212"/>
      <c r="EJ8" s="212"/>
      <c r="EK8" s="212"/>
      <c r="EL8" s="212"/>
      <c r="EM8" s="212"/>
      <c r="EN8" s="212"/>
      <c r="EO8" s="212"/>
      <c r="EP8" s="212"/>
      <c r="EQ8" s="212"/>
      <c r="ER8" s="212"/>
      <c r="ES8" s="212"/>
      <c r="ET8" s="212"/>
      <c r="EU8" s="212"/>
      <c r="EV8" s="212"/>
      <c r="EW8" s="212"/>
      <c r="EX8" s="212"/>
      <c r="EY8" s="212"/>
      <c r="EZ8" s="212"/>
      <c r="FA8" s="212"/>
      <c r="FB8" s="212"/>
      <c r="FC8" s="212"/>
      <c r="FD8" s="212"/>
      <c r="FE8" s="212"/>
      <c r="FF8" s="212"/>
      <c r="FG8" s="212"/>
      <c r="FH8" s="212"/>
      <c r="FI8" s="212"/>
      <c r="FJ8" s="212"/>
      <c r="FK8" s="212"/>
      <c r="FL8" s="212"/>
      <c r="FM8" s="379"/>
    </row>
    <row r="9" spans="1:169" ht="17" x14ac:dyDescent="0.2">
      <c r="A9" s="390"/>
      <c r="B9" s="348"/>
      <c r="C9" s="348"/>
      <c r="D9" s="348"/>
      <c r="E9" s="410"/>
      <c r="F9" s="215" t="s">
        <v>1619</v>
      </c>
      <c r="G9" s="216" t="s">
        <v>1619</v>
      </c>
      <c r="H9" s="216" t="s">
        <v>1619</v>
      </c>
      <c r="I9" s="216" t="s">
        <v>1619</v>
      </c>
      <c r="J9" s="216" t="s">
        <v>1619</v>
      </c>
      <c r="K9" s="216" t="s">
        <v>1619</v>
      </c>
      <c r="L9" s="216" t="s">
        <v>1619</v>
      </c>
      <c r="M9" s="217" t="s">
        <v>1619</v>
      </c>
      <c r="N9" s="217" t="s">
        <v>1619</v>
      </c>
      <c r="O9" s="218" t="s">
        <v>1619</v>
      </c>
      <c r="P9" s="407" t="s">
        <v>1619</v>
      </c>
      <c r="Q9" s="363"/>
      <c r="R9" s="363"/>
      <c r="S9" s="366"/>
      <c r="T9" s="216"/>
      <c r="U9" s="384" t="s">
        <v>1619</v>
      </c>
      <c r="V9" s="363"/>
      <c r="W9" s="363"/>
      <c r="X9" s="366"/>
      <c r="Y9" s="216"/>
      <c r="Z9" s="384" t="s">
        <v>1619</v>
      </c>
      <c r="AA9" s="363"/>
      <c r="AB9" s="363"/>
      <c r="AC9" s="366"/>
      <c r="AD9" s="216"/>
      <c r="AE9" s="384" t="s">
        <v>1619</v>
      </c>
      <c r="AF9" s="363"/>
      <c r="AG9" s="363"/>
      <c r="AH9" s="366"/>
      <c r="AI9" s="216"/>
      <c r="AJ9" s="384" t="s">
        <v>1619</v>
      </c>
      <c r="AK9" s="363"/>
      <c r="AL9" s="363"/>
      <c r="AM9" s="366"/>
      <c r="AN9" s="216"/>
      <c r="AO9" s="384" t="s">
        <v>1619</v>
      </c>
      <c r="AP9" s="363"/>
      <c r="AQ9" s="363"/>
      <c r="AR9" s="366"/>
      <c r="AS9" s="216"/>
      <c r="AT9" s="384" t="s">
        <v>1619</v>
      </c>
      <c r="AU9" s="363"/>
      <c r="AV9" s="363"/>
      <c r="AW9" s="366"/>
      <c r="AX9" s="216"/>
      <c r="AY9" s="384" t="s">
        <v>1619</v>
      </c>
      <c r="AZ9" s="363"/>
      <c r="BA9" s="363"/>
      <c r="BB9" s="366"/>
      <c r="BC9" s="216"/>
      <c r="BD9" s="384" t="s">
        <v>1619</v>
      </c>
      <c r="BE9" s="363"/>
      <c r="BF9" s="363"/>
      <c r="BG9" s="366"/>
      <c r="BH9" s="216"/>
      <c r="BI9" s="384" t="s">
        <v>1619</v>
      </c>
      <c r="BJ9" s="363"/>
      <c r="BK9" s="363"/>
      <c r="BL9" s="366"/>
      <c r="BM9" s="216"/>
      <c r="BN9" s="384" t="s">
        <v>1619</v>
      </c>
      <c r="BO9" s="363"/>
      <c r="BP9" s="363"/>
      <c r="BQ9" s="366"/>
      <c r="BR9" s="216"/>
      <c r="BS9" s="396" t="s">
        <v>1619</v>
      </c>
      <c r="BT9" s="397"/>
      <c r="BU9" s="397"/>
      <c r="BV9" s="398"/>
      <c r="BW9" s="219"/>
      <c r="BX9" s="348"/>
      <c r="BY9" s="379"/>
      <c r="BZ9" s="211"/>
      <c r="CA9" s="211" t="s">
        <v>1620</v>
      </c>
      <c r="CB9" s="211"/>
      <c r="CC9" s="211"/>
      <c r="CD9" s="211" t="s">
        <v>1621</v>
      </c>
      <c r="CE9" s="211"/>
      <c r="CF9" s="211"/>
      <c r="CG9" s="211"/>
      <c r="CH9" s="211"/>
      <c r="CI9" s="211"/>
      <c r="CJ9" s="211"/>
      <c r="CK9" s="211"/>
      <c r="CL9" s="211"/>
      <c r="CM9" s="211"/>
      <c r="CN9" s="211"/>
      <c r="CO9" s="211"/>
      <c r="CP9" s="211"/>
      <c r="CQ9" s="211"/>
      <c r="CR9" s="212"/>
      <c r="CS9" s="212"/>
      <c r="CT9" s="212"/>
      <c r="CU9" s="212"/>
      <c r="CV9" s="212"/>
      <c r="CW9" s="212"/>
      <c r="CX9" s="212"/>
      <c r="CY9" s="212"/>
      <c r="CZ9" s="212"/>
      <c r="DA9" s="212"/>
      <c r="DB9" s="212"/>
      <c r="DC9" s="212"/>
      <c r="DD9" s="212"/>
      <c r="DE9" s="212"/>
      <c r="DF9" s="212"/>
      <c r="DG9" s="212"/>
      <c r="DH9" s="212"/>
      <c r="DI9" s="212"/>
      <c r="DJ9" s="212"/>
      <c r="DK9" s="212"/>
      <c r="DL9" s="212"/>
      <c r="DM9" s="212"/>
      <c r="DN9" s="212"/>
      <c r="DO9" s="212"/>
      <c r="DP9" s="212"/>
      <c r="DQ9" s="212"/>
      <c r="DR9" s="212"/>
      <c r="DS9" s="212"/>
      <c r="DT9" s="212"/>
      <c r="DU9" s="212"/>
      <c r="DV9" s="212"/>
      <c r="DW9" s="212"/>
      <c r="DX9" s="212"/>
      <c r="DY9" s="212"/>
      <c r="DZ9" s="212"/>
      <c r="EA9" s="212"/>
      <c r="EB9" s="212"/>
      <c r="EC9" s="212"/>
      <c r="ED9" s="212"/>
      <c r="EE9" s="212"/>
      <c r="EF9" s="212"/>
      <c r="EG9" s="212"/>
      <c r="EH9" s="212"/>
      <c r="EI9" s="212"/>
      <c r="EJ9" s="212"/>
      <c r="EK9" s="212"/>
      <c r="EL9" s="212"/>
      <c r="EM9" s="212"/>
      <c r="EN9" s="212"/>
      <c r="EO9" s="212"/>
      <c r="EP9" s="212"/>
      <c r="EQ9" s="212"/>
      <c r="ER9" s="212"/>
      <c r="ES9" s="212"/>
      <c r="ET9" s="212"/>
      <c r="EU9" s="212"/>
      <c r="EV9" s="212"/>
      <c r="EW9" s="212"/>
      <c r="EX9" s="212"/>
      <c r="EY9" s="212"/>
      <c r="EZ9" s="212"/>
      <c r="FA9" s="212"/>
      <c r="FB9" s="212"/>
      <c r="FC9" s="212"/>
      <c r="FD9" s="212"/>
      <c r="FE9" s="212"/>
      <c r="FF9" s="212"/>
      <c r="FG9" s="212"/>
      <c r="FH9" s="212"/>
      <c r="FI9" s="212"/>
      <c r="FJ9" s="212"/>
      <c r="FK9" s="212"/>
      <c r="FL9" s="212"/>
      <c r="FM9" s="379"/>
    </row>
    <row r="10" spans="1:169" ht="17" x14ac:dyDescent="0.2">
      <c r="A10" s="390"/>
      <c r="B10" s="348"/>
      <c r="C10" s="348"/>
      <c r="D10" s="348"/>
      <c r="E10" s="411"/>
      <c r="F10" s="220">
        <v>1</v>
      </c>
      <c r="G10" s="221">
        <v>2</v>
      </c>
      <c r="H10" s="221">
        <v>3</v>
      </c>
      <c r="I10" s="221">
        <v>4</v>
      </c>
      <c r="J10" s="221">
        <v>5</v>
      </c>
      <c r="K10" s="221">
        <v>6</v>
      </c>
      <c r="L10" s="221">
        <v>8</v>
      </c>
      <c r="M10" s="221">
        <v>8</v>
      </c>
      <c r="N10" s="221">
        <v>9</v>
      </c>
      <c r="O10" s="222">
        <v>10</v>
      </c>
      <c r="P10" s="399" t="s">
        <v>1622</v>
      </c>
      <c r="Q10" s="302"/>
      <c r="R10" s="302"/>
      <c r="S10" s="303"/>
      <c r="T10" s="221"/>
      <c r="U10" s="386" t="s">
        <v>1623</v>
      </c>
      <c r="V10" s="302"/>
      <c r="W10" s="302"/>
      <c r="X10" s="303"/>
      <c r="Y10" s="223"/>
      <c r="Z10" s="386" t="s">
        <v>1624</v>
      </c>
      <c r="AA10" s="302"/>
      <c r="AB10" s="302"/>
      <c r="AC10" s="303"/>
      <c r="AD10" s="224"/>
      <c r="AE10" s="386" t="s">
        <v>1625</v>
      </c>
      <c r="AF10" s="302"/>
      <c r="AG10" s="302"/>
      <c r="AH10" s="303"/>
      <c r="AI10" s="224"/>
      <c r="AJ10" s="386" t="s">
        <v>1626</v>
      </c>
      <c r="AK10" s="302"/>
      <c r="AL10" s="302"/>
      <c r="AM10" s="303"/>
      <c r="AN10" s="224"/>
      <c r="AO10" s="386" t="s">
        <v>1627</v>
      </c>
      <c r="AP10" s="302"/>
      <c r="AQ10" s="302"/>
      <c r="AR10" s="303"/>
      <c r="AS10" s="224"/>
      <c r="AT10" s="386" t="s">
        <v>1624</v>
      </c>
      <c r="AU10" s="302"/>
      <c r="AV10" s="302"/>
      <c r="AW10" s="303"/>
      <c r="AX10" s="224"/>
      <c r="AY10" s="386" t="s">
        <v>1625</v>
      </c>
      <c r="AZ10" s="302"/>
      <c r="BA10" s="302"/>
      <c r="BB10" s="303"/>
      <c r="BC10" s="224"/>
      <c r="BD10" s="386" t="s">
        <v>1628</v>
      </c>
      <c r="BE10" s="302"/>
      <c r="BF10" s="302"/>
      <c r="BG10" s="303"/>
      <c r="BH10" s="224"/>
      <c r="BI10" s="386" t="s">
        <v>1629</v>
      </c>
      <c r="BJ10" s="302"/>
      <c r="BK10" s="302"/>
      <c r="BL10" s="303"/>
      <c r="BM10" s="224"/>
      <c r="BN10" s="386" t="s">
        <v>1626</v>
      </c>
      <c r="BO10" s="302"/>
      <c r="BP10" s="302"/>
      <c r="BQ10" s="303"/>
      <c r="BR10" s="224"/>
      <c r="BS10" s="386" t="s">
        <v>1627</v>
      </c>
      <c r="BT10" s="302"/>
      <c r="BU10" s="302"/>
      <c r="BV10" s="387"/>
      <c r="BW10" s="225"/>
      <c r="BX10" s="348"/>
      <c r="BY10" s="379"/>
      <c r="BZ10" s="211"/>
      <c r="CA10" s="211"/>
      <c r="CB10" s="211"/>
      <c r="CC10" s="211"/>
      <c r="CD10" s="211"/>
      <c r="CE10" s="211"/>
      <c r="CF10" s="211"/>
      <c r="CG10" s="211"/>
      <c r="CH10" s="211"/>
      <c r="CI10" s="211"/>
      <c r="CJ10" s="211"/>
      <c r="CK10" s="211"/>
      <c r="CL10" s="211"/>
      <c r="CM10" s="211"/>
      <c r="CN10" s="211"/>
      <c r="CO10" s="211"/>
      <c r="CP10" s="211"/>
      <c r="CQ10" s="211"/>
      <c r="CR10" s="212"/>
      <c r="CS10" s="212"/>
      <c r="CT10" s="212"/>
      <c r="CU10" s="212"/>
      <c r="CV10" s="212"/>
      <c r="CW10" s="212"/>
      <c r="CX10" s="212"/>
      <c r="CY10" s="212"/>
      <c r="CZ10" s="212"/>
      <c r="DA10" s="212"/>
      <c r="DB10" s="212"/>
      <c r="DC10" s="212"/>
      <c r="DD10" s="212"/>
      <c r="DE10" s="212"/>
      <c r="DF10" s="212"/>
      <c r="DG10" s="212"/>
      <c r="DH10" s="212"/>
      <c r="DI10" s="212" t="s">
        <v>1630</v>
      </c>
      <c r="DJ10" s="212"/>
      <c r="DK10" s="212"/>
      <c r="DL10" s="212"/>
      <c r="DM10" s="212"/>
      <c r="DN10" s="212"/>
      <c r="DO10" s="212"/>
      <c r="DP10" s="212"/>
      <c r="DQ10" s="212"/>
      <c r="DR10" s="212"/>
      <c r="DS10" s="212"/>
      <c r="DT10" s="212"/>
      <c r="DU10" s="212"/>
      <c r="DV10" s="212"/>
      <c r="DW10" s="212"/>
      <c r="DX10" s="212"/>
      <c r="DY10" s="212"/>
      <c r="DZ10" s="212"/>
      <c r="EA10" s="212"/>
      <c r="EB10" s="212"/>
      <c r="EC10" s="212"/>
      <c r="ED10" s="212"/>
      <c r="EE10" s="212"/>
      <c r="EF10" s="212"/>
      <c r="EG10" s="212"/>
      <c r="EH10" s="212"/>
      <c r="EI10" s="212"/>
      <c r="EJ10" s="212"/>
      <c r="EK10" s="212"/>
      <c r="EL10" s="212"/>
      <c r="EM10" s="212"/>
      <c r="EN10" s="212"/>
      <c r="EO10" s="212"/>
      <c r="EP10" s="212"/>
      <c r="EQ10" s="212"/>
      <c r="ER10" s="212"/>
      <c r="ES10" s="212"/>
      <c r="ET10" s="212"/>
      <c r="EU10" s="212"/>
      <c r="EV10" s="212"/>
      <c r="EW10" s="212"/>
      <c r="EX10" s="212"/>
      <c r="EY10" s="212"/>
      <c r="EZ10" s="212"/>
      <c r="FA10" s="212"/>
      <c r="FB10" s="212"/>
      <c r="FC10" s="212"/>
      <c r="FD10" s="212"/>
      <c r="FE10" s="212"/>
      <c r="FF10" s="212"/>
      <c r="FG10" s="212"/>
      <c r="FH10" s="212"/>
      <c r="FI10" s="212"/>
      <c r="FJ10" s="212"/>
      <c r="FK10" s="212"/>
      <c r="FL10" s="212"/>
      <c r="FM10" s="379"/>
    </row>
    <row r="11" spans="1:169" ht="17" x14ac:dyDescent="0.2">
      <c r="A11" s="390"/>
      <c r="B11" s="348"/>
      <c r="C11" s="348"/>
      <c r="D11" s="348"/>
      <c r="E11" s="226"/>
      <c r="F11" s="227" t="s">
        <v>24</v>
      </c>
      <c r="G11" s="228" t="s">
        <v>26</v>
      </c>
      <c r="H11" s="228" t="s">
        <v>28</v>
      </c>
      <c r="I11" s="228" t="s">
        <v>30</v>
      </c>
      <c r="J11" s="228" t="s">
        <v>32</v>
      </c>
      <c r="K11" s="228" t="s">
        <v>1131</v>
      </c>
      <c r="L11" s="228" t="s">
        <v>1631</v>
      </c>
      <c r="M11" s="229"/>
      <c r="N11" s="229"/>
      <c r="O11" s="230"/>
      <c r="P11" s="231" t="s">
        <v>1632</v>
      </c>
      <c r="Q11" s="232" t="s">
        <v>1633</v>
      </c>
      <c r="R11" s="232" t="s">
        <v>1634</v>
      </c>
      <c r="S11" s="232" t="s">
        <v>1635</v>
      </c>
      <c r="T11" s="385" t="s">
        <v>1622</v>
      </c>
      <c r="U11" s="233" t="s">
        <v>1632</v>
      </c>
      <c r="V11" s="233" t="s">
        <v>1633</v>
      </c>
      <c r="W11" s="233" t="s">
        <v>1634</v>
      </c>
      <c r="X11" s="233" t="s">
        <v>1635</v>
      </c>
      <c r="Y11" s="412" t="s">
        <v>1623</v>
      </c>
      <c r="Z11" s="233" t="s">
        <v>1632</v>
      </c>
      <c r="AA11" s="233" t="s">
        <v>1633</v>
      </c>
      <c r="AB11" s="233" t="s">
        <v>1634</v>
      </c>
      <c r="AC11" s="233" t="s">
        <v>1635</v>
      </c>
      <c r="AD11" s="385" t="s">
        <v>1624</v>
      </c>
      <c r="AE11" s="233" t="s">
        <v>1632</v>
      </c>
      <c r="AF11" s="233" t="s">
        <v>1633</v>
      </c>
      <c r="AG11" s="233" t="s">
        <v>1634</v>
      </c>
      <c r="AH11" s="233" t="s">
        <v>1635</v>
      </c>
      <c r="AI11" s="385" t="s">
        <v>1625</v>
      </c>
      <c r="AJ11" s="233" t="s">
        <v>1632</v>
      </c>
      <c r="AK11" s="233" t="s">
        <v>1633</v>
      </c>
      <c r="AL11" s="233" t="s">
        <v>1634</v>
      </c>
      <c r="AM11" s="233" t="s">
        <v>1635</v>
      </c>
      <c r="AN11" s="385" t="s">
        <v>1626</v>
      </c>
      <c r="AO11" s="233" t="s">
        <v>1632</v>
      </c>
      <c r="AP11" s="233" t="s">
        <v>1633</v>
      </c>
      <c r="AQ11" s="233" t="s">
        <v>1634</v>
      </c>
      <c r="AR11" s="233" t="s">
        <v>1635</v>
      </c>
      <c r="AS11" s="385" t="s">
        <v>1627</v>
      </c>
      <c r="AT11" s="233" t="s">
        <v>1632</v>
      </c>
      <c r="AU11" s="233" t="s">
        <v>1633</v>
      </c>
      <c r="AV11" s="233" t="s">
        <v>1634</v>
      </c>
      <c r="AW11" s="233" t="s">
        <v>1635</v>
      </c>
      <c r="AX11" s="385" t="s">
        <v>1624</v>
      </c>
      <c r="AY11" s="233" t="s">
        <v>1632</v>
      </c>
      <c r="AZ11" s="233" t="s">
        <v>1633</v>
      </c>
      <c r="BA11" s="233" t="s">
        <v>1634</v>
      </c>
      <c r="BB11" s="233" t="s">
        <v>1635</v>
      </c>
      <c r="BC11" s="385" t="s">
        <v>1625</v>
      </c>
      <c r="BD11" s="233" t="s">
        <v>1632</v>
      </c>
      <c r="BE11" s="233" t="s">
        <v>1633</v>
      </c>
      <c r="BF11" s="233" t="s">
        <v>1634</v>
      </c>
      <c r="BG11" s="234" t="s">
        <v>1635</v>
      </c>
      <c r="BH11" s="385" t="s">
        <v>1628</v>
      </c>
      <c r="BI11" s="233" t="s">
        <v>1632</v>
      </c>
      <c r="BJ11" s="233" t="s">
        <v>1633</v>
      </c>
      <c r="BK11" s="233" t="s">
        <v>1634</v>
      </c>
      <c r="BL11" s="233" t="s">
        <v>1635</v>
      </c>
      <c r="BM11" s="385" t="s">
        <v>1629</v>
      </c>
      <c r="BN11" s="233" t="s">
        <v>1632</v>
      </c>
      <c r="BO11" s="233" t="s">
        <v>1633</v>
      </c>
      <c r="BP11" s="233" t="s">
        <v>1634</v>
      </c>
      <c r="BQ11" s="233" t="s">
        <v>1635</v>
      </c>
      <c r="BR11" s="385" t="s">
        <v>1626</v>
      </c>
      <c r="BS11" s="233" t="s">
        <v>1632</v>
      </c>
      <c r="BT11" s="233" t="s">
        <v>1633</v>
      </c>
      <c r="BU11" s="233" t="s">
        <v>1634</v>
      </c>
      <c r="BV11" s="235" t="s">
        <v>1635</v>
      </c>
      <c r="BW11" s="382" t="s">
        <v>1627</v>
      </c>
      <c r="BX11" s="383">
        <v>100</v>
      </c>
      <c r="BY11" s="379"/>
      <c r="BZ11" s="211"/>
      <c r="CA11" s="211"/>
      <c r="CB11" s="211"/>
      <c r="CC11" s="211"/>
      <c r="CD11" s="211"/>
      <c r="CE11" s="211"/>
      <c r="CF11" s="211"/>
      <c r="CG11" s="211"/>
      <c r="CH11" s="211"/>
      <c r="CI11" s="211"/>
      <c r="CJ11" s="211"/>
      <c r="CK11" s="211"/>
      <c r="CL11" s="211"/>
      <c r="CM11" s="211"/>
      <c r="CN11" s="211"/>
      <c r="CO11" s="211"/>
      <c r="CP11" s="211"/>
      <c r="CQ11" s="211"/>
      <c r="CR11" s="212"/>
      <c r="CS11" s="212"/>
      <c r="CT11" s="212"/>
      <c r="CU11" s="212"/>
      <c r="CV11" s="212"/>
      <c r="CW11" s="212"/>
      <c r="CX11" s="212"/>
      <c r="CY11" s="212"/>
      <c r="CZ11" s="212"/>
      <c r="DA11" s="212"/>
      <c r="DB11" s="212"/>
      <c r="DC11" s="212"/>
      <c r="DD11" s="212"/>
      <c r="DE11" s="212"/>
      <c r="DF11" s="212"/>
      <c r="DG11" s="212"/>
      <c r="DH11" s="212" t="s">
        <v>1636</v>
      </c>
      <c r="DI11" s="212"/>
      <c r="DJ11" s="212"/>
      <c r="DK11" s="212"/>
      <c r="DL11" s="212"/>
      <c r="DM11" s="212"/>
      <c r="DN11" s="212"/>
      <c r="DO11" s="212"/>
      <c r="DP11" s="212"/>
      <c r="DQ11" s="212"/>
      <c r="DR11" s="212"/>
      <c r="DS11" s="212" t="s">
        <v>1637</v>
      </c>
      <c r="DT11" s="212">
        <v>13</v>
      </c>
      <c r="DU11" s="212">
        <v>14</v>
      </c>
      <c r="DV11" s="212">
        <v>16</v>
      </c>
      <c r="DW11" s="212">
        <v>14</v>
      </c>
      <c r="DX11" s="212">
        <v>15</v>
      </c>
      <c r="DY11" s="212" t="s">
        <v>1638</v>
      </c>
      <c r="DZ11" s="212"/>
      <c r="EA11" s="212"/>
      <c r="EB11" s="212"/>
      <c r="EC11" s="212"/>
      <c r="ED11" s="212"/>
      <c r="EE11" s="212"/>
      <c r="EF11" s="212"/>
      <c r="EG11" s="212"/>
      <c r="EH11" s="212"/>
      <c r="EI11" s="212"/>
      <c r="EJ11" s="212"/>
      <c r="EK11" s="212"/>
      <c r="EL11" s="212"/>
      <c r="EM11" s="212"/>
      <c r="EN11" s="212"/>
      <c r="EO11" s="212"/>
      <c r="EP11" s="212" t="s">
        <v>1637</v>
      </c>
      <c r="EQ11" s="212">
        <v>13</v>
      </c>
      <c r="ER11" s="212">
        <v>14</v>
      </c>
      <c r="ES11" s="212">
        <v>16</v>
      </c>
      <c r="ET11" s="212">
        <v>14</v>
      </c>
      <c r="EU11" s="212">
        <v>15</v>
      </c>
      <c r="EV11" s="212" t="s">
        <v>1638</v>
      </c>
      <c r="EW11" s="212"/>
      <c r="EX11" s="212"/>
      <c r="EY11" s="212"/>
      <c r="EZ11" s="212"/>
      <c r="FA11" s="212"/>
      <c r="FB11" s="212"/>
      <c r="FC11" s="212"/>
      <c r="FD11" s="212"/>
      <c r="FE11" s="212"/>
      <c r="FF11" s="212"/>
      <c r="FG11" s="212"/>
      <c r="FH11" s="212"/>
      <c r="FI11" s="212"/>
      <c r="FJ11" s="212"/>
      <c r="FK11" s="212"/>
      <c r="FL11" s="212"/>
      <c r="FM11" s="379"/>
    </row>
    <row r="12" spans="1:169" x14ac:dyDescent="0.2">
      <c r="A12" s="390"/>
      <c r="B12" s="348"/>
      <c r="C12" s="348"/>
      <c r="D12" s="348"/>
      <c r="E12" s="236" t="s">
        <v>1639</v>
      </c>
      <c r="F12" s="237">
        <v>2</v>
      </c>
      <c r="G12" s="238">
        <v>2</v>
      </c>
      <c r="H12" s="238">
        <v>2</v>
      </c>
      <c r="I12" s="238">
        <v>2</v>
      </c>
      <c r="J12" s="238">
        <v>2</v>
      </c>
      <c r="K12" s="238">
        <v>2</v>
      </c>
      <c r="L12" s="238">
        <v>2</v>
      </c>
      <c r="M12" s="238">
        <v>2</v>
      </c>
      <c r="N12" s="238">
        <v>2</v>
      </c>
      <c r="O12" s="239">
        <v>2</v>
      </c>
      <c r="P12" s="240">
        <v>16</v>
      </c>
      <c r="Q12" s="240">
        <v>0</v>
      </c>
      <c r="R12" s="240">
        <v>0</v>
      </c>
      <c r="S12" s="240">
        <v>0</v>
      </c>
      <c r="T12" s="348"/>
      <c r="U12" s="240">
        <v>16</v>
      </c>
      <c r="V12" s="240">
        <v>0</v>
      </c>
      <c r="W12" s="240">
        <v>0</v>
      </c>
      <c r="X12" s="240">
        <v>0</v>
      </c>
      <c r="Y12" s="348"/>
      <c r="Z12" s="240">
        <v>16</v>
      </c>
      <c r="AA12" s="240">
        <v>0</v>
      </c>
      <c r="AB12" s="240">
        <v>0</v>
      </c>
      <c r="AC12" s="240">
        <v>0</v>
      </c>
      <c r="AD12" s="348"/>
      <c r="AE12" s="240">
        <v>16</v>
      </c>
      <c r="AF12" s="240">
        <v>0</v>
      </c>
      <c r="AG12" s="240">
        <v>0</v>
      </c>
      <c r="AH12" s="240">
        <v>0</v>
      </c>
      <c r="AI12" s="348"/>
      <c r="AJ12" s="240">
        <v>16</v>
      </c>
      <c r="AK12" s="240">
        <v>0</v>
      </c>
      <c r="AL12" s="240">
        <v>0</v>
      </c>
      <c r="AM12" s="240">
        <v>0</v>
      </c>
      <c r="AN12" s="348"/>
      <c r="AO12" s="240">
        <v>16</v>
      </c>
      <c r="AP12" s="240">
        <v>0</v>
      </c>
      <c r="AQ12" s="240">
        <v>0</v>
      </c>
      <c r="AR12" s="240">
        <v>0</v>
      </c>
      <c r="AS12" s="348"/>
      <c r="AT12" s="240">
        <v>16</v>
      </c>
      <c r="AU12" s="240">
        <v>0</v>
      </c>
      <c r="AV12" s="240">
        <v>0</v>
      </c>
      <c r="AW12" s="240">
        <v>0</v>
      </c>
      <c r="AX12" s="348"/>
      <c r="AY12" s="240">
        <v>16</v>
      </c>
      <c r="AZ12" s="240">
        <v>0</v>
      </c>
      <c r="BA12" s="240">
        <v>0</v>
      </c>
      <c r="BB12" s="240">
        <v>0</v>
      </c>
      <c r="BC12" s="348"/>
      <c r="BD12" s="240">
        <v>16</v>
      </c>
      <c r="BE12" s="240">
        <v>0</v>
      </c>
      <c r="BF12" s="240">
        <v>0</v>
      </c>
      <c r="BG12" s="240">
        <v>0</v>
      </c>
      <c r="BH12" s="348"/>
      <c r="BI12" s="240">
        <v>16</v>
      </c>
      <c r="BJ12" s="240">
        <v>0</v>
      </c>
      <c r="BK12" s="240">
        <v>0</v>
      </c>
      <c r="BL12" s="240">
        <v>0</v>
      </c>
      <c r="BM12" s="348"/>
      <c r="BN12" s="240">
        <v>15</v>
      </c>
      <c r="BO12" s="240">
        <v>0</v>
      </c>
      <c r="BP12" s="240">
        <v>0</v>
      </c>
      <c r="BQ12" s="240">
        <v>0</v>
      </c>
      <c r="BR12" s="348"/>
      <c r="BS12" s="240">
        <v>15</v>
      </c>
      <c r="BT12" s="240">
        <v>0</v>
      </c>
      <c r="BU12" s="240">
        <v>0</v>
      </c>
      <c r="BV12" s="240">
        <v>0</v>
      </c>
      <c r="BW12" s="379"/>
      <c r="BX12" s="348"/>
      <c r="BY12" s="379"/>
      <c r="BZ12" s="211"/>
      <c r="CA12" s="211"/>
      <c r="CB12" s="211"/>
      <c r="CC12" s="211"/>
      <c r="CD12" s="211"/>
      <c r="CE12" s="211"/>
      <c r="CF12" s="211"/>
      <c r="CG12" s="211"/>
      <c r="CH12" s="211"/>
      <c r="CI12" s="211"/>
      <c r="CJ12" s="211"/>
      <c r="CK12" s="211"/>
      <c r="CL12" s="211"/>
      <c r="CM12" s="211"/>
      <c r="CN12" s="211"/>
      <c r="CO12" s="211"/>
      <c r="CP12" s="211"/>
      <c r="CQ12" s="211"/>
      <c r="CR12" s="212"/>
      <c r="CS12" s="212"/>
      <c r="CT12" s="212"/>
      <c r="CU12" s="212"/>
      <c r="CV12" s="212"/>
      <c r="CW12" s="212"/>
      <c r="CX12" s="212"/>
      <c r="CY12" s="212"/>
      <c r="CZ12" s="212"/>
      <c r="DA12" s="212"/>
      <c r="DB12" s="212"/>
      <c r="DC12" s="212"/>
      <c r="DD12" s="212"/>
      <c r="DE12" s="212"/>
      <c r="DF12" s="212"/>
      <c r="DG12" s="212" t="s">
        <v>1640</v>
      </c>
      <c r="DH12" s="212"/>
      <c r="DI12" s="212"/>
      <c r="DJ12" s="212"/>
      <c r="DK12" s="212"/>
      <c r="DL12" s="212"/>
      <c r="DM12" s="212"/>
      <c r="DN12" s="212"/>
      <c r="DO12" s="212"/>
      <c r="DP12" s="212"/>
      <c r="DQ12" s="212"/>
      <c r="DR12" s="212"/>
      <c r="DS12" s="212">
        <v>20</v>
      </c>
      <c r="DT12" s="212">
        <v>16</v>
      </c>
      <c r="DU12" s="212">
        <v>16</v>
      </c>
      <c r="DV12" s="212">
        <v>16</v>
      </c>
      <c r="DW12" s="212">
        <v>16</v>
      </c>
      <c r="DX12" s="212">
        <v>16</v>
      </c>
      <c r="DY12" s="212">
        <v>15</v>
      </c>
      <c r="DZ12" s="212"/>
      <c r="EA12" s="212"/>
      <c r="EB12" s="212"/>
      <c r="EC12" s="212"/>
      <c r="ED12" s="212"/>
      <c r="EE12" s="212"/>
      <c r="EF12" s="212"/>
      <c r="EG12" s="212"/>
      <c r="EH12" s="212"/>
      <c r="EI12" s="212"/>
      <c r="EJ12" s="212"/>
      <c r="EK12" s="212"/>
      <c r="EL12" s="212" t="s">
        <v>1641</v>
      </c>
      <c r="EM12" s="212"/>
      <c r="EN12" s="212"/>
      <c r="EO12" s="212"/>
      <c r="EP12" s="212">
        <v>20</v>
      </c>
      <c r="EQ12" s="212">
        <v>16</v>
      </c>
      <c r="ER12" s="212">
        <v>16</v>
      </c>
      <c r="ES12" s="212">
        <v>16</v>
      </c>
      <c r="ET12" s="212">
        <v>16</v>
      </c>
      <c r="EU12" s="212">
        <v>16</v>
      </c>
      <c r="EV12" s="212">
        <v>0</v>
      </c>
      <c r="EW12" s="212" t="s">
        <v>1101</v>
      </c>
      <c r="EX12" s="241" t="s">
        <v>1642</v>
      </c>
      <c r="EY12" s="212" t="s">
        <v>1643</v>
      </c>
      <c r="EZ12" s="212" t="s">
        <v>1644</v>
      </c>
      <c r="FA12" s="212" t="s">
        <v>1645</v>
      </c>
      <c r="FB12" s="212" t="s">
        <v>1646</v>
      </c>
      <c r="FC12" s="212" t="s">
        <v>1647</v>
      </c>
      <c r="FD12" s="212" t="s">
        <v>1648</v>
      </c>
      <c r="FE12" s="212" t="s">
        <v>1645</v>
      </c>
      <c r="FF12" s="212" t="s">
        <v>1646</v>
      </c>
      <c r="FG12" s="212" t="s">
        <v>1649</v>
      </c>
      <c r="FH12" s="212" t="s">
        <v>1650</v>
      </c>
      <c r="FI12" s="212" t="s">
        <v>1647</v>
      </c>
      <c r="FJ12" s="212" t="s">
        <v>1648</v>
      </c>
      <c r="FK12" s="212"/>
      <c r="FL12" s="212"/>
      <c r="FM12" s="379"/>
    </row>
    <row r="13" spans="1:169" ht="17" x14ac:dyDescent="0.2">
      <c r="A13" s="391"/>
      <c r="B13" s="313"/>
      <c r="C13" s="313"/>
      <c r="D13" s="313"/>
      <c r="E13" s="242" t="s">
        <v>1651</v>
      </c>
      <c r="F13" s="243" t="s">
        <v>28</v>
      </c>
      <c r="G13" s="243" t="s">
        <v>28</v>
      </c>
      <c r="H13" s="243" t="s">
        <v>30</v>
      </c>
      <c r="I13" s="243" t="s">
        <v>30</v>
      </c>
      <c r="J13" s="243" t="s">
        <v>30</v>
      </c>
      <c r="K13" s="243" t="s">
        <v>30</v>
      </c>
      <c r="L13" s="243" t="s">
        <v>32</v>
      </c>
      <c r="M13" s="243" t="s">
        <v>32</v>
      </c>
      <c r="N13" s="243" t="s">
        <v>32</v>
      </c>
      <c r="O13" s="243" t="s">
        <v>32</v>
      </c>
      <c r="P13" s="244" t="s">
        <v>28</v>
      </c>
      <c r="Q13" s="244" t="s">
        <v>1631</v>
      </c>
      <c r="R13" s="244" t="s">
        <v>1631</v>
      </c>
      <c r="S13" s="244" t="s">
        <v>1631</v>
      </c>
      <c r="T13" s="245"/>
      <c r="U13" s="244" t="s">
        <v>28</v>
      </c>
      <c r="V13" s="244" t="s">
        <v>1631</v>
      </c>
      <c r="W13" s="244" t="s">
        <v>1631</v>
      </c>
      <c r="X13" s="244" t="s">
        <v>1631</v>
      </c>
      <c r="Y13" s="313"/>
      <c r="Z13" s="244" t="s">
        <v>30</v>
      </c>
      <c r="AA13" s="244" t="s">
        <v>1631</v>
      </c>
      <c r="AB13" s="244" t="s">
        <v>1631</v>
      </c>
      <c r="AC13" s="244" t="s">
        <v>1631</v>
      </c>
      <c r="AD13" s="313"/>
      <c r="AE13" s="244" t="s">
        <v>30</v>
      </c>
      <c r="AF13" s="244" t="s">
        <v>32</v>
      </c>
      <c r="AG13" s="244" t="s">
        <v>1631</v>
      </c>
      <c r="AH13" s="244" t="s">
        <v>1631</v>
      </c>
      <c r="AI13" s="313"/>
      <c r="AJ13" s="244" t="s">
        <v>30</v>
      </c>
      <c r="AK13" s="244" t="s">
        <v>1631</v>
      </c>
      <c r="AL13" s="244" t="s">
        <v>1631</v>
      </c>
      <c r="AM13" s="244" t="s">
        <v>1631</v>
      </c>
      <c r="AN13" s="313"/>
      <c r="AO13" s="244" t="s">
        <v>30</v>
      </c>
      <c r="AP13" s="244" t="s">
        <v>26</v>
      </c>
      <c r="AQ13" s="244" t="s">
        <v>1631</v>
      </c>
      <c r="AR13" s="244" t="s">
        <v>1631</v>
      </c>
      <c r="AS13" s="313"/>
      <c r="AT13" s="244" t="s">
        <v>32</v>
      </c>
      <c r="AU13" s="244" t="s">
        <v>1631</v>
      </c>
      <c r="AV13" s="244" t="s">
        <v>1631</v>
      </c>
      <c r="AW13" s="244" t="s">
        <v>1631</v>
      </c>
      <c r="AX13" s="313"/>
      <c r="AY13" s="244" t="s">
        <v>32</v>
      </c>
      <c r="AZ13" s="244" t="s">
        <v>1631</v>
      </c>
      <c r="BA13" s="244" t="s">
        <v>1631</v>
      </c>
      <c r="BB13" s="244" t="s">
        <v>1631</v>
      </c>
      <c r="BC13" s="313"/>
      <c r="BD13" s="244" t="s">
        <v>32</v>
      </c>
      <c r="BE13" s="244" t="s">
        <v>1631</v>
      </c>
      <c r="BF13" s="244" t="s">
        <v>1631</v>
      </c>
      <c r="BG13" s="244" t="s">
        <v>1631</v>
      </c>
      <c r="BH13" s="313"/>
      <c r="BI13" s="244" t="s">
        <v>32</v>
      </c>
      <c r="BJ13" s="244" t="s">
        <v>1631</v>
      </c>
      <c r="BK13" s="244" t="s">
        <v>1631</v>
      </c>
      <c r="BL13" s="244" t="s">
        <v>1631</v>
      </c>
      <c r="BM13" s="313"/>
      <c r="BN13" s="244" t="s">
        <v>32</v>
      </c>
      <c r="BO13" s="244" t="s">
        <v>1631</v>
      </c>
      <c r="BP13" s="244" t="s">
        <v>1631</v>
      </c>
      <c r="BQ13" s="244" t="s">
        <v>1631</v>
      </c>
      <c r="BR13" s="313"/>
      <c r="BS13" s="244" t="s">
        <v>30</v>
      </c>
      <c r="BT13" s="244" t="s">
        <v>1631</v>
      </c>
      <c r="BU13" s="244" t="s">
        <v>1631</v>
      </c>
      <c r="BV13" s="244" t="s">
        <v>1631</v>
      </c>
      <c r="BW13" s="380"/>
      <c r="BX13" s="313"/>
      <c r="BY13" s="380"/>
      <c r="BZ13" s="246"/>
      <c r="CA13" s="246" t="s">
        <v>1637</v>
      </c>
      <c r="CB13" s="246" t="s">
        <v>1652</v>
      </c>
      <c r="CC13" s="246" t="s">
        <v>1653</v>
      </c>
      <c r="CD13" s="246" t="s">
        <v>1654</v>
      </c>
      <c r="CE13" s="246" t="s">
        <v>1655</v>
      </c>
      <c r="CF13" s="246" t="s">
        <v>1656</v>
      </c>
      <c r="CG13" s="246" t="s">
        <v>1657</v>
      </c>
      <c r="CH13" s="246" t="s">
        <v>1658</v>
      </c>
      <c r="CI13" s="246" t="s">
        <v>1659</v>
      </c>
      <c r="CJ13" s="246" t="s">
        <v>1660</v>
      </c>
      <c r="CK13" s="246" t="s">
        <v>1661</v>
      </c>
      <c r="CL13" s="246" t="s">
        <v>1656</v>
      </c>
      <c r="CM13" s="246" t="s">
        <v>1657</v>
      </c>
      <c r="CN13" s="246"/>
      <c r="CO13" s="246"/>
      <c r="CP13" s="246" t="s">
        <v>1662</v>
      </c>
      <c r="CQ13" s="211"/>
      <c r="CR13" s="246" t="s">
        <v>1637</v>
      </c>
      <c r="CS13" s="246" t="s">
        <v>1652</v>
      </c>
      <c r="CT13" s="246" t="s">
        <v>1653</v>
      </c>
      <c r="CU13" s="246" t="s">
        <v>1654</v>
      </c>
      <c r="CV13" s="246" t="s">
        <v>1655</v>
      </c>
      <c r="CW13" s="246" t="s">
        <v>1656</v>
      </c>
      <c r="CX13" s="246" t="s">
        <v>1657</v>
      </c>
      <c r="CY13" s="246" t="s">
        <v>1658</v>
      </c>
      <c r="CZ13" s="246" t="s">
        <v>1659</v>
      </c>
      <c r="DA13" s="246" t="s">
        <v>1660</v>
      </c>
      <c r="DB13" s="246" t="s">
        <v>1661</v>
      </c>
      <c r="DC13" s="246" t="s">
        <v>1656</v>
      </c>
      <c r="DD13" s="246" t="s">
        <v>1657</v>
      </c>
      <c r="DE13" s="212"/>
      <c r="DF13" s="212" t="s">
        <v>1663</v>
      </c>
      <c r="DG13" s="212"/>
      <c r="DH13" s="212"/>
      <c r="DI13" s="212"/>
      <c r="DJ13" s="212"/>
      <c r="DK13" s="212"/>
      <c r="DL13" s="212"/>
      <c r="DM13" s="212"/>
      <c r="DN13" s="212"/>
      <c r="DO13" s="212"/>
      <c r="DP13" s="212"/>
      <c r="DQ13" s="212"/>
      <c r="DR13" s="212"/>
      <c r="DS13" s="212"/>
      <c r="DT13" s="212"/>
      <c r="DU13" s="212"/>
      <c r="DV13" s="212"/>
      <c r="DW13" s="212"/>
      <c r="DX13" s="212"/>
      <c r="DY13" s="212"/>
      <c r="DZ13" s="212"/>
      <c r="EA13" s="241" t="s">
        <v>1642</v>
      </c>
      <c r="EB13" s="212" t="s">
        <v>1643</v>
      </c>
      <c r="EC13" s="212" t="s">
        <v>1644</v>
      </c>
      <c r="ED13" s="212" t="s">
        <v>1645</v>
      </c>
      <c r="EE13" s="212" t="s">
        <v>1646</v>
      </c>
      <c r="EF13" s="212" t="s">
        <v>1647</v>
      </c>
      <c r="EG13" s="212" t="s">
        <v>1648</v>
      </c>
      <c r="EH13" s="212" t="s">
        <v>1645</v>
      </c>
      <c r="EI13" s="212" t="s">
        <v>1646</v>
      </c>
      <c r="EJ13" s="212" t="s">
        <v>1649</v>
      </c>
      <c r="EK13" s="212" t="s">
        <v>1650</v>
      </c>
      <c r="EL13" s="212" t="s">
        <v>1647</v>
      </c>
      <c r="EM13" s="212" t="s">
        <v>1648</v>
      </c>
      <c r="EN13" s="212"/>
      <c r="EO13" s="212"/>
      <c r="EP13" s="212"/>
      <c r="EQ13" s="212"/>
      <c r="ER13" s="212"/>
      <c r="ES13" s="212"/>
      <c r="ET13" s="212"/>
      <c r="EU13" s="212"/>
      <c r="EV13" s="212"/>
      <c r="EW13" s="212"/>
      <c r="EX13" s="212"/>
      <c r="EY13" s="212"/>
      <c r="EZ13" s="212"/>
      <c r="FA13" s="212"/>
      <c r="FB13" s="212"/>
      <c r="FC13" s="212"/>
      <c r="FD13" s="212"/>
      <c r="FE13" s="212"/>
      <c r="FF13" s="212"/>
      <c r="FG13" s="212"/>
      <c r="FH13" s="212"/>
      <c r="FI13" s="212"/>
      <c r="FJ13" s="212"/>
      <c r="FK13" s="212"/>
      <c r="FL13" s="212"/>
      <c r="FM13" s="380"/>
    </row>
    <row r="14" spans="1:169" ht="18" x14ac:dyDescent="0.2">
      <c r="A14" s="247">
        <v>1</v>
      </c>
      <c r="B14" s="248">
        <v>213423243001</v>
      </c>
      <c r="C14" s="249" t="s">
        <v>960</v>
      </c>
      <c r="D14" s="250"/>
      <c r="E14" s="251" t="s">
        <v>961</v>
      </c>
      <c r="F14" s="252">
        <f t="shared" ref="F14:F268" si="0">IF(C$6=2008,IF($EX14=0,0,IF(F$12&lt;=$EX14,F$12,$EX14)),IF($EA14=0,0,IF(F$12&lt;=$EA14,F$12,$EA14)))</f>
        <v>2</v>
      </c>
      <c r="G14" s="252">
        <f t="shared" ref="G14:G268" si="1">IF(C$6=2008,IF(G$12&lt;=($EX14-$F14),G$12,($EX14-$F14)),IF(G$12&lt;=($EA14-$F14),G$12,($EA14-$F14)))</f>
        <v>2</v>
      </c>
      <c r="H14" s="252">
        <f t="shared" ref="H14:H268" si="2">IF(C$6=2008,IF(H$12&lt;=($EX14-$F14-$G14),H$12,($EX14-$F14-$G14)),IF(H$12&lt;=($EA14-$F14-$G14),H$12,($EA14-$F14-$G14)))</f>
        <v>2</v>
      </c>
      <c r="I14" s="252">
        <f t="shared" ref="I14:I268" si="3">IF(C$6=2008,IF(I$12&lt;=($EX14-$F14-$G14-$H14),I$12,($EX14-$F14-$G14-$H14)),IF(I$12&lt;=($EA14-$F14-$G14-$H14),I$12,($EA14-$F14-$G14-$H14)))</f>
        <v>2</v>
      </c>
      <c r="J14" s="252">
        <f t="shared" ref="J14:J268" si="4">IF(C$6=2008,IF(J$12&lt;=($EX14-$F14-$G14-$H14-$I14),J$12,($EX14-$F14-$G14-$H14-$I14)),IF(J$12&lt;=($EA14-$F14-$G14-$H14-$I14),J$12,($EA14-$F14-$G14-$H14-$I14)))</f>
        <v>2</v>
      </c>
      <c r="K14" s="252">
        <f t="shared" ref="K14:K268" si="5">IF(C$6=2008,IF(K$12&lt;=($EX14-$F14-$G14-$H14-$I14-$J14),K$12,($EX14-$F14-$G14-$H14-$I14-$J14)),IF(K$12&lt;=($EA14-$F14-$G14-$H14-$I14-$J14),K$12,($EA14-$F14-$G14-$H14-$I14-$J14)))</f>
        <v>2</v>
      </c>
      <c r="L14" s="252">
        <f t="shared" ref="L14:L268" si="6">IF(C$6=2008,IF(L$12&lt;=($EX14-$F14-$G14-$H14-$I14-$J14-$K14),L$12,($EX14-$F14-$G14-$H14-$I14-$J14-$K14)),IF(L$12&lt;=($EA14-$F14-$G14-$H14-$I14-$J14-$K14),L$12,($EA14-$F14-$G14-$H14-$I14-$J14-$K14)))</f>
        <v>2</v>
      </c>
      <c r="M14" s="252">
        <f t="shared" ref="M14:M268" si="7">IF(C$6=2008,IF(M$12&lt;=($EX14-$F14-$G14-$H14-$I14-$J14-$K14-$L14),M$12,($EX14-$F14-$G14-$H14-$I14-$J14-$K14-$L14)),IF(M$12&lt;=($EA14-$F14-$G14-$H14-$I14-$J14-$K14-$L14),M$12,($EA14-$F14-$G14-$H14-$I14-$J14-$K14-$L14)))</f>
        <v>2</v>
      </c>
      <c r="N14" s="252">
        <f t="shared" ref="N14:N268" si="8">IF(C$6=2008,IF(N$12&lt;=($EX14-$F14-$G14-$H14-$I14-$J14-$K14-$L14-$M14),N$12,($EX14-$F14-$G14-$H14-$I14-$J14-$K14-$L14-$M14)),IF(N$12&lt;=($EA14-$F14-$G14-$H14-$I14-$J14-$K14-$L14-$M14),N$12,($EA14-$F14-$G14-$H14-$I14-$J14-$K14-$L14-$M14)))</f>
        <v>2</v>
      </c>
      <c r="O14" s="253">
        <f t="shared" ref="O14:O268" si="9">IF(O$12=0,0,IF(C$6=2008,EX14-SUM(F14:N14),EA14-SUM(F14:N14)))</f>
        <v>0</v>
      </c>
      <c r="P14" s="252">
        <f t="shared" ref="P14:P268" si="10">IF($C$6=2008,IF($EY14=0,0,IF(P$12&lt;=$EY14,P$12,$EY14)),IF($EB14=0,0,IF(P$12&lt;=$EB14,P$12,$EB14)))</f>
        <v>13</v>
      </c>
      <c r="Q14" s="252">
        <f t="shared" ref="Q14:Q268" si="11">IF(C$6=2008,IF(Q$12&lt;=($EY14-$P14),Q$12,($EY14-$P14)),IF(Q$12&lt;=($EB14-$P14),Q$12,($EB14-$P14)))</f>
        <v>0</v>
      </c>
      <c r="R14" s="252">
        <f t="shared" ref="R14:R268" si="12">IF(C$6=2008,IF(R$12&lt;=($EY14-$P14-$Q14),R$12,($EY14-$P14-$Q14)),IF(R$12&lt;=($EB14-$P14-$Q14),R$12,($EB14-$P14-$Q14)))</f>
        <v>0</v>
      </c>
      <c r="S14" s="254">
        <f t="shared" ref="S14:S268" si="13">IF(S12=0,0,IF(C$6=2008,$EY14-$P14-$Q14-$R14,$EB14-$P14-$Q14-$R14))</f>
        <v>0</v>
      </c>
      <c r="T14" s="255">
        <f t="shared" ref="T14:T268" si="14">COUNTIF(P14:S14,0)</f>
        <v>3</v>
      </c>
      <c r="U14" s="252">
        <f t="shared" ref="U14:U268" si="15">IF(C$6=2008,IF($EZ14=0,0,IF(U$12&lt;=$EZ14,U$12,$EZ14)),IF($EC14=0,0,IF(U$12&lt;=$EC14,U$12,$EC14)))</f>
        <v>0</v>
      </c>
      <c r="V14" s="252">
        <f t="shared" ref="V14:V268" si="16">IF(C$6=2008,IF(V$12&lt;=($EZ14-$U14),V$12,($EZ14-$U14)),IF(V$12&lt;=($EC14-$U14),V$12,($EC14-$U14)))</f>
        <v>0</v>
      </c>
      <c r="W14" s="252">
        <f t="shared" ref="W14:W268" si="17">IF(C$6=2008,IF(W$12&lt;=($EZ14-$U14-$V14),W$12,($EZ14-$U14-$V14)),IF(W$12&lt;=($EC14-$U14-$V14),W$12,($EC14-$U14-$V14)))</f>
        <v>0</v>
      </c>
      <c r="X14" s="254">
        <f t="shared" ref="X14:X268" si="18">IF(X$12=0,0,IF(C$6=2008,$EZ14-$U14-$V14-$W14,$EC14-$U14-$V14-$W14))</f>
        <v>0</v>
      </c>
      <c r="Y14" s="256">
        <f t="shared" ref="Y14:Y268" si="19">COUNTIF(U14:X14,0)</f>
        <v>4</v>
      </c>
      <c r="Z14" s="252">
        <f t="shared" ref="Z14:Z268" si="20">IF(C$6=2008,IF($FA14=0,0,IF(Z$12&lt;=$FA14,Z$12,$FA14)),IF($ED14=0,0,IF(Z$12&lt;=$ED14,Z$12,$ED14)))</f>
        <v>0</v>
      </c>
      <c r="AA14" s="252">
        <f t="shared" ref="AA14:AA268" si="21">IF(C$6=2008,IF(AA$12&lt;=($FA14-$Z14),AA$12,($FA14-$Z14)),IF(AA$12&lt;=($ED14-$Z14),AA$12,($ED14-$Z14)))</f>
        <v>0</v>
      </c>
      <c r="AB14" s="252">
        <f t="shared" ref="AB14:AB268" si="22">IF(C$6=2008,IF(AB$12&lt;=($FA14-$Z14-$AA14),AB$12,($FA14-$Z14-$AA14)),IF(AB$12&lt;=($ED14-$Z14-$AA14),AB$12,($ED14-$Z14-$AA14)))</f>
        <v>0</v>
      </c>
      <c r="AC14" s="254">
        <f t="shared" ref="AC14:AC268" si="23">IF(AC$12=0,0,IF(C$6=2008,$FA14-$Z14-$AA14-$AB14,$ED14-$Z14-$AA14-$AB14))</f>
        <v>0</v>
      </c>
      <c r="AD14" s="255">
        <f t="shared" ref="AD14:AD268" si="24">COUNTIF(Z14:AC14,0)</f>
        <v>4</v>
      </c>
      <c r="AE14" s="252">
        <f t="shared" ref="AE14:AE268" si="25">IF(C$6=2008,IF($FB14=0,0,IF(AE$12&lt;=$FB14,AE$12,$FB14)),IF($EE14=0,0,IF(AE$12&lt;=$EE14,AE$12,$EE14)))</f>
        <v>13</v>
      </c>
      <c r="AF14" s="252">
        <f t="shared" ref="AF14:AF268" si="26">IF(C$6=2008,IF(AF$12&lt;=($FB14-$AE14),AF$12,($FB14-$AE14)),IF(AF$12&lt;=($EE14-$AE14),AF$12,($EE14-$AE14)))</f>
        <v>0</v>
      </c>
      <c r="AG14" s="252">
        <f t="shared" ref="AG14:AG268" si="27">IF(C$6=2008,IF(AG$12&lt;=($FB14-$AE14-$AF14),AG$12,($FB14-$AE14-$AF14)),IF(AG$12&lt;=($EE14-$AE14-$AF14),AG$12,($EE14-$AE14-$AF14)))</f>
        <v>0</v>
      </c>
      <c r="AH14" s="254">
        <f t="shared" ref="AH14:AH268" si="28">IF(AH$12=0,0,IF(C$6=2008,$FB14-$AE14-$AF14-$AG14,$EE14-$AE14-$AF14-$AG14))</f>
        <v>0</v>
      </c>
      <c r="AI14" s="257">
        <f t="shared" ref="AI14:AI268" si="29">COUNTIF(AE14:AH14,0)</f>
        <v>3</v>
      </c>
      <c r="AJ14" s="252">
        <f t="shared" ref="AJ14:AJ268" si="30">IF(C$6=2008,IF($FC14=0,0,IF(AJ$12&lt;=$FC14,AJ$12,$FC14)),IF($EF14=0,0,IF(AJ$12&lt;=$EF14,AJ$12,$EF14)))</f>
        <v>12</v>
      </c>
      <c r="AK14" s="252">
        <f t="shared" ref="AK14:AK268" si="31">IF(C$6=2008,IF(AK$12&lt;=($FC14-$AJ14),AK$12,($FC14-$AJ14)),IF(AK$12&lt;=($EF14-$AJ14),AK$12,($EF14-$AJ14)))</f>
        <v>0</v>
      </c>
      <c r="AL14" s="252">
        <f t="shared" ref="AL14:AL268" si="32">IF(C$6=2008,IF(AL$12&lt;=($FC14-$AJ14-$AK14),AL$12,($FC14-$AJ14-$AK14)),IF(AL$12&lt;=($EF14-$AJ14-$AK14),AL$12,($EF14-$AJ14-$AK14)))</f>
        <v>0</v>
      </c>
      <c r="AM14" s="254">
        <f t="shared" ref="AM14:AM268" si="33">IF(AM$12=0,0,IF(C$6=2008,$FC14-$AJ14-$AK14-$AL14,$EF14-$AJ14-$AK14-$AL14))</f>
        <v>0</v>
      </c>
      <c r="AN14" s="257">
        <f t="shared" ref="AN14:AN268" si="34">COUNTIF(AJ14:AM14,0)</f>
        <v>3</v>
      </c>
      <c r="AO14" s="252">
        <f t="shared" ref="AO14:AO268" si="35">IF(C$6=2008,IF($FD14=0,0,IF(AO$12&lt;=$FD14,AO$12,$FD14)),IF($EG14=0,0,IF(AO$12&lt;=$EG14,AO$12,$EG14)))</f>
        <v>0</v>
      </c>
      <c r="AP14" s="252">
        <f t="shared" ref="AP14:AP268" si="36">IF(C$6=2008,IF(AP$12&lt;=($FD14-$AO14),AP$12,($FD14-$AO14)),IF(AP$12&lt;=($EG14-$AO14),AP$12,($EG14-$AO14)))</f>
        <v>0</v>
      </c>
      <c r="AQ14" s="252">
        <f t="shared" ref="AQ14:AQ268" si="37">IF(C$6=2008,IF(AQ$12&lt;=($FD14-$AO14-$AP14),AQ$12,($FD14-$AO14-$AP14)),IF(AQ$12&lt;=($EG14-$AO14-$AP14),AQ$12,($EG14-$AO14-$AP14)))</f>
        <v>0</v>
      </c>
      <c r="AR14" s="254">
        <f t="shared" ref="AR14:AR268" si="38">IF(AR$12=0,0,IF(C$6=2008,$FD14-$AO14-$AP14-$AQ14,$EG14-$AO14-$AP14-$AQ14))</f>
        <v>0</v>
      </c>
      <c r="AS14" s="257">
        <f t="shared" ref="AS14:AS268" si="39">COUNTIF(AO14:AR14,0)</f>
        <v>4</v>
      </c>
      <c r="AT14" s="252">
        <f t="shared" ref="AT14:AT268" si="40">IF(C$6=2008,IF($FE14=0,0,IF(AT$12&lt;=$FE14,AT$12,$FE14)),IF($EH14=0,0,IF(AT$12&lt;=$EH14,AT$12,$EH14)))</f>
        <v>13</v>
      </c>
      <c r="AU14" s="252">
        <f t="shared" ref="AU14:AU268" si="41">IF(C$6=2008,IF(AU$12&lt;=($FE14-$AT14),AU$12,($FE14-$AT14)),IF(AU$12&lt;=($EH14-$AT14),AU$12,($EH14-$AT14)))</f>
        <v>0</v>
      </c>
      <c r="AV14" s="252">
        <f t="shared" ref="AV14:AV268" si="42">IF(C$6=2008,IF(AV$12&lt;=($FE14-$AT14-$AU14),AV$12,($FE14-$AT14-$AU14)),IF(AV$12&lt;=($EH14-$AT14-$AU14),AV$12,($EH14-$AT14-$AU14)))</f>
        <v>0</v>
      </c>
      <c r="AW14" s="254">
        <f t="shared" ref="AW14:AW268" si="43">IF(AW$12=0,0,IF(C$6=2008,$FE14-$AT14-$AU14-$AV14,$EH14-$AT14-$AU14-$AV14))</f>
        <v>0</v>
      </c>
      <c r="AX14" s="258">
        <f t="shared" ref="AX14:AX268" si="44">COUNTIF(AT14:AW14,0)</f>
        <v>3</v>
      </c>
      <c r="AY14" s="252">
        <f t="shared" ref="AY14:AY268" si="45">IF(C$6=2008,IF($FF14=0,0,IF(AY$12&lt;=$FF14,AY$12,$FF14)),IF($EI14=0,0,IF(AY$12&lt;=$EI14,AY$12,$EI14)))</f>
        <v>0</v>
      </c>
      <c r="AZ14" s="252">
        <f t="shared" ref="AZ14:AZ268" si="46">IF(C$6=2008,IF(AZ$12&lt;=($FF14-$AY14),AZ$12,($FF14-$AY14)),IF(AZ$12&lt;=($EI14-$AY14),AZ$12,($EI14-$AY14)))</f>
        <v>0</v>
      </c>
      <c r="BA14" s="252">
        <f t="shared" ref="BA14:BA268" si="47">IF(C$6=2008,IF(BA$12&lt;=($FF14-$AY14-$AZ14),BA$12,($FF14-$AY14-$AZ14)),IF(BA$12&lt;=($EI14-$AY14-$AZ14),BA$12,($EI14-$AY14-$AZ14)))</f>
        <v>0</v>
      </c>
      <c r="BB14" s="254">
        <f t="shared" ref="BB14:BB268" si="48">IF(BB$12=0,0,IF(C$6=2008,$FF14-$AY14-$AZ14-$BA14,$EI14-$AY14-$AZ14-$BA14))</f>
        <v>0</v>
      </c>
      <c r="BC14" s="257">
        <f t="shared" ref="BC14:BC268" si="49">COUNTIF(AY14:BB14,0)</f>
        <v>4</v>
      </c>
      <c r="BD14" s="252">
        <f t="shared" ref="BD14:BD268" si="50">IF(C$6=2008,IF($FG14=0,0,IF(BD$12&lt;=$FG14,BD$12,$FG14)),IF($EJ14=0,0,IF(BD$12&lt;=$EJ14,BD$12,$EJ14)))</f>
        <v>0</v>
      </c>
      <c r="BE14" s="252">
        <f t="shared" ref="BE14:BE268" si="51">IF(C$6=2008,IF(BE$12&lt;=($FG14-$BD14),BE$12,($FG14-$BD14)),IF(BE$12&lt;=($EJ14-$BD14),BE$12,($EJ14-$BD14)))</f>
        <v>0</v>
      </c>
      <c r="BF14" s="252">
        <f t="shared" ref="BF14:BF268" si="52">IF(C$6=2008,IF(BF$12&lt;=($FG14-$BD14-$BE14),BF$12,($FG14-$BD14-$BE14)),IF(BF$12&lt;=($EJ14-$BD14-$BE14),BF$12,($EJ14-$BD14-$BE14)))</f>
        <v>0</v>
      </c>
      <c r="BG14" s="254">
        <f t="shared" ref="BG14:BG268" si="53">IF(BG$12=0,0,IF(C$6=2008,$FG14-$BD14-$BE14-$BF14,$EJ14-$BD14-$BE14-$BF14))</f>
        <v>0</v>
      </c>
      <c r="BH14" s="257">
        <f t="shared" ref="BH14:BH268" si="54">COUNTIF(BD14:BG14,0)</f>
        <v>4</v>
      </c>
      <c r="BI14" s="259">
        <f t="shared" ref="BI14:BI268" si="55">IF(C$6=2008,IF($FH14=0,0,IF(BI$12&lt;=$FH14,BI$12,$FH14)),IF($EK14=0,0,IF(BI$12&lt;=$EK14,BI$12,$EK14)))</f>
        <v>9</v>
      </c>
      <c r="BJ14" s="252">
        <f t="shared" ref="BJ14:BJ268" si="56">IF(C$6=2008,IF(BJ$12&lt;=($FH14-$BI14),BJ$12,($FH14-$BI14)),IF(BJ$12&lt;=($EK14-$BI14),BJ$12,($EK14-$BI14)))</f>
        <v>0</v>
      </c>
      <c r="BK14" s="252">
        <f t="shared" ref="BK14:BK268" si="57">IF(C$6=2008,IF(BK$12&lt;=($FH14-$BI14-$BJ14),BK$12,($FH14-$BI14-$BJ14)),IF(BK$12&lt;=($EK14-$BI14-$BJ14),BK$12,($EK14-$BI14-$BJ14)))</f>
        <v>0</v>
      </c>
      <c r="BL14" s="254">
        <f t="shared" ref="BL14:BL268" si="58">IF(BL$12=0,0,IF(C$6=2008,$FH14-$BI14-$BJ14-$BK14,$EK14-$BI14-$BJ14-$BK14))</f>
        <v>0</v>
      </c>
      <c r="BM14" s="260">
        <f t="shared" ref="BM14:BM268" si="59">COUNTIF(BI14:BL14,0)</f>
        <v>3</v>
      </c>
      <c r="BN14" s="252">
        <f t="shared" ref="BN14:BN268" si="60">IF(C$6=2008,IF($FI14=0,0,IF(BN$12&lt;=$FI14,BN$12,$FI14)),IF($EL14=0,0,IF(BN$12&lt;=$EL14,BN$12,$EL14)))</f>
        <v>14</v>
      </c>
      <c r="BO14" s="252">
        <f t="shared" ref="BO14:BO268" si="61">IF(C$6=2008,IF(BO$12&lt;=($FI14-$BN14),BO$12,($FI14-$BN14)),IF(BO$12&lt;=($EL14-$BN14),BO$12,($EL14-$BN14)))</f>
        <v>0</v>
      </c>
      <c r="BP14" s="252">
        <f t="shared" ref="BP14:BP268" si="62">IF(C$6=2008,IF(BP$12&lt;=($FI14-$BN14-$BO14),BP$12,($FI14-$BN14-$BO14)),IF(BP$12&lt;=($EL14-$BN14-$BO14),BP$12,($EL14-$BN14-$BO14)))</f>
        <v>0</v>
      </c>
      <c r="BQ14" s="254">
        <f t="shared" ref="BQ14:BQ268" si="63">IF(BQ$12=0,0,IF(C$6=2008,$FI14-$BN14-$BO14-$BP14,$EL14-$BN14-$BO14-$BP14))</f>
        <v>0</v>
      </c>
      <c r="BR14" s="261">
        <f t="shared" ref="BR14:BR268" si="64">IF(COUNTBLANK(BN14:BQ14)=4,4,COUNTIF(BN14:BQ14,0))</f>
        <v>3</v>
      </c>
      <c r="BS14" s="252">
        <f t="shared" ref="BS14:BS268" si="65">IF(C$6=2008,IF($FJ14=0,0,IF(BS$12&lt;=$FJ14,BS$12,$FJ14)),IF($EM14=0,0,IF(BS$12&lt;=$EM14,BS$12,$EM14)))</f>
        <v>0</v>
      </c>
      <c r="BT14" s="252">
        <f t="shared" ref="BT14:BT268" si="66">IF(C$6=2008,IF(BT$12&lt;=($FJ14-$BS14),BT$12,($FJ14-$BS14)),IF(BT$12&lt;=($EM14-$BS14),BT$12,($EM14-$BS14)))</f>
        <v>0</v>
      </c>
      <c r="BU14" s="252">
        <f t="shared" ref="BU14:BU268" si="67">IF(C$6=2008,IF(BU$12&lt;=($FJ14-$BS14-$BT14),BU$12,($FJ14-$BS14-$BT14)),IF(BU$12&lt;=($EM14-$BS14-$BT14),BU$12,($EM14-$BS14-$BT14)))</f>
        <v>0</v>
      </c>
      <c r="BV14" s="254">
        <f t="shared" ref="BV14:BV268" si="68">IF(BV$12=0,0,IF(C$6=2008,$FJ14-$BS14-$BT14-$BU14,$EM14-$BS14-$BT14-$BU14))</f>
        <v>0</v>
      </c>
      <c r="BW14" s="261">
        <f t="shared" ref="BW14:BW268" si="69">IF(COUNTBLANK(BS14:BV14)=4,4,COUNTIF(BS14:BV14,0))</f>
        <v>4</v>
      </c>
      <c r="BX14" s="262">
        <v>92</v>
      </c>
      <c r="BY14" s="262">
        <v>92</v>
      </c>
      <c r="BZ14" s="246" t="e">
        <f t="shared" ref="BZ14:BZ268" si="70">SUM(CA14:CM14)</f>
        <v>#VALUE!</v>
      </c>
      <c r="CA14" s="246">
        <f t="shared" ref="CA14:CA268" si="71">IF(BY14=0,0,IF(BY14=70,10,IF(BY14=75,12,IF(BY14=80,14,IF(BY14=85,16,IF(BY14=90,18,IF(BY14=95,19,20)))))))</f>
        <v>20</v>
      </c>
      <c r="CB14" s="246" t="e">
        <f t="shared" ref="CB14:CB268" si="72">IF(BY14=0,0,IF(BY14=70,IF(CP14=1,IF(D14="A",12,IF(D14="B",10,IF(D14="C",13,IF(D14="D",14,11)))),0),IF(BY14=75,IF(CP14=1,IF(D14="A",10,IF(D14="B",14,IF(D14="C",12,IF(D14="D",13,14)))),0),IF(BY14=80,IF(CP14=1,IF(D14="A",15,IF(D14="B",15,IF(D14="C",14,IF(D14="D",12,10)))),0),IF(BY14=85,IF(CP14=1,IF(D14="A",15,IF(D14="B",16,IF(D14="C",12,IF(D14="D",14,12)))),0),IF(BY14=90,IF(CP14=1,IF(D14="A",14,IF(D14="B",15,IF(D14="C",16,IF(D14="D",13,14)))),0),IF(BY14=95,IF(CP14=1,IF(D14="A",16,IF(D14="B",15,IF(D14="C",15,IF(D14="D",15,15)))),0),IF(CP14=1,IF(D14="A",16,IF(D14="B",16,IF(D14="C",16,IF(D14="D",16,16)))),0))))))))</f>
        <v>#VALUE!</v>
      </c>
      <c r="CC14" s="246" t="e">
        <f t="shared" ref="CC14:CC268" si="73">IF(BY14=0,0,IF(BY14=70,IF(CP14=0,IF(D14="A",12,IF(D14="B",10,IF(D14="C",13,IF(D14="D",14,11)))),0),IF(BY14=75,IF(CP14=0,IF(D14="A",10,IF(D14="B",14,IF(D14="C",12,IF(D14="D",13,14)))),0),IF(BY14=80,IF(CP14=0,IF(D14="A",15,IF(D14="B",15,IF(D14="C",14,IF(D14="D",12,10)))),0),IF(BY14=85,IF(CP14=0,IF(D14="A",15,IF(D14="B",16,IF(D14="C",12,IF(D14="D",14,12)))),0),IF(BY14=90,IF(CP14=0,IF(D14="A",14,IF(D14="B",15,IF(D14="C",16,IF(D14="D",13,14)))),0),IF(BY14=95,IF(CP14=0,IF(D14="A",16,IF(D14="B",15,IF(D14="C",15,IF(D14="D",15,15)))),0),IF(CP14=0,IF(D14="A",16,IF(D14="B",16,IF(D14="C",16,IF(D14="D",16,16)))),0))))))))</f>
        <v>#VALUE!</v>
      </c>
      <c r="CD14" s="246" t="e">
        <f t="shared" ref="CD14:CD268" si="74">IF(BY14=0,0,IF(BY14=70,IF(CP14=1,IF(D14="A",10,IF(D14="B",13,IF(D14="C",14,IF(D14="D",11,12)))),0),IF(BY14=75,IF(CP14=1,IF(D14="A",14,IF(D14="B",12,IF(D14="C",13,IF(D14="D",14,10)))),0),IF(BY14=80,IF(CP14=1,IF(D14="A",15,IF(D14="B",14,IF(D14="C",12,IF(D14="D",10,15)))),0),IF(BY14=85,IF(CP14=1,IF(D14="A",16,IF(D14="B",12,IF(D14="C",14,IF(D14="D",12,15)))),0),IF(BY14=90,IF(CP14=1,IF(D14="A",15,IF(D14="B",16,IF(D14="C",13,IF(D14="D",14,14)))),0),IF(BY14=95,IF(CP14=1,IF(D14="A",15,IF(D14="B",15,IF(D14="C",15,IF(D14="D",15,16)))),0),IF(CP14=1,IF(D14="A",16,IF(D14="B",16,IF(D14="C",16,IF(D14="D",16,16)))),0))))))))</f>
        <v>#VALUE!</v>
      </c>
      <c r="CE14" s="246" t="e">
        <f t="shared" ref="CE14:CE268" si="75">IF(BY14=0,0,IF(BY14=70,IF(CP14=0,IF(D14="A",10,IF(D14="B",13,IF(D14="C",14,IF(D14="D",11,12)))),0),IF(BY14=75,IF(CP14=0,IF(D14="A",14,IF(D14="B",12,IF(D14="C",13,IF(D14="D",14,10)))),0),IF(BY14=80,IF(CP14=0,IF(D14="A",15,IF(D14="B",14,IF(D14="C",12,IF(D14="D",10,15)))),0),IF(BY14=85,IF(CP14=0,IF(D14="A",16,IF(D14="B",12,IF(D14="C",14,IF(D14="D",12,15)))),0),IF(BY14=90,IF(CP14=0,IF(D14="A",15,IF(D14="B",16,IF(D14="C",13,IF(D14="D",14,14)))),0),IF(BY14=95,IF(CP14=0,IF(D14="A",15,IF(D14="B",15,IF(D14="C",15,IF(D14="D",15,16)))),0),IF(CP14=0,IF(D14="A",16,IF(D14="B",16,IF(D14="C",16,IF(D14="D",16,16)))),0))))))))</f>
        <v>#VALUE!</v>
      </c>
      <c r="CF14" s="246" t="e">
        <f t="shared" ref="CF14:CF268" si="76">IF(BY14=0,0,IF(BY14=70,IF(CP14=1,IF(D14="A",13,IF(D14="B",14,IF(D14="C",11,IF(D14="D",12,10)))),0),IF(BY14=75,IF(CP14=1,IF(D14="A",12,IF(D14="B",13,IF(D14="C",14,IF(D14="D",10,14)))),0),IF(BY14=80,IF(CP14=1,IF(D14="A",14,IF(D14="B",12,IF(D14="C",10,IF(D14="D",15,15)))),0),IF(BY14=85,IF(CP14=1,IF(D14="A",12,IF(D14="B",14,IF(D14="C",12,IF(D14="D",15,16)))),0),IF(BY14=90,IF(CP14=1,IF(D14="A",16,IF(D14="B",13,IF(D14="C",14,IF(D14="D",14,15)))),0),IF(BY14=95,IF(CP14=1,IF(D14="A",15,IF(D14="B",15,IF(D14="C",15,IF(D14="D",16,15)))),0),IF(CP14=1,IF(D14="A",16,IF(D14="B",16,IF(D14="C",16,IF(D14="D",16,16)))),0))))))))</f>
        <v>#VALUE!</v>
      </c>
      <c r="CG14" s="246" t="e">
        <f t="shared" ref="CG14:CG268" si="77">IF(BY14=0,0,IF(BY14=70,IF(CP14=0,IF(D14="A",13,IF(D14="B",14,IF(D14="C",11,IF(D14="D",12,10)))),0),IF(BY14=75,IF(CP14=0,IF(D14="A",12,IF(D14="B",13,IF(D14="C",14,IF(D14="D",10,14)))),0),IF(BY14=80,IF(CP14=0,IF(D14="A",14,IF(D14="B",12,IF(D14="C",10,IF(D14="D",15,15)))),0),IF(BY14=85,IF(CP14=0,IF(D14="A",12,IF(D14="B",14,IF(D14="C",12,IF(D14="D",15,16)))),0),IF(BY14=90,IF(CP14=0,IF(D14="A",16,IF(D14="B",13,IF(D14="C",14,IF(D14="D",14,15)))),0),IF(BY14=95,IF(CP14=0,IF(D14="A",15,IF(D14="B",15,IF(D14="C",15,IF(D14="D",16,15)))),0),IF(CP14=0,IF(D14="A",16,IF(D14="B",16,IF(D14="C",16,IF(D14="D",16,16)))),0))))))))</f>
        <v>#VALUE!</v>
      </c>
      <c r="CH14" s="246" t="e">
        <f t="shared" ref="CH14:CH268" si="78">IF(BY14=0,0,IF(BY14=70,IF(CP14=1,IF(D14="A",14,IF(D14="B",11,IF(D14="C",12,IF(D14="D",10,13)))),0),IF(BY14=75,IF(CP14=1,IF(D14="A",13,IF(D14="B",14,IF(D14="C",10,IF(D14="D",14,12)))),0),IF(BY14=80,IF(CP14=1,IF(D14="A",12,IF(D14="B",10,IF(D14="C",15,IF(D14="D",15,14)))),0),IF(BY14=85,IF(CP14=1,IF(D14="A",14,IF(D14="B",12,IF(D14="C",15,IF(D14="D",16,12)))),0),IF(BY14=90,IF(CP14=1,IF(D14="A",13,IF(D14="B",14,IF(D14="C",14,IF(D14="D",15,16)))),0),IF(BY14=95,IF(CP14=1,IF(D14="A",15,IF(D14="B",15,IF(D14="C",16,IF(D14="D",15,15)))),0),IF(CP14=1,IF(D14="A",16,IF(D14="B",16,IF(D14="C",16,IF(D14="D",16,16)))),0))))))))</f>
        <v>#VALUE!</v>
      </c>
      <c r="CI14" s="246" t="e">
        <f t="shared" ref="CI14:CI268" si="79">IF(BY14=0,0,IF(BY14=70,IF(CP14=0,IF(D14="A",14,IF(D14="B",11,IF(D14="C",12,IF(D14="D",10,13)))),0),IF(BY14=75,IF(CP14=0,IF(D14="A",13,IF(D14="B",14,IF(D14="C",10,IF(D14="D",14,12)))),0),IF(BY14=80,IF(CP14=0,IF(D14="A",12,IF(D14="B",10,IF(D14="C",15,IF(D14="D",15,14)))),0),IF(BY14=85,IF(CP14=0,IF(D14="A",14,IF(D14="B",12,IF(D14="C",15,IF(D14="D",16,12)))),0),IF(BY14=90,IF(CP14=0,IF(D14="A",13,IF(D14="B",14,IF(D14="C",14,IF(D14="D",15,16)))),0),IF(BY14=95,IF(CP14=0,IF(D14="A",15,IF(D14="B",15,IF(D14="C",16,IF(D14="D",15,15)))),0),IF(CP14=0,IF(D14="A",16,IF(D14="B",16,IF(D14="C",16,IF(D14="D",16,16)))),0))))))))</f>
        <v>#VALUE!</v>
      </c>
      <c r="CJ14" s="246" t="e">
        <f t="shared" ref="CJ14:CJ268" si="80">IF(BY14=0,0,IF(BY14=70,IF(CP14=1,IF(D14="A",11,IF(D14="B",12,IF(D14="C",10,IF(D14="D",13,14)))),0),IF(BY14=75,IF(CP14=1,IF(D14="A",14,IF(D14="B",10,IF(D14="C",14,IF(D14="D",12,13)))),0),IF(BY14=80,IF(CP14=1,IF(D14="A",10,IF(D14="B",15,IF(D14="C",15,IF(D14="D",14,12)))),0),IF(BY14=85,IF(CP14=1,IF(D14="A",12,IF(D14="B",15,IF(D14="C",16,IF(D14="D",12,14)))),0),IF(BY14=90,IF(CP14=1,IF(D14="A",14,IF(D14="B",14,IF(D14="C",15,IF(D14="D",16,13)))),0),IF(BY14=95,IF(CP14=1,IF(D14="A",15,IF(D14="B",16,IF(D14="C",15,IF(D14="D",15,15)))),0),IF(CP14=1,IF(D14="A",16,IF(D14="B",16,IF(D14="C",16,IF(D14="D",16,16)))),0))))))))</f>
        <v>#VALUE!</v>
      </c>
      <c r="CK14" s="246" t="e">
        <f t="shared" ref="CK14:CK268" si="81">IF(BY14=0,0,IF(BY14=70,IF(CP14=0,IF(D14="A",11,IF(D14="B",12,IF(D14="C",10,IF(D14="D",13,14)))),0),IF(BY14=75,IF(CP14=0,IF(D14="A",14,IF(D14="B",10,IF(D14="C",14,IF(D14="D",12,13)))),0),IF(BY14=80,IF(CP14=0,IF(D14="A",10,IF(D14="B",15,IF(D14="C",15,IF(D14="D",14,12)))),0),IF(BY14=85,IF(CP14=0,IF(D14="A",12,IF(D14="B",15,IF(D14="C",16,IF(D14="D",12,14)))),0),IF(BY14=90,IF(CP14=0,IF(D14="A",14,IF(D14="B",14,IF(D14="C",15,IF(D14="D",16,13)))),0),IF(BY14=95,IF(CP14=0,IF(D14="A",15,IF(D14="B",16,IF(D14="C",15,IF(D14="D",15,15)))),0),IF(CP14=0,IF(D14="A",16,IF(D14="B",16,IF(D14="C",16,IF(D14="D",16,16)))),0))))))))</f>
        <v>#VALUE!</v>
      </c>
      <c r="CL14" s="246" t="e">
        <f t="shared" ref="CL14:CL268" si="82">IF(CP14=1,BY14-SUM(CA14:CK14),0)</f>
        <v>#VALUE!</v>
      </c>
      <c r="CM14" s="246" t="e">
        <f t="shared" ref="CM14:CM268" si="83">IF(CP14=0,BY14-SUM(CA14:CK14),0)</f>
        <v>#VALUE!</v>
      </c>
      <c r="CN14" s="246" t="e">
        <f t="shared" ref="CN14:CN268" si="84">SUM(CA14:CM14)</f>
        <v>#VALUE!</v>
      </c>
      <c r="CO14" s="263" t="str">
        <f t="shared" ref="CO14:CO268" si="85">C14</f>
        <v>2023PEC AI 541</v>
      </c>
      <c r="CP14" s="246" t="e">
        <f t="shared" ref="CP14:CP268" si="86">IF(AND(MOD(CO14,3),MOD(CO14,8),MOD(CO14,7)),1,0)</f>
        <v>#VALUE!</v>
      </c>
      <c r="CQ14" s="211"/>
      <c r="CR14" s="246">
        <f t="shared" ref="CR14:CR268" si="87">IF(BY14=0,0,IF(BY14=70,10,IF(BY14=75,12,IF(BY14=80,13,IF(BY14=85,15,IF(BY14=90,17,IF(BY14=95,19,20)))))))</f>
        <v>20</v>
      </c>
      <c r="CS14" s="246" t="e">
        <f t="shared" ref="CS14:CS268" si="88">IF(BY14=0,0,IF(BY14=70,IF(CP14=1,IF(D14="A",10,IF(D14="B",8,IF(D14="C",11,IF(D14="D",12,9)))),0),IF(BY14=75,IF(CP14=1,IF(D14="A",12,IF(D14="B",10,IF(D14="C",10,IF(D14="D",12,11)))),0),IF(BY14=80,IF(CP14=1,IF(D14="A",11,IF(D14="B",12,IF(D14="C",10,IF(D14="D",11,11)))),0),IF(BY14=85,IF(CP14=1,IF(D14="A",12,IF(D14="B",11,IF(D14="C",12,IF(D14="D",10,12)))),0),IF(BY14=90,IF(CP14=1,IF(D14="A",13,IF(D14="B",12,IF(D14="C",11,IF(D14="D",13,10)))),0),IF(BY14=95,IF(CP14=1,IF(D14="A",12,IF(D14="B",13,IF(D14="C",12,IF(D14="D",12,13)))),0),IF(CP14=1,IF(D14="A",13,IF(D14="B",13,IF(D14="C",13,IF(D14="D",13,13)))),0))))))))</f>
        <v>#VALUE!</v>
      </c>
      <c r="CT14" s="246" t="e">
        <f t="shared" ref="CT14:CT268" si="89">IF(BY14=0,0,IF(BY14=70,IF(CP14=0,IF(D14="A",10,IF(D14="B",8,IF(D14="C",11,IF(D14="D",12,9)))),0),IF(BY14=75,IF(CP14=0,IF(D14="A",12,IF(D14="B",10,IF(D14="C",10,IF(D14="D",12,11)))),0),IF(BY14=80,IF(CP14=0,IF(D14="A",11,IF(D14="B",12,IF(D14="C",10,IF(D14="D",11,11)))),0),IF(BY14=85,IF(CP14=0,IF(D14="A",12,IF(D14="B",11,IF(D14="C",12,IF(D14="D",10,12)))),0),IF(BY14=90,IF(CP14=0,IF(D14="A",13,IF(D14="B",12,IF(D14="C",11,IF(D14="D",13,10)))),0),IF(BY14=95,IF(CP14=0,IF(D14="A",12,IF(D14="B",13,IF(D14="C",12,IF(D14="D",12,13)))),0),IF(CP14=0,IF(D14="A",13,IF(D14="B",13,IF(D14="C",13,IF(D14="D",13,13)))),0))))))))</f>
        <v>#VALUE!</v>
      </c>
      <c r="CU14" s="246" t="e">
        <f t="shared" ref="CU14:CU268" si="90">IF(BY14=0,0,IF(BY14=70,IF(CP14=1,IF(D14="A",8,IF(D14="B",11,IF(D14="C",12,IF(D14="D",9,10)))),0),IF(BY14=75,IF(CP14=1,IF(D14="A",10,IF(D14="B",10,IF(D14="C",12,IF(D14="D",11,12)))),0),IF(BY14=80,IF(CP14=1,IF(D14="A",12,IF(D14="B",10,IF(D14="C",11,IF(D14="D",11,11)))),0),IF(BY14=85,IF(CP14=1,IF(D14="A",11,IF(D14="B",12,IF(D14="C",11,IF(D14="D",12,11)))),0),IF(BY14=90,IF(CP14=1,IF(D14="A",12,IF(D14="B",11,IF(D14="C",13,IF(D14="D",10,13)))),0),IF(BY14=95,IF(CP14=1,IF(D14="A",13,IF(D14="B",12,IF(D14="C",12,IF(D14="D",13,12)))),0),IF(CP14=1,IF(D14="A",13,IF(D14="B",13,IF(D14="C",13,IF(D14="D",13,13)))),0))))))))</f>
        <v>#VALUE!</v>
      </c>
      <c r="CV14" s="246" t="e">
        <f t="shared" ref="CV14:CV268" si="91">IF(BY14=0,0,IF(BY14=70,IF(CP14=0,IF(D14="A",8,IF(D14="B",11,IF(D14="C",12,IF(D14="D",9,10)))),0),IF(BY14=75,IF(CP14=0,IF(D14="A",10,IF(D14="B",10,IF(D14="C",12,IF(D14="D",11,12)))),0),IF(BY14=80,IF(CP14=0,IF(D14="A",12,IF(D14="B",10,IF(D14="C",11,IF(D14="D",11,11)))),0),IF(BY14=85,IF(CP14=0,IF(D14="A",11,IF(D14="B",12,IF(D14="C",11,IF(D14="D",12,11)))),0),IF(BY14=90,IF(CP14=0,IF(D14="A",12,IF(D14="B",11,IF(D14="C",13,IF(D14="D",10,13)))),0),IF(BY14=95,IF(CP14=0,IF(D14="A",13,IF(D14="B",12,IF(D14="C",12,IF(D14="D",13,12)))),0),IF(CP14=0,IF(D14="A",13,IF(D14="B",13,IF(D14="C",13,IF(D14="D",13,13)))),0))))))))</f>
        <v>#VALUE!</v>
      </c>
      <c r="CW14" s="246" t="e">
        <f t="shared" ref="CW14:CW268" si="92">IF(BY14=0,0,IF(BY14=70,IF(CP14=1,IF(D14="A",11,IF(D14="B",12,IF(D14="C",9,IF(D14="D",10,8)))),0),IF(BY14=75,IF(CP14=1,IF(D14="A",10,IF(D14="B",12,IF(D14="C",11,IF(D14="D",12,10)))),0),IF(BY14=80,IF(CP14=1,IF(D14="A",10,IF(D14="B",11,IF(D14="C",11,IF(D14="D",11,12)))),0),IF(BY14=85,IF(CP14=1,IF(D14="A",12,IF(D14="B",11,IF(D14="C",12,IF(D14="D",12,11)))),0),IF(BY14=90,IF(CP14=1,IF(D14="A",11,IF(D14="B",13,IF(D14="C",10,IF(D14="D",13,12)))),0),IF(BY14=95,IF(CP14=1,IF(D14="A",12,IF(D14="B",12,IF(D14="C",13,IF(D14="D",12,13)))),0),IF(CP14=1,IF(D14="A",13,IF(D14="B",13,IF(D14="C",13,IF(D14="D",13,13)))),0))))))))</f>
        <v>#VALUE!</v>
      </c>
      <c r="CX14" s="246" t="e">
        <f t="shared" ref="CX14:CX268" si="93">IF(BY14=0,0,IF(BY14=70,IF(CP14=0,IF(D14="A",11,IF(D14="B",12,IF(D14="C",9,IF(D14="D",10,8)))),0),IF(BY14=75,IF(CP14=0,IF(D14="A",10,IF(D14="B",12,IF(D14="C",11,IF(D14="D",12,10)))),0),IF(BY14=80,IF(CP14=0,IF(D14="A",10,IF(D14="B",11,IF(D14="C",11,IF(D14="D",11,12)))),0),IF(BY14=85,IF(CP14=0,IF(D14="A",12,IF(D14="B",11,IF(D14="C",12,IF(D14="D",12,11)))),0),IF(BY14=90,IF(CP14=0,IF(D14="A",11,IF(D14="B",13,IF(D14="C",10,IF(D14="D",13,12)))),0),IF(BY14=95,IF(CP14=0,IF(D14="A",12,IF(D14="B",12,IF(D14="C",13,IF(D14="D",12,13)))),0),IF(CP14=0,IF(D14="A",13,IF(D14="B",13,IF(D14="C",13,IF(D14="D",13,13)))),0))))))))</f>
        <v>#VALUE!</v>
      </c>
      <c r="CY14" s="246" t="e">
        <f t="shared" ref="CY14:CY268" si="94">IF(BY14=0,0,IF(BY14=70,IF(CP14=1,IF(D14="A",12,IF(D14="B",9,IF(D14="C",10,IF(D14="D",8,11)))),0),IF(BY14=75,IF(CP14=1,IF(D14="A",12,IF(D14="B",11,IF(D14="C",12,IF(D14="D",10,10)))),0),IF(BY14=80,IF(CP14=1,IF(D14="A",11,IF(D14="B",11,IF(D14="C",11,IF(D14="D",12,10)))),0),IF(BY14=85,IF(CP14=1,IF(D14="A",11,IF(D14="B",12,IF(D14="C",12,IF(D14="D",11,12)))),0),IF(BY14=90,IF(CP14=1,IF(D14="A",13,IF(D14="B",10,IF(D14="C",13,IF(D14="D",12,11)))),0),IF(BY14=95,IF(CP14=1,IF(D14="A",12,IF(D14="B",13,IF(D14="C",12,IF(D14="D",13,12)))),0),IF(CP14=1,IF(D14="A",13,IF(D14="B",13,IF(D14="C",13,IF(D14="D",13,13)))),0))))))))</f>
        <v>#VALUE!</v>
      </c>
      <c r="CZ14" s="246" t="e">
        <f t="shared" ref="CZ14:CZ268" si="95">IF(BY14=0,0,IF(BY14=70,IF(CP14=0,IF(D14="A",12,IF(D14="B",9,IF(D14="C",10,IF(D14="D",8,11)))),0),IF(BY14=75,IF(CP14=0,IF(D14="A",12,IF(D14="B",11,IF(D14="C",12,IF(D14="D",10,10)))),0),IF(BY14=80,IF(CP14=0,IF(D14="A",11,IF(D14="B",11,IF(D14="C",11,IF(D14="D",12,10)))),0),IF(BY14=85,IF(CP14=0,IF(D14="A",11,IF(D14="B",12,IF(D14="C",12,IF(D14="D",11,12)))),0),IF(BY14=90,IF(CP14=0,IF(D14="A",13,IF(D14="B",10,IF(D14="C",13,IF(D14="D",12,11)))),0),IF(BY14=95,IF(CP14=0,IF(D14="A",12,IF(D14="B",13,IF(D14="C",12,IF(D14="D",13,12)))),0),IF(CP14=0,IF(D14="A",13,IF(D14="B",13,IF(D14="C",13,IF(D14="D",13,13)))),0))))))))</f>
        <v>#VALUE!</v>
      </c>
      <c r="DA14" s="246" t="e">
        <f t="shared" ref="DA14:DA268" si="96">IF(BY14=0,0,IF(BY14=70,IF(CP14=1,IF(D14="A",9,IF(D14="B",10,IF(D14="C",8,IF(D14="D",11,12)))),0),IF(BY14=75,IF(CP14=1,IF(D14="A",11,IF(D14="B",12,IF(D14="C",10,IF(D14="D",10,12)))),0),IF(BY14=80,IF(CP14=1,IF(D14="A",11,IF(D14="B",11,IF(D14="C",12,IF(D14="D",10,11)))),0),IF(BY14=85,IF(CP14=1,IF(D14="A",12,IF(D14="B",12,IF(D14="C",11,IF(D14="D",12,11)))),0),IF(BY14=90,IF(CP14=1,IF(D14="A",10,IF(D14="B",13,IF(D14="C",12,IF(D14="D",11,13)))),0),IF(BY14=95,IF(CP14=1,IF(D14="A",13,IF(D14="B",12,IF(D14="C",13,IF(D14="D",12,12)))),0),IF(CP14=1,IF(D14="A",13,IF(D14="B",13,IF(D14="C",13,IF(D14="D",13,13)))),0))))))))</f>
        <v>#VALUE!</v>
      </c>
      <c r="DB14" s="246" t="e">
        <f t="shared" ref="DB14:DB268" si="97">IF(BY14=0,0,IF(BY14=70,IF(CP14=0,IF(D14="A",9,IF(D14="B",10,IF(D14="C",8,IF(D14="D",11,12)))),0),IF(BY14=75,IF(CP14=0,IF(D14="A",11,IF(D14="B",12,IF(D14="C",10,IF(D14="D",10,12)))),0),IF(BY14=80,IF(CP14=0,IF(D14="A",11,IF(D14="B",11,IF(D14="C",12,IF(D14="D",10,11)))),0),IF(BY14=85,IF(CP14=0,IF(D14="A",12,IF(D14="B",12,IF(D14="C",11,IF(D14="D",12,11)))),0),IF(BY14=90,IF(CP14=0,IF(D14="A",10,IF(D14="B",13,IF(D14="C",12,IF(D14="D",11,13)))),0),IF(BY14=95,IF(CP14=0,IF(D14="A",13,IF(D14="B",12,IF(D14="C",13,IF(D14="D",12,12)))),0),IF(CP14=0,IF(D14="A",13,IF(D14="B",13,IF(D14="C",13,IF(D14="D",13,13)))),0))))))))</f>
        <v>#VALUE!</v>
      </c>
      <c r="DC14" s="246" t="e">
        <f t="shared" ref="DC14:DC268" si="98">IF(CP14=1,BY14-SUM(CR14:DB14),0)</f>
        <v>#VALUE!</v>
      </c>
      <c r="DD14" s="246" t="e">
        <f t="shared" ref="DD14:DD268" si="99">IF(CP14=0,BY14-SUM(CR14:DB14),0)</f>
        <v>#VALUE!</v>
      </c>
      <c r="DE14" s="212"/>
      <c r="DF14" s="212" t="e">
        <f t="shared" ref="DF14:DF268" si="100">SUM(CR14:DD14)</f>
        <v>#VALUE!</v>
      </c>
      <c r="DG14" s="212"/>
      <c r="DH14" s="212"/>
      <c r="DI14" s="212"/>
      <c r="DJ14" s="212"/>
      <c r="DK14" s="212"/>
      <c r="DL14" s="212"/>
      <c r="DM14" s="212"/>
      <c r="DN14" s="212"/>
      <c r="DO14" s="212"/>
      <c r="DP14" s="212"/>
      <c r="DQ14" s="212"/>
      <c r="DR14" s="264">
        <f t="shared" ref="DR14:DR268" si="101">BY14</f>
        <v>92</v>
      </c>
      <c r="DS14" s="241">
        <f t="shared" ref="DS14:DS268" si="102">ROUND(0.2*DR14,0)</f>
        <v>18</v>
      </c>
      <c r="DT14" s="212">
        <f t="shared" ref="DT14:DT268" si="103">IF(ISODD(B14),IF($DR14=100,DT$12,IF(CEILING(0.14*$DR14,1)&lt;DT$12,CEILING(0.14*$DR14,1),DT$12)),IF($DR14=100,DT$12,IF(CEILING(0.13*$DR14,1)&lt;DT$12,CEILING(0.13*$DR14,1),DT$12)))</f>
        <v>13</v>
      </c>
      <c r="DU14" s="212">
        <f t="shared" ref="DU14:DU268" si="104">IF($DR14=100,DU$12,IF(CEILING(0.14*$DR14,1)&lt;DU$12,CEILING(0.14*$DR14,1),DU$12))</f>
        <v>13</v>
      </c>
      <c r="DV14" s="212">
        <f t="shared" ref="DV14:DV268" si="105">IF(ISODD(B14),IF($DR14=100,DV$12,IF(CEILING(0.12*$DR14,1)&lt;DV$12,CEILING(0.12*$DR14,1),DV$12)),IF($DR14=100,DV$12,IF(CEILING(0.14*$DR14,1)&lt;DV$12,CEILING(0.14*$DR14,1),DV$12)))</f>
        <v>12</v>
      </c>
      <c r="DW14" s="212">
        <f t="shared" ref="DW14:DW268" si="106">IF($DR14=100,DW$12,IF(CEILING(0.14*$DR14,1)&lt;DW$12,CEILING(0.14*$DR14,1),DW$12))</f>
        <v>13</v>
      </c>
      <c r="DX14" s="264">
        <f t="shared" ref="DX14:DX268" si="107">DR14-DY14-SUM(DS14:DW14)</f>
        <v>9</v>
      </c>
      <c r="DY14" s="265">
        <f t="shared" ref="DY14:DY268" si="108">ROUND(0.15*DR14,0)</f>
        <v>14</v>
      </c>
      <c r="DZ14" s="212">
        <f t="shared" ref="DZ14:DZ268" si="109">SUM(DS14:DY14)</f>
        <v>92</v>
      </c>
      <c r="EA14" s="212">
        <f t="shared" ref="EA14:EA268" si="110">DS14</f>
        <v>18</v>
      </c>
      <c r="EB14" s="212">
        <f t="shared" ref="EB14:EB268" si="111">IF(ISODD($B14),DT14,0)</f>
        <v>13</v>
      </c>
      <c r="EC14" s="212">
        <f t="shared" ref="EC14:ED14" si="112">IF(ISEVEN($B14),DT14,0)</f>
        <v>0</v>
      </c>
      <c r="ED14" s="212">
        <f t="shared" si="112"/>
        <v>0</v>
      </c>
      <c r="EE14" s="212">
        <f t="shared" ref="EE14:EF14" si="113">IF(ISODD($B14),DU14,0)</f>
        <v>13</v>
      </c>
      <c r="EF14" s="212">
        <f t="shared" si="113"/>
        <v>12</v>
      </c>
      <c r="EG14" s="212">
        <f t="shared" ref="EG14:EG268" si="114">IF(ISEVEN($B14),DV14,0)</f>
        <v>0</v>
      </c>
      <c r="EH14" s="212">
        <f t="shared" ref="EH14:EH268" si="115">IF(ISODD($B14),DW14,0)</f>
        <v>13</v>
      </c>
      <c r="EI14" s="212">
        <f t="shared" ref="EI14:EJ14" si="116">IF(ISEVEN($B14),DW14,0)</f>
        <v>0</v>
      </c>
      <c r="EJ14" s="212">
        <f t="shared" si="116"/>
        <v>0</v>
      </c>
      <c r="EK14" s="264">
        <f t="shared" ref="EK14:EL14" si="117">IF(ISODD($B14),DX14,0)</f>
        <v>9</v>
      </c>
      <c r="EL14" s="212">
        <f t="shared" si="117"/>
        <v>14</v>
      </c>
      <c r="EM14" s="212">
        <f t="shared" ref="EM14:EM268" si="118">IF(ISEVEN($B14),DY14,0)</f>
        <v>0</v>
      </c>
      <c r="EN14" s="212"/>
      <c r="EO14" s="212">
        <v>100</v>
      </c>
      <c r="EP14" s="241">
        <f t="shared" ref="EP14:EP268" si="119">ROUND(0.2*DR14,0)</f>
        <v>18</v>
      </c>
      <c r="EQ14" s="212">
        <f t="shared" ref="EQ14:EQ268" si="120">IF(ISODD(B14),IF($DR14=100,EQ$12,IF(CEILING(0.17*$DR14,1)&lt;EQ$12,CEILING(0.17*$DR14,1),EQ$12)),IF($DR14=100,EQ$12,IF(CEILING(0.16*$DR14,1)&lt;EQ$12,CEILING(0.16*$DR14,1),EQ$12)))</f>
        <v>16</v>
      </c>
      <c r="ER14" s="212">
        <f t="shared" ref="ER14:ER268" si="121">IF($DR14=100,ER$12,IF(CEILING(0.17*$DR14,1)&lt;ER$12,CEILING(0.17*$DR14,1),ER$12))</f>
        <v>16</v>
      </c>
      <c r="ES14" s="212">
        <f t="shared" ref="ES14:ES268" si="122">IF(ISODD(B14),IF($DR14=100,ES$12,IF(CEILING(0.15*$DR14,1)&lt;ES$12,CEILING(0.15*$DR14,1),ES$12)),IF($DR14=100,ES$12,IF(CEILING(0.17*$DR14,1)&lt;ES$12,CEILING(0.17*$DR14,1),ES$12)))</f>
        <v>14</v>
      </c>
      <c r="ET14" s="264">
        <f t="shared" ref="ET14:ET268" si="123">DR14-EU14-EP14-EQ14-ER14-ES14</f>
        <v>13</v>
      </c>
      <c r="EU14" s="212">
        <f t="shared" ref="EU14:EU268" si="124">ROUND(0.16*DR14,0)</f>
        <v>15</v>
      </c>
      <c r="EV14" s="265"/>
      <c r="EW14" s="212">
        <f t="shared" ref="EW14:EW268" si="125">SUM(EP14:EU14)</f>
        <v>92</v>
      </c>
      <c r="EX14" s="212">
        <f t="shared" ref="EX14:EX268" si="126">EP14</f>
        <v>18</v>
      </c>
      <c r="EY14" s="212">
        <f t="shared" ref="EY14:EY268" si="127">IF(ISODD($B14),EQ14,0)</f>
        <v>16</v>
      </c>
      <c r="EZ14" s="212">
        <f t="shared" ref="EZ14:FA14" si="128">IF(ISEVEN($B14),EQ14,0)</f>
        <v>0</v>
      </c>
      <c r="FA14" s="212">
        <f t="shared" si="128"/>
        <v>0</v>
      </c>
      <c r="FB14" s="212">
        <f t="shared" ref="FB14:FC14" si="129">IF(ISODD($B14),ER14,0)</f>
        <v>16</v>
      </c>
      <c r="FC14" s="212">
        <f t="shared" si="129"/>
        <v>14</v>
      </c>
      <c r="FD14" s="212">
        <f t="shared" ref="FD14:FD268" si="130">IF(ISEVEN($B14),ES14,0)</f>
        <v>0</v>
      </c>
      <c r="FE14" s="264">
        <f t="shared" ref="FE14:FE268" si="131">IF(ISODD($B14),ET14,0)</f>
        <v>13</v>
      </c>
      <c r="FF14" s="212">
        <f t="shared" ref="FF14:FG14" si="132">IF(ISEVEN($B14),ET14,0)</f>
        <v>0</v>
      </c>
      <c r="FG14" s="212">
        <f t="shared" si="132"/>
        <v>0</v>
      </c>
      <c r="FH14" s="212">
        <f t="shared" ref="FH14:FH268" si="133">IF(ISODD($B14),EU14,0)</f>
        <v>15</v>
      </c>
      <c r="FI14" s="212">
        <v>0</v>
      </c>
      <c r="FJ14" s="212">
        <v>0</v>
      </c>
      <c r="FK14" s="212"/>
      <c r="FL14" s="212"/>
      <c r="FM14" s="262">
        <v>92</v>
      </c>
    </row>
    <row r="15" spans="1:169" ht="18" x14ac:dyDescent="0.2">
      <c r="A15" s="247">
        <v>2</v>
      </c>
      <c r="B15" s="248">
        <v>213423243002</v>
      </c>
      <c r="C15" s="249" t="s">
        <v>962</v>
      </c>
      <c r="D15" s="250"/>
      <c r="E15" s="251" t="s">
        <v>963</v>
      </c>
      <c r="F15" s="252">
        <f t="shared" si="0"/>
        <v>2</v>
      </c>
      <c r="G15" s="252">
        <f t="shared" si="1"/>
        <v>2</v>
      </c>
      <c r="H15" s="252">
        <f t="shared" si="2"/>
        <v>2</v>
      </c>
      <c r="I15" s="252">
        <f t="shared" si="3"/>
        <v>2</v>
      </c>
      <c r="J15" s="252">
        <f t="shared" si="4"/>
        <v>2</v>
      </c>
      <c r="K15" s="252">
        <f t="shared" si="5"/>
        <v>2</v>
      </c>
      <c r="L15" s="252">
        <f t="shared" si="6"/>
        <v>2</v>
      </c>
      <c r="M15" s="252">
        <f t="shared" si="7"/>
        <v>2</v>
      </c>
      <c r="N15" s="252">
        <f t="shared" si="8"/>
        <v>1</v>
      </c>
      <c r="O15" s="253">
        <f t="shared" si="9"/>
        <v>0</v>
      </c>
      <c r="P15" s="252">
        <f t="shared" si="10"/>
        <v>0</v>
      </c>
      <c r="Q15" s="252">
        <f t="shared" si="11"/>
        <v>0</v>
      </c>
      <c r="R15" s="252">
        <f t="shared" si="12"/>
        <v>0</v>
      </c>
      <c r="S15" s="254">
        <f t="shared" si="13"/>
        <v>0</v>
      </c>
      <c r="T15" s="255">
        <f t="shared" si="14"/>
        <v>4</v>
      </c>
      <c r="U15" s="252">
        <f t="shared" si="15"/>
        <v>11</v>
      </c>
      <c r="V15" s="252">
        <f t="shared" si="16"/>
        <v>0</v>
      </c>
      <c r="W15" s="252">
        <f t="shared" si="17"/>
        <v>0</v>
      </c>
      <c r="X15" s="254">
        <f t="shared" si="18"/>
        <v>0</v>
      </c>
      <c r="Y15" s="256">
        <f t="shared" si="19"/>
        <v>3</v>
      </c>
      <c r="Z15" s="252">
        <f t="shared" si="20"/>
        <v>12</v>
      </c>
      <c r="AA15" s="252">
        <f t="shared" si="21"/>
        <v>0</v>
      </c>
      <c r="AB15" s="252">
        <f t="shared" si="22"/>
        <v>0</v>
      </c>
      <c r="AC15" s="254">
        <f t="shared" si="23"/>
        <v>0</v>
      </c>
      <c r="AD15" s="255">
        <f t="shared" si="24"/>
        <v>3</v>
      </c>
      <c r="AE15" s="252">
        <f t="shared" si="25"/>
        <v>0</v>
      </c>
      <c r="AF15" s="252">
        <f t="shared" si="26"/>
        <v>0</v>
      </c>
      <c r="AG15" s="252">
        <f t="shared" si="27"/>
        <v>0</v>
      </c>
      <c r="AH15" s="254">
        <f t="shared" si="28"/>
        <v>0</v>
      </c>
      <c r="AI15" s="257">
        <f t="shared" si="29"/>
        <v>4</v>
      </c>
      <c r="AJ15" s="252">
        <f t="shared" si="30"/>
        <v>0</v>
      </c>
      <c r="AK15" s="252">
        <f t="shared" si="31"/>
        <v>0</v>
      </c>
      <c r="AL15" s="252">
        <f t="shared" si="32"/>
        <v>0</v>
      </c>
      <c r="AM15" s="254">
        <f t="shared" si="33"/>
        <v>0</v>
      </c>
      <c r="AN15" s="257">
        <f t="shared" si="34"/>
        <v>4</v>
      </c>
      <c r="AO15" s="252">
        <f t="shared" si="35"/>
        <v>12</v>
      </c>
      <c r="AP15" s="252">
        <f t="shared" si="36"/>
        <v>0</v>
      </c>
      <c r="AQ15" s="252">
        <f t="shared" si="37"/>
        <v>0</v>
      </c>
      <c r="AR15" s="254">
        <f t="shared" si="38"/>
        <v>0</v>
      </c>
      <c r="AS15" s="257">
        <f t="shared" si="39"/>
        <v>3</v>
      </c>
      <c r="AT15" s="252">
        <f t="shared" si="40"/>
        <v>0</v>
      </c>
      <c r="AU15" s="252">
        <f t="shared" si="41"/>
        <v>0</v>
      </c>
      <c r="AV15" s="252">
        <f t="shared" si="42"/>
        <v>0</v>
      </c>
      <c r="AW15" s="254">
        <f t="shared" si="43"/>
        <v>0</v>
      </c>
      <c r="AX15" s="258">
        <f t="shared" si="44"/>
        <v>4</v>
      </c>
      <c r="AY15" s="252">
        <f t="shared" si="45"/>
        <v>12</v>
      </c>
      <c r="AZ15" s="252">
        <f t="shared" si="46"/>
        <v>0</v>
      </c>
      <c r="BA15" s="252">
        <f t="shared" si="47"/>
        <v>0</v>
      </c>
      <c r="BB15" s="254">
        <f t="shared" si="48"/>
        <v>0</v>
      </c>
      <c r="BC15" s="257">
        <f t="shared" si="49"/>
        <v>3</v>
      </c>
      <c r="BD15" s="259">
        <f t="shared" si="50"/>
        <v>7</v>
      </c>
      <c r="BE15" s="252">
        <f t="shared" si="51"/>
        <v>0</v>
      </c>
      <c r="BF15" s="252">
        <f t="shared" si="52"/>
        <v>0</v>
      </c>
      <c r="BG15" s="254">
        <f t="shared" si="53"/>
        <v>0</v>
      </c>
      <c r="BH15" s="257">
        <f t="shared" si="54"/>
        <v>3</v>
      </c>
      <c r="BI15" s="252">
        <f t="shared" si="55"/>
        <v>0</v>
      </c>
      <c r="BJ15" s="252">
        <f t="shared" si="56"/>
        <v>0</v>
      </c>
      <c r="BK15" s="252">
        <f t="shared" si="57"/>
        <v>0</v>
      </c>
      <c r="BL15" s="254">
        <f t="shared" si="58"/>
        <v>0</v>
      </c>
      <c r="BM15" s="260">
        <f t="shared" si="59"/>
        <v>4</v>
      </c>
      <c r="BN15" s="252">
        <f t="shared" si="60"/>
        <v>0</v>
      </c>
      <c r="BO15" s="252">
        <f t="shared" si="61"/>
        <v>0</v>
      </c>
      <c r="BP15" s="252">
        <f t="shared" si="62"/>
        <v>0</v>
      </c>
      <c r="BQ15" s="254">
        <f t="shared" si="63"/>
        <v>0</v>
      </c>
      <c r="BR15" s="261">
        <f t="shared" si="64"/>
        <v>4</v>
      </c>
      <c r="BS15" s="252">
        <f t="shared" si="65"/>
        <v>12</v>
      </c>
      <c r="BT15" s="252">
        <f t="shared" si="66"/>
        <v>0</v>
      </c>
      <c r="BU15" s="252">
        <f t="shared" si="67"/>
        <v>0</v>
      </c>
      <c r="BV15" s="254">
        <f t="shared" si="68"/>
        <v>0</v>
      </c>
      <c r="BW15" s="261">
        <f t="shared" si="69"/>
        <v>3</v>
      </c>
      <c r="BX15" s="262">
        <v>83</v>
      </c>
      <c r="BY15" s="262">
        <v>83</v>
      </c>
      <c r="BZ15" s="246" t="e">
        <f t="shared" si="70"/>
        <v>#VALUE!</v>
      </c>
      <c r="CA15" s="246">
        <f t="shared" si="71"/>
        <v>20</v>
      </c>
      <c r="CB15" s="246" t="e">
        <f t="shared" si="72"/>
        <v>#VALUE!</v>
      </c>
      <c r="CC15" s="246" t="e">
        <f t="shared" si="73"/>
        <v>#VALUE!</v>
      </c>
      <c r="CD15" s="246" t="e">
        <f t="shared" si="74"/>
        <v>#VALUE!</v>
      </c>
      <c r="CE15" s="246" t="e">
        <f t="shared" si="75"/>
        <v>#VALUE!</v>
      </c>
      <c r="CF15" s="246" t="e">
        <f t="shared" si="76"/>
        <v>#VALUE!</v>
      </c>
      <c r="CG15" s="246" t="e">
        <f t="shared" si="77"/>
        <v>#VALUE!</v>
      </c>
      <c r="CH15" s="246" t="e">
        <f t="shared" si="78"/>
        <v>#VALUE!</v>
      </c>
      <c r="CI15" s="246" t="e">
        <f t="shared" si="79"/>
        <v>#VALUE!</v>
      </c>
      <c r="CJ15" s="246" t="e">
        <f t="shared" si="80"/>
        <v>#VALUE!</v>
      </c>
      <c r="CK15" s="246" t="e">
        <f t="shared" si="81"/>
        <v>#VALUE!</v>
      </c>
      <c r="CL15" s="246" t="e">
        <f t="shared" si="82"/>
        <v>#VALUE!</v>
      </c>
      <c r="CM15" s="246" t="e">
        <f t="shared" si="83"/>
        <v>#VALUE!</v>
      </c>
      <c r="CN15" s="246" t="e">
        <f t="shared" si="84"/>
        <v>#VALUE!</v>
      </c>
      <c r="CO15" s="263" t="str">
        <f t="shared" si="85"/>
        <v>2023PEC AI 542</v>
      </c>
      <c r="CP15" s="246" t="e">
        <f t="shared" si="86"/>
        <v>#VALUE!</v>
      </c>
      <c r="CQ15" s="211"/>
      <c r="CR15" s="246">
        <f t="shared" si="87"/>
        <v>20</v>
      </c>
      <c r="CS15" s="246" t="e">
        <f t="shared" si="88"/>
        <v>#VALUE!</v>
      </c>
      <c r="CT15" s="246" t="e">
        <f t="shared" si="89"/>
        <v>#VALUE!</v>
      </c>
      <c r="CU15" s="246" t="e">
        <f t="shared" si="90"/>
        <v>#VALUE!</v>
      </c>
      <c r="CV15" s="246" t="e">
        <f t="shared" si="91"/>
        <v>#VALUE!</v>
      </c>
      <c r="CW15" s="246" t="e">
        <f t="shared" si="92"/>
        <v>#VALUE!</v>
      </c>
      <c r="CX15" s="246" t="e">
        <f t="shared" si="93"/>
        <v>#VALUE!</v>
      </c>
      <c r="CY15" s="246" t="e">
        <f t="shared" si="94"/>
        <v>#VALUE!</v>
      </c>
      <c r="CZ15" s="246" t="e">
        <f t="shared" si="95"/>
        <v>#VALUE!</v>
      </c>
      <c r="DA15" s="246" t="e">
        <f t="shared" si="96"/>
        <v>#VALUE!</v>
      </c>
      <c r="DB15" s="246" t="e">
        <f t="shared" si="97"/>
        <v>#VALUE!</v>
      </c>
      <c r="DC15" s="246" t="e">
        <f t="shared" si="98"/>
        <v>#VALUE!</v>
      </c>
      <c r="DD15" s="246" t="e">
        <f t="shared" si="99"/>
        <v>#VALUE!</v>
      </c>
      <c r="DE15" s="212"/>
      <c r="DF15" s="212" t="e">
        <f t="shared" si="100"/>
        <v>#VALUE!</v>
      </c>
      <c r="DG15" s="212"/>
      <c r="DH15" s="212"/>
      <c r="DI15" s="212"/>
      <c r="DJ15" s="212"/>
      <c r="DK15" s="212"/>
      <c r="DL15" s="212"/>
      <c r="DM15" s="212"/>
      <c r="DN15" s="212"/>
      <c r="DO15" s="212"/>
      <c r="DP15" s="212"/>
      <c r="DQ15" s="212"/>
      <c r="DR15" s="264">
        <f t="shared" si="101"/>
        <v>83</v>
      </c>
      <c r="DS15" s="241">
        <f t="shared" si="102"/>
        <v>17</v>
      </c>
      <c r="DT15" s="212">
        <f t="shared" si="103"/>
        <v>11</v>
      </c>
      <c r="DU15" s="212">
        <f t="shared" si="104"/>
        <v>12</v>
      </c>
      <c r="DV15" s="212">
        <f t="shared" si="105"/>
        <v>12</v>
      </c>
      <c r="DW15" s="212">
        <f t="shared" si="106"/>
        <v>12</v>
      </c>
      <c r="DX15" s="264">
        <f t="shared" si="107"/>
        <v>7</v>
      </c>
      <c r="DY15" s="265">
        <f t="shared" si="108"/>
        <v>12</v>
      </c>
      <c r="DZ15" s="212">
        <f t="shared" si="109"/>
        <v>83</v>
      </c>
      <c r="EA15" s="212">
        <f t="shared" si="110"/>
        <v>17</v>
      </c>
      <c r="EB15" s="212">
        <f t="shared" si="111"/>
        <v>0</v>
      </c>
      <c r="EC15" s="212">
        <f t="shared" ref="EC15:ED15" si="134">IF(ISEVEN($B15),DT15,0)</f>
        <v>11</v>
      </c>
      <c r="ED15" s="212">
        <f t="shared" si="134"/>
        <v>12</v>
      </c>
      <c r="EE15" s="212">
        <f t="shared" ref="EE15:EF15" si="135">IF(ISODD($B15),DU15,0)</f>
        <v>0</v>
      </c>
      <c r="EF15" s="212">
        <f t="shared" si="135"/>
        <v>0</v>
      </c>
      <c r="EG15" s="212">
        <f t="shared" si="114"/>
        <v>12</v>
      </c>
      <c r="EH15" s="212">
        <f t="shared" si="115"/>
        <v>0</v>
      </c>
      <c r="EI15" s="212">
        <f t="shared" ref="EI15:EJ15" si="136">IF(ISEVEN($B15),DW15,0)</f>
        <v>12</v>
      </c>
      <c r="EJ15" s="264">
        <f t="shared" si="136"/>
        <v>7</v>
      </c>
      <c r="EK15" s="212">
        <f t="shared" ref="EK15:EL15" si="137">IF(ISODD($B15),DX15,0)</f>
        <v>0</v>
      </c>
      <c r="EL15" s="212">
        <f t="shared" si="137"/>
        <v>0</v>
      </c>
      <c r="EM15" s="212">
        <f t="shared" si="118"/>
        <v>12</v>
      </c>
      <c r="EN15" s="212"/>
      <c r="EO15" s="212">
        <v>100</v>
      </c>
      <c r="EP15" s="241">
        <f t="shared" si="119"/>
        <v>17</v>
      </c>
      <c r="EQ15" s="212">
        <f t="shared" si="120"/>
        <v>14</v>
      </c>
      <c r="ER15" s="212">
        <f t="shared" si="121"/>
        <v>15</v>
      </c>
      <c r="ES15" s="212">
        <f t="shared" si="122"/>
        <v>15</v>
      </c>
      <c r="ET15" s="264">
        <f t="shared" si="123"/>
        <v>9</v>
      </c>
      <c r="EU15" s="212">
        <f t="shared" si="124"/>
        <v>13</v>
      </c>
      <c r="EV15" s="212"/>
      <c r="EW15" s="212">
        <f t="shared" si="125"/>
        <v>83</v>
      </c>
      <c r="EX15" s="212">
        <f t="shared" si="126"/>
        <v>17</v>
      </c>
      <c r="EY15" s="212">
        <f t="shared" si="127"/>
        <v>0</v>
      </c>
      <c r="EZ15" s="212">
        <f t="shared" ref="EZ15:FA15" si="138">IF(ISEVEN($B15),EQ15,0)</f>
        <v>14</v>
      </c>
      <c r="FA15" s="212">
        <f t="shared" si="138"/>
        <v>15</v>
      </c>
      <c r="FB15" s="212">
        <f t="shared" ref="FB15:FC15" si="139">IF(ISODD($B15),ER15,0)</f>
        <v>0</v>
      </c>
      <c r="FC15" s="212">
        <f t="shared" si="139"/>
        <v>0</v>
      </c>
      <c r="FD15" s="212">
        <f t="shared" si="130"/>
        <v>15</v>
      </c>
      <c r="FE15" s="212">
        <f t="shared" si="131"/>
        <v>0</v>
      </c>
      <c r="FF15" s="264">
        <f t="shared" ref="FF15:FG15" si="140">IF(ISEVEN($B15),ET15,0)</f>
        <v>9</v>
      </c>
      <c r="FG15" s="212">
        <f t="shared" si="140"/>
        <v>13</v>
      </c>
      <c r="FH15" s="212">
        <f t="shared" si="133"/>
        <v>0</v>
      </c>
      <c r="FI15" s="212">
        <v>0</v>
      </c>
      <c r="FJ15" s="212">
        <v>0</v>
      </c>
      <c r="FK15" s="212"/>
      <c r="FL15" s="212"/>
      <c r="FM15" s="262">
        <v>83</v>
      </c>
    </row>
    <row r="16" spans="1:169" ht="18" x14ac:dyDescent="0.2">
      <c r="A16" s="247">
        <v>3</v>
      </c>
      <c r="B16" s="266">
        <v>213423243003</v>
      </c>
      <c r="C16" s="266" t="s">
        <v>84</v>
      </c>
      <c r="D16" s="250"/>
      <c r="E16" s="267" t="s">
        <v>85</v>
      </c>
      <c r="F16" s="252">
        <f t="shared" si="0"/>
        <v>2</v>
      </c>
      <c r="G16" s="252">
        <f t="shared" si="1"/>
        <v>2</v>
      </c>
      <c r="H16" s="252">
        <f t="shared" si="2"/>
        <v>2</v>
      </c>
      <c r="I16" s="252">
        <f t="shared" si="3"/>
        <v>2</v>
      </c>
      <c r="J16" s="252">
        <f t="shared" si="4"/>
        <v>2</v>
      </c>
      <c r="K16" s="252">
        <f t="shared" si="5"/>
        <v>2</v>
      </c>
      <c r="L16" s="252">
        <f t="shared" si="6"/>
        <v>2</v>
      </c>
      <c r="M16" s="252">
        <f t="shared" si="7"/>
        <v>2</v>
      </c>
      <c r="N16" s="252">
        <f t="shared" si="8"/>
        <v>2</v>
      </c>
      <c r="O16" s="253">
        <f t="shared" si="9"/>
        <v>0</v>
      </c>
      <c r="P16" s="252">
        <f t="shared" si="10"/>
        <v>13</v>
      </c>
      <c r="Q16" s="252">
        <f t="shared" si="11"/>
        <v>0</v>
      </c>
      <c r="R16" s="252">
        <f t="shared" si="12"/>
        <v>0</v>
      </c>
      <c r="S16" s="254">
        <f t="shared" si="13"/>
        <v>0</v>
      </c>
      <c r="T16" s="255">
        <f t="shared" si="14"/>
        <v>3</v>
      </c>
      <c r="U16" s="252">
        <f t="shared" si="15"/>
        <v>0</v>
      </c>
      <c r="V16" s="252">
        <f t="shared" si="16"/>
        <v>0</v>
      </c>
      <c r="W16" s="252">
        <f t="shared" si="17"/>
        <v>0</v>
      </c>
      <c r="X16" s="254">
        <f t="shared" si="18"/>
        <v>0</v>
      </c>
      <c r="Y16" s="256">
        <f t="shared" si="19"/>
        <v>4</v>
      </c>
      <c r="Z16" s="252">
        <f t="shared" si="20"/>
        <v>0</v>
      </c>
      <c r="AA16" s="252">
        <f t="shared" si="21"/>
        <v>0</v>
      </c>
      <c r="AB16" s="252">
        <f t="shared" si="22"/>
        <v>0</v>
      </c>
      <c r="AC16" s="254">
        <f t="shared" si="23"/>
        <v>0</v>
      </c>
      <c r="AD16" s="255">
        <f t="shared" si="24"/>
        <v>4</v>
      </c>
      <c r="AE16" s="252">
        <f t="shared" si="25"/>
        <v>13</v>
      </c>
      <c r="AF16" s="252">
        <f t="shared" si="26"/>
        <v>0</v>
      </c>
      <c r="AG16" s="252">
        <f t="shared" si="27"/>
        <v>0</v>
      </c>
      <c r="AH16" s="254">
        <f t="shared" si="28"/>
        <v>0</v>
      </c>
      <c r="AI16" s="257">
        <f t="shared" si="29"/>
        <v>3</v>
      </c>
      <c r="AJ16" s="252">
        <f t="shared" si="30"/>
        <v>11</v>
      </c>
      <c r="AK16" s="252">
        <f t="shared" si="31"/>
        <v>0</v>
      </c>
      <c r="AL16" s="252">
        <f t="shared" si="32"/>
        <v>0</v>
      </c>
      <c r="AM16" s="254">
        <f t="shared" si="33"/>
        <v>0</v>
      </c>
      <c r="AN16" s="257">
        <f t="shared" si="34"/>
        <v>3</v>
      </c>
      <c r="AO16" s="252">
        <f t="shared" si="35"/>
        <v>0</v>
      </c>
      <c r="AP16" s="252">
        <f t="shared" si="36"/>
        <v>0</v>
      </c>
      <c r="AQ16" s="252">
        <f t="shared" si="37"/>
        <v>0</v>
      </c>
      <c r="AR16" s="254">
        <f t="shared" si="38"/>
        <v>0</v>
      </c>
      <c r="AS16" s="257">
        <f t="shared" si="39"/>
        <v>4</v>
      </c>
      <c r="AT16" s="252">
        <f t="shared" si="40"/>
        <v>13</v>
      </c>
      <c r="AU16" s="252">
        <f t="shared" si="41"/>
        <v>0</v>
      </c>
      <c r="AV16" s="252">
        <f t="shared" si="42"/>
        <v>0</v>
      </c>
      <c r="AW16" s="254">
        <f t="shared" si="43"/>
        <v>0</v>
      </c>
      <c r="AX16" s="258">
        <f t="shared" si="44"/>
        <v>3</v>
      </c>
      <c r="AY16" s="252">
        <f t="shared" si="45"/>
        <v>0</v>
      </c>
      <c r="AZ16" s="252">
        <f t="shared" si="46"/>
        <v>0</v>
      </c>
      <c r="BA16" s="252">
        <f t="shared" si="47"/>
        <v>0</v>
      </c>
      <c r="BB16" s="254">
        <f t="shared" si="48"/>
        <v>0</v>
      </c>
      <c r="BC16" s="257">
        <f t="shared" si="49"/>
        <v>4</v>
      </c>
      <c r="BD16" s="252">
        <f t="shared" si="50"/>
        <v>0</v>
      </c>
      <c r="BE16" s="252">
        <f t="shared" si="51"/>
        <v>0</v>
      </c>
      <c r="BF16" s="252">
        <f t="shared" si="52"/>
        <v>0</v>
      </c>
      <c r="BG16" s="254">
        <f t="shared" si="53"/>
        <v>0</v>
      </c>
      <c r="BH16" s="257">
        <f t="shared" si="54"/>
        <v>4</v>
      </c>
      <c r="BI16" s="259">
        <f t="shared" si="55"/>
        <v>8</v>
      </c>
      <c r="BJ16" s="252">
        <f t="shared" si="56"/>
        <v>0</v>
      </c>
      <c r="BK16" s="252">
        <f t="shared" si="57"/>
        <v>0</v>
      </c>
      <c r="BL16" s="254">
        <f t="shared" si="58"/>
        <v>0</v>
      </c>
      <c r="BM16" s="260">
        <f t="shared" si="59"/>
        <v>3</v>
      </c>
      <c r="BN16" s="252">
        <f t="shared" si="60"/>
        <v>13</v>
      </c>
      <c r="BO16" s="252">
        <f t="shared" si="61"/>
        <v>0</v>
      </c>
      <c r="BP16" s="252">
        <f t="shared" si="62"/>
        <v>0</v>
      </c>
      <c r="BQ16" s="254">
        <f t="shared" si="63"/>
        <v>0</v>
      </c>
      <c r="BR16" s="261">
        <f t="shared" si="64"/>
        <v>3</v>
      </c>
      <c r="BS16" s="252">
        <f t="shared" si="65"/>
        <v>0</v>
      </c>
      <c r="BT16" s="252">
        <f t="shared" si="66"/>
        <v>0</v>
      </c>
      <c r="BU16" s="252">
        <f t="shared" si="67"/>
        <v>0</v>
      </c>
      <c r="BV16" s="254">
        <f t="shared" si="68"/>
        <v>0</v>
      </c>
      <c r="BW16" s="261">
        <f t="shared" si="69"/>
        <v>4</v>
      </c>
      <c r="BX16" s="262">
        <v>89</v>
      </c>
      <c r="BY16" s="262">
        <v>89</v>
      </c>
      <c r="BZ16" s="246" t="e">
        <f t="shared" si="70"/>
        <v>#VALUE!</v>
      </c>
      <c r="CA16" s="246">
        <f t="shared" si="71"/>
        <v>20</v>
      </c>
      <c r="CB16" s="246" t="e">
        <f t="shared" si="72"/>
        <v>#VALUE!</v>
      </c>
      <c r="CC16" s="246" t="e">
        <f t="shared" si="73"/>
        <v>#VALUE!</v>
      </c>
      <c r="CD16" s="246" t="e">
        <f t="shared" si="74"/>
        <v>#VALUE!</v>
      </c>
      <c r="CE16" s="246" t="e">
        <f t="shared" si="75"/>
        <v>#VALUE!</v>
      </c>
      <c r="CF16" s="246" t="e">
        <f t="shared" si="76"/>
        <v>#VALUE!</v>
      </c>
      <c r="CG16" s="246" t="e">
        <f t="shared" si="77"/>
        <v>#VALUE!</v>
      </c>
      <c r="CH16" s="246" t="e">
        <f t="shared" si="78"/>
        <v>#VALUE!</v>
      </c>
      <c r="CI16" s="246" t="e">
        <f t="shared" si="79"/>
        <v>#VALUE!</v>
      </c>
      <c r="CJ16" s="246" t="e">
        <f t="shared" si="80"/>
        <v>#VALUE!</v>
      </c>
      <c r="CK16" s="246" t="e">
        <f t="shared" si="81"/>
        <v>#VALUE!</v>
      </c>
      <c r="CL16" s="246" t="e">
        <f t="shared" si="82"/>
        <v>#VALUE!</v>
      </c>
      <c r="CM16" s="246" t="e">
        <f t="shared" si="83"/>
        <v>#VALUE!</v>
      </c>
      <c r="CN16" s="246" t="e">
        <f t="shared" si="84"/>
        <v>#VALUE!</v>
      </c>
      <c r="CO16" s="263" t="str">
        <f t="shared" si="85"/>
        <v>2023PEC AI 101</v>
      </c>
      <c r="CP16" s="246" t="e">
        <f t="shared" si="86"/>
        <v>#VALUE!</v>
      </c>
      <c r="CQ16" s="211"/>
      <c r="CR16" s="246">
        <f t="shared" si="87"/>
        <v>20</v>
      </c>
      <c r="CS16" s="246" t="e">
        <f t="shared" si="88"/>
        <v>#VALUE!</v>
      </c>
      <c r="CT16" s="246" t="e">
        <f t="shared" si="89"/>
        <v>#VALUE!</v>
      </c>
      <c r="CU16" s="246" t="e">
        <f t="shared" si="90"/>
        <v>#VALUE!</v>
      </c>
      <c r="CV16" s="246" t="e">
        <f t="shared" si="91"/>
        <v>#VALUE!</v>
      </c>
      <c r="CW16" s="246" t="e">
        <f t="shared" si="92"/>
        <v>#VALUE!</v>
      </c>
      <c r="CX16" s="246" t="e">
        <f t="shared" si="93"/>
        <v>#VALUE!</v>
      </c>
      <c r="CY16" s="246" t="e">
        <f t="shared" si="94"/>
        <v>#VALUE!</v>
      </c>
      <c r="CZ16" s="246" t="e">
        <f t="shared" si="95"/>
        <v>#VALUE!</v>
      </c>
      <c r="DA16" s="246" t="e">
        <f t="shared" si="96"/>
        <v>#VALUE!</v>
      </c>
      <c r="DB16" s="246" t="e">
        <f t="shared" si="97"/>
        <v>#VALUE!</v>
      </c>
      <c r="DC16" s="246" t="e">
        <f t="shared" si="98"/>
        <v>#VALUE!</v>
      </c>
      <c r="DD16" s="246" t="e">
        <f t="shared" si="99"/>
        <v>#VALUE!</v>
      </c>
      <c r="DE16" s="212"/>
      <c r="DF16" s="212" t="e">
        <f t="shared" si="100"/>
        <v>#VALUE!</v>
      </c>
      <c r="DG16" s="212"/>
      <c r="DH16" s="212"/>
      <c r="DI16" s="212"/>
      <c r="DJ16" s="212"/>
      <c r="DK16" s="212"/>
      <c r="DL16" s="212"/>
      <c r="DM16" s="212"/>
      <c r="DN16" s="212"/>
      <c r="DO16" s="212"/>
      <c r="DP16" s="212"/>
      <c r="DQ16" s="212"/>
      <c r="DR16" s="264">
        <f t="shared" si="101"/>
        <v>89</v>
      </c>
      <c r="DS16" s="241">
        <f t="shared" si="102"/>
        <v>18</v>
      </c>
      <c r="DT16" s="212">
        <f t="shared" si="103"/>
        <v>13</v>
      </c>
      <c r="DU16" s="212">
        <f t="shared" si="104"/>
        <v>13</v>
      </c>
      <c r="DV16" s="212">
        <f t="shared" si="105"/>
        <v>11</v>
      </c>
      <c r="DW16" s="212">
        <f t="shared" si="106"/>
        <v>13</v>
      </c>
      <c r="DX16" s="264">
        <f t="shared" si="107"/>
        <v>8</v>
      </c>
      <c r="DY16" s="265">
        <f t="shared" si="108"/>
        <v>13</v>
      </c>
      <c r="DZ16" s="212">
        <f t="shared" si="109"/>
        <v>89</v>
      </c>
      <c r="EA16" s="212">
        <f t="shared" si="110"/>
        <v>18</v>
      </c>
      <c r="EB16" s="212">
        <f t="shared" si="111"/>
        <v>13</v>
      </c>
      <c r="EC16" s="212">
        <f t="shared" ref="EC16:ED16" si="141">IF(ISEVEN($B16),DT16,0)</f>
        <v>0</v>
      </c>
      <c r="ED16" s="212">
        <f t="shared" si="141"/>
        <v>0</v>
      </c>
      <c r="EE16" s="212">
        <f t="shared" ref="EE16:EF16" si="142">IF(ISODD($B16),DU16,0)</f>
        <v>13</v>
      </c>
      <c r="EF16" s="212">
        <f t="shared" si="142"/>
        <v>11</v>
      </c>
      <c r="EG16" s="212">
        <f t="shared" si="114"/>
        <v>0</v>
      </c>
      <c r="EH16" s="212">
        <f t="shared" si="115"/>
        <v>13</v>
      </c>
      <c r="EI16" s="212">
        <f t="shared" ref="EI16:EJ16" si="143">IF(ISEVEN($B16),DW16,0)</f>
        <v>0</v>
      </c>
      <c r="EJ16" s="212">
        <f t="shared" si="143"/>
        <v>0</v>
      </c>
      <c r="EK16" s="264">
        <f t="shared" ref="EK16:EL16" si="144">IF(ISODD($B16),DX16,0)</f>
        <v>8</v>
      </c>
      <c r="EL16" s="212">
        <f t="shared" si="144"/>
        <v>13</v>
      </c>
      <c r="EM16" s="212">
        <f t="shared" si="118"/>
        <v>0</v>
      </c>
      <c r="EN16" s="212"/>
      <c r="EO16" s="212">
        <v>100</v>
      </c>
      <c r="EP16" s="241">
        <f t="shared" si="119"/>
        <v>18</v>
      </c>
      <c r="EQ16" s="212">
        <f t="shared" si="120"/>
        <v>16</v>
      </c>
      <c r="ER16" s="212">
        <f t="shared" si="121"/>
        <v>16</v>
      </c>
      <c r="ES16" s="212">
        <f t="shared" si="122"/>
        <v>14</v>
      </c>
      <c r="ET16" s="264">
        <f t="shared" si="123"/>
        <v>11</v>
      </c>
      <c r="EU16" s="212">
        <f t="shared" si="124"/>
        <v>14</v>
      </c>
      <c r="EV16" s="212"/>
      <c r="EW16" s="212">
        <f t="shared" si="125"/>
        <v>89</v>
      </c>
      <c r="EX16" s="212">
        <f t="shared" si="126"/>
        <v>18</v>
      </c>
      <c r="EY16" s="212">
        <f t="shared" si="127"/>
        <v>16</v>
      </c>
      <c r="EZ16" s="212">
        <f t="shared" ref="EZ16:FA16" si="145">IF(ISEVEN($B16),EQ16,0)</f>
        <v>0</v>
      </c>
      <c r="FA16" s="212">
        <f t="shared" si="145"/>
        <v>0</v>
      </c>
      <c r="FB16" s="212">
        <f t="shared" ref="FB16:FC16" si="146">IF(ISODD($B16),ER16,0)</f>
        <v>16</v>
      </c>
      <c r="FC16" s="212">
        <f t="shared" si="146"/>
        <v>14</v>
      </c>
      <c r="FD16" s="212">
        <f t="shared" si="130"/>
        <v>0</v>
      </c>
      <c r="FE16" s="264">
        <f t="shared" si="131"/>
        <v>11</v>
      </c>
      <c r="FF16" s="212">
        <f t="shared" ref="FF16:FG16" si="147">IF(ISEVEN($B16),ET16,0)</f>
        <v>0</v>
      </c>
      <c r="FG16" s="212">
        <f t="shared" si="147"/>
        <v>0</v>
      </c>
      <c r="FH16" s="212">
        <f t="shared" si="133"/>
        <v>14</v>
      </c>
      <c r="FI16" s="212">
        <v>0</v>
      </c>
      <c r="FJ16" s="212">
        <v>0</v>
      </c>
      <c r="FK16" s="212"/>
      <c r="FL16" s="212"/>
      <c r="FM16" s="262">
        <v>89</v>
      </c>
    </row>
    <row r="17" spans="1:169" ht="18" x14ac:dyDescent="0.2">
      <c r="A17" s="247">
        <v>4</v>
      </c>
      <c r="B17" s="248">
        <v>213423243004</v>
      </c>
      <c r="C17" s="249" t="s">
        <v>964</v>
      </c>
      <c r="D17" s="250"/>
      <c r="E17" s="251" t="s">
        <v>965</v>
      </c>
      <c r="F17" s="252">
        <f t="shared" si="0"/>
        <v>2</v>
      </c>
      <c r="G17" s="252">
        <f t="shared" si="1"/>
        <v>2</v>
      </c>
      <c r="H17" s="252">
        <f t="shared" si="2"/>
        <v>2</v>
      </c>
      <c r="I17" s="252">
        <f t="shared" si="3"/>
        <v>2</v>
      </c>
      <c r="J17" s="252">
        <f t="shared" si="4"/>
        <v>2</v>
      </c>
      <c r="K17" s="252">
        <f t="shared" si="5"/>
        <v>2</v>
      </c>
      <c r="L17" s="252">
        <f t="shared" si="6"/>
        <v>2</v>
      </c>
      <c r="M17" s="252">
        <f t="shared" si="7"/>
        <v>0</v>
      </c>
      <c r="N17" s="252">
        <f t="shared" si="8"/>
        <v>0</v>
      </c>
      <c r="O17" s="253">
        <f t="shared" si="9"/>
        <v>0</v>
      </c>
      <c r="P17" s="252">
        <f t="shared" si="10"/>
        <v>0</v>
      </c>
      <c r="Q17" s="252">
        <f t="shared" si="11"/>
        <v>0</v>
      </c>
      <c r="R17" s="252">
        <f t="shared" si="12"/>
        <v>0</v>
      </c>
      <c r="S17" s="254">
        <f t="shared" si="13"/>
        <v>0</v>
      </c>
      <c r="T17" s="255">
        <f t="shared" si="14"/>
        <v>4</v>
      </c>
      <c r="U17" s="252">
        <f t="shared" si="15"/>
        <v>9</v>
      </c>
      <c r="V17" s="252">
        <f t="shared" si="16"/>
        <v>0</v>
      </c>
      <c r="W17" s="252">
        <f t="shared" si="17"/>
        <v>0</v>
      </c>
      <c r="X17" s="254">
        <f t="shared" si="18"/>
        <v>0</v>
      </c>
      <c r="Y17" s="256">
        <f t="shared" si="19"/>
        <v>3</v>
      </c>
      <c r="Z17" s="252">
        <f t="shared" si="20"/>
        <v>10</v>
      </c>
      <c r="AA17" s="252">
        <f t="shared" si="21"/>
        <v>0</v>
      </c>
      <c r="AB17" s="252">
        <f t="shared" si="22"/>
        <v>0</v>
      </c>
      <c r="AC17" s="254">
        <f t="shared" si="23"/>
        <v>0</v>
      </c>
      <c r="AD17" s="255">
        <f t="shared" si="24"/>
        <v>3</v>
      </c>
      <c r="AE17" s="252">
        <f t="shared" si="25"/>
        <v>0</v>
      </c>
      <c r="AF17" s="252">
        <f t="shared" si="26"/>
        <v>0</v>
      </c>
      <c r="AG17" s="252">
        <f t="shared" si="27"/>
        <v>0</v>
      </c>
      <c r="AH17" s="254">
        <f t="shared" si="28"/>
        <v>0</v>
      </c>
      <c r="AI17" s="257">
        <f t="shared" si="29"/>
        <v>4</v>
      </c>
      <c r="AJ17" s="252">
        <f t="shared" si="30"/>
        <v>0</v>
      </c>
      <c r="AK17" s="252">
        <f t="shared" si="31"/>
        <v>0</v>
      </c>
      <c r="AL17" s="252">
        <f t="shared" si="32"/>
        <v>0</v>
      </c>
      <c r="AM17" s="254">
        <f t="shared" si="33"/>
        <v>0</v>
      </c>
      <c r="AN17" s="257">
        <f t="shared" si="34"/>
        <v>4</v>
      </c>
      <c r="AO17" s="252">
        <f t="shared" si="35"/>
        <v>10</v>
      </c>
      <c r="AP17" s="252">
        <f t="shared" si="36"/>
        <v>0</v>
      </c>
      <c r="AQ17" s="252">
        <f t="shared" si="37"/>
        <v>0</v>
      </c>
      <c r="AR17" s="254">
        <f t="shared" si="38"/>
        <v>0</v>
      </c>
      <c r="AS17" s="257">
        <f t="shared" si="39"/>
        <v>3</v>
      </c>
      <c r="AT17" s="252">
        <f t="shared" si="40"/>
        <v>0</v>
      </c>
      <c r="AU17" s="252">
        <f t="shared" si="41"/>
        <v>0</v>
      </c>
      <c r="AV17" s="252">
        <f t="shared" si="42"/>
        <v>0</v>
      </c>
      <c r="AW17" s="254">
        <f t="shared" si="43"/>
        <v>0</v>
      </c>
      <c r="AX17" s="258">
        <f t="shared" si="44"/>
        <v>4</v>
      </c>
      <c r="AY17" s="252">
        <f t="shared" si="45"/>
        <v>10</v>
      </c>
      <c r="AZ17" s="252">
        <f t="shared" si="46"/>
        <v>0</v>
      </c>
      <c r="BA17" s="252">
        <f t="shared" si="47"/>
        <v>0</v>
      </c>
      <c r="BB17" s="254">
        <f t="shared" si="48"/>
        <v>0</v>
      </c>
      <c r="BC17" s="257">
        <f t="shared" si="49"/>
        <v>3</v>
      </c>
      <c r="BD17" s="259">
        <f t="shared" si="50"/>
        <v>5</v>
      </c>
      <c r="BE17" s="252">
        <f t="shared" si="51"/>
        <v>0</v>
      </c>
      <c r="BF17" s="252">
        <f t="shared" si="52"/>
        <v>0</v>
      </c>
      <c r="BG17" s="254">
        <f t="shared" si="53"/>
        <v>0</v>
      </c>
      <c r="BH17" s="257">
        <f t="shared" si="54"/>
        <v>3</v>
      </c>
      <c r="BI17" s="252">
        <f t="shared" si="55"/>
        <v>0</v>
      </c>
      <c r="BJ17" s="252">
        <f t="shared" si="56"/>
        <v>0</v>
      </c>
      <c r="BK17" s="252">
        <f t="shared" si="57"/>
        <v>0</v>
      </c>
      <c r="BL17" s="254">
        <f t="shared" si="58"/>
        <v>0</v>
      </c>
      <c r="BM17" s="260">
        <f t="shared" si="59"/>
        <v>4</v>
      </c>
      <c r="BN17" s="252">
        <f t="shared" si="60"/>
        <v>0</v>
      </c>
      <c r="BO17" s="252">
        <f t="shared" si="61"/>
        <v>0</v>
      </c>
      <c r="BP17" s="252">
        <f t="shared" si="62"/>
        <v>0</v>
      </c>
      <c r="BQ17" s="254">
        <f t="shared" si="63"/>
        <v>0</v>
      </c>
      <c r="BR17" s="261">
        <f t="shared" si="64"/>
        <v>4</v>
      </c>
      <c r="BS17" s="252">
        <f t="shared" si="65"/>
        <v>10</v>
      </c>
      <c r="BT17" s="252">
        <f t="shared" si="66"/>
        <v>0</v>
      </c>
      <c r="BU17" s="252">
        <f t="shared" si="67"/>
        <v>0</v>
      </c>
      <c r="BV17" s="254">
        <f t="shared" si="68"/>
        <v>0</v>
      </c>
      <c r="BW17" s="261">
        <f t="shared" si="69"/>
        <v>3</v>
      </c>
      <c r="BX17" s="262">
        <v>68</v>
      </c>
      <c r="BY17" s="262">
        <v>68</v>
      </c>
      <c r="BZ17" s="246" t="e">
        <f t="shared" si="70"/>
        <v>#VALUE!</v>
      </c>
      <c r="CA17" s="246">
        <f t="shared" si="71"/>
        <v>20</v>
      </c>
      <c r="CB17" s="246" t="e">
        <f t="shared" si="72"/>
        <v>#VALUE!</v>
      </c>
      <c r="CC17" s="246" t="e">
        <f t="shared" si="73"/>
        <v>#VALUE!</v>
      </c>
      <c r="CD17" s="246" t="e">
        <f t="shared" si="74"/>
        <v>#VALUE!</v>
      </c>
      <c r="CE17" s="246" t="e">
        <f t="shared" si="75"/>
        <v>#VALUE!</v>
      </c>
      <c r="CF17" s="246" t="e">
        <f t="shared" si="76"/>
        <v>#VALUE!</v>
      </c>
      <c r="CG17" s="246" t="e">
        <f t="shared" si="77"/>
        <v>#VALUE!</v>
      </c>
      <c r="CH17" s="246" t="e">
        <f t="shared" si="78"/>
        <v>#VALUE!</v>
      </c>
      <c r="CI17" s="246" t="e">
        <f t="shared" si="79"/>
        <v>#VALUE!</v>
      </c>
      <c r="CJ17" s="246" t="e">
        <f t="shared" si="80"/>
        <v>#VALUE!</v>
      </c>
      <c r="CK17" s="246" t="e">
        <f t="shared" si="81"/>
        <v>#VALUE!</v>
      </c>
      <c r="CL17" s="246" t="e">
        <f t="shared" si="82"/>
        <v>#VALUE!</v>
      </c>
      <c r="CM17" s="246" t="e">
        <f t="shared" si="83"/>
        <v>#VALUE!</v>
      </c>
      <c r="CN17" s="246" t="e">
        <f t="shared" si="84"/>
        <v>#VALUE!</v>
      </c>
      <c r="CO17" s="263" t="str">
        <f t="shared" si="85"/>
        <v>2023PEC AI 543</v>
      </c>
      <c r="CP17" s="246" t="e">
        <f t="shared" si="86"/>
        <v>#VALUE!</v>
      </c>
      <c r="CQ17" s="211"/>
      <c r="CR17" s="246">
        <f t="shared" si="87"/>
        <v>20</v>
      </c>
      <c r="CS17" s="246" t="e">
        <f t="shared" si="88"/>
        <v>#VALUE!</v>
      </c>
      <c r="CT17" s="246" t="e">
        <f t="shared" si="89"/>
        <v>#VALUE!</v>
      </c>
      <c r="CU17" s="246" t="e">
        <f t="shared" si="90"/>
        <v>#VALUE!</v>
      </c>
      <c r="CV17" s="246" t="e">
        <f t="shared" si="91"/>
        <v>#VALUE!</v>
      </c>
      <c r="CW17" s="246" t="e">
        <f t="shared" si="92"/>
        <v>#VALUE!</v>
      </c>
      <c r="CX17" s="246" t="e">
        <f t="shared" si="93"/>
        <v>#VALUE!</v>
      </c>
      <c r="CY17" s="246" t="e">
        <f t="shared" si="94"/>
        <v>#VALUE!</v>
      </c>
      <c r="CZ17" s="246" t="e">
        <f t="shared" si="95"/>
        <v>#VALUE!</v>
      </c>
      <c r="DA17" s="246" t="e">
        <f t="shared" si="96"/>
        <v>#VALUE!</v>
      </c>
      <c r="DB17" s="246" t="e">
        <f t="shared" si="97"/>
        <v>#VALUE!</v>
      </c>
      <c r="DC17" s="246" t="e">
        <f t="shared" si="98"/>
        <v>#VALUE!</v>
      </c>
      <c r="DD17" s="246" t="e">
        <f t="shared" si="99"/>
        <v>#VALUE!</v>
      </c>
      <c r="DE17" s="212"/>
      <c r="DF17" s="212" t="e">
        <f t="shared" si="100"/>
        <v>#VALUE!</v>
      </c>
      <c r="DG17" s="212"/>
      <c r="DH17" s="212"/>
      <c r="DI17" s="212"/>
      <c r="DJ17" s="212"/>
      <c r="DK17" s="212">
        <v>14</v>
      </c>
      <c r="DL17" s="212" t="b">
        <f t="shared" ref="DL17:DL18" si="148">ISODD(DK17)</f>
        <v>0</v>
      </c>
      <c r="DM17" s="212"/>
      <c r="DN17" s="212"/>
      <c r="DO17" s="212"/>
      <c r="DP17" s="212"/>
      <c r="DQ17" s="212"/>
      <c r="DR17" s="264">
        <f t="shared" si="101"/>
        <v>68</v>
      </c>
      <c r="DS17" s="241">
        <f t="shared" si="102"/>
        <v>14</v>
      </c>
      <c r="DT17" s="212">
        <f t="shared" si="103"/>
        <v>9</v>
      </c>
      <c r="DU17" s="212">
        <f t="shared" si="104"/>
        <v>10</v>
      </c>
      <c r="DV17" s="212">
        <f t="shared" si="105"/>
        <v>10</v>
      </c>
      <c r="DW17" s="212">
        <f t="shared" si="106"/>
        <v>10</v>
      </c>
      <c r="DX17" s="264">
        <f t="shared" si="107"/>
        <v>5</v>
      </c>
      <c r="DY17" s="265">
        <f t="shared" si="108"/>
        <v>10</v>
      </c>
      <c r="DZ17" s="212">
        <f t="shared" si="109"/>
        <v>68</v>
      </c>
      <c r="EA17" s="212">
        <f t="shared" si="110"/>
        <v>14</v>
      </c>
      <c r="EB17" s="212">
        <f t="shared" si="111"/>
        <v>0</v>
      </c>
      <c r="EC17" s="212">
        <f t="shared" ref="EC17:ED17" si="149">IF(ISEVEN($B17),DT17,0)</f>
        <v>9</v>
      </c>
      <c r="ED17" s="212">
        <f t="shared" si="149"/>
        <v>10</v>
      </c>
      <c r="EE17" s="212">
        <f t="shared" ref="EE17:EF17" si="150">IF(ISODD($B17),DU17,0)</f>
        <v>0</v>
      </c>
      <c r="EF17" s="212">
        <f t="shared" si="150"/>
        <v>0</v>
      </c>
      <c r="EG17" s="212">
        <f t="shared" si="114"/>
        <v>10</v>
      </c>
      <c r="EH17" s="212">
        <f t="shared" si="115"/>
        <v>0</v>
      </c>
      <c r="EI17" s="212">
        <f t="shared" ref="EI17:EJ17" si="151">IF(ISEVEN($B17),DW17,0)</f>
        <v>10</v>
      </c>
      <c r="EJ17" s="264">
        <f t="shared" si="151"/>
        <v>5</v>
      </c>
      <c r="EK17" s="212">
        <f t="shared" ref="EK17:EL17" si="152">IF(ISODD($B17),DX17,0)</f>
        <v>0</v>
      </c>
      <c r="EL17" s="212">
        <f t="shared" si="152"/>
        <v>0</v>
      </c>
      <c r="EM17" s="212">
        <f t="shared" si="118"/>
        <v>10</v>
      </c>
      <c r="EN17" s="212"/>
      <c r="EO17" s="212"/>
      <c r="EP17" s="241">
        <f t="shared" si="119"/>
        <v>14</v>
      </c>
      <c r="EQ17" s="212">
        <f t="shared" si="120"/>
        <v>11</v>
      </c>
      <c r="ER17" s="212">
        <f t="shared" si="121"/>
        <v>12</v>
      </c>
      <c r="ES17" s="212">
        <f t="shared" si="122"/>
        <v>12</v>
      </c>
      <c r="ET17" s="264">
        <f t="shared" si="123"/>
        <v>8</v>
      </c>
      <c r="EU17" s="212">
        <f t="shared" si="124"/>
        <v>11</v>
      </c>
      <c r="EV17" s="212"/>
      <c r="EW17" s="212">
        <f t="shared" si="125"/>
        <v>68</v>
      </c>
      <c r="EX17" s="212">
        <f t="shared" si="126"/>
        <v>14</v>
      </c>
      <c r="EY17" s="212">
        <f t="shared" si="127"/>
        <v>0</v>
      </c>
      <c r="EZ17" s="212">
        <f t="shared" ref="EZ17:FA17" si="153">IF(ISEVEN($B17),EQ17,0)</f>
        <v>11</v>
      </c>
      <c r="FA17" s="212">
        <f t="shared" si="153"/>
        <v>12</v>
      </c>
      <c r="FB17" s="212">
        <f t="shared" ref="FB17:FC17" si="154">IF(ISODD($B17),ER17,0)</f>
        <v>0</v>
      </c>
      <c r="FC17" s="212">
        <f t="shared" si="154"/>
        <v>0</v>
      </c>
      <c r="FD17" s="212">
        <f t="shared" si="130"/>
        <v>12</v>
      </c>
      <c r="FE17" s="212">
        <f t="shared" si="131"/>
        <v>0</v>
      </c>
      <c r="FF17" s="264">
        <f t="shared" ref="FF17:FG17" si="155">IF(ISEVEN($B17),ET17,0)</f>
        <v>8</v>
      </c>
      <c r="FG17" s="212">
        <f t="shared" si="155"/>
        <v>11</v>
      </c>
      <c r="FH17" s="212">
        <f t="shared" si="133"/>
        <v>0</v>
      </c>
      <c r="FI17" s="212">
        <v>0</v>
      </c>
      <c r="FJ17" s="212">
        <v>0</v>
      </c>
      <c r="FK17" s="212"/>
      <c r="FL17" s="212"/>
      <c r="FM17" s="262">
        <v>68</v>
      </c>
    </row>
    <row r="18" spans="1:169" ht="18" x14ac:dyDescent="0.2">
      <c r="A18" s="247">
        <v>5</v>
      </c>
      <c r="B18" s="266">
        <v>213423243005</v>
      </c>
      <c r="C18" s="266" t="s">
        <v>86</v>
      </c>
      <c r="D18" s="250"/>
      <c r="E18" s="267" t="s">
        <v>87</v>
      </c>
      <c r="F18" s="252">
        <f t="shared" si="0"/>
        <v>2</v>
      </c>
      <c r="G18" s="252">
        <f t="shared" si="1"/>
        <v>2</v>
      </c>
      <c r="H18" s="252">
        <f t="shared" si="2"/>
        <v>2</v>
      </c>
      <c r="I18" s="252">
        <f t="shared" si="3"/>
        <v>2</v>
      </c>
      <c r="J18" s="252">
        <f t="shared" si="4"/>
        <v>2</v>
      </c>
      <c r="K18" s="252">
        <f t="shared" si="5"/>
        <v>1</v>
      </c>
      <c r="L18" s="252">
        <f t="shared" si="6"/>
        <v>0</v>
      </c>
      <c r="M18" s="252">
        <f t="shared" si="7"/>
        <v>0</v>
      </c>
      <c r="N18" s="252">
        <f t="shared" si="8"/>
        <v>0</v>
      </c>
      <c r="O18" s="253">
        <f t="shared" si="9"/>
        <v>0</v>
      </c>
      <c r="P18" s="252">
        <f t="shared" si="10"/>
        <v>8</v>
      </c>
      <c r="Q18" s="252">
        <f t="shared" si="11"/>
        <v>0</v>
      </c>
      <c r="R18" s="252">
        <f t="shared" si="12"/>
        <v>0</v>
      </c>
      <c r="S18" s="254">
        <f t="shared" si="13"/>
        <v>0</v>
      </c>
      <c r="T18" s="255">
        <f t="shared" si="14"/>
        <v>3</v>
      </c>
      <c r="U18" s="252">
        <f t="shared" si="15"/>
        <v>0</v>
      </c>
      <c r="V18" s="252">
        <f t="shared" si="16"/>
        <v>0</v>
      </c>
      <c r="W18" s="252">
        <f t="shared" si="17"/>
        <v>0</v>
      </c>
      <c r="X18" s="254">
        <f t="shared" si="18"/>
        <v>0</v>
      </c>
      <c r="Y18" s="256">
        <f t="shared" si="19"/>
        <v>4</v>
      </c>
      <c r="Z18" s="252">
        <f t="shared" si="20"/>
        <v>0</v>
      </c>
      <c r="AA18" s="252">
        <f t="shared" si="21"/>
        <v>0</v>
      </c>
      <c r="AB18" s="252">
        <f t="shared" si="22"/>
        <v>0</v>
      </c>
      <c r="AC18" s="254">
        <f t="shared" si="23"/>
        <v>0</v>
      </c>
      <c r="AD18" s="255">
        <f t="shared" si="24"/>
        <v>4</v>
      </c>
      <c r="AE18" s="252">
        <f t="shared" si="25"/>
        <v>8</v>
      </c>
      <c r="AF18" s="252">
        <f t="shared" si="26"/>
        <v>0</v>
      </c>
      <c r="AG18" s="252">
        <f t="shared" si="27"/>
        <v>0</v>
      </c>
      <c r="AH18" s="254">
        <f t="shared" si="28"/>
        <v>0</v>
      </c>
      <c r="AI18" s="257">
        <f t="shared" si="29"/>
        <v>3</v>
      </c>
      <c r="AJ18" s="252">
        <f t="shared" si="30"/>
        <v>7</v>
      </c>
      <c r="AK18" s="252">
        <f t="shared" si="31"/>
        <v>0</v>
      </c>
      <c r="AL18" s="252">
        <f t="shared" si="32"/>
        <v>0</v>
      </c>
      <c r="AM18" s="254">
        <f t="shared" si="33"/>
        <v>0</v>
      </c>
      <c r="AN18" s="257">
        <f t="shared" si="34"/>
        <v>3</v>
      </c>
      <c r="AO18" s="252">
        <f t="shared" si="35"/>
        <v>0</v>
      </c>
      <c r="AP18" s="252">
        <f t="shared" si="36"/>
        <v>0</v>
      </c>
      <c r="AQ18" s="252">
        <f t="shared" si="37"/>
        <v>0</v>
      </c>
      <c r="AR18" s="254">
        <f t="shared" si="38"/>
        <v>0</v>
      </c>
      <c r="AS18" s="257">
        <f t="shared" si="39"/>
        <v>4</v>
      </c>
      <c r="AT18" s="252">
        <f t="shared" si="40"/>
        <v>8</v>
      </c>
      <c r="AU18" s="252">
        <f t="shared" si="41"/>
        <v>0</v>
      </c>
      <c r="AV18" s="252">
        <f t="shared" si="42"/>
        <v>0</v>
      </c>
      <c r="AW18" s="254">
        <f t="shared" si="43"/>
        <v>0</v>
      </c>
      <c r="AX18" s="258">
        <f t="shared" si="44"/>
        <v>3</v>
      </c>
      <c r="AY18" s="252">
        <f t="shared" si="45"/>
        <v>0</v>
      </c>
      <c r="AZ18" s="252">
        <f t="shared" si="46"/>
        <v>0</v>
      </c>
      <c r="BA18" s="252">
        <f t="shared" si="47"/>
        <v>0</v>
      </c>
      <c r="BB18" s="254">
        <f t="shared" si="48"/>
        <v>0</v>
      </c>
      <c r="BC18" s="257">
        <f t="shared" si="49"/>
        <v>4</v>
      </c>
      <c r="BD18" s="252">
        <f t="shared" si="50"/>
        <v>0</v>
      </c>
      <c r="BE18" s="252">
        <f t="shared" si="51"/>
        <v>0</v>
      </c>
      <c r="BF18" s="252">
        <f t="shared" si="52"/>
        <v>0</v>
      </c>
      <c r="BG18" s="254">
        <f t="shared" si="53"/>
        <v>0</v>
      </c>
      <c r="BH18" s="257">
        <f t="shared" si="54"/>
        <v>4</v>
      </c>
      <c r="BI18" s="259">
        <f t="shared" si="55"/>
        <v>5</v>
      </c>
      <c r="BJ18" s="252">
        <f t="shared" si="56"/>
        <v>0</v>
      </c>
      <c r="BK18" s="252">
        <f t="shared" si="57"/>
        <v>0</v>
      </c>
      <c r="BL18" s="254">
        <f t="shared" si="58"/>
        <v>0</v>
      </c>
      <c r="BM18" s="260">
        <f t="shared" si="59"/>
        <v>3</v>
      </c>
      <c r="BN18" s="252">
        <f t="shared" si="60"/>
        <v>8</v>
      </c>
      <c r="BO18" s="252">
        <f t="shared" si="61"/>
        <v>0</v>
      </c>
      <c r="BP18" s="252">
        <f t="shared" si="62"/>
        <v>0</v>
      </c>
      <c r="BQ18" s="254">
        <f t="shared" si="63"/>
        <v>0</v>
      </c>
      <c r="BR18" s="261">
        <f t="shared" si="64"/>
        <v>3</v>
      </c>
      <c r="BS18" s="252">
        <f t="shared" si="65"/>
        <v>0</v>
      </c>
      <c r="BT18" s="252">
        <f t="shared" si="66"/>
        <v>0</v>
      </c>
      <c r="BU18" s="252">
        <f t="shared" si="67"/>
        <v>0</v>
      </c>
      <c r="BV18" s="254">
        <f t="shared" si="68"/>
        <v>0</v>
      </c>
      <c r="BW18" s="261">
        <f t="shared" si="69"/>
        <v>4</v>
      </c>
      <c r="BX18" s="262">
        <v>55</v>
      </c>
      <c r="BY18" s="262">
        <v>55</v>
      </c>
      <c r="BZ18" s="246" t="e">
        <f t="shared" si="70"/>
        <v>#VALUE!</v>
      </c>
      <c r="CA18" s="246">
        <f t="shared" si="71"/>
        <v>20</v>
      </c>
      <c r="CB18" s="246" t="e">
        <f t="shared" si="72"/>
        <v>#VALUE!</v>
      </c>
      <c r="CC18" s="246" t="e">
        <f t="shared" si="73"/>
        <v>#VALUE!</v>
      </c>
      <c r="CD18" s="246" t="e">
        <f t="shared" si="74"/>
        <v>#VALUE!</v>
      </c>
      <c r="CE18" s="246" t="e">
        <f t="shared" si="75"/>
        <v>#VALUE!</v>
      </c>
      <c r="CF18" s="246" t="e">
        <f t="shared" si="76"/>
        <v>#VALUE!</v>
      </c>
      <c r="CG18" s="246" t="e">
        <f t="shared" si="77"/>
        <v>#VALUE!</v>
      </c>
      <c r="CH18" s="246" t="e">
        <f t="shared" si="78"/>
        <v>#VALUE!</v>
      </c>
      <c r="CI18" s="246" t="e">
        <f t="shared" si="79"/>
        <v>#VALUE!</v>
      </c>
      <c r="CJ18" s="246" t="e">
        <f t="shared" si="80"/>
        <v>#VALUE!</v>
      </c>
      <c r="CK18" s="246" t="e">
        <f t="shared" si="81"/>
        <v>#VALUE!</v>
      </c>
      <c r="CL18" s="246" t="e">
        <f t="shared" si="82"/>
        <v>#VALUE!</v>
      </c>
      <c r="CM18" s="246" t="e">
        <f t="shared" si="83"/>
        <v>#VALUE!</v>
      </c>
      <c r="CN18" s="246" t="e">
        <f t="shared" si="84"/>
        <v>#VALUE!</v>
      </c>
      <c r="CO18" s="263" t="str">
        <f t="shared" si="85"/>
        <v>2023PEC AI 102</v>
      </c>
      <c r="CP18" s="246" t="e">
        <f t="shared" si="86"/>
        <v>#VALUE!</v>
      </c>
      <c r="CQ18" s="211"/>
      <c r="CR18" s="246">
        <f t="shared" si="87"/>
        <v>20</v>
      </c>
      <c r="CS18" s="246" t="e">
        <f t="shared" si="88"/>
        <v>#VALUE!</v>
      </c>
      <c r="CT18" s="246" t="e">
        <f t="shared" si="89"/>
        <v>#VALUE!</v>
      </c>
      <c r="CU18" s="246" t="e">
        <f t="shared" si="90"/>
        <v>#VALUE!</v>
      </c>
      <c r="CV18" s="246" t="e">
        <f t="shared" si="91"/>
        <v>#VALUE!</v>
      </c>
      <c r="CW18" s="246" t="e">
        <f t="shared" si="92"/>
        <v>#VALUE!</v>
      </c>
      <c r="CX18" s="246" t="e">
        <f t="shared" si="93"/>
        <v>#VALUE!</v>
      </c>
      <c r="CY18" s="246" t="e">
        <f t="shared" si="94"/>
        <v>#VALUE!</v>
      </c>
      <c r="CZ18" s="246" t="e">
        <f t="shared" si="95"/>
        <v>#VALUE!</v>
      </c>
      <c r="DA18" s="246" t="e">
        <f t="shared" si="96"/>
        <v>#VALUE!</v>
      </c>
      <c r="DB18" s="246" t="e">
        <f t="shared" si="97"/>
        <v>#VALUE!</v>
      </c>
      <c r="DC18" s="246" t="e">
        <f t="shared" si="98"/>
        <v>#VALUE!</v>
      </c>
      <c r="DD18" s="246" t="e">
        <f t="shared" si="99"/>
        <v>#VALUE!</v>
      </c>
      <c r="DE18" s="212"/>
      <c r="DF18" s="212" t="e">
        <f t="shared" si="100"/>
        <v>#VALUE!</v>
      </c>
      <c r="DG18" s="212"/>
      <c r="DH18" s="212"/>
      <c r="DI18" s="212"/>
      <c r="DJ18" s="212"/>
      <c r="DK18" s="212">
        <v>13</v>
      </c>
      <c r="DL18" s="212" t="b">
        <f t="shared" si="148"/>
        <v>1</v>
      </c>
      <c r="DM18" s="212"/>
      <c r="DN18" s="212"/>
      <c r="DO18" s="212"/>
      <c r="DP18" s="212"/>
      <c r="DQ18" s="212"/>
      <c r="DR18" s="264">
        <f t="shared" si="101"/>
        <v>55</v>
      </c>
      <c r="DS18" s="241">
        <f t="shared" si="102"/>
        <v>11</v>
      </c>
      <c r="DT18" s="212">
        <f t="shared" si="103"/>
        <v>8</v>
      </c>
      <c r="DU18" s="212">
        <f t="shared" si="104"/>
        <v>8</v>
      </c>
      <c r="DV18" s="212">
        <f t="shared" si="105"/>
        <v>7</v>
      </c>
      <c r="DW18" s="212">
        <f t="shared" si="106"/>
        <v>8</v>
      </c>
      <c r="DX18" s="264">
        <f t="shared" si="107"/>
        <v>5</v>
      </c>
      <c r="DY18" s="265">
        <f t="shared" si="108"/>
        <v>8</v>
      </c>
      <c r="DZ18" s="212">
        <f t="shared" si="109"/>
        <v>55</v>
      </c>
      <c r="EA18" s="212">
        <f t="shared" si="110"/>
        <v>11</v>
      </c>
      <c r="EB18" s="212">
        <f t="shared" si="111"/>
        <v>8</v>
      </c>
      <c r="EC18" s="212">
        <f t="shared" ref="EC18:ED18" si="156">IF(ISEVEN($B18),DT18,0)</f>
        <v>0</v>
      </c>
      <c r="ED18" s="212">
        <f t="shared" si="156"/>
        <v>0</v>
      </c>
      <c r="EE18" s="212">
        <f t="shared" ref="EE18:EF18" si="157">IF(ISODD($B18),DU18,0)</f>
        <v>8</v>
      </c>
      <c r="EF18" s="212">
        <f t="shared" si="157"/>
        <v>7</v>
      </c>
      <c r="EG18" s="212">
        <f t="shared" si="114"/>
        <v>0</v>
      </c>
      <c r="EH18" s="212">
        <f t="shared" si="115"/>
        <v>8</v>
      </c>
      <c r="EI18" s="212">
        <f t="shared" ref="EI18:EJ18" si="158">IF(ISEVEN($B18),DW18,0)</f>
        <v>0</v>
      </c>
      <c r="EJ18" s="212">
        <f t="shared" si="158"/>
        <v>0</v>
      </c>
      <c r="EK18" s="264">
        <f t="shared" ref="EK18:EL18" si="159">IF(ISODD($B18),DX18,0)</f>
        <v>5</v>
      </c>
      <c r="EL18" s="212">
        <f t="shared" si="159"/>
        <v>8</v>
      </c>
      <c r="EM18" s="212">
        <f t="shared" si="118"/>
        <v>0</v>
      </c>
      <c r="EN18" s="212"/>
      <c r="EO18" s="212"/>
      <c r="EP18" s="241">
        <f t="shared" si="119"/>
        <v>11</v>
      </c>
      <c r="EQ18" s="212">
        <f t="shared" si="120"/>
        <v>10</v>
      </c>
      <c r="ER18" s="212">
        <f t="shared" si="121"/>
        <v>10</v>
      </c>
      <c r="ES18" s="212">
        <f t="shared" si="122"/>
        <v>9</v>
      </c>
      <c r="ET18" s="264">
        <f t="shared" si="123"/>
        <v>6</v>
      </c>
      <c r="EU18" s="212">
        <f t="shared" si="124"/>
        <v>9</v>
      </c>
      <c r="EV18" s="212"/>
      <c r="EW18" s="212">
        <f t="shared" si="125"/>
        <v>55</v>
      </c>
      <c r="EX18" s="212">
        <f t="shared" si="126"/>
        <v>11</v>
      </c>
      <c r="EY18" s="212">
        <f t="shared" si="127"/>
        <v>10</v>
      </c>
      <c r="EZ18" s="212">
        <f t="shared" ref="EZ18:FA18" si="160">IF(ISEVEN($B18),EQ18,0)</f>
        <v>0</v>
      </c>
      <c r="FA18" s="212">
        <f t="shared" si="160"/>
        <v>0</v>
      </c>
      <c r="FB18" s="212">
        <f t="shared" ref="FB18:FC18" si="161">IF(ISODD($B18),ER18,0)</f>
        <v>10</v>
      </c>
      <c r="FC18" s="212">
        <f t="shared" si="161"/>
        <v>9</v>
      </c>
      <c r="FD18" s="212">
        <f t="shared" si="130"/>
        <v>0</v>
      </c>
      <c r="FE18" s="264">
        <f t="shared" si="131"/>
        <v>6</v>
      </c>
      <c r="FF18" s="212">
        <f t="shared" ref="FF18:FG18" si="162">IF(ISEVEN($B18),ET18,0)</f>
        <v>0</v>
      </c>
      <c r="FG18" s="212">
        <f t="shared" si="162"/>
        <v>0</v>
      </c>
      <c r="FH18" s="212">
        <f t="shared" si="133"/>
        <v>9</v>
      </c>
      <c r="FI18" s="212">
        <v>0</v>
      </c>
      <c r="FJ18" s="212">
        <v>0</v>
      </c>
      <c r="FK18" s="212"/>
      <c r="FL18" s="212"/>
      <c r="FM18" s="262">
        <v>55</v>
      </c>
    </row>
    <row r="19" spans="1:169" ht="18" x14ac:dyDescent="0.2">
      <c r="A19" s="247">
        <v>6</v>
      </c>
      <c r="B19" s="266">
        <v>213423243006</v>
      </c>
      <c r="C19" s="266" t="s">
        <v>88</v>
      </c>
      <c r="D19" s="250"/>
      <c r="E19" s="267" t="s">
        <v>89</v>
      </c>
      <c r="F19" s="252">
        <f t="shared" si="0"/>
        <v>2</v>
      </c>
      <c r="G19" s="252">
        <f t="shared" si="1"/>
        <v>2</v>
      </c>
      <c r="H19" s="252">
        <f t="shared" si="2"/>
        <v>2</v>
      </c>
      <c r="I19" s="252">
        <f t="shared" si="3"/>
        <v>2</v>
      </c>
      <c r="J19" s="252">
        <f t="shared" si="4"/>
        <v>2</v>
      </c>
      <c r="K19" s="252">
        <f t="shared" si="5"/>
        <v>2</v>
      </c>
      <c r="L19" s="252">
        <f t="shared" si="6"/>
        <v>0</v>
      </c>
      <c r="M19" s="252">
        <f t="shared" si="7"/>
        <v>0</v>
      </c>
      <c r="N19" s="252">
        <f t="shared" si="8"/>
        <v>0</v>
      </c>
      <c r="O19" s="253">
        <f t="shared" si="9"/>
        <v>0</v>
      </c>
      <c r="P19" s="252">
        <f t="shared" si="10"/>
        <v>0</v>
      </c>
      <c r="Q19" s="252">
        <f t="shared" si="11"/>
        <v>0</v>
      </c>
      <c r="R19" s="252">
        <f t="shared" si="12"/>
        <v>0</v>
      </c>
      <c r="S19" s="254">
        <f t="shared" si="13"/>
        <v>0</v>
      </c>
      <c r="T19" s="255">
        <f t="shared" si="14"/>
        <v>4</v>
      </c>
      <c r="U19" s="252">
        <f t="shared" si="15"/>
        <v>8</v>
      </c>
      <c r="V19" s="252">
        <f t="shared" si="16"/>
        <v>0</v>
      </c>
      <c r="W19" s="252">
        <f t="shared" si="17"/>
        <v>0</v>
      </c>
      <c r="X19" s="254">
        <f t="shared" si="18"/>
        <v>0</v>
      </c>
      <c r="Y19" s="256">
        <f t="shared" si="19"/>
        <v>3</v>
      </c>
      <c r="Z19" s="252">
        <f t="shared" si="20"/>
        <v>9</v>
      </c>
      <c r="AA19" s="252">
        <f t="shared" si="21"/>
        <v>0</v>
      </c>
      <c r="AB19" s="252">
        <f t="shared" si="22"/>
        <v>0</v>
      </c>
      <c r="AC19" s="254">
        <f t="shared" si="23"/>
        <v>0</v>
      </c>
      <c r="AD19" s="255">
        <f t="shared" si="24"/>
        <v>3</v>
      </c>
      <c r="AE19" s="252">
        <f t="shared" si="25"/>
        <v>0</v>
      </c>
      <c r="AF19" s="252">
        <f t="shared" si="26"/>
        <v>0</v>
      </c>
      <c r="AG19" s="252">
        <f t="shared" si="27"/>
        <v>0</v>
      </c>
      <c r="AH19" s="254">
        <f t="shared" si="28"/>
        <v>0</v>
      </c>
      <c r="AI19" s="257">
        <f t="shared" si="29"/>
        <v>4</v>
      </c>
      <c r="AJ19" s="252">
        <f t="shared" si="30"/>
        <v>0</v>
      </c>
      <c r="AK19" s="252">
        <f t="shared" si="31"/>
        <v>0</v>
      </c>
      <c r="AL19" s="252">
        <f t="shared" si="32"/>
        <v>0</v>
      </c>
      <c r="AM19" s="254">
        <f t="shared" si="33"/>
        <v>0</v>
      </c>
      <c r="AN19" s="257">
        <f t="shared" si="34"/>
        <v>4</v>
      </c>
      <c r="AO19" s="252">
        <f t="shared" si="35"/>
        <v>9</v>
      </c>
      <c r="AP19" s="252">
        <f t="shared" si="36"/>
        <v>0</v>
      </c>
      <c r="AQ19" s="252">
        <f t="shared" si="37"/>
        <v>0</v>
      </c>
      <c r="AR19" s="254">
        <f t="shared" si="38"/>
        <v>0</v>
      </c>
      <c r="AS19" s="257">
        <f t="shared" si="39"/>
        <v>3</v>
      </c>
      <c r="AT19" s="252">
        <f t="shared" si="40"/>
        <v>0</v>
      </c>
      <c r="AU19" s="252">
        <f t="shared" si="41"/>
        <v>0</v>
      </c>
      <c r="AV19" s="252">
        <f t="shared" si="42"/>
        <v>0</v>
      </c>
      <c r="AW19" s="254">
        <f t="shared" si="43"/>
        <v>0</v>
      </c>
      <c r="AX19" s="258">
        <f t="shared" si="44"/>
        <v>4</v>
      </c>
      <c r="AY19" s="252">
        <f t="shared" si="45"/>
        <v>9</v>
      </c>
      <c r="AZ19" s="252">
        <f t="shared" si="46"/>
        <v>0</v>
      </c>
      <c r="BA19" s="252">
        <f t="shared" si="47"/>
        <v>0</v>
      </c>
      <c r="BB19" s="254">
        <f t="shared" si="48"/>
        <v>0</v>
      </c>
      <c r="BC19" s="257">
        <f t="shared" si="49"/>
        <v>3</v>
      </c>
      <c r="BD19" s="259">
        <f t="shared" si="50"/>
        <v>2</v>
      </c>
      <c r="BE19" s="252">
        <f t="shared" si="51"/>
        <v>0</v>
      </c>
      <c r="BF19" s="252">
        <f t="shared" si="52"/>
        <v>0</v>
      </c>
      <c r="BG19" s="254">
        <f t="shared" si="53"/>
        <v>0</v>
      </c>
      <c r="BH19" s="257">
        <f t="shared" si="54"/>
        <v>3</v>
      </c>
      <c r="BI19" s="252">
        <f t="shared" si="55"/>
        <v>0</v>
      </c>
      <c r="BJ19" s="252">
        <f t="shared" si="56"/>
        <v>0</v>
      </c>
      <c r="BK19" s="252">
        <f t="shared" si="57"/>
        <v>0</v>
      </c>
      <c r="BL19" s="254">
        <f t="shared" si="58"/>
        <v>0</v>
      </c>
      <c r="BM19" s="260">
        <f t="shared" si="59"/>
        <v>4</v>
      </c>
      <c r="BN19" s="252">
        <f t="shared" si="60"/>
        <v>0</v>
      </c>
      <c r="BO19" s="252">
        <f t="shared" si="61"/>
        <v>0</v>
      </c>
      <c r="BP19" s="252">
        <f t="shared" si="62"/>
        <v>0</v>
      </c>
      <c r="BQ19" s="254">
        <f t="shared" si="63"/>
        <v>0</v>
      </c>
      <c r="BR19" s="261">
        <f t="shared" si="64"/>
        <v>4</v>
      </c>
      <c r="BS19" s="252">
        <f t="shared" si="65"/>
        <v>9</v>
      </c>
      <c r="BT19" s="252">
        <f t="shared" si="66"/>
        <v>0</v>
      </c>
      <c r="BU19" s="252">
        <f t="shared" si="67"/>
        <v>0</v>
      </c>
      <c r="BV19" s="254">
        <f t="shared" si="68"/>
        <v>0</v>
      </c>
      <c r="BW19" s="261">
        <f t="shared" si="69"/>
        <v>3</v>
      </c>
      <c r="BX19" s="262">
        <v>58</v>
      </c>
      <c r="BY19" s="262">
        <v>58</v>
      </c>
      <c r="BZ19" s="246" t="e">
        <f t="shared" si="70"/>
        <v>#VALUE!</v>
      </c>
      <c r="CA19" s="246">
        <f t="shared" si="71"/>
        <v>20</v>
      </c>
      <c r="CB19" s="246" t="e">
        <f t="shared" si="72"/>
        <v>#VALUE!</v>
      </c>
      <c r="CC19" s="246" t="e">
        <f t="shared" si="73"/>
        <v>#VALUE!</v>
      </c>
      <c r="CD19" s="246" t="e">
        <f t="shared" si="74"/>
        <v>#VALUE!</v>
      </c>
      <c r="CE19" s="246" t="e">
        <f t="shared" si="75"/>
        <v>#VALUE!</v>
      </c>
      <c r="CF19" s="246" t="e">
        <f t="shared" si="76"/>
        <v>#VALUE!</v>
      </c>
      <c r="CG19" s="246" t="e">
        <f t="shared" si="77"/>
        <v>#VALUE!</v>
      </c>
      <c r="CH19" s="246" t="e">
        <f t="shared" si="78"/>
        <v>#VALUE!</v>
      </c>
      <c r="CI19" s="246" t="e">
        <f t="shared" si="79"/>
        <v>#VALUE!</v>
      </c>
      <c r="CJ19" s="246" t="e">
        <f t="shared" si="80"/>
        <v>#VALUE!</v>
      </c>
      <c r="CK19" s="246" t="e">
        <f t="shared" si="81"/>
        <v>#VALUE!</v>
      </c>
      <c r="CL19" s="246" t="e">
        <f t="shared" si="82"/>
        <v>#VALUE!</v>
      </c>
      <c r="CM19" s="246" t="e">
        <f t="shared" si="83"/>
        <v>#VALUE!</v>
      </c>
      <c r="CN19" s="246" t="e">
        <f t="shared" si="84"/>
        <v>#VALUE!</v>
      </c>
      <c r="CO19" s="263" t="str">
        <f t="shared" si="85"/>
        <v>2023PEC AI 103</v>
      </c>
      <c r="CP19" s="246" t="e">
        <f t="shared" si="86"/>
        <v>#VALUE!</v>
      </c>
      <c r="CQ19" s="211"/>
      <c r="CR19" s="246">
        <f t="shared" si="87"/>
        <v>20</v>
      </c>
      <c r="CS19" s="246" t="e">
        <f t="shared" si="88"/>
        <v>#VALUE!</v>
      </c>
      <c r="CT19" s="246" t="e">
        <f t="shared" si="89"/>
        <v>#VALUE!</v>
      </c>
      <c r="CU19" s="246" t="e">
        <f t="shared" si="90"/>
        <v>#VALUE!</v>
      </c>
      <c r="CV19" s="246" t="e">
        <f t="shared" si="91"/>
        <v>#VALUE!</v>
      </c>
      <c r="CW19" s="246" t="e">
        <f t="shared" si="92"/>
        <v>#VALUE!</v>
      </c>
      <c r="CX19" s="246" t="e">
        <f t="shared" si="93"/>
        <v>#VALUE!</v>
      </c>
      <c r="CY19" s="246" t="e">
        <f t="shared" si="94"/>
        <v>#VALUE!</v>
      </c>
      <c r="CZ19" s="246" t="e">
        <f t="shared" si="95"/>
        <v>#VALUE!</v>
      </c>
      <c r="DA19" s="246" t="e">
        <f t="shared" si="96"/>
        <v>#VALUE!</v>
      </c>
      <c r="DB19" s="246" t="e">
        <f t="shared" si="97"/>
        <v>#VALUE!</v>
      </c>
      <c r="DC19" s="246" t="e">
        <f t="shared" si="98"/>
        <v>#VALUE!</v>
      </c>
      <c r="DD19" s="246" t="e">
        <f t="shared" si="99"/>
        <v>#VALUE!</v>
      </c>
      <c r="DE19" s="212"/>
      <c r="DF19" s="212" t="e">
        <f t="shared" si="100"/>
        <v>#VALUE!</v>
      </c>
      <c r="DG19" s="212"/>
      <c r="DH19" s="212"/>
      <c r="DI19" s="212"/>
      <c r="DJ19" s="212"/>
      <c r="DK19" s="212"/>
      <c r="DL19" s="212"/>
      <c r="DM19" s="212"/>
      <c r="DN19" s="212"/>
      <c r="DO19" s="212"/>
      <c r="DP19" s="212"/>
      <c r="DQ19" s="212"/>
      <c r="DR19" s="264">
        <f t="shared" si="101"/>
        <v>58</v>
      </c>
      <c r="DS19" s="241">
        <f t="shared" si="102"/>
        <v>12</v>
      </c>
      <c r="DT19" s="212">
        <f t="shared" si="103"/>
        <v>8</v>
      </c>
      <c r="DU19" s="212">
        <f t="shared" si="104"/>
        <v>9</v>
      </c>
      <c r="DV19" s="212">
        <f t="shared" si="105"/>
        <v>9</v>
      </c>
      <c r="DW19" s="212">
        <f t="shared" si="106"/>
        <v>9</v>
      </c>
      <c r="DX19" s="264">
        <f t="shared" si="107"/>
        <v>2</v>
      </c>
      <c r="DY19" s="265">
        <f t="shared" si="108"/>
        <v>9</v>
      </c>
      <c r="DZ19" s="212">
        <f t="shared" si="109"/>
        <v>58</v>
      </c>
      <c r="EA19" s="212">
        <f t="shared" si="110"/>
        <v>12</v>
      </c>
      <c r="EB19" s="212">
        <f t="shared" si="111"/>
        <v>0</v>
      </c>
      <c r="EC19" s="212">
        <f t="shared" ref="EC19:ED19" si="163">IF(ISEVEN($B19),DT19,0)</f>
        <v>8</v>
      </c>
      <c r="ED19" s="212">
        <f t="shared" si="163"/>
        <v>9</v>
      </c>
      <c r="EE19" s="212">
        <f t="shared" ref="EE19:EF19" si="164">IF(ISODD($B19),DU19,0)</f>
        <v>0</v>
      </c>
      <c r="EF19" s="212">
        <f t="shared" si="164"/>
        <v>0</v>
      </c>
      <c r="EG19" s="212">
        <f t="shared" si="114"/>
        <v>9</v>
      </c>
      <c r="EH19" s="212">
        <f t="shared" si="115"/>
        <v>0</v>
      </c>
      <c r="EI19" s="212">
        <f t="shared" ref="EI19:EJ19" si="165">IF(ISEVEN($B19),DW19,0)</f>
        <v>9</v>
      </c>
      <c r="EJ19" s="264">
        <f t="shared" si="165"/>
        <v>2</v>
      </c>
      <c r="EK19" s="212">
        <f t="shared" ref="EK19:EL19" si="166">IF(ISODD($B19),DX19,0)</f>
        <v>0</v>
      </c>
      <c r="EL19" s="212">
        <f t="shared" si="166"/>
        <v>0</v>
      </c>
      <c r="EM19" s="212">
        <f t="shared" si="118"/>
        <v>9</v>
      </c>
      <c r="EN19" s="212"/>
      <c r="EO19" s="212"/>
      <c r="EP19" s="241">
        <f t="shared" si="119"/>
        <v>12</v>
      </c>
      <c r="EQ19" s="212">
        <f t="shared" si="120"/>
        <v>10</v>
      </c>
      <c r="ER19" s="212">
        <f t="shared" si="121"/>
        <v>10</v>
      </c>
      <c r="ES19" s="212">
        <f t="shared" si="122"/>
        <v>10</v>
      </c>
      <c r="ET19" s="264">
        <f t="shared" si="123"/>
        <v>7</v>
      </c>
      <c r="EU19" s="212">
        <f t="shared" si="124"/>
        <v>9</v>
      </c>
      <c r="EV19" s="212"/>
      <c r="EW19" s="212">
        <f t="shared" si="125"/>
        <v>58</v>
      </c>
      <c r="EX19" s="212">
        <f t="shared" si="126"/>
        <v>12</v>
      </c>
      <c r="EY19" s="212">
        <f t="shared" si="127"/>
        <v>0</v>
      </c>
      <c r="EZ19" s="212">
        <f t="shared" ref="EZ19:FA19" si="167">IF(ISEVEN($B19),EQ19,0)</f>
        <v>10</v>
      </c>
      <c r="FA19" s="212">
        <f t="shared" si="167"/>
        <v>10</v>
      </c>
      <c r="FB19" s="212">
        <f t="shared" ref="FB19:FC19" si="168">IF(ISODD($B19),ER19,0)</f>
        <v>0</v>
      </c>
      <c r="FC19" s="212">
        <f t="shared" si="168"/>
        <v>0</v>
      </c>
      <c r="FD19" s="212">
        <f t="shared" si="130"/>
        <v>10</v>
      </c>
      <c r="FE19" s="212">
        <f t="shared" si="131"/>
        <v>0</v>
      </c>
      <c r="FF19" s="264">
        <f t="shared" ref="FF19:FG19" si="169">IF(ISEVEN($B19),ET19,0)</f>
        <v>7</v>
      </c>
      <c r="FG19" s="212">
        <f t="shared" si="169"/>
        <v>9</v>
      </c>
      <c r="FH19" s="212">
        <f t="shared" si="133"/>
        <v>0</v>
      </c>
      <c r="FI19" s="212">
        <v>0</v>
      </c>
      <c r="FJ19" s="212">
        <v>0</v>
      </c>
      <c r="FK19" s="212"/>
      <c r="FL19" s="212"/>
      <c r="FM19" s="262">
        <v>58</v>
      </c>
    </row>
    <row r="20" spans="1:169" ht="18" x14ac:dyDescent="0.2">
      <c r="A20" s="247">
        <v>8</v>
      </c>
      <c r="B20" s="248">
        <v>213423243008</v>
      </c>
      <c r="C20" s="249" t="s">
        <v>966</v>
      </c>
      <c r="D20" s="250"/>
      <c r="E20" s="251" t="s">
        <v>967</v>
      </c>
      <c r="F20" s="252">
        <f t="shared" si="0"/>
        <v>2</v>
      </c>
      <c r="G20" s="252">
        <f t="shared" si="1"/>
        <v>2</v>
      </c>
      <c r="H20" s="252">
        <f t="shared" si="2"/>
        <v>2</v>
      </c>
      <c r="I20" s="252">
        <f t="shared" si="3"/>
        <v>2</v>
      </c>
      <c r="J20" s="252">
        <f t="shared" si="4"/>
        <v>0</v>
      </c>
      <c r="K20" s="252">
        <f t="shared" si="5"/>
        <v>0</v>
      </c>
      <c r="L20" s="252">
        <f t="shared" si="6"/>
        <v>0</v>
      </c>
      <c r="M20" s="252">
        <f t="shared" si="7"/>
        <v>0</v>
      </c>
      <c r="N20" s="252">
        <f t="shared" si="8"/>
        <v>0</v>
      </c>
      <c r="O20" s="253">
        <f t="shared" si="9"/>
        <v>0</v>
      </c>
      <c r="P20" s="252">
        <f t="shared" si="10"/>
        <v>0</v>
      </c>
      <c r="Q20" s="252">
        <f t="shared" si="11"/>
        <v>0</v>
      </c>
      <c r="R20" s="252">
        <f t="shared" si="12"/>
        <v>0</v>
      </c>
      <c r="S20" s="254">
        <f t="shared" si="13"/>
        <v>0</v>
      </c>
      <c r="T20" s="255">
        <f t="shared" si="14"/>
        <v>4</v>
      </c>
      <c r="U20" s="252">
        <f t="shared" si="15"/>
        <v>6</v>
      </c>
      <c r="V20" s="252">
        <f t="shared" si="16"/>
        <v>0</v>
      </c>
      <c r="W20" s="252">
        <f t="shared" si="17"/>
        <v>0</v>
      </c>
      <c r="X20" s="254">
        <f t="shared" si="18"/>
        <v>0</v>
      </c>
      <c r="Y20" s="256">
        <f t="shared" si="19"/>
        <v>3</v>
      </c>
      <c r="Z20" s="252">
        <f t="shared" si="20"/>
        <v>6</v>
      </c>
      <c r="AA20" s="252">
        <f t="shared" si="21"/>
        <v>0</v>
      </c>
      <c r="AB20" s="252">
        <f t="shared" si="22"/>
        <v>0</v>
      </c>
      <c r="AC20" s="254">
        <f t="shared" si="23"/>
        <v>0</v>
      </c>
      <c r="AD20" s="255">
        <f t="shared" si="24"/>
        <v>3</v>
      </c>
      <c r="AE20" s="252">
        <f t="shared" si="25"/>
        <v>0</v>
      </c>
      <c r="AF20" s="252">
        <f t="shared" si="26"/>
        <v>0</v>
      </c>
      <c r="AG20" s="252">
        <f t="shared" si="27"/>
        <v>0</v>
      </c>
      <c r="AH20" s="254">
        <f t="shared" si="28"/>
        <v>0</v>
      </c>
      <c r="AI20" s="257">
        <f t="shared" si="29"/>
        <v>4</v>
      </c>
      <c r="AJ20" s="252">
        <f t="shared" si="30"/>
        <v>0</v>
      </c>
      <c r="AK20" s="252">
        <f t="shared" si="31"/>
        <v>0</v>
      </c>
      <c r="AL20" s="252">
        <f t="shared" si="32"/>
        <v>0</v>
      </c>
      <c r="AM20" s="254">
        <f t="shared" si="33"/>
        <v>0</v>
      </c>
      <c r="AN20" s="257">
        <f t="shared" si="34"/>
        <v>4</v>
      </c>
      <c r="AO20" s="252">
        <f t="shared" si="35"/>
        <v>6</v>
      </c>
      <c r="AP20" s="252">
        <f t="shared" si="36"/>
        <v>0</v>
      </c>
      <c r="AQ20" s="252">
        <f t="shared" si="37"/>
        <v>0</v>
      </c>
      <c r="AR20" s="254">
        <f t="shared" si="38"/>
        <v>0</v>
      </c>
      <c r="AS20" s="257">
        <f t="shared" si="39"/>
        <v>3</v>
      </c>
      <c r="AT20" s="252">
        <f t="shared" si="40"/>
        <v>0</v>
      </c>
      <c r="AU20" s="252">
        <f t="shared" si="41"/>
        <v>0</v>
      </c>
      <c r="AV20" s="252">
        <f t="shared" si="42"/>
        <v>0</v>
      </c>
      <c r="AW20" s="254">
        <f t="shared" si="43"/>
        <v>0</v>
      </c>
      <c r="AX20" s="258">
        <f t="shared" si="44"/>
        <v>4</v>
      </c>
      <c r="AY20" s="252">
        <f t="shared" si="45"/>
        <v>6</v>
      </c>
      <c r="AZ20" s="252">
        <f t="shared" si="46"/>
        <v>0</v>
      </c>
      <c r="BA20" s="252">
        <f t="shared" si="47"/>
        <v>0</v>
      </c>
      <c r="BB20" s="254">
        <f t="shared" si="48"/>
        <v>0</v>
      </c>
      <c r="BC20" s="257">
        <f t="shared" si="49"/>
        <v>3</v>
      </c>
      <c r="BD20" s="259">
        <f t="shared" si="50"/>
        <v>2</v>
      </c>
      <c r="BE20" s="252">
        <f t="shared" si="51"/>
        <v>0</v>
      </c>
      <c r="BF20" s="252">
        <f t="shared" si="52"/>
        <v>0</v>
      </c>
      <c r="BG20" s="254">
        <f t="shared" si="53"/>
        <v>0</v>
      </c>
      <c r="BH20" s="257">
        <f t="shared" si="54"/>
        <v>3</v>
      </c>
      <c r="BI20" s="252">
        <f t="shared" si="55"/>
        <v>0</v>
      </c>
      <c r="BJ20" s="252">
        <f t="shared" si="56"/>
        <v>0</v>
      </c>
      <c r="BK20" s="252">
        <f t="shared" si="57"/>
        <v>0</v>
      </c>
      <c r="BL20" s="254">
        <f t="shared" si="58"/>
        <v>0</v>
      </c>
      <c r="BM20" s="260">
        <f t="shared" si="59"/>
        <v>4</v>
      </c>
      <c r="BN20" s="252">
        <f t="shared" si="60"/>
        <v>0</v>
      </c>
      <c r="BO20" s="252">
        <f t="shared" si="61"/>
        <v>0</v>
      </c>
      <c r="BP20" s="252">
        <f t="shared" si="62"/>
        <v>0</v>
      </c>
      <c r="BQ20" s="254">
        <f t="shared" si="63"/>
        <v>0</v>
      </c>
      <c r="BR20" s="261">
        <f t="shared" si="64"/>
        <v>4</v>
      </c>
      <c r="BS20" s="252">
        <f t="shared" si="65"/>
        <v>6</v>
      </c>
      <c r="BT20" s="252">
        <f t="shared" si="66"/>
        <v>0</v>
      </c>
      <c r="BU20" s="252">
        <f t="shared" si="67"/>
        <v>0</v>
      </c>
      <c r="BV20" s="254">
        <f t="shared" si="68"/>
        <v>0</v>
      </c>
      <c r="BW20" s="261">
        <f t="shared" si="69"/>
        <v>3</v>
      </c>
      <c r="BX20" s="262">
        <v>40</v>
      </c>
      <c r="BY20" s="262">
        <v>40</v>
      </c>
      <c r="BZ20" s="246" t="e">
        <f t="shared" si="70"/>
        <v>#VALUE!</v>
      </c>
      <c r="CA20" s="246">
        <f t="shared" si="71"/>
        <v>20</v>
      </c>
      <c r="CB20" s="246" t="e">
        <f t="shared" si="72"/>
        <v>#VALUE!</v>
      </c>
      <c r="CC20" s="246" t="e">
        <f t="shared" si="73"/>
        <v>#VALUE!</v>
      </c>
      <c r="CD20" s="246" t="e">
        <f t="shared" si="74"/>
        <v>#VALUE!</v>
      </c>
      <c r="CE20" s="246" t="e">
        <f t="shared" si="75"/>
        <v>#VALUE!</v>
      </c>
      <c r="CF20" s="246" t="e">
        <f t="shared" si="76"/>
        <v>#VALUE!</v>
      </c>
      <c r="CG20" s="246" t="e">
        <f t="shared" si="77"/>
        <v>#VALUE!</v>
      </c>
      <c r="CH20" s="246" t="e">
        <f t="shared" si="78"/>
        <v>#VALUE!</v>
      </c>
      <c r="CI20" s="246" t="e">
        <f t="shared" si="79"/>
        <v>#VALUE!</v>
      </c>
      <c r="CJ20" s="246" t="e">
        <f t="shared" si="80"/>
        <v>#VALUE!</v>
      </c>
      <c r="CK20" s="246" t="e">
        <f t="shared" si="81"/>
        <v>#VALUE!</v>
      </c>
      <c r="CL20" s="246" t="e">
        <f t="shared" si="82"/>
        <v>#VALUE!</v>
      </c>
      <c r="CM20" s="246" t="e">
        <f t="shared" si="83"/>
        <v>#VALUE!</v>
      </c>
      <c r="CN20" s="246" t="e">
        <f t="shared" si="84"/>
        <v>#VALUE!</v>
      </c>
      <c r="CO20" s="263" t="str">
        <f t="shared" si="85"/>
        <v>2023PEC AI 544</v>
      </c>
      <c r="CP20" s="246" t="e">
        <f t="shared" si="86"/>
        <v>#VALUE!</v>
      </c>
      <c r="CQ20" s="211"/>
      <c r="CR20" s="246">
        <f t="shared" si="87"/>
        <v>20</v>
      </c>
      <c r="CS20" s="246" t="e">
        <f t="shared" si="88"/>
        <v>#VALUE!</v>
      </c>
      <c r="CT20" s="246" t="e">
        <f t="shared" si="89"/>
        <v>#VALUE!</v>
      </c>
      <c r="CU20" s="246" t="e">
        <f t="shared" si="90"/>
        <v>#VALUE!</v>
      </c>
      <c r="CV20" s="246" t="e">
        <f t="shared" si="91"/>
        <v>#VALUE!</v>
      </c>
      <c r="CW20" s="246" t="e">
        <f t="shared" si="92"/>
        <v>#VALUE!</v>
      </c>
      <c r="CX20" s="246" t="e">
        <f t="shared" si="93"/>
        <v>#VALUE!</v>
      </c>
      <c r="CY20" s="246" t="e">
        <f t="shared" si="94"/>
        <v>#VALUE!</v>
      </c>
      <c r="CZ20" s="246" t="e">
        <f t="shared" si="95"/>
        <v>#VALUE!</v>
      </c>
      <c r="DA20" s="246" t="e">
        <f t="shared" si="96"/>
        <v>#VALUE!</v>
      </c>
      <c r="DB20" s="246" t="e">
        <f t="shared" si="97"/>
        <v>#VALUE!</v>
      </c>
      <c r="DC20" s="246" t="e">
        <f t="shared" si="98"/>
        <v>#VALUE!</v>
      </c>
      <c r="DD20" s="246" t="e">
        <f t="shared" si="99"/>
        <v>#VALUE!</v>
      </c>
      <c r="DE20" s="212"/>
      <c r="DF20" s="212" t="e">
        <f t="shared" si="100"/>
        <v>#VALUE!</v>
      </c>
      <c r="DG20" s="212"/>
      <c r="DH20" s="212"/>
      <c r="DI20" s="212"/>
      <c r="DJ20" s="212"/>
      <c r="DK20" s="212"/>
      <c r="DL20" s="212"/>
      <c r="DM20" s="212"/>
      <c r="DN20" s="212"/>
      <c r="DO20" s="212"/>
      <c r="DP20" s="212"/>
      <c r="DQ20" s="212"/>
      <c r="DR20" s="264">
        <f t="shared" si="101"/>
        <v>40</v>
      </c>
      <c r="DS20" s="241">
        <f t="shared" si="102"/>
        <v>8</v>
      </c>
      <c r="DT20" s="212">
        <f t="shared" si="103"/>
        <v>6</v>
      </c>
      <c r="DU20" s="212">
        <f t="shared" si="104"/>
        <v>6</v>
      </c>
      <c r="DV20" s="212">
        <f t="shared" si="105"/>
        <v>6</v>
      </c>
      <c r="DW20" s="212">
        <f t="shared" si="106"/>
        <v>6</v>
      </c>
      <c r="DX20" s="264">
        <f t="shared" si="107"/>
        <v>2</v>
      </c>
      <c r="DY20" s="265">
        <f t="shared" si="108"/>
        <v>6</v>
      </c>
      <c r="DZ20" s="212">
        <f t="shared" si="109"/>
        <v>40</v>
      </c>
      <c r="EA20" s="212">
        <f t="shared" si="110"/>
        <v>8</v>
      </c>
      <c r="EB20" s="212">
        <f t="shared" si="111"/>
        <v>0</v>
      </c>
      <c r="EC20" s="212">
        <f t="shared" ref="EC20:ED20" si="170">IF(ISEVEN($B20),DT20,0)</f>
        <v>6</v>
      </c>
      <c r="ED20" s="212">
        <f t="shared" si="170"/>
        <v>6</v>
      </c>
      <c r="EE20" s="212">
        <f t="shared" ref="EE20:EF20" si="171">IF(ISODD($B20),DU20,0)</f>
        <v>0</v>
      </c>
      <c r="EF20" s="212">
        <f t="shared" si="171"/>
        <v>0</v>
      </c>
      <c r="EG20" s="212">
        <f t="shared" si="114"/>
        <v>6</v>
      </c>
      <c r="EH20" s="212">
        <f t="shared" si="115"/>
        <v>0</v>
      </c>
      <c r="EI20" s="212">
        <f t="shared" ref="EI20:EJ20" si="172">IF(ISEVEN($B20),DW20,0)</f>
        <v>6</v>
      </c>
      <c r="EJ20" s="264">
        <f t="shared" si="172"/>
        <v>2</v>
      </c>
      <c r="EK20" s="212">
        <f t="shared" ref="EK20:EL20" si="173">IF(ISODD($B20),DX20,0)</f>
        <v>0</v>
      </c>
      <c r="EL20" s="212">
        <f t="shared" si="173"/>
        <v>0</v>
      </c>
      <c r="EM20" s="212">
        <f t="shared" si="118"/>
        <v>6</v>
      </c>
      <c r="EN20" s="212"/>
      <c r="EO20" s="212"/>
      <c r="EP20" s="241">
        <f t="shared" si="119"/>
        <v>8</v>
      </c>
      <c r="EQ20" s="212">
        <f t="shared" si="120"/>
        <v>7</v>
      </c>
      <c r="ER20" s="212">
        <f t="shared" si="121"/>
        <v>7</v>
      </c>
      <c r="ES20" s="212">
        <f t="shared" si="122"/>
        <v>7</v>
      </c>
      <c r="ET20" s="264">
        <f t="shared" si="123"/>
        <v>5</v>
      </c>
      <c r="EU20" s="212">
        <f t="shared" si="124"/>
        <v>6</v>
      </c>
      <c r="EV20" s="212"/>
      <c r="EW20" s="212">
        <f t="shared" si="125"/>
        <v>40</v>
      </c>
      <c r="EX20" s="212">
        <f t="shared" si="126"/>
        <v>8</v>
      </c>
      <c r="EY20" s="212">
        <f t="shared" si="127"/>
        <v>0</v>
      </c>
      <c r="EZ20" s="212">
        <f t="shared" ref="EZ20:FA20" si="174">IF(ISEVEN($B20),EQ20,0)</f>
        <v>7</v>
      </c>
      <c r="FA20" s="212">
        <f t="shared" si="174"/>
        <v>7</v>
      </c>
      <c r="FB20" s="212">
        <f t="shared" ref="FB20:FC20" si="175">IF(ISODD($B20),ER20,0)</f>
        <v>0</v>
      </c>
      <c r="FC20" s="212">
        <f t="shared" si="175"/>
        <v>0</v>
      </c>
      <c r="FD20" s="212">
        <f t="shared" si="130"/>
        <v>7</v>
      </c>
      <c r="FE20" s="212">
        <f t="shared" si="131"/>
        <v>0</v>
      </c>
      <c r="FF20" s="264">
        <f t="shared" ref="FF20:FG20" si="176">IF(ISEVEN($B20),ET20,0)</f>
        <v>5</v>
      </c>
      <c r="FG20" s="212">
        <f t="shared" si="176"/>
        <v>6</v>
      </c>
      <c r="FH20" s="212">
        <f t="shared" si="133"/>
        <v>0</v>
      </c>
      <c r="FI20" s="212">
        <v>0</v>
      </c>
      <c r="FJ20" s="212">
        <v>0</v>
      </c>
      <c r="FK20" s="212"/>
      <c r="FL20" s="212"/>
      <c r="FM20" s="262">
        <v>40</v>
      </c>
    </row>
    <row r="21" spans="1:169" ht="15.75" customHeight="1" x14ac:dyDescent="0.2">
      <c r="A21" s="247">
        <v>8</v>
      </c>
      <c r="B21" s="248">
        <v>213423243008</v>
      </c>
      <c r="C21" s="249" t="s">
        <v>968</v>
      </c>
      <c r="D21" s="250"/>
      <c r="E21" s="251" t="s">
        <v>969</v>
      </c>
      <c r="F21" s="252">
        <f t="shared" si="0"/>
        <v>2</v>
      </c>
      <c r="G21" s="252">
        <f t="shared" si="1"/>
        <v>2</v>
      </c>
      <c r="H21" s="252">
        <f t="shared" si="2"/>
        <v>2</v>
      </c>
      <c r="I21" s="252">
        <f t="shared" si="3"/>
        <v>2</v>
      </c>
      <c r="J21" s="252">
        <f t="shared" si="4"/>
        <v>0</v>
      </c>
      <c r="K21" s="252">
        <f t="shared" si="5"/>
        <v>0</v>
      </c>
      <c r="L21" s="252">
        <f t="shared" si="6"/>
        <v>0</v>
      </c>
      <c r="M21" s="252">
        <f t="shared" si="7"/>
        <v>0</v>
      </c>
      <c r="N21" s="252">
        <f t="shared" si="8"/>
        <v>0</v>
      </c>
      <c r="O21" s="253">
        <f t="shared" si="9"/>
        <v>0</v>
      </c>
      <c r="P21" s="252">
        <f t="shared" si="10"/>
        <v>0</v>
      </c>
      <c r="Q21" s="252">
        <f t="shared" si="11"/>
        <v>0</v>
      </c>
      <c r="R21" s="252">
        <f t="shared" si="12"/>
        <v>0</v>
      </c>
      <c r="S21" s="254">
        <f t="shared" si="13"/>
        <v>0</v>
      </c>
      <c r="T21" s="255">
        <f t="shared" si="14"/>
        <v>4</v>
      </c>
      <c r="U21" s="252">
        <f t="shared" si="15"/>
        <v>6</v>
      </c>
      <c r="V21" s="252">
        <f t="shared" si="16"/>
        <v>0</v>
      </c>
      <c r="W21" s="252">
        <f t="shared" si="17"/>
        <v>0</v>
      </c>
      <c r="X21" s="254">
        <f t="shared" si="18"/>
        <v>0</v>
      </c>
      <c r="Y21" s="256">
        <f t="shared" si="19"/>
        <v>3</v>
      </c>
      <c r="Z21" s="252">
        <f t="shared" si="20"/>
        <v>6</v>
      </c>
      <c r="AA21" s="252">
        <f t="shared" si="21"/>
        <v>0</v>
      </c>
      <c r="AB21" s="252">
        <f t="shared" si="22"/>
        <v>0</v>
      </c>
      <c r="AC21" s="254">
        <f t="shared" si="23"/>
        <v>0</v>
      </c>
      <c r="AD21" s="255">
        <f t="shared" si="24"/>
        <v>3</v>
      </c>
      <c r="AE21" s="252">
        <f t="shared" si="25"/>
        <v>0</v>
      </c>
      <c r="AF21" s="252">
        <f t="shared" si="26"/>
        <v>0</v>
      </c>
      <c r="AG21" s="252">
        <f t="shared" si="27"/>
        <v>0</v>
      </c>
      <c r="AH21" s="254">
        <f t="shared" si="28"/>
        <v>0</v>
      </c>
      <c r="AI21" s="257">
        <f t="shared" si="29"/>
        <v>4</v>
      </c>
      <c r="AJ21" s="252">
        <f t="shared" si="30"/>
        <v>0</v>
      </c>
      <c r="AK21" s="252">
        <f t="shared" si="31"/>
        <v>0</v>
      </c>
      <c r="AL21" s="252">
        <f t="shared" si="32"/>
        <v>0</v>
      </c>
      <c r="AM21" s="254">
        <f t="shared" si="33"/>
        <v>0</v>
      </c>
      <c r="AN21" s="257">
        <f t="shared" si="34"/>
        <v>4</v>
      </c>
      <c r="AO21" s="252">
        <f t="shared" si="35"/>
        <v>6</v>
      </c>
      <c r="AP21" s="252">
        <f t="shared" si="36"/>
        <v>0</v>
      </c>
      <c r="AQ21" s="252">
        <f t="shared" si="37"/>
        <v>0</v>
      </c>
      <c r="AR21" s="254">
        <f t="shared" si="38"/>
        <v>0</v>
      </c>
      <c r="AS21" s="257">
        <f t="shared" si="39"/>
        <v>3</v>
      </c>
      <c r="AT21" s="252">
        <f t="shared" si="40"/>
        <v>0</v>
      </c>
      <c r="AU21" s="252">
        <f t="shared" si="41"/>
        <v>0</v>
      </c>
      <c r="AV21" s="252">
        <f t="shared" si="42"/>
        <v>0</v>
      </c>
      <c r="AW21" s="254">
        <f t="shared" si="43"/>
        <v>0</v>
      </c>
      <c r="AX21" s="258">
        <f t="shared" si="44"/>
        <v>4</v>
      </c>
      <c r="AY21" s="252">
        <f t="shared" si="45"/>
        <v>6</v>
      </c>
      <c r="AZ21" s="252">
        <f t="shared" si="46"/>
        <v>0</v>
      </c>
      <c r="BA21" s="252">
        <f t="shared" si="47"/>
        <v>0</v>
      </c>
      <c r="BB21" s="254">
        <f t="shared" si="48"/>
        <v>0</v>
      </c>
      <c r="BC21" s="257">
        <f t="shared" si="49"/>
        <v>3</v>
      </c>
      <c r="BD21" s="259">
        <f t="shared" si="50"/>
        <v>2</v>
      </c>
      <c r="BE21" s="252">
        <f t="shared" si="51"/>
        <v>0</v>
      </c>
      <c r="BF21" s="252">
        <f t="shared" si="52"/>
        <v>0</v>
      </c>
      <c r="BG21" s="254">
        <f t="shared" si="53"/>
        <v>0</v>
      </c>
      <c r="BH21" s="257">
        <f t="shared" si="54"/>
        <v>3</v>
      </c>
      <c r="BI21" s="252">
        <f t="shared" si="55"/>
        <v>0</v>
      </c>
      <c r="BJ21" s="252">
        <f t="shared" si="56"/>
        <v>0</v>
      </c>
      <c r="BK21" s="252">
        <f t="shared" si="57"/>
        <v>0</v>
      </c>
      <c r="BL21" s="254">
        <f t="shared" si="58"/>
        <v>0</v>
      </c>
      <c r="BM21" s="260">
        <f t="shared" si="59"/>
        <v>4</v>
      </c>
      <c r="BN21" s="252">
        <f t="shared" si="60"/>
        <v>0</v>
      </c>
      <c r="BO21" s="252">
        <f t="shared" si="61"/>
        <v>0</v>
      </c>
      <c r="BP21" s="252">
        <f t="shared" si="62"/>
        <v>0</v>
      </c>
      <c r="BQ21" s="254">
        <f t="shared" si="63"/>
        <v>0</v>
      </c>
      <c r="BR21" s="261">
        <f t="shared" si="64"/>
        <v>4</v>
      </c>
      <c r="BS21" s="252">
        <f t="shared" si="65"/>
        <v>6</v>
      </c>
      <c r="BT21" s="252">
        <f t="shared" si="66"/>
        <v>0</v>
      </c>
      <c r="BU21" s="252">
        <f t="shared" si="67"/>
        <v>0</v>
      </c>
      <c r="BV21" s="254">
        <f t="shared" si="68"/>
        <v>0</v>
      </c>
      <c r="BW21" s="261">
        <f t="shared" si="69"/>
        <v>3</v>
      </c>
      <c r="BX21" s="262">
        <v>40</v>
      </c>
      <c r="BY21" s="262">
        <v>40</v>
      </c>
      <c r="BZ21" s="246" t="e">
        <f t="shared" si="70"/>
        <v>#VALUE!</v>
      </c>
      <c r="CA21" s="246">
        <f t="shared" si="71"/>
        <v>20</v>
      </c>
      <c r="CB21" s="246" t="e">
        <f t="shared" si="72"/>
        <v>#VALUE!</v>
      </c>
      <c r="CC21" s="246" t="e">
        <f t="shared" si="73"/>
        <v>#VALUE!</v>
      </c>
      <c r="CD21" s="246" t="e">
        <f t="shared" si="74"/>
        <v>#VALUE!</v>
      </c>
      <c r="CE21" s="246" t="e">
        <f t="shared" si="75"/>
        <v>#VALUE!</v>
      </c>
      <c r="CF21" s="246" t="e">
        <f t="shared" si="76"/>
        <v>#VALUE!</v>
      </c>
      <c r="CG21" s="246" t="e">
        <f t="shared" si="77"/>
        <v>#VALUE!</v>
      </c>
      <c r="CH21" s="246" t="e">
        <f t="shared" si="78"/>
        <v>#VALUE!</v>
      </c>
      <c r="CI21" s="246" t="e">
        <f t="shared" si="79"/>
        <v>#VALUE!</v>
      </c>
      <c r="CJ21" s="246" t="e">
        <f t="shared" si="80"/>
        <v>#VALUE!</v>
      </c>
      <c r="CK21" s="246" t="e">
        <f t="shared" si="81"/>
        <v>#VALUE!</v>
      </c>
      <c r="CL21" s="246" t="e">
        <f t="shared" si="82"/>
        <v>#VALUE!</v>
      </c>
      <c r="CM21" s="246" t="e">
        <f t="shared" si="83"/>
        <v>#VALUE!</v>
      </c>
      <c r="CN21" s="246" t="e">
        <f t="shared" si="84"/>
        <v>#VALUE!</v>
      </c>
      <c r="CO21" s="263" t="str">
        <f t="shared" si="85"/>
        <v>2023PEC AI 545</v>
      </c>
      <c r="CP21" s="246" t="e">
        <f t="shared" si="86"/>
        <v>#VALUE!</v>
      </c>
      <c r="CQ21" s="211"/>
      <c r="CR21" s="246">
        <f t="shared" si="87"/>
        <v>20</v>
      </c>
      <c r="CS21" s="246" t="e">
        <f t="shared" si="88"/>
        <v>#VALUE!</v>
      </c>
      <c r="CT21" s="246" t="e">
        <f t="shared" si="89"/>
        <v>#VALUE!</v>
      </c>
      <c r="CU21" s="246" t="e">
        <f t="shared" si="90"/>
        <v>#VALUE!</v>
      </c>
      <c r="CV21" s="246" t="e">
        <f t="shared" si="91"/>
        <v>#VALUE!</v>
      </c>
      <c r="CW21" s="246" t="e">
        <f t="shared" si="92"/>
        <v>#VALUE!</v>
      </c>
      <c r="CX21" s="246" t="e">
        <f t="shared" si="93"/>
        <v>#VALUE!</v>
      </c>
      <c r="CY21" s="246" t="e">
        <f t="shared" si="94"/>
        <v>#VALUE!</v>
      </c>
      <c r="CZ21" s="246" t="e">
        <f t="shared" si="95"/>
        <v>#VALUE!</v>
      </c>
      <c r="DA21" s="246" t="e">
        <f t="shared" si="96"/>
        <v>#VALUE!</v>
      </c>
      <c r="DB21" s="246" t="e">
        <f t="shared" si="97"/>
        <v>#VALUE!</v>
      </c>
      <c r="DC21" s="246" t="e">
        <f t="shared" si="98"/>
        <v>#VALUE!</v>
      </c>
      <c r="DD21" s="246" t="e">
        <f t="shared" si="99"/>
        <v>#VALUE!</v>
      </c>
      <c r="DE21" s="212"/>
      <c r="DF21" s="212" t="e">
        <f t="shared" si="100"/>
        <v>#VALUE!</v>
      </c>
      <c r="DG21" s="212"/>
      <c r="DH21" s="212"/>
      <c r="DI21" s="212"/>
      <c r="DJ21" s="212"/>
      <c r="DK21" s="212"/>
      <c r="DL21" s="212"/>
      <c r="DM21" s="212"/>
      <c r="DN21" s="212"/>
      <c r="DO21" s="212"/>
      <c r="DP21" s="212"/>
      <c r="DQ21" s="212"/>
      <c r="DR21" s="264">
        <f t="shared" si="101"/>
        <v>40</v>
      </c>
      <c r="DS21" s="241">
        <f t="shared" si="102"/>
        <v>8</v>
      </c>
      <c r="DT21" s="212">
        <f t="shared" si="103"/>
        <v>6</v>
      </c>
      <c r="DU21" s="212">
        <f t="shared" si="104"/>
        <v>6</v>
      </c>
      <c r="DV21" s="212">
        <f t="shared" si="105"/>
        <v>6</v>
      </c>
      <c r="DW21" s="212">
        <f t="shared" si="106"/>
        <v>6</v>
      </c>
      <c r="DX21" s="264">
        <f t="shared" si="107"/>
        <v>2</v>
      </c>
      <c r="DY21" s="265">
        <f t="shared" si="108"/>
        <v>6</v>
      </c>
      <c r="DZ21" s="212">
        <f t="shared" si="109"/>
        <v>40</v>
      </c>
      <c r="EA21" s="212">
        <f t="shared" si="110"/>
        <v>8</v>
      </c>
      <c r="EB21" s="212">
        <f t="shared" si="111"/>
        <v>0</v>
      </c>
      <c r="EC21" s="212">
        <f t="shared" ref="EC21:ED21" si="177">IF(ISEVEN($B21),DT21,0)</f>
        <v>6</v>
      </c>
      <c r="ED21" s="212">
        <f t="shared" si="177"/>
        <v>6</v>
      </c>
      <c r="EE21" s="212">
        <f t="shared" ref="EE21:EF21" si="178">IF(ISODD($B21),DU21,0)</f>
        <v>0</v>
      </c>
      <c r="EF21" s="212">
        <f t="shared" si="178"/>
        <v>0</v>
      </c>
      <c r="EG21" s="212">
        <f t="shared" si="114"/>
        <v>6</v>
      </c>
      <c r="EH21" s="212">
        <f t="shared" si="115"/>
        <v>0</v>
      </c>
      <c r="EI21" s="212">
        <f t="shared" ref="EI21:EJ21" si="179">IF(ISEVEN($B21),DW21,0)</f>
        <v>6</v>
      </c>
      <c r="EJ21" s="264">
        <f t="shared" si="179"/>
        <v>2</v>
      </c>
      <c r="EK21" s="212">
        <f t="shared" ref="EK21:EL21" si="180">IF(ISODD($B21),DX21,0)</f>
        <v>0</v>
      </c>
      <c r="EL21" s="212">
        <f t="shared" si="180"/>
        <v>0</v>
      </c>
      <c r="EM21" s="212">
        <f t="shared" si="118"/>
        <v>6</v>
      </c>
      <c r="EN21" s="212"/>
      <c r="EO21" s="212"/>
      <c r="EP21" s="241">
        <f t="shared" si="119"/>
        <v>8</v>
      </c>
      <c r="EQ21" s="212">
        <f t="shared" si="120"/>
        <v>7</v>
      </c>
      <c r="ER21" s="212">
        <f t="shared" si="121"/>
        <v>7</v>
      </c>
      <c r="ES21" s="212">
        <f t="shared" si="122"/>
        <v>7</v>
      </c>
      <c r="ET21" s="264">
        <f t="shared" si="123"/>
        <v>5</v>
      </c>
      <c r="EU21" s="212">
        <f t="shared" si="124"/>
        <v>6</v>
      </c>
      <c r="EV21" s="212"/>
      <c r="EW21" s="212">
        <f t="shared" si="125"/>
        <v>40</v>
      </c>
      <c r="EX21" s="212">
        <f t="shared" si="126"/>
        <v>8</v>
      </c>
      <c r="EY21" s="212">
        <f t="shared" si="127"/>
        <v>0</v>
      </c>
      <c r="EZ21" s="212">
        <f t="shared" ref="EZ21:FA21" si="181">IF(ISEVEN($B21),EQ21,0)</f>
        <v>7</v>
      </c>
      <c r="FA21" s="212">
        <f t="shared" si="181"/>
        <v>7</v>
      </c>
      <c r="FB21" s="212">
        <f t="shared" ref="FB21:FC21" si="182">IF(ISODD($B21),ER21,0)</f>
        <v>0</v>
      </c>
      <c r="FC21" s="212">
        <f t="shared" si="182"/>
        <v>0</v>
      </c>
      <c r="FD21" s="212">
        <f t="shared" si="130"/>
        <v>7</v>
      </c>
      <c r="FE21" s="212">
        <f t="shared" si="131"/>
        <v>0</v>
      </c>
      <c r="FF21" s="264">
        <f t="shared" ref="FF21:FG21" si="183">IF(ISEVEN($B21),ET21,0)</f>
        <v>5</v>
      </c>
      <c r="FG21" s="212">
        <f t="shared" si="183"/>
        <v>6</v>
      </c>
      <c r="FH21" s="212">
        <f t="shared" si="133"/>
        <v>0</v>
      </c>
      <c r="FI21" s="212">
        <v>0</v>
      </c>
      <c r="FJ21" s="212">
        <v>0</v>
      </c>
      <c r="FK21" s="212"/>
      <c r="FL21" s="212"/>
      <c r="FM21" s="262">
        <v>40</v>
      </c>
    </row>
    <row r="22" spans="1:169" ht="15.75" customHeight="1" x14ac:dyDescent="0.2">
      <c r="A22" s="247">
        <v>9</v>
      </c>
      <c r="B22" s="266">
        <v>213423243009</v>
      </c>
      <c r="C22" s="266" t="s">
        <v>90</v>
      </c>
      <c r="D22" s="250"/>
      <c r="E22" s="267" t="s">
        <v>91</v>
      </c>
      <c r="F22" s="252">
        <f t="shared" si="0"/>
        <v>2</v>
      </c>
      <c r="G22" s="252">
        <f t="shared" si="1"/>
        <v>2</v>
      </c>
      <c r="H22" s="252">
        <f t="shared" si="2"/>
        <v>2</v>
      </c>
      <c r="I22" s="252">
        <f t="shared" si="3"/>
        <v>2</v>
      </c>
      <c r="J22" s="252">
        <f t="shared" si="4"/>
        <v>2</v>
      </c>
      <c r="K22" s="252">
        <f t="shared" si="5"/>
        <v>2</v>
      </c>
      <c r="L22" s="252">
        <f t="shared" si="6"/>
        <v>2</v>
      </c>
      <c r="M22" s="252">
        <f t="shared" si="7"/>
        <v>2</v>
      </c>
      <c r="N22" s="252">
        <f t="shared" si="8"/>
        <v>2</v>
      </c>
      <c r="O22" s="253">
        <f t="shared" si="9"/>
        <v>1</v>
      </c>
      <c r="P22" s="252">
        <f t="shared" si="10"/>
        <v>14</v>
      </c>
      <c r="Q22" s="252">
        <f t="shared" si="11"/>
        <v>0</v>
      </c>
      <c r="R22" s="252">
        <f t="shared" si="12"/>
        <v>0</v>
      </c>
      <c r="S22" s="254">
        <f t="shared" si="13"/>
        <v>0</v>
      </c>
      <c r="T22" s="255">
        <f t="shared" si="14"/>
        <v>3</v>
      </c>
      <c r="U22" s="252">
        <f t="shared" si="15"/>
        <v>0</v>
      </c>
      <c r="V22" s="252">
        <f t="shared" si="16"/>
        <v>0</v>
      </c>
      <c r="W22" s="252">
        <f t="shared" si="17"/>
        <v>0</v>
      </c>
      <c r="X22" s="254">
        <f t="shared" si="18"/>
        <v>0</v>
      </c>
      <c r="Y22" s="256">
        <f t="shared" si="19"/>
        <v>4</v>
      </c>
      <c r="Z22" s="252">
        <f t="shared" si="20"/>
        <v>0</v>
      </c>
      <c r="AA22" s="252">
        <f t="shared" si="21"/>
        <v>0</v>
      </c>
      <c r="AB22" s="252">
        <f t="shared" si="22"/>
        <v>0</v>
      </c>
      <c r="AC22" s="254">
        <f t="shared" si="23"/>
        <v>0</v>
      </c>
      <c r="AD22" s="255">
        <f t="shared" si="24"/>
        <v>4</v>
      </c>
      <c r="AE22" s="252">
        <f t="shared" si="25"/>
        <v>14</v>
      </c>
      <c r="AF22" s="252">
        <f t="shared" si="26"/>
        <v>0</v>
      </c>
      <c r="AG22" s="252">
        <f t="shared" si="27"/>
        <v>0</v>
      </c>
      <c r="AH22" s="254">
        <f t="shared" si="28"/>
        <v>0</v>
      </c>
      <c r="AI22" s="257">
        <f t="shared" si="29"/>
        <v>3</v>
      </c>
      <c r="AJ22" s="252">
        <f t="shared" si="30"/>
        <v>12</v>
      </c>
      <c r="AK22" s="252">
        <f t="shared" si="31"/>
        <v>0</v>
      </c>
      <c r="AL22" s="252">
        <f t="shared" si="32"/>
        <v>0</v>
      </c>
      <c r="AM22" s="254">
        <f t="shared" si="33"/>
        <v>0</v>
      </c>
      <c r="AN22" s="257">
        <f t="shared" si="34"/>
        <v>3</v>
      </c>
      <c r="AO22" s="252">
        <f t="shared" si="35"/>
        <v>0</v>
      </c>
      <c r="AP22" s="252">
        <f t="shared" si="36"/>
        <v>0</v>
      </c>
      <c r="AQ22" s="252">
        <f t="shared" si="37"/>
        <v>0</v>
      </c>
      <c r="AR22" s="254">
        <f t="shared" si="38"/>
        <v>0</v>
      </c>
      <c r="AS22" s="257">
        <f t="shared" si="39"/>
        <v>4</v>
      </c>
      <c r="AT22" s="252">
        <f t="shared" si="40"/>
        <v>14</v>
      </c>
      <c r="AU22" s="252">
        <f t="shared" si="41"/>
        <v>0</v>
      </c>
      <c r="AV22" s="252">
        <f t="shared" si="42"/>
        <v>0</v>
      </c>
      <c r="AW22" s="254">
        <f t="shared" si="43"/>
        <v>0</v>
      </c>
      <c r="AX22" s="258">
        <f t="shared" si="44"/>
        <v>3</v>
      </c>
      <c r="AY22" s="252">
        <f t="shared" si="45"/>
        <v>0</v>
      </c>
      <c r="AZ22" s="252">
        <f t="shared" si="46"/>
        <v>0</v>
      </c>
      <c r="BA22" s="252">
        <f t="shared" si="47"/>
        <v>0</v>
      </c>
      <c r="BB22" s="254">
        <f t="shared" si="48"/>
        <v>0</v>
      </c>
      <c r="BC22" s="257">
        <f t="shared" si="49"/>
        <v>4</v>
      </c>
      <c r="BD22" s="252">
        <f t="shared" si="50"/>
        <v>0</v>
      </c>
      <c r="BE22" s="252">
        <f t="shared" si="51"/>
        <v>0</v>
      </c>
      <c r="BF22" s="252">
        <f t="shared" si="52"/>
        <v>0</v>
      </c>
      <c r="BG22" s="254">
        <f t="shared" si="53"/>
        <v>0</v>
      </c>
      <c r="BH22" s="257">
        <f t="shared" si="54"/>
        <v>4</v>
      </c>
      <c r="BI22" s="259">
        <f t="shared" si="55"/>
        <v>6</v>
      </c>
      <c r="BJ22" s="252">
        <f t="shared" si="56"/>
        <v>0</v>
      </c>
      <c r="BK22" s="252">
        <f t="shared" si="57"/>
        <v>0</v>
      </c>
      <c r="BL22" s="254">
        <f t="shared" si="58"/>
        <v>0</v>
      </c>
      <c r="BM22" s="260">
        <f t="shared" si="59"/>
        <v>3</v>
      </c>
      <c r="BN22" s="252">
        <f t="shared" si="60"/>
        <v>14</v>
      </c>
      <c r="BO22" s="252">
        <f t="shared" si="61"/>
        <v>0</v>
      </c>
      <c r="BP22" s="252">
        <f t="shared" si="62"/>
        <v>0</v>
      </c>
      <c r="BQ22" s="254">
        <f t="shared" si="63"/>
        <v>0</v>
      </c>
      <c r="BR22" s="261">
        <f t="shared" si="64"/>
        <v>3</v>
      </c>
      <c r="BS22" s="252">
        <f t="shared" si="65"/>
        <v>0</v>
      </c>
      <c r="BT22" s="252">
        <f t="shared" si="66"/>
        <v>0</v>
      </c>
      <c r="BU22" s="252">
        <f t="shared" si="67"/>
        <v>0</v>
      </c>
      <c r="BV22" s="254">
        <f t="shared" si="68"/>
        <v>0</v>
      </c>
      <c r="BW22" s="261">
        <f t="shared" si="69"/>
        <v>4</v>
      </c>
      <c r="BX22" s="262">
        <v>93</v>
      </c>
      <c r="BY22" s="262">
        <v>93</v>
      </c>
      <c r="BZ22" s="246" t="e">
        <f t="shared" si="70"/>
        <v>#VALUE!</v>
      </c>
      <c r="CA22" s="246">
        <f t="shared" si="71"/>
        <v>20</v>
      </c>
      <c r="CB22" s="246" t="e">
        <f t="shared" si="72"/>
        <v>#VALUE!</v>
      </c>
      <c r="CC22" s="246" t="e">
        <f t="shared" si="73"/>
        <v>#VALUE!</v>
      </c>
      <c r="CD22" s="246" t="e">
        <f t="shared" si="74"/>
        <v>#VALUE!</v>
      </c>
      <c r="CE22" s="246" t="e">
        <f t="shared" si="75"/>
        <v>#VALUE!</v>
      </c>
      <c r="CF22" s="246" t="e">
        <f t="shared" si="76"/>
        <v>#VALUE!</v>
      </c>
      <c r="CG22" s="246" t="e">
        <f t="shared" si="77"/>
        <v>#VALUE!</v>
      </c>
      <c r="CH22" s="246" t="e">
        <f t="shared" si="78"/>
        <v>#VALUE!</v>
      </c>
      <c r="CI22" s="246" t="e">
        <f t="shared" si="79"/>
        <v>#VALUE!</v>
      </c>
      <c r="CJ22" s="246" t="e">
        <f t="shared" si="80"/>
        <v>#VALUE!</v>
      </c>
      <c r="CK22" s="246" t="e">
        <f t="shared" si="81"/>
        <v>#VALUE!</v>
      </c>
      <c r="CL22" s="246" t="e">
        <f t="shared" si="82"/>
        <v>#VALUE!</v>
      </c>
      <c r="CM22" s="246" t="e">
        <f t="shared" si="83"/>
        <v>#VALUE!</v>
      </c>
      <c r="CN22" s="246" t="e">
        <f t="shared" si="84"/>
        <v>#VALUE!</v>
      </c>
      <c r="CO22" s="263" t="str">
        <f t="shared" si="85"/>
        <v>2023PEC AI 104</v>
      </c>
      <c r="CP22" s="246" t="e">
        <f t="shared" si="86"/>
        <v>#VALUE!</v>
      </c>
      <c r="CQ22" s="211"/>
      <c r="CR22" s="246">
        <f t="shared" si="87"/>
        <v>20</v>
      </c>
      <c r="CS22" s="246" t="e">
        <f t="shared" si="88"/>
        <v>#VALUE!</v>
      </c>
      <c r="CT22" s="246" t="e">
        <f t="shared" si="89"/>
        <v>#VALUE!</v>
      </c>
      <c r="CU22" s="246" t="e">
        <f t="shared" si="90"/>
        <v>#VALUE!</v>
      </c>
      <c r="CV22" s="246" t="e">
        <f t="shared" si="91"/>
        <v>#VALUE!</v>
      </c>
      <c r="CW22" s="246" t="e">
        <f t="shared" si="92"/>
        <v>#VALUE!</v>
      </c>
      <c r="CX22" s="246" t="e">
        <f t="shared" si="93"/>
        <v>#VALUE!</v>
      </c>
      <c r="CY22" s="246" t="e">
        <f t="shared" si="94"/>
        <v>#VALUE!</v>
      </c>
      <c r="CZ22" s="246" t="e">
        <f t="shared" si="95"/>
        <v>#VALUE!</v>
      </c>
      <c r="DA22" s="246" t="e">
        <f t="shared" si="96"/>
        <v>#VALUE!</v>
      </c>
      <c r="DB22" s="246" t="e">
        <f t="shared" si="97"/>
        <v>#VALUE!</v>
      </c>
      <c r="DC22" s="246" t="e">
        <f t="shared" si="98"/>
        <v>#VALUE!</v>
      </c>
      <c r="DD22" s="246" t="e">
        <f t="shared" si="99"/>
        <v>#VALUE!</v>
      </c>
      <c r="DE22" s="212"/>
      <c r="DF22" s="212" t="e">
        <f t="shared" si="100"/>
        <v>#VALUE!</v>
      </c>
      <c r="DG22" s="212"/>
      <c r="DH22" s="212"/>
      <c r="DI22" s="212"/>
      <c r="DJ22" s="212"/>
      <c r="DK22" s="212"/>
      <c r="DL22" s="212"/>
      <c r="DM22" s="212"/>
      <c r="DN22" s="212"/>
      <c r="DO22" s="212"/>
      <c r="DP22" s="212"/>
      <c r="DQ22" s="212"/>
      <c r="DR22" s="264">
        <f t="shared" si="101"/>
        <v>93</v>
      </c>
      <c r="DS22" s="241">
        <f t="shared" si="102"/>
        <v>19</v>
      </c>
      <c r="DT22" s="212">
        <f t="shared" si="103"/>
        <v>14</v>
      </c>
      <c r="DU22" s="212">
        <f t="shared" si="104"/>
        <v>14</v>
      </c>
      <c r="DV22" s="212">
        <f t="shared" si="105"/>
        <v>12</v>
      </c>
      <c r="DW22" s="212">
        <f t="shared" si="106"/>
        <v>14</v>
      </c>
      <c r="DX22" s="264">
        <f t="shared" si="107"/>
        <v>6</v>
      </c>
      <c r="DY22" s="265">
        <f t="shared" si="108"/>
        <v>14</v>
      </c>
      <c r="DZ22" s="212">
        <f t="shared" si="109"/>
        <v>93</v>
      </c>
      <c r="EA22" s="212">
        <f t="shared" si="110"/>
        <v>19</v>
      </c>
      <c r="EB22" s="212">
        <f t="shared" si="111"/>
        <v>14</v>
      </c>
      <c r="EC22" s="212">
        <f t="shared" ref="EC22:ED22" si="184">IF(ISEVEN($B22),DT22,0)</f>
        <v>0</v>
      </c>
      <c r="ED22" s="212">
        <f t="shared" si="184"/>
        <v>0</v>
      </c>
      <c r="EE22" s="212">
        <f t="shared" ref="EE22:EF22" si="185">IF(ISODD($B22),DU22,0)</f>
        <v>14</v>
      </c>
      <c r="EF22" s="212">
        <f t="shared" si="185"/>
        <v>12</v>
      </c>
      <c r="EG22" s="212">
        <f t="shared" si="114"/>
        <v>0</v>
      </c>
      <c r="EH22" s="212">
        <f t="shared" si="115"/>
        <v>14</v>
      </c>
      <c r="EI22" s="212">
        <f t="shared" ref="EI22:EJ22" si="186">IF(ISEVEN($B22),DW22,0)</f>
        <v>0</v>
      </c>
      <c r="EJ22" s="212">
        <f t="shared" si="186"/>
        <v>0</v>
      </c>
      <c r="EK22" s="264">
        <f t="shared" ref="EK22:EL22" si="187">IF(ISODD($B22),DX22,0)</f>
        <v>6</v>
      </c>
      <c r="EL22" s="212">
        <f t="shared" si="187"/>
        <v>14</v>
      </c>
      <c r="EM22" s="212">
        <f t="shared" si="118"/>
        <v>0</v>
      </c>
      <c r="EN22" s="212"/>
      <c r="EO22" s="212"/>
      <c r="EP22" s="241">
        <f t="shared" si="119"/>
        <v>19</v>
      </c>
      <c r="EQ22" s="212">
        <f t="shared" si="120"/>
        <v>16</v>
      </c>
      <c r="ER22" s="212">
        <f t="shared" si="121"/>
        <v>16</v>
      </c>
      <c r="ES22" s="212">
        <f t="shared" si="122"/>
        <v>14</v>
      </c>
      <c r="ET22" s="264">
        <f t="shared" si="123"/>
        <v>13</v>
      </c>
      <c r="EU22" s="212">
        <f t="shared" si="124"/>
        <v>15</v>
      </c>
      <c r="EV22" s="212"/>
      <c r="EW22" s="212">
        <f t="shared" si="125"/>
        <v>93</v>
      </c>
      <c r="EX22" s="212">
        <f t="shared" si="126"/>
        <v>19</v>
      </c>
      <c r="EY22" s="212">
        <f t="shared" si="127"/>
        <v>16</v>
      </c>
      <c r="EZ22" s="212">
        <f t="shared" ref="EZ22:FA22" si="188">IF(ISEVEN($B22),EQ22,0)</f>
        <v>0</v>
      </c>
      <c r="FA22" s="212">
        <f t="shared" si="188"/>
        <v>0</v>
      </c>
      <c r="FB22" s="212">
        <f t="shared" ref="FB22:FC22" si="189">IF(ISODD($B22),ER22,0)</f>
        <v>16</v>
      </c>
      <c r="FC22" s="212">
        <f t="shared" si="189"/>
        <v>14</v>
      </c>
      <c r="FD22" s="212">
        <f t="shared" si="130"/>
        <v>0</v>
      </c>
      <c r="FE22" s="264">
        <f t="shared" si="131"/>
        <v>13</v>
      </c>
      <c r="FF22" s="212">
        <f t="shared" ref="FF22:FG22" si="190">IF(ISEVEN($B22),ET22,0)</f>
        <v>0</v>
      </c>
      <c r="FG22" s="212">
        <f t="shared" si="190"/>
        <v>0</v>
      </c>
      <c r="FH22" s="212">
        <f t="shared" si="133"/>
        <v>15</v>
      </c>
      <c r="FI22" s="212">
        <v>0</v>
      </c>
      <c r="FJ22" s="212">
        <v>0</v>
      </c>
      <c r="FK22" s="212"/>
      <c r="FL22" s="212"/>
      <c r="FM22" s="262">
        <v>93</v>
      </c>
    </row>
    <row r="23" spans="1:169" ht="15.75" customHeight="1" x14ac:dyDescent="0.2">
      <c r="A23" s="247">
        <v>10</v>
      </c>
      <c r="B23" s="248">
        <v>213423243010</v>
      </c>
      <c r="C23" s="249" t="s">
        <v>970</v>
      </c>
      <c r="D23" s="250"/>
      <c r="E23" s="251" t="s">
        <v>971</v>
      </c>
      <c r="F23" s="252">
        <f t="shared" si="0"/>
        <v>2</v>
      </c>
      <c r="G23" s="252">
        <f t="shared" si="1"/>
        <v>2</v>
      </c>
      <c r="H23" s="252">
        <f t="shared" si="2"/>
        <v>2</v>
      </c>
      <c r="I23" s="252">
        <f t="shared" si="3"/>
        <v>0</v>
      </c>
      <c r="J23" s="252">
        <f t="shared" si="4"/>
        <v>0</v>
      </c>
      <c r="K23" s="252">
        <f t="shared" si="5"/>
        <v>0</v>
      </c>
      <c r="L23" s="252">
        <f t="shared" si="6"/>
        <v>0</v>
      </c>
      <c r="M23" s="252">
        <f t="shared" si="7"/>
        <v>0</v>
      </c>
      <c r="N23" s="252">
        <f t="shared" si="8"/>
        <v>0</v>
      </c>
      <c r="O23" s="253">
        <f t="shared" si="9"/>
        <v>0</v>
      </c>
      <c r="P23" s="252">
        <f t="shared" si="10"/>
        <v>0</v>
      </c>
      <c r="Q23" s="252">
        <f t="shared" si="11"/>
        <v>0</v>
      </c>
      <c r="R23" s="252">
        <f t="shared" si="12"/>
        <v>0</v>
      </c>
      <c r="S23" s="254">
        <f t="shared" si="13"/>
        <v>0</v>
      </c>
      <c r="T23" s="255">
        <f t="shared" si="14"/>
        <v>4</v>
      </c>
      <c r="U23" s="252">
        <f t="shared" si="15"/>
        <v>4</v>
      </c>
      <c r="V23" s="252">
        <f t="shared" si="16"/>
        <v>0</v>
      </c>
      <c r="W23" s="252">
        <f t="shared" si="17"/>
        <v>0</v>
      </c>
      <c r="X23" s="254">
        <f t="shared" si="18"/>
        <v>0</v>
      </c>
      <c r="Y23" s="256">
        <f t="shared" si="19"/>
        <v>3</v>
      </c>
      <c r="Z23" s="252">
        <f t="shared" si="20"/>
        <v>5</v>
      </c>
      <c r="AA23" s="252">
        <f t="shared" si="21"/>
        <v>0</v>
      </c>
      <c r="AB23" s="252">
        <f t="shared" si="22"/>
        <v>0</v>
      </c>
      <c r="AC23" s="254">
        <f t="shared" si="23"/>
        <v>0</v>
      </c>
      <c r="AD23" s="255">
        <f t="shared" si="24"/>
        <v>3</v>
      </c>
      <c r="AE23" s="252">
        <f t="shared" si="25"/>
        <v>0</v>
      </c>
      <c r="AF23" s="252">
        <f t="shared" si="26"/>
        <v>0</v>
      </c>
      <c r="AG23" s="252">
        <f t="shared" si="27"/>
        <v>0</v>
      </c>
      <c r="AH23" s="254">
        <f t="shared" si="28"/>
        <v>0</v>
      </c>
      <c r="AI23" s="257">
        <f t="shared" si="29"/>
        <v>4</v>
      </c>
      <c r="AJ23" s="252">
        <f t="shared" si="30"/>
        <v>0</v>
      </c>
      <c r="AK23" s="252">
        <f t="shared" si="31"/>
        <v>0</v>
      </c>
      <c r="AL23" s="252">
        <f t="shared" si="32"/>
        <v>0</v>
      </c>
      <c r="AM23" s="254">
        <f t="shared" si="33"/>
        <v>0</v>
      </c>
      <c r="AN23" s="257">
        <f t="shared" si="34"/>
        <v>4</v>
      </c>
      <c r="AO23" s="252">
        <f t="shared" si="35"/>
        <v>5</v>
      </c>
      <c r="AP23" s="252">
        <f t="shared" si="36"/>
        <v>0</v>
      </c>
      <c r="AQ23" s="252">
        <f t="shared" si="37"/>
        <v>0</v>
      </c>
      <c r="AR23" s="254">
        <f t="shared" si="38"/>
        <v>0</v>
      </c>
      <c r="AS23" s="257">
        <f t="shared" si="39"/>
        <v>3</v>
      </c>
      <c r="AT23" s="252">
        <f t="shared" si="40"/>
        <v>0</v>
      </c>
      <c r="AU23" s="252">
        <f t="shared" si="41"/>
        <v>0</v>
      </c>
      <c r="AV23" s="252">
        <f t="shared" si="42"/>
        <v>0</v>
      </c>
      <c r="AW23" s="254">
        <f t="shared" si="43"/>
        <v>0</v>
      </c>
      <c r="AX23" s="258">
        <f t="shared" si="44"/>
        <v>4</v>
      </c>
      <c r="AY23" s="252">
        <f t="shared" si="45"/>
        <v>5</v>
      </c>
      <c r="AZ23" s="252">
        <f t="shared" si="46"/>
        <v>0</v>
      </c>
      <c r="BA23" s="252">
        <f t="shared" si="47"/>
        <v>0</v>
      </c>
      <c r="BB23" s="254">
        <f t="shared" si="48"/>
        <v>0</v>
      </c>
      <c r="BC23" s="257">
        <f t="shared" si="49"/>
        <v>3</v>
      </c>
      <c r="BD23" s="252">
        <f t="shared" si="50"/>
        <v>0</v>
      </c>
      <c r="BE23" s="252">
        <f t="shared" si="51"/>
        <v>0</v>
      </c>
      <c r="BF23" s="252">
        <f t="shared" si="52"/>
        <v>0</v>
      </c>
      <c r="BG23" s="254">
        <f t="shared" si="53"/>
        <v>0</v>
      </c>
      <c r="BH23" s="257">
        <f t="shared" si="54"/>
        <v>4</v>
      </c>
      <c r="BI23" s="252">
        <f t="shared" si="55"/>
        <v>0</v>
      </c>
      <c r="BJ23" s="252">
        <f t="shared" si="56"/>
        <v>0</v>
      </c>
      <c r="BK23" s="252">
        <f t="shared" si="57"/>
        <v>0</v>
      </c>
      <c r="BL23" s="254">
        <f t="shared" si="58"/>
        <v>0</v>
      </c>
      <c r="BM23" s="260">
        <f t="shared" si="59"/>
        <v>4</v>
      </c>
      <c r="BN23" s="252">
        <f t="shared" si="60"/>
        <v>0</v>
      </c>
      <c r="BO23" s="252">
        <f t="shared" si="61"/>
        <v>0</v>
      </c>
      <c r="BP23" s="252">
        <f t="shared" si="62"/>
        <v>0</v>
      </c>
      <c r="BQ23" s="254">
        <f t="shared" si="63"/>
        <v>0</v>
      </c>
      <c r="BR23" s="261">
        <f t="shared" si="64"/>
        <v>4</v>
      </c>
      <c r="BS23" s="252">
        <f t="shared" si="65"/>
        <v>5</v>
      </c>
      <c r="BT23" s="252">
        <f t="shared" si="66"/>
        <v>0</v>
      </c>
      <c r="BU23" s="252">
        <f t="shared" si="67"/>
        <v>0</v>
      </c>
      <c r="BV23" s="254">
        <f t="shared" si="68"/>
        <v>0</v>
      </c>
      <c r="BW23" s="261">
        <f t="shared" si="69"/>
        <v>3</v>
      </c>
      <c r="BX23" s="262">
        <v>30</v>
      </c>
      <c r="BY23" s="262">
        <v>30</v>
      </c>
      <c r="BZ23" s="246" t="e">
        <f t="shared" si="70"/>
        <v>#VALUE!</v>
      </c>
      <c r="CA23" s="246">
        <f t="shared" si="71"/>
        <v>20</v>
      </c>
      <c r="CB23" s="246" t="e">
        <f t="shared" si="72"/>
        <v>#VALUE!</v>
      </c>
      <c r="CC23" s="246" t="e">
        <f t="shared" si="73"/>
        <v>#VALUE!</v>
      </c>
      <c r="CD23" s="246" t="e">
        <f t="shared" si="74"/>
        <v>#VALUE!</v>
      </c>
      <c r="CE23" s="246" t="e">
        <f t="shared" si="75"/>
        <v>#VALUE!</v>
      </c>
      <c r="CF23" s="246" t="e">
        <f t="shared" si="76"/>
        <v>#VALUE!</v>
      </c>
      <c r="CG23" s="246" t="e">
        <f t="shared" si="77"/>
        <v>#VALUE!</v>
      </c>
      <c r="CH23" s="246" t="e">
        <f t="shared" si="78"/>
        <v>#VALUE!</v>
      </c>
      <c r="CI23" s="246" t="e">
        <f t="shared" si="79"/>
        <v>#VALUE!</v>
      </c>
      <c r="CJ23" s="246" t="e">
        <f t="shared" si="80"/>
        <v>#VALUE!</v>
      </c>
      <c r="CK23" s="246" t="e">
        <f t="shared" si="81"/>
        <v>#VALUE!</v>
      </c>
      <c r="CL23" s="246" t="e">
        <f t="shared" si="82"/>
        <v>#VALUE!</v>
      </c>
      <c r="CM23" s="246" t="e">
        <f t="shared" si="83"/>
        <v>#VALUE!</v>
      </c>
      <c r="CN23" s="246" t="e">
        <f t="shared" si="84"/>
        <v>#VALUE!</v>
      </c>
      <c r="CO23" s="263" t="str">
        <f t="shared" si="85"/>
        <v>2023PEC AI 546</v>
      </c>
      <c r="CP23" s="246" t="e">
        <f t="shared" si="86"/>
        <v>#VALUE!</v>
      </c>
      <c r="CQ23" s="211"/>
      <c r="CR23" s="246">
        <f t="shared" si="87"/>
        <v>20</v>
      </c>
      <c r="CS23" s="246" t="e">
        <f t="shared" si="88"/>
        <v>#VALUE!</v>
      </c>
      <c r="CT23" s="246" t="e">
        <f t="shared" si="89"/>
        <v>#VALUE!</v>
      </c>
      <c r="CU23" s="246" t="e">
        <f t="shared" si="90"/>
        <v>#VALUE!</v>
      </c>
      <c r="CV23" s="246" t="e">
        <f t="shared" si="91"/>
        <v>#VALUE!</v>
      </c>
      <c r="CW23" s="246" t="e">
        <f t="shared" si="92"/>
        <v>#VALUE!</v>
      </c>
      <c r="CX23" s="246" t="e">
        <f t="shared" si="93"/>
        <v>#VALUE!</v>
      </c>
      <c r="CY23" s="246" t="e">
        <f t="shared" si="94"/>
        <v>#VALUE!</v>
      </c>
      <c r="CZ23" s="246" t="e">
        <f t="shared" si="95"/>
        <v>#VALUE!</v>
      </c>
      <c r="DA23" s="246" t="e">
        <f t="shared" si="96"/>
        <v>#VALUE!</v>
      </c>
      <c r="DB23" s="246" t="e">
        <f t="shared" si="97"/>
        <v>#VALUE!</v>
      </c>
      <c r="DC23" s="246" t="e">
        <f t="shared" si="98"/>
        <v>#VALUE!</v>
      </c>
      <c r="DD23" s="246" t="e">
        <f t="shared" si="99"/>
        <v>#VALUE!</v>
      </c>
      <c r="DE23" s="212"/>
      <c r="DF23" s="212" t="e">
        <f t="shared" si="100"/>
        <v>#VALUE!</v>
      </c>
      <c r="DG23" s="212"/>
      <c r="DH23" s="212"/>
      <c r="DI23" s="212"/>
      <c r="DJ23" s="212"/>
      <c r="DK23" s="212"/>
      <c r="DL23" s="212"/>
      <c r="DM23" s="212"/>
      <c r="DN23" s="212"/>
      <c r="DO23" s="212"/>
      <c r="DP23" s="212"/>
      <c r="DQ23" s="212"/>
      <c r="DR23" s="264">
        <f t="shared" si="101"/>
        <v>30</v>
      </c>
      <c r="DS23" s="241">
        <f t="shared" si="102"/>
        <v>6</v>
      </c>
      <c r="DT23" s="212">
        <f t="shared" si="103"/>
        <v>4</v>
      </c>
      <c r="DU23" s="212">
        <f t="shared" si="104"/>
        <v>5</v>
      </c>
      <c r="DV23" s="212">
        <f t="shared" si="105"/>
        <v>5</v>
      </c>
      <c r="DW23" s="212">
        <f t="shared" si="106"/>
        <v>5</v>
      </c>
      <c r="DX23" s="264">
        <f t="shared" si="107"/>
        <v>0</v>
      </c>
      <c r="DY23" s="265">
        <f t="shared" si="108"/>
        <v>5</v>
      </c>
      <c r="DZ23" s="212">
        <f t="shared" si="109"/>
        <v>30</v>
      </c>
      <c r="EA23" s="212">
        <f t="shared" si="110"/>
        <v>6</v>
      </c>
      <c r="EB23" s="212">
        <f t="shared" si="111"/>
        <v>0</v>
      </c>
      <c r="EC23" s="212">
        <f t="shared" ref="EC23:ED23" si="191">IF(ISEVEN($B23),DT23,0)</f>
        <v>4</v>
      </c>
      <c r="ED23" s="212">
        <f t="shared" si="191"/>
        <v>5</v>
      </c>
      <c r="EE23" s="212">
        <f t="shared" ref="EE23:EF23" si="192">IF(ISODD($B23),DU23,0)</f>
        <v>0</v>
      </c>
      <c r="EF23" s="212">
        <f t="shared" si="192"/>
        <v>0</v>
      </c>
      <c r="EG23" s="212">
        <f t="shared" si="114"/>
        <v>5</v>
      </c>
      <c r="EH23" s="212">
        <f t="shared" si="115"/>
        <v>0</v>
      </c>
      <c r="EI23" s="212">
        <f t="shared" ref="EI23:EJ23" si="193">IF(ISEVEN($B23),DW23,0)</f>
        <v>5</v>
      </c>
      <c r="EJ23" s="264">
        <f t="shared" si="193"/>
        <v>0</v>
      </c>
      <c r="EK23" s="212">
        <f t="shared" ref="EK23:EL23" si="194">IF(ISODD($B23),DX23,0)</f>
        <v>0</v>
      </c>
      <c r="EL23" s="212">
        <f t="shared" si="194"/>
        <v>0</v>
      </c>
      <c r="EM23" s="212">
        <f t="shared" si="118"/>
        <v>5</v>
      </c>
      <c r="EN23" s="212"/>
      <c r="EO23" s="212"/>
      <c r="EP23" s="241">
        <f t="shared" si="119"/>
        <v>6</v>
      </c>
      <c r="EQ23" s="212">
        <f t="shared" si="120"/>
        <v>5</v>
      </c>
      <c r="ER23" s="212">
        <f t="shared" si="121"/>
        <v>6</v>
      </c>
      <c r="ES23" s="212">
        <f t="shared" si="122"/>
        <v>6</v>
      </c>
      <c r="ET23" s="264">
        <f t="shared" si="123"/>
        <v>2</v>
      </c>
      <c r="EU23" s="212">
        <f t="shared" si="124"/>
        <v>5</v>
      </c>
      <c r="EV23" s="212"/>
      <c r="EW23" s="212">
        <f t="shared" si="125"/>
        <v>30</v>
      </c>
      <c r="EX23" s="212">
        <f t="shared" si="126"/>
        <v>6</v>
      </c>
      <c r="EY23" s="212">
        <f t="shared" si="127"/>
        <v>0</v>
      </c>
      <c r="EZ23" s="212">
        <f t="shared" ref="EZ23:FA23" si="195">IF(ISEVEN($B23),EQ23,0)</f>
        <v>5</v>
      </c>
      <c r="FA23" s="212">
        <f t="shared" si="195"/>
        <v>6</v>
      </c>
      <c r="FB23" s="212">
        <f t="shared" ref="FB23:FC23" si="196">IF(ISODD($B23),ER23,0)</f>
        <v>0</v>
      </c>
      <c r="FC23" s="212">
        <f t="shared" si="196"/>
        <v>0</v>
      </c>
      <c r="FD23" s="212">
        <f t="shared" si="130"/>
        <v>6</v>
      </c>
      <c r="FE23" s="212">
        <f t="shared" si="131"/>
        <v>0</v>
      </c>
      <c r="FF23" s="264">
        <f t="shared" ref="FF23:FG23" si="197">IF(ISEVEN($B23),ET23,0)</f>
        <v>2</v>
      </c>
      <c r="FG23" s="212">
        <f t="shared" si="197"/>
        <v>5</v>
      </c>
      <c r="FH23" s="212">
        <f t="shared" si="133"/>
        <v>0</v>
      </c>
      <c r="FI23" s="212">
        <v>0</v>
      </c>
      <c r="FJ23" s="212">
        <v>0</v>
      </c>
      <c r="FK23" s="212"/>
      <c r="FL23" s="212"/>
      <c r="FM23" s="262">
        <v>30</v>
      </c>
    </row>
    <row r="24" spans="1:169" ht="15.75" customHeight="1" x14ac:dyDescent="0.2">
      <c r="A24" s="247">
        <v>13</v>
      </c>
      <c r="B24" s="266">
        <v>213423243013</v>
      </c>
      <c r="C24" s="266" t="s">
        <v>92</v>
      </c>
      <c r="D24" s="250"/>
      <c r="E24" s="267" t="s">
        <v>93</v>
      </c>
      <c r="F24" s="252">
        <f t="shared" si="0"/>
        <v>2</v>
      </c>
      <c r="G24" s="252">
        <f t="shared" si="1"/>
        <v>2</v>
      </c>
      <c r="H24" s="252">
        <f t="shared" si="2"/>
        <v>2</v>
      </c>
      <c r="I24" s="252">
        <f t="shared" si="3"/>
        <v>2</v>
      </c>
      <c r="J24" s="252">
        <f t="shared" si="4"/>
        <v>2</v>
      </c>
      <c r="K24" s="252">
        <f t="shared" si="5"/>
        <v>2</v>
      </c>
      <c r="L24" s="252">
        <f t="shared" si="6"/>
        <v>2</v>
      </c>
      <c r="M24" s="252">
        <f t="shared" si="7"/>
        <v>2</v>
      </c>
      <c r="N24" s="252">
        <f t="shared" si="8"/>
        <v>2</v>
      </c>
      <c r="O24" s="253">
        <f t="shared" si="9"/>
        <v>0</v>
      </c>
      <c r="P24" s="252">
        <f t="shared" si="10"/>
        <v>13</v>
      </c>
      <c r="Q24" s="252">
        <f t="shared" si="11"/>
        <v>0</v>
      </c>
      <c r="R24" s="252">
        <f t="shared" si="12"/>
        <v>0</v>
      </c>
      <c r="S24" s="254">
        <f t="shared" si="13"/>
        <v>0</v>
      </c>
      <c r="T24" s="255">
        <f t="shared" si="14"/>
        <v>3</v>
      </c>
      <c r="U24" s="252">
        <f t="shared" si="15"/>
        <v>0</v>
      </c>
      <c r="V24" s="252">
        <f t="shared" si="16"/>
        <v>0</v>
      </c>
      <c r="W24" s="252">
        <f t="shared" si="17"/>
        <v>0</v>
      </c>
      <c r="X24" s="254">
        <f t="shared" si="18"/>
        <v>0</v>
      </c>
      <c r="Y24" s="256">
        <f t="shared" si="19"/>
        <v>4</v>
      </c>
      <c r="Z24" s="252">
        <f t="shared" si="20"/>
        <v>0</v>
      </c>
      <c r="AA24" s="252">
        <f t="shared" si="21"/>
        <v>0</v>
      </c>
      <c r="AB24" s="252">
        <f t="shared" si="22"/>
        <v>0</v>
      </c>
      <c r="AC24" s="254">
        <f t="shared" si="23"/>
        <v>0</v>
      </c>
      <c r="AD24" s="255">
        <f t="shared" si="24"/>
        <v>4</v>
      </c>
      <c r="AE24" s="252">
        <f t="shared" si="25"/>
        <v>13</v>
      </c>
      <c r="AF24" s="252">
        <f t="shared" si="26"/>
        <v>0</v>
      </c>
      <c r="AG24" s="252">
        <f t="shared" si="27"/>
        <v>0</v>
      </c>
      <c r="AH24" s="254">
        <f t="shared" si="28"/>
        <v>0</v>
      </c>
      <c r="AI24" s="257">
        <f t="shared" si="29"/>
        <v>3</v>
      </c>
      <c r="AJ24" s="252">
        <f t="shared" si="30"/>
        <v>11</v>
      </c>
      <c r="AK24" s="252">
        <f t="shared" si="31"/>
        <v>0</v>
      </c>
      <c r="AL24" s="252">
        <f t="shared" si="32"/>
        <v>0</v>
      </c>
      <c r="AM24" s="254">
        <f t="shared" si="33"/>
        <v>0</v>
      </c>
      <c r="AN24" s="257">
        <f t="shared" si="34"/>
        <v>3</v>
      </c>
      <c r="AO24" s="252">
        <f t="shared" si="35"/>
        <v>0</v>
      </c>
      <c r="AP24" s="252">
        <f t="shared" si="36"/>
        <v>0</v>
      </c>
      <c r="AQ24" s="252">
        <f t="shared" si="37"/>
        <v>0</v>
      </c>
      <c r="AR24" s="254">
        <f t="shared" si="38"/>
        <v>0</v>
      </c>
      <c r="AS24" s="257">
        <f t="shared" si="39"/>
        <v>4</v>
      </c>
      <c r="AT24" s="252">
        <f t="shared" si="40"/>
        <v>13</v>
      </c>
      <c r="AU24" s="252">
        <f t="shared" si="41"/>
        <v>0</v>
      </c>
      <c r="AV24" s="252">
        <f t="shared" si="42"/>
        <v>0</v>
      </c>
      <c r="AW24" s="254">
        <f t="shared" si="43"/>
        <v>0</v>
      </c>
      <c r="AX24" s="258">
        <f t="shared" si="44"/>
        <v>3</v>
      </c>
      <c r="AY24" s="252">
        <f t="shared" si="45"/>
        <v>0</v>
      </c>
      <c r="AZ24" s="252">
        <f t="shared" si="46"/>
        <v>0</v>
      </c>
      <c r="BA24" s="252">
        <f t="shared" si="47"/>
        <v>0</v>
      </c>
      <c r="BB24" s="254">
        <f t="shared" si="48"/>
        <v>0</v>
      </c>
      <c r="BC24" s="257">
        <f t="shared" si="49"/>
        <v>4</v>
      </c>
      <c r="BD24" s="252">
        <f t="shared" si="50"/>
        <v>0</v>
      </c>
      <c r="BE24" s="252">
        <f t="shared" si="51"/>
        <v>0</v>
      </c>
      <c r="BF24" s="252">
        <f t="shared" si="52"/>
        <v>0</v>
      </c>
      <c r="BG24" s="254">
        <f t="shared" si="53"/>
        <v>0</v>
      </c>
      <c r="BH24" s="257">
        <f t="shared" si="54"/>
        <v>4</v>
      </c>
      <c r="BI24" s="259">
        <f t="shared" si="55"/>
        <v>9</v>
      </c>
      <c r="BJ24" s="252">
        <f t="shared" si="56"/>
        <v>0</v>
      </c>
      <c r="BK24" s="252">
        <f t="shared" si="57"/>
        <v>0</v>
      </c>
      <c r="BL24" s="254">
        <f t="shared" si="58"/>
        <v>0</v>
      </c>
      <c r="BM24" s="260">
        <f t="shared" si="59"/>
        <v>3</v>
      </c>
      <c r="BN24" s="252">
        <f t="shared" si="60"/>
        <v>14</v>
      </c>
      <c r="BO24" s="252">
        <f t="shared" si="61"/>
        <v>0</v>
      </c>
      <c r="BP24" s="252">
        <f t="shared" si="62"/>
        <v>0</v>
      </c>
      <c r="BQ24" s="254">
        <f t="shared" si="63"/>
        <v>0</v>
      </c>
      <c r="BR24" s="261">
        <f t="shared" si="64"/>
        <v>3</v>
      </c>
      <c r="BS24" s="252">
        <f t="shared" si="65"/>
        <v>0</v>
      </c>
      <c r="BT24" s="252">
        <f t="shared" si="66"/>
        <v>0</v>
      </c>
      <c r="BU24" s="252">
        <f t="shared" si="67"/>
        <v>0</v>
      </c>
      <c r="BV24" s="254">
        <f t="shared" si="68"/>
        <v>0</v>
      </c>
      <c r="BW24" s="261">
        <f t="shared" si="69"/>
        <v>4</v>
      </c>
      <c r="BX24" s="262">
        <v>91</v>
      </c>
      <c r="BY24" s="262">
        <v>91</v>
      </c>
      <c r="BZ24" s="246" t="e">
        <f t="shared" si="70"/>
        <v>#VALUE!</v>
      </c>
      <c r="CA24" s="246">
        <f t="shared" si="71"/>
        <v>20</v>
      </c>
      <c r="CB24" s="246" t="e">
        <f t="shared" si="72"/>
        <v>#VALUE!</v>
      </c>
      <c r="CC24" s="246" t="e">
        <f t="shared" si="73"/>
        <v>#VALUE!</v>
      </c>
      <c r="CD24" s="246" t="e">
        <f t="shared" si="74"/>
        <v>#VALUE!</v>
      </c>
      <c r="CE24" s="246" t="e">
        <f t="shared" si="75"/>
        <v>#VALUE!</v>
      </c>
      <c r="CF24" s="246" t="e">
        <f t="shared" si="76"/>
        <v>#VALUE!</v>
      </c>
      <c r="CG24" s="246" t="e">
        <f t="shared" si="77"/>
        <v>#VALUE!</v>
      </c>
      <c r="CH24" s="246" t="e">
        <f t="shared" si="78"/>
        <v>#VALUE!</v>
      </c>
      <c r="CI24" s="246" t="e">
        <f t="shared" si="79"/>
        <v>#VALUE!</v>
      </c>
      <c r="CJ24" s="246" t="e">
        <f t="shared" si="80"/>
        <v>#VALUE!</v>
      </c>
      <c r="CK24" s="246" t="e">
        <f t="shared" si="81"/>
        <v>#VALUE!</v>
      </c>
      <c r="CL24" s="246" t="e">
        <f t="shared" si="82"/>
        <v>#VALUE!</v>
      </c>
      <c r="CM24" s="246" t="e">
        <f t="shared" si="83"/>
        <v>#VALUE!</v>
      </c>
      <c r="CN24" s="246" t="e">
        <f t="shared" si="84"/>
        <v>#VALUE!</v>
      </c>
      <c r="CO24" s="263" t="str">
        <f t="shared" si="85"/>
        <v>2023PEC AI 105</v>
      </c>
      <c r="CP24" s="246" t="e">
        <f t="shared" si="86"/>
        <v>#VALUE!</v>
      </c>
      <c r="CQ24" s="211"/>
      <c r="CR24" s="246">
        <f t="shared" si="87"/>
        <v>20</v>
      </c>
      <c r="CS24" s="246" t="e">
        <f t="shared" si="88"/>
        <v>#VALUE!</v>
      </c>
      <c r="CT24" s="246" t="e">
        <f t="shared" si="89"/>
        <v>#VALUE!</v>
      </c>
      <c r="CU24" s="246" t="e">
        <f t="shared" si="90"/>
        <v>#VALUE!</v>
      </c>
      <c r="CV24" s="246" t="e">
        <f t="shared" si="91"/>
        <v>#VALUE!</v>
      </c>
      <c r="CW24" s="246" t="e">
        <f t="shared" si="92"/>
        <v>#VALUE!</v>
      </c>
      <c r="CX24" s="246" t="e">
        <f t="shared" si="93"/>
        <v>#VALUE!</v>
      </c>
      <c r="CY24" s="246" t="e">
        <f t="shared" si="94"/>
        <v>#VALUE!</v>
      </c>
      <c r="CZ24" s="246" t="e">
        <f t="shared" si="95"/>
        <v>#VALUE!</v>
      </c>
      <c r="DA24" s="246" t="e">
        <f t="shared" si="96"/>
        <v>#VALUE!</v>
      </c>
      <c r="DB24" s="246" t="e">
        <f t="shared" si="97"/>
        <v>#VALUE!</v>
      </c>
      <c r="DC24" s="246" t="e">
        <f t="shared" si="98"/>
        <v>#VALUE!</v>
      </c>
      <c r="DD24" s="246" t="e">
        <f t="shared" si="99"/>
        <v>#VALUE!</v>
      </c>
      <c r="DE24" s="212"/>
      <c r="DF24" s="212" t="e">
        <f t="shared" si="100"/>
        <v>#VALUE!</v>
      </c>
      <c r="DG24" s="212"/>
      <c r="DH24" s="212"/>
      <c r="DI24" s="212"/>
      <c r="DJ24" s="212"/>
      <c r="DK24" s="212"/>
      <c r="DL24" s="212"/>
      <c r="DM24" s="212"/>
      <c r="DN24" s="212"/>
      <c r="DO24" s="212"/>
      <c r="DP24" s="212"/>
      <c r="DQ24" s="212"/>
      <c r="DR24" s="264">
        <f t="shared" si="101"/>
        <v>91</v>
      </c>
      <c r="DS24" s="241">
        <f t="shared" si="102"/>
        <v>18</v>
      </c>
      <c r="DT24" s="212">
        <f t="shared" si="103"/>
        <v>13</v>
      </c>
      <c r="DU24" s="212">
        <f t="shared" si="104"/>
        <v>13</v>
      </c>
      <c r="DV24" s="212">
        <f t="shared" si="105"/>
        <v>11</v>
      </c>
      <c r="DW24" s="212">
        <f t="shared" si="106"/>
        <v>13</v>
      </c>
      <c r="DX24" s="264">
        <f t="shared" si="107"/>
        <v>9</v>
      </c>
      <c r="DY24" s="265">
        <f t="shared" si="108"/>
        <v>14</v>
      </c>
      <c r="DZ24" s="212">
        <f t="shared" si="109"/>
        <v>91</v>
      </c>
      <c r="EA24" s="212">
        <f t="shared" si="110"/>
        <v>18</v>
      </c>
      <c r="EB24" s="212">
        <f t="shared" si="111"/>
        <v>13</v>
      </c>
      <c r="EC24" s="212">
        <f t="shared" ref="EC24:ED24" si="198">IF(ISEVEN($B24),DT24,0)</f>
        <v>0</v>
      </c>
      <c r="ED24" s="212">
        <f t="shared" si="198"/>
        <v>0</v>
      </c>
      <c r="EE24" s="212">
        <f t="shared" ref="EE24:EF24" si="199">IF(ISODD($B24),DU24,0)</f>
        <v>13</v>
      </c>
      <c r="EF24" s="212">
        <f t="shared" si="199"/>
        <v>11</v>
      </c>
      <c r="EG24" s="212">
        <f t="shared" si="114"/>
        <v>0</v>
      </c>
      <c r="EH24" s="212">
        <f t="shared" si="115"/>
        <v>13</v>
      </c>
      <c r="EI24" s="212">
        <f t="shared" ref="EI24:EJ24" si="200">IF(ISEVEN($B24),DW24,0)</f>
        <v>0</v>
      </c>
      <c r="EJ24" s="212">
        <f t="shared" si="200"/>
        <v>0</v>
      </c>
      <c r="EK24" s="264">
        <f t="shared" ref="EK24:EL24" si="201">IF(ISODD($B24),DX24,0)</f>
        <v>9</v>
      </c>
      <c r="EL24" s="212">
        <f t="shared" si="201"/>
        <v>14</v>
      </c>
      <c r="EM24" s="212">
        <f t="shared" si="118"/>
        <v>0</v>
      </c>
      <c r="EN24" s="212"/>
      <c r="EO24" s="212"/>
      <c r="EP24" s="241">
        <f t="shared" si="119"/>
        <v>18</v>
      </c>
      <c r="EQ24" s="212">
        <f t="shared" si="120"/>
        <v>16</v>
      </c>
      <c r="ER24" s="212">
        <f t="shared" si="121"/>
        <v>16</v>
      </c>
      <c r="ES24" s="212">
        <f t="shared" si="122"/>
        <v>14</v>
      </c>
      <c r="ET24" s="264">
        <f t="shared" si="123"/>
        <v>12</v>
      </c>
      <c r="EU24" s="212">
        <f t="shared" si="124"/>
        <v>15</v>
      </c>
      <c r="EV24" s="212"/>
      <c r="EW24" s="212">
        <f t="shared" si="125"/>
        <v>91</v>
      </c>
      <c r="EX24" s="212">
        <f t="shared" si="126"/>
        <v>18</v>
      </c>
      <c r="EY24" s="212">
        <f t="shared" si="127"/>
        <v>16</v>
      </c>
      <c r="EZ24" s="212">
        <f t="shared" ref="EZ24:FA24" si="202">IF(ISEVEN($B24),EQ24,0)</f>
        <v>0</v>
      </c>
      <c r="FA24" s="212">
        <f t="shared" si="202"/>
        <v>0</v>
      </c>
      <c r="FB24" s="212">
        <f t="shared" ref="FB24:FC24" si="203">IF(ISODD($B24),ER24,0)</f>
        <v>16</v>
      </c>
      <c r="FC24" s="212">
        <f t="shared" si="203"/>
        <v>14</v>
      </c>
      <c r="FD24" s="212">
        <f t="shared" si="130"/>
        <v>0</v>
      </c>
      <c r="FE24" s="264">
        <f t="shared" si="131"/>
        <v>12</v>
      </c>
      <c r="FF24" s="212">
        <f t="shared" ref="FF24:FG24" si="204">IF(ISEVEN($B24),ET24,0)</f>
        <v>0</v>
      </c>
      <c r="FG24" s="212">
        <f t="shared" si="204"/>
        <v>0</v>
      </c>
      <c r="FH24" s="212">
        <f t="shared" si="133"/>
        <v>15</v>
      </c>
      <c r="FI24" s="212">
        <v>0</v>
      </c>
      <c r="FJ24" s="212">
        <v>0</v>
      </c>
      <c r="FK24" s="212"/>
      <c r="FL24" s="212"/>
      <c r="FM24" s="262">
        <v>91</v>
      </c>
    </row>
    <row r="25" spans="1:169" ht="15.75" customHeight="1" x14ac:dyDescent="0.2">
      <c r="A25" s="247">
        <v>14</v>
      </c>
      <c r="B25" s="248">
        <v>213423243014</v>
      </c>
      <c r="C25" s="249" t="s">
        <v>974</v>
      </c>
      <c r="D25" s="250"/>
      <c r="E25" s="251" t="s">
        <v>973</v>
      </c>
      <c r="F25" s="252">
        <f t="shared" si="0"/>
        <v>2</v>
      </c>
      <c r="G25" s="252">
        <f t="shared" si="1"/>
        <v>2</v>
      </c>
      <c r="H25" s="252">
        <f t="shared" si="2"/>
        <v>2</v>
      </c>
      <c r="I25" s="252">
        <f t="shared" si="3"/>
        <v>2</v>
      </c>
      <c r="J25" s="252">
        <f t="shared" si="4"/>
        <v>1</v>
      </c>
      <c r="K25" s="252">
        <f t="shared" si="5"/>
        <v>0</v>
      </c>
      <c r="L25" s="252">
        <f t="shared" si="6"/>
        <v>0</v>
      </c>
      <c r="M25" s="252">
        <f t="shared" si="7"/>
        <v>0</v>
      </c>
      <c r="N25" s="252">
        <f t="shared" si="8"/>
        <v>0</v>
      </c>
      <c r="O25" s="253">
        <f t="shared" si="9"/>
        <v>0</v>
      </c>
      <c r="P25" s="252">
        <f t="shared" si="10"/>
        <v>0</v>
      </c>
      <c r="Q25" s="252">
        <f t="shared" si="11"/>
        <v>0</v>
      </c>
      <c r="R25" s="252">
        <f t="shared" si="12"/>
        <v>0</v>
      </c>
      <c r="S25" s="254">
        <f t="shared" si="13"/>
        <v>0</v>
      </c>
      <c r="T25" s="255">
        <f t="shared" si="14"/>
        <v>4</v>
      </c>
      <c r="U25" s="252">
        <f t="shared" si="15"/>
        <v>6</v>
      </c>
      <c r="V25" s="252">
        <f t="shared" si="16"/>
        <v>0</v>
      </c>
      <c r="W25" s="252">
        <f t="shared" si="17"/>
        <v>0</v>
      </c>
      <c r="X25" s="254">
        <f t="shared" si="18"/>
        <v>0</v>
      </c>
      <c r="Y25" s="256">
        <f t="shared" si="19"/>
        <v>3</v>
      </c>
      <c r="Z25" s="252">
        <f t="shared" si="20"/>
        <v>7</v>
      </c>
      <c r="AA25" s="252">
        <f t="shared" si="21"/>
        <v>0</v>
      </c>
      <c r="AB25" s="252">
        <f t="shared" si="22"/>
        <v>0</v>
      </c>
      <c r="AC25" s="254">
        <f t="shared" si="23"/>
        <v>0</v>
      </c>
      <c r="AD25" s="255">
        <f t="shared" si="24"/>
        <v>3</v>
      </c>
      <c r="AE25" s="252">
        <f t="shared" si="25"/>
        <v>0</v>
      </c>
      <c r="AF25" s="252">
        <f t="shared" si="26"/>
        <v>0</v>
      </c>
      <c r="AG25" s="252">
        <f t="shared" si="27"/>
        <v>0</v>
      </c>
      <c r="AH25" s="254">
        <f t="shared" si="28"/>
        <v>0</v>
      </c>
      <c r="AI25" s="257">
        <f t="shared" si="29"/>
        <v>4</v>
      </c>
      <c r="AJ25" s="252">
        <f t="shared" si="30"/>
        <v>0</v>
      </c>
      <c r="AK25" s="252">
        <f t="shared" si="31"/>
        <v>0</v>
      </c>
      <c r="AL25" s="252">
        <f t="shared" si="32"/>
        <v>0</v>
      </c>
      <c r="AM25" s="254">
        <f t="shared" si="33"/>
        <v>0</v>
      </c>
      <c r="AN25" s="257">
        <f t="shared" si="34"/>
        <v>4</v>
      </c>
      <c r="AO25" s="252">
        <f t="shared" si="35"/>
        <v>7</v>
      </c>
      <c r="AP25" s="252">
        <f t="shared" si="36"/>
        <v>0</v>
      </c>
      <c r="AQ25" s="252">
        <f t="shared" si="37"/>
        <v>0</v>
      </c>
      <c r="AR25" s="254">
        <f t="shared" si="38"/>
        <v>0</v>
      </c>
      <c r="AS25" s="257">
        <f t="shared" si="39"/>
        <v>3</v>
      </c>
      <c r="AT25" s="252">
        <f t="shared" si="40"/>
        <v>0</v>
      </c>
      <c r="AU25" s="252">
        <f t="shared" si="41"/>
        <v>0</v>
      </c>
      <c r="AV25" s="252">
        <f t="shared" si="42"/>
        <v>0</v>
      </c>
      <c r="AW25" s="254">
        <f t="shared" si="43"/>
        <v>0</v>
      </c>
      <c r="AX25" s="258">
        <f t="shared" si="44"/>
        <v>4</v>
      </c>
      <c r="AY25" s="252">
        <f t="shared" si="45"/>
        <v>7</v>
      </c>
      <c r="AZ25" s="252">
        <f t="shared" si="46"/>
        <v>0</v>
      </c>
      <c r="BA25" s="252">
        <f t="shared" si="47"/>
        <v>0</v>
      </c>
      <c r="BB25" s="254">
        <f t="shared" si="48"/>
        <v>0</v>
      </c>
      <c r="BC25" s="257">
        <f t="shared" si="49"/>
        <v>3</v>
      </c>
      <c r="BD25" s="259">
        <f t="shared" si="50"/>
        <v>1</v>
      </c>
      <c r="BE25" s="252">
        <f t="shared" si="51"/>
        <v>0</v>
      </c>
      <c r="BF25" s="252">
        <f t="shared" si="52"/>
        <v>0</v>
      </c>
      <c r="BG25" s="254">
        <f t="shared" si="53"/>
        <v>0</v>
      </c>
      <c r="BH25" s="257">
        <f t="shared" si="54"/>
        <v>3</v>
      </c>
      <c r="BI25" s="252">
        <f t="shared" si="55"/>
        <v>0</v>
      </c>
      <c r="BJ25" s="252">
        <f t="shared" si="56"/>
        <v>0</v>
      </c>
      <c r="BK25" s="252">
        <f t="shared" si="57"/>
        <v>0</v>
      </c>
      <c r="BL25" s="254">
        <f t="shared" si="58"/>
        <v>0</v>
      </c>
      <c r="BM25" s="260">
        <f t="shared" si="59"/>
        <v>4</v>
      </c>
      <c r="BN25" s="252">
        <f t="shared" si="60"/>
        <v>0</v>
      </c>
      <c r="BO25" s="252">
        <f t="shared" si="61"/>
        <v>0</v>
      </c>
      <c r="BP25" s="252">
        <f t="shared" si="62"/>
        <v>0</v>
      </c>
      <c r="BQ25" s="254">
        <f t="shared" si="63"/>
        <v>0</v>
      </c>
      <c r="BR25" s="261">
        <f t="shared" si="64"/>
        <v>4</v>
      </c>
      <c r="BS25" s="252">
        <f t="shared" si="65"/>
        <v>6</v>
      </c>
      <c r="BT25" s="252">
        <f t="shared" si="66"/>
        <v>0</v>
      </c>
      <c r="BU25" s="252">
        <f t="shared" si="67"/>
        <v>0</v>
      </c>
      <c r="BV25" s="254">
        <f t="shared" si="68"/>
        <v>0</v>
      </c>
      <c r="BW25" s="261">
        <f t="shared" si="69"/>
        <v>3</v>
      </c>
      <c r="BX25" s="262">
        <v>43</v>
      </c>
      <c r="BY25" s="262">
        <v>43</v>
      </c>
      <c r="BZ25" s="246" t="e">
        <f t="shared" si="70"/>
        <v>#VALUE!</v>
      </c>
      <c r="CA25" s="246">
        <f t="shared" si="71"/>
        <v>20</v>
      </c>
      <c r="CB25" s="246" t="e">
        <f t="shared" si="72"/>
        <v>#VALUE!</v>
      </c>
      <c r="CC25" s="246" t="e">
        <f t="shared" si="73"/>
        <v>#VALUE!</v>
      </c>
      <c r="CD25" s="246" t="e">
        <f t="shared" si="74"/>
        <v>#VALUE!</v>
      </c>
      <c r="CE25" s="246" t="e">
        <f t="shared" si="75"/>
        <v>#VALUE!</v>
      </c>
      <c r="CF25" s="246" t="e">
        <f t="shared" si="76"/>
        <v>#VALUE!</v>
      </c>
      <c r="CG25" s="246" t="e">
        <f t="shared" si="77"/>
        <v>#VALUE!</v>
      </c>
      <c r="CH25" s="246" t="e">
        <f t="shared" si="78"/>
        <v>#VALUE!</v>
      </c>
      <c r="CI25" s="246" t="e">
        <f t="shared" si="79"/>
        <v>#VALUE!</v>
      </c>
      <c r="CJ25" s="246" t="e">
        <f t="shared" si="80"/>
        <v>#VALUE!</v>
      </c>
      <c r="CK25" s="246" t="e">
        <f t="shared" si="81"/>
        <v>#VALUE!</v>
      </c>
      <c r="CL25" s="246" t="e">
        <f t="shared" si="82"/>
        <v>#VALUE!</v>
      </c>
      <c r="CM25" s="246" t="e">
        <f t="shared" si="83"/>
        <v>#VALUE!</v>
      </c>
      <c r="CN25" s="246" t="e">
        <f t="shared" si="84"/>
        <v>#VALUE!</v>
      </c>
      <c r="CO25" s="263" t="str">
        <f t="shared" si="85"/>
        <v>2023PEC AI 548</v>
      </c>
      <c r="CP25" s="246" t="e">
        <f t="shared" si="86"/>
        <v>#VALUE!</v>
      </c>
      <c r="CQ25" s="211"/>
      <c r="CR25" s="246">
        <f t="shared" si="87"/>
        <v>20</v>
      </c>
      <c r="CS25" s="246" t="e">
        <f t="shared" si="88"/>
        <v>#VALUE!</v>
      </c>
      <c r="CT25" s="246" t="e">
        <f t="shared" si="89"/>
        <v>#VALUE!</v>
      </c>
      <c r="CU25" s="246" t="e">
        <f t="shared" si="90"/>
        <v>#VALUE!</v>
      </c>
      <c r="CV25" s="246" t="e">
        <f t="shared" si="91"/>
        <v>#VALUE!</v>
      </c>
      <c r="CW25" s="246" t="e">
        <f t="shared" si="92"/>
        <v>#VALUE!</v>
      </c>
      <c r="CX25" s="246" t="e">
        <f t="shared" si="93"/>
        <v>#VALUE!</v>
      </c>
      <c r="CY25" s="246" t="e">
        <f t="shared" si="94"/>
        <v>#VALUE!</v>
      </c>
      <c r="CZ25" s="246" t="e">
        <f t="shared" si="95"/>
        <v>#VALUE!</v>
      </c>
      <c r="DA25" s="246" t="e">
        <f t="shared" si="96"/>
        <v>#VALUE!</v>
      </c>
      <c r="DB25" s="246" t="e">
        <f t="shared" si="97"/>
        <v>#VALUE!</v>
      </c>
      <c r="DC25" s="246" t="e">
        <f t="shared" si="98"/>
        <v>#VALUE!</v>
      </c>
      <c r="DD25" s="246" t="e">
        <f t="shared" si="99"/>
        <v>#VALUE!</v>
      </c>
      <c r="DE25" s="212"/>
      <c r="DF25" s="212" t="e">
        <f t="shared" si="100"/>
        <v>#VALUE!</v>
      </c>
      <c r="DG25" s="212"/>
      <c r="DH25" s="212"/>
      <c r="DI25" s="212"/>
      <c r="DJ25" s="212"/>
      <c r="DK25" s="212"/>
      <c r="DL25" s="212"/>
      <c r="DM25" s="212"/>
      <c r="DN25" s="212"/>
      <c r="DO25" s="212"/>
      <c r="DP25" s="212"/>
      <c r="DQ25" s="212"/>
      <c r="DR25" s="264">
        <f t="shared" si="101"/>
        <v>43</v>
      </c>
      <c r="DS25" s="241">
        <f t="shared" si="102"/>
        <v>9</v>
      </c>
      <c r="DT25" s="212">
        <f t="shared" si="103"/>
        <v>6</v>
      </c>
      <c r="DU25" s="212">
        <f t="shared" si="104"/>
        <v>7</v>
      </c>
      <c r="DV25" s="212">
        <f t="shared" si="105"/>
        <v>7</v>
      </c>
      <c r="DW25" s="212">
        <f t="shared" si="106"/>
        <v>7</v>
      </c>
      <c r="DX25" s="264">
        <f t="shared" si="107"/>
        <v>1</v>
      </c>
      <c r="DY25" s="265">
        <f t="shared" si="108"/>
        <v>6</v>
      </c>
      <c r="DZ25" s="212">
        <f t="shared" si="109"/>
        <v>43</v>
      </c>
      <c r="EA25" s="212">
        <f t="shared" si="110"/>
        <v>9</v>
      </c>
      <c r="EB25" s="212">
        <f t="shared" si="111"/>
        <v>0</v>
      </c>
      <c r="EC25" s="212">
        <f t="shared" ref="EC25:ED25" si="205">IF(ISEVEN($B25),DT25,0)</f>
        <v>6</v>
      </c>
      <c r="ED25" s="212">
        <f t="shared" si="205"/>
        <v>7</v>
      </c>
      <c r="EE25" s="212">
        <f t="shared" ref="EE25:EF25" si="206">IF(ISODD($B25),DU25,0)</f>
        <v>0</v>
      </c>
      <c r="EF25" s="212">
        <f t="shared" si="206"/>
        <v>0</v>
      </c>
      <c r="EG25" s="212">
        <f t="shared" si="114"/>
        <v>7</v>
      </c>
      <c r="EH25" s="212">
        <f t="shared" si="115"/>
        <v>0</v>
      </c>
      <c r="EI25" s="212">
        <f t="shared" ref="EI25:EJ25" si="207">IF(ISEVEN($B25),DW25,0)</f>
        <v>7</v>
      </c>
      <c r="EJ25" s="264">
        <f t="shared" si="207"/>
        <v>1</v>
      </c>
      <c r="EK25" s="212">
        <f t="shared" ref="EK25:EL25" si="208">IF(ISODD($B25),DX25,0)</f>
        <v>0</v>
      </c>
      <c r="EL25" s="212">
        <f t="shared" si="208"/>
        <v>0</v>
      </c>
      <c r="EM25" s="212">
        <f t="shared" si="118"/>
        <v>6</v>
      </c>
      <c r="EN25" s="212"/>
      <c r="EO25" s="212"/>
      <c r="EP25" s="241">
        <f t="shared" si="119"/>
        <v>9</v>
      </c>
      <c r="EQ25" s="212">
        <f t="shared" si="120"/>
        <v>7</v>
      </c>
      <c r="ER25" s="212">
        <f t="shared" si="121"/>
        <v>8</v>
      </c>
      <c r="ES25" s="212">
        <f t="shared" si="122"/>
        <v>8</v>
      </c>
      <c r="ET25" s="264">
        <f t="shared" si="123"/>
        <v>4</v>
      </c>
      <c r="EU25" s="212">
        <f t="shared" si="124"/>
        <v>7</v>
      </c>
      <c r="EV25" s="212"/>
      <c r="EW25" s="212">
        <f t="shared" si="125"/>
        <v>43</v>
      </c>
      <c r="EX25" s="212">
        <f t="shared" si="126"/>
        <v>9</v>
      </c>
      <c r="EY25" s="212">
        <f t="shared" si="127"/>
        <v>0</v>
      </c>
      <c r="EZ25" s="212">
        <f t="shared" ref="EZ25:FA25" si="209">IF(ISEVEN($B25),EQ25,0)</f>
        <v>7</v>
      </c>
      <c r="FA25" s="212">
        <f t="shared" si="209"/>
        <v>8</v>
      </c>
      <c r="FB25" s="212">
        <f t="shared" ref="FB25:FC25" si="210">IF(ISODD($B25),ER25,0)</f>
        <v>0</v>
      </c>
      <c r="FC25" s="212">
        <f t="shared" si="210"/>
        <v>0</v>
      </c>
      <c r="FD25" s="212">
        <f t="shared" si="130"/>
        <v>8</v>
      </c>
      <c r="FE25" s="212">
        <f t="shared" si="131"/>
        <v>0</v>
      </c>
      <c r="FF25" s="264">
        <f t="shared" ref="FF25:FG25" si="211">IF(ISEVEN($B25),ET25,0)</f>
        <v>4</v>
      </c>
      <c r="FG25" s="212">
        <f t="shared" si="211"/>
        <v>7</v>
      </c>
      <c r="FH25" s="212">
        <f t="shared" si="133"/>
        <v>0</v>
      </c>
      <c r="FI25" s="212">
        <v>0</v>
      </c>
      <c r="FJ25" s="212">
        <v>0</v>
      </c>
      <c r="FK25" s="212"/>
      <c r="FL25" s="212"/>
      <c r="FM25" s="262">
        <v>43</v>
      </c>
    </row>
    <row r="26" spans="1:169" ht="15.75" customHeight="1" x14ac:dyDescent="0.2">
      <c r="A26" s="247">
        <v>16</v>
      </c>
      <c r="B26" s="248">
        <v>213423243016</v>
      </c>
      <c r="C26" s="249" t="s">
        <v>974</v>
      </c>
      <c r="D26" s="250"/>
      <c r="E26" s="251" t="s">
        <v>975</v>
      </c>
      <c r="F26" s="252">
        <f t="shared" si="0"/>
        <v>2</v>
      </c>
      <c r="G26" s="252">
        <f t="shared" si="1"/>
        <v>2</v>
      </c>
      <c r="H26" s="252">
        <f t="shared" si="2"/>
        <v>2</v>
      </c>
      <c r="I26" s="252">
        <f t="shared" si="3"/>
        <v>2</v>
      </c>
      <c r="J26" s="252">
        <f t="shared" si="4"/>
        <v>2</v>
      </c>
      <c r="K26" s="252">
        <f t="shared" si="5"/>
        <v>0</v>
      </c>
      <c r="L26" s="252">
        <f t="shared" si="6"/>
        <v>0</v>
      </c>
      <c r="M26" s="252">
        <f t="shared" si="7"/>
        <v>0</v>
      </c>
      <c r="N26" s="252">
        <f t="shared" si="8"/>
        <v>0</v>
      </c>
      <c r="O26" s="253">
        <f t="shared" si="9"/>
        <v>0</v>
      </c>
      <c r="P26" s="252">
        <f t="shared" si="10"/>
        <v>0</v>
      </c>
      <c r="Q26" s="252">
        <f t="shared" si="11"/>
        <v>0</v>
      </c>
      <c r="R26" s="252">
        <f t="shared" si="12"/>
        <v>0</v>
      </c>
      <c r="S26" s="254">
        <f t="shared" si="13"/>
        <v>0</v>
      </c>
      <c r="T26" s="255">
        <f t="shared" si="14"/>
        <v>4</v>
      </c>
      <c r="U26" s="252">
        <f t="shared" si="15"/>
        <v>7</v>
      </c>
      <c r="V26" s="252">
        <f t="shared" si="16"/>
        <v>0</v>
      </c>
      <c r="W26" s="252">
        <f t="shared" si="17"/>
        <v>0</v>
      </c>
      <c r="X26" s="254">
        <f t="shared" si="18"/>
        <v>0</v>
      </c>
      <c r="Y26" s="256">
        <f t="shared" si="19"/>
        <v>3</v>
      </c>
      <c r="Z26" s="252">
        <f t="shared" si="20"/>
        <v>7</v>
      </c>
      <c r="AA26" s="252">
        <f t="shared" si="21"/>
        <v>0</v>
      </c>
      <c r="AB26" s="252">
        <f t="shared" si="22"/>
        <v>0</v>
      </c>
      <c r="AC26" s="254">
        <f t="shared" si="23"/>
        <v>0</v>
      </c>
      <c r="AD26" s="255">
        <f t="shared" si="24"/>
        <v>3</v>
      </c>
      <c r="AE26" s="252">
        <f t="shared" si="25"/>
        <v>0</v>
      </c>
      <c r="AF26" s="252">
        <f t="shared" si="26"/>
        <v>0</v>
      </c>
      <c r="AG26" s="252">
        <f t="shared" si="27"/>
        <v>0</v>
      </c>
      <c r="AH26" s="254">
        <f t="shared" si="28"/>
        <v>0</v>
      </c>
      <c r="AI26" s="257">
        <f t="shared" si="29"/>
        <v>4</v>
      </c>
      <c r="AJ26" s="252">
        <f t="shared" si="30"/>
        <v>0</v>
      </c>
      <c r="AK26" s="252">
        <f t="shared" si="31"/>
        <v>0</v>
      </c>
      <c r="AL26" s="252">
        <f t="shared" si="32"/>
        <v>0</v>
      </c>
      <c r="AM26" s="254">
        <f t="shared" si="33"/>
        <v>0</v>
      </c>
      <c r="AN26" s="257">
        <f t="shared" si="34"/>
        <v>4</v>
      </c>
      <c r="AO26" s="252">
        <f t="shared" si="35"/>
        <v>7</v>
      </c>
      <c r="AP26" s="252">
        <f t="shared" si="36"/>
        <v>0</v>
      </c>
      <c r="AQ26" s="252">
        <f t="shared" si="37"/>
        <v>0</v>
      </c>
      <c r="AR26" s="254">
        <f t="shared" si="38"/>
        <v>0</v>
      </c>
      <c r="AS26" s="257">
        <f t="shared" si="39"/>
        <v>3</v>
      </c>
      <c r="AT26" s="252">
        <f t="shared" si="40"/>
        <v>0</v>
      </c>
      <c r="AU26" s="252">
        <f t="shared" si="41"/>
        <v>0</v>
      </c>
      <c r="AV26" s="252">
        <f t="shared" si="42"/>
        <v>0</v>
      </c>
      <c r="AW26" s="254">
        <f t="shared" si="43"/>
        <v>0</v>
      </c>
      <c r="AX26" s="258">
        <f t="shared" si="44"/>
        <v>4</v>
      </c>
      <c r="AY26" s="252">
        <f t="shared" si="45"/>
        <v>7</v>
      </c>
      <c r="AZ26" s="252">
        <f t="shared" si="46"/>
        <v>0</v>
      </c>
      <c r="BA26" s="252">
        <f t="shared" si="47"/>
        <v>0</v>
      </c>
      <c r="BB26" s="254">
        <f t="shared" si="48"/>
        <v>0</v>
      </c>
      <c r="BC26" s="257">
        <f t="shared" si="49"/>
        <v>3</v>
      </c>
      <c r="BD26" s="259">
        <f t="shared" si="50"/>
        <v>4</v>
      </c>
      <c r="BE26" s="252">
        <f t="shared" si="51"/>
        <v>0</v>
      </c>
      <c r="BF26" s="252">
        <f t="shared" si="52"/>
        <v>0</v>
      </c>
      <c r="BG26" s="254">
        <f t="shared" si="53"/>
        <v>0</v>
      </c>
      <c r="BH26" s="257">
        <f t="shared" si="54"/>
        <v>3</v>
      </c>
      <c r="BI26" s="252">
        <f t="shared" si="55"/>
        <v>0</v>
      </c>
      <c r="BJ26" s="252">
        <f t="shared" si="56"/>
        <v>0</v>
      </c>
      <c r="BK26" s="252">
        <f t="shared" si="57"/>
        <v>0</v>
      </c>
      <c r="BL26" s="254">
        <f t="shared" si="58"/>
        <v>0</v>
      </c>
      <c r="BM26" s="260">
        <f t="shared" si="59"/>
        <v>4</v>
      </c>
      <c r="BN26" s="252">
        <f t="shared" si="60"/>
        <v>0</v>
      </c>
      <c r="BO26" s="252">
        <f t="shared" si="61"/>
        <v>0</v>
      </c>
      <c r="BP26" s="252">
        <f t="shared" si="62"/>
        <v>0</v>
      </c>
      <c r="BQ26" s="254">
        <f t="shared" si="63"/>
        <v>0</v>
      </c>
      <c r="BR26" s="261">
        <f t="shared" si="64"/>
        <v>4</v>
      </c>
      <c r="BS26" s="252">
        <f t="shared" si="65"/>
        <v>8</v>
      </c>
      <c r="BT26" s="252">
        <f t="shared" si="66"/>
        <v>0</v>
      </c>
      <c r="BU26" s="252">
        <f t="shared" si="67"/>
        <v>0</v>
      </c>
      <c r="BV26" s="254">
        <f t="shared" si="68"/>
        <v>0</v>
      </c>
      <c r="BW26" s="261">
        <f t="shared" si="69"/>
        <v>3</v>
      </c>
      <c r="BX26" s="262">
        <v>50</v>
      </c>
      <c r="BY26" s="262">
        <v>50</v>
      </c>
      <c r="BZ26" s="246" t="e">
        <f t="shared" si="70"/>
        <v>#VALUE!</v>
      </c>
      <c r="CA26" s="246">
        <f t="shared" si="71"/>
        <v>20</v>
      </c>
      <c r="CB26" s="246" t="e">
        <f t="shared" si="72"/>
        <v>#VALUE!</v>
      </c>
      <c r="CC26" s="246" t="e">
        <f t="shared" si="73"/>
        <v>#VALUE!</v>
      </c>
      <c r="CD26" s="246" t="e">
        <f t="shared" si="74"/>
        <v>#VALUE!</v>
      </c>
      <c r="CE26" s="246" t="e">
        <f t="shared" si="75"/>
        <v>#VALUE!</v>
      </c>
      <c r="CF26" s="246" t="e">
        <f t="shared" si="76"/>
        <v>#VALUE!</v>
      </c>
      <c r="CG26" s="246" t="e">
        <f t="shared" si="77"/>
        <v>#VALUE!</v>
      </c>
      <c r="CH26" s="246" t="e">
        <f t="shared" si="78"/>
        <v>#VALUE!</v>
      </c>
      <c r="CI26" s="246" t="e">
        <f t="shared" si="79"/>
        <v>#VALUE!</v>
      </c>
      <c r="CJ26" s="246" t="e">
        <f t="shared" si="80"/>
        <v>#VALUE!</v>
      </c>
      <c r="CK26" s="246" t="e">
        <f t="shared" si="81"/>
        <v>#VALUE!</v>
      </c>
      <c r="CL26" s="246" t="e">
        <f t="shared" si="82"/>
        <v>#VALUE!</v>
      </c>
      <c r="CM26" s="246" t="e">
        <f t="shared" si="83"/>
        <v>#VALUE!</v>
      </c>
      <c r="CN26" s="246" t="e">
        <f t="shared" si="84"/>
        <v>#VALUE!</v>
      </c>
      <c r="CO26" s="263" t="str">
        <f t="shared" si="85"/>
        <v>2023PEC AI 548</v>
      </c>
      <c r="CP26" s="246" t="e">
        <f t="shared" si="86"/>
        <v>#VALUE!</v>
      </c>
      <c r="CQ26" s="211"/>
      <c r="CR26" s="246">
        <f t="shared" si="87"/>
        <v>20</v>
      </c>
      <c r="CS26" s="246" t="e">
        <f t="shared" si="88"/>
        <v>#VALUE!</v>
      </c>
      <c r="CT26" s="246" t="e">
        <f t="shared" si="89"/>
        <v>#VALUE!</v>
      </c>
      <c r="CU26" s="246" t="e">
        <f t="shared" si="90"/>
        <v>#VALUE!</v>
      </c>
      <c r="CV26" s="246" t="e">
        <f t="shared" si="91"/>
        <v>#VALUE!</v>
      </c>
      <c r="CW26" s="246" t="e">
        <f t="shared" si="92"/>
        <v>#VALUE!</v>
      </c>
      <c r="CX26" s="246" t="e">
        <f t="shared" si="93"/>
        <v>#VALUE!</v>
      </c>
      <c r="CY26" s="246" t="e">
        <f t="shared" si="94"/>
        <v>#VALUE!</v>
      </c>
      <c r="CZ26" s="246" t="e">
        <f t="shared" si="95"/>
        <v>#VALUE!</v>
      </c>
      <c r="DA26" s="246" t="e">
        <f t="shared" si="96"/>
        <v>#VALUE!</v>
      </c>
      <c r="DB26" s="246" t="e">
        <f t="shared" si="97"/>
        <v>#VALUE!</v>
      </c>
      <c r="DC26" s="246" t="e">
        <f t="shared" si="98"/>
        <v>#VALUE!</v>
      </c>
      <c r="DD26" s="246" t="e">
        <f t="shared" si="99"/>
        <v>#VALUE!</v>
      </c>
      <c r="DE26" s="212"/>
      <c r="DF26" s="212" t="e">
        <f t="shared" si="100"/>
        <v>#VALUE!</v>
      </c>
      <c r="DG26" s="212"/>
      <c r="DH26" s="212"/>
      <c r="DI26" s="212"/>
      <c r="DJ26" s="212"/>
      <c r="DK26" s="212"/>
      <c r="DL26" s="212"/>
      <c r="DM26" s="212"/>
      <c r="DN26" s="212"/>
      <c r="DO26" s="212"/>
      <c r="DP26" s="212"/>
      <c r="DQ26" s="212"/>
      <c r="DR26" s="264">
        <f t="shared" si="101"/>
        <v>50</v>
      </c>
      <c r="DS26" s="241">
        <f t="shared" si="102"/>
        <v>10</v>
      </c>
      <c r="DT26" s="212">
        <f t="shared" si="103"/>
        <v>7</v>
      </c>
      <c r="DU26" s="212">
        <f t="shared" si="104"/>
        <v>7</v>
      </c>
      <c r="DV26" s="212">
        <f t="shared" si="105"/>
        <v>7</v>
      </c>
      <c r="DW26" s="212">
        <f t="shared" si="106"/>
        <v>7</v>
      </c>
      <c r="DX26" s="264">
        <f t="shared" si="107"/>
        <v>4</v>
      </c>
      <c r="DY26" s="265">
        <f t="shared" si="108"/>
        <v>8</v>
      </c>
      <c r="DZ26" s="212">
        <f t="shared" si="109"/>
        <v>50</v>
      </c>
      <c r="EA26" s="212">
        <f t="shared" si="110"/>
        <v>10</v>
      </c>
      <c r="EB26" s="212">
        <f t="shared" si="111"/>
        <v>0</v>
      </c>
      <c r="EC26" s="212">
        <f t="shared" ref="EC26:ED26" si="212">IF(ISEVEN($B26),DT26,0)</f>
        <v>7</v>
      </c>
      <c r="ED26" s="212">
        <f t="shared" si="212"/>
        <v>7</v>
      </c>
      <c r="EE26" s="212">
        <f t="shared" ref="EE26:EF26" si="213">IF(ISODD($B26),DU26,0)</f>
        <v>0</v>
      </c>
      <c r="EF26" s="212">
        <f t="shared" si="213"/>
        <v>0</v>
      </c>
      <c r="EG26" s="212">
        <f t="shared" si="114"/>
        <v>7</v>
      </c>
      <c r="EH26" s="212">
        <f t="shared" si="115"/>
        <v>0</v>
      </c>
      <c r="EI26" s="212">
        <f t="shared" ref="EI26:EJ26" si="214">IF(ISEVEN($B26),DW26,0)</f>
        <v>7</v>
      </c>
      <c r="EJ26" s="264">
        <f t="shared" si="214"/>
        <v>4</v>
      </c>
      <c r="EK26" s="212">
        <f t="shared" ref="EK26:EL26" si="215">IF(ISODD($B26),DX26,0)</f>
        <v>0</v>
      </c>
      <c r="EL26" s="212">
        <f t="shared" si="215"/>
        <v>0</v>
      </c>
      <c r="EM26" s="212">
        <f t="shared" si="118"/>
        <v>8</v>
      </c>
      <c r="EN26" s="212"/>
      <c r="EO26" s="212"/>
      <c r="EP26" s="241">
        <f t="shared" si="119"/>
        <v>10</v>
      </c>
      <c r="EQ26" s="212">
        <f t="shared" si="120"/>
        <v>8</v>
      </c>
      <c r="ER26" s="212">
        <f t="shared" si="121"/>
        <v>9</v>
      </c>
      <c r="ES26" s="212">
        <f t="shared" si="122"/>
        <v>9</v>
      </c>
      <c r="ET26" s="264">
        <f t="shared" si="123"/>
        <v>6</v>
      </c>
      <c r="EU26" s="212">
        <f t="shared" si="124"/>
        <v>8</v>
      </c>
      <c r="EV26" s="212"/>
      <c r="EW26" s="212">
        <f t="shared" si="125"/>
        <v>50</v>
      </c>
      <c r="EX26" s="212">
        <f t="shared" si="126"/>
        <v>10</v>
      </c>
      <c r="EY26" s="212">
        <f t="shared" si="127"/>
        <v>0</v>
      </c>
      <c r="EZ26" s="212">
        <f t="shared" ref="EZ26:FA26" si="216">IF(ISEVEN($B26),EQ26,0)</f>
        <v>8</v>
      </c>
      <c r="FA26" s="212">
        <f t="shared" si="216"/>
        <v>9</v>
      </c>
      <c r="FB26" s="212">
        <f t="shared" ref="FB26:FC26" si="217">IF(ISODD($B26),ER26,0)</f>
        <v>0</v>
      </c>
      <c r="FC26" s="212">
        <f t="shared" si="217"/>
        <v>0</v>
      </c>
      <c r="FD26" s="212">
        <f t="shared" si="130"/>
        <v>9</v>
      </c>
      <c r="FE26" s="212">
        <f t="shared" si="131"/>
        <v>0</v>
      </c>
      <c r="FF26" s="264">
        <f t="shared" ref="FF26:FG26" si="218">IF(ISEVEN($B26),ET26,0)</f>
        <v>6</v>
      </c>
      <c r="FG26" s="212">
        <f t="shared" si="218"/>
        <v>8</v>
      </c>
      <c r="FH26" s="212">
        <f t="shared" si="133"/>
        <v>0</v>
      </c>
      <c r="FI26" s="212">
        <v>0</v>
      </c>
      <c r="FJ26" s="212">
        <v>0</v>
      </c>
      <c r="FK26" s="212"/>
      <c r="FL26" s="212"/>
      <c r="FM26" s="262">
        <v>50</v>
      </c>
    </row>
    <row r="27" spans="1:169" ht="15.75" customHeight="1" x14ac:dyDescent="0.2">
      <c r="A27" s="247">
        <v>14</v>
      </c>
      <c r="B27" s="266">
        <v>213423243014</v>
      </c>
      <c r="C27" s="266" t="s">
        <v>94</v>
      </c>
      <c r="D27" s="250"/>
      <c r="E27" s="267" t="s">
        <v>95</v>
      </c>
      <c r="F27" s="252">
        <f t="shared" si="0"/>
        <v>2</v>
      </c>
      <c r="G27" s="252">
        <f t="shared" si="1"/>
        <v>2</v>
      </c>
      <c r="H27" s="252">
        <f t="shared" si="2"/>
        <v>2</v>
      </c>
      <c r="I27" s="252">
        <f t="shared" si="3"/>
        <v>2</v>
      </c>
      <c r="J27" s="252">
        <f t="shared" si="4"/>
        <v>2</v>
      </c>
      <c r="K27" s="252">
        <f t="shared" si="5"/>
        <v>2</v>
      </c>
      <c r="L27" s="252">
        <f t="shared" si="6"/>
        <v>2</v>
      </c>
      <c r="M27" s="252">
        <f t="shared" si="7"/>
        <v>2</v>
      </c>
      <c r="N27" s="252">
        <f t="shared" si="8"/>
        <v>2</v>
      </c>
      <c r="O27" s="253">
        <f t="shared" si="9"/>
        <v>0</v>
      </c>
      <c r="P27" s="252">
        <f t="shared" si="10"/>
        <v>0</v>
      </c>
      <c r="Q27" s="252">
        <f t="shared" si="11"/>
        <v>0</v>
      </c>
      <c r="R27" s="252">
        <f t="shared" si="12"/>
        <v>0</v>
      </c>
      <c r="S27" s="254">
        <f t="shared" si="13"/>
        <v>0</v>
      </c>
      <c r="T27" s="255">
        <f t="shared" si="14"/>
        <v>4</v>
      </c>
      <c r="U27" s="252">
        <f t="shared" si="15"/>
        <v>12</v>
      </c>
      <c r="V27" s="252">
        <f t="shared" si="16"/>
        <v>0</v>
      </c>
      <c r="W27" s="252">
        <f t="shared" si="17"/>
        <v>0</v>
      </c>
      <c r="X27" s="254">
        <f t="shared" si="18"/>
        <v>0</v>
      </c>
      <c r="Y27" s="256">
        <f t="shared" si="19"/>
        <v>3</v>
      </c>
      <c r="Z27" s="252">
        <f t="shared" si="20"/>
        <v>13</v>
      </c>
      <c r="AA27" s="252">
        <f t="shared" si="21"/>
        <v>0</v>
      </c>
      <c r="AB27" s="252">
        <f t="shared" si="22"/>
        <v>0</v>
      </c>
      <c r="AC27" s="254">
        <f t="shared" si="23"/>
        <v>0</v>
      </c>
      <c r="AD27" s="255">
        <f t="shared" si="24"/>
        <v>3</v>
      </c>
      <c r="AE27" s="252">
        <f t="shared" si="25"/>
        <v>0</v>
      </c>
      <c r="AF27" s="252">
        <f t="shared" si="26"/>
        <v>0</v>
      </c>
      <c r="AG27" s="252">
        <f t="shared" si="27"/>
        <v>0</v>
      </c>
      <c r="AH27" s="254">
        <f t="shared" si="28"/>
        <v>0</v>
      </c>
      <c r="AI27" s="257">
        <f t="shared" si="29"/>
        <v>4</v>
      </c>
      <c r="AJ27" s="252">
        <f t="shared" si="30"/>
        <v>0</v>
      </c>
      <c r="AK27" s="252">
        <f t="shared" si="31"/>
        <v>0</v>
      </c>
      <c r="AL27" s="252">
        <f t="shared" si="32"/>
        <v>0</v>
      </c>
      <c r="AM27" s="254">
        <f t="shared" si="33"/>
        <v>0</v>
      </c>
      <c r="AN27" s="257">
        <f t="shared" si="34"/>
        <v>4</v>
      </c>
      <c r="AO27" s="252">
        <f t="shared" si="35"/>
        <v>13</v>
      </c>
      <c r="AP27" s="252">
        <f t="shared" si="36"/>
        <v>0</v>
      </c>
      <c r="AQ27" s="252">
        <f t="shared" si="37"/>
        <v>0</v>
      </c>
      <c r="AR27" s="254">
        <f t="shared" si="38"/>
        <v>0</v>
      </c>
      <c r="AS27" s="257">
        <f t="shared" si="39"/>
        <v>3</v>
      </c>
      <c r="AT27" s="252">
        <f t="shared" si="40"/>
        <v>0</v>
      </c>
      <c r="AU27" s="252">
        <f t="shared" si="41"/>
        <v>0</v>
      </c>
      <c r="AV27" s="252">
        <f t="shared" si="42"/>
        <v>0</v>
      </c>
      <c r="AW27" s="254">
        <f t="shared" si="43"/>
        <v>0</v>
      </c>
      <c r="AX27" s="258">
        <f t="shared" si="44"/>
        <v>4</v>
      </c>
      <c r="AY27" s="252">
        <f t="shared" si="45"/>
        <v>13</v>
      </c>
      <c r="AZ27" s="252">
        <f t="shared" si="46"/>
        <v>0</v>
      </c>
      <c r="BA27" s="252">
        <f t="shared" si="47"/>
        <v>0</v>
      </c>
      <c r="BB27" s="254">
        <f t="shared" si="48"/>
        <v>0</v>
      </c>
      <c r="BC27" s="257">
        <f t="shared" si="49"/>
        <v>3</v>
      </c>
      <c r="BD27" s="259">
        <f t="shared" si="50"/>
        <v>6</v>
      </c>
      <c r="BE27" s="252">
        <f t="shared" si="51"/>
        <v>0</v>
      </c>
      <c r="BF27" s="252">
        <f t="shared" si="52"/>
        <v>0</v>
      </c>
      <c r="BG27" s="254">
        <f t="shared" si="53"/>
        <v>0</v>
      </c>
      <c r="BH27" s="257">
        <f t="shared" si="54"/>
        <v>3</v>
      </c>
      <c r="BI27" s="252">
        <f t="shared" si="55"/>
        <v>0</v>
      </c>
      <c r="BJ27" s="252">
        <f t="shared" si="56"/>
        <v>0</v>
      </c>
      <c r="BK27" s="252">
        <f t="shared" si="57"/>
        <v>0</v>
      </c>
      <c r="BL27" s="254">
        <f t="shared" si="58"/>
        <v>0</v>
      </c>
      <c r="BM27" s="260">
        <f t="shared" si="59"/>
        <v>4</v>
      </c>
      <c r="BN27" s="252">
        <f t="shared" si="60"/>
        <v>0</v>
      </c>
      <c r="BO27" s="252">
        <f t="shared" si="61"/>
        <v>0</v>
      </c>
      <c r="BP27" s="252">
        <f t="shared" si="62"/>
        <v>0</v>
      </c>
      <c r="BQ27" s="254">
        <f t="shared" si="63"/>
        <v>0</v>
      </c>
      <c r="BR27" s="261">
        <f t="shared" si="64"/>
        <v>4</v>
      </c>
      <c r="BS27" s="252">
        <f t="shared" si="65"/>
        <v>13</v>
      </c>
      <c r="BT27" s="252">
        <f t="shared" si="66"/>
        <v>0</v>
      </c>
      <c r="BU27" s="252">
        <f t="shared" si="67"/>
        <v>0</v>
      </c>
      <c r="BV27" s="254">
        <f t="shared" si="68"/>
        <v>0</v>
      </c>
      <c r="BW27" s="261">
        <f t="shared" si="69"/>
        <v>3</v>
      </c>
      <c r="BX27" s="262">
        <v>88</v>
      </c>
      <c r="BY27" s="262">
        <v>88</v>
      </c>
      <c r="BZ27" s="246" t="e">
        <f t="shared" si="70"/>
        <v>#VALUE!</v>
      </c>
      <c r="CA27" s="246">
        <f t="shared" si="71"/>
        <v>20</v>
      </c>
      <c r="CB27" s="246" t="e">
        <f t="shared" si="72"/>
        <v>#VALUE!</v>
      </c>
      <c r="CC27" s="246" t="e">
        <f t="shared" si="73"/>
        <v>#VALUE!</v>
      </c>
      <c r="CD27" s="246" t="e">
        <f t="shared" si="74"/>
        <v>#VALUE!</v>
      </c>
      <c r="CE27" s="246" t="e">
        <f t="shared" si="75"/>
        <v>#VALUE!</v>
      </c>
      <c r="CF27" s="246" t="e">
        <f t="shared" si="76"/>
        <v>#VALUE!</v>
      </c>
      <c r="CG27" s="246" t="e">
        <f t="shared" si="77"/>
        <v>#VALUE!</v>
      </c>
      <c r="CH27" s="246" t="e">
        <f t="shared" si="78"/>
        <v>#VALUE!</v>
      </c>
      <c r="CI27" s="246" t="e">
        <f t="shared" si="79"/>
        <v>#VALUE!</v>
      </c>
      <c r="CJ27" s="246" t="e">
        <f t="shared" si="80"/>
        <v>#VALUE!</v>
      </c>
      <c r="CK27" s="246" t="e">
        <f t="shared" si="81"/>
        <v>#VALUE!</v>
      </c>
      <c r="CL27" s="246" t="e">
        <f t="shared" si="82"/>
        <v>#VALUE!</v>
      </c>
      <c r="CM27" s="246" t="e">
        <f t="shared" si="83"/>
        <v>#VALUE!</v>
      </c>
      <c r="CN27" s="246" t="e">
        <f t="shared" si="84"/>
        <v>#VALUE!</v>
      </c>
      <c r="CO27" s="263" t="str">
        <f t="shared" si="85"/>
        <v>2023PEC AI 106</v>
      </c>
      <c r="CP27" s="246" t="e">
        <f t="shared" si="86"/>
        <v>#VALUE!</v>
      </c>
      <c r="CQ27" s="211"/>
      <c r="CR27" s="246">
        <f t="shared" si="87"/>
        <v>20</v>
      </c>
      <c r="CS27" s="246" t="e">
        <f t="shared" si="88"/>
        <v>#VALUE!</v>
      </c>
      <c r="CT27" s="246" t="e">
        <f t="shared" si="89"/>
        <v>#VALUE!</v>
      </c>
      <c r="CU27" s="246" t="e">
        <f t="shared" si="90"/>
        <v>#VALUE!</v>
      </c>
      <c r="CV27" s="246" t="e">
        <f t="shared" si="91"/>
        <v>#VALUE!</v>
      </c>
      <c r="CW27" s="246" t="e">
        <f t="shared" si="92"/>
        <v>#VALUE!</v>
      </c>
      <c r="CX27" s="246" t="e">
        <f t="shared" si="93"/>
        <v>#VALUE!</v>
      </c>
      <c r="CY27" s="246" t="e">
        <f t="shared" si="94"/>
        <v>#VALUE!</v>
      </c>
      <c r="CZ27" s="246" t="e">
        <f t="shared" si="95"/>
        <v>#VALUE!</v>
      </c>
      <c r="DA27" s="246" t="e">
        <f t="shared" si="96"/>
        <v>#VALUE!</v>
      </c>
      <c r="DB27" s="246" t="e">
        <f t="shared" si="97"/>
        <v>#VALUE!</v>
      </c>
      <c r="DC27" s="246" t="e">
        <f t="shared" si="98"/>
        <v>#VALUE!</v>
      </c>
      <c r="DD27" s="246" t="e">
        <f t="shared" si="99"/>
        <v>#VALUE!</v>
      </c>
      <c r="DE27" s="212"/>
      <c r="DF27" s="212" t="e">
        <f t="shared" si="100"/>
        <v>#VALUE!</v>
      </c>
      <c r="DG27" s="212"/>
      <c r="DH27" s="212"/>
      <c r="DI27" s="212"/>
      <c r="DJ27" s="212"/>
      <c r="DK27" s="212"/>
      <c r="DL27" s="212"/>
      <c r="DM27" s="212"/>
      <c r="DN27" s="212"/>
      <c r="DO27" s="212"/>
      <c r="DP27" s="212"/>
      <c r="DQ27" s="212"/>
      <c r="DR27" s="264">
        <f t="shared" si="101"/>
        <v>88</v>
      </c>
      <c r="DS27" s="241">
        <f t="shared" si="102"/>
        <v>18</v>
      </c>
      <c r="DT27" s="212">
        <f t="shared" si="103"/>
        <v>12</v>
      </c>
      <c r="DU27" s="212">
        <f t="shared" si="104"/>
        <v>13</v>
      </c>
      <c r="DV27" s="212">
        <f t="shared" si="105"/>
        <v>13</v>
      </c>
      <c r="DW27" s="212">
        <f t="shared" si="106"/>
        <v>13</v>
      </c>
      <c r="DX27" s="264">
        <f t="shared" si="107"/>
        <v>6</v>
      </c>
      <c r="DY27" s="265">
        <f t="shared" si="108"/>
        <v>13</v>
      </c>
      <c r="DZ27" s="212">
        <f t="shared" si="109"/>
        <v>88</v>
      </c>
      <c r="EA27" s="212">
        <f t="shared" si="110"/>
        <v>18</v>
      </c>
      <c r="EB27" s="212">
        <f t="shared" si="111"/>
        <v>0</v>
      </c>
      <c r="EC27" s="212">
        <f t="shared" ref="EC27:ED27" si="219">IF(ISEVEN($B27),DT27,0)</f>
        <v>12</v>
      </c>
      <c r="ED27" s="212">
        <f t="shared" si="219"/>
        <v>13</v>
      </c>
      <c r="EE27" s="212">
        <f t="shared" ref="EE27:EF27" si="220">IF(ISODD($B27),DU27,0)</f>
        <v>0</v>
      </c>
      <c r="EF27" s="212">
        <f t="shared" si="220"/>
        <v>0</v>
      </c>
      <c r="EG27" s="212">
        <f t="shared" si="114"/>
        <v>13</v>
      </c>
      <c r="EH27" s="212">
        <f t="shared" si="115"/>
        <v>0</v>
      </c>
      <c r="EI27" s="212">
        <f t="shared" ref="EI27:EJ27" si="221">IF(ISEVEN($B27),DW27,0)</f>
        <v>13</v>
      </c>
      <c r="EJ27" s="264">
        <f t="shared" si="221"/>
        <v>6</v>
      </c>
      <c r="EK27" s="212">
        <f t="shared" ref="EK27:EL27" si="222">IF(ISODD($B27),DX27,0)</f>
        <v>0</v>
      </c>
      <c r="EL27" s="212">
        <f t="shared" si="222"/>
        <v>0</v>
      </c>
      <c r="EM27" s="212">
        <f t="shared" si="118"/>
        <v>13</v>
      </c>
      <c r="EN27" s="212"/>
      <c r="EO27" s="212"/>
      <c r="EP27" s="241">
        <f t="shared" si="119"/>
        <v>18</v>
      </c>
      <c r="EQ27" s="212">
        <f t="shared" si="120"/>
        <v>15</v>
      </c>
      <c r="ER27" s="212">
        <f t="shared" si="121"/>
        <v>15</v>
      </c>
      <c r="ES27" s="212">
        <f t="shared" si="122"/>
        <v>15</v>
      </c>
      <c r="ET27" s="264">
        <f t="shared" si="123"/>
        <v>11</v>
      </c>
      <c r="EU27" s="212">
        <f t="shared" si="124"/>
        <v>14</v>
      </c>
      <c r="EV27" s="212"/>
      <c r="EW27" s="212">
        <f t="shared" si="125"/>
        <v>88</v>
      </c>
      <c r="EX27" s="212">
        <f t="shared" si="126"/>
        <v>18</v>
      </c>
      <c r="EY27" s="212">
        <f t="shared" si="127"/>
        <v>0</v>
      </c>
      <c r="EZ27" s="212">
        <f t="shared" ref="EZ27:FA27" si="223">IF(ISEVEN($B27),EQ27,0)</f>
        <v>15</v>
      </c>
      <c r="FA27" s="212">
        <f t="shared" si="223"/>
        <v>15</v>
      </c>
      <c r="FB27" s="212">
        <f t="shared" ref="FB27:FC27" si="224">IF(ISODD($B27),ER27,0)</f>
        <v>0</v>
      </c>
      <c r="FC27" s="212">
        <f t="shared" si="224"/>
        <v>0</v>
      </c>
      <c r="FD27" s="212">
        <f t="shared" si="130"/>
        <v>15</v>
      </c>
      <c r="FE27" s="212">
        <f t="shared" si="131"/>
        <v>0</v>
      </c>
      <c r="FF27" s="264">
        <f t="shared" ref="FF27:FG27" si="225">IF(ISEVEN($B27),ET27,0)</f>
        <v>11</v>
      </c>
      <c r="FG27" s="212">
        <f t="shared" si="225"/>
        <v>14</v>
      </c>
      <c r="FH27" s="212">
        <f t="shared" si="133"/>
        <v>0</v>
      </c>
      <c r="FI27" s="212">
        <v>0</v>
      </c>
      <c r="FJ27" s="212">
        <v>0</v>
      </c>
      <c r="FK27" s="212"/>
      <c r="FL27" s="212"/>
      <c r="FM27" s="262">
        <v>88</v>
      </c>
    </row>
    <row r="28" spans="1:169" ht="15.75" customHeight="1" x14ac:dyDescent="0.2">
      <c r="A28" s="247">
        <v>15</v>
      </c>
      <c r="B28" s="248">
        <v>213423243015</v>
      </c>
      <c r="C28" s="249" t="s">
        <v>976</v>
      </c>
      <c r="D28" s="250"/>
      <c r="E28" s="251" t="s">
        <v>977</v>
      </c>
      <c r="F28" s="252">
        <f t="shared" si="0"/>
        <v>2</v>
      </c>
      <c r="G28" s="252">
        <f t="shared" si="1"/>
        <v>2</v>
      </c>
      <c r="H28" s="252">
        <f t="shared" si="2"/>
        <v>2</v>
      </c>
      <c r="I28" s="252">
        <f t="shared" si="3"/>
        <v>0</v>
      </c>
      <c r="J28" s="252">
        <f t="shared" si="4"/>
        <v>0</v>
      </c>
      <c r="K28" s="252">
        <f t="shared" si="5"/>
        <v>0</v>
      </c>
      <c r="L28" s="252">
        <f t="shared" si="6"/>
        <v>0</v>
      </c>
      <c r="M28" s="252">
        <f t="shared" si="7"/>
        <v>0</v>
      </c>
      <c r="N28" s="252">
        <f t="shared" si="8"/>
        <v>0</v>
      </c>
      <c r="O28" s="253">
        <f t="shared" si="9"/>
        <v>0</v>
      </c>
      <c r="P28" s="252">
        <f t="shared" si="10"/>
        <v>5</v>
      </c>
      <c r="Q28" s="252">
        <f t="shared" si="11"/>
        <v>0</v>
      </c>
      <c r="R28" s="252">
        <f t="shared" si="12"/>
        <v>0</v>
      </c>
      <c r="S28" s="254">
        <f t="shared" si="13"/>
        <v>0</v>
      </c>
      <c r="T28" s="255">
        <f t="shared" si="14"/>
        <v>3</v>
      </c>
      <c r="U28" s="252">
        <f t="shared" si="15"/>
        <v>0</v>
      </c>
      <c r="V28" s="252">
        <f t="shared" si="16"/>
        <v>0</v>
      </c>
      <c r="W28" s="252">
        <f t="shared" si="17"/>
        <v>0</v>
      </c>
      <c r="X28" s="254">
        <f t="shared" si="18"/>
        <v>0</v>
      </c>
      <c r="Y28" s="256">
        <f t="shared" si="19"/>
        <v>4</v>
      </c>
      <c r="Z28" s="252">
        <f t="shared" si="20"/>
        <v>0</v>
      </c>
      <c r="AA28" s="252">
        <f t="shared" si="21"/>
        <v>0</v>
      </c>
      <c r="AB28" s="252">
        <f t="shared" si="22"/>
        <v>0</v>
      </c>
      <c r="AC28" s="254">
        <f t="shared" si="23"/>
        <v>0</v>
      </c>
      <c r="AD28" s="255">
        <f t="shared" si="24"/>
        <v>4</v>
      </c>
      <c r="AE28" s="252">
        <f t="shared" si="25"/>
        <v>5</v>
      </c>
      <c r="AF28" s="252">
        <f t="shared" si="26"/>
        <v>0</v>
      </c>
      <c r="AG28" s="252">
        <f t="shared" si="27"/>
        <v>0</v>
      </c>
      <c r="AH28" s="254">
        <f t="shared" si="28"/>
        <v>0</v>
      </c>
      <c r="AI28" s="257">
        <f t="shared" si="29"/>
        <v>3</v>
      </c>
      <c r="AJ28" s="252">
        <f t="shared" si="30"/>
        <v>4</v>
      </c>
      <c r="AK28" s="252">
        <f t="shared" si="31"/>
        <v>0</v>
      </c>
      <c r="AL28" s="252">
        <f t="shared" si="32"/>
        <v>0</v>
      </c>
      <c r="AM28" s="254">
        <f t="shared" si="33"/>
        <v>0</v>
      </c>
      <c r="AN28" s="257">
        <f t="shared" si="34"/>
        <v>3</v>
      </c>
      <c r="AO28" s="252">
        <f t="shared" si="35"/>
        <v>0</v>
      </c>
      <c r="AP28" s="252">
        <f t="shared" si="36"/>
        <v>0</v>
      </c>
      <c r="AQ28" s="252">
        <f t="shared" si="37"/>
        <v>0</v>
      </c>
      <c r="AR28" s="254">
        <f t="shared" si="38"/>
        <v>0</v>
      </c>
      <c r="AS28" s="257">
        <f t="shared" si="39"/>
        <v>4</v>
      </c>
      <c r="AT28" s="252">
        <f t="shared" si="40"/>
        <v>5</v>
      </c>
      <c r="AU28" s="252">
        <f t="shared" si="41"/>
        <v>0</v>
      </c>
      <c r="AV28" s="252">
        <f t="shared" si="42"/>
        <v>0</v>
      </c>
      <c r="AW28" s="254">
        <f t="shared" si="43"/>
        <v>0</v>
      </c>
      <c r="AX28" s="258">
        <f t="shared" si="44"/>
        <v>3</v>
      </c>
      <c r="AY28" s="252">
        <f t="shared" si="45"/>
        <v>0</v>
      </c>
      <c r="AZ28" s="252">
        <f t="shared" si="46"/>
        <v>0</v>
      </c>
      <c r="BA28" s="252">
        <f t="shared" si="47"/>
        <v>0</v>
      </c>
      <c r="BB28" s="254">
        <f t="shared" si="48"/>
        <v>0</v>
      </c>
      <c r="BC28" s="257">
        <f t="shared" si="49"/>
        <v>4</v>
      </c>
      <c r="BD28" s="252">
        <f t="shared" si="50"/>
        <v>0</v>
      </c>
      <c r="BE28" s="252">
        <f t="shared" si="51"/>
        <v>0</v>
      </c>
      <c r="BF28" s="252">
        <f t="shared" si="52"/>
        <v>0</v>
      </c>
      <c r="BG28" s="254">
        <f t="shared" si="53"/>
        <v>0</v>
      </c>
      <c r="BH28" s="257">
        <f t="shared" si="54"/>
        <v>4</v>
      </c>
      <c r="BI28" s="252">
        <f t="shared" si="55"/>
        <v>0</v>
      </c>
      <c r="BJ28" s="252">
        <f t="shared" si="56"/>
        <v>0</v>
      </c>
      <c r="BK28" s="252">
        <f t="shared" si="57"/>
        <v>0</v>
      </c>
      <c r="BL28" s="254">
        <f t="shared" si="58"/>
        <v>0</v>
      </c>
      <c r="BM28" s="260">
        <f t="shared" si="59"/>
        <v>4</v>
      </c>
      <c r="BN28" s="252">
        <f t="shared" si="60"/>
        <v>5</v>
      </c>
      <c r="BO28" s="252">
        <f t="shared" si="61"/>
        <v>0</v>
      </c>
      <c r="BP28" s="252">
        <f t="shared" si="62"/>
        <v>0</v>
      </c>
      <c r="BQ28" s="254">
        <f t="shared" si="63"/>
        <v>0</v>
      </c>
      <c r="BR28" s="261">
        <f t="shared" si="64"/>
        <v>3</v>
      </c>
      <c r="BS28" s="252">
        <f t="shared" si="65"/>
        <v>0</v>
      </c>
      <c r="BT28" s="252">
        <f t="shared" si="66"/>
        <v>0</v>
      </c>
      <c r="BU28" s="252">
        <f t="shared" si="67"/>
        <v>0</v>
      </c>
      <c r="BV28" s="254">
        <f t="shared" si="68"/>
        <v>0</v>
      </c>
      <c r="BW28" s="261">
        <f t="shared" si="69"/>
        <v>4</v>
      </c>
      <c r="BX28" s="262">
        <v>30</v>
      </c>
      <c r="BY28" s="262">
        <v>30</v>
      </c>
      <c r="BZ28" s="246" t="e">
        <f t="shared" si="70"/>
        <v>#VALUE!</v>
      </c>
      <c r="CA28" s="246">
        <f t="shared" si="71"/>
        <v>20</v>
      </c>
      <c r="CB28" s="246" t="e">
        <f t="shared" si="72"/>
        <v>#VALUE!</v>
      </c>
      <c r="CC28" s="246" t="e">
        <f t="shared" si="73"/>
        <v>#VALUE!</v>
      </c>
      <c r="CD28" s="246" t="e">
        <f t="shared" si="74"/>
        <v>#VALUE!</v>
      </c>
      <c r="CE28" s="246" t="e">
        <f t="shared" si="75"/>
        <v>#VALUE!</v>
      </c>
      <c r="CF28" s="246" t="e">
        <f t="shared" si="76"/>
        <v>#VALUE!</v>
      </c>
      <c r="CG28" s="246" t="e">
        <f t="shared" si="77"/>
        <v>#VALUE!</v>
      </c>
      <c r="CH28" s="246" t="e">
        <f t="shared" si="78"/>
        <v>#VALUE!</v>
      </c>
      <c r="CI28" s="246" t="e">
        <f t="shared" si="79"/>
        <v>#VALUE!</v>
      </c>
      <c r="CJ28" s="246" t="e">
        <f t="shared" si="80"/>
        <v>#VALUE!</v>
      </c>
      <c r="CK28" s="246" t="e">
        <f t="shared" si="81"/>
        <v>#VALUE!</v>
      </c>
      <c r="CL28" s="246" t="e">
        <f t="shared" si="82"/>
        <v>#VALUE!</v>
      </c>
      <c r="CM28" s="246" t="e">
        <f t="shared" si="83"/>
        <v>#VALUE!</v>
      </c>
      <c r="CN28" s="246" t="e">
        <f t="shared" si="84"/>
        <v>#VALUE!</v>
      </c>
      <c r="CO28" s="263" t="str">
        <f t="shared" si="85"/>
        <v>2023PEC AI 549</v>
      </c>
      <c r="CP28" s="246" t="e">
        <f t="shared" si="86"/>
        <v>#VALUE!</v>
      </c>
      <c r="CQ28" s="211"/>
      <c r="CR28" s="246">
        <f t="shared" si="87"/>
        <v>20</v>
      </c>
      <c r="CS28" s="246" t="e">
        <f t="shared" si="88"/>
        <v>#VALUE!</v>
      </c>
      <c r="CT28" s="246" t="e">
        <f t="shared" si="89"/>
        <v>#VALUE!</v>
      </c>
      <c r="CU28" s="246" t="e">
        <f t="shared" si="90"/>
        <v>#VALUE!</v>
      </c>
      <c r="CV28" s="246" t="e">
        <f t="shared" si="91"/>
        <v>#VALUE!</v>
      </c>
      <c r="CW28" s="246" t="e">
        <f t="shared" si="92"/>
        <v>#VALUE!</v>
      </c>
      <c r="CX28" s="246" t="e">
        <f t="shared" si="93"/>
        <v>#VALUE!</v>
      </c>
      <c r="CY28" s="246" t="e">
        <f t="shared" si="94"/>
        <v>#VALUE!</v>
      </c>
      <c r="CZ28" s="246" t="e">
        <f t="shared" si="95"/>
        <v>#VALUE!</v>
      </c>
      <c r="DA28" s="246" t="e">
        <f t="shared" si="96"/>
        <v>#VALUE!</v>
      </c>
      <c r="DB28" s="246" t="e">
        <f t="shared" si="97"/>
        <v>#VALUE!</v>
      </c>
      <c r="DC28" s="246" t="e">
        <f t="shared" si="98"/>
        <v>#VALUE!</v>
      </c>
      <c r="DD28" s="246" t="e">
        <f t="shared" si="99"/>
        <v>#VALUE!</v>
      </c>
      <c r="DE28" s="212"/>
      <c r="DF28" s="212" t="e">
        <f t="shared" si="100"/>
        <v>#VALUE!</v>
      </c>
      <c r="DG28" s="212"/>
      <c r="DH28" s="212"/>
      <c r="DI28" s="212"/>
      <c r="DJ28" s="212"/>
      <c r="DK28" s="212"/>
      <c r="DL28" s="212"/>
      <c r="DM28" s="212"/>
      <c r="DN28" s="212"/>
      <c r="DO28" s="212"/>
      <c r="DP28" s="212"/>
      <c r="DQ28" s="212"/>
      <c r="DR28" s="264">
        <f t="shared" si="101"/>
        <v>30</v>
      </c>
      <c r="DS28" s="241">
        <f t="shared" si="102"/>
        <v>6</v>
      </c>
      <c r="DT28" s="212">
        <f t="shared" si="103"/>
        <v>5</v>
      </c>
      <c r="DU28" s="212">
        <f t="shared" si="104"/>
        <v>5</v>
      </c>
      <c r="DV28" s="212">
        <f t="shared" si="105"/>
        <v>4</v>
      </c>
      <c r="DW28" s="212">
        <f t="shared" si="106"/>
        <v>5</v>
      </c>
      <c r="DX28" s="264">
        <f t="shared" si="107"/>
        <v>0</v>
      </c>
      <c r="DY28" s="265">
        <f t="shared" si="108"/>
        <v>5</v>
      </c>
      <c r="DZ28" s="212">
        <f t="shared" si="109"/>
        <v>30</v>
      </c>
      <c r="EA28" s="212">
        <f t="shared" si="110"/>
        <v>6</v>
      </c>
      <c r="EB28" s="212">
        <f t="shared" si="111"/>
        <v>5</v>
      </c>
      <c r="EC28" s="212">
        <f t="shared" ref="EC28:ED28" si="226">IF(ISEVEN($B28),DT28,0)</f>
        <v>0</v>
      </c>
      <c r="ED28" s="212">
        <f t="shared" si="226"/>
        <v>0</v>
      </c>
      <c r="EE28" s="212">
        <f t="shared" ref="EE28:EF28" si="227">IF(ISODD($B28),DU28,0)</f>
        <v>5</v>
      </c>
      <c r="EF28" s="212">
        <f t="shared" si="227"/>
        <v>4</v>
      </c>
      <c r="EG28" s="212">
        <f t="shared" si="114"/>
        <v>0</v>
      </c>
      <c r="EH28" s="212">
        <f t="shared" si="115"/>
        <v>5</v>
      </c>
      <c r="EI28" s="212">
        <f t="shared" ref="EI28:EJ28" si="228">IF(ISEVEN($B28),DW28,0)</f>
        <v>0</v>
      </c>
      <c r="EJ28" s="212">
        <f t="shared" si="228"/>
        <v>0</v>
      </c>
      <c r="EK28" s="264">
        <f t="shared" ref="EK28:EL28" si="229">IF(ISODD($B28),DX28,0)</f>
        <v>0</v>
      </c>
      <c r="EL28" s="212">
        <f t="shared" si="229"/>
        <v>5</v>
      </c>
      <c r="EM28" s="212">
        <f t="shared" si="118"/>
        <v>0</v>
      </c>
      <c r="EN28" s="212"/>
      <c r="EO28" s="212"/>
      <c r="EP28" s="241">
        <f t="shared" si="119"/>
        <v>6</v>
      </c>
      <c r="EQ28" s="212">
        <f t="shared" si="120"/>
        <v>6</v>
      </c>
      <c r="ER28" s="212">
        <f t="shared" si="121"/>
        <v>6</v>
      </c>
      <c r="ES28" s="212">
        <f t="shared" si="122"/>
        <v>5</v>
      </c>
      <c r="ET28" s="264">
        <f t="shared" si="123"/>
        <v>2</v>
      </c>
      <c r="EU28" s="212">
        <f t="shared" si="124"/>
        <v>5</v>
      </c>
      <c r="EV28" s="212"/>
      <c r="EW28" s="212">
        <f t="shared" si="125"/>
        <v>30</v>
      </c>
      <c r="EX28" s="212">
        <f t="shared" si="126"/>
        <v>6</v>
      </c>
      <c r="EY28" s="212">
        <f t="shared" si="127"/>
        <v>6</v>
      </c>
      <c r="EZ28" s="212">
        <f t="shared" ref="EZ28:FA28" si="230">IF(ISEVEN($B28),EQ28,0)</f>
        <v>0</v>
      </c>
      <c r="FA28" s="212">
        <f t="shared" si="230"/>
        <v>0</v>
      </c>
      <c r="FB28" s="212">
        <f t="shared" ref="FB28:FC28" si="231">IF(ISODD($B28),ER28,0)</f>
        <v>6</v>
      </c>
      <c r="FC28" s="212">
        <f t="shared" si="231"/>
        <v>5</v>
      </c>
      <c r="FD28" s="212">
        <f t="shared" si="130"/>
        <v>0</v>
      </c>
      <c r="FE28" s="264">
        <f t="shared" si="131"/>
        <v>2</v>
      </c>
      <c r="FF28" s="212">
        <f t="shared" ref="FF28:FG28" si="232">IF(ISEVEN($B28),ET28,0)</f>
        <v>0</v>
      </c>
      <c r="FG28" s="212">
        <f t="shared" si="232"/>
        <v>0</v>
      </c>
      <c r="FH28" s="212">
        <f t="shared" si="133"/>
        <v>5</v>
      </c>
      <c r="FI28" s="212">
        <v>0</v>
      </c>
      <c r="FJ28" s="212">
        <v>0</v>
      </c>
      <c r="FK28" s="212"/>
      <c r="FL28" s="212"/>
      <c r="FM28" s="262">
        <v>30</v>
      </c>
    </row>
    <row r="29" spans="1:169" ht="15.75" customHeight="1" x14ac:dyDescent="0.2">
      <c r="A29" s="247">
        <v>16</v>
      </c>
      <c r="B29" s="266">
        <v>213423243016</v>
      </c>
      <c r="C29" s="266" t="s">
        <v>98</v>
      </c>
      <c r="D29" s="250"/>
      <c r="E29" s="267" t="s">
        <v>97</v>
      </c>
      <c r="F29" s="252">
        <f t="shared" si="0"/>
        <v>2</v>
      </c>
      <c r="G29" s="252">
        <f t="shared" si="1"/>
        <v>2</v>
      </c>
      <c r="H29" s="252">
        <f t="shared" si="2"/>
        <v>2</v>
      </c>
      <c r="I29" s="252">
        <f t="shared" si="3"/>
        <v>2</v>
      </c>
      <c r="J29" s="252">
        <f t="shared" si="4"/>
        <v>2</v>
      </c>
      <c r="K29" s="252">
        <f t="shared" si="5"/>
        <v>2</v>
      </c>
      <c r="L29" s="252">
        <f t="shared" si="6"/>
        <v>2</v>
      </c>
      <c r="M29" s="252">
        <f t="shared" si="7"/>
        <v>2</v>
      </c>
      <c r="N29" s="252">
        <f t="shared" si="8"/>
        <v>2</v>
      </c>
      <c r="O29" s="253">
        <f t="shared" si="9"/>
        <v>0</v>
      </c>
      <c r="P29" s="252">
        <f t="shared" si="10"/>
        <v>0</v>
      </c>
      <c r="Q29" s="252">
        <f t="shared" si="11"/>
        <v>0</v>
      </c>
      <c r="R29" s="252">
        <f t="shared" si="12"/>
        <v>0</v>
      </c>
      <c r="S29" s="254">
        <f t="shared" si="13"/>
        <v>0</v>
      </c>
      <c r="T29" s="255">
        <f t="shared" si="14"/>
        <v>4</v>
      </c>
      <c r="U29" s="252">
        <f t="shared" si="15"/>
        <v>12</v>
      </c>
      <c r="V29" s="252">
        <f t="shared" si="16"/>
        <v>0</v>
      </c>
      <c r="W29" s="252">
        <f t="shared" si="17"/>
        <v>0</v>
      </c>
      <c r="X29" s="254">
        <f t="shared" si="18"/>
        <v>0</v>
      </c>
      <c r="Y29" s="256">
        <f t="shared" si="19"/>
        <v>3</v>
      </c>
      <c r="Z29" s="252">
        <f t="shared" si="20"/>
        <v>13</v>
      </c>
      <c r="AA29" s="252">
        <f t="shared" si="21"/>
        <v>0</v>
      </c>
      <c r="AB29" s="252">
        <f t="shared" si="22"/>
        <v>0</v>
      </c>
      <c r="AC29" s="254">
        <f t="shared" si="23"/>
        <v>0</v>
      </c>
      <c r="AD29" s="255">
        <f t="shared" si="24"/>
        <v>3</v>
      </c>
      <c r="AE29" s="252">
        <f t="shared" si="25"/>
        <v>0</v>
      </c>
      <c r="AF29" s="252">
        <f t="shared" si="26"/>
        <v>0</v>
      </c>
      <c r="AG29" s="252">
        <f t="shared" si="27"/>
        <v>0</v>
      </c>
      <c r="AH29" s="254">
        <f t="shared" si="28"/>
        <v>0</v>
      </c>
      <c r="AI29" s="257">
        <f t="shared" si="29"/>
        <v>4</v>
      </c>
      <c r="AJ29" s="252">
        <f t="shared" si="30"/>
        <v>0</v>
      </c>
      <c r="AK29" s="252">
        <f t="shared" si="31"/>
        <v>0</v>
      </c>
      <c r="AL29" s="252">
        <f t="shared" si="32"/>
        <v>0</v>
      </c>
      <c r="AM29" s="254">
        <f t="shared" si="33"/>
        <v>0</v>
      </c>
      <c r="AN29" s="257">
        <f t="shared" si="34"/>
        <v>4</v>
      </c>
      <c r="AO29" s="252">
        <f t="shared" si="35"/>
        <v>13</v>
      </c>
      <c r="AP29" s="252">
        <f t="shared" si="36"/>
        <v>0</v>
      </c>
      <c r="AQ29" s="252">
        <f t="shared" si="37"/>
        <v>0</v>
      </c>
      <c r="AR29" s="254">
        <f t="shared" si="38"/>
        <v>0</v>
      </c>
      <c r="AS29" s="257">
        <f t="shared" si="39"/>
        <v>3</v>
      </c>
      <c r="AT29" s="252">
        <f t="shared" si="40"/>
        <v>0</v>
      </c>
      <c r="AU29" s="252">
        <f t="shared" si="41"/>
        <v>0</v>
      </c>
      <c r="AV29" s="252">
        <f t="shared" si="42"/>
        <v>0</v>
      </c>
      <c r="AW29" s="254">
        <f t="shared" si="43"/>
        <v>0</v>
      </c>
      <c r="AX29" s="258">
        <f t="shared" si="44"/>
        <v>4</v>
      </c>
      <c r="AY29" s="252">
        <f t="shared" si="45"/>
        <v>13</v>
      </c>
      <c r="AZ29" s="252">
        <f t="shared" si="46"/>
        <v>0</v>
      </c>
      <c r="BA29" s="252">
        <f t="shared" si="47"/>
        <v>0</v>
      </c>
      <c r="BB29" s="254">
        <f t="shared" si="48"/>
        <v>0</v>
      </c>
      <c r="BC29" s="257">
        <f t="shared" si="49"/>
        <v>3</v>
      </c>
      <c r="BD29" s="259">
        <f t="shared" si="50"/>
        <v>7</v>
      </c>
      <c r="BE29" s="252">
        <f t="shared" si="51"/>
        <v>0</v>
      </c>
      <c r="BF29" s="252">
        <f t="shared" si="52"/>
        <v>0</v>
      </c>
      <c r="BG29" s="254">
        <f t="shared" si="53"/>
        <v>0</v>
      </c>
      <c r="BH29" s="257">
        <f t="shared" si="54"/>
        <v>3</v>
      </c>
      <c r="BI29" s="252">
        <f t="shared" si="55"/>
        <v>0</v>
      </c>
      <c r="BJ29" s="252">
        <f t="shared" si="56"/>
        <v>0</v>
      </c>
      <c r="BK29" s="252">
        <f t="shared" si="57"/>
        <v>0</v>
      </c>
      <c r="BL29" s="254">
        <f t="shared" si="58"/>
        <v>0</v>
      </c>
      <c r="BM29" s="260">
        <f t="shared" si="59"/>
        <v>4</v>
      </c>
      <c r="BN29" s="252">
        <f t="shared" si="60"/>
        <v>0</v>
      </c>
      <c r="BO29" s="252">
        <f t="shared" si="61"/>
        <v>0</v>
      </c>
      <c r="BP29" s="252">
        <f t="shared" si="62"/>
        <v>0</v>
      </c>
      <c r="BQ29" s="254">
        <f t="shared" si="63"/>
        <v>0</v>
      </c>
      <c r="BR29" s="261">
        <f t="shared" si="64"/>
        <v>4</v>
      </c>
      <c r="BS29" s="252">
        <f t="shared" si="65"/>
        <v>13</v>
      </c>
      <c r="BT29" s="252">
        <f t="shared" si="66"/>
        <v>0</v>
      </c>
      <c r="BU29" s="252">
        <f t="shared" si="67"/>
        <v>0</v>
      </c>
      <c r="BV29" s="254">
        <f t="shared" si="68"/>
        <v>0</v>
      </c>
      <c r="BW29" s="261">
        <f t="shared" si="69"/>
        <v>3</v>
      </c>
      <c r="BX29" s="262">
        <v>89</v>
      </c>
      <c r="BY29" s="262">
        <v>89</v>
      </c>
      <c r="BZ29" s="246" t="e">
        <f t="shared" si="70"/>
        <v>#VALUE!</v>
      </c>
      <c r="CA29" s="246">
        <f t="shared" si="71"/>
        <v>20</v>
      </c>
      <c r="CB29" s="246" t="e">
        <f t="shared" si="72"/>
        <v>#VALUE!</v>
      </c>
      <c r="CC29" s="246" t="e">
        <f t="shared" si="73"/>
        <v>#VALUE!</v>
      </c>
      <c r="CD29" s="246" t="e">
        <f t="shared" si="74"/>
        <v>#VALUE!</v>
      </c>
      <c r="CE29" s="246" t="e">
        <f t="shared" si="75"/>
        <v>#VALUE!</v>
      </c>
      <c r="CF29" s="246" t="e">
        <f t="shared" si="76"/>
        <v>#VALUE!</v>
      </c>
      <c r="CG29" s="246" t="e">
        <f t="shared" si="77"/>
        <v>#VALUE!</v>
      </c>
      <c r="CH29" s="246" t="e">
        <f t="shared" si="78"/>
        <v>#VALUE!</v>
      </c>
      <c r="CI29" s="246" t="e">
        <f t="shared" si="79"/>
        <v>#VALUE!</v>
      </c>
      <c r="CJ29" s="246" t="e">
        <f t="shared" si="80"/>
        <v>#VALUE!</v>
      </c>
      <c r="CK29" s="246" t="e">
        <f t="shared" si="81"/>
        <v>#VALUE!</v>
      </c>
      <c r="CL29" s="246" t="e">
        <f t="shared" si="82"/>
        <v>#VALUE!</v>
      </c>
      <c r="CM29" s="246" t="e">
        <f t="shared" si="83"/>
        <v>#VALUE!</v>
      </c>
      <c r="CN29" s="246" t="e">
        <f t="shared" si="84"/>
        <v>#VALUE!</v>
      </c>
      <c r="CO29" s="263" t="str">
        <f t="shared" si="85"/>
        <v>2023PEC AI 108</v>
      </c>
      <c r="CP29" s="246" t="e">
        <f t="shared" si="86"/>
        <v>#VALUE!</v>
      </c>
      <c r="CQ29" s="211"/>
      <c r="CR29" s="246">
        <f t="shared" si="87"/>
        <v>20</v>
      </c>
      <c r="CS29" s="246" t="e">
        <f t="shared" si="88"/>
        <v>#VALUE!</v>
      </c>
      <c r="CT29" s="246" t="e">
        <f t="shared" si="89"/>
        <v>#VALUE!</v>
      </c>
      <c r="CU29" s="246" t="e">
        <f t="shared" si="90"/>
        <v>#VALUE!</v>
      </c>
      <c r="CV29" s="246" t="e">
        <f t="shared" si="91"/>
        <v>#VALUE!</v>
      </c>
      <c r="CW29" s="246" t="e">
        <f t="shared" si="92"/>
        <v>#VALUE!</v>
      </c>
      <c r="CX29" s="246" t="e">
        <f t="shared" si="93"/>
        <v>#VALUE!</v>
      </c>
      <c r="CY29" s="246" t="e">
        <f t="shared" si="94"/>
        <v>#VALUE!</v>
      </c>
      <c r="CZ29" s="246" t="e">
        <f t="shared" si="95"/>
        <v>#VALUE!</v>
      </c>
      <c r="DA29" s="246" t="e">
        <f t="shared" si="96"/>
        <v>#VALUE!</v>
      </c>
      <c r="DB29" s="246" t="e">
        <f t="shared" si="97"/>
        <v>#VALUE!</v>
      </c>
      <c r="DC29" s="246" t="e">
        <f t="shared" si="98"/>
        <v>#VALUE!</v>
      </c>
      <c r="DD29" s="246" t="e">
        <f t="shared" si="99"/>
        <v>#VALUE!</v>
      </c>
      <c r="DE29" s="212"/>
      <c r="DF29" s="212" t="e">
        <f t="shared" si="100"/>
        <v>#VALUE!</v>
      </c>
      <c r="DG29" s="212"/>
      <c r="DH29" s="212"/>
      <c r="DI29" s="212"/>
      <c r="DJ29" s="212"/>
      <c r="DK29" s="212"/>
      <c r="DL29" s="212"/>
      <c r="DM29" s="212"/>
      <c r="DN29" s="212"/>
      <c r="DO29" s="212"/>
      <c r="DP29" s="212"/>
      <c r="DQ29" s="212"/>
      <c r="DR29" s="264">
        <f t="shared" si="101"/>
        <v>89</v>
      </c>
      <c r="DS29" s="241">
        <f t="shared" si="102"/>
        <v>18</v>
      </c>
      <c r="DT29" s="212">
        <f t="shared" si="103"/>
        <v>12</v>
      </c>
      <c r="DU29" s="212">
        <f t="shared" si="104"/>
        <v>13</v>
      </c>
      <c r="DV29" s="212">
        <f t="shared" si="105"/>
        <v>13</v>
      </c>
      <c r="DW29" s="212">
        <f t="shared" si="106"/>
        <v>13</v>
      </c>
      <c r="DX29" s="264">
        <f t="shared" si="107"/>
        <v>7</v>
      </c>
      <c r="DY29" s="265">
        <f t="shared" si="108"/>
        <v>13</v>
      </c>
      <c r="DZ29" s="212">
        <f t="shared" si="109"/>
        <v>89</v>
      </c>
      <c r="EA29" s="212">
        <f t="shared" si="110"/>
        <v>18</v>
      </c>
      <c r="EB29" s="212">
        <f t="shared" si="111"/>
        <v>0</v>
      </c>
      <c r="EC29" s="212">
        <f t="shared" ref="EC29:ED29" si="233">IF(ISEVEN($B29),DT29,0)</f>
        <v>12</v>
      </c>
      <c r="ED29" s="212">
        <f t="shared" si="233"/>
        <v>13</v>
      </c>
      <c r="EE29" s="212">
        <f t="shared" ref="EE29:EF29" si="234">IF(ISODD($B29),DU29,0)</f>
        <v>0</v>
      </c>
      <c r="EF29" s="212">
        <f t="shared" si="234"/>
        <v>0</v>
      </c>
      <c r="EG29" s="212">
        <f t="shared" si="114"/>
        <v>13</v>
      </c>
      <c r="EH29" s="212">
        <f t="shared" si="115"/>
        <v>0</v>
      </c>
      <c r="EI29" s="212">
        <f t="shared" ref="EI29:EJ29" si="235">IF(ISEVEN($B29),DW29,0)</f>
        <v>13</v>
      </c>
      <c r="EJ29" s="264">
        <f t="shared" si="235"/>
        <v>7</v>
      </c>
      <c r="EK29" s="212">
        <f t="shared" ref="EK29:EL29" si="236">IF(ISODD($B29),DX29,0)</f>
        <v>0</v>
      </c>
      <c r="EL29" s="212">
        <f t="shared" si="236"/>
        <v>0</v>
      </c>
      <c r="EM29" s="212">
        <f t="shared" si="118"/>
        <v>13</v>
      </c>
      <c r="EN29" s="212"/>
      <c r="EO29" s="212"/>
      <c r="EP29" s="241">
        <f t="shared" si="119"/>
        <v>18</v>
      </c>
      <c r="EQ29" s="212">
        <f t="shared" si="120"/>
        <v>15</v>
      </c>
      <c r="ER29" s="212">
        <f t="shared" si="121"/>
        <v>16</v>
      </c>
      <c r="ES29" s="212">
        <f t="shared" si="122"/>
        <v>16</v>
      </c>
      <c r="ET29" s="264">
        <f t="shared" si="123"/>
        <v>10</v>
      </c>
      <c r="EU29" s="212">
        <f t="shared" si="124"/>
        <v>14</v>
      </c>
      <c r="EV29" s="212"/>
      <c r="EW29" s="212">
        <f t="shared" si="125"/>
        <v>89</v>
      </c>
      <c r="EX29" s="212">
        <f t="shared" si="126"/>
        <v>18</v>
      </c>
      <c r="EY29" s="212">
        <f t="shared" si="127"/>
        <v>0</v>
      </c>
      <c r="EZ29" s="212">
        <f t="shared" ref="EZ29:FA29" si="237">IF(ISEVEN($B29),EQ29,0)</f>
        <v>15</v>
      </c>
      <c r="FA29" s="212">
        <f t="shared" si="237"/>
        <v>16</v>
      </c>
      <c r="FB29" s="212">
        <f t="shared" ref="FB29:FC29" si="238">IF(ISODD($B29),ER29,0)</f>
        <v>0</v>
      </c>
      <c r="FC29" s="212">
        <f t="shared" si="238"/>
        <v>0</v>
      </c>
      <c r="FD29" s="212">
        <f t="shared" si="130"/>
        <v>16</v>
      </c>
      <c r="FE29" s="212">
        <f t="shared" si="131"/>
        <v>0</v>
      </c>
      <c r="FF29" s="264">
        <f t="shared" ref="FF29:FG29" si="239">IF(ISEVEN($B29),ET29,0)</f>
        <v>10</v>
      </c>
      <c r="FG29" s="212">
        <f t="shared" si="239"/>
        <v>14</v>
      </c>
      <c r="FH29" s="212">
        <f t="shared" si="133"/>
        <v>0</v>
      </c>
      <c r="FI29" s="212">
        <v>0</v>
      </c>
      <c r="FJ29" s="212">
        <v>0</v>
      </c>
      <c r="FK29" s="212"/>
      <c r="FL29" s="212"/>
      <c r="FM29" s="262">
        <v>89</v>
      </c>
    </row>
    <row r="30" spans="1:169" ht="15.75" customHeight="1" x14ac:dyDescent="0.2">
      <c r="A30" s="247">
        <v>18</v>
      </c>
      <c r="B30" s="266">
        <v>213423243018</v>
      </c>
      <c r="C30" s="266" t="s">
        <v>98</v>
      </c>
      <c r="D30" s="250"/>
      <c r="E30" s="267" t="s">
        <v>99</v>
      </c>
      <c r="F30" s="252">
        <f t="shared" si="0"/>
        <v>2</v>
      </c>
      <c r="G30" s="252">
        <f t="shared" si="1"/>
        <v>2</v>
      </c>
      <c r="H30" s="252">
        <f t="shared" si="2"/>
        <v>2</v>
      </c>
      <c r="I30" s="252">
        <f t="shared" si="3"/>
        <v>2</v>
      </c>
      <c r="J30" s="252">
        <f t="shared" si="4"/>
        <v>2</v>
      </c>
      <c r="K30" s="252">
        <f t="shared" si="5"/>
        <v>2</v>
      </c>
      <c r="L30" s="252">
        <f t="shared" si="6"/>
        <v>0</v>
      </c>
      <c r="M30" s="252">
        <f t="shared" si="7"/>
        <v>0</v>
      </c>
      <c r="N30" s="252">
        <f t="shared" si="8"/>
        <v>0</v>
      </c>
      <c r="O30" s="253">
        <f t="shared" si="9"/>
        <v>0</v>
      </c>
      <c r="P30" s="252">
        <f t="shared" si="10"/>
        <v>0</v>
      </c>
      <c r="Q30" s="252">
        <f t="shared" si="11"/>
        <v>0</v>
      </c>
      <c r="R30" s="252">
        <f t="shared" si="12"/>
        <v>0</v>
      </c>
      <c r="S30" s="254">
        <f t="shared" si="13"/>
        <v>0</v>
      </c>
      <c r="T30" s="255">
        <f t="shared" si="14"/>
        <v>4</v>
      </c>
      <c r="U30" s="252">
        <f t="shared" si="15"/>
        <v>8</v>
      </c>
      <c r="V30" s="252">
        <f t="shared" si="16"/>
        <v>0</v>
      </c>
      <c r="W30" s="252">
        <f t="shared" si="17"/>
        <v>0</v>
      </c>
      <c r="X30" s="254">
        <f t="shared" si="18"/>
        <v>0</v>
      </c>
      <c r="Y30" s="256">
        <f t="shared" si="19"/>
        <v>3</v>
      </c>
      <c r="Z30" s="252">
        <f t="shared" si="20"/>
        <v>9</v>
      </c>
      <c r="AA30" s="252">
        <f t="shared" si="21"/>
        <v>0</v>
      </c>
      <c r="AB30" s="252">
        <f t="shared" si="22"/>
        <v>0</v>
      </c>
      <c r="AC30" s="254">
        <f t="shared" si="23"/>
        <v>0</v>
      </c>
      <c r="AD30" s="255">
        <f t="shared" si="24"/>
        <v>3</v>
      </c>
      <c r="AE30" s="252">
        <f t="shared" si="25"/>
        <v>0</v>
      </c>
      <c r="AF30" s="252">
        <f t="shared" si="26"/>
        <v>0</v>
      </c>
      <c r="AG30" s="252">
        <f t="shared" si="27"/>
        <v>0</v>
      </c>
      <c r="AH30" s="254">
        <f t="shared" si="28"/>
        <v>0</v>
      </c>
      <c r="AI30" s="257">
        <f t="shared" si="29"/>
        <v>4</v>
      </c>
      <c r="AJ30" s="252">
        <f t="shared" si="30"/>
        <v>0</v>
      </c>
      <c r="AK30" s="252">
        <f t="shared" si="31"/>
        <v>0</v>
      </c>
      <c r="AL30" s="252">
        <f t="shared" si="32"/>
        <v>0</v>
      </c>
      <c r="AM30" s="254">
        <f t="shared" si="33"/>
        <v>0</v>
      </c>
      <c r="AN30" s="257">
        <f t="shared" si="34"/>
        <v>4</v>
      </c>
      <c r="AO30" s="252">
        <f t="shared" si="35"/>
        <v>9</v>
      </c>
      <c r="AP30" s="252">
        <f t="shared" si="36"/>
        <v>0</v>
      </c>
      <c r="AQ30" s="252">
        <f t="shared" si="37"/>
        <v>0</v>
      </c>
      <c r="AR30" s="254">
        <f t="shared" si="38"/>
        <v>0</v>
      </c>
      <c r="AS30" s="257">
        <f t="shared" si="39"/>
        <v>3</v>
      </c>
      <c r="AT30" s="252">
        <f t="shared" si="40"/>
        <v>0</v>
      </c>
      <c r="AU30" s="252">
        <f t="shared" si="41"/>
        <v>0</v>
      </c>
      <c r="AV30" s="252">
        <f t="shared" si="42"/>
        <v>0</v>
      </c>
      <c r="AW30" s="254">
        <f t="shared" si="43"/>
        <v>0</v>
      </c>
      <c r="AX30" s="258">
        <f t="shared" si="44"/>
        <v>4</v>
      </c>
      <c r="AY30" s="252">
        <f t="shared" si="45"/>
        <v>9</v>
      </c>
      <c r="AZ30" s="252">
        <f t="shared" si="46"/>
        <v>0</v>
      </c>
      <c r="BA30" s="252">
        <f t="shared" si="47"/>
        <v>0</v>
      </c>
      <c r="BB30" s="254">
        <f t="shared" si="48"/>
        <v>0</v>
      </c>
      <c r="BC30" s="257">
        <f t="shared" si="49"/>
        <v>3</v>
      </c>
      <c r="BD30" s="259">
        <f t="shared" si="50"/>
        <v>4</v>
      </c>
      <c r="BE30" s="252">
        <f t="shared" si="51"/>
        <v>0</v>
      </c>
      <c r="BF30" s="252">
        <f t="shared" si="52"/>
        <v>0</v>
      </c>
      <c r="BG30" s="254">
        <f t="shared" si="53"/>
        <v>0</v>
      </c>
      <c r="BH30" s="257">
        <f t="shared" si="54"/>
        <v>3</v>
      </c>
      <c r="BI30" s="252">
        <f t="shared" si="55"/>
        <v>0</v>
      </c>
      <c r="BJ30" s="252">
        <f t="shared" si="56"/>
        <v>0</v>
      </c>
      <c r="BK30" s="252">
        <f t="shared" si="57"/>
        <v>0</v>
      </c>
      <c r="BL30" s="254">
        <f t="shared" si="58"/>
        <v>0</v>
      </c>
      <c r="BM30" s="260">
        <f t="shared" si="59"/>
        <v>4</v>
      </c>
      <c r="BN30" s="252">
        <f t="shared" si="60"/>
        <v>0</v>
      </c>
      <c r="BO30" s="252">
        <f t="shared" si="61"/>
        <v>0</v>
      </c>
      <c r="BP30" s="252">
        <f t="shared" si="62"/>
        <v>0</v>
      </c>
      <c r="BQ30" s="254">
        <f t="shared" si="63"/>
        <v>0</v>
      </c>
      <c r="BR30" s="261">
        <f t="shared" si="64"/>
        <v>4</v>
      </c>
      <c r="BS30" s="252">
        <f t="shared" si="65"/>
        <v>9</v>
      </c>
      <c r="BT30" s="252">
        <f t="shared" si="66"/>
        <v>0</v>
      </c>
      <c r="BU30" s="252">
        <f t="shared" si="67"/>
        <v>0</v>
      </c>
      <c r="BV30" s="254">
        <f t="shared" si="68"/>
        <v>0</v>
      </c>
      <c r="BW30" s="261">
        <f t="shared" si="69"/>
        <v>3</v>
      </c>
      <c r="BX30" s="262">
        <v>60</v>
      </c>
      <c r="BY30" s="262">
        <v>60</v>
      </c>
      <c r="BZ30" s="246" t="e">
        <f t="shared" si="70"/>
        <v>#VALUE!</v>
      </c>
      <c r="CA30" s="246">
        <f t="shared" si="71"/>
        <v>20</v>
      </c>
      <c r="CB30" s="246" t="e">
        <f t="shared" si="72"/>
        <v>#VALUE!</v>
      </c>
      <c r="CC30" s="246" t="e">
        <f t="shared" si="73"/>
        <v>#VALUE!</v>
      </c>
      <c r="CD30" s="246" t="e">
        <f t="shared" si="74"/>
        <v>#VALUE!</v>
      </c>
      <c r="CE30" s="246" t="e">
        <f t="shared" si="75"/>
        <v>#VALUE!</v>
      </c>
      <c r="CF30" s="246" t="e">
        <f t="shared" si="76"/>
        <v>#VALUE!</v>
      </c>
      <c r="CG30" s="246" t="e">
        <f t="shared" si="77"/>
        <v>#VALUE!</v>
      </c>
      <c r="CH30" s="246" t="e">
        <f t="shared" si="78"/>
        <v>#VALUE!</v>
      </c>
      <c r="CI30" s="246" t="e">
        <f t="shared" si="79"/>
        <v>#VALUE!</v>
      </c>
      <c r="CJ30" s="246" t="e">
        <f t="shared" si="80"/>
        <v>#VALUE!</v>
      </c>
      <c r="CK30" s="246" t="e">
        <f t="shared" si="81"/>
        <v>#VALUE!</v>
      </c>
      <c r="CL30" s="246" t="e">
        <f t="shared" si="82"/>
        <v>#VALUE!</v>
      </c>
      <c r="CM30" s="246" t="e">
        <f t="shared" si="83"/>
        <v>#VALUE!</v>
      </c>
      <c r="CN30" s="246" t="e">
        <f t="shared" si="84"/>
        <v>#VALUE!</v>
      </c>
      <c r="CO30" s="263" t="str">
        <f t="shared" si="85"/>
        <v>2023PEC AI 108</v>
      </c>
      <c r="CP30" s="246" t="e">
        <f t="shared" si="86"/>
        <v>#VALUE!</v>
      </c>
      <c r="CQ30" s="211"/>
      <c r="CR30" s="246">
        <f t="shared" si="87"/>
        <v>20</v>
      </c>
      <c r="CS30" s="246" t="e">
        <f t="shared" si="88"/>
        <v>#VALUE!</v>
      </c>
      <c r="CT30" s="246" t="e">
        <f t="shared" si="89"/>
        <v>#VALUE!</v>
      </c>
      <c r="CU30" s="246" t="e">
        <f t="shared" si="90"/>
        <v>#VALUE!</v>
      </c>
      <c r="CV30" s="246" t="e">
        <f t="shared" si="91"/>
        <v>#VALUE!</v>
      </c>
      <c r="CW30" s="246" t="e">
        <f t="shared" si="92"/>
        <v>#VALUE!</v>
      </c>
      <c r="CX30" s="246" t="e">
        <f t="shared" si="93"/>
        <v>#VALUE!</v>
      </c>
      <c r="CY30" s="246" t="e">
        <f t="shared" si="94"/>
        <v>#VALUE!</v>
      </c>
      <c r="CZ30" s="246" t="e">
        <f t="shared" si="95"/>
        <v>#VALUE!</v>
      </c>
      <c r="DA30" s="246" t="e">
        <f t="shared" si="96"/>
        <v>#VALUE!</v>
      </c>
      <c r="DB30" s="246" t="e">
        <f t="shared" si="97"/>
        <v>#VALUE!</v>
      </c>
      <c r="DC30" s="246" t="e">
        <f t="shared" si="98"/>
        <v>#VALUE!</v>
      </c>
      <c r="DD30" s="246" t="e">
        <f t="shared" si="99"/>
        <v>#VALUE!</v>
      </c>
      <c r="DE30" s="212"/>
      <c r="DF30" s="212" t="e">
        <f t="shared" si="100"/>
        <v>#VALUE!</v>
      </c>
      <c r="DG30" s="212"/>
      <c r="DH30" s="212"/>
      <c r="DI30" s="212"/>
      <c r="DJ30" s="212"/>
      <c r="DK30" s="212"/>
      <c r="DL30" s="212"/>
      <c r="DM30" s="212"/>
      <c r="DN30" s="212"/>
      <c r="DO30" s="212"/>
      <c r="DP30" s="212"/>
      <c r="DQ30" s="212"/>
      <c r="DR30" s="264">
        <f t="shared" si="101"/>
        <v>60</v>
      </c>
      <c r="DS30" s="241">
        <f t="shared" si="102"/>
        <v>12</v>
      </c>
      <c r="DT30" s="212">
        <f t="shared" si="103"/>
        <v>8</v>
      </c>
      <c r="DU30" s="212">
        <f t="shared" si="104"/>
        <v>9</v>
      </c>
      <c r="DV30" s="212">
        <f t="shared" si="105"/>
        <v>9</v>
      </c>
      <c r="DW30" s="212">
        <f t="shared" si="106"/>
        <v>9</v>
      </c>
      <c r="DX30" s="264">
        <f t="shared" si="107"/>
        <v>4</v>
      </c>
      <c r="DY30" s="265">
        <f t="shared" si="108"/>
        <v>9</v>
      </c>
      <c r="DZ30" s="212">
        <f t="shared" si="109"/>
        <v>60</v>
      </c>
      <c r="EA30" s="212">
        <f t="shared" si="110"/>
        <v>12</v>
      </c>
      <c r="EB30" s="212">
        <f t="shared" si="111"/>
        <v>0</v>
      </c>
      <c r="EC30" s="212">
        <f t="shared" ref="EC30:ED30" si="240">IF(ISEVEN($B30),DT30,0)</f>
        <v>8</v>
      </c>
      <c r="ED30" s="212">
        <f t="shared" si="240"/>
        <v>9</v>
      </c>
      <c r="EE30" s="212">
        <f t="shared" ref="EE30:EF30" si="241">IF(ISODD($B30),DU30,0)</f>
        <v>0</v>
      </c>
      <c r="EF30" s="212">
        <f t="shared" si="241"/>
        <v>0</v>
      </c>
      <c r="EG30" s="212">
        <f t="shared" si="114"/>
        <v>9</v>
      </c>
      <c r="EH30" s="212">
        <f t="shared" si="115"/>
        <v>0</v>
      </c>
      <c r="EI30" s="212">
        <f t="shared" ref="EI30:EJ30" si="242">IF(ISEVEN($B30),DW30,0)</f>
        <v>9</v>
      </c>
      <c r="EJ30" s="264">
        <f t="shared" si="242"/>
        <v>4</v>
      </c>
      <c r="EK30" s="212">
        <f t="shared" ref="EK30:EL30" si="243">IF(ISODD($B30),DX30,0)</f>
        <v>0</v>
      </c>
      <c r="EL30" s="212">
        <f t="shared" si="243"/>
        <v>0</v>
      </c>
      <c r="EM30" s="212">
        <f t="shared" si="118"/>
        <v>9</v>
      </c>
      <c r="EN30" s="212"/>
      <c r="EO30" s="212"/>
      <c r="EP30" s="241">
        <f t="shared" si="119"/>
        <v>12</v>
      </c>
      <c r="EQ30" s="212">
        <f t="shared" si="120"/>
        <v>10</v>
      </c>
      <c r="ER30" s="212">
        <f t="shared" si="121"/>
        <v>11</v>
      </c>
      <c r="ES30" s="212">
        <f t="shared" si="122"/>
        <v>11</v>
      </c>
      <c r="ET30" s="264">
        <f t="shared" si="123"/>
        <v>6</v>
      </c>
      <c r="EU30" s="212">
        <f t="shared" si="124"/>
        <v>10</v>
      </c>
      <c r="EV30" s="212"/>
      <c r="EW30" s="212">
        <f t="shared" si="125"/>
        <v>60</v>
      </c>
      <c r="EX30" s="212">
        <f t="shared" si="126"/>
        <v>12</v>
      </c>
      <c r="EY30" s="212">
        <f t="shared" si="127"/>
        <v>0</v>
      </c>
      <c r="EZ30" s="212">
        <f t="shared" ref="EZ30:FA30" si="244">IF(ISEVEN($B30),EQ30,0)</f>
        <v>10</v>
      </c>
      <c r="FA30" s="212">
        <f t="shared" si="244"/>
        <v>11</v>
      </c>
      <c r="FB30" s="212">
        <f t="shared" ref="FB30:FC30" si="245">IF(ISODD($B30),ER30,0)</f>
        <v>0</v>
      </c>
      <c r="FC30" s="212">
        <f t="shared" si="245"/>
        <v>0</v>
      </c>
      <c r="FD30" s="212">
        <f t="shared" si="130"/>
        <v>11</v>
      </c>
      <c r="FE30" s="212">
        <f t="shared" si="131"/>
        <v>0</v>
      </c>
      <c r="FF30" s="264">
        <f t="shared" ref="FF30:FG30" si="246">IF(ISEVEN($B30),ET30,0)</f>
        <v>6</v>
      </c>
      <c r="FG30" s="212">
        <f t="shared" si="246"/>
        <v>10</v>
      </c>
      <c r="FH30" s="212">
        <f t="shared" si="133"/>
        <v>0</v>
      </c>
      <c r="FI30" s="212">
        <v>0</v>
      </c>
      <c r="FJ30" s="212">
        <v>0</v>
      </c>
      <c r="FK30" s="212"/>
      <c r="FL30" s="212"/>
      <c r="FM30" s="262">
        <v>60</v>
      </c>
    </row>
    <row r="31" spans="1:169" ht="15.75" customHeight="1" x14ac:dyDescent="0.2">
      <c r="A31" s="247">
        <v>18</v>
      </c>
      <c r="B31" s="248">
        <v>213423243018</v>
      </c>
      <c r="C31" s="249" t="s">
        <v>978</v>
      </c>
      <c r="D31" s="250"/>
      <c r="E31" s="251" t="s">
        <v>979</v>
      </c>
      <c r="F31" s="252">
        <f t="shared" si="0"/>
        <v>2</v>
      </c>
      <c r="G31" s="252">
        <f t="shared" si="1"/>
        <v>2</v>
      </c>
      <c r="H31" s="252">
        <f t="shared" si="2"/>
        <v>2</v>
      </c>
      <c r="I31" s="252">
        <f t="shared" si="3"/>
        <v>2</v>
      </c>
      <c r="J31" s="252">
        <f t="shared" si="4"/>
        <v>2</v>
      </c>
      <c r="K31" s="252">
        <f t="shared" si="5"/>
        <v>1</v>
      </c>
      <c r="L31" s="252">
        <f t="shared" si="6"/>
        <v>0</v>
      </c>
      <c r="M31" s="252">
        <f t="shared" si="7"/>
        <v>0</v>
      </c>
      <c r="N31" s="252">
        <f t="shared" si="8"/>
        <v>0</v>
      </c>
      <c r="O31" s="253">
        <f t="shared" si="9"/>
        <v>0</v>
      </c>
      <c r="P31" s="252">
        <f t="shared" si="10"/>
        <v>0</v>
      </c>
      <c r="Q31" s="252">
        <f t="shared" si="11"/>
        <v>0</v>
      </c>
      <c r="R31" s="252">
        <f t="shared" si="12"/>
        <v>0</v>
      </c>
      <c r="S31" s="254">
        <f t="shared" si="13"/>
        <v>0</v>
      </c>
      <c r="T31" s="255">
        <f t="shared" si="14"/>
        <v>4</v>
      </c>
      <c r="U31" s="252">
        <f t="shared" si="15"/>
        <v>7</v>
      </c>
      <c r="V31" s="252">
        <f t="shared" si="16"/>
        <v>0</v>
      </c>
      <c r="W31" s="252">
        <f t="shared" si="17"/>
        <v>0</v>
      </c>
      <c r="X31" s="254">
        <f t="shared" si="18"/>
        <v>0</v>
      </c>
      <c r="Y31" s="256">
        <f t="shared" si="19"/>
        <v>3</v>
      </c>
      <c r="Z31" s="252">
        <f t="shared" si="20"/>
        <v>8</v>
      </c>
      <c r="AA31" s="252">
        <f t="shared" si="21"/>
        <v>0</v>
      </c>
      <c r="AB31" s="252">
        <f t="shared" si="22"/>
        <v>0</v>
      </c>
      <c r="AC31" s="254">
        <f t="shared" si="23"/>
        <v>0</v>
      </c>
      <c r="AD31" s="255">
        <f t="shared" si="24"/>
        <v>3</v>
      </c>
      <c r="AE31" s="252">
        <f t="shared" si="25"/>
        <v>0</v>
      </c>
      <c r="AF31" s="252">
        <f t="shared" si="26"/>
        <v>0</v>
      </c>
      <c r="AG31" s="252">
        <f t="shared" si="27"/>
        <v>0</v>
      </c>
      <c r="AH31" s="254">
        <f t="shared" si="28"/>
        <v>0</v>
      </c>
      <c r="AI31" s="257">
        <f t="shared" si="29"/>
        <v>4</v>
      </c>
      <c r="AJ31" s="252">
        <f t="shared" si="30"/>
        <v>0</v>
      </c>
      <c r="AK31" s="252">
        <f t="shared" si="31"/>
        <v>0</v>
      </c>
      <c r="AL31" s="252">
        <f t="shared" si="32"/>
        <v>0</v>
      </c>
      <c r="AM31" s="254">
        <f t="shared" si="33"/>
        <v>0</v>
      </c>
      <c r="AN31" s="257">
        <f t="shared" si="34"/>
        <v>4</v>
      </c>
      <c r="AO31" s="252">
        <f t="shared" si="35"/>
        <v>8</v>
      </c>
      <c r="AP31" s="252">
        <f t="shared" si="36"/>
        <v>0</v>
      </c>
      <c r="AQ31" s="252">
        <f t="shared" si="37"/>
        <v>0</v>
      </c>
      <c r="AR31" s="254">
        <f t="shared" si="38"/>
        <v>0</v>
      </c>
      <c r="AS31" s="257">
        <f t="shared" si="39"/>
        <v>3</v>
      </c>
      <c r="AT31" s="252">
        <f t="shared" si="40"/>
        <v>0</v>
      </c>
      <c r="AU31" s="252">
        <f t="shared" si="41"/>
        <v>0</v>
      </c>
      <c r="AV31" s="252">
        <f t="shared" si="42"/>
        <v>0</v>
      </c>
      <c r="AW31" s="254">
        <f t="shared" si="43"/>
        <v>0</v>
      </c>
      <c r="AX31" s="258">
        <f t="shared" si="44"/>
        <v>4</v>
      </c>
      <c r="AY31" s="252">
        <f t="shared" si="45"/>
        <v>8</v>
      </c>
      <c r="AZ31" s="252">
        <f t="shared" si="46"/>
        <v>0</v>
      </c>
      <c r="BA31" s="252">
        <f t="shared" si="47"/>
        <v>0</v>
      </c>
      <c r="BB31" s="254">
        <f t="shared" si="48"/>
        <v>0</v>
      </c>
      <c r="BC31" s="257">
        <f t="shared" si="49"/>
        <v>3</v>
      </c>
      <c r="BD31" s="259">
        <f t="shared" si="50"/>
        <v>3</v>
      </c>
      <c r="BE31" s="252">
        <f t="shared" si="51"/>
        <v>0</v>
      </c>
      <c r="BF31" s="252">
        <f t="shared" si="52"/>
        <v>0</v>
      </c>
      <c r="BG31" s="254">
        <f t="shared" si="53"/>
        <v>0</v>
      </c>
      <c r="BH31" s="257">
        <f t="shared" si="54"/>
        <v>3</v>
      </c>
      <c r="BI31" s="252">
        <f t="shared" si="55"/>
        <v>0</v>
      </c>
      <c r="BJ31" s="252">
        <f t="shared" si="56"/>
        <v>0</v>
      </c>
      <c r="BK31" s="252">
        <f t="shared" si="57"/>
        <v>0</v>
      </c>
      <c r="BL31" s="254">
        <f t="shared" si="58"/>
        <v>0</v>
      </c>
      <c r="BM31" s="260">
        <f t="shared" si="59"/>
        <v>4</v>
      </c>
      <c r="BN31" s="252">
        <f t="shared" si="60"/>
        <v>0</v>
      </c>
      <c r="BO31" s="252">
        <f t="shared" si="61"/>
        <v>0</v>
      </c>
      <c r="BP31" s="252">
        <f t="shared" si="62"/>
        <v>0</v>
      </c>
      <c r="BQ31" s="254">
        <f t="shared" si="63"/>
        <v>0</v>
      </c>
      <c r="BR31" s="261">
        <f t="shared" si="64"/>
        <v>4</v>
      </c>
      <c r="BS31" s="252">
        <f t="shared" si="65"/>
        <v>8</v>
      </c>
      <c r="BT31" s="252">
        <f t="shared" si="66"/>
        <v>0</v>
      </c>
      <c r="BU31" s="252">
        <f t="shared" si="67"/>
        <v>0</v>
      </c>
      <c r="BV31" s="254">
        <f t="shared" si="68"/>
        <v>0</v>
      </c>
      <c r="BW31" s="261">
        <f t="shared" si="69"/>
        <v>3</v>
      </c>
      <c r="BX31" s="262">
        <v>53</v>
      </c>
      <c r="BY31" s="262">
        <v>53</v>
      </c>
      <c r="BZ31" s="246" t="e">
        <f t="shared" si="70"/>
        <v>#VALUE!</v>
      </c>
      <c r="CA31" s="246">
        <f t="shared" si="71"/>
        <v>20</v>
      </c>
      <c r="CB31" s="246" t="e">
        <f t="shared" si="72"/>
        <v>#VALUE!</v>
      </c>
      <c r="CC31" s="246" t="e">
        <f t="shared" si="73"/>
        <v>#VALUE!</v>
      </c>
      <c r="CD31" s="246" t="e">
        <f t="shared" si="74"/>
        <v>#VALUE!</v>
      </c>
      <c r="CE31" s="246" t="e">
        <f t="shared" si="75"/>
        <v>#VALUE!</v>
      </c>
      <c r="CF31" s="246" t="e">
        <f t="shared" si="76"/>
        <v>#VALUE!</v>
      </c>
      <c r="CG31" s="246" t="e">
        <f t="shared" si="77"/>
        <v>#VALUE!</v>
      </c>
      <c r="CH31" s="246" t="e">
        <f t="shared" si="78"/>
        <v>#VALUE!</v>
      </c>
      <c r="CI31" s="246" t="e">
        <f t="shared" si="79"/>
        <v>#VALUE!</v>
      </c>
      <c r="CJ31" s="246" t="e">
        <f t="shared" si="80"/>
        <v>#VALUE!</v>
      </c>
      <c r="CK31" s="246" t="e">
        <f t="shared" si="81"/>
        <v>#VALUE!</v>
      </c>
      <c r="CL31" s="246" t="e">
        <f t="shared" si="82"/>
        <v>#VALUE!</v>
      </c>
      <c r="CM31" s="246" t="e">
        <f t="shared" si="83"/>
        <v>#VALUE!</v>
      </c>
      <c r="CN31" s="246" t="e">
        <f t="shared" si="84"/>
        <v>#VALUE!</v>
      </c>
      <c r="CO31" s="263" t="str">
        <f t="shared" si="85"/>
        <v>2023PEC AI 550</v>
      </c>
      <c r="CP31" s="246" t="e">
        <f t="shared" si="86"/>
        <v>#VALUE!</v>
      </c>
      <c r="CQ31" s="211"/>
      <c r="CR31" s="246">
        <f t="shared" si="87"/>
        <v>20</v>
      </c>
      <c r="CS31" s="246" t="e">
        <f t="shared" si="88"/>
        <v>#VALUE!</v>
      </c>
      <c r="CT31" s="246" t="e">
        <f t="shared" si="89"/>
        <v>#VALUE!</v>
      </c>
      <c r="CU31" s="246" t="e">
        <f t="shared" si="90"/>
        <v>#VALUE!</v>
      </c>
      <c r="CV31" s="246" t="e">
        <f t="shared" si="91"/>
        <v>#VALUE!</v>
      </c>
      <c r="CW31" s="246" t="e">
        <f t="shared" si="92"/>
        <v>#VALUE!</v>
      </c>
      <c r="CX31" s="246" t="e">
        <f t="shared" si="93"/>
        <v>#VALUE!</v>
      </c>
      <c r="CY31" s="246" t="e">
        <f t="shared" si="94"/>
        <v>#VALUE!</v>
      </c>
      <c r="CZ31" s="246" t="e">
        <f t="shared" si="95"/>
        <v>#VALUE!</v>
      </c>
      <c r="DA31" s="246" t="e">
        <f t="shared" si="96"/>
        <v>#VALUE!</v>
      </c>
      <c r="DB31" s="246" t="e">
        <f t="shared" si="97"/>
        <v>#VALUE!</v>
      </c>
      <c r="DC31" s="246" t="e">
        <f t="shared" si="98"/>
        <v>#VALUE!</v>
      </c>
      <c r="DD31" s="246" t="e">
        <f t="shared" si="99"/>
        <v>#VALUE!</v>
      </c>
      <c r="DE31" s="212"/>
      <c r="DF31" s="212" t="e">
        <f t="shared" si="100"/>
        <v>#VALUE!</v>
      </c>
      <c r="DG31" s="212"/>
      <c r="DH31" s="212"/>
      <c r="DI31" s="212"/>
      <c r="DJ31" s="212"/>
      <c r="DK31" s="212"/>
      <c r="DL31" s="212"/>
      <c r="DM31" s="212"/>
      <c r="DN31" s="212"/>
      <c r="DO31" s="212"/>
      <c r="DP31" s="212"/>
      <c r="DQ31" s="212"/>
      <c r="DR31" s="264">
        <f t="shared" si="101"/>
        <v>53</v>
      </c>
      <c r="DS31" s="241">
        <f t="shared" si="102"/>
        <v>11</v>
      </c>
      <c r="DT31" s="212">
        <f t="shared" si="103"/>
        <v>7</v>
      </c>
      <c r="DU31" s="212">
        <f t="shared" si="104"/>
        <v>8</v>
      </c>
      <c r="DV31" s="212">
        <f t="shared" si="105"/>
        <v>8</v>
      </c>
      <c r="DW31" s="212">
        <f t="shared" si="106"/>
        <v>8</v>
      </c>
      <c r="DX31" s="264">
        <f t="shared" si="107"/>
        <v>3</v>
      </c>
      <c r="DY31" s="265">
        <f t="shared" si="108"/>
        <v>8</v>
      </c>
      <c r="DZ31" s="212">
        <f t="shared" si="109"/>
        <v>53</v>
      </c>
      <c r="EA31" s="212">
        <f t="shared" si="110"/>
        <v>11</v>
      </c>
      <c r="EB31" s="212">
        <f t="shared" si="111"/>
        <v>0</v>
      </c>
      <c r="EC31" s="212">
        <f t="shared" ref="EC31:ED31" si="247">IF(ISEVEN($B31),DT31,0)</f>
        <v>7</v>
      </c>
      <c r="ED31" s="212">
        <f t="shared" si="247"/>
        <v>8</v>
      </c>
      <c r="EE31" s="212">
        <f t="shared" ref="EE31:EF31" si="248">IF(ISODD($B31),DU31,0)</f>
        <v>0</v>
      </c>
      <c r="EF31" s="212">
        <f t="shared" si="248"/>
        <v>0</v>
      </c>
      <c r="EG31" s="212">
        <f t="shared" si="114"/>
        <v>8</v>
      </c>
      <c r="EH31" s="212">
        <f t="shared" si="115"/>
        <v>0</v>
      </c>
      <c r="EI31" s="212">
        <f t="shared" ref="EI31:EJ31" si="249">IF(ISEVEN($B31),DW31,0)</f>
        <v>8</v>
      </c>
      <c r="EJ31" s="264">
        <f t="shared" si="249"/>
        <v>3</v>
      </c>
      <c r="EK31" s="212">
        <f t="shared" ref="EK31:EL31" si="250">IF(ISODD($B31),DX31,0)</f>
        <v>0</v>
      </c>
      <c r="EL31" s="212">
        <f t="shared" si="250"/>
        <v>0</v>
      </c>
      <c r="EM31" s="212">
        <f t="shared" si="118"/>
        <v>8</v>
      </c>
      <c r="EN31" s="212"/>
      <c r="EO31" s="212"/>
      <c r="EP31" s="241">
        <f t="shared" si="119"/>
        <v>11</v>
      </c>
      <c r="EQ31" s="212">
        <f t="shared" si="120"/>
        <v>9</v>
      </c>
      <c r="ER31" s="212">
        <f t="shared" si="121"/>
        <v>10</v>
      </c>
      <c r="ES31" s="212">
        <f t="shared" si="122"/>
        <v>10</v>
      </c>
      <c r="ET31" s="264">
        <f t="shared" si="123"/>
        <v>5</v>
      </c>
      <c r="EU31" s="212">
        <f t="shared" si="124"/>
        <v>8</v>
      </c>
      <c r="EV31" s="212"/>
      <c r="EW31" s="212">
        <f t="shared" si="125"/>
        <v>53</v>
      </c>
      <c r="EX31" s="212">
        <f t="shared" si="126"/>
        <v>11</v>
      </c>
      <c r="EY31" s="212">
        <f t="shared" si="127"/>
        <v>0</v>
      </c>
      <c r="EZ31" s="212">
        <f t="shared" ref="EZ31:FA31" si="251">IF(ISEVEN($B31),EQ31,0)</f>
        <v>9</v>
      </c>
      <c r="FA31" s="212">
        <f t="shared" si="251"/>
        <v>10</v>
      </c>
      <c r="FB31" s="212">
        <f t="shared" ref="FB31:FC31" si="252">IF(ISODD($B31),ER31,0)</f>
        <v>0</v>
      </c>
      <c r="FC31" s="212">
        <f t="shared" si="252"/>
        <v>0</v>
      </c>
      <c r="FD31" s="212">
        <f t="shared" si="130"/>
        <v>10</v>
      </c>
      <c r="FE31" s="212">
        <f t="shared" si="131"/>
        <v>0</v>
      </c>
      <c r="FF31" s="264">
        <f t="shared" ref="FF31:FG31" si="253">IF(ISEVEN($B31),ET31,0)</f>
        <v>5</v>
      </c>
      <c r="FG31" s="212">
        <f t="shared" si="253"/>
        <v>8</v>
      </c>
      <c r="FH31" s="212">
        <f t="shared" si="133"/>
        <v>0</v>
      </c>
      <c r="FI31" s="212">
        <v>0</v>
      </c>
      <c r="FJ31" s="212">
        <v>0</v>
      </c>
      <c r="FK31" s="212"/>
      <c r="FL31" s="212"/>
      <c r="FM31" s="262">
        <v>53</v>
      </c>
    </row>
    <row r="32" spans="1:169" ht="15.75" customHeight="1" x14ac:dyDescent="0.2">
      <c r="A32" s="247">
        <v>19</v>
      </c>
      <c r="B32" s="248">
        <v>213423243019</v>
      </c>
      <c r="C32" s="249" t="s">
        <v>982</v>
      </c>
      <c r="D32" s="250"/>
      <c r="E32" s="251" t="s">
        <v>983</v>
      </c>
      <c r="F32" s="252">
        <f t="shared" si="0"/>
        <v>2</v>
      </c>
      <c r="G32" s="252">
        <f t="shared" si="1"/>
        <v>2</v>
      </c>
      <c r="H32" s="252">
        <f t="shared" si="2"/>
        <v>2</v>
      </c>
      <c r="I32" s="252">
        <f t="shared" si="3"/>
        <v>2</v>
      </c>
      <c r="J32" s="252">
        <f t="shared" si="4"/>
        <v>2</v>
      </c>
      <c r="K32" s="252">
        <f t="shared" si="5"/>
        <v>1</v>
      </c>
      <c r="L32" s="252">
        <f t="shared" si="6"/>
        <v>0</v>
      </c>
      <c r="M32" s="252">
        <f t="shared" si="7"/>
        <v>0</v>
      </c>
      <c r="N32" s="252">
        <f t="shared" si="8"/>
        <v>0</v>
      </c>
      <c r="O32" s="253">
        <f t="shared" si="9"/>
        <v>0</v>
      </c>
      <c r="P32" s="252">
        <f t="shared" si="10"/>
        <v>8</v>
      </c>
      <c r="Q32" s="252">
        <f t="shared" si="11"/>
        <v>0</v>
      </c>
      <c r="R32" s="252">
        <f t="shared" si="12"/>
        <v>0</v>
      </c>
      <c r="S32" s="254">
        <f t="shared" si="13"/>
        <v>0</v>
      </c>
      <c r="T32" s="255">
        <f t="shared" si="14"/>
        <v>3</v>
      </c>
      <c r="U32" s="252">
        <f t="shared" si="15"/>
        <v>0</v>
      </c>
      <c r="V32" s="252">
        <f t="shared" si="16"/>
        <v>0</v>
      </c>
      <c r="W32" s="252">
        <f t="shared" si="17"/>
        <v>0</v>
      </c>
      <c r="X32" s="254">
        <f t="shared" si="18"/>
        <v>0</v>
      </c>
      <c r="Y32" s="256">
        <f t="shared" si="19"/>
        <v>4</v>
      </c>
      <c r="Z32" s="252">
        <f t="shared" si="20"/>
        <v>0</v>
      </c>
      <c r="AA32" s="252">
        <f t="shared" si="21"/>
        <v>0</v>
      </c>
      <c r="AB32" s="252">
        <f t="shared" si="22"/>
        <v>0</v>
      </c>
      <c r="AC32" s="254">
        <f t="shared" si="23"/>
        <v>0</v>
      </c>
      <c r="AD32" s="255">
        <f t="shared" si="24"/>
        <v>4</v>
      </c>
      <c r="AE32" s="252">
        <f t="shared" si="25"/>
        <v>8</v>
      </c>
      <c r="AF32" s="252">
        <f t="shared" si="26"/>
        <v>0</v>
      </c>
      <c r="AG32" s="252">
        <f t="shared" si="27"/>
        <v>0</v>
      </c>
      <c r="AH32" s="254">
        <f t="shared" si="28"/>
        <v>0</v>
      </c>
      <c r="AI32" s="257">
        <f t="shared" si="29"/>
        <v>3</v>
      </c>
      <c r="AJ32" s="252">
        <f t="shared" si="30"/>
        <v>7</v>
      </c>
      <c r="AK32" s="252">
        <f t="shared" si="31"/>
        <v>0</v>
      </c>
      <c r="AL32" s="252">
        <f t="shared" si="32"/>
        <v>0</v>
      </c>
      <c r="AM32" s="254">
        <f t="shared" si="33"/>
        <v>0</v>
      </c>
      <c r="AN32" s="257">
        <f t="shared" si="34"/>
        <v>3</v>
      </c>
      <c r="AO32" s="252">
        <f t="shared" si="35"/>
        <v>0</v>
      </c>
      <c r="AP32" s="252">
        <f t="shared" si="36"/>
        <v>0</v>
      </c>
      <c r="AQ32" s="252">
        <f t="shared" si="37"/>
        <v>0</v>
      </c>
      <c r="AR32" s="254">
        <f t="shared" si="38"/>
        <v>0</v>
      </c>
      <c r="AS32" s="257">
        <f t="shared" si="39"/>
        <v>4</v>
      </c>
      <c r="AT32" s="252">
        <f t="shared" si="40"/>
        <v>8</v>
      </c>
      <c r="AU32" s="252">
        <f t="shared" si="41"/>
        <v>0</v>
      </c>
      <c r="AV32" s="252">
        <f t="shared" si="42"/>
        <v>0</v>
      </c>
      <c r="AW32" s="254">
        <f t="shared" si="43"/>
        <v>0</v>
      </c>
      <c r="AX32" s="258">
        <f t="shared" si="44"/>
        <v>3</v>
      </c>
      <c r="AY32" s="252">
        <f t="shared" si="45"/>
        <v>0</v>
      </c>
      <c r="AZ32" s="252">
        <f t="shared" si="46"/>
        <v>0</v>
      </c>
      <c r="BA32" s="252">
        <f t="shared" si="47"/>
        <v>0</v>
      </c>
      <c r="BB32" s="254">
        <f t="shared" si="48"/>
        <v>0</v>
      </c>
      <c r="BC32" s="257">
        <f t="shared" si="49"/>
        <v>4</v>
      </c>
      <c r="BD32" s="252">
        <f t="shared" si="50"/>
        <v>0</v>
      </c>
      <c r="BE32" s="252">
        <f t="shared" si="51"/>
        <v>0</v>
      </c>
      <c r="BF32" s="252">
        <f t="shared" si="52"/>
        <v>0</v>
      </c>
      <c r="BG32" s="254">
        <f t="shared" si="53"/>
        <v>0</v>
      </c>
      <c r="BH32" s="257">
        <f t="shared" si="54"/>
        <v>4</v>
      </c>
      <c r="BI32" s="259">
        <f t="shared" si="55"/>
        <v>6</v>
      </c>
      <c r="BJ32" s="252">
        <f t="shared" si="56"/>
        <v>0</v>
      </c>
      <c r="BK32" s="252">
        <f t="shared" si="57"/>
        <v>0</v>
      </c>
      <c r="BL32" s="254">
        <f t="shared" si="58"/>
        <v>0</v>
      </c>
      <c r="BM32" s="260">
        <f t="shared" si="59"/>
        <v>3</v>
      </c>
      <c r="BN32" s="252">
        <f t="shared" si="60"/>
        <v>8</v>
      </c>
      <c r="BO32" s="252">
        <f t="shared" si="61"/>
        <v>0</v>
      </c>
      <c r="BP32" s="252">
        <f t="shared" si="62"/>
        <v>0</v>
      </c>
      <c r="BQ32" s="254">
        <f t="shared" si="63"/>
        <v>0</v>
      </c>
      <c r="BR32" s="261">
        <f t="shared" si="64"/>
        <v>3</v>
      </c>
      <c r="BS32" s="252">
        <f t="shared" si="65"/>
        <v>0</v>
      </c>
      <c r="BT32" s="252">
        <f t="shared" si="66"/>
        <v>0</v>
      </c>
      <c r="BU32" s="252">
        <f t="shared" si="67"/>
        <v>0</v>
      </c>
      <c r="BV32" s="254">
        <f t="shared" si="68"/>
        <v>0</v>
      </c>
      <c r="BW32" s="261">
        <f t="shared" si="69"/>
        <v>4</v>
      </c>
      <c r="BX32" s="262">
        <v>56</v>
      </c>
      <c r="BY32" s="262">
        <v>56</v>
      </c>
      <c r="BZ32" s="246" t="e">
        <f t="shared" si="70"/>
        <v>#VALUE!</v>
      </c>
      <c r="CA32" s="246">
        <f t="shared" si="71"/>
        <v>20</v>
      </c>
      <c r="CB32" s="246" t="e">
        <f t="shared" si="72"/>
        <v>#VALUE!</v>
      </c>
      <c r="CC32" s="246" t="e">
        <f t="shared" si="73"/>
        <v>#VALUE!</v>
      </c>
      <c r="CD32" s="246" t="e">
        <f t="shared" si="74"/>
        <v>#VALUE!</v>
      </c>
      <c r="CE32" s="246" t="e">
        <f t="shared" si="75"/>
        <v>#VALUE!</v>
      </c>
      <c r="CF32" s="246" t="e">
        <f t="shared" si="76"/>
        <v>#VALUE!</v>
      </c>
      <c r="CG32" s="246" t="e">
        <f t="shared" si="77"/>
        <v>#VALUE!</v>
      </c>
      <c r="CH32" s="246" t="e">
        <f t="shared" si="78"/>
        <v>#VALUE!</v>
      </c>
      <c r="CI32" s="246" t="e">
        <f t="shared" si="79"/>
        <v>#VALUE!</v>
      </c>
      <c r="CJ32" s="246" t="e">
        <f t="shared" si="80"/>
        <v>#VALUE!</v>
      </c>
      <c r="CK32" s="246" t="e">
        <f t="shared" si="81"/>
        <v>#VALUE!</v>
      </c>
      <c r="CL32" s="246" t="e">
        <f t="shared" si="82"/>
        <v>#VALUE!</v>
      </c>
      <c r="CM32" s="246" t="e">
        <f t="shared" si="83"/>
        <v>#VALUE!</v>
      </c>
      <c r="CN32" s="246" t="e">
        <f t="shared" si="84"/>
        <v>#VALUE!</v>
      </c>
      <c r="CO32" s="263" t="str">
        <f t="shared" si="85"/>
        <v>2023PEC AI 552</v>
      </c>
      <c r="CP32" s="246" t="e">
        <f t="shared" si="86"/>
        <v>#VALUE!</v>
      </c>
      <c r="CQ32" s="211"/>
      <c r="CR32" s="246">
        <f t="shared" si="87"/>
        <v>20</v>
      </c>
      <c r="CS32" s="246" t="e">
        <f t="shared" si="88"/>
        <v>#VALUE!</v>
      </c>
      <c r="CT32" s="246" t="e">
        <f t="shared" si="89"/>
        <v>#VALUE!</v>
      </c>
      <c r="CU32" s="246" t="e">
        <f t="shared" si="90"/>
        <v>#VALUE!</v>
      </c>
      <c r="CV32" s="246" t="e">
        <f t="shared" si="91"/>
        <v>#VALUE!</v>
      </c>
      <c r="CW32" s="246" t="e">
        <f t="shared" si="92"/>
        <v>#VALUE!</v>
      </c>
      <c r="CX32" s="246" t="e">
        <f t="shared" si="93"/>
        <v>#VALUE!</v>
      </c>
      <c r="CY32" s="246" t="e">
        <f t="shared" si="94"/>
        <v>#VALUE!</v>
      </c>
      <c r="CZ32" s="246" t="e">
        <f t="shared" si="95"/>
        <v>#VALUE!</v>
      </c>
      <c r="DA32" s="246" t="e">
        <f t="shared" si="96"/>
        <v>#VALUE!</v>
      </c>
      <c r="DB32" s="246" t="e">
        <f t="shared" si="97"/>
        <v>#VALUE!</v>
      </c>
      <c r="DC32" s="246" t="e">
        <f t="shared" si="98"/>
        <v>#VALUE!</v>
      </c>
      <c r="DD32" s="246" t="e">
        <f t="shared" si="99"/>
        <v>#VALUE!</v>
      </c>
      <c r="DE32" s="212"/>
      <c r="DF32" s="212" t="e">
        <f t="shared" si="100"/>
        <v>#VALUE!</v>
      </c>
      <c r="DG32" s="212"/>
      <c r="DH32" s="212"/>
      <c r="DI32" s="212"/>
      <c r="DJ32" s="212"/>
      <c r="DK32" s="212"/>
      <c r="DL32" s="212"/>
      <c r="DM32" s="212"/>
      <c r="DN32" s="212"/>
      <c r="DO32" s="212"/>
      <c r="DP32" s="212"/>
      <c r="DQ32" s="212"/>
      <c r="DR32" s="264">
        <f t="shared" si="101"/>
        <v>56</v>
      </c>
      <c r="DS32" s="241">
        <f t="shared" si="102"/>
        <v>11</v>
      </c>
      <c r="DT32" s="212">
        <f t="shared" si="103"/>
        <v>8</v>
      </c>
      <c r="DU32" s="212">
        <f t="shared" si="104"/>
        <v>8</v>
      </c>
      <c r="DV32" s="212">
        <f t="shared" si="105"/>
        <v>7</v>
      </c>
      <c r="DW32" s="212">
        <f t="shared" si="106"/>
        <v>8</v>
      </c>
      <c r="DX32" s="264">
        <f t="shared" si="107"/>
        <v>6</v>
      </c>
      <c r="DY32" s="265">
        <f t="shared" si="108"/>
        <v>8</v>
      </c>
      <c r="DZ32" s="212">
        <f t="shared" si="109"/>
        <v>56</v>
      </c>
      <c r="EA32" s="212">
        <f t="shared" si="110"/>
        <v>11</v>
      </c>
      <c r="EB32" s="212">
        <f t="shared" si="111"/>
        <v>8</v>
      </c>
      <c r="EC32" s="212">
        <f t="shared" ref="EC32:ED32" si="254">IF(ISEVEN($B32),DT32,0)</f>
        <v>0</v>
      </c>
      <c r="ED32" s="212">
        <f t="shared" si="254"/>
        <v>0</v>
      </c>
      <c r="EE32" s="212">
        <f t="shared" ref="EE32:EF32" si="255">IF(ISODD($B32),DU32,0)</f>
        <v>8</v>
      </c>
      <c r="EF32" s="212">
        <f t="shared" si="255"/>
        <v>7</v>
      </c>
      <c r="EG32" s="212">
        <f t="shared" si="114"/>
        <v>0</v>
      </c>
      <c r="EH32" s="212">
        <f t="shared" si="115"/>
        <v>8</v>
      </c>
      <c r="EI32" s="212">
        <f t="shared" ref="EI32:EJ32" si="256">IF(ISEVEN($B32),DW32,0)</f>
        <v>0</v>
      </c>
      <c r="EJ32" s="212">
        <f t="shared" si="256"/>
        <v>0</v>
      </c>
      <c r="EK32" s="264">
        <f t="shared" ref="EK32:EL32" si="257">IF(ISODD($B32),DX32,0)</f>
        <v>6</v>
      </c>
      <c r="EL32" s="212">
        <f t="shared" si="257"/>
        <v>8</v>
      </c>
      <c r="EM32" s="212">
        <f t="shared" si="118"/>
        <v>0</v>
      </c>
      <c r="EN32" s="212"/>
      <c r="EO32" s="212"/>
      <c r="EP32" s="241">
        <f t="shared" si="119"/>
        <v>11</v>
      </c>
      <c r="EQ32" s="212">
        <f t="shared" si="120"/>
        <v>10</v>
      </c>
      <c r="ER32" s="212">
        <f t="shared" si="121"/>
        <v>10</v>
      </c>
      <c r="ES32" s="212">
        <f t="shared" si="122"/>
        <v>9</v>
      </c>
      <c r="ET32" s="264">
        <f t="shared" si="123"/>
        <v>7</v>
      </c>
      <c r="EU32" s="212">
        <f t="shared" si="124"/>
        <v>9</v>
      </c>
      <c r="EV32" s="212"/>
      <c r="EW32" s="212">
        <f t="shared" si="125"/>
        <v>56</v>
      </c>
      <c r="EX32" s="212">
        <f t="shared" si="126"/>
        <v>11</v>
      </c>
      <c r="EY32" s="212">
        <f t="shared" si="127"/>
        <v>10</v>
      </c>
      <c r="EZ32" s="212">
        <f t="shared" ref="EZ32:FA32" si="258">IF(ISEVEN($B32),EQ32,0)</f>
        <v>0</v>
      </c>
      <c r="FA32" s="212">
        <f t="shared" si="258"/>
        <v>0</v>
      </c>
      <c r="FB32" s="212">
        <f t="shared" ref="FB32:FC32" si="259">IF(ISODD($B32),ER32,0)</f>
        <v>10</v>
      </c>
      <c r="FC32" s="212">
        <f t="shared" si="259"/>
        <v>9</v>
      </c>
      <c r="FD32" s="212">
        <f t="shared" si="130"/>
        <v>0</v>
      </c>
      <c r="FE32" s="264">
        <f t="shared" si="131"/>
        <v>7</v>
      </c>
      <c r="FF32" s="212">
        <f t="shared" ref="FF32:FG32" si="260">IF(ISEVEN($B32),ET32,0)</f>
        <v>0</v>
      </c>
      <c r="FG32" s="212">
        <f t="shared" si="260"/>
        <v>0</v>
      </c>
      <c r="FH32" s="212">
        <f t="shared" si="133"/>
        <v>9</v>
      </c>
      <c r="FI32" s="212">
        <v>0</v>
      </c>
      <c r="FJ32" s="212">
        <v>0</v>
      </c>
      <c r="FK32" s="212"/>
      <c r="FL32" s="212"/>
      <c r="FM32" s="262">
        <v>56</v>
      </c>
    </row>
    <row r="33" spans="1:169" ht="15.75" customHeight="1" x14ac:dyDescent="0.2">
      <c r="A33" s="247">
        <v>20</v>
      </c>
      <c r="B33" s="248">
        <v>213423243020</v>
      </c>
      <c r="C33" s="249" t="s">
        <v>984</v>
      </c>
      <c r="D33" s="250"/>
      <c r="E33" s="251" t="s">
        <v>985</v>
      </c>
      <c r="F33" s="252">
        <f t="shared" si="0"/>
        <v>2</v>
      </c>
      <c r="G33" s="252">
        <f t="shared" si="1"/>
        <v>2</v>
      </c>
      <c r="H33" s="252">
        <f t="shared" si="2"/>
        <v>2</v>
      </c>
      <c r="I33" s="252">
        <f t="shared" si="3"/>
        <v>2</v>
      </c>
      <c r="J33" s="252">
        <f t="shared" si="4"/>
        <v>2</v>
      </c>
      <c r="K33" s="252">
        <f t="shared" si="5"/>
        <v>2</v>
      </c>
      <c r="L33" s="252">
        <f t="shared" si="6"/>
        <v>2</v>
      </c>
      <c r="M33" s="252">
        <f t="shared" si="7"/>
        <v>2</v>
      </c>
      <c r="N33" s="252">
        <f t="shared" si="8"/>
        <v>0</v>
      </c>
      <c r="O33" s="253">
        <f t="shared" si="9"/>
        <v>0</v>
      </c>
      <c r="P33" s="252">
        <f t="shared" si="10"/>
        <v>0</v>
      </c>
      <c r="Q33" s="252">
        <f t="shared" si="11"/>
        <v>0</v>
      </c>
      <c r="R33" s="252">
        <f t="shared" si="12"/>
        <v>0</v>
      </c>
      <c r="S33" s="254">
        <f t="shared" si="13"/>
        <v>0</v>
      </c>
      <c r="T33" s="255">
        <f t="shared" si="14"/>
        <v>4</v>
      </c>
      <c r="U33" s="252">
        <f t="shared" si="15"/>
        <v>11</v>
      </c>
      <c r="V33" s="252">
        <f t="shared" si="16"/>
        <v>0</v>
      </c>
      <c r="W33" s="252">
        <f t="shared" si="17"/>
        <v>0</v>
      </c>
      <c r="X33" s="254">
        <f t="shared" si="18"/>
        <v>0</v>
      </c>
      <c r="Y33" s="256">
        <f t="shared" si="19"/>
        <v>3</v>
      </c>
      <c r="Z33" s="252">
        <f t="shared" si="20"/>
        <v>12</v>
      </c>
      <c r="AA33" s="252">
        <f t="shared" si="21"/>
        <v>0</v>
      </c>
      <c r="AB33" s="252">
        <f t="shared" si="22"/>
        <v>0</v>
      </c>
      <c r="AC33" s="254">
        <f t="shared" si="23"/>
        <v>0</v>
      </c>
      <c r="AD33" s="255">
        <f t="shared" si="24"/>
        <v>3</v>
      </c>
      <c r="AE33" s="252">
        <f t="shared" si="25"/>
        <v>0</v>
      </c>
      <c r="AF33" s="252">
        <f t="shared" si="26"/>
        <v>0</v>
      </c>
      <c r="AG33" s="252">
        <f t="shared" si="27"/>
        <v>0</v>
      </c>
      <c r="AH33" s="254">
        <f t="shared" si="28"/>
        <v>0</v>
      </c>
      <c r="AI33" s="257">
        <f t="shared" si="29"/>
        <v>4</v>
      </c>
      <c r="AJ33" s="252">
        <f t="shared" si="30"/>
        <v>0</v>
      </c>
      <c r="AK33" s="252">
        <f t="shared" si="31"/>
        <v>0</v>
      </c>
      <c r="AL33" s="252">
        <f t="shared" si="32"/>
        <v>0</v>
      </c>
      <c r="AM33" s="254">
        <f t="shared" si="33"/>
        <v>0</v>
      </c>
      <c r="AN33" s="257">
        <f t="shared" si="34"/>
        <v>4</v>
      </c>
      <c r="AO33" s="252">
        <f t="shared" si="35"/>
        <v>12</v>
      </c>
      <c r="AP33" s="252">
        <f t="shared" si="36"/>
        <v>0</v>
      </c>
      <c r="AQ33" s="252">
        <f t="shared" si="37"/>
        <v>0</v>
      </c>
      <c r="AR33" s="254">
        <f t="shared" si="38"/>
        <v>0</v>
      </c>
      <c r="AS33" s="257">
        <f t="shared" si="39"/>
        <v>3</v>
      </c>
      <c r="AT33" s="252">
        <f t="shared" si="40"/>
        <v>0</v>
      </c>
      <c r="AU33" s="252">
        <f t="shared" si="41"/>
        <v>0</v>
      </c>
      <c r="AV33" s="252">
        <f t="shared" si="42"/>
        <v>0</v>
      </c>
      <c r="AW33" s="254">
        <f t="shared" si="43"/>
        <v>0</v>
      </c>
      <c r="AX33" s="258">
        <f t="shared" si="44"/>
        <v>4</v>
      </c>
      <c r="AY33" s="252">
        <f t="shared" si="45"/>
        <v>12</v>
      </c>
      <c r="AZ33" s="252">
        <f t="shared" si="46"/>
        <v>0</v>
      </c>
      <c r="BA33" s="252">
        <f t="shared" si="47"/>
        <v>0</v>
      </c>
      <c r="BB33" s="254">
        <f t="shared" si="48"/>
        <v>0</v>
      </c>
      <c r="BC33" s="257">
        <f t="shared" si="49"/>
        <v>3</v>
      </c>
      <c r="BD33" s="259">
        <f t="shared" si="50"/>
        <v>6</v>
      </c>
      <c r="BE33" s="252">
        <f t="shared" si="51"/>
        <v>0</v>
      </c>
      <c r="BF33" s="252">
        <f t="shared" si="52"/>
        <v>0</v>
      </c>
      <c r="BG33" s="254">
        <f t="shared" si="53"/>
        <v>0</v>
      </c>
      <c r="BH33" s="257">
        <f t="shared" si="54"/>
        <v>3</v>
      </c>
      <c r="BI33" s="252">
        <f t="shared" si="55"/>
        <v>0</v>
      </c>
      <c r="BJ33" s="252">
        <f t="shared" si="56"/>
        <v>0</v>
      </c>
      <c r="BK33" s="252">
        <f t="shared" si="57"/>
        <v>0</v>
      </c>
      <c r="BL33" s="254">
        <f t="shared" si="58"/>
        <v>0</v>
      </c>
      <c r="BM33" s="260">
        <f t="shared" si="59"/>
        <v>4</v>
      </c>
      <c r="BN33" s="252">
        <f t="shared" si="60"/>
        <v>0</v>
      </c>
      <c r="BO33" s="252">
        <f t="shared" si="61"/>
        <v>0</v>
      </c>
      <c r="BP33" s="252">
        <f t="shared" si="62"/>
        <v>0</v>
      </c>
      <c r="BQ33" s="254">
        <f t="shared" si="63"/>
        <v>0</v>
      </c>
      <c r="BR33" s="261">
        <f t="shared" si="64"/>
        <v>4</v>
      </c>
      <c r="BS33" s="252">
        <f t="shared" si="65"/>
        <v>12</v>
      </c>
      <c r="BT33" s="252">
        <f t="shared" si="66"/>
        <v>0</v>
      </c>
      <c r="BU33" s="252">
        <f t="shared" si="67"/>
        <v>0</v>
      </c>
      <c r="BV33" s="254">
        <f t="shared" si="68"/>
        <v>0</v>
      </c>
      <c r="BW33" s="261">
        <f t="shared" si="69"/>
        <v>3</v>
      </c>
      <c r="BX33" s="262">
        <v>81</v>
      </c>
      <c r="BY33" s="262">
        <v>81</v>
      </c>
      <c r="BZ33" s="246" t="e">
        <f t="shared" si="70"/>
        <v>#VALUE!</v>
      </c>
      <c r="CA33" s="246">
        <f t="shared" si="71"/>
        <v>20</v>
      </c>
      <c r="CB33" s="246" t="e">
        <f t="shared" si="72"/>
        <v>#VALUE!</v>
      </c>
      <c r="CC33" s="246" t="e">
        <f t="shared" si="73"/>
        <v>#VALUE!</v>
      </c>
      <c r="CD33" s="246" t="e">
        <f t="shared" si="74"/>
        <v>#VALUE!</v>
      </c>
      <c r="CE33" s="246" t="e">
        <f t="shared" si="75"/>
        <v>#VALUE!</v>
      </c>
      <c r="CF33" s="246" t="e">
        <f t="shared" si="76"/>
        <v>#VALUE!</v>
      </c>
      <c r="CG33" s="246" t="e">
        <f t="shared" si="77"/>
        <v>#VALUE!</v>
      </c>
      <c r="CH33" s="246" t="e">
        <f t="shared" si="78"/>
        <v>#VALUE!</v>
      </c>
      <c r="CI33" s="246" t="e">
        <f t="shared" si="79"/>
        <v>#VALUE!</v>
      </c>
      <c r="CJ33" s="246" t="e">
        <f t="shared" si="80"/>
        <v>#VALUE!</v>
      </c>
      <c r="CK33" s="246" t="e">
        <f t="shared" si="81"/>
        <v>#VALUE!</v>
      </c>
      <c r="CL33" s="246" t="e">
        <f t="shared" si="82"/>
        <v>#VALUE!</v>
      </c>
      <c r="CM33" s="246" t="e">
        <f t="shared" si="83"/>
        <v>#VALUE!</v>
      </c>
      <c r="CN33" s="246" t="e">
        <f t="shared" si="84"/>
        <v>#VALUE!</v>
      </c>
      <c r="CO33" s="263" t="str">
        <f t="shared" si="85"/>
        <v>2023PEC AI 553</v>
      </c>
      <c r="CP33" s="246" t="e">
        <f t="shared" si="86"/>
        <v>#VALUE!</v>
      </c>
      <c r="CQ33" s="211"/>
      <c r="CR33" s="246">
        <f t="shared" si="87"/>
        <v>20</v>
      </c>
      <c r="CS33" s="246" t="e">
        <f t="shared" si="88"/>
        <v>#VALUE!</v>
      </c>
      <c r="CT33" s="246" t="e">
        <f t="shared" si="89"/>
        <v>#VALUE!</v>
      </c>
      <c r="CU33" s="246" t="e">
        <f t="shared" si="90"/>
        <v>#VALUE!</v>
      </c>
      <c r="CV33" s="246" t="e">
        <f t="shared" si="91"/>
        <v>#VALUE!</v>
      </c>
      <c r="CW33" s="246" t="e">
        <f t="shared" si="92"/>
        <v>#VALUE!</v>
      </c>
      <c r="CX33" s="246" t="e">
        <f t="shared" si="93"/>
        <v>#VALUE!</v>
      </c>
      <c r="CY33" s="246" t="e">
        <f t="shared" si="94"/>
        <v>#VALUE!</v>
      </c>
      <c r="CZ33" s="246" t="e">
        <f t="shared" si="95"/>
        <v>#VALUE!</v>
      </c>
      <c r="DA33" s="246" t="e">
        <f t="shared" si="96"/>
        <v>#VALUE!</v>
      </c>
      <c r="DB33" s="246" t="e">
        <f t="shared" si="97"/>
        <v>#VALUE!</v>
      </c>
      <c r="DC33" s="246" t="e">
        <f t="shared" si="98"/>
        <v>#VALUE!</v>
      </c>
      <c r="DD33" s="246" t="e">
        <f t="shared" si="99"/>
        <v>#VALUE!</v>
      </c>
      <c r="DE33" s="212"/>
      <c r="DF33" s="212" t="e">
        <f t="shared" si="100"/>
        <v>#VALUE!</v>
      </c>
      <c r="DG33" s="212"/>
      <c r="DH33" s="212"/>
      <c r="DI33" s="212"/>
      <c r="DJ33" s="212"/>
      <c r="DK33" s="212"/>
      <c r="DL33" s="212"/>
      <c r="DM33" s="212"/>
      <c r="DN33" s="212"/>
      <c r="DO33" s="212"/>
      <c r="DP33" s="212"/>
      <c r="DQ33" s="212"/>
      <c r="DR33" s="264">
        <f t="shared" si="101"/>
        <v>81</v>
      </c>
      <c r="DS33" s="241">
        <f t="shared" si="102"/>
        <v>16</v>
      </c>
      <c r="DT33" s="212">
        <f t="shared" si="103"/>
        <v>11</v>
      </c>
      <c r="DU33" s="212">
        <f t="shared" si="104"/>
        <v>12</v>
      </c>
      <c r="DV33" s="212">
        <f t="shared" si="105"/>
        <v>12</v>
      </c>
      <c r="DW33" s="212">
        <f t="shared" si="106"/>
        <v>12</v>
      </c>
      <c r="DX33" s="264">
        <f t="shared" si="107"/>
        <v>6</v>
      </c>
      <c r="DY33" s="265">
        <f t="shared" si="108"/>
        <v>12</v>
      </c>
      <c r="DZ33" s="212">
        <f t="shared" si="109"/>
        <v>81</v>
      </c>
      <c r="EA33" s="212">
        <f t="shared" si="110"/>
        <v>16</v>
      </c>
      <c r="EB33" s="212">
        <f t="shared" si="111"/>
        <v>0</v>
      </c>
      <c r="EC33" s="212">
        <f t="shared" ref="EC33:ED33" si="261">IF(ISEVEN($B33),DT33,0)</f>
        <v>11</v>
      </c>
      <c r="ED33" s="212">
        <f t="shared" si="261"/>
        <v>12</v>
      </c>
      <c r="EE33" s="212">
        <f t="shared" ref="EE33:EF33" si="262">IF(ISODD($B33),DU33,0)</f>
        <v>0</v>
      </c>
      <c r="EF33" s="212">
        <f t="shared" si="262"/>
        <v>0</v>
      </c>
      <c r="EG33" s="212">
        <f t="shared" si="114"/>
        <v>12</v>
      </c>
      <c r="EH33" s="212">
        <f t="shared" si="115"/>
        <v>0</v>
      </c>
      <c r="EI33" s="212">
        <f t="shared" ref="EI33:EJ33" si="263">IF(ISEVEN($B33),DW33,0)</f>
        <v>12</v>
      </c>
      <c r="EJ33" s="264">
        <f t="shared" si="263"/>
        <v>6</v>
      </c>
      <c r="EK33" s="212">
        <f t="shared" ref="EK33:EL33" si="264">IF(ISODD($B33),DX33,0)</f>
        <v>0</v>
      </c>
      <c r="EL33" s="212">
        <f t="shared" si="264"/>
        <v>0</v>
      </c>
      <c r="EM33" s="212">
        <f t="shared" si="118"/>
        <v>12</v>
      </c>
      <c r="EN33" s="212"/>
      <c r="EO33" s="212"/>
      <c r="EP33" s="241">
        <f t="shared" si="119"/>
        <v>16</v>
      </c>
      <c r="EQ33" s="212">
        <f t="shared" si="120"/>
        <v>13</v>
      </c>
      <c r="ER33" s="212">
        <f t="shared" si="121"/>
        <v>14</v>
      </c>
      <c r="ES33" s="212">
        <f t="shared" si="122"/>
        <v>14</v>
      </c>
      <c r="ET33" s="264">
        <f t="shared" si="123"/>
        <v>11</v>
      </c>
      <c r="EU33" s="212">
        <f t="shared" si="124"/>
        <v>13</v>
      </c>
      <c r="EV33" s="212"/>
      <c r="EW33" s="212">
        <f t="shared" si="125"/>
        <v>81</v>
      </c>
      <c r="EX33" s="212">
        <f t="shared" si="126"/>
        <v>16</v>
      </c>
      <c r="EY33" s="212">
        <f t="shared" si="127"/>
        <v>0</v>
      </c>
      <c r="EZ33" s="212">
        <f t="shared" ref="EZ33:FA33" si="265">IF(ISEVEN($B33),EQ33,0)</f>
        <v>13</v>
      </c>
      <c r="FA33" s="212">
        <f t="shared" si="265"/>
        <v>14</v>
      </c>
      <c r="FB33" s="212">
        <f t="shared" ref="FB33:FC33" si="266">IF(ISODD($B33),ER33,0)</f>
        <v>0</v>
      </c>
      <c r="FC33" s="212">
        <f t="shared" si="266"/>
        <v>0</v>
      </c>
      <c r="FD33" s="212">
        <f t="shared" si="130"/>
        <v>14</v>
      </c>
      <c r="FE33" s="212">
        <f t="shared" si="131"/>
        <v>0</v>
      </c>
      <c r="FF33" s="264">
        <f t="shared" ref="FF33:FG33" si="267">IF(ISEVEN($B33),ET33,0)</f>
        <v>11</v>
      </c>
      <c r="FG33" s="212">
        <f t="shared" si="267"/>
        <v>13</v>
      </c>
      <c r="FH33" s="212">
        <f t="shared" si="133"/>
        <v>0</v>
      </c>
      <c r="FI33" s="212">
        <v>0</v>
      </c>
      <c r="FJ33" s="212">
        <v>0</v>
      </c>
      <c r="FK33" s="212"/>
      <c r="FL33" s="212"/>
      <c r="FM33" s="262">
        <v>81</v>
      </c>
    </row>
    <row r="34" spans="1:169" ht="15.75" customHeight="1" x14ac:dyDescent="0.2">
      <c r="A34" s="247">
        <v>21</v>
      </c>
      <c r="B34" s="248">
        <v>213423243021</v>
      </c>
      <c r="C34" s="249" t="s">
        <v>986</v>
      </c>
      <c r="D34" s="250"/>
      <c r="E34" s="251" t="s">
        <v>987</v>
      </c>
      <c r="F34" s="252">
        <f t="shared" si="0"/>
        <v>2</v>
      </c>
      <c r="G34" s="252">
        <f t="shared" si="1"/>
        <v>2</v>
      </c>
      <c r="H34" s="252">
        <f t="shared" si="2"/>
        <v>2</v>
      </c>
      <c r="I34" s="252">
        <f t="shared" si="3"/>
        <v>2</v>
      </c>
      <c r="J34" s="252">
        <f t="shared" si="4"/>
        <v>2</v>
      </c>
      <c r="K34" s="252">
        <f t="shared" si="5"/>
        <v>2</v>
      </c>
      <c r="L34" s="252">
        <f t="shared" si="6"/>
        <v>2</v>
      </c>
      <c r="M34" s="252">
        <f t="shared" si="7"/>
        <v>2</v>
      </c>
      <c r="N34" s="252">
        <f t="shared" si="8"/>
        <v>2</v>
      </c>
      <c r="O34" s="253">
        <f t="shared" si="9"/>
        <v>0</v>
      </c>
      <c r="P34" s="252">
        <f t="shared" si="10"/>
        <v>13</v>
      </c>
      <c r="Q34" s="252">
        <f t="shared" si="11"/>
        <v>0</v>
      </c>
      <c r="R34" s="252">
        <f t="shared" si="12"/>
        <v>0</v>
      </c>
      <c r="S34" s="254">
        <f t="shared" si="13"/>
        <v>0</v>
      </c>
      <c r="T34" s="255">
        <f t="shared" si="14"/>
        <v>3</v>
      </c>
      <c r="U34" s="252">
        <f t="shared" si="15"/>
        <v>0</v>
      </c>
      <c r="V34" s="252">
        <f t="shared" si="16"/>
        <v>0</v>
      </c>
      <c r="W34" s="252">
        <f t="shared" si="17"/>
        <v>0</v>
      </c>
      <c r="X34" s="254">
        <f t="shared" si="18"/>
        <v>0</v>
      </c>
      <c r="Y34" s="256">
        <f t="shared" si="19"/>
        <v>4</v>
      </c>
      <c r="Z34" s="252">
        <f t="shared" si="20"/>
        <v>0</v>
      </c>
      <c r="AA34" s="252">
        <f t="shared" si="21"/>
        <v>0</v>
      </c>
      <c r="AB34" s="252">
        <f t="shared" si="22"/>
        <v>0</v>
      </c>
      <c r="AC34" s="254">
        <f t="shared" si="23"/>
        <v>0</v>
      </c>
      <c r="AD34" s="255">
        <f t="shared" si="24"/>
        <v>4</v>
      </c>
      <c r="AE34" s="252">
        <f t="shared" si="25"/>
        <v>13</v>
      </c>
      <c r="AF34" s="252">
        <f t="shared" si="26"/>
        <v>0</v>
      </c>
      <c r="AG34" s="252">
        <f t="shared" si="27"/>
        <v>0</v>
      </c>
      <c r="AH34" s="254">
        <f t="shared" si="28"/>
        <v>0</v>
      </c>
      <c r="AI34" s="257">
        <f t="shared" si="29"/>
        <v>3</v>
      </c>
      <c r="AJ34" s="252">
        <f t="shared" si="30"/>
        <v>11</v>
      </c>
      <c r="AK34" s="252">
        <f t="shared" si="31"/>
        <v>0</v>
      </c>
      <c r="AL34" s="252">
        <f t="shared" si="32"/>
        <v>0</v>
      </c>
      <c r="AM34" s="254">
        <f t="shared" si="33"/>
        <v>0</v>
      </c>
      <c r="AN34" s="257">
        <f t="shared" si="34"/>
        <v>3</v>
      </c>
      <c r="AO34" s="252">
        <f t="shared" si="35"/>
        <v>0</v>
      </c>
      <c r="AP34" s="252">
        <f t="shared" si="36"/>
        <v>0</v>
      </c>
      <c r="AQ34" s="252">
        <f t="shared" si="37"/>
        <v>0</v>
      </c>
      <c r="AR34" s="254">
        <f t="shared" si="38"/>
        <v>0</v>
      </c>
      <c r="AS34" s="257">
        <f t="shared" si="39"/>
        <v>4</v>
      </c>
      <c r="AT34" s="252">
        <f t="shared" si="40"/>
        <v>13</v>
      </c>
      <c r="AU34" s="252">
        <f t="shared" si="41"/>
        <v>0</v>
      </c>
      <c r="AV34" s="252">
        <f t="shared" si="42"/>
        <v>0</v>
      </c>
      <c r="AW34" s="254">
        <f t="shared" si="43"/>
        <v>0</v>
      </c>
      <c r="AX34" s="258">
        <f t="shared" si="44"/>
        <v>3</v>
      </c>
      <c r="AY34" s="252">
        <f t="shared" si="45"/>
        <v>0</v>
      </c>
      <c r="AZ34" s="252">
        <f t="shared" si="46"/>
        <v>0</v>
      </c>
      <c r="BA34" s="252">
        <f t="shared" si="47"/>
        <v>0</v>
      </c>
      <c r="BB34" s="254">
        <f t="shared" si="48"/>
        <v>0</v>
      </c>
      <c r="BC34" s="257">
        <f t="shared" si="49"/>
        <v>4</v>
      </c>
      <c r="BD34" s="252">
        <f t="shared" si="50"/>
        <v>0</v>
      </c>
      <c r="BE34" s="252">
        <f t="shared" si="51"/>
        <v>0</v>
      </c>
      <c r="BF34" s="252">
        <f t="shared" si="52"/>
        <v>0</v>
      </c>
      <c r="BG34" s="254">
        <f t="shared" si="53"/>
        <v>0</v>
      </c>
      <c r="BH34" s="257">
        <f t="shared" si="54"/>
        <v>4</v>
      </c>
      <c r="BI34" s="259">
        <f t="shared" si="55"/>
        <v>8</v>
      </c>
      <c r="BJ34" s="252">
        <f t="shared" si="56"/>
        <v>0</v>
      </c>
      <c r="BK34" s="252">
        <f t="shared" si="57"/>
        <v>0</v>
      </c>
      <c r="BL34" s="254">
        <f t="shared" si="58"/>
        <v>0</v>
      </c>
      <c r="BM34" s="260">
        <f t="shared" si="59"/>
        <v>3</v>
      </c>
      <c r="BN34" s="252">
        <f t="shared" si="60"/>
        <v>13</v>
      </c>
      <c r="BO34" s="252">
        <f t="shared" si="61"/>
        <v>0</v>
      </c>
      <c r="BP34" s="252">
        <f t="shared" si="62"/>
        <v>0</v>
      </c>
      <c r="BQ34" s="254">
        <f t="shared" si="63"/>
        <v>0</v>
      </c>
      <c r="BR34" s="261">
        <f t="shared" si="64"/>
        <v>3</v>
      </c>
      <c r="BS34" s="252">
        <f t="shared" si="65"/>
        <v>0</v>
      </c>
      <c r="BT34" s="252">
        <f t="shared" si="66"/>
        <v>0</v>
      </c>
      <c r="BU34" s="252">
        <f t="shared" si="67"/>
        <v>0</v>
      </c>
      <c r="BV34" s="254">
        <f t="shared" si="68"/>
        <v>0</v>
      </c>
      <c r="BW34" s="261">
        <f t="shared" si="69"/>
        <v>4</v>
      </c>
      <c r="BX34" s="262">
        <v>89</v>
      </c>
      <c r="BY34" s="262">
        <v>89</v>
      </c>
      <c r="BZ34" s="246" t="e">
        <f t="shared" si="70"/>
        <v>#VALUE!</v>
      </c>
      <c r="CA34" s="246">
        <f t="shared" si="71"/>
        <v>20</v>
      </c>
      <c r="CB34" s="246" t="e">
        <f t="shared" si="72"/>
        <v>#VALUE!</v>
      </c>
      <c r="CC34" s="246" t="e">
        <f t="shared" si="73"/>
        <v>#VALUE!</v>
      </c>
      <c r="CD34" s="246" t="e">
        <f t="shared" si="74"/>
        <v>#VALUE!</v>
      </c>
      <c r="CE34" s="246" t="e">
        <f t="shared" si="75"/>
        <v>#VALUE!</v>
      </c>
      <c r="CF34" s="246" t="e">
        <f t="shared" si="76"/>
        <v>#VALUE!</v>
      </c>
      <c r="CG34" s="246" t="e">
        <f t="shared" si="77"/>
        <v>#VALUE!</v>
      </c>
      <c r="CH34" s="246" t="e">
        <f t="shared" si="78"/>
        <v>#VALUE!</v>
      </c>
      <c r="CI34" s="246" t="e">
        <f t="shared" si="79"/>
        <v>#VALUE!</v>
      </c>
      <c r="CJ34" s="246" t="e">
        <f t="shared" si="80"/>
        <v>#VALUE!</v>
      </c>
      <c r="CK34" s="246" t="e">
        <f t="shared" si="81"/>
        <v>#VALUE!</v>
      </c>
      <c r="CL34" s="246" t="e">
        <f t="shared" si="82"/>
        <v>#VALUE!</v>
      </c>
      <c r="CM34" s="246" t="e">
        <f t="shared" si="83"/>
        <v>#VALUE!</v>
      </c>
      <c r="CN34" s="246" t="e">
        <f t="shared" si="84"/>
        <v>#VALUE!</v>
      </c>
      <c r="CO34" s="263" t="str">
        <f t="shared" si="85"/>
        <v>2023PEC AI 554</v>
      </c>
      <c r="CP34" s="246" t="e">
        <f t="shared" si="86"/>
        <v>#VALUE!</v>
      </c>
      <c r="CQ34" s="211"/>
      <c r="CR34" s="246">
        <f t="shared" si="87"/>
        <v>20</v>
      </c>
      <c r="CS34" s="246" t="e">
        <f t="shared" si="88"/>
        <v>#VALUE!</v>
      </c>
      <c r="CT34" s="246" t="e">
        <f t="shared" si="89"/>
        <v>#VALUE!</v>
      </c>
      <c r="CU34" s="246" t="e">
        <f t="shared" si="90"/>
        <v>#VALUE!</v>
      </c>
      <c r="CV34" s="246" t="e">
        <f t="shared" si="91"/>
        <v>#VALUE!</v>
      </c>
      <c r="CW34" s="246" t="e">
        <f t="shared" si="92"/>
        <v>#VALUE!</v>
      </c>
      <c r="CX34" s="246" t="e">
        <f t="shared" si="93"/>
        <v>#VALUE!</v>
      </c>
      <c r="CY34" s="246" t="e">
        <f t="shared" si="94"/>
        <v>#VALUE!</v>
      </c>
      <c r="CZ34" s="246" t="e">
        <f t="shared" si="95"/>
        <v>#VALUE!</v>
      </c>
      <c r="DA34" s="246" t="e">
        <f t="shared" si="96"/>
        <v>#VALUE!</v>
      </c>
      <c r="DB34" s="246" t="e">
        <f t="shared" si="97"/>
        <v>#VALUE!</v>
      </c>
      <c r="DC34" s="246" t="e">
        <f t="shared" si="98"/>
        <v>#VALUE!</v>
      </c>
      <c r="DD34" s="246" t="e">
        <f t="shared" si="99"/>
        <v>#VALUE!</v>
      </c>
      <c r="DE34" s="212"/>
      <c r="DF34" s="212" t="e">
        <f t="shared" si="100"/>
        <v>#VALUE!</v>
      </c>
      <c r="DG34" s="212"/>
      <c r="DH34" s="212"/>
      <c r="DI34" s="212"/>
      <c r="DJ34" s="212"/>
      <c r="DK34" s="212"/>
      <c r="DL34" s="212"/>
      <c r="DM34" s="212"/>
      <c r="DN34" s="212"/>
      <c r="DO34" s="212"/>
      <c r="DP34" s="212"/>
      <c r="DQ34" s="212"/>
      <c r="DR34" s="264">
        <f t="shared" si="101"/>
        <v>89</v>
      </c>
      <c r="DS34" s="241">
        <f t="shared" si="102"/>
        <v>18</v>
      </c>
      <c r="DT34" s="212">
        <f t="shared" si="103"/>
        <v>13</v>
      </c>
      <c r="DU34" s="212">
        <f t="shared" si="104"/>
        <v>13</v>
      </c>
      <c r="DV34" s="212">
        <f t="shared" si="105"/>
        <v>11</v>
      </c>
      <c r="DW34" s="212">
        <f t="shared" si="106"/>
        <v>13</v>
      </c>
      <c r="DX34" s="264">
        <f t="shared" si="107"/>
        <v>8</v>
      </c>
      <c r="DY34" s="265">
        <f t="shared" si="108"/>
        <v>13</v>
      </c>
      <c r="DZ34" s="212">
        <f t="shared" si="109"/>
        <v>89</v>
      </c>
      <c r="EA34" s="212">
        <f t="shared" si="110"/>
        <v>18</v>
      </c>
      <c r="EB34" s="212">
        <f t="shared" si="111"/>
        <v>13</v>
      </c>
      <c r="EC34" s="212">
        <f t="shared" ref="EC34:ED34" si="268">IF(ISEVEN($B34),DT34,0)</f>
        <v>0</v>
      </c>
      <c r="ED34" s="212">
        <f t="shared" si="268"/>
        <v>0</v>
      </c>
      <c r="EE34" s="212">
        <f t="shared" ref="EE34:EF34" si="269">IF(ISODD($B34),DU34,0)</f>
        <v>13</v>
      </c>
      <c r="EF34" s="212">
        <f t="shared" si="269"/>
        <v>11</v>
      </c>
      <c r="EG34" s="212">
        <f t="shared" si="114"/>
        <v>0</v>
      </c>
      <c r="EH34" s="212">
        <f t="shared" si="115"/>
        <v>13</v>
      </c>
      <c r="EI34" s="212">
        <f t="shared" ref="EI34:EJ34" si="270">IF(ISEVEN($B34),DW34,0)</f>
        <v>0</v>
      </c>
      <c r="EJ34" s="212">
        <f t="shared" si="270"/>
        <v>0</v>
      </c>
      <c r="EK34" s="264">
        <f t="shared" ref="EK34:EL34" si="271">IF(ISODD($B34),DX34,0)</f>
        <v>8</v>
      </c>
      <c r="EL34" s="212">
        <f t="shared" si="271"/>
        <v>13</v>
      </c>
      <c r="EM34" s="212">
        <f t="shared" si="118"/>
        <v>0</v>
      </c>
      <c r="EN34" s="212"/>
      <c r="EO34" s="212"/>
      <c r="EP34" s="241">
        <f t="shared" si="119"/>
        <v>18</v>
      </c>
      <c r="EQ34" s="212">
        <f t="shared" si="120"/>
        <v>16</v>
      </c>
      <c r="ER34" s="212">
        <f t="shared" si="121"/>
        <v>16</v>
      </c>
      <c r="ES34" s="212">
        <f t="shared" si="122"/>
        <v>14</v>
      </c>
      <c r="ET34" s="264">
        <f t="shared" si="123"/>
        <v>11</v>
      </c>
      <c r="EU34" s="212">
        <f t="shared" si="124"/>
        <v>14</v>
      </c>
      <c r="EV34" s="212"/>
      <c r="EW34" s="212">
        <f t="shared" si="125"/>
        <v>89</v>
      </c>
      <c r="EX34" s="212">
        <f t="shared" si="126"/>
        <v>18</v>
      </c>
      <c r="EY34" s="212">
        <f t="shared" si="127"/>
        <v>16</v>
      </c>
      <c r="EZ34" s="212">
        <f t="shared" ref="EZ34:FA34" si="272">IF(ISEVEN($B34),EQ34,0)</f>
        <v>0</v>
      </c>
      <c r="FA34" s="212">
        <f t="shared" si="272"/>
        <v>0</v>
      </c>
      <c r="FB34" s="212">
        <f t="shared" ref="FB34:FC34" si="273">IF(ISODD($B34),ER34,0)</f>
        <v>16</v>
      </c>
      <c r="FC34" s="212">
        <f t="shared" si="273"/>
        <v>14</v>
      </c>
      <c r="FD34" s="212">
        <f t="shared" si="130"/>
        <v>0</v>
      </c>
      <c r="FE34" s="264">
        <f t="shared" si="131"/>
        <v>11</v>
      </c>
      <c r="FF34" s="212">
        <f t="shared" ref="FF34:FG34" si="274">IF(ISEVEN($B34),ET34,0)</f>
        <v>0</v>
      </c>
      <c r="FG34" s="212">
        <f t="shared" si="274"/>
        <v>0</v>
      </c>
      <c r="FH34" s="212">
        <f t="shared" si="133"/>
        <v>14</v>
      </c>
      <c r="FI34" s="212">
        <v>0</v>
      </c>
      <c r="FJ34" s="212">
        <v>0</v>
      </c>
      <c r="FK34" s="212"/>
      <c r="FL34" s="212"/>
      <c r="FM34" s="262">
        <v>89</v>
      </c>
    </row>
    <row r="35" spans="1:169" ht="15.75" customHeight="1" x14ac:dyDescent="0.2">
      <c r="A35" s="247">
        <v>22</v>
      </c>
      <c r="B35" s="266">
        <v>213423243022</v>
      </c>
      <c r="C35" s="266" t="s">
        <v>100</v>
      </c>
      <c r="D35" s="250"/>
      <c r="E35" s="267" t="s">
        <v>101</v>
      </c>
      <c r="F35" s="252">
        <f t="shared" si="0"/>
        <v>2</v>
      </c>
      <c r="G35" s="252">
        <f t="shared" si="1"/>
        <v>2</v>
      </c>
      <c r="H35" s="252">
        <f t="shared" si="2"/>
        <v>2</v>
      </c>
      <c r="I35" s="252">
        <f t="shared" si="3"/>
        <v>2</v>
      </c>
      <c r="J35" s="252">
        <f t="shared" si="4"/>
        <v>0</v>
      </c>
      <c r="K35" s="252">
        <f t="shared" si="5"/>
        <v>0</v>
      </c>
      <c r="L35" s="252">
        <f t="shared" si="6"/>
        <v>0</v>
      </c>
      <c r="M35" s="252">
        <f t="shared" si="7"/>
        <v>0</v>
      </c>
      <c r="N35" s="252">
        <f t="shared" si="8"/>
        <v>0</v>
      </c>
      <c r="O35" s="253">
        <f t="shared" si="9"/>
        <v>0</v>
      </c>
      <c r="P35" s="252">
        <f t="shared" si="10"/>
        <v>0</v>
      </c>
      <c r="Q35" s="252">
        <f t="shared" si="11"/>
        <v>0</v>
      </c>
      <c r="R35" s="252">
        <f t="shared" si="12"/>
        <v>0</v>
      </c>
      <c r="S35" s="254">
        <f t="shared" si="13"/>
        <v>0</v>
      </c>
      <c r="T35" s="255">
        <f t="shared" si="14"/>
        <v>4</v>
      </c>
      <c r="U35" s="252">
        <f t="shared" si="15"/>
        <v>6</v>
      </c>
      <c r="V35" s="252">
        <f t="shared" si="16"/>
        <v>0</v>
      </c>
      <c r="W35" s="252">
        <f t="shared" si="17"/>
        <v>0</v>
      </c>
      <c r="X35" s="254">
        <f t="shared" si="18"/>
        <v>0</v>
      </c>
      <c r="Y35" s="256">
        <f t="shared" si="19"/>
        <v>3</v>
      </c>
      <c r="Z35" s="252">
        <f t="shared" si="20"/>
        <v>6</v>
      </c>
      <c r="AA35" s="252">
        <f t="shared" si="21"/>
        <v>0</v>
      </c>
      <c r="AB35" s="252">
        <f t="shared" si="22"/>
        <v>0</v>
      </c>
      <c r="AC35" s="254">
        <f t="shared" si="23"/>
        <v>0</v>
      </c>
      <c r="AD35" s="255">
        <f t="shared" si="24"/>
        <v>3</v>
      </c>
      <c r="AE35" s="252">
        <f t="shared" si="25"/>
        <v>0</v>
      </c>
      <c r="AF35" s="252">
        <f t="shared" si="26"/>
        <v>0</v>
      </c>
      <c r="AG35" s="252">
        <f t="shared" si="27"/>
        <v>0</v>
      </c>
      <c r="AH35" s="254">
        <f t="shared" si="28"/>
        <v>0</v>
      </c>
      <c r="AI35" s="257">
        <f t="shared" si="29"/>
        <v>4</v>
      </c>
      <c r="AJ35" s="252">
        <f t="shared" si="30"/>
        <v>0</v>
      </c>
      <c r="AK35" s="252">
        <f t="shared" si="31"/>
        <v>0</v>
      </c>
      <c r="AL35" s="252">
        <f t="shared" si="32"/>
        <v>0</v>
      </c>
      <c r="AM35" s="254">
        <f t="shared" si="33"/>
        <v>0</v>
      </c>
      <c r="AN35" s="257">
        <f t="shared" si="34"/>
        <v>4</v>
      </c>
      <c r="AO35" s="252">
        <f t="shared" si="35"/>
        <v>6</v>
      </c>
      <c r="AP35" s="252">
        <f t="shared" si="36"/>
        <v>0</v>
      </c>
      <c r="AQ35" s="252">
        <f t="shared" si="37"/>
        <v>0</v>
      </c>
      <c r="AR35" s="254">
        <f t="shared" si="38"/>
        <v>0</v>
      </c>
      <c r="AS35" s="257">
        <f t="shared" si="39"/>
        <v>3</v>
      </c>
      <c r="AT35" s="252">
        <f t="shared" si="40"/>
        <v>0</v>
      </c>
      <c r="AU35" s="252">
        <f t="shared" si="41"/>
        <v>0</v>
      </c>
      <c r="AV35" s="252">
        <f t="shared" si="42"/>
        <v>0</v>
      </c>
      <c r="AW35" s="254">
        <f t="shared" si="43"/>
        <v>0</v>
      </c>
      <c r="AX35" s="258">
        <f t="shared" si="44"/>
        <v>4</v>
      </c>
      <c r="AY35" s="252">
        <f t="shared" si="45"/>
        <v>6</v>
      </c>
      <c r="AZ35" s="252">
        <f t="shared" si="46"/>
        <v>0</v>
      </c>
      <c r="BA35" s="252">
        <f t="shared" si="47"/>
        <v>0</v>
      </c>
      <c r="BB35" s="254">
        <f t="shared" si="48"/>
        <v>0</v>
      </c>
      <c r="BC35" s="257">
        <f t="shared" si="49"/>
        <v>3</v>
      </c>
      <c r="BD35" s="259">
        <f t="shared" si="50"/>
        <v>1</v>
      </c>
      <c r="BE35" s="252">
        <f t="shared" si="51"/>
        <v>0</v>
      </c>
      <c r="BF35" s="252">
        <f t="shared" si="52"/>
        <v>0</v>
      </c>
      <c r="BG35" s="254">
        <f t="shared" si="53"/>
        <v>0</v>
      </c>
      <c r="BH35" s="257">
        <f t="shared" si="54"/>
        <v>3</v>
      </c>
      <c r="BI35" s="252">
        <f t="shared" si="55"/>
        <v>0</v>
      </c>
      <c r="BJ35" s="252">
        <f t="shared" si="56"/>
        <v>0</v>
      </c>
      <c r="BK35" s="252">
        <f t="shared" si="57"/>
        <v>0</v>
      </c>
      <c r="BL35" s="254">
        <f t="shared" si="58"/>
        <v>0</v>
      </c>
      <c r="BM35" s="260">
        <f t="shared" si="59"/>
        <v>4</v>
      </c>
      <c r="BN35" s="252">
        <f t="shared" si="60"/>
        <v>0</v>
      </c>
      <c r="BO35" s="252">
        <f t="shared" si="61"/>
        <v>0</v>
      </c>
      <c r="BP35" s="252">
        <f t="shared" si="62"/>
        <v>0</v>
      </c>
      <c r="BQ35" s="254">
        <f t="shared" si="63"/>
        <v>0</v>
      </c>
      <c r="BR35" s="261">
        <f t="shared" si="64"/>
        <v>4</v>
      </c>
      <c r="BS35" s="252">
        <f t="shared" si="65"/>
        <v>6</v>
      </c>
      <c r="BT35" s="252">
        <f t="shared" si="66"/>
        <v>0</v>
      </c>
      <c r="BU35" s="252">
        <f t="shared" si="67"/>
        <v>0</v>
      </c>
      <c r="BV35" s="254">
        <f t="shared" si="68"/>
        <v>0</v>
      </c>
      <c r="BW35" s="261">
        <f t="shared" si="69"/>
        <v>3</v>
      </c>
      <c r="BX35" s="262">
        <v>39</v>
      </c>
      <c r="BY35" s="262">
        <v>39</v>
      </c>
      <c r="BZ35" s="246" t="e">
        <f t="shared" si="70"/>
        <v>#VALUE!</v>
      </c>
      <c r="CA35" s="246">
        <f t="shared" si="71"/>
        <v>20</v>
      </c>
      <c r="CB35" s="246" t="e">
        <f t="shared" si="72"/>
        <v>#VALUE!</v>
      </c>
      <c r="CC35" s="246" t="e">
        <f t="shared" si="73"/>
        <v>#VALUE!</v>
      </c>
      <c r="CD35" s="246" t="e">
        <f t="shared" si="74"/>
        <v>#VALUE!</v>
      </c>
      <c r="CE35" s="246" t="e">
        <f t="shared" si="75"/>
        <v>#VALUE!</v>
      </c>
      <c r="CF35" s="246" t="e">
        <f t="shared" si="76"/>
        <v>#VALUE!</v>
      </c>
      <c r="CG35" s="246" t="e">
        <f t="shared" si="77"/>
        <v>#VALUE!</v>
      </c>
      <c r="CH35" s="246" t="e">
        <f t="shared" si="78"/>
        <v>#VALUE!</v>
      </c>
      <c r="CI35" s="246" t="e">
        <f t="shared" si="79"/>
        <v>#VALUE!</v>
      </c>
      <c r="CJ35" s="246" t="e">
        <f t="shared" si="80"/>
        <v>#VALUE!</v>
      </c>
      <c r="CK35" s="246" t="e">
        <f t="shared" si="81"/>
        <v>#VALUE!</v>
      </c>
      <c r="CL35" s="246" t="e">
        <f t="shared" si="82"/>
        <v>#VALUE!</v>
      </c>
      <c r="CM35" s="246" t="e">
        <f t="shared" si="83"/>
        <v>#VALUE!</v>
      </c>
      <c r="CN35" s="246" t="e">
        <f t="shared" si="84"/>
        <v>#VALUE!</v>
      </c>
      <c r="CO35" s="263" t="str">
        <f t="shared" si="85"/>
        <v>2023PEC AI 109</v>
      </c>
      <c r="CP35" s="246" t="e">
        <f t="shared" si="86"/>
        <v>#VALUE!</v>
      </c>
      <c r="CQ35" s="211"/>
      <c r="CR35" s="246">
        <f t="shared" si="87"/>
        <v>20</v>
      </c>
      <c r="CS35" s="246" t="e">
        <f t="shared" si="88"/>
        <v>#VALUE!</v>
      </c>
      <c r="CT35" s="246" t="e">
        <f t="shared" si="89"/>
        <v>#VALUE!</v>
      </c>
      <c r="CU35" s="246" t="e">
        <f t="shared" si="90"/>
        <v>#VALUE!</v>
      </c>
      <c r="CV35" s="246" t="e">
        <f t="shared" si="91"/>
        <v>#VALUE!</v>
      </c>
      <c r="CW35" s="246" t="e">
        <f t="shared" si="92"/>
        <v>#VALUE!</v>
      </c>
      <c r="CX35" s="246" t="e">
        <f t="shared" si="93"/>
        <v>#VALUE!</v>
      </c>
      <c r="CY35" s="246" t="e">
        <f t="shared" si="94"/>
        <v>#VALUE!</v>
      </c>
      <c r="CZ35" s="246" t="e">
        <f t="shared" si="95"/>
        <v>#VALUE!</v>
      </c>
      <c r="DA35" s="246" t="e">
        <f t="shared" si="96"/>
        <v>#VALUE!</v>
      </c>
      <c r="DB35" s="246" t="e">
        <f t="shared" si="97"/>
        <v>#VALUE!</v>
      </c>
      <c r="DC35" s="246" t="e">
        <f t="shared" si="98"/>
        <v>#VALUE!</v>
      </c>
      <c r="DD35" s="246" t="e">
        <f t="shared" si="99"/>
        <v>#VALUE!</v>
      </c>
      <c r="DE35" s="212"/>
      <c r="DF35" s="212" t="e">
        <f t="shared" si="100"/>
        <v>#VALUE!</v>
      </c>
      <c r="DG35" s="212"/>
      <c r="DH35" s="212"/>
      <c r="DI35" s="212"/>
      <c r="DJ35" s="212"/>
      <c r="DK35" s="212"/>
      <c r="DL35" s="212"/>
      <c r="DM35" s="212"/>
      <c r="DN35" s="212"/>
      <c r="DO35" s="212"/>
      <c r="DP35" s="212"/>
      <c r="DQ35" s="212"/>
      <c r="DR35" s="264">
        <f t="shared" si="101"/>
        <v>39</v>
      </c>
      <c r="DS35" s="241">
        <f t="shared" si="102"/>
        <v>8</v>
      </c>
      <c r="DT35" s="212">
        <f t="shared" si="103"/>
        <v>6</v>
      </c>
      <c r="DU35" s="212">
        <f t="shared" si="104"/>
        <v>6</v>
      </c>
      <c r="DV35" s="212">
        <f t="shared" si="105"/>
        <v>6</v>
      </c>
      <c r="DW35" s="212">
        <f t="shared" si="106"/>
        <v>6</v>
      </c>
      <c r="DX35" s="264">
        <f t="shared" si="107"/>
        <v>1</v>
      </c>
      <c r="DY35" s="265">
        <f t="shared" si="108"/>
        <v>6</v>
      </c>
      <c r="DZ35" s="212">
        <f t="shared" si="109"/>
        <v>39</v>
      </c>
      <c r="EA35" s="212">
        <f t="shared" si="110"/>
        <v>8</v>
      </c>
      <c r="EB35" s="212">
        <f t="shared" si="111"/>
        <v>0</v>
      </c>
      <c r="EC35" s="212">
        <f t="shared" ref="EC35:ED35" si="275">IF(ISEVEN($B35),DT35,0)</f>
        <v>6</v>
      </c>
      <c r="ED35" s="212">
        <f t="shared" si="275"/>
        <v>6</v>
      </c>
      <c r="EE35" s="212">
        <f t="shared" ref="EE35:EF35" si="276">IF(ISODD($B35),DU35,0)</f>
        <v>0</v>
      </c>
      <c r="EF35" s="212">
        <f t="shared" si="276"/>
        <v>0</v>
      </c>
      <c r="EG35" s="212">
        <f t="shared" si="114"/>
        <v>6</v>
      </c>
      <c r="EH35" s="212">
        <f t="shared" si="115"/>
        <v>0</v>
      </c>
      <c r="EI35" s="212">
        <f t="shared" ref="EI35:EJ35" si="277">IF(ISEVEN($B35),DW35,0)</f>
        <v>6</v>
      </c>
      <c r="EJ35" s="264">
        <f t="shared" si="277"/>
        <v>1</v>
      </c>
      <c r="EK35" s="212">
        <f t="shared" ref="EK35:EL35" si="278">IF(ISODD($B35),DX35,0)</f>
        <v>0</v>
      </c>
      <c r="EL35" s="212">
        <f t="shared" si="278"/>
        <v>0</v>
      </c>
      <c r="EM35" s="212">
        <f t="shared" si="118"/>
        <v>6</v>
      </c>
      <c r="EN35" s="212"/>
      <c r="EO35" s="212"/>
      <c r="EP35" s="241">
        <f t="shared" si="119"/>
        <v>8</v>
      </c>
      <c r="EQ35" s="212">
        <f t="shared" si="120"/>
        <v>7</v>
      </c>
      <c r="ER35" s="212">
        <f t="shared" si="121"/>
        <v>7</v>
      </c>
      <c r="ES35" s="212">
        <f t="shared" si="122"/>
        <v>7</v>
      </c>
      <c r="ET35" s="264">
        <f t="shared" si="123"/>
        <v>4</v>
      </c>
      <c r="EU35" s="212">
        <f t="shared" si="124"/>
        <v>6</v>
      </c>
      <c r="EV35" s="212"/>
      <c r="EW35" s="212">
        <f t="shared" si="125"/>
        <v>39</v>
      </c>
      <c r="EX35" s="212">
        <f t="shared" si="126"/>
        <v>8</v>
      </c>
      <c r="EY35" s="212">
        <f t="shared" si="127"/>
        <v>0</v>
      </c>
      <c r="EZ35" s="212">
        <f t="shared" ref="EZ35:FA35" si="279">IF(ISEVEN($B35),EQ35,0)</f>
        <v>7</v>
      </c>
      <c r="FA35" s="212">
        <f t="shared" si="279"/>
        <v>7</v>
      </c>
      <c r="FB35" s="212">
        <f t="shared" ref="FB35:FC35" si="280">IF(ISODD($B35),ER35,0)</f>
        <v>0</v>
      </c>
      <c r="FC35" s="212">
        <f t="shared" si="280"/>
        <v>0</v>
      </c>
      <c r="FD35" s="212">
        <f t="shared" si="130"/>
        <v>7</v>
      </c>
      <c r="FE35" s="212">
        <f t="shared" si="131"/>
        <v>0</v>
      </c>
      <c r="FF35" s="264">
        <f t="shared" ref="FF35:FG35" si="281">IF(ISEVEN($B35),ET35,0)</f>
        <v>4</v>
      </c>
      <c r="FG35" s="212">
        <f t="shared" si="281"/>
        <v>6</v>
      </c>
      <c r="FH35" s="212">
        <f t="shared" si="133"/>
        <v>0</v>
      </c>
      <c r="FI35" s="212">
        <v>0</v>
      </c>
      <c r="FJ35" s="212">
        <v>0</v>
      </c>
      <c r="FK35" s="212"/>
      <c r="FL35" s="212"/>
      <c r="FM35" s="262">
        <v>39</v>
      </c>
    </row>
    <row r="36" spans="1:169" ht="15.75" customHeight="1" x14ac:dyDescent="0.2">
      <c r="A36" s="247">
        <v>23</v>
      </c>
      <c r="B36" s="248">
        <v>213423243023</v>
      </c>
      <c r="C36" s="249" t="s">
        <v>988</v>
      </c>
      <c r="D36" s="250"/>
      <c r="E36" s="251" t="s">
        <v>989</v>
      </c>
      <c r="F36" s="252">
        <f t="shared" si="0"/>
        <v>2</v>
      </c>
      <c r="G36" s="252">
        <f t="shared" si="1"/>
        <v>2</v>
      </c>
      <c r="H36" s="252">
        <f t="shared" si="2"/>
        <v>2</v>
      </c>
      <c r="I36" s="252">
        <f t="shared" si="3"/>
        <v>2</v>
      </c>
      <c r="J36" s="252">
        <f t="shared" si="4"/>
        <v>0</v>
      </c>
      <c r="K36" s="252">
        <f t="shared" si="5"/>
        <v>0</v>
      </c>
      <c r="L36" s="252">
        <f t="shared" si="6"/>
        <v>0</v>
      </c>
      <c r="M36" s="252">
        <f t="shared" si="7"/>
        <v>0</v>
      </c>
      <c r="N36" s="252">
        <f t="shared" si="8"/>
        <v>0</v>
      </c>
      <c r="O36" s="253">
        <f t="shared" si="9"/>
        <v>0</v>
      </c>
      <c r="P36" s="252">
        <f t="shared" si="10"/>
        <v>6</v>
      </c>
      <c r="Q36" s="252">
        <f t="shared" si="11"/>
        <v>0</v>
      </c>
      <c r="R36" s="252">
        <f t="shared" si="12"/>
        <v>0</v>
      </c>
      <c r="S36" s="254">
        <f t="shared" si="13"/>
        <v>0</v>
      </c>
      <c r="T36" s="255">
        <f t="shared" si="14"/>
        <v>3</v>
      </c>
      <c r="U36" s="252">
        <f t="shared" si="15"/>
        <v>0</v>
      </c>
      <c r="V36" s="252">
        <f t="shared" si="16"/>
        <v>0</v>
      </c>
      <c r="W36" s="252">
        <f t="shared" si="17"/>
        <v>0</v>
      </c>
      <c r="X36" s="254">
        <f t="shared" si="18"/>
        <v>0</v>
      </c>
      <c r="Y36" s="256">
        <f t="shared" si="19"/>
        <v>4</v>
      </c>
      <c r="Z36" s="252">
        <f t="shared" si="20"/>
        <v>0</v>
      </c>
      <c r="AA36" s="252">
        <f t="shared" si="21"/>
        <v>0</v>
      </c>
      <c r="AB36" s="252">
        <f t="shared" si="22"/>
        <v>0</v>
      </c>
      <c r="AC36" s="254">
        <f t="shared" si="23"/>
        <v>0</v>
      </c>
      <c r="AD36" s="255">
        <f t="shared" si="24"/>
        <v>4</v>
      </c>
      <c r="AE36" s="252">
        <f t="shared" si="25"/>
        <v>6</v>
      </c>
      <c r="AF36" s="252">
        <f t="shared" si="26"/>
        <v>0</v>
      </c>
      <c r="AG36" s="252">
        <f t="shared" si="27"/>
        <v>0</v>
      </c>
      <c r="AH36" s="254">
        <f t="shared" si="28"/>
        <v>0</v>
      </c>
      <c r="AI36" s="257">
        <f t="shared" si="29"/>
        <v>3</v>
      </c>
      <c r="AJ36" s="252">
        <f t="shared" si="30"/>
        <v>5</v>
      </c>
      <c r="AK36" s="252">
        <f t="shared" si="31"/>
        <v>0</v>
      </c>
      <c r="AL36" s="252">
        <f t="shared" si="32"/>
        <v>0</v>
      </c>
      <c r="AM36" s="254">
        <f t="shared" si="33"/>
        <v>0</v>
      </c>
      <c r="AN36" s="257">
        <f t="shared" si="34"/>
        <v>3</v>
      </c>
      <c r="AO36" s="252">
        <f t="shared" si="35"/>
        <v>0</v>
      </c>
      <c r="AP36" s="252">
        <f t="shared" si="36"/>
        <v>0</v>
      </c>
      <c r="AQ36" s="252">
        <f t="shared" si="37"/>
        <v>0</v>
      </c>
      <c r="AR36" s="254">
        <f t="shared" si="38"/>
        <v>0</v>
      </c>
      <c r="AS36" s="257">
        <f t="shared" si="39"/>
        <v>4</v>
      </c>
      <c r="AT36" s="252">
        <f t="shared" si="40"/>
        <v>6</v>
      </c>
      <c r="AU36" s="252">
        <f t="shared" si="41"/>
        <v>0</v>
      </c>
      <c r="AV36" s="252">
        <f t="shared" si="42"/>
        <v>0</v>
      </c>
      <c r="AW36" s="254">
        <f t="shared" si="43"/>
        <v>0</v>
      </c>
      <c r="AX36" s="258">
        <f t="shared" si="44"/>
        <v>3</v>
      </c>
      <c r="AY36" s="252">
        <f t="shared" si="45"/>
        <v>0</v>
      </c>
      <c r="AZ36" s="252">
        <f t="shared" si="46"/>
        <v>0</v>
      </c>
      <c r="BA36" s="252">
        <f t="shared" si="47"/>
        <v>0</v>
      </c>
      <c r="BB36" s="254">
        <f t="shared" si="48"/>
        <v>0</v>
      </c>
      <c r="BC36" s="257">
        <f t="shared" si="49"/>
        <v>4</v>
      </c>
      <c r="BD36" s="252">
        <f t="shared" si="50"/>
        <v>0</v>
      </c>
      <c r="BE36" s="252">
        <f t="shared" si="51"/>
        <v>0</v>
      </c>
      <c r="BF36" s="252">
        <f t="shared" si="52"/>
        <v>0</v>
      </c>
      <c r="BG36" s="254">
        <f t="shared" si="53"/>
        <v>0</v>
      </c>
      <c r="BH36" s="257">
        <f t="shared" si="54"/>
        <v>4</v>
      </c>
      <c r="BI36" s="259">
        <f t="shared" si="55"/>
        <v>3</v>
      </c>
      <c r="BJ36" s="252">
        <f t="shared" si="56"/>
        <v>0</v>
      </c>
      <c r="BK36" s="252">
        <f t="shared" si="57"/>
        <v>0</v>
      </c>
      <c r="BL36" s="254">
        <f t="shared" si="58"/>
        <v>0</v>
      </c>
      <c r="BM36" s="260">
        <f t="shared" si="59"/>
        <v>3</v>
      </c>
      <c r="BN36" s="252">
        <f t="shared" si="60"/>
        <v>6</v>
      </c>
      <c r="BO36" s="252">
        <f t="shared" si="61"/>
        <v>0</v>
      </c>
      <c r="BP36" s="252">
        <f t="shared" si="62"/>
        <v>0</v>
      </c>
      <c r="BQ36" s="254">
        <f t="shared" si="63"/>
        <v>0</v>
      </c>
      <c r="BR36" s="261">
        <f t="shared" si="64"/>
        <v>3</v>
      </c>
      <c r="BS36" s="252">
        <f t="shared" si="65"/>
        <v>0</v>
      </c>
      <c r="BT36" s="252">
        <f t="shared" si="66"/>
        <v>0</v>
      </c>
      <c r="BU36" s="252">
        <f t="shared" si="67"/>
        <v>0</v>
      </c>
      <c r="BV36" s="254">
        <f t="shared" si="68"/>
        <v>0</v>
      </c>
      <c r="BW36" s="261">
        <f t="shared" si="69"/>
        <v>4</v>
      </c>
      <c r="BX36" s="262">
        <v>40</v>
      </c>
      <c r="BY36" s="262">
        <v>40</v>
      </c>
      <c r="BZ36" s="246" t="e">
        <f t="shared" si="70"/>
        <v>#VALUE!</v>
      </c>
      <c r="CA36" s="246">
        <f t="shared" si="71"/>
        <v>20</v>
      </c>
      <c r="CB36" s="246" t="e">
        <f t="shared" si="72"/>
        <v>#VALUE!</v>
      </c>
      <c r="CC36" s="246" t="e">
        <f t="shared" si="73"/>
        <v>#VALUE!</v>
      </c>
      <c r="CD36" s="246" t="e">
        <f t="shared" si="74"/>
        <v>#VALUE!</v>
      </c>
      <c r="CE36" s="246" t="e">
        <f t="shared" si="75"/>
        <v>#VALUE!</v>
      </c>
      <c r="CF36" s="246" t="e">
        <f t="shared" si="76"/>
        <v>#VALUE!</v>
      </c>
      <c r="CG36" s="246" t="e">
        <f t="shared" si="77"/>
        <v>#VALUE!</v>
      </c>
      <c r="CH36" s="246" t="e">
        <f t="shared" si="78"/>
        <v>#VALUE!</v>
      </c>
      <c r="CI36" s="246" t="e">
        <f t="shared" si="79"/>
        <v>#VALUE!</v>
      </c>
      <c r="CJ36" s="246" t="e">
        <f t="shared" si="80"/>
        <v>#VALUE!</v>
      </c>
      <c r="CK36" s="246" t="e">
        <f t="shared" si="81"/>
        <v>#VALUE!</v>
      </c>
      <c r="CL36" s="246" t="e">
        <f t="shared" si="82"/>
        <v>#VALUE!</v>
      </c>
      <c r="CM36" s="246" t="e">
        <f t="shared" si="83"/>
        <v>#VALUE!</v>
      </c>
      <c r="CN36" s="246" t="e">
        <f t="shared" si="84"/>
        <v>#VALUE!</v>
      </c>
      <c r="CO36" s="263" t="str">
        <f t="shared" si="85"/>
        <v>2023PEC AI 555</v>
      </c>
      <c r="CP36" s="246" t="e">
        <f t="shared" si="86"/>
        <v>#VALUE!</v>
      </c>
      <c r="CQ36" s="211"/>
      <c r="CR36" s="246">
        <f t="shared" si="87"/>
        <v>20</v>
      </c>
      <c r="CS36" s="246" t="e">
        <f t="shared" si="88"/>
        <v>#VALUE!</v>
      </c>
      <c r="CT36" s="246" t="e">
        <f t="shared" si="89"/>
        <v>#VALUE!</v>
      </c>
      <c r="CU36" s="246" t="e">
        <f t="shared" si="90"/>
        <v>#VALUE!</v>
      </c>
      <c r="CV36" s="246" t="e">
        <f t="shared" si="91"/>
        <v>#VALUE!</v>
      </c>
      <c r="CW36" s="246" t="e">
        <f t="shared" si="92"/>
        <v>#VALUE!</v>
      </c>
      <c r="CX36" s="246" t="e">
        <f t="shared" si="93"/>
        <v>#VALUE!</v>
      </c>
      <c r="CY36" s="246" t="e">
        <f t="shared" si="94"/>
        <v>#VALUE!</v>
      </c>
      <c r="CZ36" s="246" t="e">
        <f t="shared" si="95"/>
        <v>#VALUE!</v>
      </c>
      <c r="DA36" s="246" t="e">
        <f t="shared" si="96"/>
        <v>#VALUE!</v>
      </c>
      <c r="DB36" s="246" t="e">
        <f t="shared" si="97"/>
        <v>#VALUE!</v>
      </c>
      <c r="DC36" s="246" t="e">
        <f t="shared" si="98"/>
        <v>#VALUE!</v>
      </c>
      <c r="DD36" s="246" t="e">
        <f t="shared" si="99"/>
        <v>#VALUE!</v>
      </c>
      <c r="DE36" s="212"/>
      <c r="DF36" s="212" t="e">
        <f t="shared" si="100"/>
        <v>#VALUE!</v>
      </c>
      <c r="DG36" s="212"/>
      <c r="DH36" s="212"/>
      <c r="DI36" s="212"/>
      <c r="DJ36" s="212"/>
      <c r="DK36" s="212"/>
      <c r="DL36" s="212"/>
      <c r="DM36" s="212"/>
      <c r="DN36" s="212"/>
      <c r="DO36" s="212"/>
      <c r="DP36" s="212"/>
      <c r="DQ36" s="212"/>
      <c r="DR36" s="264">
        <f t="shared" si="101"/>
        <v>40</v>
      </c>
      <c r="DS36" s="241">
        <f t="shared" si="102"/>
        <v>8</v>
      </c>
      <c r="DT36" s="212">
        <f t="shared" si="103"/>
        <v>6</v>
      </c>
      <c r="DU36" s="212">
        <f t="shared" si="104"/>
        <v>6</v>
      </c>
      <c r="DV36" s="212">
        <f t="shared" si="105"/>
        <v>5</v>
      </c>
      <c r="DW36" s="212">
        <f t="shared" si="106"/>
        <v>6</v>
      </c>
      <c r="DX36" s="264">
        <f t="shared" si="107"/>
        <v>3</v>
      </c>
      <c r="DY36" s="265">
        <f t="shared" si="108"/>
        <v>6</v>
      </c>
      <c r="DZ36" s="212">
        <f t="shared" si="109"/>
        <v>40</v>
      </c>
      <c r="EA36" s="212">
        <f t="shared" si="110"/>
        <v>8</v>
      </c>
      <c r="EB36" s="212">
        <f t="shared" si="111"/>
        <v>6</v>
      </c>
      <c r="EC36" s="212">
        <f t="shared" ref="EC36:ED36" si="282">IF(ISEVEN($B36),DT36,0)</f>
        <v>0</v>
      </c>
      <c r="ED36" s="212">
        <f t="shared" si="282"/>
        <v>0</v>
      </c>
      <c r="EE36" s="212">
        <f t="shared" ref="EE36:EF36" si="283">IF(ISODD($B36),DU36,0)</f>
        <v>6</v>
      </c>
      <c r="EF36" s="212">
        <f t="shared" si="283"/>
        <v>5</v>
      </c>
      <c r="EG36" s="212">
        <f t="shared" si="114"/>
        <v>0</v>
      </c>
      <c r="EH36" s="212">
        <f t="shared" si="115"/>
        <v>6</v>
      </c>
      <c r="EI36" s="212">
        <f t="shared" ref="EI36:EJ36" si="284">IF(ISEVEN($B36),DW36,0)</f>
        <v>0</v>
      </c>
      <c r="EJ36" s="212">
        <f t="shared" si="284"/>
        <v>0</v>
      </c>
      <c r="EK36" s="264">
        <f t="shared" ref="EK36:EL36" si="285">IF(ISODD($B36),DX36,0)</f>
        <v>3</v>
      </c>
      <c r="EL36" s="212">
        <f t="shared" si="285"/>
        <v>6</v>
      </c>
      <c r="EM36" s="212">
        <f t="shared" si="118"/>
        <v>0</v>
      </c>
      <c r="EN36" s="212"/>
      <c r="EO36" s="212"/>
      <c r="EP36" s="241">
        <f t="shared" si="119"/>
        <v>8</v>
      </c>
      <c r="EQ36" s="212">
        <f t="shared" si="120"/>
        <v>7</v>
      </c>
      <c r="ER36" s="212">
        <f t="shared" si="121"/>
        <v>7</v>
      </c>
      <c r="ES36" s="212">
        <f t="shared" si="122"/>
        <v>6</v>
      </c>
      <c r="ET36" s="264">
        <f t="shared" si="123"/>
        <v>6</v>
      </c>
      <c r="EU36" s="212">
        <f t="shared" si="124"/>
        <v>6</v>
      </c>
      <c r="EV36" s="212"/>
      <c r="EW36" s="212">
        <f t="shared" si="125"/>
        <v>40</v>
      </c>
      <c r="EX36" s="212">
        <f t="shared" si="126"/>
        <v>8</v>
      </c>
      <c r="EY36" s="212">
        <f t="shared" si="127"/>
        <v>7</v>
      </c>
      <c r="EZ36" s="212">
        <f t="shared" ref="EZ36:FA36" si="286">IF(ISEVEN($B36),EQ36,0)</f>
        <v>0</v>
      </c>
      <c r="FA36" s="212">
        <f t="shared" si="286"/>
        <v>0</v>
      </c>
      <c r="FB36" s="212">
        <f t="shared" ref="FB36:FC36" si="287">IF(ISODD($B36),ER36,0)</f>
        <v>7</v>
      </c>
      <c r="FC36" s="212">
        <f t="shared" si="287"/>
        <v>6</v>
      </c>
      <c r="FD36" s="212">
        <f t="shared" si="130"/>
        <v>0</v>
      </c>
      <c r="FE36" s="264">
        <f t="shared" si="131"/>
        <v>6</v>
      </c>
      <c r="FF36" s="212">
        <f t="shared" ref="FF36:FG36" si="288">IF(ISEVEN($B36),ET36,0)</f>
        <v>0</v>
      </c>
      <c r="FG36" s="212">
        <f t="shared" si="288"/>
        <v>0</v>
      </c>
      <c r="FH36" s="212">
        <f t="shared" si="133"/>
        <v>6</v>
      </c>
      <c r="FI36" s="212">
        <v>0</v>
      </c>
      <c r="FJ36" s="212">
        <v>0</v>
      </c>
      <c r="FK36" s="212"/>
      <c r="FL36" s="212"/>
      <c r="FM36" s="262">
        <v>40</v>
      </c>
    </row>
    <row r="37" spans="1:169" ht="15.75" customHeight="1" x14ac:dyDescent="0.2">
      <c r="A37" s="247">
        <v>24</v>
      </c>
      <c r="B37" s="248">
        <v>213423243024</v>
      </c>
      <c r="C37" s="249" t="s">
        <v>990</v>
      </c>
      <c r="D37" s="250"/>
      <c r="E37" s="251" t="s">
        <v>991</v>
      </c>
      <c r="F37" s="252">
        <f t="shared" si="0"/>
        <v>2</v>
      </c>
      <c r="G37" s="252">
        <f t="shared" si="1"/>
        <v>2</v>
      </c>
      <c r="H37" s="252">
        <f t="shared" si="2"/>
        <v>2</v>
      </c>
      <c r="I37" s="252">
        <f t="shared" si="3"/>
        <v>2</v>
      </c>
      <c r="J37" s="252">
        <f t="shared" si="4"/>
        <v>2</v>
      </c>
      <c r="K37" s="252">
        <f t="shared" si="5"/>
        <v>2</v>
      </c>
      <c r="L37" s="252">
        <f t="shared" si="6"/>
        <v>2</v>
      </c>
      <c r="M37" s="252">
        <f t="shared" si="7"/>
        <v>2</v>
      </c>
      <c r="N37" s="252">
        <f t="shared" si="8"/>
        <v>0</v>
      </c>
      <c r="O37" s="253">
        <f t="shared" si="9"/>
        <v>0</v>
      </c>
      <c r="P37" s="252">
        <f t="shared" si="10"/>
        <v>0</v>
      </c>
      <c r="Q37" s="252">
        <f t="shared" si="11"/>
        <v>0</v>
      </c>
      <c r="R37" s="252">
        <f t="shared" si="12"/>
        <v>0</v>
      </c>
      <c r="S37" s="254">
        <f t="shared" si="13"/>
        <v>0</v>
      </c>
      <c r="T37" s="255">
        <f t="shared" si="14"/>
        <v>4</v>
      </c>
      <c r="U37" s="252">
        <f t="shared" si="15"/>
        <v>11</v>
      </c>
      <c r="V37" s="252">
        <f t="shared" si="16"/>
        <v>0</v>
      </c>
      <c r="W37" s="252">
        <f t="shared" si="17"/>
        <v>0</v>
      </c>
      <c r="X37" s="254">
        <f t="shared" si="18"/>
        <v>0</v>
      </c>
      <c r="Y37" s="256">
        <f t="shared" si="19"/>
        <v>3</v>
      </c>
      <c r="Z37" s="252">
        <f t="shared" si="20"/>
        <v>12</v>
      </c>
      <c r="AA37" s="252">
        <f t="shared" si="21"/>
        <v>0</v>
      </c>
      <c r="AB37" s="252">
        <f t="shared" si="22"/>
        <v>0</v>
      </c>
      <c r="AC37" s="254">
        <f t="shared" si="23"/>
        <v>0</v>
      </c>
      <c r="AD37" s="255">
        <f t="shared" si="24"/>
        <v>3</v>
      </c>
      <c r="AE37" s="252">
        <f t="shared" si="25"/>
        <v>0</v>
      </c>
      <c r="AF37" s="252">
        <f t="shared" si="26"/>
        <v>0</v>
      </c>
      <c r="AG37" s="252">
        <f t="shared" si="27"/>
        <v>0</v>
      </c>
      <c r="AH37" s="254">
        <f t="shared" si="28"/>
        <v>0</v>
      </c>
      <c r="AI37" s="257">
        <f t="shared" si="29"/>
        <v>4</v>
      </c>
      <c r="AJ37" s="252">
        <f t="shared" si="30"/>
        <v>0</v>
      </c>
      <c r="AK37" s="252">
        <f t="shared" si="31"/>
        <v>0</v>
      </c>
      <c r="AL37" s="252">
        <f t="shared" si="32"/>
        <v>0</v>
      </c>
      <c r="AM37" s="254">
        <f t="shared" si="33"/>
        <v>0</v>
      </c>
      <c r="AN37" s="257">
        <f t="shared" si="34"/>
        <v>4</v>
      </c>
      <c r="AO37" s="252">
        <f t="shared" si="35"/>
        <v>12</v>
      </c>
      <c r="AP37" s="252">
        <f t="shared" si="36"/>
        <v>0</v>
      </c>
      <c r="AQ37" s="252">
        <f t="shared" si="37"/>
        <v>0</v>
      </c>
      <c r="AR37" s="254">
        <f t="shared" si="38"/>
        <v>0</v>
      </c>
      <c r="AS37" s="257">
        <f t="shared" si="39"/>
        <v>3</v>
      </c>
      <c r="AT37" s="252">
        <f t="shared" si="40"/>
        <v>0</v>
      </c>
      <c r="AU37" s="252">
        <f t="shared" si="41"/>
        <v>0</v>
      </c>
      <c r="AV37" s="252">
        <f t="shared" si="42"/>
        <v>0</v>
      </c>
      <c r="AW37" s="254">
        <f t="shared" si="43"/>
        <v>0</v>
      </c>
      <c r="AX37" s="258">
        <f t="shared" si="44"/>
        <v>4</v>
      </c>
      <c r="AY37" s="252">
        <f t="shared" si="45"/>
        <v>12</v>
      </c>
      <c r="AZ37" s="252">
        <f t="shared" si="46"/>
        <v>0</v>
      </c>
      <c r="BA37" s="252">
        <f t="shared" si="47"/>
        <v>0</v>
      </c>
      <c r="BB37" s="254">
        <f t="shared" si="48"/>
        <v>0</v>
      </c>
      <c r="BC37" s="257">
        <f t="shared" si="49"/>
        <v>3</v>
      </c>
      <c r="BD37" s="259">
        <f t="shared" si="50"/>
        <v>7</v>
      </c>
      <c r="BE37" s="252">
        <f t="shared" si="51"/>
        <v>0</v>
      </c>
      <c r="BF37" s="252">
        <f t="shared" si="52"/>
        <v>0</v>
      </c>
      <c r="BG37" s="254">
        <f t="shared" si="53"/>
        <v>0</v>
      </c>
      <c r="BH37" s="257">
        <f t="shared" si="54"/>
        <v>3</v>
      </c>
      <c r="BI37" s="252">
        <f t="shared" si="55"/>
        <v>0</v>
      </c>
      <c r="BJ37" s="252">
        <f t="shared" si="56"/>
        <v>0</v>
      </c>
      <c r="BK37" s="252">
        <f t="shared" si="57"/>
        <v>0</v>
      </c>
      <c r="BL37" s="254">
        <f t="shared" si="58"/>
        <v>0</v>
      </c>
      <c r="BM37" s="260">
        <f t="shared" si="59"/>
        <v>4</v>
      </c>
      <c r="BN37" s="252">
        <f t="shared" si="60"/>
        <v>0</v>
      </c>
      <c r="BO37" s="252">
        <f t="shared" si="61"/>
        <v>0</v>
      </c>
      <c r="BP37" s="252">
        <f t="shared" si="62"/>
        <v>0</v>
      </c>
      <c r="BQ37" s="254">
        <f t="shared" si="63"/>
        <v>0</v>
      </c>
      <c r="BR37" s="261">
        <f t="shared" si="64"/>
        <v>4</v>
      </c>
      <c r="BS37" s="252">
        <f t="shared" si="65"/>
        <v>12</v>
      </c>
      <c r="BT37" s="252">
        <f t="shared" si="66"/>
        <v>0</v>
      </c>
      <c r="BU37" s="252">
        <f t="shared" si="67"/>
        <v>0</v>
      </c>
      <c r="BV37" s="254">
        <f t="shared" si="68"/>
        <v>0</v>
      </c>
      <c r="BW37" s="261">
        <f t="shared" si="69"/>
        <v>3</v>
      </c>
      <c r="BX37" s="262">
        <v>82</v>
      </c>
      <c r="BY37" s="262">
        <v>82</v>
      </c>
      <c r="BZ37" s="246" t="e">
        <f t="shared" si="70"/>
        <v>#VALUE!</v>
      </c>
      <c r="CA37" s="246">
        <f t="shared" si="71"/>
        <v>20</v>
      </c>
      <c r="CB37" s="246" t="e">
        <f t="shared" si="72"/>
        <v>#VALUE!</v>
      </c>
      <c r="CC37" s="246" t="e">
        <f t="shared" si="73"/>
        <v>#VALUE!</v>
      </c>
      <c r="CD37" s="246" t="e">
        <f t="shared" si="74"/>
        <v>#VALUE!</v>
      </c>
      <c r="CE37" s="246" t="e">
        <f t="shared" si="75"/>
        <v>#VALUE!</v>
      </c>
      <c r="CF37" s="246" t="e">
        <f t="shared" si="76"/>
        <v>#VALUE!</v>
      </c>
      <c r="CG37" s="246" t="e">
        <f t="shared" si="77"/>
        <v>#VALUE!</v>
      </c>
      <c r="CH37" s="246" t="e">
        <f t="shared" si="78"/>
        <v>#VALUE!</v>
      </c>
      <c r="CI37" s="246" t="e">
        <f t="shared" si="79"/>
        <v>#VALUE!</v>
      </c>
      <c r="CJ37" s="246" t="e">
        <f t="shared" si="80"/>
        <v>#VALUE!</v>
      </c>
      <c r="CK37" s="246" t="e">
        <f t="shared" si="81"/>
        <v>#VALUE!</v>
      </c>
      <c r="CL37" s="246" t="e">
        <f t="shared" si="82"/>
        <v>#VALUE!</v>
      </c>
      <c r="CM37" s="246" t="e">
        <f t="shared" si="83"/>
        <v>#VALUE!</v>
      </c>
      <c r="CN37" s="246" t="e">
        <f t="shared" si="84"/>
        <v>#VALUE!</v>
      </c>
      <c r="CO37" s="263" t="str">
        <f t="shared" si="85"/>
        <v>2023PEC AI 556</v>
      </c>
      <c r="CP37" s="246" t="e">
        <f t="shared" si="86"/>
        <v>#VALUE!</v>
      </c>
      <c r="CQ37" s="211"/>
      <c r="CR37" s="246">
        <f t="shared" si="87"/>
        <v>20</v>
      </c>
      <c r="CS37" s="246" t="e">
        <f t="shared" si="88"/>
        <v>#VALUE!</v>
      </c>
      <c r="CT37" s="246" t="e">
        <f t="shared" si="89"/>
        <v>#VALUE!</v>
      </c>
      <c r="CU37" s="246" t="e">
        <f t="shared" si="90"/>
        <v>#VALUE!</v>
      </c>
      <c r="CV37" s="246" t="e">
        <f t="shared" si="91"/>
        <v>#VALUE!</v>
      </c>
      <c r="CW37" s="246" t="e">
        <f t="shared" si="92"/>
        <v>#VALUE!</v>
      </c>
      <c r="CX37" s="246" t="e">
        <f t="shared" si="93"/>
        <v>#VALUE!</v>
      </c>
      <c r="CY37" s="246" t="e">
        <f t="shared" si="94"/>
        <v>#VALUE!</v>
      </c>
      <c r="CZ37" s="246" t="e">
        <f t="shared" si="95"/>
        <v>#VALUE!</v>
      </c>
      <c r="DA37" s="246" t="e">
        <f t="shared" si="96"/>
        <v>#VALUE!</v>
      </c>
      <c r="DB37" s="246" t="e">
        <f t="shared" si="97"/>
        <v>#VALUE!</v>
      </c>
      <c r="DC37" s="246" t="e">
        <f t="shared" si="98"/>
        <v>#VALUE!</v>
      </c>
      <c r="DD37" s="246" t="e">
        <f t="shared" si="99"/>
        <v>#VALUE!</v>
      </c>
      <c r="DE37" s="212"/>
      <c r="DF37" s="212" t="e">
        <f t="shared" si="100"/>
        <v>#VALUE!</v>
      </c>
      <c r="DG37" s="212"/>
      <c r="DH37" s="212"/>
      <c r="DI37" s="212"/>
      <c r="DJ37" s="212"/>
      <c r="DK37" s="212"/>
      <c r="DL37" s="212"/>
      <c r="DM37" s="212"/>
      <c r="DN37" s="212"/>
      <c r="DO37" s="212"/>
      <c r="DP37" s="212"/>
      <c r="DQ37" s="212"/>
      <c r="DR37" s="264">
        <f t="shared" si="101"/>
        <v>82</v>
      </c>
      <c r="DS37" s="241">
        <f t="shared" si="102"/>
        <v>16</v>
      </c>
      <c r="DT37" s="212">
        <f t="shared" si="103"/>
        <v>11</v>
      </c>
      <c r="DU37" s="212">
        <f t="shared" si="104"/>
        <v>12</v>
      </c>
      <c r="DV37" s="212">
        <f t="shared" si="105"/>
        <v>12</v>
      </c>
      <c r="DW37" s="212">
        <f t="shared" si="106"/>
        <v>12</v>
      </c>
      <c r="DX37" s="264">
        <f t="shared" si="107"/>
        <v>7</v>
      </c>
      <c r="DY37" s="265">
        <f t="shared" si="108"/>
        <v>12</v>
      </c>
      <c r="DZ37" s="212">
        <f t="shared" si="109"/>
        <v>82</v>
      </c>
      <c r="EA37" s="212">
        <f t="shared" si="110"/>
        <v>16</v>
      </c>
      <c r="EB37" s="212">
        <f t="shared" si="111"/>
        <v>0</v>
      </c>
      <c r="EC37" s="212">
        <f t="shared" ref="EC37:ED37" si="289">IF(ISEVEN($B37),DT37,0)</f>
        <v>11</v>
      </c>
      <c r="ED37" s="212">
        <f t="shared" si="289"/>
        <v>12</v>
      </c>
      <c r="EE37" s="212">
        <f t="shared" ref="EE37:EF37" si="290">IF(ISODD($B37),DU37,0)</f>
        <v>0</v>
      </c>
      <c r="EF37" s="212">
        <f t="shared" si="290"/>
        <v>0</v>
      </c>
      <c r="EG37" s="212">
        <f t="shared" si="114"/>
        <v>12</v>
      </c>
      <c r="EH37" s="212">
        <f t="shared" si="115"/>
        <v>0</v>
      </c>
      <c r="EI37" s="212">
        <f t="shared" ref="EI37:EJ37" si="291">IF(ISEVEN($B37),DW37,0)</f>
        <v>12</v>
      </c>
      <c r="EJ37" s="264">
        <f t="shared" si="291"/>
        <v>7</v>
      </c>
      <c r="EK37" s="212">
        <f t="shared" ref="EK37:EL37" si="292">IF(ISODD($B37),DX37,0)</f>
        <v>0</v>
      </c>
      <c r="EL37" s="212">
        <f t="shared" si="292"/>
        <v>0</v>
      </c>
      <c r="EM37" s="212">
        <f t="shared" si="118"/>
        <v>12</v>
      </c>
      <c r="EN37" s="212"/>
      <c r="EO37" s="212"/>
      <c r="EP37" s="241">
        <f t="shared" si="119"/>
        <v>16</v>
      </c>
      <c r="EQ37" s="212">
        <f t="shared" si="120"/>
        <v>14</v>
      </c>
      <c r="ER37" s="212">
        <f t="shared" si="121"/>
        <v>14</v>
      </c>
      <c r="ES37" s="212">
        <f t="shared" si="122"/>
        <v>14</v>
      </c>
      <c r="ET37" s="264">
        <f t="shared" si="123"/>
        <v>11</v>
      </c>
      <c r="EU37" s="212">
        <f t="shared" si="124"/>
        <v>13</v>
      </c>
      <c r="EV37" s="212"/>
      <c r="EW37" s="212">
        <f t="shared" si="125"/>
        <v>82</v>
      </c>
      <c r="EX37" s="212">
        <f t="shared" si="126"/>
        <v>16</v>
      </c>
      <c r="EY37" s="212">
        <f t="shared" si="127"/>
        <v>0</v>
      </c>
      <c r="EZ37" s="212">
        <f t="shared" ref="EZ37:FA37" si="293">IF(ISEVEN($B37),EQ37,0)</f>
        <v>14</v>
      </c>
      <c r="FA37" s="212">
        <f t="shared" si="293"/>
        <v>14</v>
      </c>
      <c r="FB37" s="212">
        <f t="shared" ref="FB37:FC37" si="294">IF(ISODD($B37),ER37,0)</f>
        <v>0</v>
      </c>
      <c r="FC37" s="212">
        <f t="shared" si="294"/>
        <v>0</v>
      </c>
      <c r="FD37" s="212">
        <f t="shared" si="130"/>
        <v>14</v>
      </c>
      <c r="FE37" s="212">
        <f t="shared" si="131"/>
        <v>0</v>
      </c>
      <c r="FF37" s="264">
        <f t="shared" ref="FF37:FG37" si="295">IF(ISEVEN($B37),ET37,0)</f>
        <v>11</v>
      </c>
      <c r="FG37" s="212">
        <f t="shared" si="295"/>
        <v>13</v>
      </c>
      <c r="FH37" s="212">
        <f t="shared" si="133"/>
        <v>0</v>
      </c>
      <c r="FI37" s="212">
        <v>0</v>
      </c>
      <c r="FJ37" s="212">
        <v>0</v>
      </c>
      <c r="FK37" s="212"/>
      <c r="FL37" s="212"/>
      <c r="FM37" s="262">
        <v>82</v>
      </c>
    </row>
    <row r="38" spans="1:169" ht="15.75" customHeight="1" x14ac:dyDescent="0.2">
      <c r="A38" s="247">
        <v>25</v>
      </c>
      <c r="B38" s="266">
        <v>213423243025</v>
      </c>
      <c r="C38" s="266" t="s">
        <v>142</v>
      </c>
      <c r="D38" s="250"/>
      <c r="E38" s="267" t="s">
        <v>103</v>
      </c>
      <c r="F38" s="252">
        <f t="shared" si="0"/>
        <v>2</v>
      </c>
      <c r="G38" s="252">
        <f t="shared" si="1"/>
        <v>2</v>
      </c>
      <c r="H38" s="252">
        <f t="shared" si="2"/>
        <v>2</v>
      </c>
      <c r="I38" s="252">
        <f t="shared" si="3"/>
        <v>2</v>
      </c>
      <c r="J38" s="252">
        <f t="shared" si="4"/>
        <v>2</v>
      </c>
      <c r="K38" s="252">
        <f t="shared" si="5"/>
        <v>2</v>
      </c>
      <c r="L38" s="252">
        <f t="shared" si="6"/>
        <v>2</v>
      </c>
      <c r="M38" s="252">
        <f t="shared" si="7"/>
        <v>2</v>
      </c>
      <c r="N38" s="252">
        <f t="shared" si="8"/>
        <v>1</v>
      </c>
      <c r="O38" s="253">
        <f t="shared" si="9"/>
        <v>0</v>
      </c>
      <c r="P38" s="252">
        <f t="shared" si="10"/>
        <v>12</v>
      </c>
      <c r="Q38" s="252">
        <f t="shared" si="11"/>
        <v>0</v>
      </c>
      <c r="R38" s="252">
        <f t="shared" si="12"/>
        <v>0</v>
      </c>
      <c r="S38" s="254">
        <f t="shared" si="13"/>
        <v>0</v>
      </c>
      <c r="T38" s="255">
        <f t="shared" si="14"/>
        <v>3</v>
      </c>
      <c r="U38" s="252">
        <f t="shared" si="15"/>
        <v>0</v>
      </c>
      <c r="V38" s="252">
        <f t="shared" si="16"/>
        <v>0</v>
      </c>
      <c r="W38" s="252">
        <f t="shared" si="17"/>
        <v>0</v>
      </c>
      <c r="X38" s="254">
        <f t="shared" si="18"/>
        <v>0</v>
      </c>
      <c r="Y38" s="256">
        <f t="shared" si="19"/>
        <v>4</v>
      </c>
      <c r="Z38" s="252">
        <f t="shared" si="20"/>
        <v>0</v>
      </c>
      <c r="AA38" s="252">
        <f t="shared" si="21"/>
        <v>0</v>
      </c>
      <c r="AB38" s="252">
        <f t="shared" si="22"/>
        <v>0</v>
      </c>
      <c r="AC38" s="254">
        <f t="shared" si="23"/>
        <v>0</v>
      </c>
      <c r="AD38" s="255">
        <f t="shared" si="24"/>
        <v>4</v>
      </c>
      <c r="AE38" s="252">
        <f t="shared" si="25"/>
        <v>12</v>
      </c>
      <c r="AF38" s="252">
        <f t="shared" si="26"/>
        <v>0</v>
      </c>
      <c r="AG38" s="252">
        <f t="shared" si="27"/>
        <v>0</v>
      </c>
      <c r="AH38" s="254">
        <f t="shared" si="28"/>
        <v>0</v>
      </c>
      <c r="AI38" s="257">
        <f t="shared" si="29"/>
        <v>3</v>
      </c>
      <c r="AJ38" s="252">
        <f t="shared" si="30"/>
        <v>11</v>
      </c>
      <c r="AK38" s="252">
        <f t="shared" si="31"/>
        <v>0</v>
      </c>
      <c r="AL38" s="252">
        <f t="shared" si="32"/>
        <v>0</v>
      </c>
      <c r="AM38" s="254">
        <f t="shared" si="33"/>
        <v>0</v>
      </c>
      <c r="AN38" s="257">
        <f t="shared" si="34"/>
        <v>3</v>
      </c>
      <c r="AO38" s="252">
        <f t="shared" si="35"/>
        <v>0</v>
      </c>
      <c r="AP38" s="252">
        <f t="shared" si="36"/>
        <v>0</v>
      </c>
      <c r="AQ38" s="252">
        <f t="shared" si="37"/>
        <v>0</v>
      </c>
      <c r="AR38" s="254">
        <f t="shared" si="38"/>
        <v>0</v>
      </c>
      <c r="AS38" s="257">
        <f t="shared" si="39"/>
        <v>4</v>
      </c>
      <c r="AT38" s="252">
        <f t="shared" si="40"/>
        <v>12</v>
      </c>
      <c r="AU38" s="252">
        <f t="shared" si="41"/>
        <v>0</v>
      </c>
      <c r="AV38" s="252">
        <f t="shared" si="42"/>
        <v>0</v>
      </c>
      <c r="AW38" s="254">
        <f t="shared" si="43"/>
        <v>0</v>
      </c>
      <c r="AX38" s="258">
        <f t="shared" si="44"/>
        <v>3</v>
      </c>
      <c r="AY38" s="252">
        <f t="shared" si="45"/>
        <v>0</v>
      </c>
      <c r="AZ38" s="252">
        <f t="shared" si="46"/>
        <v>0</v>
      </c>
      <c r="BA38" s="252">
        <f t="shared" si="47"/>
        <v>0</v>
      </c>
      <c r="BB38" s="254">
        <f t="shared" si="48"/>
        <v>0</v>
      </c>
      <c r="BC38" s="257">
        <f t="shared" si="49"/>
        <v>4</v>
      </c>
      <c r="BD38" s="252">
        <f t="shared" si="50"/>
        <v>0</v>
      </c>
      <c r="BE38" s="252">
        <f t="shared" si="51"/>
        <v>0</v>
      </c>
      <c r="BF38" s="252">
        <f t="shared" si="52"/>
        <v>0</v>
      </c>
      <c r="BG38" s="254">
        <f t="shared" si="53"/>
        <v>0</v>
      </c>
      <c r="BH38" s="257">
        <f t="shared" si="54"/>
        <v>4</v>
      </c>
      <c r="BI38" s="259">
        <f t="shared" si="55"/>
        <v>8</v>
      </c>
      <c r="BJ38" s="252">
        <f t="shared" si="56"/>
        <v>0</v>
      </c>
      <c r="BK38" s="252">
        <f t="shared" si="57"/>
        <v>0</v>
      </c>
      <c r="BL38" s="254">
        <f t="shared" si="58"/>
        <v>0</v>
      </c>
      <c r="BM38" s="260">
        <f t="shared" si="59"/>
        <v>3</v>
      </c>
      <c r="BN38" s="252">
        <f t="shared" si="60"/>
        <v>13</v>
      </c>
      <c r="BO38" s="252">
        <f t="shared" si="61"/>
        <v>0</v>
      </c>
      <c r="BP38" s="252">
        <f t="shared" si="62"/>
        <v>0</v>
      </c>
      <c r="BQ38" s="254">
        <f t="shared" si="63"/>
        <v>0</v>
      </c>
      <c r="BR38" s="261">
        <f t="shared" si="64"/>
        <v>3</v>
      </c>
      <c r="BS38" s="252">
        <f t="shared" si="65"/>
        <v>0</v>
      </c>
      <c r="BT38" s="252">
        <f t="shared" si="66"/>
        <v>0</v>
      </c>
      <c r="BU38" s="252">
        <f t="shared" si="67"/>
        <v>0</v>
      </c>
      <c r="BV38" s="254">
        <f t="shared" si="68"/>
        <v>0</v>
      </c>
      <c r="BW38" s="261">
        <f t="shared" si="69"/>
        <v>4</v>
      </c>
      <c r="BX38" s="262">
        <v>85</v>
      </c>
      <c r="BY38" s="262">
        <v>85</v>
      </c>
      <c r="BZ38" s="246" t="e">
        <f t="shared" si="70"/>
        <v>#VALUE!</v>
      </c>
      <c r="CA38" s="246">
        <f t="shared" si="71"/>
        <v>16</v>
      </c>
      <c r="CB38" s="246" t="e">
        <f t="shared" si="72"/>
        <v>#VALUE!</v>
      </c>
      <c r="CC38" s="246" t="e">
        <f t="shared" si="73"/>
        <v>#VALUE!</v>
      </c>
      <c r="CD38" s="246" t="e">
        <f t="shared" si="74"/>
        <v>#VALUE!</v>
      </c>
      <c r="CE38" s="246" t="e">
        <f t="shared" si="75"/>
        <v>#VALUE!</v>
      </c>
      <c r="CF38" s="246" t="e">
        <f t="shared" si="76"/>
        <v>#VALUE!</v>
      </c>
      <c r="CG38" s="246" t="e">
        <f t="shared" si="77"/>
        <v>#VALUE!</v>
      </c>
      <c r="CH38" s="246" t="e">
        <f t="shared" si="78"/>
        <v>#VALUE!</v>
      </c>
      <c r="CI38" s="246" t="e">
        <f t="shared" si="79"/>
        <v>#VALUE!</v>
      </c>
      <c r="CJ38" s="246" t="e">
        <f t="shared" si="80"/>
        <v>#VALUE!</v>
      </c>
      <c r="CK38" s="246" t="e">
        <f t="shared" si="81"/>
        <v>#VALUE!</v>
      </c>
      <c r="CL38" s="246" t="e">
        <f t="shared" si="82"/>
        <v>#VALUE!</v>
      </c>
      <c r="CM38" s="246" t="e">
        <f t="shared" si="83"/>
        <v>#VALUE!</v>
      </c>
      <c r="CN38" s="246" t="e">
        <f t="shared" si="84"/>
        <v>#VALUE!</v>
      </c>
      <c r="CO38" s="263" t="str">
        <f t="shared" si="85"/>
        <v>2023PEC AI 130</v>
      </c>
      <c r="CP38" s="246" t="e">
        <f t="shared" si="86"/>
        <v>#VALUE!</v>
      </c>
      <c r="CQ38" s="211"/>
      <c r="CR38" s="246">
        <f t="shared" si="87"/>
        <v>15</v>
      </c>
      <c r="CS38" s="246" t="e">
        <f t="shared" si="88"/>
        <v>#VALUE!</v>
      </c>
      <c r="CT38" s="246" t="e">
        <f t="shared" si="89"/>
        <v>#VALUE!</v>
      </c>
      <c r="CU38" s="246" t="e">
        <f t="shared" si="90"/>
        <v>#VALUE!</v>
      </c>
      <c r="CV38" s="246" t="e">
        <f t="shared" si="91"/>
        <v>#VALUE!</v>
      </c>
      <c r="CW38" s="246" t="e">
        <f t="shared" si="92"/>
        <v>#VALUE!</v>
      </c>
      <c r="CX38" s="246" t="e">
        <f t="shared" si="93"/>
        <v>#VALUE!</v>
      </c>
      <c r="CY38" s="246" t="e">
        <f t="shared" si="94"/>
        <v>#VALUE!</v>
      </c>
      <c r="CZ38" s="246" t="e">
        <f t="shared" si="95"/>
        <v>#VALUE!</v>
      </c>
      <c r="DA38" s="246" t="e">
        <f t="shared" si="96"/>
        <v>#VALUE!</v>
      </c>
      <c r="DB38" s="246" t="e">
        <f t="shared" si="97"/>
        <v>#VALUE!</v>
      </c>
      <c r="DC38" s="246" t="e">
        <f t="shared" si="98"/>
        <v>#VALUE!</v>
      </c>
      <c r="DD38" s="246" t="e">
        <f t="shared" si="99"/>
        <v>#VALUE!</v>
      </c>
      <c r="DE38" s="212"/>
      <c r="DF38" s="212" t="e">
        <f t="shared" si="100"/>
        <v>#VALUE!</v>
      </c>
      <c r="DG38" s="212"/>
      <c r="DH38" s="212"/>
      <c r="DI38" s="212"/>
      <c r="DJ38" s="212"/>
      <c r="DK38" s="212"/>
      <c r="DL38" s="212"/>
      <c r="DM38" s="212"/>
      <c r="DN38" s="212"/>
      <c r="DO38" s="212"/>
      <c r="DP38" s="212"/>
      <c r="DQ38" s="212"/>
      <c r="DR38" s="264">
        <f t="shared" si="101"/>
        <v>85</v>
      </c>
      <c r="DS38" s="241">
        <f t="shared" si="102"/>
        <v>17</v>
      </c>
      <c r="DT38" s="212">
        <f t="shared" si="103"/>
        <v>12</v>
      </c>
      <c r="DU38" s="212">
        <f t="shared" si="104"/>
        <v>12</v>
      </c>
      <c r="DV38" s="212">
        <f t="shared" si="105"/>
        <v>11</v>
      </c>
      <c r="DW38" s="212">
        <f t="shared" si="106"/>
        <v>12</v>
      </c>
      <c r="DX38" s="264">
        <f t="shared" si="107"/>
        <v>8</v>
      </c>
      <c r="DY38" s="265">
        <f t="shared" si="108"/>
        <v>13</v>
      </c>
      <c r="DZ38" s="212">
        <f t="shared" si="109"/>
        <v>85</v>
      </c>
      <c r="EA38" s="212">
        <f t="shared" si="110"/>
        <v>17</v>
      </c>
      <c r="EB38" s="212">
        <f t="shared" si="111"/>
        <v>12</v>
      </c>
      <c r="EC38" s="212">
        <f t="shared" ref="EC38:ED38" si="296">IF(ISEVEN($B38),DT38,0)</f>
        <v>0</v>
      </c>
      <c r="ED38" s="212">
        <f t="shared" si="296"/>
        <v>0</v>
      </c>
      <c r="EE38" s="212">
        <f t="shared" ref="EE38:EF38" si="297">IF(ISODD($B38),DU38,0)</f>
        <v>12</v>
      </c>
      <c r="EF38" s="212">
        <f t="shared" si="297"/>
        <v>11</v>
      </c>
      <c r="EG38" s="212">
        <f t="shared" si="114"/>
        <v>0</v>
      </c>
      <c r="EH38" s="212">
        <f t="shared" si="115"/>
        <v>12</v>
      </c>
      <c r="EI38" s="212">
        <f t="shared" ref="EI38:EJ38" si="298">IF(ISEVEN($B38),DW38,0)</f>
        <v>0</v>
      </c>
      <c r="EJ38" s="212">
        <f t="shared" si="298"/>
        <v>0</v>
      </c>
      <c r="EK38" s="264">
        <f t="shared" ref="EK38:EL38" si="299">IF(ISODD($B38),DX38,0)</f>
        <v>8</v>
      </c>
      <c r="EL38" s="212">
        <f t="shared" si="299"/>
        <v>13</v>
      </c>
      <c r="EM38" s="212">
        <f t="shared" si="118"/>
        <v>0</v>
      </c>
      <c r="EN38" s="212"/>
      <c r="EO38" s="212"/>
      <c r="EP38" s="241">
        <f t="shared" si="119"/>
        <v>17</v>
      </c>
      <c r="EQ38" s="212">
        <f t="shared" si="120"/>
        <v>15</v>
      </c>
      <c r="ER38" s="212">
        <f t="shared" si="121"/>
        <v>15</v>
      </c>
      <c r="ES38" s="212">
        <f t="shared" si="122"/>
        <v>13</v>
      </c>
      <c r="ET38" s="264">
        <f t="shared" si="123"/>
        <v>11</v>
      </c>
      <c r="EU38" s="212">
        <f t="shared" si="124"/>
        <v>14</v>
      </c>
      <c r="EV38" s="212"/>
      <c r="EW38" s="212">
        <f t="shared" si="125"/>
        <v>85</v>
      </c>
      <c r="EX38" s="212">
        <f t="shared" si="126"/>
        <v>17</v>
      </c>
      <c r="EY38" s="212">
        <f t="shared" si="127"/>
        <v>15</v>
      </c>
      <c r="EZ38" s="212">
        <f t="shared" ref="EZ38:FA38" si="300">IF(ISEVEN($B38),EQ38,0)</f>
        <v>0</v>
      </c>
      <c r="FA38" s="212">
        <f t="shared" si="300"/>
        <v>0</v>
      </c>
      <c r="FB38" s="212">
        <f t="shared" ref="FB38:FC38" si="301">IF(ISODD($B38),ER38,0)</f>
        <v>15</v>
      </c>
      <c r="FC38" s="212">
        <f t="shared" si="301"/>
        <v>13</v>
      </c>
      <c r="FD38" s="212">
        <f t="shared" si="130"/>
        <v>0</v>
      </c>
      <c r="FE38" s="264">
        <f t="shared" si="131"/>
        <v>11</v>
      </c>
      <c r="FF38" s="212">
        <f t="shared" ref="FF38:FG38" si="302">IF(ISEVEN($B38),ET38,0)</f>
        <v>0</v>
      </c>
      <c r="FG38" s="212">
        <f t="shared" si="302"/>
        <v>0</v>
      </c>
      <c r="FH38" s="212">
        <f t="shared" si="133"/>
        <v>14</v>
      </c>
      <c r="FI38" s="212">
        <v>0</v>
      </c>
      <c r="FJ38" s="212">
        <v>0</v>
      </c>
      <c r="FK38" s="212"/>
      <c r="FL38" s="212"/>
      <c r="FM38" s="262">
        <v>85</v>
      </c>
    </row>
    <row r="39" spans="1:169" ht="15.75" customHeight="1" x14ac:dyDescent="0.2">
      <c r="A39" s="247">
        <v>26</v>
      </c>
      <c r="B39" s="248">
        <v>213423243026</v>
      </c>
      <c r="C39" s="249" t="s">
        <v>994</v>
      </c>
      <c r="D39" s="250"/>
      <c r="E39" s="251" t="s">
        <v>993</v>
      </c>
      <c r="F39" s="252">
        <f t="shared" si="0"/>
        <v>2</v>
      </c>
      <c r="G39" s="252">
        <f t="shared" si="1"/>
        <v>2</v>
      </c>
      <c r="H39" s="252">
        <f t="shared" si="2"/>
        <v>2</v>
      </c>
      <c r="I39" s="252">
        <f t="shared" si="3"/>
        <v>2</v>
      </c>
      <c r="J39" s="252">
        <f t="shared" si="4"/>
        <v>2</v>
      </c>
      <c r="K39" s="252">
        <f t="shared" si="5"/>
        <v>2</v>
      </c>
      <c r="L39" s="252">
        <f t="shared" si="6"/>
        <v>0</v>
      </c>
      <c r="M39" s="252">
        <f t="shared" si="7"/>
        <v>0</v>
      </c>
      <c r="N39" s="252">
        <f t="shared" si="8"/>
        <v>0</v>
      </c>
      <c r="O39" s="253">
        <f t="shared" si="9"/>
        <v>0</v>
      </c>
      <c r="P39" s="252">
        <f t="shared" si="10"/>
        <v>0</v>
      </c>
      <c r="Q39" s="252">
        <f t="shared" si="11"/>
        <v>0</v>
      </c>
      <c r="R39" s="252">
        <f t="shared" si="12"/>
        <v>0</v>
      </c>
      <c r="S39" s="254">
        <f t="shared" si="13"/>
        <v>0</v>
      </c>
      <c r="T39" s="255">
        <f t="shared" si="14"/>
        <v>4</v>
      </c>
      <c r="U39" s="252">
        <f t="shared" si="15"/>
        <v>8</v>
      </c>
      <c r="V39" s="252">
        <f t="shared" si="16"/>
        <v>0</v>
      </c>
      <c r="W39" s="252">
        <f t="shared" si="17"/>
        <v>0</v>
      </c>
      <c r="X39" s="254">
        <f t="shared" si="18"/>
        <v>0</v>
      </c>
      <c r="Y39" s="256">
        <f t="shared" si="19"/>
        <v>3</v>
      </c>
      <c r="Z39" s="252">
        <f t="shared" si="20"/>
        <v>9</v>
      </c>
      <c r="AA39" s="252">
        <f t="shared" si="21"/>
        <v>0</v>
      </c>
      <c r="AB39" s="252">
        <f t="shared" si="22"/>
        <v>0</v>
      </c>
      <c r="AC39" s="254">
        <f t="shared" si="23"/>
        <v>0</v>
      </c>
      <c r="AD39" s="255">
        <f t="shared" si="24"/>
        <v>3</v>
      </c>
      <c r="AE39" s="252">
        <f t="shared" si="25"/>
        <v>0</v>
      </c>
      <c r="AF39" s="252">
        <f t="shared" si="26"/>
        <v>0</v>
      </c>
      <c r="AG39" s="252">
        <f t="shared" si="27"/>
        <v>0</v>
      </c>
      <c r="AH39" s="254">
        <f t="shared" si="28"/>
        <v>0</v>
      </c>
      <c r="AI39" s="257">
        <f t="shared" si="29"/>
        <v>4</v>
      </c>
      <c r="AJ39" s="252">
        <f t="shared" si="30"/>
        <v>0</v>
      </c>
      <c r="AK39" s="252">
        <f t="shared" si="31"/>
        <v>0</v>
      </c>
      <c r="AL39" s="252">
        <f t="shared" si="32"/>
        <v>0</v>
      </c>
      <c r="AM39" s="254">
        <f t="shared" si="33"/>
        <v>0</v>
      </c>
      <c r="AN39" s="257">
        <f t="shared" si="34"/>
        <v>4</v>
      </c>
      <c r="AO39" s="252">
        <f t="shared" si="35"/>
        <v>9</v>
      </c>
      <c r="AP39" s="252">
        <f t="shared" si="36"/>
        <v>0</v>
      </c>
      <c r="AQ39" s="252">
        <f t="shared" si="37"/>
        <v>0</v>
      </c>
      <c r="AR39" s="254">
        <f t="shared" si="38"/>
        <v>0</v>
      </c>
      <c r="AS39" s="257">
        <f t="shared" si="39"/>
        <v>3</v>
      </c>
      <c r="AT39" s="252">
        <f t="shared" si="40"/>
        <v>0</v>
      </c>
      <c r="AU39" s="252">
        <f t="shared" si="41"/>
        <v>0</v>
      </c>
      <c r="AV39" s="252">
        <f t="shared" si="42"/>
        <v>0</v>
      </c>
      <c r="AW39" s="254">
        <f t="shared" si="43"/>
        <v>0</v>
      </c>
      <c r="AX39" s="258">
        <f t="shared" si="44"/>
        <v>4</v>
      </c>
      <c r="AY39" s="252">
        <f t="shared" si="45"/>
        <v>9</v>
      </c>
      <c r="AZ39" s="252">
        <f t="shared" si="46"/>
        <v>0</v>
      </c>
      <c r="BA39" s="252">
        <f t="shared" si="47"/>
        <v>0</v>
      </c>
      <c r="BB39" s="254">
        <f t="shared" si="48"/>
        <v>0</v>
      </c>
      <c r="BC39" s="257">
        <f t="shared" si="49"/>
        <v>3</v>
      </c>
      <c r="BD39" s="259">
        <f t="shared" si="50"/>
        <v>4</v>
      </c>
      <c r="BE39" s="252">
        <f t="shared" si="51"/>
        <v>0</v>
      </c>
      <c r="BF39" s="252">
        <f t="shared" si="52"/>
        <v>0</v>
      </c>
      <c r="BG39" s="254">
        <f t="shared" si="53"/>
        <v>0</v>
      </c>
      <c r="BH39" s="257">
        <f t="shared" si="54"/>
        <v>3</v>
      </c>
      <c r="BI39" s="252">
        <f t="shared" si="55"/>
        <v>0</v>
      </c>
      <c r="BJ39" s="252">
        <f t="shared" si="56"/>
        <v>0</v>
      </c>
      <c r="BK39" s="252">
        <f t="shared" si="57"/>
        <v>0</v>
      </c>
      <c r="BL39" s="254">
        <f t="shared" si="58"/>
        <v>0</v>
      </c>
      <c r="BM39" s="260">
        <f t="shared" si="59"/>
        <v>4</v>
      </c>
      <c r="BN39" s="252">
        <f t="shared" si="60"/>
        <v>0</v>
      </c>
      <c r="BO39" s="252">
        <f t="shared" si="61"/>
        <v>0</v>
      </c>
      <c r="BP39" s="252">
        <f t="shared" si="62"/>
        <v>0</v>
      </c>
      <c r="BQ39" s="254">
        <f t="shared" si="63"/>
        <v>0</v>
      </c>
      <c r="BR39" s="261">
        <f t="shared" si="64"/>
        <v>4</v>
      </c>
      <c r="BS39" s="252">
        <f t="shared" si="65"/>
        <v>9</v>
      </c>
      <c r="BT39" s="252">
        <f t="shared" si="66"/>
        <v>0</v>
      </c>
      <c r="BU39" s="252">
        <f t="shared" si="67"/>
        <v>0</v>
      </c>
      <c r="BV39" s="254">
        <f t="shared" si="68"/>
        <v>0</v>
      </c>
      <c r="BW39" s="261">
        <f t="shared" si="69"/>
        <v>3</v>
      </c>
      <c r="BX39" s="262">
        <v>60</v>
      </c>
      <c r="BY39" s="262">
        <v>60</v>
      </c>
      <c r="BZ39" s="246" t="e">
        <f t="shared" si="70"/>
        <v>#VALUE!</v>
      </c>
      <c r="CA39" s="246">
        <f t="shared" si="71"/>
        <v>20</v>
      </c>
      <c r="CB39" s="246" t="e">
        <f t="shared" si="72"/>
        <v>#VALUE!</v>
      </c>
      <c r="CC39" s="246" t="e">
        <f t="shared" si="73"/>
        <v>#VALUE!</v>
      </c>
      <c r="CD39" s="246" t="e">
        <f t="shared" si="74"/>
        <v>#VALUE!</v>
      </c>
      <c r="CE39" s="246" t="e">
        <f t="shared" si="75"/>
        <v>#VALUE!</v>
      </c>
      <c r="CF39" s="246" t="e">
        <f t="shared" si="76"/>
        <v>#VALUE!</v>
      </c>
      <c r="CG39" s="246" t="e">
        <f t="shared" si="77"/>
        <v>#VALUE!</v>
      </c>
      <c r="CH39" s="246" t="e">
        <f t="shared" si="78"/>
        <v>#VALUE!</v>
      </c>
      <c r="CI39" s="246" t="e">
        <f t="shared" si="79"/>
        <v>#VALUE!</v>
      </c>
      <c r="CJ39" s="246" t="e">
        <f t="shared" si="80"/>
        <v>#VALUE!</v>
      </c>
      <c r="CK39" s="246" t="e">
        <f t="shared" si="81"/>
        <v>#VALUE!</v>
      </c>
      <c r="CL39" s="246" t="e">
        <f t="shared" si="82"/>
        <v>#VALUE!</v>
      </c>
      <c r="CM39" s="246" t="e">
        <f t="shared" si="83"/>
        <v>#VALUE!</v>
      </c>
      <c r="CN39" s="246" t="e">
        <f t="shared" si="84"/>
        <v>#VALUE!</v>
      </c>
      <c r="CO39" s="263" t="str">
        <f t="shared" si="85"/>
        <v>2023PEC AI 558</v>
      </c>
      <c r="CP39" s="246" t="e">
        <f t="shared" si="86"/>
        <v>#VALUE!</v>
      </c>
      <c r="CQ39" s="211"/>
      <c r="CR39" s="246">
        <f t="shared" si="87"/>
        <v>20</v>
      </c>
      <c r="CS39" s="246" t="e">
        <f t="shared" si="88"/>
        <v>#VALUE!</v>
      </c>
      <c r="CT39" s="246" t="e">
        <f t="shared" si="89"/>
        <v>#VALUE!</v>
      </c>
      <c r="CU39" s="246" t="e">
        <f t="shared" si="90"/>
        <v>#VALUE!</v>
      </c>
      <c r="CV39" s="246" t="e">
        <f t="shared" si="91"/>
        <v>#VALUE!</v>
      </c>
      <c r="CW39" s="246" t="e">
        <f t="shared" si="92"/>
        <v>#VALUE!</v>
      </c>
      <c r="CX39" s="246" t="e">
        <f t="shared" si="93"/>
        <v>#VALUE!</v>
      </c>
      <c r="CY39" s="246" t="e">
        <f t="shared" si="94"/>
        <v>#VALUE!</v>
      </c>
      <c r="CZ39" s="246" t="e">
        <f t="shared" si="95"/>
        <v>#VALUE!</v>
      </c>
      <c r="DA39" s="246" t="e">
        <f t="shared" si="96"/>
        <v>#VALUE!</v>
      </c>
      <c r="DB39" s="246" t="e">
        <f t="shared" si="97"/>
        <v>#VALUE!</v>
      </c>
      <c r="DC39" s="246" t="e">
        <f t="shared" si="98"/>
        <v>#VALUE!</v>
      </c>
      <c r="DD39" s="246" t="e">
        <f t="shared" si="99"/>
        <v>#VALUE!</v>
      </c>
      <c r="DE39" s="212"/>
      <c r="DF39" s="212" t="e">
        <f t="shared" si="100"/>
        <v>#VALUE!</v>
      </c>
      <c r="DG39" s="212"/>
      <c r="DH39" s="212"/>
      <c r="DI39" s="212"/>
      <c r="DJ39" s="212"/>
      <c r="DK39" s="212"/>
      <c r="DL39" s="212"/>
      <c r="DM39" s="212"/>
      <c r="DN39" s="212"/>
      <c r="DO39" s="212"/>
      <c r="DP39" s="212"/>
      <c r="DQ39" s="212"/>
      <c r="DR39" s="264">
        <f t="shared" si="101"/>
        <v>60</v>
      </c>
      <c r="DS39" s="241">
        <f t="shared" si="102"/>
        <v>12</v>
      </c>
      <c r="DT39" s="212">
        <f t="shared" si="103"/>
        <v>8</v>
      </c>
      <c r="DU39" s="212">
        <f t="shared" si="104"/>
        <v>9</v>
      </c>
      <c r="DV39" s="212">
        <f t="shared" si="105"/>
        <v>9</v>
      </c>
      <c r="DW39" s="212">
        <f t="shared" si="106"/>
        <v>9</v>
      </c>
      <c r="DX39" s="264">
        <f t="shared" si="107"/>
        <v>4</v>
      </c>
      <c r="DY39" s="265">
        <f t="shared" si="108"/>
        <v>9</v>
      </c>
      <c r="DZ39" s="212">
        <f t="shared" si="109"/>
        <v>60</v>
      </c>
      <c r="EA39" s="212">
        <f t="shared" si="110"/>
        <v>12</v>
      </c>
      <c r="EB39" s="212">
        <f t="shared" si="111"/>
        <v>0</v>
      </c>
      <c r="EC39" s="212">
        <f t="shared" ref="EC39:ED39" si="303">IF(ISEVEN($B39),DT39,0)</f>
        <v>8</v>
      </c>
      <c r="ED39" s="212">
        <f t="shared" si="303"/>
        <v>9</v>
      </c>
      <c r="EE39" s="212">
        <f t="shared" ref="EE39:EF39" si="304">IF(ISODD($B39),DU39,0)</f>
        <v>0</v>
      </c>
      <c r="EF39" s="212">
        <f t="shared" si="304"/>
        <v>0</v>
      </c>
      <c r="EG39" s="212">
        <f t="shared" si="114"/>
        <v>9</v>
      </c>
      <c r="EH39" s="212">
        <f t="shared" si="115"/>
        <v>0</v>
      </c>
      <c r="EI39" s="212">
        <f t="shared" ref="EI39:EJ39" si="305">IF(ISEVEN($B39),DW39,0)</f>
        <v>9</v>
      </c>
      <c r="EJ39" s="264">
        <f t="shared" si="305"/>
        <v>4</v>
      </c>
      <c r="EK39" s="212">
        <f t="shared" ref="EK39:EL39" si="306">IF(ISODD($B39),DX39,0)</f>
        <v>0</v>
      </c>
      <c r="EL39" s="212">
        <f t="shared" si="306"/>
        <v>0</v>
      </c>
      <c r="EM39" s="212">
        <f t="shared" si="118"/>
        <v>9</v>
      </c>
      <c r="EN39" s="212"/>
      <c r="EO39" s="212"/>
      <c r="EP39" s="241">
        <f t="shared" si="119"/>
        <v>12</v>
      </c>
      <c r="EQ39" s="212">
        <f t="shared" si="120"/>
        <v>10</v>
      </c>
      <c r="ER39" s="212">
        <f t="shared" si="121"/>
        <v>11</v>
      </c>
      <c r="ES39" s="212">
        <f t="shared" si="122"/>
        <v>11</v>
      </c>
      <c r="ET39" s="264">
        <f t="shared" si="123"/>
        <v>6</v>
      </c>
      <c r="EU39" s="212">
        <f t="shared" si="124"/>
        <v>10</v>
      </c>
      <c r="EV39" s="212"/>
      <c r="EW39" s="212">
        <f t="shared" si="125"/>
        <v>60</v>
      </c>
      <c r="EX39" s="212">
        <f t="shared" si="126"/>
        <v>12</v>
      </c>
      <c r="EY39" s="212">
        <f t="shared" si="127"/>
        <v>0</v>
      </c>
      <c r="EZ39" s="212">
        <f t="shared" ref="EZ39:FA39" si="307">IF(ISEVEN($B39),EQ39,0)</f>
        <v>10</v>
      </c>
      <c r="FA39" s="212">
        <f t="shared" si="307"/>
        <v>11</v>
      </c>
      <c r="FB39" s="212">
        <f t="shared" ref="FB39:FC39" si="308">IF(ISODD($B39),ER39,0)</f>
        <v>0</v>
      </c>
      <c r="FC39" s="212">
        <f t="shared" si="308"/>
        <v>0</v>
      </c>
      <c r="FD39" s="212">
        <f t="shared" si="130"/>
        <v>11</v>
      </c>
      <c r="FE39" s="212">
        <f t="shared" si="131"/>
        <v>0</v>
      </c>
      <c r="FF39" s="264">
        <f t="shared" ref="FF39:FG39" si="309">IF(ISEVEN($B39),ET39,0)</f>
        <v>6</v>
      </c>
      <c r="FG39" s="212">
        <f t="shared" si="309"/>
        <v>10</v>
      </c>
      <c r="FH39" s="212">
        <f t="shared" si="133"/>
        <v>0</v>
      </c>
      <c r="FI39" s="212">
        <v>0</v>
      </c>
      <c r="FJ39" s="212">
        <v>0</v>
      </c>
      <c r="FK39" s="212"/>
      <c r="FL39" s="212"/>
      <c r="FM39" s="262">
        <v>60</v>
      </c>
    </row>
    <row r="40" spans="1:169" ht="15.75" customHeight="1" x14ac:dyDescent="0.2">
      <c r="A40" s="247">
        <v>28</v>
      </c>
      <c r="B40" s="248">
        <v>213423243028</v>
      </c>
      <c r="C40" s="249" t="s">
        <v>994</v>
      </c>
      <c r="D40" s="250"/>
      <c r="E40" s="251" t="s">
        <v>995</v>
      </c>
      <c r="F40" s="252">
        <f t="shared" si="0"/>
        <v>2</v>
      </c>
      <c r="G40" s="252">
        <f t="shared" si="1"/>
        <v>2</v>
      </c>
      <c r="H40" s="252">
        <f t="shared" si="2"/>
        <v>2</v>
      </c>
      <c r="I40" s="252">
        <f t="shared" si="3"/>
        <v>2</v>
      </c>
      <c r="J40" s="252">
        <f t="shared" si="4"/>
        <v>2</v>
      </c>
      <c r="K40" s="252">
        <f t="shared" si="5"/>
        <v>2</v>
      </c>
      <c r="L40" s="252">
        <f t="shared" si="6"/>
        <v>2</v>
      </c>
      <c r="M40" s="252">
        <f t="shared" si="7"/>
        <v>2</v>
      </c>
      <c r="N40" s="252">
        <f t="shared" si="8"/>
        <v>1</v>
      </c>
      <c r="O40" s="253">
        <f t="shared" si="9"/>
        <v>0</v>
      </c>
      <c r="P40" s="252">
        <f t="shared" si="10"/>
        <v>0</v>
      </c>
      <c r="Q40" s="252">
        <f t="shared" si="11"/>
        <v>0</v>
      </c>
      <c r="R40" s="252">
        <f t="shared" si="12"/>
        <v>0</v>
      </c>
      <c r="S40" s="254">
        <f t="shared" si="13"/>
        <v>0</v>
      </c>
      <c r="T40" s="255">
        <f t="shared" si="14"/>
        <v>4</v>
      </c>
      <c r="U40" s="252">
        <f t="shared" si="15"/>
        <v>11</v>
      </c>
      <c r="V40" s="252">
        <f t="shared" si="16"/>
        <v>0</v>
      </c>
      <c r="W40" s="252">
        <f t="shared" si="17"/>
        <v>0</v>
      </c>
      <c r="X40" s="254">
        <f t="shared" si="18"/>
        <v>0</v>
      </c>
      <c r="Y40" s="256">
        <f t="shared" si="19"/>
        <v>3</v>
      </c>
      <c r="Z40" s="252">
        <f t="shared" si="20"/>
        <v>12</v>
      </c>
      <c r="AA40" s="252">
        <f t="shared" si="21"/>
        <v>0</v>
      </c>
      <c r="AB40" s="252">
        <f t="shared" si="22"/>
        <v>0</v>
      </c>
      <c r="AC40" s="254">
        <f t="shared" si="23"/>
        <v>0</v>
      </c>
      <c r="AD40" s="255">
        <f t="shared" si="24"/>
        <v>3</v>
      </c>
      <c r="AE40" s="252">
        <f t="shared" si="25"/>
        <v>0</v>
      </c>
      <c r="AF40" s="252">
        <f t="shared" si="26"/>
        <v>0</v>
      </c>
      <c r="AG40" s="252">
        <f t="shared" si="27"/>
        <v>0</v>
      </c>
      <c r="AH40" s="254">
        <f t="shared" si="28"/>
        <v>0</v>
      </c>
      <c r="AI40" s="257">
        <f t="shared" si="29"/>
        <v>4</v>
      </c>
      <c r="AJ40" s="252">
        <f t="shared" si="30"/>
        <v>0</v>
      </c>
      <c r="AK40" s="252">
        <f t="shared" si="31"/>
        <v>0</v>
      </c>
      <c r="AL40" s="252">
        <f t="shared" si="32"/>
        <v>0</v>
      </c>
      <c r="AM40" s="254">
        <f t="shared" si="33"/>
        <v>0</v>
      </c>
      <c r="AN40" s="257">
        <f t="shared" si="34"/>
        <v>4</v>
      </c>
      <c r="AO40" s="252">
        <f t="shared" si="35"/>
        <v>12</v>
      </c>
      <c r="AP40" s="252">
        <f t="shared" si="36"/>
        <v>0</v>
      </c>
      <c r="AQ40" s="252">
        <f t="shared" si="37"/>
        <v>0</v>
      </c>
      <c r="AR40" s="254">
        <f t="shared" si="38"/>
        <v>0</v>
      </c>
      <c r="AS40" s="257">
        <f t="shared" si="39"/>
        <v>3</v>
      </c>
      <c r="AT40" s="252">
        <f t="shared" si="40"/>
        <v>0</v>
      </c>
      <c r="AU40" s="252">
        <f t="shared" si="41"/>
        <v>0</v>
      </c>
      <c r="AV40" s="252">
        <f t="shared" si="42"/>
        <v>0</v>
      </c>
      <c r="AW40" s="254">
        <f t="shared" si="43"/>
        <v>0</v>
      </c>
      <c r="AX40" s="258">
        <f t="shared" si="44"/>
        <v>4</v>
      </c>
      <c r="AY40" s="252">
        <f t="shared" si="45"/>
        <v>12</v>
      </c>
      <c r="AZ40" s="252">
        <f t="shared" si="46"/>
        <v>0</v>
      </c>
      <c r="BA40" s="252">
        <f t="shared" si="47"/>
        <v>0</v>
      </c>
      <c r="BB40" s="254">
        <f t="shared" si="48"/>
        <v>0</v>
      </c>
      <c r="BC40" s="257">
        <f t="shared" si="49"/>
        <v>3</v>
      </c>
      <c r="BD40" s="259">
        <f t="shared" si="50"/>
        <v>7</v>
      </c>
      <c r="BE40" s="252">
        <f t="shared" si="51"/>
        <v>0</v>
      </c>
      <c r="BF40" s="252">
        <f t="shared" si="52"/>
        <v>0</v>
      </c>
      <c r="BG40" s="254">
        <f t="shared" si="53"/>
        <v>0</v>
      </c>
      <c r="BH40" s="257">
        <f t="shared" si="54"/>
        <v>3</v>
      </c>
      <c r="BI40" s="252">
        <f t="shared" si="55"/>
        <v>0</v>
      </c>
      <c r="BJ40" s="252">
        <f t="shared" si="56"/>
        <v>0</v>
      </c>
      <c r="BK40" s="252">
        <f t="shared" si="57"/>
        <v>0</v>
      </c>
      <c r="BL40" s="254">
        <f t="shared" si="58"/>
        <v>0</v>
      </c>
      <c r="BM40" s="260">
        <f t="shared" si="59"/>
        <v>4</v>
      </c>
      <c r="BN40" s="252">
        <f t="shared" si="60"/>
        <v>0</v>
      </c>
      <c r="BO40" s="252">
        <f t="shared" si="61"/>
        <v>0</v>
      </c>
      <c r="BP40" s="252">
        <f t="shared" si="62"/>
        <v>0</v>
      </c>
      <c r="BQ40" s="254">
        <f t="shared" si="63"/>
        <v>0</v>
      </c>
      <c r="BR40" s="261">
        <f t="shared" si="64"/>
        <v>4</v>
      </c>
      <c r="BS40" s="252">
        <f t="shared" si="65"/>
        <v>12</v>
      </c>
      <c r="BT40" s="252">
        <f t="shared" si="66"/>
        <v>0</v>
      </c>
      <c r="BU40" s="252">
        <f t="shared" si="67"/>
        <v>0</v>
      </c>
      <c r="BV40" s="254">
        <f t="shared" si="68"/>
        <v>0</v>
      </c>
      <c r="BW40" s="261">
        <f t="shared" si="69"/>
        <v>3</v>
      </c>
      <c r="BX40" s="262">
        <v>83</v>
      </c>
      <c r="BY40" s="262">
        <v>83</v>
      </c>
      <c r="BZ40" s="246" t="e">
        <f t="shared" si="70"/>
        <v>#VALUE!</v>
      </c>
      <c r="CA40" s="246">
        <f t="shared" si="71"/>
        <v>20</v>
      </c>
      <c r="CB40" s="246" t="e">
        <f t="shared" si="72"/>
        <v>#VALUE!</v>
      </c>
      <c r="CC40" s="246" t="e">
        <f t="shared" si="73"/>
        <v>#VALUE!</v>
      </c>
      <c r="CD40" s="246" t="e">
        <f t="shared" si="74"/>
        <v>#VALUE!</v>
      </c>
      <c r="CE40" s="246" t="e">
        <f t="shared" si="75"/>
        <v>#VALUE!</v>
      </c>
      <c r="CF40" s="246" t="e">
        <f t="shared" si="76"/>
        <v>#VALUE!</v>
      </c>
      <c r="CG40" s="246" t="e">
        <f t="shared" si="77"/>
        <v>#VALUE!</v>
      </c>
      <c r="CH40" s="246" t="e">
        <f t="shared" si="78"/>
        <v>#VALUE!</v>
      </c>
      <c r="CI40" s="246" t="e">
        <f t="shared" si="79"/>
        <v>#VALUE!</v>
      </c>
      <c r="CJ40" s="246" t="e">
        <f t="shared" si="80"/>
        <v>#VALUE!</v>
      </c>
      <c r="CK40" s="246" t="e">
        <f t="shared" si="81"/>
        <v>#VALUE!</v>
      </c>
      <c r="CL40" s="246" t="e">
        <f t="shared" si="82"/>
        <v>#VALUE!</v>
      </c>
      <c r="CM40" s="246" t="e">
        <f t="shared" si="83"/>
        <v>#VALUE!</v>
      </c>
      <c r="CN40" s="246" t="e">
        <f t="shared" si="84"/>
        <v>#VALUE!</v>
      </c>
      <c r="CO40" s="263" t="str">
        <f t="shared" si="85"/>
        <v>2023PEC AI 558</v>
      </c>
      <c r="CP40" s="246" t="e">
        <f t="shared" si="86"/>
        <v>#VALUE!</v>
      </c>
      <c r="CQ40" s="211"/>
      <c r="CR40" s="246">
        <f t="shared" si="87"/>
        <v>20</v>
      </c>
      <c r="CS40" s="246" t="e">
        <f t="shared" si="88"/>
        <v>#VALUE!</v>
      </c>
      <c r="CT40" s="246" t="e">
        <f t="shared" si="89"/>
        <v>#VALUE!</v>
      </c>
      <c r="CU40" s="246" t="e">
        <f t="shared" si="90"/>
        <v>#VALUE!</v>
      </c>
      <c r="CV40" s="246" t="e">
        <f t="shared" si="91"/>
        <v>#VALUE!</v>
      </c>
      <c r="CW40" s="246" t="e">
        <f t="shared" si="92"/>
        <v>#VALUE!</v>
      </c>
      <c r="CX40" s="246" t="e">
        <f t="shared" si="93"/>
        <v>#VALUE!</v>
      </c>
      <c r="CY40" s="246" t="e">
        <f t="shared" si="94"/>
        <v>#VALUE!</v>
      </c>
      <c r="CZ40" s="246" t="e">
        <f t="shared" si="95"/>
        <v>#VALUE!</v>
      </c>
      <c r="DA40" s="246" t="e">
        <f t="shared" si="96"/>
        <v>#VALUE!</v>
      </c>
      <c r="DB40" s="246" t="e">
        <f t="shared" si="97"/>
        <v>#VALUE!</v>
      </c>
      <c r="DC40" s="246" t="e">
        <f t="shared" si="98"/>
        <v>#VALUE!</v>
      </c>
      <c r="DD40" s="246" t="e">
        <f t="shared" si="99"/>
        <v>#VALUE!</v>
      </c>
      <c r="DE40" s="212"/>
      <c r="DF40" s="212" t="e">
        <f t="shared" si="100"/>
        <v>#VALUE!</v>
      </c>
      <c r="DG40" s="212"/>
      <c r="DH40" s="212"/>
      <c r="DI40" s="212"/>
      <c r="DJ40" s="212"/>
      <c r="DK40" s="212"/>
      <c r="DL40" s="212"/>
      <c r="DM40" s="212"/>
      <c r="DN40" s="212"/>
      <c r="DO40" s="212"/>
      <c r="DP40" s="212"/>
      <c r="DQ40" s="212"/>
      <c r="DR40" s="264">
        <f t="shared" si="101"/>
        <v>83</v>
      </c>
      <c r="DS40" s="241">
        <f t="shared" si="102"/>
        <v>17</v>
      </c>
      <c r="DT40" s="212">
        <f t="shared" si="103"/>
        <v>11</v>
      </c>
      <c r="DU40" s="212">
        <f t="shared" si="104"/>
        <v>12</v>
      </c>
      <c r="DV40" s="212">
        <f t="shared" si="105"/>
        <v>12</v>
      </c>
      <c r="DW40" s="212">
        <f t="shared" si="106"/>
        <v>12</v>
      </c>
      <c r="DX40" s="264">
        <f t="shared" si="107"/>
        <v>7</v>
      </c>
      <c r="DY40" s="265">
        <f t="shared" si="108"/>
        <v>12</v>
      </c>
      <c r="DZ40" s="212">
        <f t="shared" si="109"/>
        <v>83</v>
      </c>
      <c r="EA40" s="212">
        <f t="shared" si="110"/>
        <v>17</v>
      </c>
      <c r="EB40" s="212">
        <f t="shared" si="111"/>
        <v>0</v>
      </c>
      <c r="EC40" s="212">
        <f t="shared" ref="EC40:ED40" si="310">IF(ISEVEN($B40),DT40,0)</f>
        <v>11</v>
      </c>
      <c r="ED40" s="212">
        <f t="shared" si="310"/>
        <v>12</v>
      </c>
      <c r="EE40" s="212">
        <f t="shared" ref="EE40:EF40" si="311">IF(ISODD($B40),DU40,0)</f>
        <v>0</v>
      </c>
      <c r="EF40" s="212">
        <f t="shared" si="311"/>
        <v>0</v>
      </c>
      <c r="EG40" s="212">
        <f t="shared" si="114"/>
        <v>12</v>
      </c>
      <c r="EH40" s="212">
        <f t="shared" si="115"/>
        <v>0</v>
      </c>
      <c r="EI40" s="212">
        <f t="shared" ref="EI40:EJ40" si="312">IF(ISEVEN($B40),DW40,0)</f>
        <v>12</v>
      </c>
      <c r="EJ40" s="264">
        <f t="shared" si="312"/>
        <v>7</v>
      </c>
      <c r="EK40" s="212">
        <f t="shared" ref="EK40:EL40" si="313">IF(ISODD($B40),DX40,0)</f>
        <v>0</v>
      </c>
      <c r="EL40" s="212">
        <f t="shared" si="313"/>
        <v>0</v>
      </c>
      <c r="EM40" s="212">
        <f t="shared" si="118"/>
        <v>12</v>
      </c>
      <c r="EN40" s="212"/>
      <c r="EO40" s="212"/>
      <c r="EP40" s="241">
        <f t="shared" si="119"/>
        <v>17</v>
      </c>
      <c r="EQ40" s="212">
        <f t="shared" si="120"/>
        <v>14</v>
      </c>
      <c r="ER40" s="212">
        <f t="shared" si="121"/>
        <v>15</v>
      </c>
      <c r="ES40" s="212">
        <f t="shared" si="122"/>
        <v>15</v>
      </c>
      <c r="ET40" s="264">
        <f t="shared" si="123"/>
        <v>9</v>
      </c>
      <c r="EU40" s="212">
        <f t="shared" si="124"/>
        <v>13</v>
      </c>
      <c r="EV40" s="212"/>
      <c r="EW40" s="212">
        <f t="shared" si="125"/>
        <v>83</v>
      </c>
      <c r="EX40" s="212">
        <f t="shared" si="126"/>
        <v>17</v>
      </c>
      <c r="EY40" s="212">
        <f t="shared" si="127"/>
        <v>0</v>
      </c>
      <c r="EZ40" s="212">
        <f t="shared" ref="EZ40:FA40" si="314">IF(ISEVEN($B40),EQ40,0)</f>
        <v>14</v>
      </c>
      <c r="FA40" s="212">
        <f t="shared" si="314"/>
        <v>15</v>
      </c>
      <c r="FB40" s="212">
        <f t="shared" ref="FB40:FC40" si="315">IF(ISODD($B40),ER40,0)</f>
        <v>0</v>
      </c>
      <c r="FC40" s="212">
        <f t="shared" si="315"/>
        <v>0</v>
      </c>
      <c r="FD40" s="212">
        <f t="shared" si="130"/>
        <v>15</v>
      </c>
      <c r="FE40" s="212">
        <f t="shared" si="131"/>
        <v>0</v>
      </c>
      <c r="FF40" s="264">
        <f t="shared" ref="FF40:FG40" si="316">IF(ISEVEN($B40),ET40,0)</f>
        <v>9</v>
      </c>
      <c r="FG40" s="212">
        <f t="shared" si="316"/>
        <v>13</v>
      </c>
      <c r="FH40" s="212">
        <f t="shared" si="133"/>
        <v>0</v>
      </c>
      <c r="FI40" s="212">
        <v>0</v>
      </c>
      <c r="FJ40" s="212">
        <v>0</v>
      </c>
      <c r="FK40" s="212"/>
      <c r="FL40" s="212"/>
      <c r="FM40" s="262">
        <v>83</v>
      </c>
    </row>
    <row r="41" spans="1:169" ht="15.75" customHeight="1" x14ac:dyDescent="0.2">
      <c r="A41" s="247">
        <v>28</v>
      </c>
      <c r="B41" s="248">
        <v>213423243028</v>
      </c>
      <c r="C41" s="249" t="s">
        <v>996</v>
      </c>
      <c r="D41" s="250"/>
      <c r="E41" s="251" t="s">
        <v>997</v>
      </c>
      <c r="F41" s="252">
        <f t="shared" si="0"/>
        <v>2</v>
      </c>
      <c r="G41" s="252">
        <f t="shared" si="1"/>
        <v>2</v>
      </c>
      <c r="H41" s="252">
        <f t="shared" si="2"/>
        <v>2</v>
      </c>
      <c r="I41" s="252">
        <f t="shared" si="3"/>
        <v>0</v>
      </c>
      <c r="J41" s="252">
        <f t="shared" si="4"/>
        <v>0</v>
      </c>
      <c r="K41" s="252">
        <f t="shared" si="5"/>
        <v>0</v>
      </c>
      <c r="L41" s="252">
        <f t="shared" si="6"/>
        <v>0</v>
      </c>
      <c r="M41" s="252">
        <f t="shared" si="7"/>
        <v>0</v>
      </c>
      <c r="N41" s="252">
        <f t="shared" si="8"/>
        <v>0</v>
      </c>
      <c r="O41" s="253">
        <f t="shared" si="9"/>
        <v>0</v>
      </c>
      <c r="P41" s="252">
        <f t="shared" si="10"/>
        <v>0</v>
      </c>
      <c r="Q41" s="252">
        <f t="shared" si="11"/>
        <v>0</v>
      </c>
      <c r="R41" s="252">
        <f t="shared" si="12"/>
        <v>0</v>
      </c>
      <c r="S41" s="254">
        <f t="shared" si="13"/>
        <v>0</v>
      </c>
      <c r="T41" s="255">
        <f t="shared" si="14"/>
        <v>4</v>
      </c>
      <c r="U41" s="252">
        <f t="shared" si="15"/>
        <v>5</v>
      </c>
      <c r="V41" s="252">
        <f t="shared" si="16"/>
        <v>0</v>
      </c>
      <c r="W41" s="252">
        <f t="shared" si="17"/>
        <v>0</v>
      </c>
      <c r="X41" s="254">
        <f t="shared" si="18"/>
        <v>0</v>
      </c>
      <c r="Y41" s="256">
        <f t="shared" si="19"/>
        <v>3</v>
      </c>
      <c r="Z41" s="252">
        <f t="shared" si="20"/>
        <v>5</v>
      </c>
      <c r="AA41" s="252">
        <f t="shared" si="21"/>
        <v>0</v>
      </c>
      <c r="AB41" s="252">
        <f t="shared" si="22"/>
        <v>0</v>
      </c>
      <c r="AC41" s="254">
        <f t="shared" si="23"/>
        <v>0</v>
      </c>
      <c r="AD41" s="255">
        <f t="shared" si="24"/>
        <v>3</v>
      </c>
      <c r="AE41" s="252">
        <f t="shared" si="25"/>
        <v>0</v>
      </c>
      <c r="AF41" s="252">
        <f t="shared" si="26"/>
        <v>0</v>
      </c>
      <c r="AG41" s="252">
        <f t="shared" si="27"/>
        <v>0</v>
      </c>
      <c r="AH41" s="254">
        <f t="shared" si="28"/>
        <v>0</v>
      </c>
      <c r="AI41" s="257">
        <f t="shared" si="29"/>
        <v>4</v>
      </c>
      <c r="AJ41" s="252">
        <f t="shared" si="30"/>
        <v>0</v>
      </c>
      <c r="AK41" s="252">
        <f t="shared" si="31"/>
        <v>0</v>
      </c>
      <c r="AL41" s="252">
        <f t="shared" si="32"/>
        <v>0</v>
      </c>
      <c r="AM41" s="254">
        <f t="shared" si="33"/>
        <v>0</v>
      </c>
      <c r="AN41" s="257">
        <f t="shared" si="34"/>
        <v>4</v>
      </c>
      <c r="AO41" s="252">
        <f t="shared" si="35"/>
        <v>5</v>
      </c>
      <c r="AP41" s="252">
        <f t="shared" si="36"/>
        <v>0</v>
      </c>
      <c r="AQ41" s="252">
        <f t="shared" si="37"/>
        <v>0</v>
      </c>
      <c r="AR41" s="254">
        <f t="shared" si="38"/>
        <v>0</v>
      </c>
      <c r="AS41" s="257">
        <f t="shared" si="39"/>
        <v>3</v>
      </c>
      <c r="AT41" s="252">
        <f t="shared" si="40"/>
        <v>0</v>
      </c>
      <c r="AU41" s="252">
        <f t="shared" si="41"/>
        <v>0</v>
      </c>
      <c r="AV41" s="252">
        <f t="shared" si="42"/>
        <v>0</v>
      </c>
      <c r="AW41" s="254">
        <f t="shared" si="43"/>
        <v>0</v>
      </c>
      <c r="AX41" s="258">
        <f t="shared" si="44"/>
        <v>4</v>
      </c>
      <c r="AY41" s="252">
        <f t="shared" si="45"/>
        <v>5</v>
      </c>
      <c r="AZ41" s="252">
        <f t="shared" si="46"/>
        <v>0</v>
      </c>
      <c r="BA41" s="252">
        <f t="shared" si="47"/>
        <v>0</v>
      </c>
      <c r="BB41" s="254">
        <f t="shared" si="48"/>
        <v>0</v>
      </c>
      <c r="BC41" s="257">
        <f t="shared" si="49"/>
        <v>3</v>
      </c>
      <c r="BD41" s="252">
        <f t="shared" si="50"/>
        <v>0</v>
      </c>
      <c r="BE41" s="252">
        <f t="shared" si="51"/>
        <v>0</v>
      </c>
      <c r="BF41" s="252">
        <f t="shared" si="52"/>
        <v>0</v>
      </c>
      <c r="BG41" s="254">
        <f t="shared" si="53"/>
        <v>0</v>
      </c>
      <c r="BH41" s="257">
        <f t="shared" si="54"/>
        <v>4</v>
      </c>
      <c r="BI41" s="252">
        <f t="shared" si="55"/>
        <v>0</v>
      </c>
      <c r="BJ41" s="252">
        <f t="shared" si="56"/>
        <v>0</v>
      </c>
      <c r="BK41" s="252">
        <f t="shared" si="57"/>
        <v>0</v>
      </c>
      <c r="BL41" s="254">
        <f t="shared" si="58"/>
        <v>0</v>
      </c>
      <c r="BM41" s="260">
        <f t="shared" si="59"/>
        <v>4</v>
      </c>
      <c r="BN41" s="252">
        <f t="shared" si="60"/>
        <v>0</v>
      </c>
      <c r="BO41" s="252">
        <f t="shared" si="61"/>
        <v>0</v>
      </c>
      <c r="BP41" s="252">
        <f t="shared" si="62"/>
        <v>0</v>
      </c>
      <c r="BQ41" s="254">
        <f t="shared" si="63"/>
        <v>0</v>
      </c>
      <c r="BR41" s="261">
        <f t="shared" si="64"/>
        <v>4</v>
      </c>
      <c r="BS41" s="252">
        <f t="shared" si="65"/>
        <v>5</v>
      </c>
      <c r="BT41" s="252">
        <f t="shared" si="66"/>
        <v>0</v>
      </c>
      <c r="BU41" s="252">
        <f t="shared" si="67"/>
        <v>0</v>
      </c>
      <c r="BV41" s="254">
        <f t="shared" si="68"/>
        <v>0</v>
      </c>
      <c r="BW41" s="261">
        <f t="shared" si="69"/>
        <v>3</v>
      </c>
      <c r="BX41" s="262">
        <v>31</v>
      </c>
      <c r="BY41" s="262">
        <v>31</v>
      </c>
      <c r="BZ41" s="246" t="e">
        <f t="shared" si="70"/>
        <v>#VALUE!</v>
      </c>
      <c r="CA41" s="246">
        <f t="shared" si="71"/>
        <v>20</v>
      </c>
      <c r="CB41" s="246" t="e">
        <f t="shared" si="72"/>
        <v>#VALUE!</v>
      </c>
      <c r="CC41" s="246" t="e">
        <f t="shared" si="73"/>
        <v>#VALUE!</v>
      </c>
      <c r="CD41" s="246" t="e">
        <f t="shared" si="74"/>
        <v>#VALUE!</v>
      </c>
      <c r="CE41" s="246" t="e">
        <f t="shared" si="75"/>
        <v>#VALUE!</v>
      </c>
      <c r="CF41" s="246" t="e">
        <f t="shared" si="76"/>
        <v>#VALUE!</v>
      </c>
      <c r="CG41" s="246" t="e">
        <f t="shared" si="77"/>
        <v>#VALUE!</v>
      </c>
      <c r="CH41" s="246" t="e">
        <f t="shared" si="78"/>
        <v>#VALUE!</v>
      </c>
      <c r="CI41" s="246" t="e">
        <f t="shared" si="79"/>
        <v>#VALUE!</v>
      </c>
      <c r="CJ41" s="246" t="e">
        <f t="shared" si="80"/>
        <v>#VALUE!</v>
      </c>
      <c r="CK41" s="246" t="e">
        <f t="shared" si="81"/>
        <v>#VALUE!</v>
      </c>
      <c r="CL41" s="246" t="e">
        <f t="shared" si="82"/>
        <v>#VALUE!</v>
      </c>
      <c r="CM41" s="246" t="e">
        <f t="shared" si="83"/>
        <v>#VALUE!</v>
      </c>
      <c r="CN41" s="246" t="e">
        <f t="shared" si="84"/>
        <v>#VALUE!</v>
      </c>
      <c r="CO41" s="263" t="str">
        <f t="shared" si="85"/>
        <v>2023PEC AI 559</v>
      </c>
      <c r="CP41" s="246" t="e">
        <f t="shared" si="86"/>
        <v>#VALUE!</v>
      </c>
      <c r="CQ41" s="211"/>
      <c r="CR41" s="246">
        <f t="shared" si="87"/>
        <v>20</v>
      </c>
      <c r="CS41" s="246" t="e">
        <f t="shared" si="88"/>
        <v>#VALUE!</v>
      </c>
      <c r="CT41" s="246" t="e">
        <f t="shared" si="89"/>
        <v>#VALUE!</v>
      </c>
      <c r="CU41" s="246" t="e">
        <f t="shared" si="90"/>
        <v>#VALUE!</v>
      </c>
      <c r="CV41" s="246" t="e">
        <f t="shared" si="91"/>
        <v>#VALUE!</v>
      </c>
      <c r="CW41" s="246" t="e">
        <f t="shared" si="92"/>
        <v>#VALUE!</v>
      </c>
      <c r="CX41" s="246" t="e">
        <f t="shared" si="93"/>
        <v>#VALUE!</v>
      </c>
      <c r="CY41" s="246" t="e">
        <f t="shared" si="94"/>
        <v>#VALUE!</v>
      </c>
      <c r="CZ41" s="246" t="e">
        <f t="shared" si="95"/>
        <v>#VALUE!</v>
      </c>
      <c r="DA41" s="246" t="e">
        <f t="shared" si="96"/>
        <v>#VALUE!</v>
      </c>
      <c r="DB41" s="246" t="e">
        <f t="shared" si="97"/>
        <v>#VALUE!</v>
      </c>
      <c r="DC41" s="246" t="e">
        <f t="shared" si="98"/>
        <v>#VALUE!</v>
      </c>
      <c r="DD41" s="246" t="e">
        <f t="shared" si="99"/>
        <v>#VALUE!</v>
      </c>
      <c r="DE41" s="212"/>
      <c r="DF41" s="212" t="e">
        <f t="shared" si="100"/>
        <v>#VALUE!</v>
      </c>
      <c r="DG41" s="212"/>
      <c r="DH41" s="212"/>
      <c r="DI41" s="212"/>
      <c r="DJ41" s="212"/>
      <c r="DK41" s="212"/>
      <c r="DL41" s="212"/>
      <c r="DM41" s="212"/>
      <c r="DN41" s="212"/>
      <c r="DO41" s="212"/>
      <c r="DP41" s="212"/>
      <c r="DQ41" s="212"/>
      <c r="DR41" s="264">
        <f t="shared" si="101"/>
        <v>31</v>
      </c>
      <c r="DS41" s="241">
        <f t="shared" si="102"/>
        <v>6</v>
      </c>
      <c r="DT41" s="212">
        <f t="shared" si="103"/>
        <v>5</v>
      </c>
      <c r="DU41" s="212">
        <f t="shared" si="104"/>
        <v>5</v>
      </c>
      <c r="DV41" s="212">
        <f t="shared" si="105"/>
        <v>5</v>
      </c>
      <c r="DW41" s="212">
        <f t="shared" si="106"/>
        <v>5</v>
      </c>
      <c r="DX41" s="264">
        <f t="shared" si="107"/>
        <v>0</v>
      </c>
      <c r="DY41" s="265">
        <f t="shared" si="108"/>
        <v>5</v>
      </c>
      <c r="DZ41" s="212">
        <f t="shared" si="109"/>
        <v>31</v>
      </c>
      <c r="EA41" s="212">
        <f t="shared" si="110"/>
        <v>6</v>
      </c>
      <c r="EB41" s="212">
        <f t="shared" si="111"/>
        <v>0</v>
      </c>
      <c r="EC41" s="212">
        <f t="shared" ref="EC41:ED41" si="317">IF(ISEVEN($B41),DT41,0)</f>
        <v>5</v>
      </c>
      <c r="ED41" s="212">
        <f t="shared" si="317"/>
        <v>5</v>
      </c>
      <c r="EE41" s="212">
        <f t="shared" ref="EE41:EF41" si="318">IF(ISODD($B41),DU41,0)</f>
        <v>0</v>
      </c>
      <c r="EF41" s="212">
        <f t="shared" si="318"/>
        <v>0</v>
      </c>
      <c r="EG41" s="212">
        <f t="shared" si="114"/>
        <v>5</v>
      </c>
      <c r="EH41" s="212">
        <f t="shared" si="115"/>
        <v>0</v>
      </c>
      <c r="EI41" s="212">
        <f t="shared" ref="EI41:EJ41" si="319">IF(ISEVEN($B41),DW41,0)</f>
        <v>5</v>
      </c>
      <c r="EJ41" s="264">
        <f t="shared" si="319"/>
        <v>0</v>
      </c>
      <c r="EK41" s="212">
        <f t="shared" ref="EK41:EL41" si="320">IF(ISODD($B41),DX41,0)</f>
        <v>0</v>
      </c>
      <c r="EL41" s="212">
        <f t="shared" si="320"/>
        <v>0</v>
      </c>
      <c r="EM41" s="212">
        <f t="shared" si="118"/>
        <v>5</v>
      </c>
      <c r="EN41" s="212"/>
      <c r="EO41" s="212"/>
      <c r="EP41" s="241">
        <f t="shared" si="119"/>
        <v>6</v>
      </c>
      <c r="EQ41" s="212">
        <f t="shared" si="120"/>
        <v>5</v>
      </c>
      <c r="ER41" s="212">
        <f t="shared" si="121"/>
        <v>6</v>
      </c>
      <c r="ES41" s="212">
        <f t="shared" si="122"/>
        <v>6</v>
      </c>
      <c r="ET41" s="264">
        <f t="shared" si="123"/>
        <v>3</v>
      </c>
      <c r="EU41" s="212">
        <f t="shared" si="124"/>
        <v>5</v>
      </c>
      <c r="EV41" s="212"/>
      <c r="EW41" s="212">
        <f t="shared" si="125"/>
        <v>31</v>
      </c>
      <c r="EX41" s="212">
        <f t="shared" si="126"/>
        <v>6</v>
      </c>
      <c r="EY41" s="212">
        <f t="shared" si="127"/>
        <v>0</v>
      </c>
      <c r="EZ41" s="212">
        <f t="shared" ref="EZ41:FA41" si="321">IF(ISEVEN($B41),EQ41,0)</f>
        <v>5</v>
      </c>
      <c r="FA41" s="212">
        <f t="shared" si="321"/>
        <v>6</v>
      </c>
      <c r="FB41" s="212">
        <f t="shared" ref="FB41:FC41" si="322">IF(ISODD($B41),ER41,0)</f>
        <v>0</v>
      </c>
      <c r="FC41" s="212">
        <f t="shared" si="322"/>
        <v>0</v>
      </c>
      <c r="FD41" s="212">
        <f t="shared" si="130"/>
        <v>6</v>
      </c>
      <c r="FE41" s="212">
        <f t="shared" si="131"/>
        <v>0</v>
      </c>
      <c r="FF41" s="264">
        <f t="shared" ref="FF41:FG41" si="323">IF(ISEVEN($B41),ET41,0)</f>
        <v>3</v>
      </c>
      <c r="FG41" s="212">
        <f t="shared" si="323"/>
        <v>5</v>
      </c>
      <c r="FH41" s="212">
        <f t="shared" si="133"/>
        <v>0</v>
      </c>
      <c r="FI41" s="212">
        <v>0</v>
      </c>
      <c r="FJ41" s="212">
        <v>0</v>
      </c>
      <c r="FK41" s="212"/>
      <c r="FL41" s="212"/>
      <c r="FM41" s="262">
        <v>31</v>
      </c>
    </row>
    <row r="42" spans="1:169" ht="15.75" customHeight="1" x14ac:dyDescent="0.2">
      <c r="A42" s="247">
        <v>29</v>
      </c>
      <c r="B42" s="248">
        <v>213423243029</v>
      </c>
      <c r="C42" s="249" t="s">
        <v>998</v>
      </c>
      <c r="D42" s="250"/>
      <c r="E42" s="251" t="s">
        <v>999</v>
      </c>
      <c r="F42" s="252">
        <f t="shared" si="0"/>
        <v>2</v>
      </c>
      <c r="G42" s="252">
        <f t="shared" si="1"/>
        <v>2</v>
      </c>
      <c r="H42" s="252">
        <f t="shared" si="2"/>
        <v>2</v>
      </c>
      <c r="I42" s="252">
        <f t="shared" si="3"/>
        <v>2</v>
      </c>
      <c r="J42" s="252">
        <f t="shared" si="4"/>
        <v>2</v>
      </c>
      <c r="K42" s="252">
        <f t="shared" si="5"/>
        <v>0</v>
      </c>
      <c r="L42" s="252">
        <f t="shared" si="6"/>
        <v>0</v>
      </c>
      <c r="M42" s="252">
        <f t="shared" si="7"/>
        <v>0</v>
      </c>
      <c r="N42" s="252">
        <f t="shared" si="8"/>
        <v>0</v>
      </c>
      <c r="O42" s="253">
        <f t="shared" si="9"/>
        <v>0</v>
      </c>
      <c r="P42" s="252">
        <f t="shared" si="10"/>
        <v>8</v>
      </c>
      <c r="Q42" s="252">
        <f t="shared" si="11"/>
        <v>0</v>
      </c>
      <c r="R42" s="252">
        <f t="shared" si="12"/>
        <v>0</v>
      </c>
      <c r="S42" s="254">
        <f t="shared" si="13"/>
        <v>0</v>
      </c>
      <c r="T42" s="255">
        <f t="shared" si="14"/>
        <v>3</v>
      </c>
      <c r="U42" s="252">
        <f t="shared" si="15"/>
        <v>0</v>
      </c>
      <c r="V42" s="252">
        <f t="shared" si="16"/>
        <v>0</v>
      </c>
      <c r="W42" s="252">
        <f t="shared" si="17"/>
        <v>0</v>
      </c>
      <c r="X42" s="254">
        <f t="shared" si="18"/>
        <v>0</v>
      </c>
      <c r="Y42" s="256">
        <f t="shared" si="19"/>
        <v>4</v>
      </c>
      <c r="Z42" s="252">
        <f t="shared" si="20"/>
        <v>0</v>
      </c>
      <c r="AA42" s="252">
        <f t="shared" si="21"/>
        <v>0</v>
      </c>
      <c r="AB42" s="252">
        <f t="shared" si="22"/>
        <v>0</v>
      </c>
      <c r="AC42" s="254">
        <f t="shared" si="23"/>
        <v>0</v>
      </c>
      <c r="AD42" s="255">
        <f t="shared" si="24"/>
        <v>4</v>
      </c>
      <c r="AE42" s="252">
        <f t="shared" si="25"/>
        <v>8</v>
      </c>
      <c r="AF42" s="252">
        <f t="shared" si="26"/>
        <v>0</v>
      </c>
      <c r="AG42" s="252">
        <f t="shared" si="27"/>
        <v>0</v>
      </c>
      <c r="AH42" s="254">
        <f t="shared" si="28"/>
        <v>0</v>
      </c>
      <c r="AI42" s="257">
        <f t="shared" si="29"/>
        <v>3</v>
      </c>
      <c r="AJ42" s="252">
        <f t="shared" si="30"/>
        <v>7</v>
      </c>
      <c r="AK42" s="252">
        <f t="shared" si="31"/>
        <v>0</v>
      </c>
      <c r="AL42" s="252">
        <f t="shared" si="32"/>
        <v>0</v>
      </c>
      <c r="AM42" s="254">
        <f t="shared" si="33"/>
        <v>0</v>
      </c>
      <c r="AN42" s="257">
        <f t="shared" si="34"/>
        <v>3</v>
      </c>
      <c r="AO42" s="252">
        <f t="shared" si="35"/>
        <v>0</v>
      </c>
      <c r="AP42" s="252">
        <f t="shared" si="36"/>
        <v>0</v>
      </c>
      <c r="AQ42" s="252">
        <f t="shared" si="37"/>
        <v>0</v>
      </c>
      <c r="AR42" s="254">
        <f t="shared" si="38"/>
        <v>0</v>
      </c>
      <c r="AS42" s="257">
        <f t="shared" si="39"/>
        <v>4</v>
      </c>
      <c r="AT42" s="252">
        <f t="shared" si="40"/>
        <v>8</v>
      </c>
      <c r="AU42" s="252">
        <f t="shared" si="41"/>
        <v>0</v>
      </c>
      <c r="AV42" s="252">
        <f t="shared" si="42"/>
        <v>0</v>
      </c>
      <c r="AW42" s="254">
        <f t="shared" si="43"/>
        <v>0</v>
      </c>
      <c r="AX42" s="258">
        <f t="shared" si="44"/>
        <v>3</v>
      </c>
      <c r="AY42" s="252">
        <f t="shared" si="45"/>
        <v>0</v>
      </c>
      <c r="AZ42" s="252">
        <f t="shared" si="46"/>
        <v>0</v>
      </c>
      <c r="BA42" s="252">
        <f t="shared" si="47"/>
        <v>0</v>
      </c>
      <c r="BB42" s="254">
        <f t="shared" si="48"/>
        <v>0</v>
      </c>
      <c r="BC42" s="257">
        <f t="shared" si="49"/>
        <v>4</v>
      </c>
      <c r="BD42" s="252">
        <f t="shared" si="50"/>
        <v>0</v>
      </c>
      <c r="BE42" s="252">
        <f t="shared" si="51"/>
        <v>0</v>
      </c>
      <c r="BF42" s="252">
        <f t="shared" si="52"/>
        <v>0</v>
      </c>
      <c r="BG42" s="254">
        <f t="shared" si="53"/>
        <v>0</v>
      </c>
      <c r="BH42" s="257">
        <f t="shared" si="54"/>
        <v>4</v>
      </c>
      <c r="BI42" s="259">
        <f t="shared" si="55"/>
        <v>2</v>
      </c>
      <c r="BJ42" s="252">
        <f t="shared" si="56"/>
        <v>0</v>
      </c>
      <c r="BK42" s="252">
        <f t="shared" si="57"/>
        <v>0</v>
      </c>
      <c r="BL42" s="254">
        <f t="shared" si="58"/>
        <v>0</v>
      </c>
      <c r="BM42" s="260">
        <f t="shared" si="59"/>
        <v>3</v>
      </c>
      <c r="BN42" s="252">
        <f t="shared" si="60"/>
        <v>8</v>
      </c>
      <c r="BO42" s="252">
        <f t="shared" si="61"/>
        <v>0</v>
      </c>
      <c r="BP42" s="252">
        <f t="shared" si="62"/>
        <v>0</v>
      </c>
      <c r="BQ42" s="254">
        <f t="shared" si="63"/>
        <v>0</v>
      </c>
      <c r="BR42" s="261">
        <f t="shared" si="64"/>
        <v>3</v>
      </c>
      <c r="BS42" s="252">
        <f t="shared" si="65"/>
        <v>0</v>
      </c>
      <c r="BT42" s="252">
        <f t="shared" si="66"/>
        <v>0</v>
      </c>
      <c r="BU42" s="252">
        <f t="shared" si="67"/>
        <v>0</v>
      </c>
      <c r="BV42" s="254">
        <f t="shared" si="68"/>
        <v>0</v>
      </c>
      <c r="BW42" s="261">
        <f t="shared" si="69"/>
        <v>4</v>
      </c>
      <c r="BX42" s="262">
        <v>51</v>
      </c>
      <c r="BY42" s="262">
        <v>51</v>
      </c>
      <c r="BZ42" s="246" t="e">
        <f t="shared" si="70"/>
        <v>#VALUE!</v>
      </c>
      <c r="CA42" s="246">
        <f t="shared" si="71"/>
        <v>20</v>
      </c>
      <c r="CB42" s="246" t="e">
        <f t="shared" si="72"/>
        <v>#VALUE!</v>
      </c>
      <c r="CC42" s="246" t="e">
        <f t="shared" si="73"/>
        <v>#VALUE!</v>
      </c>
      <c r="CD42" s="246" t="e">
        <f t="shared" si="74"/>
        <v>#VALUE!</v>
      </c>
      <c r="CE42" s="246" t="e">
        <f t="shared" si="75"/>
        <v>#VALUE!</v>
      </c>
      <c r="CF42" s="246" t="e">
        <f t="shared" si="76"/>
        <v>#VALUE!</v>
      </c>
      <c r="CG42" s="246" t="e">
        <f t="shared" si="77"/>
        <v>#VALUE!</v>
      </c>
      <c r="CH42" s="246" t="e">
        <f t="shared" si="78"/>
        <v>#VALUE!</v>
      </c>
      <c r="CI42" s="246" t="e">
        <f t="shared" si="79"/>
        <v>#VALUE!</v>
      </c>
      <c r="CJ42" s="246" t="e">
        <f t="shared" si="80"/>
        <v>#VALUE!</v>
      </c>
      <c r="CK42" s="246" t="e">
        <f t="shared" si="81"/>
        <v>#VALUE!</v>
      </c>
      <c r="CL42" s="246" t="e">
        <f t="shared" si="82"/>
        <v>#VALUE!</v>
      </c>
      <c r="CM42" s="246" t="e">
        <f t="shared" si="83"/>
        <v>#VALUE!</v>
      </c>
      <c r="CN42" s="246" t="e">
        <f t="shared" si="84"/>
        <v>#VALUE!</v>
      </c>
      <c r="CO42" s="263" t="str">
        <f t="shared" si="85"/>
        <v>2023PEC AI 560</v>
      </c>
      <c r="CP42" s="246" t="e">
        <f t="shared" si="86"/>
        <v>#VALUE!</v>
      </c>
      <c r="CQ42" s="211"/>
      <c r="CR42" s="246">
        <f t="shared" si="87"/>
        <v>20</v>
      </c>
      <c r="CS42" s="246" t="e">
        <f t="shared" si="88"/>
        <v>#VALUE!</v>
      </c>
      <c r="CT42" s="246" t="e">
        <f t="shared" si="89"/>
        <v>#VALUE!</v>
      </c>
      <c r="CU42" s="246" t="e">
        <f t="shared" si="90"/>
        <v>#VALUE!</v>
      </c>
      <c r="CV42" s="246" t="e">
        <f t="shared" si="91"/>
        <v>#VALUE!</v>
      </c>
      <c r="CW42" s="246" t="e">
        <f t="shared" si="92"/>
        <v>#VALUE!</v>
      </c>
      <c r="CX42" s="246" t="e">
        <f t="shared" si="93"/>
        <v>#VALUE!</v>
      </c>
      <c r="CY42" s="246" t="e">
        <f t="shared" si="94"/>
        <v>#VALUE!</v>
      </c>
      <c r="CZ42" s="246" t="e">
        <f t="shared" si="95"/>
        <v>#VALUE!</v>
      </c>
      <c r="DA42" s="246" t="e">
        <f t="shared" si="96"/>
        <v>#VALUE!</v>
      </c>
      <c r="DB42" s="246" t="e">
        <f t="shared" si="97"/>
        <v>#VALUE!</v>
      </c>
      <c r="DC42" s="246" t="e">
        <f t="shared" si="98"/>
        <v>#VALUE!</v>
      </c>
      <c r="DD42" s="246" t="e">
        <f t="shared" si="99"/>
        <v>#VALUE!</v>
      </c>
      <c r="DE42" s="212"/>
      <c r="DF42" s="212" t="e">
        <f t="shared" si="100"/>
        <v>#VALUE!</v>
      </c>
      <c r="DG42" s="212"/>
      <c r="DH42" s="212"/>
      <c r="DI42" s="212"/>
      <c r="DJ42" s="212"/>
      <c r="DK42" s="212"/>
      <c r="DL42" s="212"/>
      <c r="DM42" s="212"/>
      <c r="DN42" s="212"/>
      <c r="DO42" s="212"/>
      <c r="DP42" s="212"/>
      <c r="DQ42" s="212"/>
      <c r="DR42" s="264">
        <f t="shared" si="101"/>
        <v>51</v>
      </c>
      <c r="DS42" s="241">
        <f t="shared" si="102"/>
        <v>10</v>
      </c>
      <c r="DT42" s="212">
        <f t="shared" si="103"/>
        <v>8</v>
      </c>
      <c r="DU42" s="212">
        <f t="shared" si="104"/>
        <v>8</v>
      </c>
      <c r="DV42" s="212">
        <f t="shared" si="105"/>
        <v>7</v>
      </c>
      <c r="DW42" s="212">
        <f t="shared" si="106"/>
        <v>8</v>
      </c>
      <c r="DX42" s="264">
        <f t="shared" si="107"/>
        <v>2</v>
      </c>
      <c r="DY42" s="265">
        <f t="shared" si="108"/>
        <v>8</v>
      </c>
      <c r="DZ42" s="212">
        <f t="shared" si="109"/>
        <v>51</v>
      </c>
      <c r="EA42" s="212">
        <f t="shared" si="110"/>
        <v>10</v>
      </c>
      <c r="EB42" s="212">
        <f t="shared" si="111"/>
        <v>8</v>
      </c>
      <c r="EC42" s="212">
        <f t="shared" ref="EC42:ED42" si="324">IF(ISEVEN($B42),DT42,0)</f>
        <v>0</v>
      </c>
      <c r="ED42" s="212">
        <f t="shared" si="324"/>
        <v>0</v>
      </c>
      <c r="EE42" s="212">
        <f t="shared" ref="EE42:EF42" si="325">IF(ISODD($B42),DU42,0)</f>
        <v>8</v>
      </c>
      <c r="EF42" s="212">
        <f t="shared" si="325"/>
        <v>7</v>
      </c>
      <c r="EG42" s="212">
        <f t="shared" si="114"/>
        <v>0</v>
      </c>
      <c r="EH42" s="212">
        <f t="shared" si="115"/>
        <v>8</v>
      </c>
      <c r="EI42" s="212">
        <f t="shared" ref="EI42:EJ42" si="326">IF(ISEVEN($B42),DW42,0)</f>
        <v>0</v>
      </c>
      <c r="EJ42" s="212">
        <f t="shared" si="326"/>
        <v>0</v>
      </c>
      <c r="EK42" s="264">
        <f t="shared" ref="EK42:EL42" si="327">IF(ISODD($B42),DX42,0)</f>
        <v>2</v>
      </c>
      <c r="EL42" s="212">
        <f t="shared" si="327"/>
        <v>8</v>
      </c>
      <c r="EM42" s="212">
        <f t="shared" si="118"/>
        <v>0</v>
      </c>
      <c r="EN42" s="212"/>
      <c r="EO42" s="212"/>
      <c r="EP42" s="241">
        <f t="shared" si="119"/>
        <v>10</v>
      </c>
      <c r="EQ42" s="212">
        <f t="shared" si="120"/>
        <v>9</v>
      </c>
      <c r="ER42" s="212">
        <f t="shared" si="121"/>
        <v>9</v>
      </c>
      <c r="ES42" s="212">
        <f t="shared" si="122"/>
        <v>8</v>
      </c>
      <c r="ET42" s="264">
        <f t="shared" si="123"/>
        <v>7</v>
      </c>
      <c r="EU42" s="212">
        <f t="shared" si="124"/>
        <v>8</v>
      </c>
      <c r="EV42" s="212"/>
      <c r="EW42" s="212">
        <f t="shared" si="125"/>
        <v>51</v>
      </c>
      <c r="EX42" s="212">
        <f t="shared" si="126"/>
        <v>10</v>
      </c>
      <c r="EY42" s="212">
        <f t="shared" si="127"/>
        <v>9</v>
      </c>
      <c r="EZ42" s="212">
        <f t="shared" ref="EZ42:FA42" si="328">IF(ISEVEN($B42),EQ42,0)</f>
        <v>0</v>
      </c>
      <c r="FA42" s="212">
        <f t="shared" si="328"/>
        <v>0</v>
      </c>
      <c r="FB42" s="212">
        <f t="shared" ref="FB42:FC42" si="329">IF(ISODD($B42),ER42,0)</f>
        <v>9</v>
      </c>
      <c r="FC42" s="212">
        <f t="shared" si="329"/>
        <v>8</v>
      </c>
      <c r="FD42" s="212">
        <f t="shared" si="130"/>
        <v>0</v>
      </c>
      <c r="FE42" s="264">
        <f t="shared" si="131"/>
        <v>7</v>
      </c>
      <c r="FF42" s="212">
        <f t="shared" ref="FF42:FG42" si="330">IF(ISEVEN($B42),ET42,0)</f>
        <v>0</v>
      </c>
      <c r="FG42" s="212">
        <f t="shared" si="330"/>
        <v>0</v>
      </c>
      <c r="FH42" s="212">
        <f t="shared" si="133"/>
        <v>8</v>
      </c>
      <c r="FI42" s="212">
        <v>0</v>
      </c>
      <c r="FJ42" s="212">
        <v>0</v>
      </c>
      <c r="FK42" s="212"/>
      <c r="FL42" s="212"/>
      <c r="FM42" s="262">
        <v>51</v>
      </c>
    </row>
    <row r="43" spans="1:169" ht="15.75" customHeight="1" x14ac:dyDescent="0.2">
      <c r="A43" s="247">
        <v>30</v>
      </c>
      <c r="B43" s="248">
        <v>213423243030</v>
      </c>
      <c r="C43" s="249" t="s">
        <v>1000</v>
      </c>
      <c r="D43" s="250"/>
      <c r="E43" s="251" t="s">
        <v>1001</v>
      </c>
      <c r="F43" s="252">
        <f t="shared" si="0"/>
        <v>2</v>
      </c>
      <c r="G43" s="252">
        <f t="shared" si="1"/>
        <v>2</v>
      </c>
      <c r="H43" s="252">
        <f t="shared" si="2"/>
        <v>2</v>
      </c>
      <c r="I43" s="252">
        <f t="shared" si="3"/>
        <v>2</v>
      </c>
      <c r="J43" s="252">
        <f t="shared" si="4"/>
        <v>2</v>
      </c>
      <c r="K43" s="252">
        <f t="shared" si="5"/>
        <v>0</v>
      </c>
      <c r="L43" s="252">
        <f t="shared" si="6"/>
        <v>0</v>
      </c>
      <c r="M43" s="252">
        <f t="shared" si="7"/>
        <v>0</v>
      </c>
      <c r="N43" s="252">
        <f t="shared" si="8"/>
        <v>0</v>
      </c>
      <c r="O43" s="253">
        <f t="shared" si="9"/>
        <v>0</v>
      </c>
      <c r="P43" s="252">
        <f t="shared" si="10"/>
        <v>0</v>
      </c>
      <c r="Q43" s="252">
        <f t="shared" si="11"/>
        <v>0</v>
      </c>
      <c r="R43" s="252">
        <f t="shared" si="12"/>
        <v>0</v>
      </c>
      <c r="S43" s="254">
        <f t="shared" si="13"/>
        <v>0</v>
      </c>
      <c r="T43" s="255">
        <f t="shared" si="14"/>
        <v>4</v>
      </c>
      <c r="U43" s="252">
        <f t="shared" si="15"/>
        <v>7</v>
      </c>
      <c r="V43" s="252">
        <f t="shared" si="16"/>
        <v>0</v>
      </c>
      <c r="W43" s="252">
        <f t="shared" si="17"/>
        <v>0</v>
      </c>
      <c r="X43" s="254">
        <f t="shared" si="18"/>
        <v>0</v>
      </c>
      <c r="Y43" s="256">
        <f t="shared" si="19"/>
        <v>3</v>
      </c>
      <c r="Z43" s="252">
        <f t="shared" si="20"/>
        <v>8</v>
      </c>
      <c r="AA43" s="252">
        <f t="shared" si="21"/>
        <v>0</v>
      </c>
      <c r="AB43" s="252">
        <f t="shared" si="22"/>
        <v>0</v>
      </c>
      <c r="AC43" s="254">
        <f t="shared" si="23"/>
        <v>0</v>
      </c>
      <c r="AD43" s="255">
        <f t="shared" si="24"/>
        <v>3</v>
      </c>
      <c r="AE43" s="252">
        <f t="shared" si="25"/>
        <v>0</v>
      </c>
      <c r="AF43" s="252">
        <f t="shared" si="26"/>
        <v>0</v>
      </c>
      <c r="AG43" s="252">
        <f t="shared" si="27"/>
        <v>0</v>
      </c>
      <c r="AH43" s="254">
        <f t="shared" si="28"/>
        <v>0</v>
      </c>
      <c r="AI43" s="257">
        <f t="shared" si="29"/>
        <v>4</v>
      </c>
      <c r="AJ43" s="252">
        <f t="shared" si="30"/>
        <v>0</v>
      </c>
      <c r="AK43" s="252">
        <f t="shared" si="31"/>
        <v>0</v>
      </c>
      <c r="AL43" s="252">
        <f t="shared" si="32"/>
        <v>0</v>
      </c>
      <c r="AM43" s="254">
        <f t="shared" si="33"/>
        <v>0</v>
      </c>
      <c r="AN43" s="257">
        <f t="shared" si="34"/>
        <v>4</v>
      </c>
      <c r="AO43" s="252">
        <f t="shared" si="35"/>
        <v>8</v>
      </c>
      <c r="AP43" s="252">
        <f t="shared" si="36"/>
        <v>0</v>
      </c>
      <c r="AQ43" s="252">
        <f t="shared" si="37"/>
        <v>0</v>
      </c>
      <c r="AR43" s="254">
        <f t="shared" si="38"/>
        <v>0</v>
      </c>
      <c r="AS43" s="257">
        <f t="shared" si="39"/>
        <v>3</v>
      </c>
      <c r="AT43" s="252">
        <f t="shared" si="40"/>
        <v>0</v>
      </c>
      <c r="AU43" s="252">
        <f t="shared" si="41"/>
        <v>0</v>
      </c>
      <c r="AV43" s="252">
        <f t="shared" si="42"/>
        <v>0</v>
      </c>
      <c r="AW43" s="254">
        <f t="shared" si="43"/>
        <v>0</v>
      </c>
      <c r="AX43" s="258">
        <f t="shared" si="44"/>
        <v>4</v>
      </c>
      <c r="AY43" s="252">
        <f t="shared" si="45"/>
        <v>8</v>
      </c>
      <c r="AZ43" s="252">
        <f t="shared" si="46"/>
        <v>0</v>
      </c>
      <c r="BA43" s="252">
        <f t="shared" si="47"/>
        <v>0</v>
      </c>
      <c r="BB43" s="254">
        <f t="shared" si="48"/>
        <v>0</v>
      </c>
      <c r="BC43" s="257">
        <f t="shared" si="49"/>
        <v>3</v>
      </c>
      <c r="BD43" s="259">
        <f t="shared" si="50"/>
        <v>2</v>
      </c>
      <c r="BE43" s="252">
        <f t="shared" si="51"/>
        <v>0</v>
      </c>
      <c r="BF43" s="252">
        <f t="shared" si="52"/>
        <v>0</v>
      </c>
      <c r="BG43" s="254">
        <f t="shared" si="53"/>
        <v>0</v>
      </c>
      <c r="BH43" s="257">
        <f t="shared" si="54"/>
        <v>3</v>
      </c>
      <c r="BI43" s="252">
        <f t="shared" si="55"/>
        <v>0</v>
      </c>
      <c r="BJ43" s="252">
        <f t="shared" si="56"/>
        <v>0</v>
      </c>
      <c r="BK43" s="252">
        <f t="shared" si="57"/>
        <v>0</v>
      </c>
      <c r="BL43" s="254">
        <f t="shared" si="58"/>
        <v>0</v>
      </c>
      <c r="BM43" s="260">
        <f t="shared" si="59"/>
        <v>4</v>
      </c>
      <c r="BN43" s="252">
        <f t="shared" si="60"/>
        <v>0</v>
      </c>
      <c r="BO43" s="252">
        <f t="shared" si="61"/>
        <v>0</v>
      </c>
      <c r="BP43" s="252">
        <f t="shared" si="62"/>
        <v>0</v>
      </c>
      <c r="BQ43" s="254">
        <f t="shared" si="63"/>
        <v>0</v>
      </c>
      <c r="BR43" s="261">
        <f t="shared" si="64"/>
        <v>4</v>
      </c>
      <c r="BS43" s="252">
        <f t="shared" si="65"/>
        <v>8</v>
      </c>
      <c r="BT43" s="252">
        <f t="shared" si="66"/>
        <v>0</v>
      </c>
      <c r="BU43" s="252">
        <f t="shared" si="67"/>
        <v>0</v>
      </c>
      <c r="BV43" s="254">
        <f t="shared" si="68"/>
        <v>0</v>
      </c>
      <c r="BW43" s="261">
        <f t="shared" si="69"/>
        <v>3</v>
      </c>
      <c r="BX43" s="262">
        <v>51</v>
      </c>
      <c r="BY43" s="262">
        <v>51</v>
      </c>
      <c r="BZ43" s="246" t="e">
        <f t="shared" si="70"/>
        <v>#VALUE!</v>
      </c>
      <c r="CA43" s="246">
        <f t="shared" si="71"/>
        <v>20</v>
      </c>
      <c r="CB43" s="246" t="e">
        <f t="shared" si="72"/>
        <v>#VALUE!</v>
      </c>
      <c r="CC43" s="246" t="e">
        <f t="shared" si="73"/>
        <v>#VALUE!</v>
      </c>
      <c r="CD43" s="246" t="e">
        <f t="shared" si="74"/>
        <v>#VALUE!</v>
      </c>
      <c r="CE43" s="246" t="e">
        <f t="shared" si="75"/>
        <v>#VALUE!</v>
      </c>
      <c r="CF43" s="246" t="e">
        <f t="shared" si="76"/>
        <v>#VALUE!</v>
      </c>
      <c r="CG43" s="246" t="e">
        <f t="shared" si="77"/>
        <v>#VALUE!</v>
      </c>
      <c r="CH43" s="246" t="e">
        <f t="shared" si="78"/>
        <v>#VALUE!</v>
      </c>
      <c r="CI43" s="246" t="e">
        <f t="shared" si="79"/>
        <v>#VALUE!</v>
      </c>
      <c r="CJ43" s="246" t="e">
        <f t="shared" si="80"/>
        <v>#VALUE!</v>
      </c>
      <c r="CK43" s="246" t="e">
        <f t="shared" si="81"/>
        <v>#VALUE!</v>
      </c>
      <c r="CL43" s="246" t="e">
        <f t="shared" si="82"/>
        <v>#VALUE!</v>
      </c>
      <c r="CM43" s="246" t="e">
        <f t="shared" si="83"/>
        <v>#VALUE!</v>
      </c>
      <c r="CN43" s="246" t="e">
        <f t="shared" si="84"/>
        <v>#VALUE!</v>
      </c>
      <c r="CO43" s="263" t="str">
        <f t="shared" si="85"/>
        <v>2023PEC AI 561</v>
      </c>
      <c r="CP43" s="246" t="e">
        <f t="shared" si="86"/>
        <v>#VALUE!</v>
      </c>
      <c r="CQ43" s="211"/>
      <c r="CR43" s="246">
        <f t="shared" si="87"/>
        <v>20</v>
      </c>
      <c r="CS43" s="246" t="e">
        <f t="shared" si="88"/>
        <v>#VALUE!</v>
      </c>
      <c r="CT43" s="246" t="e">
        <f t="shared" si="89"/>
        <v>#VALUE!</v>
      </c>
      <c r="CU43" s="246" t="e">
        <f t="shared" si="90"/>
        <v>#VALUE!</v>
      </c>
      <c r="CV43" s="246" t="e">
        <f t="shared" si="91"/>
        <v>#VALUE!</v>
      </c>
      <c r="CW43" s="246" t="e">
        <f t="shared" si="92"/>
        <v>#VALUE!</v>
      </c>
      <c r="CX43" s="246" t="e">
        <f t="shared" si="93"/>
        <v>#VALUE!</v>
      </c>
      <c r="CY43" s="246" t="e">
        <f t="shared" si="94"/>
        <v>#VALUE!</v>
      </c>
      <c r="CZ43" s="246" t="e">
        <f t="shared" si="95"/>
        <v>#VALUE!</v>
      </c>
      <c r="DA43" s="246" t="e">
        <f t="shared" si="96"/>
        <v>#VALUE!</v>
      </c>
      <c r="DB43" s="246" t="e">
        <f t="shared" si="97"/>
        <v>#VALUE!</v>
      </c>
      <c r="DC43" s="246" t="e">
        <f t="shared" si="98"/>
        <v>#VALUE!</v>
      </c>
      <c r="DD43" s="246" t="e">
        <f t="shared" si="99"/>
        <v>#VALUE!</v>
      </c>
      <c r="DE43" s="212"/>
      <c r="DF43" s="212" t="e">
        <f t="shared" si="100"/>
        <v>#VALUE!</v>
      </c>
      <c r="DG43" s="212"/>
      <c r="DH43" s="212"/>
      <c r="DI43" s="212"/>
      <c r="DJ43" s="212"/>
      <c r="DK43" s="212"/>
      <c r="DL43" s="212"/>
      <c r="DM43" s="212"/>
      <c r="DN43" s="212"/>
      <c r="DO43" s="212"/>
      <c r="DP43" s="212"/>
      <c r="DQ43" s="212"/>
      <c r="DR43" s="264">
        <f t="shared" si="101"/>
        <v>51</v>
      </c>
      <c r="DS43" s="241">
        <f t="shared" si="102"/>
        <v>10</v>
      </c>
      <c r="DT43" s="212">
        <f t="shared" si="103"/>
        <v>7</v>
      </c>
      <c r="DU43" s="212">
        <f t="shared" si="104"/>
        <v>8</v>
      </c>
      <c r="DV43" s="212">
        <f t="shared" si="105"/>
        <v>8</v>
      </c>
      <c r="DW43" s="212">
        <f t="shared" si="106"/>
        <v>8</v>
      </c>
      <c r="DX43" s="264">
        <f t="shared" si="107"/>
        <v>2</v>
      </c>
      <c r="DY43" s="265">
        <f t="shared" si="108"/>
        <v>8</v>
      </c>
      <c r="DZ43" s="212">
        <f t="shared" si="109"/>
        <v>51</v>
      </c>
      <c r="EA43" s="212">
        <f t="shared" si="110"/>
        <v>10</v>
      </c>
      <c r="EB43" s="212">
        <f t="shared" si="111"/>
        <v>0</v>
      </c>
      <c r="EC43" s="212">
        <f t="shared" ref="EC43:ED43" si="331">IF(ISEVEN($B43),DT43,0)</f>
        <v>7</v>
      </c>
      <c r="ED43" s="212">
        <f t="shared" si="331"/>
        <v>8</v>
      </c>
      <c r="EE43" s="212">
        <f t="shared" ref="EE43:EF43" si="332">IF(ISODD($B43),DU43,0)</f>
        <v>0</v>
      </c>
      <c r="EF43" s="212">
        <f t="shared" si="332"/>
        <v>0</v>
      </c>
      <c r="EG43" s="212">
        <f t="shared" si="114"/>
        <v>8</v>
      </c>
      <c r="EH43" s="212">
        <f t="shared" si="115"/>
        <v>0</v>
      </c>
      <c r="EI43" s="212">
        <f t="shared" ref="EI43:EJ43" si="333">IF(ISEVEN($B43),DW43,0)</f>
        <v>8</v>
      </c>
      <c r="EJ43" s="264">
        <f t="shared" si="333"/>
        <v>2</v>
      </c>
      <c r="EK43" s="212">
        <f t="shared" ref="EK43:EL43" si="334">IF(ISODD($B43),DX43,0)</f>
        <v>0</v>
      </c>
      <c r="EL43" s="212">
        <f t="shared" si="334"/>
        <v>0</v>
      </c>
      <c r="EM43" s="212">
        <f t="shared" si="118"/>
        <v>8</v>
      </c>
      <c r="EN43" s="212"/>
      <c r="EO43" s="212"/>
      <c r="EP43" s="241">
        <f t="shared" si="119"/>
        <v>10</v>
      </c>
      <c r="EQ43" s="212">
        <f t="shared" si="120"/>
        <v>9</v>
      </c>
      <c r="ER43" s="212">
        <f t="shared" si="121"/>
        <v>9</v>
      </c>
      <c r="ES43" s="212">
        <f t="shared" si="122"/>
        <v>9</v>
      </c>
      <c r="ET43" s="264">
        <f t="shared" si="123"/>
        <v>6</v>
      </c>
      <c r="EU43" s="212">
        <f t="shared" si="124"/>
        <v>8</v>
      </c>
      <c r="EV43" s="212"/>
      <c r="EW43" s="212">
        <f t="shared" si="125"/>
        <v>51</v>
      </c>
      <c r="EX43" s="212">
        <f t="shared" si="126"/>
        <v>10</v>
      </c>
      <c r="EY43" s="212">
        <f t="shared" si="127"/>
        <v>0</v>
      </c>
      <c r="EZ43" s="212">
        <f t="shared" ref="EZ43:FA43" si="335">IF(ISEVEN($B43),EQ43,0)</f>
        <v>9</v>
      </c>
      <c r="FA43" s="212">
        <f t="shared" si="335"/>
        <v>9</v>
      </c>
      <c r="FB43" s="212">
        <f t="shared" ref="FB43:FC43" si="336">IF(ISODD($B43),ER43,0)</f>
        <v>0</v>
      </c>
      <c r="FC43" s="212">
        <f t="shared" si="336"/>
        <v>0</v>
      </c>
      <c r="FD43" s="212">
        <f t="shared" si="130"/>
        <v>9</v>
      </c>
      <c r="FE43" s="212">
        <f t="shared" si="131"/>
        <v>0</v>
      </c>
      <c r="FF43" s="264">
        <f t="shared" ref="FF43:FG43" si="337">IF(ISEVEN($B43),ET43,0)</f>
        <v>6</v>
      </c>
      <c r="FG43" s="212">
        <f t="shared" si="337"/>
        <v>8</v>
      </c>
      <c r="FH43" s="212">
        <f t="shared" si="133"/>
        <v>0</v>
      </c>
      <c r="FI43" s="212">
        <v>0</v>
      </c>
      <c r="FJ43" s="212">
        <v>0</v>
      </c>
      <c r="FK43" s="212"/>
      <c r="FL43" s="212"/>
      <c r="FM43" s="262">
        <v>51</v>
      </c>
    </row>
    <row r="44" spans="1:169" ht="15.75" customHeight="1" x14ac:dyDescent="0.2">
      <c r="A44" s="247">
        <v>31</v>
      </c>
      <c r="B44" s="248">
        <v>213423243031</v>
      </c>
      <c r="C44" s="249" t="s">
        <v>1002</v>
      </c>
      <c r="D44" s="250"/>
      <c r="E44" s="251" t="s">
        <v>1003</v>
      </c>
      <c r="F44" s="252">
        <f t="shared" si="0"/>
        <v>2</v>
      </c>
      <c r="G44" s="252">
        <f t="shared" si="1"/>
        <v>2</v>
      </c>
      <c r="H44" s="252">
        <f t="shared" si="2"/>
        <v>2</v>
      </c>
      <c r="I44" s="252">
        <f t="shared" si="3"/>
        <v>2</v>
      </c>
      <c r="J44" s="252">
        <f t="shared" si="4"/>
        <v>2</v>
      </c>
      <c r="K44" s="252">
        <f t="shared" si="5"/>
        <v>2</v>
      </c>
      <c r="L44" s="252">
        <f t="shared" si="6"/>
        <v>2</v>
      </c>
      <c r="M44" s="252">
        <f t="shared" si="7"/>
        <v>2</v>
      </c>
      <c r="N44" s="252">
        <f t="shared" si="8"/>
        <v>0</v>
      </c>
      <c r="O44" s="253">
        <f t="shared" si="9"/>
        <v>0</v>
      </c>
      <c r="P44" s="252">
        <f t="shared" si="10"/>
        <v>12</v>
      </c>
      <c r="Q44" s="252">
        <f t="shared" si="11"/>
        <v>0</v>
      </c>
      <c r="R44" s="252">
        <f t="shared" si="12"/>
        <v>0</v>
      </c>
      <c r="S44" s="254">
        <f t="shared" si="13"/>
        <v>0</v>
      </c>
      <c r="T44" s="255">
        <f t="shared" si="14"/>
        <v>3</v>
      </c>
      <c r="U44" s="252">
        <f t="shared" si="15"/>
        <v>0</v>
      </c>
      <c r="V44" s="252">
        <f t="shared" si="16"/>
        <v>0</v>
      </c>
      <c r="W44" s="252">
        <f t="shared" si="17"/>
        <v>0</v>
      </c>
      <c r="X44" s="254">
        <f t="shared" si="18"/>
        <v>0</v>
      </c>
      <c r="Y44" s="256">
        <f t="shared" si="19"/>
        <v>4</v>
      </c>
      <c r="Z44" s="252">
        <f t="shared" si="20"/>
        <v>0</v>
      </c>
      <c r="AA44" s="252">
        <f t="shared" si="21"/>
        <v>0</v>
      </c>
      <c r="AB44" s="252">
        <f t="shared" si="22"/>
        <v>0</v>
      </c>
      <c r="AC44" s="254">
        <f t="shared" si="23"/>
        <v>0</v>
      </c>
      <c r="AD44" s="255">
        <f t="shared" si="24"/>
        <v>4</v>
      </c>
      <c r="AE44" s="252">
        <f t="shared" si="25"/>
        <v>12</v>
      </c>
      <c r="AF44" s="252">
        <f t="shared" si="26"/>
        <v>0</v>
      </c>
      <c r="AG44" s="252">
        <f t="shared" si="27"/>
        <v>0</v>
      </c>
      <c r="AH44" s="254">
        <f t="shared" si="28"/>
        <v>0</v>
      </c>
      <c r="AI44" s="257">
        <f t="shared" si="29"/>
        <v>3</v>
      </c>
      <c r="AJ44" s="252">
        <f t="shared" si="30"/>
        <v>10</v>
      </c>
      <c r="AK44" s="252">
        <f t="shared" si="31"/>
        <v>0</v>
      </c>
      <c r="AL44" s="252">
        <f t="shared" si="32"/>
        <v>0</v>
      </c>
      <c r="AM44" s="254">
        <f t="shared" si="33"/>
        <v>0</v>
      </c>
      <c r="AN44" s="257">
        <f t="shared" si="34"/>
        <v>3</v>
      </c>
      <c r="AO44" s="252">
        <f t="shared" si="35"/>
        <v>0</v>
      </c>
      <c r="AP44" s="252">
        <f t="shared" si="36"/>
        <v>0</v>
      </c>
      <c r="AQ44" s="252">
        <f t="shared" si="37"/>
        <v>0</v>
      </c>
      <c r="AR44" s="254">
        <f t="shared" si="38"/>
        <v>0</v>
      </c>
      <c r="AS44" s="257">
        <f t="shared" si="39"/>
        <v>4</v>
      </c>
      <c r="AT44" s="252">
        <f t="shared" si="40"/>
        <v>12</v>
      </c>
      <c r="AU44" s="252">
        <f t="shared" si="41"/>
        <v>0</v>
      </c>
      <c r="AV44" s="252">
        <f t="shared" si="42"/>
        <v>0</v>
      </c>
      <c r="AW44" s="254">
        <f t="shared" si="43"/>
        <v>0</v>
      </c>
      <c r="AX44" s="258">
        <f t="shared" si="44"/>
        <v>3</v>
      </c>
      <c r="AY44" s="252">
        <f t="shared" si="45"/>
        <v>0</v>
      </c>
      <c r="AZ44" s="252">
        <f t="shared" si="46"/>
        <v>0</v>
      </c>
      <c r="BA44" s="252">
        <f t="shared" si="47"/>
        <v>0</v>
      </c>
      <c r="BB44" s="254">
        <f t="shared" si="48"/>
        <v>0</v>
      </c>
      <c r="BC44" s="257">
        <f t="shared" si="49"/>
        <v>4</v>
      </c>
      <c r="BD44" s="252">
        <f t="shared" si="50"/>
        <v>0</v>
      </c>
      <c r="BE44" s="252">
        <f t="shared" si="51"/>
        <v>0</v>
      </c>
      <c r="BF44" s="252">
        <f t="shared" si="52"/>
        <v>0</v>
      </c>
      <c r="BG44" s="254">
        <f t="shared" si="53"/>
        <v>0</v>
      </c>
      <c r="BH44" s="257">
        <f t="shared" si="54"/>
        <v>4</v>
      </c>
      <c r="BI44" s="259">
        <f t="shared" si="55"/>
        <v>7</v>
      </c>
      <c r="BJ44" s="252">
        <f t="shared" si="56"/>
        <v>0</v>
      </c>
      <c r="BK44" s="252">
        <f t="shared" si="57"/>
        <v>0</v>
      </c>
      <c r="BL44" s="254">
        <f t="shared" si="58"/>
        <v>0</v>
      </c>
      <c r="BM44" s="260">
        <f t="shared" si="59"/>
        <v>3</v>
      </c>
      <c r="BN44" s="252">
        <f t="shared" si="60"/>
        <v>12</v>
      </c>
      <c r="BO44" s="252">
        <f t="shared" si="61"/>
        <v>0</v>
      </c>
      <c r="BP44" s="252">
        <f t="shared" si="62"/>
        <v>0</v>
      </c>
      <c r="BQ44" s="254">
        <f t="shared" si="63"/>
        <v>0</v>
      </c>
      <c r="BR44" s="261">
        <f t="shared" si="64"/>
        <v>3</v>
      </c>
      <c r="BS44" s="252">
        <f t="shared" si="65"/>
        <v>0</v>
      </c>
      <c r="BT44" s="252">
        <f t="shared" si="66"/>
        <v>0</v>
      </c>
      <c r="BU44" s="252">
        <f t="shared" si="67"/>
        <v>0</v>
      </c>
      <c r="BV44" s="254">
        <f t="shared" si="68"/>
        <v>0</v>
      </c>
      <c r="BW44" s="261">
        <f t="shared" si="69"/>
        <v>4</v>
      </c>
      <c r="BX44" s="262">
        <v>81</v>
      </c>
      <c r="BY44" s="262">
        <v>81</v>
      </c>
      <c r="BZ44" s="246" t="e">
        <f t="shared" si="70"/>
        <v>#VALUE!</v>
      </c>
      <c r="CA44" s="246">
        <f t="shared" si="71"/>
        <v>20</v>
      </c>
      <c r="CB44" s="246" t="e">
        <f t="shared" si="72"/>
        <v>#VALUE!</v>
      </c>
      <c r="CC44" s="246" t="e">
        <f t="shared" si="73"/>
        <v>#VALUE!</v>
      </c>
      <c r="CD44" s="246" t="e">
        <f t="shared" si="74"/>
        <v>#VALUE!</v>
      </c>
      <c r="CE44" s="246" t="e">
        <f t="shared" si="75"/>
        <v>#VALUE!</v>
      </c>
      <c r="CF44" s="246" t="e">
        <f t="shared" si="76"/>
        <v>#VALUE!</v>
      </c>
      <c r="CG44" s="246" t="e">
        <f t="shared" si="77"/>
        <v>#VALUE!</v>
      </c>
      <c r="CH44" s="246" t="e">
        <f t="shared" si="78"/>
        <v>#VALUE!</v>
      </c>
      <c r="CI44" s="246" t="e">
        <f t="shared" si="79"/>
        <v>#VALUE!</v>
      </c>
      <c r="CJ44" s="246" t="e">
        <f t="shared" si="80"/>
        <v>#VALUE!</v>
      </c>
      <c r="CK44" s="246" t="e">
        <f t="shared" si="81"/>
        <v>#VALUE!</v>
      </c>
      <c r="CL44" s="246" t="e">
        <f t="shared" si="82"/>
        <v>#VALUE!</v>
      </c>
      <c r="CM44" s="246" t="e">
        <f t="shared" si="83"/>
        <v>#VALUE!</v>
      </c>
      <c r="CN44" s="246" t="e">
        <f t="shared" si="84"/>
        <v>#VALUE!</v>
      </c>
      <c r="CO44" s="263" t="str">
        <f t="shared" si="85"/>
        <v>2023PEC AI 562</v>
      </c>
      <c r="CP44" s="246" t="e">
        <f t="shared" si="86"/>
        <v>#VALUE!</v>
      </c>
      <c r="CQ44" s="211"/>
      <c r="CR44" s="246">
        <f t="shared" si="87"/>
        <v>20</v>
      </c>
      <c r="CS44" s="246" t="e">
        <f t="shared" si="88"/>
        <v>#VALUE!</v>
      </c>
      <c r="CT44" s="246" t="e">
        <f t="shared" si="89"/>
        <v>#VALUE!</v>
      </c>
      <c r="CU44" s="246" t="e">
        <f t="shared" si="90"/>
        <v>#VALUE!</v>
      </c>
      <c r="CV44" s="246" t="e">
        <f t="shared" si="91"/>
        <v>#VALUE!</v>
      </c>
      <c r="CW44" s="246" t="e">
        <f t="shared" si="92"/>
        <v>#VALUE!</v>
      </c>
      <c r="CX44" s="246" t="e">
        <f t="shared" si="93"/>
        <v>#VALUE!</v>
      </c>
      <c r="CY44" s="246" t="e">
        <f t="shared" si="94"/>
        <v>#VALUE!</v>
      </c>
      <c r="CZ44" s="246" t="e">
        <f t="shared" si="95"/>
        <v>#VALUE!</v>
      </c>
      <c r="DA44" s="246" t="e">
        <f t="shared" si="96"/>
        <v>#VALUE!</v>
      </c>
      <c r="DB44" s="246" t="e">
        <f t="shared" si="97"/>
        <v>#VALUE!</v>
      </c>
      <c r="DC44" s="246" t="e">
        <f t="shared" si="98"/>
        <v>#VALUE!</v>
      </c>
      <c r="DD44" s="246" t="e">
        <f t="shared" si="99"/>
        <v>#VALUE!</v>
      </c>
      <c r="DE44" s="212"/>
      <c r="DF44" s="212" t="e">
        <f t="shared" si="100"/>
        <v>#VALUE!</v>
      </c>
      <c r="DG44" s="212"/>
      <c r="DH44" s="212"/>
      <c r="DI44" s="212"/>
      <c r="DJ44" s="212"/>
      <c r="DK44" s="212"/>
      <c r="DL44" s="212"/>
      <c r="DM44" s="212"/>
      <c r="DN44" s="212"/>
      <c r="DO44" s="212"/>
      <c r="DP44" s="212"/>
      <c r="DQ44" s="212"/>
      <c r="DR44" s="264">
        <f t="shared" si="101"/>
        <v>81</v>
      </c>
      <c r="DS44" s="241">
        <f t="shared" si="102"/>
        <v>16</v>
      </c>
      <c r="DT44" s="212">
        <f t="shared" si="103"/>
        <v>12</v>
      </c>
      <c r="DU44" s="212">
        <f t="shared" si="104"/>
        <v>12</v>
      </c>
      <c r="DV44" s="212">
        <f t="shared" si="105"/>
        <v>10</v>
      </c>
      <c r="DW44" s="212">
        <f t="shared" si="106"/>
        <v>12</v>
      </c>
      <c r="DX44" s="264">
        <f t="shared" si="107"/>
        <v>7</v>
      </c>
      <c r="DY44" s="265">
        <f t="shared" si="108"/>
        <v>12</v>
      </c>
      <c r="DZ44" s="212">
        <f t="shared" si="109"/>
        <v>81</v>
      </c>
      <c r="EA44" s="212">
        <f t="shared" si="110"/>
        <v>16</v>
      </c>
      <c r="EB44" s="212">
        <f t="shared" si="111"/>
        <v>12</v>
      </c>
      <c r="EC44" s="212">
        <f t="shared" ref="EC44:ED44" si="338">IF(ISEVEN($B44),DT44,0)</f>
        <v>0</v>
      </c>
      <c r="ED44" s="212">
        <f t="shared" si="338"/>
        <v>0</v>
      </c>
      <c r="EE44" s="212">
        <f t="shared" ref="EE44:EF44" si="339">IF(ISODD($B44),DU44,0)</f>
        <v>12</v>
      </c>
      <c r="EF44" s="212">
        <f t="shared" si="339"/>
        <v>10</v>
      </c>
      <c r="EG44" s="212">
        <f t="shared" si="114"/>
        <v>0</v>
      </c>
      <c r="EH44" s="212">
        <f t="shared" si="115"/>
        <v>12</v>
      </c>
      <c r="EI44" s="212">
        <f t="shared" ref="EI44:EJ44" si="340">IF(ISEVEN($B44),DW44,0)</f>
        <v>0</v>
      </c>
      <c r="EJ44" s="212">
        <f t="shared" si="340"/>
        <v>0</v>
      </c>
      <c r="EK44" s="264">
        <f t="shared" ref="EK44:EL44" si="341">IF(ISODD($B44),DX44,0)</f>
        <v>7</v>
      </c>
      <c r="EL44" s="212">
        <f t="shared" si="341"/>
        <v>12</v>
      </c>
      <c r="EM44" s="212">
        <f t="shared" si="118"/>
        <v>0</v>
      </c>
      <c r="EN44" s="212"/>
      <c r="EO44" s="212"/>
      <c r="EP44" s="241">
        <f t="shared" si="119"/>
        <v>16</v>
      </c>
      <c r="EQ44" s="212">
        <f t="shared" si="120"/>
        <v>14</v>
      </c>
      <c r="ER44" s="212">
        <f t="shared" si="121"/>
        <v>14</v>
      </c>
      <c r="ES44" s="212">
        <f t="shared" si="122"/>
        <v>13</v>
      </c>
      <c r="ET44" s="264">
        <f t="shared" si="123"/>
        <v>11</v>
      </c>
      <c r="EU44" s="212">
        <f t="shared" si="124"/>
        <v>13</v>
      </c>
      <c r="EV44" s="212"/>
      <c r="EW44" s="212">
        <f t="shared" si="125"/>
        <v>81</v>
      </c>
      <c r="EX44" s="212">
        <f t="shared" si="126"/>
        <v>16</v>
      </c>
      <c r="EY44" s="212">
        <f t="shared" si="127"/>
        <v>14</v>
      </c>
      <c r="EZ44" s="212">
        <f t="shared" ref="EZ44:FA44" si="342">IF(ISEVEN($B44),EQ44,0)</f>
        <v>0</v>
      </c>
      <c r="FA44" s="212">
        <f t="shared" si="342"/>
        <v>0</v>
      </c>
      <c r="FB44" s="212">
        <f t="shared" ref="FB44:FC44" si="343">IF(ISODD($B44),ER44,0)</f>
        <v>14</v>
      </c>
      <c r="FC44" s="212">
        <f t="shared" si="343"/>
        <v>13</v>
      </c>
      <c r="FD44" s="212">
        <f t="shared" si="130"/>
        <v>0</v>
      </c>
      <c r="FE44" s="264">
        <f t="shared" si="131"/>
        <v>11</v>
      </c>
      <c r="FF44" s="212">
        <f t="shared" ref="FF44:FG44" si="344">IF(ISEVEN($B44),ET44,0)</f>
        <v>0</v>
      </c>
      <c r="FG44" s="212">
        <f t="shared" si="344"/>
        <v>0</v>
      </c>
      <c r="FH44" s="212">
        <f t="shared" si="133"/>
        <v>13</v>
      </c>
      <c r="FI44" s="212">
        <v>0</v>
      </c>
      <c r="FJ44" s="212">
        <v>0</v>
      </c>
      <c r="FK44" s="212"/>
      <c r="FL44" s="212"/>
      <c r="FM44" s="262">
        <v>81</v>
      </c>
    </row>
    <row r="45" spans="1:169" ht="15.75" customHeight="1" x14ac:dyDescent="0.2">
      <c r="A45" s="247">
        <v>32</v>
      </c>
      <c r="B45" s="248">
        <v>213423243032</v>
      </c>
      <c r="C45" s="249" t="s">
        <v>1004</v>
      </c>
      <c r="D45" s="250"/>
      <c r="E45" s="251" t="s">
        <v>1005</v>
      </c>
      <c r="F45" s="252">
        <f t="shared" si="0"/>
        <v>2</v>
      </c>
      <c r="G45" s="252">
        <f t="shared" si="1"/>
        <v>2</v>
      </c>
      <c r="H45" s="252">
        <f t="shared" si="2"/>
        <v>2</v>
      </c>
      <c r="I45" s="252">
        <f t="shared" si="3"/>
        <v>2</v>
      </c>
      <c r="J45" s="252">
        <f t="shared" si="4"/>
        <v>2</v>
      </c>
      <c r="K45" s="252">
        <f t="shared" si="5"/>
        <v>1</v>
      </c>
      <c r="L45" s="252">
        <f t="shared" si="6"/>
        <v>0</v>
      </c>
      <c r="M45" s="252">
        <f t="shared" si="7"/>
        <v>0</v>
      </c>
      <c r="N45" s="252">
        <f t="shared" si="8"/>
        <v>0</v>
      </c>
      <c r="O45" s="253">
        <f t="shared" si="9"/>
        <v>0</v>
      </c>
      <c r="P45" s="252">
        <f t="shared" si="10"/>
        <v>0</v>
      </c>
      <c r="Q45" s="252">
        <f t="shared" si="11"/>
        <v>0</v>
      </c>
      <c r="R45" s="252">
        <f t="shared" si="12"/>
        <v>0</v>
      </c>
      <c r="S45" s="254">
        <f t="shared" si="13"/>
        <v>0</v>
      </c>
      <c r="T45" s="255">
        <f t="shared" si="14"/>
        <v>4</v>
      </c>
      <c r="U45" s="252">
        <f t="shared" si="15"/>
        <v>7</v>
      </c>
      <c r="V45" s="252">
        <f t="shared" si="16"/>
        <v>0</v>
      </c>
      <c r="W45" s="252">
        <f t="shared" si="17"/>
        <v>0</v>
      </c>
      <c r="X45" s="254">
        <f t="shared" si="18"/>
        <v>0</v>
      </c>
      <c r="Y45" s="256">
        <f t="shared" si="19"/>
        <v>3</v>
      </c>
      <c r="Z45" s="252">
        <f t="shared" si="20"/>
        <v>8</v>
      </c>
      <c r="AA45" s="252">
        <f t="shared" si="21"/>
        <v>0</v>
      </c>
      <c r="AB45" s="252">
        <f t="shared" si="22"/>
        <v>0</v>
      </c>
      <c r="AC45" s="254">
        <f t="shared" si="23"/>
        <v>0</v>
      </c>
      <c r="AD45" s="255">
        <f t="shared" si="24"/>
        <v>3</v>
      </c>
      <c r="AE45" s="252">
        <f t="shared" si="25"/>
        <v>0</v>
      </c>
      <c r="AF45" s="252">
        <f t="shared" si="26"/>
        <v>0</v>
      </c>
      <c r="AG45" s="252">
        <f t="shared" si="27"/>
        <v>0</v>
      </c>
      <c r="AH45" s="254">
        <f t="shared" si="28"/>
        <v>0</v>
      </c>
      <c r="AI45" s="257">
        <f t="shared" si="29"/>
        <v>4</v>
      </c>
      <c r="AJ45" s="252">
        <f t="shared" si="30"/>
        <v>0</v>
      </c>
      <c r="AK45" s="252">
        <f t="shared" si="31"/>
        <v>0</v>
      </c>
      <c r="AL45" s="252">
        <f t="shared" si="32"/>
        <v>0</v>
      </c>
      <c r="AM45" s="254">
        <f t="shared" si="33"/>
        <v>0</v>
      </c>
      <c r="AN45" s="257">
        <f t="shared" si="34"/>
        <v>4</v>
      </c>
      <c r="AO45" s="252">
        <f t="shared" si="35"/>
        <v>8</v>
      </c>
      <c r="AP45" s="252">
        <f t="shared" si="36"/>
        <v>0</v>
      </c>
      <c r="AQ45" s="252">
        <f t="shared" si="37"/>
        <v>0</v>
      </c>
      <c r="AR45" s="254">
        <f t="shared" si="38"/>
        <v>0</v>
      </c>
      <c r="AS45" s="257">
        <f t="shared" si="39"/>
        <v>3</v>
      </c>
      <c r="AT45" s="252">
        <f t="shared" si="40"/>
        <v>0</v>
      </c>
      <c r="AU45" s="252">
        <f t="shared" si="41"/>
        <v>0</v>
      </c>
      <c r="AV45" s="252">
        <f t="shared" si="42"/>
        <v>0</v>
      </c>
      <c r="AW45" s="254">
        <f t="shared" si="43"/>
        <v>0</v>
      </c>
      <c r="AX45" s="258">
        <f t="shared" si="44"/>
        <v>4</v>
      </c>
      <c r="AY45" s="252">
        <f t="shared" si="45"/>
        <v>8</v>
      </c>
      <c r="AZ45" s="252">
        <f t="shared" si="46"/>
        <v>0</v>
      </c>
      <c r="BA45" s="252">
        <f t="shared" si="47"/>
        <v>0</v>
      </c>
      <c r="BB45" s="254">
        <f t="shared" si="48"/>
        <v>0</v>
      </c>
      <c r="BC45" s="257">
        <f t="shared" si="49"/>
        <v>3</v>
      </c>
      <c r="BD45" s="259">
        <f t="shared" si="50"/>
        <v>3</v>
      </c>
      <c r="BE45" s="252">
        <f t="shared" si="51"/>
        <v>0</v>
      </c>
      <c r="BF45" s="252">
        <f t="shared" si="52"/>
        <v>0</v>
      </c>
      <c r="BG45" s="254">
        <f t="shared" si="53"/>
        <v>0</v>
      </c>
      <c r="BH45" s="257">
        <f t="shared" si="54"/>
        <v>3</v>
      </c>
      <c r="BI45" s="252">
        <f t="shared" si="55"/>
        <v>0</v>
      </c>
      <c r="BJ45" s="252">
        <f t="shared" si="56"/>
        <v>0</v>
      </c>
      <c r="BK45" s="252">
        <f t="shared" si="57"/>
        <v>0</v>
      </c>
      <c r="BL45" s="254">
        <f t="shared" si="58"/>
        <v>0</v>
      </c>
      <c r="BM45" s="260">
        <f t="shared" si="59"/>
        <v>4</v>
      </c>
      <c r="BN45" s="252">
        <f t="shared" si="60"/>
        <v>0</v>
      </c>
      <c r="BO45" s="252">
        <f t="shared" si="61"/>
        <v>0</v>
      </c>
      <c r="BP45" s="252">
        <f t="shared" si="62"/>
        <v>0</v>
      </c>
      <c r="BQ45" s="254">
        <f t="shared" si="63"/>
        <v>0</v>
      </c>
      <c r="BR45" s="261">
        <f t="shared" si="64"/>
        <v>4</v>
      </c>
      <c r="BS45" s="252">
        <f t="shared" si="65"/>
        <v>8</v>
      </c>
      <c r="BT45" s="252">
        <f t="shared" si="66"/>
        <v>0</v>
      </c>
      <c r="BU45" s="252">
        <f t="shared" si="67"/>
        <v>0</v>
      </c>
      <c r="BV45" s="254">
        <f t="shared" si="68"/>
        <v>0</v>
      </c>
      <c r="BW45" s="261">
        <f t="shared" si="69"/>
        <v>3</v>
      </c>
      <c r="BX45" s="262">
        <v>53</v>
      </c>
      <c r="BY45" s="262">
        <v>53</v>
      </c>
      <c r="BZ45" s="246" t="e">
        <f t="shared" si="70"/>
        <v>#VALUE!</v>
      </c>
      <c r="CA45" s="246">
        <f t="shared" si="71"/>
        <v>20</v>
      </c>
      <c r="CB45" s="246" t="e">
        <f t="shared" si="72"/>
        <v>#VALUE!</v>
      </c>
      <c r="CC45" s="246" t="e">
        <f t="shared" si="73"/>
        <v>#VALUE!</v>
      </c>
      <c r="CD45" s="246" t="e">
        <f t="shared" si="74"/>
        <v>#VALUE!</v>
      </c>
      <c r="CE45" s="246" t="e">
        <f t="shared" si="75"/>
        <v>#VALUE!</v>
      </c>
      <c r="CF45" s="246" t="e">
        <f t="shared" si="76"/>
        <v>#VALUE!</v>
      </c>
      <c r="CG45" s="246" t="e">
        <f t="shared" si="77"/>
        <v>#VALUE!</v>
      </c>
      <c r="CH45" s="246" t="e">
        <f t="shared" si="78"/>
        <v>#VALUE!</v>
      </c>
      <c r="CI45" s="246" t="e">
        <f t="shared" si="79"/>
        <v>#VALUE!</v>
      </c>
      <c r="CJ45" s="246" t="e">
        <f t="shared" si="80"/>
        <v>#VALUE!</v>
      </c>
      <c r="CK45" s="246" t="e">
        <f t="shared" si="81"/>
        <v>#VALUE!</v>
      </c>
      <c r="CL45" s="246" t="e">
        <f t="shared" si="82"/>
        <v>#VALUE!</v>
      </c>
      <c r="CM45" s="246" t="e">
        <f t="shared" si="83"/>
        <v>#VALUE!</v>
      </c>
      <c r="CN45" s="246" t="e">
        <f t="shared" si="84"/>
        <v>#VALUE!</v>
      </c>
      <c r="CO45" s="263" t="str">
        <f t="shared" si="85"/>
        <v>2023PEC AI 563</v>
      </c>
      <c r="CP45" s="246" t="e">
        <f t="shared" si="86"/>
        <v>#VALUE!</v>
      </c>
      <c r="CQ45" s="211"/>
      <c r="CR45" s="246">
        <f t="shared" si="87"/>
        <v>20</v>
      </c>
      <c r="CS45" s="246" t="e">
        <f t="shared" si="88"/>
        <v>#VALUE!</v>
      </c>
      <c r="CT45" s="246" t="e">
        <f t="shared" si="89"/>
        <v>#VALUE!</v>
      </c>
      <c r="CU45" s="246" t="e">
        <f t="shared" si="90"/>
        <v>#VALUE!</v>
      </c>
      <c r="CV45" s="246" t="e">
        <f t="shared" si="91"/>
        <v>#VALUE!</v>
      </c>
      <c r="CW45" s="246" t="e">
        <f t="shared" si="92"/>
        <v>#VALUE!</v>
      </c>
      <c r="CX45" s="246" t="e">
        <f t="shared" si="93"/>
        <v>#VALUE!</v>
      </c>
      <c r="CY45" s="246" t="e">
        <f t="shared" si="94"/>
        <v>#VALUE!</v>
      </c>
      <c r="CZ45" s="246" t="e">
        <f t="shared" si="95"/>
        <v>#VALUE!</v>
      </c>
      <c r="DA45" s="246" t="e">
        <f t="shared" si="96"/>
        <v>#VALUE!</v>
      </c>
      <c r="DB45" s="246" t="e">
        <f t="shared" si="97"/>
        <v>#VALUE!</v>
      </c>
      <c r="DC45" s="246" t="e">
        <f t="shared" si="98"/>
        <v>#VALUE!</v>
      </c>
      <c r="DD45" s="246" t="e">
        <f t="shared" si="99"/>
        <v>#VALUE!</v>
      </c>
      <c r="DE45" s="212"/>
      <c r="DF45" s="212" t="e">
        <f t="shared" si="100"/>
        <v>#VALUE!</v>
      </c>
      <c r="DG45" s="212"/>
      <c r="DH45" s="212"/>
      <c r="DI45" s="212"/>
      <c r="DJ45" s="212"/>
      <c r="DK45" s="212"/>
      <c r="DL45" s="212"/>
      <c r="DM45" s="212"/>
      <c r="DN45" s="212"/>
      <c r="DO45" s="212"/>
      <c r="DP45" s="212"/>
      <c r="DQ45" s="212"/>
      <c r="DR45" s="264">
        <f t="shared" si="101"/>
        <v>53</v>
      </c>
      <c r="DS45" s="241">
        <f t="shared" si="102"/>
        <v>11</v>
      </c>
      <c r="DT45" s="212">
        <f t="shared" si="103"/>
        <v>7</v>
      </c>
      <c r="DU45" s="212">
        <f t="shared" si="104"/>
        <v>8</v>
      </c>
      <c r="DV45" s="212">
        <f t="shared" si="105"/>
        <v>8</v>
      </c>
      <c r="DW45" s="212">
        <f t="shared" si="106"/>
        <v>8</v>
      </c>
      <c r="DX45" s="264">
        <f t="shared" si="107"/>
        <v>3</v>
      </c>
      <c r="DY45" s="265">
        <f t="shared" si="108"/>
        <v>8</v>
      </c>
      <c r="DZ45" s="212">
        <f t="shared" si="109"/>
        <v>53</v>
      </c>
      <c r="EA45" s="212">
        <f t="shared" si="110"/>
        <v>11</v>
      </c>
      <c r="EB45" s="212">
        <f t="shared" si="111"/>
        <v>0</v>
      </c>
      <c r="EC45" s="212">
        <f t="shared" ref="EC45:ED45" si="345">IF(ISEVEN($B45),DT45,0)</f>
        <v>7</v>
      </c>
      <c r="ED45" s="212">
        <f t="shared" si="345"/>
        <v>8</v>
      </c>
      <c r="EE45" s="212">
        <f t="shared" ref="EE45:EF45" si="346">IF(ISODD($B45),DU45,0)</f>
        <v>0</v>
      </c>
      <c r="EF45" s="212">
        <f t="shared" si="346"/>
        <v>0</v>
      </c>
      <c r="EG45" s="212">
        <f t="shared" si="114"/>
        <v>8</v>
      </c>
      <c r="EH45" s="212">
        <f t="shared" si="115"/>
        <v>0</v>
      </c>
      <c r="EI45" s="212">
        <f t="shared" ref="EI45:EJ45" si="347">IF(ISEVEN($B45),DW45,0)</f>
        <v>8</v>
      </c>
      <c r="EJ45" s="264">
        <f t="shared" si="347"/>
        <v>3</v>
      </c>
      <c r="EK45" s="212">
        <f t="shared" ref="EK45:EL45" si="348">IF(ISODD($B45),DX45,0)</f>
        <v>0</v>
      </c>
      <c r="EL45" s="212">
        <f t="shared" si="348"/>
        <v>0</v>
      </c>
      <c r="EM45" s="212">
        <f t="shared" si="118"/>
        <v>8</v>
      </c>
      <c r="EN45" s="212"/>
      <c r="EO45" s="212"/>
      <c r="EP45" s="241">
        <f t="shared" si="119"/>
        <v>11</v>
      </c>
      <c r="EQ45" s="212">
        <f t="shared" si="120"/>
        <v>9</v>
      </c>
      <c r="ER45" s="212">
        <f t="shared" si="121"/>
        <v>10</v>
      </c>
      <c r="ES45" s="212">
        <f t="shared" si="122"/>
        <v>10</v>
      </c>
      <c r="ET45" s="264">
        <f t="shared" si="123"/>
        <v>5</v>
      </c>
      <c r="EU45" s="212">
        <f t="shared" si="124"/>
        <v>8</v>
      </c>
      <c r="EV45" s="212"/>
      <c r="EW45" s="212">
        <f t="shared" si="125"/>
        <v>53</v>
      </c>
      <c r="EX45" s="212">
        <f t="shared" si="126"/>
        <v>11</v>
      </c>
      <c r="EY45" s="212">
        <f t="shared" si="127"/>
        <v>0</v>
      </c>
      <c r="EZ45" s="212">
        <f t="shared" ref="EZ45:FA45" si="349">IF(ISEVEN($B45),EQ45,0)</f>
        <v>9</v>
      </c>
      <c r="FA45" s="212">
        <f t="shared" si="349"/>
        <v>10</v>
      </c>
      <c r="FB45" s="212">
        <f t="shared" ref="FB45:FC45" si="350">IF(ISODD($B45),ER45,0)</f>
        <v>0</v>
      </c>
      <c r="FC45" s="212">
        <f t="shared" si="350"/>
        <v>0</v>
      </c>
      <c r="FD45" s="212">
        <f t="shared" si="130"/>
        <v>10</v>
      </c>
      <c r="FE45" s="212">
        <f t="shared" si="131"/>
        <v>0</v>
      </c>
      <c r="FF45" s="264">
        <f t="shared" ref="FF45:FG45" si="351">IF(ISEVEN($B45),ET45,0)</f>
        <v>5</v>
      </c>
      <c r="FG45" s="212">
        <f t="shared" si="351"/>
        <v>8</v>
      </c>
      <c r="FH45" s="212">
        <f t="shared" si="133"/>
        <v>0</v>
      </c>
      <c r="FI45" s="212">
        <v>0</v>
      </c>
      <c r="FJ45" s="212">
        <v>0</v>
      </c>
      <c r="FK45" s="212"/>
      <c r="FL45" s="212"/>
      <c r="FM45" s="262">
        <v>53</v>
      </c>
    </row>
    <row r="46" spans="1:169" ht="15.75" customHeight="1" x14ac:dyDescent="0.2">
      <c r="A46" s="247">
        <v>33</v>
      </c>
      <c r="B46" s="266">
        <v>213423243033</v>
      </c>
      <c r="C46" s="266" t="s">
        <v>144</v>
      </c>
      <c r="D46" s="250"/>
      <c r="E46" s="267" t="s">
        <v>105</v>
      </c>
      <c r="F46" s="252">
        <f t="shared" si="0"/>
        <v>2</v>
      </c>
      <c r="G46" s="252">
        <f t="shared" si="1"/>
        <v>2</v>
      </c>
      <c r="H46" s="252">
        <f t="shared" si="2"/>
        <v>2</v>
      </c>
      <c r="I46" s="252">
        <f t="shared" si="3"/>
        <v>2</v>
      </c>
      <c r="J46" s="252">
        <f t="shared" si="4"/>
        <v>2</v>
      </c>
      <c r="K46" s="252">
        <f t="shared" si="5"/>
        <v>2</v>
      </c>
      <c r="L46" s="252">
        <f t="shared" si="6"/>
        <v>2</v>
      </c>
      <c r="M46" s="252">
        <f t="shared" si="7"/>
        <v>2</v>
      </c>
      <c r="N46" s="252">
        <f t="shared" si="8"/>
        <v>2</v>
      </c>
      <c r="O46" s="253">
        <f t="shared" si="9"/>
        <v>1</v>
      </c>
      <c r="P46" s="252">
        <f t="shared" si="10"/>
        <v>14</v>
      </c>
      <c r="Q46" s="252">
        <f t="shared" si="11"/>
        <v>0</v>
      </c>
      <c r="R46" s="252">
        <f t="shared" si="12"/>
        <v>0</v>
      </c>
      <c r="S46" s="254">
        <f t="shared" si="13"/>
        <v>0</v>
      </c>
      <c r="T46" s="255">
        <f t="shared" si="14"/>
        <v>3</v>
      </c>
      <c r="U46" s="252">
        <f t="shared" si="15"/>
        <v>0</v>
      </c>
      <c r="V46" s="252">
        <f t="shared" si="16"/>
        <v>0</v>
      </c>
      <c r="W46" s="252">
        <f t="shared" si="17"/>
        <v>0</v>
      </c>
      <c r="X46" s="254">
        <f t="shared" si="18"/>
        <v>0</v>
      </c>
      <c r="Y46" s="256">
        <f t="shared" si="19"/>
        <v>4</v>
      </c>
      <c r="Z46" s="252">
        <f t="shared" si="20"/>
        <v>0</v>
      </c>
      <c r="AA46" s="252">
        <f t="shared" si="21"/>
        <v>0</v>
      </c>
      <c r="AB46" s="252">
        <f t="shared" si="22"/>
        <v>0</v>
      </c>
      <c r="AC46" s="254">
        <f t="shared" si="23"/>
        <v>0</v>
      </c>
      <c r="AD46" s="255">
        <f t="shared" si="24"/>
        <v>4</v>
      </c>
      <c r="AE46" s="252">
        <f t="shared" si="25"/>
        <v>14</v>
      </c>
      <c r="AF46" s="252">
        <f t="shared" si="26"/>
        <v>0</v>
      </c>
      <c r="AG46" s="252">
        <f t="shared" si="27"/>
        <v>0</v>
      </c>
      <c r="AH46" s="254">
        <f t="shared" si="28"/>
        <v>0</v>
      </c>
      <c r="AI46" s="257">
        <f t="shared" si="29"/>
        <v>3</v>
      </c>
      <c r="AJ46" s="252">
        <f t="shared" si="30"/>
        <v>12</v>
      </c>
      <c r="AK46" s="252">
        <f t="shared" si="31"/>
        <v>0</v>
      </c>
      <c r="AL46" s="252">
        <f t="shared" si="32"/>
        <v>0</v>
      </c>
      <c r="AM46" s="254">
        <f t="shared" si="33"/>
        <v>0</v>
      </c>
      <c r="AN46" s="257">
        <f t="shared" si="34"/>
        <v>3</v>
      </c>
      <c r="AO46" s="252">
        <f t="shared" si="35"/>
        <v>0</v>
      </c>
      <c r="AP46" s="252">
        <f t="shared" si="36"/>
        <v>0</v>
      </c>
      <c r="AQ46" s="252">
        <f t="shared" si="37"/>
        <v>0</v>
      </c>
      <c r="AR46" s="254">
        <f t="shared" si="38"/>
        <v>0</v>
      </c>
      <c r="AS46" s="257">
        <f t="shared" si="39"/>
        <v>4</v>
      </c>
      <c r="AT46" s="252">
        <f t="shared" si="40"/>
        <v>14</v>
      </c>
      <c r="AU46" s="252">
        <f t="shared" si="41"/>
        <v>0</v>
      </c>
      <c r="AV46" s="252">
        <f t="shared" si="42"/>
        <v>0</v>
      </c>
      <c r="AW46" s="254">
        <f t="shared" si="43"/>
        <v>0</v>
      </c>
      <c r="AX46" s="258">
        <f t="shared" si="44"/>
        <v>3</v>
      </c>
      <c r="AY46" s="252">
        <f t="shared" si="45"/>
        <v>0</v>
      </c>
      <c r="AZ46" s="252">
        <f t="shared" si="46"/>
        <v>0</v>
      </c>
      <c r="BA46" s="252">
        <f t="shared" si="47"/>
        <v>0</v>
      </c>
      <c r="BB46" s="254">
        <f t="shared" si="48"/>
        <v>0</v>
      </c>
      <c r="BC46" s="257">
        <f t="shared" si="49"/>
        <v>4</v>
      </c>
      <c r="BD46" s="252">
        <f t="shared" si="50"/>
        <v>0</v>
      </c>
      <c r="BE46" s="252">
        <f t="shared" si="51"/>
        <v>0</v>
      </c>
      <c r="BF46" s="252">
        <f t="shared" si="52"/>
        <v>0</v>
      </c>
      <c r="BG46" s="254">
        <f t="shared" si="53"/>
        <v>0</v>
      </c>
      <c r="BH46" s="257">
        <f t="shared" si="54"/>
        <v>4</v>
      </c>
      <c r="BI46" s="259">
        <f t="shared" si="55"/>
        <v>8</v>
      </c>
      <c r="BJ46" s="252">
        <f t="shared" si="56"/>
        <v>0</v>
      </c>
      <c r="BK46" s="252">
        <f t="shared" si="57"/>
        <v>0</v>
      </c>
      <c r="BL46" s="254">
        <f t="shared" si="58"/>
        <v>0</v>
      </c>
      <c r="BM46" s="260">
        <f t="shared" si="59"/>
        <v>3</v>
      </c>
      <c r="BN46" s="252">
        <f t="shared" si="60"/>
        <v>14</v>
      </c>
      <c r="BO46" s="252">
        <f t="shared" si="61"/>
        <v>0</v>
      </c>
      <c r="BP46" s="252">
        <f t="shared" si="62"/>
        <v>0</v>
      </c>
      <c r="BQ46" s="254">
        <f t="shared" si="63"/>
        <v>0</v>
      </c>
      <c r="BR46" s="261">
        <f t="shared" si="64"/>
        <v>3</v>
      </c>
      <c r="BS46" s="252">
        <f t="shared" si="65"/>
        <v>0</v>
      </c>
      <c r="BT46" s="252">
        <f t="shared" si="66"/>
        <v>0</v>
      </c>
      <c r="BU46" s="252">
        <f t="shared" si="67"/>
        <v>0</v>
      </c>
      <c r="BV46" s="254">
        <f t="shared" si="68"/>
        <v>0</v>
      </c>
      <c r="BW46" s="261">
        <f t="shared" si="69"/>
        <v>4</v>
      </c>
      <c r="BX46" s="262">
        <v>95</v>
      </c>
      <c r="BY46" s="262">
        <v>95</v>
      </c>
      <c r="BZ46" s="246" t="e">
        <f t="shared" si="70"/>
        <v>#VALUE!</v>
      </c>
      <c r="CA46" s="246">
        <f t="shared" si="71"/>
        <v>19</v>
      </c>
      <c r="CB46" s="246" t="e">
        <f t="shared" si="72"/>
        <v>#VALUE!</v>
      </c>
      <c r="CC46" s="246" t="e">
        <f t="shared" si="73"/>
        <v>#VALUE!</v>
      </c>
      <c r="CD46" s="246" t="e">
        <f t="shared" si="74"/>
        <v>#VALUE!</v>
      </c>
      <c r="CE46" s="246" t="e">
        <f t="shared" si="75"/>
        <v>#VALUE!</v>
      </c>
      <c r="CF46" s="246" t="e">
        <f t="shared" si="76"/>
        <v>#VALUE!</v>
      </c>
      <c r="CG46" s="246" t="e">
        <f t="shared" si="77"/>
        <v>#VALUE!</v>
      </c>
      <c r="CH46" s="246" t="e">
        <f t="shared" si="78"/>
        <v>#VALUE!</v>
      </c>
      <c r="CI46" s="246" t="e">
        <f t="shared" si="79"/>
        <v>#VALUE!</v>
      </c>
      <c r="CJ46" s="246" t="e">
        <f t="shared" si="80"/>
        <v>#VALUE!</v>
      </c>
      <c r="CK46" s="246" t="e">
        <f t="shared" si="81"/>
        <v>#VALUE!</v>
      </c>
      <c r="CL46" s="246" t="e">
        <f t="shared" si="82"/>
        <v>#VALUE!</v>
      </c>
      <c r="CM46" s="246" t="e">
        <f t="shared" si="83"/>
        <v>#VALUE!</v>
      </c>
      <c r="CN46" s="246" t="e">
        <f t="shared" si="84"/>
        <v>#VALUE!</v>
      </c>
      <c r="CO46" s="263" t="str">
        <f t="shared" si="85"/>
        <v>2023PEC AI 131</v>
      </c>
      <c r="CP46" s="246" t="e">
        <f t="shared" si="86"/>
        <v>#VALUE!</v>
      </c>
      <c r="CQ46" s="211"/>
      <c r="CR46" s="246">
        <f t="shared" si="87"/>
        <v>19</v>
      </c>
      <c r="CS46" s="246" t="e">
        <f t="shared" si="88"/>
        <v>#VALUE!</v>
      </c>
      <c r="CT46" s="246" t="e">
        <f t="shared" si="89"/>
        <v>#VALUE!</v>
      </c>
      <c r="CU46" s="246" t="e">
        <f t="shared" si="90"/>
        <v>#VALUE!</v>
      </c>
      <c r="CV46" s="246" t="e">
        <f t="shared" si="91"/>
        <v>#VALUE!</v>
      </c>
      <c r="CW46" s="246" t="e">
        <f t="shared" si="92"/>
        <v>#VALUE!</v>
      </c>
      <c r="CX46" s="246" t="e">
        <f t="shared" si="93"/>
        <v>#VALUE!</v>
      </c>
      <c r="CY46" s="246" t="e">
        <f t="shared" si="94"/>
        <v>#VALUE!</v>
      </c>
      <c r="CZ46" s="246" t="e">
        <f t="shared" si="95"/>
        <v>#VALUE!</v>
      </c>
      <c r="DA46" s="246" t="e">
        <f t="shared" si="96"/>
        <v>#VALUE!</v>
      </c>
      <c r="DB46" s="246" t="e">
        <f t="shared" si="97"/>
        <v>#VALUE!</v>
      </c>
      <c r="DC46" s="246" t="e">
        <f t="shared" si="98"/>
        <v>#VALUE!</v>
      </c>
      <c r="DD46" s="246" t="e">
        <f t="shared" si="99"/>
        <v>#VALUE!</v>
      </c>
      <c r="DE46" s="212"/>
      <c r="DF46" s="212" t="e">
        <f t="shared" si="100"/>
        <v>#VALUE!</v>
      </c>
      <c r="DG46" s="212"/>
      <c r="DH46" s="212"/>
      <c r="DI46" s="212"/>
      <c r="DJ46" s="212"/>
      <c r="DK46" s="212"/>
      <c r="DL46" s="212"/>
      <c r="DM46" s="212"/>
      <c r="DN46" s="212"/>
      <c r="DO46" s="212"/>
      <c r="DP46" s="212"/>
      <c r="DQ46" s="212"/>
      <c r="DR46" s="264">
        <f t="shared" si="101"/>
        <v>95</v>
      </c>
      <c r="DS46" s="241">
        <f t="shared" si="102"/>
        <v>19</v>
      </c>
      <c r="DT46" s="212">
        <f t="shared" si="103"/>
        <v>14</v>
      </c>
      <c r="DU46" s="212">
        <f t="shared" si="104"/>
        <v>14</v>
      </c>
      <c r="DV46" s="212">
        <f t="shared" si="105"/>
        <v>12</v>
      </c>
      <c r="DW46" s="212">
        <f t="shared" si="106"/>
        <v>14</v>
      </c>
      <c r="DX46" s="264">
        <f t="shared" si="107"/>
        <v>8</v>
      </c>
      <c r="DY46" s="265">
        <f t="shared" si="108"/>
        <v>14</v>
      </c>
      <c r="DZ46" s="212">
        <f t="shared" si="109"/>
        <v>95</v>
      </c>
      <c r="EA46" s="212">
        <f t="shared" si="110"/>
        <v>19</v>
      </c>
      <c r="EB46" s="212">
        <f t="shared" si="111"/>
        <v>14</v>
      </c>
      <c r="EC46" s="212">
        <f t="shared" ref="EC46:ED46" si="352">IF(ISEVEN($B46),DT46,0)</f>
        <v>0</v>
      </c>
      <c r="ED46" s="212">
        <f t="shared" si="352"/>
        <v>0</v>
      </c>
      <c r="EE46" s="212">
        <f t="shared" ref="EE46:EF46" si="353">IF(ISODD($B46),DU46,0)</f>
        <v>14</v>
      </c>
      <c r="EF46" s="212">
        <f t="shared" si="353"/>
        <v>12</v>
      </c>
      <c r="EG46" s="212">
        <f t="shared" si="114"/>
        <v>0</v>
      </c>
      <c r="EH46" s="212">
        <f t="shared" si="115"/>
        <v>14</v>
      </c>
      <c r="EI46" s="212">
        <f t="shared" ref="EI46:EJ46" si="354">IF(ISEVEN($B46),DW46,0)</f>
        <v>0</v>
      </c>
      <c r="EJ46" s="212">
        <f t="shared" si="354"/>
        <v>0</v>
      </c>
      <c r="EK46" s="264">
        <f t="shared" ref="EK46:EL46" si="355">IF(ISODD($B46),DX46,0)</f>
        <v>8</v>
      </c>
      <c r="EL46" s="212">
        <f t="shared" si="355"/>
        <v>14</v>
      </c>
      <c r="EM46" s="212">
        <f t="shared" si="118"/>
        <v>0</v>
      </c>
      <c r="EN46" s="212"/>
      <c r="EO46" s="212"/>
      <c r="EP46" s="241">
        <f t="shared" si="119"/>
        <v>19</v>
      </c>
      <c r="EQ46" s="212">
        <f t="shared" si="120"/>
        <v>16</v>
      </c>
      <c r="ER46" s="212">
        <f t="shared" si="121"/>
        <v>16</v>
      </c>
      <c r="ES46" s="212">
        <f t="shared" si="122"/>
        <v>15</v>
      </c>
      <c r="ET46" s="264">
        <f t="shared" si="123"/>
        <v>14</v>
      </c>
      <c r="EU46" s="212">
        <f t="shared" si="124"/>
        <v>15</v>
      </c>
      <c r="EV46" s="212"/>
      <c r="EW46" s="212">
        <f t="shared" si="125"/>
        <v>95</v>
      </c>
      <c r="EX46" s="212">
        <f t="shared" si="126"/>
        <v>19</v>
      </c>
      <c r="EY46" s="212">
        <f t="shared" si="127"/>
        <v>16</v>
      </c>
      <c r="EZ46" s="212">
        <f t="shared" ref="EZ46:FA46" si="356">IF(ISEVEN($B46),EQ46,0)</f>
        <v>0</v>
      </c>
      <c r="FA46" s="212">
        <f t="shared" si="356"/>
        <v>0</v>
      </c>
      <c r="FB46" s="212">
        <f t="shared" ref="FB46:FC46" si="357">IF(ISODD($B46),ER46,0)</f>
        <v>16</v>
      </c>
      <c r="FC46" s="212">
        <f t="shared" si="357"/>
        <v>15</v>
      </c>
      <c r="FD46" s="212">
        <f t="shared" si="130"/>
        <v>0</v>
      </c>
      <c r="FE46" s="264">
        <f t="shared" si="131"/>
        <v>14</v>
      </c>
      <c r="FF46" s="212">
        <f t="shared" ref="FF46:FG46" si="358">IF(ISEVEN($B46),ET46,0)</f>
        <v>0</v>
      </c>
      <c r="FG46" s="212">
        <f t="shared" si="358"/>
        <v>0</v>
      </c>
      <c r="FH46" s="212">
        <f t="shared" si="133"/>
        <v>15</v>
      </c>
      <c r="FI46" s="212">
        <v>0</v>
      </c>
      <c r="FJ46" s="212">
        <v>0</v>
      </c>
      <c r="FK46" s="212"/>
      <c r="FL46" s="212"/>
      <c r="FM46" s="262">
        <v>95</v>
      </c>
    </row>
    <row r="47" spans="1:169" ht="15.75" customHeight="1" x14ac:dyDescent="0.2">
      <c r="A47" s="247">
        <v>34</v>
      </c>
      <c r="B47" s="248">
        <v>213423243034</v>
      </c>
      <c r="C47" s="249" t="s">
        <v>1006</v>
      </c>
      <c r="D47" s="250"/>
      <c r="E47" s="251" t="s">
        <v>1007</v>
      </c>
      <c r="F47" s="252">
        <f t="shared" si="0"/>
        <v>2</v>
      </c>
      <c r="G47" s="252">
        <f t="shared" si="1"/>
        <v>2</v>
      </c>
      <c r="H47" s="252">
        <f t="shared" si="2"/>
        <v>2</v>
      </c>
      <c r="I47" s="252">
        <f t="shared" si="3"/>
        <v>2</v>
      </c>
      <c r="J47" s="252">
        <f t="shared" si="4"/>
        <v>2</v>
      </c>
      <c r="K47" s="252">
        <f t="shared" si="5"/>
        <v>1</v>
      </c>
      <c r="L47" s="252">
        <f t="shared" si="6"/>
        <v>0</v>
      </c>
      <c r="M47" s="252">
        <f t="shared" si="7"/>
        <v>0</v>
      </c>
      <c r="N47" s="252">
        <f t="shared" si="8"/>
        <v>0</v>
      </c>
      <c r="O47" s="253">
        <f t="shared" si="9"/>
        <v>0</v>
      </c>
      <c r="P47" s="252">
        <f t="shared" si="10"/>
        <v>0</v>
      </c>
      <c r="Q47" s="252">
        <f t="shared" si="11"/>
        <v>0</v>
      </c>
      <c r="R47" s="252">
        <f t="shared" si="12"/>
        <v>0</v>
      </c>
      <c r="S47" s="254">
        <f t="shared" si="13"/>
        <v>0</v>
      </c>
      <c r="T47" s="255">
        <f t="shared" si="14"/>
        <v>4</v>
      </c>
      <c r="U47" s="252">
        <f t="shared" si="15"/>
        <v>8</v>
      </c>
      <c r="V47" s="252">
        <f t="shared" si="16"/>
        <v>0</v>
      </c>
      <c r="W47" s="252">
        <f t="shared" si="17"/>
        <v>0</v>
      </c>
      <c r="X47" s="254">
        <f t="shared" si="18"/>
        <v>0</v>
      </c>
      <c r="Y47" s="256">
        <f t="shared" si="19"/>
        <v>3</v>
      </c>
      <c r="Z47" s="252">
        <f t="shared" si="20"/>
        <v>8</v>
      </c>
      <c r="AA47" s="252">
        <f t="shared" si="21"/>
        <v>0</v>
      </c>
      <c r="AB47" s="252">
        <f t="shared" si="22"/>
        <v>0</v>
      </c>
      <c r="AC47" s="254">
        <f t="shared" si="23"/>
        <v>0</v>
      </c>
      <c r="AD47" s="255">
        <f t="shared" si="24"/>
        <v>3</v>
      </c>
      <c r="AE47" s="252">
        <f t="shared" si="25"/>
        <v>0</v>
      </c>
      <c r="AF47" s="252">
        <f t="shared" si="26"/>
        <v>0</v>
      </c>
      <c r="AG47" s="252">
        <f t="shared" si="27"/>
        <v>0</v>
      </c>
      <c r="AH47" s="254">
        <f t="shared" si="28"/>
        <v>0</v>
      </c>
      <c r="AI47" s="257">
        <f t="shared" si="29"/>
        <v>4</v>
      </c>
      <c r="AJ47" s="252">
        <f t="shared" si="30"/>
        <v>0</v>
      </c>
      <c r="AK47" s="252">
        <f t="shared" si="31"/>
        <v>0</v>
      </c>
      <c r="AL47" s="252">
        <f t="shared" si="32"/>
        <v>0</v>
      </c>
      <c r="AM47" s="254">
        <f t="shared" si="33"/>
        <v>0</v>
      </c>
      <c r="AN47" s="257">
        <f t="shared" si="34"/>
        <v>4</v>
      </c>
      <c r="AO47" s="252">
        <f t="shared" si="35"/>
        <v>8</v>
      </c>
      <c r="AP47" s="252">
        <f t="shared" si="36"/>
        <v>0</v>
      </c>
      <c r="AQ47" s="252">
        <f t="shared" si="37"/>
        <v>0</v>
      </c>
      <c r="AR47" s="254">
        <f t="shared" si="38"/>
        <v>0</v>
      </c>
      <c r="AS47" s="257">
        <f t="shared" si="39"/>
        <v>3</v>
      </c>
      <c r="AT47" s="252">
        <f t="shared" si="40"/>
        <v>0</v>
      </c>
      <c r="AU47" s="252">
        <f t="shared" si="41"/>
        <v>0</v>
      </c>
      <c r="AV47" s="252">
        <f t="shared" si="42"/>
        <v>0</v>
      </c>
      <c r="AW47" s="254">
        <f t="shared" si="43"/>
        <v>0</v>
      </c>
      <c r="AX47" s="258">
        <f t="shared" si="44"/>
        <v>4</v>
      </c>
      <c r="AY47" s="252">
        <f t="shared" si="45"/>
        <v>8</v>
      </c>
      <c r="AZ47" s="252">
        <f t="shared" si="46"/>
        <v>0</v>
      </c>
      <c r="BA47" s="252">
        <f t="shared" si="47"/>
        <v>0</v>
      </c>
      <c r="BB47" s="254">
        <f t="shared" si="48"/>
        <v>0</v>
      </c>
      <c r="BC47" s="257">
        <f t="shared" si="49"/>
        <v>3</v>
      </c>
      <c r="BD47" s="259">
        <f t="shared" si="50"/>
        <v>4</v>
      </c>
      <c r="BE47" s="252">
        <f t="shared" si="51"/>
        <v>0</v>
      </c>
      <c r="BF47" s="252">
        <f t="shared" si="52"/>
        <v>0</v>
      </c>
      <c r="BG47" s="254">
        <f t="shared" si="53"/>
        <v>0</v>
      </c>
      <c r="BH47" s="257">
        <f t="shared" si="54"/>
        <v>3</v>
      </c>
      <c r="BI47" s="252">
        <f t="shared" si="55"/>
        <v>0</v>
      </c>
      <c r="BJ47" s="252">
        <f t="shared" si="56"/>
        <v>0</v>
      </c>
      <c r="BK47" s="252">
        <f t="shared" si="57"/>
        <v>0</v>
      </c>
      <c r="BL47" s="254">
        <f t="shared" si="58"/>
        <v>0</v>
      </c>
      <c r="BM47" s="260">
        <f t="shared" si="59"/>
        <v>4</v>
      </c>
      <c r="BN47" s="252">
        <f t="shared" si="60"/>
        <v>0</v>
      </c>
      <c r="BO47" s="252">
        <f t="shared" si="61"/>
        <v>0</v>
      </c>
      <c r="BP47" s="252">
        <f t="shared" si="62"/>
        <v>0</v>
      </c>
      <c r="BQ47" s="254">
        <f t="shared" si="63"/>
        <v>0</v>
      </c>
      <c r="BR47" s="261">
        <f t="shared" si="64"/>
        <v>4</v>
      </c>
      <c r="BS47" s="252">
        <f t="shared" si="65"/>
        <v>8</v>
      </c>
      <c r="BT47" s="252">
        <f t="shared" si="66"/>
        <v>0</v>
      </c>
      <c r="BU47" s="252">
        <f t="shared" si="67"/>
        <v>0</v>
      </c>
      <c r="BV47" s="254">
        <f t="shared" si="68"/>
        <v>0</v>
      </c>
      <c r="BW47" s="261">
        <f t="shared" si="69"/>
        <v>3</v>
      </c>
      <c r="BX47" s="262">
        <v>55</v>
      </c>
      <c r="BY47" s="262">
        <v>55</v>
      </c>
      <c r="BZ47" s="246" t="e">
        <f t="shared" si="70"/>
        <v>#VALUE!</v>
      </c>
      <c r="CA47" s="246">
        <f t="shared" si="71"/>
        <v>20</v>
      </c>
      <c r="CB47" s="246" t="e">
        <f t="shared" si="72"/>
        <v>#VALUE!</v>
      </c>
      <c r="CC47" s="246" t="e">
        <f t="shared" si="73"/>
        <v>#VALUE!</v>
      </c>
      <c r="CD47" s="246" t="e">
        <f t="shared" si="74"/>
        <v>#VALUE!</v>
      </c>
      <c r="CE47" s="246" t="e">
        <f t="shared" si="75"/>
        <v>#VALUE!</v>
      </c>
      <c r="CF47" s="246" t="e">
        <f t="shared" si="76"/>
        <v>#VALUE!</v>
      </c>
      <c r="CG47" s="246" t="e">
        <f t="shared" si="77"/>
        <v>#VALUE!</v>
      </c>
      <c r="CH47" s="246" t="e">
        <f t="shared" si="78"/>
        <v>#VALUE!</v>
      </c>
      <c r="CI47" s="246" t="e">
        <f t="shared" si="79"/>
        <v>#VALUE!</v>
      </c>
      <c r="CJ47" s="246" t="e">
        <f t="shared" si="80"/>
        <v>#VALUE!</v>
      </c>
      <c r="CK47" s="246" t="e">
        <f t="shared" si="81"/>
        <v>#VALUE!</v>
      </c>
      <c r="CL47" s="246" t="e">
        <f t="shared" si="82"/>
        <v>#VALUE!</v>
      </c>
      <c r="CM47" s="246" t="e">
        <f t="shared" si="83"/>
        <v>#VALUE!</v>
      </c>
      <c r="CN47" s="246" t="e">
        <f t="shared" si="84"/>
        <v>#VALUE!</v>
      </c>
      <c r="CO47" s="263" t="str">
        <f t="shared" si="85"/>
        <v>2023PEC AI 564</v>
      </c>
      <c r="CP47" s="246" t="e">
        <f t="shared" si="86"/>
        <v>#VALUE!</v>
      </c>
      <c r="CQ47" s="211"/>
      <c r="CR47" s="246">
        <f t="shared" si="87"/>
        <v>20</v>
      </c>
      <c r="CS47" s="246" t="e">
        <f t="shared" si="88"/>
        <v>#VALUE!</v>
      </c>
      <c r="CT47" s="246" t="e">
        <f t="shared" si="89"/>
        <v>#VALUE!</v>
      </c>
      <c r="CU47" s="246" t="e">
        <f t="shared" si="90"/>
        <v>#VALUE!</v>
      </c>
      <c r="CV47" s="246" t="e">
        <f t="shared" si="91"/>
        <v>#VALUE!</v>
      </c>
      <c r="CW47" s="246" t="e">
        <f t="shared" si="92"/>
        <v>#VALUE!</v>
      </c>
      <c r="CX47" s="246" t="e">
        <f t="shared" si="93"/>
        <v>#VALUE!</v>
      </c>
      <c r="CY47" s="246" t="e">
        <f t="shared" si="94"/>
        <v>#VALUE!</v>
      </c>
      <c r="CZ47" s="246" t="e">
        <f t="shared" si="95"/>
        <v>#VALUE!</v>
      </c>
      <c r="DA47" s="246" t="e">
        <f t="shared" si="96"/>
        <v>#VALUE!</v>
      </c>
      <c r="DB47" s="246" t="e">
        <f t="shared" si="97"/>
        <v>#VALUE!</v>
      </c>
      <c r="DC47" s="246" t="e">
        <f t="shared" si="98"/>
        <v>#VALUE!</v>
      </c>
      <c r="DD47" s="246" t="e">
        <f t="shared" si="99"/>
        <v>#VALUE!</v>
      </c>
      <c r="DE47" s="212"/>
      <c r="DF47" s="212" t="e">
        <f t="shared" si="100"/>
        <v>#VALUE!</v>
      </c>
      <c r="DG47" s="212"/>
      <c r="DH47" s="212"/>
      <c r="DI47" s="212"/>
      <c r="DJ47" s="212"/>
      <c r="DK47" s="212"/>
      <c r="DL47" s="212"/>
      <c r="DM47" s="212"/>
      <c r="DN47" s="212"/>
      <c r="DO47" s="212"/>
      <c r="DP47" s="212"/>
      <c r="DQ47" s="212"/>
      <c r="DR47" s="264">
        <f t="shared" si="101"/>
        <v>55</v>
      </c>
      <c r="DS47" s="241">
        <f t="shared" si="102"/>
        <v>11</v>
      </c>
      <c r="DT47" s="212">
        <f t="shared" si="103"/>
        <v>8</v>
      </c>
      <c r="DU47" s="212">
        <f t="shared" si="104"/>
        <v>8</v>
      </c>
      <c r="DV47" s="212">
        <f t="shared" si="105"/>
        <v>8</v>
      </c>
      <c r="DW47" s="212">
        <f t="shared" si="106"/>
        <v>8</v>
      </c>
      <c r="DX47" s="264">
        <f t="shared" si="107"/>
        <v>4</v>
      </c>
      <c r="DY47" s="265">
        <f t="shared" si="108"/>
        <v>8</v>
      </c>
      <c r="DZ47" s="212">
        <f t="shared" si="109"/>
        <v>55</v>
      </c>
      <c r="EA47" s="212">
        <f t="shared" si="110"/>
        <v>11</v>
      </c>
      <c r="EB47" s="212">
        <f t="shared" si="111"/>
        <v>0</v>
      </c>
      <c r="EC47" s="212">
        <f t="shared" ref="EC47:ED47" si="359">IF(ISEVEN($B47),DT47,0)</f>
        <v>8</v>
      </c>
      <c r="ED47" s="212">
        <f t="shared" si="359"/>
        <v>8</v>
      </c>
      <c r="EE47" s="212">
        <f t="shared" ref="EE47:EF47" si="360">IF(ISODD($B47),DU47,0)</f>
        <v>0</v>
      </c>
      <c r="EF47" s="212">
        <f t="shared" si="360"/>
        <v>0</v>
      </c>
      <c r="EG47" s="212">
        <f t="shared" si="114"/>
        <v>8</v>
      </c>
      <c r="EH47" s="212">
        <f t="shared" si="115"/>
        <v>0</v>
      </c>
      <c r="EI47" s="212">
        <f t="shared" ref="EI47:EJ47" si="361">IF(ISEVEN($B47),DW47,0)</f>
        <v>8</v>
      </c>
      <c r="EJ47" s="264">
        <f t="shared" si="361"/>
        <v>4</v>
      </c>
      <c r="EK47" s="212">
        <f t="shared" ref="EK47:EL47" si="362">IF(ISODD($B47),DX47,0)</f>
        <v>0</v>
      </c>
      <c r="EL47" s="212">
        <f t="shared" si="362"/>
        <v>0</v>
      </c>
      <c r="EM47" s="212">
        <f t="shared" si="118"/>
        <v>8</v>
      </c>
      <c r="EN47" s="212"/>
      <c r="EO47" s="212"/>
      <c r="EP47" s="241">
        <f t="shared" si="119"/>
        <v>11</v>
      </c>
      <c r="EQ47" s="212">
        <f t="shared" si="120"/>
        <v>9</v>
      </c>
      <c r="ER47" s="212">
        <f t="shared" si="121"/>
        <v>10</v>
      </c>
      <c r="ES47" s="212">
        <f t="shared" si="122"/>
        <v>10</v>
      </c>
      <c r="ET47" s="264">
        <f t="shared" si="123"/>
        <v>6</v>
      </c>
      <c r="EU47" s="212">
        <f t="shared" si="124"/>
        <v>9</v>
      </c>
      <c r="EV47" s="212"/>
      <c r="EW47" s="212">
        <f t="shared" si="125"/>
        <v>55</v>
      </c>
      <c r="EX47" s="212">
        <f t="shared" si="126"/>
        <v>11</v>
      </c>
      <c r="EY47" s="212">
        <f t="shared" si="127"/>
        <v>0</v>
      </c>
      <c r="EZ47" s="212">
        <f t="shared" ref="EZ47:FA47" si="363">IF(ISEVEN($B47),EQ47,0)</f>
        <v>9</v>
      </c>
      <c r="FA47" s="212">
        <f t="shared" si="363"/>
        <v>10</v>
      </c>
      <c r="FB47" s="212">
        <f t="shared" ref="FB47:FC47" si="364">IF(ISODD($B47),ER47,0)</f>
        <v>0</v>
      </c>
      <c r="FC47" s="212">
        <f t="shared" si="364"/>
        <v>0</v>
      </c>
      <c r="FD47" s="212">
        <f t="shared" si="130"/>
        <v>10</v>
      </c>
      <c r="FE47" s="212">
        <f t="shared" si="131"/>
        <v>0</v>
      </c>
      <c r="FF47" s="264">
        <f t="shared" ref="FF47:FG47" si="365">IF(ISEVEN($B47),ET47,0)</f>
        <v>6</v>
      </c>
      <c r="FG47" s="212">
        <f t="shared" si="365"/>
        <v>9</v>
      </c>
      <c r="FH47" s="212">
        <f t="shared" si="133"/>
        <v>0</v>
      </c>
      <c r="FI47" s="212">
        <v>0</v>
      </c>
      <c r="FJ47" s="212">
        <v>0</v>
      </c>
      <c r="FK47" s="212"/>
      <c r="FL47" s="212"/>
      <c r="FM47" s="262">
        <v>55</v>
      </c>
    </row>
    <row r="48" spans="1:169" ht="15.75" customHeight="1" x14ac:dyDescent="0.2">
      <c r="A48" s="247">
        <v>35</v>
      </c>
      <c r="B48" s="248">
        <v>213423243035</v>
      </c>
      <c r="C48" s="249" t="s">
        <v>1008</v>
      </c>
      <c r="D48" s="250"/>
      <c r="E48" s="251" t="s">
        <v>1009</v>
      </c>
      <c r="F48" s="252">
        <f t="shared" si="0"/>
        <v>2</v>
      </c>
      <c r="G48" s="252">
        <f t="shared" si="1"/>
        <v>2</v>
      </c>
      <c r="H48" s="252">
        <f t="shared" si="2"/>
        <v>2</v>
      </c>
      <c r="I48" s="252">
        <f t="shared" si="3"/>
        <v>0</v>
      </c>
      <c r="J48" s="252">
        <f t="shared" si="4"/>
        <v>0</v>
      </c>
      <c r="K48" s="252">
        <f t="shared" si="5"/>
        <v>0</v>
      </c>
      <c r="L48" s="252">
        <f t="shared" si="6"/>
        <v>0</v>
      </c>
      <c r="M48" s="252">
        <f t="shared" si="7"/>
        <v>0</v>
      </c>
      <c r="N48" s="252">
        <f t="shared" si="8"/>
        <v>0</v>
      </c>
      <c r="O48" s="253">
        <f t="shared" si="9"/>
        <v>0</v>
      </c>
      <c r="P48" s="252">
        <f t="shared" si="10"/>
        <v>5</v>
      </c>
      <c r="Q48" s="252">
        <f t="shared" si="11"/>
        <v>0</v>
      </c>
      <c r="R48" s="252">
        <f t="shared" si="12"/>
        <v>0</v>
      </c>
      <c r="S48" s="254">
        <f t="shared" si="13"/>
        <v>0</v>
      </c>
      <c r="T48" s="255">
        <f t="shared" si="14"/>
        <v>3</v>
      </c>
      <c r="U48" s="252">
        <f t="shared" si="15"/>
        <v>0</v>
      </c>
      <c r="V48" s="252">
        <f t="shared" si="16"/>
        <v>0</v>
      </c>
      <c r="W48" s="252">
        <f t="shared" si="17"/>
        <v>0</v>
      </c>
      <c r="X48" s="254">
        <f t="shared" si="18"/>
        <v>0</v>
      </c>
      <c r="Y48" s="256">
        <f t="shared" si="19"/>
        <v>4</v>
      </c>
      <c r="Z48" s="252">
        <f t="shared" si="20"/>
        <v>0</v>
      </c>
      <c r="AA48" s="252">
        <f t="shared" si="21"/>
        <v>0</v>
      </c>
      <c r="AB48" s="252">
        <f t="shared" si="22"/>
        <v>0</v>
      </c>
      <c r="AC48" s="254">
        <f t="shared" si="23"/>
        <v>0</v>
      </c>
      <c r="AD48" s="255">
        <f t="shared" si="24"/>
        <v>4</v>
      </c>
      <c r="AE48" s="252">
        <f t="shared" si="25"/>
        <v>5</v>
      </c>
      <c r="AF48" s="252">
        <f t="shared" si="26"/>
        <v>0</v>
      </c>
      <c r="AG48" s="252">
        <f t="shared" si="27"/>
        <v>0</v>
      </c>
      <c r="AH48" s="254">
        <f t="shared" si="28"/>
        <v>0</v>
      </c>
      <c r="AI48" s="257">
        <f t="shared" si="29"/>
        <v>3</v>
      </c>
      <c r="AJ48" s="252">
        <f t="shared" si="30"/>
        <v>4</v>
      </c>
      <c r="AK48" s="252">
        <f t="shared" si="31"/>
        <v>0</v>
      </c>
      <c r="AL48" s="252">
        <f t="shared" si="32"/>
        <v>0</v>
      </c>
      <c r="AM48" s="254">
        <f t="shared" si="33"/>
        <v>0</v>
      </c>
      <c r="AN48" s="257">
        <f t="shared" si="34"/>
        <v>3</v>
      </c>
      <c r="AO48" s="252">
        <f t="shared" si="35"/>
        <v>0</v>
      </c>
      <c r="AP48" s="252">
        <f t="shared" si="36"/>
        <v>0</v>
      </c>
      <c r="AQ48" s="252">
        <f t="shared" si="37"/>
        <v>0</v>
      </c>
      <c r="AR48" s="254">
        <f t="shared" si="38"/>
        <v>0</v>
      </c>
      <c r="AS48" s="257">
        <f t="shared" si="39"/>
        <v>4</v>
      </c>
      <c r="AT48" s="252">
        <f t="shared" si="40"/>
        <v>5</v>
      </c>
      <c r="AU48" s="252">
        <f t="shared" si="41"/>
        <v>0</v>
      </c>
      <c r="AV48" s="252">
        <f t="shared" si="42"/>
        <v>0</v>
      </c>
      <c r="AW48" s="254">
        <f t="shared" si="43"/>
        <v>0</v>
      </c>
      <c r="AX48" s="258">
        <f t="shared" si="44"/>
        <v>3</v>
      </c>
      <c r="AY48" s="252">
        <f t="shared" si="45"/>
        <v>0</v>
      </c>
      <c r="AZ48" s="252">
        <f t="shared" si="46"/>
        <v>0</v>
      </c>
      <c r="BA48" s="252">
        <f t="shared" si="47"/>
        <v>0</v>
      </c>
      <c r="BB48" s="254">
        <f t="shared" si="48"/>
        <v>0</v>
      </c>
      <c r="BC48" s="257">
        <f t="shared" si="49"/>
        <v>4</v>
      </c>
      <c r="BD48" s="252">
        <f t="shared" si="50"/>
        <v>0</v>
      </c>
      <c r="BE48" s="252">
        <f t="shared" si="51"/>
        <v>0</v>
      </c>
      <c r="BF48" s="252">
        <f t="shared" si="52"/>
        <v>0</v>
      </c>
      <c r="BG48" s="254">
        <f t="shared" si="53"/>
        <v>0</v>
      </c>
      <c r="BH48" s="257">
        <f t="shared" si="54"/>
        <v>4</v>
      </c>
      <c r="BI48" s="252">
        <f t="shared" si="55"/>
        <v>0</v>
      </c>
      <c r="BJ48" s="252">
        <f t="shared" si="56"/>
        <v>0</v>
      </c>
      <c r="BK48" s="252">
        <f t="shared" si="57"/>
        <v>0</v>
      </c>
      <c r="BL48" s="254">
        <f t="shared" si="58"/>
        <v>0</v>
      </c>
      <c r="BM48" s="260">
        <f t="shared" si="59"/>
        <v>4</v>
      </c>
      <c r="BN48" s="252">
        <f t="shared" si="60"/>
        <v>5</v>
      </c>
      <c r="BO48" s="252">
        <f t="shared" si="61"/>
        <v>0</v>
      </c>
      <c r="BP48" s="252">
        <f t="shared" si="62"/>
        <v>0</v>
      </c>
      <c r="BQ48" s="254">
        <f t="shared" si="63"/>
        <v>0</v>
      </c>
      <c r="BR48" s="261">
        <f t="shared" si="64"/>
        <v>3</v>
      </c>
      <c r="BS48" s="252">
        <f t="shared" si="65"/>
        <v>0</v>
      </c>
      <c r="BT48" s="252">
        <f t="shared" si="66"/>
        <v>0</v>
      </c>
      <c r="BU48" s="252">
        <f t="shared" si="67"/>
        <v>0</v>
      </c>
      <c r="BV48" s="254">
        <f t="shared" si="68"/>
        <v>0</v>
      </c>
      <c r="BW48" s="261">
        <f t="shared" si="69"/>
        <v>4</v>
      </c>
      <c r="BX48" s="262">
        <v>30</v>
      </c>
      <c r="BY48" s="262">
        <v>30</v>
      </c>
      <c r="BZ48" s="246" t="e">
        <f t="shared" si="70"/>
        <v>#VALUE!</v>
      </c>
      <c r="CA48" s="246">
        <f t="shared" si="71"/>
        <v>20</v>
      </c>
      <c r="CB48" s="246" t="e">
        <f t="shared" si="72"/>
        <v>#VALUE!</v>
      </c>
      <c r="CC48" s="246" t="e">
        <f t="shared" si="73"/>
        <v>#VALUE!</v>
      </c>
      <c r="CD48" s="246" t="e">
        <f t="shared" si="74"/>
        <v>#VALUE!</v>
      </c>
      <c r="CE48" s="246" t="e">
        <f t="shared" si="75"/>
        <v>#VALUE!</v>
      </c>
      <c r="CF48" s="246" t="e">
        <f t="shared" si="76"/>
        <v>#VALUE!</v>
      </c>
      <c r="CG48" s="246" t="e">
        <f t="shared" si="77"/>
        <v>#VALUE!</v>
      </c>
      <c r="CH48" s="246" t="e">
        <f t="shared" si="78"/>
        <v>#VALUE!</v>
      </c>
      <c r="CI48" s="246" t="e">
        <f t="shared" si="79"/>
        <v>#VALUE!</v>
      </c>
      <c r="CJ48" s="246" t="e">
        <f t="shared" si="80"/>
        <v>#VALUE!</v>
      </c>
      <c r="CK48" s="246" t="e">
        <f t="shared" si="81"/>
        <v>#VALUE!</v>
      </c>
      <c r="CL48" s="246" t="e">
        <f t="shared" si="82"/>
        <v>#VALUE!</v>
      </c>
      <c r="CM48" s="246" t="e">
        <f t="shared" si="83"/>
        <v>#VALUE!</v>
      </c>
      <c r="CN48" s="246" t="e">
        <f t="shared" si="84"/>
        <v>#VALUE!</v>
      </c>
      <c r="CO48" s="263" t="str">
        <f t="shared" si="85"/>
        <v>2023PEC AI 565</v>
      </c>
      <c r="CP48" s="246" t="e">
        <f t="shared" si="86"/>
        <v>#VALUE!</v>
      </c>
      <c r="CQ48" s="211"/>
      <c r="CR48" s="246">
        <f t="shared" si="87"/>
        <v>20</v>
      </c>
      <c r="CS48" s="246" t="e">
        <f t="shared" si="88"/>
        <v>#VALUE!</v>
      </c>
      <c r="CT48" s="246" t="e">
        <f t="shared" si="89"/>
        <v>#VALUE!</v>
      </c>
      <c r="CU48" s="246" t="e">
        <f t="shared" si="90"/>
        <v>#VALUE!</v>
      </c>
      <c r="CV48" s="246" t="e">
        <f t="shared" si="91"/>
        <v>#VALUE!</v>
      </c>
      <c r="CW48" s="246" t="e">
        <f t="shared" si="92"/>
        <v>#VALUE!</v>
      </c>
      <c r="CX48" s="246" t="e">
        <f t="shared" si="93"/>
        <v>#VALUE!</v>
      </c>
      <c r="CY48" s="246" t="e">
        <f t="shared" si="94"/>
        <v>#VALUE!</v>
      </c>
      <c r="CZ48" s="246" t="e">
        <f t="shared" si="95"/>
        <v>#VALUE!</v>
      </c>
      <c r="DA48" s="246" t="e">
        <f t="shared" si="96"/>
        <v>#VALUE!</v>
      </c>
      <c r="DB48" s="246" t="e">
        <f t="shared" si="97"/>
        <v>#VALUE!</v>
      </c>
      <c r="DC48" s="246" t="e">
        <f t="shared" si="98"/>
        <v>#VALUE!</v>
      </c>
      <c r="DD48" s="246" t="e">
        <f t="shared" si="99"/>
        <v>#VALUE!</v>
      </c>
      <c r="DE48" s="212"/>
      <c r="DF48" s="212" t="e">
        <f t="shared" si="100"/>
        <v>#VALUE!</v>
      </c>
      <c r="DG48" s="212"/>
      <c r="DH48" s="212"/>
      <c r="DI48" s="212"/>
      <c r="DJ48" s="212"/>
      <c r="DK48" s="212"/>
      <c r="DL48" s="212"/>
      <c r="DM48" s="212"/>
      <c r="DN48" s="212"/>
      <c r="DO48" s="212"/>
      <c r="DP48" s="212"/>
      <c r="DQ48" s="212"/>
      <c r="DR48" s="264">
        <f t="shared" si="101"/>
        <v>30</v>
      </c>
      <c r="DS48" s="241">
        <f t="shared" si="102"/>
        <v>6</v>
      </c>
      <c r="DT48" s="212">
        <f t="shared" si="103"/>
        <v>5</v>
      </c>
      <c r="DU48" s="212">
        <f t="shared" si="104"/>
        <v>5</v>
      </c>
      <c r="DV48" s="212">
        <f t="shared" si="105"/>
        <v>4</v>
      </c>
      <c r="DW48" s="212">
        <f t="shared" si="106"/>
        <v>5</v>
      </c>
      <c r="DX48" s="264">
        <f t="shared" si="107"/>
        <v>0</v>
      </c>
      <c r="DY48" s="265">
        <f t="shared" si="108"/>
        <v>5</v>
      </c>
      <c r="DZ48" s="212">
        <f t="shared" si="109"/>
        <v>30</v>
      </c>
      <c r="EA48" s="212">
        <f t="shared" si="110"/>
        <v>6</v>
      </c>
      <c r="EB48" s="212">
        <f t="shared" si="111"/>
        <v>5</v>
      </c>
      <c r="EC48" s="212">
        <f t="shared" ref="EC48:ED48" si="366">IF(ISEVEN($B48),DT48,0)</f>
        <v>0</v>
      </c>
      <c r="ED48" s="212">
        <f t="shared" si="366"/>
        <v>0</v>
      </c>
      <c r="EE48" s="212">
        <f t="shared" ref="EE48:EF48" si="367">IF(ISODD($B48),DU48,0)</f>
        <v>5</v>
      </c>
      <c r="EF48" s="212">
        <f t="shared" si="367"/>
        <v>4</v>
      </c>
      <c r="EG48" s="212">
        <f t="shared" si="114"/>
        <v>0</v>
      </c>
      <c r="EH48" s="212">
        <f t="shared" si="115"/>
        <v>5</v>
      </c>
      <c r="EI48" s="212">
        <f t="shared" ref="EI48:EJ48" si="368">IF(ISEVEN($B48),DW48,0)</f>
        <v>0</v>
      </c>
      <c r="EJ48" s="212">
        <f t="shared" si="368"/>
        <v>0</v>
      </c>
      <c r="EK48" s="264">
        <f t="shared" ref="EK48:EL48" si="369">IF(ISODD($B48),DX48,0)</f>
        <v>0</v>
      </c>
      <c r="EL48" s="212">
        <f t="shared" si="369"/>
        <v>5</v>
      </c>
      <c r="EM48" s="212">
        <f t="shared" si="118"/>
        <v>0</v>
      </c>
      <c r="EN48" s="212"/>
      <c r="EO48" s="212"/>
      <c r="EP48" s="241">
        <f t="shared" si="119"/>
        <v>6</v>
      </c>
      <c r="EQ48" s="212">
        <f t="shared" si="120"/>
        <v>6</v>
      </c>
      <c r="ER48" s="212">
        <f t="shared" si="121"/>
        <v>6</v>
      </c>
      <c r="ES48" s="212">
        <f t="shared" si="122"/>
        <v>5</v>
      </c>
      <c r="ET48" s="264">
        <f t="shared" si="123"/>
        <v>2</v>
      </c>
      <c r="EU48" s="212">
        <f t="shared" si="124"/>
        <v>5</v>
      </c>
      <c r="EV48" s="212"/>
      <c r="EW48" s="212">
        <f t="shared" si="125"/>
        <v>30</v>
      </c>
      <c r="EX48" s="212">
        <f t="shared" si="126"/>
        <v>6</v>
      </c>
      <c r="EY48" s="212">
        <f t="shared" si="127"/>
        <v>6</v>
      </c>
      <c r="EZ48" s="212">
        <f t="shared" ref="EZ48:FA48" si="370">IF(ISEVEN($B48),EQ48,0)</f>
        <v>0</v>
      </c>
      <c r="FA48" s="212">
        <f t="shared" si="370"/>
        <v>0</v>
      </c>
      <c r="FB48" s="212">
        <f t="shared" ref="FB48:FC48" si="371">IF(ISODD($B48),ER48,0)</f>
        <v>6</v>
      </c>
      <c r="FC48" s="212">
        <f t="shared" si="371"/>
        <v>5</v>
      </c>
      <c r="FD48" s="212">
        <f t="shared" si="130"/>
        <v>0</v>
      </c>
      <c r="FE48" s="264">
        <f t="shared" si="131"/>
        <v>2</v>
      </c>
      <c r="FF48" s="212">
        <f t="shared" ref="FF48:FG48" si="372">IF(ISEVEN($B48),ET48,0)</f>
        <v>0</v>
      </c>
      <c r="FG48" s="212">
        <f t="shared" si="372"/>
        <v>0</v>
      </c>
      <c r="FH48" s="212">
        <f t="shared" si="133"/>
        <v>5</v>
      </c>
      <c r="FI48" s="212">
        <v>0</v>
      </c>
      <c r="FJ48" s="212">
        <v>0</v>
      </c>
      <c r="FK48" s="212"/>
      <c r="FL48" s="212"/>
      <c r="FM48" s="262">
        <v>30</v>
      </c>
    </row>
    <row r="49" spans="1:169" ht="15.75" customHeight="1" x14ac:dyDescent="0.2">
      <c r="A49" s="247">
        <v>36</v>
      </c>
      <c r="B49" s="248">
        <v>213423243036</v>
      </c>
      <c r="C49" s="249" t="s">
        <v>1010</v>
      </c>
      <c r="D49" s="250"/>
      <c r="E49" s="251" t="s">
        <v>1664</v>
      </c>
      <c r="F49" s="252">
        <f t="shared" si="0"/>
        <v>2</v>
      </c>
      <c r="G49" s="252">
        <f t="shared" si="1"/>
        <v>2</v>
      </c>
      <c r="H49" s="252">
        <f t="shared" si="2"/>
        <v>2</v>
      </c>
      <c r="I49" s="252">
        <f t="shared" si="3"/>
        <v>2</v>
      </c>
      <c r="J49" s="252">
        <f t="shared" si="4"/>
        <v>2</v>
      </c>
      <c r="K49" s="252">
        <f t="shared" si="5"/>
        <v>0</v>
      </c>
      <c r="L49" s="252">
        <f t="shared" si="6"/>
        <v>0</v>
      </c>
      <c r="M49" s="252">
        <f t="shared" si="7"/>
        <v>0</v>
      </c>
      <c r="N49" s="252">
        <f t="shared" si="8"/>
        <v>0</v>
      </c>
      <c r="O49" s="253">
        <f t="shared" si="9"/>
        <v>0</v>
      </c>
      <c r="P49" s="252">
        <f t="shared" si="10"/>
        <v>0</v>
      </c>
      <c r="Q49" s="252">
        <f t="shared" si="11"/>
        <v>0</v>
      </c>
      <c r="R49" s="252">
        <f t="shared" si="12"/>
        <v>0</v>
      </c>
      <c r="S49" s="254">
        <f t="shared" si="13"/>
        <v>0</v>
      </c>
      <c r="T49" s="255">
        <f t="shared" si="14"/>
        <v>4</v>
      </c>
      <c r="U49" s="252">
        <f t="shared" si="15"/>
        <v>7</v>
      </c>
      <c r="V49" s="252">
        <f t="shared" si="16"/>
        <v>0</v>
      </c>
      <c r="W49" s="252">
        <f t="shared" si="17"/>
        <v>0</v>
      </c>
      <c r="X49" s="254">
        <f t="shared" si="18"/>
        <v>0</v>
      </c>
      <c r="Y49" s="256">
        <f t="shared" si="19"/>
        <v>3</v>
      </c>
      <c r="Z49" s="252">
        <f t="shared" si="20"/>
        <v>7</v>
      </c>
      <c r="AA49" s="252">
        <f t="shared" si="21"/>
        <v>0</v>
      </c>
      <c r="AB49" s="252">
        <f t="shared" si="22"/>
        <v>0</v>
      </c>
      <c r="AC49" s="254">
        <f t="shared" si="23"/>
        <v>0</v>
      </c>
      <c r="AD49" s="255">
        <f t="shared" si="24"/>
        <v>3</v>
      </c>
      <c r="AE49" s="252">
        <f t="shared" si="25"/>
        <v>0</v>
      </c>
      <c r="AF49" s="252">
        <f t="shared" si="26"/>
        <v>0</v>
      </c>
      <c r="AG49" s="252">
        <f t="shared" si="27"/>
        <v>0</v>
      </c>
      <c r="AH49" s="254">
        <f t="shared" si="28"/>
        <v>0</v>
      </c>
      <c r="AI49" s="257">
        <f t="shared" si="29"/>
        <v>4</v>
      </c>
      <c r="AJ49" s="252">
        <f t="shared" si="30"/>
        <v>0</v>
      </c>
      <c r="AK49" s="252">
        <f t="shared" si="31"/>
        <v>0</v>
      </c>
      <c r="AL49" s="252">
        <f t="shared" si="32"/>
        <v>0</v>
      </c>
      <c r="AM49" s="254">
        <f t="shared" si="33"/>
        <v>0</v>
      </c>
      <c r="AN49" s="257">
        <f t="shared" si="34"/>
        <v>4</v>
      </c>
      <c r="AO49" s="252">
        <f t="shared" si="35"/>
        <v>7</v>
      </c>
      <c r="AP49" s="252">
        <f t="shared" si="36"/>
        <v>0</v>
      </c>
      <c r="AQ49" s="252">
        <f t="shared" si="37"/>
        <v>0</v>
      </c>
      <c r="AR49" s="254">
        <f t="shared" si="38"/>
        <v>0</v>
      </c>
      <c r="AS49" s="257">
        <f t="shared" si="39"/>
        <v>3</v>
      </c>
      <c r="AT49" s="252">
        <f t="shared" si="40"/>
        <v>0</v>
      </c>
      <c r="AU49" s="252">
        <f t="shared" si="41"/>
        <v>0</v>
      </c>
      <c r="AV49" s="252">
        <f t="shared" si="42"/>
        <v>0</v>
      </c>
      <c r="AW49" s="254">
        <f t="shared" si="43"/>
        <v>0</v>
      </c>
      <c r="AX49" s="258">
        <f t="shared" si="44"/>
        <v>4</v>
      </c>
      <c r="AY49" s="252">
        <f t="shared" si="45"/>
        <v>7</v>
      </c>
      <c r="AZ49" s="252">
        <f t="shared" si="46"/>
        <v>0</v>
      </c>
      <c r="BA49" s="252">
        <f t="shared" si="47"/>
        <v>0</v>
      </c>
      <c r="BB49" s="254">
        <f t="shared" si="48"/>
        <v>0</v>
      </c>
      <c r="BC49" s="257">
        <f t="shared" si="49"/>
        <v>3</v>
      </c>
      <c r="BD49" s="259">
        <f t="shared" si="50"/>
        <v>4</v>
      </c>
      <c r="BE49" s="252">
        <f t="shared" si="51"/>
        <v>0</v>
      </c>
      <c r="BF49" s="252">
        <f t="shared" si="52"/>
        <v>0</v>
      </c>
      <c r="BG49" s="254">
        <f t="shared" si="53"/>
        <v>0</v>
      </c>
      <c r="BH49" s="257">
        <f t="shared" si="54"/>
        <v>3</v>
      </c>
      <c r="BI49" s="252">
        <f t="shared" si="55"/>
        <v>0</v>
      </c>
      <c r="BJ49" s="252">
        <f t="shared" si="56"/>
        <v>0</v>
      </c>
      <c r="BK49" s="252">
        <f t="shared" si="57"/>
        <v>0</v>
      </c>
      <c r="BL49" s="254">
        <f t="shared" si="58"/>
        <v>0</v>
      </c>
      <c r="BM49" s="260">
        <f t="shared" si="59"/>
        <v>4</v>
      </c>
      <c r="BN49" s="252">
        <f t="shared" si="60"/>
        <v>0</v>
      </c>
      <c r="BO49" s="252">
        <f t="shared" si="61"/>
        <v>0</v>
      </c>
      <c r="BP49" s="252">
        <f t="shared" si="62"/>
        <v>0</v>
      </c>
      <c r="BQ49" s="254">
        <f t="shared" si="63"/>
        <v>0</v>
      </c>
      <c r="BR49" s="261">
        <f t="shared" si="64"/>
        <v>4</v>
      </c>
      <c r="BS49" s="252">
        <f t="shared" si="65"/>
        <v>8</v>
      </c>
      <c r="BT49" s="252">
        <f t="shared" si="66"/>
        <v>0</v>
      </c>
      <c r="BU49" s="252">
        <f t="shared" si="67"/>
        <v>0</v>
      </c>
      <c r="BV49" s="254">
        <f t="shared" si="68"/>
        <v>0</v>
      </c>
      <c r="BW49" s="261">
        <f t="shared" si="69"/>
        <v>3</v>
      </c>
      <c r="BX49" s="262">
        <v>50</v>
      </c>
      <c r="BY49" s="262">
        <v>50</v>
      </c>
      <c r="BZ49" s="246" t="e">
        <f t="shared" si="70"/>
        <v>#VALUE!</v>
      </c>
      <c r="CA49" s="246">
        <f t="shared" si="71"/>
        <v>20</v>
      </c>
      <c r="CB49" s="246" t="e">
        <f t="shared" si="72"/>
        <v>#VALUE!</v>
      </c>
      <c r="CC49" s="246" t="e">
        <f t="shared" si="73"/>
        <v>#VALUE!</v>
      </c>
      <c r="CD49" s="246" t="e">
        <f t="shared" si="74"/>
        <v>#VALUE!</v>
      </c>
      <c r="CE49" s="246" t="e">
        <f t="shared" si="75"/>
        <v>#VALUE!</v>
      </c>
      <c r="CF49" s="246" t="e">
        <f t="shared" si="76"/>
        <v>#VALUE!</v>
      </c>
      <c r="CG49" s="246" t="e">
        <f t="shared" si="77"/>
        <v>#VALUE!</v>
      </c>
      <c r="CH49" s="246" t="e">
        <f t="shared" si="78"/>
        <v>#VALUE!</v>
      </c>
      <c r="CI49" s="246" t="e">
        <f t="shared" si="79"/>
        <v>#VALUE!</v>
      </c>
      <c r="CJ49" s="246" t="e">
        <f t="shared" si="80"/>
        <v>#VALUE!</v>
      </c>
      <c r="CK49" s="246" t="e">
        <f t="shared" si="81"/>
        <v>#VALUE!</v>
      </c>
      <c r="CL49" s="246" t="e">
        <f t="shared" si="82"/>
        <v>#VALUE!</v>
      </c>
      <c r="CM49" s="246" t="e">
        <f t="shared" si="83"/>
        <v>#VALUE!</v>
      </c>
      <c r="CN49" s="246" t="e">
        <f t="shared" si="84"/>
        <v>#VALUE!</v>
      </c>
      <c r="CO49" s="263" t="str">
        <f t="shared" si="85"/>
        <v>2023PEC AI 566</v>
      </c>
      <c r="CP49" s="246" t="e">
        <f t="shared" si="86"/>
        <v>#VALUE!</v>
      </c>
      <c r="CQ49" s="211"/>
      <c r="CR49" s="246">
        <f t="shared" si="87"/>
        <v>20</v>
      </c>
      <c r="CS49" s="246" t="e">
        <f t="shared" si="88"/>
        <v>#VALUE!</v>
      </c>
      <c r="CT49" s="246" t="e">
        <f t="shared" si="89"/>
        <v>#VALUE!</v>
      </c>
      <c r="CU49" s="246" t="e">
        <f t="shared" si="90"/>
        <v>#VALUE!</v>
      </c>
      <c r="CV49" s="246" t="e">
        <f t="shared" si="91"/>
        <v>#VALUE!</v>
      </c>
      <c r="CW49" s="246" t="e">
        <f t="shared" si="92"/>
        <v>#VALUE!</v>
      </c>
      <c r="CX49" s="246" t="e">
        <f t="shared" si="93"/>
        <v>#VALUE!</v>
      </c>
      <c r="CY49" s="246" t="e">
        <f t="shared" si="94"/>
        <v>#VALUE!</v>
      </c>
      <c r="CZ49" s="246" t="e">
        <f t="shared" si="95"/>
        <v>#VALUE!</v>
      </c>
      <c r="DA49" s="246" t="e">
        <f t="shared" si="96"/>
        <v>#VALUE!</v>
      </c>
      <c r="DB49" s="246" t="e">
        <f t="shared" si="97"/>
        <v>#VALUE!</v>
      </c>
      <c r="DC49" s="246" t="e">
        <f t="shared" si="98"/>
        <v>#VALUE!</v>
      </c>
      <c r="DD49" s="246" t="e">
        <f t="shared" si="99"/>
        <v>#VALUE!</v>
      </c>
      <c r="DE49" s="212"/>
      <c r="DF49" s="212" t="e">
        <f t="shared" si="100"/>
        <v>#VALUE!</v>
      </c>
      <c r="DG49" s="212"/>
      <c r="DH49" s="212"/>
      <c r="DI49" s="212"/>
      <c r="DJ49" s="212"/>
      <c r="DK49" s="212"/>
      <c r="DL49" s="212"/>
      <c r="DM49" s="212"/>
      <c r="DN49" s="212"/>
      <c r="DO49" s="212"/>
      <c r="DP49" s="212"/>
      <c r="DQ49" s="212"/>
      <c r="DR49" s="264">
        <f t="shared" si="101"/>
        <v>50</v>
      </c>
      <c r="DS49" s="241">
        <f t="shared" si="102"/>
        <v>10</v>
      </c>
      <c r="DT49" s="212">
        <f t="shared" si="103"/>
        <v>7</v>
      </c>
      <c r="DU49" s="212">
        <f t="shared" si="104"/>
        <v>7</v>
      </c>
      <c r="DV49" s="212">
        <f t="shared" si="105"/>
        <v>7</v>
      </c>
      <c r="DW49" s="212">
        <f t="shared" si="106"/>
        <v>7</v>
      </c>
      <c r="DX49" s="264">
        <f t="shared" si="107"/>
        <v>4</v>
      </c>
      <c r="DY49" s="265">
        <f t="shared" si="108"/>
        <v>8</v>
      </c>
      <c r="DZ49" s="212">
        <f t="shared" si="109"/>
        <v>50</v>
      </c>
      <c r="EA49" s="212">
        <f t="shared" si="110"/>
        <v>10</v>
      </c>
      <c r="EB49" s="212">
        <f t="shared" si="111"/>
        <v>0</v>
      </c>
      <c r="EC49" s="212">
        <f t="shared" ref="EC49:ED49" si="373">IF(ISEVEN($B49),DT49,0)</f>
        <v>7</v>
      </c>
      <c r="ED49" s="212">
        <f t="shared" si="373"/>
        <v>7</v>
      </c>
      <c r="EE49" s="212">
        <f t="shared" ref="EE49:EF49" si="374">IF(ISODD($B49),DU49,0)</f>
        <v>0</v>
      </c>
      <c r="EF49" s="212">
        <f t="shared" si="374"/>
        <v>0</v>
      </c>
      <c r="EG49" s="212">
        <f t="shared" si="114"/>
        <v>7</v>
      </c>
      <c r="EH49" s="212">
        <f t="shared" si="115"/>
        <v>0</v>
      </c>
      <c r="EI49" s="212">
        <f t="shared" ref="EI49:EJ49" si="375">IF(ISEVEN($B49),DW49,0)</f>
        <v>7</v>
      </c>
      <c r="EJ49" s="264">
        <f t="shared" si="375"/>
        <v>4</v>
      </c>
      <c r="EK49" s="212">
        <f t="shared" ref="EK49:EL49" si="376">IF(ISODD($B49),DX49,0)</f>
        <v>0</v>
      </c>
      <c r="EL49" s="212">
        <f t="shared" si="376"/>
        <v>0</v>
      </c>
      <c r="EM49" s="212">
        <f t="shared" si="118"/>
        <v>8</v>
      </c>
      <c r="EN49" s="212"/>
      <c r="EO49" s="212"/>
      <c r="EP49" s="241">
        <f t="shared" si="119"/>
        <v>10</v>
      </c>
      <c r="EQ49" s="212">
        <f t="shared" si="120"/>
        <v>8</v>
      </c>
      <c r="ER49" s="212">
        <f t="shared" si="121"/>
        <v>9</v>
      </c>
      <c r="ES49" s="212">
        <f t="shared" si="122"/>
        <v>9</v>
      </c>
      <c r="ET49" s="264">
        <f t="shared" si="123"/>
        <v>6</v>
      </c>
      <c r="EU49" s="212">
        <f t="shared" si="124"/>
        <v>8</v>
      </c>
      <c r="EV49" s="212"/>
      <c r="EW49" s="212">
        <f t="shared" si="125"/>
        <v>50</v>
      </c>
      <c r="EX49" s="212">
        <f t="shared" si="126"/>
        <v>10</v>
      </c>
      <c r="EY49" s="212">
        <f t="shared" si="127"/>
        <v>0</v>
      </c>
      <c r="EZ49" s="212">
        <f t="shared" ref="EZ49:FA49" si="377">IF(ISEVEN($B49),EQ49,0)</f>
        <v>8</v>
      </c>
      <c r="FA49" s="212">
        <f t="shared" si="377"/>
        <v>9</v>
      </c>
      <c r="FB49" s="212">
        <f t="shared" ref="FB49:FC49" si="378">IF(ISODD($B49),ER49,0)</f>
        <v>0</v>
      </c>
      <c r="FC49" s="212">
        <f t="shared" si="378"/>
        <v>0</v>
      </c>
      <c r="FD49" s="212">
        <f t="shared" si="130"/>
        <v>9</v>
      </c>
      <c r="FE49" s="212">
        <f t="shared" si="131"/>
        <v>0</v>
      </c>
      <c r="FF49" s="264">
        <f t="shared" ref="FF49:FG49" si="379">IF(ISEVEN($B49),ET49,0)</f>
        <v>6</v>
      </c>
      <c r="FG49" s="212">
        <f t="shared" si="379"/>
        <v>8</v>
      </c>
      <c r="FH49" s="212">
        <f t="shared" si="133"/>
        <v>0</v>
      </c>
      <c r="FI49" s="212">
        <v>0</v>
      </c>
      <c r="FJ49" s="212">
        <v>0</v>
      </c>
      <c r="FK49" s="212"/>
      <c r="FL49" s="212"/>
      <c r="FM49" s="262">
        <v>50</v>
      </c>
    </row>
    <row r="50" spans="1:169" ht="15.75" customHeight="1" x14ac:dyDescent="0.2">
      <c r="A50" s="247">
        <v>38</v>
      </c>
      <c r="B50" s="248">
        <v>213423243038</v>
      </c>
      <c r="C50" s="249" t="s">
        <v>1014</v>
      </c>
      <c r="D50" s="250"/>
      <c r="E50" s="251" t="s">
        <v>1015</v>
      </c>
      <c r="F50" s="252">
        <f t="shared" si="0"/>
        <v>2</v>
      </c>
      <c r="G50" s="252">
        <f t="shared" si="1"/>
        <v>2</v>
      </c>
      <c r="H50" s="252">
        <f t="shared" si="2"/>
        <v>2</v>
      </c>
      <c r="I50" s="252">
        <f t="shared" si="3"/>
        <v>2</v>
      </c>
      <c r="J50" s="252">
        <f t="shared" si="4"/>
        <v>2</v>
      </c>
      <c r="K50" s="252">
        <f t="shared" si="5"/>
        <v>2</v>
      </c>
      <c r="L50" s="252">
        <f t="shared" si="6"/>
        <v>2</v>
      </c>
      <c r="M50" s="252">
        <f t="shared" si="7"/>
        <v>2</v>
      </c>
      <c r="N50" s="252">
        <f t="shared" si="8"/>
        <v>2</v>
      </c>
      <c r="O50" s="253">
        <f t="shared" si="9"/>
        <v>0</v>
      </c>
      <c r="P50" s="252">
        <f t="shared" si="10"/>
        <v>0</v>
      </c>
      <c r="Q50" s="252">
        <f t="shared" si="11"/>
        <v>0</v>
      </c>
      <c r="R50" s="252">
        <f t="shared" si="12"/>
        <v>0</v>
      </c>
      <c r="S50" s="254">
        <f t="shared" si="13"/>
        <v>0</v>
      </c>
      <c r="T50" s="255">
        <f t="shared" si="14"/>
        <v>4</v>
      </c>
      <c r="U50" s="252">
        <f t="shared" si="15"/>
        <v>12</v>
      </c>
      <c r="V50" s="252">
        <f t="shared" si="16"/>
        <v>0</v>
      </c>
      <c r="W50" s="252">
        <f t="shared" si="17"/>
        <v>0</v>
      </c>
      <c r="X50" s="254">
        <f t="shared" si="18"/>
        <v>0</v>
      </c>
      <c r="Y50" s="256">
        <f t="shared" si="19"/>
        <v>3</v>
      </c>
      <c r="Z50" s="252">
        <f t="shared" si="20"/>
        <v>13</v>
      </c>
      <c r="AA50" s="252">
        <f t="shared" si="21"/>
        <v>0</v>
      </c>
      <c r="AB50" s="252">
        <f t="shared" si="22"/>
        <v>0</v>
      </c>
      <c r="AC50" s="254">
        <f t="shared" si="23"/>
        <v>0</v>
      </c>
      <c r="AD50" s="255">
        <f t="shared" si="24"/>
        <v>3</v>
      </c>
      <c r="AE50" s="252">
        <f t="shared" si="25"/>
        <v>0</v>
      </c>
      <c r="AF50" s="252">
        <f t="shared" si="26"/>
        <v>0</v>
      </c>
      <c r="AG50" s="252">
        <f t="shared" si="27"/>
        <v>0</v>
      </c>
      <c r="AH50" s="254">
        <f t="shared" si="28"/>
        <v>0</v>
      </c>
      <c r="AI50" s="257">
        <f t="shared" si="29"/>
        <v>4</v>
      </c>
      <c r="AJ50" s="252">
        <f t="shared" si="30"/>
        <v>0</v>
      </c>
      <c r="AK50" s="252">
        <f t="shared" si="31"/>
        <v>0</v>
      </c>
      <c r="AL50" s="252">
        <f t="shared" si="32"/>
        <v>0</v>
      </c>
      <c r="AM50" s="254">
        <f t="shared" si="33"/>
        <v>0</v>
      </c>
      <c r="AN50" s="257">
        <f t="shared" si="34"/>
        <v>4</v>
      </c>
      <c r="AO50" s="252">
        <f t="shared" si="35"/>
        <v>13</v>
      </c>
      <c r="AP50" s="252">
        <f t="shared" si="36"/>
        <v>0</v>
      </c>
      <c r="AQ50" s="252">
        <f t="shared" si="37"/>
        <v>0</v>
      </c>
      <c r="AR50" s="254">
        <f t="shared" si="38"/>
        <v>0</v>
      </c>
      <c r="AS50" s="257">
        <f t="shared" si="39"/>
        <v>3</v>
      </c>
      <c r="AT50" s="252">
        <f t="shared" si="40"/>
        <v>0</v>
      </c>
      <c r="AU50" s="252">
        <f t="shared" si="41"/>
        <v>0</v>
      </c>
      <c r="AV50" s="252">
        <f t="shared" si="42"/>
        <v>0</v>
      </c>
      <c r="AW50" s="254">
        <f t="shared" si="43"/>
        <v>0</v>
      </c>
      <c r="AX50" s="258">
        <f t="shared" si="44"/>
        <v>4</v>
      </c>
      <c r="AY50" s="252">
        <f t="shared" si="45"/>
        <v>13</v>
      </c>
      <c r="AZ50" s="252">
        <f t="shared" si="46"/>
        <v>0</v>
      </c>
      <c r="BA50" s="252">
        <f t="shared" si="47"/>
        <v>0</v>
      </c>
      <c r="BB50" s="254">
        <f t="shared" si="48"/>
        <v>0</v>
      </c>
      <c r="BC50" s="257">
        <f t="shared" si="49"/>
        <v>3</v>
      </c>
      <c r="BD50" s="259">
        <f t="shared" si="50"/>
        <v>6</v>
      </c>
      <c r="BE50" s="252">
        <f t="shared" si="51"/>
        <v>0</v>
      </c>
      <c r="BF50" s="252">
        <f t="shared" si="52"/>
        <v>0</v>
      </c>
      <c r="BG50" s="254">
        <f t="shared" si="53"/>
        <v>0</v>
      </c>
      <c r="BH50" s="257">
        <f t="shared" si="54"/>
        <v>3</v>
      </c>
      <c r="BI50" s="252">
        <f t="shared" si="55"/>
        <v>0</v>
      </c>
      <c r="BJ50" s="252">
        <f t="shared" si="56"/>
        <v>0</v>
      </c>
      <c r="BK50" s="252">
        <f t="shared" si="57"/>
        <v>0</v>
      </c>
      <c r="BL50" s="254">
        <f t="shared" si="58"/>
        <v>0</v>
      </c>
      <c r="BM50" s="260">
        <f t="shared" si="59"/>
        <v>4</v>
      </c>
      <c r="BN50" s="252">
        <f t="shared" si="60"/>
        <v>0</v>
      </c>
      <c r="BO50" s="252">
        <f t="shared" si="61"/>
        <v>0</v>
      </c>
      <c r="BP50" s="252">
        <f t="shared" si="62"/>
        <v>0</v>
      </c>
      <c r="BQ50" s="254">
        <f t="shared" si="63"/>
        <v>0</v>
      </c>
      <c r="BR50" s="261">
        <f t="shared" si="64"/>
        <v>4</v>
      </c>
      <c r="BS50" s="252">
        <f t="shared" si="65"/>
        <v>13</v>
      </c>
      <c r="BT50" s="252">
        <f t="shared" si="66"/>
        <v>0</v>
      </c>
      <c r="BU50" s="252">
        <f t="shared" si="67"/>
        <v>0</v>
      </c>
      <c r="BV50" s="254">
        <f t="shared" si="68"/>
        <v>0</v>
      </c>
      <c r="BW50" s="261">
        <f t="shared" si="69"/>
        <v>3</v>
      </c>
      <c r="BX50" s="262">
        <v>88</v>
      </c>
      <c r="BY50" s="262">
        <v>88</v>
      </c>
      <c r="BZ50" s="246" t="e">
        <f t="shared" si="70"/>
        <v>#VALUE!</v>
      </c>
      <c r="CA50" s="246">
        <f t="shared" si="71"/>
        <v>20</v>
      </c>
      <c r="CB50" s="246" t="e">
        <f t="shared" si="72"/>
        <v>#VALUE!</v>
      </c>
      <c r="CC50" s="246" t="e">
        <f t="shared" si="73"/>
        <v>#VALUE!</v>
      </c>
      <c r="CD50" s="246" t="e">
        <f t="shared" si="74"/>
        <v>#VALUE!</v>
      </c>
      <c r="CE50" s="246" t="e">
        <f t="shared" si="75"/>
        <v>#VALUE!</v>
      </c>
      <c r="CF50" s="246" t="e">
        <f t="shared" si="76"/>
        <v>#VALUE!</v>
      </c>
      <c r="CG50" s="246" t="e">
        <f t="shared" si="77"/>
        <v>#VALUE!</v>
      </c>
      <c r="CH50" s="246" t="e">
        <f t="shared" si="78"/>
        <v>#VALUE!</v>
      </c>
      <c r="CI50" s="246" t="e">
        <f t="shared" si="79"/>
        <v>#VALUE!</v>
      </c>
      <c r="CJ50" s="246" t="e">
        <f t="shared" si="80"/>
        <v>#VALUE!</v>
      </c>
      <c r="CK50" s="246" t="e">
        <f t="shared" si="81"/>
        <v>#VALUE!</v>
      </c>
      <c r="CL50" s="246" t="e">
        <f t="shared" si="82"/>
        <v>#VALUE!</v>
      </c>
      <c r="CM50" s="246" t="e">
        <f t="shared" si="83"/>
        <v>#VALUE!</v>
      </c>
      <c r="CN50" s="246" t="e">
        <f t="shared" si="84"/>
        <v>#VALUE!</v>
      </c>
      <c r="CO50" s="263" t="str">
        <f t="shared" si="85"/>
        <v>2023PEC AI 568</v>
      </c>
      <c r="CP50" s="246" t="e">
        <f t="shared" si="86"/>
        <v>#VALUE!</v>
      </c>
      <c r="CQ50" s="211"/>
      <c r="CR50" s="246">
        <f t="shared" si="87"/>
        <v>20</v>
      </c>
      <c r="CS50" s="246" t="e">
        <f t="shared" si="88"/>
        <v>#VALUE!</v>
      </c>
      <c r="CT50" s="246" t="e">
        <f t="shared" si="89"/>
        <v>#VALUE!</v>
      </c>
      <c r="CU50" s="246" t="e">
        <f t="shared" si="90"/>
        <v>#VALUE!</v>
      </c>
      <c r="CV50" s="246" t="e">
        <f t="shared" si="91"/>
        <v>#VALUE!</v>
      </c>
      <c r="CW50" s="246" t="e">
        <f t="shared" si="92"/>
        <v>#VALUE!</v>
      </c>
      <c r="CX50" s="246" t="e">
        <f t="shared" si="93"/>
        <v>#VALUE!</v>
      </c>
      <c r="CY50" s="246" t="e">
        <f t="shared" si="94"/>
        <v>#VALUE!</v>
      </c>
      <c r="CZ50" s="246" t="e">
        <f t="shared" si="95"/>
        <v>#VALUE!</v>
      </c>
      <c r="DA50" s="246" t="e">
        <f t="shared" si="96"/>
        <v>#VALUE!</v>
      </c>
      <c r="DB50" s="246" t="e">
        <f t="shared" si="97"/>
        <v>#VALUE!</v>
      </c>
      <c r="DC50" s="246" t="e">
        <f t="shared" si="98"/>
        <v>#VALUE!</v>
      </c>
      <c r="DD50" s="246" t="e">
        <f t="shared" si="99"/>
        <v>#VALUE!</v>
      </c>
      <c r="DE50" s="212"/>
      <c r="DF50" s="212" t="e">
        <f t="shared" si="100"/>
        <v>#VALUE!</v>
      </c>
      <c r="DG50" s="212"/>
      <c r="DH50" s="212"/>
      <c r="DI50" s="212"/>
      <c r="DJ50" s="212"/>
      <c r="DK50" s="212"/>
      <c r="DL50" s="212"/>
      <c r="DM50" s="212"/>
      <c r="DN50" s="212"/>
      <c r="DO50" s="212"/>
      <c r="DP50" s="212"/>
      <c r="DQ50" s="212"/>
      <c r="DR50" s="264">
        <f t="shared" si="101"/>
        <v>88</v>
      </c>
      <c r="DS50" s="241">
        <f t="shared" si="102"/>
        <v>18</v>
      </c>
      <c r="DT50" s="212">
        <f t="shared" si="103"/>
        <v>12</v>
      </c>
      <c r="DU50" s="212">
        <f t="shared" si="104"/>
        <v>13</v>
      </c>
      <c r="DV50" s="212">
        <f t="shared" si="105"/>
        <v>13</v>
      </c>
      <c r="DW50" s="212">
        <f t="shared" si="106"/>
        <v>13</v>
      </c>
      <c r="DX50" s="264">
        <f t="shared" si="107"/>
        <v>6</v>
      </c>
      <c r="DY50" s="265">
        <f t="shared" si="108"/>
        <v>13</v>
      </c>
      <c r="DZ50" s="212">
        <f t="shared" si="109"/>
        <v>88</v>
      </c>
      <c r="EA50" s="212">
        <f t="shared" si="110"/>
        <v>18</v>
      </c>
      <c r="EB50" s="212">
        <f t="shared" si="111"/>
        <v>0</v>
      </c>
      <c r="EC50" s="212">
        <f t="shared" ref="EC50:ED50" si="380">IF(ISEVEN($B50),DT50,0)</f>
        <v>12</v>
      </c>
      <c r="ED50" s="212">
        <f t="shared" si="380"/>
        <v>13</v>
      </c>
      <c r="EE50" s="212">
        <f t="shared" ref="EE50:EF50" si="381">IF(ISODD($B50),DU50,0)</f>
        <v>0</v>
      </c>
      <c r="EF50" s="212">
        <f t="shared" si="381"/>
        <v>0</v>
      </c>
      <c r="EG50" s="212">
        <f t="shared" si="114"/>
        <v>13</v>
      </c>
      <c r="EH50" s="212">
        <f t="shared" si="115"/>
        <v>0</v>
      </c>
      <c r="EI50" s="212">
        <f t="shared" ref="EI50:EJ50" si="382">IF(ISEVEN($B50),DW50,0)</f>
        <v>13</v>
      </c>
      <c r="EJ50" s="264">
        <f t="shared" si="382"/>
        <v>6</v>
      </c>
      <c r="EK50" s="212">
        <f t="shared" ref="EK50:EL50" si="383">IF(ISODD($B50),DX50,0)</f>
        <v>0</v>
      </c>
      <c r="EL50" s="212">
        <f t="shared" si="383"/>
        <v>0</v>
      </c>
      <c r="EM50" s="212">
        <f t="shared" si="118"/>
        <v>13</v>
      </c>
      <c r="EN50" s="212"/>
      <c r="EO50" s="212"/>
      <c r="EP50" s="241">
        <f t="shared" si="119"/>
        <v>18</v>
      </c>
      <c r="EQ50" s="212">
        <f t="shared" si="120"/>
        <v>15</v>
      </c>
      <c r="ER50" s="212">
        <f t="shared" si="121"/>
        <v>15</v>
      </c>
      <c r="ES50" s="212">
        <f t="shared" si="122"/>
        <v>15</v>
      </c>
      <c r="ET50" s="264">
        <f t="shared" si="123"/>
        <v>11</v>
      </c>
      <c r="EU50" s="212">
        <f t="shared" si="124"/>
        <v>14</v>
      </c>
      <c r="EV50" s="212"/>
      <c r="EW50" s="212">
        <f t="shared" si="125"/>
        <v>88</v>
      </c>
      <c r="EX50" s="212">
        <f t="shared" si="126"/>
        <v>18</v>
      </c>
      <c r="EY50" s="212">
        <f t="shared" si="127"/>
        <v>0</v>
      </c>
      <c r="EZ50" s="212">
        <f t="shared" ref="EZ50:FA50" si="384">IF(ISEVEN($B50),EQ50,0)</f>
        <v>15</v>
      </c>
      <c r="FA50" s="212">
        <f t="shared" si="384"/>
        <v>15</v>
      </c>
      <c r="FB50" s="212">
        <f t="shared" ref="FB50:FC50" si="385">IF(ISODD($B50),ER50,0)</f>
        <v>0</v>
      </c>
      <c r="FC50" s="212">
        <f t="shared" si="385"/>
        <v>0</v>
      </c>
      <c r="FD50" s="212">
        <f t="shared" si="130"/>
        <v>15</v>
      </c>
      <c r="FE50" s="212">
        <f t="shared" si="131"/>
        <v>0</v>
      </c>
      <c r="FF50" s="264">
        <f t="shared" ref="FF50:FG50" si="386">IF(ISEVEN($B50),ET50,0)</f>
        <v>11</v>
      </c>
      <c r="FG50" s="212">
        <f t="shared" si="386"/>
        <v>14</v>
      </c>
      <c r="FH50" s="212">
        <f t="shared" si="133"/>
        <v>0</v>
      </c>
      <c r="FI50" s="212">
        <v>0</v>
      </c>
      <c r="FJ50" s="212">
        <v>0</v>
      </c>
      <c r="FK50" s="212"/>
      <c r="FL50" s="212"/>
      <c r="FM50" s="262">
        <v>88</v>
      </c>
    </row>
    <row r="51" spans="1:169" ht="15.75" customHeight="1" x14ac:dyDescent="0.2">
      <c r="A51" s="247">
        <v>38</v>
      </c>
      <c r="B51" s="248">
        <v>213423243038</v>
      </c>
      <c r="C51" s="249" t="s">
        <v>1016</v>
      </c>
      <c r="D51" s="250"/>
      <c r="E51" s="251" t="s">
        <v>1017</v>
      </c>
      <c r="F51" s="252">
        <f t="shared" si="0"/>
        <v>2</v>
      </c>
      <c r="G51" s="252">
        <f t="shared" si="1"/>
        <v>2</v>
      </c>
      <c r="H51" s="252">
        <f t="shared" si="2"/>
        <v>2</v>
      </c>
      <c r="I51" s="252">
        <f t="shared" si="3"/>
        <v>2</v>
      </c>
      <c r="J51" s="252">
        <f t="shared" si="4"/>
        <v>2</v>
      </c>
      <c r="K51" s="252">
        <f t="shared" si="5"/>
        <v>0</v>
      </c>
      <c r="L51" s="252">
        <f t="shared" si="6"/>
        <v>0</v>
      </c>
      <c r="M51" s="252">
        <f t="shared" si="7"/>
        <v>0</v>
      </c>
      <c r="N51" s="252">
        <f t="shared" si="8"/>
        <v>0</v>
      </c>
      <c r="O51" s="253">
        <f t="shared" si="9"/>
        <v>0</v>
      </c>
      <c r="P51" s="252">
        <f t="shared" si="10"/>
        <v>0</v>
      </c>
      <c r="Q51" s="252">
        <f t="shared" si="11"/>
        <v>0</v>
      </c>
      <c r="R51" s="252">
        <f t="shared" si="12"/>
        <v>0</v>
      </c>
      <c r="S51" s="254">
        <f t="shared" si="13"/>
        <v>0</v>
      </c>
      <c r="T51" s="255">
        <f t="shared" si="14"/>
        <v>4</v>
      </c>
      <c r="U51" s="252">
        <f t="shared" si="15"/>
        <v>7</v>
      </c>
      <c r="V51" s="252">
        <f t="shared" si="16"/>
        <v>0</v>
      </c>
      <c r="W51" s="252">
        <f t="shared" si="17"/>
        <v>0</v>
      </c>
      <c r="X51" s="254">
        <f t="shared" si="18"/>
        <v>0</v>
      </c>
      <c r="Y51" s="256">
        <f t="shared" si="19"/>
        <v>3</v>
      </c>
      <c r="Z51" s="252">
        <f t="shared" si="20"/>
        <v>7</v>
      </c>
      <c r="AA51" s="252">
        <f t="shared" si="21"/>
        <v>0</v>
      </c>
      <c r="AB51" s="252">
        <f t="shared" si="22"/>
        <v>0</v>
      </c>
      <c r="AC51" s="254">
        <f t="shared" si="23"/>
        <v>0</v>
      </c>
      <c r="AD51" s="255">
        <f t="shared" si="24"/>
        <v>3</v>
      </c>
      <c r="AE51" s="252">
        <f t="shared" si="25"/>
        <v>0</v>
      </c>
      <c r="AF51" s="252">
        <f t="shared" si="26"/>
        <v>0</v>
      </c>
      <c r="AG51" s="252">
        <f t="shared" si="27"/>
        <v>0</v>
      </c>
      <c r="AH51" s="254">
        <f t="shared" si="28"/>
        <v>0</v>
      </c>
      <c r="AI51" s="257">
        <f t="shared" si="29"/>
        <v>4</v>
      </c>
      <c r="AJ51" s="252">
        <f t="shared" si="30"/>
        <v>0</v>
      </c>
      <c r="AK51" s="252">
        <f t="shared" si="31"/>
        <v>0</v>
      </c>
      <c r="AL51" s="252">
        <f t="shared" si="32"/>
        <v>0</v>
      </c>
      <c r="AM51" s="254">
        <f t="shared" si="33"/>
        <v>0</v>
      </c>
      <c r="AN51" s="257">
        <f t="shared" si="34"/>
        <v>4</v>
      </c>
      <c r="AO51" s="252">
        <f t="shared" si="35"/>
        <v>7</v>
      </c>
      <c r="AP51" s="252">
        <f t="shared" si="36"/>
        <v>0</v>
      </c>
      <c r="AQ51" s="252">
        <f t="shared" si="37"/>
        <v>0</v>
      </c>
      <c r="AR51" s="254">
        <f t="shared" si="38"/>
        <v>0</v>
      </c>
      <c r="AS51" s="257">
        <f t="shared" si="39"/>
        <v>3</v>
      </c>
      <c r="AT51" s="252">
        <f t="shared" si="40"/>
        <v>0</v>
      </c>
      <c r="AU51" s="252">
        <f t="shared" si="41"/>
        <v>0</v>
      </c>
      <c r="AV51" s="252">
        <f t="shared" si="42"/>
        <v>0</v>
      </c>
      <c r="AW51" s="254">
        <f t="shared" si="43"/>
        <v>0</v>
      </c>
      <c r="AX51" s="258">
        <f t="shared" si="44"/>
        <v>4</v>
      </c>
      <c r="AY51" s="252">
        <f t="shared" si="45"/>
        <v>7</v>
      </c>
      <c r="AZ51" s="252">
        <f t="shared" si="46"/>
        <v>0</v>
      </c>
      <c r="BA51" s="252">
        <f t="shared" si="47"/>
        <v>0</v>
      </c>
      <c r="BB51" s="254">
        <f t="shared" si="48"/>
        <v>0</v>
      </c>
      <c r="BC51" s="257">
        <f t="shared" si="49"/>
        <v>3</v>
      </c>
      <c r="BD51" s="259">
        <f t="shared" si="50"/>
        <v>4</v>
      </c>
      <c r="BE51" s="252">
        <f t="shared" si="51"/>
        <v>0</v>
      </c>
      <c r="BF51" s="252">
        <f t="shared" si="52"/>
        <v>0</v>
      </c>
      <c r="BG51" s="254">
        <f t="shared" si="53"/>
        <v>0</v>
      </c>
      <c r="BH51" s="257">
        <f t="shared" si="54"/>
        <v>3</v>
      </c>
      <c r="BI51" s="252">
        <f t="shared" si="55"/>
        <v>0</v>
      </c>
      <c r="BJ51" s="252">
        <f t="shared" si="56"/>
        <v>0</v>
      </c>
      <c r="BK51" s="252">
        <f t="shared" si="57"/>
        <v>0</v>
      </c>
      <c r="BL51" s="254">
        <f t="shared" si="58"/>
        <v>0</v>
      </c>
      <c r="BM51" s="260">
        <f t="shared" si="59"/>
        <v>4</v>
      </c>
      <c r="BN51" s="252">
        <f t="shared" si="60"/>
        <v>0</v>
      </c>
      <c r="BO51" s="252">
        <f t="shared" si="61"/>
        <v>0</v>
      </c>
      <c r="BP51" s="252">
        <f t="shared" si="62"/>
        <v>0</v>
      </c>
      <c r="BQ51" s="254">
        <f t="shared" si="63"/>
        <v>0</v>
      </c>
      <c r="BR51" s="261">
        <f t="shared" si="64"/>
        <v>4</v>
      </c>
      <c r="BS51" s="252">
        <f t="shared" si="65"/>
        <v>8</v>
      </c>
      <c r="BT51" s="252">
        <f t="shared" si="66"/>
        <v>0</v>
      </c>
      <c r="BU51" s="252">
        <f t="shared" si="67"/>
        <v>0</v>
      </c>
      <c r="BV51" s="254">
        <f t="shared" si="68"/>
        <v>0</v>
      </c>
      <c r="BW51" s="261">
        <f t="shared" si="69"/>
        <v>3</v>
      </c>
      <c r="BX51" s="262">
        <v>50</v>
      </c>
      <c r="BY51" s="262">
        <v>50</v>
      </c>
      <c r="BZ51" s="246" t="e">
        <f t="shared" si="70"/>
        <v>#VALUE!</v>
      </c>
      <c r="CA51" s="246">
        <f t="shared" si="71"/>
        <v>20</v>
      </c>
      <c r="CB51" s="246" t="e">
        <f t="shared" si="72"/>
        <v>#VALUE!</v>
      </c>
      <c r="CC51" s="246" t="e">
        <f t="shared" si="73"/>
        <v>#VALUE!</v>
      </c>
      <c r="CD51" s="246" t="e">
        <f t="shared" si="74"/>
        <v>#VALUE!</v>
      </c>
      <c r="CE51" s="246" t="e">
        <f t="shared" si="75"/>
        <v>#VALUE!</v>
      </c>
      <c r="CF51" s="246" t="e">
        <f t="shared" si="76"/>
        <v>#VALUE!</v>
      </c>
      <c r="CG51" s="246" t="e">
        <f t="shared" si="77"/>
        <v>#VALUE!</v>
      </c>
      <c r="CH51" s="246" t="e">
        <f t="shared" si="78"/>
        <v>#VALUE!</v>
      </c>
      <c r="CI51" s="246" t="e">
        <f t="shared" si="79"/>
        <v>#VALUE!</v>
      </c>
      <c r="CJ51" s="246" t="e">
        <f t="shared" si="80"/>
        <v>#VALUE!</v>
      </c>
      <c r="CK51" s="246" t="e">
        <f t="shared" si="81"/>
        <v>#VALUE!</v>
      </c>
      <c r="CL51" s="246" t="e">
        <f t="shared" si="82"/>
        <v>#VALUE!</v>
      </c>
      <c r="CM51" s="246" t="e">
        <f t="shared" si="83"/>
        <v>#VALUE!</v>
      </c>
      <c r="CN51" s="246" t="e">
        <f t="shared" si="84"/>
        <v>#VALUE!</v>
      </c>
      <c r="CO51" s="263" t="str">
        <f t="shared" si="85"/>
        <v>2023PEC AI 569</v>
      </c>
      <c r="CP51" s="246" t="e">
        <f t="shared" si="86"/>
        <v>#VALUE!</v>
      </c>
      <c r="CQ51" s="211"/>
      <c r="CR51" s="246">
        <f t="shared" si="87"/>
        <v>20</v>
      </c>
      <c r="CS51" s="246" t="e">
        <f t="shared" si="88"/>
        <v>#VALUE!</v>
      </c>
      <c r="CT51" s="246" t="e">
        <f t="shared" si="89"/>
        <v>#VALUE!</v>
      </c>
      <c r="CU51" s="246" t="e">
        <f t="shared" si="90"/>
        <v>#VALUE!</v>
      </c>
      <c r="CV51" s="246" t="e">
        <f t="shared" si="91"/>
        <v>#VALUE!</v>
      </c>
      <c r="CW51" s="246" t="e">
        <f t="shared" si="92"/>
        <v>#VALUE!</v>
      </c>
      <c r="CX51" s="246" t="e">
        <f t="shared" si="93"/>
        <v>#VALUE!</v>
      </c>
      <c r="CY51" s="246" t="e">
        <f t="shared" si="94"/>
        <v>#VALUE!</v>
      </c>
      <c r="CZ51" s="246" t="e">
        <f t="shared" si="95"/>
        <v>#VALUE!</v>
      </c>
      <c r="DA51" s="246" t="e">
        <f t="shared" si="96"/>
        <v>#VALUE!</v>
      </c>
      <c r="DB51" s="246" t="e">
        <f t="shared" si="97"/>
        <v>#VALUE!</v>
      </c>
      <c r="DC51" s="246" t="e">
        <f t="shared" si="98"/>
        <v>#VALUE!</v>
      </c>
      <c r="DD51" s="246" t="e">
        <f t="shared" si="99"/>
        <v>#VALUE!</v>
      </c>
      <c r="DE51" s="212"/>
      <c r="DF51" s="212" t="e">
        <f t="shared" si="100"/>
        <v>#VALUE!</v>
      </c>
      <c r="DG51" s="212"/>
      <c r="DH51" s="212"/>
      <c r="DI51" s="212"/>
      <c r="DJ51" s="212"/>
      <c r="DK51" s="212"/>
      <c r="DL51" s="212"/>
      <c r="DM51" s="212"/>
      <c r="DN51" s="212"/>
      <c r="DO51" s="212"/>
      <c r="DP51" s="212"/>
      <c r="DQ51" s="212"/>
      <c r="DR51" s="264">
        <f t="shared" si="101"/>
        <v>50</v>
      </c>
      <c r="DS51" s="241">
        <f t="shared" si="102"/>
        <v>10</v>
      </c>
      <c r="DT51" s="212">
        <f t="shared" si="103"/>
        <v>7</v>
      </c>
      <c r="DU51" s="212">
        <f t="shared" si="104"/>
        <v>7</v>
      </c>
      <c r="DV51" s="212">
        <f t="shared" si="105"/>
        <v>7</v>
      </c>
      <c r="DW51" s="212">
        <f t="shared" si="106"/>
        <v>7</v>
      </c>
      <c r="DX51" s="264">
        <f t="shared" si="107"/>
        <v>4</v>
      </c>
      <c r="DY51" s="265">
        <f t="shared" si="108"/>
        <v>8</v>
      </c>
      <c r="DZ51" s="212">
        <f t="shared" si="109"/>
        <v>50</v>
      </c>
      <c r="EA51" s="212">
        <f t="shared" si="110"/>
        <v>10</v>
      </c>
      <c r="EB51" s="212">
        <f t="shared" si="111"/>
        <v>0</v>
      </c>
      <c r="EC51" s="212">
        <f t="shared" ref="EC51:ED51" si="387">IF(ISEVEN($B51),DT51,0)</f>
        <v>7</v>
      </c>
      <c r="ED51" s="212">
        <f t="shared" si="387"/>
        <v>7</v>
      </c>
      <c r="EE51" s="212">
        <f t="shared" ref="EE51:EF51" si="388">IF(ISODD($B51),DU51,0)</f>
        <v>0</v>
      </c>
      <c r="EF51" s="212">
        <f t="shared" si="388"/>
        <v>0</v>
      </c>
      <c r="EG51" s="212">
        <f t="shared" si="114"/>
        <v>7</v>
      </c>
      <c r="EH51" s="212">
        <f t="shared" si="115"/>
        <v>0</v>
      </c>
      <c r="EI51" s="212">
        <f t="shared" ref="EI51:EJ51" si="389">IF(ISEVEN($B51),DW51,0)</f>
        <v>7</v>
      </c>
      <c r="EJ51" s="264">
        <f t="shared" si="389"/>
        <v>4</v>
      </c>
      <c r="EK51" s="212">
        <f t="shared" ref="EK51:EL51" si="390">IF(ISODD($B51),DX51,0)</f>
        <v>0</v>
      </c>
      <c r="EL51" s="212">
        <f t="shared" si="390"/>
        <v>0</v>
      </c>
      <c r="EM51" s="212">
        <f t="shared" si="118"/>
        <v>8</v>
      </c>
      <c r="EN51" s="212"/>
      <c r="EO51" s="212"/>
      <c r="EP51" s="241">
        <f t="shared" si="119"/>
        <v>10</v>
      </c>
      <c r="EQ51" s="212">
        <f t="shared" si="120"/>
        <v>8</v>
      </c>
      <c r="ER51" s="212">
        <f t="shared" si="121"/>
        <v>9</v>
      </c>
      <c r="ES51" s="212">
        <f t="shared" si="122"/>
        <v>9</v>
      </c>
      <c r="ET51" s="264">
        <f t="shared" si="123"/>
        <v>6</v>
      </c>
      <c r="EU51" s="212">
        <f t="shared" si="124"/>
        <v>8</v>
      </c>
      <c r="EV51" s="212"/>
      <c r="EW51" s="212">
        <f t="shared" si="125"/>
        <v>50</v>
      </c>
      <c r="EX51" s="212">
        <f t="shared" si="126"/>
        <v>10</v>
      </c>
      <c r="EY51" s="212">
        <f t="shared" si="127"/>
        <v>0</v>
      </c>
      <c r="EZ51" s="212">
        <f t="shared" ref="EZ51:FA51" si="391">IF(ISEVEN($B51),EQ51,0)</f>
        <v>8</v>
      </c>
      <c r="FA51" s="212">
        <f t="shared" si="391"/>
        <v>9</v>
      </c>
      <c r="FB51" s="212">
        <f t="shared" ref="FB51:FC51" si="392">IF(ISODD($B51),ER51,0)</f>
        <v>0</v>
      </c>
      <c r="FC51" s="212">
        <f t="shared" si="392"/>
        <v>0</v>
      </c>
      <c r="FD51" s="212">
        <f t="shared" si="130"/>
        <v>9</v>
      </c>
      <c r="FE51" s="212">
        <f t="shared" si="131"/>
        <v>0</v>
      </c>
      <c r="FF51" s="264">
        <f t="shared" ref="FF51:FG51" si="393">IF(ISEVEN($B51),ET51,0)</f>
        <v>6</v>
      </c>
      <c r="FG51" s="212">
        <f t="shared" si="393"/>
        <v>8</v>
      </c>
      <c r="FH51" s="212">
        <f t="shared" si="133"/>
        <v>0</v>
      </c>
      <c r="FI51" s="212">
        <v>0</v>
      </c>
      <c r="FJ51" s="212">
        <v>0</v>
      </c>
      <c r="FK51" s="212"/>
      <c r="FL51" s="212"/>
      <c r="FM51" s="262">
        <v>50</v>
      </c>
    </row>
    <row r="52" spans="1:169" ht="15.75" customHeight="1" x14ac:dyDescent="0.2">
      <c r="A52" s="247">
        <v>39</v>
      </c>
      <c r="B52" s="248">
        <v>213423243039</v>
      </c>
      <c r="C52" s="249" t="s">
        <v>1038</v>
      </c>
      <c r="D52" s="250"/>
      <c r="E52" s="251" t="s">
        <v>1019</v>
      </c>
      <c r="F52" s="252">
        <f t="shared" si="0"/>
        <v>2</v>
      </c>
      <c r="G52" s="252">
        <f t="shared" si="1"/>
        <v>2</v>
      </c>
      <c r="H52" s="252">
        <f t="shared" si="2"/>
        <v>2</v>
      </c>
      <c r="I52" s="252">
        <f t="shared" si="3"/>
        <v>2</v>
      </c>
      <c r="J52" s="252">
        <f t="shared" si="4"/>
        <v>2</v>
      </c>
      <c r="K52" s="252">
        <f t="shared" si="5"/>
        <v>0</v>
      </c>
      <c r="L52" s="252">
        <f t="shared" si="6"/>
        <v>0</v>
      </c>
      <c r="M52" s="252">
        <f t="shared" si="7"/>
        <v>0</v>
      </c>
      <c r="N52" s="252">
        <f t="shared" si="8"/>
        <v>0</v>
      </c>
      <c r="O52" s="253">
        <f t="shared" si="9"/>
        <v>0</v>
      </c>
      <c r="P52" s="252">
        <f t="shared" si="10"/>
        <v>7</v>
      </c>
      <c r="Q52" s="252">
        <f t="shared" si="11"/>
        <v>0</v>
      </c>
      <c r="R52" s="252">
        <f t="shared" si="12"/>
        <v>0</v>
      </c>
      <c r="S52" s="254">
        <f t="shared" si="13"/>
        <v>0</v>
      </c>
      <c r="T52" s="255">
        <f t="shared" si="14"/>
        <v>3</v>
      </c>
      <c r="U52" s="252">
        <f t="shared" si="15"/>
        <v>0</v>
      </c>
      <c r="V52" s="252">
        <f t="shared" si="16"/>
        <v>0</v>
      </c>
      <c r="W52" s="252">
        <f t="shared" si="17"/>
        <v>0</v>
      </c>
      <c r="X52" s="254">
        <f t="shared" si="18"/>
        <v>0</v>
      </c>
      <c r="Y52" s="256">
        <f t="shared" si="19"/>
        <v>4</v>
      </c>
      <c r="Z52" s="252">
        <f t="shared" si="20"/>
        <v>0</v>
      </c>
      <c r="AA52" s="252">
        <f t="shared" si="21"/>
        <v>0</v>
      </c>
      <c r="AB52" s="252">
        <f t="shared" si="22"/>
        <v>0</v>
      </c>
      <c r="AC52" s="254">
        <f t="shared" si="23"/>
        <v>0</v>
      </c>
      <c r="AD52" s="255">
        <f t="shared" si="24"/>
        <v>4</v>
      </c>
      <c r="AE52" s="252">
        <f t="shared" si="25"/>
        <v>7</v>
      </c>
      <c r="AF52" s="252">
        <f t="shared" si="26"/>
        <v>0</v>
      </c>
      <c r="AG52" s="252">
        <f t="shared" si="27"/>
        <v>0</v>
      </c>
      <c r="AH52" s="254">
        <f t="shared" si="28"/>
        <v>0</v>
      </c>
      <c r="AI52" s="257">
        <f t="shared" si="29"/>
        <v>3</v>
      </c>
      <c r="AJ52" s="252">
        <f t="shared" si="30"/>
        <v>6</v>
      </c>
      <c r="AK52" s="252">
        <f t="shared" si="31"/>
        <v>0</v>
      </c>
      <c r="AL52" s="252">
        <f t="shared" si="32"/>
        <v>0</v>
      </c>
      <c r="AM52" s="254">
        <f t="shared" si="33"/>
        <v>0</v>
      </c>
      <c r="AN52" s="257">
        <f t="shared" si="34"/>
        <v>3</v>
      </c>
      <c r="AO52" s="252">
        <f t="shared" si="35"/>
        <v>0</v>
      </c>
      <c r="AP52" s="252">
        <f t="shared" si="36"/>
        <v>0</v>
      </c>
      <c r="AQ52" s="252">
        <f t="shared" si="37"/>
        <v>0</v>
      </c>
      <c r="AR52" s="254">
        <f t="shared" si="38"/>
        <v>0</v>
      </c>
      <c r="AS52" s="257">
        <f t="shared" si="39"/>
        <v>4</v>
      </c>
      <c r="AT52" s="252">
        <f t="shared" si="40"/>
        <v>7</v>
      </c>
      <c r="AU52" s="252">
        <f t="shared" si="41"/>
        <v>0</v>
      </c>
      <c r="AV52" s="252">
        <f t="shared" si="42"/>
        <v>0</v>
      </c>
      <c r="AW52" s="254">
        <f t="shared" si="43"/>
        <v>0</v>
      </c>
      <c r="AX52" s="258">
        <f t="shared" si="44"/>
        <v>3</v>
      </c>
      <c r="AY52" s="252">
        <f t="shared" si="45"/>
        <v>0</v>
      </c>
      <c r="AZ52" s="252">
        <f t="shared" si="46"/>
        <v>0</v>
      </c>
      <c r="BA52" s="252">
        <f t="shared" si="47"/>
        <v>0</v>
      </c>
      <c r="BB52" s="254">
        <f t="shared" si="48"/>
        <v>0</v>
      </c>
      <c r="BC52" s="257">
        <f t="shared" si="49"/>
        <v>4</v>
      </c>
      <c r="BD52" s="252">
        <f t="shared" si="50"/>
        <v>0</v>
      </c>
      <c r="BE52" s="252">
        <f t="shared" si="51"/>
        <v>0</v>
      </c>
      <c r="BF52" s="252">
        <f t="shared" si="52"/>
        <v>0</v>
      </c>
      <c r="BG52" s="254">
        <f t="shared" si="53"/>
        <v>0</v>
      </c>
      <c r="BH52" s="257">
        <f t="shared" si="54"/>
        <v>4</v>
      </c>
      <c r="BI52" s="259">
        <f t="shared" si="55"/>
        <v>5</v>
      </c>
      <c r="BJ52" s="252">
        <f t="shared" si="56"/>
        <v>0</v>
      </c>
      <c r="BK52" s="252">
        <f t="shared" si="57"/>
        <v>0</v>
      </c>
      <c r="BL52" s="254">
        <f t="shared" si="58"/>
        <v>0</v>
      </c>
      <c r="BM52" s="260">
        <f t="shared" si="59"/>
        <v>3</v>
      </c>
      <c r="BN52" s="252">
        <f t="shared" si="60"/>
        <v>8</v>
      </c>
      <c r="BO52" s="252">
        <f t="shared" si="61"/>
        <v>0</v>
      </c>
      <c r="BP52" s="252">
        <f t="shared" si="62"/>
        <v>0</v>
      </c>
      <c r="BQ52" s="254">
        <f t="shared" si="63"/>
        <v>0</v>
      </c>
      <c r="BR52" s="261">
        <f t="shared" si="64"/>
        <v>3</v>
      </c>
      <c r="BS52" s="252">
        <f t="shared" si="65"/>
        <v>0</v>
      </c>
      <c r="BT52" s="252">
        <f t="shared" si="66"/>
        <v>0</v>
      </c>
      <c r="BU52" s="252">
        <f t="shared" si="67"/>
        <v>0</v>
      </c>
      <c r="BV52" s="254">
        <f t="shared" si="68"/>
        <v>0</v>
      </c>
      <c r="BW52" s="261">
        <f t="shared" si="69"/>
        <v>4</v>
      </c>
      <c r="BX52" s="262">
        <v>50</v>
      </c>
      <c r="BY52" s="262">
        <v>50</v>
      </c>
      <c r="BZ52" s="246" t="e">
        <f t="shared" si="70"/>
        <v>#VALUE!</v>
      </c>
      <c r="CA52" s="246">
        <f t="shared" si="71"/>
        <v>20</v>
      </c>
      <c r="CB52" s="246" t="e">
        <f t="shared" si="72"/>
        <v>#VALUE!</v>
      </c>
      <c r="CC52" s="246" t="e">
        <f t="shared" si="73"/>
        <v>#VALUE!</v>
      </c>
      <c r="CD52" s="246" t="e">
        <f t="shared" si="74"/>
        <v>#VALUE!</v>
      </c>
      <c r="CE52" s="246" t="e">
        <f t="shared" si="75"/>
        <v>#VALUE!</v>
      </c>
      <c r="CF52" s="246" t="e">
        <f t="shared" si="76"/>
        <v>#VALUE!</v>
      </c>
      <c r="CG52" s="246" t="e">
        <f t="shared" si="77"/>
        <v>#VALUE!</v>
      </c>
      <c r="CH52" s="246" t="e">
        <f t="shared" si="78"/>
        <v>#VALUE!</v>
      </c>
      <c r="CI52" s="246" t="e">
        <f t="shared" si="79"/>
        <v>#VALUE!</v>
      </c>
      <c r="CJ52" s="246" t="e">
        <f t="shared" si="80"/>
        <v>#VALUE!</v>
      </c>
      <c r="CK52" s="246" t="e">
        <f t="shared" si="81"/>
        <v>#VALUE!</v>
      </c>
      <c r="CL52" s="246" t="e">
        <f t="shared" si="82"/>
        <v>#VALUE!</v>
      </c>
      <c r="CM52" s="246" t="e">
        <f t="shared" si="83"/>
        <v>#VALUE!</v>
      </c>
      <c r="CN52" s="246" t="e">
        <f t="shared" si="84"/>
        <v>#VALUE!</v>
      </c>
      <c r="CO52" s="263" t="str">
        <f t="shared" si="85"/>
        <v>2023PEC AI 580</v>
      </c>
      <c r="CP52" s="246" t="e">
        <f t="shared" si="86"/>
        <v>#VALUE!</v>
      </c>
      <c r="CQ52" s="211"/>
      <c r="CR52" s="246">
        <f t="shared" si="87"/>
        <v>20</v>
      </c>
      <c r="CS52" s="246" t="e">
        <f t="shared" si="88"/>
        <v>#VALUE!</v>
      </c>
      <c r="CT52" s="246" t="e">
        <f t="shared" si="89"/>
        <v>#VALUE!</v>
      </c>
      <c r="CU52" s="246" t="e">
        <f t="shared" si="90"/>
        <v>#VALUE!</v>
      </c>
      <c r="CV52" s="246" t="e">
        <f t="shared" si="91"/>
        <v>#VALUE!</v>
      </c>
      <c r="CW52" s="246" t="e">
        <f t="shared" si="92"/>
        <v>#VALUE!</v>
      </c>
      <c r="CX52" s="246" t="e">
        <f t="shared" si="93"/>
        <v>#VALUE!</v>
      </c>
      <c r="CY52" s="246" t="e">
        <f t="shared" si="94"/>
        <v>#VALUE!</v>
      </c>
      <c r="CZ52" s="246" t="e">
        <f t="shared" si="95"/>
        <v>#VALUE!</v>
      </c>
      <c r="DA52" s="246" t="e">
        <f t="shared" si="96"/>
        <v>#VALUE!</v>
      </c>
      <c r="DB52" s="246" t="e">
        <f t="shared" si="97"/>
        <v>#VALUE!</v>
      </c>
      <c r="DC52" s="246" t="e">
        <f t="shared" si="98"/>
        <v>#VALUE!</v>
      </c>
      <c r="DD52" s="246" t="e">
        <f t="shared" si="99"/>
        <v>#VALUE!</v>
      </c>
      <c r="DE52" s="212"/>
      <c r="DF52" s="212" t="e">
        <f t="shared" si="100"/>
        <v>#VALUE!</v>
      </c>
      <c r="DG52" s="212"/>
      <c r="DH52" s="212"/>
      <c r="DI52" s="212"/>
      <c r="DJ52" s="212"/>
      <c r="DK52" s="212"/>
      <c r="DL52" s="212"/>
      <c r="DM52" s="212"/>
      <c r="DN52" s="212"/>
      <c r="DO52" s="212"/>
      <c r="DP52" s="212"/>
      <c r="DQ52" s="212"/>
      <c r="DR52" s="264">
        <f t="shared" si="101"/>
        <v>50</v>
      </c>
      <c r="DS52" s="241">
        <f t="shared" si="102"/>
        <v>10</v>
      </c>
      <c r="DT52" s="212">
        <f t="shared" si="103"/>
        <v>7</v>
      </c>
      <c r="DU52" s="212">
        <f t="shared" si="104"/>
        <v>7</v>
      </c>
      <c r="DV52" s="212">
        <f t="shared" si="105"/>
        <v>6</v>
      </c>
      <c r="DW52" s="212">
        <f t="shared" si="106"/>
        <v>7</v>
      </c>
      <c r="DX52" s="264">
        <f t="shared" si="107"/>
        <v>5</v>
      </c>
      <c r="DY52" s="265">
        <f t="shared" si="108"/>
        <v>8</v>
      </c>
      <c r="DZ52" s="212">
        <f t="shared" si="109"/>
        <v>50</v>
      </c>
      <c r="EA52" s="212">
        <f t="shared" si="110"/>
        <v>10</v>
      </c>
      <c r="EB52" s="212">
        <f t="shared" si="111"/>
        <v>7</v>
      </c>
      <c r="EC52" s="212">
        <f t="shared" ref="EC52:ED52" si="394">IF(ISEVEN($B52),DT52,0)</f>
        <v>0</v>
      </c>
      <c r="ED52" s="212">
        <f t="shared" si="394"/>
        <v>0</v>
      </c>
      <c r="EE52" s="212">
        <f t="shared" ref="EE52:EF52" si="395">IF(ISODD($B52),DU52,0)</f>
        <v>7</v>
      </c>
      <c r="EF52" s="212">
        <f t="shared" si="395"/>
        <v>6</v>
      </c>
      <c r="EG52" s="212">
        <f t="shared" si="114"/>
        <v>0</v>
      </c>
      <c r="EH52" s="212">
        <f t="shared" si="115"/>
        <v>7</v>
      </c>
      <c r="EI52" s="212">
        <f t="shared" ref="EI52:EJ52" si="396">IF(ISEVEN($B52),DW52,0)</f>
        <v>0</v>
      </c>
      <c r="EJ52" s="212">
        <f t="shared" si="396"/>
        <v>0</v>
      </c>
      <c r="EK52" s="264">
        <f t="shared" ref="EK52:EL52" si="397">IF(ISODD($B52),DX52,0)</f>
        <v>5</v>
      </c>
      <c r="EL52" s="212">
        <f t="shared" si="397"/>
        <v>8</v>
      </c>
      <c r="EM52" s="212">
        <f t="shared" si="118"/>
        <v>0</v>
      </c>
      <c r="EN52" s="212"/>
      <c r="EO52" s="212"/>
      <c r="EP52" s="241">
        <f t="shared" si="119"/>
        <v>10</v>
      </c>
      <c r="EQ52" s="212">
        <f t="shared" si="120"/>
        <v>9</v>
      </c>
      <c r="ER52" s="212">
        <f t="shared" si="121"/>
        <v>9</v>
      </c>
      <c r="ES52" s="212">
        <f t="shared" si="122"/>
        <v>8</v>
      </c>
      <c r="ET52" s="264">
        <f t="shared" si="123"/>
        <v>6</v>
      </c>
      <c r="EU52" s="212">
        <f t="shared" si="124"/>
        <v>8</v>
      </c>
      <c r="EV52" s="212"/>
      <c r="EW52" s="212">
        <f t="shared" si="125"/>
        <v>50</v>
      </c>
      <c r="EX52" s="212">
        <f t="shared" si="126"/>
        <v>10</v>
      </c>
      <c r="EY52" s="212">
        <f t="shared" si="127"/>
        <v>9</v>
      </c>
      <c r="EZ52" s="212">
        <f t="shared" ref="EZ52:FA52" si="398">IF(ISEVEN($B52),EQ52,0)</f>
        <v>0</v>
      </c>
      <c r="FA52" s="212">
        <f t="shared" si="398"/>
        <v>0</v>
      </c>
      <c r="FB52" s="212">
        <f t="shared" ref="FB52:FC52" si="399">IF(ISODD($B52),ER52,0)</f>
        <v>9</v>
      </c>
      <c r="FC52" s="212">
        <f t="shared" si="399"/>
        <v>8</v>
      </c>
      <c r="FD52" s="212">
        <f t="shared" si="130"/>
        <v>0</v>
      </c>
      <c r="FE52" s="264">
        <f t="shared" si="131"/>
        <v>6</v>
      </c>
      <c r="FF52" s="212">
        <f t="shared" ref="FF52:FG52" si="400">IF(ISEVEN($B52),ET52,0)</f>
        <v>0</v>
      </c>
      <c r="FG52" s="212">
        <f t="shared" si="400"/>
        <v>0</v>
      </c>
      <c r="FH52" s="212">
        <f t="shared" si="133"/>
        <v>8</v>
      </c>
      <c r="FI52" s="212">
        <v>0</v>
      </c>
      <c r="FJ52" s="212">
        <v>0</v>
      </c>
      <c r="FK52" s="212"/>
      <c r="FL52" s="212"/>
      <c r="FM52" s="262">
        <v>50</v>
      </c>
    </row>
    <row r="53" spans="1:169" ht="15.75" customHeight="1" x14ac:dyDescent="0.2">
      <c r="A53" s="247">
        <v>40</v>
      </c>
      <c r="B53" s="248">
        <v>213423243040</v>
      </c>
      <c r="C53" s="249" t="s">
        <v>1040</v>
      </c>
      <c r="D53" s="250"/>
      <c r="E53" s="251" t="s">
        <v>1021</v>
      </c>
      <c r="F53" s="252">
        <f t="shared" si="0"/>
        <v>2</v>
      </c>
      <c r="G53" s="252">
        <f t="shared" si="1"/>
        <v>2</v>
      </c>
      <c r="H53" s="252">
        <f t="shared" si="2"/>
        <v>2</v>
      </c>
      <c r="I53" s="252">
        <f t="shared" si="3"/>
        <v>2</v>
      </c>
      <c r="J53" s="252">
        <f t="shared" si="4"/>
        <v>0</v>
      </c>
      <c r="K53" s="252">
        <f t="shared" si="5"/>
        <v>0</v>
      </c>
      <c r="L53" s="252">
        <f t="shared" si="6"/>
        <v>0</v>
      </c>
      <c r="M53" s="252">
        <f t="shared" si="7"/>
        <v>0</v>
      </c>
      <c r="N53" s="252">
        <f t="shared" si="8"/>
        <v>0</v>
      </c>
      <c r="O53" s="253">
        <f t="shared" si="9"/>
        <v>0</v>
      </c>
      <c r="P53" s="252">
        <f t="shared" si="10"/>
        <v>0</v>
      </c>
      <c r="Q53" s="252">
        <f t="shared" si="11"/>
        <v>0</v>
      </c>
      <c r="R53" s="252">
        <f t="shared" si="12"/>
        <v>0</v>
      </c>
      <c r="S53" s="254">
        <f t="shared" si="13"/>
        <v>0</v>
      </c>
      <c r="T53" s="255">
        <f t="shared" si="14"/>
        <v>4</v>
      </c>
      <c r="U53" s="252">
        <f t="shared" si="15"/>
        <v>6</v>
      </c>
      <c r="V53" s="252">
        <f t="shared" si="16"/>
        <v>0</v>
      </c>
      <c r="W53" s="252">
        <f t="shared" si="17"/>
        <v>0</v>
      </c>
      <c r="X53" s="254">
        <f t="shared" si="18"/>
        <v>0</v>
      </c>
      <c r="Y53" s="256">
        <f t="shared" si="19"/>
        <v>3</v>
      </c>
      <c r="Z53" s="252">
        <f t="shared" si="20"/>
        <v>6</v>
      </c>
      <c r="AA53" s="252">
        <f t="shared" si="21"/>
        <v>0</v>
      </c>
      <c r="AB53" s="252">
        <f t="shared" si="22"/>
        <v>0</v>
      </c>
      <c r="AC53" s="254">
        <f t="shared" si="23"/>
        <v>0</v>
      </c>
      <c r="AD53" s="255">
        <f t="shared" si="24"/>
        <v>3</v>
      </c>
      <c r="AE53" s="252">
        <f t="shared" si="25"/>
        <v>0</v>
      </c>
      <c r="AF53" s="252">
        <f t="shared" si="26"/>
        <v>0</v>
      </c>
      <c r="AG53" s="252">
        <f t="shared" si="27"/>
        <v>0</v>
      </c>
      <c r="AH53" s="254">
        <f t="shared" si="28"/>
        <v>0</v>
      </c>
      <c r="AI53" s="257">
        <f t="shared" si="29"/>
        <v>4</v>
      </c>
      <c r="AJ53" s="252">
        <f t="shared" si="30"/>
        <v>0</v>
      </c>
      <c r="AK53" s="252">
        <f t="shared" si="31"/>
        <v>0</v>
      </c>
      <c r="AL53" s="252">
        <f t="shared" si="32"/>
        <v>0</v>
      </c>
      <c r="AM53" s="254">
        <f t="shared" si="33"/>
        <v>0</v>
      </c>
      <c r="AN53" s="257">
        <f t="shared" si="34"/>
        <v>4</v>
      </c>
      <c r="AO53" s="252">
        <f t="shared" si="35"/>
        <v>6</v>
      </c>
      <c r="AP53" s="252">
        <f t="shared" si="36"/>
        <v>0</v>
      </c>
      <c r="AQ53" s="252">
        <f t="shared" si="37"/>
        <v>0</v>
      </c>
      <c r="AR53" s="254">
        <f t="shared" si="38"/>
        <v>0</v>
      </c>
      <c r="AS53" s="257">
        <f t="shared" si="39"/>
        <v>3</v>
      </c>
      <c r="AT53" s="252">
        <f t="shared" si="40"/>
        <v>0</v>
      </c>
      <c r="AU53" s="252">
        <f t="shared" si="41"/>
        <v>0</v>
      </c>
      <c r="AV53" s="252">
        <f t="shared" si="42"/>
        <v>0</v>
      </c>
      <c r="AW53" s="254">
        <f t="shared" si="43"/>
        <v>0</v>
      </c>
      <c r="AX53" s="258">
        <f t="shared" si="44"/>
        <v>4</v>
      </c>
      <c r="AY53" s="252">
        <f t="shared" si="45"/>
        <v>6</v>
      </c>
      <c r="AZ53" s="252">
        <f t="shared" si="46"/>
        <v>0</v>
      </c>
      <c r="BA53" s="252">
        <f t="shared" si="47"/>
        <v>0</v>
      </c>
      <c r="BB53" s="254">
        <f t="shared" si="48"/>
        <v>0</v>
      </c>
      <c r="BC53" s="257">
        <f t="shared" si="49"/>
        <v>3</v>
      </c>
      <c r="BD53" s="259">
        <f t="shared" si="50"/>
        <v>2</v>
      </c>
      <c r="BE53" s="252">
        <f t="shared" si="51"/>
        <v>0</v>
      </c>
      <c r="BF53" s="252">
        <f t="shared" si="52"/>
        <v>0</v>
      </c>
      <c r="BG53" s="254">
        <f t="shared" si="53"/>
        <v>0</v>
      </c>
      <c r="BH53" s="257">
        <f t="shared" si="54"/>
        <v>3</v>
      </c>
      <c r="BI53" s="252">
        <f t="shared" si="55"/>
        <v>0</v>
      </c>
      <c r="BJ53" s="252">
        <f t="shared" si="56"/>
        <v>0</v>
      </c>
      <c r="BK53" s="252">
        <f t="shared" si="57"/>
        <v>0</v>
      </c>
      <c r="BL53" s="254">
        <f t="shared" si="58"/>
        <v>0</v>
      </c>
      <c r="BM53" s="260">
        <f t="shared" si="59"/>
        <v>4</v>
      </c>
      <c r="BN53" s="252">
        <f t="shared" si="60"/>
        <v>0</v>
      </c>
      <c r="BO53" s="252">
        <f t="shared" si="61"/>
        <v>0</v>
      </c>
      <c r="BP53" s="252">
        <f t="shared" si="62"/>
        <v>0</v>
      </c>
      <c r="BQ53" s="254">
        <f t="shared" si="63"/>
        <v>0</v>
      </c>
      <c r="BR53" s="261">
        <f t="shared" si="64"/>
        <v>4</v>
      </c>
      <c r="BS53" s="252">
        <f t="shared" si="65"/>
        <v>6</v>
      </c>
      <c r="BT53" s="252">
        <f t="shared" si="66"/>
        <v>0</v>
      </c>
      <c r="BU53" s="252">
        <f t="shared" si="67"/>
        <v>0</v>
      </c>
      <c r="BV53" s="254">
        <f t="shared" si="68"/>
        <v>0</v>
      </c>
      <c r="BW53" s="261">
        <f t="shared" si="69"/>
        <v>3</v>
      </c>
      <c r="BX53" s="262">
        <v>40</v>
      </c>
      <c r="BY53" s="262">
        <v>40</v>
      </c>
      <c r="BZ53" s="246" t="e">
        <f t="shared" si="70"/>
        <v>#VALUE!</v>
      </c>
      <c r="CA53" s="246">
        <f t="shared" si="71"/>
        <v>20</v>
      </c>
      <c r="CB53" s="246" t="e">
        <f t="shared" si="72"/>
        <v>#VALUE!</v>
      </c>
      <c r="CC53" s="246" t="e">
        <f t="shared" si="73"/>
        <v>#VALUE!</v>
      </c>
      <c r="CD53" s="246" t="e">
        <f t="shared" si="74"/>
        <v>#VALUE!</v>
      </c>
      <c r="CE53" s="246" t="e">
        <f t="shared" si="75"/>
        <v>#VALUE!</v>
      </c>
      <c r="CF53" s="246" t="e">
        <f t="shared" si="76"/>
        <v>#VALUE!</v>
      </c>
      <c r="CG53" s="246" t="e">
        <f t="shared" si="77"/>
        <v>#VALUE!</v>
      </c>
      <c r="CH53" s="246" t="e">
        <f t="shared" si="78"/>
        <v>#VALUE!</v>
      </c>
      <c r="CI53" s="246" t="e">
        <f t="shared" si="79"/>
        <v>#VALUE!</v>
      </c>
      <c r="CJ53" s="246" t="e">
        <f t="shared" si="80"/>
        <v>#VALUE!</v>
      </c>
      <c r="CK53" s="246" t="e">
        <f t="shared" si="81"/>
        <v>#VALUE!</v>
      </c>
      <c r="CL53" s="246" t="e">
        <f t="shared" si="82"/>
        <v>#VALUE!</v>
      </c>
      <c r="CM53" s="246" t="e">
        <f t="shared" si="83"/>
        <v>#VALUE!</v>
      </c>
      <c r="CN53" s="246" t="e">
        <f t="shared" si="84"/>
        <v>#VALUE!</v>
      </c>
      <c r="CO53" s="263" t="str">
        <f t="shared" si="85"/>
        <v>2023PEC AI 581</v>
      </c>
      <c r="CP53" s="246" t="e">
        <f t="shared" si="86"/>
        <v>#VALUE!</v>
      </c>
      <c r="CQ53" s="211"/>
      <c r="CR53" s="246">
        <f t="shared" si="87"/>
        <v>20</v>
      </c>
      <c r="CS53" s="246" t="e">
        <f t="shared" si="88"/>
        <v>#VALUE!</v>
      </c>
      <c r="CT53" s="246" t="e">
        <f t="shared" si="89"/>
        <v>#VALUE!</v>
      </c>
      <c r="CU53" s="246" t="e">
        <f t="shared" si="90"/>
        <v>#VALUE!</v>
      </c>
      <c r="CV53" s="246" t="e">
        <f t="shared" si="91"/>
        <v>#VALUE!</v>
      </c>
      <c r="CW53" s="246" t="e">
        <f t="shared" si="92"/>
        <v>#VALUE!</v>
      </c>
      <c r="CX53" s="246" t="e">
        <f t="shared" si="93"/>
        <v>#VALUE!</v>
      </c>
      <c r="CY53" s="246" t="e">
        <f t="shared" si="94"/>
        <v>#VALUE!</v>
      </c>
      <c r="CZ53" s="246" t="e">
        <f t="shared" si="95"/>
        <v>#VALUE!</v>
      </c>
      <c r="DA53" s="246" t="e">
        <f t="shared" si="96"/>
        <v>#VALUE!</v>
      </c>
      <c r="DB53" s="246" t="e">
        <f t="shared" si="97"/>
        <v>#VALUE!</v>
      </c>
      <c r="DC53" s="246" t="e">
        <f t="shared" si="98"/>
        <v>#VALUE!</v>
      </c>
      <c r="DD53" s="246" t="e">
        <f t="shared" si="99"/>
        <v>#VALUE!</v>
      </c>
      <c r="DE53" s="212"/>
      <c r="DF53" s="212" t="e">
        <f t="shared" si="100"/>
        <v>#VALUE!</v>
      </c>
      <c r="DG53" s="212"/>
      <c r="DH53" s="212"/>
      <c r="DI53" s="212"/>
      <c r="DJ53" s="212"/>
      <c r="DK53" s="212"/>
      <c r="DL53" s="212"/>
      <c r="DM53" s="212"/>
      <c r="DN53" s="212"/>
      <c r="DO53" s="212"/>
      <c r="DP53" s="212"/>
      <c r="DQ53" s="212"/>
      <c r="DR53" s="264">
        <f t="shared" si="101"/>
        <v>40</v>
      </c>
      <c r="DS53" s="241">
        <f t="shared" si="102"/>
        <v>8</v>
      </c>
      <c r="DT53" s="212">
        <f t="shared" si="103"/>
        <v>6</v>
      </c>
      <c r="DU53" s="212">
        <f t="shared" si="104"/>
        <v>6</v>
      </c>
      <c r="DV53" s="212">
        <f t="shared" si="105"/>
        <v>6</v>
      </c>
      <c r="DW53" s="212">
        <f t="shared" si="106"/>
        <v>6</v>
      </c>
      <c r="DX53" s="264">
        <f t="shared" si="107"/>
        <v>2</v>
      </c>
      <c r="DY53" s="265">
        <f t="shared" si="108"/>
        <v>6</v>
      </c>
      <c r="DZ53" s="212">
        <f t="shared" si="109"/>
        <v>40</v>
      </c>
      <c r="EA53" s="212">
        <f t="shared" si="110"/>
        <v>8</v>
      </c>
      <c r="EB53" s="212">
        <f t="shared" si="111"/>
        <v>0</v>
      </c>
      <c r="EC53" s="212">
        <f t="shared" ref="EC53:ED53" si="401">IF(ISEVEN($B53),DT53,0)</f>
        <v>6</v>
      </c>
      <c r="ED53" s="212">
        <f t="shared" si="401"/>
        <v>6</v>
      </c>
      <c r="EE53" s="212">
        <f t="shared" ref="EE53:EF53" si="402">IF(ISODD($B53),DU53,0)</f>
        <v>0</v>
      </c>
      <c r="EF53" s="212">
        <f t="shared" si="402"/>
        <v>0</v>
      </c>
      <c r="EG53" s="212">
        <f t="shared" si="114"/>
        <v>6</v>
      </c>
      <c r="EH53" s="212">
        <f t="shared" si="115"/>
        <v>0</v>
      </c>
      <c r="EI53" s="212">
        <f t="shared" ref="EI53:EJ53" si="403">IF(ISEVEN($B53),DW53,0)</f>
        <v>6</v>
      </c>
      <c r="EJ53" s="264">
        <f t="shared" si="403"/>
        <v>2</v>
      </c>
      <c r="EK53" s="212">
        <f t="shared" ref="EK53:EL53" si="404">IF(ISODD($B53),DX53,0)</f>
        <v>0</v>
      </c>
      <c r="EL53" s="212">
        <f t="shared" si="404"/>
        <v>0</v>
      </c>
      <c r="EM53" s="212">
        <f t="shared" si="118"/>
        <v>6</v>
      </c>
      <c r="EN53" s="212"/>
      <c r="EO53" s="212"/>
      <c r="EP53" s="241">
        <f t="shared" si="119"/>
        <v>8</v>
      </c>
      <c r="EQ53" s="212">
        <f t="shared" si="120"/>
        <v>7</v>
      </c>
      <c r="ER53" s="212">
        <f t="shared" si="121"/>
        <v>7</v>
      </c>
      <c r="ES53" s="212">
        <f t="shared" si="122"/>
        <v>7</v>
      </c>
      <c r="ET53" s="264">
        <f t="shared" si="123"/>
        <v>5</v>
      </c>
      <c r="EU53" s="212">
        <f t="shared" si="124"/>
        <v>6</v>
      </c>
      <c r="EV53" s="212"/>
      <c r="EW53" s="212">
        <f t="shared" si="125"/>
        <v>40</v>
      </c>
      <c r="EX53" s="212">
        <f t="shared" si="126"/>
        <v>8</v>
      </c>
      <c r="EY53" s="212">
        <f t="shared" si="127"/>
        <v>0</v>
      </c>
      <c r="EZ53" s="212">
        <f t="shared" ref="EZ53:FA53" si="405">IF(ISEVEN($B53),EQ53,0)</f>
        <v>7</v>
      </c>
      <c r="FA53" s="212">
        <f t="shared" si="405"/>
        <v>7</v>
      </c>
      <c r="FB53" s="212">
        <f t="shared" ref="FB53:FC53" si="406">IF(ISODD($B53),ER53,0)</f>
        <v>0</v>
      </c>
      <c r="FC53" s="212">
        <f t="shared" si="406"/>
        <v>0</v>
      </c>
      <c r="FD53" s="212">
        <f t="shared" si="130"/>
        <v>7</v>
      </c>
      <c r="FE53" s="212">
        <f t="shared" si="131"/>
        <v>0</v>
      </c>
      <c r="FF53" s="264">
        <f t="shared" ref="FF53:FG53" si="407">IF(ISEVEN($B53),ET53,0)</f>
        <v>5</v>
      </c>
      <c r="FG53" s="212">
        <f t="shared" si="407"/>
        <v>6</v>
      </c>
      <c r="FH53" s="212">
        <f t="shared" si="133"/>
        <v>0</v>
      </c>
      <c r="FI53" s="212">
        <v>0</v>
      </c>
      <c r="FJ53" s="212">
        <v>0</v>
      </c>
      <c r="FK53" s="212"/>
      <c r="FL53" s="212"/>
      <c r="FM53" s="262">
        <v>40</v>
      </c>
    </row>
    <row r="54" spans="1:169" ht="15.75" customHeight="1" x14ac:dyDescent="0.2">
      <c r="A54" s="247">
        <v>41</v>
      </c>
      <c r="B54" s="266">
        <v>213423243041</v>
      </c>
      <c r="C54" s="266" t="s">
        <v>150</v>
      </c>
      <c r="D54" s="250"/>
      <c r="E54" s="267" t="s">
        <v>107</v>
      </c>
      <c r="F54" s="252">
        <f t="shared" si="0"/>
        <v>2</v>
      </c>
      <c r="G54" s="252">
        <f t="shared" si="1"/>
        <v>2</v>
      </c>
      <c r="H54" s="252">
        <f t="shared" si="2"/>
        <v>2</v>
      </c>
      <c r="I54" s="252">
        <f t="shared" si="3"/>
        <v>2</v>
      </c>
      <c r="J54" s="252">
        <f t="shared" si="4"/>
        <v>2</v>
      </c>
      <c r="K54" s="252">
        <f t="shared" si="5"/>
        <v>2</v>
      </c>
      <c r="L54" s="252">
        <f t="shared" si="6"/>
        <v>2</v>
      </c>
      <c r="M54" s="252">
        <f t="shared" si="7"/>
        <v>2</v>
      </c>
      <c r="N54" s="252">
        <f t="shared" si="8"/>
        <v>2</v>
      </c>
      <c r="O54" s="253">
        <f t="shared" si="9"/>
        <v>0</v>
      </c>
      <c r="P54" s="252">
        <f t="shared" si="10"/>
        <v>13</v>
      </c>
      <c r="Q54" s="252">
        <f t="shared" si="11"/>
        <v>0</v>
      </c>
      <c r="R54" s="252">
        <f t="shared" si="12"/>
        <v>0</v>
      </c>
      <c r="S54" s="254">
        <f t="shared" si="13"/>
        <v>0</v>
      </c>
      <c r="T54" s="255">
        <f t="shared" si="14"/>
        <v>3</v>
      </c>
      <c r="U54" s="252">
        <f t="shared" si="15"/>
        <v>0</v>
      </c>
      <c r="V54" s="252">
        <f t="shared" si="16"/>
        <v>0</v>
      </c>
      <c r="W54" s="252">
        <f t="shared" si="17"/>
        <v>0</v>
      </c>
      <c r="X54" s="254">
        <f t="shared" si="18"/>
        <v>0</v>
      </c>
      <c r="Y54" s="256">
        <f t="shared" si="19"/>
        <v>4</v>
      </c>
      <c r="Z54" s="252">
        <f t="shared" si="20"/>
        <v>0</v>
      </c>
      <c r="AA54" s="252">
        <f t="shared" si="21"/>
        <v>0</v>
      </c>
      <c r="AB54" s="252">
        <f t="shared" si="22"/>
        <v>0</v>
      </c>
      <c r="AC54" s="254">
        <f t="shared" si="23"/>
        <v>0</v>
      </c>
      <c r="AD54" s="255">
        <f t="shared" si="24"/>
        <v>4</v>
      </c>
      <c r="AE54" s="252">
        <f t="shared" si="25"/>
        <v>13</v>
      </c>
      <c r="AF54" s="252">
        <f t="shared" si="26"/>
        <v>0</v>
      </c>
      <c r="AG54" s="252">
        <f t="shared" si="27"/>
        <v>0</v>
      </c>
      <c r="AH54" s="254">
        <f t="shared" si="28"/>
        <v>0</v>
      </c>
      <c r="AI54" s="257">
        <f t="shared" si="29"/>
        <v>3</v>
      </c>
      <c r="AJ54" s="252">
        <f t="shared" si="30"/>
        <v>11</v>
      </c>
      <c r="AK54" s="252">
        <f t="shared" si="31"/>
        <v>0</v>
      </c>
      <c r="AL54" s="252">
        <f t="shared" si="32"/>
        <v>0</v>
      </c>
      <c r="AM54" s="254">
        <f t="shared" si="33"/>
        <v>0</v>
      </c>
      <c r="AN54" s="257">
        <f t="shared" si="34"/>
        <v>3</v>
      </c>
      <c r="AO54" s="252">
        <f t="shared" si="35"/>
        <v>0</v>
      </c>
      <c r="AP54" s="252">
        <f t="shared" si="36"/>
        <v>0</v>
      </c>
      <c r="AQ54" s="252">
        <f t="shared" si="37"/>
        <v>0</v>
      </c>
      <c r="AR54" s="254">
        <f t="shared" si="38"/>
        <v>0</v>
      </c>
      <c r="AS54" s="257">
        <f t="shared" si="39"/>
        <v>4</v>
      </c>
      <c r="AT54" s="252">
        <f t="shared" si="40"/>
        <v>13</v>
      </c>
      <c r="AU54" s="252">
        <f t="shared" si="41"/>
        <v>0</v>
      </c>
      <c r="AV54" s="252">
        <f t="shared" si="42"/>
        <v>0</v>
      </c>
      <c r="AW54" s="254">
        <f t="shared" si="43"/>
        <v>0</v>
      </c>
      <c r="AX54" s="258">
        <f t="shared" si="44"/>
        <v>3</v>
      </c>
      <c r="AY54" s="252">
        <f t="shared" si="45"/>
        <v>0</v>
      </c>
      <c r="AZ54" s="252">
        <f t="shared" si="46"/>
        <v>0</v>
      </c>
      <c r="BA54" s="252">
        <f t="shared" si="47"/>
        <v>0</v>
      </c>
      <c r="BB54" s="254">
        <f t="shared" si="48"/>
        <v>0</v>
      </c>
      <c r="BC54" s="257">
        <f t="shared" si="49"/>
        <v>4</v>
      </c>
      <c r="BD54" s="252">
        <f t="shared" si="50"/>
        <v>0</v>
      </c>
      <c r="BE54" s="252">
        <f t="shared" si="51"/>
        <v>0</v>
      </c>
      <c r="BF54" s="252">
        <f t="shared" si="52"/>
        <v>0</v>
      </c>
      <c r="BG54" s="254">
        <f t="shared" si="53"/>
        <v>0</v>
      </c>
      <c r="BH54" s="257">
        <f t="shared" si="54"/>
        <v>4</v>
      </c>
      <c r="BI54" s="259">
        <f t="shared" si="55"/>
        <v>8</v>
      </c>
      <c r="BJ54" s="252">
        <f t="shared" si="56"/>
        <v>0</v>
      </c>
      <c r="BK54" s="252">
        <f t="shared" si="57"/>
        <v>0</v>
      </c>
      <c r="BL54" s="254">
        <f t="shared" si="58"/>
        <v>0</v>
      </c>
      <c r="BM54" s="260">
        <f t="shared" si="59"/>
        <v>3</v>
      </c>
      <c r="BN54" s="252">
        <f t="shared" si="60"/>
        <v>14</v>
      </c>
      <c r="BO54" s="252">
        <f t="shared" si="61"/>
        <v>0</v>
      </c>
      <c r="BP54" s="252">
        <f t="shared" si="62"/>
        <v>0</v>
      </c>
      <c r="BQ54" s="254">
        <f t="shared" si="63"/>
        <v>0</v>
      </c>
      <c r="BR54" s="261">
        <f t="shared" si="64"/>
        <v>3</v>
      </c>
      <c r="BS54" s="252">
        <f t="shared" si="65"/>
        <v>0</v>
      </c>
      <c r="BT54" s="252">
        <f t="shared" si="66"/>
        <v>0</v>
      </c>
      <c r="BU54" s="252">
        <f t="shared" si="67"/>
        <v>0</v>
      </c>
      <c r="BV54" s="254">
        <f t="shared" si="68"/>
        <v>0</v>
      </c>
      <c r="BW54" s="261">
        <f t="shared" si="69"/>
        <v>4</v>
      </c>
      <c r="BX54" s="262">
        <v>90</v>
      </c>
      <c r="BY54" s="262">
        <v>90</v>
      </c>
      <c r="BZ54" s="246" t="e">
        <f t="shared" si="70"/>
        <v>#VALUE!</v>
      </c>
      <c r="CA54" s="246">
        <f t="shared" si="71"/>
        <v>18</v>
      </c>
      <c r="CB54" s="246" t="e">
        <f t="shared" si="72"/>
        <v>#VALUE!</v>
      </c>
      <c r="CC54" s="246" t="e">
        <f t="shared" si="73"/>
        <v>#VALUE!</v>
      </c>
      <c r="CD54" s="246" t="e">
        <f t="shared" si="74"/>
        <v>#VALUE!</v>
      </c>
      <c r="CE54" s="246" t="e">
        <f t="shared" si="75"/>
        <v>#VALUE!</v>
      </c>
      <c r="CF54" s="246" t="e">
        <f t="shared" si="76"/>
        <v>#VALUE!</v>
      </c>
      <c r="CG54" s="246" t="e">
        <f t="shared" si="77"/>
        <v>#VALUE!</v>
      </c>
      <c r="CH54" s="246" t="e">
        <f t="shared" si="78"/>
        <v>#VALUE!</v>
      </c>
      <c r="CI54" s="246" t="e">
        <f t="shared" si="79"/>
        <v>#VALUE!</v>
      </c>
      <c r="CJ54" s="246" t="e">
        <f t="shared" si="80"/>
        <v>#VALUE!</v>
      </c>
      <c r="CK54" s="246" t="e">
        <f t="shared" si="81"/>
        <v>#VALUE!</v>
      </c>
      <c r="CL54" s="246" t="e">
        <f t="shared" si="82"/>
        <v>#VALUE!</v>
      </c>
      <c r="CM54" s="246" t="e">
        <f t="shared" si="83"/>
        <v>#VALUE!</v>
      </c>
      <c r="CN54" s="246" t="e">
        <f t="shared" si="84"/>
        <v>#VALUE!</v>
      </c>
      <c r="CO54" s="263" t="str">
        <f t="shared" si="85"/>
        <v>2023PEC AI 134</v>
      </c>
      <c r="CP54" s="246" t="e">
        <f t="shared" si="86"/>
        <v>#VALUE!</v>
      </c>
      <c r="CQ54" s="211"/>
      <c r="CR54" s="246">
        <f t="shared" si="87"/>
        <v>17</v>
      </c>
      <c r="CS54" s="246" t="e">
        <f t="shared" si="88"/>
        <v>#VALUE!</v>
      </c>
      <c r="CT54" s="246" t="e">
        <f t="shared" si="89"/>
        <v>#VALUE!</v>
      </c>
      <c r="CU54" s="246" t="e">
        <f t="shared" si="90"/>
        <v>#VALUE!</v>
      </c>
      <c r="CV54" s="246" t="e">
        <f t="shared" si="91"/>
        <v>#VALUE!</v>
      </c>
      <c r="CW54" s="246" t="e">
        <f t="shared" si="92"/>
        <v>#VALUE!</v>
      </c>
      <c r="CX54" s="246" t="e">
        <f t="shared" si="93"/>
        <v>#VALUE!</v>
      </c>
      <c r="CY54" s="246" t="e">
        <f t="shared" si="94"/>
        <v>#VALUE!</v>
      </c>
      <c r="CZ54" s="246" t="e">
        <f t="shared" si="95"/>
        <v>#VALUE!</v>
      </c>
      <c r="DA54" s="246" t="e">
        <f t="shared" si="96"/>
        <v>#VALUE!</v>
      </c>
      <c r="DB54" s="246" t="e">
        <f t="shared" si="97"/>
        <v>#VALUE!</v>
      </c>
      <c r="DC54" s="246" t="e">
        <f t="shared" si="98"/>
        <v>#VALUE!</v>
      </c>
      <c r="DD54" s="246" t="e">
        <f t="shared" si="99"/>
        <v>#VALUE!</v>
      </c>
      <c r="DE54" s="212"/>
      <c r="DF54" s="212" t="e">
        <f t="shared" si="100"/>
        <v>#VALUE!</v>
      </c>
      <c r="DG54" s="212"/>
      <c r="DH54" s="212"/>
      <c r="DI54" s="212"/>
      <c r="DJ54" s="212"/>
      <c r="DK54" s="212"/>
      <c r="DL54" s="212"/>
      <c r="DM54" s="212"/>
      <c r="DN54" s="212"/>
      <c r="DO54" s="212"/>
      <c r="DP54" s="212"/>
      <c r="DQ54" s="212"/>
      <c r="DR54" s="264">
        <f t="shared" si="101"/>
        <v>90</v>
      </c>
      <c r="DS54" s="241">
        <f t="shared" si="102"/>
        <v>18</v>
      </c>
      <c r="DT54" s="212">
        <f t="shared" si="103"/>
        <v>13</v>
      </c>
      <c r="DU54" s="212">
        <f t="shared" si="104"/>
        <v>13</v>
      </c>
      <c r="DV54" s="212">
        <f t="shared" si="105"/>
        <v>11</v>
      </c>
      <c r="DW54" s="212">
        <f t="shared" si="106"/>
        <v>13</v>
      </c>
      <c r="DX54" s="264">
        <f t="shared" si="107"/>
        <v>8</v>
      </c>
      <c r="DY54" s="265">
        <f t="shared" si="108"/>
        <v>14</v>
      </c>
      <c r="DZ54" s="212">
        <f t="shared" si="109"/>
        <v>90</v>
      </c>
      <c r="EA54" s="212">
        <f t="shared" si="110"/>
        <v>18</v>
      </c>
      <c r="EB54" s="212">
        <f t="shared" si="111"/>
        <v>13</v>
      </c>
      <c r="EC54" s="212">
        <f t="shared" ref="EC54:ED54" si="408">IF(ISEVEN($B54),DT54,0)</f>
        <v>0</v>
      </c>
      <c r="ED54" s="212">
        <f t="shared" si="408"/>
        <v>0</v>
      </c>
      <c r="EE54" s="212">
        <f t="shared" ref="EE54:EF54" si="409">IF(ISODD($B54),DU54,0)</f>
        <v>13</v>
      </c>
      <c r="EF54" s="212">
        <f t="shared" si="409"/>
        <v>11</v>
      </c>
      <c r="EG54" s="212">
        <f t="shared" si="114"/>
        <v>0</v>
      </c>
      <c r="EH54" s="212">
        <f t="shared" si="115"/>
        <v>13</v>
      </c>
      <c r="EI54" s="212">
        <f t="shared" ref="EI54:EJ54" si="410">IF(ISEVEN($B54),DW54,0)</f>
        <v>0</v>
      </c>
      <c r="EJ54" s="212">
        <f t="shared" si="410"/>
        <v>0</v>
      </c>
      <c r="EK54" s="264">
        <f t="shared" ref="EK54:EL54" si="411">IF(ISODD($B54),DX54,0)</f>
        <v>8</v>
      </c>
      <c r="EL54" s="212">
        <f t="shared" si="411"/>
        <v>14</v>
      </c>
      <c r="EM54" s="212">
        <f t="shared" si="118"/>
        <v>0</v>
      </c>
      <c r="EN54" s="212"/>
      <c r="EO54" s="212"/>
      <c r="EP54" s="241">
        <f t="shared" si="119"/>
        <v>18</v>
      </c>
      <c r="EQ54" s="212">
        <f t="shared" si="120"/>
        <v>16</v>
      </c>
      <c r="ER54" s="212">
        <f t="shared" si="121"/>
        <v>16</v>
      </c>
      <c r="ES54" s="212">
        <f t="shared" si="122"/>
        <v>14</v>
      </c>
      <c r="ET54" s="264">
        <f t="shared" si="123"/>
        <v>12</v>
      </c>
      <c r="EU54" s="212">
        <f t="shared" si="124"/>
        <v>14</v>
      </c>
      <c r="EV54" s="212"/>
      <c r="EW54" s="212">
        <f t="shared" si="125"/>
        <v>90</v>
      </c>
      <c r="EX54" s="212">
        <f t="shared" si="126"/>
        <v>18</v>
      </c>
      <c r="EY54" s="212">
        <f t="shared" si="127"/>
        <v>16</v>
      </c>
      <c r="EZ54" s="212">
        <f t="shared" ref="EZ54:FA54" si="412">IF(ISEVEN($B54),EQ54,0)</f>
        <v>0</v>
      </c>
      <c r="FA54" s="212">
        <f t="shared" si="412"/>
        <v>0</v>
      </c>
      <c r="FB54" s="212">
        <f t="shared" ref="FB54:FC54" si="413">IF(ISODD($B54),ER54,0)</f>
        <v>16</v>
      </c>
      <c r="FC54" s="212">
        <f t="shared" si="413"/>
        <v>14</v>
      </c>
      <c r="FD54" s="212">
        <f t="shared" si="130"/>
        <v>0</v>
      </c>
      <c r="FE54" s="264">
        <f t="shared" si="131"/>
        <v>12</v>
      </c>
      <c r="FF54" s="212">
        <f t="shared" ref="FF54:FG54" si="414">IF(ISEVEN($B54),ET54,0)</f>
        <v>0</v>
      </c>
      <c r="FG54" s="212">
        <f t="shared" si="414"/>
        <v>0</v>
      </c>
      <c r="FH54" s="212">
        <f t="shared" si="133"/>
        <v>14</v>
      </c>
      <c r="FI54" s="212">
        <v>0</v>
      </c>
      <c r="FJ54" s="212">
        <v>0</v>
      </c>
      <c r="FK54" s="212"/>
      <c r="FL54" s="212"/>
      <c r="FM54" s="262">
        <v>90</v>
      </c>
    </row>
    <row r="55" spans="1:169" ht="15.75" customHeight="1" x14ac:dyDescent="0.2">
      <c r="A55" s="247">
        <v>42</v>
      </c>
      <c r="B55" s="266">
        <v>213423243042</v>
      </c>
      <c r="C55" s="266" t="s">
        <v>154</v>
      </c>
      <c r="D55" s="250"/>
      <c r="E55" s="267" t="s">
        <v>109</v>
      </c>
      <c r="F55" s="252">
        <f t="shared" si="0"/>
        <v>2</v>
      </c>
      <c r="G55" s="252">
        <f t="shared" si="1"/>
        <v>2</v>
      </c>
      <c r="H55" s="252">
        <f t="shared" si="2"/>
        <v>2</v>
      </c>
      <c r="I55" s="252">
        <f t="shared" si="3"/>
        <v>2</v>
      </c>
      <c r="J55" s="252">
        <f t="shared" si="4"/>
        <v>2</v>
      </c>
      <c r="K55" s="252">
        <f t="shared" si="5"/>
        <v>2</v>
      </c>
      <c r="L55" s="252">
        <f t="shared" si="6"/>
        <v>2</v>
      </c>
      <c r="M55" s="252">
        <f t="shared" si="7"/>
        <v>2</v>
      </c>
      <c r="N55" s="252">
        <f t="shared" si="8"/>
        <v>2</v>
      </c>
      <c r="O55" s="253">
        <f t="shared" si="9"/>
        <v>1</v>
      </c>
      <c r="P55" s="252">
        <f t="shared" si="10"/>
        <v>0</v>
      </c>
      <c r="Q55" s="252">
        <f t="shared" si="11"/>
        <v>0</v>
      </c>
      <c r="R55" s="252">
        <f t="shared" si="12"/>
        <v>0</v>
      </c>
      <c r="S55" s="254">
        <f t="shared" si="13"/>
        <v>0</v>
      </c>
      <c r="T55" s="255">
        <f t="shared" si="14"/>
        <v>4</v>
      </c>
      <c r="U55" s="252">
        <f t="shared" si="15"/>
        <v>13</v>
      </c>
      <c r="V55" s="252">
        <f t="shared" si="16"/>
        <v>0</v>
      </c>
      <c r="W55" s="252">
        <f t="shared" si="17"/>
        <v>0</v>
      </c>
      <c r="X55" s="254">
        <f t="shared" si="18"/>
        <v>0</v>
      </c>
      <c r="Y55" s="256">
        <f t="shared" si="19"/>
        <v>3</v>
      </c>
      <c r="Z55" s="252">
        <f t="shared" si="20"/>
        <v>14</v>
      </c>
      <c r="AA55" s="252">
        <f t="shared" si="21"/>
        <v>0</v>
      </c>
      <c r="AB55" s="252">
        <f t="shared" si="22"/>
        <v>0</v>
      </c>
      <c r="AC55" s="254">
        <f t="shared" si="23"/>
        <v>0</v>
      </c>
      <c r="AD55" s="255">
        <f t="shared" si="24"/>
        <v>3</v>
      </c>
      <c r="AE55" s="252">
        <f t="shared" si="25"/>
        <v>0</v>
      </c>
      <c r="AF55" s="252">
        <f t="shared" si="26"/>
        <v>0</v>
      </c>
      <c r="AG55" s="252">
        <f t="shared" si="27"/>
        <v>0</v>
      </c>
      <c r="AH55" s="254">
        <f t="shared" si="28"/>
        <v>0</v>
      </c>
      <c r="AI55" s="257">
        <f t="shared" si="29"/>
        <v>4</v>
      </c>
      <c r="AJ55" s="252">
        <f t="shared" si="30"/>
        <v>0</v>
      </c>
      <c r="AK55" s="252">
        <f t="shared" si="31"/>
        <v>0</v>
      </c>
      <c r="AL55" s="252">
        <f t="shared" si="32"/>
        <v>0</v>
      </c>
      <c r="AM55" s="254">
        <f t="shared" si="33"/>
        <v>0</v>
      </c>
      <c r="AN55" s="257">
        <f t="shared" si="34"/>
        <v>4</v>
      </c>
      <c r="AO55" s="252">
        <f t="shared" si="35"/>
        <v>14</v>
      </c>
      <c r="AP55" s="252">
        <f t="shared" si="36"/>
        <v>0</v>
      </c>
      <c r="AQ55" s="252">
        <f t="shared" si="37"/>
        <v>0</v>
      </c>
      <c r="AR55" s="254">
        <f t="shared" si="38"/>
        <v>0</v>
      </c>
      <c r="AS55" s="257">
        <f t="shared" si="39"/>
        <v>3</v>
      </c>
      <c r="AT55" s="252">
        <f t="shared" si="40"/>
        <v>0</v>
      </c>
      <c r="AU55" s="252">
        <f t="shared" si="41"/>
        <v>0</v>
      </c>
      <c r="AV55" s="252">
        <f t="shared" si="42"/>
        <v>0</v>
      </c>
      <c r="AW55" s="254">
        <f t="shared" si="43"/>
        <v>0</v>
      </c>
      <c r="AX55" s="258">
        <f t="shared" si="44"/>
        <v>4</v>
      </c>
      <c r="AY55" s="252">
        <f t="shared" si="45"/>
        <v>14</v>
      </c>
      <c r="AZ55" s="252">
        <f t="shared" si="46"/>
        <v>0</v>
      </c>
      <c r="BA55" s="252">
        <f t="shared" si="47"/>
        <v>0</v>
      </c>
      <c r="BB55" s="254">
        <f t="shared" si="48"/>
        <v>0</v>
      </c>
      <c r="BC55" s="257">
        <f t="shared" si="49"/>
        <v>3</v>
      </c>
      <c r="BD55" s="259">
        <f t="shared" si="50"/>
        <v>7</v>
      </c>
      <c r="BE55" s="252">
        <f t="shared" si="51"/>
        <v>0</v>
      </c>
      <c r="BF55" s="252">
        <f t="shared" si="52"/>
        <v>0</v>
      </c>
      <c r="BG55" s="254">
        <f t="shared" si="53"/>
        <v>0</v>
      </c>
      <c r="BH55" s="257">
        <f t="shared" si="54"/>
        <v>3</v>
      </c>
      <c r="BI55" s="252">
        <f t="shared" si="55"/>
        <v>0</v>
      </c>
      <c r="BJ55" s="252">
        <f t="shared" si="56"/>
        <v>0</v>
      </c>
      <c r="BK55" s="252">
        <f t="shared" si="57"/>
        <v>0</v>
      </c>
      <c r="BL55" s="254">
        <f t="shared" si="58"/>
        <v>0</v>
      </c>
      <c r="BM55" s="260">
        <f t="shared" si="59"/>
        <v>4</v>
      </c>
      <c r="BN55" s="252">
        <f t="shared" si="60"/>
        <v>0</v>
      </c>
      <c r="BO55" s="252">
        <f t="shared" si="61"/>
        <v>0</v>
      </c>
      <c r="BP55" s="252">
        <f t="shared" si="62"/>
        <v>0</v>
      </c>
      <c r="BQ55" s="254">
        <f t="shared" si="63"/>
        <v>0</v>
      </c>
      <c r="BR55" s="261">
        <f t="shared" si="64"/>
        <v>4</v>
      </c>
      <c r="BS55" s="252">
        <f t="shared" si="65"/>
        <v>14</v>
      </c>
      <c r="BT55" s="252">
        <f t="shared" si="66"/>
        <v>0</v>
      </c>
      <c r="BU55" s="252">
        <f t="shared" si="67"/>
        <v>0</v>
      </c>
      <c r="BV55" s="254">
        <f t="shared" si="68"/>
        <v>0</v>
      </c>
      <c r="BW55" s="261">
        <f t="shared" si="69"/>
        <v>3</v>
      </c>
      <c r="BX55" s="262">
        <v>95</v>
      </c>
      <c r="BY55" s="262">
        <v>95</v>
      </c>
      <c r="BZ55" s="246" t="e">
        <f t="shared" si="70"/>
        <v>#VALUE!</v>
      </c>
      <c r="CA55" s="246">
        <f t="shared" si="71"/>
        <v>19</v>
      </c>
      <c r="CB55" s="246" t="e">
        <f t="shared" si="72"/>
        <v>#VALUE!</v>
      </c>
      <c r="CC55" s="246" t="e">
        <f t="shared" si="73"/>
        <v>#VALUE!</v>
      </c>
      <c r="CD55" s="246" t="e">
        <f t="shared" si="74"/>
        <v>#VALUE!</v>
      </c>
      <c r="CE55" s="246" t="e">
        <f t="shared" si="75"/>
        <v>#VALUE!</v>
      </c>
      <c r="CF55" s="246" t="e">
        <f t="shared" si="76"/>
        <v>#VALUE!</v>
      </c>
      <c r="CG55" s="246" t="e">
        <f t="shared" si="77"/>
        <v>#VALUE!</v>
      </c>
      <c r="CH55" s="246" t="e">
        <f t="shared" si="78"/>
        <v>#VALUE!</v>
      </c>
      <c r="CI55" s="246" t="e">
        <f t="shared" si="79"/>
        <v>#VALUE!</v>
      </c>
      <c r="CJ55" s="246" t="e">
        <f t="shared" si="80"/>
        <v>#VALUE!</v>
      </c>
      <c r="CK55" s="246" t="e">
        <f t="shared" si="81"/>
        <v>#VALUE!</v>
      </c>
      <c r="CL55" s="246" t="e">
        <f t="shared" si="82"/>
        <v>#VALUE!</v>
      </c>
      <c r="CM55" s="246" t="e">
        <f t="shared" si="83"/>
        <v>#VALUE!</v>
      </c>
      <c r="CN55" s="246" t="e">
        <f t="shared" si="84"/>
        <v>#VALUE!</v>
      </c>
      <c r="CO55" s="263" t="str">
        <f t="shared" si="85"/>
        <v>2023PEC AI 136</v>
      </c>
      <c r="CP55" s="246" t="e">
        <f t="shared" si="86"/>
        <v>#VALUE!</v>
      </c>
      <c r="CQ55" s="211"/>
      <c r="CR55" s="246">
        <f t="shared" si="87"/>
        <v>19</v>
      </c>
      <c r="CS55" s="246" t="e">
        <f t="shared" si="88"/>
        <v>#VALUE!</v>
      </c>
      <c r="CT55" s="246" t="e">
        <f t="shared" si="89"/>
        <v>#VALUE!</v>
      </c>
      <c r="CU55" s="246" t="e">
        <f t="shared" si="90"/>
        <v>#VALUE!</v>
      </c>
      <c r="CV55" s="246" t="e">
        <f t="shared" si="91"/>
        <v>#VALUE!</v>
      </c>
      <c r="CW55" s="246" t="e">
        <f t="shared" si="92"/>
        <v>#VALUE!</v>
      </c>
      <c r="CX55" s="246" t="e">
        <f t="shared" si="93"/>
        <v>#VALUE!</v>
      </c>
      <c r="CY55" s="246" t="e">
        <f t="shared" si="94"/>
        <v>#VALUE!</v>
      </c>
      <c r="CZ55" s="246" t="e">
        <f t="shared" si="95"/>
        <v>#VALUE!</v>
      </c>
      <c r="DA55" s="246" t="e">
        <f t="shared" si="96"/>
        <v>#VALUE!</v>
      </c>
      <c r="DB55" s="246" t="e">
        <f t="shared" si="97"/>
        <v>#VALUE!</v>
      </c>
      <c r="DC55" s="246" t="e">
        <f t="shared" si="98"/>
        <v>#VALUE!</v>
      </c>
      <c r="DD55" s="246" t="e">
        <f t="shared" si="99"/>
        <v>#VALUE!</v>
      </c>
      <c r="DE55" s="212"/>
      <c r="DF55" s="212" t="e">
        <f t="shared" si="100"/>
        <v>#VALUE!</v>
      </c>
      <c r="DG55" s="212"/>
      <c r="DH55" s="212"/>
      <c r="DI55" s="212"/>
      <c r="DJ55" s="212"/>
      <c r="DK55" s="212"/>
      <c r="DL55" s="212"/>
      <c r="DM55" s="212"/>
      <c r="DN55" s="212"/>
      <c r="DO55" s="212"/>
      <c r="DP55" s="212"/>
      <c r="DQ55" s="212"/>
      <c r="DR55" s="264">
        <f t="shared" si="101"/>
        <v>95</v>
      </c>
      <c r="DS55" s="241">
        <f t="shared" si="102"/>
        <v>19</v>
      </c>
      <c r="DT55" s="212">
        <f t="shared" si="103"/>
        <v>13</v>
      </c>
      <c r="DU55" s="212">
        <f t="shared" si="104"/>
        <v>14</v>
      </c>
      <c r="DV55" s="212">
        <f t="shared" si="105"/>
        <v>14</v>
      </c>
      <c r="DW55" s="212">
        <f t="shared" si="106"/>
        <v>14</v>
      </c>
      <c r="DX55" s="264">
        <f t="shared" si="107"/>
        <v>7</v>
      </c>
      <c r="DY55" s="265">
        <f t="shared" si="108"/>
        <v>14</v>
      </c>
      <c r="DZ55" s="212">
        <f t="shared" si="109"/>
        <v>95</v>
      </c>
      <c r="EA55" s="212">
        <f t="shared" si="110"/>
        <v>19</v>
      </c>
      <c r="EB55" s="212">
        <f t="shared" si="111"/>
        <v>0</v>
      </c>
      <c r="EC55" s="212">
        <f t="shared" ref="EC55:ED55" si="415">IF(ISEVEN($B55),DT55,0)</f>
        <v>13</v>
      </c>
      <c r="ED55" s="212">
        <f t="shared" si="415"/>
        <v>14</v>
      </c>
      <c r="EE55" s="212">
        <f t="shared" ref="EE55:EF55" si="416">IF(ISODD($B55),DU55,0)</f>
        <v>0</v>
      </c>
      <c r="EF55" s="212">
        <f t="shared" si="416"/>
        <v>0</v>
      </c>
      <c r="EG55" s="212">
        <f t="shared" si="114"/>
        <v>14</v>
      </c>
      <c r="EH55" s="212">
        <f t="shared" si="115"/>
        <v>0</v>
      </c>
      <c r="EI55" s="212">
        <f t="shared" ref="EI55:EJ55" si="417">IF(ISEVEN($B55),DW55,0)</f>
        <v>14</v>
      </c>
      <c r="EJ55" s="264">
        <f t="shared" si="417"/>
        <v>7</v>
      </c>
      <c r="EK55" s="212">
        <f t="shared" ref="EK55:EL55" si="418">IF(ISODD($B55),DX55,0)</f>
        <v>0</v>
      </c>
      <c r="EL55" s="212">
        <f t="shared" si="418"/>
        <v>0</v>
      </c>
      <c r="EM55" s="212">
        <f t="shared" si="118"/>
        <v>14</v>
      </c>
      <c r="EN55" s="212"/>
      <c r="EO55" s="212"/>
      <c r="EP55" s="241">
        <f t="shared" si="119"/>
        <v>19</v>
      </c>
      <c r="EQ55" s="212">
        <f t="shared" si="120"/>
        <v>16</v>
      </c>
      <c r="ER55" s="212">
        <f t="shared" si="121"/>
        <v>16</v>
      </c>
      <c r="ES55" s="212">
        <f t="shared" si="122"/>
        <v>16</v>
      </c>
      <c r="ET55" s="264">
        <f t="shared" si="123"/>
        <v>13</v>
      </c>
      <c r="EU55" s="212">
        <f t="shared" si="124"/>
        <v>15</v>
      </c>
      <c r="EV55" s="212"/>
      <c r="EW55" s="212">
        <f t="shared" si="125"/>
        <v>95</v>
      </c>
      <c r="EX55" s="212">
        <f t="shared" si="126"/>
        <v>19</v>
      </c>
      <c r="EY55" s="212">
        <f t="shared" si="127"/>
        <v>0</v>
      </c>
      <c r="EZ55" s="212">
        <f t="shared" ref="EZ55:FA55" si="419">IF(ISEVEN($B55),EQ55,0)</f>
        <v>16</v>
      </c>
      <c r="FA55" s="212">
        <f t="shared" si="419"/>
        <v>16</v>
      </c>
      <c r="FB55" s="212">
        <f t="shared" ref="FB55:FC55" si="420">IF(ISODD($B55),ER55,0)</f>
        <v>0</v>
      </c>
      <c r="FC55" s="212">
        <f t="shared" si="420"/>
        <v>0</v>
      </c>
      <c r="FD55" s="212">
        <f t="shared" si="130"/>
        <v>16</v>
      </c>
      <c r="FE55" s="212">
        <f t="shared" si="131"/>
        <v>0</v>
      </c>
      <c r="FF55" s="264">
        <f t="shared" ref="FF55:FG55" si="421">IF(ISEVEN($B55),ET55,0)</f>
        <v>13</v>
      </c>
      <c r="FG55" s="212">
        <f t="shared" si="421"/>
        <v>15</v>
      </c>
      <c r="FH55" s="212">
        <f t="shared" si="133"/>
        <v>0</v>
      </c>
      <c r="FI55" s="212">
        <v>0</v>
      </c>
      <c r="FJ55" s="212">
        <v>0</v>
      </c>
      <c r="FK55" s="212"/>
      <c r="FL55" s="212"/>
      <c r="FM55" s="262">
        <v>95</v>
      </c>
    </row>
    <row r="56" spans="1:169" ht="15.75" customHeight="1" x14ac:dyDescent="0.2">
      <c r="A56" s="247">
        <v>43</v>
      </c>
      <c r="B56" s="248">
        <v>213423243043</v>
      </c>
      <c r="C56" s="249" t="s">
        <v>1042</v>
      </c>
      <c r="D56" s="250"/>
      <c r="E56" s="251" t="s">
        <v>1023</v>
      </c>
      <c r="F56" s="252">
        <f t="shared" si="0"/>
        <v>2</v>
      </c>
      <c r="G56" s="252">
        <f t="shared" si="1"/>
        <v>2</v>
      </c>
      <c r="H56" s="252">
        <f t="shared" si="2"/>
        <v>2</v>
      </c>
      <c r="I56" s="252">
        <f t="shared" si="3"/>
        <v>2</v>
      </c>
      <c r="J56" s="252">
        <f t="shared" si="4"/>
        <v>0</v>
      </c>
      <c r="K56" s="252">
        <f t="shared" si="5"/>
        <v>0</v>
      </c>
      <c r="L56" s="252">
        <f t="shared" si="6"/>
        <v>0</v>
      </c>
      <c r="M56" s="252">
        <f t="shared" si="7"/>
        <v>0</v>
      </c>
      <c r="N56" s="252">
        <f t="shared" si="8"/>
        <v>0</v>
      </c>
      <c r="O56" s="253">
        <f t="shared" si="9"/>
        <v>0</v>
      </c>
      <c r="P56" s="252">
        <f t="shared" si="10"/>
        <v>6</v>
      </c>
      <c r="Q56" s="252">
        <f t="shared" si="11"/>
        <v>0</v>
      </c>
      <c r="R56" s="252">
        <f t="shared" si="12"/>
        <v>0</v>
      </c>
      <c r="S56" s="254">
        <f t="shared" si="13"/>
        <v>0</v>
      </c>
      <c r="T56" s="255">
        <f t="shared" si="14"/>
        <v>3</v>
      </c>
      <c r="U56" s="252">
        <f t="shared" si="15"/>
        <v>0</v>
      </c>
      <c r="V56" s="252">
        <f t="shared" si="16"/>
        <v>0</v>
      </c>
      <c r="W56" s="252">
        <f t="shared" si="17"/>
        <v>0</v>
      </c>
      <c r="X56" s="254">
        <f t="shared" si="18"/>
        <v>0</v>
      </c>
      <c r="Y56" s="256">
        <f t="shared" si="19"/>
        <v>4</v>
      </c>
      <c r="Z56" s="252">
        <f t="shared" si="20"/>
        <v>0</v>
      </c>
      <c r="AA56" s="252">
        <f t="shared" si="21"/>
        <v>0</v>
      </c>
      <c r="AB56" s="252">
        <f t="shared" si="22"/>
        <v>0</v>
      </c>
      <c r="AC56" s="254">
        <f t="shared" si="23"/>
        <v>0</v>
      </c>
      <c r="AD56" s="255">
        <f t="shared" si="24"/>
        <v>4</v>
      </c>
      <c r="AE56" s="252">
        <f t="shared" si="25"/>
        <v>6</v>
      </c>
      <c r="AF56" s="252">
        <f t="shared" si="26"/>
        <v>0</v>
      </c>
      <c r="AG56" s="252">
        <f t="shared" si="27"/>
        <v>0</v>
      </c>
      <c r="AH56" s="254">
        <f t="shared" si="28"/>
        <v>0</v>
      </c>
      <c r="AI56" s="257">
        <f t="shared" si="29"/>
        <v>3</v>
      </c>
      <c r="AJ56" s="252">
        <f t="shared" si="30"/>
        <v>5</v>
      </c>
      <c r="AK56" s="252">
        <f t="shared" si="31"/>
        <v>0</v>
      </c>
      <c r="AL56" s="252">
        <f t="shared" si="32"/>
        <v>0</v>
      </c>
      <c r="AM56" s="254">
        <f t="shared" si="33"/>
        <v>0</v>
      </c>
      <c r="AN56" s="257">
        <f t="shared" si="34"/>
        <v>3</v>
      </c>
      <c r="AO56" s="252">
        <f t="shared" si="35"/>
        <v>0</v>
      </c>
      <c r="AP56" s="252">
        <f t="shared" si="36"/>
        <v>0</v>
      </c>
      <c r="AQ56" s="252">
        <f t="shared" si="37"/>
        <v>0</v>
      </c>
      <c r="AR56" s="254">
        <f t="shared" si="38"/>
        <v>0</v>
      </c>
      <c r="AS56" s="257">
        <f t="shared" si="39"/>
        <v>4</v>
      </c>
      <c r="AT56" s="252">
        <f t="shared" si="40"/>
        <v>6</v>
      </c>
      <c r="AU56" s="252">
        <f t="shared" si="41"/>
        <v>0</v>
      </c>
      <c r="AV56" s="252">
        <f t="shared" si="42"/>
        <v>0</v>
      </c>
      <c r="AW56" s="254">
        <f t="shared" si="43"/>
        <v>0</v>
      </c>
      <c r="AX56" s="258">
        <f t="shared" si="44"/>
        <v>3</v>
      </c>
      <c r="AY56" s="252">
        <f t="shared" si="45"/>
        <v>0</v>
      </c>
      <c r="AZ56" s="252">
        <f t="shared" si="46"/>
        <v>0</v>
      </c>
      <c r="BA56" s="252">
        <f t="shared" si="47"/>
        <v>0</v>
      </c>
      <c r="BB56" s="254">
        <f t="shared" si="48"/>
        <v>0</v>
      </c>
      <c r="BC56" s="257">
        <f t="shared" si="49"/>
        <v>4</v>
      </c>
      <c r="BD56" s="252">
        <f t="shared" si="50"/>
        <v>0</v>
      </c>
      <c r="BE56" s="252">
        <f t="shared" si="51"/>
        <v>0</v>
      </c>
      <c r="BF56" s="252">
        <f t="shared" si="52"/>
        <v>0</v>
      </c>
      <c r="BG56" s="254">
        <f t="shared" si="53"/>
        <v>0</v>
      </c>
      <c r="BH56" s="257">
        <f t="shared" si="54"/>
        <v>4</v>
      </c>
      <c r="BI56" s="259">
        <f t="shared" si="55"/>
        <v>3</v>
      </c>
      <c r="BJ56" s="252">
        <f t="shared" si="56"/>
        <v>0</v>
      </c>
      <c r="BK56" s="252">
        <f t="shared" si="57"/>
        <v>0</v>
      </c>
      <c r="BL56" s="254">
        <f t="shared" si="58"/>
        <v>0</v>
      </c>
      <c r="BM56" s="260">
        <f t="shared" si="59"/>
        <v>3</v>
      </c>
      <c r="BN56" s="252">
        <f t="shared" si="60"/>
        <v>6</v>
      </c>
      <c r="BO56" s="252">
        <f t="shared" si="61"/>
        <v>0</v>
      </c>
      <c r="BP56" s="252">
        <f t="shared" si="62"/>
        <v>0</v>
      </c>
      <c r="BQ56" s="254">
        <f t="shared" si="63"/>
        <v>0</v>
      </c>
      <c r="BR56" s="261">
        <f t="shared" si="64"/>
        <v>3</v>
      </c>
      <c r="BS56" s="252">
        <f t="shared" si="65"/>
        <v>0</v>
      </c>
      <c r="BT56" s="252">
        <f t="shared" si="66"/>
        <v>0</v>
      </c>
      <c r="BU56" s="252">
        <f t="shared" si="67"/>
        <v>0</v>
      </c>
      <c r="BV56" s="254">
        <f t="shared" si="68"/>
        <v>0</v>
      </c>
      <c r="BW56" s="261">
        <f t="shared" si="69"/>
        <v>4</v>
      </c>
      <c r="BX56" s="262">
        <v>40</v>
      </c>
      <c r="BY56" s="262">
        <v>40</v>
      </c>
      <c r="BZ56" s="246" t="e">
        <f t="shared" si="70"/>
        <v>#VALUE!</v>
      </c>
      <c r="CA56" s="246">
        <f t="shared" si="71"/>
        <v>20</v>
      </c>
      <c r="CB56" s="246" t="e">
        <f t="shared" si="72"/>
        <v>#VALUE!</v>
      </c>
      <c r="CC56" s="246" t="e">
        <f t="shared" si="73"/>
        <v>#VALUE!</v>
      </c>
      <c r="CD56" s="246" t="e">
        <f t="shared" si="74"/>
        <v>#VALUE!</v>
      </c>
      <c r="CE56" s="246" t="e">
        <f t="shared" si="75"/>
        <v>#VALUE!</v>
      </c>
      <c r="CF56" s="246" t="e">
        <f t="shared" si="76"/>
        <v>#VALUE!</v>
      </c>
      <c r="CG56" s="246" t="e">
        <f t="shared" si="77"/>
        <v>#VALUE!</v>
      </c>
      <c r="CH56" s="246" t="e">
        <f t="shared" si="78"/>
        <v>#VALUE!</v>
      </c>
      <c r="CI56" s="246" t="e">
        <f t="shared" si="79"/>
        <v>#VALUE!</v>
      </c>
      <c r="CJ56" s="246" t="e">
        <f t="shared" si="80"/>
        <v>#VALUE!</v>
      </c>
      <c r="CK56" s="246" t="e">
        <f t="shared" si="81"/>
        <v>#VALUE!</v>
      </c>
      <c r="CL56" s="246" t="e">
        <f t="shared" si="82"/>
        <v>#VALUE!</v>
      </c>
      <c r="CM56" s="246" t="e">
        <f t="shared" si="83"/>
        <v>#VALUE!</v>
      </c>
      <c r="CN56" s="246" t="e">
        <f t="shared" si="84"/>
        <v>#VALUE!</v>
      </c>
      <c r="CO56" s="263" t="str">
        <f t="shared" si="85"/>
        <v>2023PEC AI 582</v>
      </c>
      <c r="CP56" s="246" t="e">
        <f t="shared" si="86"/>
        <v>#VALUE!</v>
      </c>
      <c r="CQ56" s="211"/>
      <c r="CR56" s="246">
        <f t="shared" si="87"/>
        <v>20</v>
      </c>
      <c r="CS56" s="246" t="e">
        <f t="shared" si="88"/>
        <v>#VALUE!</v>
      </c>
      <c r="CT56" s="246" t="e">
        <f t="shared" si="89"/>
        <v>#VALUE!</v>
      </c>
      <c r="CU56" s="246" t="e">
        <f t="shared" si="90"/>
        <v>#VALUE!</v>
      </c>
      <c r="CV56" s="246" t="e">
        <f t="shared" si="91"/>
        <v>#VALUE!</v>
      </c>
      <c r="CW56" s="246" t="e">
        <f t="shared" si="92"/>
        <v>#VALUE!</v>
      </c>
      <c r="CX56" s="246" t="e">
        <f t="shared" si="93"/>
        <v>#VALUE!</v>
      </c>
      <c r="CY56" s="246" t="e">
        <f t="shared" si="94"/>
        <v>#VALUE!</v>
      </c>
      <c r="CZ56" s="246" t="e">
        <f t="shared" si="95"/>
        <v>#VALUE!</v>
      </c>
      <c r="DA56" s="246" t="e">
        <f t="shared" si="96"/>
        <v>#VALUE!</v>
      </c>
      <c r="DB56" s="246" t="e">
        <f t="shared" si="97"/>
        <v>#VALUE!</v>
      </c>
      <c r="DC56" s="246" t="e">
        <f t="shared" si="98"/>
        <v>#VALUE!</v>
      </c>
      <c r="DD56" s="246" t="e">
        <f t="shared" si="99"/>
        <v>#VALUE!</v>
      </c>
      <c r="DE56" s="212"/>
      <c r="DF56" s="212" t="e">
        <f t="shared" si="100"/>
        <v>#VALUE!</v>
      </c>
      <c r="DG56" s="212"/>
      <c r="DH56" s="212"/>
      <c r="DI56" s="212"/>
      <c r="DJ56" s="212"/>
      <c r="DK56" s="212"/>
      <c r="DL56" s="212"/>
      <c r="DM56" s="212"/>
      <c r="DN56" s="212"/>
      <c r="DO56" s="212"/>
      <c r="DP56" s="212"/>
      <c r="DQ56" s="212"/>
      <c r="DR56" s="264">
        <f t="shared" si="101"/>
        <v>40</v>
      </c>
      <c r="DS56" s="241">
        <f t="shared" si="102"/>
        <v>8</v>
      </c>
      <c r="DT56" s="212">
        <f t="shared" si="103"/>
        <v>6</v>
      </c>
      <c r="DU56" s="212">
        <f t="shared" si="104"/>
        <v>6</v>
      </c>
      <c r="DV56" s="212">
        <f t="shared" si="105"/>
        <v>5</v>
      </c>
      <c r="DW56" s="212">
        <f t="shared" si="106"/>
        <v>6</v>
      </c>
      <c r="DX56" s="264">
        <f t="shared" si="107"/>
        <v>3</v>
      </c>
      <c r="DY56" s="265">
        <f t="shared" si="108"/>
        <v>6</v>
      </c>
      <c r="DZ56" s="212">
        <f t="shared" si="109"/>
        <v>40</v>
      </c>
      <c r="EA56" s="212">
        <f t="shared" si="110"/>
        <v>8</v>
      </c>
      <c r="EB56" s="212">
        <f t="shared" si="111"/>
        <v>6</v>
      </c>
      <c r="EC56" s="212">
        <f t="shared" ref="EC56:ED56" si="422">IF(ISEVEN($B56),DT56,0)</f>
        <v>0</v>
      </c>
      <c r="ED56" s="212">
        <f t="shared" si="422"/>
        <v>0</v>
      </c>
      <c r="EE56" s="212">
        <f t="shared" ref="EE56:EF56" si="423">IF(ISODD($B56),DU56,0)</f>
        <v>6</v>
      </c>
      <c r="EF56" s="212">
        <f t="shared" si="423"/>
        <v>5</v>
      </c>
      <c r="EG56" s="212">
        <f t="shared" si="114"/>
        <v>0</v>
      </c>
      <c r="EH56" s="212">
        <f t="shared" si="115"/>
        <v>6</v>
      </c>
      <c r="EI56" s="212">
        <f t="shared" ref="EI56:EJ56" si="424">IF(ISEVEN($B56),DW56,0)</f>
        <v>0</v>
      </c>
      <c r="EJ56" s="212">
        <f t="shared" si="424"/>
        <v>0</v>
      </c>
      <c r="EK56" s="264">
        <f t="shared" ref="EK56:EL56" si="425">IF(ISODD($B56),DX56,0)</f>
        <v>3</v>
      </c>
      <c r="EL56" s="212">
        <f t="shared" si="425"/>
        <v>6</v>
      </c>
      <c r="EM56" s="212">
        <f t="shared" si="118"/>
        <v>0</v>
      </c>
      <c r="EN56" s="212"/>
      <c r="EO56" s="212"/>
      <c r="EP56" s="241">
        <f t="shared" si="119"/>
        <v>8</v>
      </c>
      <c r="EQ56" s="212">
        <f t="shared" si="120"/>
        <v>7</v>
      </c>
      <c r="ER56" s="212">
        <f t="shared" si="121"/>
        <v>7</v>
      </c>
      <c r="ES56" s="212">
        <f t="shared" si="122"/>
        <v>6</v>
      </c>
      <c r="ET56" s="264">
        <f t="shared" si="123"/>
        <v>6</v>
      </c>
      <c r="EU56" s="212">
        <f t="shared" si="124"/>
        <v>6</v>
      </c>
      <c r="EV56" s="212"/>
      <c r="EW56" s="212">
        <f t="shared" si="125"/>
        <v>40</v>
      </c>
      <c r="EX56" s="212">
        <f t="shared" si="126"/>
        <v>8</v>
      </c>
      <c r="EY56" s="212">
        <f t="shared" si="127"/>
        <v>7</v>
      </c>
      <c r="EZ56" s="212">
        <f t="shared" ref="EZ56:FA56" si="426">IF(ISEVEN($B56),EQ56,0)</f>
        <v>0</v>
      </c>
      <c r="FA56" s="212">
        <f t="shared" si="426"/>
        <v>0</v>
      </c>
      <c r="FB56" s="212">
        <f t="shared" ref="FB56:FC56" si="427">IF(ISODD($B56),ER56,0)</f>
        <v>7</v>
      </c>
      <c r="FC56" s="212">
        <f t="shared" si="427"/>
        <v>6</v>
      </c>
      <c r="FD56" s="212">
        <f t="shared" si="130"/>
        <v>0</v>
      </c>
      <c r="FE56" s="264">
        <f t="shared" si="131"/>
        <v>6</v>
      </c>
      <c r="FF56" s="212">
        <f t="shared" ref="FF56:FG56" si="428">IF(ISEVEN($B56),ET56,0)</f>
        <v>0</v>
      </c>
      <c r="FG56" s="212">
        <f t="shared" si="428"/>
        <v>0</v>
      </c>
      <c r="FH56" s="212">
        <f t="shared" si="133"/>
        <v>6</v>
      </c>
      <c r="FI56" s="212">
        <v>0</v>
      </c>
      <c r="FJ56" s="212">
        <v>0</v>
      </c>
      <c r="FK56" s="212"/>
      <c r="FL56" s="212"/>
      <c r="FM56" s="262">
        <v>40</v>
      </c>
    </row>
    <row r="57" spans="1:169" ht="15.75" customHeight="1" x14ac:dyDescent="0.2">
      <c r="A57" s="247">
        <v>44</v>
      </c>
      <c r="B57" s="266">
        <v>213423243044</v>
      </c>
      <c r="C57" s="266" t="s">
        <v>150</v>
      </c>
      <c r="D57" s="250"/>
      <c r="E57" s="267" t="s">
        <v>111</v>
      </c>
      <c r="F57" s="252">
        <f t="shared" si="0"/>
        <v>2</v>
      </c>
      <c r="G57" s="252">
        <f t="shared" si="1"/>
        <v>2</v>
      </c>
      <c r="H57" s="252">
        <f t="shared" si="2"/>
        <v>2</v>
      </c>
      <c r="I57" s="252">
        <f t="shared" si="3"/>
        <v>2</v>
      </c>
      <c r="J57" s="252">
        <f t="shared" si="4"/>
        <v>2</v>
      </c>
      <c r="K57" s="252">
        <f t="shared" si="5"/>
        <v>2</v>
      </c>
      <c r="L57" s="252">
        <f t="shared" si="6"/>
        <v>2</v>
      </c>
      <c r="M57" s="252">
        <f t="shared" si="7"/>
        <v>2</v>
      </c>
      <c r="N57" s="252">
        <f t="shared" si="8"/>
        <v>2</v>
      </c>
      <c r="O57" s="253">
        <f t="shared" si="9"/>
        <v>0</v>
      </c>
      <c r="P57" s="252">
        <f t="shared" si="10"/>
        <v>0</v>
      </c>
      <c r="Q57" s="252">
        <f t="shared" si="11"/>
        <v>0</v>
      </c>
      <c r="R57" s="252">
        <f t="shared" si="12"/>
        <v>0</v>
      </c>
      <c r="S57" s="254">
        <f t="shared" si="13"/>
        <v>0</v>
      </c>
      <c r="T57" s="255">
        <f t="shared" si="14"/>
        <v>4</v>
      </c>
      <c r="U57" s="252">
        <f t="shared" si="15"/>
        <v>12</v>
      </c>
      <c r="V57" s="252">
        <f t="shared" si="16"/>
        <v>0</v>
      </c>
      <c r="W57" s="252">
        <f t="shared" si="17"/>
        <v>0</v>
      </c>
      <c r="X57" s="254">
        <f t="shared" si="18"/>
        <v>0</v>
      </c>
      <c r="Y57" s="256">
        <f t="shared" si="19"/>
        <v>3</v>
      </c>
      <c r="Z57" s="252">
        <f t="shared" si="20"/>
        <v>13</v>
      </c>
      <c r="AA57" s="252">
        <f t="shared" si="21"/>
        <v>0</v>
      </c>
      <c r="AB57" s="252">
        <f t="shared" si="22"/>
        <v>0</v>
      </c>
      <c r="AC57" s="254">
        <f t="shared" si="23"/>
        <v>0</v>
      </c>
      <c r="AD57" s="255">
        <f t="shared" si="24"/>
        <v>3</v>
      </c>
      <c r="AE57" s="252">
        <f t="shared" si="25"/>
        <v>0</v>
      </c>
      <c r="AF57" s="252">
        <f t="shared" si="26"/>
        <v>0</v>
      </c>
      <c r="AG57" s="252">
        <f t="shared" si="27"/>
        <v>0</v>
      </c>
      <c r="AH57" s="254">
        <f t="shared" si="28"/>
        <v>0</v>
      </c>
      <c r="AI57" s="257">
        <f t="shared" si="29"/>
        <v>4</v>
      </c>
      <c r="AJ57" s="252">
        <f t="shared" si="30"/>
        <v>0</v>
      </c>
      <c r="AK57" s="252">
        <f t="shared" si="31"/>
        <v>0</v>
      </c>
      <c r="AL57" s="252">
        <f t="shared" si="32"/>
        <v>0</v>
      </c>
      <c r="AM57" s="254">
        <f t="shared" si="33"/>
        <v>0</v>
      </c>
      <c r="AN57" s="257">
        <f t="shared" si="34"/>
        <v>4</v>
      </c>
      <c r="AO57" s="252">
        <f t="shared" si="35"/>
        <v>13</v>
      </c>
      <c r="AP57" s="252">
        <f t="shared" si="36"/>
        <v>0</v>
      </c>
      <c r="AQ57" s="252">
        <f t="shared" si="37"/>
        <v>0</v>
      </c>
      <c r="AR57" s="254">
        <f t="shared" si="38"/>
        <v>0</v>
      </c>
      <c r="AS57" s="257">
        <f t="shared" si="39"/>
        <v>3</v>
      </c>
      <c r="AT57" s="252">
        <f t="shared" si="40"/>
        <v>0</v>
      </c>
      <c r="AU57" s="252">
        <f t="shared" si="41"/>
        <v>0</v>
      </c>
      <c r="AV57" s="252">
        <f t="shared" si="42"/>
        <v>0</v>
      </c>
      <c r="AW57" s="254">
        <f t="shared" si="43"/>
        <v>0</v>
      </c>
      <c r="AX57" s="258">
        <f t="shared" si="44"/>
        <v>4</v>
      </c>
      <c r="AY57" s="252">
        <f t="shared" si="45"/>
        <v>13</v>
      </c>
      <c r="AZ57" s="252">
        <f t="shared" si="46"/>
        <v>0</v>
      </c>
      <c r="BA57" s="252">
        <f t="shared" si="47"/>
        <v>0</v>
      </c>
      <c r="BB57" s="254">
        <f t="shared" si="48"/>
        <v>0</v>
      </c>
      <c r="BC57" s="257">
        <f t="shared" si="49"/>
        <v>3</v>
      </c>
      <c r="BD57" s="259">
        <f t="shared" si="50"/>
        <v>7</v>
      </c>
      <c r="BE57" s="252">
        <f t="shared" si="51"/>
        <v>0</v>
      </c>
      <c r="BF57" s="252">
        <f t="shared" si="52"/>
        <v>0</v>
      </c>
      <c r="BG57" s="254">
        <f t="shared" si="53"/>
        <v>0</v>
      </c>
      <c r="BH57" s="257">
        <f t="shared" si="54"/>
        <v>3</v>
      </c>
      <c r="BI57" s="252">
        <f t="shared" si="55"/>
        <v>0</v>
      </c>
      <c r="BJ57" s="252">
        <f t="shared" si="56"/>
        <v>0</v>
      </c>
      <c r="BK57" s="252">
        <f t="shared" si="57"/>
        <v>0</v>
      </c>
      <c r="BL57" s="254">
        <f t="shared" si="58"/>
        <v>0</v>
      </c>
      <c r="BM57" s="260">
        <f t="shared" si="59"/>
        <v>4</v>
      </c>
      <c r="BN57" s="252">
        <f t="shared" si="60"/>
        <v>0</v>
      </c>
      <c r="BO57" s="252">
        <f t="shared" si="61"/>
        <v>0</v>
      </c>
      <c r="BP57" s="252">
        <f t="shared" si="62"/>
        <v>0</v>
      </c>
      <c r="BQ57" s="254">
        <f t="shared" si="63"/>
        <v>0</v>
      </c>
      <c r="BR57" s="261">
        <f t="shared" si="64"/>
        <v>4</v>
      </c>
      <c r="BS57" s="252">
        <f t="shared" si="65"/>
        <v>13</v>
      </c>
      <c r="BT57" s="252">
        <f t="shared" si="66"/>
        <v>0</v>
      </c>
      <c r="BU57" s="252">
        <f t="shared" si="67"/>
        <v>0</v>
      </c>
      <c r="BV57" s="254">
        <f t="shared" si="68"/>
        <v>0</v>
      </c>
      <c r="BW57" s="261">
        <f t="shared" si="69"/>
        <v>3</v>
      </c>
      <c r="BX57" s="262">
        <v>89</v>
      </c>
      <c r="BY57" s="262">
        <v>89</v>
      </c>
      <c r="BZ57" s="246" t="e">
        <f t="shared" si="70"/>
        <v>#VALUE!</v>
      </c>
      <c r="CA57" s="246">
        <f t="shared" si="71"/>
        <v>20</v>
      </c>
      <c r="CB57" s="246" t="e">
        <f t="shared" si="72"/>
        <v>#VALUE!</v>
      </c>
      <c r="CC57" s="246" t="e">
        <f t="shared" si="73"/>
        <v>#VALUE!</v>
      </c>
      <c r="CD57" s="246" t="e">
        <f t="shared" si="74"/>
        <v>#VALUE!</v>
      </c>
      <c r="CE57" s="246" t="e">
        <f t="shared" si="75"/>
        <v>#VALUE!</v>
      </c>
      <c r="CF57" s="246" t="e">
        <f t="shared" si="76"/>
        <v>#VALUE!</v>
      </c>
      <c r="CG57" s="246" t="e">
        <f t="shared" si="77"/>
        <v>#VALUE!</v>
      </c>
      <c r="CH57" s="246" t="e">
        <f t="shared" si="78"/>
        <v>#VALUE!</v>
      </c>
      <c r="CI57" s="246" t="e">
        <f t="shared" si="79"/>
        <v>#VALUE!</v>
      </c>
      <c r="CJ57" s="246" t="e">
        <f t="shared" si="80"/>
        <v>#VALUE!</v>
      </c>
      <c r="CK57" s="246" t="e">
        <f t="shared" si="81"/>
        <v>#VALUE!</v>
      </c>
      <c r="CL57" s="246" t="e">
        <f t="shared" si="82"/>
        <v>#VALUE!</v>
      </c>
      <c r="CM57" s="246" t="e">
        <f t="shared" si="83"/>
        <v>#VALUE!</v>
      </c>
      <c r="CN57" s="246" t="e">
        <f t="shared" si="84"/>
        <v>#VALUE!</v>
      </c>
      <c r="CO57" s="263" t="str">
        <f t="shared" si="85"/>
        <v>2023PEC AI 134</v>
      </c>
      <c r="CP57" s="246" t="e">
        <f t="shared" si="86"/>
        <v>#VALUE!</v>
      </c>
      <c r="CQ57" s="211"/>
      <c r="CR57" s="246">
        <f t="shared" si="87"/>
        <v>20</v>
      </c>
      <c r="CS57" s="246" t="e">
        <f t="shared" si="88"/>
        <v>#VALUE!</v>
      </c>
      <c r="CT57" s="246" t="e">
        <f t="shared" si="89"/>
        <v>#VALUE!</v>
      </c>
      <c r="CU57" s="246" t="e">
        <f t="shared" si="90"/>
        <v>#VALUE!</v>
      </c>
      <c r="CV57" s="246" t="e">
        <f t="shared" si="91"/>
        <v>#VALUE!</v>
      </c>
      <c r="CW57" s="246" t="e">
        <f t="shared" si="92"/>
        <v>#VALUE!</v>
      </c>
      <c r="CX57" s="246" t="e">
        <f t="shared" si="93"/>
        <v>#VALUE!</v>
      </c>
      <c r="CY57" s="246" t="e">
        <f t="shared" si="94"/>
        <v>#VALUE!</v>
      </c>
      <c r="CZ57" s="246" t="e">
        <f t="shared" si="95"/>
        <v>#VALUE!</v>
      </c>
      <c r="DA57" s="246" t="e">
        <f t="shared" si="96"/>
        <v>#VALUE!</v>
      </c>
      <c r="DB57" s="246" t="e">
        <f t="shared" si="97"/>
        <v>#VALUE!</v>
      </c>
      <c r="DC57" s="246" t="e">
        <f t="shared" si="98"/>
        <v>#VALUE!</v>
      </c>
      <c r="DD57" s="246" t="e">
        <f t="shared" si="99"/>
        <v>#VALUE!</v>
      </c>
      <c r="DE57" s="212"/>
      <c r="DF57" s="212" t="e">
        <f t="shared" si="100"/>
        <v>#VALUE!</v>
      </c>
      <c r="DG57" s="212"/>
      <c r="DH57" s="212"/>
      <c r="DI57" s="212"/>
      <c r="DJ57" s="212"/>
      <c r="DK57" s="212"/>
      <c r="DL57" s="212"/>
      <c r="DM57" s="212"/>
      <c r="DN57" s="212"/>
      <c r="DO57" s="212"/>
      <c r="DP57" s="212"/>
      <c r="DQ57" s="212"/>
      <c r="DR57" s="264">
        <f t="shared" si="101"/>
        <v>89</v>
      </c>
      <c r="DS57" s="241">
        <f t="shared" si="102"/>
        <v>18</v>
      </c>
      <c r="DT57" s="212">
        <f t="shared" si="103"/>
        <v>12</v>
      </c>
      <c r="DU57" s="212">
        <f t="shared" si="104"/>
        <v>13</v>
      </c>
      <c r="DV57" s="212">
        <f t="shared" si="105"/>
        <v>13</v>
      </c>
      <c r="DW57" s="212">
        <f t="shared" si="106"/>
        <v>13</v>
      </c>
      <c r="DX57" s="264">
        <f t="shared" si="107"/>
        <v>7</v>
      </c>
      <c r="DY57" s="265">
        <f t="shared" si="108"/>
        <v>13</v>
      </c>
      <c r="DZ57" s="212">
        <f t="shared" si="109"/>
        <v>89</v>
      </c>
      <c r="EA57" s="212">
        <f t="shared" si="110"/>
        <v>18</v>
      </c>
      <c r="EB57" s="212">
        <f t="shared" si="111"/>
        <v>0</v>
      </c>
      <c r="EC57" s="212">
        <f t="shared" ref="EC57:ED57" si="429">IF(ISEVEN($B57),DT57,0)</f>
        <v>12</v>
      </c>
      <c r="ED57" s="212">
        <f t="shared" si="429"/>
        <v>13</v>
      </c>
      <c r="EE57" s="212">
        <f t="shared" ref="EE57:EF57" si="430">IF(ISODD($B57),DU57,0)</f>
        <v>0</v>
      </c>
      <c r="EF57" s="212">
        <f t="shared" si="430"/>
        <v>0</v>
      </c>
      <c r="EG57" s="212">
        <f t="shared" si="114"/>
        <v>13</v>
      </c>
      <c r="EH57" s="212">
        <f t="shared" si="115"/>
        <v>0</v>
      </c>
      <c r="EI57" s="212">
        <f t="shared" ref="EI57:EJ57" si="431">IF(ISEVEN($B57),DW57,0)</f>
        <v>13</v>
      </c>
      <c r="EJ57" s="264">
        <f t="shared" si="431"/>
        <v>7</v>
      </c>
      <c r="EK57" s="212">
        <f t="shared" ref="EK57:EL57" si="432">IF(ISODD($B57),DX57,0)</f>
        <v>0</v>
      </c>
      <c r="EL57" s="212">
        <f t="shared" si="432"/>
        <v>0</v>
      </c>
      <c r="EM57" s="212">
        <f t="shared" si="118"/>
        <v>13</v>
      </c>
      <c r="EN57" s="212"/>
      <c r="EO57" s="212"/>
      <c r="EP57" s="241">
        <f t="shared" si="119"/>
        <v>18</v>
      </c>
      <c r="EQ57" s="212">
        <f t="shared" si="120"/>
        <v>15</v>
      </c>
      <c r="ER57" s="212">
        <f t="shared" si="121"/>
        <v>16</v>
      </c>
      <c r="ES57" s="212">
        <f t="shared" si="122"/>
        <v>16</v>
      </c>
      <c r="ET57" s="264">
        <f t="shared" si="123"/>
        <v>10</v>
      </c>
      <c r="EU57" s="212">
        <f t="shared" si="124"/>
        <v>14</v>
      </c>
      <c r="EV57" s="212"/>
      <c r="EW57" s="212">
        <f t="shared" si="125"/>
        <v>89</v>
      </c>
      <c r="EX57" s="212">
        <f t="shared" si="126"/>
        <v>18</v>
      </c>
      <c r="EY57" s="212">
        <f t="shared" si="127"/>
        <v>0</v>
      </c>
      <c r="EZ57" s="212">
        <f t="shared" ref="EZ57:FA57" si="433">IF(ISEVEN($B57),EQ57,0)</f>
        <v>15</v>
      </c>
      <c r="FA57" s="212">
        <f t="shared" si="433"/>
        <v>16</v>
      </c>
      <c r="FB57" s="212">
        <f t="shared" ref="FB57:FC57" si="434">IF(ISODD($B57),ER57,0)</f>
        <v>0</v>
      </c>
      <c r="FC57" s="212">
        <f t="shared" si="434"/>
        <v>0</v>
      </c>
      <c r="FD57" s="212">
        <f t="shared" si="130"/>
        <v>16</v>
      </c>
      <c r="FE57" s="212">
        <f t="shared" si="131"/>
        <v>0</v>
      </c>
      <c r="FF57" s="264">
        <f t="shared" ref="FF57:FG57" si="435">IF(ISEVEN($B57),ET57,0)</f>
        <v>10</v>
      </c>
      <c r="FG57" s="212">
        <f t="shared" si="435"/>
        <v>14</v>
      </c>
      <c r="FH57" s="212">
        <f t="shared" si="133"/>
        <v>0</v>
      </c>
      <c r="FI57" s="212">
        <v>0</v>
      </c>
      <c r="FJ57" s="212">
        <v>0</v>
      </c>
      <c r="FK57" s="212"/>
      <c r="FL57" s="212"/>
      <c r="FM57" s="262">
        <v>89</v>
      </c>
    </row>
    <row r="58" spans="1:169" ht="15.75" customHeight="1" x14ac:dyDescent="0.2">
      <c r="A58" s="247">
        <v>45</v>
      </c>
      <c r="B58" s="248">
        <v>213423243045</v>
      </c>
      <c r="C58" s="249" t="s">
        <v>1044</v>
      </c>
      <c r="D58" s="250"/>
      <c r="E58" s="251" t="s">
        <v>1025</v>
      </c>
      <c r="F58" s="252">
        <f t="shared" si="0"/>
        <v>2</v>
      </c>
      <c r="G58" s="252">
        <f t="shared" si="1"/>
        <v>2</v>
      </c>
      <c r="H58" s="252">
        <f t="shared" si="2"/>
        <v>2</v>
      </c>
      <c r="I58" s="252">
        <f t="shared" si="3"/>
        <v>2</v>
      </c>
      <c r="J58" s="252">
        <f t="shared" si="4"/>
        <v>2</v>
      </c>
      <c r="K58" s="252">
        <f t="shared" si="5"/>
        <v>2</v>
      </c>
      <c r="L58" s="252">
        <f t="shared" si="6"/>
        <v>0</v>
      </c>
      <c r="M58" s="252">
        <f t="shared" si="7"/>
        <v>0</v>
      </c>
      <c r="N58" s="252">
        <f t="shared" si="8"/>
        <v>0</v>
      </c>
      <c r="O58" s="253">
        <f t="shared" si="9"/>
        <v>0</v>
      </c>
      <c r="P58" s="252">
        <f t="shared" si="10"/>
        <v>9</v>
      </c>
      <c r="Q58" s="252">
        <f t="shared" si="11"/>
        <v>0</v>
      </c>
      <c r="R58" s="252">
        <f t="shared" si="12"/>
        <v>0</v>
      </c>
      <c r="S58" s="254">
        <f t="shared" si="13"/>
        <v>0</v>
      </c>
      <c r="T58" s="255">
        <f t="shared" si="14"/>
        <v>3</v>
      </c>
      <c r="U58" s="252">
        <f t="shared" si="15"/>
        <v>0</v>
      </c>
      <c r="V58" s="252">
        <f t="shared" si="16"/>
        <v>0</v>
      </c>
      <c r="W58" s="252">
        <f t="shared" si="17"/>
        <v>0</v>
      </c>
      <c r="X58" s="254">
        <f t="shared" si="18"/>
        <v>0</v>
      </c>
      <c r="Y58" s="256">
        <f t="shared" si="19"/>
        <v>4</v>
      </c>
      <c r="Z58" s="252">
        <f t="shared" si="20"/>
        <v>0</v>
      </c>
      <c r="AA58" s="252">
        <f t="shared" si="21"/>
        <v>0</v>
      </c>
      <c r="AB58" s="252">
        <f t="shared" si="22"/>
        <v>0</v>
      </c>
      <c r="AC58" s="254">
        <f t="shared" si="23"/>
        <v>0</v>
      </c>
      <c r="AD58" s="255">
        <f t="shared" si="24"/>
        <v>4</v>
      </c>
      <c r="AE58" s="252">
        <f t="shared" si="25"/>
        <v>9</v>
      </c>
      <c r="AF58" s="252">
        <f t="shared" si="26"/>
        <v>0</v>
      </c>
      <c r="AG58" s="252">
        <f t="shared" si="27"/>
        <v>0</v>
      </c>
      <c r="AH58" s="254">
        <f t="shared" si="28"/>
        <v>0</v>
      </c>
      <c r="AI58" s="257">
        <f t="shared" si="29"/>
        <v>3</v>
      </c>
      <c r="AJ58" s="252">
        <f t="shared" si="30"/>
        <v>8</v>
      </c>
      <c r="AK58" s="252">
        <f t="shared" si="31"/>
        <v>0</v>
      </c>
      <c r="AL58" s="252">
        <f t="shared" si="32"/>
        <v>0</v>
      </c>
      <c r="AM58" s="254">
        <f t="shared" si="33"/>
        <v>0</v>
      </c>
      <c r="AN58" s="257">
        <f t="shared" si="34"/>
        <v>3</v>
      </c>
      <c r="AO58" s="252">
        <f t="shared" si="35"/>
        <v>0</v>
      </c>
      <c r="AP58" s="252">
        <f t="shared" si="36"/>
        <v>0</v>
      </c>
      <c r="AQ58" s="252">
        <f t="shared" si="37"/>
        <v>0</v>
      </c>
      <c r="AR58" s="254">
        <f t="shared" si="38"/>
        <v>0</v>
      </c>
      <c r="AS58" s="257">
        <f t="shared" si="39"/>
        <v>4</v>
      </c>
      <c r="AT58" s="252">
        <f t="shared" si="40"/>
        <v>9</v>
      </c>
      <c r="AU58" s="252">
        <f t="shared" si="41"/>
        <v>0</v>
      </c>
      <c r="AV58" s="252">
        <f t="shared" si="42"/>
        <v>0</v>
      </c>
      <c r="AW58" s="254">
        <f t="shared" si="43"/>
        <v>0</v>
      </c>
      <c r="AX58" s="258">
        <f t="shared" si="44"/>
        <v>3</v>
      </c>
      <c r="AY58" s="252">
        <f t="shared" si="45"/>
        <v>0</v>
      </c>
      <c r="AZ58" s="252">
        <f t="shared" si="46"/>
        <v>0</v>
      </c>
      <c r="BA58" s="252">
        <f t="shared" si="47"/>
        <v>0</v>
      </c>
      <c r="BB58" s="254">
        <f t="shared" si="48"/>
        <v>0</v>
      </c>
      <c r="BC58" s="257">
        <f t="shared" si="49"/>
        <v>4</v>
      </c>
      <c r="BD58" s="252">
        <f t="shared" si="50"/>
        <v>0</v>
      </c>
      <c r="BE58" s="252">
        <f t="shared" si="51"/>
        <v>0</v>
      </c>
      <c r="BF58" s="252">
        <f t="shared" si="52"/>
        <v>0</v>
      </c>
      <c r="BG58" s="254">
        <f t="shared" si="53"/>
        <v>0</v>
      </c>
      <c r="BH58" s="257">
        <f t="shared" si="54"/>
        <v>4</v>
      </c>
      <c r="BI58" s="259">
        <f t="shared" si="55"/>
        <v>3</v>
      </c>
      <c r="BJ58" s="252">
        <f t="shared" si="56"/>
        <v>0</v>
      </c>
      <c r="BK58" s="252">
        <f t="shared" si="57"/>
        <v>0</v>
      </c>
      <c r="BL58" s="254">
        <f t="shared" si="58"/>
        <v>0</v>
      </c>
      <c r="BM58" s="260">
        <f t="shared" si="59"/>
        <v>3</v>
      </c>
      <c r="BN58" s="252">
        <f t="shared" si="60"/>
        <v>9</v>
      </c>
      <c r="BO58" s="252">
        <f t="shared" si="61"/>
        <v>0</v>
      </c>
      <c r="BP58" s="252">
        <f t="shared" si="62"/>
        <v>0</v>
      </c>
      <c r="BQ58" s="254">
        <f t="shared" si="63"/>
        <v>0</v>
      </c>
      <c r="BR58" s="261">
        <f t="shared" si="64"/>
        <v>3</v>
      </c>
      <c r="BS58" s="252">
        <f t="shared" si="65"/>
        <v>0</v>
      </c>
      <c r="BT58" s="252">
        <f t="shared" si="66"/>
        <v>0</v>
      </c>
      <c r="BU58" s="252">
        <f t="shared" si="67"/>
        <v>0</v>
      </c>
      <c r="BV58" s="254">
        <f t="shared" si="68"/>
        <v>0</v>
      </c>
      <c r="BW58" s="261">
        <f t="shared" si="69"/>
        <v>4</v>
      </c>
      <c r="BX58" s="262">
        <v>59</v>
      </c>
      <c r="BY58" s="262">
        <v>59</v>
      </c>
      <c r="BZ58" s="246" t="e">
        <f t="shared" si="70"/>
        <v>#VALUE!</v>
      </c>
      <c r="CA58" s="246">
        <f t="shared" si="71"/>
        <v>20</v>
      </c>
      <c r="CB58" s="246" t="e">
        <f t="shared" si="72"/>
        <v>#VALUE!</v>
      </c>
      <c r="CC58" s="246" t="e">
        <f t="shared" si="73"/>
        <v>#VALUE!</v>
      </c>
      <c r="CD58" s="246" t="e">
        <f t="shared" si="74"/>
        <v>#VALUE!</v>
      </c>
      <c r="CE58" s="246" t="e">
        <f t="shared" si="75"/>
        <v>#VALUE!</v>
      </c>
      <c r="CF58" s="246" t="e">
        <f t="shared" si="76"/>
        <v>#VALUE!</v>
      </c>
      <c r="CG58" s="246" t="e">
        <f t="shared" si="77"/>
        <v>#VALUE!</v>
      </c>
      <c r="CH58" s="246" t="e">
        <f t="shared" si="78"/>
        <v>#VALUE!</v>
      </c>
      <c r="CI58" s="246" t="e">
        <f t="shared" si="79"/>
        <v>#VALUE!</v>
      </c>
      <c r="CJ58" s="246" t="e">
        <f t="shared" si="80"/>
        <v>#VALUE!</v>
      </c>
      <c r="CK58" s="246" t="e">
        <f t="shared" si="81"/>
        <v>#VALUE!</v>
      </c>
      <c r="CL58" s="246" t="e">
        <f t="shared" si="82"/>
        <v>#VALUE!</v>
      </c>
      <c r="CM58" s="246" t="e">
        <f t="shared" si="83"/>
        <v>#VALUE!</v>
      </c>
      <c r="CN58" s="246" t="e">
        <f t="shared" si="84"/>
        <v>#VALUE!</v>
      </c>
      <c r="CO58" s="263" t="str">
        <f t="shared" si="85"/>
        <v>2023PEC AI 583</v>
      </c>
      <c r="CP58" s="246" t="e">
        <f t="shared" si="86"/>
        <v>#VALUE!</v>
      </c>
      <c r="CQ58" s="211"/>
      <c r="CR58" s="246">
        <f t="shared" si="87"/>
        <v>20</v>
      </c>
      <c r="CS58" s="246" t="e">
        <f t="shared" si="88"/>
        <v>#VALUE!</v>
      </c>
      <c r="CT58" s="246" t="e">
        <f t="shared" si="89"/>
        <v>#VALUE!</v>
      </c>
      <c r="CU58" s="246" t="e">
        <f t="shared" si="90"/>
        <v>#VALUE!</v>
      </c>
      <c r="CV58" s="246" t="e">
        <f t="shared" si="91"/>
        <v>#VALUE!</v>
      </c>
      <c r="CW58" s="246" t="e">
        <f t="shared" si="92"/>
        <v>#VALUE!</v>
      </c>
      <c r="CX58" s="246" t="e">
        <f t="shared" si="93"/>
        <v>#VALUE!</v>
      </c>
      <c r="CY58" s="246" t="e">
        <f t="shared" si="94"/>
        <v>#VALUE!</v>
      </c>
      <c r="CZ58" s="246" t="e">
        <f t="shared" si="95"/>
        <v>#VALUE!</v>
      </c>
      <c r="DA58" s="246" t="e">
        <f t="shared" si="96"/>
        <v>#VALUE!</v>
      </c>
      <c r="DB58" s="246" t="e">
        <f t="shared" si="97"/>
        <v>#VALUE!</v>
      </c>
      <c r="DC58" s="246" t="e">
        <f t="shared" si="98"/>
        <v>#VALUE!</v>
      </c>
      <c r="DD58" s="246" t="e">
        <f t="shared" si="99"/>
        <v>#VALUE!</v>
      </c>
      <c r="DE58" s="212"/>
      <c r="DF58" s="212" t="e">
        <f t="shared" si="100"/>
        <v>#VALUE!</v>
      </c>
      <c r="DG58" s="212"/>
      <c r="DH58" s="212"/>
      <c r="DI58" s="212"/>
      <c r="DJ58" s="212"/>
      <c r="DK58" s="212"/>
      <c r="DL58" s="212"/>
      <c r="DM58" s="212"/>
      <c r="DN58" s="212"/>
      <c r="DO58" s="212"/>
      <c r="DP58" s="212"/>
      <c r="DQ58" s="212"/>
      <c r="DR58" s="264">
        <f t="shared" si="101"/>
        <v>59</v>
      </c>
      <c r="DS58" s="241">
        <f t="shared" si="102"/>
        <v>12</v>
      </c>
      <c r="DT58" s="212">
        <f t="shared" si="103"/>
        <v>9</v>
      </c>
      <c r="DU58" s="212">
        <f t="shared" si="104"/>
        <v>9</v>
      </c>
      <c r="DV58" s="212">
        <f t="shared" si="105"/>
        <v>8</v>
      </c>
      <c r="DW58" s="212">
        <f t="shared" si="106"/>
        <v>9</v>
      </c>
      <c r="DX58" s="264">
        <f t="shared" si="107"/>
        <v>3</v>
      </c>
      <c r="DY58" s="265">
        <f t="shared" si="108"/>
        <v>9</v>
      </c>
      <c r="DZ58" s="212">
        <f t="shared" si="109"/>
        <v>59</v>
      </c>
      <c r="EA58" s="212">
        <f t="shared" si="110"/>
        <v>12</v>
      </c>
      <c r="EB58" s="212">
        <f t="shared" si="111"/>
        <v>9</v>
      </c>
      <c r="EC58" s="212">
        <f t="shared" ref="EC58:ED58" si="436">IF(ISEVEN($B58),DT58,0)</f>
        <v>0</v>
      </c>
      <c r="ED58" s="212">
        <f t="shared" si="436"/>
        <v>0</v>
      </c>
      <c r="EE58" s="212">
        <f t="shared" ref="EE58:EF58" si="437">IF(ISODD($B58),DU58,0)</f>
        <v>9</v>
      </c>
      <c r="EF58" s="212">
        <f t="shared" si="437"/>
        <v>8</v>
      </c>
      <c r="EG58" s="212">
        <f t="shared" si="114"/>
        <v>0</v>
      </c>
      <c r="EH58" s="212">
        <f t="shared" si="115"/>
        <v>9</v>
      </c>
      <c r="EI58" s="212">
        <f t="shared" ref="EI58:EJ58" si="438">IF(ISEVEN($B58),DW58,0)</f>
        <v>0</v>
      </c>
      <c r="EJ58" s="212">
        <f t="shared" si="438"/>
        <v>0</v>
      </c>
      <c r="EK58" s="264">
        <f t="shared" ref="EK58:EL58" si="439">IF(ISODD($B58),DX58,0)</f>
        <v>3</v>
      </c>
      <c r="EL58" s="212">
        <f t="shared" si="439"/>
        <v>9</v>
      </c>
      <c r="EM58" s="212">
        <f t="shared" si="118"/>
        <v>0</v>
      </c>
      <c r="EN58" s="212"/>
      <c r="EO58" s="212"/>
      <c r="EP58" s="241">
        <f t="shared" si="119"/>
        <v>12</v>
      </c>
      <c r="EQ58" s="212">
        <f t="shared" si="120"/>
        <v>11</v>
      </c>
      <c r="ER58" s="212">
        <f t="shared" si="121"/>
        <v>11</v>
      </c>
      <c r="ES58" s="212">
        <f t="shared" si="122"/>
        <v>9</v>
      </c>
      <c r="ET58" s="264">
        <f t="shared" si="123"/>
        <v>7</v>
      </c>
      <c r="EU58" s="212">
        <f t="shared" si="124"/>
        <v>9</v>
      </c>
      <c r="EV58" s="212"/>
      <c r="EW58" s="212">
        <f t="shared" si="125"/>
        <v>59</v>
      </c>
      <c r="EX58" s="212">
        <f t="shared" si="126"/>
        <v>12</v>
      </c>
      <c r="EY58" s="212">
        <f t="shared" si="127"/>
        <v>11</v>
      </c>
      <c r="EZ58" s="212">
        <f t="shared" ref="EZ58:FA58" si="440">IF(ISEVEN($B58),EQ58,0)</f>
        <v>0</v>
      </c>
      <c r="FA58" s="212">
        <f t="shared" si="440"/>
        <v>0</v>
      </c>
      <c r="FB58" s="212">
        <f t="shared" ref="FB58:FC58" si="441">IF(ISODD($B58),ER58,0)</f>
        <v>11</v>
      </c>
      <c r="FC58" s="212">
        <f t="shared" si="441"/>
        <v>9</v>
      </c>
      <c r="FD58" s="212">
        <f t="shared" si="130"/>
        <v>0</v>
      </c>
      <c r="FE58" s="264">
        <f t="shared" si="131"/>
        <v>7</v>
      </c>
      <c r="FF58" s="212">
        <f t="shared" ref="FF58:FG58" si="442">IF(ISEVEN($B58),ET58,0)</f>
        <v>0</v>
      </c>
      <c r="FG58" s="212">
        <f t="shared" si="442"/>
        <v>0</v>
      </c>
      <c r="FH58" s="212">
        <f t="shared" si="133"/>
        <v>9</v>
      </c>
      <c r="FI58" s="212">
        <v>0</v>
      </c>
      <c r="FJ58" s="212">
        <v>0</v>
      </c>
      <c r="FK58" s="212"/>
      <c r="FL58" s="212"/>
      <c r="FM58" s="262">
        <v>59</v>
      </c>
    </row>
    <row r="59" spans="1:169" ht="15.75" customHeight="1" x14ac:dyDescent="0.2">
      <c r="A59" s="247">
        <v>46</v>
      </c>
      <c r="B59" s="248">
        <v>213423243046</v>
      </c>
      <c r="C59" s="249" t="s">
        <v>1046</v>
      </c>
      <c r="D59" s="250"/>
      <c r="E59" s="251" t="s">
        <v>1027</v>
      </c>
      <c r="F59" s="252">
        <f t="shared" si="0"/>
        <v>2</v>
      </c>
      <c r="G59" s="252">
        <f t="shared" si="1"/>
        <v>2</v>
      </c>
      <c r="H59" s="252">
        <f t="shared" si="2"/>
        <v>2</v>
      </c>
      <c r="I59" s="252">
        <f t="shared" si="3"/>
        <v>2</v>
      </c>
      <c r="J59" s="252">
        <f t="shared" si="4"/>
        <v>2</v>
      </c>
      <c r="K59" s="252">
        <f t="shared" si="5"/>
        <v>2</v>
      </c>
      <c r="L59" s="252">
        <f t="shared" si="6"/>
        <v>2</v>
      </c>
      <c r="M59" s="252">
        <f t="shared" si="7"/>
        <v>2</v>
      </c>
      <c r="N59" s="252">
        <f t="shared" si="8"/>
        <v>0</v>
      </c>
      <c r="O59" s="253">
        <f t="shared" si="9"/>
        <v>0</v>
      </c>
      <c r="P59" s="252">
        <f t="shared" si="10"/>
        <v>0</v>
      </c>
      <c r="Q59" s="252">
        <f t="shared" si="11"/>
        <v>0</v>
      </c>
      <c r="R59" s="252">
        <f t="shared" si="12"/>
        <v>0</v>
      </c>
      <c r="S59" s="254">
        <f t="shared" si="13"/>
        <v>0</v>
      </c>
      <c r="T59" s="255">
        <f t="shared" si="14"/>
        <v>4</v>
      </c>
      <c r="U59" s="252">
        <f t="shared" si="15"/>
        <v>11</v>
      </c>
      <c r="V59" s="252">
        <f t="shared" si="16"/>
        <v>0</v>
      </c>
      <c r="W59" s="252">
        <f t="shared" si="17"/>
        <v>0</v>
      </c>
      <c r="X59" s="254">
        <f t="shared" si="18"/>
        <v>0</v>
      </c>
      <c r="Y59" s="256">
        <f t="shared" si="19"/>
        <v>3</v>
      </c>
      <c r="Z59" s="252">
        <f t="shared" si="20"/>
        <v>12</v>
      </c>
      <c r="AA59" s="252">
        <f t="shared" si="21"/>
        <v>0</v>
      </c>
      <c r="AB59" s="252">
        <f t="shared" si="22"/>
        <v>0</v>
      </c>
      <c r="AC59" s="254">
        <f t="shared" si="23"/>
        <v>0</v>
      </c>
      <c r="AD59" s="255">
        <f t="shared" si="24"/>
        <v>3</v>
      </c>
      <c r="AE59" s="252">
        <f t="shared" si="25"/>
        <v>0</v>
      </c>
      <c r="AF59" s="252">
        <f t="shared" si="26"/>
        <v>0</v>
      </c>
      <c r="AG59" s="252">
        <f t="shared" si="27"/>
        <v>0</v>
      </c>
      <c r="AH59" s="254">
        <f t="shared" si="28"/>
        <v>0</v>
      </c>
      <c r="AI59" s="257">
        <f t="shared" si="29"/>
        <v>4</v>
      </c>
      <c r="AJ59" s="252">
        <f t="shared" si="30"/>
        <v>0</v>
      </c>
      <c r="AK59" s="252">
        <f t="shared" si="31"/>
        <v>0</v>
      </c>
      <c r="AL59" s="252">
        <f t="shared" si="32"/>
        <v>0</v>
      </c>
      <c r="AM59" s="254">
        <f t="shared" si="33"/>
        <v>0</v>
      </c>
      <c r="AN59" s="257">
        <f t="shared" si="34"/>
        <v>4</v>
      </c>
      <c r="AO59" s="252">
        <f t="shared" si="35"/>
        <v>12</v>
      </c>
      <c r="AP59" s="252">
        <f t="shared" si="36"/>
        <v>0</v>
      </c>
      <c r="AQ59" s="252">
        <f t="shared" si="37"/>
        <v>0</v>
      </c>
      <c r="AR59" s="254">
        <f t="shared" si="38"/>
        <v>0</v>
      </c>
      <c r="AS59" s="257">
        <f t="shared" si="39"/>
        <v>3</v>
      </c>
      <c r="AT59" s="252">
        <f t="shared" si="40"/>
        <v>0</v>
      </c>
      <c r="AU59" s="252">
        <f t="shared" si="41"/>
        <v>0</v>
      </c>
      <c r="AV59" s="252">
        <f t="shared" si="42"/>
        <v>0</v>
      </c>
      <c r="AW59" s="254">
        <f t="shared" si="43"/>
        <v>0</v>
      </c>
      <c r="AX59" s="258">
        <f t="shared" si="44"/>
        <v>4</v>
      </c>
      <c r="AY59" s="252">
        <f t="shared" si="45"/>
        <v>12</v>
      </c>
      <c r="AZ59" s="252">
        <f t="shared" si="46"/>
        <v>0</v>
      </c>
      <c r="BA59" s="252">
        <f t="shared" si="47"/>
        <v>0</v>
      </c>
      <c r="BB59" s="254">
        <f t="shared" si="48"/>
        <v>0</v>
      </c>
      <c r="BC59" s="257">
        <f t="shared" si="49"/>
        <v>3</v>
      </c>
      <c r="BD59" s="259">
        <f t="shared" si="50"/>
        <v>6</v>
      </c>
      <c r="BE59" s="252">
        <f t="shared" si="51"/>
        <v>0</v>
      </c>
      <c r="BF59" s="252">
        <f t="shared" si="52"/>
        <v>0</v>
      </c>
      <c r="BG59" s="254">
        <f t="shared" si="53"/>
        <v>0</v>
      </c>
      <c r="BH59" s="257">
        <f t="shared" si="54"/>
        <v>3</v>
      </c>
      <c r="BI59" s="252">
        <f t="shared" si="55"/>
        <v>0</v>
      </c>
      <c r="BJ59" s="252">
        <f t="shared" si="56"/>
        <v>0</v>
      </c>
      <c r="BK59" s="252">
        <f t="shared" si="57"/>
        <v>0</v>
      </c>
      <c r="BL59" s="254">
        <f t="shared" si="58"/>
        <v>0</v>
      </c>
      <c r="BM59" s="260">
        <f t="shared" si="59"/>
        <v>4</v>
      </c>
      <c r="BN59" s="252">
        <f t="shared" si="60"/>
        <v>0</v>
      </c>
      <c r="BO59" s="252">
        <f t="shared" si="61"/>
        <v>0</v>
      </c>
      <c r="BP59" s="252">
        <f t="shared" si="62"/>
        <v>0</v>
      </c>
      <c r="BQ59" s="254">
        <f t="shared" si="63"/>
        <v>0</v>
      </c>
      <c r="BR59" s="261">
        <f t="shared" si="64"/>
        <v>4</v>
      </c>
      <c r="BS59" s="252">
        <f t="shared" si="65"/>
        <v>12</v>
      </c>
      <c r="BT59" s="252">
        <f t="shared" si="66"/>
        <v>0</v>
      </c>
      <c r="BU59" s="252">
        <f t="shared" si="67"/>
        <v>0</v>
      </c>
      <c r="BV59" s="254">
        <f t="shared" si="68"/>
        <v>0</v>
      </c>
      <c r="BW59" s="261">
        <f t="shared" si="69"/>
        <v>3</v>
      </c>
      <c r="BX59" s="262">
        <v>81</v>
      </c>
      <c r="BY59" s="262">
        <v>81</v>
      </c>
      <c r="BZ59" s="246" t="e">
        <f t="shared" si="70"/>
        <v>#VALUE!</v>
      </c>
      <c r="CA59" s="246">
        <f t="shared" si="71"/>
        <v>20</v>
      </c>
      <c r="CB59" s="246" t="e">
        <f t="shared" si="72"/>
        <v>#VALUE!</v>
      </c>
      <c r="CC59" s="246" t="e">
        <f t="shared" si="73"/>
        <v>#VALUE!</v>
      </c>
      <c r="CD59" s="246" t="e">
        <f t="shared" si="74"/>
        <v>#VALUE!</v>
      </c>
      <c r="CE59" s="246" t="e">
        <f t="shared" si="75"/>
        <v>#VALUE!</v>
      </c>
      <c r="CF59" s="246" t="e">
        <f t="shared" si="76"/>
        <v>#VALUE!</v>
      </c>
      <c r="CG59" s="246" t="e">
        <f t="shared" si="77"/>
        <v>#VALUE!</v>
      </c>
      <c r="CH59" s="246" t="e">
        <f t="shared" si="78"/>
        <v>#VALUE!</v>
      </c>
      <c r="CI59" s="246" t="e">
        <f t="shared" si="79"/>
        <v>#VALUE!</v>
      </c>
      <c r="CJ59" s="246" t="e">
        <f t="shared" si="80"/>
        <v>#VALUE!</v>
      </c>
      <c r="CK59" s="246" t="e">
        <f t="shared" si="81"/>
        <v>#VALUE!</v>
      </c>
      <c r="CL59" s="246" t="e">
        <f t="shared" si="82"/>
        <v>#VALUE!</v>
      </c>
      <c r="CM59" s="246" t="e">
        <f t="shared" si="83"/>
        <v>#VALUE!</v>
      </c>
      <c r="CN59" s="246" t="e">
        <f t="shared" si="84"/>
        <v>#VALUE!</v>
      </c>
      <c r="CO59" s="263" t="str">
        <f t="shared" si="85"/>
        <v>2023PEC AI 584</v>
      </c>
      <c r="CP59" s="246" t="e">
        <f t="shared" si="86"/>
        <v>#VALUE!</v>
      </c>
      <c r="CQ59" s="211"/>
      <c r="CR59" s="246">
        <f t="shared" si="87"/>
        <v>20</v>
      </c>
      <c r="CS59" s="246" t="e">
        <f t="shared" si="88"/>
        <v>#VALUE!</v>
      </c>
      <c r="CT59" s="246" t="e">
        <f t="shared" si="89"/>
        <v>#VALUE!</v>
      </c>
      <c r="CU59" s="246" t="e">
        <f t="shared" si="90"/>
        <v>#VALUE!</v>
      </c>
      <c r="CV59" s="246" t="e">
        <f t="shared" si="91"/>
        <v>#VALUE!</v>
      </c>
      <c r="CW59" s="246" t="e">
        <f t="shared" si="92"/>
        <v>#VALUE!</v>
      </c>
      <c r="CX59" s="246" t="e">
        <f t="shared" si="93"/>
        <v>#VALUE!</v>
      </c>
      <c r="CY59" s="246" t="e">
        <f t="shared" si="94"/>
        <v>#VALUE!</v>
      </c>
      <c r="CZ59" s="246" t="e">
        <f t="shared" si="95"/>
        <v>#VALUE!</v>
      </c>
      <c r="DA59" s="246" t="e">
        <f t="shared" si="96"/>
        <v>#VALUE!</v>
      </c>
      <c r="DB59" s="246" t="e">
        <f t="shared" si="97"/>
        <v>#VALUE!</v>
      </c>
      <c r="DC59" s="246" t="e">
        <f t="shared" si="98"/>
        <v>#VALUE!</v>
      </c>
      <c r="DD59" s="246" t="e">
        <f t="shared" si="99"/>
        <v>#VALUE!</v>
      </c>
      <c r="DE59" s="212"/>
      <c r="DF59" s="212" t="e">
        <f t="shared" si="100"/>
        <v>#VALUE!</v>
      </c>
      <c r="DG59" s="212"/>
      <c r="DH59" s="212"/>
      <c r="DI59" s="212"/>
      <c r="DJ59" s="212"/>
      <c r="DK59" s="212"/>
      <c r="DL59" s="212"/>
      <c r="DM59" s="212"/>
      <c r="DN59" s="212"/>
      <c r="DO59" s="212"/>
      <c r="DP59" s="212"/>
      <c r="DQ59" s="212"/>
      <c r="DR59" s="264">
        <f t="shared" si="101"/>
        <v>81</v>
      </c>
      <c r="DS59" s="241">
        <f t="shared" si="102"/>
        <v>16</v>
      </c>
      <c r="DT59" s="212">
        <f t="shared" si="103"/>
        <v>11</v>
      </c>
      <c r="DU59" s="212">
        <f t="shared" si="104"/>
        <v>12</v>
      </c>
      <c r="DV59" s="212">
        <f t="shared" si="105"/>
        <v>12</v>
      </c>
      <c r="DW59" s="212">
        <f t="shared" si="106"/>
        <v>12</v>
      </c>
      <c r="DX59" s="264">
        <f t="shared" si="107"/>
        <v>6</v>
      </c>
      <c r="DY59" s="265">
        <f t="shared" si="108"/>
        <v>12</v>
      </c>
      <c r="DZ59" s="212">
        <f t="shared" si="109"/>
        <v>81</v>
      </c>
      <c r="EA59" s="212">
        <f t="shared" si="110"/>
        <v>16</v>
      </c>
      <c r="EB59" s="212">
        <f t="shared" si="111"/>
        <v>0</v>
      </c>
      <c r="EC59" s="212">
        <f t="shared" ref="EC59:ED59" si="443">IF(ISEVEN($B59),DT59,0)</f>
        <v>11</v>
      </c>
      <c r="ED59" s="212">
        <f t="shared" si="443"/>
        <v>12</v>
      </c>
      <c r="EE59" s="212">
        <f t="shared" ref="EE59:EF59" si="444">IF(ISODD($B59),DU59,0)</f>
        <v>0</v>
      </c>
      <c r="EF59" s="212">
        <f t="shared" si="444"/>
        <v>0</v>
      </c>
      <c r="EG59" s="212">
        <f t="shared" si="114"/>
        <v>12</v>
      </c>
      <c r="EH59" s="212">
        <f t="shared" si="115"/>
        <v>0</v>
      </c>
      <c r="EI59" s="212">
        <f t="shared" ref="EI59:EJ59" si="445">IF(ISEVEN($B59),DW59,0)</f>
        <v>12</v>
      </c>
      <c r="EJ59" s="264">
        <f t="shared" si="445"/>
        <v>6</v>
      </c>
      <c r="EK59" s="212">
        <f t="shared" ref="EK59:EL59" si="446">IF(ISODD($B59),DX59,0)</f>
        <v>0</v>
      </c>
      <c r="EL59" s="212">
        <f t="shared" si="446"/>
        <v>0</v>
      </c>
      <c r="EM59" s="212">
        <f t="shared" si="118"/>
        <v>12</v>
      </c>
      <c r="EN59" s="212"/>
      <c r="EO59" s="212"/>
      <c r="EP59" s="241">
        <f t="shared" si="119"/>
        <v>16</v>
      </c>
      <c r="EQ59" s="212">
        <f t="shared" si="120"/>
        <v>13</v>
      </c>
      <c r="ER59" s="212">
        <f t="shared" si="121"/>
        <v>14</v>
      </c>
      <c r="ES59" s="212">
        <f t="shared" si="122"/>
        <v>14</v>
      </c>
      <c r="ET59" s="264">
        <f t="shared" si="123"/>
        <v>11</v>
      </c>
      <c r="EU59" s="212">
        <f t="shared" si="124"/>
        <v>13</v>
      </c>
      <c r="EV59" s="212"/>
      <c r="EW59" s="212">
        <f t="shared" si="125"/>
        <v>81</v>
      </c>
      <c r="EX59" s="212">
        <f t="shared" si="126"/>
        <v>16</v>
      </c>
      <c r="EY59" s="212">
        <f t="shared" si="127"/>
        <v>0</v>
      </c>
      <c r="EZ59" s="212">
        <f t="shared" ref="EZ59:FA59" si="447">IF(ISEVEN($B59),EQ59,0)</f>
        <v>13</v>
      </c>
      <c r="FA59" s="212">
        <f t="shared" si="447"/>
        <v>14</v>
      </c>
      <c r="FB59" s="212">
        <f t="shared" ref="FB59:FC59" si="448">IF(ISODD($B59),ER59,0)</f>
        <v>0</v>
      </c>
      <c r="FC59" s="212">
        <f t="shared" si="448"/>
        <v>0</v>
      </c>
      <c r="FD59" s="212">
        <f t="shared" si="130"/>
        <v>14</v>
      </c>
      <c r="FE59" s="212">
        <f t="shared" si="131"/>
        <v>0</v>
      </c>
      <c r="FF59" s="264">
        <f t="shared" ref="FF59:FG59" si="449">IF(ISEVEN($B59),ET59,0)</f>
        <v>11</v>
      </c>
      <c r="FG59" s="212">
        <f t="shared" si="449"/>
        <v>13</v>
      </c>
      <c r="FH59" s="212">
        <f t="shared" si="133"/>
        <v>0</v>
      </c>
      <c r="FI59" s="212">
        <v>0</v>
      </c>
      <c r="FJ59" s="212">
        <v>0</v>
      </c>
      <c r="FK59" s="212"/>
      <c r="FL59" s="212"/>
      <c r="FM59" s="262">
        <v>81</v>
      </c>
    </row>
    <row r="60" spans="1:169" ht="15.75" customHeight="1" x14ac:dyDescent="0.2">
      <c r="A60" s="247">
        <v>48</v>
      </c>
      <c r="B60" s="266">
        <v>213423243048</v>
      </c>
      <c r="C60" s="266" t="s">
        <v>152</v>
      </c>
      <c r="D60" s="250"/>
      <c r="E60" s="267" t="s">
        <v>113</v>
      </c>
      <c r="F60" s="252">
        <f t="shared" si="0"/>
        <v>2</v>
      </c>
      <c r="G60" s="252">
        <f t="shared" si="1"/>
        <v>2</v>
      </c>
      <c r="H60" s="252">
        <f t="shared" si="2"/>
        <v>2</v>
      </c>
      <c r="I60" s="252">
        <f t="shared" si="3"/>
        <v>2</v>
      </c>
      <c r="J60" s="252">
        <f t="shared" si="4"/>
        <v>2</v>
      </c>
      <c r="K60" s="252">
        <f t="shared" si="5"/>
        <v>2</v>
      </c>
      <c r="L60" s="252">
        <f t="shared" si="6"/>
        <v>2</v>
      </c>
      <c r="M60" s="252">
        <f t="shared" si="7"/>
        <v>2</v>
      </c>
      <c r="N60" s="252">
        <f t="shared" si="8"/>
        <v>0</v>
      </c>
      <c r="O60" s="253">
        <f t="shared" si="9"/>
        <v>0</v>
      </c>
      <c r="P60" s="252">
        <f t="shared" si="10"/>
        <v>0</v>
      </c>
      <c r="Q60" s="252">
        <f t="shared" si="11"/>
        <v>0</v>
      </c>
      <c r="R60" s="252">
        <f t="shared" si="12"/>
        <v>0</v>
      </c>
      <c r="S60" s="254">
        <f t="shared" si="13"/>
        <v>0</v>
      </c>
      <c r="T60" s="255">
        <f t="shared" si="14"/>
        <v>4</v>
      </c>
      <c r="U60" s="252">
        <f t="shared" si="15"/>
        <v>11</v>
      </c>
      <c r="V60" s="252">
        <f t="shared" si="16"/>
        <v>0</v>
      </c>
      <c r="W60" s="252">
        <f t="shared" si="17"/>
        <v>0</v>
      </c>
      <c r="X60" s="254">
        <f t="shared" si="18"/>
        <v>0</v>
      </c>
      <c r="Y60" s="256">
        <f t="shared" si="19"/>
        <v>3</v>
      </c>
      <c r="Z60" s="252">
        <f t="shared" si="20"/>
        <v>12</v>
      </c>
      <c r="AA60" s="252">
        <f t="shared" si="21"/>
        <v>0</v>
      </c>
      <c r="AB60" s="252">
        <f t="shared" si="22"/>
        <v>0</v>
      </c>
      <c r="AC60" s="254">
        <f t="shared" si="23"/>
        <v>0</v>
      </c>
      <c r="AD60" s="255">
        <f t="shared" si="24"/>
        <v>3</v>
      </c>
      <c r="AE60" s="252">
        <f t="shared" si="25"/>
        <v>0</v>
      </c>
      <c r="AF60" s="252">
        <f t="shared" si="26"/>
        <v>0</v>
      </c>
      <c r="AG60" s="252">
        <f t="shared" si="27"/>
        <v>0</v>
      </c>
      <c r="AH60" s="254">
        <f t="shared" si="28"/>
        <v>0</v>
      </c>
      <c r="AI60" s="257">
        <f t="shared" si="29"/>
        <v>4</v>
      </c>
      <c r="AJ60" s="252">
        <f t="shared" si="30"/>
        <v>0</v>
      </c>
      <c r="AK60" s="252">
        <f t="shared" si="31"/>
        <v>0</v>
      </c>
      <c r="AL60" s="252">
        <f t="shared" si="32"/>
        <v>0</v>
      </c>
      <c r="AM60" s="254">
        <f t="shared" si="33"/>
        <v>0</v>
      </c>
      <c r="AN60" s="257">
        <f t="shared" si="34"/>
        <v>4</v>
      </c>
      <c r="AO60" s="252">
        <f t="shared" si="35"/>
        <v>12</v>
      </c>
      <c r="AP60" s="252">
        <f t="shared" si="36"/>
        <v>0</v>
      </c>
      <c r="AQ60" s="252">
        <f t="shared" si="37"/>
        <v>0</v>
      </c>
      <c r="AR60" s="254">
        <f t="shared" si="38"/>
        <v>0</v>
      </c>
      <c r="AS60" s="257">
        <f t="shared" si="39"/>
        <v>3</v>
      </c>
      <c r="AT60" s="252">
        <f t="shared" si="40"/>
        <v>0</v>
      </c>
      <c r="AU60" s="252">
        <f t="shared" si="41"/>
        <v>0</v>
      </c>
      <c r="AV60" s="252">
        <f t="shared" si="42"/>
        <v>0</v>
      </c>
      <c r="AW60" s="254">
        <f t="shared" si="43"/>
        <v>0</v>
      </c>
      <c r="AX60" s="258">
        <f t="shared" si="44"/>
        <v>4</v>
      </c>
      <c r="AY60" s="252">
        <f t="shared" si="45"/>
        <v>12</v>
      </c>
      <c r="AZ60" s="252">
        <f t="shared" si="46"/>
        <v>0</v>
      </c>
      <c r="BA60" s="252">
        <f t="shared" si="47"/>
        <v>0</v>
      </c>
      <c r="BB60" s="254">
        <f t="shared" si="48"/>
        <v>0</v>
      </c>
      <c r="BC60" s="257">
        <f t="shared" si="49"/>
        <v>3</v>
      </c>
      <c r="BD60" s="259">
        <f t="shared" si="50"/>
        <v>6</v>
      </c>
      <c r="BE60" s="252">
        <f t="shared" si="51"/>
        <v>0</v>
      </c>
      <c r="BF60" s="252">
        <f t="shared" si="52"/>
        <v>0</v>
      </c>
      <c r="BG60" s="254">
        <f t="shared" si="53"/>
        <v>0</v>
      </c>
      <c r="BH60" s="257">
        <f t="shared" si="54"/>
        <v>3</v>
      </c>
      <c r="BI60" s="252">
        <f t="shared" si="55"/>
        <v>0</v>
      </c>
      <c r="BJ60" s="252">
        <f t="shared" si="56"/>
        <v>0</v>
      </c>
      <c r="BK60" s="252">
        <f t="shared" si="57"/>
        <v>0</v>
      </c>
      <c r="BL60" s="254">
        <f t="shared" si="58"/>
        <v>0</v>
      </c>
      <c r="BM60" s="260">
        <f t="shared" si="59"/>
        <v>4</v>
      </c>
      <c r="BN60" s="252">
        <f t="shared" si="60"/>
        <v>0</v>
      </c>
      <c r="BO60" s="252">
        <f t="shared" si="61"/>
        <v>0</v>
      </c>
      <c r="BP60" s="252">
        <f t="shared" si="62"/>
        <v>0</v>
      </c>
      <c r="BQ60" s="254">
        <f t="shared" si="63"/>
        <v>0</v>
      </c>
      <c r="BR60" s="261">
        <f t="shared" si="64"/>
        <v>4</v>
      </c>
      <c r="BS60" s="252">
        <f t="shared" si="65"/>
        <v>12</v>
      </c>
      <c r="BT60" s="252">
        <f t="shared" si="66"/>
        <v>0</v>
      </c>
      <c r="BU60" s="252">
        <f t="shared" si="67"/>
        <v>0</v>
      </c>
      <c r="BV60" s="254">
        <f t="shared" si="68"/>
        <v>0</v>
      </c>
      <c r="BW60" s="261">
        <f t="shared" si="69"/>
        <v>3</v>
      </c>
      <c r="BX60" s="262">
        <v>81</v>
      </c>
      <c r="BY60" s="262">
        <v>81</v>
      </c>
      <c r="BZ60" s="246" t="e">
        <f t="shared" si="70"/>
        <v>#VALUE!</v>
      </c>
      <c r="CA60" s="246">
        <f t="shared" si="71"/>
        <v>20</v>
      </c>
      <c r="CB60" s="246" t="e">
        <f t="shared" si="72"/>
        <v>#VALUE!</v>
      </c>
      <c r="CC60" s="246" t="e">
        <f t="shared" si="73"/>
        <v>#VALUE!</v>
      </c>
      <c r="CD60" s="246" t="e">
        <f t="shared" si="74"/>
        <v>#VALUE!</v>
      </c>
      <c r="CE60" s="246" t="e">
        <f t="shared" si="75"/>
        <v>#VALUE!</v>
      </c>
      <c r="CF60" s="246" t="e">
        <f t="shared" si="76"/>
        <v>#VALUE!</v>
      </c>
      <c r="CG60" s="246" t="e">
        <f t="shared" si="77"/>
        <v>#VALUE!</v>
      </c>
      <c r="CH60" s="246" t="e">
        <f t="shared" si="78"/>
        <v>#VALUE!</v>
      </c>
      <c r="CI60" s="246" t="e">
        <f t="shared" si="79"/>
        <v>#VALUE!</v>
      </c>
      <c r="CJ60" s="246" t="e">
        <f t="shared" si="80"/>
        <v>#VALUE!</v>
      </c>
      <c r="CK60" s="246" t="e">
        <f t="shared" si="81"/>
        <v>#VALUE!</v>
      </c>
      <c r="CL60" s="246" t="e">
        <f t="shared" si="82"/>
        <v>#VALUE!</v>
      </c>
      <c r="CM60" s="246" t="e">
        <f t="shared" si="83"/>
        <v>#VALUE!</v>
      </c>
      <c r="CN60" s="246" t="e">
        <f t="shared" si="84"/>
        <v>#VALUE!</v>
      </c>
      <c r="CO60" s="263" t="str">
        <f t="shared" si="85"/>
        <v>2023PEC AI 135</v>
      </c>
      <c r="CP60" s="246" t="e">
        <f t="shared" si="86"/>
        <v>#VALUE!</v>
      </c>
      <c r="CQ60" s="211"/>
      <c r="CR60" s="246">
        <f t="shared" si="87"/>
        <v>20</v>
      </c>
      <c r="CS60" s="246" t="e">
        <f t="shared" si="88"/>
        <v>#VALUE!</v>
      </c>
      <c r="CT60" s="246" t="e">
        <f t="shared" si="89"/>
        <v>#VALUE!</v>
      </c>
      <c r="CU60" s="246" t="e">
        <f t="shared" si="90"/>
        <v>#VALUE!</v>
      </c>
      <c r="CV60" s="246" t="e">
        <f t="shared" si="91"/>
        <v>#VALUE!</v>
      </c>
      <c r="CW60" s="246" t="e">
        <f t="shared" si="92"/>
        <v>#VALUE!</v>
      </c>
      <c r="CX60" s="246" t="e">
        <f t="shared" si="93"/>
        <v>#VALUE!</v>
      </c>
      <c r="CY60" s="246" t="e">
        <f t="shared" si="94"/>
        <v>#VALUE!</v>
      </c>
      <c r="CZ60" s="246" t="e">
        <f t="shared" si="95"/>
        <v>#VALUE!</v>
      </c>
      <c r="DA60" s="246" t="e">
        <f t="shared" si="96"/>
        <v>#VALUE!</v>
      </c>
      <c r="DB60" s="246" t="e">
        <f t="shared" si="97"/>
        <v>#VALUE!</v>
      </c>
      <c r="DC60" s="246" t="e">
        <f t="shared" si="98"/>
        <v>#VALUE!</v>
      </c>
      <c r="DD60" s="246" t="e">
        <f t="shared" si="99"/>
        <v>#VALUE!</v>
      </c>
      <c r="DE60" s="212"/>
      <c r="DF60" s="212" t="e">
        <f t="shared" si="100"/>
        <v>#VALUE!</v>
      </c>
      <c r="DG60" s="212"/>
      <c r="DH60" s="212"/>
      <c r="DI60" s="212"/>
      <c r="DJ60" s="212"/>
      <c r="DK60" s="212"/>
      <c r="DL60" s="212"/>
      <c r="DM60" s="212"/>
      <c r="DN60" s="212"/>
      <c r="DO60" s="212"/>
      <c r="DP60" s="212"/>
      <c r="DQ60" s="212"/>
      <c r="DR60" s="264">
        <f t="shared" si="101"/>
        <v>81</v>
      </c>
      <c r="DS60" s="241">
        <f t="shared" si="102"/>
        <v>16</v>
      </c>
      <c r="DT60" s="212">
        <f t="shared" si="103"/>
        <v>11</v>
      </c>
      <c r="DU60" s="212">
        <f t="shared" si="104"/>
        <v>12</v>
      </c>
      <c r="DV60" s="212">
        <f t="shared" si="105"/>
        <v>12</v>
      </c>
      <c r="DW60" s="212">
        <f t="shared" si="106"/>
        <v>12</v>
      </c>
      <c r="DX60" s="264">
        <f t="shared" si="107"/>
        <v>6</v>
      </c>
      <c r="DY60" s="265">
        <f t="shared" si="108"/>
        <v>12</v>
      </c>
      <c r="DZ60" s="212">
        <f t="shared" si="109"/>
        <v>81</v>
      </c>
      <c r="EA60" s="212">
        <f t="shared" si="110"/>
        <v>16</v>
      </c>
      <c r="EB60" s="212">
        <f t="shared" si="111"/>
        <v>0</v>
      </c>
      <c r="EC60" s="212">
        <f t="shared" ref="EC60:ED60" si="450">IF(ISEVEN($B60),DT60,0)</f>
        <v>11</v>
      </c>
      <c r="ED60" s="212">
        <f t="shared" si="450"/>
        <v>12</v>
      </c>
      <c r="EE60" s="212">
        <f t="shared" ref="EE60:EF60" si="451">IF(ISODD($B60),DU60,0)</f>
        <v>0</v>
      </c>
      <c r="EF60" s="212">
        <f t="shared" si="451"/>
        <v>0</v>
      </c>
      <c r="EG60" s="212">
        <f t="shared" si="114"/>
        <v>12</v>
      </c>
      <c r="EH60" s="212">
        <f t="shared" si="115"/>
        <v>0</v>
      </c>
      <c r="EI60" s="212">
        <f t="shared" ref="EI60:EJ60" si="452">IF(ISEVEN($B60),DW60,0)</f>
        <v>12</v>
      </c>
      <c r="EJ60" s="264">
        <f t="shared" si="452"/>
        <v>6</v>
      </c>
      <c r="EK60" s="212">
        <f t="shared" ref="EK60:EL60" si="453">IF(ISODD($B60),DX60,0)</f>
        <v>0</v>
      </c>
      <c r="EL60" s="212">
        <f t="shared" si="453"/>
        <v>0</v>
      </c>
      <c r="EM60" s="212">
        <f t="shared" si="118"/>
        <v>12</v>
      </c>
      <c r="EN60" s="212"/>
      <c r="EO60" s="212"/>
      <c r="EP60" s="241">
        <f t="shared" si="119"/>
        <v>16</v>
      </c>
      <c r="EQ60" s="212">
        <f t="shared" si="120"/>
        <v>13</v>
      </c>
      <c r="ER60" s="212">
        <f t="shared" si="121"/>
        <v>14</v>
      </c>
      <c r="ES60" s="212">
        <f t="shared" si="122"/>
        <v>14</v>
      </c>
      <c r="ET60" s="264">
        <f t="shared" si="123"/>
        <v>11</v>
      </c>
      <c r="EU60" s="212">
        <f t="shared" si="124"/>
        <v>13</v>
      </c>
      <c r="EV60" s="212"/>
      <c r="EW60" s="212">
        <f t="shared" si="125"/>
        <v>81</v>
      </c>
      <c r="EX60" s="212">
        <f t="shared" si="126"/>
        <v>16</v>
      </c>
      <c r="EY60" s="212">
        <f t="shared" si="127"/>
        <v>0</v>
      </c>
      <c r="EZ60" s="212">
        <f t="shared" ref="EZ60:FA60" si="454">IF(ISEVEN($B60),EQ60,0)</f>
        <v>13</v>
      </c>
      <c r="FA60" s="212">
        <f t="shared" si="454"/>
        <v>14</v>
      </c>
      <c r="FB60" s="212">
        <f t="shared" ref="FB60:FC60" si="455">IF(ISODD($B60),ER60,0)</f>
        <v>0</v>
      </c>
      <c r="FC60" s="212">
        <f t="shared" si="455"/>
        <v>0</v>
      </c>
      <c r="FD60" s="212">
        <f t="shared" si="130"/>
        <v>14</v>
      </c>
      <c r="FE60" s="212">
        <f t="shared" si="131"/>
        <v>0</v>
      </c>
      <c r="FF60" s="264">
        <f t="shared" ref="FF60:FG60" si="456">IF(ISEVEN($B60),ET60,0)</f>
        <v>11</v>
      </c>
      <c r="FG60" s="212">
        <f t="shared" si="456"/>
        <v>13</v>
      </c>
      <c r="FH60" s="212">
        <f t="shared" si="133"/>
        <v>0</v>
      </c>
      <c r="FI60" s="212">
        <v>0</v>
      </c>
      <c r="FJ60" s="212">
        <v>0</v>
      </c>
      <c r="FK60" s="212"/>
      <c r="FL60" s="212"/>
      <c r="FM60" s="262">
        <v>81</v>
      </c>
    </row>
    <row r="61" spans="1:169" ht="15.75" customHeight="1" x14ac:dyDescent="0.2">
      <c r="A61" s="247">
        <v>48</v>
      </c>
      <c r="B61" s="266">
        <v>213423243048</v>
      </c>
      <c r="C61" s="266" t="s">
        <v>154</v>
      </c>
      <c r="D61" s="250"/>
      <c r="E61" s="267" t="s">
        <v>115</v>
      </c>
      <c r="F61" s="252">
        <f t="shared" si="0"/>
        <v>2</v>
      </c>
      <c r="G61" s="252">
        <f t="shared" si="1"/>
        <v>2</v>
      </c>
      <c r="H61" s="252">
        <f t="shared" si="2"/>
        <v>2</v>
      </c>
      <c r="I61" s="252">
        <f t="shared" si="3"/>
        <v>2</v>
      </c>
      <c r="J61" s="252">
        <f t="shared" si="4"/>
        <v>2</v>
      </c>
      <c r="K61" s="252">
        <f t="shared" si="5"/>
        <v>2</v>
      </c>
      <c r="L61" s="252">
        <f t="shared" si="6"/>
        <v>2</v>
      </c>
      <c r="M61" s="252">
        <f t="shared" si="7"/>
        <v>2</v>
      </c>
      <c r="N61" s="252">
        <f t="shared" si="8"/>
        <v>2</v>
      </c>
      <c r="O61" s="253">
        <f t="shared" si="9"/>
        <v>1</v>
      </c>
      <c r="P61" s="252">
        <f t="shared" si="10"/>
        <v>0</v>
      </c>
      <c r="Q61" s="252">
        <f t="shared" si="11"/>
        <v>0</v>
      </c>
      <c r="R61" s="252">
        <f t="shared" si="12"/>
        <v>0</v>
      </c>
      <c r="S61" s="254">
        <f t="shared" si="13"/>
        <v>0</v>
      </c>
      <c r="T61" s="255">
        <f t="shared" si="14"/>
        <v>4</v>
      </c>
      <c r="U61" s="252">
        <f t="shared" si="15"/>
        <v>13</v>
      </c>
      <c r="V61" s="252">
        <f t="shared" si="16"/>
        <v>0</v>
      </c>
      <c r="W61" s="252">
        <f t="shared" si="17"/>
        <v>0</v>
      </c>
      <c r="X61" s="254">
        <f t="shared" si="18"/>
        <v>0</v>
      </c>
      <c r="Y61" s="256">
        <f t="shared" si="19"/>
        <v>3</v>
      </c>
      <c r="Z61" s="252">
        <f t="shared" si="20"/>
        <v>14</v>
      </c>
      <c r="AA61" s="252">
        <f t="shared" si="21"/>
        <v>0</v>
      </c>
      <c r="AB61" s="252">
        <f t="shared" si="22"/>
        <v>0</v>
      </c>
      <c r="AC61" s="254">
        <f t="shared" si="23"/>
        <v>0</v>
      </c>
      <c r="AD61" s="255">
        <f t="shared" si="24"/>
        <v>3</v>
      </c>
      <c r="AE61" s="252">
        <f t="shared" si="25"/>
        <v>0</v>
      </c>
      <c r="AF61" s="252">
        <f t="shared" si="26"/>
        <v>0</v>
      </c>
      <c r="AG61" s="252">
        <f t="shared" si="27"/>
        <v>0</v>
      </c>
      <c r="AH61" s="254">
        <f t="shared" si="28"/>
        <v>0</v>
      </c>
      <c r="AI61" s="257">
        <f t="shared" si="29"/>
        <v>4</v>
      </c>
      <c r="AJ61" s="252">
        <f t="shared" si="30"/>
        <v>0</v>
      </c>
      <c r="AK61" s="252">
        <f t="shared" si="31"/>
        <v>0</v>
      </c>
      <c r="AL61" s="252">
        <f t="shared" si="32"/>
        <v>0</v>
      </c>
      <c r="AM61" s="254">
        <f t="shared" si="33"/>
        <v>0</v>
      </c>
      <c r="AN61" s="257">
        <f t="shared" si="34"/>
        <v>4</v>
      </c>
      <c r="AO61" s="252">
        <f t="shared" si="35"/>
        <v>14</v>
      </c>
      <c r="AP61" s="252">
        <f t="shared" si="36"/>
        <v>0</v>
      </c>
      <c r="AQ61" s="252">
        <f t="shared" si="37"/>
        <v>0</v>
      </c>
      <c r="AR61" s="254">
        <f t="shared" si="38"/>
        <v>0</v>
      </c>
      <c r="AS61" s="257">
        <f t="shared" si="39"/>
        <v>3</v>
      </c>
      <c r="AT61" s="252">
        <f t="shared" si="40"/>
        <v>0</v>
      </c>
      <c r="AU61" s="252">
        <f t="shared" si="41"/>
        <v>0</v>
      </c>
      <c r="AV61" s="252">
        <f t="shared" si="42"/>
        <v>0</v>
      </c>
      <c r="AW61" s="254">
        <f t="shared" si="43"/>
        <v>0</v>
      </c>
      <c r="AX61" s="258">
        <f t="shared" si="44"/>
        <v>4</v>
      </c>
      <c r="AY61" s="252">
        <f t="shared" si="45"/>
        <v>14</v>
      </c>
      <c r="AZ61" s="252">
        <f t="shared" si="46"/>
        <v>0</v>
      </c>
      <c r="BA61" s="252">
        <f t="shared" si="47"/>
        <v>0</v>
      </c>
      <c r="BB61" s="254">
        <f t="shared" si="48"/>
        <v>0</v>
      </c>
      <c r="BC61" s="257">
        <f t="shared" si="49"/>
        <v>3</v>
      </c>
      <c r="BD61" s="259">
        <f t="shared" si="50"/>
        <v>5</v>
      </c>
      <c r="BE61" s="252">
        <f t="shared" si="51"/>
        <v>0</v>
      </c>
      <c r="BF61" s="252">
        <f t="shared" si="52"/>
        <v>0</v>
      </c>
      <c r="BG61" s="254">
        <f t="shared" si="53"/>
        <v>0</v>
      </c>
      <c r="BH61" s="257">
        <f t="shared" si="54"/>
        <v>3</v>
      </c>
      <c r="BI61" s="252">
        <f t="shared" si="55"/>
        <v>0</v>
      </c>
      <c r="BJ61" s="252">
        <f t="shared" si="56"/>
        <v>0</v>
      </c>
      <c r="BK61" s="252">
        <f t="shared" si="57"/>
        <v>0</v>
      </c>
      <c r="BL61" s="254">
        <f t="shared" si="58"/>
        <v>0</v>
      </c>
      <c r="BM61" s="260">
        <f t="shared" si="59"/>
        <v>4</v>
      </c>
      <c r="BN61" s="252">
        <f t="shared" si="60"/>
        <v>0</v>
      </c>
      <c r="BO61" s="252">
        <f t="shared" si="61"/>
        <v>0</v>
      </c>
      <c r="BP61" s="252">
        <f t="shared" si="62"/>
        <v>0</v>
      </c>
      <c r="BQ61" s="254">
        <f t="shared" si="63"/>
        <v>0</v>
      </c>
      <c r="BR61" s="261">
        <f t="shared" si="64"/>
        <v>4</v>
      </c>
      <c r="BS61" s="252">
        <f t="shared" si="65"/>
        <v>14</v>
      </c>
      <c r="BT61" s="252">
        <f t="shared" si="66"/>
        <v>0</v>
      </c>
      <c r="BU61" s="252">
        <f t="shared" si="67"/>
        <v>0</v>
      </c>
      <c r="BV61" s="254">
        <f t="shared" si="68"/>
        <v>0</v>
      </c>
      <c r="BW61" s="261">
        <f t="shared" si="69"/>
        <v>3</v>
      </c>
      <c r="BX61" s="262">
        <v>93</v>
      </c>
      <c r="BY61" s="262">
        <v>93</v>
      </c>
      <c r="BZ61" s="246" t="e">
        <f t="shared" si="70"/>
        <v>#VALUE!</v>
      </c>
      <c r="CA61" s="246">
        <f t="shared" si="71"/>
        <v>20</v>
      </c>
      <c r="CB61" s="246" t="e">
        <f t="shared" si="72"/>
        <v>#VALUE!</v>
      </c>
      <c r="CC61" s="246" t="e">
        <f t="shared" si="73"/>
        <v>#VALUE!</v>
      </c>
      <c r="CD61" s="246" t="e">
        <f t="shared" si="74"/>
        <v>#VALUE!</v>
      </c>
      <c r="CE61" s="246" t="e">
        <f t="shared" si="75"/>
        <v>#VALUE!</v>
      </c>
      <c r="CF61" s="246" t="e">
        <f t="shared" si="76"/>
        <v>#VALUE!</v>
      </c>
      <c r="CG61" s="246" t="e">
        <f t="shared" si="77"/>
        <v>#VALUE!</v>
      </c>
      <c r="CH61" s="246" t="e">
        <f t="shared" si="78"/>
        <v>#VALUE!</v>
      </c>
      <c r="CI61" s="246" t="e">
        <f t="shared" si="79"/>
        <v>#VALUE!</v>
      </c>
      <c r="CJ61" s="246" t="e">
        <f t="shared" si="80"/>
        <v>#VALUE!</v>
      </c>
      <c r="CK61" s="246" t="e">
        <f t="shared" si="81"/>
        <v>#VALUE!</v>
      </c>
      <c r="CL61" s="246" t="e">
        <f t="shared" si="82"/>
        <v>#VALUE!</v>
      </c>
      <c r="CM61" s="246" t="e">
        <f t="shared" si="83"/>
        <v>#VALUE!</v>
      </c>
      <c r="CN61" s="246" t="e">
        <f t="shared" si="84"/>
        <v>#VALUE!</v>
      </c>
      <c r="CO61" s="263" t="str">
        <f t="shared" si="85"/>
        <v>2023PEC AI 136</v>
      </c>
      <c r="CP61" s="246" t="e">
        <f t="shared" si="86"/>
        <v>#VALUE!</v>
      </c>
      <c r="CQ61" s="211"/>
      <c r="CR61" s="246">
        <f t="shared" si="87"/>
        <v>20</v>
      </c>
      <c r="CS61" s="246" t="e">
        <f t="shared" si="88"/>
        <v>#VALUE!</v>
      </c>
      <c r="CT61" s="246" t="e">
        <f t="shared" si="89"/>
        <v>#VALUE!</v>
      </c>
      <c r="CU61" s="246" t="e">
        <f t="shared" si="90"/>
        <v>#VALUE!</v>
      </c>
      <c r="CV61" s="246" t="e">
        <f t="shared" si="91"/>
        <v>#VALUE!</v>
      </c>
      <c r="CW61" s="246" t="e">
        <f t="shared" si="92"/>
        <v>#VALUE!</v>
      </c>
      <c r="CX61" s="246" t="e">
        <f t="shared" si="93"/>
        <v>#VALUE!</v>
      </c>
      <c r="CY61" s="246" t="e">
        <f t="shared" si="94"/>
        <v>#VALUE!</v>
      </c>
      <c r="CZ61" s="246" t="e">
        <f t="shared" si="95"/>
        <v>#VALUE!</v>
      </c>
      <c r="DA61" s="246" t="e">
        <f t="shared" si="96"/>
        <v>#VALUE!</v>
      </c>
      <c r="DB61" s="246" t="e">
        <f t="shared" si="97"/>
        <v>#VALUE!</v>
      </c>
      <c r="DC61" s="246" t="e">
        <f t="shared" si="98"/>
        <v>#VALUE!</v>
      </c>
      <c r="DD61" s="246" t="e">
        <f t="shared" si="99"/>
        <v>#VALUE!</v>
      </c>
      <c r="DE61" s="212"/>
      <c r="DF61" s="212" t="e">
        <f t="shared" si="100"/>
        <v>#VALUE!</v>
      </c>
      <c r="DG61" s="212"/>
      <c r="DH61" s="212"/>
      <c r="DI61" s="212"/>
      <c r="DJ61" s="212"/>
      <c r="DK61" s="212"/>
      <c r="DL61" s="212"/>
      <c r="DM61" s="212"/>
      <c r="DN61" s="212"/>
      <c r="DO61" s="212"/>
      <c r="DP61" s="212"/>
      <c r="DQ61" s="212"/>
      <c r="DR61" s="264">
        <f t="shared" si="101"/>
        <v>93</v>
      </c>
      <c r="DS61" s="241">
        <f t="shared" si="102"/>
        <v>19</v>
      </c>
      <c r="DT61" s="212">
        <f t="shared" si="103"/>
        <v>13</v>
      </c>
      <c r="DU61" s="212">
        <f t="shared" si="104"/>
        <v>14</v>
      </c>
      <c r="DV61" s="212">
        <f t="shared" si="105"/>
        <v>14</v>
      </c>
      <c r="DW61" s="212">
        <f t="shared" si="106"/>
        <v>14</v>
      </c>
      <c r="DX61" s="264">
        <f t="shared" si="107"/>
        <v>5</v>
      </c>
      <c r="DY61" s="265">
        <f t="shared" si="108"/>
        <v>14</v>
      </c>
      <c r="DZ61" s="212">
        <f t="shared" si="109"/>
        <v>93</v>
      </c>
      <c r="EA61" s="212">
        <f t="shared" si="110"/>
        <v>19</v>
      </c>
      <c r="EB61" s="212">
        <f t="shared" si="111"/>
        <v>0</v>
      </c>
      <c r="EC61" s="212">
        <f t="shared" ref="EC61:ED61" si="457">IF(ISEVEN($B61),DT61,0)</f>
        <v>13</v>
      </c>
      <c r="ED61" s="212">
        <f t="shared" si="457"/>
        <v>14</v>
      </c>
      <c r="EE61" s="212">
        <f t="shared" ref="EE61:EF61" si="458">IF(ISODD($B61),DU61,0)</f>
        <v>0</v>
      </c>
      <c r="EF61" s="212">
        <f t="shared" si="458"/>
        <v>0</v>
      </c>
      <c r="EG61" s="212">
        <f t="shared" si="114"/>
        <v>14</v>
      </c>
      <c r="EH61" s="212">
        <f t="shared" si="115"/>
        <v>0</v>
      </c>
      <c r="EI61" s="212">
        <f t="shared" ref="EI61:EJ61" si="459">IF(ISEVEN($B61),DW61,0)</f>
        <v>14</v>
      </c>
      <c r="EJ61" s="264">
        <f t="shared" si="459"/>
        <v>5</v>
      </c>
      <c r="EK61" s="212">
        <f t="shared" ref="EK61:EL61" si="460">IF(ISODD($B61),DX61,0)</f>
        <v>0</v>
      </c>
      <c r="EL61" s="212">
        <f t="shared" si="460"/>
        <v>0</v>
      </c>
      <c r="EM61" s="212">
        <f t="shared" si="118"/>
        <v>14</v>
      </c>
      <c r="EN61" s="212"/>
      <c r="EO61" s="212"/>
      <c r="EP61" s="241">
        <f t="shared" si="119"/>
        <v>19</v>
      </c>
      <c r="EQ61" s="212">
        <f t="shared" si="120"/>
        <v>15</v>
      </c>
      <c r="ER61" s="212">
        <f t="shared" si="121"/>
        <v>16</v>
      </c>
      <c r="ES61" s="212">
        <f t="shared" si="122"/>
        <v>16</v>
      </c>
      <c r="ET61" s="264">
        <f t="shared" si="123"/>
        <v>12</v>
      </c>
      <c r="EU61" s="212">
        <f t="shared" si="124"/>
        <v>15</v>
      </c>
      <c r="EV61" s="212"/>
      <c r="EW61" s="212">
        <f t="shared" si="125"/>
        <v>93</v>
      </c>
      <c r="EX61" s="212">
        <f t="shared" si="126"/>
        <v>19</v>
      </c>
      <c r="EY61" s="212">
        <f t="shared" si="127"/>
        <v>0</v>
      </c>
      <c r="EZ61" s="212">
        <f t="shared" ref="EZ61:FA61" si="461">IF(ISEVEN($B61),EQ61,0)</f>
        <v>15</v>
      </c>
      <c r="FA61" s="212">
        <f t="shared" si="461"/>
        <v>16</v>
      </c>
      <c r="FB61" s="212">
        <f t="shared" ref="FB61:FC61" si="462">IF(ISODD($B61),ER61,0)</f>
        <v>0</v>
      </c>
      <c r="FC61" s="212">
        <f t="shared" si="462"/>
        <v>0</v>
      </c>
      <c r="FD61" s="212">
        <f t="shared" si="130"/>
        <v>16</v>
      </c>
      <c r="FE61" s="212">
        <f t="shared" si="131"/>
        <v>0</v>
      </c>
      <c r="FF61" s="264">
        <f t="shared" ref="FF61:FG61" si="463">IF(ISEVEN($B61),ET61,0)</f>
        <v>12</v>
      </c>
      <c r="FG61" s="212">
        <f t="shared" si="463"/>
        <v>15</v>
      </c>
      <c r="FH61" s="212">
        <f t="shared" si="133"/>
        <v>0</v>
      </c>
      <c r="FI61" s="212">
        <v>0</v>
      </c>
      <c r="FJ61" s="212">
        <v>0</v>
      </c>
      <c r="FK61" s="212"/>
      <c r="FL61" s="212"/>
      <c r="FM61" s="262">
        <v>93</v>
      </c>
    </row>
    <row r="62" spans="1:169" ht="15.75" customHeight="1" x14ac:dyDescent="0.2">
      <c r="A62" s="247">
        <v>49</v>
      </c>
      <c r="B62" s="266">
        <v>213423243049</v>
      </c>
      <c r="C62" s="266" t="s">
        <v>158</v>
      </c>
      <c r="D62" s="250"/>
      <c r="E62" s="267" t="s">
        <v>117</v>
      </c>
      <c r="F62" s="252">
        <f t="shared" si="0"/>
        <v>2</v>
      </c>
      <c r="G62" s="252">
        <f t="shared" si="1"/>
        <v>2</v>
      </c>
      <c r="H62" s="252">
        <f t="shared" si="2"/>
        <v>2</v>
      </c>
      <c r="I62" s="252">
        <f t="shared" si="3"/>
        <v>2</v>
      </c>
      <c r="J62" s="252">
        <f t="shared" si="4"/>
        <v>2</v>
      </c>
      <c r="K62" s="252">
        <f t="shared" si="5"/>
        <v>2</v>
      </c>
      <c r="L62" s="252">
        <f t="shared" si="6"/>
        <v>2</v>
      </c>
      <c r="M62" s="252">
        <f t="shared" si="7"/>
        <v>2</v>
      </c>
      <c r="N62" s="252">
        <f t="shared" si="8"/>
        <v>1</v>
      </c>
      <c r="O62" s="253">
        <f t="shared" si="9"/>
        <v>0</v>
      </c>
      <c r="P62" s="252">
        <f t="shared" si="10"/>
        <v>12</v>
      </c>
      <c r="Q62" s="252">
        <f t="shared" si="11"/>
        <v>0</v>
      </c>
      <c r="R62" s="252">
        <f t="shared" si="12"/>
        <v>0</v>
      </c>
      <c r="S62" s="254">
        <f t="shared" si="13"/>
        <v>0</v>
      </c>
      <c r="T62" s="255">
        <f t="shared" si="14"/>
        <v>3</v>
      </c>
      <c r="U62" s="252">
        <f t="shared" si="15"/>
        <v>0</v>
      </c>
      <c r="V62" s="252">
        <f t="shared" si="16"/>
        <v>0</v>
      </c>
      <c r="W62" s="252">
        <f t="shared" si="17"/>
        <v>0</v>
      </c>
      <c r="X62" s="254">
        <f t="shared" si="18"/>
        <v>0</v>
      </c>
      <c r="Y62" s="256">
        <f t="shared" si="19"/>
        <v>4</v>
      </c>
      <c r="Z62" s="252">
        <f t="shared" si="20"/>
        <v>0</v>
      </c>
      <c r="AA62" s="252">
        <f t="shared" si="21"/>
        <v>0</v>
      </c>
      <c r="AB62" s="252">
        <f t="shared" si="22"/>
        <v>0</v>
      </c>
      <c r="AC62" s="254">
        <f t="shared" si="23"/>
        <v>0</v>
      </c>
      <c r="AD62" s="255">
        <f t="shared" si="24"/>
        <v>4</v>
      </c>
      <c r="AE62" s="252">
        <f t="shared" si="25"/>
        <v>12</v>
      </c>
      <c r="AF62" s="252">
        <f t="shared" si="26"/>
        <v>0</v>
      </c>
      <c r="AG62" s="252">
        <f t="shared" si="27"/>
        <v>0</v>
      </c>
      <c r="AH62" s="254">
        <f t="shared" si="28"/>
        <v>0</v>
      </c>
      <c r="AI62" s="257">
        <f t="shared" si="29"/>
        <v>3</v>
      </c>
      <c r="AJ62" s="252">
        <f t="shared" si="30"/>
        <v>11</v>
      </c>
      <c r="AK62" s="252">
        <f t="shared" si="31"/>
        <v>0</v>
      </c>
      <c r="AL62" s="252">
        <f t="shared" si="32"/>
        <v>0</v>
      </c>
      <c r="AM62" s="254">
        <f t="shared" si="33"/>
        <v>0</v>
      </c>
      <c r="AN62" s="257">
        <f t="shared" si="34"/>
        <v>3</v>
      </c>
      <c r="AO62" s="252">
        <f t="shared" si="35"/>
        <v>0</v>
      </c>
      <c r="AP62" s="252">
        <f t="shared" si="36"/>
        <v>0</v>
      </c>
      <c r="AQ62" s="252">
        <f t="shared" si="37"/>
        <v>0</v>
      </c>
      <c r="AR62" s="254">
        <f t="shared" si="38"/>
        <v>0</v>
      </c>
      <c r="AS62" s="257">
        <f t="shared" si="39"/>
        <v>4</v>
      </c>
      <c r="AT62" s="252">
        <f t="shared" si="40"/>
        <v>12</v>
      </c>
      <c r="AU62" s="252">
        <f t="shared" si="41"/>
        <v>0</v>
      </c>
      <c r="AV62" s="252">
        <f t="shared" si="42"/>
        <v>0</v>
      </c>
      <c r="AW62" s="254">
        <f t="shared" si="43"/>
        <v>0</v>
      </c>
      <c r="AX62" s="258">
        <f t="shared" si="44"/>
        <v>3</v>
      </c>
      <c r="AY62" s="252">
        <f t="shared" si="45"/>
        <v>0</v>
      </c>
      <c r="AZ62" s="252">
        <f t="shared" si="46"/>
        <v>0</v>
      </c>
      <c r="BA62" s="252">
        <f t="shared" si="47"/>
        <v>0</v>
      </c>
      <c r="BB62" s="254">
        <f t="shared" si="48"/>
        <v>0</v>
      </c>
      <c r="BC62" s="257">
        <f t="shared" si="49"/>
        <v>4</v>
      </c>
      <c r="BD62" s="252">
        <f t="shared" si="50"/>
        <v>0</v>
      </c>
      <c r="BE62" s="252">
        <f t="shared" si="51"/>
        <v>0</v>
      </c>
      <c r="BF62" s="252">
        <f t="shared" si="52"/>
        <v>0</v>
      </c>
      <c r="BG62" s="254">
        <f t="shared" si="53"/>
        <v>0</v>
      </c>
      <c r="BH62" s="257">
        <f t="shared" si="54"/>
        <v>4</v>
      </c>
      <c r="BI62" s="259">
        <f t="shared" si="55"/>
        <v>7</v>
      </c>
      <c r="BJ62" s="252">
        <f t="shared" si="56"/>
        <v>0</v>
      </c>
      <c r="BK62" s="252">
        <f t="shared" si="57"/>
        <v>0</v>
      </c>
      <c r="BL62" s="254">
        <f t="shared" si="58"/>
        <v>0</v>
      </c>
      <c r="BM62" s="260">
        <f t="shared" si="59"/>
        <v>3</v>
      </c>
      <c r="BN62" s="252">
        <f t="shared" si="60"/>
        <v>13</v>
      </c>
      <c r="BO62" s="252">
        <f t="shared" si="61"/>
        <v>0</v>
      </c>
      <c r="BP62" s="252">
        <f t="shared" si="62"/>
        <v>0</v>
      </c>
      <c r="BQ62" s="254">
        <f t="shared" si="63"/>
        <v>0</v>
      </c>
      <c r="BR62" s="261">
        <f t="shared" si="64"/>
        <v>3</v>
      </c>
      <c r="BS62" s="252">
        <f t="shared" si="65"/>
        <v>0</v>
      </c>
      <c r="BT62" s="252">
        <f t="shared" si="66"/>
        <v>0</v>
      </c>
      <c r="BU62" s="252">
        <f t="shared" si="67"/>
        <v>0</v>
      </c>
      <c r="BV62" s="254">
        <f t="shared" si="68"/>
        <v>0</v>
      </c>
      <c r="BW62" s="261">
        <f t="shared" si="69"/>
        <v>4</v>
      </c>
      <c r="BX62" s="262">
        <v>84</v>
      </c>
      <c r="BY62" s="262">
        <v>84</v>
      </c>
      <c r="BZ62" s="246" t="e">
        <f t="shared" si="70"/>
        <v>#VALUE!</v>
      </c>
      <c r="CA62" s="246">
        <f t="shared" si="71"/>
        <v>20</v>
      </c>
      <c r="CB62" s="246" t="e">
        <f t="shared" si="72"/>
        <v>#VALUE!</v>
      </c>
      <c r="CC62" s="246" t="e">
        <f t="shared" si="73"/>
        <v>#VALUE!</v>
      </c>
      <c r="CD62" s="246" t="e">
        <f t="shared" si="74"/>
        <v>#VALUE!</v>
      </c>
      <c r="CE62" s="246" t="e">
        <f t="shared" si="75"/>
        <v>#VALUE!</v>
      </c>
      <c r="CF62" s="246" t="e">
        <f t="shared" si="76"/>
        <v>#VALUE!</v>
      </c>
      <c r="CG62" s="246" t="e">
        <f t="shared" si="77"/>
        <v>#VALUE!</v>
      </c>
      <c r="CH62" s="246" t="e">
        <f t="shared" si="78"/>
        <v>#VALUE!</v>
      </c>
      <c r="CI62" s="246" t="e">
        <f t="shared" si="79"/>
        <v>#VALUE!</v>
      </c>
      <c r="CJ62" s="246" t="e">
        <f t="shared" si="80"/>
        <v>#VALUE!</v>
      </c>
      <c r="CK62" s="246" t="e">
        <f t="shared" si="81"/>
        <v>#VALUE!</v>
      </c>
      <c r="CL62" s="246" t="e">
        <f t="shared" si="82"/>
        <v>#VALUE!</v>
      </c>
      <c r="CM62" s="246" t="e">
        <f t="shared" si="83"/>
        <v>#VALUE!</v>
      </c>
      <c r="CN62" s="246" t="e">
        <f t="shared" si="84"/>
        <v>#VALUE!</v>
      </c>
      <c r="CO62" s="263" t="str">
        <f t="shared" si="85"/>
        <v>2023PEC AI 138</v>
      </c>
      <c r="CP62" s="246" t="e">
        <f t="shared" si="86"/>
        <v>#VALUE!</v>
      </c>
      <c r="CQ62" s="211"/>
      <c r="CR62" s="246">
        <f t="shared" si="87"/>
        <v>20</v>
      </c>
      <c r="CS62" s="246" t="e">
        <f t="shared" si="88"/>
        <v>#VALUE!</v>
      </c>
      <c r="CT62" s="246" t="e">
        <f t="shared" si="89"/>
        <v>#VALUE!</v>
      </c>
      <c r="CU62" s="246" t="e">
        <f t="shared" si="90"/>
        <v>#VALUE!</v>
      </c>
      <c r="CV62" s="246" t="e">
        <f t="shared" si="91"/>
        <v>#VALUE!</v>
      </c>
      <c r="CW62" s="246" t="e">
        <f t="shared" si="92"/>
        <v>#VALUE!</v>
      </c>
      <c r="CX62" s="246" t="e">
        <f t="shared" si="93"/>
        <v>#VALUE!</v>
      </c>
      <c r="CY62" s="246" t="e">
        <f t="shared" si="94"/>
        <v>#VALUE!</v>
      </c>
      <c r="CZ62" s="246" t="e">
        <f t="shared" si="95"/>
        <v>#VALUE!</v>
      </c>
      <c r="DA62" s="246" t="e">
        <f t="shared" si="96"/>
        <v>#VALUE!</v>
      </c>
      <c r="DB62" s="246" t="e">
        <f t="shared" si="97"/>
        <v>#VALUE!</v>
      </c>
      <c r="DC62" s="246" t="e">
        <f t="shared" si="98"/>
        <v>#VALUE!</v>
      </c>
      <c r="DD62" s="246" t="e">
        <f t="shared" si="99"/>
        <v>#VALUE!</v>
      </c>
      <c r="DE62" s="212"/>
      <c r="DF62" s="212" t="e">
        <f t="shared" si="100"/>
        <v>#VALUE!</v>
      </c>
      <c r="DG62" s="212"/>
      <c r="DH62" s="212"/>
      <c r="DI62" s="212"/>
      <c r="DJ62" s="212"/>
      <c r="DK62" s="212"/>
      <c r="DL62" s="212"/>
      <c r="DM62" s="212"/>
      <c r="DN62" s="212"/>
      <c r="DO62" s="212"/>
      <c r="DP62" s="212"/>
      <c r="DQ62" s="212"/>
      <c r="DR62" s="264">
        <f t="shared" si="101"/>
        <v>84</v>
      </c>
      <c r="DS62" s="241">
        <f t="shared" si="102"/>
        <v>17</v>
      </c>
      <c r="DT62" s="212">
        <f t="shared" si="103"/>
        <v>12</v>
      </c>
      <c r="DU62" s="212">
        <f t="shared" si="104"/>
        <v>12</v>
      </c>
      <c r="DV62" s="212">
        <f t="shared" si="105"/>
        <v>11</v>
      </c>
      <c r="DW62" s="212">
        <f t="shared" si="106"/>
        <v>12</v>
      </c>
      <c r="DX62" s="264">
        <f t="shared" si="107"/>
        <v>7</v>
      </c>
      <c r="DY62" s="265">
        <f t="shared" si="108"/>
        <v>13</v>
      </c>
      <c r="DZ62" s="212">
        <f t="shared" si="109"/>
        <v>84</v>
      </c>
      <c r="EA62" s="212">
        <f t="shared" si="110"/>
        <v>17</v>
      </c>
      <c r="EB62" s="212">
        <f t="shared" si="111"/>
        <v>12</v>
      </c>
      <c r="EC62" s="212">
        <f t="shared" ref="EC62:ED62" si="464">IF(ISEVEN($B62),DT62,0)</f>
        <v>0</v>
      </c>
      <c r="ED62" s="212">
        <f t="shared" si="464"/>
        <v>0</v>
      </c>
      <c r="EE62" s="212">
        <f t="shared" ref="EE62:EF62" si="465">IF(ISODD($B62),DU62,0)</f>
        <v>12</v>
      </c>
      <c r="EF62" s="212">
        <f t="shared" si="465"/>
        <v>11</v>
      </c>
      <c r="EG62" s="212">
        <f t="shared" si="114"/>
        <v>0</v>
      </c>
      <c r="EH62" s="212">
        <f t="shared" si="115"/>
        <v>12</v>
      </c>
      <c r="EI62" s="212">
        <f t="shared" ref="EI62:EJ62" si="466">IF(ISEVEN($B62),DW62,0)</f>
        <v>0</v>
      </c>
      <c r="EJ62" s="212">
        <f t="shared" si="466"/>
        <v>0</v>
      </c>
      <c r="EK62" s="264">
        <f t="shared" ref="EK62:EL62" si="467">IF(ISODD($B62),DX62,0)</f>
        <v>7</v>
      </c>
      <c r="EL62" s="212">
        <f t="shared" si="467"/>
        <v>13</v>
      </c>
      <c r="EM62" s="212">
        <f t="shared" si="118"/>
        <v>0</v>
      </c>
      <c r="EN62" s="212"/>
      <c r="EO62" s="212"/>
      <c r="EP62" s="241">
        <f t="shared" si="119"/>
        <v>17</v>
      </c>
      <c r="EQ62" s="212">
        <f t="shared" si="120"/>
        <v>15</v>
      </c>
      <c r="ER62" s="212">
        <f t="shared" si="121"/>
        <v>15</v>
      </c>
      <c r="ES62" s="212">
        <f t="shared" si="122"/>
        <v>13</v>
      </c>
      <c r="ET62" s="264">
        <f t="shared" si="123"/>
        <v>11</v>
      </c>
      <c r="EU62" s="212">
        <f t="shared" si="124"/>
        <v>13</v>
      </c>
      <c r="EV62" s="212"/>
      <c r="EW62" s="212">
        <f t="shared" si="125"/>
        <v>84</v>
      </c>
      <c r="EX62" s="212">
        <f t="shared" si="126"/>
        <v>17</v>
      </c>
      <c r="EY62" s="212">
        <f t="shared" si="127"/>
        <v>15</v>
      </c>
      <c r="EZ62" s="212">
        <f t="shared" ref="EZ62:FA62" si="468">IF(ISEVEN($B62),EQ62,0)</f>
        <v>0</v>
      </c>
      <c r="FA62" s="212">
        <f t="shared" si="468"/>
        <v>0</v>
      </c>
      <c r="FB62" s="212">
        <f t="shared" ref="FB62:FC62" si="469">IF(ISODD($B62),ER62,0)</f>
        <v>15</v>
      </c>
      <c r="FC62" s="212">
        <f t="shared" si="469"/>
        <v>13</v>
      </c>
      <c r="FD62" s="212">
        <f t="shared" si="130"/>
        <v>0</v>
      </c>
      <c r="FE62" s="264">
        <f t="shared" si="131"/>
        <v>11</v>
      </c>
      <c r="FF62" s="212">
        <f t="shared" ref="FF62:FG62" si="470">IF(ISEVEN($B62),ET62,0)</f>
        <v>0</v>
      </c>
      <c r="FG62" s="212">
        <f t="shared" si="470"/>
        <v>0</v>
      </c>
      <c r="FH62" s="212">
        <f t="shared" si="133"/>
        <v>13</v>
      </c>
      <c r="FI62" s="212">
        <v>0</v>
      </c>
      <c r="FJ62" s="212">
        <v>0</v>
      </c>
      <c r="FK62" s="212"/>
      <c r="FL62" s="212"/>
      <c r="FM62" s="262">
        <v>84</v>
      </c>
    </row>
    <row r="63" spans="1:169" ht="15.75" customHeight="1" x14ac:dyDescent="0.2">
      <c r="A63" s="247">
        <v>50</v>
      </c>
      <c r="B63" s="266">
        <v>213423243050</v>
      </c>
      <c r="C63" s="266" t="s">
        <v>158</v>
      </c>
      <c r="D63" s="250"/>
      <c r="E63" s="267" t="s">
        <v>1665</v>
      </c>
      <c r="F63" s="252">
        <f t="shared" si="0"/>
        <v>2</v>
      </c>
      <c r="G63" s="252">
        <f t="shared" si="1"/>
        <v>2</v>
      </c>
      <c r="H63" s="252">
        <f t="shared" si="2"/>
        <v>2</v>
      </c>
      <c r="I63" s="252">
        <f t="shared" si="3"/>
        <v>2</v>
      </c>
      <c r="J63" s="252">
        <f t="shared" si="4"/>
        <v>2</v>
      </c>
      <c r="K63" s="252">
        <f t="shared" si="5"/>
        <v>2</v>
      </c>
      <c r="L63" s="252">
        <f t="shared" si="6"/>
        <v>2</v>
      </c>
      <c r="M63" s="252">
        <f t="shared" si="7"/>
        <v>2</v>
      </c>
      <c r="N63" s="252">
        <f t="shared" si="8"/>
        <v>0</v>
      </c>
      <c r="O63" s="253">
        <f t="shared" si="9"/>
        <v>0</v>
      </c>
      <c r="P63" s="252">
        <f t="shared" si="10"/>
        <v>0</v>
      </c>
      <c r="Q63" s="252">
        <f t="shared" si="11"/>
        <v>0</v>
      </c>
      <c r="R63" s="252">
        <f t="shared" si="12"/>
        <v>0</v>
      </c>
      <c r="S63" s="254">
        <f t="shared" si="13"/>
        <v>0</v>
      </c>
      <c r="T63" s="255">
        <f t="shared" si="14"/>
        <v>4</v>
      </c>
      <c r="U63" s="252">
        <f t="shared" si="15"/>
        <v>11</v>
      </c>
      <c r="V63" s="252">
        <f t="shared" si="16"/>
        <v>0</v>
      </c>
      <c r="W63" s="252">
        <f t="shared" si="17"/>
        <v>0</v>
      </c>
      <c r="X63" s="254">
        <f t="shared" si="18"/>
        <v>0</v>
      </c>
      <c r="Y63" s="256">
        <f t="shared" si="19"/>
        <v>3</v>
      </c>
      <c r="Z63" s="252">
        <f t="shared" si="20"/>
        <v>12</v>
      </c>
      <c r="AA63" s="252">
        <f t="shared" si="21"/>
        <v>0</v>
      </c>
      <c r="AB63" s="252">
        <f t="shared" si="22"/>
        <v>0</v>
      </c>
      <c r="AC63" s="254">
        <f t="shared" si="23"/>
        <v>0</v>
      </c>
      <c r="AD63" s="255">
        <f t="shared" si="24"/>
        <v>3</v>
      </c>
      <c r="AE63" s="252">
        <f t="shared" si="25"/>
        <v>0</v>
      </c>
      <c r="AF63" s="252">
        <f t="shared" si="26"/>
        <v>0</v>
      </c>
      <c r="AG63" s="252">
        <f t="shared" si="27"/>
        <v>0</v>
      </c>
      <c r="AH63" s="254">
        <f t="shared" si="28"/>
        <v>0</v>
      </c>
      <c r="AI63" s="257">
        <f t="shared" si="29"/>
        <v>4</v>
      </c>
      <c r="AJ63" s="252">
        <f t="shared" si="30"/>
        <v>0</v>
      </c>
      <c r="AK63" s="252">
        <f t="shared" si="31"/>
        <v>0</v>
      </c>
      <c r="AL63" s="252">
        <f t="shared" si="32"/>
        <v>0</v>
      </c>
      <c r="AM63" s="254">
        <f t="shared" si="33"/>
        <v>0</v>
      </c>
      <c r="AN63" s="257">
        <f t="shared" si="34"/>
        <v>4</v>
      </c>
      <c r="AO63" s="252">
        <f t="shared" si="35"/>
        <v>12</v>
      </c>
      <c r="AP63" s="252">
        <f t="shared" si="36"/>
        <v>0</v>
      </c>
      <c r="AQ63" s="252">
        <f t="shared" si="37"/>
        <v>0</v>
      </c>
      <c r="AR63" s="254">
        <f t="shared" si="38"/>
        <v>0</v>
      </c>
      <c r="AS63" s="257">
        <f t="shared" si="39"/>
        <v>3</v>
      </c>
      <c r="AT63" s="252">
        <f t="shared" si="40"/>
        <v>0</v>
      </c>
      <c r="AU63" s="252">
        <f t="shared" si="41"/>
        <v>0</v>
      </c>
      <c r="AV63" s="252">
        <f t="shared" si="42"/>
        <v>0</v>
      </c>
      <c r="AW63" s="254">
        <f t="shared" si="43"/>
        <v>0</v>
      </c>
      <c r="AX63" s="258">
        <f t="shared" si="44"/>
        <v>4</v>
      </c>
      <c r="AY63" s="252">
        <f t="shared" si="45"/>
        <v>12</v>
      </c>
      <c r="AZ63" s="252">
        <f t="shared" si="46"/>
        <v>0</v>
      </c>
      <c r="BA63" s="252">
        <f t="shared" si="47"/>
        <v>0</v>
      </c>
      <c r="BB63" s="254">
        <f t="shared" si="48"/>
        <v>0</v>
      </c>
      <c r="BC63" s="257">
        <f t="shared" si="49"/>
        <v>3</v>
      </c>
      <c r="BD63" s="259">
        <f t="shared" si="50"/>
        <v>5</v>
      </c>
      <c r="BE63" s="252">
        <f t="shared" si="51"/>
        <v>0</v>
      </c>
      <c r="BF63" s="252">
        <f t="shared" si="52"/>
        <v>0</v>
      </c>
      <c r="BG63" s="254">
        <f t="shared" si="53"/>
        <v>0</v>
      </c>
      <c r="BH63" s="257">
        <f t="shared" si="54"/>
        <v>3</v>
      </c>
      <c r="BI63" s="252">
        <f t="shared" si="55"/>
        <v>0</v>
      </c>
      <c r="BJ63" s="252">
        <f t="shared" si="56"/>
        <v>0</v>
      </c>
      <c r="BK63" s="252">
        <f t="shared" si="57"/>
        <v>0</v>
      </c>
      <c r="BL63" s="254">
        <f t="shared" si="58"/>
        <v>0</v>
      </c>
      <c r="BM63" s="260">
        <f t="shared" si="59"/>
        <v>4</v>
      </c>
      <c r="BN63" s="252">
        <f t="shared" si="60"/>
        <v>0</v>
      </c>
      <c r="BO63" s="252">
        <f t="shared" si="61"/>
        <v>0</v>
      </c>
      <c r="BP63" s="252">
        <f t="shared" si="62"/>
        <v>0</v>
      </c>
      <c r="BQ63" s="254">
        <f t="shared" si="63"/>
        <v>0</v>
      </c>
      <c r="BR63" s="261">
        <f t="shared" si="64"/>
        <v>4</v>
      </c>
      <c r="BS63" s="252">
        <f t="shared" si="65"/>
        <v>12</v>
      </c>
      <c r="BT63" s="252">
        <f t="shared" si="66"/>
        <v>0</v>
      </c>
      <c r="BU63" s="252">
        <f t="shared" si="67"/>
        <v>0</v>
      </c>
      <c r="BV63" s="254">
        <f t="shared" si="68"/>
        <v>0</v>
      </c>
      <c r="BW63" s="261">
        <f t="shared" si="69"/>
        <v>3</v>
      </c>
      <c r="BX63" s="262">
        <v>80</v>
      </c>
      <c r="BY63" s="262">
        <v>80</v>
      </c>
      <c r="BZ63" s="246" t="e">
        <f t="shared" si="70"/>
        <v>#VALUE!</v>
      </c>
      <c r="CA63" s="246">
        <f t="shared" si="71"/>
        <v>14</v>
      </c>
      <c r="CB63" s="246" t="e">
        <f t="shared" si="72"/>
        <v>#VALUE!</v>
      </c>
      <c r="CC63" s="246" t="e">
        <f t="shared" si="73"/>
        <v>#VALUE!</v>
      </c>
      <c r="CD63" s="246" t="e">
        <f t="shared" si="74"/>
        <v>#VALUE!</v>
      </c>
      <c r="CE63" s="246" t="e">
        <f t="shared" si="75"/>
        <v>#VALUE!</v>
      </c>
      <c r="CF63" s="246" t="e">
        <f t="shared" si="76"/>
        <v>#VALUE!</v>
      </c>
      <c r="CG63" s="246" t="e">
        <f t="shared" si="77"/>
        <v>#VALUE!</v>
      </c>
      <c r="CH63" s="246" t="e">
        <f t="shared" si="78"/>
        <v>#VALUE!</v>
      </c>
      <c r="CI63" s="246" t="e">
        <f t="shared" si="79"/>
        <v>#VALUE!</v>
      </c>
      <c r="CJ63" s="246" t="e">
        <f t="shared" si="80"/>
        <v>#VALUE!</v>
      </c>
      <c r="CK63" s="246" t="e">
        <f t="shared" si="81"/>
        <v>#VALUE!</v>
      </c>
      <c r="CL63" s="246" t="e">
        <f t="shared" si="82"/>
        <v>#VALUE!</v>
      </c>
      <c r="CM63" s="246" t="e">
        <f t="shared" si="83"/>
        <v>#VALUE!</v>
      </c>
      <c r="CN63" s="246" t="e">
        <f t="shared" si="84"/>
        <v>#VALUE!</v>
      </c>
      <c r="CO63" s="263" t="str">
        <f t="shared" si="85"/>
        <v>2023PEC AI 138</v>
      </c>
      <c r="CP63" s="246" t="e">
        <f t="shared" si="86"/>
        <v>#VALUE!</v>
      </c>
      <c r="CQ63" s="211"/>
      <c r="CR63" s="246">
        <f t="shared" si="87"/>
        <v>13</v>
      </c>
      <c r="CS63" s="246" t="e">
        <f t="shared" si="88"/>
        <v>#VALUE!</v>
      </c>
      <c r="CT63" s="246" t="e">
        <f t="shared" si="89"/>
        <v>#VALUE!</v>
      </c>
      <c r="CU63" s="246" t="e">
        <f t="shared" si="90"/>
        <v>#VALUE!</v>
      </c>
      <c r="CV63" s="246" t="e">
        <f t="shared" si="91"/>
        <v>#VALUE!</v>
      </c>
      <c r="CW63" s="246" t="e">
        <f t="shared" si="92"/>
        <v>#VALUE!</v>
      </c>
      <c r="CX63" s="246" t="e">
        <f t="shared" si="93"/>
        <v>#VALUE!</v>
      </c>
      <c r="CY63" s="246" t="e">
        <f t="shared" si="94"/>
        <v>#VALUE!</v>
      </c>
      <c r="CZ63" s="246" t="e">
        <f t="shared" si="95"/>
        <v>#VALUE!</v>
      </c>
      <c r="DA63" s="246" t="e">
        <f t="shared" si="96"/>
        <v>#VALUE!</v>
      </c>
      <c r="DB63" s="246" t="e">
        <f t="shared" si="97"/>
        <v>#VALUE!</v>
      </c>
      <c r="DC63" s="246" t="e">
        <f t="shared" si="98"/>
        <v>#VALUE!</v>
      </c>
      <c r="DD63" s="246" t="e">
        <f t="shared" si="99"/>
        <v>#VALUE!</v>
      </c>
      <c r="DE63" s="212"/>
      <c r="DF63" s="212" t="e">
        <f t="shared" si="100"/>
        <v>#VALUE!</v>
      </c>
      <c r="DG63" s="212"/>
      <c r="DH63" s="212"/>
      <c r="DI63" s="212"/>
      <c r="DJ63" s="212"/>
      <c r="DK63" s="212"/>
      <c r="DL63" s="212"/>
      <c r="DM63" s="212"/>
      <c r="DN63" s="212"/>
      <c r="DO63" s="212"/>
      <c r="DP63" s="212"/>
      <c r="DQ63" s="212"/>
      <c r="DR63" s="264">
        <f t="shared" si="101"/>
        <v>80</v>
      </c>
      <c r="DS63" s="241">
        <f t="shared" si="102"/>
        <v>16</v>
      </c>
      <c r="DT63" s="212">
        <f t="shared" si="103"/>
        <v>11</v>
      </c>
      <c r="DU63" s="212">
        <f t="shared" si="104"/>
        <v>12</v>
      </c>
      <c r="DV63" s="212">
        <f t="shared" si="105"/>
        <v>12</v>
      </c>
      <c r="DW63" s="212">
        <f t="shared" si="106"/>
        <v>12</v>
      </c>
      <c r="DX63" s="264">
        <f t="shared" si="107"/>
        <v>5</v>
      </c>
      <c r="DY63" s="265">
        <f t="shared" si="108"/>
        <v>12</v>
      </c>
      <c r="DZ63" s="212">
        <f t="shared" si="109"/>
        <v>80</v>
      </c>
      <c r="EA63" s="212">
        <f t="shared" si="110"/>
        <v>16</v>
      </c>
      <c r="EB63" s="212">
        <f t="shared" si="111"/>
        <v>0</v>
      </c>
      <c r="EC63" s="212">
        <f t="shared" ref="EC63:ED63" si="471">IF(ISEVEN($B63),DT63,0)</f>
        <v>11</v>
      </c>
      <c r="ED63" s="212">
        <f t="shared" si="471"/>
        <v>12</v>
      </c>
      <c r="EE63" s="212">
        <f t="shared" ref="EE63:EF63" si="472">IF(ISODD($B63),DU63,0)</f>
        <v>0</v>
      </c>
      <c r="EF63" s="212">
        <f t="shared" si="472"/>
        <v>0</v>
      </c>
      <c r="EG63" s="212">
        <f t="shared" si="114"/>
        <v>12</v>
      </c>
      <c r="EH63" s="212">
        <f t="shared" si="115"/>
        <v>0</v>
      </c>
      <c r="EI63" s="212">
        <f t="shared" ref="EI63:EJ63" si="473">IF(ISEVEN($B63),DW63,0)</f>
        <v>12</v>
      </c>
      <c r="EJ63" s="264">
        <f t="shared" si="473"/>
        <v>5</v>
      </c>
      <c r="EK63" s="212">
        <f t="shared" ref="EK63:EL63" si="474">IF(ISODD($B63),DX63,0)</f>
        <v>0</v>
      </c>
      <c r="EL63" s="212">
        <f t="shared" si="474"/>
        <v>0</v>
      </c>
      <c r="EM63" s="212">
        <f t="shared" si="118"/>
        <v>12</v>
      </c>
      <c r="EN63" s="212"/>
      <c r="EO63" s="212"/>
      <c r="EP63" s="241">
        <f t="shared" si="119"/>
        <v>16</v>
      </c>
      <c r="EQ63" s="212">
        <f t="shared" si="120"/>
        <v>13</v>
      </c>
      <c r="ER63" s="212">
        <f t="shared" si="121"/>
        <v>14</v>
      </c>
      <c r="ES63" s="212">
        <f t="shared" si="122"/>
        <v>14</v>
      </c>
      <c r="ET63" s="264">
        <f t="shared" si="123"/>
        <v>10</v>
      </c>
      <c r="EU63" s="212">
        <f t="shared" si="124"/>
        <v>13</v>
      </c>
      <c r="EV63" s="212"/>
      <c r="EW63" s="212">
        <f t="shared" si="125"/>
        <v>80</v>
      </c>
      <c r="EX63" s="212">
        <f t="shared" si="126"/>
        <v>16</v>
      </c>
      <c r="EY63" s="212">
        <f t="shared" si="127"/>
        <v>0</v>
      </c>
      <c r="EZ63" s="212">
        <f t="shared" ref="EZ63:FA63" si="475">IF(ISEVEN($B63),EQ63,0)</f>
        <v>13</v>
      </c>
      <c r="FA63" s="212">
        <f t="shared" si="475"/>
        <v>14</v>
      </c>
      <c r="FB63" s="212">
        <f t="shared" ref="FB63:FC63" si="476">IF(ISODD($B63),ER63,0)</f>
        <v>0</v>
      </c>
      <c r="FC63" s="212">
        <f t="shared" si="476"/>
        <v>0</v>
      </c>
      <c r="FD63" s="212">
        <f t="shared" si="130"/>
        <v>14</v>
      </c>
      <c r="FE63" s="212">
        <f t="shared" si="131"/>
        <v>0</v>
      </c>
      <c r="FF63" s="264">
        <f t="shared" ref="FF63:FG63" si="477">IF(ISEVEN($B63),ET63,0)</f>
        <v>10</v>
      </c>
      <c r="FG63" s="212">
        <f t="shared" si="477"/>
        <v>13</v>
      </c>
      <c r="FH63" s="212">
        <f t="shared" si="133"/>
        <v>0</v>
      </c>
      <c r="FI63" s="212">
        <v>0</v>
      </c>
      <c r="FJ63" s="212">
        <v>0</v>
      </c>
      <c r="FK63" s="212"/>
      <c r="FL63" s="212"/>
      <c r="FM63" s="262">
        <v>80</v>
      </c>
    </row>
    <row r="64" spans="1:169" ht="15.75" customHeight="1" x14ac:dyDescent="0.2">
      <c r="A64" s="247">
        <v>51</v>
      </c>
      <c r="B64" s="248">
        <v>213423243051</v>
      </c>
      <c r="C64" s="249" t="s">
        <v>1048</v>
      </c>
      <c r="D64" s="250"/>
      <c r="E64" s="251" t="s">
        <v>1029</v>
      </c>
      <c r="F64" s="252">
        <f t="shared" si="0"/>
        <v>2</v>
      </c>
      <c r="G64" s="252">
        <f t="shared" si="1"/>
        <v>2</v>
      </c>
      <c r="H64" s="252">
        <f t="shared" si="2"/>
        <v>2</v>
      </c>
      <c r="I64" s="252">
        <f t="shared" si="3"/>
        <v>2</v>
      </c>
      <c r="J64" s="252">
        <f t="shared" si="4"/>
        <v>2</v>
      </c>
      <c r="K64" s="252">
        <f t="shared" si="5"/>
        <v>0</v>
      </c>
      <c r="L64" s="252">
        <f t="shared" si="6"/>
        <v>0</v>
      </c>
      <c r="M64" s="252">
        <f t="shared" si="7"/>
        <v>0</v>
      </c>
      <c r="N64" s="252">
        <f t="shared" si="8"/>
        <v>0</v>
      </c>
      <c r="O64" s="253">
        <f t="shared" si="9"/>
        <v>0</v>
      </c>
      <c r="P64" s="252">
        <f t="shared" si="10"/>
        <v>7</v>
      </c>
      <c r="Q64" s="252">
        <f t="shared" si="11"/>
        <v>0</v>
      </c>
      <c r="R64" s="252">
        <f t="shared" si="12"/>
        <v>0</v>
      </c>
      <c r="S64" s="254">
        <f t="shared" si="13"/>
        <v>0</v>
      </c>
      <c r="T64" s="255">
        <f t="shared" si="14"/>
        <v>3</v>
      </c>
      <c r="U64" s="252">
        <f t="shared" si="15"/>
        <v>0</v>
      </c>
      <c r="V64" s="252">
        <f t="shared" si="16"/>
        <v>0</v>
      </c>
      <c r="W64" s="252">
        <f t="shared" si="17"/>
        <v>0</v>
      </c>
      <c r="X64" s="254">
        <f t="shared" si="18"/>
        <v>0</v>
      </c>
      <c r="Y64" s="256">
        <f t="shared" si="19"/>
        <v>4</v>
      </c>
      <c r="Z64" s="252">
        <f t="shared" si="20"/>
        <v>0</v>
      </c>
      <c r="AA64" s="252">
        <f t="shared" si="21"/>
        <v>0</v>
      </c>
      <c r="AB64" s="252">
        <f t="shared" si="22"/>
        <v>0</v>
      </c>
      <c r="AC64" s="254">
        <f t="shared" si="23"/>
        <v>0</v>
      </c>
      <c r="AD64" s="255">
        <f t="shared" si="24"/>
        <v>4</v>
      </c>
      <c r="AE64" s="252">
        <f t="shared" si="25"/>
        <v>7</v>
      </c>
      <c r="AF64" s="252">
        <f t="shared" si="26"/>
        <v>0</v>
      </c>
      <c r="AG64" s="252">
        <f t="shared" si="27"/>
        <v>0</v>
      </c>
      <c r="AH64" s="254">
        <f t="shared" si="28"/>
        <v>0</v>
      </c>
      <c r="AI64" s="257">
        <f t="shared" si="29"/>
        <v>3</v>
      </c>
      <c r="AJ64" s="252">
        <f t="shared" si="30"/>
        <v>6</v>
      </c>
      <c r="AK64" s="252">
        <f t="shared" si="31"/>
        <v>0</v>
      </c>
      <c r="AL64" s="252">
        <f t="shared" si="32"/>
        <v>0</v>
      </c>
      <c r="AM64" s="254">
        <f t="shared" si="33"/>
        <v>0</v>
      </c>
      <c r="AN64" s="257">
        <f t="shared" si="34"/>
        <v>3</v>
      </c>
      <c r="AO64" s="252">
        <f t="shared" si="35"/>
        <v>0</v>
      </c>
      <c r="AP64" s="252">
        <f t="shared" si="36"/>
        <v>0</v>
      </c>
      <c r="AQ64" s="252">
        <f t="shared" si="37"/>
        <v>0</v>
      </c>
      <c r="AR64" s="254">
        <f t="shared" si="38"/>
        <v>0</v>
      </c>
      <c r="AS64" s="257">
        <f t="shared" si="39"/>
        <v>4</v>
      </c>
      <c r="AT64" s="252">
        <f t="shared" si="40"/>
        <v>7</v>
      </c>
      <c r="AU64" s="252">
        <f t="shared" si="41"/>
        <v>0</v>
      </c>
      <c r="AV64" s="252">
        <f t="shared" si="42"/>
        <v>0</v>
      </c>
      <c r="AW64" s="254">
        <f t="shared" si="43"/>
        <v>0</v>
      </c>
      <c r="AX64" s="258">
        <f t="shared" si="44"/>
        <v>3</v>
      </c>
      <c r="AY64" s="252">
        <f t="shared" si="45"/>
        <v>0</v>
      </c>
      <c r="AZ64" s="252">
        <f t="shared" si="46"/>
        <v>0</v>
      </c>
      <c r="BA64" s="252">
        <f t="shared" si="47"/>
        <v>0</v>
      </c>
      <c r="BB64" s="254">
        <f t="shared" si="48"/>
        <v>0</v>
      </c>
      <c r="BC64" s="257">
        <f t="shared" si="49"/>
        <v>4</v>
      </c>
      <c r="BD64" s="252">
        <f t="shared" si="50"/>
        <v>0</v>
      </c>
      <c r="BE64" s="252">
        <f t="shared" si="51"/>
        <v>0</v>
      </c>
      <c r="BF64" s="252">
        <f t="shared" si="52"/>
        <v>0</v>
      </c>
      <c r="BG64" s="254">
        <f t="shared" si="53"/>
        <v>0</v>
      </c>
      <c r="BH64" s="257">
        <f t="shared" si="54"/>
        <v>4</v>
      </c>
      <c r="BI64" s="259">
        <f t="shared" si="55"/>
        <v>5</v>
      </c>
      <c r="BJ64" s="252">
        <f t="shared" si="56"/>
        <v>0</v>
      </c>
      <c r="BK64" s="252">
        <f t="shared" si="57"/>
        <v>0</v>
      </c>
      <c r="BL64" s="254">
        <f t="shared" si="58"/>
        <v>0</v>
      </c>
      <c r="BM64" s="260">
        <f t="shared" si="59"/>
        <v>3</v>
      </c>
      <c r="BN64" s="252">
        <f t="shared" si="60"/>
        <v>8</v>
      </c>
      <c r="BO64" s="252">
        <f t="shared" si="61"/>
        <v>0</v>
      </c>
      <c r="BP64" s="252">
        <f t="shared" si="62"/>
        <v>0</v>
      </c>
      <c r="BQ64" s="254">
        <f t="shared" si="63"/>
        <v>0</v>
      </c>
      <c r="BR64" s="261">
        <f t="shared" si="64"/>
        <v>3</v>
      </c>
      <c r="BS64" s="252">
        <f t="shared" si="65"/>
        <v>0</v>
      </c>
      <c r="BT64" s="252">
        <f t="shared" si="66"/>
        <v>0</v>
      </c>
      <c r="BU64" s="252">
        <f t="shared" si="67"/>
        <v>0</v>
      </c>
      <c r="BV64" s="254">
        <f t="shared" si="68"/>
        <v>0</v>
      </c>
      <c r="BW64" s="261">
        <f t="shared" si="69"/>
        <v>4</v>
      </c>
      <c r="BX64" s="262">
        <v>50</v>
      </c>
      <c r="BY64" s="262">
        <v>50</v>
      </c>
      <c r="BZ64" s="246" t="e">
        <f t="shared" si="70"/>
        <v>#VALUE!</v>
      </c>
      <c r="CA64" s="246">
        <f t="shared" si="71"/>
        <v>20</v>
      </c>
      <c r="CB64" s="246" t="e">
        <f t="shared" si="72"/>
        <v>#VALUE!</v>
      </c>
      <c r="CC64" s="246" t="e">
        <f t="shared" si="73"/>
        <v>#VALUE!</v>
      </c>
      <c r="CD64" s="246" t="e">
        <f t="shared" si="74"/>
        <v>#VALUE!</v>
      </c>
      <c r="CE64" s="246" t="e">
        <f t="shared" si="75"/>
        <v>#VALUE!</v>
      </c>
      <c r="CF64" s="246" t="e">
        <f t="shared" si="76"/>
        <v>#VALUE!</v>
      </c>
      <c r="CG64" s="246" t="e">
        <f t="shared" si="77"/>
        <v>#VALUE!</v>
      </c>
      <c r="CH64" s="246" t="e">
        <f t="shared" si="78"/>
        <v>#VALUE!</v>
      </c>
      <c r="CI64" s="246" t="e">
        <f t="shared" si="79"/>
        <v>#VALUE!</v>
      </c>
      <c r="CJ64" s="246" t="e">
        <f t="shared" si="80"/>
        <v>#VALUE!</v>
      </c>
      <c r="CK64" s="246" t="e">
        <f t="shared" si="81"/>
        <v>#VALUE!</v>
      </c>
      <c r="CL64" s="246" t="e">
        <f t="shared" si="82"/>
        <v>#VALUE!</v>
      </c>
      <c r="CM64" s="246" t="e">
        <f t="shared" si="83"/>
        <v>#VALUE!</v>
      </c>
      <c r="CN64" s="246" t="e">
        <f t="shared" si="84"/>
        <v>#VALUE!</v>
      </c>
      <c r="CO64" s="263" t="str">
        <f t="shared" si="85"/>
        <v>2023PEC AI 585</v>
      </c>
      <c r="CP64" s="246" t="e">
        <f t="shared" si="86"/>
        <v>#VALUE!</v>
      </c>
      <c r="CQ64" s="211"/>
      <c r="CR64" s="246">
        <f t="shared" si="87"/>
        <v>20</v>
      </c>
      <c r="CS64" s="246" t="e">
        <f t="shared" si="88"/>
        <v>#VALUE!</v>
      </c>
      <c r="CT64" s="246" t="e">
        <f t="shared" si="89"/>
        <v>#VALUE!</v>
      </c>
      <c r="CU64" s="246" t="e">
        <f t="shared" si="90"/>
        <v>#VALUE!</v>
      </c>
      <c r="CV64" s="246" t="e">
        <f t="shared" si="91"/>
        <v>#VALUE!</v>
      </c>
      <c r="CW64" s="246" t="e">
        <f t="shared" si="92"/>
        <v>#VALUE!</v>
      </c>
      <c r="CX64" s="246" t="e">
        <f t="shared" si="93"/>
        <v>#VALUE!</v>
      </c>
      <c r="CY64" s="246" t="e">
        <f t="shared" si="94"/>
        <v>#VALUE!</v>
      </c>
      <c r="CZ64" s="246" t="e">
        <f t="shared" si="95"/>
        <v>#VALUE!</v>
      </c>
      <c r="DA64" s="246" t="e">
        <f t="shared" si="96"/>
        <v>#VALUE!</v>
      </c>
      <c r="DB64" s="246" t="e">
        <f t="shared" si="97"/>
        <v>#VALUE!</v>
      </c>
      <c r="DC64" s="246" t="e">
        <f t="shared" si="98"/>
        <v>#VALUE!</v>
      </c>
      <c r="DD64" s="246" t="e">
        <f t="shared" si="99"/>
        <v>#VALUE!</v>
      </c>
      <c r="DE64" s="212"/>
      <c r="DF64" s="212" t="e">
        <f t="shared" si="100"/>
        <v>#VALUE!</v>
      </c>
      <c r="DG64" s="212"/>
      <c r="DH64" s="212"/>
      <c r="DI64" s="212"/>
      <c r="DJ64" s="212"/>
      <c r="DK64" s="212"/>
      <c r="DL64" s="212"/>
      <c r="DM64" s="212"/>
      <c r="DN64" s="212"/>
      <c r="DO64" s="212"/>
      <c r="DP64" s="212"/>
      <c r="DQ64" s="212"/>
      <c r="DR64" s="264">
        <f t="shared" si="101"/>
        <v>50</v>
      </c>
      <c r="DS64" s="241">
        <f t="shared" si="102"/>
        <v>10</v>
      </c>
      <c r="DT64" s="212">
        <f t="shared" si="103"/>
        <v>7</v>
      </c>
      <c r="DU64" s="212">
        <f t="shared" si="104"/>
        <v>7</v>
      </c>
      <c r="DV64" s="212">
        <f t="shared" si="105"/>
        <v>6</v>
      </c>
      <c r="DW64" s="212">
        <f t="shared" si="106"/>
        <v>7</v>
      </c>
      <c r="DX64" s="264">
        <f t="shared" si="107"/>
        <v>5</v>
      </c>
      <c r="DY64" s="265">
        <f t="shared" si="108"/>
        <v>8</v>
      </c>
      <c r="DZ64" s="212">
        <f t="shared" si="109"/>
        <v>50</v>
      </c>
      <c r="EA64" s="212">
        <f t="shared" si="110"/>
        <v>10</v>
      </c>
      <c r="EB64" s="212">
        <f t="shared" si="111"/>
        <v>7</v>
      </c>
      <c r="EC64" s="212">
        <f t="shared" ref="EC64:ED64" si="478">IF(ISEVEN($B64),DT64,0)</f>
        <v>0</v>
      </c>
      <c r="ED64" s="212">
        <f t="shared" si="478"/>
        <v>0</v>
      </c>
      <c r="EE64" s="212">
        <f t="shared" ref="EE64:EF64" si="479">IF(ISODD($B64),DU64,0)</f>
        <v>7</v>
      </c>
      <c r="EF64" s="212">
        <f t="shared" si="479"/>
        <v>6</v>
      </c>
      <c r="EG64" s="212">
        <f t="shared" si="114"/>
        <v>0</v>
      </c>
      <c r="EH64" s="212">
        <f t="shared" si="115"/>
        <v>7</v>
      </c>
      <c r="EI64" s="212">
        <f t="shared" ref="EI64:EJ64" si="480">IF(ISEVEN($B64),DW64,0)</f>
        <v>0</v>
      </c>
      <c r="EJ64" s="212">
        <f t="shared" si="480"/>
        <v>0</v>
      </c>
      <c r="EK64" s="264">
        <f t="shared" ref="EK64:EL64" si="481">IF(ISODD($B64),DX64,0)</f>
        <v>5</v>
      </c>
      <c r="EL64" s="212">
        <f t="shared" si="481"/>
        <v>8</v>
      </c>
      <c r="EM64" s="212">
        <f t="shared" si="118"/>
        <v>0</v>
      </c>
      <c r="EN64" s="212"/>
      <c r="EO64" s="212"/>
      <c r="EP64" s="241">
        <f t="shared" si="119"/>
        <v>10</v>
      </c>
      <c r="EQ64" s="212">
        <f t="shared" si="120"/>
        <v>9</v>
      </c>
      <c r="ER64" s="212">
        <f t="shared" si="121"/>
        <v>9</v>
      </c>
      <c r="ES64" s="212">
        <f t="shared" si="122"/>
        <v>8</v>
      </c>
      <c r="ET64" s="264">
        <f t="shared" si="123"/>
        <v>6</v>
      </c>
      <c r="EU64" s="212">
        <f t="shared" si="124"/>
        <v>8</v>
      </c>
      <c r="EV64" s="212"/>
      <c r="EW64" s="212">
        <f t="shared" si="125"/>
        <v>50</v>
      </c>
      <c r="EX64" s="212">
        <f t="shared" si="126"/>
        <v>10</v>
      </c>
      <c r="EY64" s="212">
        <f t="shared" si="127"/>
        <v>9</v>
      </c>
      <c r="EZ64" s="212">
        <f t="shared" ref="EZ64:FA64" si="482">IF(ISEVEN($B64),EQ64,0)</f>
        <v>0</v>
      </c>
      <c r="FA64" s="212">
        <f t="shared" si="482"/>
        <v>0</v>
      </c>
      <c r="FB64" s="212">
        <f t="shared" ref="FB64:FC64" si="483">IF(ISODD($B64),ER64,0)</f>
        <v>9</v>
      </c>
      <c r="FC64" s="212">
        <f t="shared" si="483"/>
        <v>8</v>
      </c>
      <c r="FD64" s="212">
        <f t="shared" si="130"/>
        <v>0</v>
      </c>
      <c r="FE64" s="264">
        <f t="shared" si="131"/>
        <v>6</v>
      </c>
      <c r="FF64" s="212">
        <f t="shared" ref="FF64:FG64" si="484">IF(ISEVEN($B64),ET64,0)</f>
        <v>0</v>
      </c>
      <c r="FG64" s="212">
        <f t="shared" si="484"/>
        <v>0</v>
      </c>
      <c r="FH64" s="212">
        <f t="shared" si="133"/>
        <v>8</v>
      </c>
      <c r="FI64" s="212">
        <v>0</v>
      </c>
      <c r="FJ64" s="212">
        <v>0</v>
      </c>
      <c r="FK64" s="212"/>
      <c r="FL64" s="212"/>
      <c r="FM64" s="262">
        <v>50</v>
      </c>
    </row>
    <row r="65" spans="1:169" ht="15.75" customHeight="1" x14ac:dyDescent="0.2">
      <c r="A65" s="247">
        <v>52</v>
      </c>
      <c r="B65" s="248">
        <v>213423243052</v>
      </c>
      <c r="C65" s="249" t="s">
        <v>1050</v>
      </c>
      <c r="D65" s="250"/>
      <c r="E65" s="251" t="s">
        <v>1031</v>
      </c>
      <c r="F65" s="252">
        <f t="shared" si="0"/>
        <v>2</v>
      </c>
      <c r="G65" s="252">
        <f t="shared" si="1"/>
        <v>2</v>
      </c>
      <c r="H65" s="252">
        <f t="shared" si="2"/>
        <v>2</v>
      </c>
      <c r="I65" s="252">
        <f t="shared" si="3"/>
        <v>2</v>
      </c>
      <c r="J65" s="252">
        <f t="shared" si="4"/>
        <v>2</v>
      </c>
      <c r="K65" s="252">
        <f t="shared" si="5"/>
        <v>1</v>
      </c>
      <c r="L65" s="252">
        <f t="shared" si="6"/>
        <v>0</v>
      </c>
      <c r="M65" s="252">
        <f t="shared" si="7"/>
        <v>0</v>
      </c>
      <c r="N65" s="252">
        <f t="shared" si="8"/>
        <v>0</v>
      </c>
      <c r="O65" s="253">
        <f t="shared" si="9"/>
        <v>0</v>
      </c>
      <c r="P65" s="252">
        <f t="shared" si="10"/>
        <v>0</v>
      </c>
      <c r="Q65" s="252">
        <f t="shared" si="11"/>
        <v>0</v>
      </c>
      <c r="R65" s="252">
        <f t="shared" si="12"/>
        <v>0</v>
      </c>
      <c r="S65" s="254">
        <f t="shared" si="13"/>
        <v>0</v>
      </c>
      <c r="T65" s="255">
        <f t="shared" si="14"/>
        <v>4</v>
      </c>
      <c r="U65" s="252">
        <f t="shared" si="15"/>
        <v>8</v>
      </c>
      <c r="V65" s="252">
        <f t="shared" si="16"/>
        <v>0</v>
      </c>
      <c r="W65" s="252">
        <f t="shared" si="17"/>
        <v>0</v>
      </c>
      <c r="X65" s="254">
        <f t="shared" si="18"/>
        <v>0</v>
      </c>
      <c r="Y65" s="256">
        <f t="shared" si="19"/>
        <v>3</v>
      </c>
      <c r="Z65" s="252">
        <f t="shared" si="20"/>
        <v>8</v>
      </c>
      <c r="AA65" s="252">
        <f t="shared" si="21"/>
        <v>0</v>
      </c>
      <c r="AB65" s="252">
        <f t="shared" si="22"/>
        <v>0</v>
      </c>
      <c r="AC65" s="254">
        <f t="shared" si="23"/>
        <v>0</v>
      </c>
      <c r="AD65" s="255">
        <f t="shared" si="24"/>
        <v>3</v>
      </c>
      <c r="AE65" s="252">
        <f t="shared" si="25"/>
        <v>0</v>
      </c>
      <c r="AF65" s="252">
        <f t="shared" si="26"/>
        <v>0</v>
      </c>
      <c r="AG65" s="252">
        <f t="shared" si="27"/>
        <v>0</v>
      </c>
      <c r="AH65" s="254">
        <f t="shared" si="28"/>
        <v>0</v>
      </c>
      <c r="AI65" s="257">
        <f t="shared" si="29"/>
        <v>4</v>
      </c>
      <c r="AJ65" s="252">
        <f t="shared" si="30"/>
        <v>0</v>
      </c>
      <c r="AK65" s="252">
        <f t="shared" si="31"/>
        <v>0</v>
      </c>
      <c r="AL65" s="252">
        <f t="shared" si="32"/>
        <v>0</v>
      </c>
      <c r="AM65" s="254">
        <f t="shared" si="33"/>
        <v>0</v>
      </c>
      <c r="AN65" s="257">
        <f t="shared" si="34"/>
        <v>4</v>
      </c>
      <c r="AO65" s="252">
        <f t="shared" si="35"/>
        <v>8</v>
      </c>
      <c r="AP65" s="252">
        <f t="shared" si="36"/>
        <v>0</v>
      </c>
      <c r="AQ65" s="252">
        <f t="shared" si="37"/>
        <v>0</v>
      </c>
      <c r="AR65" s="254">
        <f t="shared" si="38"/>
        <v>0</v>
      </c>
      <c r="AS65" s="257">
        <f t="shared" si="39"/>
        <v>3</v>
      </c>
      <c r="AT65" s="252">
        <f t="shared" si="40"/>
        <v>0</v>
      </c>
      <c r="AU65" s="252">
        <f t="shared" si="41"/>
        <v>0</v>
      </c>
      <c r="AV65" s="252">
        <f t="shared" si="42"/>
        <v>0</v>
      </c>
      <c r="AW65" s="254">
        <f t="shared" si="43"/>
        <v>0</v>
      </c>
      <c r="AX65" s="258">
        <f t="shared" si="44"/>
        <v>4</v>
      </c>
      <c r="AY65" s="252">
        <f t="shared" si="45"/>
        <v>8</v>
      </c>
      <c r="AZ65" s="252">
        <f t="shared" si="46"/>
        <v>0</v>
      </c>
      <c r="BA65" s="252">
        <f t="shared" si="47"/>
        <v>0</v>
      </c>
      <c r="BB65" s="254">
        <f t="shared" si="48"/>
        <v>0</v>
      </c>
      <c r="BC65" s="257">
        <f t="shared" si="49"/>
        <v>3</v>
      </c>
      <c r="BD65" s="259">
        <f t="shared" si="50"/>
        <v>4</v>
      </c>
      <c r="BE65" s="252">
        <f t="shared" si="51"/>
        <v>0</v>
      </c>
      <c r="BF65" s="252">
        <f t="shared" si="52"/>
        <v>0</v>
      </c>
      <c r="BG65" s="254">
        <f t="shared" si="53"/>
        <v>0</v>
      </c>
      <c r="BH65" s="257">
        <f t="shared" si="54"/>
        <v>3</v>
      </c>
      <c r="BI65" s="252">
        <f t="shared" si="55"/>
        <v>0</v>
      </c>
      <c r="BJ65" s="252">
        <f t="shared" si="56"/>
        <v>0</v>
      </c>
      <c r="BK65" s="252">
        <f t="shared" si="57"/>
        <v>0</v>
      </c>
      <c r="BL65" s="254">
        <f t="shared" si="58"/>
        <v>0</v>
      </c>
      <c r="BM65" s="260">
        <f t="shared" si="59"/>
        <v>4</v>
      </c>
      <c r="BN65" s="252">
        <f t="shared" si="60"/>
        <v>0</v>
      </c>
      <c r="BO65" s="252">
        <f t="shared" si="61"/>
        <v>0</v>
      </c>
      <c r="BP65" s="252">
        <f t="shared" si="62"/>
        <v>0</v>
      </c>
      <c r="BQ65" s="254">
        <f t="shared" si="63"/>
        <v>0</v>
      </c>
      <c r="BR65" s="261">
        <f t="shared" si="64"/>
        <v>4</v>
      </c>
      <c r="BS65" s="252">
        <f t="shared" si="65"/>
        <v>8</v>
      </c>
      <c r="BT65" s="252">
        <f t="shared" si="66"/>
        <v>0</v>
      </c>
      <c r="BU65" s="252">
        <f t="shared" si="67"/>
        <v>0</v>
      </c>
      <c r="BV65" s="254">
        <f t="shared" si="68"/>
        <v>0</v>
      </c>
      <c r="BW65" s="261">
        <f t="shared" si="69"/>
        <v>3</v>
      </c>
      <c r="BX65" s="262">
        <v>55</v>
      </c>
      <c r="BY65" s="262">
        <v>55</v>
      </c>
      <c r="BZ65" s="246" t="e">
        <f t="shared" si="70"/>
        <v>#VALUE!</v>
      </c>
      <c r="CA65" s="246">
        <f t="shared" si="71"/>
        <v>20</v>
      </c>
      <c r="CB65" s="246" t="e">
        <f t="shared" si="72"/>
        <v>#VALUE!</v>
      </c>
      <c r="CC65" s="246" t="e">
        <f t="shared" si="73"/>
        <v>#VALUE!</v>
      </c>
      <c r="CD65" s="246" t="e">
        <f t="shared" si="74"/>
        <v>#VALUE!</v>
      </c>
      <c r="CE65" s="246" t="e">
        <f t="shared" si="75"/>
        <v>#VALUE!</v>
      </c>
      <c r="CF65" s="246" t="e">
        <f t="shared" si="76"/>
        <v>#VALUE!</v>
      </c>
      <c r="CG65" s="246" t="e">
        <f t="shared" si="77"/>
        <v>#VALUE!</v>
      </c>
      <c r="CH65" s="246" t="e">
        <f t="shared" si="78"/>
        <v>#VALUE!</v>
      </c>
      <c r="CI65" s="246" t="e">
        <f t="shared" si="79"/>
        <v>#VALUE!</v>
      </c>
      <c r="CJ65" s="246" t="e">
        <f t="shared" si="80"/>
        <v>#VALUE!</v>
      </c>
      <c r="CK65" s="246" t="e">
        <f t="shared" si="81"/>
        <v>#VALUE!</v>
      </c>
      <c r="CL65" s="246" t="e">
        <f t="shared" si="82"/>
        <v>#VALUE!</v>
      </c>
      <c r="CM65" s="246" t="e">
        <f t="shared" si="83"/>
        <v>#VALUE!</v>
      </c>
      <c r="CN65" s="246" t="e">
        <f t="shared" si="84"/>
        <v>#VALUE!</v>
      </c>
      <c r="CO65" s="263" t="str">
        <f t="shared" si="85"/>
        <v>2023PEC AI 586</v>
      </c>
      <c r="CP65" s="246" t="e">
        <f t="shared" si="86"/>
        <v>#VALUE!</v>
      </c>
      <c r="CQ65" s="211"/>
      <c r="CR65" s="246">
        <f t="shared" si="87"/>
        <v>20</v>
      </c>
      <c r="CS65" s="246" t="e">
        <f t="shared" si="88"/>
        <v>#VALUE!</v>
      </c>
      <c r="CT65" s="246" t="e">
        <f t="shared" si="89"/>
        <v>#VALUE!</v>
      </c>
      <c r="CU65" s="246" t="e">
        <f t="shared" si="90"/>
        <v>#VALUE!</v>
      </c>
      <c r="CV65" s="246" t="e">
        <f t="shared" si="91"/>
        <v>#VALUE!</v>
      </c>
      <c r="CW65" s="246" t="e">
        <f t="shared" si="92"/>
        <v>#VALUE!</v>
      </c>
      <c r="CX65" s="246" t="e">
        <f t="shared" si="93"/>
        <v>#VALUE!</v>
      </c>
      <c r="CY65" s="246" t="e">
        <f t="shared" si="94"/>
        <v>#VALUE!</v>
      </c>
      <c r="CZ65" s="246" t="e">
        <f t="shared" si="95"/>
        <v>#VALUE!</v>
      </c>
      <c r="DA65" s="246" t="e">
        <f t="shared" si="96"/>
        <v>#VALUE!</v>
      </c>
      <c r="DB65" s="246" t="e">
        <f t="shared" si="97"/>
        <v>#VALUE!</v>
      </c>
      <c r="DC65" s="246" t="e">
        <f t="shared" si="98"/>
        <v>#VALUE!</v>
      </c>
      <c r="DD65" s="246" t="e">
        <f t="shared" si="99"/>
        <v>#VALUE!</v>
      </c>
      <c r="DE65" s="212"/>
      <c r="DF65" s="212" t="e">
        <f t="shared" si="100"/>
        <v>#VALUE!</v>
      </c>
      <c r="DG65" s="212"/>
      <c r="DH65" s="212"/>
      <c r="DI65" s="212"/>
      <c r="DJ65" s="212"/>
      <c r="DK65" s="212"/>
      <c r="DL65" s="212"/>
      <c r="DM65" s="212"/>
      <c r="DN65" s="212"/>
      <c r="DO65" s="212"/>
      <c r="DP65" s="212"/>
      <c r="DQ65" s="212"/>
      <c r="DR65" s="264">
        <f t="shared" si="101"/>
        <v>55</v>
      </c>
      <c r="DS65" s="241">
        <f t="shared" si="102"/>
        <v>11</v>
      </c>
      <c r="DT65" s="212">
        <f t="shared" si="103"/>
        <v>8</v>
      </c>
      <c r="DU65" s="212">
        <f t="shared" si="104"/>
        <v>8</v>
      </c>
      <c r="DV65" s="212">
        <f t="shared" si="105"/>
        <v>8</v>
      </c>
      <c r="DW65" s="212">
        <f t="shared" si="106"/>
        <v>8</v>
      </c>
      <c r="DX65" s="264">
        <f t="shared" si="107"/>
        <v>4</v>
      </c>
      <c r="DY65" s="265">
        <f t="shared" si="108"/>
        <v>8</v>
      </c>
      <c r="DZ65" s="212">
        <f t="shared" si="109"/>
        <v>55</v>
      </c>
      <c r="EA65" s="212">
        <f t="shared" si="110"/>
        <v>11</v>
      </c>
      <c r="EB65" s="212">
        <f t="shared" si="111"/>
        <v>0</v>
      </c>
      <c r="EC65" s="212">
        <f t="shared" ref="EC65:ED65" si="485">IF(ISEVEN($B65),DT65,0)</f>
        <v>8</v>
      </c>
      <c r="ED65" s="212">
        <f t="shared" si="485"/>
        <v>8</v>
      </c>
      <c r="EE65" s="212">
        <f t="shared" ref="EE65:EF65" si="486">IF(ISODD($B65),DU65,0)</f>
        <v>0</v>
      </c>
      <c r="EF65" s="212">
        <f t="shared" si="486"/>
        <v>0</v>
      </c>
      <c r="EG65" s="212">
        <f t="shared" si="114"/>
        <v>8</v>
      </c>
      <c r="EH65" s="212">
        <f t="shared" si="115"/>
        <v>0</v>
      </c>
      <c r="EI65" s="212">
        <f t="shared" ref="EI65:EJ65" si="487">IF(ISEVEN($B65),DW65,0)</f>
        <v>8</v>
      </c>
      <c r="EJ65" s="264">
        <f t="shared" si="487"/>
        <v>4</v>
      </c>
      <c r="EK65" s="212">
        <f t="shared" ref="EK65:EL65" si="488">IF(ISODD($B65),DX65,0)</f>
        <v>0</v>
      </c>
      <c r="EL65" s="212">
        <f t="shared" si="488"/>
        <v>0</v>
      </c>
      <c r="EM65" s="212">
        <f t="shared" si="118"/>
        <v>8</v>
      </c>
      <c r="EN65" s="212"/>
      <c r="EO65" s="212"/>
      <c r="EP65" s="241">
        <f t="shared" si="119"/>
        <v>11</v>
      </c>
      <c r="EQ65" s="212">
        <f t="shared" si="120"/>
        <v>9</v>
      </c>
      <c r="ER65" s="212">
        <f t="shared" si="121"/>
        <v>10</v>
      </c>
      <c r="ES65" s="212">
        <f t="shared" si="122"/>
        <v>10</v>
      </c>
      <c r="ET65" s="264">
        <f t="shared" si="123"/>
        <v>6</v>
      </c>
      <c r="EU65" s="212">
        <f t="shared" si="124"/>
        <v>9</v>
      </c>
      <c r="EV65" s="212"/>
      <c r="EW65" s="212">
        <f t="shared" si="125"/>
        <v>55</v>
      </c>
      <c r="EX65" s="212">
        <f t="shared" si="126"/>
        <v>11</v>
      </c>
      <c r="EY65" s="212">
        <f t="shared" si="127"/>
        <v>0</v>
      </c>
      <c r="EZ65" s="212">
        <f t="shared" ref="EZ65:FA65" si="489">IF(ISEVEN($B65),EQ65,0)</f>
        <v>9</v>
      </c>
      <c r="FA65" s="212">
        <f t="shared" si="489"/>
        <v>10</v>
      </c>
      <c r="FB65" s="212">
        <f t="shared" ref="FB65:FC65" si="490">IF(ISODD($B65),ER65,0)</f>
        <v>0</v>
      </c>
      <c r="FC65" s="212">
        <f t="shared" si="490"/>
        <v>0</v>
      </c>
      <c r="FD65" s="212">
        <f t="shared" si="130"/>
        <v>10</v>
      </c>
      <c r="FE65" s="212">
        <f t="shared" si="131"/>
        <v>0</v>
      </c>
      <c r="FF65" s="264">
        <f t="shared" ref="FF65:FG65" si="491">IF(ISEVEN($B65),ET65,0)</f>
        <v>6</v>
      </c>
      <c r="FG65" s="212">
        <f t="shared" si="491"/>
        <v>9</v>
      </c>
      <c r="FH65" s="212">
        <f t="shared" si="133"/>
        <v>0</v>
      </c>
      <c r="FI65" s="212">
        <v>0</v>
      </c>
      <c r="FJ65" s="212">
        <v>0</v>
      </c>
      <c r="FK65" s="212"/>
      <c r="FL65" s="212"/>
      <c r="FM65" s="262">
        <v>55</v>
      </c>
    </row>
    <row r="66" spans="1:169" ht="15.75" customHeight="1" x14ac:dyDescent="0.2">
      <c r="A66" s="247">
        <v>53</v>
      </c>
      <c r="B66" s="266">
        <v>213423243053</v>
      </c>
      <c r="C66" s="266" t="s">
        <v>160</v>
      </c>
      <c r="D66" s="250"/>
      <c r="E66" s="267" t="s">
        <v>121</v>
      </c>
      <c r="F66" s="252">
        <f t="shared" si="0"/>
        <v>2</v>
      </c>
      <c r="G66" s="252">
        <f t="shared" si="1"/>
        <v>2</v>
      </c>
      <c r="H66" s="252">
        <f t="shared" si="2"/>
        <v>2</v>
      </c>
      <c r="I66" s="252">
        <f t="shared" si="3"/>
        <v>2</v>
      </c>
      <c r="J66" s="252">
        <f t="shared" si="4"/>
        <v>2</v>
      </c>
      <c r="K66" s="252">
        <f t="shared" si="5"/>
        <v>2</v>
      </c>
      <c r="L66" s="252">
        <f t="shared" si="6"/>
        <v>2</v>
      </c>
      <c r="M66" s="252">
        <f t="shared" si="7"/>
        <v>2</v>
      </c>
      <c r="N66" s="252">
        <f t="shared" si="8"/>
        <v>2</v>
      </c>
      <c r="O66" s="253">
        <f t="shared" si="9"/>
        <v>1</v>
      </c>
      <c r="P66" s="252">
        <f t="shared" si="10"/>
        <v>14</v>
      </c>
      <c r="Q66" s="252">
        <f t="shared" si="11"/>
        <v>0</v>
      </c>
      <c r="R66" s="252">
        <f t="shared" si="12"/>
        <v>0</v>
      </c>
      <c r="S66" s="254">
        <f t="shared" si="13"/>
        <v>0</v>
      </c>
      <c r="T66" s="255">
        <f t="shared" si="14"/>
        <v>3</v>
      </c>
      <c r="U66" s="252">
        <f t="shared" si="15"/>
        <v>0</v>
      </c>
      <c r="V66" s="252">
        <f t="shared" si="16"/>
        <v>0</v>
      </c>
      <c r="W66" s="252">
        <f t="shared" si="17"/>
        <v>0</v>
      </c>
      <c r="X66" s="254">
        <f t="shared" si="18"/>
        <v>0</v>
      </c>
      <c r="Y66" s="256">
        <f t="shared" si="19"/>
        <v>4</v>
      </c>
      <c r="Z66" s="252">
        <f t="shared" si="20"/>
        <v>0</v>
      </c>
      <c r="AA66" s="252">
        <f t="shared" si="21"/>
        <v>0</v>
      </c>
      <c r="AB66" s="252">
        <f t="shared" si="22"/>
        <v>0</v>
      </c>
      <c r="AC66" s="254">
        <f t="shared" si="23"/>
        <v>0</v>
      </c>
      <c r="AD66" s="255">
        <f t="shared" si="24"/>
        <v>4</v>
      </c>
      <c r="AE66" s="252">
        <f t="shared" si="25"/>
        <v>14</v>
      </c>
      <c r="AF66" s="252">
        <f t="shared" si="26"/>
        <v>0</v>
      </c>
      <c r="AG66" s="252">
        <f t="shared" si="27"/>
        <v>0</v>
      </c>
      <c r="AH66" s="254">
        <f t="shared" si="28"/>
        <v>0</v>
      </c>
      <c r="AI66" s="257">
        <f t="shared" si="29"/>
        <v>3</v>
      </c>
      <c r="AJ66" s="252">
        <f t="shared" si="30"/>
        <v>12</v>
      </c>
      <c r="AK66" s="252">
        <f t="shared" si="31"/>
        <v>0</v>
      </c>
      <c r="AL66" s="252">
        <f t="shared" si="32"/>
        <v>0</v>
      </c>
      <c r="AM66" s="254">
        <f t="shared" si="33"/>
        <v>0</v>
      </c>
      <c r="AN66" s="257">
        <f t="shared" si="34"/>
        <v>3</v>
      </c>
      <c r="AO66" s="252">
        <f t="shared" si="35"/>
        <v>0</v>
      </c>
      <c r="AP66" s="252">
        <f t="shared" si="36"/>
        <v>0</v>
      </c>
      <c r="AQ66" s="252">
        <f t="shared" si="37"/>
        <v>0</v>
      </c>
      <c r="AR66" s="254">
        <f t="shared" si="38"/>
        <v>0</v>
      </c>
      <c r="AS66" s="257">
        <f t="shared" si="39"/>
        <v>4</v>
      </c>
      <c r="AT66" s="252">
        <f t="shared" si="40"/>
        <v>14</v>
      </c>
      <c r="AU66" s="252">
        <f t="shared" si="41"/>
        <v>0</v>
      </c>
      <c r="AV66" s="252">
        <f t="shared" si="42"/>
        <v>0</v>
      </c>
      <c r="AW66" s="254">
        <f t="shared" si="43"/>
        <v>0</v>
      </c>
      <c r="AX66" s="258">
        <f t="shared" si="44"/>
        <v>3</v>
      </c>
      <c r="AY66" s="252">
        <f t="shared" si="45"/>
        <v>0</v>
      </c>
      <c r="AZ66" s="252">
        <f t="shared" si="46"/>
        <v>0</v>
      </c>
      <c r="BA66" s="252">
        <f t="shared" si="47"/>
        <v>0</v>
      </c>
      <c r="BB66" s="254">
        <f t="shared" si="48"/>
        <v>0</v>
      </c>
      <c r="BC66" s="257">
        <f t="shared" si="49"/>
        <v>4</v>
      </c>
      <c r="BD66" s="252">
        <f t="shared" si="50"/>
        <v>0</v>
      </c>
      <c r="BE66" s="252">
        <f t="shared" si="51"/>
        <v>0</v>
      </c>
      <c r="BF66" s="252">
        <f t="shared" si="52"/>
        <v>0</v>
      </c>
      <c r="BG66" s="254">
        <f t="shared" si="53"/>
        <v>0</v>
      </c>
      <c r="BH66" s="257">
        <f t="shared" si="54"/>
        <v>4</v>
      </c>
      <c r="BI66" s="259">
        <f t="shared" si="55"/>
        <v>7</v>
      </c>
      <c r="BJ66" s="252">
        <f t="shared" si="56"/>
        <v>0</v>
      </c>
      <c r="BK66" s="252">
        <f t="shared" si="57"/>
        <v>0</v>
      </c>
      <c r="BL66" s="254">
        <f t="shared" si="58"/>
        <v>0</v>
      </c>
      <c r="BM66" s="260">
        <f t="shared" si="59"/>
        <v>3</v>
      </c>
      <c r="BN66" s="252">
        <f t="shared" si="60"/>
        <v>14</v>
      </c>
      <c r="BO66" s="252">
        <f t="shared" si="61"/>
        <v>0</v>
      </c>
      <c r="BP66" s="252">
        <f t="shared" si="62"/>
        <v>0</v>
      </c>
      <c r="BQ66" s="254">
        <f t="shared" si="63"/>
        <v>0</v>
      </c>
      <c r="BR66" s="261">
        <f t="shared" si="64"/>
        <v>3</v>
      </c>
      <c r="BS66" s="252">
        <f t="shared" si="65"/>
        <v>0</v>
      </c>
      <c r="BT66" s="252">
        <f t="shared" si="66"/>
        <v>0</v>
      </c>
      <c r="BU66" s="252">
        <f t="shared" si="67"/>
        <v>0</v>
      </c>
      <c r="BV66" s="254">
        <f t="shared" si="68"/>
        <v>0</v>
      </c>
      <c r="BW66" s="261">
        <f t="shared" si="69"/>
        <v>4</v>
      </c>
      <c r="BX66" s="262">
        <v>94</v>
      </c>
      <c r="BY66" s="262">
        <v>94</v>
      </c>
      <c r="BZ66" s="246" t="e">
        <f t="shared" si="70"/>
        <v>#VALUE!</v>
      </c>
      <c r="CA66" s="246">
        <f t="shared" si="71"/>
        <v>20</v>
      </c>
      <c r="CB66" s="246" t="e">
        <f t="shared" si="72"/>
        <v>#VALUE!</v>
      </c>
      <c r="CC66" s="246" t="e">
        <f t="shared" si="73"/>
        <v>#VALUE!</v>
      </c>
      <c r="CD66" s="246" t="e">
        <f t="shared" si="74"/>
        <v>#VALUE!</v>
      </c>
      <c r="CE66" s="246" t="e">
        <f t="shared" si="75"/>
        <v>#VALUE!</v>
      </c>
      <c r="CF66" s="246" t="e">
        <f t="shared" si="76"/>
        <v>#VALUE!</v>
      </c>
      <c r="CG66" s="246" t="e">
        <f t="shared" si="77"/>
        <v>#VALUE!</v>
      </c>
      <c r="CH66" s="246" t="e">
        <f t="shared" si="78"/>
        <v>#VALUE!</v>
      </c>
      <c r="CI66" s="246" t="e">
        <f t="shared" si="79"/>
        <v>#VALUE!</v>
      </c>
      <c r="CJ66" s="246" t="e">
        <f t="shared" si="80"/>
        <v>#VALUE!</v>
      </c>
      <c r="CK66" s="246" t="e">
        <f t="shared" si="81"/>
        <v>#VALUE!</v>
      </c>
      <c r="CL66" s="246" t="e">
        <f t="shared" si="82"/>
        <v>#VALUE!</v>
      </c>
      <c r="CM66" s="246" t="e">
        <f t="shared" si="83"/>
        <v>#VALUE!</v>
      </c>
      <c r="CN66" s="246" t="e">
        <f t="shared" si="84"/>
        <v>#VALUE!</v>
      </c>
      <c r="CO66" s="263" t="str">
        <f t="shared" si="85"/>
        <v>2023PEC AI 139</v>
      </c>
      <c r="CP66" s="246" t="e">
        <f t="shared" si="86"/>
        <v>#VALUE!</v>
      </c>
      <c r="CQ66" s="211"/>
      <c r="CR66" s="246">
        <f t="shared" si="87"/>
        <v>20</v>
      </c>
      <c r="CS66" s="246" t="e">
        <f t="shared" si="88"/>
        <v>#VALUE!</v>
      </c>
      <c r="CT66" s="246" t="e">
        <f t="shared" si="89"/>
        <v>#VALUE!</v>
      </c>
      <c r="CU66" s="246" t="e">
        <f t="shared" si="90"/>
        <v>#VALUE!</v>
      </c>
      <c r="CV66" s="246" t="e">
        <f t="shared" si="91"/>
        <v>#VALUE!</v>
      </c>
      <c r="CW66" s="246" t="e">
        <f t="shared" si="92"/>
        <v>#VALUE!</v>
      </c>
      <c r="CX66" s="246" t="e">
        <f t="shared" si="93"/>
        <v>#VALUE!</v>
      </c>
      <c r="CY66" s="246" t="e">
        <f t="shared" si="94"/>
        <v>#VALUE!</v>
      </c>
      <c r="CZ66" s="246" t="e">
        <f t="shared" si="95"/>
        <v>#VALUE!</v>
      </c>
      <c r="DA66" s="246" t="e">
        <f t="shared" si="96"/>
        <v>#VALUE!</v>
      </c>
      <c r="DB66" s="246" t="e">
        <f t="shared" si="97"/>
        <v>#VALUE!</v>
      </c>
      <c r="DC66" s="246" t="e">
        <f t="shared" si="98"/>
        <v>#VALUE!</v>
      </c>
      <c r="DD66" s="246" t="e">
        <f t="shared" si="99"/>
        <v>#VALUE!</v>
      </c>
      <c r="DE66" s="212"/>
      <c r="DF66" s="212" t="e">
        <f t="shared" si="100"/>
        <v>#VALUE!</v>
      </c>
      <c r="DG66" s="212"/>
      <c r="DH66" s="212"/>
      <c r="DI66" s="212"/>
      <c r="DJ66" s="212"/>
      <c r="DK66" s="212"/>
      <c r="DL66" s="212"/>
      <c r="DM66" s="212"/>
      <c r="DN66" s="212"/>
      <c r="DO66" s="212"/>
      <c r="DP66" s="212"/>
      <c r="DQ66" s="212"/>
      <c r="DR66" s="264">
        <f t="shared" si="101"/>
        <v>94</v>
      </c>
      <c r="DS66" s="241">
        <f t="shared" si="102"/>
        <v>19</v>
      </c>
      <c r="DT66" s="212">
        <f t="shared" si="103"/>
        <v>14</v>
      </c>
      <c r="DU66" s="212">
        <f t="shared" si="104"/>
        <v>14</v>
      </c>
      <c r="DV66" s="212">
        <f t="shared" si="105"/>
        <v>12</v>
      </c>
      <c r="DW66" s="212">
        <f t="shared" si="106"/>
        <v>14</v>
      </c>
      <c r="DX66" s="264">
        <f t="shared" si="107"/>
        <v>7</v>
      </c>
      <c r="DY66" s="265">
        <f t="shared" si="108"/>
        <v>14</v>
      </c>
      <c r="DZ66" s="212">
        <f t="shared" si="109"/>
        <v>94</v>
      </c>
      <c r="EA66" s="212">
        <f t="shared" si="110"/>
        <v>19</v>
      </c>
      <c r="EB66" s="212">
        <f t="shared" si="111"/>
        <v>14</v>
      </c>
      <c r="EC66" s="212">
        <f t="shared" ref="EC66:ED66" si="492">IF(ISEVEN($B66),DT66,0)</f>
        <v>0</v>
      </c>
      <c r="ED66" s="212">
        <f t="shared" si="492"/>
        <v>0</v>
      </c>
      <c r="EE66" s="212">
        <f t="shared" ref="EE66:EF66" si="493">IF(ISODD($B66),DU66,0)</f>
        <v>14</v>
      </c>
      <c r="EF66" s="212">
        <f t="shared" si="493"/>
        <v>12</v>
      </c>
      <c r="EG66" s="212">
        <f t="shared" si="114"/>
        <v>0</v>
      </c>
      <c r="EH66" s="212">
        <f t="shared" si="115"/>
        <v>14</v>
      </c>
      <c r="EI66" s="212">
        <f t="shared" ref="EI66:EJ66" si="494">IF(ISEVEN($B66),DW66,0)</f>
        <v>0</v>
      </c>
      <c r="EJ66" s="212">
        <f t="shared" si="494"/>
        <v>0</v>
      </c>
      <c r="EK66" s="264">
        <f t="shared" ref="EK66:EL66" si="495">IF(ISODD($B66),DX66,0)</f>
        <v>7</v>
      </c>
      <c r="EL66" s="212">
        <f t="shared" si="495"/>
        <v>14</v>
      </c>
      <c r="EM66" s="212">
        <f t="shared" si="118"/>
        <v>0</v>
      </c>
      <c r="EN66" s="212"/>
      <c r="EO66" s="212"/>
      <c r="EP66" s="241">
        <f t="shared" si="119"/>
        <v>19</v>
      </c>
      <c r="EQ66" s="212">
        <f t="shared" si="120"/>
        <v>16</v>
      </c>
      <c r="ER66" s="212">
        <f t="shared" si="121"/>
        <v>16</v>
      </c>
      <c r="ES66" s="212">
        <f t="shared" si="122"/>
        <v>15</v>
      </c>
      <c r="ET66" s="264">
        <f t="shared" si="123"/>
        <v>13</v>
      </c>
      <c r="EU66" s="212">
        <f t="shared" si="124"/>
        <v>15</v>
      </c>
      <c r="EV66" s="212"/>
      <c r="EW66" s="212">
        <f t="shared" si="125"/>
        <v>94</v>
      </c>
      <c r="EX66" s="212">
        <f t="shared" si="126"/>
        <v>19</v>
      </c>
      <c r="EY66" s="212">
        <f t="shared" si="127"/>
        <v>16</v>
      </c>
      <c r="EZ66" s="212">
        <f t="shared" ref="EZ66:FA66" si="496">IF(ISEVEN($B66),EQ66,0)</f>
        <v>0</v>
      </c>
      <c r="FA66" s="212">
        <f t="shared" si="496"/>
        <v>0</v>
      </c>
      <c r="FB66" s="212">
        <f t="shared" ref="FB66:FC66" si="497">IF(ISODD($B66),ER66,0)</f>
        <v>16</v>
      </c>
      <c r="FC66" s="212">
        <f t="shared" si="497"/>
        <v>15</v>
      </c>
      <c r="FD66" s="212">
        <f t="shared" si="130"/>
        <v>0</v>
      </c>
      <c r="FE66" s="264">
        <f t="shared" si="131"/>
        <v>13</v>
      </c>
      <c r="FF66" s="212">
        <f t="shared" ref="FF66:FG66" si="498">IF(ISEVEN($B66),ET66,0)</f>
        <v>0</v>
      </c>
      <c r="FG66" s="212">
        <f t="shared" si="498"/>
        <v>0</v>
      </c>
      <c r="FH66" s="212">
        <f t="shared" si="133"/>
        <v>15</v>
      </c>
      <c r="FI66" s="212">
        <v>0</v>
      </c>
      <c r="FJ66" s="212">
        <v>0</v>
      </c>
      <c r="FK66" s="212"/>
      <c r="FL66" s="212"/>
      <c r="FM66" s="262">
        <v>94</v>
      </c>
    </row>
    <row r="67" spans="1:169" ht="15.75" customHeight="1" x14ac:dyDescent="0.2">
      <c r="A67" s="247">
        <v>54</v>
      </c>
      <c r="B67" s="266">
        <v>213423243054</v>
      </c>
      <c r="C67" s="266" t="s">
        <v>162</v>
      </c>
      <c r="D67" s="250"/>
      <c r="E67" s="267" t="s">
        <v>123</v>
      </c>
      <c r="F67" s="252">
        <f t="shared" si="0"/>
        <v>2</v>
      </c>
      <c r="G67" s="252">
        <f t="shared" si="1"/>
        <v>2</v>
      </c>
      <c r="H67" s="252">
        <f t="shared" si="2"/>
        <v>2</v>
      </c>
      <c r="I67" s="252">
        <f t="shared" si="3"/>
        <v>2</v>
      </c>
      <c r="J67" s="252">
        <f t="shared" si="4"/>
        <v>2</v>
      </c>
      <c r="K67" s="252">
        <f t="shared" si="5"/>
        <v>2</v>
      </c>
      <c r="L67" s="252">
        <f t="shared" si="6"/>
        <v>2</v>
      </c>
      <c r="M67" s="252">
        <f t="shared" si="7"/>
        <v>2</v>
      </c>
      <c r="N67" s="252">
        <f t="shared" si="8"/>
        <v>2</v>
      </c>
      <c r="O67" s="253">
        <f t="shared" si="9"/>
        <v>2</v>
      </c>
      <c r="P67" s="252">
        <f t="shared" si="10"/>
        <v>0</v>
      </c>
      <c r="Q67" s="252">
        <f t="shared" si="11"/>
        <v>0</v>
      </c>
      <c r="R67" s="252">
        <f t="shared" si="12"/>
        <v>0</v>
      </c>
      <c r="S67" s="254">
        <f t="shared" si="13"/>
        <v>0</v>
      </c>
      <c r="T67" s="255">
        <f t="shared" si="14"/>
        <v>4</v>
      </c>
      <c r="U67" s="252">
        <f t="shared" si="15"/>
        <v>16</v>
      </c>
      <c r="V67" s="252">
        <f t="shared" si="16"/>
        <v>0</v>
      </c>
      <c r="W67" s="252">
        <f t="shared" si="17"/>
        <v>0</v>
      </c>
      <c r="X67" s="254">
        <f t="shared" si="18"/>
        <v>0</v>
      </c>
      <c r="Y67" s="256">
        <f t="shared" si="19"/>
        <v>3</v>
      </c>
      <c r="Z67" s="252">
        <f t="shared" si="20"/>
        <v>16</v>
      </c>
      <c r="AA67" s="252">
        <f t="shared" si="21"/>
        <v>0</v>
      </c>
      <c r="AB67" s="252">
        <f t="shared" si="22"/>
        <v>0</v>
      </c>
      <c r="AC67" s="254">
        <f t="shared" si="23"/>
        <v>0</v>
      </c>
      <c r="AD67" s="255">
        <f t="shared" si="24"/>
        <v>3</v>
      </c>
      <c r="AE67" s="252">
        <f t="shared" si="25"/>
        <v>0</v>
      </c>
      <c r="AF67" s="252">
        <f t="shared" si="26"/>
        <v>0</v>
      </c>
      <c r="AG67" s="252">
        <f t="shared" si="27"/>
        <v>0</v>
      </c>
      <c r="AH67" s="254">
        <f t="shared" si="28"/>
        <v>0</v>
      </c>
      <c r="AI67" s="257">
        <f t="shared" si="29"/>
        <v>4</v>
      </c>
      <c r="AJ67" s="252">
        <f t="shared" si="30"/>
        <v>0</v>
      </c>
      <c r="AK67" s="252">
        <f t="shared" si="31"/>
        <v>0</v>
      </c>
      <c r="AL67" s="252">
        <f t="shared" si="32"/>
        <v>0</v>
      </c>
      <c r="AM67" s="254">
        <f t="shared" si="33"/>
        <v>0</v>
      </c>
      <c r="AN67" s="257">
        <f t="shared" si="34"/>
        <v>4</v>
      </c>
      <c r="AO67" s="252">
        <f t="shared" si="35"/>
        <v>16</v>
      </c>
      <c r="AP67" s="252">
        <f t="shared" si="36"/>
        <v>0</v>
      </c>
      <c r="AQ67" s="252">
        <f t="shared" si="37"/>
        <v>0</v>
      </c>
      <c r="AR67" s="254">
        <f t="shared" si="38"/>
        <v>0</v>
      </c>
      <c r="AS67" s="257">
        <f t="shared" si="39"/>
        <v>3</v>
      </c>
      <c r="AT67" s="252">
        <f t="shared" si="40"/>
        <v>0</v>
      </c>
      <c r="AU67" s="252">
        <f t="shared" si="41"/>
        <v>0</v>
      </c>
      <c r="AV67" s="252">
        <f t="shared" si="42"/>
        <v>0</v>
      </c>
      <c r="AW67" s="254">
        <f t="shared" si="43"/>
        <v>0</v>
      </c>
      <c r="AX67" s="258">
        <f t="shared" si="44"/>
        <v>4</v>
      </c>
      <c r="AY67" s="252">
        <f t="shared" si="45"/>
        <v>16</v>
      </c>
      <c r="AZ67" s="252">
        <f t="shared" si="46"/>
        <v>0</v>
      </c>
      <c r="BA67" s="252">
        <f t="shared" si="47"/>
        <v>0</v>
      </c>
      <c r="BB67" s="254">
        <f t="shared" si="48"/>
        <v>0</v>
      </c>
      <c r="BC67" s="257">
        <f t="shared" si="49"/>
        <v>3</v>
      </c>
      <c r="BD67" s="259">
        <f t="shared" si="50"/>
        <v>1</v>
      </c>
      <c r="BE67" s="252">
        <f t="shared" si="51"/>
        <v>0</v>
      </c>
      <c r="BF67" s="252">
        <f t="shared" si="52"/>
        <v>0</v>
      </c>
      <c r="BG67" s="254">
        <f t="shared" si="53"/>
        <v>0</v>
      </c>
      <c r="BH67" s="257">
        <f t="shared" si="54"/>
        <v>3</v>
      </c>
      <c r="BI67" s="252">
        <f t="shared" si="55"/>
        <v>0</v>
      </c>
      <c r="BJ67" s="252">
        <f t="shared" si="56"/>
        <v>0</v>
      </c>
      <c r="BK67" s="252">
        <f t="shared" si="57"/>
        <v>0</v>
      </c>
      <c r="BL67" s="254">
        <f t="shared" si="58"/>
        <v>0</v>
      </c>
      <c r="BM67" s="260">
        <f t="shared" si="59"/>
        <v>4</v>
      </c>
      <c r="BN67" s="252">
        <f t="shared" si="60"/>
        <v>0</v>
      </c>
      <c r="BO67" s="252">
        <f t="shared" si="61"/>
        <v>0</v>
      </c>
      <c r="BP67" s="252">
        <f t="shared" si="62"/>
        <v>0</v>
      </c>
      <c r="BQ67" s="254">
        <f t="shared" si="63"/>
        <v>0</v>
      </c>
      <c r="BR67" s="261">
        <f t="shared" si="64"/>
        <v>4</v>
      </c>
      <c r="BS67" s="252">
        <f t="shared" si="65"/>
        <v>15</v>
      </c>
      <c r="BT67" s="252">
        <f t="shared" si="66"/>
        <v>0</v>
      </c>
      <c r="BU67" s="252">
        <f t="shared" si="67"/>
        <v>0</v>
      </c>
      <c r="BV67" s="254">
        <f t="shared" si="68"/>
        <v>0</v>
      </c>
      <c r="BW67" s="261">
        <f t="shared" si="69"/>
        <v>3</v>
      </c>
      <c r="BX67" s="262">
        <v>100</v>
      </c>
      <c r="BY67" s="262">
        <v>100</v>
      </c>
      <c r="BZ67" s="246" t="e">
        <f t="shared" si="70"/>
        <v>#VALUE!</v>
      </c>
      <c r="CA67" s="246">
        <f t="shared" si="71"/>
        <v>20</v>
      </c>
      <c r="CB67" s="246" t="e">
        <f t="shared" si="72"/>
        <v>#VALUE!</v>
      </c>
      <c r="CC67" s="246" t="e">
        <f t="shared" si="73"/>
        <v>#VALUE!</v>
      </c>
      <c r="CD67" s="246" t="e">
        <f t="shared" si="74"/>
        <v>#VALUE!</v>
      </c>
      <c r="CE67" s="246" t="e">
        <f t="shared" si="75"/>
        <v>#VALUE!</v>
      </c>
      <c r="CF67" s="246" t="e">
        <f t="shared" si="76"/>
        <v>#VALUE!</v>
      </c>
      <c r="CG67" s="246" t="e">
        <f t="shared" si="77"/>
        <v>#VALUE!</v>
      </c>
      <c r="CH67" s="246" t="e">
        <f t="shared" si="78"/>
        <v>#VALUE!</v>
      </c>
      <c r="CI67" s="246" t="e">
        <f t="shared" si="79"/>
        <v>#VALUE!</v>
      </c>
      <c r="CJ67" s="246" t="e">
        <f t="shared" si="80"/>
        <v>#VALUE!</v>
      </c>
      <c r="CK67" s="246" t="e">
        <f t="shared" si="81"/>
        <v>#VALUE!</v>
      </c>
      <c r="CL67" s="246" t="e">
        <f t="shared" si="82"/>
        <v>#VALUE!</v>
      </c>
      <c r="CM67" s="246" t="e">
        <f t="shared" si="83"/>
        <v>#VALUE!</v>
      </c>
      <c r="CN67" s="246" t="e">
        <f t="shared" si="84"/>
        <v>#VALUE!</v>
      </c>
      <c r="CO67" s="263" t="str">
        <f t="shared" si="85"/>
        <v>2023PEC AI 140</v>
      </c>
      <c r="CP67" s="246" t="e">
        <f t="shared" si="86"/>
        <v>#VALUE!</v>
      </c>
      <c r="CQ67" s="211"/>
      <c r="CR67" s="246">
        <f t="shared" si="87"/>
        <v>20</v>
      </c>
      <c r="CS67" s="246" t="e">
        <f t="shared" si="88"/>
        <v>#VALUE!</v>
      </c>
      <c r="CT67" s="246" t="e">
        <f t="shared" si="89"/>
        <v>#VALUE!</v>
      </c>
      <c r="CU67" s="246" t="e">
        <f t="shared" si="90"/>
        <v>#VALUE!</v>
      </c>
      <c r="CV67" s="246" t="e">
        <f t="shared" si="91"/>
        <v>#VALUE!</v>
      </c>
      <c r="CW67" s="246" t="e">
        <f t="shared" si="92"/>
        <v>#VALUE!</v>
      </c>
      <c r="CX67" s="246" t="e">
        <f t="shared" si="93"/>
        <v>#VALUE!</v>
      </c>
      <c r="CY67" s="246" t="e">
        <f t="shared" si="94"/>
        <v>#VALUE!</v>
      </c>
      <c r="CZ67" s="246" t="e">
        <f t="shared" si="95"/>
        <v>#VALUE!</v>
      </c>
      <c r="DA67" s="246" t="e">
        <f t="shared" si="96"/>
        <v>#VALUE!</v>
      </c>
      <c r="DB67" s="246" t="e">
        <f t="shared" si="97"/>
        <v>#VALUE!</v>
      </c>
      <c r="DC67" s="246" t="e">
        <f t="shared" si="98"/>
        <v>#VALUE!</v>
      </c>
      <c r="DD67" s="246" t="e">
        <f t="shared" si="99"/>
        <v>#VALUE!</v>
      </c>
      <c r="DE67" s="212"/>
      <c r="DF67" s="212" t="e">
        <f t="shared" si="100"/>
        <v>#VALUE!</v>
      </c>
      <c r="DG67" s="212"/>
      <c r="DH67" s="212"/>
      <c r="DI67" s="212"/>
      <c r="DJ67" s="212"/>
      <c r="DK67" s="212"/>
      <c r="DL67" s="212"/>
      <c r="DM67" s="212"/>
      <c r="DN67" s="212"/>
      <c r="DO67" s="212"/>
      <c r="DP67" s="212"/>
      <c r="DQ67" s="212"/>
      <c r="DR67" s="264">
        <f t="shared" si="101"/>
        <v>100</v>
      </c>
      <c r="DS67" s="241">
        <f t="shared" si="102"/>
        <v>20</v>
      </c>
      <c r="DT67" s="212">
        <f t="shared" si="103"/>
        <v>16</v>
      </c>
      <c r="DU67" s="212">
        <f t="shared" si="104"/>
        <v>16</v>
      </c>
      <c r="DV67" s="212">
        <f t="shared" si="105"/>
        <v>16</v>
      </c>
      <c r="DW67" s="212">
        <f t="shared" si="106"/>
        <v>16</v>
      </c>
      <c r="DX67" s="264">
        <f t="shared" si="107"/>
        <v>1</v>
      </c>
      <c r="DY67" s="265">
        <f t="shared" si="108"/>
        <v>15</v>
      </c>
      <c r="DZ67" s="212">
        <f t="shared" si="109"/>
        <v>100</v>
      </c>
      <c r="EA67" s="212">
        <f t="shared" si="110"/>
        <v>20</v>
      </c>
      <c r="EB67" s="212">
        <f t="shared" si="111"/>
        <v>0</v>
      </c>
      <c r="EC67" s="212">
        <f t="shared" ref="EC67:ED67" si="499">IF(ISEVEN($B67),DT67,0)</f>
        <v>16</v>
      </c>
      <c r="ED67" s="212">
        <f t="shared" si="499"/>
        <v>16</v>
      </c>
      <c r="EE67" s="212">
        <f t="shared" ref="EE67:EF67" si="500">IF(ISODD($B67),DU67,0)</f>
        <v>0</v>
      </c>
      <c r="EF67" s="212">
        <f t="shared" si="500"/>
        <v>0</v>
      </c>
      <c r="EG67" s="212">
        <f t="shared" si="114"/>
        <v>16</v>
      </c>
      <c r="EH67" s="212">
        <f t="shared" si="115"/>
        <v>0</v>
      </c>
      <c r="EI67" s="212">
        <f t="shared" ref="EI67:EJ67" si="501">IF(ISEVEN($B67),DW67,0)</f>
        <v>16</v>
      </c>
      <c r="EJ67" s="264">
        <f t="shared" si="501"/>
        <v>1</v>
      </c>
      <c r="EK67" s="212">
        <f t="shared" ref="EK67:EL67" si="502">IF(ISODD($B67),DX67,0)</f>
        <v>0</v>
      </c>
      <c r="EL67" s="212">
        <f t="shared" si="502"/>
        <v>0</v>
      </c>
      <c r="EM67" s="212">
        <f t="shared" si="118"/>
        <v>15</v>
      </c>
      <c r="EN67" s="212"/>
      <c r="EO67" s="212"/>
      <c r="EP67" s="241">
        <f t="shared" si="119"/>
        <v>20</v>
      </c>
      <c r="EQ67" s="212">
        <f t="shared" si="120"/>
        <v>16</v>
      </c>
      <c r="ER67" s="212">
        <f t="shared" si="121"/>
        <v>16</v>
      </c>
      <c r="ES67" s="212">
        <f t="shared" si="122"/>
        <v>16</v>
      </c>
      <c r="ET67" s="264">
        <f t="shared" si="123"/>
        <v>16</v>
      </c>
      <c r="EU67" s="212">
        <f t="shared" si="124"/>
        <v>16</v>
      </c>
      <c r="EV67" s="212"/>
      <c r="EW67" s="212">
        <f t="shared" si="125"/>
        <v>100</v>
      </c>
      <c r="EX67" s="212">
        <f t="shared" si="126"/>
        <v>20</v>
      </c>
      <c r="EY67" s="212">
        <f t="shared" si="127"/>
        <v>0</v>
      </c>
      <c r="EZ67" s="212">
        <f t="shared" ref="EZ67:FA67" si="503">IF(ISEVEN($B67),EQ67,0)</f>
        <v>16</v>
      </c>
      <c r="FA67" s="212">
        <f t="shared" si="503"/>
        <v>16</v>
      </c>
      <c r="FB67" s="212">
        <f t="shared" ref="FB67:FC67" si="504">IF(ISODD($B67),ER67,0)</f>
        <v>0</v>
      </c>
      <c r="FC67" s="212">
        <f t="shared" si="504"/>
        <v>0</v>
      </c>
      <c r="FD67" s="212">
        <f t="shared" si="130"/>
        <v>16</v>
      </c>
      <c r="FE67" s="212">
        <f t="shared" si="131"/>
        <v>0</v>
      </c>
      <c r="FF67" s="264">
        <f t="shared" ref="FF67:FG67" si="505">IF(ISEVEN($B67),ET67,0)</f>
        <v>16</v>
      </c>
      <c r="FG67" s="212">
        <f t="shared" si="505"/>
        <v>16</v>
      </c>
      <c r="FH67" s="212">
        <f t="shared" si="133"/>
        <v>0</v>
      </c>
      <c r="FI67" s="212">
        <v>0</v>
      </c>
      <c r="FJ67" s="212">
        <v>0</v>
      </c>
      <c r="FK67" s="212"/>
      <c r="FL67" s="212"/>
      <c r="FM67" s="262">
        <v>100</v>
      </c>
    </row>
    <row r="68" spans="1:169" ht="15.75" customHeight="1" x14ac:dyDescent="0.2">
      <c r="A68" s="247">
        <v>55</v>
      </c>
      <c r="B68" s="266">
        <v>213423243055</v>
      </c>
      <c r="C68" s="266" t="s">
        <v>164</v>
      </c>
      <c r="D68" s="250"/>
      <c r="E68" s="267" t="s">
        <v>1666</v>
      </c>
      <c r="F68" s="252">
        <f t="shared" si="0"/>
        <v>2</v>
      </c>
      <c r="G68" s="252">
        <f t="shared" si="1"/>
        <v>2</v>
      </c>
      <c r="H68" s="252">
        <f t="shared" si="2"/>
        <v>2</v>
      </c>
      <c r="I68" s="252">
        <f t="shared" si="3"/>
        <v>2</v>
      </c>
      <c r="J68" s="252">
        <f t="shared" si="4"/>
        <v>2</v>
      </c>
      <c r="K68" s="252">
        <f t="shared" si="5"/>
        <v>2</v>
      </c>
      <c r="L68" s="252">
        <f t="shared" si="6"/>
        <v>2</v>
      </c>
      <c r="M68" s="252">
        <f t="shared" si="7"/>
        <v>2</v>
      </c>
      <c r="N68" s="252">
        <f t="shared" si="8"/>
        <v>2</v>
      </c>
      <c r="O68" s="253">
        <f t="shared" si="9"/>
        <v>2</v>
      </c>
      <c r="P68" s="252">
        <f t="shared" si="10"/>
        <v>14</v>
      </c>
      <c r="Q68" s="252">
        <f t="shared" si="11"/>
        <v>0</v>
      </c>
      <c r="R68" s="252">
        <f t="shared" si="12"/>
        <v>0</v>
      </c>
      <c r="S68" s="254">
        <f t="shared" si="13"/>
        <v>0</v>
      </c>
      <c r="T68" s="255">
        <f t="shared" si="14"/>
        <v>3</v>
      </c>
      <c r="U68" s="252">
        <f t="shared" si="15"/>
        <v>0</v>
      </c>
      <c r="V68" s="252">
        <f t="shared" si="16"/>
        <v>0</v>
      </c>
      <c r="W68" s="252">
        <f t="shared" si="17"/>
        <v>0</v>
      </c>
      <c r="X68" s="254">
        <f t="shared" si="18"/>
        <v>0</v>
      </c>
      <c r="Y68" s="256">
        <f t="shared" si="19"/>
        <v>4</v>
      </c>
      <c r="Z68" s="252">
        <f t="shared" si="20"/>
        <v>0</v>
      </c>
      <c r="AA68" s="252">
        <f t="shared" si="21"/>
        <v>0</v>
      </c>
      <c r="AB68" s="252">
        <f t="shared" si="22"/>
        <v>0</v>
      </c>
      <c r="AC68" s="254">
        <f t="shared" si="23"/>
        <v>0</v>
      </c>
      <c r="AD68" s="255">
        <f t="shared" si="24"/>
        <v>4</v>
      </c>
      <c r="AE68" s="252">
        <f t="shared" si="25"/>
        <v>14</v>
      </c>
      <c r="AF68" s="252">
        <f t="shared" si="26"/>
        <v>0</v>
      </c>
      <c r="AG68" s="252">
        <f t="shared" si="27"/>
        <v>0</v>
      </c>
      <c r="AH68" s="254">
        <f t="shared" si="28"/>
        <v>0</v>
      </c>
      <c r="AI68" s="257">
        <f t="shared" si="29"/>
        <v>3</v>
      </c>
      <c r="AJ68" s="252">
        <f t="shared" si="30"/>
        <v>12</v>
      </c>
      <c r="AK68" s="252">
        <f t="shared" si="31"/>
        <v>0</v>
      </c>
      <c r="AL68" s="252">
        <f t="shared" si="32"/>
        <v>0</v>
      </c>
      <c r="AM68" s="254">
        <f t="shared" si="33"/>
        <v>0</v>
      </c>
      <c r="AN68" s="257">
        <f t="shared" si="34"/>
        <v>3</v>
      </c>
      <c r="AO68" s="252">
        <f t="shared" si="35"/>
        <v>0</v>
      </c>
      <c r="AP68" s="252">
        <f t="shared" si="36"/>
        <v>0</v>
      </c>
      <c r="AQ68" s="252">
        <f t="shared" si="37"/>
        <v>0</v>
      </c>
      <c r="AR68" s="254">
        <f t="shared" si="38"/>
        <v>0</v>
      </c>
      <c r="AS68" s="257">
        <f t="shared" si="39"/>
        <v>4</v>
      </c>
      <c r="AT68" s="252">
        <f t="shared" si="40"/>
        <v>14</v>
      </c>
      <c r="AU68" s="252">
        <f t="shared" si="41"/>
        <v>0</v>
      </c>
      <c r="AV68" s="252">
        <f t="shared" si="42"/>
        <v>0</v>
      </c>
      <c r="AW68" s="254">
        <f t="shared" si="43"/>
        <v>0</v>
      </c>
      <c r="AX68" s="258">
        <f t="shared" si="44"/>
        <v>3</v>
      </c>
      <c r="AY68" s="252">
        <f t="shared" si="45"/>
        <v>0</v>
      </c>
      <c r="AZ68" s="252">
        <f t="shared" si="46"/>
        <v>0</v>
      </c>
      <c r="BA68" s="252">
        <f t="shared" si="47"/>
        <v>0</v>
      </c>
      <c r="BB68" s="254">
        <f t="shared" si="48"/>
        <v>0</v>
      </c>
      <c r="BC68" s="257">
        <f t="shared" si="49"/>
        <v>4</v>
      </c>
      <c r="BD68" s="252">
        <f t="shared" si="50"/>
        <v>0</v>
      </c>
      <c r="BE68" s="252">
        <f t="shared" si="51"/>
        <v>0</v>
      </c>
      <c r="BF68" s="252">
        <f t="shared" si="52"/>
        <v>0</v>
      </c>
      <c r="BG68" s="254">
        <f t="shared" si="53"/>
        <v>0</v>
      </c>
      <c r="BH68" s="257">
        <f t="shared" si="54"/>
        <v>4</v>
      </c>
      <c r="BI68" s="259">
        <f t="shared" si="55"/>
        <v>10</v>
      </c>
      <c r="BJ68" s="252">
        <f t="shared" si="56"/>
        <v>0</v>
      </c>
      <c r="BK68" s="252">
        <f t="shared" si="57"/>
        <v>0</v>
      </c>
      <c r="BL68" s="254">
        <f t="shared" si="58"/>
        <v>0</v>
      </c>
      <c r="BM68" s="260">
        <f t="shared" si="59"/>
        <v>3</v>
      </c>
      <c r="BN68" s="252">
        <f t="shared" si="60"/>
        <v>15</v>
      </c>
      <c r="BO68" s="252">
        <f t="shared" si="61"/>
        <v>0</v>
      </c>
      <c r="BP68" s="252">
        <f t="shared" si="62"/>
        <v>0</v>
      </c>
      <c r="BQ68" s="254">
        <f t="shared" si="63"/>
        <v>0</v>
      </c>
      <c r="BR68" s="261">
        <f t="shared" si="64"/>
        <v>3</v>
      </c>
      <c r="BS68" s="252">
        <f t="shared" si="65"/>
        <v>0</v>
      </c>
      <c r="BT68" s="252">
        <f t="shared" si="66"/>
        <v>0</v>
      </c>
      <c r="BU68" s="252">
        <f t="shared" si="67"/>
        <v>0</v>
      </c>
      <c r="BV68" s="254">
        <f t="shared" si="68"/>
        <v>0</v>
      </c>
      <c r="BW68" s="261">
        <f t="shared" si="69"/>
        <v>4</v>
      </c>
      <c r="BX68" s="262">
        <v>99</v>
      </c>
      <c r="BY68" s="262">
        <v>99</v>
      </c>
      <c r="BZ68" s="246" t="e">
        <f t="shared" si="70"/>
        <v>#VALUE!</v>
      </c>
      <c r="CA68" s="246">
        <f t="shared" si="71"/>
        <v>20</v>
      </c>
      <c r="CB68" s="246" t="e">
        <f t="shared" si="72"/>
        <v>#VALUE!</v>
      </c>
      <c r="CC68" s="246" t="e">
        <f t="shared" si="73"/>
        <v>#VALUE!</v>
      </c>
      <c r="CD68" s="246" t="e">
        <f t="shared" si="74"/>
        <v>#VALUE!</v>
      </c>
      <c r="CE68" s="246" t="e">
        <f t="shared" si="75"/>
        <v>#VALUE!</v>
      </c>
      <c r="CF68" s="246" t="e">
        <f t="shared" si="76"/>
        <v>#VALUE!</v>
      </c>
      <c r="CG68" s="246" t="e">
        <f t="shared" si="77"/>
        <v>#VALUE!</v>
      </c>
      <c r="CH68" s="246" t="e">
        <f t="shared" si="78"/>
        <v>#VALUE!</v>
      </c>
      <c r="CI68" s="246" t="e">
        <f t="shared" si="79"/>
        <v>#VALUE!</v>
      </c>
      <c r="CJ68" s="246" t="e">
        <f t="shared" si="80"/>
        <v>#VALUE!</v>
      </c>
      <c r="CK68" s="246" t="e">
        <f t="shared" si="81"/>
        <v>#VALUE!</v>
      </c>
      <c r="CL68" s="246" t="e">
        <f t="shared" si="82"/>
        <v>#VALUE!</v>
      </c>
      <c r="CM68" s="246" t="e">
        <f t="shared" si="83"/>
        <v>#VALUE!</v>
      </c>
      <c r="CN68" s="246" t="e">
        <f t="shared" si="84"/>
        <v>#VALUE!</v>
      </c>
      <c r="CO68" s="263" t="str">
        <f t="shared" si="85"/>
        <v>2023PEC AI 141</v>
      </c>
      <c r="CP68" s="246" t="e">
        <f t="shared" si="86"/>
        <v>#VALUE!</v>
      </c>
      <c r="CQ68" s="211"/>
      <c r="CR68" s="246">
        <f t="shared" si="87"/>
        <v>20</v>
      </c>
      <c r="CS68" s="246" t="e">
        <f t="shared" si="88"/>
        <v>#VALUE!</v>
      </c>
      <c r="CT68" s="246" t="e">
        <f t="shared" si="89"/>
        <v>#VALUE!</v>
      </c>
      <c r="CU68" s="246" t="e">
        <f t="shared" si="90"/>
        <v>#VALUE!</v>
      </c>
      <c r="CV68" s="246" t="e">
        <f t="shared" si="91"/>
        <v>#VALUE!</v>
      </c>
      <c r="CW68" s="246" t="e">
        <f t="shared" si="92"/>
        <v>#VALUE!</v>
      </c>
      <c r="CX68" s="246" t="e">
        <f t="shared" si="93"/>
        <v>#VALUE!</v>
      </c>
      <c r="CY68" s="246" t="e">
        <f t="shared" si="94"/>
        <v>#VALUE!</v>
      </c>
      <c r="CZ68" s="246" t="e">
        <f t="shared" si="95"/>
        <v>#VALUE!</v>
      </c>
      <c r="DA68" s="246" t="e">
        <f t="shared" si="96"/>
        <v>#VALUE!</v>
      </c>
      <c r="DB68" s="246" t="e">
        <f t="shared" si="97"/>
        <v>#VALUE!</v>
      </c>
      <c r="DC68" s="246" t="e">
        <f t="shared" si="98"/>
        <v>#VALUE!</v>
      </c>
      <c r="DD68" s="246" t="e">
        <f t="shared" si="99"/>
        <v>#VALUE!</v>
      </c>
      <c r="DE68" s="212"/>
      <c r="DF68" s="212" t="e">
        <f t="shared" si="100"/>
        <v>#VALUE!</v>
      </c>
      <c r="DG68" s="212"/>
      <c r="DH68" s="212"/>
      <c r="DI68" s="212"/>
      <c r="DJ68" s="212"/>
      <c r="DK68" s="212"/>
      <c r="DL68" s="212"/>
      <c r="DM68" s="212"/>
      <c r="DN68" s="212"/>
      <c r="DO68" s="212"/>
      <c r="DP68" s="212"/>
      <c r="DQ68" s="212"/>
      <c r="DR68" s="264">
        <f t="shared" si="101"/>
        <v>99</v>
      </c>
      <c r="DS68" s="241">
        <f t="shared" si="102"/>
        <v>20</v>
      </c>
      <c r="DT68" s="212">
        <f t="shared" si="103"/>
        <v>14</v>
      </c>
      <c r="DU68" s="212">
        <f t="shared" si="104"/>
        <v>14</v>
      </c>
      <c r="DV68" s="212">
        <f t="shared" si="105"/>
        <v>12</v>
      </c>
      <c r="DW68" s="212">
        <f t="shared" si="106"/>
        <v>14</v>
      </c>
      <c r="DX68" s="264">
        <f t="shared" si="107"/>
        <v>10</v>
      </c>
      <c r="DY68" s="265">
        <f t="shared" si="108"/>
        <v>15</v>
      </c>
      <c r="DZ68" s="212">
        <f t="shared" si="109"/>
        <v>99</v>
      </c>
      <c r="EA68" s="212">
        <f t="shared" si="110"/>
        <v>20</v>
      </c>
      <c r="EB68" s="212">
        <f t="shared" si="111"/>
        <v>14</v>
      </c>
      <c r="EC68" s="212">
        <f t="shared" ref="EC68:ED68" si="506">IF(ISEVEN($B68),DT68,0)</f>
        <v>0</v>
      </c>
      <c r="ED68" s="212">
        <f t="shared" si="506"/>
        <v>0</v>
      </c>
      <c r="EE68" s="212">
        <f t="shared" ref="EE68:EF68" si="507">IF(ISODD($B68),DU68,0)</f>
        <v>14</v>
      </c>
      <c r="EF68" s="212">
        <f t="shared" si="507"/>
        <v>12</v>
      </c>
      <c r="EG68" s="212">
        <f t="shared" si="114"/>
        <v>0</v>
      </c>
      <c r="EH68" s="212">
        <f t="shared" si="115"/>
        <v>14</v>
      </c>
      <c r="EI68" s="212">
        <f t="shared" ref="EI68:EJ68" si="508">IF(ISEVEN($B68),DW68,0)</f>
        <v>0</v>
      </c>
      <c r="EJ68" s="212">
        <f t="shared" si="508"/>
        <v>0</v>
      </c>
      <c r="EK68" s="264">
        <f t="shared" ref="EK68:EL68" si="509">IF(ISODD($B68),DX68,0)</f>
        <v>10</v>
      </c>
      <c r="EL68" s="212">
        <f t="shared" si="509"/>
        <v>15</v>
      </c>
      <c r="EM68" s="212">
        <f t="shared" si="118"/>
        <v>0</v>
      </c>
      <c r="EN68" s="212"/>
      <c r="EO68" s="212"/>
      <c r="EP68" s="241">
        <f t="shared" si="119"/>
        <v>20</v>
      </c>
      <c r="EQ68" s="212">
        <f t="shared" si="120"/>
        <v>16</v>
      </c>
      <c r="ER68" s="212">
        <f t="shared" si="121"/>
        <v>16</v>
      </c>
      <c r="ES68" s="212">
        <f t="shared" si="122"/>
        <v>15</v>
      </c>
      <c r="ET68" s="264">
        <f t="shared" si="123"/>
        <v>16</v>
      </c>
      <c r="EU68" s="212">
        <f t="shared" si="124"/>
        <v>16</v>
      </c>
      <c r="EV68" s="212"/>
      <c r="EW68" s="212">
        <f t="shared" si="125"/>
        <v>99</v>
      </c>
      <c r="EX68" s="212">
        <f t="shared" si="126"/>
        <v>20</v>
      </c>
      <c r="EY68" s="212">
        <f t="shared" si="127"/>
        <v>16</v>
      </c>
      <c r="EZ68" s="212">
        <f t="shared" ref="EZ68:FA68" si="510">IF(ISEVEN($B68),EQ68,0)</f>
        <v>0</v>
      </c>
      <c r="FA68" s="212">
        <f t="shared" si="510"/>
        <v>0</v>
      </c>
      <c r="FB68" s="212">
        <f t="shared" ref="FB68:FC68" si="511">IF(ISODD($B68),ER68,0)</f>
        <v>16</v>
      </c>
      <c r="FC68" s="212">
        <f t="shared" si="511"/>
        <v>15</v>
      </c>
      <c r="FD68" s="212">
        <f t="shared" si="130"/>
        <v>0</v>
      </c>
      <c r="FE68" s="264">
        <f t="shared" si="131"/>
        <v>16</v>
      </c>
      <c r="FF68" s="212">
        <f t="shared" ref="FF68:FG68" si="512">IF(ISEVEN($B68),ET68,0)</f>
        <v>0</v>
      </c>
      <c r="FG68" s="212">
        <f t="shared" si="512"/>
        <v>0</v>
      </c>
      <c r="FH68" s="212">
        <f t="shared" si="133"/>
        <v>16</v>
      </c>
      <c r="FI68" s="212">
        <v>0</v>
      </c>
      <c r="FJ68" s="212">
        <v>0</v>
      </c>
      <c r="FK68" s="212"/>
      <c r="FL68" s="212"/>
      <c r="FM68" s="262">
        <v>99</v>
      </c>
    </row>
    <row r="69" spans="1:169" ht="15.75" customHeight="1" x14ac:dyDescent="0.2">
      <c r="A69" s="247">
        <v>56</v>
      </c>
      <c r="B69" s="248">
        <v>213423243056</v>
      </c>
      <c r="C69" s="249" t="s">
        <v>1054</v>
      </c>
      <c r="D69" s="250"/>
      <c r="E69" s="251" t="s">
        <v>1033</v>
      </c>
      <c r="F69" s="252">
        <f t="shared" si="0"/>
        <v>2</v>
      </c>
      <c r="G69" s="252">
        <f t="shared" si="1"/>
        <v>2</v>
      </c>
      <c r="H69" s="252">
        <f t="shared" si="2"/>
        <v>2</v>
      </c>
      <c r="I69" s="252">
        <f t="shared" si="3"/>
        <v>2</v>
      </c>
      <c r="J69" s="252">
        <f t="shared" si="4"/>
        <v>2</v>
      </c>
      <c r="K69" s="252">
        <f t="shared" si="5"/>
        <v>2</v>
      </c>
      <c r="L69" s="252">
        <f t="shared" si="6"/>
        <v>0</v>
      </c>
      <c r="M69" s="252">
        <f t="shared" si="7"/>
        <v>0</v>
      </c>
      <c r="N69" s="252">
        <f t="shared" si="8"/>
        <v>0</v>
      </c>
      <c r="O69" s="253">
        <f t="shared" si="9"/>
        <v>0</v>
      </c>
      <c r="P69" s="252">
        <f t="shared" si="10"/>
        <v>0</v>
      </c>
      <c r="Q69" s="252">
        <f t="shared" si="11"/>
        <v>0</v>
      </c>
      <c r="R69" s="252">
        <f t="shared" si="12"/>
        <v>0</v>
      </c>
      <c r="S69" s="254">
        <f t="shared" si="13"/>
        <v>0</v>
      </c>
      <c r="T69" s="255">
        <f t="shared" si="14"/>
        <v>4</v>
      </c>
      <c r="U69" s="252">
        <f t="shared" si="15"/>
        <v>8</v>
      </c>
      <c r="V69" s="252">
        <f t="shared" si="16"/>
        <v>0</v>
      </c>
      <c r="W69" s="252">
        <f t="shared" si="17"/>
        <v>0</v>
      </c>
      <c r="X69" s="254">
        <f t="shared" si="18"/>
        <v>0</v>
      </c>
      <c r="Y69" s="256">
        <f t="shared" si="19"/>
        <v>3</v>
      </c>
      <c r="Z69" s="252">
        <f t="shared" si="20"/>
        <v>9</v>
      </c>
      <c r="AA69" s="252">
        <f t="shared" si="21"/>
        <v>0</v>
      </c>
      <c r="AB69" s="252">
        <f t="shared" si="22"/>
        <v>0</v>
      </c>
      <c r="AC69" s="254">
        <f t="shared" si="23"/>
        <v>0</v>
      </c>
      <c r="AD69" s="255">
        <f t="shared" si="24"/>
        <v>3</v>
      </c>
      <c r="AE69" s="252">
        <f t="shared" si="25"/>
        <v>0</v>
      </c>
      <c r="AF69" s="252">
        <f t="shared" si="26"/>
        <v>0</v>
      </c>
      <c r="AG69" s="252">
        <f t="shared" si="27"/>
        <v>0</v>
      </c>
      <c r="AH69" s="254">
        <f t="shared" si="28"/>
        <v>0</v>
      </c>
      <c r="AI69" s="257">
        <f t="shared" si="29"/>
        <v>4</v>
      </c>
      <c r="AJ69" s="252">
        <f t="shared" si="30"/>
        <v>0</v>
      </c>
      <c r="AK69" s="252">
        <f t="shared" si="31"/>
        <v>0</v>
      </c>
      <c r="AL69" s="252">
        <f t="shared" si="32"/>
        <v>0</v>
      </c>
      <c r="AM69" s="254">
        <f t="shared" si="33"/>
        <v>0</v>
      </c>
      <c r="AN69" s="257">
        <f t="shared" si="34"/>
        <v>4</v>
      </c>
      <c r="AO69" s="252">
        <f t="shared" si="35"/>
        <v>9</v>
      </c>
      <c r="AP69" s="252">
        <f t="shared" si="36"/>
        <v>0</v>
      </c>
      <c r="AQ69" s="252">
        <f t="shared" si="37"/>
        <v>0</v>
      </c>
      <c r="AR69" s="254">
        <f t="shared" si="38"/>
        <v>0</v>
      </c>
      <c r="AS69" s="257">
        <f t="shared" si="39"/>
        <v>3</v>
      </c>
      <c r="AT69" s="252">
        <f t="shared" si="40"/>
        <v>0</v>
      </c>
      <c r="AU69" s="252">
        <f t="shared" si="41"/>
        <v>0</v>
      </c>
      <c r="AV69" s="252">
        <f t="shared" si="42"/>
        <v>0</v>
      </c>
      <c r="AW69" s="254">
        <f t="shared" si="43"/>
        <v>0</v>
      </c>
      <c r="AX69" s="258">
        <f t="shared" si="44"/>
        <v>4</v>
      </c>
      <c r="AY69" s="252">
        <f t="shared" si="45"/>
        <v>9</v>
      </c>
      <c r="AZ69" s="252">
        <f t="shared" si="46"/>
        <v>0</v>
      </c>
      <c r="BA69" s="252">
        <f t="shared" si="47"/>
        <v>0</v>
      </c>
      <c r="BB69" s="254">
        <f t="shared" si="48"/>
        <v>0</v>
      </c>
      <c r="BC69" s="257">
        <f t="shared" si="49"/>
        <v>3</v>
      </c>
      <c r="BD69" s="259">
        <f t="shared" si="50"/>
        <v>2</v>
      </c>
      <c r="BE69" s="252">
        <f t="shared" si="51"/>
        <v>0</v>
      </c>
      <c r="BF69" s="252">
        <f t="shared" si="52"/>
        <v>0</v>
      </c>
      <c r="BG69" s="254">
        <f t="shared" si="53"/>
        <v>0</v>
      </c>
      <c r="BH69" s="257">
        <f t="shared" si="54"/>
        <v>3</v>
      </c>
      <c r="BI69" s="252">
        <f t="shared" si="55"/>
        <v>0</v>
      </c>
      <c r="BJ69" s="252">
        <f t="shared" si="56"/>
        <v>0</v>
      </c>
      <c r="BK69" s="252">
        <f t="shared" si="57"/>
        <v>0</v>
      </c>
      <c r="BL69" s="254">
        <f t="shared" si="58"/>
        <v>0</v>
      </c>
      <c r="BM69" s="260">
        <f t="shared" si="59"/>
        <v>4</v>
      </c>
      <c r="BN69" s="252">
        <f t="shared" si="60"/>
        <v>0</v>
      </c>
      <c r="BO69" s="252">
        <f t="shared" si="61"/>
        <v>0</v>
      </c>
      <c r="BP69" s="252">
        <f t="shared" si="62"/>
        <v>0</v>
      </c>
      <c r="BQ69" s="254">
        <f t="shared" si="63"/>
        <v>0</v>
      </c>
      <c r="BR69" s="261">
        <f t="shared" si="64"/>
        <v>4</v>
      </c>
      <c r="BS69" s="252">
        <f t="shared" si="65"/>
        <v>9</v>
      </c>
      <c r="BT69" s="252">
        <f t="shared" si="66"/>
        <v>0</v>
      </c>
      <c r="BU69" s="252">
        <f t="shared" si="67"/>
        <v>0</v>
      </c>
      <c r="BV69" s="254">
        <f t="shared" si="68"/>
        <v>0</v>
      </c>
      <c r="BW69" s="261">
        <f t="shared" si="69"/>
        <v>3</v>
      </c>
      <c r="BX69" s="262">
        <v>58</v>
      </c>
      <c r="BY69" s="262">
        <v>58</v>
      </c>
      <c r="BZ69" s="246" t="e">
        <f t="shared" si="70"/>
        <v>#VALUE!</v>
      </c>
      <c r="CA69" s="246">
        <f t="shared" si="71"/>
        <v>20</v>
      </c>
      <c r="CB69" s="246" t="e">
        <f t="shared" si="72"/>
        <v>#VALUE!</v>
      </c>
      <c r="CC69" s="246" t="e">
        <f t="shared" si="73"/>
        <v>#VALUE!</v>
      </c>
      <c r="CD69" s="246" t="e">
        <f t="shared" si="74"/>
        <v>#VALUE!</v>
      </c>
      <c r="CE69" s="246" t="e">
        <f t="shared" si="75"/>
        <v>#VALUE!</v>
      </c>
      <c r="CF69" s="246" t="e">
        <f t="shared" si="76"/>
        <v>#VALUE!</v>
      </c>
      <c r="CG69" s="246" t="e">
        <f t="shared" si="77"/>
        <v>#VALUE!</v>
      </c>
      <c r="CH69" s="246" t="e">
        <f t="shared" si="78"/>
        <v>#VALUE!</v>
      </c>
      <c r="CI69" s="246" t="e">
        <f t="shared" si="79"/>
        <v>#VALUE!</v>
      </c>
      <c r="CJ69" s="246" t="e">
        <f t="shared" si="80"/>
        <v>#VALUE!</v>
      </c>
      <c r="CK69" s="246" t="e">
        <f t="shared" si="81"/>
        <v>#VALUE!</v>
      </c>
      <c r="CL69" s="246" t="e">
        <f t="shared" si="82"/>
        <v>#VALUE!</v>
      </c>
      <c r="CM69" s="246" t="e">
        <f t="shared" si="83"/>
        <v>#VALUE!</v>
      </c>
      <c r="CN69" s="246" t="e">
        <f t="shared" si="84"/>
        <v>#VALUE!</v>
      </c>
      <c r="CO69" s="263" t="str">
        <f t="shared" si="85"/>
        <v>2023PEC AI 588</v>
      </c>
      <c r="CP69" s="246" t="e">
        <f t="shared" si="86"/>
        <v>#VALUE!</v>
      </c>
      <c r="CQ69" s="211"/>
      <c r="CR69" s="246">
        <f t="shared" si="87"/>
        <v>20</v>
      </c>
      <c r="CS69" s="246" t="e">
        <f t="shared" si="88"/>
        <v>#VALUE!</v>
      </c>
      <c r="CT69" s="246" t="e">
        <f t="shared" si="89"/>
        <v>#VALUE!</v>
      </c>
      <c r="CU69" s="246" t="e">
        <f t="shared" si="90"/>
        <v>#VALUE!</v>
      </c>
      <c r="CV69" s="246" t="e">
        <f t="shared" si="91"/>
        <v>#VALUE!</v>
      </c>
      <c r="CW69" s="246" t="e">
        <f t="shared" si="92"/>
        <v>#VALUE!</v>
      </c>
      <c r="CX69" s="246" t="e">
        <f t="shared" si="93"/>
        <v>#VALUE!</v>
      </c>
      <c r="CY69" s="246" t="e">
        <f t="shared" si="94"/>
        <v>#VALUE!</v>
      </c>
      <c r="CZ69" s="246" t="e">
        <f t="shared" si="95"/>
        <v>#VALUE!</v>
      </c>
      <c r="DA69" s="246" t="e">
        <f t="shared" si="96"/>
        <v>#VALUE!</v>
      </c>
      <c r="DB69" s="246" t="e">
        <f t="shared" si="97"/>
        <v>#VALUE!</v>
      </c>
      <c r="DC69" s="246" t="e">
        <f t="shared" si="98"/>
        <v>#VALUE!</v>
      </c>
      <c r="DD69" s="246" t="e">
        <f t="shared" si="99"/>
        <v>#VALUE!</v>
      </c>
      <c r="DE69" s="212"/>
      <c r="DF69" s="212" t="e">
        <f t="shared" si="100"/>
        <v>#VALUE!</v>
      </c>
      <c r="DG69" s="212"/>
      <c r="DH69" s="212"/>
      <c r="DI69" s="212"/>
      <c r="DJ69" s="212"/>
      <c r="DK69" s="212"/>
      <c r="DL69" s="212"/>
      <c r="DM69" s="212"/>
      <c r="DN69" s="212"/>
      <c r="DO69" s="212"/>
      <c r="DP69" s="212"/>
      <c r="DQ69" s="212"/>
      <c r="DR69" s="264">
        <f t="shared" si="101"/>
        <v>58</v>
      </c>
      <c r="DS69" s="241">
        <f t="shared" si="102"/>
        <v>12</v>
      </c>
      <c r="DT69" s="212">
        <f t="shared" si="103"/>
        <v>8</v>
      </c>
      <c r="DU69" s="212">
        <f t="shared" si="104"/>
        <v>9</v>
      </c>
      <c r="DV69" s="212">
        <f t="shared" si="105"/>
        <v>9</v>
      </c>
      <c r="DW69" s="212">
        <f t="shared" si="106"/>
        <v>9</v>
      </c>
      <c r="DX69" s="264">
        <f t="shared" si="107"/>
        <v>2</v>
      </c>
      <c r="DY69" s="265">
        <f t="shared" si="108"/>
        <v>9</v>
      </c>
      <c r="DZ69" s="212">
        <f t="shared" si="109"/>
        <v>58</v>
      </c>
      <c r="EA69" s="212">
        <f t="shared" si="110"/>
        <v>12</v>
      </c>
      <c r="EB69" s="212">
        <f t="shared" si="111"/>
        <v>0</v>
      </c>
      <c r="EC69" s="212">
        <f t="shared" ref="EC69:ED69" si="513">IF(ISEVEN($B69),DT69,0)</f>
        <v>8</v>
      </c>
      <c r="ED69" s="212">
        <f t="shared" si="513"/>
        <v>9</v>
      </c>
      <c r="EE69" s="212">
        <f t="shared" ref="EE69:EF69" si="514">IF(ISODD($B69),DU69,0)</f>
        <v>0</v>
      </c>
      <c r="EF69" s="212">
        <f t="shared" si="514"/>
        <v>0</v>
      </c>
      <c r="EG69" s="212">
        <f t="shared" si="114"/>
        <v>9</v>
      </c>
      <c r="EH69" s="212">
        <f t="shared" si="115"/>
        <v>0</v>
      </c>
      <c r="EI69" s="212">
        <f t="shared" ref="EI69:EJ69" si="515">IF(ISEVEN($B69),DW69,0)</f>
        <v>9</v>
      </c>
      <c r="EJ69" s="264">
        <f t="shared" si="515"/>
        <v>2</v>
      </c>
      <c r="EK69" s="212">
        <f t="shared" ref="EK69:EL69" si="516">IF(ISODD($B69),DX69,0)</f>
        <v>0</v>
      </c>
      <c r="EL69" s="212">
        <f t="shared" si="516"/>
        <v>0</v>
      </c>
      <c r="EM69" s="212">
        <f t="shared" si="118"/>
        <v>9</v>
      </c>
      <c r="EN69" s="212"/>
      <c r="EO69" s="212"/>
      <c r="EP69" s="241">
        <f t="shared" si="119"/>
        <v>12</v>
      </c>
      <c r="EQ69" s="212">
        <f t="shared" si="120"/>
        <v>10</v>
      </c>
      <c r="ER69" s="212">
        <f t="shared" si="121"/>
        <v>10</v>
      </c>
      <c r="ES69" s="212">
        <f t="shared" si="122"/>
        <v>10</v>
      </c>
      <c r="ET69" s="264">
        <f t="shared" si="123"/>
        <v>7</v>
      </c>
      <c r="EU69" s="212">
        <f t="shared" si="124"/>
        <v>9</v>
      </c>
      <c r="EV69" s="212"/>
      <c r="EW69" s="212">
        <f t="shared" si="125"/>
        <v>58</v>
      </c>
      <c r="EX69" s="212">
        <f t="shared" si="126"/>
        <v>12</v>
      </c>
      <c r="EY69" s="212">
        <f t="shared" si="127"/>
        <v>0</v>
      </c>
      <c r="EZ69" s="212">
        <f t="shared" ref="EZ69:FA69" si="517">IF(ISEVEN($B69),EQ69,0)</f>
        <v>10</v>
      </c>
      <c r="FA69" s="212">
        <f t="shared" si="517"/>
        <v>10</v>
      </c>
      <c r="FB69" s="212">
        <f t="shared" ref="FB69:FC69" si="518">IF(ISODD($B69),ER69,0)</f>
        <v>0</v>
      </c>
      <c r="FC69" s="212">
        <f t="shared" si="518"/>
        <v>0</v>
      </c>
      <c r="FD69" s="212">
        <f t="shared" si="130"/>
        <v>10</v>
      </c>
      <c r="FE69" s="212">
        <f t="shared" si="131"/>
        <v>0</v>
      </c>
      <c r="FF69" s="264">
        <f t="shared" ref="FF69:FG69" si="519">IF(ISEVEN($B69),ET69,0)</f>
        <v>7</v>
      </c>
      <c r="FG69" s="212">
        <f t="shared" si="519"/>
        <v>9</v>
      </c>
      <c r="FH69" s="212">
        <f t="shared" si="133"/>
        <v>0</v>
      </c>
      <c r="FI69" s="212">
        <v>0</v>
      </c>
      <c r="FJ69" s="212">
        <v>0</v>
      </c>
      <c r="FK69" s="212"/>
      <c r="FL69" s="212"/>
      <c r="FM69" s="262">
        <v>58</v>
      </c>
    </row>
    <row r="70" spans="1:169" ht="15.75" customHeight="1" x14ac:dyDescent="0.2">
      <c r="A70" s="247">
        <v>58</v>
      </c>
      <c r="B70" s="248">
        <v>213423243058</v>
      </c>
      <c r="C70" s="249" t="s">
        <v>1054</v>
      </c>
      <c r="D70" s="250"/>
      <c r="E70" s="251" t="s">
        <v>1035</v>
      </c>
      <c r="F70" s="252">
        <f t="shared" si="0"/>
        <v>2</v>
      </c>
      <c r="G70" s="252">
        <f t="shared" si="1"/>
        <v>2</v>
      </c>
      <c r="H70" s="252">
        <f t="shared" si="2"/>
        <v>2</v>
      </c>
      <c r="I70" s="252">
        <f t="shared" si="3"/>
        <v>2</v>
      </c>
      <c r="J70" s="252">
        <f t="shared" si="4"/>
        <v>0</v>
      </c>
      <c r="K70" s="252">
        <f t="shared" si="5"/>
        <v>0</v>
      </c>
      <c r="L70" s="252">
        <f t="shared" si="6"/>
        <v>0</v>
      </c>
      <c r="M70" s="252">
        <f t="shared" si="7"/>
        <v>0</v>
      </c>
      <c r="N70" s="252">
        <f t="shared" si="8"/>
        <v>0</v>
      </c>
      <c r="O70" s="253">
        <f t="shared" si="9"/>
        <v>0</v>
      </c>
      <c r="P70" s="252">
        <f t="shared" si="10"/>
        <v>0</v>
      </c>
      <c r="Q70" s="252">
        <f t="shared" si="11"/>
        <v>0</v>
      </c>
      <c r="R70" s="252">
        <f t="shared" si="12"/>
        <v>0</v>
      </c>
      <c r="S70" s="254">
        <f t="shared" si="13"/>
        <v>0</v>
      </c>
      <c r="T70" s="255">
        <f t="shared" si="14"/>
        <v>4</v>
      </c>
      <c r="U70" s="252">
        <f t="shared" si="15"/>
        <v>6</v>
      </c>
      <c r="V70" s="252">
        <f t="shared" si="16"/>
        <v>0</v>
      </c>
      <c r="W70" s="252">
        <f t="shared" si="17"/>
        <v>0</v>
      </c>
      <c r="X70" s="254">
        <f t="shared" si="18"/>
        <v>0</v>
      </c>
      <c r="Y70" s="256">
        <f t="shared" si="19"/>
        <v>3</v>
      </c>
      <c r="Z70" s="252">
        <f t="shared" si="20"/>
        <v>6</v>
      </c>
      <c r="AA70" s="252">
        <f t="shared" si="21"/>
        <v>0</v>
      </c>
      <c r="AB70" s="252">
        <f t="shared" si="22"/>
        <v>0</v>
      </c>
      <c r="AC70" s="254">
        <f t="shared" si="23"/>
        <v>0</v>
      </c>
      <c r="AD70" s="255">
        <f t="shared" si="24"/>
        <v>3</v>
      </c>
      <c r="AE70" s="252">
        <f t="shared" si="25"/>
        <v>0</v>
      </c>
      <c r="AF70" s="252">
        <f t="shared" si="26"/>
        <v>0</v>
      </c>
      <c r="AG70" s="252">
        <f t="shared" si="27"/>
        <v>0</v>
      </c>
      <c r="AH70" s="254">
        <f t="shared" si="28"/>
        <v>0</v>
      </c>
      <c r="AI70" s="257">
        <f t="shared" si="29"/>
        <v>4</v>
      </c>
      <c r="AJ70" s="252">
        <f t="shared" si="30"/>
        <v>0</v>
      </c>
      <c r="AK70" s="252">
        <f t="shared" si="31"/>
        <v>0</v>
      </c>
      <c r="AL70" s="252">
        <f t="shared" si="32"/>
        <v>0</v>
      </c>
      <c r="AM70" s="254">
        <f t="shared" si="33"/>
        <v>0</v>
      </c>
      <c r="AN70" s="257">
        <f t="shared" si="34"/>
        <v>4</v>
      </c>
      <c r="AO70" s="252">
        <f t="shared" si="35"/>
        <v>6</v>
      </c>
      <c r="AP70" s="252">
        <f t="shared" si="36"/>
        <v>0</v>
      </c>
      <c r="AQ70" s="252">
        <f t="shared" si="37"/>
        <v>0</v>
      </c>
      <c r="AR70" s="254">
        <f t="shared" si="38"/>
        <v>0</v>
      </c>
      <c r="AS70" s="257">
        <f t="shared" si="39"/>
        <v>3</v>
      </c>
      <c r="AT70" s="252">
        <f t="shared" si="40"/>
        <v>0</v>
      </c>
      <c r="AU70" s="252">
        <f t="shared" si="41"/>
        <v>0</v>
      </c>
      <c r="AV70" s="252">
        <f t="shared" si="42"/>
        <v>0</v>
      </c>
      <c r="AW70" s="254">
        <f t="shared" si="43"/>
        <v>0</v>
      </c>
      <c r="AX70" s="258">
        <f t="shared" si="44"/>
        <v>4</v>
      </c>
      <c r="AY70" s="252">
        <f t="shared" si="45"/>
        <v>6</v>
      </c>
      <c r="AZ70" s="252">
        <f t="shared" si="46"/>
        <v>0</v>
      </c>
      <c r="BA70" s="252">
        <f t="shared" si="47"/>
        <v>0</v>
      </c>
      <c r="BB70" s="254">
        <f t="shared" si="48"/>
        <v>0</v>
      </c>
      <c r="BC70" s="257">
        <f t="shared" si="49"/>
        <v>3</v>
      </c>
      <c r="BD70" s="259">
        <f t="shared" si="50"/>
        <v>3</v>
      </c>
      <c r="BE70" s="252">
        <f t="shared" si="51"/>
        <v>0</v>
      </c>
      <c r="BF70" s="252">
        <f t="shared" si="52"/>
        <v>0</v>
      </c>
      <c r="BG70" s="254">
        <f t="shared" si="53"/>
        <v>0</v>
      </c>
      <c r="BH70" s="257">
        <f t="shared" si="54"/>
        <v>3</v>
      </c>
      <c r="BI70" s="252">
        <f t="shared" si="55"/>
        <v>0</v>
      </c>
      <c r="BJ70" s="252">
        <f t="shared" si="56"/>
        <v>0</v>
      </c>
      <c r="BK70" s="252">
        <f t="shared" si="57"/>
        <v>0</v>
      </c>
      <c r="BL70" s="254">
        <f t="shared" si="58"/>
        <v>0</v>
      </c>
      <c r="BM70" s="260">
        <f t="shared" si="59"/>
        <v>4</v>
      </c>
      <c r="BN70" s="252">
        <f t="shared" si="60"/>
        <v>0</v>
      </c>
      <c r="BO70" s="252">
        <f t="shared" si="61"/>
        <v>0</v>
      </c>
      <c r="BP70" s="252">
        <f t="shared" si="62"/>
        <v>0</v>
      </c>
      <c r="BQ70" s="254">
        <f t="shared" si="63"/>
        <v>0</v>
      </c>
      <c r="BR70" s="261">
        <f t="shared" si="64"/>
        <v>4</v>
      </c>
      <c r="BS70" s="252">
        <f t="shared" si="65"/>
        <v>6</v>
      </c>
      <c r="BT70" s="252">
        <f t="shared" si="66"/>
        <v>0</v>
      </c>
      <c r="BU70" s="252">
        <f t="shared" si="67"/>
        <v>0</v>
      </c>
      <c r="BV70" s="254">
        <f t="shared" si="68"/>
        <v>0</v>
      </c>
      <c r="BW70" s="261">
        <f t="shared" si="69"/>
        <v>3</v>
      </c>
      <c r="BX70" s="262">
        <v>41</v>
      </c>
      <c r="BY70" s="262">
        <v>41</v>
      </c>
      <c r="BZ70" s="246" t="e">
        <f t="shared" si="70"/>
        <v>#VALUE!</v>
      </c>
      <c r="CA70" s="246">
        <f t="shared" si="71"/>
        <v>20</v>
      </c>
      <c r="CB70" s="246" t="e">
        <f t="shared" si="72"/>
        <v>#VALUE!</v>
      </c>
      <c r="CC70" s="246" t="e">
        <f t="shared" si="73"/>
        <v>#VALUE!</v>
      </c>
      <c r="CD70" s="246" t="e">
        <f t="shared" si="74"/>
        <v>#VALUE!</v>
      </c>
      <c r="CE70" s="246" t="e">
        <f t="shared" si="75"/>
        <v>#VALUE!</v>
      </c>
      <c r="CF70" s="246" t="e">
        <f t="shared" si="76"/>
        <v>#VALUE!</v>
      </c>
      <c r="CG70" s="246" t="e">
        <f t="shared" si="77"/>
        <v>#VALUE!</v>
      </c>
      <c r="CH70" s="246" t="e">
        <f t="shared" si="78"/>
        <v>#VALUE!</v>
      </c>
      <c r="CI70" s="246" t="e">
        <f t="shared" si="79"/>
        <v>#VALUE!</v>
      </c>
      <c r="CJ70" s="246" t="e">
        <f t="shared" si="80"/>
        <v>#VALUE!</v>
      </c>
      <c r="CK70" s="246" t="e">
        <f t="shared" si="81"/>
        <v>#VALUE!</v>
      </c>
      <c r="CL70" s="246" t="e">
        <f t="shared" si="82"/>
        <v>#VALUE!</v>
      </c>
      <c r="CM70" s="246" t="e">
        <f t="shared" si="83"/>
        <v>#VALUE!</v>
      </c>
      <c r="CN70" s="246" t="e">
        <f t="shared" si="84"/>
        <v>#VALUE!</v>
      </c>
      <c r="CO70" s="263" t="str">
        <f t="shared" si="85"/>
        <v>2023PEC AI 588</v>
      </c>
      <c r="CP70" s="246" t="e">
        <f t="shared" si="86"/>
        <v>#VALUE!</v>
      </c>
      <c r="CQ70" s="211"/>
      <c r="CR70" s="246">
        <f t="shared" si="87"/>
        <v>20</v>
      </c>
      <c r="CS70" s="246" t="e">
        <f t="shared" si="88"/>
        <v>#VALUE!</v>
      </c>
      <c r="CT70" s="246" t="e">
        <f t="shared" si="89"/>
        <v>#VALUE!</v>
      </c>
      <c r="CU70" s="246" t="e">
        <f t="shared" si="90"/>
        <v>#VALUE!</v>
      </c>
      <c r="CV70" s="246" t="e">
        <f t="shared" si="91"/>
        <v>#VALUE!</v>
      </c>
      <c r="CW70" s="246" t="e">
        <f t="shared" si="92"/>
        <v>#VALUE!</v>
      </c>
      <c r="CX70" s="246" t="e">
        <f t="shared" si="93"/>
        <v>#VALUE!</v>
      </c>
      <c r="CY70" s="246" t="e">
        <f t="shared" si="94"/>
        <v>#VALUE!</v>
      </c>
      <c r="CZ70" s="246" t="e">
        <f t="shared" si="95"/>
        <v>#VALUE!</v>
      </c>
      <c r="DA70" s="246" t="e">
        <f t="shared" si="96"/>
        <v>#VALUE!</v>
      </c>
      <c r="DB70" s="246" t="e">
        <f t="shared" si="97"/>
        <v>#VALUE!</v>
      </c>
      <c r="DC70" s="246" t="e">
        <f t="shared" si="98"/>
        <v>#VALUE!</v>
      </c>
      <c r="DD70" s="246" t="e">
        <f t="shared" si="99"/>
        <v>#VALUE!</v>
      </c>
      <c r="DE70" s="212"/>
      <c r="DF70" s="212" t="e">
        <f t="shared" si="100"/>
        <v>#VALUE!</v>
      </c>
      <c r="DG70" s="212"/>
      <c r="DH70" s="212"/>
      <c r="DI70" s="212"/>
      <c r="DJ70" s="212"/>
      <c r="DK70" s="212"/>
      <c r="DL70" s="212"/>
      <c r="DM70" s="212"/>
      <c r="DN70" s="212"/>
      <c r="DO70" s="212"/>
      <c r="DP70" s="212"/>
      <c r="DQ70" s="212"/>
      <c r="DR70" s="264">
        <f t="shared" si="101"/>
        <v>41</v>
      </c>
      <c r="DS70" s="241">
        <f t="shared" si="102"/>
        <v>8</v>
      </c>
      <c r="DT70" s="212">
        <f t="shared" si="103"/>
        <v>6</v>
      </c>
      <c r="DU70" s="212">
        <f t="shared" si="104"/>
        <v>6</v>
      </c>
      <c r="DV70" s="212">
        <f t="shared" si="105"/>
        <v>6</v>
      </c>
      <c r="DW70" s="212">
        <f t="shared" si="106"/>
        <v>6</v>
      </c>
      <c r="DX70" s="264">
        <f t="shared" si="107"/>
        <v>3</v>
      </c>
      <c r="DY70" s="265">
        <f t="shared" si="108"/>
        <v>6</v>
      </c>
      <c r="DZ70" s="212">
        <f t="shared" si="109"/>
        <v>41</v>
      </c>
      <c r="EA70" s="212">
        <f t="shared" si="110"/>
        <v>8</v>
      </c>
      <c r="EB70" s="212">
        <f t="shared" si="111"/>
        <v>0</v>
      </c>
      <c r="EC70" s="212">
        <f t="shared" ref="EC70:ED70" si="520">IF(ISEVEN($B70),DT70,0)</f>
        <v>6</v>
      </c>
      <c r="ED70" s="212">
        <f t="shared" si="520"/>
        <v>6</v>
      </c>
      <c r="EE70" s="212">
        <f t="shared" ref="EE70:EF70" si="521">IF(ISODD($B70),DU70,0)</f>
        <v>0</v>
      </c>
      <c r="EF70" s="212">
        <f t="shared" si="521"/>
        <v>0</v>
      </c>
      <c r="EG70" s="212">
        <f t="shared" si="114"/>
        <v>6</v>
      </c>
      <c r="EH70" s="212">
        <f t="shared" si="115"/>
        <v>0</v>
      </c>
      <c r="EI70" s="212">
        <f t="shared" ref="EI70:EJ70" si="522">IF(ISEVEN($B70),DW70,0)</f>
        <v>6</v>
      </c>
      <c r="EJ70" s="264">
        <f t="shared" si="522"/>
        <v>3</v>
      </c>
      <c r="EK70" s="212">
        <f t="shared" ref="EK70:EL70" si="523">IF(ISODD($B70),DX70,0)</f>
        <v>0</v>
      </c>
      <c r="EL70" s="212">
        <f t="shared" si="523"/>
        <v>0</v>
      </c>
      <c r="EM70" s="212">
        <f t="shared" si="118"/>
        <v>6</v>
      </c>
      <c r="EN70" s="212"/>
      <c r="EO70" s="212"/>
      <c r="EP70" s="241">
        <f t="shared" si="119"/>
        <v>8</v>
      </c>
      <c r="EQ70" s="212">
        <f t="shared" si="120"/>
        <v>7</v>
      </c>
      <c r="ER70" s="212">
        <f t="shared" si="121"/>
        <v>7</v>
      </c>
      <c r="ES70" s="212">
        <f t="shared" si="122"/>
        <v>7</v>
      </c>
      <c r="ET70" s="264">
        <f t="shared" si="123"/>
        <v>5</v>
      </c>
      <c r="EU70" s="212">
        <f t="shared" si="124"/>
        <v>7</v>
      </c>
      <c r="EV70" s="212"/>
      <c r="EW70" s="212">
        <f t="shared" si="125"/>
        <v>41</v>
      </c>
      <c r="EX70" s="212">
        <f t="shared" si="126"/>
        <v>8</v>
      </c>
      <c r="EY70" s="212">
        <f t="shared" si="127"/>
        <v>0</v>
      </c>
      <c r="EZ70" s="212">
        <f t="shared" ref="EZ70:FA70" si="524">IF(ISEVEN($B70),EQ70,0)</f>
        <v>7</v>
      </c>
      <c r="FA70" s="212">
        <f t="shared" si="524"/>
        <v>7</v>
      </c>
      <c r="FB70" s="212">
        <f t="shared" ref="FB70:FC70" si="525">IF(ISODD($B70),ER70,0)</f>
        <v>0</v>
      </c>
      <c r="FC70" s="212">
        <f t="shared" si="525"/>
        <v>0</v>
      </c>
      <c r="FD70" s="212">
        <f t="shared" si="130"/>
        <v>7</v>
      </c>
      <c r="FE70" s="212">
        <f t="shared" si="131"/>
        <v>0</v>
      </c>
      <c r="FF70" s="264">
        <f t="shared" ref="FF70:FG70" si="526">IF(ISEVEN($B70),ET70,0)</f>
        <v>5</v>
      </c>
      <c r="FG70" s="212">
        <f t="shared" si="526"/>
        <v>7</v>
      </c>
      <c r="FH70" s="212">
        <f t="shared" si="133"/>
        <v>0</v>
      </c>
      <c r="FI70" s="212">
        <v>0</v>
      </c>
      <c r="FJ70" s="212">
        <v>0</v>
      </c>
      <c r="FK70" s="212"/>
      <c r="FL70" s="212"/>
      <c r="FM70" s="262">
        <v>41</v>
      </c>
    </row>
    <row r="71" spans="1:169" ht="15.75" customHeight="1" x14ac:dyDescent="0.2">
      <c r="A71" s="247">
        <v>58</v>
      </c>
      <c r="B71" s="248">
        <v>213423243058</v>
      </c>
      <c r="C71" s="249" t="s">
        <v>1056</v>
      </c>
      <c r="D71" s="250"/>
      <c r="E71" s="251" t="s">
        <v>1037</v>
      </c>
      <c r="F71" s="252">
        <f t="shared" si="0"/>
        <v>2</v>
      </c>
      <c r="G71" s="252">
        <f t="shared" si="1"/>
        <v>2</v>
      </c>
      <c r="H71" s="252">
        <f t="shared" si="2"/>
        <v>2</v>
      </c>
      <c r="I71" s="252">
        <f t="shared" si="3"/>
        <v>2</v>
      </c>
      <c r="J71" s="252">
        <f t="shared" si="4"/>
        <v>2</v>
      </c>
      <c r="K71" s="252">
        <f t="shared" si="5"/>
        <v>2</v>
      </c>
      <c r="L71" s="252">
        <f t="shared" si="6"/>
        <v>1</v>
      </c>
      <c r="M71" s="252">
        <f t="shared" si="7"/>
        <v>0</v>
      </c>
      <c r="N71" s="252">
        <f t="shared" si="8"/>
        <v>0</v>
      </c>
      <c r="O71" s="253">
        <f t="shared" si="9"/>
        <v>0</v>
      </c>
      <c r="P71" s="252">
        <f t="shared" si="10"/>
        <v>0</v>
      </c>
      <c r="Q71" s="252">
        <f t="shared" si="11"/>
        <v>0</v>
      </c>
      <c r="R71" s="252">
        <f t="shared" si="12"/>
        <v>0</v>
      </c>
      <c r="S71" s="254">
        <f t="shared" si="13"/>
        <v>0</v>
      </c>
      <c r="T71" s="255">
        <f t="shared" si="14"/>
        <v>4</v>
      </c>
      <c r="U71" s="252">
        <f t="shared" si="15"/>
        <v>9</v>
      </c>
      <c r="V71" s="252">
        <f t="shared" si="16"/>
        <v>0</v>
      </c>
      <c r="W71" s="252">
        <f t="shared" si="17"/>
        <v>0</v>
      </c>
      <c r="X71" s="254">
        <f t="shared" si="18"/>
        <v>0</v>
      </c>
      <c r="Y71" s="256">
        <f t="shared" si="19"/>
        <v>3</v>
      </c>
      <c r="Z71" s="252">
        <f t="shared" si="20"/>
        <v>10</v>
      </c>
      <c r="AA71" s="252">
        <f t="shared" si="21"/>
        <v>0</v>
      </c>
      <c r="AB71" s="252">
        <f t="shared" si="22"/>
        <v>0</v>
      </c>
      <c r="AC71" s="254">
        <f t="shared" si="23"/>
        <v>0</v>
      </c>
      <c r="AD71" s="255">
        <f t="shared" si="24"/>
        <v>3</v>
      </c>
      <c r="AE71" s="252">
        <f t="shared" si="25"/>
        <v>0</v>
      </c>
      <c r="AF71" s="252">
        <f t="shared" si="26"/>
        <v>0</v>
      </c>
      <c r="AG71" s="252">
        <f t="shared" si="27"/>
        <v>0</v>
      </c>
      <c r="AH71" s="254">
        <f t="shared" si="28"/>
        <v>0</v>
      </c>
      <c r="AI71" s="257">
        <f t="shared" si="29"/>
        <v>4</v>
      </c>
      <c r="AJ71" s="252">
        <f t="shared" si="30"/>
        <v>0</v>
      </c>
      <c r="AK71" s="252">
        <f t="shared" si="31"/>
        <v>0</v>
      </c>
      <c r="AL71" s="252">
        <f t="shared" si="32"/>
        <v>0</v>
      </c>
      <c r="AM71" s="254">
        <f t="shared" si="33"/>
        <v>0</v>
      </c>
      <c r="AN71" s="257">
        <f t="shared" si="34"/>
        <v>4</v>
      </c>
      <c r="AO71" s="252">
        <f t="shared" si="35"/>
        <v>10</v>
      </c>
      <c r="AP71" s="252">
        <f t="shared" si="36"/>
        <v>0</v>
      </c>
      <c r="AQ71" s="252">
        <f t="shared" si="37"/>
        <v>0</v>
      </c>
      <c r="AR71" s="254">
        <f t="shared" si="38"/>
        <v>0</v>
      </c>
      <c r="AS71" s="257">
        <f t="shared" si="39"/>
        <v>3</v>
      </c>
      <c r="AT71" s="252">
        <f t="shared" si="40"/>
        <v>0</v>
      </c>
      <c r="AU71" s="252">
        <f t="shared" si="41"/>
        <v>0</v>
      </c>
      <c r="AV71" s="252">
        <f t="shared" si="42"/>
        <v>0</v>
      </c>
      <c r="AW71" s="254">
        <f t="shared" si="43"/>
        <v>0</v>
      </c>
      <c r="AX71" s="258">
        <f t="shared" si="44"/>
        <v>4</v>
      </c>
      <c r="AY71" s="252">
        <f t="shared" si="45"/>
        <v>10</v>
      </c>
      <c r="AZ71" s="252">
        <f t="shared" si="46"/>
        <v>0</v>
      </c>
      <c r="BA71" s="252">
        <f t="shared" si="47"/>
        <v>0</v>
      </c>
      <c r="BB71" s="254">
        <f t="shared" si="48"/>
        <v>0</v>
      </c>
      <c r="BC71" s="257">
        <f t="shared" si="49"/>
        <v>3</v>
      </c>
      <c r="BD71" s="259">
        <f t="shared" si="50"/>
        <v>3</v>
      </c>
      <c r="BE71" s="252">
        <f t="shared" si="51"/>
        <v>0</v>
      </c>
      <c r="BF71" s="252">
        <f t="shared" si="52"/>
        <v>0</v>
      </c>
      <c r="BG71" s="254">
        <f t="shared" si="53"/>
        <v>0</v>
      </c>
      <c r="BH71" s="257">
        <f t="shared" si="54"/>
        <v>3</v>
      </c>
      <c r="BI71" s="252">
        <f t="shared" si="55"/>
        <v>0</v>
      </c>
      <c r="BJ71" s="252">
        <f t="shared" si="56"/>
        <v>0</v>
      </c>
      <c r="BK71" s="252">
        <f t="shared" si="57"/>
        <v>0</v>
      </c>
      <c r="BL71" s="254">
        <f t="shared" si="58"/>
        <v>0</v>
      </c>
      <c r="BM71" s="260">
        <f t="shared" si="59"/>
        <v>4</v>
      </c>
      <c r="BN71" s="252">
        <f t="shared" si="60"/>
        <v>0</v>
      </c>
      <c r="BO71" s="252">
        <f t="shared" si="61"/>
        <v>0</v>
      </c>
      <c r="BP71" s="252">
        <f t="shared" si="62"/>
        <v>0</v>
      </c>
      <c r="BQ71" s="254">
        <f t="shared" si="63"/>
        <v>0</v>
      </c>
      <c r="BR71" s="261">
        <f t="shared" si="64"/>
        <v>4</v>
      </c>
      <c r="BS71" s="252">
        <f t="shared" si="65"/>
        <v>10</v>
      </c>
      <c r="BT71" s="252">
        <f t="shared" si="66"/>
        <v>0</v>
      </c>
      <c r="BU71" s="252">
        <f t="shared" si="67"/>
        <v>0</v>
      </c>
      <c r="BV71" s="254">
        <f t="shared" si="68"/>
        <v>0</v>
      </c>
      <c r="BW71" s="261">
        <f t="shared" si="69"/>
        <v>3</v>
      </c>
      <c r="BX71" s="262">
        <v>65</v>
      </c>
      <c r="BY71" s="262">
        <v>65</v>
      </c>
      <c r="BZ71" s="246" t="e">
        <f t="shared" si="70"/>
        <v>#VALUE!</v>
      </c>
      <c r="CA71" s="246">
        <f t="shared" si="71"/>
        <v>20</v>
      </c>
      <c r="CB71" s="246" t="e">
        <f t="shared" si="72"/>
        <v>#VALUE!</v>
      </c>
      <c r="CC71" s="246" t="e">
        <f t="shared" si="73"/>
        <v>#VALUE!</v>
      </c>
      <c r="CD71" s="246" t="e">
        <f t="shared" si="74"/>
        <v>#VALUE!</v>
      </c>
      <c r="CE71" s="246" t="e">
        <f t="shared" si="75"/>
        <v>#VALUE!</v>
      </c>
      <c r="CF71" s="246" t="e">
        <f t="shared" si="76"/>
        <v>#VALUE!</v>
      </c>
      <c r="CG71" s="246" t="e">
        <f t="shared" si="77"/>
        <v>#VALUE!</v>
      </c>
      <c r="CH71" s="246" t="e">
        <f t="shared" si="78"/>
        <v>#VALUE!</v>
      </c>
      <c r="CI71" s="246" t="e">
        <f t="shared" si="79"/>
        <v>#VALUE!</v>
      </c>
      <c r="CJ71" s="246" t="e">
        <f t="shared" si="80"/>
        <v>#VALUE!</v>
      </c>
      <c r="CK71" s="246" t="e">
        <f t="shared" si="81"/>
        <v>#VALUE!</v>
      </c>
      <c r="CL71" s="246" t="e">
        <f t="shared" si="82"/>
        <v>#VALUE!</v>
      </c>
      <c r="CM71" s="246" t="e">
        <f t="shared" si="83"/>
        <v>#VALUE!</v>
      </c>
      <c r="CN71" s="246" t="e">
        <f t="shared" si="84"/>
        <v>#VALUE!</v>
      </c>
      <c r="CO71" s="263" t="str">
        <f t="shared" si="85"/>
        <v>2023PEC AI 589</v>
      </c>
      <c r="CP71" s="246" t="e">
        <f t="shared" si="86"/>
        <v>#VALUE!</v>
      </c>
      <c r="CQ71" s="211"/>
      <c r="CR71" s="246">
        <f t="shared" si="87"/>
        <v>20</v>
      </c>
      <c r="CS71" s="246" t="e">
        <f t="shared" si="88"/>
        <v>#VALUE!</v>
      </c>
      <c r="CT71" s="246" t="e">
        <f t="shared" si="89"/>
        <v>#VALUE!</v>
      </c>
      <c r="CU71" s="246" t="e">
        <f t="shared" si="90"/>
        <v>#VALUE!</v>
      </c>
      <c r="CV71" s="246" t="e">
        <f t="shared" si="91"/>
        <v>#VALUE!</v>
      </c>
      <c r="CW71" s="246" t="e">
        <f t="shared" si="92"/>
        <v>#VALUE!</v>
      </c>
      <c r="CX71" s="246" t="e">
        <f t="shared" si="93"/>
        <v>#VALUE!</v>
      </c>
      <c r="CY71" s="246" t="e">
        <f t="shared" si="94"/>
        <v>#VALUE!</v>
      </c>
      <c r="CZ71" s="246" t="e">
        <f t="shared" si="95"/>
        <v>#VALUE!</v>
      </c>
      <c r="DA71" s="246" t="e">
        <f t="shared" si="96"/>
        <v>#VALUE!</v>
      </c>
      <c r="DB71" s="246" t="e">
        <f t="shared" si="97"/>
        <v>#VALUE!</v>
      </c>
      <c r="DC71" s="246" t="e">
        <f t="shared" si="98"/>
        <v>#VALUE!</v>
      </c>
      <c r="DD71" s="246" t="e">
        <f t="shared" si="99"/>
        <v>#VALUE!</v>
      </c>
      <c r="DE71" s="212"/>
      <c r="DF71" s="212" t="e">
        <f t="shared" si="100"/>
        <v>#VALUE!</v>
      </c>
      <c r="DG71" s="212"/>
      <c r="DH71" s="212"/>
      <c r="DI71" s="212"/>
      <c r="DJ71" s="212"/>
      <c r="DK71" s="212"/>
      <c r="DL71" s="212"/>
      <c r="DM71" s="212"/>
      <c r="DN71" s="212"/>
      <c r="DO71" s="212"/>
      <c r="DP71" s="212"/>
      <c r="DQ71" s="212"/>
      <c r="DR71" s="264">
        <f t="shared" si="101"/>
        <v>65</v>
      </c>
      <c r="DS71" s="241">
        <f t="shared" si="102"/>
        <v>13</v>
      </c>
      <c r="DT71" s="212">
        <f t="shared" si="103"/>
        <v>9</v>
      </c>
      <c r="DU71" s="212">
        <f t="shared" si="104"/>
        <v>10</v>
      </c>
      <c r="DV71" s="212">
        <f t="shared" si="105"/>
        <v>10</v>
      </c>
      <c r="DW71" s="212">
        <f t="shared" si="106"/>
        <v>10</v>
      </c>
      <c r="DX71" s="264">
        <f t="shared" si="107"/>
        <v>3</v>
      </c>
      <c r="DY71" s="265">
        <f t="shared" si="108"/>
        <v>10</v>
      </c>
      <c r="DZ71" s="212">
        <f t="shared" si="109"/>
        <v>65</v>
      </c>
      <c r="EA71" s="212">
        <f t="shared" si="110"/>
        <v>13</v>
      </c>
      <c r="EB71" s="212">
        <f t="shared" si="111"/>
        <v>0</v>
      </c>
      <c r="EC71" s="212">
        <f t="shared" ref="EC71:ED71" si="527">IF(ISEVEN($B71),DT71,0)</f>
        <v>9</v>
      </c>
      <c r="ED71" s="212">
        <f t="shared" si="527"/>
        <v>10</v>
      </c>
      <c r="EE71" s="212">
        <f t="shared" ref="EE71:EF71" si="528">IF(ISODD($B71),DU71,0)</f>
        <v>0</v>
      </c>
      <c r="EF71" s="212">
        <f t="shared" si="528"/>
        <v>0</v>
      </c>
      <c r="EG71" s="212">
        <f t="shared" si="114"/>
        <v>10</v>
      </c>
      <c r="EH71" s="212">
        <f t="shared" si="115"/>
        <v>0</v>
      </c>
      <c r="EI71" s="212">
        <f t="shared" ref="EI71:EJ71" si="529">IF(ISEVEN($B71),DW71,0)</f>
        <v>10</v>
      </c>
      <c r="EJ71" s="264">
        <f t="shared" si="529"/>
        <v>3</v>
      </c>
      <c r="EK71" s="212">
        <f t="shared" ref="EK71:EL71" si="530">IF(ISODD($B71),DX71,0)</f>
        <v>0</v>
      </c>
      <c r="EL71" s="212">
        <f t="shared" si="530"/>
        <v>0</v>
      </c>
      <c r="EM71" s="212">
        <f t="shared" si="118"/>
        <v>10</v>
      </c>
      <c r="EN71" s="212"/>
      <c r="EO71" s="212"/>
      <c r="EP71" s="241">
        <f t="shared" si="119"/>
        <v>13</v>
      </c>
      <c r="EQ71" s="212">
        <f t="shared" si="120"/>
        <v>11</v>
      </c>
      <c r="ER71" s="212">
        <f t="shared" si="121"/>
        <v>12</v>
      </c>
      <c r="ES71" s="212">
        <f t="shared" si="122"/>
        <v>12</v>
      </c>
      <c r="ET71" s="264">
        <f t="shared" si="123"/>
        <v>7</v>
      </c>
      <c r="EU71" s="212">
        <f t="shared" si="124"/>
        <v>10</v>
      </c>
      <c r="EV71" s="212"/>
      <c r="EW71" s="212">
        <f t="shared" si="125"/>
        <v>65</v>
      </c>
      <c r="EX71" s="212">
        <f t="shared" si="126"/>
        <v>13</v>
      </c>
      <c r="EY71" s="212">
        <f t="shared" si="127"/>
        <v>0</v>
      </c>
      <c r="EZ71" s="212">
        <f t="shared" ref="EZ71:FA71" si="531">IF(ISEVEN($B71),EQ71,0)</f>
        <v>11</v>
      </c>
      <c r="FA71" s="212">
        <f t="shared" si="531"/>
        <v>12</v>
      </c>
      <c r="FB71" s="212">
        <f t="shared" ref="FB71:FC71" si="532">IF(ISODD($B71),ER71,0)</f>
        <v>0</v>
      </c>
      <c r="FC71" s="212">
        <f t="shared" si="532"/>
        <v>0</v>
      </c>
      <c r="FD71" s="212">
        <f t="shared" si="130"/>
        <v>12</v>
      </c>
      <c r="FE71" s="212">
        <f t="shared" si="131"/>
        <v>0</v>
      </c>
      <c r="FF71" s="264">
        <f t="shared" ref="FF71:FG71" si="533">IF(ISEVEN($B71),ET71,0)</f>
        <v>7</v>
      </c>
      <c r="FG71" s="212">
        <f t="shared" si="533"/>
        <v>10</v>
      </c>
      <c r="FH71" s="212">
        <f t="shared" si="133"/>
        <v>0</v>
      </c>
      <c r="FI71" s="212">
        <v>0</v>
      </c>
      <c r="FJ71" s="212">
        <v>0</v>
      </c>
      <c r="FK71" s="212"/>
      <c r="FL71" s="212"/>
      <c r="FM71" s="262">
        <v>65</v>
      </c>
    </row>
    <row r="72" spans="1:169" ht="15.75" customHeight="1" x14ac:dyDescent="0.2">
      <c r="A72" s="247">
        <v>59</v>
      </c>
      <c r="B72" s="248">
        <v>213423243059</v>
      </c>
      <c r="C72" s="249" t="s">
        <v>1038</v>
      </c>
      <c r="D72" s="250"/>
      <c r="E72" s="251" t="s">
        <v>1039</v>
      </c>
      <c r="F72" s="252">
        <f t="shared" si="0"/>
        <v>2</v>
      </c>
      <c r="G72" s="252">
        <f t="shared" si="1"/>
        <v>2</v>
      </c>
      <c r="H72" s="252">
        <f t="shared" si="2"/>
        <v>2</v>
      </c>
      <c r="I72" s="252">
        <f t="shared" si="3"/>
        <v>2</v>
      </c>
      <c r="J72" s="252">
        <f t="shared" si="4"/>
        <v>0</v>
      </c>
      <c r="K72" s="252">
        <f t="shared" si="5"/>
        <v>0</v>
      </c>
      <c r="L72" s="252">
        <f t="shared" si="6"/>
        <v>0</v>
      </c>
      <c r="M72" s="252">
        <f t="shared" si="7"/>
        <v>0</v>
      </c>
      <c r="N72" s="252">
        <f t="shared" si="8"/>
        <v>0</v>
      </c>
      <c r="O72" s="253">
        <f t="shared" si="9"/>
        <v>0</v>
      </c>
      <c r="P72" s="252">
        <f t="shared" si="10"/>
        <v>6</v>
      </c>
      <c r="Q72" s="252">
        <f t="shared" si="11"/>
        <v>0</v>
      </c>
      <c r="R72" s="252">
        <f t="shared" si="12"/>
        <v>0</v>
      </c>
      <c r="S72" s="254">
        <f t="shared" si="13"/>
        <v>0</v>
      </c>
      <c r="T72" s="255">
        <f t="shared" si="14"/>
        <v>3</v>
      </c>
      <c r="U72" s="252">
        <f t="shared" si="15"/>
        <v>0</v>
      </c>
      <c r="V72" s="252">
        <f t="shared" si="16"/>
        <v>0</v>
      </c>
      <c r="W72" s="252">
        <f t="shared" si="17"/>
        <v>0</v>
      </c>
      <c r="X72" s="254">
        <f t="shared" si="18"/>
        <v>0</v>
      </c>
      <c r="Y72" s="256">
        <f t="shared" si="19"/>
        <v>4</v>
      </c>
      <c r="Z72" s="252">
        <f t="shared" si="20"/>
        <v>0</v>
      </c>
      <c r="AA72" s="252">
        <f t="shared" si="21"/>
        <v>0</v>
      </c>
      <c r="AB72" s="252">
        <f t="shared" si="22"/>
        <v>0</v>
      </c>
      <c r="AC72" s="254">
        <f t="shared" si="23"/>
        <v>0</v>
      </c>
      <c r="AD72" s="255">
        <f t="shared" si="24"/>
        <v>4</v>
      </c>
      <c r="AE72" s="252">
        <f t="shared" si="25"/>
        <v>6</v>
      </c>
      <c r="AF72" s="252">
        <f t="shared" si="26"/>
        <v>0</v>
      </c>
      <c r="AG72" s="252">
        <f t="shared" si="27"/>
        <v>0</v>
      </c>
      <c r="AH72" s="254">
        <f t="shared" si="28"/>
        <v>0</v>
      </c>
      <c r="AI72" s="257">
        <f t="shared" si="29"/>
        <v>3</v>
      </c>
      <c r="AJ72" s="252">
        <f t="shared" si="30"/>
        <v>5</v>
      </c>
      <c r="AK72" s="252">
        <f t="shared" si="31"/>
        <v>0</v>
      </c>
      <c r="AL72" s="252">
        <f t="shared" si="32"/>
        <v>0</v>
      </c>
      <c r="AM72" s="254">
        <f t="shared" si="33"/>
        <v>0</v>
      </c>
      <c r="AN72" s="257">
        <f t="shared" si="34"/>
        <v>3</v>
      </c>
      <c r="AO72" s="252">
        <f t="shared" si="35"/>
        <v>0</v>
      </c>
      <c r="AP72" s="252">
        <f t="shared" si="36"/>
        <v>0</v>
      </c>
      <c r="AQ72" s="252">
        <f t="shared" si="37"/>
        <v>0</v>
      </c>
      <c r="AR72" s="254">
        <f t="shared" si="38"/>
        <v>0</v>
      </c>
      <c r="AS72" s="257">
        <f t="shared" si="39"/>
        <v>4</v>
      </c>
      <c r="AT72" s="252">
        <f t="shared" si="40"/>
        <v>6</v>
      </c>
      <c r="AU72" s="252">
        <f t="shared" si="41"/>
        <v>0</v>
      </c>
      <c r="AV72" s="252">
        <f t="shared" si="42"/>
        <v>0</v>
      </c>
      <c r="AW72" s="254">
        <f t="shared" si="43"/>
        <v>0</v>
      </c>
      <c r="AX72" s="258">
        <f t="shared" si="44"/>
        <v>3</v>
      </c>
      <c r="AY72" s="252">
        <f t="shared" si="45"/>
        <v>0</v>
      </c>
      <c r="AZ72" s="252">
        <f t="shared" si="46"/>
        <v>0</v>
      </c>
      <c r="BA72" s="252">
        <f t="shared" si="47"/>
        <v>0</v>
      </c>
      <c r="BB72" s="254">
        <f t="shared" si="48"/>
        <v>0</v>
      </c>
      <c r="BC72" s="257">
        <f t="shared" si="49"/>
        <v>4</v>
      </c>
      <c r="BD72" s="252">
        <f t="shared" si="50"/>
        <v>0</v>
      </c>
      <c r="BE72" s="252">
        <f t="shared" si="51"/>
        <v>0</v>
      </c>
      <c r="BF72" s="252">
        <f t="shared" si="52"/>
        <v>0</v>
      </c>
      <c r="BG72" s="254">
        <f t="shared" si="53"/>
        <v>0</v>
      </c>
      <c r="BH72" s="257">
        <f t="shared" si="54"/>
        <v>4</v>
      </c>
      <c r="BI72" s="259">
        <f t="shared" si="55"/>
        <v>4</v>
      </c>
      <c r="BJ72" s="252">
        <f t="shared" si="56"/>
        <v>0</v>
      </c>
      <c r="BK72" s="252">
        <f t="shared" si="57"/>
        <v>0</v>
      </c>
      <c r="BL72" s="254">
        <f t="shared" si="58"/>
        <v>0</v>
      </c>
      <c r="BM72" s="260">
        <f t="shared" si="59"/>
        <v>3</v>
      </c>
      <c r="BN72" s="252">
        <f t="shared" si="60"/>
        <v>6</v>
      </c>
      <c r="BO72" s="252">
        <f t="shared" si="61"/>
        <v>0</v>
      </c>
      <c r="BP72" s="252">
        <f t="shared" si="62"/>
        <v>0</v>
      </c>
      <c r="BQ72" s="254">
        <f t="shared" si="63"/>
        <v>0</v>
      </c>
      <c r="BR72" s="261">
        <f t="shared" si="64"/>
        <v>3</v>
      </c>
      <c r="BS72" s="252">
        <f t="shared" si="65"/>
        <v>0</v>
      </c>
      <c r="BT72" s="252">
        <f t="shared" si="66"/>
        <v>0</v>
      </c>
      <c r="BU72" s="252">
        <f t="shared" si="67"/>
        <v>0</v>
      </c>
      <c r="BV72" s="254">
        <f t="shared" si="68"/>
        <v>0</v>
      </c>
      <c r="BW72" s="261">
        <f t="shared" si="69"/>
        <v>4</v>
      </c>
      <c r="BX72" s="262">
        <v>41</v>
      </c>
      <c r="BY72" s="262">
        <v>41</v>
      </c>
      <c r="BZ72" s="246" t="e">
        <f t="shared" si="70"/>
        <v>#VALUE!</v>
      </c>
      <c r="CA72" s="246">
        <f t="shared" si="71"/>
        <v>20</v>
      </c>
      <c r="CB72" s="246" t="e">
        <f t="shared" si="72"/>
        <v>#VALUE!</v>
      </c>
      <c r="CC72" s="246" t="e">
        <f t="shared" si="73"/>
        <v>#VALUE!</v>
      </c>
      <c r="CD72" s="246" t="e">
        <f t="shared" si="74"/>
        <v>#VALUE!</v>
      </c>
      <c r="CE72" s="246" t="e">
        <f t="shared" si="75"/>
        <v>#VALUE!</v>
      </c>
      <c r="CF72" s="246" t="e">
        <f t="shared" si="76"/>
        <v>#VALUE!</v>
      </c>
      <c r="CG72" s="246" t="e">
        <f t="shared" si="77"/>
        <v>#VALUE!</v>
      </c>
      <c r="CH72" s="246" t="e">
        <f t="shared" si="78"/>
        <v>#VALUE!</v>
      </c>
      <c r="CI72" s="246" t="e">
        <f t="shared" si="79"/>
        <v>#VALUE!</v>
      </c>
      <c r="CJ72" s="246" t="e">
        <f t="shared" si="80"/>
        <v>#VALUE!</v>
      </c>
      <c r="CK72" s="246" t="e">
        <f t="shared" si="81"/>
        <v>#VALUE!</v>
      </c>
      <c r="CL72" s="246" t="e">
        <f t="shared" si="82"/>
        <v>#VALUE!</v>
      </c>
      <c r="CM72" s="246" t="e">
        <f t="shared" si="83"/>
        <v>#VALUE!</v>
      </c>
      <c r="CN72" s="246" t="e">
        <f t="shared" si="84"/>
        <v>#VALUE!</v>
      </c>
      <c r="CO72" s="263" t="str">
        <f t="shared" si="85"/>
        <v>2023PEC AI 580</v>
      </c>
      <c r="CP72" s="246" t="e">
        <f t="shared" si="86"/>
        <v>#VALUE!</v>
      </c>
      <c r="CQ72" s="211"/>
      <c r="CR72" s="246">
        <f t="shared" si="87"/>
        <v>20</v>
      </c>
      <c r="CS72" s="246" t="e">
        <f t="shared" si="88"/>
        <v>#VALUE!</v>
      </c>
      <c r="CT72" s="246" t="e">
        <f t="shared" si="89"/>
        <v>#VALUE!</v>
      </c>
      <c r="CU72" s="246" t="e">
        <f t="shared" si="90"/>
        <v>#VALUE!</v>
      </c>
      <c r="CV72" s="246" t="e">
        <f t="shared" si="91"/>
        <v>#VALUE!</v>
      </c>
      <c r="CW72" s="246" t="e">
        <f t="shared" si="92"/>
        <v>#VALUE!</v>
      </c>
      <c r="CX72" s="246" t="e">
        <f t="shared" si="93"/>
        <v>#VALUE!</v>
      </c>
      <c r="CY72" s="246" t="e">
        <f t="shared" si="94"/>
        <v>#VALUE!</v>
      </c>
      <c r="CZ72" s="246" t="e">
        <f t="shared" si="95"/>
        <v>#VALUE!</v>
      </c>
      <c r="DA72" s="246" t="e">
        <f t="shared" si="96"/>
        <v>#VALUE!</v>
      </c>
      <c r="DB72" s="246" t="e">
        <f t="shared" si="97"/>
        <v>#VALUE!</v>
      </c>
      <c r="DC72" s="246" t="e">
        <f t="shared" si="98"/>
        <v>#VALUE!</v>
      </c>
      <c r="DD72" s="246" t="e">
        <f t="shared" si="99"/>
        <v>#VALUE!</v>
      </c>
      <c r="DE72" s="212"/>
      <c r="DF72" s="212" t="e">
        <f t="shared" si="100"/>
        <v>#VALUE!</v>
      </c>
      <c r="DG72" s="212"/>
      <c r="DH72" s="212"/>
      <c r="DI72" s="212"/>
      <c r="DJ72" s="212"/>
      <c r="DK72" s="212"/>
      <c r="DL72" s="212"/>
      <c r="DM72" s="212"/>
      <c r="DN72" s="212"/>
      <c r="DO72" s="212"/>
      <c r="DP72" s="212"/>
      <c r="DQ72" s="212"/>
      <c r="DR72" s="264">
        <f t="shared" si="101"/>
        <v>41</v>
      </c>
      <c r="DS72" s="241">
        <f t="shared" si="102"/>
        <v>8</v>
      </c>
      <c r="DT72" s="212">
        <f t="shared" si="103"/>
        <v>6</v>
      </c>
      <c r="DU72" s="212">
        <f t="shared" si="104"/>
        <v>6</v>
      </c>
      <c r="DV72" s="212">
        <f t="shared" si="105"/>
        <v>5</v>
      </c>
      <c r="DW72" s="212">
        <f t="shared" si="106"/>
        <v>6</v>
      </c>
      <c r="DX72" s="264">
        <f t="shared" si="107"/>
        <v>4</v>
      </c>
      <c r="DY72" s="265">
        <f t="shared" si="108"/>
        <v>6</v>
      </c>
      <c r="DZ72" s="212">
        <f t="shared" si="109"/>
        <v>41</v>
      </c>
      <c r="EA72" s="212">
        <f t="shared" si="110"/>
        <v>8</v>
      </c>
      <c r="EB72" s="212">
        <f t="shared" si="111"/>
        <v>6</v>
      </c>
      <c r="EC72" s="212">
        <f t="shared" ref="EC72:ED72" si="534">IF(ISEVEN($B72),DT72,0)</f>
        <v>0</v>
      </c>
      <c r="ED72" s="212">
        <f t="shared" si="534"/>
        <v>0</v>
      </c>
      <c r="EE72" s="212">
        <f t="shared" ref="EE72:EF72" si="535">IF(ISODD($B72),DU72,0)</f>
        <v>6</v>
      </c>
      <c r="EF72" s="212">
        <f t="shared" si="535"/>
        <v>5</v>
      </c>
      <c r="EG72" s="212">
        <f t="shared" si="114"/>
        <v>0</v>
      </c>
      <c r="EH72" s="212">
        <f t="shared" si="115"/>
        <v>6</v>
      </c>
      <c r="EI72" s="212">
        <f t="shared" ref="EI72:EJ72" si="536">IF(ISEVEN($B72),DW72,0)</f>
        <v>0</v>
      </c>
      <c r="EJ72" s="212">
        <f t="shared" si="536"/>
        <v>0</v>
      </c>
      <c r="EK72" s="264">
        <f t="shared" ref="EK72:EL72" si="537">IF(ISODD($B72),DX72,0)</f>
        <v>4</v>
      </c>
      <c r="EL72" s="212">
        <f t="shared" si="537"/>
        <v>6</v>
      </c>
      <c r="EM72" s="212">
        <f t="shared" si="118"/>
        <v>0</v>
      </c>
      <c r="EN72" s="212"/>
      <c r="EO72" s="212"/>
      <c r="EP72" s="241">
        <f t="shared" si="119"/>
        <v>8</v>
      </c>
      <c r="EQ72" s="212">
        <f t="shared" si="120"/>
        <v>7</v>
      </c>
      <c r="ER72" s="212">
        <f t="shared" si="121"/>
        <v>7</v>
      </c>
      <c r="ES72" s="212">
        <f t="shared" si="122"/>
        <v>7</v>
      </c>
      <c r="ET72" s="264">
        <f t="shared" si="123"/>
        <v>5</v>
      </c>
      <c r="EU72" s="212">
        <f t="shared" si="124"/>
        <v>7</v>
      </c>
      <c r="EV72" s="212"/>
      <c r="EW72" s="212">
        <f t="shared" si="125"/>
        <v>41</v>
      </c>
      <c r="EX72" s="212">
        <f t="shared" si="126"/>
        <v>8</v>
      </c>
      <c r="EY72" s="212">
        <f t="shared" si="127"/>
        <v>7</v>
      </c>
      <c r="EZ72" s="212">
        <f t="shared" ref="EZ72:FA72" si="538">IF(ISEVEN($B72),EQ72,0)</f>
        <v>0</v>
      </c>
      <c r="FA72" s="212">
        <f t="shared" si="538"/>
        <v>0</v>
      </c>
      <c r="FB72" s="212">
        <f t="shared" ref="FB72:FC72" si="539">IF(ISODD($B72),ER72,0)</f>
        <v>7</v>
      </c>
      <c r="FC72" s="212">
        <f t="shared" si="539"/>
        <v>7</v>
      </c>
      <c r="FD72" s="212">
        <f t="shared" si="130"/>
        <v>0</v>
      </c>
      <c r="FE72" s="264">
        <f t="shared" si="131"/>
        <v>5</v>
      </c>
      <c r="FF72" s="212">
        <f t="shared" ref="FF72:FG72" si="540">IF(ISEVEN($B72),ET72,0)</f>
        <v>0</v>
      </c>
      <c r="FG72" s="212">
        <f t="shared" si="540"/>
        <v>0</v>
      </c>
      <c r="FH72" s="212">
        <f t="shared" si="133"/>
        <v>7</v>
      </c>
      <c r="FI72" s="212">
        <v>0</v>
      </c>
      <c r="FJ72" s="212">
        <v>0</v>
      </c>
      <c r="FK72" s="212"/>
      <c r="FL72" s="212"/>
      <c r="FM72" s="262">
        <v>41</v>
      </c>
    </row>
    <row r="73" spans="1:169" ht="15.75" customHeight="1" x14ac:dyDescent="0.2">
      <c r="A73" s="247">
        <v>60</v>
      </c>
      <c r="B73" s="248">
        <v>213423243060</v>
      </c>
      <c r="C73" s="249" t="s">
        <v>1040</v>
      </c>
      <c r="D73" s="250"/>
      <c r="E73" s="251" t="s">
        <v>1041</v>
      </c>
      <c r="F73" s="252">
        <f t="shared" si="0"/>
        <v>2</v>
      </c>
      <c r="G73" s="252">
        <f t="shared" si="1"/>
        <v>2</v>
      </c>
      <c r="H73" s="252">
        <f t="shared" si="2"/>
        <v>2</v>
      </c>
      <c r="I73" s="252">
        <f t="shared" si="3"/>
        <v>0</v>
      </c>
      <c r="J73" s="252">
        <f t="shared" si="4"/>
        <v>0</v>
      </c>
      <c r="K73" s="252">
        <f t="shared" si="5"/>
        <v>0</v>
      </c>
      <c r="L73" s="252">
        <f t="shared" si="6"/>
        <v>0</v>
      </c>
      <c r="M73" s="252">
        <f t="shared" si="7"/>
        <v>0</v>
      </c>
      <c r="N73" s="252">
        <f t="shared" si="8"/>
        <v>0</v>
      </c>
      <c r="O73" s="253">
        <f t="shared" si="9"/>
        <v>0</v>
      </c>
      <c r="P73" s="252">
        <f t="shared" si="10"/>
        <v>0</v>
      </c>
      <c r="Q73" s="252">
        <f t="shared" si="11"/>
        <v>0</v>
      </c>
      <c r="R73" s="252">
        <f t="shared" si="12"/>
        <v>0</v>
      </c>
      <c r="S73" s="254">
        <f t="shared" si="13"/>
        <v>0</v>
      </c>
      <c r="T73" s="255">
        <f t="shared" si="14"/>
        <v>4</v>
      </c>
      <c r="U73" s="252">
        <f t="shared" si="15"/>
        <v>4</v>
      </c>
      <c r="V73" s="252">
        <f t="shared" si="16"/>
        <v>0</v>
      </c>
      <c r="W73" s="252">
        <f t="shared" si="17"/>
        <v>0</v>
      </c>
      <c r="X73" s="254">
        <f t="shared" si="18"/>
        <v>0</v>
      </c>
      <c r="Y73" s="256">
        <f t="shared" si="19"/>
        <v>3</v>
      </c>
      <c r="Z73" s="252">
        <f t="shared" si="20"/>
        <v>5</v>
      </c>
      <c r="AA73" s="252">
        <f t="shared" si="21"/>
        <v>0</v>
      </c>
      <c r="AB73" s="252">
        <f t="shared" si="22"/>
        <v>0</v>
      </c>
      <c r="AC73" s="254">
        <f t="shared" si="23"/>
        <v>0</v>
      </c>
      <c r="AD73" s="255">
        <f t="shared" si="24"/>
        <v>3</v>
      </c>
      <c r="AE73" s="252">
        <f t="shared" si="25"/>
        <v>0</v>
      </c>
      <c r="AF73" s="252">
        <f t="shared" si="26"/>
        <v>0</v>
      </c>
      <c r="AG73" s="252">
        <f t="shared" si="27"/>
        <v>0</v>
      </c>
      <c r="AH73" s="254">
        <f t="shared" si="28"/>
        <v>0</v>
      </c>
      <c r="AI73" s="257">
        <f t="shared" si="29"/>
        <v>4</v>
      </c>
      <c r="AJ73" s="252">
        <f t="shared" si="30"/>
        <v>0</v>
      </c>
      <c r="AK73" s="252">
        <f t="shared" si="31"/>
        <v>0</v>
      </c>
      <c r="AL73" s="252">
        <f t="shared" si="32"/>
        <v>0</v>
      </c>
      <c r="AM73" s="254">
        <f t="shared" si="33"/>
        <v>0</v>
      </c>
      <c r="AN73" s="257">
        <f t="shared" si="34"/>
        <v>4</v>
      </c>
      <c r="AO73" s="252">
        <f t="shared" si="35"/>
        <v>5</v>
      </c>
      <c r="AP73" s="252">
        <f t="shared" si="36"/>
        <v>0</v>
      </c>
      <c r="AQ73" s="252">
        <f t="shared" si="37"/>
        <v>0</v>
      </c>
      <c r="AR73" s="254">
        <f t="shared" si="38"/>
        <v>0</v>
      </c>
      <c r="AS73" s="257">
        <f t="shared" si="39"/>
        <v>3</v>
      </c>
      <c r="AT73" s="252">
        <f t="shared" si="40"/>
        <v>0</v>
      </c>
      <c r="AU73" s="252">
        <f t="shared" si="41"/>
        <v>0</v>
      </c>
      <c r="AV73" s="252">
        <f t="shared" si="42"/>
        <v>0</v>
      </c>
      <c r="AW73" s="254">
        <f t="shared" si="43"/>
        <v>0</v>
      </c>
      <c r="AX73" s="258">
        <f t="shared" si="44"/>
        <v>4</v>
      </c>
      <c r="AY73" s="252">
        <f t="shared" si="45"/>
        <v>5</v>
      </c>
      <c r="AZ73" s="252">
        <f t="shared" si="46"/>
        <v>0</v>
      </c>
      <c r="BA73" s="252">
        <f t="shared" si="47"/>
        <v>0</v>
      </c>
      <c r="BB73" s="254">
        <f t="shared" si="48"/>
        <v>0</v>
      </c>
      <c r="BC73" s="257">
        <f t="shared" si="49"/>
        <v>3</v>
      </c>
      <c r="BD73" s="252">
        <f t="shared" si="50"/>
        <v>0</v>
      </c>
      <c r="BE73" s="252">
        <f t="shared" si="51"/>
        <v>0</v>
      </c>
      <c r="BF73" s="252">
        <f t="shared" si="52"/>
        <v>0</v>
      </c>
      <c r="BG73" s="254">
        <f t="shared" si="53"/>
        <v>0</v>
      </c>
      <c r="BH73" s="257">
        <f t="shared" si="54"/>
        <v>4</v>
      </c>
      <c r="BI73" s="252">
        <f t="shared" si="55"/>
        <v>0</v>
      </c>
      <c r="BJ73" s="252">
        <f t="shared" si="56"/>
        <v>0</v>
      </c>
      <c r="BK73" s="252">
        <f t="shared" si="57"/>
        <v>0</v>
      </c>
      <c r="BL73" s="254">
        <f t="shared" si="58"/>
        <v>0</v>
      </c>
      <c r="BM73" s="260">
        <f t="shared" si="59"/>
        <v>4</v>
      </c>
      <c r="BN73" s="252">
        <f t="shared" si="60"/>
        <v>0</v>
      </c>
      <c r="BO73" s="252">
        <f t="shared" si="61"/>
        <v>0</v>
      </c>
      <c r="BP73" s="252">
        <f t="shared" si="62"/>
        <v>0</v>
      </c>
      <c r="BQ73" s="254">
        <f t="shared" si="63"/>
        <v>0</v>
      </c>
      <c r="BR73" s="261">
        <f t="shared" si="64"/>
        <v>4</v>
      </c>
      <c r="BS73" s="252">
        <f t="shared" si="65"/>
        <v>5</v>
      </c>
      <c r="BT73" s="252">
        <f t="shared" si="66"/>
        <v>0</v>
      </c>
      <c r="BU73" s="252">
        <f t="shared" si="67"/>
        <v>0</v>
      </c>
      <c r="BV73" s="254">
        <f t="shared" si="68"/>
        <v>0</v>
      </c>
      <c r="BW73" s="261">
        <f t="shared" si="69"/>
        <v>3</v>
      </c>
      <c r="BX73" s="262">
        <v>30</v>
      </c>
      <c r="BY73" s="262">
        <v>30</v>
      </c>
      <c r="BZ73" s="246" t="e">
        <f t="shared" si="70"/>
        <v>#VALUE!</v>
      </c>
      <c r="CA73" s="246">
        <f t="shared" si="71"/>
        <v>20</v>
      </c>
      <c r="CB73" s="246" t="e">
        <f t="shared" si="72"/>
        <v>#VALUE!</v>
      </c>
      <c r="CC73" s="246" t="e">
        <f t="shared" si="73"/>
        <v>#VALUE!</v>
      </c>
      <c r="CD73" s="246" t="e">
        <f t="shared" si="74"/>
        <v>#VALUE!</v>
      </c>
      <c r="CE73" s="246" t="e">
        <f t="shared" si="75"/>
        <v>#VALUE!</v>
      </c>
      <c r="CF73" s="246" t="e">
        <f t="shared" si="76"/>
        <v>#VALUE!</v>
      </c>
      <c r="CG73" s="246" t="e">
        <f t="shared" si="77"/>
        <v>#VALUE!</v>
      </c>
      <c r="CH73" s="246" t="e">
        <f t="shared" si="78"/>
        <v>#VALUE!</v>
      </c>
      <c r="CI73" s="246" t="e">
        <f t="shared" si="79"/>
        <v>#VALUE!</v>
      </c>
      <c r="CJ73" s="246" t="e">
        <f t="shared" si="80"/>
        <v>#VALUE!</v>
      </c>
      <c r="CK73" s="246" t="e">
        <f t="shared" si="81"/>
        <v>#VALUE!</v>
      </c>
      <c r="CL73" s="246" t="e">
        <f t="shared" si="82"/>
        <v>#VALUE!</v>
      </c>
      <c r="CM73" s="246" t="e">
        <f t="shared" si="83"/>
        <v>#VALUE!</v>
      </c>
      <c r="CN73" s="246" t="e">
        <f t="shared" si="84"/>
        <v>#VALUE!</v>
      </c>
      <c r="CO73" s="263" t="str">
        <f t="shared" si="85"/>
        <v>2023PEC AI 581</v>
      </c>
      <c r="CP73" s="246" t="e">
        <f t="shared" si="86"/>
        <v>#VALUE!</v>
      </c>
      <c r="CQ73" s="211"/>
      <c r="CR73" s="246">
        <f t="shared" si="87"/>
        <v>20</v>
      </c>
      <c r="CS73" s="246" t="e">
        <f t="shared" si="88"/>
        <v>#VALUE!</v>
      </c>
      <c r="CT73" s="246" t="e">
        <f t="shared" si="89"/>
        <v>#VALUE!</v>
      </c>
      <c r="CU73" s="246" t="e">
        <f t="shared" si="90"/>
        <v>#VALUE!</v>
      </c>
      <c r="CV73" s="246" t="e">
        <f t="shared" si="91"/>
        <v>#VALUE!</v>
      </c>
      <c r="CW73" s="246" t="e">
        <f t="shared" si="92"/>
        <v>#VALUE!</v>
      </c>
      <c r="CX73" s="246" t="e">
        <f t="shared" si="93"/>
        <v>#VALUE!</v>
      </c>
      <c r="CY73" s="246" t="e">
        <f t="shared" si="94"/>
        <v>#VALUE!</v>
      </c>
      <c r="CZ73" s="246" t="e">
        <f t="shared" si="95"/>
        <v>#VALUE!</v>
      </c>
      <c r="DA73" s="246" t="e">
        <f t="shared" si="96"/>
        <v>#VALUE!</v>
      </c>
      <c r="DB73" s="246" t="e">
        <f t="shared" si="97"/>
        <v>#VALUE!</v>
      </c>
      <c r="DC73" s="246" t="e">
        <f t="shared" si="98"/>
        <v>#VALUE!</v>
      </c>
      <c r="DD73" s="246" t="e">
        <f t="shared" si="99"/>
        <v>#VALUE!</v>
      </c>
      <c r="DE73" s="212"/>
      <c r="DF73" s="212" t="e">
        <f t="shared" si="100"/>
        <v>#VALUE!</v>
      </c>
      <c r="DG73" s="212"/>
      <c r="DH73" s="212"/>
      <c r="DI73" s="212"/>
      <c r="DJ73" s="212"/>
      <c r="DK73" s="212"/>
      <c r="DL73" s="212"/>
      <c r="DM73" s="212"/>
      <c r="DN73" s="212"/>
      <c r="DO73" s="212"/>
      <c r="DP73" s="212"/>
      <c r="DQ73" s="212"/>
      <c r="DR73" s="264">
        <f t="shared" si="101"/>
        <v>30</v>
      </c>
      <c r="DS73" s="241">
        <f t="shared" si="102"/>
        <v>6</v>
      </c>
      <c r="DT73" s="212">
        <f t="shared" si="103"/>
        <v>4</v>
      </c>
      <c r="DU73" s="212">
        <f t="shared" si="104"/>
        <v>5</v>
      </c>
      <c r="DV73" s="212">
        <f t="shared" si="105"/>
        <v>5</v>
      </c>
      <c r="DW73" s="212">
        <f t="shared" si="106"/>
        <v>5</v>
      </c>
      <c r="DX73" s="264">
        <f t="shared" si="107"/>
        <v>0</v>
      </c>
      <c r="DY73" s="265">
        <f t="shared" si="108"/>
        <v>5</v>
      </c>
      <c r="DZ73" s="212">
        <f t="shared" si="109"/>
        <v>30</v>
      </c>
      <c r="EA73" s="212">
        <f t="shared" si="110"/>
        <v>6</v>
      </c>
      <c r="EB73" s="212">
        <f t="shared" si="111"/>
        <v>0</v>
      </c>
      <c r="EC73" s="212">
        <f t="shared" ref="EC73:ED73" si="541">IF(ISEVEN($B73),DT73,0)</f>
        <v>4</v>
      </c>
      <c r="ED73" s="212">
        <f t="shared" si="541"/>
        <v>5</v>
      </c>
      <c r="EE73" s="212">
        <f t="shared" ref="EE73:EF73" si="542">IF(ISODD($B73),DU73,0)</f>
        <v>0</v>
      </c>
      <c r="EF73" s="212">
        <f t="shared" si="542"/>
        <v>0</v>
      </c>
      <c r="EG73" s="212">
        <f t="shared" si="114"/>
        <v>5</v>
      </c>
      <c r="EH73" s="212">
        <f t="shared" si="115"/>
        <v>0</v>
      </c>
      <c r="EI73" s="212">
        <f t="shared" ref="EI73:EJ73" si="543">IF(ISEVEN($B73),DW73,0)</f>
        <v>5</v>
      </c>
      <c r="EJ73" s="264">
        <f t="shared" si="543"/>
        <v>0</v>
      </c>
      <c r="EK73" s="212">
        <f t="shared" ref="EK73:EL73" si="544">IF(ISODD($B73),DX73,0)</f>
        <v>0</v>
      </c>
      <c r="EL73" s="212">
        <f t="shared" si="544"/>
        <v>0</v>
      </c>
      <c r="EM73" s="212">
        <f t="shared" si="118"/>
        <v>5</v>
      </c>
      <c r="EN73" s="212"/>
      <c r="EO73" s="212"/>
      <c r="EP73" s="241">
        <f t="shared" si="119"/>
        <v>6</v>
      </c>
      <c r="EQ73" s="212">
        <f t="shared" si="120"/>
        <v>5</v>
      </c>
      <c r="ER73" s="212">
        <f t="shared" si="121"/>
        <v>6</v>
      </c>
      <c r="ES73" s="212">
        <f t="shared" si="122"/>
        <v>6</v>
      </c>
      <c r="ET73" s="264">
        <f t="shared" si="123"/>
        <v>2</v>
      </c>
      <c r="EU73" s="212">
        <f t="shared" si="124"/>
        <v>5</v>
      </c>
      <c r="EV73" s="212"/>
      <c r="EW73" s="212">
        <f t="shared" si="125"/>
        <v>30</v>
      </c>
      <c r="EX73" s="212">
        <f t="shared" si="126"/>
        <v>6</v>
      </c>
      <c r="EY73" s="212">
        <f t="shared" si="127"/>
        <v>0</v>
      </c>
      <c r="EZ73" s="212">
        <f t="shared" ref="EZ73:FA73" si="545">IF(ISEVEN($B73),EQ73,0)</f>
        <v>5</v>
      </c>
      <c r="FA73" s="212">
        <f t="shared" si="545"/>
        <v>6</v>
      </c>
      <c r="FB73" s="212">
        <f t="shared" ref="FB73:FC73" si="546">IF(ISODD($B73),ER73,0)</f>
        <v>0</v>
      </c>
      <c r="FC73" s="212">
        <f t="shared" si="546"/>
        <v>0</v>
      </c>
      <c r="FD73" s="212">
        <f t="shared" si="130"/>
        <v>6</v>
      </c>
      <c r="FE73" s="212">
        <f t="shared" si="131"/>
        <v>0</v>
      </c>
      <c r="FF73" s="264">
        <f t="shared" ref="FF73:FG73" si="547">IF(ISEVEN($B73),ET73,0)</f>
        <v>2</v>
      </c>
      <c r="FG73" s="212">
        <f t="shared" si="547"/>
        <v>5</v>
      </c>
      <c r="FH73" s="212">
        <f t="shared" si="133"/>
        <v>0</v>
      </c>
      <c r="FI73" s="212">
        <v>0</v>
      </c>
      <c r="FJ73" s="212">
        <v>0</v>
      </c>
      <c r="FK73" s="212"/>
      <c r="FL73" s="212"/>
      <c r="FM73" s="262">
        <v>30</v>
      </c>
    </row>
    <row r="74" spans="1:169" ht="15.75" customHeight="1" x14ac:dyDescent="0.2">
      <c r="A74" s="247">
        <v>61</v>
      </c>
      <c r="B74" s="248">
        <v>213423243061</v>
      </c>
      <c r="C74" s="249" t="s">
        <v>1042</v>
      </c>
      <c r="D74" s="250"/>
      <c r="E74" s="251" t="s">
        <v>1043</v>
      </c>
      <c r="F74" s="252">
        <f t="shared" si="0"/>
        <v>2</v>
      </c>
      <c r="G74" s="252">
        <f t="shared" si="1"/>
        <v>2</v>
      </c>
      <c r="H74" s="252">
        <f t="shared" si="2"/>
        <v>2</v>
      </c>
      <c r="I74" s="252">
        <f t="shared" si="3"/>
        <v>2</v>
      </c>
      <c r="J74" s="252">
        <f t="shared" si="4"/>
        <v>1</v>
      </c>
      <c r="K74" s="252">
        <f t="shared" si="5"/>
        <v>0</v>
      </c>
      <c r="L74" s="252">
        <f t="shared" si="6"/>
        <v>0</v>
      </c>
      <c r="M74" s="252">
        <f t="shared" si="7"/>
        <v>0</v>
      </c>
      <c r="N74" s="252">
        <f t="shared" si="8"/>
        <v>0</v>
      </c>
      <c r="O74" s="253">
        <f t="shared" si="9"/>
        <v>0</v>
      </c>
      <c r="P74" s="252">
        <f t="shared" si="10"/>
        <v>7</v>
      </c>
      <c r="Q74" s="252">
        <f t="shared" si="11"/>
        <v>0</v>
      </c>
      <c r="R74" s="252">
        <f t="shared" si="12"/>
        <v>0</v>
      </c>
      <c r="S74" s="254">
        <f t="shared" si="13"/>
        <v>0</v>
      </c>
      <c r="T74" s="255">
        <f t="shared" si="14"/>
        <v>3</v>
      </c>
      <c r="U74" s="252">
        <f t="shared" si="15"/>
        <v>0</v>
      </c>
      <c r="V74" s="252">
        <f t="shared" si="16"/>
        <v>0</v>
      </c>
      <c r="W74" s="252">
        <f t="shared" si="17"/>
        <v>0</v>
      </c>
      <c r="X74" s="254">
        <f t="shared" si="18"/>
        <v>0</v>
      </c>
      <c r="Y74" s="256">
        <f t="shared" si="19"/>
        <v>4</v>
      </c>
      <c r="Z74" s="252">
        <f t="shared" si="20"/>
        <v>0</v>
      </c>
      <c r="AA74" s="252">
        <f t="shared" si="21"/>
        <v>0</v>
      </c>
      <c r="AB74" s="252">
        <f t="shared" si="22"/>
        <v>0</v>
      </c>
      <c r="AC74" s="254">
        <f t="shared" si="23"/>
        <v>0</v>
      </c>
      <c r="AD74" s="255">
        <f t="shared" si="24"/>
        <v>4</v>
      </c>
      <c r="AE74" s="252">
        <f t="shared" si="25"/>
        <v>7</v>
      </c>
      <c r="AF74" s="252">
        <f t="shared" si="26"/>
        <v>0</v>
      </c>
      <c r="AG74" s="252">
        <f t="shared" si="27"/>
        <v>0</v>
      </c>
      <c r="AH74" s="254">
        <f t="shared" si="28"/>
        <v>0</v>
      </c>
      <c r="AI74" s="257">
        <f t="shared" si="29"/>
        <v>3</v>
      </c>
      <c r="AJ74" s="252">
        <f t="shared" si="30"/>
        <v>6</v>
      </c>
      <c r="AK74" s="252">
        <f t="shared" si="31"/>
        <v>0</v>
      </c>
      <c r="AL74" s="252">
        <f t="shared" si="32"/>
        <v>0</v>
      </c>
      <c r="AM74" s="254">
        <f t="shared" si="33"/>
        <v>0</v>
      </c>
      <c r="AN74" s="257">
        <f t="shared" si="34"/>
        <v>3</v>
      </c>
      <c r="AO74" s="252">
        <f t="shared" si="35"/>
        <v>0</v>
      </c>
      <c r="AP74" s="252">
        <f t="shared" si="36"/>
        <v>0</v>
      </c>
      <c r="AQ74" s="252">
        <f t="shared" si="37"/>
        <v>0</v>
      </c>
      <c r="AR74" s="254">
        <f t="shared" si="38"/>
        <v>0</v>
      </c>
      <c r="AS74" s="257">
        <f t="shared" si="39"/>
        <v>4</v>
      </c>
      <c r="AT74" s="252">
        <f t="shared" si="40"/>
        <v>7</v>
      </c>
      <c r="AU74" s="252">
        <f t="shared" si="41"/>
        <v>0</v>
      </c>
      <c r="AV74" s="252">
        <f t="shared" si="42"/>
        <v>0</v>
      </c>
      <c r="AW74" s="254">
        <f t="shared" si="43"/>
        <v>0</v>
      </c>
      <c r="AX74" s="258">
        <f t="shared" si="44"/>
        <v>3</v>
      </c>
      <c r="AY74" s="252">
        <f t="shared" si="45"/>
        <v>0</v>
      </c>
      <c r="AZ74" s="252">
        <f t="shared" si="46"/>
        <v>0</v>
      </c>
      <c r="BA74" s="252">
        <f t="shared" si="47"/>
        <v>0</v>
      </c>
      <c r="BB74" s="254">
        <f t="shared" si="48"/>
        <v>0</v>
      </c>
      <c r="BC74" s="257">
        <f t="shared" si="49"/>
        <v>4</v>
      </c>
      <c r="BD74" s="252">
        <f t="shared" si="50"/>
        <v>0</v>
      </c>
      <c r="BE74" s="252">
        <f t="shared" si="51"/>
        <v>0</v>
      </c>
      <c r="BF74" s="252">
        <f t="shared" si="52"/>
        <v>0</v>
      </c>
      <c r="BG74" s="254">
        <f t="shared" si="53"/>
        <v>0</v>
      </c>
      <c r="BH74" s="257">
        <f t="shared" si="54"/>
        <v>4</v>
      </c>
      <c r="BI74" s="259">
        <f t="shared" si="55"/>
        <v>3</v>
      </c>
      <c r="BJ74" s="252">
        <f t="shared" si="56"/>
        <v>0</v>
      </c>
      <c r="BK74" s="252">
        <f t="shared" si="57"/>
        <v>0</v>
      </c>
      <c r="BL74" s="254">
        <f t="shared" si="58"/>
        <v>0</v>
      </c>
      <c r="BM74" s="260">
        <f t="shared" si="59"/>
        <v>3</v>
      </c>
      <c r="BN74" s="252">
        <f t="shared" si="60"/>
        <v>7</v>
      </c>
      <c r="BO74" s="252">
        <f t="shared" si="61"/>
        <v>0</v>
      </c>
      <c r="BP74" s="252">
        <f t="shared" si="62"/>
        <v>0</v>
      </c>
      <c r="BQ74" s="254">
        <f t="shared" si="63"/>
        <v>0</v>
      </c>
      <c r="BR74" s="261">
        <f t="shared" si="64"/>
        <v>3</v>
      </c>
      <c r="BS74" s="252">
        <f t="shared" si="65"/>
        <v>0</v>
      </c>
      <c r="BT74" s="252">
        <f t="shared" si="66"/>
        <v>0</v>
      </c>
      <c r="BU74" s="252">
        <f t="shared" si="67"/>
        <v>0</v>
      </c>
      <c r="BV74" s="254">
        <f t="shared" si="68"/>
        <v>0</v>
      </c>
      <c r="BW74" s="261">
        <f t="shared" si="69"/>
        <v>4</v>
      </c>
      <c r="BX74" s="262">
        <v>46</v>
      </c>
      <c r="BY74" s="262">
        <v>46</v>
      </c>
      <c r="BZ74" s="246" t="e">
        <f t="shared" si="70"/>
        <v>#VALUE!</v>
      </c>
      <c r="CA74" s="246">
        <f t="shared" si="71"/>
        <v>20</v>
      </c>
      <c r="CB74" s="246" t="e">
        <f t="shared" si="72"/>
        <v>#VALUE!</v>
      </c>
      <c r="CC74" s="246" t="e">
        <f t="shared" si="73"/>
        <v>#VALUE!</v>
      </c>
      <c r="CD74" s="246" t="e">
        <f t="shared" si="74"/>
        <v>#VALUE!</v>
      </c>
      <c r="CE74" s="246" t="e">
        <f t="shared" si="75"/>
        <v>#VALUE!</v>
      </c>
      <c r="CF74" s="246" t="e">
        <f t="shared" si="76"/>
        <v>#VALUE!</v>
      </c>
      <c r="CG74" s="246" t="e">
        <f t="shared" si="77"/>
        <v>#VALUE!</v>
      </c>
      <c r="CH74" s="246" t="e">
        <f t="shared" si="78"/>
        <v>#VALUE!</v>
      </c>
      <c r="CI74" s="246" t="e">
        <f t="shared" si="79"/>
        <v>#VALUE!</v>
      </c>
      <c r="CJ74" s="246" t="e">
        <f t="shared" si="80"/>
        <v>#VALUE!</v>
      </c>
      <c r="CK74" s="246" t="e">
        <f t="shared" si="81"/>
        <v>#VALUE!</v>
      </c>
      <c r="CL74" s="246" t="e">
        <f t="shared" si="82"/>
        <v>#VALUE!</v>
      </c>
      <c r="CM74" s="246" t="e">
        <f t="shared" si="83"/>
        <v>#VALUE!</v>
      </c>
      <c r="CN74" s="246" t="e">
        <f t="shared" si="84"/>
        <v>#VALUE!</v>
      </c>
      <c r="CO74" s="263" t="str">
        <f t="shared" si="85"/>
        <v>2023PEC AI 582</v>
      </c>
      <c r="CP74" s="246" t="e">
        <f t="shared" si="86"/>
        <v>#VALUE!</v>
      </c>
      <c r="CQ74" s="211"/>
      <c r="CR74" s="246">
        <f t="shared" si="87"/>
        <v>20</v>
      </c>
      <c r="CS74" s="246" t="e">
        <f t="shared" si="88"/>
        <v>#VALUE!</v>
      </c>
      <c r="CT74" s="246" t="e">
        <f t="shared" si="89"/>
        <v>#VALUE!</v>
      </c>
      <c r="CU74" s="246" t="e">
        <f t="shared" si="90"/>
        <v>#VALUE!</v>
      </c>
      <c r="CV74" s="246" t="e">
        <f t="shared" si="91"/>
        <v>#VALUE!</v>
      </c>
      <c r="CW74" s="246" t="e">
        <f t="shared" si="92"/>
        <v>#VALUE!</v>
      </c>
      <c r="CX74" s="246" t="e">
        <f t="shared" si="93"/>
        <v>#VALUE!</v>
      </c>
      <c r="CY74" s="246" t="e">
        <f t="shared" si="94"/>
        <v>#VALUE!</v>
      </c>
      <c r="CZ74" s="246" t="e">
        <f t="shared" si="95"/>
        <v>#VALUE!</v>
      </c>
      <c r="DA74" s="246" t="e">
        <f t="shared" si="96"/>
        <v>#VALUE!</v>
      </c>
      <c r="DB74" s="246" t="e">
        <f t="shared" si="97"/>
        <v>#VALUE!</v>
      </c>
      <c r="DC74" s="246" t="e">
        <f t="shared" si="98"/>
        <v>#VALUE!</v>
      </c>
      <c r="DD74" s="246" t="e">
        <f t="shared" si="99"/>
        <v>#VALUE!</v>
      </c>
      <c r="DE74" s="212"/>
      <c r="DF74" s="212" t="e">
        <f t="shared" si="100"/>
        <v>#VALUE!</v>
      </c>
      <c r="DG74" s="212"/>
      <c r="DH74" s="212"/>
      <c r="DI74" s="212"/>
      <c r="DJ74" s="212"/>
      <c r="DK74" s="212"/>
      <c r="DL74" s="212"/>
      <c r="DM74" s="212"/>
      <c r="DN74" s="212"/>
      <c r="DO74" s="212"/>
      <c r="DP74" s="212"/>
      <c r="DQ74" s="212"/>
      <c r="DR74" s="264">
        <f t="shared" si="101"/>
        <v>46</v>
      </c>
      <c r="DS74" s="241">
        <f t="shared" si="102"/>
        <v>9</v>
      </c>
      <c r="DT74" s="212">
        <f t="shared" si="103"/>
        <v>7</v>
      </c>
      <c r="DU74" s="212">
        <f t="shared" si="104"/>
        <v>7</v>
      </c>
      <c r="DV74" s="212">
        <f t="shared" si="105"/>
        <v>6</v>
      </c>
      <c r="DW74" s="212">
        <f t="shared" si="106"/>
        <v>7</v>
      </c>
      <c r="DX74" s="264">
        <f t="shared" si="107"/>
        <v>3</v>
      </c>
      <c r="DY74" s="265">
        <f t="shared" si="108"/>
        <v>7</v>
      </c>
      <c r="DZ74" s="212">
        <f t="shared" si="109"/>
        <v>46</v>
      </c>
      <c r="EA74" s="212">
        <f t="shared" si="110"/>
        <v>9</v>
      </c>
      <c r="EB74" s="212">
        <f t="shared" si="111"/>
        <v>7</v>
      </c>
      <c r="EC74" s="212">
        <f t="shared" ref="EC74:ED74" si="548">IF(ISEVEN($B74),DT74,0)</f>
        <v>0</v>
      </c>
      <c r="ED74" s="212">
        <f t="shared" si="548"/>
        <v>0</v>
      </c>
      <c r="EE74" s="212">
        <f t="shared" ref="EE74:EF74" si="549">IF(ISODD($B74),DU74,0)</f>
        <v>7</v>
      </c>
      <c r="EF74" s="212">
        <f t="shared" si="549"/>
        <v>6</v>
      </c>
      <c r="EG74" s="212">
        <f t="shared" si="114"/>
        <v>0</v>
      </c>
      <c r="EH74" s="212">
        <f t="shared" si="115"/>
        <v>7</v>
      </c>
      <c r="EI74" s="212">
        <f t="shared" ref="EI74:EJ74" si="550">IF(ISEVEN($B74),DW74,0)</f>
        <v>0</v>
      </c>
      <c r="EJ74" s="212">
        <f t="shared" si="550"/>
        <v>0</v>
      </c>
      <c r="EK74" s="264">
        <f t="shared" ref="EK74:EL74" si="551">IF(ISODD($B74),DX74,0)</f>
        <v>3</v>
      </c>
      <c r="EL74" s="212">
        <f t="shared" si="551"/>
        <v>7</v>
      </c>
      <c r="EM74" s="212">
        <f t="shared" si="118"/>
        <v>0</v>
      </c>
      <c r="EN74" s="212"/>
      <c r="EO74" s="212"/>
      <c r="EP74" s="241">
        <f t="shared" si="119"/>
        <v>9</v>
      </c>
      <c r="EQ74" s="212">
        <f t="shared" si="120"/>
        <v>8</v>
      </c>
      <c r="ER74" s="212">
        <f t="shared" si="121"/>
        <v>8</v>
      </c>
      <c r="ES74" s="212">
        <f t="shared" si="122"/>
        <v>7</v>
      </c>
      <c r="ET74" s="264">
        <f t="shared" si="123"/>
        <v>7</v>
      </c>
      <c r="EU74" s="212">
        <f t="shared" si="124"/>
        <v>7</v>
      </c>
      <c r="EV74" s="212"/>
      <c r="EW74" s="212">
        <f t="shared" si="125"/>
        <v>46</v>
      </c>
      <c r="EX74" s="212">
        <f t="shared" si="126"/>
        <v>9</v>
      </c>
      <c r="EY74" s="212">
        <f t="shared" si="127"/>
        <v>8</v>
      </c>
      <c r="EZ74" s="212">
        <f t="shared" ref="EZ74:FA74" si="552">IF(ISEVEN($B74),EQ74,0)</f>
        <v>0</v>
      </c>
      <c r="FA74" s="212">
        <f t="shared" si="552"/>
        <v>0</v>
      </c>
      <c r="FB74" s="212">
        <f t="shared" ref="FB74:FC74" si="553">IF(ISODD($B74),ER74,0)</f>
        <v>8</v>
      </c>
      <c r="FC74" s="212">
        <f t="shared" si="553"/>
        <v>7</v>
      </c>
      <c r="FD74" s="212">
        <f t="shared" si="130"/>
        <v>0</v>
      </c>
      <c r="FE74" s="264">
        <f t="shared" si="131"/>
        <v>7</v>
      </c>
      <c r="FF74" s="212">
        <f t="shared" ref="FF74:FG74" si="554">IF(ISEVEN($B74),ET74,0)</f>
        <v>0</v>
      </c>
      <c r="FG74" s="212">
        <f t="shared" si="554"/>
        <v>0</v>
      </c>
      <c r="FH74" s="212">
        <f t="shared" si="133"/>
        <v>7</v>
      </c>
      <c r="FI74" s="212">
        <v>0</v>
      </c>
      <c r="FJ74" s="212">
        <v>0</v>
      </c>
      <c r="FK74" s="212"/>
      <c r="FL74" s="212"/>
      <c r="FM74" s="262">
        <v>46</v>
      </c>
    </row>
    <row r="75" spans="1:169" ht="15.75" customHeight="1" x14ac:dyDescent="0.2">
      <c r="A75" s="247">
        <v>62</v>
      </c>
      <c r="B75" s="248">
        <v>213423243062</v>
      </c>
      <c r="C75" s="249" t="s">
        <v>1044</v>
      </c>
      <c r="D75" s="250"/>
      <c r="E75" s="251" t="s">
        <v>1045</v>
      </c>
      <c r="F75" s="252">
        <f t="shared" si="0"/>
        <v>2</v>
      </c>
      <c r="G75" s="252">
        <f t="shared" si="1"/>
        <v>2</v>
      </c>
      <c r="H75" s="252">
        <f t="shared" si="2"/>
        <v>2</v>
      </c>
      <c r="I75" s="252">
        <f t="shared" si="3"/>
        <v>2</v>
      </c>
      <c r="J75" s="252">
        <f t="shared" si="4"/>
        <v>2</v>
      </c>
      <c r="K75" s="252">
        <f t="shared" si="5"/>
        <v>2</v>
      </c>
      <c r="L75" s="252">
        <f t="shared" si="6"/>
        <v>0</v>
      </c>
      <c r="M75" s="252">
        <f t="shared" si="7"/>
        <v>0</v>
      </c>
      <c r="N75" s="252">
        <f t="shared" si="8"/>
        <v>0</v>
      </c>
      <c r="O75" s="253">
        <f t="shared" si="9"/>
        <v>0</v>
      </c>
      <c r="P75" s="252">
        <f t="shared" si="10"/>
        <v>0</v>
      </c>
      <c r="Q75" s="252">
        <f t="shared" si="11"/>
        <v>0</v>
      </c>
      <c r="R75" s="252">
        <f t="shared" si="12"/>
        <v>0</v>
      </c>
      <c r="S75" s="254">
        <f t="shared" si="13"/>
        <v>0</v>
      </c>
      <c r="T75" s="255">
        <f t="shared" si="14"/>
        <v>4</v>
      </c>
      <c r="U75" s="252">
        <f t="shared" si="15"/>
        <v>8</v>
      </c>
      <c r="V75" s="252">
        <f t="shared" si="16"/>
        <v>0</v>
      </c>
      <c r="W75" s="252">
        <f t="shared" si="17"/>
        <v>0</v>
      </c>
      <c r="X75" s="254">
        <f t="shared" si="18"/>
        <v>0</v>
      </c>
      <c r="Y75" s="256">
        <f t="shared" si="19"/>
        <v>3</v>
      </c>
      <c r="Z75" s="252">
        <f t="shared" si="20"/>
        <v>9</v>
      </c>
      <c r="AA75" s="252">
        <f t="shared" si="21"/>
        <v>0</v>
      </c>
      <c r="AB75" s="252">
        <f t="shared" si="22"/>
        <v>0</v>
      </c>
      <c r="AC75" s="254">
        <f t="shared" si="23"/>
        <v>0</v>
      </c>
      <c r="AD75" s="255">
        <f t="shared" si="24"/>
        <v>3</v>
      </c>
      <c r="AE75" s="252">
        <f t="shared" si="25"/>
        <v>0</v>
      </c>
      <c r="AF75" s="252">
        <f t="shared" si="26"/>
        <v>0</v>
      </c>
      <c r="AG75" s="252">
        <f t="shared" si="27"/>
        <v>0</v>
      </c>
      <c r="AH75" s="254">
        <f t="shared" si="28"/>
        <v>0</v>
      </c>
      <c r="AI75" s="257">
        <f t="shared" si="29"/>
        <v>4</v>
      </c>
      <c r="AJ75" s="252">
        <f t="shared" si="30"/>
        <v>0</v>
      </c>
      <c r="AK75" s="252">
        <f t="shared" si="31"/>
        <v>0</v>
      </c>
      <c r="AL75" s="252">
        <f t="shared" si="32"/>
        <v>0</v>
      </c>
      <c r="AM75" s="254">
        <f t="shared" si="33"/>
        <v>0</v>
      </c>
      <c r="AN75" s="257">
        <f t="shared" si="34"/>
        <v>4</v>
      </c>
      <c r="AO75" s="252">
        <f t="shared" si="35"/>
        <v>9</v>
      </c>
      <c r="AP75" s="252">
        <f t="shared" si="36"/>
        <v>0</v>
      </c>
      <c r="AQ75" s="252">
        <f t="shared" si="37"/>
        <v>0</v>
      </c>
      <c r="AR75" s="254">
        <f t="shared" si="38"/>
        <v>0</v>
      </c>
      <c r="AS75" s="257">
        <f t="shared" si="39"/>
        <v>3</v>
      </c>
      <c r="AT75" s="252">
        <f t="shared" si="40"/>
        <v>0</v>
      </c>
      <c r="AU75" s="252">
        <f t="shared" si="41"/>
        <v>0</v>
      </c>
      <c r="AV75" s="252">
        <f t="shared" si="42"/>
        <v>0</v>
      </c>
      <c r="AW75" s="254">
        <f t="shared" si="43"/>
        <v>0</v>
      </c>
      <c r="AX75" s="258">
        <f t="shared" si="44"/>
        <v>4</v>
      </c>
      <c r="AY75" s="252">
        <f t="shared" si="45"/>
        <v>9</v>
      </c>
      <c r="AZ75" s="252">
        <f t="shared" si="46"/>
        <v>0</v>
      </c>
      <c r="BA75" s="252">
        <f t="shared" si="47"/>
        <v>0</v>
      </c>
      <c r="BB75" s="254">
        <f t="shared" si="48"/>
        <v>0</v>
      </c>
      <c r="BC75" s="257">
        <f t="shared" si="49"/>
        <v>3</v>
      </c>
      <c r="BD75" s="259">
        <f t="shared" si="50"/>
        <v>2</v>
      </c>
      <c r="BE75" s="252">
        <f t="shared" si="51"/>
        <v>0</v>
      </c>
      <c r="BF75" s="252">
        <f t="shared" si="52"/>
        <v>0</v>
      </c>
      <c r="BG75" s="254">
        <f t="shared" si="53"/>
        <v>0</v>
      </c>
      <c r="BH75" s="257">
        <f t="shared" si="54"/>
        <v>3</v>
      </c>
      <c r="BI75" s="252">
        <f t="shared" si="55"/>
        <v>0</v>
      </c>
      <c r="BJ75" s="252">
        <f t="shared" si="56"/>
        <v>0</v>
      </c>
      <c r="BK75" s="252">
        <f t="shared" si="57"/>
        <v>0</v>
      </c>
      <c r="BL75" s="254">
        <f t="shared" si="58"/>
        <v>0</v>
      </c>
      <c r="BM75" s="260">
        <f t="shared" si="59"/>
        <v>4</v>
      </c>
      <c r="BN75" s="252">
        <f t="shared" si="60"/>
        <v>0</v>
      </c>
      <c r="BO75" s="252">
        <f t="shared" si="61"/>
        <v>0</v>
      </c>
      <c r="BP75" s="252">
        <f t="shared" si="62"/>
        <v>0</v>
      </c>
      <c r="BQ75" s="254">
        <f t="shared" si="63"/>
        <v>0</v>
      </c>
      <c r="BR75" s="261">
        <f t="shared" si="64"/>
        <v>4</v>
      </c>
      <c r="BS75" s="252">
        <f t="shared" si="65"/>
        <v>9</v>
      </c>
      <c r="BT75" s="252">
        <f t="shared" si="66"/>
        <v>0</v>
      </c>
      <c r="BU75" s="252">
        <f t="shared" si="67"/>
        <v>0</v>
      </c>
      <c r="BV75" s="254">
        <f t="shared" si="68"/>
        <v>0</v>
      </c>
      <c r="BW75" s="261">
        <f t="shared" si="69"/>
        <v>3</v>
      </c>
      <c r="BX75" s="262">
        <v>58</v>
      </c>
      <c r="BY75" s="262">
        <v>58</v>
      </c>
      <c r="BZ75" s="246" t="e">
        <f t="shared" si="70"/>
        <v>#VALUE!</v>
      </c>
      <c r="CA75" s="246">
        <f t="shared" si="71"/>
        <v>20</v>
      </c>
      <c r="CB75" s="246" t="e">
        <f t="shared" si="72"/>
        <v>#VALUE!</v>
      </c>
      <c r="CC75" s="246" t="e">
        <f t="shared" si="73"/>
        <v>#VALUE!</v>
      </c>
      <c r="CD75" s="246" t="e">
        <f t="shared" si="74"/>
        <v>#VALUE!</v>
      </c>
      <c r="CE75" s="246" t="e">
        <f t="shared" si="75"/>
        <v>#VALUE!</v>
      </c>
      <c r="CF75" s="246" t="e">
        <f t="shared" si="76"/>
        <v>#VALUE!</v>
      </c>
      <c r="CG75" s="246" t="e">
        <f t="shared" si="77"/>
        <v>#VALUE!</v>
      </c>
      <c r="CH75" s="246" t="e">
        <f t="shared" si="78"/>
        <v>#VALUE!</v>
      </c>
      <c r="CI75" s="246" t="e">
        <f t="shared" si="79"/>
        <v>#VALUE!</v>
      </c>
      <c r="CJ75" s="246" t="e">
        <f t="shared" si="80"/>
        <v>#VALUE!</v>
      </c>
      <c r="CK75" s="246" t="e">
        <f t="shared" si="81"/>
        <v>#VALUE!</v>
      </c>
      <c r="CL75" s="246" t="e">
        <f t="shared" si="82"/>
        <v>#VALUE!</v>
      </c>
      <c r="CM75" s="246" t="e">
        <f t="shared" si="83"/>
        <v>#VALUE!</v>
      </c>
      <c r="CN75" s="246" t="e">
        <f t="shared" si="84"/>
        <v>#VALUE!</v>
      </c>
      <c r="CO75" s="263" t="str">
        <f t="shared" si="85"/>
        <v>2023PEC AI 583</v>
      </c>
      <c r="CP75" s="246" t="e">
        <f t="shared" si="86"/>
        <v>#VALUE!</v>
      </c>
      <c r="CQ75" s="211"/>
      <c r="CR75" s="246">
        <f t="shared" si="87"/>
        <v>20</v>
      </c>
      <c r="CS75" s="246" t="e">
        <f t="shared" si="88"/>
        <v>#VALUE!</v>
      </c>
      <c r="CT75" s="246" t="e">
        <f t="shared" si="89"/>
        <v>#VALUE!</v>
      </c>
      <c r="CU75" s="246" t="e">
        <f t="shared" si="90"/>
        <v>#VALUE!</v>
      </c>
      <c r="CV75" s="246" t="e">
        <f t="shared" si="91"/>
        <v>#VALUE!</v>
      </c>
      <c r="CW75" s="246" t="e">
        <f t="shared" si="92"/>
        <v>#VALUE!</v>
      </c>
      <c r="CX75" s="246" t="e">
        <f t="shared" si="93"/>
        <v>#VALUE!</v>
      </c>
      <c r="CY75" s="246" t="e">
        <f t="shared" si="94"/>
        <v>#VALUE!</v>
      </c>
      <c r="CZ75" s="246" t="e">
        <f t="shared" si="95"/>
        <v>#VALUE!</v>
      </c>
      <c r="DA75" s="246" t="e">
        <f t="shared" si="96"/>
        <v>#VALUE!</v>
      </c>
      <c r="DB75" s="246" t="e">
        <f t="shared" si="97"/>
        <v>#VALUE!</v>
      </c>
      <c r="DC75" s="246" t="e">
        <f t="shared" si="98"/>
        <v>#VALUE!</v>
      </c>
      <c r="DD75" s="246" t="e">
        <f t="shared" si="99"/>
        <v>#VALUE!</v>
      </c>
      <c r="DE75" s="212"/>
      <c r="DF75" s="212" t="e">
        <f t="shared" si="100"/>
        <v>#VALUE!</v>
      </c>
      <c r="DG75" s="212"/>
      <c r="DH75" s="212"/>
      <c r="DI75" s="212"/>
      <c r="DJ75" s="212"/>
      <c r="DK75" s="212"/>
      <c r="DL75" s="212"/>
      <c r="DM75" s="212"/>
      <c r="DN75" s="212"/>
      <c r="DO75" s="212"/>
      <c r="DP75" s="212"/>
      <c r="DQ75" s="212"/>
      <c r="DR75" s="264">
        <f t="shared" si="101"/>
        <v>58</v>
      </c>
      <c r="DS75" s="241">
        <f t="shared" si="102"/>
        <v>12</v>
      </c>
      <c r="DT75" s="212">
        <f t="shared" si="103"/>
        <v>8</v>
      </c>
      <c r="DU75" s="212">
        <f t="shared" si="104"/>
        <v>9</v>
      </c>
      <c r="DV75" s="212">
        <f t="shared" si="105"/>
        <v>9</v>
      </c>
      <c r="DW75" s="212">
        <f t="shared" si="106"/>
        <v>9</v>
      </c>
      <c r="DX75" s="264">
        <f t="shared" si="107"/>
        <v>2</v>
      </c>
      <c r="DY75" s="265">
        <f t="shared" si="108"/>
        <v>9</v>
      </c>
      <c r="DZ75" s="212">
        <f t="shared" si="109"/>
        <v>58</v>
      </c>
      <c r="EA75" s="212">
        <f t="shared" si="110"/>
        <v>12</v>
      </c>
      <c r="EB75" s="212">
        <f t="shared" si="111"/>
        <v>0</v>
      </c>
      <c r="EC75" s="212">
        <f t="shared" ref="EC75:ED75" si="555">IF(ISEVEN($B75),DT75,0)</f>
        <v>8</v>
      </c>
      <c r="ED75" s="212">
        <f t="shared" si="555"/>
        <v>9</v>
      </c>
      <c r="EE75" s="212">
        <f t="shared" ref="EE75:EF75" si="556">IF(ISODD($B75),DU75,0)</f>
        <v>0</v>
      </c>
      <c r="EF75" s="212">
        <f t="shared" si="556"/>
        <v>0</v>
      </c>
      <c r="EG75" s="212">
        <f t="shared" si="114"/>
        <v>9</v>
      </c>
      <c r="EH75" s="212">
        <f t="shared" si="115"/>
        <v>0</v>
      </c>
      <c r="EI75" s="212">
        <f t="shared" ref="EI75:EJ75" si="557">IF(ISEVEN($B75),DW75,0)</f>
        <v>9</v>
      </c>
      <c r="EJ75" s="264">
        <f t="shared" si="557"/>
        <v>2</v>
      </c>
      <c r="EK75" s="212">
        <f t="shared" ref="EK75:EL75" si="558">IF(ISODD($B75),DX75,0)</f>
        <v>0</v>
      </c>
      <c r="EL75" s="212">
        <f t="shared" si="558"/>
        <v>0</v>
      </c>
      <c r="EM75" s="212">
        <f t="shared" si="118"/>
        <v>9</v>
      </c>
      <c r="EN75" s="212"/>
      <c r="EO75" s="212"/>
      <c r="EP75" s="241">
        <f t="shared" si="119"/>
        <v>12</v>
      </c>
      <c r="EQ75" s="212">
        <f t="shared" si="120"/>
        <v>10</v>
      </c>
      <c r="ER75" s="212">
        <f t="shared" si="121"/>
        <v>10</v>
      </c>
      <c r="ES75" s="212">
        <f t="shared" si="122"/>
        <v>10</v>
      </c>
      <c r="ET75" s="264">
        <f t="shared" si="123"/>
        <v>7</v>
      </c>
      <c r="EU75" s="212">
        <f t="shared" si="124"/>
        <v>9</v>
      </c>
      <c r="EV75" s="212"/>
      <c r="EW75" s="212">
        <f t="shared" si="125"/>
        <v>58</v>
      </c>
      <c r="EX75" s="212">
        <f t="shared" si="126"/>
        <v>12</v>
      </c>
      <c r="EY75" s="212">
        <f t="shared" si="127"/>
        <v>0</v>
      </c>
      <c r="EZ75" s="212">
        <f t="shared" ref="EZ75:FA75" si="559">IF(ISEVEN($B75),EQ75,0)</f>
        <v>10</v>
      </c>
      <c r="FA75" s="212">
        <f t="shared" si="559"/>
        <v>10</v>
      </c>
      <c r="FB75" s="212">
        <f t="shared" ref="FB75:FC75" si="560">IF(ISODD($B75),ER75,0)</f>
        <v>0</v>
      </c>
      <c r="FC75" s="212">
        <f t="shared" si="560"/>
        <v>0</v>
      </c>
      <c r="FD75" s="212">
        <f t="shared" si="130"/>
        <v>10</v>
      </c>
      <c r="FE75" s="212">
        <f t="shared" si="131"/>
        <v>0</v>
      </c>
      <c r="FF75" s="264">
        <f t="shared" ref="FF75:FG75" si="561">IF(ISEVEN($B75),ET75,0)</f>
        <v>7</v>
      </c>
      <c r="FG75" s="212">
        <f t="shared" si="561"/>
        <v>9</v>
      </c>
      <c r="FH75" s="212">
        <f t="shared" si="133"/>
        <v>0</v>
      </c>
      <c r="FI75" s="212">
        <v>0</v>
      </c>
      <c r="FJ75" s="212">
        <v>0</v>
      </c>
      <c r="FK75" s="212"/>
      <c r="FL75" s="212"/>
      <c r="FM75" s="262">
        <v>58</v>
      </c>
    </row>
    <row r="76" spans="1:169" ht="15.75" customHeight="1" x14ac:dyDescent="0.2">
      <c r="A76" s="247">
        <v>63</v>
      </c>
      <c r="B76" s="248">
        <v>213423243063</v>
      </c>
      <c r="C76" s="249" t="s">
        <v>1046</v>
      </c>
      <c r="D76" s="250"/>
      <c r="E76" s="251" t="s">
        <v>1047</v>
      </c>
      <c r="F76" s="252">
        <f t="shared" si="0"/>
        <v>2</v>
      </c>
      <c r="G76" s="252">
        <f t="shared" si="1"/>
        <v>2</v>
      </c>
      <c r="H76" s="252">
        <f t="shared" si="2"/>
        <v>2</v>
      </c>
      <c r="I76" s="252">
        <f t="shared" si="3"/>
        <v>2</v>
      </c>
      <c r="J76" s="252">
        <f t="shared" si="4"/>
        <v>2</v>
      </c>
      <c r="K76" s="252">
        <f t="shared" si="5"/>
        <v>1</v>
      </c>
      <c r="L76" s="252">
        <f t="shared" si="6"/>
        <v>0</v>
      </c>
      <c r="M76" s="252">
        <f t="shared" si="7"/>
        <v>0</v>
      </c>
      <c r="N76" s="252">
        <f t="shared" si="8"/>
        <v>0</v>
      </c>
      <c r="O76" s="253">
        <f t="shared" si="9"/>
        <v>0</v>
      </c>
      <c r="P76" s="252">
        <f t="shared" si="10"/>
        <v>8</v>
      </c>
      <c r="Q76" s="252">
        <f t="shared" si="11"/>
        <v>0</v>
      </c>
      <c r="R76" s="252">
        <f t="shared" si="12"/>
        <v>0</v>
      </c>
      <c r="S76" s="254">
        <f t="shared" si="13"/>
        <v>0</v>
      </c>
      <c r="T76" s="255">
        <f t="shared" si="14"/>
        <v>3</v>
      </c>
      <c r="U76" s="252">
        <f t="shared" si="15"/>
        <v>0</v>
      </c>
      <c r="V76" s="252">
        <f t="shared" si="16"/>
        <v>0</v>
      </c>
      <c r="W76" s="252">
        <f t="shared" si="17"/>
        <v>0</v>
      </c>
      <c r="X76" s="254">
        <f t="shared" si="18"/>
        <v>0</v>
      </c>
      <c r="Y76" s="256">
        <f t="shared" si="19"/>
        <v>4</v>
      </c>
      <c r="Z76" s="252">
        <f t="shared" si="20"/>
        <v>0</v>
      </c>
      <c r="AA76" s="252">
        <f t="shared" si="21"/>
        <v>0</v>
      </c>
      <c r="AB76" s="252">
        <f t="shared" si="22"/>
        <v>0</v>
      </c>
      <c r="AC76" s="254">
        <f t="shared" si="23"/>
        <v>0</v>
      </c>
      <c r="AD76" s="255">
        <f t="shared" si="24"/>
        <v>4</v>
      </c>
      <c r="AE76" s="252">
        <f t="shared" si="25"/>
        <v>8</v>
      </c>
      <c r="AF76" s="252">
        <f t="shared" si="26"/>
        <v>0</v>
      </c>
      <c r="AG76" s="252">
        <f t="shared" si="27"/>
        <v>0</v>
      </c>
      <c r="AH76" s="254">
        <f t="shared" si="28"/>
        <v>0</v>
      </c>
      <c r="AI76" s="257">
        <f t="shared" si="29"/>
        <v>3</v>
      </c>
      <c r="AJ76" s="252">
        <f t="shared" si="30"/>
        <v>7</v>
      </c>
      <c r="AK76" s="252">
        <f t="shared" si="31"/>
        <v>0</v>
      </c>
      <c r="AL76" s="252">
        <f t="shared" si="32"/>
        <v>0</v>
      </c>
      <c r="AM76" s="254">
        <f t="shared" si="33"/>
        <v>0</v>
      </c>
      <c r="AN76" s="257">
        <f t="shared" si="34"/>
        <v>3</v>
      </c>
      <c r="AO76" s="252">
        <f t="shared" si="35"/>
        <v>0</v>
      </c>
      <c r="AP76" s="252">
        <f t="shared" si="36"/>
        <v>0</v>
      </c>
      <c r="AQ76" s="252">
        <f t="shared" si="37"/>
        <v>0</v>
      </c>
      <c r="AR76" s="254">
        <f t="shared" si="38"/>
        <v>0</v>
      </c>
      <c r="AS76" s="257">
        <f t="shared" si="39"/>
        <v>4</v>
      </c>
      <c r="AT76" s="252">
        <f t="shared" si="40"/>
        <v>8</v>
      </c>
      <c r="AU76" s="252">
        <f t="shared" si="41"/>
        <v>0</v>
      </c>
      <c r="AV76" s="252">
        <f t="shared" si="42"/>
        <v>0</v>
      </c>
      <c r="AW76" s="254">
        <f t="shared" si="43"/>
        <v>0</v>
      </c>
      <c r="AX76" s="258">
        <f t="shared" si="44"/>
        <v>3</v>
      </c>
      <c r="AY76" s="252">
        <f t="shared" si="45"/>
        <v>0</v>
      </c>
      <c r="AZ76" s="252">
        <f t="shared" si="46"/>
        <v>0</v>
      </c>
      <c r="BA76" s="252">
        <f t="shared" si="47"/>
        <v>0</v>
      </c>
      <c r="BB76" s="254">
        <f t="shared" si="48"/>
        <v>0</v>
      </c>
      <c r="BC76" s="257">
        <f t="shared" si="49"/>
        <v>4</v>
      </c>
      <c r="BD76" s="252">
        <f t="shared" si="50"/>
        <v>0</v>
      </c>
      <c r="BE76" s="252">
        <f t="shared" si="51"/>
        <v>0</v>
      </c>
      <c r="BF76" s="252">
        <f t="shared" si="52"/>
        <v>0</v>
      </c>
      <c r="BG76" s="254">
        <f t="shared" si="53"/>
        <v>0</v>
      </c>
      <c r="BH76" s="257">
        <f t="shared" si="54"/>
        <v>4</v>
      </c>
      <c r="BI76" s="259">
        <f t="shared" si="55"/>
        <v>6</v>
      </c>
      <c r="BJ76" s="252">
        <f t="shared" si="56"/>
        <v>0</v>
      </c>
      <c r="BK76" s="252">
        <f t="shared" si="57"/>
        <v>0</v>
      </c>
      <c r="BL76" s="254">
        <f t="shared" si="58"/>
        <v>0</v>
      </c>
      <c r="BM76" s="260">
        <f t="shared" si="59"/>
        <v>3</v>
      </c>
      <c r="BN76" s="252">
        <f t="shared" si="60"/>
        <v>8</v>
      </c>
      <c r="BO76" s="252">
        <f t="shared" si="61"/>
        <v>0</v>
      </c>
      <c r="BP76" s="252">
        <f t="shared" si="62"/>
        <v>0</v>
      </c>
      <c r="BQ76" s="254">
        <f t="shared" si="63"/>
        <v>0</v>
      </c>
      <c r="BR76" s="261">
        <f t="shared" si="64"/>
        <v>3</v>
      </c>
      <c r="BS76" s="252">
        <f t="shared" si="65"/>
        <v>0</v>
      </c>
      <c r="BT76" s="252">
        <f t="shared" si="66"/>
        <v>0</v>
      </c>
      <c r="BU76" s="252">
        <f t="shared" si="67"/>
        <v>0</v>
      </c>
      <c r="BV76" s="254">
        <f t="shared" si="68"/>
        <v>0</v>
      </c>
      <c r="BW76" s="261">
        <f t="shared" si="69"/>
        <v>4</v>
      </c>
      <c r="BX76" s="262">
        <v>56</v>
      </c>
      <c r="BY76" s="262">
        <v>56</v>
      </c>
      <c r="BZ76" s="246" t="e">
        <f t="shared" si="70"/>
        <v>#VALUE!</v>
      </c>
      <c r="CA76" s="246">
        <f t="shared" si="71"/>
        <v>20</v>
      </c>
      <c r="CB76" s="246" t="e">
        <f t="shared" si="72"/>
        <v>#VALUE!</v>
      </c>
      <c r="CC76" s="246" t="e">
        <f t="shared" si="73"/>
        <v>#VALUE!</v>
      </c>
      <c r="CD76" s="246" t="e">
        <f t="shared" si="74"/>
        <v>#VALUE!</v>
      </c>
      <c r="CE76" s="246" t="e">
        <f t="shared" si="75"/>
        <v>#VALUE!</v>
      </c>
      <c r="CF76" s="246" t="e">
        <f t="shared" si="76"/>
        <v>#VALUE!</v>
      </c>
      <c r="CG76" s="246" t="e">
        <f t="shared" si="77"/>
        <v>#VALUE!</v>
      </c>
      <c r="CH76" s="246" t="e">
        <f t="shared" si="78"/>
        <v>#VALUE!</v>
      </c>
      <c r="CI76" s="246" t="e">
        <f t="shared" si="79"/>
        <v>#VALUE!</v>
      </c>
      <c r="CJ76" s="246" t="e">
        <f t="shared" si="80"/>
        <v>#VALUE!</v>
      </c>
      <c r="CK76" s="246" t="e">
        <f t="shared" si="81"/>
        <v>#VALUE!</v>
      </c>
      <c r="CL76" s="246" t="e">
        <f t="shared" si="82"/>
        <v>#VALUE!</v>
      </c>
      <c r="CM76" s="246" t="e">
        <f t="shared" si="83"/>
        <v>#VALUE!</v>
      </c>
      <c r="CN76" s="246" t="e">
        <f t="shared" si="84"/>
        <v>#VALUE!</v>
      </c>
      <c r="CO76" s="263" t="str">
        <f t="shared" si="85"/>
        <v>2023PEC AI 584</v>
      </c>
      <c r="CP76" s="246" t="e">
        <f t="shared" si="86"/>
        <v>#VALUE!</v>
      </c>
      <c r="CQ76" s="211"/>
      <c r="CR76" s="246">
        <f t="shared" si="87"/>
        <v>20</v>
      </c>
      <c r="CS76" s="246" t="e">
        <f t="shared" si="88"/>
        <v>#VALUE!</v>
      </c>
      <c r="CT76" s="246" t="e">
        <f t="shared" si="89"/>
        <v>#VALUE!</v>
      </c>
      <c r="CU76" s="246" t="e">
        <f t="shared" si="90"/>
        <v>#VALUE!</v>
      </c>
      <c r="CV76" s="246" t="e">
        <f t="shared" si="91"/>
        <v>#VALUE!</v>
      </c>
      <c r="CW76" s="246" t="e">
        <f t="shared" si="92"/>
        <v>#VALUE!</v>
      </c>
      <c r="CX76" s="246" t="e">
        <f t="shared" si="93"/>
        <v>#VALUE!</v>
      </c>
      <c r="CY76" s="246" t="e">
        <f t="shared" si="94"/>
        <v>#VALUE!</v>
      </c>
      <c r="CZ76" s="246" t="e">
        <f t="shared" si="95"/>
        <v>#VALUE!</v>
      </c>
      <c r="DA76" s="246" t="e">
        <f t="shared" si="96"/>
        <v>#VALUE!</v>
      </c>
      <c r="DB76" s="246" t="e">
        <f t="shared" si="97"/>
        <v>#VALUE!</v>
      </c>
      <c r="DC76" s="246" t="e">
        <f t="shared" si="98"/>
        <v>#VALUE!</v>
      </c>
      <c r="DD76" s="246" t="e">
        <f t="shared" si="99"/>
        <v>#VALUE!</v>
      </c>
      <c r="DE76" s="212"/>
      <c r="DF76" s="212" t="e">
        <f t="shared" si="100"/>
        <v>#VALUE!</v>
      </c>
      <c r="DG76" s="212"/>
      <c r="DH76" s="212"/>
      <c r="DI76" s="212"/>
      <c r="DJ76" s="212"/>
      <c r="DK76" s="212"/>
      <c r="DL76" s="212"/>
      <c r="DM76" s="212"/>
      <c r="DN76" s="212"/>
      <c r="DO76" s="212"/>
      <c r="DP76" s="212"/>
      <c r="DQ76" s="212"/>
      <c r="DR76" s="264">
        <f t="shared" si="101"/>
        <v>56</v>
      </c>
      <c r="DS76" s="241">
        <f t="shared" si="102"/>
        <v>11</v>
      </c>
      <c r="DT76" s="212">
        <f t="shared" si="103"/>
        <v>8</v>
      </c>
      <c r="DU76" s="212">
        <f t="shared" si="104"/>
        <v>8</v>
      </c>
      <c r="DV76" s="212">
        <f t="shared" si="105"/>
        <v>7</v>
      </c>
      <c r="DW76" s="212">
        <f t="shared" si="106"/>
        <v>8</v>
      </c>
      <c r="DX76" s="264">
        <f t="shared" si="107"/>
        <v>6</v>
      </c>
      <c r="DY76" s="265">
        <f t="shared" si="108"/>
        <v>8</v>
      </c>
      <c r="DZ76" s="212">
        <f t="shared" si="109"/>
        <v>56</v>
      </c>
      <c r="EA76" s="212">
        <f t="shared" si="110"/>
        <v>11</v>
      </c>
      <c r="EB76" s="212">
        <f t="shared" si="111"/>
        <v>8</v>
      </c>
      <c r="EC76" s="212">
        <f t="shared" ref="EC76:ED76" si="562">IF(ISEVEN($B76),DT76,0)</f>
        <v>0</v>
      </c>
      <c r="ED76" s="212">
        <f t="shared" si="562"/>
        <v>0</v>
      </c>
      <c r="EE76" s="212">
        <f t="shared" ref="EE76:EF76" si="563">IF(ISODD($B76),DU76,0)</f>
        <v>8</v>
      </c>
      <c r="EF76" s="212">
        <f t="shared" si="563"/>
        <v>7</v>
      </c>
      <c r="EG76" s="212">
        <f t="shared" si="114"/>
        <v>0</v>
      </c>
      <c r="EH76" s="212">
        <f t="shared" si="115"/>
        <v>8</v>
      </c>
      <c r="EI76" s="212">
        <f t="shared" ref="EI76:EJ76" si="564">IF(ISEVEN($B76),DW76,0)</f>
        <v>0</v>
      </c>
      <c r="EJ76" s="212">
        <f t="shared" si="564"/>
        <v>0</v>
      </c>
      <c r="EK76" s="264">
        <f t="shared" ref="EK76:EL76" si="565">IF(ISODD($B76),DX76,0)</f>
        <v>6</v>
      </c>
      <c r="EL76" s="212">
        <f t="shared" si="565"/>
        <v>8</v>
      </c>
      <c r="EM76" s="212">
        <f t="shared" si="118"/>
        <v>0</v>
      </c>
      <c r="EN76" s="212"/>
      <c r="EO76" s="212"/>
      <c r="EP76" s="241">
        <f t="shared" si="119"/>
        <v>11</v>
      </c>
      <c r="EQ76" s="212">
        <f t="shared" si="120"/>
        <v>10</v>
      </c>
      <c r="ER76" s="212">
        <f t="shared" si="121"/>
        <v>10</v>
      </c>
      <c r="ES76" s="212">
        <f t="shared" si="122"/>
        <v>9</v>
      </c>
      <c r="ET76" s="264">
        <f t="shared" si="123"/>
        <v>7</v>
      </c>
      <c r="EU76" s="212">
        <f t="shared" si="124"/>
        <v>9</v>
      </c>
      <c r="EV76" s="212"/>
      <c r="EW76" s="212">
        <f t="shared" si="125"/>
        <v>56</v>
      </c>
      <c r="EX76" s="212">
        <f t="shared" si="126"/>
        <v>11</v>
      </c>
      <c r="EY76" s="212">
        <f t="shared" si="127"/>
        <v>10</v>
      </c>
      <c r="EZ76" s="212">
        <f t="shared" ref="EZ76:FA76" si="566">IF(ISEVEN($B76),EQ76,0)</f>
        <v>0</v>
      </c>
      <c r="FA76" s="212">
        <f t="shared" si="566"/>
        <v>0</v>
      </c>
      <c r="FB76" s="212">
        <f t="shared" ref="FB76:FC76" si="567">IF(ISODD($B76),ER76,0)</f>
        <v>10</v>
      </c>
      <c r="FC76" s="212">
        <f t="shared" si="567"/>
        <v>9</v>
      </c>
      <c r="FD76" s="212">
        <f t="shared" si="130"/>
        <v>0</v>
      </c>
      <c r="FE76" s="264">
        <f t="shared" si="131"/>
        <v>7</v>
      </c>
      <c r="FF76" s="212">
        <f t="shared" ref="FF76:FG76" si="568">IF(ISEVEN($B76),ET76,0)</f>
        <v>0</v>
      </c>
      <c r="FG76" s="212">
        <f t="shared" si="568"/>
        <v>0</v>
      </c>
      <c r="FH76" s="212">
        <f t="shared" si="133"/>
        <v>9</v>
      </c>
      <c r="FI76" s="212">
        <v>0</v>
      </c>
      <c r="FJ76" s="212">
        <v>0</v>
      </c>
      <c r="FK76" s="212"/>
      <c r="FL76" s="212"/>
      <c r="FM76" s="262">
        <v>56</v>
      </c>
    </row>
    <row r="77" spans="1:169" ht="15.75" customHeight="1" x14ac:dyDescent="0.2">
      <c r="A77" s="247">
        <v>64</v>
      </c>
      <c r="B77" s="248">
        <v>213423243064</v>
      </c>
      <c r="C77" s="249" t="s">
        <v>1048</v>
      </c>
      <c r="D77" s="250"/>
      <c r="E77" s="251" t="s">
        <v>1667</v>
      </c>
      <c r="F77" s="252">
        <f t="shared" si="0"/>
        <v>2</v>
      </c>
      <c r="G77" s="252">
        <f t="shared" si="1"/>
        <v>2</v>
      </c>
      <c r="H77" s="252">
        <f t="shared" si="2"/>
        <v>2</v>
      </c>
      <c r="I77" s="252">
        <f t="shared" si="3"/>
        <v>2</v>
      </c>
      <c r="J77" s="252">
        <f t="shared" si="4"/>
        <v>2</v>
      </c>
      <c r="K77" s="252">
        <f t="shared" si="5"/>
        <v>2</v>
      </c>
      <c r="L77" s="252">
        <f t="shared" si="6"/>
        <v>2</v>
      </c>
      <c r="M77" s="252">
        <f t="shared" si="7"/>
        <v>2</v>
      </c>
      <c r="N77" s="252">
        <f t="shared" si="8"/>
        <v>2</v>
      </c>
      <c r="O77" s="253">
        <f t="shared" si="9"/>
        <v>0</v>
      </c>
      <c r="P77" s="252">
        <f t="shared" si="10"/>
        <v>0</v>
      </c>
      <c r="Q77" s="252">
        <f t="shared" si="11"/>
        <v>0</v>
      </c>
      <c r="R77" s="252">
        <f t="shared" si="12"/>
        <v>0</v>
      </c>
      <c r="S77" s="254">
        <f t="shared" si="13"/>
        <v>0</v>
      </c>
      <c r="T77" s="255">
        <f t="shared" si="14"/>
        <v>4</v>
      </c>
      <c r="U77" s="252">
        <f t="shared" si="15"/>
        <v>12</v>
      </c>
      <c r="V77" s="252">
        <f t="shared" si="16"/>
        <v>0</v>
      </c>
      <c r="W77" s="252">
        <f t="shared" si="17"/>
        <v>0</v>
      </c>
      <c r="X77" s="254">
        <f t="shared" si="18"/>
        <v>0</v>
      </c>
      <c r="Y77" s="256">
        <f t="shared" si="19"/>
        <v>3</v>
      </c>
      <c r="Z77" s="252">
        <f t="shared" si="20"/>
        <v>13</v>
      </c>
      <c r="AA77" s="252">
        <f t="shared" si="21"/>
        <v>0</v>
      </c>
      <c r="AB77" s="252">
        <f t="shared" si="22"/>
        <v>0</v>
      </c>
      <c r="AC77" s="254">
        <f t="shared" si="23"/>
        <v>0</v>
      </c>
      <c r="AD77" s="255">
        <f t="shared" si="24"/>
        <v>3</v>
      </c>
      <c r="AE77" s="252">
        <f t="shared" si="25"/>
        <v>0</v>
      </c>
      <c r="AF77" s="252">
        <f t="shared" si="26"/>
        <v>0</v>
      </c>
      <c r="AG77" s="252">
        <f t="shared" si="27"/>
        <v>0</v>
      </c>
      <c r="AH77" s="254">
        <f t="shared" si="28"/>
        <v>0</v>
      </c>
      <c r="AI77" s="257">
        <f t="shared" si="29"/>
        <v>4</v>
      </c>
      <c r="AJ77" s="252">
        <f t="shared" si="30"/>
        <v>0</v>
      </c>
      <c r="AK77" s="252">
        <f t="shared" si="31"/>
        <v>0</v>
      </c>
      <c r="AL77" s="252">
        <f t="shared" si="32"/>
        <v>0</v>
      </c>
      <c r="AM77" s="254">
        <f t="shared" si="33"/>
        <v>0</v>
      </c>
      <c r="AN77" s="257">
        <f t="shared" si="34"/>
        <v>4</v>
      </c>
      <c r="AO77" s="252">
        <f t="shared" si="35"/>
        <v>13</v>
      </c>
      <c r="AP77" s="252">
        <f t="shared" si="36"/>
        <v>0</v>
      </c>
      <c r="AQ77" s="252">
        <f t="shared" si="37"/>
        <v>0</v>
      </c>
      <c r="AR77" s="254">
        <f t="shared" si="38"/>
        <v>0</v>
      </c>
      <c r="AS77" s="257">
        <f t="shared" si="39"/>
        <v>3</v>
      </c>
      <c r="AT77" s="252">
        <f t="shared" si="40"/>
        <v>0</v>
      </c>
      <c r="AU77" s="252">
        <f t="shared" si="41"/>
        <v>0</v>
      </c>
      <c r="AV77" s="252">
        <f t="shared" si="42"/>
        <v>0</v>
      </c>
      <c r="AW77" s="254">
        <f t="shared" si="43"/>
        <v>0</v>
      </c>
      <c r="AX77" s="258">
        <f t="shared" si="44"/>
        <v>4</v>
      </c>
      <c r="AY77" s="252">
        <f t="shared" si="45"/>
        <v>13</v>
      </c>
      <c r="AZ77" s="252">
        <f t="shared" si="46"/>
        <v>0</v>
      </c>
      <c r="BA77" s="252">
        <f t="shared" si="47"/>
        <v>0</v>
      </c>
      <c r="BB77" s="254">
        <f t="shared" si="48"/>
        <v>0</v>
      </c>
      <c r="BC77" s="257">
        <f t="shared" si="49"/>
        <v>3</v>
      </c>
      <c r="BD77" s="259">
        <f t="shared" si="50"/>
        <v>6</v>
      </c>
      <c r="BE77" s="252">
        <f t="shared" si="51"/>
        <v>0</v>
      </c>
      <c r="BF77" s="252">
        <f t="shared" si="52"/>
        <v>0</v>
      </c>
      <c r="BG77" s="254">
        <f t="shared" si="53"/>
        <v>0</v>
      </c>
      <c r="BH77" s="257">
        <f t="shared" si="54"/>
        <v>3</v>
      </c>
      <c r="BI77" s="252">
        <f t="shared" si="55"/>
        <v>0</v>
      </c>
      <c r="BJ77" s="252">
        <f t="shared" si="56"/>
        <v>0</v>
      </c>
      <c r="BK77" s="252">
        <f t="shared" si="57"/>
        <v>0</v>
      </c>
      <c r="BL77" s="254">
        <f t="shared" si="58"/>
        <v>0</v>
      </c>
      <c r="BM77" s="260">
        <f t="shared" si="59"/>
        <v>4</v>
      </c>
      <c r="BN77" s="252">
        <f t="shared" si="60"/>
        <v>0</v>
      </c>
      <c r="BO77" s="252">
        <f t="shared" si="61"/>
        <v>0</v>
      </c>
      <c r="BP77" s="252">
        <f t="shared" si="62"/>
        <v>0</v>
      </c>
      <c r="BQ77" s="254">
        <f t="shared" si="63"/>
        <v>0</v>
      </c>
      <c r="BR77" s="261">
        <f t="shared" si="64"/>
        <v>4</v>
      </c>
      <c r="BS77" s="252">
        <f t="shared" si="65"/>
        <v>13</v>
      </c>
      <c r="BT77" s="252">
        <f t="shared" si="66"/>
        <v>0</v>
      </c>
      <c r="BU77" s="252">
        <f t="shared" si="67"/>
        <v>0</v>
      </c>
      <c r="BV77" s="254">
        <f t="shared" si="68"/>
        <v>0</v>
      </c>
      <c r="BW77" s="261">
        <f t="shared" si="69"/>
        <v>3</v>
      </c>
      <c r="BX77" s="262">
        <v>88</v>
      </c>
      <c r="BY77" s="262">
        <v>88</v>
      </c>
      <c r="BZ77" s="246" t="e">
        <f t="shared" si="70"/>
        <v>#VALUE!</v>
      </c>
      <c r="CA77" s="246">
        <f t="shared" si="71"/>
        <v>20</v>
      </c>
      <c r="CB77" s="246" t="e">
        <f t="shared" si="72"/>
        <v>#VALUE!</v>
      </c>
      <c r="CC77" s="246" t="e">
        <f t="shared" si="73"/>
        <v>#VALUE!</v>
      </c>
      <c r="CD77" s="246" t="e">
        <f t="shared" si="74"/>
        <v>#VALUE!</v>
      </c>
      <c r="CE77" s="246" t="e">
        <f t="shared" si="75"/>
        <v>#VALUE!</v>
      </c>
      <c r="CF77" s="246" t="e">
        <f t="shared" si="76"/>
        <v>#VALUE!</v>
      </c>
      <c r="CG77" s="246" t="e">
        <f t="shared" si="77"/>
        <v>#VALUE!</v>
      </c>
      <c r="CH77" s="246" t="e">
        <f t="shared" si="78"/>
        <v>#VALUE!</v>
      </c>
      <c r="CI77" s="246" t="e">
        <f t="shared" si="79"/>
        <v>#VALUE!</v>
      </c>
      <c r="CJ77" s="246" t="e">
        <f t="shared" si="80"/>
        <v>#VALUE!</v>
      </c>
      <c r="CK77" s="246" t="e">
        <f t="shared" si="81"/>
        <v>#VALUE!</v>
      </c>
      <c r="CL77" s="246" t="e">
        <f t="shared" si="82"/>
        <v>#VALUE!</v>
      </c>
      <c r="CM77" s="246" t="e">
        <f t="shared" si="83"/>
        <v>#VALUE!</v>
      </c>
      <c r="CN77" s="246" t="e">
        <f t="shared" si="84"/>
        <v>#VALUE!</v>
      </c>
      <c r="CO77" s="263" t="str">
        <f t="shared" si="85"/>
        <v>2023PEC AI 585</v>
      </c>
      <c r="CP77" s="246" t="e">
        <f t="shared" si="86"/>
        <v>#VALUE!</v>
      </c>
      <c r="CQ77" s="211"/>
      <c r="CR77" s="246">
        <f t="shared" si="87"/>
        <v>20</v>
      </c>
      <c r="CS77" s="246" t="e">
        <f t="shared" si="88"/>
        <v>#VALUE!</v>
      </c>
      <c r="CT77" s="246" t="e">
        <f t="shared" si="89"/>
        <v>#VALUE!</v>
      </c>
      <c r="CU77" s="246" t="e">
        <f t="shared" si="90"/>
        <v>#VALUE!</v>
      </c>
      <c r="CV77" s="246" t="e">
        <f t="shared" si="91"/>
        <v>#VALUE!</v>
      </c>
      <c r="CW77" s="246" t="e">
        <f t="shared" si="92"/>
        <v>#VALUE!</v>
      </c>
      <c r="CX77" s="246" t="e">
        <f t="shared" si="93"/>
        <v>#VALUE!</v>
      </c>
      <c r="CY77" s="246" t="e">
        <f t="shared" si="94"/>
        <v>#VALUE!</v>
      </c>
      <c r="CZ77" s="246" t="e">
        <f t="shared" si="95"/>
        <v>#VALUE!</v>
      </c>
      <c r="DA77" s="246" t="e">
        <f t="shared" si="96"/>
        <v>#VALUE!</v>
      </c>
      <c r="DB77" s="246" t="e">
        <f t="shared" si="97"/>
        <v>#VALUE!</v>
      </c>
      <c r="DC77" s="246" t="e">
        <f t="shared" si="98"/>
        <v>#VALUE!</v>
      </c>
      <c r="DD77" s="246" t="e">
        <f t="shared" si="99"/>
        <v>#VALUE!</v>
      </c>
      <c r="DE77" s="212"/>
      <c r="DF77" s="212" t="e">
        <f t="shared" si="100"/>
        <v>#VALUE!</v>
      </c>
      <c r="DG77" s="212"/>
      <c r="DH77" s="212"/>
      <c r="DI77" s="212"/>
      <c r="DJ77" s="212"/>
      <c r="DK77" s="212"/>
      <c r="DL77" s="212"/>
      <c r="DM77" s="212"/>
      <c r="DN77" s="212"/>
      <c r="DO77" s="212"/>
      <c r="DP77" s="212"/>
      <c r="DQ77" s="212"/>
      <c r="DR77" s="264">
        <f t="shared" si="101"/>
        <v>88</v>
      </c>
      <c r="DS77" s="241">
        <f t="shared" si="102"/>
        <v>18</v>
      </c>
      <c r="DT77" s="212">
        <f t="shared" si="103"/>
        <v>12</v>
      </c>
      <c r="DU77" s="212">
        <f t="shared" si="104"/>
        <v>13</v>
      </c>
      <c r="DV77" s="212">
        <f t="shared" si="105"/>
        <v>13</v>
      </c>
      <c r="DW77" s="212">
        <f t="shared" si="106"/>
        <v>13</v>
      </c>
      <c r="DX77" s="264">
        <f t="shared" si="107"/>
        <v>6</v>
      </c>
      <c r="DY77" s="265">
        <f t="shared" si="108"/>
        <v>13</v>
      </c>
      <c r="DZ77" s="212">
        <f t="shared" si="109"/>
        <v>88</v>
      </c>
      <c r="EA77" s="212">
        <f t="shared" si="110"/>
        <v>18</v>
      </c>
      <c r="EB77" s="212">
        <f t="shared" si="111"/>
        <v>0</v>
      </c>
      <c r="EC77" s="212">
        <f t="shared" ref="EC77:ED77" si="569">IF(ISEVEN($B77),DT77,0)</f>
        <v>12</v>
      </c>
      <c r="ED77" s="212">
        <f t="shared" si="569"/>
        <v>13</v>
      </c>
      <c r="EE77" s="212">
        <f t="shared" ref="EE77:EF77" si="570">IF(ISODD($B77),DU77,0)</f>
        <v>0</v>
      </c>
      <c r="EF77" s="212">
        <f t="shared" si="570"/>
        <v>0</v>
      </c>
      <c r="EG77" s="212">
        <f t="shared" si="114"/>
        <v>13</v>
      </c>
      <c r="EH77" s="212">
        <f t="shared" si="115"/>
        <v>0</v>
      </c>
      <c r="EI77" s="212">
        <f t="shared" ref="EI77:EJ77" si="571">IF(ISEVEN($B77),DW77,0)</f>
        <v>13</v>
      </c>
      <c r="EJ77" s="264">
        <f t="shared" si="571"/>
        <v>6</v>
      </c>
      <c r="EK77" s="212">
        <f t="shared" ref="EK77:EL77" si="572">IF(ISODD($B77),DX77,0)</f>
        <v>0</v>
      </c>
      <c r="EL77" s="212">
        <f t="shared" si="572"/>
        <v>0</v>
      </c>
      <c r="EM77" s="212">
        <f t="shared" si="118"/>
        <v>13</v>
      </c>
      <c r="EN77" s="212"/>
      <c r="EO77" s="212"/>
      <c r="EP77" s="241">
        <f t="shared" si="119"/>
        <v>18</v>
      </c>
      <c r="EQ77" s="212">
        <f t="shared" si="120"/>
        <v>15</v>
      </c>
      <c r="ER77" s="212">
        <f t="shared" si="121"/>
        <v>15</v>
      </c>
      <c r="ES77" s="212">
        <f t="shared" si="122"/>
        <v>15</v>
      </c>
      <c r="ET77" s="264">
        <f t="shared" si="123"/>
        <v>11</v>
      </c>
      <c r="EU77" s="212">
        <f t="shared" si="124"/>
        <v>14</v>
      </c>
      <c r="EV77" s="212"/>
      <c r="EW77" s="212">
        <f t="shared" si="125"/>
        <v>88</v>
      </c>
      <c r="EX77" s="212">
        <f t="shared" si="126"/>
        <v>18</v>
      </c>
      <c r="EY77" s="212">
        <f t="shared" si="127"/>
        <v>0</v>
      </c>
      <c r="EZ77" s="212">
        <f t="shared" ref="EZ77:FA77" si="573">IF(ISEVEN($B77),EQ77,0)</f>
        <v>15</v>
      </c>
      <c r="FA77" s="212">
        <f t="shared" si="573"/>
        <v>15</v>
      </c>
      <c r="FB77" s="212">
        <f t="shared" ref="FB77:FC77" si="574">IF(ISODD($B77),ER77,0)</f>
        <v>0</v>
      </c>
      <c r="FC77" s="212">
        <f t="shared" si="574"/>
        <v>0</v>
      </c>
      <c r="FD77" s="212">
        <f t="shared" si="130"/>
        <v>15</v>
      </c>
      <c r="FE77" s="212">
        <f t="shared" si="131"/>
        <v>0</v>
      </c>
      <c r="FF77" s="264">
        <f t="shared" ref="FF77:FG77" si="575">IF(ISEVEN($B77),ET77,0)</f>
        <v>11</v>
      </c>
      <c r="FG77" s="212">
        <f t="shared" si="575"/>
        <v>14</v>
      </c>
      <c r="FH77" s="212">
        <f t="shared" si="133"/>
        <v>0</v>
      </c>
      <c r="FI77" s="212">
        <v>0</v>
      </c>
      <c r="FJ77" s="212">
        <v>0</v>
      </c>
      <c r="FK77" s="212"/>
      <c r="FL77" s="212"/>
      <c r="FM77" s="262">
        <v>88</v>
      </c>
    </row>
    <row r="78" spans="1:169" ht="15.75" customHeight="1" x14ac:dyDescent="0.2">
      <c r="A78" s="247">
        <v>65</v>
      </c>
      <c r="B78" s="266">
        <v>213423243065</v>
      </c>
      <c r="C78" s="266" t="s">
        <v>166</v>
      </c>
      <c r="D78" s="250"/>
      <c r="E78" s="267" t="s">
        <v>127</v>
      </c>
      <c r="F78" s="252">
        <f t="shared" si="0"/>
        <v>2</v>
      </c>
      <c r="G78" s="252">
        <f t="shared" si="1"/>
        <v>2</v>
      </c>
      <c r="H78" s="252">
        <f t="shared" si="2"/>
        <v>2</v>
      </c>
      <c r="I78" s="252">
        <f t="shared" si="3"/>
        <v>2</v>
      </c>
      <c r="J78" s="252">
        <f t="shared" si="4"/>
        <v>2</v>
      </c>
      <c r="K78" s="252">
        <f t="shared" si="5"/>
        <v>2</v>
      </c>
      <c r="L78" s="252">
        <f t="shared" si="6"/>
        <v>2</v>
      </c>
      <c r="M78" s="252">
        <f t="shared" si="7"/>
        <v>2</v>
      </c>
      <c r="N78" s="252">
        <f t="shared" si="8"/>
        <v>2</v>
      </c>
      <c r="O78" s="253">
        <f t="shared" si="9"/>
        <v>0</v>
      </c>
      <c r="P78" s="252">
        <f t="shared" si="10"/>
        <v>13</v>
      </c>
      <c r="Q78" s="252">
        <f t="shared" si="11"/>
        <v>0</v>
      </c>
      <c r="R78" s="252">
        <f t="shared" si="12"/>
        <v>0</v>
      </c>
      <c r="S78" s="254">
        <f t="shared" si="13"/>
        <v>0</v>
      </c>
      <c r="T78" s="255">
        <f t="shared" si="14"/>
        <v>3</v>
      </c>
      <c r="U78" s="252">
        <f t="shared" si="15"/>
        <v>0</v>
      </c>
      <c r="V78" s="252">
        <f t="shared" si="16"/>
        <v>0</v>
      </c>
      <c r="W78" s="252">
        <f t="shared" si="17"/>
        <v>0</v>
      </c>
      <c r="X78" s="254">
        <f t="shared" si="18"/>
        <v>0</v>
      </c>
      <c r="Y78" s="256">
        <f t="shared" si="19"/>
        <v>4</v>
      </c>
      <c r="Z78" s="252">
        <f t="shared" si="20"/>
        <v>0</v>
      </c>
      <c r="AA78" s="252">
        <f t="shared" si="21"/>
        <v>0</v>
      </c>
      <c r="AB78" s="252">
        <f t="shared" si="22"/>
        <v>0</v>
      </c>
      <c r="AC78" s="254">
        <f t="shared" si="23"/>
        <v>0</v>
      </c>
      <c r="AD78" s="255">
        <f t="shared" si="24"/>
        <v>4</v>
      </c>
      <c r="AE78" s="252">
        <f t="shared" si="25"/>
        <v>13</v>
      </c>
      <c r="AF78" s="252">
        <f t="shared" si="26"/>
        <v>0</v>
      </c>
      <c r="AG78" s="252">
        <f t="shared" si="27"/>
        <v>0</v>
      </c>
      <c r="AH78" s="254">
        <f t="shared" si="28"/>
        <v>0</v>
      </c>
      <c r="AI78" s="257">
        <f t="shared" si="29"/>
        <v>3</v>
      </c>
      <c r="AJ78" s="252">
        <f t="shared" si="30"/>
        <v>11</v>
      </c>
      <c r="AK78" s="252">
        <f t="shared" si="31"/>
        <v>0</v>
      </c>
      <c r="AL78" s="252">
        <f t="shared" si="32"/>
        <v>0</v>
      </c>
      <c r="AM78" s="254">
        <f t="shared" si="33"/>
        <v>0</v>
      </c>
      <c r="AN78" s="257">
        <f t="shared" si="34"/>
        <v>3</v>
      </c>
      <c r="AO78" s="252">
        <f t="shared" si="35"/>
        <v>0</v>
      </c>
      <c r="AP78" s="252">
        <f t="shared" si="36"/>
        <v>0</v>
      </c>
      <c r="AQ78" s="252">
        <f t="shared" si="37"/>
        <v>0</v>
      </c>
      <c r="AR78" s="254">
        <f t="shared" si="38"/>
        <v>0</v>
      </c>
      <c r="AS78" s="257">
        <f t="shared" si="39"/>
        <v>4</v>
      </c>
      <c r="AT78" s="252">
        <f t="shared" si="40"/>
        <v>13</v>
      </c>
      <c r="AU78" s="252">
        <f t="shared" si="41"/>
        <v>0</v>
      </c>
      <c r="AV78" s="252">
        <f t="shared" si="42"/>
        <v>0</v>
      </c>
      <c r="AW78" s="254">
        <f t="shared" si="43"/>
        <v>0</v>
      </c>
      <c r="AX78" s="258">
        <f t="shared" si="44"/>
        <v>3</v>
      </c>
      <c r="AY78" s="252">
        <f t="shared" si="45"/>
        <v>0</v>
      </c>
      <c r="AZ78" s="252">
        <f t="shared" si="46"/>
        <v>0</v>
      </c>
      <c r="BA78" s="252">
        <f t="shared" si="47"/>
        <v>0</v>
      </c>
      <c r="BB78" s="254">
        <f t="shared" si="48"/>
        <v>0</v>
      </c>
      <c r="BC78" s="257">
        <f t="shared" si="49"/>
        <v>4</v>
      </c>
      <c r="BD78" s="252">
        <f t="shared" si="50"/>
        <v>0</v>
      </c>
      <c r="BE78" s="252">
        <f t="shared" si="51"/>
        <v>0</v>
      </c>
      <c r="BF78" s="252">
        <f t="shared" si="52"/>
        <v>0</v>
      </c>
      <c r="BG78" s="254">
        <f t="shared" si="53"/>
        <v>0</v>
      </c>
      <c r="BH78" s="257">
        <f t="shared" si="54"/>
        <v>4</v>
      </c>
      <c r="BI78" s="259">
        <f t="shared" si="55"/>
        <v>8</v>
      </c>
      <c r="BJ78" s="252">
        <f t="shared" si="56"/>
        <v>0</v>
      </c>
      <c r="BK78" s="252">
        <f t="shared" si="57"/>
        <v>0</v>
      </c>
      <c r="BL78" s="254">
        <f t="shared" si="58"/>
        <v>0</v>
      </c>
      <c r="BM78" s="260">
        <f t="shared" si="59"/>
        <v>3</v>
      </c>
      <c r="BN78" s="252">
        <f t="shared" si="60"/>
        <v>13</v>
      </c>
      <c r="BO78" s="252">
        <f t="shared" si="61"/>
        <v>0</v>
      </c>
      <c r="BP78" s="252">
        <f t="shared" si="62"/>
        <v>0</v>
      </c>
      <c r="BQ78" s="254">
        <f t="shared" si="63"/>
        <v>0</v>
      </c>
      <c r="BR78" s="261">
        <f t="shared" si="64"/>
        <v>3</v>
      </c>
      <c r="BS78" s="252">
        <f t="shared" si="65"/>
        <v>0</v>
      </c>
      <c r="BT78" s="252">
        <f t="shared" si="66"/>
        <v>0</v>
      </c>
      <c r="BU78" s="252">
        <f t="shared" si="67"/>
        <v>0</v>
      </c>
      <c r="BV78" s="254">
        <f t="shared" si="68"/>
        <v>0</v>
      </c>
      <c r="BW78" s="261">
        <f t="shared" si="69"/>
        <v>4</v>
      </c>
      <c r="BX78" s="262">
        <v>89</v>
      </c>
      <c r="BY78" s="262">
        <v>89</v>
      </c>
      <c r="BZ78" s="246" t="e">
        <f t="shared" si="70"/>
        <v>#VALUE!</v>
      </c>
      <c r="CA78" s="246">
        <f t="shared" si="71"/>
        <v>20</v>
      </c>
      <c r="CB78" s="246" t="e">
        <f t="shared" si="72"/>
        <v>#VALUE!</v>
      </c>
      <c r="CC78" s="246" t="e">
        <f t="shared" si="73"/>
        <v>#VALUE!</v>
      </c>
      <c r="CD78" s="246" t="e">
        <f t="shared" si="74"/>
        <v>#VALUE!</v>
      </c>
      <c r="CE78" s="246" t="e">
        <f t="shared" si="75"/>
        <v>#VALUE!</v>
      </c>
      <c r="CF78" s="246" t="e">
        <f t="shared" si="76"/>
        <v>#VALUE!</v>
      </c>
      <c r="CG78" s="246" t="e">
        <f t="shared" si="77"/>
        <v>#VALUE!</v>
      </c>
      <c r="CH78" s="246" t="e">
        <f t="shared" si="78"/>
        <v>#VALUE!</v>
      </c>
      <c r="CI78" s="246" t="e">
        <f t="shared" si="79"/>
        <v>#VALUE!</v>
      </c>
      <c r="CJ78" s="246" t="e">
        <f t="shared" si="80"/>
        <v>#VALUE!</v>
      </c>
      <c r="CK78" s="246" t="e">
        <f t="shared" si="81"/>
        <v>#VALUE!</v>
      </c>
      <c r="CL78" s="246" t="e">
        <f t="shared" si="82"/>
        <v>#VALUE!</v>
      </c>
      <c r="CM78" s="246" t="e">
        <f t="shared" si="83"/>
        <v>#VALUE!</v>
      </c>
      <c r="CN78" s="246" t="e">
        <f t="shared" si="84"/>
        <v>#VALUE!</v>
      </c>
      <c r="CO78" s="263" t="str">
        <f t="shared" si="85"/>
        <v>2023PEC AI 142</v>
      </c>
      <c r="CP78" s="246" t="e">
        <f t="shared" si="86"/>
        <v>#VALUE!</v>
      </c>
      <c r="CQ78" s="211"/>
      <c r="CR78" s="246">
        <f t="shared" si="87"/>
        <v>20</v>
      </c>
      <c r="CS78" s="246" t="e">
        <f t="shared" si="88"/>
        <v>#VALUE!</v>
      </c>
      <c r="CT78" s="246" t="e">
        <f t="shared" si="89"/>
        <v>#VALUE!</v>
      </c>
      <c r="CU78" s="246" t="e">
        <f t="shared" si="90"/>
        <v>#VALUE!</v>
      </c>
      <c r="CV78" s="246" t="e">
        <f t="shared" si="91"/>
        <v>#VALUE!</v>
      </c>
      <c r="CW78" s="246" t="e">
        <f t="shared" si="92"/>
        <v>#VALUE!</v>
      </c>
      <c r="CX78" s="246" t="e">
        <f t="shared" si="93"/>
        <v>#VALUE!</v>
      </c>
      <c r="CY78" s="246" t="e">
        <f t="shared" si="94"/>
        <v>#VALUE!</v>
      </c>
      <c r="CZ78" s="246" t="e">
        <f t="shared" si="95"/>
        <v>#VALUE!</v>
      </c>
      <c r="DA78" s="246" t="e">
        <f t="shared" si="96"/>
        <v>#VALUE!</v>
      </c>
      <c r="DB78" s="246" t="e">
        <f t="shared" si="97"/>
        <v>#VALUE!</v>
      </c>
      <c r="DC78" s="246" t="e">
        <f t="shared" si="98"/>
        <v>#VALUE!</v>
      </c>
      <c r="DD78" s="246" t="e">
        <f t="shared" si="99"/>
        <v>#VALUE!</v>
      </c>
      <c r="DE78" s="212"/>
      <c r="DF78" s="212" t="e">
        <f t="shared" si="100"/>
        <v>#VALUE!</v>
      </c>
      <c r="DG78" s="212"/>
      <c r="DH78" s="212"/>
      <c r="DI78" s="212"/>
      <c r="DJ78" s="212"/>
      <c r="DK78" s="212"/>
      <c r="DL78" s="212"/>
      <c r="DM78" s="212"/>
      <c r="DN78" s="212"/>
      <c r="DO78" s="212"/>
      <c r="DP78" s="212"/>
      <c r="DQ78" s="212"/>
      <c r="DR78" s="264">
        <f t="shared" si="101"/>
        <v>89</v>
      </c>
      <c r="DS78" s="241">
        <f t="shared" si="102"/>
        <v>18</v>
      </c>
      <c r="DT78" s="212">
        <f t="shared" si="103"/>
        <v>13</v>
      </c>
      <c r="DU78" s="212">
        <f t="shared" si="104"/>
        <v>13</v>
      </c>
      <c r="DV78" s="212">
        <f t="shared" si="105"/>
        <v>11</v>
      </c>
      <c r="DW78" s="212">
        <f t="shared" si="106"/>
        <v>13</v>
      </c>
      <c r="DX78" s="264">
        <f t="shared" si="107"/>
        <v>8</v>
      </c>
      <c r="DY78" s="265">
        <f t="shared" si="108"/>
        <v>13</v>
      </c>
      <c r="DZ78" s="212">
        <f t="shared" si="109"/>
        <v>89</v>
      </c>
      <c r="EA78" s="212">
        <f t="shared" si="110"/>
        <v>18</v>
      </c>
      <c r="EB78" s="212">
        <f t="shared" si="111"/>
        <v>13</v>
      </c>
      <c r="EC78" s="212">
        <f t="shared" ref="EC78:ED78" si="576">IF(ISEVEN($B78),DT78,0)</f>
        <v>0</v>
      </c>
      <c r="ED78" s="212">
        <f t="shared" si="576"/>
        <v>0</v>
      </c>
      <c r="EE78" s="212">
        <f t="shared" ref="EE78:EF78" si="577">IF(ISODD($B78),DU78,0)</f>
        <v>13</v>
      </c>
      <c r="EF78" s="212">
        <f t="shared" si="577"/>
        <v>11</v>
      </c>
      <c r="EG78" s="212">
        <f t="shared" si="114"/>
        <v>0</v>
      </c>
      <c r="EH78" s="212">
        <f t="shared" si="115"/>
        <v>13</v>
      </c>
      <c r="EI78" s="212">
        <f t="shared" ref="EI78:EJ78" si="578">IF(ISEVEN($B78),DW78,0)</f>
        <v>0</v>
      </c>
      <c r="EJ78" s="212">
        <f t="shared" si="578"/>
        <v>0</v>
      </c>
      <c r="EK78" s="264">
        <f t="shared" ref="EK78:EL78" si="579">IF(ISODD($B78),DX78,0)</f>
        <v>8</v>
      </c>
      <c r="EL78" s="212">
        <f t="shared" si="579"/>
        <v>13</v>
      </c>
      <c r="EM78" s="212">
        <f t="shared" si="118"/>
        <v>0</v>
      </c>
      <c r="EN78" s="212"/>
      <c r="EO78" s="212"/>
      <c r="EP78" s="241">
        <f t="shared" si="119"/>
        <v>18</v>
      </c>
      <c r="EQ78" s="212">
        <f t="shared" si="120"/>
        <v>16</v>
      </c>
      <c r="ER78" s="212">
        <f t="shared" si="121"/>
        <v>16</v>
      </c>
      <c r="ES78" s="212">
        <f t="shared" si="122"/>
        <v>14</v>
      </c>
      <c r="ET78" s="264">
        <f t="shared" si="123"/>
        <v>11</v>
      </c>
      <c r="EU78" s="212">
        <f t="shared" si="124"/>
        <v>14</v>
      </c>
      <c r="EV78" s="212"/>
      <c r="EW78" s="212">
        <f t="shared" si="125"/>
        <v>89</v>
      </c>
      <c r="EX78" s="212">
        <f t="shared" si="126"/>
        <v>18</v>
      </c>
      <c r="EY78" s="212">
        <f t="shared" si="127"/>
        <v>16</v>
      </c>
      <c r="EZ78" s="212">
        <f t="shared" ref="EZ78:FA78" si="580">IF(ISEVEN($B78),EQ78,0)</f>
        <v>0</v>
      </c>
      <c r="FA78" s="212">
        <f t="shared" si="580"/>
        <v>0</v>
      </c>
      <c r="FB78" s="212">
        <f t="shared" ref="FB78:FC78" si="581">IF(ISODD($B78),ER78,0)</f>
        <v>16</v>
      </c>
      <c r="FC78" s="212">
        <f t="shared" si="581"/>
        <v>14</v>
      </c>
      <c r="FD78" s="212">
        <f t="shared" si="130"/>
        <v>0</v>
      </c>
      <c r="FE78" s="264">
        <f t="shared" si="131"/>
        <v>11</v>
      </c>
      <c r="FF78" s="212">
        <f t="shared" ref="FF78:FG78" si="582">IF(ISEVEN($B78),ET78,0)</f>
        <v>0</v>
      </c>
      <c r="FG78" s="212">
        <f t="shared" si="582"/>
        <v>0</v>
      </c>
      <c r="FH78" s="212">
        <f t="shared" si="133"/>
        <v>14</v>
      </c>
      <c r="FI78" s="212">
        <v>0</v>
      </c>
      <c r="FJ78" s="212">
        <v>0</v>
      </c>
      <c r="FK78" s="212"/>
      <c r="FL78" s="212"/>
      <c r="FM78" s="262">
        <v>89</v>
      </c>
    </row>
    <row r="79" spans="1:169" ht="15.75" customHeight="1" x14ac:dyDescent="0.2">
      <c r="A79" s="247">
        <v>66</v>
      </c>
      <c r="B79" s="266">
        <v>213423243066</v>
      </c>
      <c r="C79" s="266" t="s">
        <v>168</v>
      </c>
      <c r="D79" s="250"/>
      <c r="E79" s="267" t="s">
        <v>1668</v>
      </c>
      <c r="F79" s="252">
        <f t="shared" si="0"/>
        <v>2</v>
      </c>
      <c r="G79" s="252">
        <f t="shared" si="1"/>
        <v>2</v>
      </c>
      <c r="H79" s="252">
        <f t="shared" si="2"/>
        <v>2</v>
      </c>
      <c r="I79" s="252">
        <f t="shared" si="3"/>
        <v>2</v>
      </c>
      <c r="J79" s="252">
        <f t="shared" si="4"/>
        <v>2</v>
      </c>
      <c r="K79" s="252">
        <f t="shared" si="5"/>
        <v>2</v>
      </c>
      <c r="L79" s="252">
        <f t="shared" si="6"/>
        <v>2</v>
      </c>
      <c r="M79" s="252">
        <f t="shared" si="7"/>
        <v>2</v>
      </c>
      <c r="N79" s="252">
        <f t="shared" si="8"/>
        <v>2</v>
      </c>
      <c r="O79" s="253">
        <f t="shared" si="9"/>
        <v>0</v>
      </c>
      <c r="P79" s="252">
        <f t="shared" si="10"/>
        <v>0</v>
      </c>
      <c r="Q79" s="252">
        <f t="shared" si="11"/>
        <v>0</v>
      </c>
      <c r="R79" s="252">
        <f t="shared" si="12"/>
        <v>0</v>
      </c>
      <c r="S79" s="254">
        <f t="shared" si="13"/>
        <v>0</v>
      </c>
      <c r="T79" s="255">
        <f t="shared" si="14"/>
        <v>4</v>
      </c>
      <c r="U79" s="252">
        <f t="shared" si="15"/>
        <v>12</v>
      </c>
      <c r="V79" s="252">
        <f t="shared" si="16"/>
        <v>0</v>
      </c>
      <c r="W79" s="252">
        <f t="shared" si="17"/>
        <v>0</v>
      </c>
      <c r="X79" s="254">
        <f t="shared" si="18"/>
        <v>0</v>
      </c>
      <c r="Y79" s="256">
        <f t="shared" si="19"/>
        <v>3</v>
      </c>
      <c r="Z79" s="252">
        <f t="shared" si="20"/>
        <v>13</v>
      </c>
      <c r="AA79" s="252">
        <f t="shared" si="21"/>
        <v>0</v>
      </c>
      <c r="AB79" s="252">
        <f t="shared" si="22"/>
        <v>0</v>
      </c>
      <c r="AC79" s="254">
        <f t="shared" si="23"/>
        <v>0</v>
      </c>
      <c r="AD79" s="255">
        <f t="shared" si="24"/>
        <v>3</v>
      </c>
      <c r="AE79" s="252">
        <f t="shared" si="25"/>
        <v>0</v>
      </c>
      <c r="AF79" s="252">
        <f t="shared" si="26"/>
        <v>0</v>
      </c>
      <c r="AG79" s="252">
        <f t="shared" si="27"/>
        <v>0</v>
      </c>
      <c r="AH79" s="254">
        <f t="shared" si="28"/>
        <v>0</v>
      </c>
      <c r="AI79" s="257">
        <f t="shared" si="29"/>
        <v>4</v>
      </c>
      <c r="AJ79" s="252">
        <f t="shared" si="30"/>
        <v>0</v>
      </c>
      <c r="AK79" s="252">
        <f t="shared" si="31"/>
        <v>0</v>
      </c>
      <c r="AL79" s="252">
        <f t="shared" si="32"/>
        <v>0</v>
      </c>
      <c r="AM79" s="254">
        <f t="shared" si="33"/>
        <v>0</v>
      </c>
      <c r="AN79" s="257">
        <f t="shared" si="34"/>
        <v>4</v>
      </c>
      <c r="AO79" s="252">
        <f t="shared" si="35"/>
        <v>13</v>
      </c>
      <c r="AP79" s="252">
        <f t="shared" si="36"/>
        <v>0</v>
      </c>
      <c r="AQ79" s="252">
        <f t="shared" si="37"/>
        <v>0</v>
      </c>
      <c r="AR79" s="254">
        <f t="shared" si="38"/>
        <v>0</v>
      </c>
      <c r="AS79" s="257">
        <f t="shared" si="39"/>
        <v>3</v>
      </c>
      <c r="AT79" s="252">
        <f t="shared" si="40"/>
        <v>0</v>
      </c>
      <c r="AU79" s="252">
        <f t="shared" si="41"/>
        <v>0</v>
      </c>
      <c r="AV79" s="252">
        <f t="shared" si="42"/>
        <v>0</v>
      </c>
      <c r="AW79" s="254">
        <f t="shared" si="43"/>
        <v>0</v>
      </c>
      <c r="AX79" s="258">
        <f t="shared" si="44"/>
        <v>4</v>
      </c>
      <c r="AY79" s="252">
        <f t="shared" si="45"/>
        <v>13</v>
      </c>
      <c r="AZ79" s="252">
        <f t="shared" si="46"/>
        <v>0</v>
      </c>
      <c r="BA79" s="252">
        <f t="shared" si="47"/>
        <v>0</v>
      </c>
      <c r="BB79" s="254">
        <f t="shared" si="48"/>
        <v>0</v>
      </c>
      <c r="BC79" s="257">
        <f t="shared" si="49"/>
        <v>3</v>
      </c>
      <c r="BD79" s="259">
        <f t="shared" si="50"/>
        <v>7</v>
      </c>
      <c r="BE79" s="252">
        <f t="shared" si="51"/>
        <v>0</v>
      </c>
      <c r="BF79" s="252">
        <f t="shared" si="52"/>
        <v>0</v>
      </c>
      <c r="BG79" s="254">
        <f t="shared" si="53"/>
        <v>0</v>
      </c>
      <c r="BH79" s="257">
        <f t="shared" si="54"/>
        <v>3</v>
      </c>
      <c r="BI79" s="252">
        <f t="shared" si="55"/>
        <v>0</v>
      </c>
      <c r="BJ79" s="252">
        <f t="shared" si="56"/>
        <v>0</v>
      </c>
      <c r="BK79" s="252">
        <f t="shared" si="57"/>
        <v>0</v>
      </c>
      <c r="BL79" s="254">
        <f t="shared" si="58"/>
        <v>0</v>
      </c>
      <c r="BM79" s="260">
        <f t="shared" si="59"/>
        <v>4</v>
      </c>
      <c r="BN79" s="252">
        <f t="shared" si="60"/>
        <v>0</v>
      </c>
      <c r="BO79" s="252">
        <f t="shared" si="61"/>
        <v>0</v>
      </c>
      <c r="BP79" s="252">
        <f t="shared" si="62"/>
        <v>0</v>
      </c>
      <c r="BQ79" s="254">
        <f t="shared" si="63"/>
        <v>0</v>
      </c>
      <c r="BR79" s="261">
        <f t="shared" si="64"/>
        <v>4</v>
      </c>
      <c r="BS79" s="252">
        <f t="shared" si="65"/>
        <v>13</v>
      </c>
      <c r="BT79" s="252">
        <f t="shared" si="66"/>
        <v>0</v>
      </c>
      <c r="BU79" s="252">
        <f t="shared" si="67"/>
        <v>0</v>
      </c>
      <c r="BV79" s="254">
        <f t="shared" si="68"/>
        <v>0</v>
      </c>
      <c r="BW79" s="261">
        <f t="shared" si="69"/>
        <v>3</v>
      </c>
      <c r="BX79" s="262">
        <v>89</v>
      </c>
      <c r="BY79" s="262">
        <v>89</v>
      </c>
      <c r="BZ79" s="246" t="e">
        <f t="shared" si="70"/>
        <v>#VALUE!</v>
      </c>
      <c r="CA79" s="246">
        <f t="shared" si="71"/>
        <v>20</v>
      </c>
      <c r="CB79" s="246" t="e">
        <f t="shared" si="72"/>
        <v>#VALUE!</v>
      </c>
      <c r="CC79" s="246" t="e">
        <f t="shared" si="73"/>
        <v>#VALUE!</v>
      </c>
      <c r="CD79" s="246" t="e">
        <f t="shared" si="74"/>
        <v>#VALUE!</v>
      </c>
      <c r="CE79" s="246" t="e">
        <f t="shared" si="75"/>
        <v>#VALUE!</v>
      </c>
      <c r="CF79" s="246" t="e">
        <f t="shared" si="76"/>
        <v>#VALUE!</v>
      </c>
      <c r="CG79" s="246" t="e">
        <f t="shared" si="77"/>
        <v>#VALUE!</v>
      </c>
      <c r="CH79" s="246" t="e">
        <f t="shared" si="78"/>
        <v>#VALUE!</v>
      </c>
      <c r="CI79" s="246" t="e">
        <f t="shared" si="79"/>
        <v>#VALUE!</v>
      </c>
      <c r="CJ79" s="246" t="e">
        <f t="shared" si="80"/>
        <v>#VALUE!</v>
      </c>
      <c r="CK79" s="246" t="e">
        <f t="shared" si="81"/>
        <v>#VALUE!</v>
      </c>
      <c r="CL79" s="246" t="e">
        <f t="shared" si="82"/>
        <v>#VALUE!</v>
      </c>
      <c r="CM79" s="246" t="e">
        <f t="shared" si="83"/>
        <v>#VALUE!</v>
      </c>
      <c r="CN79" s="246" t="e">
        <f t="shared" si="84"/>
        <v>#VALUE!</v>
      </c>
      <c r="CO79" s="263" t="str">
        <f t="shared" si="85"/>
        <v>2023PEC AI 143</v>
      </c>
      <c r="CP79" s="246" t="e">
        <f t="shared" si="86"/>
        <v>#VALUE!</v>
      </c>
      <c r="CQ79" s="211"/>
      <c r="CR79" s="246">
        <f t="shared" si="87"/>
        <v>20</v>
      </c>
      <c r="CS79" s="246" t="e">
        <f t="shared" si="88"/>
        <v>#VALUE!</v>
      </c>
      <c r="CT79" s="246" t="e">
        <f t="shared" si="89"/>
        <v>#VALUE!</v>
      </c>
      <c r="CU79" s="246" t="e">
        <f t="shared" si="90"/>
        <v>#VALUE!</v>
      </c>
      <c r="CV79" s="246" t="e">
        <f t="shared" si="91"/>
        <v>#VALUE!</v>
      </c>
      <c r="CW79" s="246" t="e">
        <f t="shared" si="92"/>
        <v>#VALUE!</v>
      </c>
      <c r="CX79" s="246" t="e">
        <f t="shared" si="93"/>
        <v>#VALUE!</v>
      </c>
      <c r="CY79" s="246" t="e">
        <f t="shared" si="94"/>
        <v>#VALUE!</v>
      </c>
      <c r="CZ79" s="246" t="e">
        <f t="shared" si="95"/>
        <v>#VALUE!</v>
      </c>
      <c r="DA79" s="246" t="e">
        <f t="shared" si="96"/>
        <v>#VALUE!</v>
      </c>
      <c r="DB79" s="246" t="e">
        <f t="shared" si="97"/>
        <v>#VALUE!</v>
      </c>
      <c r="DC79" s="246" t="e">
        <f t="shared" si="98"/>
        <v>#VALUE!</v>
      </c>
      <c r="DD79" s="246" t="e">
        <f t="shared" si="99"/>
        <v>#VALUE!</v>
      </c>
      <c r="DE79" s="212"/>
      <c r="DF79" s="212" t="e">
        <f t="shared" si="100"/>
        <v>#VALUE!</v>
      </c>
      <c r="DG79" s="212"/>
      <c r="DH79" s="212"/>
      <c r="DI79" s="212"/>
      <c r="DJ79" s="212"/>
      <c r="DK79" s="212"/>
      <c r="DL79" s="212"/>
      <c r="DM79" s="212"/>
      <c r="DN79" s="212"/>
      <c r="DO79" s="212"/>
      <c r="DP79" s="212"/>
      <c r="DQ79" s="212"/>
      <c r="DR79" s="264">
        <f t="shared" si="101"/>
        <v>89</v>
      </c>
      <c r="DS79" s="241">
        <f t="shared" si="102"/>
        <v>18</v>
      </c>
      <c r="DT79" s="212">
        <f t="shared" si="103"/>
        <v>12</v>
      </c>
      <c r="DU79" s="212">
        <f t="shared" si="104"/>
        <v>13</v>
      </c>
      <c r="DV79" s="212">
        <f t="shared" si="105"/>
        <v>13</v>
      </c>
      <c r="DW79" s="212">
        <f t="shared" si="106"/>
        <v>13</v>
      </c>
      <c r="DX79" s="264">
        <f t="shared" si="107"/>
        <v>7</v>
      </c>
      <c r="DY79" s="265">
        <f t="shared" si="108"/>
        <v>13</v>
      </c>
      <c r="DZ79" s="212">
        <f t="shared" si="109"/>
        <v>89</v>
      </c>
      <c r="EA79" s="212">
        <f t="shared" si="110"/>
        <v>18</v>
      </c>
      <c r="EB79" s="212">
        <f t="shared" si="111"/>
        <v>0</v>
      </c>
      <c r="EC79" s="212">
        <f t="shared" ref="EC79:ED79" si="583">IF(ISEVEN($B79),DT79,0)</f>
        <v>12</v>
      </c>
      <c r="ED79" s="212">
        <f t="shared" si="583"/>
        <v>13</v>
      </c>
      <c r="EE79" s="212">
        <f t="shared" ref="EE79:EF79" si="584">IF(ISODD($B79),DU79,0)</f>
        <v>0</v>
      </c>
      <c r="EF79" s="212">
        <f t="shared" si="584"/>
        <v>0</v>
      </c>
      <c r="EG79" s="212">
        <f t="shared" si="114"/>
        <v>13</v>
      </c>
      <c r="EH79" s="212">
        <f t="shared" si="115"/>
        <v>0</v>
      </c>
      <c r="EI79" s="212">
        <f t="shared" ref="EI79:EJ79" si="585">IF(ISEVEN($B79),DW79,0)</f>
        <v>13</v>
      </c>
      <c r="EJ79" s="264">
        <f t="shared" si="585"/>
        <v>7</v>
      </c>
      <c r="EK79" s="212">
        <f t="shared" ref="EK79:EL79" si="586">IF(ISODD($B79),DX79,0)</f>
        <v>0</v>
      </c>
      <c r="EL79" s="212">
        <f t="shared" si="586"/>
        <v>0</v>
      </c>
      <c r="EM79" s="212">
        <f t="shared" si="118"/>
        <v>13</v>
      </c>
      <c r="EN79" s="212"/>
      <c r="EO79" s="212"/>
      <c r="EP79" s="241">
        <f t="shared" si="119"/>
        <v>18</v>
      </c>
      <c r="EQ79" s="212">
        <f t="shared" si="120"/>
        <v>15</v>
      </c>
      <c r="ER79" s="212">
        <f t="shared" si="121"/>
        <v>16</v>
      </c>
      <c r="ES79" s="212">
        <f t="shared" si="122"/>
        <v>16</v>
      </c>
      <c r="ET79" s="264">
        <f t="shared" si="123"/>
        <v>10</v>
      </c>
      <c r="EU79" s="212">
        <f t="shared" si="124"/>
        <v>14</v>
      </c>
      <c r="EV79" s="212"/>
      <c r="EW79" s="212">
        <f t="shared" si="125"/>
        <v>89</v>
      </c>
      <c r="EX79" s="212">
        <f t="shared" si="126"/>
        <v>18</v>
      </c>
      <c r="EY79" s="212">
        <f t="shared" si="127"/>
        <v>0</v>
      </c>
      <c r="EZ79" s="212">
        <f t="shared" ref="EZ79:FA79" si="587">IF(ISEVEN($B79),EQ79,0)</f>
        <v>15</v>
      </c>
      <c r="FA79" s="212">
        <f t="shared" si="587"/>
        <v>16</v>
      </c>
      <c r="FB79" s="212">
        <f t="shared" ref="FB79:FC79" si="588">IF(ISODD($B79),ER79,0)</f>
        <v>0</v>
      </c>
      <c r="FC79" s="212">
        <f t="shared" si="588"/>
        <v>0</v>
      </c>
      <c r="FD79" s="212">
        <f t="shared" si="130"/>
        <v>16</v>
      </c>
      <c r="FE79" s="212">
        <f t="shared" si="131"/>
        <v>0</v>
      </c>
      <c r="FF79" s="264">
        <f t="shared" ref="FF79:FG79" si="589">IF(ISEVEN($B79),ET79,0)</f>
        <v>10</v>
      </c>
      <c r="FG79" s="212">
        <f t="shared" si="589"/>
        <v>14</v>
      </c>
      <c r="FH79" s="212">
        <f t="shared" si="133"/>
        <v>0</v>
      </c>
      <c r="FI79" s="212">
        <v>0</v>
      </c>
      <c r="FJ79" s="212">
        <v>0</v>
      </c>
      <c r="FK79" s="212"/>
      <c r="FL79" s="212"/>
      <c r="FM79" s="262">
        <v>89</v>
      </c>
    </row>
    <row r="80" spans="1:169" ht="15.75" customHeight="1" x14ac:dyDescent="0.2">
      <c r="A80" s="247">
        <v>68</v>
      </c>
      <c r="B80" s="248">
        <v>213423243068</v>
      </c>
      <c r="C80" s="249" t="s">
        <v>1050</v>
      </c>
      <c r="D80" s="250"/>
      <c r="E80" s="251" t="s">
        <v>1051</v>
      </c>
      <c r="F80" s="252">
        <f t="shared" si="0"/>
        <v>2</v>
      </c>
      <c r="G80" s="252">
        <f t="shared" si="1"/>
        <v>2</v>
      </c>
      <c r="H80" s="252">
        <f t="shared" si="2"/>
        <v>2</v>
      </c>
      <c r="I80" s="252">
        <f t="shared" si="3"/>
        <v>2</v>
      </c>
      <c r="J80" s="252">
        <f t="shared" si="4"/>
        <v>2</v>
      </c>
      <c r="K80" s="252">
        <f t="shared" si="5"/>
        <v>2</v>
      </c>
      <c r="L80" s="252">
        <f t="shared" si="6"/>
        <v>0</v>
      </c>
      <c r="M80" s="252">
        <f t="shared" si="7"/>
        <v>0</v>
      </c>
      <c r="N80" s="252">
        <f t="shared" si="8"/>
        <v>0</v>
      </c>
      <c r="O80" s="253">
        <f t="shared" si="9"/>
        <v>0</v>
      </c>
      <c r="P80" s="252">
        <f t="shared" si="10"/>
        <v>0</v>
      </c>
      <c r="Q80" s="252">
        <f t="shared" si="11"/>
        <v>0</v>
      </c>
      <c r="R80" s="252">
        <f t="shared" si="12"/>
        <v>0</v>
      </c>
      <c r="S80" s="254">
        <f t="shared" si="13"/>
        <v>0</v>
      </c>
      <c r="T80" s="255">
        <f t="shared" si="14"/>
        <v>4</v>
      </c>
      <c r="U80" s="252">
        <f t="shared" si="15"/>
        <v>8</v>
      </c>
      <c r="V80" s="252">
        <f t="shared" si="16"/>
        <v>0</v>
      </c>
      <c r="W80" s="252">
        <f t="shared" si="17"/>
        <v>0</v>
      </c>
      <c r="X80" s="254">
        <f t="shared" si="18"/>
        <v>0</v>
      </c>
      <c r="Y80" s="256">
        <f t="shared" si="19"/>
        <v>3</v>
      </c>
      <c r="Z80" s="252">
        <f t="shared" si="20"/>
        <v>9</v>
      </c>
      <c r="AA80" s="252">
        <f t="shared" si="21"/>
        <v>0</v>
      </c>
      <c r="AB80" s="252">
        <f t="shared" si="22"/>
        <v>0</v>
      </c>
      <c r="AC80" s="254">
        <f t="shared" si="23"/>
        <v>0</v>
      </c>
      <c r="AD80" s="255">
        <f t="shared" si="24"/>
        <v>3</v>
      </c>
      <c r="AE80" s="252">
        <f t="shared" si="25"/>
        <v>0</v>
      </c>
      <c r="AF80" s="252">
        <f t="shared" si="26"/>
        <v>0</v>
      </c>
      <c r="AG80" s="252">
        <f t="shared" si="27"/>
        <v>0</v>
      </c>
      <c r="AH80" s="254">
        <f t="shared" si="28"/>
        <v>0</v>
      </c>
      <c r="AI80" s="257">
        <f t="shared" si="29"/>
        <v>4</v>
      </c>
      <c r="AJ80" s="252">
        <f t="shared" si="30"/>
        <v>0</v>
      </c>
      <c r="AK80" s="252">
        <f t="shared" si="31"/>
        <v>0</v>
      </c>
      <c r="AL80" s="252">
        <f t="shared" si="32"/>
        <v>0</v>
      </c>
      <c r="AM80" s="254">
        <f t="shared" si="33"/>
        <v>0</v>
      </c>
      <c r="AN80" s="257">
        <f t="shared" si="34"/>
        <v>4</v>
      </c>
      <c r="AO80" s="252">
        <f t="shared" si="35"/>
        <v>9</v>
      </c>
      <c r="AP80" s="252">
        <f t="shared" si="36"/>
        <v>0</v>
      </c>
      <c r="AQ80" s="252">
        <f t="shared" si="37"/>
        <v>0</v>
      </c>
      <c r="AR80" s="254">
        <f t="shared" si="38"/>
        <v>0</v>
      </c>
      <c r="AS80" s="257">
        <f t="shared" si="39"/>
        <v>3</v>
      </c>
      <c r="AT80" s="252">
        <f t="shared" si="40"/>
        <v>0</v>
      </c>
      <c r="AU80" s="252">
        <f t="shared" si="41"/>
        <v>0</v>
      </c>
      <c r="AV80" s="252">
        <f t="shared" si="42"/>
        <v>0</v>
      </c>
      <c r="AW80" s="254">
        <f t="shared" si="43"/>
        <v>0</v>
      </c>
      <c r="AX80" s="258">
        <f t="shared" si="44"/>
        <v>4</v>
      </c>
      <c r="AY80" s="252">
        <f t="shared" si="45"/>
        <v>9</v>
      </c>
      <c r="AZ80" s="252">
        <f t="shared" si="46"/>
        <v>0</v>
      </c>
      <c r="BA80" s="252">
        <f t="shared" si="47"/>
        <v>0</v>
      </c>
      <c r="BB80" s="254">
        <f t="shared" si="48"/>
        <v>0</v>
      </c>
      <c r="BC80" s="257">
        <f t="shared" si="49"/>
        <v>3</v>
      </c>
      <c r="BD80" s="259">
        <f t="shared" si="50"/>
        <v>4</v>
      </c>
      <c r="BE80" s="252">
        <f t="shared" si="51"/>
        <v>0</v>
      </c>
      <c r="BF80" s="252">
        <f t="shared" si="52"/>
        <v>0</v>
      </c>
      <c r="BG80" s="254">
        <f t="shared" si="53"/>
        <v>0</v>
      </c>
      <c r="BH80" s="257">
        <f t="shared" si="54"/>
        <v>3</v>
      </c>
      <c r="BI80" s="252">
        <f t="shared" si="55"/>
        <v>0</v>
      </c>
      <c r="BJ80" s="252">
        <f t="shared" si="56"/>
        <v>0</v>
      </c>
      <c r="BK80" s="252">
        <f t="shared" si="57"/>
        <v>0</v>
      </c>
      <c r="BL80" s="254">
        <f t="shared" si="58"/>
        <v>0</v>
      </c>
      <c r="BM80" s="260">
        <f t="shared" si="59"/>
        <v>4</v>
      </c>
      <c r="BN80" s="252">
        <f t="shared" si="60"/>
        <v>0</v>
      </c>
      <c r="BO80" s="252">
        <f t="shared" si="61"/>
        <v>0</v>
      </c>
      <c r="BP80" s="252">
        <f t="shared" si="62"/>
        <v>0</v>
      </c>
      <c r="BQ80" s="254">
        <f t="shared" si="63"/>
        <v>0</v>
      </c>
      <c r="BR80" s="261">
        <f t="shared" si="64"/>
        <v>4</v>
      </c>
      <c r="BS80" s="252">
        <f t="shared" si="65"/>
        <v>9</v>
      </c>
      <c r="BT80" s="252">
        <f t="shared" si="66"/>
        <v>0</v>
      </c>
      <c r="BU80" s="252">
        <f t="shared" si="67"/>
        <v>0</v>
      </c>
      <c r="BV80" s="254">
        <f t="shared" si="68"/>
        <v>0</v>
      </c>
      <c r="BW80" s="261">
        <f t="shared" si="69"/>
        <v>3</v>
      </c>
      <c r="BX80" s="262">
        <v>60</v>
      </c>
      <c r="BY80" s="262">
        <v>60</v>
      </c>
      <c r="BZ80" s="246" t="e">
        <f t="shared" si="70"/>
        <v>#VALUE!</v>
      </c>
      <c r="CA80" s="246">
        <f t="shared" si="71"/>
        <v>20</v>
      </c>
      <c r="CB80" s="246" t="e">
        <f t="shared" si="72"/>
        <v>#VALUE!</v>
      </c>
      <c r="CC80" s="246" t="e">
        <f t="shared" si="73"/>
        <v>#VALUE!</v>
      </c>
      <c r="CD80" s="246" t="e">
        <f t="shared" si="74"/>
        <v>#VALUE!</v>
      </c>
      <c r="CE80" s="246" t="e">
        <f t="shared" si="75"/>
        <v>#VALUE!</v>
      </c>
      <c r="CF80" s="246" t="e">
        <f t="shared" si="76"/>
        <v>#VALUE!</v>
      </c>
      <c r="CG80" s="246" t="e">
        <f t="shared" si="77"/>
        <v>#VALUE!</v>
      </c>
      <c r="CH80" s="246" t="e">
        <f t="shared" si="78"/>
        <v>#VALUE!</v>
      </c>
      <c r="CI80" s="246" t="e">
        <f t="shared" si="79"/>
        <v>#VALUE!</v>
      </c>
      <c r="CJ80" s="246" t="e">
        <f t="shared" si="80"/>
        <v>#VALUE!</v>
      </c>
      <c r="CK80" s="246" t="e">
        <f t="shared" si="81"/>
        <v>#VALUE!</v>
      </c>
      <c r="CL80" s="246" t="e">
        <f t="shared" si="82"/>
        <v>#VALUE!</v>
      </c>
      <c r="CM80" s="246" t="e">
        <f t="shared" si="83"/>
        <v>#VALUE!</v>
      </c>
      <c r="CN80" s="246" t="e">
        <f t="shared" si="84"/>
        <v>#VALUE!</v>
      </c>
      <c r="CO80" s="263" t="str">
        <f t="shared" si="85"/>
        <v>2023PEC AI 586</v>
      </c>
      <c r="CP80" s="246" t="e">
        <f t="shared" si="86"/>
        <v>#VALUE!</v>
      </c>
      <c r="CQ80" s="211"/>
      <c r="CR80" s="246">
        <f t="shared" si="87"/>
        <v>20</v>
      </c>
      <c r="CS80" s="246" t="e">
        <f t="shared" si="88"/>
        <v>#VALUE!</v>
      </c>
      <c r="CT80" s="246" t="e">
        <f t="shared" si="89"/>
        <v>#VALUE!</v>
      </c>
      <c r="CU80" s="246" t="e">
        <f t="shared" si="90"/>
        <v>#VALUE!</v>
      </c>
      <c r="CV80" s="246" t="e">
        <f t="shared" si="91"/>
        <v>#VALUE!</v>
      </c>
      <c r="CW80" s="246" t="e">
        <f t="shared" si="92"/>
        <v>#VALUE!</v>
      </c>
      <c r="CX80" s="246" t="e">
        <f t="shared" si="93"/>
        <v>#VALUE!</v>
      </c>
      <c r="CY80" s="246" t="e">
        <f t="shared" si="94"/>
        <v>#VALUE!</v>
      </c>
      <c r="CZ80" s="246" t="e">
        <f t="shared" si="95"/>
        <v>#VALUE!</v>
      </c>
      <c r="DA80" s="246" t="e">
        <f t="shared" si="96"/>
        <v>#VALUE!</v>
      </c>
      <c r="DB80" s="246" t="e">
        <f t="shared" si="97"/>
        <v>#VALUE!</v>
      </c>
      <c r="DC80" s="246" t="e">
        <f t="shared" si="98"/>
        <v>#VALUE!</v>
      </c>
      <c r="DD80" s="246" t="e">
        <f t="shared" si="99"/>
        <v>#VALUE!</v>
      </c>
      <c r="DE80" s="212"/>
      <c r="DF80" s="212" t="e">
        <f t="shared" si="100"/>
        <v>#VALUE!</v>
      </c>
      <c r="DG80" s="212"/>
      <c r="DH80" s="212"/>
      <c r="DI80" s="212"/>
      <c r="DJ80" s="212"/>
      <c r="DK80" s="212"/>
      <c r="DL80" s="212"/>
      <c r="DM80" s="212"/>
      <c r="DN80" s="212"/>
      <c r="DO80" s="212"/>
      <c r="DP80" s="212"/>
      <c r="DQ80" s="212"/>
      <c r="DR80" s="264">
        <f t="shared" si="101"/>
        <v>60</v>
      </c>
      <c r="DS80" s="241">
        <f t="shared" si="102"/>
        <v>12</v>
      </c>
      <c r="DT80" s="212">
        <f t="shared" si="103"/>
        <v>8</v>
      </c>
      <c r="DU80" s="212">
        <f t="shared" si="104"/>
        <v>9</v>
      </c>
      <c r="DV80" s="212">
        <f t="shared" si="105"/>
        <v>9</v>
      </c>
      <c r="DW80" s="212">
        <f t="shared" si="106"/>
        <v>9</v>
      </c>
      <c r="DX80" s="264">
        <f t="shared" si="107"/>
        <v>4</v>
      </c>
      <c r="DY80" s="265">
        <f t="shared" si="108"/>
        <v>9</v>
      </c>
      <c r="DZ80" s="212">
        <f t="shared" si="109"/>
        <v>60</v>
      </c>
      <c r="EA80" s="212">
        <f t="shared" si="110"/>
        <v>12</v>
      </c>
      <c r="EB80" s="212">
        <f t="shared" si="111"/>
        <v>0</v>
      </c>
      <c r="EC80" s="212">
        <f t="shared" ref="EC80:ED80" si="590">IF(ISEVEN($B80),DT80,0)</f>
        <v>8</v>
      </c>
      <c r="ED80" s="212">
        <f t="shared" si="590"/>
        <v>9</v>
      </c>
      <c r="EE80" s="212">
        <f t="shared" ref="EE80:EF80" si="591">IF(ISODD($B80),DU80,0)</f>
        <v>0</v>
      </c>
      <c r="EF80" s="212">
        <f t="shared" si="591"/>
        <v>0</v>
      </c>
      <c r="EG80" s="212">
        <f t="shared" si="114"/>
        <v>9</v>
      </c>
      <c r="EH80" s="212">
        <f t="shared" si="115"/>
        <v>0</v>
      </c>
      <c r="EI80" s="212">
        <f t="shared" ref="EI80:EJ80" si="592">IF(ISEVEN($B80),DW80,0)</f>
        <v>9</v>
      </c>
      <c r="EJ80" s="264">
        <f t="shared" si="592"/>
        <v>4</v>
      </c>
      <c r="EK80" s="212">
        <f t="shared" ref="EK80:EL80" si="593">IF(ISODD($B80),DX80,0)</f>
        <v>0</v>
      </c>
      <c r="EL80" s="212">
        <f t="shared" si="593"/>
        <v>0</v>
      </c>
      <c r="EM80" s="212">
        <f t="shared" si="118"/>
        <v>9</v>
      </c>
      <c r="EN80" s="212"/>
      <c r="EO80" s="212"/>
      <c r="EP80" s="241">
        <f t="shared" si="119"/>
        <v>12</v>
      </c>
      <c r="EQ80" s="212">
        <f t="shared" si="120"/>
        <v>10</v>
      </c>
      <c r="ER80" s="212">
        <f t="shared" si="121"/>
        <v>11</v>
      </c>
      <c r="ES80" s="212">
        <f t="shared" si="122"/>
        <v>11</v>
      </c>
      <c r="ET80" s="264">
        <f t="shared" si="123"/>
        <v>6</v>
      </c>
      <c r="EU80" s="212">
        <f t="shared" si="124"/>
        <v>10</v>
      </c>
      <c r="EV80" s="212"/>
      <c r="EW80" s="212">
        <f t="shared" si="125"/>
        <v>60</v>
      </c>
      <c r="EX80" s="212">
        <f t="shared" si="126"/>
        <v>12</v>
      </c>
      <c r="EY80" s="212">
        <f t="shared" si="127"/>
        <v>0</v>
      </c>
      <c r="EZ80" s="212">
        <f t="shared" ref="EZ80:FA80" si="594">IF(ISEVEN($B80),EQ80,0)</f>
        <v>10</v>
      </c>
      <c r="FA80" s="212">
        <f t="shared" si="594"/>
        <v>11</v>
      </c>
      <c r="FB80" s="212">
        <f t="shared" ref="FB80:FC80" si="595">IF(ISODD($B80),ER80,0)</f>
        <v>0</v>
      </c>
      <c r="FC80" s="212">
        <f t="shared" si="595"/>
        <v>0</v>
      </c>
      <c r="FD80" s="212">
        <f t="shared" si="130"/>
        <v>11</v>
      </c>
      <c r="FE80" s="212">
        <f t="shared" si="131"/>
        <v>0</v>
      </c>
      <c r="FF80" s="264">
        <f t="shared" ref="FF80:FG80" si="596">IF(ISEVEN($B80),ET80,0)</f>
        <v>6</v>
      </c>
      <c r="FG80" s="212">
        <f t="shared" si="596"/>
        <v>10</v>
      </c>
      <c r="FH80" s="212">
        <f t="shared" si="133"/>
        <v>0</v>
      </c>
      <c r="FI80" s="212">
        <v>0</v>
      </c>
      <c r="FJ80" s="212">
        <v>0</v>
      </c>
      <c r="FK80" s="212"/>
      <c r="FL80" s="212"/>
      <c r="FM80" s="262">
        <v>60</v>
      </c>
    </row>
    <row r="81" spans="1:169" ht="15.75" customHeight="1" x14ac:dyDescent="0.2">
      <c r="A81" s="247">
        <v>68</v>
      </c>
      <c r="B81" s="266">
        <v>213423243068</v>
      </c>
      <c r="C81" s="266" t="s">
        <v>170</v>
      </c>
      <c r="D81" s="250"/>
      <c r="E81" s="267" t="s">
        <v>131</v>
      </c>
      <c r="F81" s="252">
        <f t="shared" si="0"/>
        <v>2</v>
      </c>
      <c r="G81" s="252">
        <f t="shared" si="1"/>
        <v>2</v>
      </c>
      <c r="H81" s="252">
        <f t="shared" si="2"/>
        <v>2</v>
      </c>
      <c r="I81" s="252">
        <f t="shared" si="3"/>
        <v>2</v>
      </c>
      <c r="J81" s="252">
        <f t="shared" si="4"/>
        <v>2</v>
      </c>
      <c r="K81" s="252">
        <f t="shared" si="5"/>
        <v>2</v>
      </c>
      <c r="L81" s="252">
        <f t="shared" si="6"/>
        <v>2</v>
      </c>
      <c r="M81" s="252">
        <f t="shared" si="7"/>
        <v>2</v>
      </c>
      <c r="N81" s="252">
        <f t="shared" si="8"/>
        <v>2</v>
      </c>
      <c r="O81" s="253">
        <f t="shared" si="9"/>
        <v>2</v>
      </c>
      <c r="P81" s="252">
        <f t="shared" si="10"/>
        <v>0</v>
      </c>
      <c r="Q81" s="252">
        <f t="shared" si="11"/>
        <v>0</v>
      </c>
      <c r="R81" s="252">
        <f t="shared" si="12"/>
        <v>0</v>
      </c>
      <c r="S81" s="254">
        <f t="shared" si="13"/>
        <v>0</v>
      </c>
      <c r="T81" s="255">
        <f t="shared" si="14"/>
        <v>4</v>
      </c>
      <c r="U81" s="252">
        <f t="shared" si="15"/>
        <v>16</v>
      </c>
      <c r="V81" s="252">
        <f t="shared" si="16"/>
        <v>0</v>
      </c>
      <c r="W81" s="252">
        <f t="shared" si="17"/>
        <v>0</v>
      </c>
      <c r="X81" s="254">
        <f t="shared" si="18"/>
        <v>0</v>
      </c>
      <c r="Y81" s="256">
        <f t="shared" si="19"/>
        <v>3</v>
      </c>
      <c r="Z81" s="252">
        <f t="shared" si="20"/>
        <v>16</v>
      </c>
      <c r="AA81" s="252">
        <f t="shared" si="21"/>
        <v>0</v>
      </c>
      <c r="AB81" s="252">
        <f t="shared" si="22"/>
        <v>0</v>
      </c>
      <c r="AC81" s="254">
        <f t="shared" si="23"/>
        <v>0</v>
      </c>
      <c r="AD81" s="255">
        <f t="shared" si="24"/>
        <v>3</v>
      </c>
      <c r="AE81" s="252">
        <f t="shared" si="25"/>
        <v>0</v>
      </c>
      <c r="AF81" s="252">
        <f t="shared" si="26"/>
        <v>0</v>
      </c>
      <c r="AG81" s="252">
        <f t="shared" si="27"/>
        <v>0</v>
      </c>
      <c r="AH81" s="254">
        <f t="shared" si="28"/>
        <v>0</v>
      </c>
      <c r="AI81" s="257">
        <f t="shared" si="29"/>
        <v>4</v>
      </c>
      <c r="AJ81" s="252">
        <f t="shared" si="30"/>
        <v>0</v>
      </c>
      <c r="AK81" s="252">
        <f t="shared" si="31"/>
        <v>0</v>
      </c>
      <c r="AL81" s="252">
        <f t="shared" si="32"/>
        <v>0</v>
      </c>
      <c r="AM81" s="254">
        <f t="shared" si="33"/>
        <v>0</v>
      </c>
      <c r="AN81" s="257">
        <f t="shared" si="34"/>
        <v>4</v>
      </c>
      <c r="AO81" s="252">
        <f t="shared" si="35"/>
        <v>16</v>
      </c>
      <c r="AP81" s="252">
        <f t="shared" si="36"/>
        <v>0</v>
      </c>
      <c r="AQ81" s="252">
        <f t="shared" si="37"/>
        <v>0</v>
      </c>
      <c r="AR81" s="254">
        <f t="shared" si="38"/>
        <v>0</v>
      </c>
      <c r="AS81" s="257">
        <f t="shared" si="39"/>
        <v>3</v>
      </c>
      <c r="AT81" s="252">
        <f t="shared" si="40"/>
        <v>0</v>
      </c>
      <c r="AU81" s="252">
        <f t="shared" si="41"/>
        <v>0</v>
      </c>
      <c r="AV81" s="252">
        <f t="shared" si="42"/>
        <v>0</v>
      </c>
      <c r="AW81" s="254">
        <f t="shared" si="43"/>
        <v>0</v>
      </c>
      <c r="AX81" s="258">
        <f t="shared" si="44"/>
        <v>4</v>
      </c>
      <c r="AY81" s="252">
        <f t="shared" si="45"/>
        <v>16</v>
      </c>
      <c r="AZ81" s="252">
        <f t="shared" si="46"/>
        <v>0</v>
      </c>
      <c r="BA81" s="252">
        <f t="shared" si="47"/>
        <v>0</v>
      </c>
      <c r="BB81" s="254">
        <f t="shared" si="48"/>
        <v>0</v>
      </c>
      <c r="BC81" s="257">
        <f t="shared" si="49"/>
        <v>3</v>
      </c>
      <c r="BD81" s="259">
        <f t="shared" si="50"/>
        <v>1</v>
      </c>
      <c r="BE81" s="252">
        <f t="shared" si="51"/>
        <v>0</v>
      </c>
      <c r="BF81" s="252">
        <f t="shared" si="52"/>
        <v>0</v>
      </c>
      <c r="BG81" s="254">
        <f t="shared" si="53"/>
        <v>0</v>
      </c>
      <c r="BH81" s="257">
        <f t="shared" si="54"/>
        <v>3</v>
      </c>
      <c r="BI81" s="252">
        <f t="shared" si="55"/>
        <v>0</v>
      </c>
      <c r="BJ81" s="252">
        <f t="shared" si="56"/>
        <v>0</v>
      </c>
      <c r="BK81" s="252">
        <f t="shared" si="57"/>
        <v>0</v>
      </c>
      <c r="BL81" s="254">
        <f t="shared" si="58"/>
        <v>0</v>
      </c>
      <c r="BM81" s="260">
        <f t="shared" si="59"/>
        <v>4</v>
      </c>
      <c r="BN81" s="252">
        <f t="shared" si="60"/>
        <v>0</v>
      </c>
      <c r="BO81" s="252">
        <f t="shared" si="61"/>
        <v>0</v>
      </c>
      <c r="BP81" s="252">
        <f t="shared" si="62"/>
        <v>0</v>
      </c>
      <c r="BQ81" s="254">
        <f t="shared" si="63"/>
        <v>0</v>
      </c>
      <c r="BR81" s="261">
        <f t="shared" si="64"/>
        <v>4</v>
      </c>
      <c r="BS81" s="252">
        <f t="shared" si="65"/>
        <v>15</v>
      </c>
      <c r="BT81" s="252">
        <f t="shared" si="66"/>
        <v>0</v>
      </c>
      <c r="BU81" s="252">
        <f t="shared" si="67"/>
        <v>0</v>
      </c>
      <c r="BV81" s="254">
        <f t="shared" si="68"/>
        <v>0</v>
      </c>
      <c r="BW81" s="261">
        <f t="shared" si="69"/>
        <v>3</v>
      </c>
      <c r="BX81" s="262">
        <v>100</v>
      </c>
      <c r="BY81" s="262">
        <v>100</v>
      </c>
      <c r="BZ81" s="246" t="e">
        <f t="shared" si="70"/>
        <v>#VALUE!</v>
      </c>
      <c r="CA81" s="246">
        <f t="shared" si="71"/>
        <v>20</v>
      </c>
      <c r="CB81" s="246" t="e">
        <f t="shared" si="72"/>
        <v>#VALUE!</v>
      </c>
      <c r="CC81" s="246" t="e">
        <f t="shared" si="73"/>
        <v>#VALUE!</v>
      </c>
      <c r="CD81" s="246" t="e">
        <f t="shared" si="74"/>
        <v>#VALUE!</v>
      </c>
      <c r="CE81" s="246" t="e">
        <f t="shared" si="75"/>
        <v>#VALUE!</v>
      </c>
      <c r="CF81" s="246" t="e">
        <f t="shared" si="76"/>
        <v>#VALUE!</v>
      </c>
      <c r="CG81" s="246" t="e">
        <f t="shared" si="77"/>
        <v>#VALUE!</v>
      </c>
      <c r="CH81" s="246" t="e">
        <f t="shared" si="78"/>
        <v>#VALUE!</v>
      </c>
      <c r="CI81" s="246" t="e">
        <f t="shared" si="79"/>
        <v>#VALUE!</v>
      </c>
      <c r="CJ81" s="246" t="e">
        <f t="shared" si="80"/>
        <v>#VALUE!</v>
      </c>
      <c r="CK81" s="246" t="e">
        <f t="shared" si="81"/>
        <v>#VALUE!</v>
      </c>
      <c r="CL81" s="246" t="e">
        <f t="shared" si="82"/>
        <v>#VALUE!</v>
      </c>
      <c r="CM81" s="246" t="e">
        <f t="shared" si="83"/>
        <v>#VALUE!</v>
      </c>
      <c r="CN81" s="246" t="e">
        <f t="shared" si="84"/>
        <v>#VALUE!</v>
      </c>
      <c r="CO81" s="263" t="str">
        <f t="shared" si="85"/>
        <v>2023PEC AI 144</v>
      </c>
      <c r="CP81" s="246" t="e">
        <f t="shared" si="86"/>
        <v>#VALUE!</v>
      </c>
      <c r="CQ81" s="211"/>
      <c r="CR81" s="246">
        <f t="shared" si="87"/>
        <v>20</v>
      </c>
      <c r="CS81" s="246" t="e">
        <f t="shared" si="88"/>
        <v>#VALUE!</v>
      </c>
      <c r="CT81" s="246" t="e">
        <f t="shared" si="89"/>
        <v>#VALUE!</v>
      </c>
      <c r="CU81" s="246" t="e">
        <f t="shared" si="90"/>
        <v>#VALUE!</v>
      </c>
      <c r="CV81" s="246" t="e">
        <f t="shared" si="91"/>
        <v>#VALUE!</v>
      </c>
      <c r="CW81" s="246" t="e">
        <f t="shared" si="92"/>
        <v>#VALUE!</v>
      </c>
      <c r="CX81" s="246" t="e">
        <f t="shared" si="93"/>
        <v>#VALUE!</v>
      </c>
      <c r="CY81" s="246" t="e">
        <f t="shared" si="94"/>
        <v>#VALUE!</v>
      </c>
      <c r="CZ81" s="246" t="e">
        <f t="shared" si="95"/>
        <v>#VALUE!</v>
      </c>
      <c r="DA81" s="246" t="e">
        <f t="shared" si="96"/>
        <v>#VALUE!</v>
      </c>
      <c r="DB81" s="246" t="e">
        <f t="shared" si="97"/>
        <v>#VALUE!</v>
      </c>
      <c r="DC81" s="246" t="e">
        <f t="shared" si="98"/>
        <v>#VALUE!</v>
      </c>
      <c r="DD81" s="246" t="e">
        <f t="shared" si="99"/>
        <v>#VALUE!</v>
      </c>
      <c r="DE81" s="212"/>
      <c r="DF81" s="212" t="e">
        <f t="shared" si="100"/>
        <v>#VALUE!</v>
      </c>
      <c r="DG81" s="212"/>
      <c r="DH81" s="212"/>
      <c r="DI81" s="212"/>
      <c r="DJ81" s="212"/>
      <c r="DK81" s="212"/>
      <c r="DL81" s="212"/>
      <c r="DM81" s="212"/>
      <c r="DN81" s="212"/>
      <c r="DO81" s="212"/>
      <c r="DP81" s="212"/>
      <c r="DQ81" s="212"/>
      <c r="DR81" s="264">
        <f t="shared" si="101"/>
        <v>100</v>
      </c>
      <c r="DS81" s="241">
        <f t="shared" si="102"/>
        <v>20</v>
      </c>
      <c r="DT81" s="212">
        <f t="shared" si="103"/>
        <v>16</v>
      </c>
      <c r="DU81" s="212">
        <f t="shared" si="104"/>
        <v>16</v>
      </c>
      <c r="DV81" s="212">
        <f t="shared" si="105"/>
        <v>16</v>
      </c>
      <c r="DW81" s="212">
        <f t="shared" si="106"/>
        <v>16</v>
      </c>
      <c r="DX81" s="264">
        <f t="shared" si="107"/>
        <v>1</v>
      </c>
      <c r="DY81" s="265">
        <f t="shared" si="108"/>
        <v>15</v>
      </c>
      <c r="DZ81" s="212">
        <f t="shared" si="109"/>
        <v>100</v>
      </c>
      <c r="EA81" s="212">
        <f t="shared" si="110"/>
        <v>20</v>
      </c>
      <c r="EB81" s="212">
        <f t="shared" si="111"/>
        <v>0</v>
      </c>
      <c r="EC81" s="212">
        <f t="shared" ref="EC81:ED81" si="597">IF(ISEVEN($B81),DT81,0)</f>
        <v>16</v>
      </c>
      <c r="ED81" s="212">
        <f t="shared" si="597"/>
        <v>16</v>
      </c>
      <c r="EE81" s="212">
        <f t="shared" ref="EE81:EF81" si="598">IF(ISODD($B81),DU81,0)</f>
        <v>0</v>
      </c>
      <c r="EF81" s="212">
        <f t="shared" si="598"/>
        <v>0</v>
      </c>
      <c r="EG81" s="212">
        <f t="shared" si="114"/>
        <v>16</v>
      </c>
      <c r="EH81" s="212">
        <f t="shared" si="115"/>
        <v>0</v>
      </c>
      <c r="EI81" s="212">
        <f t="shared" ref="EI81:EJ81" si="599">IF(ISEVEN($B81),DW81,0)</f>
        <v>16</v>
      </c>
      <c r="EJ81" s="264">
        <f t="shared" si="599"/>
        <v>1</v>
      </c>
      <c r="EK81" s="212">
        <f t="shared" ref="EK81:EL81" si="600">IF(ISODD($B81),DX81,0)</f>
        <v>0</v>
      </c>
      <c r="EL81" s="212">
        <f t="shared" si="600"/>
        <v>0</v>
      </c>
      <c r="EM81" s="212">
        <f t="shared" si="118"/>
        <v>15</v>
      </c>
      <c r="EN81" s="212"/>
      <c r="EO81" s="212"/>
      <c r="EP81" s="241">
        <f t="shared" si="119"/>
        <v>20</v>
      </c>
      <c r="EQ81" s="212">
        <f t="shared" si="120"/>
        <v>16</v>
      </c>
      <c r="ER81" s="212">
        <f t="shared" si="121"/>
        <v>16</v>
      </c>
      <c r="ES81" s="212">
        <f t="shared" si="122"/>
        <v>16</v>
      </c>
      <c r="ET81" s="264">
        <f t="shared" si="123"/>
        <v>16</v>
      </c>
      <c r="EU81" s="212">
        <f t="shared" si="124"/>
        <v>16</v>
      </c>
      <c r="EV81" s="212"/>
      <c r="EW81" s="212">
        <f t="shared" si="125"/>
        <v>100</v>
      </c>
      <c r="EX81" s="212">
        <f t="shared" si="126"/>
        <v>20</v>
      </c>
      <c r="EY81" s="212">
        <f t="shared" si="127"/>
        <v>0</v>
      </c>
      <c r="EZ81" s="212">
        <f t="shared" ref="EZ81:FA81" si="601">IF(ISEVEN($B81),EQ81,0)</f>
        <v>16</v>
      </c>
      <c r="FA81" s="212">
        <f t="shared" si="601"/>
        <v>16</v>
      </c>
      <c r="FB81" s="212">
        <f t="shared" ref="FB81:FC81" si="602">IF(ISODD($B81),ER81,0)</f>
        <v>0</v>
      </c>
      <c r="FC81" s="212">
        <f t="shared" si="602"/>
        <v>0</v>
      </c>
      <c r="FD81" s="212">
        <f t="shared" si="130"/>
        <v>16</v>
      </c>
      <c r="FE81" s="212">
        <f t="shared" si="131"/>
        <v>0</v>
      </c>
      <c r="FF81" s="264">
        <f t="shared" ref="FF81:FG81" si="603">IF(ISEVEN($B81),ET81,0)</f>
        <v>16</v>
      </c>
      <c r="FG81" s="212">
        <f t="shared" si="603"/>
        <v>16</v>
      </c>
      <c r="FH81" s="212">
        <f t="shared" si="133"/>
        <v>0</v>
      </c>
      <c r="FI81" s="212">
        <v>0</v>
      </c>
      <c r="FJ81" s="212">
        <v>0</v>
      </c>
      <c r="FK81" s="212"/>
      <c r="FL81" s="212"/>
      <c r="FM81" s="262">
        <v>100</v>
      </c>
    </row>
    <row r="82" spans="1:169" ht="15.75" customHeight="1" x14ac:dyDescent="0.2">
      <c r="A82" s="247">
        <v>69</v>
      </c>
      <c r="B82" s="266">
        <v>213423243069</v>
      </c>
      <c r="C82" s="266" t="s">
        <v>172</v>
      </c>
      <c r="D82" s="250"/>
      <c r="E82" s="267" t="s">
        <v>133</v>
      </c>
      <c r="F82" s="252">
        <f t="shared" si="0"/>
        <v>2</v>
      </c>
      <c r="G82" s="252">
        <f t="shared" si="1"/>
        <v>2</v>
      </c>
      <c r="H82" s="252">
        <f t="shared" si="2"/>
        <v>2</v>
      </c>
      <c r="I82" s="252">
        <f t="shared" si="3"/>
        <v>2</v>
      </c>
      <c r="J82" s="252">
        <f t="shared" si="4"/>
        <v>2</v>
      </c>
      <c r="K82" s="252">
        <f t="shared" si="5"/>
        <v>2</v>
      </c>
      <c r="L82" s="252">
        <f t="shared" si="6"/>
        <v>2</v>
      </c>
      <c r="M82" s="252">
        <f t="shared" si="7"/>
        <v>2</v>
      </c>
      <c r="N82" s="252">
        <f t="shared" si="8"/>
        <v>1</v>
      </c>
      <c r="O82" s="253">
        <f t="shared" si="9"/>
        <v>0</v>
      </c>
      <c r="P82" s="252">
        <f t="shared" si="10"/>
        <v>12</v>
      </c>
      <c r="Q82" s="252">
        <f t="shared" si="11"/>
        <v>0</v>
      </c>
      <c r="R82" s="252">
        <f t="shared" si="12"/>
        <v>0</v>
      </c>
      <c r="S82" s="254">
        <f t="shared" si="13"/>
        <v>0</v>
      </c>
      <c r="T82" s="255">
        <f t="shared" si="14"/>
        <v>3</v>
      </c>
      <c r="U82" s="252">
        <f t="shared" si="15"/>
        <v>0</v>
      </c>
      <c r="V82" s="252">
        <f t="shared" si="16"/>
        <v>0</v>
      </c>
      <c r="W82" s="252">
        <f t="shared" si="17"/>
        <v>0</v>
      </c>
      <c r="X82" s="254">
        <f t="shared" si="18"/>
        <v>0</v>
      </c>
      <c r="Y82" s="256">
        <f t="shared" si="19"/>
        <v>4</v>
      </c>
      <c r="Z82" s="252">
        <f t="shared" si="20"/>
        <v>0</v>
      </c>
      <c r="AA82" s="252">
        <f t="shared" si="21"/>
        <v>0</v>
      </c>
      <c r="AB82" s="252">
        <f t="shared" si="22"/>
        <v>0</v>
      </c>
      <c r="AC82" s="254">
        <f t="shared" si="23"/>
        <v>0</v>
      </c>
      <c r="AD82" s="255">
        <f t="shared" si="24"/>
        <v>4</v>
      </c>
      <c r="AE82" s="252">
        <f t="shared" si="25"/>
        <v>12</v>
      </c>
      <c r="AF82" s="252">
        <f t="shared" si="26"/>
        <v>0</v>
      </c>
      <c r="AG82" s="252">
        <f t="shared" si="27"/>
        <v>0</v>
      </c>
      <c r="AH82" s="254">
        <f t="shared" si="28"/>
        <v>0</v>
      </c>
      <c r="AI82" s="257">
        <f t="shared" si="29"/>
        <v>3</v>
      </c>
      <c r="AJ82" s="252">
        <f t="shared" si="30"/>
        <v>11</v>
      </c>
      <c r="AK82" s="252">
        <f t="shared" si="31"/>
        <v>0</v>
      </c>
      <c r="AL82" s="252">
        <f t="shared" si="32"/>
        <v>0</v>
      </c>
      <c r="AM82" s="254">
        <f t="shared" si="33"/>
        <v>0</v>
      </c>
      <c r="AN82" s="257">
        <f t="shared" si="34"/>
        <v>3</v>
      </c>
      <c r="AO82" s="252">
        <f t="shared" si="35"/>
        <v>0</v>
      </c>
      <c r="AP82" s="252">
        <f t="shared" si="36"/>
        <v>0</v>
      </c>
      <c r="AQ82" s="252">
        <f t="shared" si="37"/>
        <v>0</v>
      </c>
      <c r="AR82" s="254">
        <f t="shared" si="38"/>
        <v>0</v>
      </c>
      <c r="AS82" s="257">
        <f t="shared" si="39"/>
        <v>4</v>
      </c>
      <c r="AT82" s="252">
        <f t="shared" si="40"/>
        <v>12</v>
      </c>
      <c r="AU82" s="252">
        <f t="shared" si="41"/>
        <v>0</v>
      </c>
      <c r="AV82" s="252">
        <f t="shared" si="42"/>
        <v>0</v>
      </c>
      <c r="AW82" s="254">
        <f t="shared" si="43"/>
        <v>0</v>
      </c>
      <c r="AX82" s="258">
        <f t="shared" si="44"/>
        <v>3</v>
      </c>
      <c r="AY82" s="252">
        <f t="shared" si="45"/>
        <v>0</v>
      </c>
      <c r="AZ82" s="252">
        <f t="shared" si="46"/>
        <v>0</v>
      </c>
      <c r="BA82" s="252">
        <f t="shared" si="47"/>
        <v>0</v>
      </c>
      <c r="BB82" s="254">
        <f t="shared" si="48"/>
        <v>0</v>
      </c>
      <c r="BC82" s="257">
        <f t="shared" si="49"/>
        <v>4</v>
      </c>
      <c r="BD82" s="252">
        <f t="shared" si="50"/>
        <v>0</v>
      </c>
      <c r="BE82" s="252">
        <f t="shared" si="51"/>
        <v>0</v>
      </c>
      <c r="BF82" s="252">
        <f t="shared" si="52"/>
        <v>0</v>
      </c>
      <c r="BG82" s="254">
        <f t="shared" si="53"/>
        <v>0</v>
      </c>
      <c r="BH82" s="257">
        <f t="shared" si="54"/>
        <v>4</v>
      </c>
      <c r="BI82" s="259">
        <f t="shared" si="55"/>
        <v>7</v>
      </c>
      <c r="BJ82" s="252">
        <f t="shared" si="56"/>
        <v>0</v>
      </c>
      <c r="BK82" s="252">
        <f t="shared" si="57"/>
        <v>0</v>
      </c>
      <c r="BL82" s="254">
        <f t="shared" si="58"/>
        <v>0</v>
      </c>
      <c r="BM82" s="260">
        <f t="shared" si="59"/>
        <v>3</v>
      </c>
      <c r="BN82" s="252">
        <f t="shared" si="60"/>
        <v>13</v>
      </c>
      <c r="BO82" s="252">
        <f t="shared" si="61"/>
        <v>0</v>
      </c>
      <c r="BP82" s="252">
        <f t="shared" si="62"/>
        <v>0</v>
      </c>
      <c r="BQ82" s="254">
        <f t="shared" si="63"/>
        <v>0</v>
      </c>
      <c r="BR82" s="261">
        <f t="shared" si="64"/>
        <v>3</v>
      </c>
      <c r="BS82" s="252">
        <f t="shared" si="65"/>
        <v>0</v>
      </c>
      <c r="BT82" s="252">
        <f t="shared" si="66"/>
        <v>0</v>
      </c>
      <c r="BU82" s="252">
        <f t="shared" si="67"/>
        <v>0</v>
      </c>
      <c r="BV82" s="254">
        <f t="shared" si="68"/>
        <v>0</v>
      </c>
      <c r="BW82" s="261">
        <f t="shared" si="69"/>
        <v>4</v>
      </c>
      <c r="BX82" s="262">
        <v>84</v>
      </c>
      <c r="BY82" s="262">
        <v>84</v>
      </c>
      <c r="BZ82" s="246" t="e">
        <f t="shared" si="70"/>
        <v>#VALUE!</v>
      </c>
      <c r="CA82" s="246">
        <f t="shared" si="71"/>
        <v>20</v>
      </c>
      <c r="CB82" s="246" t="e">
        <f t="shared" si="72"/>
        <v>#VALUE!</v>
      </c>
      <c r="CC82" s="246" t="e">
        <f t="shared" si="73"/>
        <v>#VALUE!</v>
      </c>
      <c r="CD82" s="246" t="e">
        <f t="shared" si="74"/>
        <v>#VALUE!</v>
      </c>
      <c r="CE82" s="246" t="e">
        <f t="shared" si="75"/>
        <v>#VALUE!</v>
      </c>
      <c r="CF82" s="246" t="e">
        <f t="shared" si="76"/>
        <v>#VALUE!</v>
      </c>
      <c r="CG82" s="246" t="e">
        <f t="shared" si="77"/>
        <v>#VALUE!</v>
      </c>
      <c r="CH82" s="246" t="e">
        <f t="shared" si="78"/>
        <v>#VALUE!</v>
      </c>
      <c r="CI82" s="246" t="e">
        <f t="shared" si="79"/>
        <v>#VALUE!</v>
      </c>
      <c r="CJ82" s="246" t="e">
        <f t="shared" si="80"/>
        <v>#VALUE!</v>
      </c>
      <c r="CK82" s="246" t="e">
        <f t="shared" si="81"/>
        <v>#VALUE!</v>
      </c>
      <c r="CL82" s="246" t="e">
        <f t="shared" si="82"/>
        <v>#VALUE!</v>
      </c>
      <c r="CM82" s="246" t="e">
        <f t="shared" si="83"/>
        <v>#VALUE!</v>
      </c>
      <c r="CN82" s="246" t="e">
        <f t="shared" si="84"/>
        <v>#VALUE!</v>
      </c>
      <c r="CO82" s="263" t="str">
        <f t="shared" si="85"/>
        <v>2023PEC AI 145</v>
      </c>
      <c r="CP82" s="246" t="e">
        <f t="shared" si="86"/>
        <v>#VALUE!</v>
      </c>
      <c r="CQ82" s="211"/>
      <c r="CR82" s="246">
        <f t="shared" si="87"/>
        <v>20</v>
      </c>
      <c r="CS82" s="246" t="e">
        <f t="shared" si="88"/>
        <v>#VALUE!</v>
      </c>
      <c r="CT82" s="246" t="e">
        <f t="shared" si="89"/>
        <v>#VALUE!</v>
      </c>
      <c r="CU82" s="246" t="e">
        <f t="shared" si="90"/>
        <v>#VALUE!</v>
      </c>
      <c r="CV82" s="246" t="e">
        <f t="shared" si="91"/>
        <v>#VALUE!</v>
      </c>
      <c r="CW82" s="246" t="e">
        <f t="shared" si="92"/>
        <v>#VALUE!</v>
      </c>
      <c r="CX82" s="246" t="e">
        <f t="shared" si="93"/>
        <v>#VALUE!</v>
      </c>
      <c r="CY82" s="246" t="e">
        <f t="shared" si="94"/>
        <v>#VALUE!</v>
      </c>
      <c r="CZ82" s="246" t="e">
        <f t="shared" si="95"/>
        <v>#VALUE!</v>
      </c>
      <c r="DA82" s="246" t="e">
        <f t="shared" si="96"/>
        <v>#VALUE!</v>
      </c>
      <c r="DB82" s="246" t="e">
        <f t="shared" si="97"/>
        <v>#VALUE!</v>
      </c>
      <c r="DC82" s="246" t="e">
        <f t="shared" si="98"/>
        <v>#VALUE!</v>
      </c>
      <c r="DD82" s="246" t="e">
        <f t="shared" si="99"/>
        <v>#VALUE!</v>
      </c>
      <c r="DE82" s="212"/>
      <c r="DF82" s="212" t="e">
        <f t="shared" si="100"/>
        <v>#VALUE!</v>
      </c>
      <c r="DG82" s="212"/>
      <c r="DH82" s="212"/>
      <c r="DI82" s="212"/>
      <c r="DJ82" s="212"/>
      <c r="DK82" s="212"/>
      <c r="DL82" s="212"/>
      <c r="DM82" s="212"/>
      <c r="DN82" s="212"/>
      <c r="DO82" s="212"/>
      <c r="DP82" s="212"/>
      <c r="DQ82" s="212"/>
      <c r="DR82" s="264">
        <f t="shared" si="101"/>
        <v>84</v>
      </c>
      <c r="DS82" s="241">
        <f t="shared" si="102"/>
        <v>17</v>
      </c>
      <c r="DT82" s="212">
        <f t="shared" si="103"/>
        <v>12</v>
      </c>
      <c r="DU82" s="212">
        <f t="shared" si="104"/>
        <v>12</v>
      </c>
      <c r="DV82" s="212">
        <f t="shared" si="105"/>
        <v>11</v>
      </c>
      <c r="DW82" s="212">
        <f t="shared" si="106"/>
        <v>12</v>
      </c>
      <c r="DX82" s="264">
        <f t="shared" si="107"/>
        <v>7</v>
      </c>
      <c r="DY82" s="265">
        <f t="shared" si="108"/>
        <v>13</v>
      </c>
      <c r="DZ82" s="212">
        <f t="shared" si="109"/>
        <v>84</v>
      </c>
      <c r="EA82" s="212">
        <f t="shared" si="110"/>
        <v>17</v>
      </c>
      <c r="EB82" s="212">
        <f t="shared" si="111"/>
        <v>12</v>
      </c>
      <c r="EC82" s="212">
        <f t="shared" ref="EC82:ED82" si="604">IF(ISEVEN($B82),DT82,0)</f>
        <v>0</v>
      </c>
      <c r="ED82" s="212">
        <f t="shared" si="604"/>
        <v>0</v>
      </c>
      <c r="EE82" s="212">
        <f t="shared" ref="EE82:EF82" si="605">IF(ISODD($B82),DU82,0)</f>
        <v>12</v>
      </c>
      <c r="EF82" s="212">
        <f t="shared" si="605"/>
        <v>11</v>
      </c>
      <c r="EG82" s="212">
        <f t="shared" si="114"/>
        <v>0</v>
      </c>
      <c r="EH82" s="212">
        <f t="shared" si="115"/>
        <v>12</v>
      </c>
      <c r="EI82" s="212">
        <f t="shared" ref="EI82:EJ82" si="606">IF(ISEVEN($B82),DW82,0)</f>
        <v>0</v>
      </c>
      <c r="EJ82" s="212">
        <f t="shared" si="606"/>
        <v>0</v>
      </c>
      <c r="EK82" s="264">
        <f t="shared" ref="EK82:EL82" si="607">IF(ISODD($B82),DX82,0)</f>
        <v>7</v>
      </c>
      <c r="EL82" s="212">
        <f t="shared" si="607"/>
        <v>13</v>
      </c>
      <c r="EM82" s="212">
        <f t="shared" si="118"/>
        <v>0</v>
      </c>
      <c r="EN82" s="212"/>
      <c r="EO82" s="212"/>
      <c r="EP82" s="241">
        <f t="shared" si="119"/>
        <v>17</v>
      </c>
      <c r="EQ82" s="212">
        <f t="shared" si="120"/>
        <v>15</v>
      </c>
      <c r="ER82" s="212">
        <f t="shared" si="121"/>
        <v>15</v>
      </c>
      <c r="ES82" s="212">
        <f t="shared" si="122"/>
        <v>13</v>
      </c>
      <c r="ET82" s="264">
        <f t="shared" si="123"/>
        <v>11</v>
      </c>
      <c r="EU82" s="212">
        <f t="shared" si="124"/>
        <v>13</v>
      </c>
      <c r="EV82" s="212"/>
      <c r="EW82" s="212">
        <f t="shared" si="125"/>
        <v>84</v>
      </c>
      <c r="EX82" s="212">
        <f t="shared" si="126"/>
        <v>17</v>
      </c>
      <c r="EY82" s="212">
        <f t="shared" si="127"/>
        <v>15</v>
      </c>
      <c r="EZ82" s="212">
        <f t="shared" ref="EZ82:FA82" si="608">IF(ISEVEN($B82),EQ82,0)</f>
        <v>0</v>
      </c>
      <c r="FA82" s="212">
        <f t="shared" si="608"/>
        <v>0</v>
      </c>
      <c r="FB82" s="212">
        <f t="shared" ref="FB82:FC82" si="609">IF(ISODD($B82),ER82,0)</f>
        <v>15</v>
      </c>
      <c r="FC82" s="212">
        <f t="shared" si="609"/>
        <v>13</v>
      </c>
      <c r="FD82" s="212">
        <f t="shared" si="130"/>
        <v>0</v>
      </c>
      <c r="FE82" s="264">
        <f t="shared" si="131"/>
        <v>11</v>
      </c>
      <c r="FF82" s="212">
        <f t="shared" ref="FF82:FG82" si="610">IF(ISEVEN($B82),ET82,0)</f>
        <v>0</v>
      </c>
      <c r="FG82" s="212">
        <f t="shared" si="610"/>
        <v>0</v>
      </c>
      <c r="FH82" s="212">
        <f t="shared" si="133"/>
        <v>13</v>
      </c>
      <c r="FI82" s="212">
        <v>0</v>
      </c>
      <c r="FJ82" s="212">
        <v>0</v>
      </c>
      <c r="FK82" s="212"/>
      <c r="FL82" s="212"/>
      <c r="FM82" s="262">
        <v>84</v>
      </c>
    </row>
    <row r="83" spans="1:169" ht="15.75" customHeight="1" x14ac:dyDescent="0.2">
      <c r="A83" s="247">
        <v>80</v>
      </c>
      <c r="B83" s="248">
        <v>213423243080</v>
      </c>
      <c r="C83" s="249" t="s">
        <v>1054</v>
      </c>
      <c r="D83" s="250"/>
      <c r="E83" s="251" t="s">
        <v>1053</v>
      </c>
      <c r="F83" s="252">
        <f t="shared" si="0"/>
        <v>2</v>
      </c>
      <c r="G83" s="252">
        <f t="shared" si="1"/>
        <v>2</v>
      </c>
      <c r="H83" s="252">
        <f t="shared" si="2"/>
        <v>2</v>
      </c>
      <c r="I83" s="252">
        <f t="shared" si="3"/>
        <v>2</v>
      </c>
      <c r="J83" s="252">
        <f t="shared" si="4"/>
        <v>2</v>
      </c>
      <c r="K83" s="252">
        <f t="shared" si="5"/>
        <v>0</v>
      </c>
      <c r="L83" s="252">
        <f t="shared" si="6"/>
        <v>0</v>
      </c>
      <c r="M83" s="252">
        <f t="shared" si="7"/>
        <v>0</v>
      </c>
      <c r="N83" s="252">
        <f t="shared" si="8"/>
        <v>0</v>
      </c>
      <c r="O83" s="253">
        <f t="shared" si="9"/>
        <v>0</v>
      </c>
      <c r="P83" s="252">
        <f t="shared" si="10"/>
        <v>0</v>
      </c>
      <c r="Q83" s="252">
        <f t="shared" si="11"/>
        <v>0</v>
      </c>
      <c r="R83" s="252">
        <f t="shared" si="12"/>
        <v>0</v>
      </c>
      <c r="S83" s="254">
        <f t="shared" si="13"/>
        <v>0</v>
      </c>
      <c r="T83" s="255">
        <f t="shared" si="14"/>
        <v>4</v>
      </c>
      <c r="U83" s="252">
        <f t="shared" si="15"/>
        <v>7</v>
      </c>
      <c r="V83" s="252">
        <f t="shared" si="16"/>
        <v>0</v>
      </c>
      <c r="W83" s="252">
        <f t="shared" si="17"/>
        <v>0</v>
      </c>
      <c r="X83" s="254">
        <f t="shared" si="18"/>
        <v>0</v>
      </c>
      <c r="Y83" s="256">
        <f t="shared" si="19"/>
        <v>3</v>
      </c>
      <c r="Z83" s="252">
        <f t="shared" si="20"/>
        <v>7</v>
      </c>
      <c r="AA83" s="252">
        <f t="shared" si="21"/>
        <v>0</v>
      </c>
      <c r="AB83" s="252">
        <f t="shared" si="22"/>
        <v>0</v>
      </c>
      <c r="AC83" s="254">
        <f t="shared" si="23"/>
        <v>0</v>
      </c>
      <c r="AD83" s="255">
        <f t="shared" si="24"/>
        <v>3</v>
      </c>
      <c r="AE83" s="252">
        <f t="shared" si="25"/>
        <v>0</v>
      </c>
      <c r="AF83" s="252">
        <f t="shared" si="26"/>
        <v>0</v>
      </c>
      <c r="AG83" s="252">
        <f t="shared" si="27"/>
        <v>0</v>
      </c>
      <c r="AH83" s="254">
        <f t="shared" si="28"/>
        <v>0</v>
      </c>
      <c r="AI83" s="257">
        <f t="shared" si="29"/>
        <v>4</v>
      </c>
      <c r="AJ83" s="252">
        <f t="shared" si="30"/>
        <v>0</v>
      </c>
      <c r="AK83" s="252">
        <f t="shared" si="31"/>
        <v>0</v>
      </c>
      <c r="AL83" s="252">
        <f t="shared" si="32"/>
        <v>0</v>
      </c>
      <c r="AM83" s="254">
        <f t="shared" si="33"/>
        <v>0</v>
      </c>
      <c r="AN83" s="257">
        <f t="shared" si="34"/>
        <v>4</v>
      </c>
      <c r="AO83" s="252">
        <f t="shared" si="35"/>
        <v>7</v>
      </c>
      <c r="AP83" s="252">
        <f t="shared" si="36"/>
        <v>0</v>
      </c>
      <c r="AQ83" s="252">
        <f t="shared" si="37"/>
        <v>0</v>
      </c>
      <c r="AR83" s="254">
        <f t="shared" si="38"/>
        <v>0</v>
      </c>
      <c r="AS83" s="257">
        <f t="shared" si="39"/>
        <v>3</v>
      </c>
      <c r="AT83" s="252">
        <f t="shared" si="40"/>
        <v>0</v>
      </c>
      <c r="AU83" s="252">
        <f t="shared" si="41"/>
        <v>0</v>
      </c>
      <c r="AV83" s="252">
        <f t="shared" si="42"/>
        <v>0</v>
      </c>
      <c r="AW83" s="254">
        <f t="shared" si="43"/>
        <v>0</v>
      </c>
      <c r="AX83" s="258">
        <f t="shared" si="44"/>
        <v>4</v>
      </c>
      <c r="AY83" s="252">
        <f t="shared" si="45"/>
        <v>7</v>
      </c>
      <c r="AZ83" s="252">
        <f t="shared" si="46"/>
        <v>0</v>
      </c>
      <c r="BA83" s="252">
        <f t="shared" si="47"/>
        <v>0</v>
      </c>
      <c r="BB83" s="254">
        <f t="shared" si="48"/>
        <v>0</v>
      </c>
      <c r="BC83" s="257">
        <f t="shared" si="49"/>
        <v>3</v>
      </c>
      <c r="BD83" s="259">
        <f t="shared" si="50"/>
        <v>4</v>
      </c>
      <c r="BE83" s="252">
        <f t="shared" si="51"/>
        <v>0</v>
      </c>
      <c r="BF83" s="252">
        <f t="shared" si="52"/>
        <v>0</v>
      </c>
      <c r="BG83" s="254">
        <f t="shared" si="53"/>
        <v>0</v>
      </c>
      <c r="BH83" s="257">
        <f t="shared" si="54"/>
        <v>3</v>
      </c>
      <c r="BI83" s="252">
        <f t="shared" si="55"/>
        <v>0</v>
      </c>
      <c r="BJ83" s="252">
        <f t="shared" si="56"/>
        <v>0</v>
      </c>
      <c r="BK83" s="252">
        <f t="shared" si="57"/>
        <v>0</v>
      </c>
      <c r="BL83" s="254">
        <f t="shared" si="58"/>
        <v>0</v>
      </c>
      <c r="BM83" s="260">
        <f t="shared" si="59"/>
        <v>4</v>
      </c>
      <c r="BN83" s="252">
        <f t="shared" si="60"/>
        <v>0</v>
      </c>
      <c r="BO83" s="252">
        <f t="shared" si="61"/>
        <v>0</v>
      </c>
      <c r="BP83" s="252">
        <f t="shared" si="62"/>
        <v>0</v>
      </c>
      <c r="BQ83" s="254">
        <f t="shared" si="63"/>
        <v>0</v>
      </c>
      <c r="BR83" s="261">
        <f t="shared" si="64"/>
        <v>4</v>
      </c>
      <c r="BS83" s="252">
        <f t="shared" si="65"/>
        <v>8</v>
      </c>
      <c r="BT83" s="252">
        <f t="shared" si="66"/>
        <v>0</v>
      </c>
      <c r="BU83" s="252">
        <f t="shared" si="67"/>
        <v>0</v>
      </c>
      <c r="BV83" s="254">
        <f t="shared" si="68"/>
        <v>0</v>
      </c>
      <c r="BW83" s="261">
        <f t="shared" si="69"/>
        <v>3</v>
      </c>
      <c r="BX83" s="262">
        <v>50</v>
      </c>
      <c r="BY83" s="262">
        <v>50</v>
      </c>
      <c r="BZ83" s="246" t="e">
        <f t="shared" si="70"/>
        <v>#VALUE!</v>
      </c>
      <c r="CA83" s="246">
        <f t="shared" si="71"/>
        <v>20</v>
      </c>
      <c r="CB83" s="246" t="e">
        <f t="shared" si="72"/>
        <v>#VALUE!</v>
      </c>
      <c r="CC83" s="246" t="e">
        <f t="shared" si="73"/>
        <v>#VALUE!</v>
      </c>
      <c r="CD83" s="246" t="e">
        <f t="shared" si="74"/>
        <v>#VALUE!</v>
      </c>
      <c r="CE83" s="246" t="e">
        <f t="shared" si="75"/>
        <v>#VALUE!</v>
      </c>
      <c r="CF83" s="246" t="e">
        <f t="shared" si="76"/>
        <v>#VALUE!</v>
      </c>
      <c r="CG83" s="246" t="e">
        <f t="shared" si="77"/>
        <v>#VALUE!</v>
      </c>
      <c r="CH83" s="246" t="e">
        <f t="shared" si="78"/>
        <v>#VALUE!</v>
      </c>
      <c r="CI83" s="246" t="e">
        <f t="shared" si="79"/>
        <v>#VALUE!</v>
      </c>
      <c r="CJ83" s="246" t="e">
        <f t="shared" si="80"/>
        <v>#VALUE!</v>
      </c>
      <c r="CK83" s="246" t="e">
        <f t="shared" si="81"/>
        <v>#VALUE!</v>
      </c>
      <c r="CL83" s="246" t="e">
        <f t="shared" si="82"/>
        <v>#VALUE!</v>
      </c>
      <c r="CM83" s="246" t="e">
        <f t="shared" si="83"/>
        <v>#VALUE!</v>
      </c>
      <c r="CN83" s="246" t="e">
        <f t="shared" si="84"/>
        <v>#VALUE!</v>
      </c>
      <c r="CO83" s="263" t="str">
        <f t="shared" si="85"/>
        <v>2023PEC AI 588</v>
      </c>
      <c r="CP83" s="246" t="e">
        <f t="shared" si="86"/>
        <v>#VALUE!</v>
      </c>
      <c r="CQ83" s="211"/>
      <c r="CR83" s="246">
        <f t="shared" si="87"/>
        <v>20</v>
      </c>
      <c r="CS83" s="246" t="e">
        <f t="shared" si="88"/>
        <v>#VALUE!</v>
      </c>
      <c r="CT83" s="246" t="e">
        <f t="shared" si="89"/>
        <v>#VALUE!</v>
      </c>
      <c r="CU83" s="246" t="e">
        <f t="shared" si="90"/>
        <v>#VALUE!</v>
      </c>
      <c r="CV83" s="246" t="e">
        <f t="shared" si="91"/>
        <v>#VALUE!</v>
      </c>
      <c r="CW83" s="246" t="e">
        <f t="shared" si="92"/>
        <v>#VALUE!</v>
      </c>
      <c r="CX83" s="246" t="e">
        <f t="shared" si="93"/>
        <v>#VALUE!</v>
      </c>
      <c r="CY83" s="246" t="e">
        <f t="shared" si="94"/>
        <v>#VALUE!</v>
      </c>
      <c r="CZ83" s="246" t="e">
        <f t="shared" si="95"/>
        <v>#VALUE!</v>
      </c>
      <c r="DA83" s="246" t="e">
        <f t="shared" si="96"/>
        <v>#VALUE!</v>
      </c>
      <c r="DB83" s="246" t="e">
        <f t="shared" si="97"/>
        <v>#VALUE!</v>
      </c>
      <c r="DC83" s="246" t="e">
        <f t="shared" si="98"/>
        <v>#VALUE!</v>
      </c>
      <c r="DD83" s="246" t="e">
        <f t="shared" si="99"/>
        <v>#VALUE!</v>
      </c>
      <c r="DE83" s="212"/>
      <c r="DF83" s="212" t="e">
        <f t="shared" si="100"/>
        <v>#VALUE!</v>
      </c>
      <c r="DG83" s="212"/>
      <c r="DH83" s="212"/>
      <c r="DI83" s="212"/>
      <c r="DJ83" s="212"/>
      <c r="DK83" s="212"/>
      <c r="DL83" s="212"/>
      <c r="DM83" s="212"/>
      <c r="DN83" s="212"/>
      <c r="DO83" s="212"/>
      <c r="DP83" s="212"/>
      <c r="DQ83" s="212"/>
      <c r="DR83" s="264">
        <f t="shared" si="101"/>
        <v>50</v>
      </c>
      <c r="DS83" s="241">
        <f t="shared" si="102"/>
        <v>10</v>
      </c>
      <c r="DT83" s="212">
        <f t="shared" si="103"/>
        <v>7</v>
      </c>
      <c r="DU83" s="212">
        <f t="shared" si="104"/>
        <v>7</v>
      </c>
      <c r="DV83" s="212">
        <f t="shared" si="105"/>
        <v>7</v>
      </c>
      <c r="DW83" s="212">
        <f t="shared" si="106"/>
        <v>7</v>
      </c>
      <c r="DX83" s="264">
        <f t="shared" si="107"/>
        <v>4</v>
      </c>
      <c r="DY83" s="265">
        <f t="shared" si="108"/>
        <v>8</v>
      </c>
      <c r="DZ83" s="212">
        <f t="shared" si="109"/>
        <v>50</v>
      </c>
      <c r="EA83" s="212">
        <f t="shared" si="110"/>
        <v>10</v>
      </c>
      <c r="EB83" s="212">
        <f t="shared" si="111"/>
        <v>0</v>
      </c>
      <c r="EC83" s="212">
        <f t="shared" ref="EC83:ED83" si="611">IF(ISEVEN($B83),DT83,0)</f>
        <v>7</v>
      </c>
      <c r="ED83" s="212">
        <f t="shared" si="611"/>
        <v>7</v>
      </c>
      <c r="EE83" s="212">
        <f t="shared" ref="EE83:EF83" si="612">IF(ISODD($B83),DU83,0)</f>
        <v>0</v>
      </c>
      <c r="EF83" s="212">
        <f t="shared" si="612"/>
        <v>0</v>
      </c>
      <c r="EG83" s="212">
        <f t="shared" si="114"/>
        <v>7</v>
      </c>
      <c r="EH83" s="212">
        <f t="shared" si="115"/>
        <v>0</v>
      </c>
      <c r="EI83" s="212">
        <f t="shared" ref="EI83:EJ83" si="613">IF(ISEVEN($B83),DW83,0)</f>
        <v>7</v>
      </c>
      <c r="EJ83" s="264">
        <f t="shared" si="613"/>
        <v>4</v>
      </c>
      <c r="EK83" s="212">
        <f t="shared" ref="EK83:EL83" si="614">IF(ISODD($B83),DX83,0)</f>
        <v>0</v>
      </c>
      <c r="EL83" s="212">
        <f t="shared" si="614"/>
        <v>0</v>
      </c>
      <c r="EM83" s="212">
        <f t="shared" si="118"/>
        <v>8</v>
      </c>
      <c r="EN83" s="212"/>
      <c r="EO83" s="212"/>
      <c r="EP83" s="241">
        <f t="shared" si="119"/>
        <v>10</v>
      </c>
      <c r="EQ83" s="212">
        <f t="shared" si="120"/>
        <v>8</v>
      </c>
      <c r="ER83" s="212">
        <f t="shared" si="121"/>
        <v>9</v>
      </c>
      <c r="ES83" s="212">
        <f t="shared" si="122"/>
        <v>9</v>
      </c>
      <c r="ET83" s="264">
        <f t="shared" si="123"/>
        <v>6</v>
      </c>
      <c r="EU83" s="212">
        <f t="shared" si="124"/>
        <v>8</v>
      </c>
      <c r="EV83" s="212"/>
      <c r="EW83" s="212">
        <f t="shared" si="125"/>
        <v>50</v>
      </c>
      <c r="EX83" s="212">
        <f t="shared" si="126"/>
        <v>10</v>
      </c>
      <c r="EY83" s="212">
        <f t="shared" si="127"/>
        <v>0</v>
      </c>
      <c r="EZ83" s="212">
        <f t="shared" ref="EZ83:FA83" si="615">IF(ISEVEN($B83),EQ83,0)</f>
        <v>8</v>
      </c>
      <c r="FA83" s="212">
        <f t="shared" si="615"/>
        <v>9</v>
      </c>
      <c r="FB83" s="212">
        <f t="shared" ref="FB83:FC83" si="616">IF(ISODD($B83),ER83,0)</f>
        <v>0</v>
      </c>
      <c r="FC83" s="212">
        <f t="shared" si="616"/>
        <v>0</v>
      </c>
      <c r="FD83" s="212">
        <f t="shared" si="130"/>
        <v>9</v>
      </c>
      <c r="FE83" s="212">
        <f t="shared" si="131"/>
        <v>0</v>
      </c>
      <c r="FF83" s="264">
        <f t="shared" ref="FF83:FG83" si="617">IF(ISEVEN($B83),ET83,0)</f>
        <v>6</v>
      </c>
      <c r="FG83" s="212">
        <f t="shared" si="617"/>
        <v>8</v>
      </c>
      <c r="FH83" s="212">
        <f t="shared" si="133"/>
        <v>0</v>
      </c>
      <c r="FI83" s="212">
        <v>0</v>
      </c>
      <c r="FJ83" s="212">
        <v>0</v>
      </c>
      <c r="FK83" s="212"/>
      <c r="FL83" s="212"/>
      <c r="FM83" s="262">
        <v>50</v>
      </c>
    </row>
    <row r="84" spans="1:169" ht="15.75" customHeight="1" x14ac:dyDescent="0.2">
      <c r="A84" s="247">
        <v>81</v>
      </c>
      <c r="B84" s="266">
        <v>213423243081</v>
      </c>
      <c r="C84" s="266" t="s">
        <v>174</v>
      </c>
      <c r="D84" s="250"/>
      <c r="E84" s="267" t="s">
        <v>135</v>
      </c>
      <c r="F84" s="252">
        <f t="shared" si="0"/>
        <v>2</v>
      </c>
      <c r="G84" s="252">
        <f t="shared" si="1"/>
        <v>2</v>
      </c>
      <c r="H84" s="252">
        <f t="shared" si="2"/>
        <v>2</v>
      </c>
      <c r="I84" s="252">
        <f t="shared" si="3"/>
        <v>2</v>
      </c>
      <c r="J84" s="252">
        <f t="shared" si="4"/>
        <v>2</v>
      </c>
      <c r="K84" s="252">
        <f t="shared" si="5"/>
        <v>2</v>
      </c>
      <c r="L84" s="252">
        <f t="shared" si="6"/>
        <v>2</v>
      </c>
      <c r="M84" s="252">
        <f t="shared" si="7"/>
        <v>2</v>
      </c>
      <c r="N84" s="252">
        <f t="shared" si="8"/>
        <v>2</v>
      </c>
      <c r="O84" s="253">
        <f t="shared" si="9"/>
        <v>0</v>
      </c>
      <c r="P84" s="252">
        <f t="shared" si="10"/>
        <v>13</v>
      </c>
      <c r="Q84" s="252">
        <f t="shared" si="11"/>
        <v>0</v>
      </c>
      <c r="R84" s="252">
        <f t="shared" si="12"/>
        <v>0</v>
      </c>
      <c r="S84" s="254">
        <f t="shared" si="13"/>
        <v>0</v>
      </c>
      <c r="T84" s="255">
        <f t="shared" si="14"/>
        <v>3</v>
      </c>
      <c r="U84" s="252">
        <f t="shared" si="15"/>
        <v>0</v>
      </c>
      <c r="V84" s="252">
        <f t="shared" si="16"/>
        <v>0</v>
      </c>
      <c r="W84" s="252">
        <f t="shared" si="17"/>
        <v>0</v>
      </c>
      <c r="X84" s="254">
        <f t="shared" si="18"/>
        <v>0</v>
      </c>
      <c r="Y84" s="256">
        <f t="shared" si="19"/>
        <v>4</v>
      </c>
      <c r="Z84" s="252">
        <f t="shared" si="20"/>
        <v>0</v>
      </c>
      <c r="AA84" s="252">
        <f t="shared" si="21"/>
        <v>0</v>
      </c>
      <c r="AB84" s="252">
        <f t="shared" si="22"/>
        <v>0</v>
      </c>
      <c r="AC84" s="254">
        <f t="shared" si="23"/>
        <v>0</v>
      </c>
      <c r="AD84" s="255">
        <f t="shared" si="24"/>
        <v>4</v>
      </c>
      <c r="AE84" s="252">
        <f t="shared" si="25"/>
        <v>13</v>
      </c>
      <c r="AF84" s="252">
        <f t="shared" si="26"/>
        <v>0</v>
      </c>
      <c r="AG84" s="252">
        <f t="shared" si="27"/>
        <v>0</v>
      </c>
      <c r="AH84" s="254">
        <f t="shared" si="28"/>
        <v>0</v>
      </c>
      <c r="AI84" s="257">
        <f t="shared" si="29"/>
        <v>3</v>
      </c>
      <c r="AJ84" s="252">
        <f t="shared" si="30"/>
        <v>11</v>
      </c>
      <c r="AK84" s="252">
        <f t="shared" si="31"/>
        <v>0</v>
      </c>
      <c r="AL84" s="252">
        <f t="shared" si="32"/>
        <v>0</v>
      </c>
      <c r="AM84" s="254">
        <f t="shared" si="33"/>
        <v>0</v>
      </c>
      <c r="AN84" s="257">
        <f t="shared" si="34"/>
        <v>3</v>
      </c>
      <c r="AO84" s="252">
        <f t="shared" si="35"/>
        <v>0</v>
      </c>
      <c r="AP84" s="252">
        <f t="shared" si="36"/>
        <v>0</v>
      </c>
      <c r="AQ84" s="252">
        <f t="shared" si="37"/>
        <v>0</v>
      </c>
      <c r="AR84" s="254">
        <f t="shared" si="38"/>
        <v>0</v>
      </c>
      <c r="AS84" s="257">
        <f t="shared" si="39"/>
        <v>4</v>
      </c>
      <c r="AT84" s="252">
        <f t="shared" si="40"/>
        <v>13</v>
      </c>
      <c r="AU84" s="252">
        <f t="shared" si="41"/>
        <v>0</v>
      </c>
      <c r="AV84" s="252">
        <f t="shared" si="42"/>
        <v>0</v>
      </c>
      <c r="AW84" s="254">
        <f t="shared" si="43"/>
        <v>0</v>
      </c>
      <c r="AX84" s="258">
        <f t="shared" si="44"/>
        <v>3</v>
      </c>
      <c r="AY84" s="252">
        <f t="shared" si="45"/>
        <v>0</v>
      </c>
      <c r="AZ84" s="252">
        <f t="shared" si="46"/>
        <v>0</v>
      </c>
      <c r="BA84" s="252">
        <f t="shared" si="47"/>
        <v>0</v>
      </c>
      <c r="BB84" s="254">
        <f t="shared" si="48"/>
        <v>0</v>
      </c>
      <c r="BC84" s="257">
        <f t="shared" si="49"/>
        <v>4</v>
      </c>
      <c r="BD84" s="252">
        <f t="shared" si="50"/>
        <v>0</v>
      </c>
      <c r="BE84" s="252">
        <f t="shared" si="51"/>
        <v>0</v>
      </c>
      <c r="BF84" s="252">
        <f t="shared" si="52"/>
        <v>0</v>
      </c>
      <c r="BG84" s="254">
        <f t="shared" si="53"/>
        <v>0</v>
      </c>
      <c r="BH84" s="257">
        <f t="shared" si="54"/>
        <v>4</v>
      </c>
      <c r="BI84" s="259">
        <f t="shared" si="55"/>
        <v>7</v>
      </c>
      <c r="BJ84" s="252">
        <f t="shared" si="56"/>
        <v>0</v>
      </c>
      <c r="BK84" s="252">
        <f t="shared" si="57"/>
        <v>0</v>
      </c>
      <c r="BL84" s="254">
        <f t="shared" si="58"/>
        <v>0</v>
      </c>
      <c r="BM84" s="260">
        <f t="shared" si="59"/>
        <v>3</v>
      </c>
      <c r="BN84" s="252">
        <f t="shared" si="60"/>
        <v>13</v>
      </c>
      <c r="BO84" s="252">
        <f t="shared" si="61"/>
        <v>0</v>
      </c>
      <c r="BP84" s="252">
        <f t="shared" si="62"/>
        <v>0</v>
      </c>
      <c r="BQ84" s="254">
        <f t="shared" si="63"/>
        <v>0</v>
      </c>
      <c r="BR84" s="261">
        <f t="shared" si="64"/>
        <v>3</v>
      </c>
      <c r="BS84" s="252">
        <f t="shared" si="65"/>
        <v>0</v>
      </c>
      <c r="BT84" s="252">
        <f t="shared" si="66"/>
        <v>0</v>
      </c>
      <c r="BU84" s="252">
        <f t="shared" si="67"/>
        <v>0</v>
      </c>
      <c r="BV84" s="254">
        <f t="shared" si="68"/>
        <v>0</v>
      </c>
      <c r="BW84" s="261">
        <f t="shared" si="69"/>
        <v>4</v>
      </c>
      <c r="BX84" s="262">
        <v>88</v>
      </c>
      <c r="BY84" s="262">
        <v>88</v>
      </c>
      <c r="BZ84" s="246" t="e">
        <f t="shared" si="70"/>
        <v>#VALUE!</v>
      </c>
      <c r="CA84" s="246">
        <f t="shared" si="71"/>
        <v>20</v>
      </c>
      <c r="CB84" s="246" t="e">
        <f t="shared" si="72"/>
        <v>#VALUE!</v>
      </c>
      <c r="CC84" s="246" t="e">
        <f t="shared" si="73"/>
        <v>#VALUE!</v>
      </c>
      <c r="CD84" s="246" t="e">
        <f t="shared" si="74"/>
        <v>#VALUE!</v>
      </c>
      <c r="CE84" s="246" t="e">
        <f t="shared" si="75"/>
        <v>#VALUE!</v>
      </c>
      <c r="CF84" s="246" t="e">
        <f t="shared" si="76"/>
        <v>#VALUE!</v>
      </c>
      <c r="CG84" s="246" t="e">
        <f t="shared" si="77"/>
        <v>#VALUE!</v>
      </c>
      <c r="CH84" s="246" t="e">
        <f t="shared" si="78"/>
        <v>#VALUE!</v>
      </c>
      <c r="CI84" s="246" t="e">
        <f t="shared" si="79"/>
        <v>#VALUE!</v>
      </c>
      <c r="CJ84" s="246" t="e">
        <f t="shared" si="80"/>
        <v>#VALUE!</v>
      </c>
      <c r="CK84" s="246" t="e">
        <f t="shared" si="81"/>
        <v>#VALUE!</v>
      </c>
      <c r="CL84" s="246" t="e">
        <f t="shared" si="82"/>
        <v>#VALUE!</v>
      </c>
      <c r="CM84" s="246" t="e">
        <f t="shared" si="83"/>
        <v>#VALUE!</v>
      </c>
      <c r="CN84" s="246" t="e">
        <f t="shared" si="84"/>
        <v>#VALUE!</v>
      </c>
      <c r="CO84" s="263" t="str">
        <f t="shared" si="85"/>
        <v>2023PEC AI 146</v>
      </c>
      <c r="CP84" s="246" t="e">
        <f t="shared" si="86"/>
        <v>#VALUE!</v>
      </c>
      <c r="CQ84" s="211"/>
      <c r="CR84" s="246">
        <f t="shared" si="87"/>
        <v>20</v>
      </c>
      <c r="CS84" s="246" t="e">
        <f t="shared" si="88"/>
        <v>#VALUE!</v>
      </c>
      <c r="CT84" s="246" t="e">
        <f t="shared" si="89"/>
        <v>#VALUE!</v>
      </c>
      <c r="CU84" s="246" t="e">
        <f t="shared" si="90"/>
        <v>#VALUE!</v>
      </c>
      <c r="CV84" s="246" t="e">
        <f t="shared" si="91"/>
        <v>#VALUE!</v>
      </c>
      <c r="CW84" s="246" t="e">
        <f t="shared" si="92"/>
        <v>#VALUE!</v>
      </c>
      <c r="CX84" s="246" t="e">
        <f t="shared" si="93"/>
        <v>#VALUE!</v>
      </c>
      <c r="CY84" s="246" t="e">
        <f t="shared" si="94"/>
        <v>#VALUE!</v>
      </c>
      <c r="CZ84" s="246" t="e">
        <f t="shared" si="95"/>
        <v>#VALUE!</v>
      </c>
      <c r="DA84" s="246" t="e">
        <f t="shared" si="96"/>
        <v>#VALUE!</v>
      </c>
      <c r="DB84" s="246" t="e">
        <f t="shared" si="97"/>
        <v>#VALUE!</v>
      </c>
      <c r="DC84" s="246" t="e">
        <f t="shared" si="98"/>
        <v>#VALUE!</v>
      </c>
      <c r="DD84" s="246" t="e">
        <f t="shared" si="99"/>
        <v>#VALUE!</v>
      </c>
      <c r="DE84" s="212"/>
      <c r="DF84" s="212" t="e">
        <f t="shared" si="100"/>
        <v>#VALUE!</v>
      </c>
      <c r="DG84" s="212"/>
      <c r="DH84" s="212"/>
      <c r="DI84" s="212"/>
      <c r="DJ84" s="212"/>
      <c r="DK84" s="212"/>
      <c r="DL84" s="212"/>
      <c r="DM84" s="212"/>
      <c r="DN84" s="212"/>
      <c r="DO84" s="212"/>
      <c r="DP84" s="212"/>
      <c r="DQ84" s="212"/>
      <c r="DR84" s="264">
        <f t="shared" si="101"/>
        <v>88</v>
      </c>
      <c r="DS84" s="241">
        <f t="shared" si="102"/>
        <v>18</v>
      </c>
      <c r="DT84" s="212">
        <f t="shared" si="103"/>
        <v>13</v>
      </c>
      <c r="DU84" s="212">
        <f t="shared" si="104"/>
        <v>13</v>
      </c>
      <c r="DV84" s="212">
        <f t="shared" si="105"/>
        <v>11</v>
      </c>
      <c r="DW84" s="212">
        <f t="shared" si="106"/>
        <v>13</v>
      </c>
      <c r="DX84" s="264">
        <f t="shared" si="107"/>
        <v>7</v>
      </c>
      <c r="DY84" s="265">
        <f t="shared" si="108"/>
        <v>13</v>
      </c>
      <c r="DZ84" s="212">
        <f t="shared" si="109"/>
        <v>88</v>
      </c>
      <c r="EA84" s="212">
        <f t="shared" si="110"/>
        <v>18</v>
      </c>
      <c r="EB84" s="212">
        <f t="shared" si="111"/>
        <v>13</v>
      </c>
      <c r="EC84" s="212">
        <f t="shared" ref="EC84:ED84" si="618">IF(ISEVEN($B84),DT84,0)</f>
        <v>0</v>
      </c>
      <c r="ED84" s="212">
        <f t="shared" si="618"/>
        <v>0</v>
      </c>
      <c r="EE84" s="212">
        <f t="shared" ref="EE84:EF84" si="619">IF(ISODD($B84),DU84,0)</f>
        <v>13</v>
      </c>
      <c r="EF84" s="212">
        <f t="shared" si="619"/>
        <v>11</v>
      </c>
      <c r="EG84" s="212">
        <f t="shared" si="114"/>
        <v>0</v>
      </c>
      <c r="EH84" s="212">
        <f t="shared" si="115"/>
        <v>13</v>
      </c>
      <c r="EI84" s="212">
        <f t="shared" ref="EI84:EJ84" si="620">IF(ISEVEN($B84),DW84,0)</f>
        <v>0</v>
      </c>
      <c r="EJ84" s="212">
        <f t="shared" si="620"/>
        <v>0</v>
      </c>
      <c r="EK84" s="264">
        <f t="shared" ref="EK84:EL84" si="621">IF(ISODD($B84),DX84,0)</f>
        <v>7</v>
      </c>
      <c r="EL84" s="212">
        <f t="shared" si="621"/>
        <v>13</v>
      </c>
      <c r="EM84" s="212">
        <f t="shared" si="118"/>
        <v>0</v>
      </c>
      <c r="EN84" s="212"/>
      <c r="EO84" s="212"/>
      <c r="EP84" s="241">
        <f t="shared" si="119"/>
        <v>18</v>
      </c>
      <c r="EQ84" s="212">
        <f t="shared" si="120"/>
        <v>15</v>
      </c>
      <c r="ER84" s="212">
        <f t="shared" si="121"/>
        <v>15</v>
      </c>
      <c r="ES84" s="212">
        <f t="shared" si="122"/>
        <v>14</v>
      </c>
      <c r="ET84" s="264">
        <f t="shared" si="123"/>
        <v>12</v>
      </c>
      <c r="EU84" s="212">
        <f t="shared" si="124"/>
        <v>14</v>
      </c>
      <c r="EV84" s="212"/>
      <c r="EW84" s="212">
        <f t="shared" si="125"/>
        <v>88</v>
      </c>
      <c r="EX84" s="212">
        <f t="shared" si="126"/>
        <v>18</v>
      </c>
      <c r="EY84" s="212">
        <f t="shared" si="127"/>
        <v>15</v>
      </c>
      <c r="EZ84" s="212">
        <f t="shared" ref="EZ84:FA84" si="622">IF(ISEVEN($B84),EQ84,0)</f>
        <v>0</v>
      </c>
      <c r="FA84" s="212">
        <f t="shared" si="622"/>
        <v>0</v>
      </c>
      <c r="FB84" s="212">
        <f t="shared" ref="FB84:FC84" si="623">IF(ISODD($B84),ER84,0)</f>
        <v>15</v>
      </c>
      <c r="FC84" s="212">
        <f t="shared" si="623"/>
        <v>14</v>
      </c>
      <c r="FD84" s="212">
        <f t="shared" si="130"/>
        <v>0</v>
      </c>
      <c r="FE84" s="264">
        <f t="shared" si="131"/>
        <v>12</v>
      </c>
      <c r="FF84" s="212">
        <f t="shared" ref="FF84:FG84" si="624">IF(ISEVEN($B84),ET84,0)</f>
        <v>0</v>
      </c>
      <c r="FG84" s="212">
        <f t="shared" si="624"/>
        <v>0</v>
      </c>
      <c r="FH84" s="212">
        <f t="shared" si="133"/>
        <v>14</v>
      </c>
      <c r="FI84" s="212">
        <v>0</v>
      </c>
      <c r="FJ84" s="212">
        <v>0</v>
      </c>
      <c r="FK84" s="212"/>
      <c r="FL84" s="212"/>
      <c r="FM84" s="262">
        <v>88</v>
      </c>
    </row>
    <row r="85" spans="1:169" ht="15.75" customHeight="1" x14ac:dyDescent="0.2">
      <c r="A85" s="247">
        <v>82</v>
      </c>
      <c r="B85" s="266">
        <v>213423243082</v>
      </c>
      <c r="C85" s="266" t="s">
        <v>177</v>
      </c>
      <c r="D85" s="250"/>
      <c r="E85" s="267" t="s">
        <v>1669</v>
      </c>
      <c r="F85" s="252">
        <f t="shared" si="0"/>
        <v>2</v>
      </c>
      <c r="G85" s="252">
        <f t="shared" si="1"/>
        <v>2</v>
      </c>
      <c r="H85" s="252">
        <f t="shared" si="2"/>
        <v>2</v>
      </c>
      <c r="I85" s="252">
        <f t="shared" si="3"/>
        <v>2</v>
      </c>
      <c r="J85" s="252">
        <f t="shared" si="4"/>
        <v>2</v>
      </c>
      <c r="K85" s="252">
        <f t="shared" si="5"/>
        <v>2</v>
      </c>
      <c r="L85" s="252">
        <f t="shared" si="6"/>
        <v>2</v>
      </c>
      <c r="M85" s="252">
        <f t="shared" si="7"/>
        <v>2</v>
      </c>
      <c r="N85" s="252">
        <f t="shared" si="8"/>
        <v>2</v>
      </c>
      <c r="O85" s="253">
        <f t="shared" si="9"/>
        <v>1</v>
      </c>
      <c r="P85" s="252">
        <f t="shared" si="10"/>
        <v>0</v>
      </c>
      <c r="Q85" s="252">
        <f t="shared" si="11"/>
        <v>0</v>
      </c>
      <c r="R85" s="252">
        <f t="shared" si="12"/>
        <v>0</v>
      </c>
      <c r="S85" s="254">
        <f t="shared" si="13"/>
        <v>0</v>
      </c>
      <c r="T85" s="255">
        <f t="shared" si="14"/>
        <v>4</v>
      </c>
      <c r="U85" s="252">
        <f t="shared" si="15"/>
        <v>13</v>
      </c>
      <c r="V85" s="252">
        <f t="shared" si="16"/>
        <v>0</v>
      </c>
      <c r="W85" s="252">
        <f t="shared" si="17"/>
        <v>0</v>
      </c>
      <c r="X85" s="254">
        <f t="shared" si="18"/>
        <v>0</v>
      </c>
      <c r="Y85" s="256">
        <f t="shared" si="19"/>
        <v>3</v>
      </c>
      <c r="Z85" s="252">
        <f t="shared" si="20"/>
        <v>14</v>
      </c>
      <c r="AA85" s="252">
        <f t="shared" si="21"/>
        <v>0</v>
      </c>
      <c r="AB85" s="252">
        <f t="shared" si="22"/>
        <v>0</v>
      </c>
      <c r="AC85" s="254">
        <f t="shared" si="23"/>
        <v>0</v>
      </c>
      <c r="AD85" s="255">
        <f t="shared" si="24"/>
        <v>3</v>
      </c>
      <c r="AE85" s="252">
        <f t="shared" si="25"/>
        <v>0</v>
      </c>
      <c r="AF85" s="252">
        <f t="shared" si="26"/>
        <v>0</v>
      </c>
      <c r="AG85" s="252">
        <f t="shared" si="27"/>
        <v>0</v>
      </c>
      <c r="AH85" s="254">
        <f t="shared" si="28"/>
        <v>0</v>
      </c>
      <c r="AI85" s="257">
        <f t="shared" si="29"/>
        <v>4</v>
      </c>
      <c r="AJ85" s="252">
        <f t="shared" si="30"/>
        <v>0</v>
      </c>
      <c r="AK85" s="252">
        <f t="shared" si="31"/>
        <v>0</v>
      </c>
      <c r="AL85" s="252">
        <f t="shared" si="32"/>
        <v>0</v>
      </c>
      <c r="AM85" s="254">
        <f t="shared" si="33"/>
        <v>0</v>
      </c>
      <c r="AN85" s="257">
        <f t="shared" si="34"/>
        <v>4</v>
      </c>
      <c r="AO85" s="252">
        <f t="shared" si="35"/>
        <v>14</v>
      </c>
      <c r="AP85" s="252">
        <f t="shared" si="36"/>
        <v>0</v>
      </c>
      <c r="AQ85" s="252">
        <f t="shared" si="37"/>
        <v>0</v>
      </c>
      <c r="AR85" s="254">
        <f t="shared" si="38"/>
        <v>0</v>
      </c>
      <c r="AS85" s="257">
        <f t="shared" si="39"/>
        <v>3</v>
      </c>
      <c r="AT85" s="252">
        <f t="shared" si="40"/>
        <v>0</v>
      </c>
      <c r="AU85" s="252">
        <f t="shared" si="41"/>
        <v>0</v>
      </c>
      <c r="AV85" s="252">
        <f t="shared" si="42"/>
        <v>0</v>
      </c>
      <c r="AW85" s="254">
        <f t="shared" si="43"/>
        <v>0</v>
      </c>
      <c r="AX85" s="258">
        <f t="shared" si="44"/>
        <v>4</v>
      </c>
      <c r="AY85" s="252">
        <f t="shared" si="45"/>
        <v>14</v>
      </c>
      <c r="AZ85" s="252">
        <f t="shared" si="46"/>
        <v>0</v>
      </c>
      <c r="BA85" s="252">
        <f t="shared" si="47"/>
        <v>0</v>
      </c>
      <c r="BB85" s="254">
        <f t="shared" si="48"/>
        <v>0</v>
      </c>
      <c r="BC85" s="257">
        <f t="shared" si="49"/>
        <v>3</v>
      </c>
      <c r="BD85" s="259">
        <f t="shared" si="50"/>
        <v>6</v>
      </c>
      <c r="BE85" s="252">
        <f t="shared" si="51"/>
        <v>0</v>
      </c>
      <c r="BF85" s="252">
        <f t="shared" si="52"/>
        <v>0</v>
      </c>
      <c r="BG85" s="254">
        <f t="shared" si="53"/>
        <v>0</v>
      </c>
      <c r="BH85" s="257">
        <f t="shared" si="54"/>
        <v>3</v>
      </c>
      <c r="BI85" s="252">
        <f t="shared" si="55"/>
        <v>0</v>
      </c>
      <c r="BJ85" s="252">
        <f t="shared" si="56"/>
        <v>0</v>
      </c>
      <c r="BK85" s="252">
        <f t="shared" si="57"/>
        <v>0</v>
      </c>
      <c r="BL85" s="254">
        <f t="shared" si="58"/>
        <v>0</v>
      </c>
      <c r="BM85" s="260">
        <f t="shared" si="59"/>
        <v>4</v>
      </c>
      <c r="BN85" s="252">
        <f t="shared" si="60"/>
        <v>0</v>
      </c>
      <c r="BO85" s="252">
        <f t="shared" si="61"/>
        <v>0</v>
      </c>
      <c r="BP85" s="252">
        <f t="shared" si="62"/>
        <v>0</v>
      </c>
      <c r="BQ85" s="254">
        <f t="shared" si="63"/>
        <v>0</v>
      </c>
      <c r="BR85" s="261">
        <f t="shared" si="64"/>
        <v>4</v>
      </c>
      <c r="BS85" s="252">
        <f t="shared" si="65"/>
        <v>14</v>
      </c>
      <c r="BT85" s="252">
        <f t="shared" si="66"/>
        <v>0</v>
      </c>
      <c r="BU85" s="252">
        <f t="shared" si="67"/>
        <v>0</v>
      </c>
      <c r="BV85" s="254">
        <f t="shared" si="68"/>
        <v>0</v>
      </c>
      <c r="BW85" s="261">
        <f t="shared" si="69"/>
        <v>3</v>
      </c>
      <c r="BX85" s="262">
        <v>94</v>
      </c>
      <c r="BY85" s="262">
        <v>94</v>
      </c>
      <c r="BZ85" s="246" t="e">
        <f t="shared" si="70"/>
        <v>#VALUE!</v>
      </c>
      <c r="CA85" s="246">
        <f t="shared" si="71"/>
        <v>20</v>
      </c>
      <c r="CB85" s="246" t="e">
        <f t="shared" si="72"/>
        <v>#VALUE!</v>
      </c>
      <c r="CC85" s="246" t="e">
        <f t="shared" si="73"/>
        <v>#VALUE!</v>
      </c>
      <c r="CD85" s="246" t="e">
        <f t="shared" si="74"/>
        <v>#VALUE!</v>
      </c>
      <c r="CE85" s="246" t="e">
        <f t="shared" si="75"/>
        <v>#VALUE!</v>
      </c>
      <c r="CF85" s="246" t="e">
        <f t="shared" si="76"/>
        <v>#VALUE!</v>
      </c>
      <c r="CG85" s="246" t="e">
        <f t="shared" si="77"/>
        <v>#VALUE!</v>
      </c>
      <c r="CH85" s="246" t="e">
        <f t="shared" si="78"/>
        <v>#VALUE!</v>
      </c>
      <c r="CI85" s="246" t="e">
        <f t="shared" si="79"/>
        <v>#VALUE!</v>
      </c>
      <c r="CJ85" s="246" t="e">
        <f t="shared" si="80"/>
        <v>#VALUE!</v>
      </c>
      <c r="CK85" s="246" t="e">
        <f t="shared" si="81"/>
        <v>#VALUE!</v>
      </c>
      <c r="CL85" s="246" t="e">
        <f t="shared" si="82"/>
        <v>#VALUE!</v>
      </c>
      <c r="CM85" s="246" t="e">
        <f t="shared" si="83"/>
        <v>#VALUE!</v>
      </c>
      <c r="CN85" s="246" t="e">
        <f t="shared" si="84"/>
        <v>#VALUE!</v>
      </c>
      <c r="CO85" s="263" t="str">
        <f t="shared" si="85"/>
        <v>2023PEC AI 148</v>
      </c>
      <c r="CP85" s="246" t="e">
        <f t="shared" si="86"/>
        <v>#VALUE!</v>
      </c>
      <c r="CQ85" s="211"/>
      <c r="CR85" s="246">
        <f t="shared" si="87"/>
        <v>20</v>
      </c>
      <c r="CS85" s="246" t="e">
        <f t="shared" si="88"/>
        <v>#VALUE!</v>
      </c>
      <c r="CT85" s="246" t="e">
        <f t="shared" si="89"/>
        <v>#VALUE!</v>
      </c>
      <c r="CU85" s="246" t="e">
        <f t="shared" si="90"/>
        <v>#VALUE!</v>
      </c>
      <c r="CV85" s="246" t="e">
        <f t="shared" si="91"/>
        <v>#VALUE!</v>
      </c>
      <c r="CW85" s="246" t="e">
        <f t="shared" si="92"/>
        <v>#VALUE!</v>
      </c>
      <c r="CX85" s="246" t="e">
        <f t="shared" si="93"/>
        <v>#VALUE!</v>
      </c>
      <c r="CY85" s="246" t="e">
        <f t="shared" si="94"/>
        <v>#VALUE!</v>
      </c>
      <c r="CZ85" s="246" t="e">
        <f t="shared" si="95"/>
        <v>#VALUE!</v>
      </c>
      <c r="DA85" s="246" t="e">
        <f t="shared" si="96"/>
        <v>#VALUE!</v>
      </c>
      <c r="DB85" s="246" t="e">
        <f t="shared" si="97"/>
        <v>#VALUE!</v>
      </c>
      <c r="DC85" s="246" t="e">
        <f t="shared" si="98"/>
        <v>#VALUE!</v>
      </c>
      <c r="DD85" s="246" t="e">
        <f t="shared" si="99"/>
        <v>#VALUE!</v>
      </c>
      <c r="DE85" s="212"/>
      <c r="DF85" s="212" t="e">
        <f t="shared" si="100"/>
        <v>#VALUE!</v>
      </c>
      <c r="DG85" s="212"/>
      <c r="DH85" s="212"/>
      <c r="DI85" s="212"/>
      <c r="DJ85" s="212"/>
      <c r="DK85" s="212"/>
      <c r="DL85" s="212"/>
      <c r="DM85" s="212"/>
      <c r="DN85" s="212"/>
      <c r="DO85" s="212"/>
      <c r="DP85" s="212"/>
      <c r="DQ85" s="212"/>
      <c r="DR85" s="264">
        <f t="shared" si="101"/>
        <v>94</v>
      </c>
      <c r="DS85" s="241">
        <f t="shared" si="102"/>
        <v>19</v>
      </c>
      <c r="DT85" s="212">
        <f t="shared" si="103"/>
        <v>13</v>
      </c>
      <c r="DU85" s="212">
        <f t="shared" si="104"/>
        <v>14</v>
      </c>
      <c r="DV85" s="212">
        <f t="shared" si="105"/>
        <v>14</v>
      </c>
      <c r="DW85" s="212">
        <f t="shared" si="106"/>
        <v>14</v>
      </c>
      <c r="DX85" s="264">
        <f t="shared" si="107"/>
        <v>6</v>
      </c>
      <c r="DY85" s="265">
        <f t="shared" si="108"/>
        <v>14</v>
      </c>
      <c r="DZ85" s="212">
        <f t="shared" si="109"/>
        <v>94</v>
      </c>
      <c r="EA85" s="212">
        <f t="shared" si="110"/>
        <v>19</v>
      </c>
      <c r="EB85" s="212">
        <f t="shared" si="111"/>
        <v>0</v>
      </c>
      <c r="EC85" s="212">
        <f t="shared" ref="EC85:ED85" si="625">IF(ISEVEN($B85),DT85,0)</f>
        <v>13</v>
      </c>
      <c r="ED85" s="212">
        <f t="shared" si="625"/>
        <v>14</v>
      </c>
      <c r="EE85" s="212">
        <f t="shared" ref="EE85:EF85" si="626">IF(ISODD($B85),DU85,0)</f>
        <v>0</v>
      </c>
      <c r="EF85" s="212">
        <f t="shared" si="626"/>
        <v>0</v>
      </c>
      <c r="EG85" s="212">
        <f t="shared" si="114"/>
        <v>14</v>
      </c>
      <c r="EH85" s="212">
        <f t="shared" si="115"/>
        <v>0</v>
      </c>
      <c r="EI85" s="212">
        <f t="shared" ref="EI85:EJ85" si="627">IF(ISEVEN($B85),DW85,0)</f>
        <v>14</v>
      </c>
      <c r="EJ85" s="264">
        <f t="shared" si="627"/>
        <v>6</v>
      </c>
      <c r="EK85" s="212">
        <f t="shared" ref="EK85:EL85" si="628">IF(ISODD($B85),DX85,0)</f>
        <v>0</v>
      </c>
      <c r="EL85" s="212">
        <f t="shared" si="628"/>
        <v>0</v>
      </c>
      <c r="EM85" s="212">
        <f t="shared" si="118"/>
        <v>14</v>
      </c>
      <c r="EN85" s="212"/>
      <c r="EO85" s="212"/>
      <c r="EP85" s="241">
        <f t="shared" si="119"/>
        <v>19</v>
      </c>
      <c r="EQ85" s="212">
        <f t="shared" si="120"/>
        <v>16</v>
      </c>
      <c r="ER85" s="212">
        <f t="shared" si="121"/>
        <v>16</v>
      </c>
      <c r="ES85" s="212">
        <f t="shared" si="122"/>
        <v>16</v>
      </c>
      <c r="ET85" s="264">
        <f t="shared" si="123"/>
        <v>12</v>
      </c>
      <c r="EU85" s="212">
        <f t="shared" si="124"/>
        <v>15</v>
      </c>
      <c r="EV85" s="212"/>
      <c r="EW85" s="212">
        <f t="shared" si="125"/>
        <v>94</v>
      </c>
      <c r="EX85" s="212">
        <f t="shared" si="126"/>
        <v>19</v>
      </c>
      <c r="EY85" s="212">
        <f t="shared" si="127"/>
        <v>0</v>
      </c>
      <c r="EZ85" s="212">
        <f t="shared" ref="EZ85:FA85" si="629">IF(ISEVEN($B85),EQ85,0)</f>
        <v>16</v>
      </c>
      <c r="FA85" s="212">
        <f t="shared" si="629"/>
        <v>16</v>
      </c>
      <c r="FB85" s="212">
        <f t="shared" ref="FB85:FC85" si="630">IF(ISODD($B85),ER85,0)</f>
        <v>0</v>
      </c>
      <c r="FC85" s="212">
        <f t="shared" si="630"/>
        <v>0</v>
      </c>
      <c r="FD85" s="212">
        <f t="shared" si="130"/>
        <v>16</v>
      </c>
      <c r="FE85" s="212">
        <f t="shared" si="131"/>
        <v>0</v>
      </c>
      <c r="FF85" s="264">
        <f t="shared" ref="FF85:FG85" si="631">IF(ISEVEN($B85),ET85,0)</f>
        <v>12</v>
      </c>
      <c r="FG85" s="212">
        <f t="shared" si="631"/>
        <v>15</v>
      </c>
      <c r="FH85" s="212">
        <f t="shared" si="133"/>
        <v>0</v>
      </c>
      <c r="FI85" s="212">
        <v>0</v>
      </c>
      <c r="FJ85" s="212">
        <v>0</v>
      </c>
      <c r="FK85" s="212"/>
      <c r="FL85" s="212"/>
      <c r="FM85" s="262">
        <v>94</v>
      </c>
    </row>
    <row r="86" spans="1:169" ht="15.75" customHeight="1" x14ac:dyDescent="0.2">
      <c r="A86" s="247">
        <v>83</v>
      </c>
      <c r="B86" s="266">
        <v>213423243083</v>
      </c>
      <c r="C86" s="266" t="s">
        <v>177</v>
      </c>
      <c r="D86" s="250"/>
      <c r="E86" s="267" t="s">
        <v>139</v>
      </c>
      <c r="F86" s="252">
        <f t="shared" si="0"/>
        <v>2</v>
      </c>
      <c r="G86" s="252">
        <f t="shared" si="1"/>
        <v>2</v>
      </c>
      <c r="H86" s="252">
        <f t="shared" si="2"/>
        <v>2</v>
      </c>
      <c r="I86" s="252">
        <f t="shared" si="3"/>
        <v>2</v>
      </c>
      <c r="J86" s="252">
        <f t="shared" si="4"/>
        <v>2</v>
      </c>
      <c r="K86" s="252">
        <f t="shared" si="5"/>
        <v>2</v>
      </c>
      <c r="L86" s="252">
        <f t="shared" si="6"/>
        <v>2</v>
      </c>
      <c r="M86" s="252">
        <f t="shared" si="7"/>
        <v>2</v>
      </c>
      <c r="N86" s="252">
        <f t="shared" si="8"/>
        <v>2</v>
      </c>
      <c r="O86" s="253">
        <f t="shared" si="9"/>
        <v>0</v>
      </c>
      <c r="P86" s="252">
        <f t="shared" si="10"/>
        <v>13</v>
      </c>
      <c r="Q86" s="252">
        <f t="shared" si="11"/>
        <v>0</v>
      </c>
      <c r="R86" s="252">
        <f t="shared" si="12"/>
        <v>0</v>
      </c>
      <c r="S86" s="254">
        <f t="shared" si="13"/>
        <v>0</v>
      </c>
      <c r="T86" s="255">
        <f t="shared" si="14"/>
        <v>3</v>
      </c>
      <c r="U86" s="252">
        <f t="shared" si="15"/>
        <v>0</v>
      </c>
      <c r="V86" s="252">
        <f t="shared" si="16"/>
        <v>0</v>
      </c>
      <c r="W86" s="252">
        <f t="shared" si="17"/>
        <v>0</v>
      </c>
      <c r="X86" s="254">
        <f t="shared" si="18"/>
        <v>0</v>
      </c>
      <c r="Y86" s="256">
        <f t="shared" si="19"/>
        <v>4</v>
      </c>
      <c r="Z86" s="252">
        <f t="shared" si="20"/>
        <v>0</v>
      </c>
      <c r="AA86" s="252">
        <f t="shared" si="21"/>
        <v>0</v>
      </c>
      <c r="AB86" s="252">
        <f t="shared" si="22"/>
        <v>0</v>
      </c>
      <c r="AC86" s="254">
        <f t="shared" si="23"/>
        <v>0</v>
      </c>
      <c r="AD86" s="255">
        <f t="shared" si="24"/>
        <v>4</v>
      </c>
      <c r="AE86" s="252">
        <f t="shared" si="25"/>
        <v>13</v>
      </c>
      <c r="AF86" s="252">
        <f t="shared" si="26"/>
        <v>0</v>
      </c>
      <c r="AG86" s="252">
        <f t="shared" si="27"/>
        <v>0</v>
      </c>
      <c r="AH86" s="254">
        <f t="shared" si="28"/>
        <v>0</v>
      </c>
      <c r="AI86" s="257">
        <f t="shared" si="29"/>
        <v>3</v>
      </c>
      <c r="AJ86" s="252">
        <f t="shared" si="30"/>
        <v>12</v>
      </c>
      <c r="AK86" s="252">
        <f t="shared" si="31"/>
        <v>0</v>
      </c>
      <c r="AL86" s="252">
        <f t="shared" si="32"/>
        <v>0</v>
      </c>
      <c r="AM86" s="254">
        <f t="shared" si="33"/>
        <v>0</v>
      </c>
      <c r="AN86" s="257">
        <f t="shared" si="34"/>
        <v>3</v>
      </c>
      <c r="AO86" s="252">
        <f t="shared" si="35"/>
        <v>0</v>
      </c>
      <c r="AP86" s="252">
        <f t="shared" si="36"/>
        <v>0</v>
      </c>
      <c r="AQ86" s="252">
        <f t="shared" si="37"/>
        <v>0</v>
      </c>
      <c r="AR86" s="254">
        <f t="shared" si="38"/>
        <v>0</v>
      </c>
      <c r="AS86" s="257">
        <f t="shared" si="39"/>
        <v>4</v>
      </c>
      <c r="AT86" s="252">
        <f t="shared" si="40"/>
        <v>13</v>
      </c>
      <c r="AU86" s="252">
        <f t="shared" si="41"/>
        <v>0</v>
      </c>
      <c r="AV86" s="252">
        <f t="shared" si="42"/>
        <v>0</v>
      </c>
      <c r="AW86" s="254">
        <f t="shared" si="43"/>
        <v>0</v>
      </c>
      <c r="AX86" s="258">
        <f t="shared" si="44"/>
        <v>3</v>
      </c>
      <c r="AY86" s="252">
        <f t="shared" si="45"/>
        <v>0</v>
      </c>
      <c r="AZ86" s="252">
        <f t="shared" si="46"/>
        <v>0</v>
      </c>
      <c r="BA86" s="252">
        <f t="shared" si="47"/>
        <v>0</v>
      </c>
      <c r="BB86" s="254">
        <f t="shared" si="48"/>
        <v>0</v>
      </c>
      <c r="BC86" s="257">
        <f t="shared" si="49"/>
        <v>4</v>
      </c>
      <c r="BD86" s="252">
        <f t="shared" si="50"/>
        <v>0</v>
      </c>
      <c r="BE86" s="252">
        <f t="shared" si="51"/>
        <v>0</v>
      </c>
      <c r="BF86" s="252">
        <f t="shared" si="52"/>
        <v>0</v>
      </c>
      <c r="BG86" s="254">
        <f t="shared" si="53"/>
        <v>0</v>
      </c>
      <c r="BH86" s="257">
        <f t="shared" si="54"/>
        <v>4</v>
      </c>
      <c r="BI86" s="259">
        <f t="shared" si="55"/>
        <v>9</v>
      </c>
      <c r="BJ86" s="252">
        <f t="shared" si="56"/>
        <v>0</v>
      </c>
      <c r="BK86" s="252">
        <f t="shared" si="57"/>
        <v>0</v>
      </c>
      <c r="BL86" s="254">
        <f t="shared" si="58"/>
        <v>0</v>
      </c>
      <c r="BM86" s="260">
        <f t="shared" si="59"/>
        <v>3</v>
      </c>
      <c r="BN86" s="252">
        <f t="shared" si="60"/>
        <v>14</v>
      </c>
      <c r="BO86" s="252">
        <f t="shared" si="61"/>
        <v>0</v>
      </c>
      <c r="BP86" s="252">
        <f t="shared" si="62"/>
        <v>0</v>
      </c>
      <c r="BQ86" s="254">
        <f t="shared" si="63"/>
        <v>0</v>
      </c>
      <c r="BR86" s="261">
        <f t="shared" si="64"/>
        <v>3</v>
      </c>
      <c r="BS86" s="252">
        <f t="shared" si="65"/>
        <v>0</v>
      </c>
      <c r="BT86" s="252">
        <f t="shared" si="66"/>
        <v>0</v>
      </c>
      <c r="BU86" s="252">
        <f t="shared" si="67"/>
        <v>0</v>
      </c>
      <c r="BV86" s="254">
        <f t="shared" si="68"/>
        <v>0</v>
      </c>
      <c r="BW86" s="261">
        <f t="shared" si="69"/>
        <v>4</v>
      </c>
      <c r="BX86" s="262">
        <v>92</v>
      </c>
      <c r="BY86" s="262">
        <v>92</v>
      </c>
      <c r="BZ86" s="246" t="e">
        <f t="shared" si="70"/>
        <v>#VALUE!</v>
      </c>
      <c r="CA86" s="246">
        <f t="shared" si="71"/>
        <v>20</v>
      </c>
      <c r="CB86" s="246" t="e">
        <f t="shared" si="72"/>
        <v>#VALUE!</v>
      </c>
      <c r="CC86" s="246" t="e">
        <f t="shared" si="73"/>
        <v>#VALUE!</v>
      </c>
      <c r="CD86" s="246" t="e">
        <f t="shared" si="74"/>
        <v>#VALUE!</v>
      </c>
      <c r="CE86" s="246" t="e">
        <f t="shared" si="75"/>
        <v>#VALUE!</v>
      </c>
      <c r="CF86" s="246" t="e">
        <f t="shared" si="76"/>
        <v>#VALUE!</v>
      </c>
      <c r="CG86" s="246" t="e">
        <f t="shared" si="77"/>
        <v>#VALUE!</v>
      </c>
      <c r="CH86" s="246" t="e">
        <f t="shared" si="78"/>
        <v>#VALUE!</v>
      </c>
      <c r="CI86" s="246" t="e">
        <f t="shared" si="79"/>
        <v>#VALUE!</v>
      </c>
      <c r="CJ86" s="246" t="e">
        <f t="shared" si="80"/>
        <v>#VALUE!</v>
      </c>
      <c r="CK86" s="246" t="e">
        <f t="shared" si="81"/>
        <v>#VALUE!</v>
      </c>
      <c r="CL86" s="246" t="e">
        <f t="shared" si="82"/>
        <v>#VALUE!</v>
      </c>
      <c r="CM86" s="246" t="e">
        <f t="shared" si="83"/>
        <v>#VALUE!</v>
      </c>
      <c r="CN86" s="246" t="e">
        <f t="shared" si="84"/>
        <v>#VALUE!</v>
      </c>
      <c r="CO86" s="263" t="str">
        <f t="shared" si="85"/>
        <v>2023PEC AI 148</v>
      </c>
      <c r="CP86" s="246" t="e">
        <f t="shared" si="86"/>
        <v>#VALUE!</v>
      </c>
      <c r="CQ86" s="211"/>
      <c r="CR86" s="246">
        <f t="shared" si="87"/>
        <v>20</v>
      </c>
      <c r="CS86" s="246" t="e">
        <f t="shared" si="88"/>
        <v>#VALUE!</v>
      </c>
      <c r="CT86" s="246" t="e">
        <f t="shared" si="89"/>
        <v>#VALUE!</v>
      </c>
      <c r="CU86" s="246" t="e">
        <f t="shared" si="90"/>
        <v>#VALUE!</v>
      </c>
      <c r="CV86" s="246" t="e">
        <f t="shared" si="91"/>
        <v>#VALUE!</v>
      </c>
      <c r="CW86" s="246" t="e">
        <f t="shared" si="92"/>
        <v>#VALUE!</v>
      </c>
      <c r="CX86" s="246" t="e">
        <f t="shared" si="93"/>
        <v>#VALUE!</v>
      </c>
      <c r="CY86" s="246" t="e">
        <f t="shared" si="94"/>
        <v>#VALUE!</v>
      </c>
      <c r="CZ86" s="246" t="e">
        <f t="shared" si="95"/>
        <v>#VALUE!</v>
      </c>
      <c r="DA86" s="246" t="e">
        <f t="shared" si="96"/>
        <v>#VALUE!</v>
      </c>
      <c r="DB86" s="246" t="e">
        <f t="shared" si="97"/>
        <v>#VALUE!</v>
      </c>
      <c r="DC86" s="246" t="e">
        <f t="shared" si="98"/>
        <v>#VALUE!</v>
      </c>
      <c r="DD86" s="246" t="e">
        <f t="shared" si="99"/>
        <v>#VALUE!</v>
      </c>
      <c r="DE86" s="212"/>
      <c r="DF86" s="212" t="e">
        <f t="shared" si="100"/>
        <v>#VALUE!</v>
      </c>
      <c r="DG86" s="212"/>
      <c r="DH86" s="212"/>
      <c r="DI86" s="212"/>
      <c r="DJ86" s="212"/>
      <c r="DK86" s="212"/>
      <c r="DL86" s="212"/>
      <c r="DM86" s="212"/>
      <c r="DN86" s="212"/>
      <c r="DO86" s="212"/>
      <c r="DP86" s="212"/>
      <c r="DQ86" s="212"/>
      <c r="DR86" s="264">
        <f t="shared" si="101"/>
        <v>92</v>
      </c>
      <c r="DS86" s="241">
        <f t="shared" si="102"/>
        <v>18</v>
      </c>
      <c r="DT86" s="212">
        <f t="shared" si="103"/>
        <v>13</v>
      </c>
      <c r="DU86" s="212">
        <f t="shared" si="104"/>
        <v>13</v>
      </c>
      <c r="DV86" s="212">
        <f t="shared" si="105"/>
        <v>12</v>
      </c>
      <c r="DW86" s="212">
        <f t="shared" si="106"/>
        <v>13</v>
      </c>
      <c r="DX86" s="264">
        <f t="shared" si="107"/>
        <v>9</v>
      </c>
      <c r="DY86" s="265">
        <f t="shared" si="108"/>
        <v>14</v>
      </c>
      <c r="DZ86" s="212">
        <f t="shared" si="109"/>
        <v>92</v>
      </c>
      <c r="EA86" s="212">
        <f t="shared" si="110"/>
        <v>18</v>
      </c>
      <c r="EB86" s="212">
        <f t="shared" si="111"/>
        <v>13</v>
      </c>
      <c r="EC86" s="212">
        <f t="shared" ref="EC86:ED86" si="632">IF(ISEVEN($B86),DT86,0)</f>
        <v>0</v>
      </c>
      <c r="ED86" s="212">
        <f t="shared" si="632"/>
        <v>0</v>
      </c>
      <c r="EE86" s="212">
        <f t="shared" ref="EE86:EF86" si="633">IF(ISODD($B86),DU86,0)</f>
        <v>13</v>
      </c>
      <c r="EF86" s="212">
        <f t="shared" si="633"/>
        <v>12</v>
      </c>
      <c r="EG86" s="212">
        <f t="shared" si="114"/>
        <v>0</v>
      </c>
      <c r="EH86" s="212">
        <f t="shared" si="115"/>
        <v>13</v>
      </c>
      <c r="EI86" s="212">
        <f t="shared" ref="EI86:EJ86" si="634">IF(ISEVEN($B86),DW86,0)</f>
        <v>0</v>
      </c>
      <c r="EJ86" s="212">
        <f t="shared" si="634"/>
        <v>0</v>
      </c>
      <c r="EK86" s="264">
        <f t="shared" ref="EK86:EL86" si="635">IF(ISODD($B86),DX86,0)</f>
        <v>9</v>
      </c>
      <c r="EL86" s="212">
        <f t="shared" si="635"/>
        <v>14</v>
      </c>
      <c r="EM86" s="212">
        <f t="shared" si="118"/>
        <v>0</v>
      </c>
      <c r="EN86" s="212"/>
      <c r="EO86" s="212"/>
      <c r="EP86" s="241">
        <f t="shared" si="119"/>
        <v>18</v>
      </c>
      <c r="EQ86" s="212">
        <f t="shared" si="120"/>
        <v>16</v>
      </c>
      <c r="ER86" s="212">
        <f t="shared" si="121"/>
        <v>16</v>
      </c>
      <c r="ES86" s="212">
        <f t="shared" si="122"/>
        <v>14</v>
      </c>
      <c r="ET86" s="264">
        <f t="shared" si="123"/>
        <v>13</v>
      </c>
      <c r="EU86" s="212">
        <f t="shared" si="124"/>
        <v>15</v>
      </c>
      <c r="EV86" s="212"/>
      <c r="EW86" s="212">
        <f t="shared" si="125"/>
        <v>92</v>
      </c>
      <c r="EX86" s="212">
        <f t="shared" si="126"/>
        <v>18</v>
      </c>
      <c r="EY86" s="212">
        <f t="shared" si="127"/>
        <v>16</v>
      </c>
      <c r="EZ86" s="212">
        <f t="shared" ref="EZ86:FA86" si="636">IF(ISEVEN($B86),EQ86,0)</f>
        <v>0</v>
      </c>
      <c r="FA86" s="212">
        <f t="shared" si="636"/>
        <v>0</v>
      </c>
      <c r="FB86" s="212">
        <f t="shared" ref="FB86:FC86" si="637">IF(ISODD($B86),ER86,0)</f>
        <v>16</v>
      </c>
      <c r="FC86" s="212">
        <f t="shared" si="637"/>
        <v>14</v>
      </c>
      <c r="FD86" s="212">
        <f t="shared" si="130"/>
        <v>0</v>
      </c>
      <c r="FE86" s="264">
        <f t="shared" si="131"/>
        <v>13</v>
      </c>
      <c r="FF86" s="212">
        <f t="shared" ref="FF86:FG86" si="638">IF(ISEVEN($B86),ET86,0)</f>
        <v>0</v>
      </c>
      <c r="FG86" s="212">
        <f t="shared" si="638"/>
        <v>0</v>
      </c>
      <c r="FH86" s="212">
        <f t="shared" si="133"/>
        <v>15</v>
      </c>
      <c r="FI86" s="212">
        <v>0</v>
      </c>
      <c r="FJ86" s="212">
        <v>0</v>
      </c>
      <c r="FK86" s="212"/>
      <c r="FL86" s="212"/>
      <c r="FM86" s="262">
        <v>92</v>
      </c>
    </row>
    <row r="87" spans="1:169" ht="15.75" customHeight="1" x14ac:dyDescent="0.2">
      <c r="A87" s="247">
        <v>84</v>
      </c>
      <c r="B87" s="248">
        <v>213423243084</v>
      </c>
      <c r="C87" s="249" t="s">
        <v>1054</v>
      </c>
      <c r="D87" s="250"/>
      <c r="E87" s="251" t="s">
        <v>1055</v>
      </c>
      <c r="F87" s="252">
        <f t="shared" si="0"/>
        <v>2</v>
      </c>
      <c r="G87" s="252">
        <f t="shared" si="1"/>
        <v>2</v>
      </c>
      <c r="H87" s="252">
        <f t="shared" si="2"/>
        <v>2</v>
      </c>
      <c r="I87" s="252">
        <f t="shared" si="3"/>
        <v>2</v>
      </c>
      <c r="J87" s="252">
        <f t="shared" si="4"/>
        <v>2</v>
      </c>
      <c r="K87" s="252">
        <f t="shared" si="5"/>
        <v>0</v>
      </c>
      <c r="L87" s="252">
        <f t="shared" si="6"/>
        <v>0</v>
      </c>
      <c r="M87" s="252">
        <f t="shared" si="7"/>
        <v>0</v>
      </c>
      <c r="N87" s="252">
        <f t="shared" si="8"/>
        <v>0</v>
      </c>
      <c r="O87" s="253">
        <f t="shared" si="9"/>
        <v>0</v>
      </c>
      <c r="P87" s="252">
        <f t="shared" si="10"/>
        <v>0</v>
      </c>
      <c r="Q87" s="252">
        <f t="shared" si="11"/>
        <v>0</v>
      </c>
      <c r="R87" s="252">
        <f t="shared" si="12"/>
        <v>0</v>
      </c>
      <c r="S87" s="254">
        <f t="shared" si="13"/>
        <v>0</v>
      </c>
      <c r="T87" s="255">
        <f t="shared" si="14"/>
        <v>4</v>
      </c>
      <c r="U87" s="252">
        <f t="shared" si="15"/>
        <v>7</v>
      </c>
      <c r="V87" s="252">
        <f t="shared" si="16"/>
        <v>0</v>
      </c>
      <c r="W87" s="252">
        <f t="shared" si="17"/>
        <v>0</v>
      </c>
      <c r="X87" s="254">
        <f t="shared" si="18"/>
        <v>0</v>
      </c>
      <c r="Y87" s="256">
        <f t="shared" si="19"/>
        <v>3</v>
      </c>
      <c r="Z87" s="252">
        <f t="shared" si="20"/>
        <v>8</v>
      </c>
      <c r="AA87" s="252">
        <f t="shared" si="21"/>
        <v>0</v>
      </c>
      <c r="AB87" s="252">
        <f t="shared" si="22"/>
        <v>0</v>
      </c>
      <c r="AC87" s="254">
        <f t="shared" si="23"/>
        <v>0</v>
      </c>
      <c r="AD87" s="255">
        <f t="shared" si="24"/>
        <v>3</v>
      </c>
      <c r="AE87" s="252">
        <f t="shared" si="25"/>
        <v>0</v>
      </c>
      <c r="AF87" s="252">
        <f t="shared" si="26"/>
        <v>0</v>
      </c>
      <c r="AG87" s="252">
        <f t="shared" si="27"/>
        <v>0</v>
      </c>
      <c r="AH87" s="254">
        <f t="shared" si="28"/>
        <v>0</v>
      </c>
      <c r="AI87" s="257">
        <f t="shared" si="29"/>
        <v>4</v>
      </c>
      <c r="AJ87" s="252">
        <f t="shared" si="30"/>
        <v>0</v>
      </c>
      <c r="AK87" s="252">
        <f t="shared" si="31"/>
        <v>0</v>
      </c>
      <c r="AL87" s="252">
        <f t="shared" si="32"/>
        <v>0</v>
      </c>
      <c r="AM87" s="254">
        <f t="shared" si="33"/>
        <v>0</v>
      </c>
      <c r="AN87" s="257">
        <f t="shared" si="34"/>
        <v>4</v>
      </c>
      <c r="AO87" s="252">
        <f t="shared" si="35"/>
        <v>8</v>
      </c>
      <c r="AP87" s="252">
        <f t="shared" si="36"/>
        <v>0</v>
      </c>
      <c r="AQ87" s="252">
        <f t="shared" si="37"/>
        <v>0</v>
      </c>
      <c r="AR87" s="254">
        <f t="shared" si="38"/>
        <v>0</v>
      </c>
      <c r="AS87" s="257">
        <f t="shared" si="39"/>
        <v>3</v>
      </c>
      <c r="AT87" s="252">
        <f t="shared" si="40"/>
        <v>0</v>
      </c>
      <c r="AU87" s="252">
        <f t="shared" si="41"/>
        <v>0</v>
      </c>
      <c r="AV87" s="252">
        <f t="shared" si="42"/>
        <v>0</v>
      </c>
      <c r="AW87" s="254">
        <f t="shared" si="43"/>
        <v>0</v>
      </c>
      <c r="AX87" s="258">
        <f t="shared" si="44"/>
        <v>4</v>
      </c>
      <c r="AY87" s="252">
        <f t="shared" si="45"/>
        <v>8</v>
      </c>
      <c r="AZ87" s="252">
        <f t="shared" si="46"/>
        <v>0</v>
      </c>
      <c r="BA87" s="252">
        <f t="shared" si="47"/>
        <v>0</v>
      </c>
      <c r="BB87" s="254">
        <f t="shared" si="48"/>
        <v>0</v>
      </c>
      <c r="BC87" s="257">
        <f t="shared" si="49"/>
        <v>3</v>
      </c>
      <c r="BD87" s="259">
        <f t="shared" si="50"/>
        <v>2</v>
      </c>
      <c r="BE87" s="252">
        <f t="shared" si="51"/>
        <v>0</v>
      </c>
      <c r="BF87" s="252">
        <f t="shared" si="52"/>
        <v>0</v>
      </c>
      <c r="BG87" s="254">
        <f t="shared" si="53"/>
        <v>0</v>
      </c>
      <c r="BH87" s="257">
        <f t="shared" si="54"/>
        <v>3</v>
      </c>
      <c r="BI87" s="252">
        <f t="shared" si="55"/>
        <v>0</v>
      </c>
      <c r="BJ87" s="252">
        <f t="shared" si="56"/>
        <v>0</v>
      </c>
      <c r="BK87" s="252">
        <f t="shared" si="57"/>
        <v>0</v>
      </c>
      <c r="BL87" s="254">
        <f t="shared" si="58"/>
        <v>0</v>
      </c>
      <c r="BM87" s="260">
        <f t="shared" si="59"/>
        <v>4</v>
      </c>
      <c r="BN87" s="252">
        <f t="shared" si="60"/>
        <v>0</v>
      </c>
      <c r="BO87" s="252">
        <f t="shared" si="61"/>
        <v>0</v>
      </c>
      <c r="BP87" s="252">
        <f t="shared" si="62"/>
        <v>0</v>
      </c>
      <c r="BQ87" s="254">
        <f t="shared" si="63"/>
        <v>0</v>
      </c>
      <c r="BR87" s="261">
        <f t="shared" si="64"/>
        <v>4</v>
      </c>
      <c r="BS87" s="252">
        <f t="shared" si="65"/>
        <v>8</v>
      </c>
      <c r="BT87" s="252">
        <f t="shared" si="66"/>
        <v>0</v>
      </c>
      <c r="BU87" s="252">
        <f t="shared" si="67"/>
        <v>0</v>
      </c>
      <c r="BV87" s="254">
        <f t="shared" si="68"/>
        <v>0</v>
      </c>
      <c r="BW87" s="261">
        <f t="shared" si="69"/>
        <v>3</v>
      </c>
      <c r="BX87" s="262">
        <v>51</v>
      </c>
      <c r="BY87" s="262">
        <v>51</v>
      </c>
      <c r="BZ87" s="246" t="e">
        <f t="shared" si="70"/>
        <v>#VALUE!</v>
      </c>
      <c r="CA87" s="246">
        <f t="shared" si="71"/>
        <v>20</v>
      </c>
      <c r="CB87" s="246" t="e">
        <f t="shared" si="72"/>
        <v>#VALUE!</v>
      </c>
      <c r="CC87" s="246" t="e">
        <f t="shared" si="73"/>
        <v>#VALUE!</v>
      </c>
      <c r="CD87" s="246" t="e">
        <f t="shared" si="74"/>
        <v>#VALUE!</v>
      </c>
      <c r="CE87" s="246" t="e">
        <f t="shared" si="75"/>
        <v>#VALUE!</v>
      </c>
      <c r="CF87" s="246" t="e">
        <f t="shared" si="76"/>
        <v>#VALUE!</v>
      </c>
      <c r="CG87" s="246" t="e">
        <f t="shared" si="77"/>
        <v>#VALUE!</v>
      </c>
      <c r="CH87" s="246" t="e">
        <f t="shared" si="78"/>
        <v>#VALUE!</v>
      </c>
      <c r="CI87" s="246" t="e">
        <f t="shared" si="79"/>
        <v>#VALUE!</v>
      </c>
      <c r="CJ87" s="246" t="e">
        <f t="shared" si="80"/>
        <v>#VALUE!</v>
      </c>
      <c r="CK87" s="246" t="e">
        <f t="shared" si="81"/>
        <v>#VALUE!</v>
      </c>
      <c r="CL87" s="246" t="e">
        <f t="shared" si="82"/>
        <v>#VALUE!</v>
      </c>
      <c r="CM87" s="246" t="e">
        <f t="shared" si="83"/>
        <v>#VALUE!</v>
      </c>
      <c r="CN87" s="246" t="e">
        <f t="shared" si="84"/>
        <v>#VALUE!</v>
      </c>
      <c r="CO87" s="263" t="str">
        <f t="shared" si="85"/>
        <v>2023PEC AI 588</v>
      </c>
      <c r="CP87" s="246" t="e">
        <f t="shared" si="86"/>
        <v>#VALUE!</v>
      </c>
      <c r="CQ87" s="211"/>
      <c r="CR87" s="246">
        <f t="shared" si="87"/>
        <v>20</v>
      </c>
      <c r="CS87" s="246" t="e">
        <f t="shared" si="88"/>
        <v>#VALUE!</v>
      </c>
      <c r="CT87" s="246" t="e">
        <f t="shared" si="89"/>
        <v>#VALUE!</v>
      </c>
      <c r="CU87" s="246" t="e">
        <f t="shared" si="90"/>
        <v>#VALUE!</v>
      </c>
      <c r="CV87" s="246" t="e">
        <f t="shared" si="91"/>
        <v>#VALUE!</v>
      </c>
      <c r="CW87" s="246" t="e">
        <f t="shared" si="92"/>
        <v>#VALUE!</v>
      </c>
      <c r="CX87" s="246" t="e">
        <f t="shared" si="93"/>
        <v>#VALUE!</v>
      </c>
      <c r="CY87" s="246" t="e">
        <f t="shared" si="94"/>
        <v>#VALUE!</v>
      </c>
      <c r="CZ87" s="246" t="e">
        <f t="shared" si="95"/>
        <v>#VALUE!</v>
      </c>
      <c r="DA87" s="246" t="e">
        <f t="shared" si="96"/>
        <v>#VALUE!</v>
      </c>
      <c r="DB87" s="246" t="e">
        <f t="shared" si="97"/>
        <v>#VALUE!</v>
      </c>
      <c r="DC87" s="246" t="e">
        <f t="shared" si="98"/>
        <v>#VALUE!</v>
      </c>
      <c r="DD87" s="246" t="e">
        <f t="shared" si="99"/>
        <v>#VALUE!</v>
      </c>
      <c r="DE87" s="212"/>
      <c r="DF87" s="212" t="e">
        <f t="shared" si="100"/>
        <v>#VALUE!</v>
      </c>
      <c r="DG87" s="212"/>
      <c r="DH87" s="212"/>
      <c r="DI87" s="212"/>
      <c r="DJ87" s="212"/>
      <c r="DK87" s="212"/>
      <c r="DL87" s="212"/>
      <c r="DM87" s="212"/>
      <c r="DN87" s="212"/>
      <c r="DO87" s="212"/>
      <c r="DP87" s="212"/>
      <c r="DQ87" s="212"/>
      <c r="DR87" s="264">
        <f t="shared" si="101"/>
        <v>51</v>
      </c>
      <c r="DS87" s="241">
        <f t="shared" si="102"/>
        <v>10</v>
      </c>
      <c r="DT87" s="212">
        <f t="shared" si="103"/>
        <v>7</v>
      </c>
      <c r="DU87" s="212">
        <f t="shared" si="104"/>
        <v>8</v>
      </c>
      <c r="DV87" s="212">
        <f t="shared" si="105"/>
        <v>8</v>
      </c>
      <c r="DW87" s="212">
        <f t="shared" si="106"/>
        <v>8</v>
      </c>
      <c r="DX87" s="264">
        <f t="shared" si="107"/>
        <v>2</v>
      </c>
      <c r="DY87" s="265">
        <f t="shared" si="108"/>
        <v>8</v>
      </c>
      <c r="DZ87" s="212">
        <f t="shared" si="109"/>
        <v>51</v>
      </c>
      <c r="EA87" s="212">
        <f t="shared" si="110"/>
        <v>10</v>
      </c>
      <c r="EB87" s="212">
        <f t="shared" si="111"/>
        <v>0</v>
      </c>
      <c r="EC87" s="212">
        <f t="shared" ref="EC87:ED87" si="639">IF(ISEVEN($B87),DT87,0)</f>
        <v>7</v>
      </c>
      <c r="ED87" s="212">
        <f t="shared" si="639"/>
        <v>8</v>
      </c>
      <c r="EE87" s="212">
        <f t="shared" ref="EE87:EF87" si="640">IF(ISODD($B87),DU87,0)</f>
        <v>0</v>
      </c>
      <c r="EF87" s="212">
        <f t="shared" si="640"/>
        <v>0</v>
      </c>
      <c r="EG87" s="212">
        <f t="shared" si="114"/>
        <v>8</v>
      </c>
      <c r="EH87" s="212">
        <f t="shared" si="115"/>
        <v>0</v>
      </c>
      <c r="EI87" s="212">
        <f t="shared" ref="EI87:EJ87" si="641">IF(ISEVEN($B87),DW87,0)</f>
        <v>8</v>
      </c>
      <c r="EJ87" s="264">
        <f t="shared" si="641"/>
        <v>2</v>
      </c>
      <c r="EK87" s="212">
        <f t="shared" ref="EK87:EL87" si="642">IF(ISODD($B87),DX87,0)</f>
        <v>0</v>
      </c>
      <c r="EL87" s="212">
        <f t="shared" si="642"/>
        <v>0</v>
      </c>
      <c r="EM87" s="212">
        <f t="shared" si="118"/>
        <v>8</v>
      </c>
      <c r="EN87" s="212"/>
      <c r="EO87" s="212"/>
      <c r="EP87" s="241">
        <f t="shared" si="119"/>
        <v>10</v>
      </c>
      <c r="EQ87" s="212">
        <f t="shared" si="120"/>
        <v>9</v>
      </c>
      <c r="ER87" s="212">
        <f t="shared" si="121"/>
        <v>9</v>
      </c>
      <c r="ES87" s="212">
        <f t="shared" si="122"/>
        <v>9</v>
      </c>
      <c r="ET87" s="264">
        <f t="shared" si="123"/>
        <v>6</v>
      </c>
      <c r="EU87" s="212">
        <f t="shared" si="124"/>
        <v>8</v>
      </c>
      <c r="EV87" s="212"/>
      <c r="EW87" s="212">
        <f t="shared" si="125"/>
        <v>51</v>
      </c>
      <c r="EX87" s="212">
        <f t="shared" si="126"/>
        <v>10</v>
      </c>
      <c r="EY87" s="212">
        <f t="shared" si="127"/>
        <v>0</v>
      </c>
      <c r="EZ87" s="212">
        <f t="shared" ref="EZ87:FA87" si="643">IF(ISEVEN($B87),EQ87,0)</f>
        <v>9</v>
      </c>
      <c r="FA87" s="212">
        <f t="shared" si="643"/>
        <v>9</v>
      </c>
      <c r="FB87" s="212">
        <f t="shared" ref="FB87:FC87" si="644">IF(ISODD($B87),ER87,0)</f>
        <v>0</v>
      </c>
      <c r="FC87" s="212">
        <f t="shared" si="644"/>
        <v>0</v>
      </c>
      <c r="FD87" s="212">
        <f t="shared" si="130"/>
        <v>9</v>
      </c>
      <c r="FE87" s="212">
        <f t="shared" si="131"/>
        <v>0</v>
      </c>
      <c r="FF87" s="264">
        <f t="shared" ref="FF87:FG87" si="645">IF(ISEVEN($B87),ET87,0)</f>
        <v>6</v>
      </c>
      <c r="FG87" s="212">
        <f t="shared" si="645"/>
        <v>8</v>
      </c>
      <c r="FH87" s="212">
        <f t="shared" si="133"/>
        <v>0</v>
      </c>
      <c r="FI87" s="212">
        <v>0</v>
      </c>
      <c r="FJ87" s="212">
        <v>0</v>
      </c>
      <c r="FK87" s="212"/>
      <c r="FL87" s="212"/>
      <c r="FM87" s="262">
        <v>51</v>
      </c>
    </row>
    <row r="88" spans="1:169" ht="15.75" customHeight="1" x14ac:dyDescent="0.2">
      <c r="A88" s="247">
        <v>85</v>
      </c>
      <c r="B88" s="266">
        <v>213423243085</v>
      </c>
      <c r="C88" s="266" t="s">
        <v>179</v>
      </c>
      <c r="D88" s="250"/>
      <c r="E88" s="267" t="s">
        <v>141</v>
      </c>
      <c r="F88" s="252">
        <f t="shared" si="0"/>
        <v>2</v>
      </c>
      <c r="G88" s="252">
        <f t="shared" si="1"/>
        <v>2</v>
      </c>
      <c r="H88" s="252">
        <f t="shared" si="2"/>
        <v>2</v>
      </c>
      <c r="I88" s="252">
        <f t="shared" si="3"/>
        <v>2</v>
      </c>
      <c r="J88" s="252">
        <f t="shared" si="4"/>
        <v>2</v>
      </c>
      <c r="K88" s="252">
        <f t="shared" si="5"/>
        <v>2</v>
      </c>
      <c r="L88" s="252">
        <f t="shared" si="6"/>
        <v>2</v>
      </c>
      <c r="M88" s="252">
        <f t="shared" si="7"/>
        <v>2</v>
      </c>
      <c r="N88" s="252">
        <f t="shared" si="8"/>
        <v>2</v>
      </c>
      <c r="O88" s="253">
        <f t="shared" si="9"/>
        <v>1</v>
      </c>
      <c r="P88" s="252">
        <f t="shared" si="10"/>
        <v>14</v>
      </c>
      <c r="Q88" s="252">
        <f t="shared" si="11"/>
        <v>0</v>
      </c>
      <c r="R88" s="252">
        <f t="shared" si="12"/>
        <v>0</v>
      </c>
      <c r="S88" s="254">
        <f t="shared" si="13"/>
        <v>0</v>
      </c>
      <c r="T88" s="255">
        <f t="shared" si="14"/>
        <v>3</v>
      </c>
      <c r="U88" s="252">
        <f t="shared" si="15"/>
        <v>0</v>
      </c>
      <c r="V88" s="252">
        <f t="shared" si="16"/>
        <v>0</v>
      </c>
      <c r="W88" s="252">
        <f t="shared" si="17"/>
        <v>0</v>
      </c>
      <c r="X88" s="254">
        <f t="shared" si="18"/>
        <v>0</v>
      </c>
      <c r="Y88" s="256">
        <f t="shared" si="19"/>
        <v>4</v>
      </c>
      <c r="Z88" s="252">
        <f t="shared" si="20"/>
        <v>0</v>
      </c>
      <c r="AA88" s="252">
        <f t="shared" si="21"/>
        <v>0</v>
      </c>
      <c r="AB88" s="252">
        <f t="shared" si="22"/>
        <v>0</v>
      </c>
      <c r="AC88" s="254">
        <f t="shared" si="23"/>
        <v>0</v>
      </c>
      <c r="AD88" s="255">
        <f t="shared" si="24"/>
        <v>4</v>
      </c>
      <c r="AE88" s="252">
        <f t="shared" si="25"/>
        <v>14</v>
      </c>
      <c r="AF88" s="252">
        <f t="shared" si="26"/>
        <v>0</v>
      </c>
      <c r="AG88" s="252">
        <f t="shared" si="27"/>
        <v>0</v>
      </c>
      <c r="AH88" s="254">
        <f t="shared" si="28"/>
        <v>0</v>
      </c>
      <c r="AI88" s="257">
        <f t="shared" si="29"/>
        <v>3</v>
      </c>
      <c r="AJ88" s="252">
        <f t="shared" si="30"/>
        <v>12</v>
      </c>
      <c r="AK88" s="252">
        <f t="shared" si="31"/>
        <v>0</v>
      </c>
      <c r="AL88" s="252">
        <f t="shared" si="32"/>
        <v>0</v>
      </c>
      <c r="AM88" s="254">
        <f t="shared" si="33"/>
        <v>0</v>
      </c>
      <c r="AN88" s="257">
        <f t="shared" si="34"/>
        <v>3</v>
      </c>
      <c r="AO88" s="252">
        <f t="shared" si="35"/>
        <v>0</v>
      </c>
      <c r="AP88" s="252">
        <f t="shared" si="36"/>
        <v>0</v>
      </c>
      <c r="AQ88" s="252">
        <f t="shared" si="37"/>
        <v>0</v>
      </c>
      <c r="AR88" s="254">
        <f t="shared" si="38"/>
        <v>0</v>
      </c>
      <c r="AS88" s="257">
        <f t="shared" si="39"/>
        <v>4</v>
      </c>
      <c r="AT88" s="252">
        <f t="shared" si="40"/>
        <v>14</v>
      </c>
      <c r="AU88" s="252">
        <f t="shared" si="41"/>
        <v>0</v>
      </c>
      <c r="AV88" s="252">
        <f t="shared" si="42"/>
        <v>0</v>
      </c>
      <c r="AW88" s="254">
        <f t="shared" si="43"/>
        <v>0</v>
      </c>
      <c r="AX88" s="258">
        <f t="shared" si="44"/>
        <v>3</v>
      </c>
      <c r="AY88" s="252">
        <f t="shared" si="45"/>
        <v>0</v>
      </c>
      <c r="AZ88" s="252">
        <f t="shared" si="46"/>
        <v>0</v>
      </c>
      <c r="BA88" s="252">
        <f t="shared" si="47"/>
        <v>0</v>
      </c>
      <c r="BB88" s="254">
        <f t="shared" si="48"/>
        <v>0</v>
      </c>
      <c r="BC88" s="257">
        <f t="shared" si="49"/>
        <v>4</v>
      </c>
      <c r="BD88" s="252">
        <f t="shared" si="50"/>
        <v>0</v>
      </c>
      <c r="BE88" s="252">
        <f t="shared" si="51"/>
        <v>0</v>
      </c>
      <c r="BF88" s="252">
        <f t="shared" si="52"/>
        <v>0</v>
      </c>
      <c r="BG88" s="254">
        <f t="shared" si="53"/>
        <v>0</v>
      </c>
      <c r="BH88" s="257">
        <f t="shared" si="54"/>
        <v>4</v>
      </c>
      <c r="BI88" s="259">
        <f t="shared" si="55"/>
        <v>7</v>
      </c>
      <c r="BJ88" s="252">
        <f t="shared" si="56"/>
        <v>0</v>
      </c>
      <c r="BK88" s="252">
        <f t="shared" si="57"/>
        <v>0</v>
      </c>
      <c r="BL88" s="254">
        <f t="shared" si="58"/>
        <v>0</v>
      </c>
      <c r="BM88" s="260">
        <f t="shared" si="59"/>
        <v>3</v>
      </c>
      <c r="BN88" s="252">
        <f t="shared" si="60"/>
        <v>14</v>
      </c>
      <c r="BO88" s="252">
        <f t="shared" si="61"/>
        <v>0</v>
      </c>
      <c r="BP88" s="252">
        <f t="shared" si="62"/>
        <v>0</v>
      </c>
      <c r="BQ88" s="254">
        <f t="shared" si="63"/>
        <v>0</v>
      </c>
      <c r="BR88" s="261">
        <f t="shared" si="64"/>
        <v>3</v>
      </c>
      <c r="BS88" s="252">
        <f t="shared" si="65"/>
        <v>0</v>
      </c>
      <c r="BT88" s="252">
        <f t="shared" si="66"/>
        <v>0</v>
      </c>
      <c r="BU88" s="252">
        <f t="shared" si="67"/>
        <v>0</v>
      </c>
      <c r="BV88" s="254">
        <f t="shared" si="68"/>
        <v>0</v>
      </c>
      <c r="BW88" s="261">
        <f t="shared" si="69"/>
        <v>4</v>
      </c>
      <c r="BX88" s="262">
        <v>94</v>
      </c>
      <c r="BY88" s="262">
        <v>94</v>
      </c>
      <c r="BZ88" s="246" t="e">
        <f t="shared" si="70"/>
        <v>#VALUE!</v>
      </c>
      <c r="CA88" s="246">
        <f t="shared" si="71"/>
        <v>20</v>
      </c>
      <c r="CB88" s="246" t="e">
        <f t="shared" si="72"/>
        <v>#VALUE!</v>
      </c>
      <c r="CC88" s="246" t="e">
        <f t="shared" si="73"/>
        <v>#VALUE!</v>
      </c>
      <c r="CD88" s="246" t="e">
        <f t="shared" si="74"/>
        <v>#VALUE!</v>
      </c>
      <c r="CE88" s="246" t="e">
        <f t="shared" si="75"/>
        <v>#VALUE!</v>
      </c>
      <c r="CF88" s="246" t="e">
        <f t="shared" si="76"/>
        <v>#VALUE!</v>
      </c>
      <c r="CG88" s="246" t="e">
        <f t="shared" si="77"/>
        <v>#VALUE!</v>
      </c>
      <c r="CH88" s="246" t="e">
        <f t="shared" si="78"/>
        <v>#VALUE!</v>
      </c>
      <c r="CI88" s="246" t="e">
        <f t="shared" si="79"/>
        <v>#VALUE!</v>
      </c>
      <c r="CJ88" s="246" t="e">
        <f t="shared" si="80"/>
        <v>#VALUE!</v>
      </c>
      <c r="CK88" s="246" t="e">
        <f t="shared" si="81"/>
        <v>#VALUE!</v>
      </c>
      <c r="CL88" s="246" t="e">
        <f t="shared" si="82"/>
        <v>#VALUE!</v>
      </c>
      <c r="CM88" s="246" t="e">
        <f t="shared" si="83"/>
        <v>#VALUE!</v>
      </c>
      <c r="CN88" s="246" t="e">
        <f t="shared" si="84"/>
        <v>#VALUE!</v>
      </c>
      <c r="CO88" s="263" t="str">
        <f t="shared" si="85"/>
        <v>2023PEC AI 149</v>
      </c>
      <c r="CP88" s="246" t="e">
        <f t="shared" si="86"/>
        <v>#VALUE!</v>
      </c>
      <c r="CQ88" s="211"/>
      <c r="CR88" s="246">
        <f t="shared" si="87"/>
        <v>20</v>
      </c>
      <c r="CS88" s="246" t="e">
        <f t="shared" si="88"/>
        <v>#VALUE!</v>
      </c>
      <c r="CT88" s="246" t="e">
        <f t="shared" si="89"/>
        <v>#VALUE!</v>
      </c>
      <c r="CU88" s="246" t="e">
        <f t="shared" si="90"/>
        <v>#VALUE!</v>
      </c>
      <c r="CV88" s="246" t="e">
        <f t="shared" si="91"/>
        <v>#VALUE!</v>
      </c>
      <c r="CW88" s="246" t="e">
        <f t="shared" si="92"/>
        <v>#VALUE!</v>
      </c>
      <c r="CX88" s="246" t="e">
        <f t="shared" si="93"/>
        <v>#VALUE!</v>
      </c>
      <c r="CY88" s="246" t="e">
        <f t="shared" si="94"/>
        <v>#VALUE!</v>
      </c>
      <c r="CZ88" s="246" t="e">
        <f t="shared" si="95"/>
        <v>#VALUE!</v>
      </c>
      <c r="DA88" s="246" t="e">
        <f t="shared" si="96"/>
        <v>#VALUE!</v>
      </c>
      <c r="DB88" s="246" t="e">
        <f t="shared" si="97"/>
        <v>#VALUE!</v>
      </c>
      <c r="DC88" s="246" t="e">
        <f t="shared" si="98"/>
        <v>#VALUE!</v>
      </c>
      <c r="DD88" s="246" t="e">
        <f t="shared" si="99"/>
        <v>#VALUE!</v>
      </c>
      <c r="DE88" s="212"/>
      <c r="DF88" s="212" t="e">
        <f t="shared" si="100"/>
        <v>#VALUE!</v>
      </c>
      <c r="DG88" s="212"/>
      <c r="DH88" s="212"/>
      <c r="DI88" s="212"/>
      <c r="DJ88" s="212"/>
      <c r="DK88" s="212"/>
      <c r="DL88" s="212"/>
      <c r="DM88" s="212"/>
      <c r="DN88" s="212"/>
      <c r="DO88" s="212"/>
      <c r="DP88" s="212"/>
      <c r="DQ88" s="212"/>
      <c r="DR88" s="264">
        <f t="shared" si="101"/>
        <v>94</v>
      </c>
      <c r="DS88" s="241">
        <f t="shared" si="102"/>
        <v>19</v>
      </c>
      <c r="DT88" s="212">
        <f t="shared" si="103"/>
        <v>14</v>
      </c>
      <c r="DU88" s="212">
        <f t="shared" si="104"/>
        <v>14</v>
      </c>
      <c r="DV88" s="212">
        <f t="shared" si="105"/>
        <v>12</v>
      </c>
      <c r="DW88" s="212">
        <f t="shared" si="106"/>
        <v>14</v>
      </c>
      <c r="DX88" s="264">
        <f t="shared" si="107"/>
        <v>7</v>
      </c>
      <c r="DY88" s="265">
        <f t="shared" si="108"/>
        <v>14</v>
      </c>
      <c r="DZ88" s="212">
        <f t="shared" si="109"/>
        <v>94</v>
      </c>
      <c r="EA88" s="212">
        <f t="shared" si="110"/>
        <v>19</v>
      </c>
      <c r="EB88" s="212">
        <f t="shared" si="111"/>
        <v>14</v>
      </c>
      <c r="EC88" s="212">
        <f t="shared" ref="EC88:ED88" si="646">IF(ISEVEN($B88),DT88,0)</f>
        <v>0</v>
      </c>
      <c r="ED88" s="212">
        <f t="shared" si="646"/>
        <v>0</v>
      </c>
      <c r="EE88" s="212">
        <f t="shared" ref="EE88:EF88" si="647">IF(ISODD($B88),DU88,0)</f>
        <v>14</v>
      </c>
      <c r="EF88" s="212">
        <f t="shared" si="647"/>
        <v>12</v>
      </c>
      <c r="EG88" s="212">
        <f t="shared" si="114"/>
        <v>0</v>
      </c>
      <c r="EH88" s="212">
        <f t="shared" si="115"/>
        <v>14</v>
      </c>
      <c r="EI88" s="212">
        <f t="shared" ref="EI88:EJ88" si="648">IF(ISEVEN($B88),DW88,0)</f>
        <v>0</v>
      </c>
      <c r="EJ88" s="212">
        <f t="shared" si="648"/>
        <v>0</v>
      </c>
      <c r="EK88" s="264">
        <f t="shared" ref="EK88:EL88" si="649">IF(ISODD($B88),DX88,0)</f>
        <v>7</v>
      </c>
      <c r="EL88" s="212">
        <f t="shared" si="649"/>
        <v>14</v>
      </c>
      <c r="EM88" s="212">
        <f t="shared" si="118"/>
        <v>0</v>
      </c>
      <c r="EN88" s="212"/>
      <c r="EO88" s="212"/>
      <c r="EP88" s="241">
        <f t="shared" si="119"/>
        <v>19</v>
      </c>
      <c r="EQ88" s="212">
        <f t="shared" si="120"/>
        <v>16</v>
      </c>
      <c r="ER88" s="212">
        <f t="shared" si="121"/>
        <v>16</v>
      </c>
      <c r="ES88" s="212">
        <f t="shared" si="122"/>
        <v>15</v>
      </c>
      <c r="ET88" s="264">
        <f t="shared" si="123"/>
        <v>13</v>
      </c>
      <c r="EU88" s="212">
        <f t="shared" si="124"/>
        <v>15</v>
      </c>
      <c r="EV88" s="212"/>
      <c r="EW88" s="212">
        <f t="shared" si="125"/>
        <v>94</v>
      </c>
      <c r="EX88" s="212">
        <f t="shared" si="126"/>
        <v>19</v>
      </c>
      <c r="EY88" s="212">
        <f t="shared" si="127"/>
        <v>16</v>
      </c>
      <c r="EZ88" s="212">
        <f t="shared" ref="EZ88:FA88" si="650">IF(ISEVEN($B88),EQ88,0)</f>
        <v>0</v>
      </c>
      <c r="FA88" s="212">
        <f t="shared" si="650"/>
        <v>0</v>
      </c>
      <c r="FB88" s="212">
        <f t="shared" ref="FB88:FC88" si="651">IF(ISODD($B88),ER88,0)</f>
        <v>16</v>
      </c>
      <c r="FC88" s="212">
        <f t="shared" si="651"/>
        <v>15</v>
      </c>
      <c r="FD88" s="212">
        <f t="shared" si="130"/>
        <v>0</v>
      </c>
      <c r="FE88" s="264">
        <f t="shared" si="131"/>
        <v>13</v>
      </c>
      <c r="FF88" s="212">
        <f t="shared" ref="FF88:FG88" si="652">IF(ISEVEN($B88),ET88,0)</f>
        <v>0</v>
      </c>
      <c r="FG88" s="212">
        <f t="shared" si="652"/>
        <v>0</v>
      </c>
      <c r="FH88" s="212">
        <f t="shared" si="133"/>
        <v>15</v>
      </c>
      <c r="FI88" s="212">
        <v>0</v>
      </c>
      <c r="FJ88" s="212">
        <v>0</v>
      </c>
      <c r="FK88" s="212"/>
      <c r="FL88" s="212"/>
      <c r="FM88" s="262">
        <v>94</v>
      </c>
    </row>
    <row r="89" spans="1:169" ht="15.75" customHeight="1" x14ac:dyDescent="0.2">
      <c r="A89" s="247">
        <v>86</v>
      </c>
      <c r="B89" s="266">
        <v>213423243086</v>
      </c>
      <c r="C89" s="266" t="s">
        <v>201</v>
      </c>
      <c r="D89" s="250"/>
      <c r="E89" s="267" t="s">
        <v>143</v>
      </c>
      <c r="F89" s="252">
        <f t="shared" si="0"/>
        <v>2</v>
      </c>
      <c r="G89" s="252">
        <f t="shared" si="1"/>
        <v>2</v>
      </c>
      <c r="H89" s="252">
        <f t="shared" si="2"/>
        <v>2</v>
      </c>
      <c r="I89" s="252">
        <f t="shared" si="3"/>
        <v>2</v>
      </c>
      <c r="J89" s="252">
        <f t="shared" si="4"/>
        <v>2</v>
      </c>
      <c r="K89" s="252">
        <f t="shared" si="5"/>
        <v>2</v>
      </c>
      <c r="L89" s="252">
        <f t="shared" si="6"/>
        <v>2</v>
      </c>
      <c r="M89" s="252">
        <f t="shared" si="7"/>
        <v>2</v>
      </c>
      <c r="N89" s="252">
        <f t="shared" si="8"/>
        <v>1</v>
      </c>
      <c r="O89" s="253">
        <f t="shared" si="9"/>
        <v>0</v>
      </c>
      <c r="P89" s="252">
        <f t="shared" si="10"/>
        <v>0</v>
      </c>
      <c r="Q89" s="252">
        <f t="shared" si="11"/>
        <v>0</v>
      </c>
      <c r="R89" s="252">
        <f t="shared" si="12"/>
        <v>0</v>
      </c>
      <c r="S89" s="254">
        <f t="shared" si="13"/>
        <v>0</v>
      </c>
      <c r="T89" s="255">
        <f t="shared" si="14"/>
        <v>4</v>
      </c>
      <c r="U89" s="252">
        <f t="shared" si="15"/>
        <v>11</v>
      </c>
      <c r="V89" s="252">
        <f t="shared" si="16"/>
        <v>0</v>
      </c>
      <c r="W89" s="252">
        <f t="shared" si="17"/>
        <v>0</v>
      </c>
      <c r="X89" s="254">
        <f t="shared" si="18"/>
        <v>0</v>
      </c>
      <c r="Y89" s="256">
        <f t="shared" si="19"/>
        <v>3</v>
      </c>
      <c r="Z89" s="252">
        <f t="shared" si="20"/>
        <v>12</v>
      </c>
      <c r="AA89" s="252">
        <f t="shared" si="21"/>
        <v>0</v>
      </c>
      <c r="AB89" s="252">
        <f t="shared" si="22"/>
        <v>0</v>
      </c>
      <c r="AC89" s="254">
        <f t="shared" si="23"/>
        <v>0</v>
      </c>
      <c r="AD89" s="255">
        <f t="shared" si="24"/>
        <v>3</v>
      </c>
      <c r="AE89" s="252">
        <f t="shared" si="25"/>
        <v>0</v>
      </c>
      <c r="AF89" s="252">
        <f t="shared" si="26"/>
        <v>0</v>
      </c>
      <c r="AG89" s="252">
        <f t="shared" si="27"/>
        <v>0</v>
      </c>
      <c r="AH89" s="254">
        <f t="shared" si="28"/>
        <v>0</v>
      </c>
      <c r="AI89" s="257">
        <f t="shared" si="29"/>
        <v>4</v>
      </c>
      <c r="AJ89" s="252">
        <f t="shared" si="30"/>
        <v>0</v>
      </c>
      <c r="AK89" s="252">
        <f t="shared" si="31"/>
        <v>0</v>
      </c>
      <c r="AL89" s="252">
        <f t="shared" si="32"/>
        <v>0</v>
      </c>
      <c r="AM89" s="254">
        <f t="shared" si="33"/>
        <v>0</v>
      </c>
      <c r="AN89" s="257">
        <f t="shared" si="34"/>
        <v>4</v>
      </c>
      <c r="AO89" s="252">
        <f t="shared" si="35"/>
        <v>12</v>
      </c>
      <c r="AP89" s="252">
        <f t="shared" si="36"/>
        <v>0</v>
      </c>
      <c r="AQ89" s="252">
        <f t="shared" si="37"/>
        <v>0</v>
      </c>
      <c r="AR89" s="254">
        <f t="shared" si="38"/>
        <v>0</v>
      </c>
      <c r="AS89" s="257">
        <f t="shared" si="39"/>
        <v>3</v>
      </c>
      <c r="AT89" s="252">
        <f t="shared" si="40"/>
        <v>0</v>
      </c>
      <c r="AU89" s="252">
        <f t="shared" si="41"/>
        <v>0</v>
      </c>
      <c r="AV89" s="252">
        <f t="shared" si="42"/>
        <v>0</v>
      </c>
      <c r="AW89" s="254">
        <f t="shared" si="43"/>
        <v>0</v>
      </c>
      <c r="AX89" s="258">
        <f t="shared" si="44"/>
        <v>4</v>
      </c>
      <c r="AY89" s="252">
        <f t="shared" si="45"/>
        <v>12</v>
      </c>
      <c r="AZ89" s="252">
        <f t="shared" si="46"/>
        <v>0</v>
      </c>
      <c r="BA89" s="252">
        <f t="shared" si="47"/>
        <v>0</v>
      </c>
      <c r="BB89" s="254">
        <f t="shared" si="48"/>
        <v>0</v>
      </c>
      <c r="BC89" s="257">
        <f t="shared" si="49"/>
        <v>3</v>
      </c>
      <c r="BD89" s="259">
        <f t="shared" si="50"/>
        <v>7</v>
      </c>
      <c r="BE89" s="252">
        <f t="shared" si="51"/>
        <v>0</v>
      </c>
      <c r="BF89" s="252">
        <f t="shared" si="52"/>
        <v>0</v>
      </c>
      <c r="BG89" s="254">
        <f t="shared" si="53"/>
        <v>0</v>
      </c>
      <c r="BH89" s="257">
        <f t="shared" si="54"/>
        <v>3</v>
      </c>
      <c r="BI89" s="252">
        <f t="shared" si="55"/>
        <v>0</v>
      </c>
      <c r="BJ89" s="252">
        <f t="shared" si="56"/>
        <v>0</v>
      </c>
      <c r="BK89" s="252">
        <f t="shared" si="57"/>
        <v>0</v>
      </c>
      <c r="BL89" s="254">
        <f t="shared" si="58"/>
        <v>0</v>
      </c>
      <c r="BM89" s="260">
        <f t="shared" si="59"/>
        <v>4</v>
      </c>
      <c r="BN89" s="252">
        <f t="shared" si="60"/>
        <v>0</v>
      </c>
      <c r="BO89" s="252">
        <f t="shared" si="61"/>
        <v>0</v>
      </c>
      <c r="BP89" s="252">
        <f t="shared" si="62"/>
        <v>0</v>
      </c>
      <c r="BQ89" s="254">
        <f t="shared" si="63"/>
        <v>0</v>
      </c>
      <c r="BR89" s="261">
        <f t="shared" si="64"/>
        <v>4</v>
      </c>
      <c r="BS89" s="252">
        <f t="shared" si="65"/>
        <v>12</v>
      </c>
      <c r="BT89" s="252">
        <f t="shared" si="66"/>
        <v>0</v>
      </c>
      <c r="BU89" s="252">
        <f t="shared" si="67"/>
        <v>0</v>
      </c>
      <c r="BV89" s="254">
        <f t="shared" si="68"/>
        <v>0</v>
      </c>
      <c r="BW89" s="261">
        <f t="shared" si="69"/>
        <v>3</v>
      </c>
      <c r="BX89" s="262">
        <v>83</v>
      </c>
      <c r="BY89" s="262">
        <v>83</v>
      </c>
      <c r="BZ89" s="246" t="e">
        <f t="shared" si="70"/>
        <v>#VALUE!</v>
      </c>
      <c r="CA89" s="246">
        <f t="shared" si="71"/>
        <v>20</v>
      </c>
      <c r="CB89" s="246" t="e">
        <f t="shared" si="72"/>
        <v>#VALUE!</v>
      </c>
      <c r="CC89" s="246" t="e">
        <f t="shared" si="73"/>
        <v>#VALUE!</v>
      </c>
      <c r="CD89" s="246" t="e">
        <f t="shared" si="74"/>
        <v>#VALUE!</v>
      </c>
      <c r="CE89" s="246" t="e">
        <f t="shared" si="75"/>
        <v>#VALUE!</v>
      </c>
      <c r="CF89" s="246" t="e">
        <f t="shared" si="76"/>
        <v>#VALUE!</v>
      </c>
      <c r="CG89" s="246" t="e">
        <f t="shared" si="77"/>
        <v>#VALUE!</v>
      </c>
      <c r="CH89" s="246" t="e">
        <f t="shared" si="78"/>
        <v>#VALUE!</v>
      </c>
      <c r="CI89" s="246" t="e">
        <f t="shared" si="79"/>
        <v>#VALUE!</v>
      </c>
      <c r="CJ89" s="246" t="e">
        <f t="shared" si="80"/>
        <v>#VALUE!</v>
      </c>
      <c r="CK89" s="246" t="e">
        <f t="shared" si="81"/>
        <v>#VALUE!</v>
      </c>
      <c r="CL89" s="246" t="e">
        <f t="shared" si="82"/>
        <v>#VALUE!</v>
      </c>
      <c r="CM89" s="246" t="e">
        <f t="shared" si="83"/>
        <v>#VALUE!</v>
      </c>
      <c r="CN89" s="246" t="e">
        <f t="shared" si="84"/>
        <v>#VALUE!</v>
      </c>
      <c r="CO89" s="263" t="str">
        <f t="shared" si="85"/>
        <v>2023PEC AI 160</v>
      </c>
      <c r="CP89" s="246" t="e">
        <f t="shared" si="86"/>
        <v>#VALUE!</v>
      </c>
      <c r="CQ89" s="211"/>
      <c r="CR89" s="246">
        <f t="shared" si="87"/>
        <v>20</v>
      </c>
      <c r="CS89" s="246" t="e">
        <f t="shared" si="88"/>
        <v>#VALUE!</v>
      </c>
      <c r="CT89" s="246" t="e">
        <f t="shared" si="89"/>
        <v>#VALUE!</v>
      </c>
      <c r="CU89" s="246" t="e">
        <f t="shared" si="90"/>
        <v>#VALUE!</v>
      </c>
      <c r="CV89" s="246" t="e">
        <f t="shared" si="91"/>
        <v>#VALUE!</v>
      </c>
      <c r="CW89" s="246" t="e">
        <f t="shared" si="92"/>
        <v>#VALUE!</v>
      </c>
      <c r="CX89" s="246" t="e">
        <f t="shared" si="93"/>
        <v>#VALUE!</v>
      </c>
      <c r="CY89" s="246" t="e">
        <f t="shared" si="94"/>
        <v>#VALUE!</v>
      </c>
      <c r="CZ89" s="246" t="e">
        <f t="shared" si="95"/>
        <v>#VALUE!</v>
      </c>
      <c r="DA89" s="246" t="e">
        <f t="shared" si="96"/>
        <v>#VALUE!</v>
      </c>
      <c r="DB89" s="246" t="e">
        <f t="shared" si="97"/>
        <v>#VALUE!</v>
      </c>
      <c r="DC89" s="246" t="e">
        <f t="shared" si="98"/>
        <v>#VALUE!</v>
      </c>
      <c r="DD89" s="246" t="e">
        <f t="shared" si="99"/>
        <v>#VALUE!</v>
      </c>
      <c r="DE89" s="212"/>
      <c r="DF89" s="212" t="e">
        <f t="shared" si="100"/>
        <v>#VALUE!</v>
      </c>
      <c r="DG89" s="212"/>
      <c r="DH89" s="212"/>
      <c r="DI89" s="212"/>
      <c r="DJ89" s="212"/>
      <c r="DK89" s="212"/>
      <c r="DL89" s="212"/>
      <c r="DM89" s="212"/>
      <c r="DN89" s="212"/>
      <c r="DO89" s="212"/>
      <c r="DP89" s="212"/>
      <c r="DQ89" s="212"/>
      <c r="DR89" s="264">
        <f t="shared" si="101"/>
        <v>83</v>
      </c>
      <c r="DS89" s="241">
        <f t="shared" si="102"/>
        <v>17</v>
      </c>
      <c r="DT89" s="212">
        <f t="shared" si="103"/>
        <v>11</v>
      </c>
      <c r="DU89" s="212">
        <f t="shared" si="104"/>
        <v>12</v>
      </c>
      <c r="DV89" s="212">
        <f t="shared" si="105"/>
        <v>12</v>
      </c>
      <c r="DW89" s="212">
        <f t="shared" si="106"/>
        <v>12</v>
      </c>
      <c r="DX89" s="264">
        <f t="shared" si="107"/>
        <v>7</v>
      </c>
      <c r="DY89" s="265">
        <f t="shared" si="108"/>
        <v>12</v>
      </c>
      <c r="DZ89" s="212">
        <f t="shared" si="109"/>
        <v>83</v>
      </c>
      <c r="EA89" s="212">
        <f t="shared" si="110"/>
        <v>17</v>
      </c>
      <c r="EB89" s="212">
        <f t="shared" si="111"/>
        <v>0</v>
      </c>
      <c r="EC89" s="212">
        <f t="shared" ref="EC89:ED89" si="653">IF(ISEVEN($B89),DT89,0)</f>
        <v>11</v>
      </c>
      <c r="ED89" s="212">
        <f t="shared" si="653"/>
        <v>12</v>
      </c>
      <c r="EE89" s="212">
        <f t="shared" ref="EE89:EF89" si="654">IF(ISODD($B89),DU89,0)</f>
        <v>0</v>
      </c>
      <c r="EF89" s="212">
        <f t="shared" si="654"/>
        <v>0</v>
      </c>
      <c r="EG89" s="212">
        <f t="shared" si="114"/>
        <v>12</v>
      </c>
      <c r="EH89" s="212">
        <f t="shared" si="115"/>
        <v>0</v>
      </c>
      <c r="EI89" s="212">
        <f t="shared" ref="EI89:EJ89" si="655">IF(ISEVEN($B89),DW89,0)</f>
        <v>12</v>
      </c>
      <c r="EJ89" s="264">
        <f t="shared" si="655"/>
        <v>7</v>
      </c>
      <c r="EK89" s="212">
        <f t="shared" ref="EK89:EL89" si="656">IF(ISODD($B89),DX89,0)</f>
        <v>0</v>
      </c>
      <c r="EL89" s="212">
        <f t="shared" si="656"/>
        <v>0</v>
      </c>
      <c r="EM89" s="212">
        <f t="shared" si="118"/>
        <v>12</v>
      </c>
      <c r="EN89" s="212"/>
      <c r="EO89" s="212"/>
      <c r="EP89" s="241">
        <f t="shared" si="119"/>
        <v>17</v>
      </c>
      <c r="EQ89" s="212">
        <f t="shared" si="120"/>
        <v>14</v>
      </c>
      <c r="ER89" s="212">
        <f t="shared" si="121"/>
        <v>15</v>
      </c>
      <c r="ES89" s="212">
        <f t="shared" si="122"/>
        <v>15</v>
      </c>
      <c r="ET89" s="264">
        <f t="shared" si="123"/>
        <v>9</v>
      </c>
      <c r="EU89" s="212">
        <f t="shared" si="124"/>
        <v>13</v>
      </c>
      <c r="EV89" s="212"/>
      <c r="EW89" s="212">
        <f t="shared" si="125"/>
        <v>83</v>
      </c>
      <c r="EX89" s="212">
        <f t="shared" si="126"/>
        <v>17</v>
      </c>
      <c r="EY89" s="212">
        <f t="shared" si="127"/>
        <v>0</v>
      </c>
      <c r="EZ89" s="212">
        <f t="shared" ref="EZ89:FA89" si="657">IF(ISEVEN($B89),EQ89,0)</f>
        <v>14</v>
      </c>
      <c r="FA89" s="212">
        <f t="shared" si="657"/>
        <v>15</v>
      </c>
      <c r="FB89" s="212">
        <f t="shared" ref="FB89:FC89" si="658">IF(ISODD($B89),ER89,0)</f>
        <v>0</v>
      </c>
      <c r="FC89" s="212">
        <f t="shared" si="658"/>
        <v>0</v>
      </c>
      <c r="FD89" s="212">
        <f t="shared" si="130"/>
        <v>15</v>
      </c>
      <c r="FE89" s="212">
        <f t="shared" si="131"/>
        <v>0</v>
      </c>
      <c r="FF89" s="264">
        <f t="shared" ref="FF89:FG89" si="659">IF(ISEVEN($B89),ET89,0)</f>
        <v>9</v>
      </c>
      <c r="FG89" s="212">
        <f t="shared" si="659"/>
        <v>13</v>
      </c>
      <c r="FH89" s="212">
        <f t="shared" si="133"/>
        <v>0</v>
      </c>
      <c r="FI89" s="212">
        <v>0</v>
      </c>
      <c r="FJ89" s="212">
        <v>0</v>
      </c>
      <c r="FK89" s="212"/>
      <c r="FL89" s="212"/>
      <c r="FM89" s="262">
        <v>83</v>
      </c>
    </row>
    <row r="90" spans="1:169" ht="15.75" customHeight="1" x14ac:dyDescent="0.2">
      <c r="A90" s="247">
        <v>88</v>
      </c>
      <c r="B90" s="266">
        <v>213423243088</v>
      </c>
      <c r="C90" s="266" t="s">
        <v>445</v>
      </c>
      <c r="D90" s="250"/>
      <c r="E90" s="267" t="s">
        <v>446</v>
      </c>
      <c r="F90" s="252">
        <f t="shared" si="0"/>
        <v>2</v>
      </c>
      <c r="G90" s="252">
        <f t="shared" si="1"/>
        <v>2</v>
      </c>
      <c r="H90" s="252">
        <f t="shared" si="2"/>
        <v>2</v>
      </c>
      <c r="I90" s="252">
        <f t="shared" si="3"/>
        <v>2</v>
      </c>
      <c r="J90" s="252">
        <f t="shared" si="4"/>
        <v>2</v>
      </c>
      <c r="K90" s="252">
        <f t="shared" si="5"/>
        <v>2</v>
      </c>
      <c r="L90" s="252">
        <f t="shared" si="6"/>
        <v>2</v>
      </c>
      <c r="M90" s="252">
        <f t="shared" si="7"/>
        <v>2</v>
      </c>
      <c r="N90" s="252">
        <f t="shared" si="8"/>
        <v>1</v>
      </c>
      <c r="O90" s="253">
        <f t="shared" si="9"/>
        <v>0</v>
      </c>
      <c r="P90" s="252">
        <f t="shared" si="10"/>
        <v>0</v>
      </c>
      <c r="Q90" s="252">
        <f t="shared" si="11"/>
        <v>0</v>
      </c>
      <c r="R90" s="252">
        <f t="shared" si="12"/>
        <v>0</v>
      </c>
      <c r="S90" s="254">
        <f t="shared" si="13"/>
        <v>0</v>
      </c>
      <c r="T90" s="255">
        <f t="shared" si="14"/>
        <v>4</v>
      </c>
      <c r="U90" s="252">
        <f t="shared" si="15"/>
        <v>12</v>
      </c>
      <c r="V90" s="252">
        <f t="shared" si="16"/>
        <v>0</v>
      </c>
      <c r="W90" s="252">
        <f t="shared" si="17"/>
        <v>0</v>
      </c>
      <c r="X90" s="254">
        <f t="shared" si="18"/>
        <v>0</v>
      </c>
      <c r="Y90" s="256">
        <f t="shared" si="19"/>
        <v>3</v>
      </c>
      <c r="Z90" s="252">
        <f t="shared" si="20"/>
        <v>13</v>
      </c>
      <c r="AA90" s="252">
        <f t="shared" si="21"/>
        <v>0</v>
      </c>
      <c r="AB90" s="252">
        <f t="shared" si="22"/>
        <v>0</v>
      </c>
      <c r="AC90" s="254">
        <f t="shared" si="23"/>
        <v>0</v>
      </c>
      <c r="AD90" s="255">
        <f t="shared" si="24"/>
        <v>3</v>
      </c>
      <c r="AE90" s="252">
        <f t="shared" si="25"/>
        <v>0</v>
      </c>
      <c r="AF90" s="252">
        <f t="shared" si="26"/>
        <v>0</v>
      </c>
      <c r="AG90" s="252">
        <f t="shared" si="27"/>
        <v>0</v>
      </c>
      <c r="AH90" s="254">
        <f t="shared" si="28"/>
        <v>0</v>
      </c>
      <c r="AI90" s="257">
        <f t="shared" si="29"/>
        <v>4</v>
      </c>
      <c r="AJ90" s="252">
        <f t="shared" si="30"/>
        <v>0</v>
      </c>
      <c r="AK90" s="252">
        <f t="shared" si="31"/>
        <v>0</v>
      </c>
      <c r="AL90" s="252">
        <f t="shared" si="32"/>
        <v>0</v>
      </c>
      <c r="AM90" s="254">
        <f t="shared" si="33"/>
        <v>0</v>
      </c>
      <c r="AN90" s="257">
        <f t="shared" si="34"/>
        <v>4</v>
      </c>
      <c r="AO90" s="252">
        <f t="shared" si="35"/>
        <v>13</v>
      </c>
      <c r="AP90" s="252">
        <f t="shared" si="36"/>
        <v>0</v>
      </c>
      <c r="AQ90" s="252">
        <f t="shared" si="37"/>
        <v>0</v>
      </c>
      <c r="AR90" s="254">
        <f t="shared" si="38"/>
        <v>0</v>
      </c>
      <c r="AS90" s="257">
        <f t="shared" si="39"/>
        <v>3</v>
      </c>
      <c r="AT90" s="252">
        <f t="shared" si="40"/>
        <v>0</v>
      </c>
      <c r="AU90" s="252">
        <f t="shared" si="41"/>
        <v>0</v>
      </c>
      <c r="AV90" s="252">
        <f t="shared" si="42"/>
        <v>0</v>
      </c>
      <c r="AW90" s="254">
        <f t="shared" si="43"/>
        <v>0</v>
      </c>
      <c r="AX90" s="258">
        <f t="shared" si="44"/>
        <v>4</v>
      </c>
      <c r="AY90" s="252">
        <f t="shared" si="45"/>
        <v>13</v>
      </c>
      <c r="AZ90" s="252">
        <f t="shared" si="46"/>
        <v>0</v>
      </c>
      <c r="BA90" s="252">
        <f t="shared" si="47"/>
        <v>0</v>
      </c>
      <c r="BB90" s="254">
        <f t="shared" si="48"/>
        <v>0</v>
      </c>
      <c r="BC90" s="257">
        <f t="shared" si="49"/>
        <v>3</v>
      </c>
      <c r="BD90" s="259">
        <f t="shared" si="50"/>
        <v>5</v>
      </c>
      <c r="BE90" s="252">
        <f t="shared" si="51"/>
        <v>0</v>
      </c>
      <c r="BF90" s="252">
        <f t="shared" si="52"/>
        <v>0</v>
      </c>
      <c r="BG90" s="254">
        <f t="shared" si="53"/>
        <v>0</v>
      </c>
      <c r="BH90" s="257">
        <f t="shared" si="54"/>
        <v>3</v>
      </c>
      <c r="BI90" s="252">
        <f t="shared" si="55"/>
        <v>0</v>
      </c>
      <c r="BJ90" s="252">
        <f t="shared" si="56"/>
        <v>0</v>
      </c>
      <c r="BK90" s="252">
        <f t="shared" si="57"/>
        <v>0</v>
      </c>
      <c r="BL90" s="254">
        <f t="shared" si="58"/>
        <v>0</v>
      </c>
      <c r="BM90" s="260">
        <f t="shared" si="59"/>
        <v>4</v>
      </c>
      <c r="BN90" s="252">
        <f t="shared" si="60"/>
        <v>0</v>
      </c>
      <c r="BO90" s="252">
        <f t="shared" si="61"/>
        <v>0</v>
      </c>
      <c r="BP90" s="252">
        <f t="shared" si="62"/>
        <v>0</v>
      </c>
      <c r="BQ90" s="254">
        <f t="shared" si="63"/>
        <v>0</v>
      </c>
      <c r="BR90" s="261">
        <f t="shared" si="64"/>
        <v>4</v>
      </c>
      <c r="BS90" s="252">
        <f t="shared" si="65"/>
        <v>13</v>
      </c>
      <c r="BT90" s="252">
        <f t="shared" si="66"/>
        <v>0</v>
      </c>
      <c r="BU90" s="252">
        <f t="shared" si="67"/>
        <v>0</v>
      </c>
      <c r="BV90" s="254">
        <f t="shared" si="68"/>
        <v>0</v>
      </c>
      <c r="BW90" s="261">
        <f t="shared" si="69"/>
        <v>3</v>
      </c>
      <c r="BX90" s="262">
        <v>86</v>
      </c>
      <c r="BY90" s="262">
        <v>86</v>
      </c>
      <c r="BZ90" s="246" t="e">
        <f t="shared" si="70"/>
        <v>#VALUE!</v>
      </c>
      <c r="CA90" s="246">
        <f t="shared" si="71"/>
        <v>20</v>
      </c>
      <c r="CB90" s="246" t="e">
        <f t="shared" si="72"/>
        <v>#VALUE!</v>
      </c>
      <c r="CC90" s="246" t="e">
        <f t="shared" si="73"/>
        <v>#VALUE!</v>
      </c>
      <c r="CD90" s="246" t="e">
        <f t="shared" si="74"/>
        <v>#VALUE!</v>
      </c>
      <c r="CE90" s="246" t="e">
        <f t="shared" si="75"/>
        <v>#VALUE!</v>
      </c>
      <c r="CF90" s="246" t="e">
        <f t="shared" si="76"/>
        <v>#VALUE!</v>
      </c>
      <c r="CG90" s="246" t="e">
        <f t="shared" si="77"/>
        <v>#VALUE!</v>
      </c>
      <c r="CH90" s="246" t="e">
        <f t="shared" si="78"/>
        <v>#VALUE!</v>
      </c>
      <c r="CI90" s="246" t="e">
        <f t="shared" si="79"/>
        <v>#VALUE!</v>
      </c>
      <c r="CJ90" s="246" t="e">
        <f t="shared" si="80"/>
        <v>#VALUE!</v>
      </c>
      <c r="CK90" s="246" t="e">
        <f t="shared" si="81"/>
        <v>#VALUE!</v>
      </c>
      <c r="CL90" s="246" t="e">
        <f t="shared" si="82"/>
        <v>#VALUE!</v>
      </c>
      <c r="CM90" s="246" t="e">
        <f t="shared" si="83"/>
        <v>#VALUE!</v>
      </c>
      <c r="CN90" s="246" t="e">
        <f t="shared" si="84"/>
        <v>#VALUE!</v>
      </c>
      <c r="CO90" s="263" t="str">
        <f t="shared" si="85"/>
        <v>2023PEC AI 283</v>
      </c>
      <c r="CP90" s="246" t="e">
        <f t="shared" si="86"/>
        <v>#VALUE!</v>
      </c>
      <c r="CQ90" s="211"/>
      <c r="CR90" s="246">
        <f t="shared" si="87"/>
        <v>20</v>
      </c>
      <c r="CS90" s="246" t="e">
        <f t="shared" si="88"/>
        <v>#VALUE!</v>
      </c>
      <c r="CT90" s="246" t="e">
        <f t="shared" si="89"/>
        <v>#VALUE!</v>
      </c>
      <c r="CU90" s="246" t="e">
        <f t="shared" si="90"/>
        <v>#VALUE!</v>
      </c>
      <c r="CV90" s="246" t="e">
        <f t="shared" si="91"/>
        <v>#VALUE!</v>
      </c>
      <c r="CW90" s="246" t="e">
        <f t="shared" si="92"/>
        <v>#VALUE!</v>
      </c>
      <c r="CX90" s="246" t="e">
        <f t="shared" si="93"/>
        <v>#VALUE!</v>
      </c>
      <c r="CY90" s="246" t="e">
        <f t="shared" si="94"/>
        <v>#VALUE!</v>
      </c>
      <c r="CZ90" s="246" t="e">
        <f t="shared" si="95"/>
        <v>#VALUE!</v>
      </c>
      <c r="DA90" s="246" t="e">
        <f t="shared" si="96"/>
        <v>#VALUE!</v>
      </c>
      <c r="DB90" s="246" t="e">
        <f t="shared" si="97"/>
        <v>#VALUE!</v>
      </c>
      <c r="DC90" s="246" t="e">
        <f t="shared" si="98"/>
        <v>#VALUE!</v>
      </c>
      <c r="DD90" s="246" t="e">
        <f t="shared" si="99"/>
        <v>#VALUE!</v>
      </c>
      <c r="DE90" s="212"/>
      <c r="DF90" s="212" t="e">
        <f t="shared" si="100"/>
        <v>#VALUE!</v>
      </c>
      <c r="DG90" s="212"/>
      <c r="DH90" s="212"/>
      <c r="DI90" s="212"/>
      <c r="DJ90" s="212"/>
      <c r="DK90" s="212"/>
      <c r="DL90" s="212"/>
      <c r="DM90" s="212"/>
      <c r="DN90" s="212"/>
      <c r="DO90" s="212"/>
      <c r="DP90" s="212"/>
      <c r="DQ90" s="212"/>
      <c r="DR90" s="264">
        <f t="shared" si="101"/>
        <v>86</v>
      </c>
      <c r="DS90" s="241">
        <f t="shared" si="102"/>
        <v>17</v>
      </c>
      <c r="DT90" s="212">
        <f t="shared" si="103"/>
        <v>12</v>
      </c>
      <c r="DU90" s="212">
        <f t="shared" si="104"/>
        <v>13</v>
      </c>
      <c r="DV90" s="212">
        <f t="shared" si="105"/>
        <v>13</v>
      </c>
      <c r="DW90" s="212">
        <f t="shared" si="106"/>
        <v>13</v>
      </c>
      <c r="DX90" s="264">
        <f t="shared" si="107"/>
        <v>5</v>
      </c>
      <c r="DY90" s="265">
        <f t="shared" si="108"/>
        <v>13</v>
      </c>
      <c r="DZ90" s="212">
        <f t="shared" si="109"/>
        <v>86</v>
      </c>
      <c r="EA90" s="212">
        <f t="shared" si="110"/>
        <v>17</v>
      </c>
      <c r="EB90" s="212">
        <f t="shared" si="111"/>
        <v>0</v>
      </c>
      <c r="EC90" s="212">
        <f t="shared" ref="EC90:ED90" si="660">IF(ISEVEN($B90),DT90,0)</f>
        <v>12</v>
      </c>
      <c r="ED90" s="212">
        <f t="shared" si="660"/>
        <v>13</v>
      </c>
      <c r="EE90" s="212">
        <f t="shared" ref="EE90:EF90" si="661">IF(ISODD($B90),DU90,0)</f>
        <v>0</v>
      </c>
      <c r="EF90" s="212">
        <f t="shared" si="661"/>
        <v>0</v>
      </c>
      <c r="EG90" s="212">
        <f t="shared" si="114"/>
        <v>13</v>
      </c>
      <c r="EH90" s="212">
        <f t="shared" si="115"/>
        <v>0</v>
      </c>
      <c r="EI90" s="212">
        <f t="shared" ref="EI90:EJ90" si="662">IF(ISEVEN($B90),DW90,0)</f>
        <v>13</v>
      </c>
      <c r="EJ90" s="264">
        <f t="shared" si="662"/>
        <v>5</v>
      </c>
      <c r="EK90" s="212">
        <f t="shared" ref="EK90:EL90" si="663">IF(ISODD($B90),DX90,0)</f>
        <v>0</v>
      </c>
      <c r="EL90" s="212">
        <f t="shared" si="663"/>
        <v>0</v>
      </c>
      <c r="EM90" s="212">
        <f t="shared" si="118"/>
        <v>13</v>
      </c>
      <c r="EN90" s="212"/>
      <c r="EO90" s="212"/>
      <c r="EP90" s="241">
        <f t="shared" si="119"/>
        <v>17</v>
      </c>
      <c r="EQ90" s="212">
        <f t="shared" si="120"/>
        <v>14</v>
      </c>
      <c r="ER90" s="212">
        <f t="shared" si="121"/>
        <v>15</v>
      </c>
      <c r="ES90" s="212">
        <f t="shared" si="122"/>
        <v>15</v>
      </c>
      <c r="ET90" s="264">
        <f t="shared" si="123"/>
        <v>11</v>
      </c>
      <c r="EU90" s="212">
        <f t="shared" si="124"/>
        <v>14</v>
      </c>
      <c r="EV90" s="212"/>
      <c r="EW90" s="212">
        <f t="shared" si="125"/>
        <v>86</v>
      </c>
      <c r="EX90" s="212">
        <f t="shared" si="126"/>
        <v>17</v>
      </c>
      <c r="EY90" s="212">
        <f t="shared" si="127"/>
        <v>0</v>
      </c>
      <c r="EZ90" s="212">
        <f t="shared" ref="EZ90:FA90" si="664">IF(ISEVEN($B90),EQ90,0)</f>
        <v>14</v>
      </c>
      <c r="FA90" s="212">
        <f t="shared" si="664"/>
        <v>15</v>
      </c>
      <c r="FB90" s="212">
        <f t="shared" ref="FB90:FC90" si="665">IF(ISODD($B90),ER90,0)</f>
        <v>0</v>
      </c>
      <c r="FC90" s="212">
        <f t="shared" si="665"/>
        <v>0</v>
      </c>
      <c r="FD90" s="212">
        <f t="shared" si="130"/>
        <v>15</v>
      </c>
      <c r="FE90" s="212">
        <f t="shared" si="131"/>
        <v>0</v>
      </c>
      <c r="FF90" s="264">
        <f t="shared" ref="FF90:FG90" si="666">IF(ISEVEN($B90),ET90,0)</f>
        <v>11</v>
      </c>
      <c r="FG90" s="212">
        <f t="shared" si="666"/>
        <v>14</v>
      </c>
      <c r="FH90" s="212">
        <f t="shared" si="133"/>
        <v>0</v>
      </c>
      <c r="FI90" s="212">
        <v>0</v>
      </c>
      <c r="FJ90" s="212">
        <v>0</v>
      </c>
      <c r="FK90" s="212"/>
      <c r="FL90" s="212"/>
      <c r="FM90" s="262">
        <v>86</v>
      </c>
    </row>
    <row r="91" spans="1:169" ht="15.75" customHeight="1" x14ac:dyDescent="0.2">
      <c r="A91" s="247">
        <v>88</v>
      </c>
      <c r="B91" s="266">
        <v>213423243088</v>
      </c>
      <c r="C91" s="266" t="s">
        <v>203</v>
      </c>
      <c r="D91" s="250"/>
      <c r="E91" s="267" t="s">
        <v>145</v>
      </c>
      <c r="F91" s="252">
        <f t="shared" si="0"/>
        <v>2</v>
      </c>
      <c r="G91" s="252">
        <f t="shared" si="1"/>
        <v>2</v>
      </c>
      <c r="H91" s="252">
        <f t="shared" si="2"/>
        <v>2</v>
      </c>
      <c r="I91" s="252">
        <f t="shared" si="3"/>
        <v>2</v>
      </c>
      <c r="J91" s="252">
        <f t="shared" si="4"/>
        <v>2</v>
      </c>
      <c r="K91" s="252">
        <f t="shared" si="5"/>
        <v>2</v>
      </c>
      <c r="L91" s="252">
        <f t="shared" si="6"/>
        <v>1</v>
      </c>
      <c r="M91" s="252">
        <f t="shared" si="7"/>
        <v>0</v>
      </c>
      <c r="N91" s="252">
        <f t="shared" si="8"/>
        <v>0</v>
      </c>
      <c r="O91" s="253">
        <f t="shared" si="9"/>
        <v>0</v>
      </c>
      <c r="P91" s="252">
        <f t="shared" si="10"/>
        <v>0</v>
      </c>
      <c r="Q91" s="252">
        <f t="shared" si="11"/>
        <v>0</v>
      </c>
      <c r="R91" s="252">
        <f t="shared" si="12"/>
        <v>0</v>
      </c>
      <c r="S91" s="254">
        <f t="shared" si="13"/>
        <v>0</v>
      </c>
      <c r="T91" s="255">
        <f t="shared" si="14"/>
        <v>4</v>
      </c>
      <c r="U91" s="252">
        <f t="shared" si="15"/>
        <v>9</v>
      </c>
      <c r="V91" s="252">
        <f t="shared" si="16"/>
        <v>0</v>
      </c>
      <c r="W91" s="252">
        <f t="shared" si="17"/>
        <v>0</v>
      </c>
      <c r="X91" s="254">
        <f t="shared" si="18"/>
        <v>0</v>
      </c>
      <c r="Y91" s="256">
        <f t="shared" si="19"/>
        <v>3</v>
      </c>
      <c r="Z91" s="252">
        <f t="shared" si="20"/>
        <v>10</v>
      </c>
      <c r="AA91" s="252">
        <f t="shared" si="21"/>
        <v>0</v>
      </c>
      <c r="AB91" s="252">
        <f t="shared" si="22"/>
        <v>0</v>
      </c>
      <c r="AC91" s="254">
        <f t="shared" si="23"/>
        <v>0</v>
      </c>
      <c r="AD91" s="255">
        <f t="shared" si="24"/>
        <v>3</v>
      </c>
      <c r="AE91" s="252">
        <f t="shared" si="25"/>
        <v>0</v>
      </c>
      <c r="AF91" s="252">
        <f t="shared" si="26"/>
        <v>0</v>
      </c>
      <c r="AG91" s="252">
        <f t="shared" si="27"/>
        <v>0</v>
      </c>
      <c r="AH91" s="254">
        <f t="shared" si="28"/>
        <v>0</v>
      </c>
      <c r="AI91" s="257">
        <f t="shared" si="29"/>
        <v>4</v>
      </c>
      <c r="AJ91" s="252">
        <f t="shared" si="30"/>
        <v>0</v>
      </c>
      <c r="AK91" s="252">
        <f t="shared" si="31"/>
        <v>0</v>
      </c>
      <c r="AL91" s="252">
        <f t="shared" si="32"/>
        <v>0</v>
      </c>
      <c r="AM91" s="254">
        <f t="shared" si="33"/>
        <v>0</v>
      </c>
      <c r="AN91" s="257">
        <f t="shared" si="34"/>
        <v>4</v>
      </c>
      <c r="AO91" s="252">
        <f t="shared" si="35"/>
        <v>10</v>
      </c>
      <c r="AP91" s="252">
        <f t="shared" si="36"/>
        <v>0</v>
      </c>
      <c r="AQ91" s="252">
        <f t="shared" si="37"/>
        <v>0</v>
      </c>
      <c r="AR91" s="254">
        <f t="shared" si="38"/>
        <v>0</v>
      </c>
      <c r="AS91" s="257">
        <f t="shared" si="39"/>
        <v>3</v>
      </c>
      <c r="AT91" s="252">
        <f t="shared" si="40"/>
        <v>0</v>
      </c>
      <c r="AU91" s="252">
        <f t="shared" si="41"/>
        <v>0</v>
      </c>
      <c r="AV91" s="252">
        <f t="shared" si="42"/>
        <v>0</v>
      </c>
      <c r="AW91" s="254">
        <f t="shared" si="43"/>
        <v>0</v>
      </c>
      <c r="AX91" s="258">
        <f t="shared" si="44"/>
        <v>4</v>
      </c>
      <c r="AY91" s="252">
        <f t="shared" si="45"/>
        <v>10</v>
      </c>
      <c r="AZ91" s="252">
        <f t="shared" si="46"/>
        <v>0</v>
      </c>
      <c r="BA91" s="252">
        <f t="shared" si="47"/>
        <v>0</v>
      </c>
      <c r="BB91" s="254">
        <f t="shared" si="48"/>
        <v>0</v>
      </c>
      <c r="BC91" s="257">
        <f t="shared" si="49"/>
        <v>3</v>
      </c>
      <c r="BD91" s="259">
        <f t="shared" si="50"/>
        <v>3</v>
      </c>
      <c r="BE91" s="252">
        <f t="shared" si="51"/>
        <v>0</v>
      </c>
      <c r="BF91" s="252">
        <f t="shared" si="52"/>
        <v>0</v>
      </c>
      <c r="BG91" s="254">
        <f t="shared" si="53"/>
        <v>0</v>
      </c>
      <c r="BH91" s="257">
        <f t="shared" si="54"/>
        <v>3</v>
      </c>
      <c r="BI91" s="252">
        <f t="shared" si="55"/>
        <v>0</v>
      </c>
      <c r="BJ91" s="252">
        <f t="shared" si="56"/>
        <v>0</v>
      </c>
      <c r="BK91" s="252">
        <f t="shared" si="57"/>
        <v>0</v>
      </c>
      <c r="BL91" s="254">
        <f t="shared" si="58"/>
        <v>0</v>
      </c>
      <c r="BM91" s="260">
        <f t="shared" si="59"/>
        <v>4</v>
      </c>
      <c r="BN91" s="252">
        <f t="shared" si="60"/>
        <v>0</v>
      </c>
      <c r="BO91" s="252">
        <f t="shared" si="61"/>
        <v>0</v>
      </c>
      <c r="BP91" s="252">
        <f t="shared" si="62"/>
        <v>0</v>
      </c>
      <c r="BQ91" s="254">
        <f t="shared" si="63"/>
        <v>0</v>
      </c>
      <c r="BR91" s="261">
        <f t="shared" si="64"/>
        <v>4</v>
      </c>
      <c r="BS91" s="252">
        <f t="shared" si="65"/>
        <v>10</v>
      </c>
      <c r="BT91" s="252">
        <f t="shared" si="66"/>
        <v>0</v>
      </c>
      <c r="BU91" s="252">
        <f t="shared" si="67"/>
        <v>0</v>
      </c>
      <c r="BV91" s="254">
        <f t="shared" si="68"/>
        <v>0</v>
      </c>
      <c r="BW91" s="261">
        <f t="shared" si="69"/>
        <v>3</v>
      </c>
      <c r="BX91" s="262">
        <v>65</v>
      </c>
      <c r="BY91" s="262">
        <v>65</v>
      </c>
      <c r="BZ91" s="246" t="e">
        <f t="shared" si="70"/>
        <v>#VALUE!</v>
      </c>
      <c r="CA91" s="246">
        <f t="shared" si="71"/>
        <v>20</v>
      </c>
      <c r="CB91" s="246" t="e">
        <f t="shared" si="72"/>
        <v>#VALUE!</v>
      </c>
      <c r="CC91" s="246" t="e">
        <f t="shared" si="73"/>
        <v>#VALUE!</v>
      </c>
      <c r="CD91" s="246" t="e">
        <f t="shared" si="74"/>
        <v>#VALUE!</v>
      </c>
      <c r="CE91" s="246" t="e">
        <f t="shared" si="75"/>
        <v>#VALUE!</v>
      </c>
      <c r="CF91" s="246" t="e">
        <f t="shared" si="76"/>
        <v>#VALUE!</v>
      </c>
      <c r="CG91" s="246" t="e">
        <f t="shared" si="77"/>
        <v>#VALUE!</v>
      </c>
      <c r="CH91" s="246" t="e">
        <f t="shared" si="78"/>
        <v>#VALUE!</v>
      </c>
      <c r="CI91" s="246" t="e">
        <f t="shared" si="79"/>
        <v>#VALUE!</v>
      </c>
      <c r="CJ91" s="246" t="e">
        <f t="shared" si="80"/>
        <v>#VALUE!</v>
      </c>
      <c r="CK91" s="246" t="e">
        <f t="shared" si="81"/>
        <v>#VALUE!</v>
      </c>
      <c r="CL91" s="246" t="e">
        <f t="shared" si="82"/>
        <v>#VALUE!</v>
      </c>
      <c r="CM91" s="246" t="e">
        <f t="shared" si="83"/>
        <v>#VALUE!</v>
      </c>
      <c r="CN91" s="246" t="e">
        <f t="shared" si="84"/>
        <v>#VALUE!</v>
      </c>
      <c r="CO91" s="263" t="str">
        <f t="shared" si="85"/>
        <v>2023PEC AI 161</v>
      </c>
      <c r="CP91" s="246" t="e">
        <f t="shared" si="86"/>
        <v>#VALUE!</v>
      </c>
      <c r="CQ91" s="211"/>
      <c r="CR91" s="246">
        <f t="shared" si="87"/>
        <v>20</v>
      </c>
      <c r="CS91" s="246" t="e">
        <f t="shared" si="88"/>
        <v>#VALUE!</v>
      </c>
      <c r="CT91" s="246" t="e">
        <f t="shared" si="89"/>
        <v>#VALUE!</v>
      </c>
      <c r="CU91" s="246" t="e">
        <f t="shared" si="90"/>
        <v>#VALUE!</v>
      </c>
      <c r="CV91" s="246" t="e">
        <f t="shared" si="91"/>
        <v>#VALUE!</v>
      </c>
      <c r="CW91" s="246" t="e">
        <f t="shared" si="92"/>
        <v>#VALUE!</v>
      </c>
      <c r="CX91" s="246" t="e">
        <f t="shared" si="93"/>
        <v>#VALUE!</v>
      </c>
      <c r="CY91" s="246" t="e">
        <f t="shared" si="94"/>
        <v>#VALUE!</v>
      </c>
      <c r="CZ91" s="246" t="e">
        <f t="shared" si="95"/>
        <v>#VALUE!</v>
      </c>
      <c r="DA91" s="246" t="e">
        <f t="shared" si="96"/>
        <v>#VALUE!</v>
      </c>
      <c r="DB91" s="246" t="e">
        <f t="shared" si="97"/>
        <v>#VALUE!</v>
      </c>
      <c r="DC91" s="246" t="e">
        <f t="shared" si="98"/>
        <v>#VALUE!</v>
      </c>
      <c r="DD91" s="246" t="e">
        <f t="shared" si="99"/>
        <v>#VALUE!</v>
      </c>
      <c r="DE91" s="212"/>
      <c r="DF91" s="212" t="e">
        <f t="shared" si="100"/>
        <v>#VALUE!</v>
      </c>
      <c r="DG91" s="212"/>
      <c r="DH91" s="212"/>
      <c r="DI91" s="212"/>
      <c r="DJ91" s="212"/>
      <c r="DK91" s="212"/>
      <c r="DL91" s="212"/>
      <c r="DM91" s="212"/>
      <c r="DN91" s="212"/>
      <c r="DO91" s="212"/>
      <c r="DP91" s="212"/>
      <c r="DQ91" s="212"/>
      <c r="DR91" s="264">
        <f t="shared" si="101"/>
        <v>65</v>
      </c>
      <c r="DS91" s="241">
        <f t="shared" si="102"/>
        <v>13</v>
      </c>
      <c r="DT91" s="212">
        <f t="shared" si="103"/>
        <v>9</v>
      </c>
      <c r="DU91" s="212">
        <f t="shared" si="104"/>
        <v>10</v>
      </c>
      <c r="DV91" s="212">
        <f t="shared" si="105"/>
        <v>10</v>
      </c>
      <c r="DW91" s="212">
        <f t="shared" si="106"/>
        <v>10</v>
      </c>
      <c r="DX91" s="264">
        <f t="shared" si="107"/>
        <v>3</v>
      </c>
      <c r="DY91" s="265">
        <f t="shared" si="108"/>
        <v>10</v>
      </c>
      <c r="DZ91" s="212">
        <f t="shared" si="109"/>
        <v>65</v>
      </c>
      <c r="EA91" s="212">
        <f t="shared" si="110"/>
        <v>13</v>
      </c>
      <c r="EB91" s="212">
        <f t="shared" si="111"/>
        <v>0</v>
      </c>
      <c r="EC91" s="212">
        <f t="shared" ref="EC91:ED91" si="667">IF(ISEVEN($B91),DT91,0)</f>
        <v>9</v>
      </c>
      <c r="ED91" s="212">
        <f t="shared" si="667"/>
        <v>10</v>
      </c>
      <c r="EE91" s="212">
        <f t="shared" ref="EE91:EF91" si="668">IF(ISODD($B91),DU91,0)</f>
        <v>0</v>
      </c>
      <c r="EF91" s="212">
        <f t="shared" si="668"/>
        <v>0</v>
      </c>
      <c r="EG91" s="212">
        <f t="shared" si="114"/>
        <v>10</v>
      </c>
      <c r="EH91" s="212">
        <f t="shared" si="115"/>
        <v>0</v>
      </c>
      <c r="EI91" s="212">
        <f t="shared" ref="EI91:EJ91" si="669">IF(ISEVEN($B91),DW91,0)</f>
        <v>10</v>
      </c>
      <c r="EJ91" s="264">
        <f t="shared" si="669"/>
        <v>3</v>
      </c>
      <c r="EK91" s="212">
        <f t="shared" ref="EK91:EL91" si="670">IF(ISODD($B91),DX91,0)</f>
        <v>0</v>
      </c>
      <c r="EL91" s="212">
        <f t="shared" si="670"/>
        <v>0</v>
      </c>
      <c r="EM91" s="212">
        <f t="shared" si="118"/>
        <v>10</v>
      </c>
      <c r="EN91" s="212"/>
      <c r="EO91" s="212"/>
      <c r="EP91" s="241">
        <f t="shared" si="119"/>
        <v>13</v>
      </c>
      <c r="EQ91" s="212">
        <f t="shared" si="120"/>
        <v>11</v>
      </c>
      <c r="ER91" s="212">
        <f t="shared" si="121"/>
        <v>12</v>
      </c>
      <c r="ES91" s="212">
        <f t="shared" si="122"/>
        <v>12</v>
      </c>
      <c r="ET91" s="264">
        <f t="shared" si="123"/>
        <v>7</v>
      </c>
      <c r="EU91" s="212">
        <f t="shared" si="124"/>
        <v>10</v>
      </c>
      <c r="EV91" s="212"/>
      <c r="EW91" s="212">
        <f t="shared" si="125"/>
        <v>65</v>
      </c>
      <c r="EX91" s="212">
        <f t="shared" si="126"/>
        <v>13</v>
      </c>
      <c r="EY91" s="212">
        <f t="shared" si="127"/>
        <v>0</v>
      </c>
      <c r="EZ91" s="212">
        <f t="shared" ref="EZ91:FA91" si="671">IF(ISEVEN($B91),EQ91,0)</f>
        <v>11</v>
      </c>
      <c r="FA91" s="212">
        <f t="shared" si="671"/>
        <v>12</v>
      </c>
      <c r="FB91" s="212">
        <f t="shared" ref="FB91:FC91" si="672">IF(ISODD($B91),ER91,0)</f>
        <v>0</v>
      </c>
      <c r="FC91" s="212">
        <f t="shared" si="672"/>
        <v>0</v>
      </c>
      <c r="FD91" s="212">
        <f t="shared" si="130"/>
        <v>12</v>
      </c>
      <c r="FE91" s="212">
        <f t="shared" si="131"/>
        <v>0</v>
      </c>
      <c r="FF91" s="264">
        <f t="shared" ref="FF91:FG91" si="673">IF(ISEVEN($B91),ET91,0)</f>
        <v>7</v>
      </c>
      <c r="FG91" s="212">
        <f t="shared" si="673"/>
        <v>10</v>
      </c>
      <c r="FH91" s="212">
        <f t="shared" si="133"/>
        <v>0</v>
      </c>
      <c r="FI91" s="212">
        <v>0</v>
      </c>
      <c r="FJ91" s="212">
        <v>0</v>
      </c>
      <c r="FK91" s="212"/>
      <c r="FL91" s="212"/>
      <c r="FM91" s="262">
        <v>65</v>
      </c>
    </row>
    <row r="92" spans="1:169" ht="15.75" customHeight="1" x14ac:dyDescent="0.2">
      <c r="A92" s="247">
        <v>89</v>
      </c>
      <c r="B92" s="266">
        <v>213423243089</v>
      </c>
      <c r="C92" s="266" t="s">
        <v>205</v>
      </c>
      <c r="D92" s="250"/>
      <c r="E92" s="267" t="s">
        <v>147</v>
      </c>
      <c r="F92" s="252">
        <f t="shared" si="0"/>
        <v>2</v>
      </c>
      <c r="G92" s="252">
        <f t="shared" si="1"/>
        <v>2</v>
      </c>
      <c r="H92" s="252">
        <f t="shared" si="2"/>
        <v>2</v>
      </c>
      <c r="I92" s="252">
        <f t="shared" si="3"/>
        <v>2</v>
      </c>
      <c r="J92" s="252">
        <f t="shared" si="4"/>
        <v>2</v>
      </c>
      <c r="K92" s="252">
        <f t="shared" si="5"/>
        <v>2</v>
      </c>
      <c r="L92" s="252">
        <f t="shared" si="6"/>
        <v>2</v>
      </c>
      <c r="M92" s="252">
        <f t="shared" si="7"/>
        <v>2</v>
      </c>
      <c r="N92" s="252">
        <f t="shared" si="8"/>
        <v>2</v>
      </c>
      <c r="O92" s="253">
        <f t="shared" si="9"/>
        <v>2</v>
      </c>
      <c r="P92" s="252">
        <f t="shared" si="10"/>
        <v>14</v>
      </c>
      <c r="Q92" s="252">
        <f t="shared" si="11"/>
        <v>0</v>
      </c>
      <c r="R92" s="252">
        <f t="shared" si="12"/>
        <v>0</v>
      </c>
      <c r="S92" s="254">
        <f t="shared" si="13"/>
        <v>0</v>
      </c>
      <c r="T92" s="255">
        <f t="shared" si="14"/>
        <v>3</v>
      </c>
      <c r="U92" s="252">
        <f t="shared" si="15"/>
        <v>0</v>
      </c>
      <c r="V92" s="252">
        <f t="shared" si="16"/>
        <v>0</v>
      </c>
      <c r="W92" s="252">
        <f t="shared" si="17"/>
        <v>0</v>
      </c>
      <c r="X92" s="254">
        <f t="shared" si="18"/>
        <v>0</v>
      </c>
      <c r="Y92" s="256">
        <f t="shared" si="19"/>
        <v>4</v>
      </c>
      <c r="Z92" s="252">
        <f t="shared" si="20"/>
        <v>0</v>
      </c>
      <c r="AA92" s="252">
        <f t="shared" si="21"/>
        <v>0</v>
      </c>
      <c r="AB92" s="252">
        <f t="shared" si="22"/>
        <v>0</v>
      </c>
      <c r="AC92" s="254">
        <f t="shared" si="23"/>
        <v>0</v>
      </c>
      <c r="AD92" s="255">
        <f t="shared" si="24"/>
        <v>4</v>
      </c>
      <c r="AE92" s="252">
        <f t="shared" si="25"/>
        <v>14</v>
      </c>
      <c r="AF92" s="252">
        <f t="shared" si="26"/>
        <v>0</v>
      </c>
      <c r="AG92" s="252">
        <f t="shared" si="27"/>
        <v>0</v>
      </c>
      <c r="AH92" s="254">
        <f t="shared" si="28"/>
        <v>0</v>
      </c>
      <c r="AI92" s="257">
        <f t="shared" si="29"/>
        <v>3</v>
      </c>
      <c r="AJ92" s="252">
        <f t="shared" si="30"/>
        <v>12</v>
      </c>
      <c r="AK92" s="252">
        <f t="shared" si="31"/>
        <v>0</v>
      </c>
      <c r="AL92" s="252">
        <f t="shared" si="32"/>
        <v>0</v>
      </c>
      <c r="AM92" s="254">
        <f t="shared" si="33"/>
        <v>0</v>
      </c>
      <c r="AN92" s="257">
        <f t="shared" si="34"/>
        <v>3</v>
      </c>
      <c r="AO92" s="252">
        <f t="shared" si="35"/>
        <v>0</v>
      </c>
      <c r="AP92" s="252">
        <f t="shared" si="36"/>
        <v>0</v>
      </c>
      <c r="AQ92" s="252">
        <f t="shared" si="37"/>
        <v>0</v>
      </c>
      <c r="AR92" s="254">
        <f t="shared" si="38"/>
        <v>0</v>
      </c>
      <c r="AS92" s="257">
        <f t="shared" si="39"/>
        <v>4</v>
      </c>
      <c r="AT92" s="252">
        <f t="shared" si="40"/>
        <v>14</v>
      </c>
      <c r="AU92" s="252">
        <f t="shared" si="41"/>
        <v>0</v>
      </c>
      <c r="AV92" s="252">
        <f t="shared" si="42"/>
        <v>0</v>
      </c>
      <c r="AW92" s="254">
        <f t="shared" si="43"/>
        <v>0</v>
      </c>
      <c r="AX92" s="258">
        <f t="shared" si="44"/>
        <v>3</v>
      </c>
      <c r="AY92" s="252">
        <f t="shared" si="45"/>
        <v>0</v>
      </c>
      <c r="AZ92" s="252">
        <f t="shared" si="46"/>
        <v>0</v>
      </c>
      <c r="BA92" s="252">
        <f t="shared" si="47"/>
        <v>0</v>
      </c>
      <c r="BB92" s="254">
        <f t="shared" si="48"/>
        <v>0</v>
      </c>
      <c r="BC92" s="257">
        <f t="shared" si="49"/>
        <v>4</v>
      </c>
      <c r="BD92" s="252">
        <f t="shared" si="50"/>
        <v>0</v>
      </c>
      <c r="BE92" s="252">
        <f t="shared" si="51"/>
        <v>0</v>
      </c>
      <c r="BF92" s="252">
        <f t="shared" si="52"/>
        <v>0</v>
      </c>
      <c r="BG92" s="254">
        <f t="shared" si="53"/>
        <v>0</v>
      </c>
      <c r="BH92" s="257">
        <f t="shared" si="54"/>
        <v>4</v>
      </c>
      <c r="BI92" s="259">
        <f t="shared" si="55"/>
        <v>9</v>
      </c>
      <c r="BJ92" s="252">
        <f t="shared" si="56"/>
        <v>0</v>
      </c>
      <c r="BK92" s="252">
        <f t="shared" si="57"/>
        <v>0</v>
      </c>
      <c r="BL92" s="254">
        <f t="shared" si="58"/>
        <v>0</v>
      </c>
      <c r="BM92" s="260">
        <f t="shared" si="59"/>
        <v>3</v>
      </c>
      <c r="BN92" s="252">
        <f t="shared" si="60"/>
        <v>15</v>
      </c>
      <c r="BO92" s="252">
        <f t="shared" si="61"/>
        <v>0</v>
      </c>
      <c r="BP92" s="252">
        <f t="shared" si="62"/>
        <v>0</v>
      </c>
      <c r="BQ92" s="254">
        <f t="shared" si="63"/>
        <v>0</v>
      </c>
      <c r="BR92" s="261">
        <f t="shared" si="64"/>
        <v>3</v>
      </c>
      <c r="BS92" s="252">
        <f t="shared" si="65"/>
        <v>0</v>
      </c>
      <c r="BT92" s="252">
        <f t="shared" si="66"/>
        <v>0</v>
      </c>
      <c r="BU92" s="252">
        <f t="shared" si="67"/>
        <v>0</v>
      </c>
      <c r="BV92" s="254">
        <f t="shared" si="68"/>
        <v>0</v>
      </c>
      <c r="BW92" s="261">
        <f t="shared" si="69"/>
        <v>4</v>
      </c>
      <c r="BX92" s="262">
        <v>98</v>
      </c>
      <c r="BY92" s="262">
        <v>98</v>
      </c>
      <c r="BZ92" s="246" t="e">
        <f t="shared" si="70"/>
        <v>#VALUE!</v>
      </c>
      <c r="CA92" s="246">
        <f t="shared" si="71"/>
        <v>20</v>
      </c>
      <c r="CB92" s="246" t="e">
        <f t="shared" si="72"/>
        <v>#VALUE!</v>
      </c>
      <c r="CC92" s="246" t="e">
        <f t="shared" si="73"/>
        <v>#VALUE!</v>
      </c>
      <c r="CD92" s="246" t="e">
        <f t="shared" si="74"/>
        <v>#VALUE!</v>
      </c>
      <c r="CE92" s="246" t="e">
        <f t="shared" si="75"/>
        <v>#VALUE!</v>
      </c>
      <c r="CF92" s="246" t="e">
        <f t="shared" si="76"/>
        <v>#VALUE!</v>
      </c>
      <c r="CG92" s="246" t="e">
        <f t="shared" si="77"/>
        <v>#VALUE!</v>
      </c>
      <c r="CH92" s="246" t="e">
        <f t="shared" si="78"/>
        <v>#VALUE!</v>
      </c>
      <c r="CI92" s="246" t="e">
        <f t="shared" si="79"/>
        <v>#VALUE!</v>
      </c>
      <c r="CJ92" s="246" t="e">
        <f t="shared" si="80"/>
        <v>#VALUE!</v>
      </c>
      <c r="CK92" s="246" t="e">
        <f t="shared" si="81"/>
        <v>#VALUE!</v>
      </c>
      <c r="CL92" s="246" t="e">
        <f t="shared" si="82"/>
        <v>#VALUE!</v>
      </c>
      <c r="CM92" s="246" t="e">
        <f t="shared" si="83"/>
        <v>#VALUE!</v>
      </c>
      <c r="CN92" s="246" t="e">
        <f t="shared" si="84"/>
        <v>#VALUE!</v>
      </c>
      <c r="CO92" s="263" t="str">
        <f t="shared" si="85"/>
        <v>2023PEC AI 162</v>
      </c>
      <c r="CP92" s="246" t="e">
        <f t="shared" si="86"/>
        <v>#VALUE!</v>
      </c>
      <c r="CQ92" s="211"/>
      <c r="CR92" s="246">
        <f t="shared" si="87"/>
        <v>20</v>
      </c>
      <c r="CS92" s="246" t="e">
        <f t="shared" si="88"/>
        <v>#VALUE!</v>
      </c>
      <c r="CT92" s="246" t="e">
        <f t="shared" si="89"/>
        <v>#VALUE!</v>
      </c>
      <c r="CU92" s="246" t="e">
        <f t="shared" si="90"/>
        <v>#VALUE!</v>
      </c>
      <c r="CV92" s="246" t="e">
        <f t="shared" si="91"/>
        <v>#VALUE!</v>
      </c>
      <c r="CW92" s="246" t="e">
        <f t="shared" si="92"/>
        <v>#VALUE!</v>
      </c>
      <c r="CX92" s="246" t="e">
        <f t="shared" si="93"/>
        <v>#VALUE!</v>
      </c>
      <c r="CY92" s="246" t="e">
        <f t="shared" si="94"/>
        <v>#VALUE!</v>
      </c>
      <c r="CZ92" s="246" t="e">
        <f t="shared" si="95"/>
        <v>#VALUE!</v>
      </c>
      <c r="DA92" s="246" t="e">
        <f t="shared" si="96"/>
        <v>#VALUE!</v>
      </c>
      <c r="DB92" s="246" t="e">
        <f t="shared" si="97"/>
        <v>#VALUE!</v>
      </c>
      <c r="DC92" s="246" t="e">
        <f t="shared" si="98"/>
        <v>#VALUE!</v>
      </c>
      <c r="DD92" s="246" t="e">
        <f t="shared" si="99"/>
        <v>#VALUE!</v>
      </c>
      <c r="DE92" s="212"/>
      <c r="DF92" s="212" t="e">
        <f t="shared" si="100"/>
        <v>#VALUE!</v>
      </c>
      <c r="DG92" s="212"/>
      <c r="DH92" s="212"/>
      <c r="DI92" s="212"/>
      <c r="DJ92" s="212"/>
      <c r="DK92" s="212"/>
      <c r="DL92" s="212"/>
      <c r="DM92" s="212"/>
      <c r="DN92" s="212"/>
      <c r="DO92" s="212"/>
      <c r="DP92" s="212"/>
      <c r="DQ92" s="212"/>
      <c r="DR92" s="264">
        <f t="shared" si="101"/>
        <v>98</v>
      </c>
      <c r="DS92" s="241">
        <f t="shared" si="102"/>
        <v>20</v>
      </c>
      <c r="DT92" s="212">
        <f t="shared" si="103"/>
        <v>14</v>
      </c>
      <c r="DU92" s="212">
        <f t="shared" si="104"/>
        <v>14</v>
      </c>
      <c r="DV92" s="212">
        <f t="shared" si="105"/>
        <v>12</v>
      </c>
      <c r="DW92" s="212">
        <f t="shared" si="106"/>
        <v>14</v>
      </c>
      <c r="DX92" s="264">
        <f t="shared" si="107"/>
        <v>9</v>
      </c>
      <c r="DY92" s="265">
        <f t="shared" si="108"/>
        <v>15</v>
      </c>
      <c r="DZ92" s="212">
        <f t="shared" si="109"/>
        <v>98</v>
      </c>
      <c r="EA92" s="212">
        <f t="shared" si="110"/>
        <v>20</v>
      </c>
      <c r="EB92" s="212">
        <f t="shared" si="111"/>
        <v>14</v>
      </c>
      <c r="EC92" s="212">
        <f t="shared" ref="EC92:ED92" si="674">IF(ISEVEN($B92),DT92,0)</f>
        <v>0</v>
      </c>
      <c r="ED92" s="212">
        <f t="shared" si="674"/>
        <v>0</v>
      </c>
      <c r="EE92" s="212">
        <f t="shared" ref="EE92:EF92" si="675">IF(ISODD($B92),DU92,0)</f>
        <v>14</v>
      </c>
      <c r="EF92" s="212">
        <f t="shared" si="675"/>
        <v>12</v>
      </c>
      <c r="EG92" s="212">
        <f t="shared" si="114"/>
        <v>0</v>
      </c>
      <c r="EH92" s="212">
        <f t="shared" si="115"/>
        <v>14</v>
      </c>
      <c r="EI92" s="212">
        <f t="shared" ref="EI92:EJ92" si="676">IF(ISEVEN($B92),DW92,0)</f>
        <v>0</v>
      </c>
      <c r="EJ92" s="212">
        <f t="shared" si="676"/>
        <v>0</v>
      </c>
      <c r="EK92" s="264">
        <f t="shared" ref="EK92:EL92" si="677">IF(ISODD($B92),DX92,0)</f>
        <v>9</v>
      </c>
      <c r="EL92" s="212">
        <f t="shared" si="677"/>
        <v>15</v>
      </c>
      <c r="EM92" s="212">
        <f t="shared" si="118"/>
        <v>0</v>
      </c>
      <c r="EN92" s="212"/>
      <c r="EO92" s="212"/>
      <c r="EP92" s="241">
        <f t="shared" si="119"/>
        <v>20</v>
      </c>
      <c r="EQ92" s="212">
        <f t="shared" si="120"/>
        <v>16</v>
      </c>
      <c r="ER92" s="212">
        <f t="shared" si="121"/>
        <v>16</v>
      </c>
      <c r="ES92" s="212">
        <f t="shared" si="122"/>
        <v>15</v>
      </c>
      <c r="ET92" s="264">
        <f t="shared" si="123"/>
        <v>15</v>
      </c>
      <c r="EU92" s="212">
        <f t="shared" si="124"/>
        <v>16</v>
      </c>
      <c r="EV92" s="212"/>
      <c r="EW92" s="212">
        <f t="shared" si="125"/>
        <v>98</v>
      </c>
      <c r="EX92" s="212">
        <f t="shared" si="126"/>
        <v>20</v>
      </c>
      <c r="EY92" s="212">
        <f t="shared" si="127"/>
        <v>16</v>
      </c>
      <c r="EZ92" s="212">
        <f t="shared" ref="EZ92:FA92" si="678">IF(ISEVEN($B92),EQ92,0)</f>
        <v>0</v>
      </c>
      <c r="FA92" s="212">
        <f t="shared" si="678"/>
        <v>0</v>
      </c>
      <c r="FB92" s="212">
        <f t="shared" ref="FB92:FC92" si="679">IF(ISODD($B92),ER92,0)</f>
        <v>16</v>
      </c>
      <c r="FC92" s="212">
        <f t="shared" si="679"/>
        <v>15</v>
      </c>
      <c r="FD92" s="212">
        <f t="shared" si="130"/>
        <v>0</v>
      </c>
      <c r="FE92" s="264">
        <f t="shared" si="131"/>
        <v>15</v>
      </c>
      <c r="FF92" s="212">
        <f t="shared" ref="FF92:FG92" si="680">IF(ISEVEN($B92),ET92,0)</f>
        <v>0</v>
      </c>
      <c r="FG92" s="212">
        <f t="shared" si="680"/>
        <v>0</v>
      </c>
      <c r="FH92" s="212">
        <f t="shared" si="133"/>
        <v>16</v>
      </c>
      <c r="FI92" s="212">
        <v>0</v>
      </c>
      <c r="FJ92" s="212">
        <v>0</v>
      </c>
      <c r="FK92" s="212"/>
      <c r="FL92" s="212"/>
      <c r="FM92" s="262">
        <v>98</v>
      </c>
    </row>
    <row r="93" spans="1:169" ht="15.75" customHeight="1" x14ac:dyDescent="0.2">
      <c r="A93" s="247">
        <v>80</v>
      </c>
      <c r="B93" s="266">
        <v>213423243080</v>
      </c>
      <c r="C93" s="266" t="s">
        <v>207</v>
      </c>
      <c r="D93" s="250"/>
      <c r="E93" s="267" t="s">
        <v>1670</v>
      </c>
      <c r="F93" s="252">
        <f t="shared" si="0"/>
        <v>2</v>
      </c>
      <c r="G93" s="252">
        <f t="shared" si="1"/>
        <v>2</v>
      </c>
      <c r="H93" s="252">
        <f t="shared" si="2"/>
        <v>2</v>
      </c>
      <c r="I93" s="252">
        <f t="shared" si="3"/>
        <v>2</v>
      </c>
      <c r="J93" s="252">
        <f t="shared" si="4"/>
        <v>2</v>
      </c>
      <c r="K93" s="252">
        <f t="shared" si="5"/>
        <v>2</v>
      </c>
      <c r="L93" s="252">
        <f t="shared" si="6"/>
        <v>2</v>
      </c>
      <c r="M93" s="252">
        <f t="shared" si="7"/>
        <v>2</v>
      </c>
      <c r="N93" s="252">
        <f t="shared" si="8"/>
        <v>1</v>
      </c>
      <c r="O93" s="253">
        <f t="shared" si="9"/>
        <v>0</v>
      </c>
      <c r="P93" s="252">
        <f t="shared" si="10"/>
        <v>0</v>
      </c>
      <c r="Q93" s="252">
        <f t="shared" si="11"/>
        <v>0</v>
      </c>
      <c r="R93" s="252">
        <f t="shared" si="12"/>
        <v>0</v>
      </c>
      <c r="S93" s="254">
        <f t="shared" si="13"/>
        <v>0</v>
      </c>
      <c r="T93" s="255">
        <f t="shared" si="14"/>
        <v>4</v>
      </c>
      <c r="U93" s="252">
        <f t="shared" si="15"/>
        <v>11</v>
      </c>
      <c r="V93" s="252">
        <f t="shared" si="16"/>
        <v>0</v>
      </c>
      <c r="W93" s="252">
        <f t="shared" si="17"/>
        <v>0</v>
      </c>
      <c r="X93" s="254">
        <f t="shared" si="18"/>
        <v>0</v>
      </c>
      <c r="Y93" s="256">
        <f t="shared" si="19"/>
        <v>3</v>
      </c>
      <c r="Z93" s="252">
        <f t="shared" si="20"/>
        <v>12</v>
      </c>
      <c r="AA93" s="252">
        <f t="shared" si="21"/>
        <v>0</v>
      </c>
      <c r="AB93" s="252">
        <f t="shared" si="22"/>
        <v>0</v>
      </c>
      <c r="AC93" s="254">
        <f t="shared" si="23"/>
        <v>0</v>
      </c>
      <c r="AD93" s="255">
        <f t="shared" si="24"/>
        <v>3</v>
      </c>
      <c r="AE93" s="252">
        <f t="shared" si="25"/>
        <v>0</v>
      </c>
      <c r="AF93" s="252">
        <f t="shared" si="26"/>
        <v>0</v>
      </c>
      <c r="AG93" s="252">
        <f t="shared" si="27"/>
        <v>0</v>
      </c>
      <c r="AH93" s="254">
        <f t="shared" si="28"/>
        <v>0</v>
      </c>
      <c r="AI93" s="257">
        <f t="shared" si="29"/>
        <v>4</v>
      </c>
      <c r="AJ93" s="252">
        <f t="shared" si="30"/>
        <v>0</v>
      </c>
      <c r="AK93" s="252">
        <f t="shared" si="31"/>
        <v>0</v>
      </c>
      <c r="AL93" s="252">
        <f t="shared" si="32"/>
        <v>0</v>
      </c>
      <c r="AM93" s="254">
        <f t="shared" si="33"/>
        <v>0</v>
      </c>
      <c r="AN93" s="257">
        <f t="shared" si="34"/>
        <v>4</v>
      </c>
      <c r="AO93" s="252">
        <f t="shared" si="35"/>
        <v>12</v>
      </c>
      <c r="AP93" s="252">
        <f t="shared" si="36"/>
        <v>0</v>
      </c>
      <c r="AQ93" s="252">
        <f t="shared" si="37"/>
        <v>0</v>
      </c>
      <c r="AR93" s="254">
        <f t="shared" si="38"/>
        <v>0</v>
      </c>
      <c r="AS93" s="257">
        <f t="shared" si="39"/>
        <v>3</v>
      </c>
      <c r="AT93" s="252">
        <f t="shared" si="40"/>
        <v>0</v>
      </c>
      <c r="AU93" s="252">
        <f t="shared" si="41"/>
        <v>0</v>
      </c>
      <c r="AV93" s="252">
        <f t="shared" si="42"/>
        <v>0</v>
      </c>
      <c r="AW93" s="254">
        <f t="shared" si="43"/>
        <v>0</v>
      </c>
      <c r="AX93" s="258">
        <f t="shared" si="44"/>
        <v>4</v>
      </c>
      <c r="AY93" s="252">
        <f t="shared" si="45"/>
        <v>12</v>
      </c>
      <c r="AZ93" s="252">
        <f t="shared" si="46"/>
        <v>0</v>
      </c>
      <c r="BA93" s="252">
        <f t="shared" si="47"/>
        <v>0</v>
      </c>
      <c r="BB93" s="254">
        <f t="shared" si="48"/>
        <v>0</v>
      </c>
      <c r="BC93" s="257">
        <f t="shared" si="49"/>
        <v>3</v>
      </c>
      <c r="BD93" s="259">
        <f t="shared" si="50"/>
        <v>7</v>
      </c>
      <c r="BE93" s="252">
        <f t="shared" si="51"/>
        <v>0</v>
      </c>
      <c r="BF93" s="252">
        <f t="shared" si="52"/>
        <v>0</v>
      </c>
      <c r="BG93" s="254">
        <f t="shared" si="53"/>
        <v>0</v>
      </c>
      <c r="BH93" s="257">
        <f t="shared" si="54"/>
        <v>3</v>
      </c>
      <c r="BI93" s="252">
        <f t="shared" si="55"/>
        <v>0</v>
      </c>
      <c r="BJ93" s="252">
        <f t="shared" si="56"/>
        <v>0</v>
      </c>
      <c r="BK93" s="252">
        <f t="shared" si="57"/>
        <v>0</v>
      </c>
      <c r="BL93" s="254">
        <f t="shared" si="58"/>
        <v>0</v>
      </c>
      <c r="BM93" s="260">
        <f t="shared" si="59"/>
        <v>4</v>
      </c>
      <c r="BN93" s="252">
        <f t="shared" si="60"/>
        <v>0</v>
      </c>
      <c r="BO93" s="252">
        <f t="shared" si="61"/>
        <v>0</v>
      </c>
      <c r="BP93" s="252">
        <f t="shared" si="62"/>
        <v>0</v>
      </c>
      <c r="BQ93" s="254">
        <f t="shared" si="63"/>
        <v>0</v>
      </c>
      <c r="BR93" s="261">
        <f t="shared" si="64"/>
        <v>4</v>
      </c>
      <c r="BS93" s="252">
        <f t="shared" si="65"/>
        <v>13</v>
      </c>
      <c r="BT93" s="252">
        <f t="shared" si="66"/>
        <v>0</v>
      </c>
      <c r="BU93" s="252">
        <f t="shared" si="67"/>
        <v>0</v>
      </c>
      <c r="BV93" s="254">
        <f t="shared" si="68"/>
        <v>0</v>
      </c>
      <c r="BW93" s="261">
        <f t="shared" si="69"/>
        <v>3</v>
      </c>
      <c r="BX93" s="262">
        <v>84</v>
      </c>
      <c r="BY93" s="262">
        <v>84</v>
      </c>
      <c r="BZ93" s="246" t="e">
        <f t="shared" si="70"/>
        <v>#VALUE!</v>
      </c>
      <c r="CA93" s="246">
        <f t="shared" si="71"/>
        <v>20</v>
      </c>
      <c r="CB93" s="246" t="e">
        <f t="shared" si="72"/>
        <v>#VALUE!</v>
      </c>
      <c r="CC93" s="246" t="e">
        <f t="shared" si="73"/>
        <v>#VALUE!</v>
      </c>
      <c r="CD93" s="246" t="e">
        <f t="shared" si="74"/>
        <v>#VALUE!</v>
      </c>
      <c r="CE93" s="246" t="e">
        <f t="shared" si="75"/>
        <v>#VALUE!</v>
      </c>
      <c r="CF93" s="246" t="e">
        <f t="shared" si="76"/>
        <v>#VALUE!</v>
      </c>
      <c r="CG93" s="246" t="e">
        <f t="shared" si="77"/>
        <v>#VALUE!</v>
      </c>
      <c r="CH93" s="246" t="e">
        <f t="shared" si="78"/>
        <v>#VALUE!</v>
      </c>
      <c r="CI93" s="246" t="e">
        <f t="shared" si="79"/>
        <v>#VALUE!</v>
      </c>
      <c r="CJ93" s="246" t="e">
        <f t="shared" si="80"/>
        <v>#VALUE!</v>
      </c>
      <c r="CK93" s="246" t="e">
        <f t="shared" si="81"/>
        <v>#VALUE!</v>
      </c>
      <c r="CL93" s="246" t="e">
        <f t="shared" si="82"/>
        <v>#VALUE!</v>
      </c>
      <c r="CM93" s="246" t="e">
        <f t="shared" si="83"/>
        <v>#VALUE!</v>
      </c>
      <c r="CN93" s="246" t="e">
        <f t="shared" si="84"/>
        <v>#VALUE!</v>
      </c>
      <c r="CO93" s="263" t="str">
        <f t="shared" si="85"/>
        <v>2023PEC AI 163</v>
      </c>
      <c r="CP93" s="246" t="e">
        <f t="shared" si="86"/>
        <v>#VALUE!</v>
      </c>
      <c r="CQ93" s="211"/>
      <c r="CR93" s="246">
        <f t="shared" si="87"/>
        <v>20</v>
      </c>
      <c r="CS93" s="246" t="e">
        <f t="shared" si="88"/>
        <v>#VALUE!</v>
      </c>
      <c r="CT93" s="246" t="e">
        <f t="shared" si="89"/>
        <v>#VALUE!</v>
      </c>
      <c r="CU93" s="246" t="e">
        <f t="shared" si="90"/>
        <v>#VALUE!</v>
      </c>
      <c r="CV93" s="246" t="e">
        <f t="shared" si="91"/>
        <v>#VALUE!</v>
      </c>
      <c r="CW93" s="246" t="e">
        <f t="shared" si="92"/>
        <v>#VALUE!</v>
      </c>
      <c r="CX93" s="246" t="e">
        <f t="shared" si="93"/>
        <v>#VALUE!</v>
      </c>
      <c r="CY93" s="246" t="e">
        <f t="shared" si="94"/>
        <v>#VALUE!</v>
      </c>
      <c r="CZ93" s="246" t="e">
        <f t="shared" si="95"/>
        <v>#VALUE!</v>
      </c>
      <c r="DA93" s="246" t="e">
        <f t="shared" si="96"/>
        <v>#VALUE!</v>
      </c>
      <c r="DB93" s="246" t="e">
        <f t="shared" si="97"/>
        <v>#VALUE!</v>
      </c>
      <c r="DC93" s="246" t="e">
        <f t="shared" si="98"/>
        <v>#VALUE!</v>
      </c>
      <c r="DD93" s="246" t="e">
        <f t="shared" si="99"/>
        <v>#VALUE!</v>
      </c>
      <c r="DE93" s="212"/>
      <c r="DF93" s="212" t="e">
        <f t="shared" si="100"/>
        <v>#VALUE!</v>
      </c>
      <c r="DG93" s="212"/>
      <c r="DH93" s="212"/>
      <c r="DI93" s="212"/>
      <c r="DJ93" s="212"/>
      <c r="DK93" s="212"/>
      <c r="DL93" s="212"/>
      <c r="DM93" s="212"/>
      <c r="DN93" s="212"/>
      <c r="DO93" s="212"/>
      <c r="DP93" s="212"/>
      <c r="DQ93" s="212"/>
      <c r="DR93" s="264">
        <f t="shared" si="101"/>
        <v>84</v>
      </c>
      <c r="DS93" s="241">
        <f t="shared" si="102"/>
        <v>17</v>
      </c>
      <c r="DT93" s="212">
        <f t="shared" si="103"/>
        <v>11</v>
      </c>
      <c r="DU93" s="212">
        <f t="shared" si="104"/>
        <v>12</v>
      </c>
      <c r="DV93" s="212">
        <f t="shared" si="105"/>
        <v>12</v>
      </c>
      <c r="DW93" s="212">
        <f t="shared" si="106"/>
        <v>12</v>
      </c>
      <c r="DX93" s="264">
        <f t="shared" si="107"/>
        <v>7</v>
      </c>
      <c r="DY93" s="265">
        <f t="shared" si="108"/>
        <v>13</v>
      </c>
      <c r="DZ93" s="212">
        <f t="shared" si="109"/>
        <v>84</v>
      </c>
      <c r="EA93" s="212">
        <f t="shared" si="110"/>
        <v>17</v>
      </c>
      <c r="EB93" s="212">
        <f t="shared" si="111"/>
        <v>0</v>
      </c>
      <c r="EC93" s="212">
        <f t="shared" ref="EC93:ED93" si="681">IF(ISEVEN($B93),DT93,0)</f>
        <v>11</v>
      </c>
      <c r="ED93" s="212">
        <f t="shared" si="681"/>
        <v>12</v>
      </c>
      <c r="EE93" s="212">
        <f t="shared" ref="EE93:EF93" si="682">IF(ISODD($B93),DU93,0)</f>
        <v>0</v>
      </c>
      <c r="EF93" s="212">
        <f t="shared" si="682"/>
        <v>0</v>
      </c>
      <c r="EG93" s="212">
        <f t="shared" si="114"/>
        <v>12</v>
      </c>
      <c r="EH93" s="212">
        <f t="shared" si="115"/>
        <v>0</v>
      </c>
      <c r="EI93" s="212">
        <f t="shared" ref="EI93:EJ93" si="683">IF(ISEVEN($B93),DW93,0)</f>
        <v>12</v>
      </c>
      <c r="EJ93" s="264">
        <f t="shared" si="683"/>
        <v>7</v>
      </c>
      <c r="EK93" s="212">
        <f t="shared" ref="EK93:EL93" si="684">IF(ISODD($B93),DX93,0)</f>
        <v>0</v>
      </c>
      <c r="EL93" s="212">
        <f t="shared" si="684"/>
        <v>0</v>
      </c>
      <c r="EM93" s="212">
        <f t="shared" si="118"/>
        <v>13</v>
      </c>
      <c r="EN93" s="212"/>
      <c r="EO93" s="212"/>
      <c r="EP93" s="241">
        <f t="shared" si="119"/>
        <v>17</v>
      </c>
      <c r="EQ93" s="212">
        <f t="shared" si="120"/>
        <v>14</v>
      </c>
      <c r="ER93" s="212">
        <f t="shared" si="121"/>
        <v>15</v>
      </c>
      <c r="ES93" s="212">
        <f t="shared" si="122"/>
        <v>15</v>
      </c>
      <c r="ET93" s="264">
        <f t="shared" si="123"/>
        <v>10</v>
      </c>
      <c r="EU93" s="212">
        <f t="shared" si="124"/>
        <v>13</v>
      </c>
      <c r="EV93" s="212"/>
      <c r="EW93" s="212">
        <f t="shared" si="125"/>
        <v>84</v>
      </c>
      <c r="EX93" s="212">
        <f t="shared" si="126"/>
        <v>17</v>
      </c>
      <c r="EY93" s="212">
        <f t="shared" si="127"/>
        <v>0</v>
      </c>
      <c r="EZ93" s="212">
        <f t="shared" ref="EZ93:FA93" si="685">IF(ISEVEN($B93),EQ93,0)</f>
        <v>14</v>
      </c>
      <c r="FA93" s="212">
        <f t="shared" si="685"/>
        <v>15</v>
      </c>
      <c r="FB93" s="212">
        <f t="shared" ref="FB93:FC93" si="686">IF(ISODD($B93),ER93,0)</f>
        <v>0</v>
      </c>
      <c r="FC93" s="212">
        <f t="shared" si="686"/>
        <v>0</v>
      </c>
      <c r="FD93" s="212">
        <f t="shared" si="130"/>
        <v>15</v>
      </c>
      <c r="FE93" s="212">
        <f t="shared" si="131"/>
        <v>0</v>
      </c>
      <c r="FF93" s="264">
        <f t="shared" ref="FF93:FG93" si="687">IF(ISEVEN($B93),ET93,0)</f>
        <v>10</v>
      </c>
      <c r="FG93" s="212">
        <f t="shared" si="687"/>
        <v>13</v>
      </c>
      <c r="FH93" s="212">
        <f t="shared" si="133"/>
        <v>0</v>
      </c>
      <c r="FI93" s="212">
        <v>0</v>
      </c>
      <c r="FJ93" s="212">
        <v>0</v>
      </c>
      <c r="FK93" s="212"/>
      <c r="FL93" s="212"/>
      <c r="FM93" s="262">
        <v>84</v>
      </c>
    </row>
    <row r="94" spans="1:169" ht="15.75" customHeight="1" x14ac:dyDescent="0.2">
      <c r="A94" s="247">
        <v>81</v>
      </c>
      <c r="B94" s="248">
        <v>213423243081</v>
      </c>
      <c r="C94" s="249" t="s">
        <v>1056</v>
      </c>
      <c r="D94" s="250"/>
      <c r="E94" s="251" t="s">
        <v>1057</v>
      </c>
      <c r="F94" s="252">
        <f t="shared" si="0"/>
        <v>2</v>
      </c>
      <c r="G94" s="252">
        <f t="shared" si="1"/>
        <v>2</v>
      </c>
      <c r="H94" s="252">
        <f t="shared" si="2"/>
        <v>2</v>
      </c>
      <c r="I94" s="252">
        <f t="shared" si="3"/>
        <v>0</v>
      </c>
      <c r="J94" s="252">
        <f t="shared" si="4"/>
        <v>0</v>
      </c>
      <c r="K94" s="252">
        <f t="shared" si="5"/>
        <v>0</v>
      </c>
      <c r="L94" s="252">
        <f t="shared" si="6"/>
        <v>0</v>
      </c>
      <c r="M94" s="252">
        <f t="shared" si="7"/>
        <v>0</v>
      </c>
      <c r="N94" s="252">
        <f t="shared" si="8"/>
        <v>0</v>
      </c>
      <c r="O94" s="253">
        <f t="shared" si="9"/>
        <v>0</v>
      </c>
      <c r="P94" s="252">
        <f t="shared" si="10"/>
        <v>5</v>
      </c>
      <c r="Q94" s="252">
        <f t="shared" si="11"/>
        <v>0</v>
      </c>
      <c r="R94" s="252">
        <f t="shared" si="12"/>
        <v>0</v>
      </c>
      <c r="S94" s="254">
        <f t="shared" si="13"/>
        <v>0</v>
      </c>
      <c r="T94" s="255">
        <f t="shared" si="14"/>
        <v>3</v>
      </c>
      <c r="U94" s="252">
        <f t="shared" si="15"/>
        <v>0</v>
      </c>
      <c r="V94" s="252">
        <f t="shared" si="16"/>
        <v>0</v>
      </c>
      <c r="W94" s="252">
        <f t="shared" si="17"/>
        <v>0</v>
      </c>
      <c r="X94" s="254">
        <f t="shared" si="18"/>
        <v>0</v>
      </c>
      <c r="Y94" s="256">
        <f t="shared" si="19"/>
        <v>4</v>
      </c>
      <c r="Z94" s="252">
        <f t="shared" si="20"/>
        <v>0</v>
      </c>
      <c r="AA94" s="252">
        <f t="shared" si="21"/>
        <v>0</v>
      </c>
      <c r="AB94" s="252">
        <f t="shared" si="22"/>
        <v>0</v>
      </c>
      <c r="AC94" s="254">
        <f t="shared" si="23"/>
        <v>0</v>
      </c>
      <c r="AD94" s="255">
        <f t="shared" si="24"/>
        <v>4</v>
      </c>
      <c r="AE94" s="252">
        <f t="shared" si="25"/>
        <v>5</v>
      </c>
      <c r="AF94" s="252">
        <f t="shared" si="26"/>
        <v>0</v>
      </c>
      <c r="AG94" s="252">
        <f t="shared" si="27"/>
        <v>0</v>
      </c>
      <c r="AH94" s="254">
        <f t="shared" si="28"/>
        <v>0</v>
      </c>
      <c r="AI94" s="257">
        <f t="shared" si="29"/>
        <v>3</v>
      </c>
      <c r="AJ94" s="252">
        <f t="shared" si="30"/>
        <v>4</v>
      </c>
      <c r="AK94" s="252">
        <f t="shared" si="31"/>
        <v>0</v>
      </c>
      <c r="AL94" s="252">
        <f t="shared" si="32"/>
        <v>0</v>
      </c>
      <c r="AM94" s="254">
        <f t="shared" si="33"/>
        <v>0</v>
      </c>
      <c r="AN94" s="257">
        <f t="shared" si="34"/>
        <v>3</v>
      </c>
      <c r="AO94" s="252">
        <f t="shared" si="35"/>
        <v>0</v>
      </c>
      <c r="AP94" s="252">
        <f t="shared" si="36"/>
        <v>0</v>
      </c>
      <c r="AQ94" s="252">
        <f t="shared" si="37"/>
        <v>0</v>
      </c>
      <c r="AR94" s="254">
        <f t="shared" si="38"/>
        <v>0</v>
      </c>
      <c r="AS94" s="257">
        <f t="shared" si="39"/>
        <v>4</v>
      </c>
      <c r="AT94" s="252">
        <f t="shared" si="40"/>
        <v>5</v>
      </c>
      <c r="AU94" s="252">
        <f t="shared" si="41"/>
        <v>0</v>
      </c>
      <c r="AV94" s="252">
        <f t="shared" si="42"/>
        <v>0</v>
      </c>
      <c r="AW94" s="254">
        <f t="shared" si="43"/>
        <v>0</v>
      </c>
      <c r="AX94" s="258">
        <f t="shared" si="44"/>
        <v>3</v>
      </c>
      <c r="AY94" s="252">
        <f t="shared" si="45"/>
        <v>0</v>
      </c>
      <c r="AZ94" s="252">
        <f t="shared" si="46"/>
        <v>0</v>
      </c>
      <c r="BA94" s="252">
        <f t="shared" si="47"/>
        <v>0</v>
      </c>
      <c r="BB94" s="254">
        <f t="shared" si="48"/>
        <v>0</v>
      </c>
      <c r="BC94" s="257">
        <f t="shared" si="49"/>
        <v>4</v>
      </c>
      <c r="BD94" s="252">
        <f t="shared" si="50"/>
        <v>0</v>
      </c>
      <c r="BE94" s="252">
        <f t="shared" si="51"/>
        <v>0</v>
      </c>
      <c r="BF94" s="252">
        <f t="shared" si="52"/>
        <v>0</v>
      </c>
      <c r="BG94" s="254">
        <f t="shared" si="53"/>
        <v>0</v>
      </c>
      <c r="BH94" s="257">
        <f t="shared" si="54"/>
        <v>4</v>
      </c>
      <c r="BI94" s="252">
        <f t="shared" si="55"/>
        <v>0</v>
      </c>
      <c r="BJ94" s="252">
        <f t="shared" si="56"/>
        <v>0</v>
      </c>
      <c r="BK94" s="252">
        <f t="shared" si="57"/>
        <v>0</v>
      </c>
      <c r="BL94" s="254">
        <f t="shared" si="58"/>
        <v>0</v>
      </c>
      <c r="BM94" s="260">
        <f t="shared" si="59"/>
        <v>4</v>
      </c>
      <c r="BN94" s="252">
        <f t="shared" si="60"/>
        <v>5</v>
      </c>
      <c r="BO94" s="252">
        <f t="shared" si="61"/>
        <v>0</v>
      </c>
      <c r="BP94" s="252">
        <f t="shared" si="62"/>
        <v>0</v>
      </c>
      <c r="BQ94" s="254">
        <f t="shared" si="63"/>
        <v>0</v>
      </c>
      <c r="BR94" s="261">
        <f t="shared" si="64"/>
        <v>3</v>
      </c>
      <c r="BS94" s="252">
        <f t="shared" si="65"/>
        <v>0</v>
      </c>
      <c r="BT94" s="252">
        <f t="shared" si="66"/>
        <v>0</v>
      </c>
      <c r="BU94" s="252">
        <f t="shared" si="67"/>
        <v>0</v>
      </c>
      <c r="BV94" s="254">
        <f t="shared" si="68"/>
        <v>0</v>
      </c>
      <c r="BW94" s="261">
        <f t="shared" si="69"/>
        <v>4</v>
      </c>
      <c r="BX94" s="262">
        <v>30</v>
      </c>
      <c r="BY94" s="262">
        <v>30</v>
      </c>
      <c r="BZ94" s="246" t="e">
        <f t="shared" si="70"/>
        <v>#VALUE!</v>
      </c>
      <c r="CA94" s="246">
        <f t="shared" si="71"/>
        <v>20</v>
      </c>
      <c r="CB94" s="246" t="e">
        <f t="shared" si="72"/>
        <v>#VALUE!</v>
      </c>
      <c r="CC94" s="246" t="e">
        <f t="shared" si="73"/>
        <v>#VALUE!</v>
      </c>
      <c r="CD94" s="246" t="e">
        <f t="shared" si="74"/>
        <v>#VALUE!</v>
      </c>
      <c r="CE94" s="246" t="e">
        <f t="shared" si="75"/>
        <v>#VALUE!</v>
      </c>
      <c r="CF94" s="246" t="e">
        <f t="shared" si="76"/>
        <v>#VALUE!</v>
      </c>
      <c r="CG94" s="246" t="e">
        <f t="shared" si="77"/>
        <v>#VALUE!</v>
      </c>
      <c r="CH94" s="246" t="e">
        <f t="shared" si="78"/>
        <v>#VALUE!</v>
      </c>
      <c r="CI94" s="246" t="e">
        <f t="shared" si="79"/>
        <v>#VALUE!</v>
      </c>
      <c r="CJ94" s="246" t="e">
        <f t="shared" si="80"/>
        <v>#VALUE!</v>
      </c>
      <c r="CK94" s="246" t="e">
        <f t="shared" si="81"/>
        <v>#VALUE!</v>
      </c>
      <c r="CL94" s="246" t="e">
        <f t="shared" si="82"/>
        <v>#VALUE!</v>
      </c>
      <c r="CM94" s="246" t="e">
        <f t="shared" si="83"/>
        <v>#VALUE!</v>
      </c>
      <c r="CN94" s="246" t="e">
        <f t="shared" si="84"/>
        <v>#VALUE!</v>
      </c>
      <c r="CO94" s="263" t="str">
        <f t="shared" si="85"/>
        <v>2023PEC AI 589</v>
      </c>
      <c r="CP94" s="246" t="e">
        <f t="shared" si="86"/>
        <v>#VALUE!</v>
      </c>
      <c r="CQ94" s="211"/>
      <c r="CR94" s="246">
        <f t="shared" si="87"/>
        <v>20</v>
      </c>
      <c r="CS94" s="246" t="e">
        <f t="shared" si="88"/>
        <v>#VALUE!</v>
      </c>
      <c r="CT94" s="246" t="e">
        <f t="shared" si="89"/>
        <v>#VALUE!</v>
      </c>
      <c r="CU94" s="246" t="e">
        <f t="shared" si="90"/>
        <v>#VALUE!</v>
      </c>
      <c r="CV94" s="246" t="e">
        <f t="shared" si="91"/>
        <v>#VALUE!</v>
      </c>
      <c r="CW94" s="246" t="e">
        <f t="shared" si="92"/>
        <v>#VALUE!</v>
      </c>
      <c r="CX94" s="246" t="e">
        <f t="shared" si="93"/>
        <v>#VALUE!</v>
      </c>
      <c r="CY94" s="246" t="e">
        <f t="shared" si="94"/>
        <v>#VALUE!</v>
      </c>
      <c r="CZ94" s="246" t="e">
        <f t="shared" si="95"/>
        <v>#VALUE!</v>
      </c>
      <c r="DA94" s="246" t="e">
        <f t="shared" si="96"/>
        <v>#VALUE!</v>
      </c>
      <c r="DB94" s="246" t="e">
        <f t="shared" si="97"/>
        <v>#VALUE!</v>
      </c>
      <c r="DC94" s="246" t="e">
        <f t="shared" si="98"/>
        <v>#VALUE!</v>
      </c>
      <c r="DD94" s="246" t="e">
        <f t="shared" si="99"/>
        <v>#VALUE!</v>
      </c>
      <c r="DE94" s="212"/>
      <c r="DF94" s="212" t="e">
        <f t="shared" si="100"/>
        <v>#VALUE!</v>
      </c>
      <c r="DG94" s="212"/>
      <c r="DH94" s="212"/>
      <c r="DI94" s="212"/>
      <c r="DJ94" s="212"/>
      <c r="DK94" s="212"/>
      <c r="DL94" s="212"/>
      <c r="DM94" s="212"/>
      <c r="DN94" s="212"/>
      <c r="DO94" s="212"/>
      <c r="DP94" s="212"/>
      <c r="DQ94" s="212"/>
      <c r="DR94" s="264">
        <f t="shared" si="101"/>
        <v>30</v>
      </c>
      <c r="DS94" s="241">
        <f t="shared" si="102"/>
        <v>6</v>
      </c>
      <c r="DT94" s="212">
        <f t="shared" si="103"/>
        <v>5</v>
      </c>
      <c r="DU94" s="212">
        <f t="shared" si="104"/>
        <v>5</v>
      </c>
      <c r="DV94" s="212">
        <f t="shared" si="105"/>
        <v>4</v>
      </c>
      <c r="DW94" s="212">
        <f t="shared" si="106"/>
        <v>5</v>
      </c>
      <c r="DX94" s="264">
        <f t="shared" si="107"/>
        <v>0</v>
      </c>
      <c r="DY94" s="265">
        <f t="shared" si="108"/>
        <v>5</v>
      </c>
      <c r="DZ94" s="212">
        <f t="shared" si="109"/>
        <v>30</v>
      </c>
      <c r="EA94" s="212">
        <f t="shared" si="110"/>
        <v>6</v>
      </c>
      <c r="EB94" s="212">
        <f t="shared" si="111"/>
        <v>5</v>
      </c>
      <c r="EC94" s="212">
        <f t="shared" ref="EC94:ED94" si="688">IF(ISEVEN($B94),DT94,0)</f>
        <v>0</v>
      </c>
      <c r="ED94" s="212">
        <f t="shared" si="688"/>
        <v>0</v>
      </c>
      <c r="EE94" s="212">
        <f t="shared" ref="EE94:EF94" si="689">IF(ISODD($B94),DU94,0)</f>
        <v>5</v>
      </c>
      <c r="EF94" s="212">
        <f t="shared" si="689"/>
        <v>4</v>
      </c>
      <c r="EG94" s="212">
        <f t="shared" si="114"/>
        <v>0</v>
      </c>
      <c r="EH94" s="212">
        <f t="shared" si="115"/>
        <v>5</v>
      </c>
      <c r="EI94" s="212">
        <f t="shared" ref="EI94:EJ94" si="690">IF(ISEVEN($B94),DW94,0)</f>
        <v>0</v>
      </c>
      <c r="EJ94" s="212">
        <f t="shared" si="690"/>
        <v>0</v>
      </c>
      <c r="EK94" s="264">
        <f t="shared" ref="EK94:EL94" si="691">IF(ISODD($B94),DX94,0)</f>
        <v>0</v>
      </c>
      <c r="EL94" s="212">
        <f t="shared" si="691"/>
        <v>5</v>
      </c>
      <c r="EM94" s="212">
        <f t="shared" si="118"/>
        <v>0</v>
      </c>
      <c r="EN94" s="212"/>
      <c r="EO94" s="212"/>
      <c r="EP94" s="241">
        <f t="shared" si="119"/>
        <v>6</v>
      </c>
      <c r="EQ94" s="212">
        <f t="shared" si="120"/>
        <v>6</v>
      </c>
      <c r="ER94" s="212">
        <f t="shared" si="121"/>
        <v>6</v>
      </c>
      <c r="ES94" s="212">
        <f t="shared" si="122"/>
        <v>5</v>
      </c>
      <c r="ET94" s="264">
        <f t="shared" si="123"/>
        <v>2</v>
      </c>
      <c r="EU94" s="212">
        <f t="shared" si="124"/>
        <v>5</v>
      </c>
      <c r="EV94" s="212"/>
      <c r="EW94" s="212">
        <f t="shared" si="125"/>
        <v>30</v>
      </c>
      <c r="EX94" s="212">
        <f t="shared" si="126"/>
        <v>6</v>
      </c>
      <c r="EY94" s="212">
        <f t="shared" si="127"/>
        <v>6</v>
      </c>
      <c r="EZ94" s="212">
        <f t="shared" ref="EZ94:FA94" si="692">IF(ISEVEN($B94),EQ94,0)</f>
        <v>0</v>
      </c>
      <c r="FA94" s="212">
        <f t="shared" si="692"/>
        <v>0</v>
      </c>
      <c r="FB94" s="212">
        <f t="shared" ref="FB94:FC94" si="693">IF(ISODD($B94),ER94,0)</f>
        <v>6</v>
      </c>
      <c r="FC94" s="212">
        <f t="shared" si="693"/>
        <v>5</v>
      </c>
      <c r="FD94" s="212">
        <f t="shared" si="130"/>
        <v>0</v>
      </c>
      <c r="FE94" s="264">
        <f t="shared" si="131"/>
        <v>2</v>
      </c>
      <c r="FF94" s="212">
        <f t="shared" ref="FF94:FG94" si="694">IF(ISEVEN($B94),ET94,0)</f>
        <v>0</v>
      </c>
      <c r="FG94" s="212">
        <f t="shared" si="694"/>
        <v>0</v>
      </c>
      <c r="FH94" s="212">
        <f t="shared" si="133"/>
        <v>5</v>
      </c>
      <c r="FI94" s="212">
        <v>0</v>
      </c>
      <c r="FJ94" s="212">
        <v>0</v>
      </c>
      <c r="FK94" s="212"/>
      <c r="FL94" s="212"/>
      <c r="FM94" s="262">
        <v>30</v>
      </c>
    </row>
    <row r="95" spans="1:169" ht="15.75" customHeight="1" x14ac:dyDescent="0.2">
      <c r="A95" s="247">
        <v>82</v>
      </c>
      <c r="B95" s="248">
        <v>213423243082</v>
      </c>
      <c r="C95" s="249" t="s">
        <v>1058</v>
      </c>
      <c r="D95" s="250"/>
      <c r="E95" s="251" t="s">
        <v>1057</v>
      </c>
      <c r="F95" s="252">
        <f t="shared" si="0"/>
        <v>2</v>
      </c>
      <c r="G95" s="252">
        <f t="shared" si="1"/>
        <v>2</v>
      </c>
      <c r="H95" s="252">
        <f t="shared" si="2"/>
        <v>2</v>
      </c>
      <c r="I95" s="252">
        <f t="shared" si="3"/>
        <v>0</v>
      </c>
      <c r="J95" s="252">
        <f t="shared" si="4"/>
        <v>0</v>
      </c>
      <c r="K95" s="252">
        <f t="shared" si="5"/>
        <v>0</v>
      </c>
      <c r="L95" s="252">
        <f t="shared" si="6"/>
        <v>0</v>
      </c>
      <c r="M95" s="252">
        <f t="shared" si="7"/>
        <v>0</v>
      </c>
      <c r="N95" s="252">
        <f t="shared" si="8"/>
        <v>0</v>
      </c>
      <c r="O95" s="253">
        <f t="shared" si="9"/>
        <v>0</v>
      </c>
      <c r="P95" s="252">
        <f t="shared" si="10"/>
        <v>0</v>
      </c>
      <c r="Q95" s="252">
        <f t="shared" si="11"/>
        <v>0</v>
      </c>
      <c r="R95" s="252">
        <f t="shared" si="12"/>
        <v>0</v>
      </c>
      <c r="S95" s="254">
        <f t="shared" si="13"/>
        <v>0</v>
      </c>
      <c r="T95" s="255">
        <f t="shared" si="14"/>
        <v>4</v>
      </c>
      <c r="U95" s="252">
        <f t="shared" si="15"/>
        <v>4</v>
      </c>
      <c r="V95" s="252">
        <f t="shared" si="16"/>
        <v>0</v>
      </c>
      <c r="W95" s="252">
        <f t="shared" si="17"/>
        <v>0</v>
      </c>
      <c r="X95" s="254">
        <f t="shared" si="18"/>
        <v>0</v>
      </c>
      <c r="Y95" s="256">
        <f t="shared" si="19"/>
        <v>3</v>
      </c>
      <c r="Z95" s="252">
        <f t="shared" si="20"/>
        <v>5</v>
      </c>
      <c r="AA95" s="252">
        <f t="shared" si="21"/>
        <v>0</v>
      </c>
      <c r="AB95" s="252">
        <f t="shared" si="22"/>
        <v>0</v>
      </c>
      <c r="AC95" s="254">
        <f t="shared" si="23"/>
        <v>0</v>
      </c>
      <c r="AD95" s="255">
        <f t="shared" si="24"/>
        <v>3</v>
      </c>
      <c r="AE95" s="252">
        <f t="shared" si="25"/>
        <v>0</v>
      </c>
      <c r="AF95" s="252">
        <f t="shared" si="26"/>
        <v>0</v>
      </c>
      <c r="AG95" s="252">
        <f t="shared" si="27"/>
        <v>0</v>
      </c>
      <c r="AH95" s="254">
        <f t="shared" si="28"/>
        <v>0</v>
      </c>
      <c r="AI95" s="257">
        <f t="shared" si="29"/>
        <v>4</v>
      </c>
      <c r="AJ95" s="252">
        <f t="shared" si="30"/>
        <v>0</v>
      </c>
      <c r="AK95" s="252">
        <f t="shared" si="31"/>
        <v>0</v>
      </c>
      <c r="AL95" s="252">
        <f t="shared" si="32"/>
        <v>0</v>
      </c>
      <c r="AM95" s="254">
        <f t="shared" si="33"/>
        <v>0</v>
      </c>
      <c r="AN95" s="257">
        <f t="shared" si="34"/>
        <v>4</v>
      </c>
      <c r="AO95" s="252">
        <f t="shared" si="35"/>
        <v>5</v>
      </c>
      <c r="AP95" s="252">
        <f t="shared" si="36"/>
        <v>0</v>
      </c>
      <c r="AQ95" s="252">
        <f t="shared" si="37"/>
        <v>0</v>
      </c>
      <c r="AR95" s="254">
        <f t="shared" si="38"/>
        <v>0</v>
      </c>
      <c r="AS95" s="257">
        <f t="shared" si="39"/>
        <v>3</v>
      </c>
      <c r="AT95" s="252">
        <f t="shared" si="40"/>
        <v>0</v>
      </c>
      <c r="AU95" s="252">
        <f t="shared" si="41"/>
        <v>0</v>
      </c>
      <c r="AV95" s="252">
        <f t="shared" si="42"/>
        <v>0</v>
      </c>
      <c r="AW95" s="254">
        <f t="shared" si="43"/>
        <v>0</v>
      </c>
      <c r="AX95" s="258">
        <f t="shared" si="44"/>
        <v>4</v>
      </c>
      <c r="AY95" s="252">
        <f t="shared" si="45"/>
        <v>5</v>
      </c>
      <c r="AZ95" s="252">
        <f t="shared" si="46"/>
        <v>0</v>
      </c>
      <c r="BA95" s="252">
        <f t="shared" si="47"/>
        <v>0</v>
      </c>
      <c r="BB95" s="254">
        <f t="shared" si="48"/>
        <v>0</v>
      </c>
      <c r="BC95" s="257">
        <f t="shared" si="49"/>
        <v>3</v>
      </c>
      <c r="BD95" s="252">
        <f t="shared" si="50"/>
        <v>0</v>
      </c>
      <c r="BE95" s="252">
        <f t="shared" si="51"/>
        <v>0</v>
      </c>
      <c r="BF95" s="252">
        <f t="shared" si="52"/>
        <v>0</v>
      </c>
      <c r="BG95" s="254">
        <f t="shared" si="53"/>
        <v>0</v>
      </c>
      <c r="BH95" s="257">
        <f t="shared" si="54"/>
        <v>4</v>
      </c>
      <c r="BI95" s="252">
        <f t="shared" si="55"/>
        <v>0</v>
      </c>
      <c r="BJ95" s="252">
        <f t="shared" si="56"/>
        <v>0</v>
      </c>
      <c r="BK95" s="252">
        <f t="shared" si="57"/>
        <v>0</v>
      </c>
      <c r="BL95" s="254">
        <f t="shared" si="58"/>
        <v>0</v>
      </c>
      <c r="BM95" s="260">
        <f t="shared" si="59"/>
        <v>4</v>
      </c>
      <c r="BN95" s="252">
        <f t="shared" si="60"/>
        <v>0</v>
      </c>
      <c r="BO95" s="252">
        <f t="shared" si="61"/>
        <v>0</v>
      </c>
      <c r="BP95" s="252">
        <f t="shared" si="62"/>
        <v>0</v>
      </c>
      <c r="BQ95" s="254">
        <f t="shared" si="63"/>
        <v>0</v>
      </c>
      <c r="BR95" s="261">
        <f t="shared" si="64"/>
        <v>4</v>
      </c>
      <c r="BS95" s="252">
        <f t="shared" si="65"/>
        <v>5</v>
      </c>
      <c r="BT95" s="252">
        <f t="shared" si="66"/>
        <v>0</v>
      </c>
      <c r="BU95" s="252">
        <f t="shared" si="67"/>
        <v>0</v>
      </c>
      <c r="BV95" s="254">
        <f t="shared" si="68"/>
        <v>0</v>
      </c>
      <c r="BW95" s="261">
        <f t="shared" si="69"/>
        <v>3</v>
      </c>
      <c r="BX95" s="262">
        <v>30</v>
      </c>
      <c r="BY95" s="262">
        <v>30</v>
      </c>
      <c r="BZ95" s="246" t="e">
        <f t="shared" si="70"/>
        <v>#VALUE!</v>
      </c>
      <c r="CA95" s="246">
        <f t="shared" si="71"/>
        <v>20</v>
      </c>
      <c r="CB95" s="246" t="e">
        <f t="shared" si="72"/>
        <v>#VALUE!</v>
      </c>
      <c r="CC95" s="246" t="e">
        <f t="shared" si="73"/>
        <v>#VALUE!</v>
      </c>
      <c r="CD95" s="246" t="e">
        <f t="shared" si="74"/>
        <v>#VALUE!</v>
      </c>
      <c r="CE95" s="246" t="e">
        <f t="shared" si="75"/>
        <v>#VALUE!</v>
      </c>
      <c r="CF95" s="246" t="e">
        <f t="shared" si="76"/>
        <v>#VALUE!</v>
      </c>
      <c r="CG95" s="246" t="e">
        <f t="shared" si="77"/>
        <v>#VALUE!</v>
      </c>
      <c r="CH95" s="246" t="e">
        <f t="shared" si="78"/>
        <v>#VALUE!</v>
      </c>
      <c r="CI95" s="246" t="e">
        <f t="shared" si="79"/>
        <v>#VALUE!</v>
      </c>
      <c r="CJ95" s="246" t="e">
        <f t="shared" si="80"/>
        <v>#VALUE!</v>
      </c>
      <c r="CK95" s="246" t="e">
        <f t="shared" si="81"/>
        <v>#VALUE!</v>
      </c>
      <c r="CL95" s="246" t="e">
        <f t="shared" si="82"/>
        <v>#VALUE!</v>
      </c>
      <c r="CM95" s="246" t="e">
        <f t="shared" si="83"/>
        <v>#VALUE!</v>
      </c>
      <c r="CN95" s="246" t="e">
        <f t="shared" si="84"/>
        <v>#VALUE!</v>
      </c>
      <c r="CO95" s="263" t="str">
        <f t="shared" si="85"/>
        <v>2023PEC AI 590</v>
      </c>
      <c r="CP95" s="246" t="e">
        <f t="shared" si="86"/>
        <v>#VALUE!</v>
      </c>
      <c r="CQ95" s="211"/>
      <c r="CR95" s="246">
        <f t="shared" si="87"/>
        <v>20</v>
      </c>
      <c r="CS95" s="246" t="e">
        <f t="shared" si="88"/>
        <v>#VALUE!</v>
      </c>
      <c r="CT95" s="246" t="e">
        <f t="shared" si="89"/>
        <v>#VALUE!</v>
      </c>
      <c r="CU95" s="246" t="e">
        <f t="shared" si="90"/>
        <v>#VALUE!</v>
      </c>
      <c r="CV95" s="246" t="e">
        <f t="shared" si="91"/>
        <v>#VALUE!</v>
      </c>
      <c r="CW95" s="246" t="e">
        <f t="shared" si="92"/>
        <v>#VALUE!</v>
      </c>
      <c r="CX95" s="246" t="e">
        <f t="shared" si="93"/>
        <v>#VALUE!</v>
      </c>
      <c r="CY95" s="246" t="e">
        <f t="shared" si="94"/>
        <v>#VALUE!</v>
      </c>
      <c r="CZ95" s="246" t="e">
        <f t="shared" si="95"/>
        <v>#VALUE!</v>
      </c>
      <c r="DA95" s="246" t="e">
        <f t="shared" si="96"/>
        <v>#VALUE!</v>
      </c>
      <c r="DB95" s="246" t="e">
        <f t="shared" si="97"/>
        <v>#VALUE!</v>
      </c>
      <c r="DC95" s="246" t="e">
        <f t="shared" si="98"/>
        <v>#VALUE!</v>
      </c>
      <c r="DD95" s="246" t="e">
        <f t="shared" si="99"/>
        <v>#VALUE!</v>
      </c>
      <c r="DE95" s="212"/>
      <c r="DF95" s="212" t="e">
        <f t="shared" si="100"/>
        <v>#VALUE!</v>
      </c>
      <c r="DG95" s="212"/>
      <c r="DH95" s="212"/>
      <c r="DI95" s="212"/>
      <c r="DJ95" s="212"/>
      <c r="DK95" s="212"/>
      <c r="DL95" s="212"/>
      <c r="DM95" s="212"/>
      <c r="DN95" s="212"/>
      <c r="DO95" s="212"/>
      <c r="DP95" s="212"/>
      <c r="DQ95" s="212"/>
      <c r="DR95" s="264">
        <f t="shared" si="101"/>
        <v>30</v>
      </c>
      <c r="DS95" s="241">
        <f t="shared" si="102"/>
        <v>6</v>
      </c>
      <c r="DT95" s="212">
        <f t="shared" si="103"/>
        <v>4</v>
      </c>
      <c r="DU95" s="212">
        <f t="shared" si="104"/>
        <v>5</v>
      </c>
      <c r="DV95" s="212">
        <f t="shared" si="105"/>
        <v>5</v>
      </c>
      <c r="DW95" s="212">
        <f t="shared" si="106"/>
        <v>5</v>
      </c>
      <c r="DX95" s="264">
        <f t="shared" si="107"/>
        <v>0</v>
      </c>
      <c r="DY95" s="265">
        <f t="shared" si="108"/>
        <v>5</v>
      </c>
      <c r="DZ95" s="212">
        <f t="shared" si="109"/>
        <v>30</v>
      </c>
      <c r="EA95" s="212">
        <f t="shared" si="110"/>
        <v>6</v>
      </c>
      <c r="EB95" s="212">
        <f t="shared" si="111"/>
        <v>0</v>
      </c>
      <c r="EC95" s="212">
        <f t="shared" ref="EC95:ED95" si="695">IF(ISEVEN($B95),DT95,0)</f>
        <v>4</v>
      </c>
      <c r="ED95" s="212">
        <f t="shared" si="695"/>
        <v>5</v>
      </c>
      <c r="EE95" s="212">
        <f t="shared" ref="EE95:EF95" si="696">IF(ISODD($B95),DU95,0)</f>
        <v>0</v>
      </c>
      <c r="EF95" s="212">
        <f t="shared" si="696"/>
        <v>0</v>
      </c>
      <c r="EG95" s="212">
        <f t="shared" si="114"/>
        <v>5</v>
      </c>
      <c r="EH95" s="212">
        <f t="shared" si="115"/>
        <v>0</v>
      </c>
      <c r="EI95" s="212">
        <f t="shared" ref="EI95:EJ95" si="697">IF(ISEVEN($B95),DW95,0)</f>
        <v>5</v>
      </c>
      <c r="EJ95" s="264">
        <f t="shared" si="697"/>
        <v>0</v>
      </c>
      <c r="EK95" s="212">
        <f t="shared" ref="EK95:EL95" si="698">IF(ISODD($B95),DX95,0)</f>
        <v>0</v>
      </c>
      <c r="EL95" s="212">
        <f t="shared" si="698"/>
        <v>0</v>
      </c>
      <c r="EM95" s="212">
        <f t="shared" si="118"/>
        <v>5</v>
      </c>
      <c r="EN95" s="212"/>
      <c r="EO95" s="212"/>
      <c r="EP95" s="241">
        <f t="shared" si="119"/>
        <v>6</v>
      </c>
      <c r="EQ95" s="212">
        <f t="shared" si="120"/>
        <v>5</v>
      </c>
      <c r="ER95" s="212">
        <f t="shared" si="121"/>
        <v>6</v>
      </c>
      <c r="ES95" s="212">
        <f t="shared" si="122"/>
        <v>6</v>
      </c>
      <c r="ET95" s="264">
        <f t="shared" si="123"/>
        <v>2</v>
      </c>
      <c r="EU95" s="212">
        <f t="shared" si="124"/>
        <v>5</v>
      </c>
      <c r="EV95" s="212"/>
      <c r="EW95" s="212">
        <f t="shared" si="125"/>
        <v>30</v>
      </c>
      <c r="EX95" s="212">
        <f t="shared" si="126"/>
        <v>6</v>
      </c>
      <c r="EY95" s="212">
        <f t="shared" si="127"/>
        <v>0</v>
      </c>
      <c r="EZ95" s="212">
        <f t="shared" ref="EZ95:FA95" si="699">IF(ISEVEN($B95),EQ95,0)</f>
        <v>5</v>
      </c>
      <c r="FA95" s="212">
        <f t="shared" si="699"/>
        <v>6</v>
      </c>
      <c r="FB95" s="212">
        <f t="shared" ref="FB95:FC95" si="700">IF(ISODD($B95),ER95,0)</f>
        <v>0</v>
      </c>
      <c r="FC95" s="212">
        <f t="shared" si="700"/>
        <v>0</v>
      </c>
      <c r="FD95" s="212">
        <f t="shared" si="130"/>
        <v>6</v>
      </c>
      <c r="FE95" s="212">
        <f t="shared" si="131"/>
        <v>0</v>
      </c>
      <c r="FF95" s="264">
        <f t="shared" ref="FF95:FG95" si="701">IF(ISEVEN($B95),ET95,0)</f>
        <v>2</v>
      </c>
      <c r="FG95" s="212">
        <f t="shared" si="701"/>
        <v>5</v>
      </c>
      <c r="FH95" s="212">
        <f t="shared" si="133"/>
        <v>0</v>
      </c>
      <c r="FI95" s="212">
        <v>0</v>
      </c>
      <c r="FJ95" s="212">
        <v>0</v>
      </c>
      <c r="FK95" s="212"/>
      <c r="FL95" s="212"/>
      <c r="FM95" s="262">
        <v>30</v>
      </c>
    </row>
    <row r="96" spans="1:169" ht="15.75" customHeight="1" x14ac:dyDescent="0.2">
      <c r="A96" s="247">
        <v>83</v>
      </c>
      <c r="B96" s="266">
        <v>213423243083</v>
      </c>
      <c r="C96" s="266" t="s">
        <v>209</v>
      </c>
      <c r="D96" s="250"/>
      <c r="E96" s="267" t="s">
        <v>151</v>
      </c>
      <c r="F96" s="252">
        <f t="shared" si="0"/>
        <v>2</v>
      </c>
      <c r="G96" s="252">
        <f t="shared" si="1"/>
        <v>2</v>
      </c>
      <c r="H96" s="252">
        <f t="shared" si="2"/>
        <v>2</v>
      </c>
      <c r="I96" s="252">
        <f t="shared" si="3"/>
        <v>2</v>
      </c>
      <c r="J96" s="252">
        <f t="shared" si="4"/>
        <v>2</v>
      </c>
      <c r="K96" s="252">
        <f t="shared" si="5"/>
        <v>2</v>
      </c>
      <c r="L96" s="252">
        <f t="shared" si="6"/>
        <v>2</v>
      </c>
      <c r="M96" s="252">
        <f t="shared" si="7"/>
        <v>2</v>
      </c>
      <c r="N96" s="252">
        <f t="shared" si="8"/>
        <v>1</v>
      </c>
      <c r="O96" s="253">
        <f t="shared" si="9"/>
        <v>0</v>
      </c>
      <c r="P96" s="252">
        <f t="shared" si="10"/>
        <v>12</v>
      </c>
      <c r="Q96" s="252">
        <f t="shared" si="11"/>
        <v>0</v>
      </c>
      <c r="R96" s="252">
        <f t="shared" si="12"/>
        <v>0</v>
      </c>
      <c r="S96" s="254">
        <f t="shared" si="13"/>
        <v>0</v>
      </c>
      <c r="T96" s="255">
        <f t="shared" si="14"/>
        <v>3</v>
      </c>
      <c r="U96" s="252">
        <f t="shared" si="15"/>
        <v>0</v>
      </c>
      <c r="V96" s="252">
        <f t="shared" si="16"/>
        <v>0</v>
      </c>
      <c r="W96" s="252">
        <f t="shared" si="17"/>
        <v>0</v>
      </c>
      <c r="X96" s="254">
        <f t="shared" si="18"/>
        <v>0</v>
      </c>
      <c r="Y96" s="256">
        <f t="shared" si="19"/>
        <v>4</v>
      </c>
      <c r="Z96" s="252">
        <f t="shared" si="20"/>
        <v>0</v>
      </c>
      <c r="AA96" s="252">
        <f t="shared" si="21"/>
        <v>0</v>
      </c>
      <c r="AB96" s="252">
        <f t="shared" si="22"/>
        <v>0</v>
      </c>
      <c r="AC96" s="254">
        <f t="shared" si="23"/>
        <v>0</v>
      </c>
      <c r="AD96" s="255">
        <f t="shared" si="24"/>
        <v>4</v>
      </c>
      <c r="AE96" s="252">
        <f t="shared" si="25"/>
        <v>12</v>
      </c>
      <c r="AF96" s="252">
        <f t="shared" si="26"/>
        <v>0</v>
      </c>
      <c r="AG96" s="252">
        <f t="shared" si="27"/>
        <v>0</v>
      </c>
      <c r="AH96" s="254">
        <f t="shared" si="28"/>
        <v>0</v>
      </c>
      <c r="AI96" s="257">
        <f t="shared" si="29"/>
        <v>3</v>
      </c>
      <c r="AJ96" s="252">
        <f t="shared" si="30"/>
        <v>11</v>
      </c>
      <c r="AK96" s="252">
        <f t="shared" si="31"/>
        <v>0</v>
      </c>
      <c r="AL96" s="252">
        <f t="shared" si="32"/>
        <v>0</v>
      </c>
      <c r="AM96" s="254">
        <f t="shared" si="33"/>
        <v>0</v>
      </c>
      <c r="AN96" s="257">
        <f t="shared" si="34"/>
        <v>3</v>
      </c>
      <c r="AO96" s="252">
        <f t="shared" si="35"/>
        <v>0</v>
      </c>
      <c r="AP96" s="252">
        <f t="shared" si="36"/>
        <v>0</v>
      </c>
      <c r="AQ96" s="252">
        <f t="shared" si="37"/>
        <v>0</v>
      </c>
      <c r="AR96" s="254">
        <f t="shared" si="38"/>
        <v>0</v>
      </c>
      <c r="AS96" s="257">
        <f t="shared" si="39"/>
        <v>4</v>
      </c>
      <c r="AT96" s="252">
        <f t="shared" si="40"/>
        <v>12</v>
      </c>
      <c r="AU96" s="252">
        <f t="shared" si="41"/>
        <v>0</v>
      </c>
      <c r="AV96" s="252">
        <f t="shared" si="42"/>
        <v>0</v>
      </c>
      <c r="AW96" s="254">
        <f t="shared" si="43"/>
        <v>0</v>
      </c>
      <c r="AX96" s="258">
        <f t="shared" si="44"/>
        <v>3</v>
      </c>
      <c r="AY96" s="252">
        <f t="shared" si="45"/>
        <v>0</v>
      </c>
      <c r="AZ96" s="252">
        <f t="shared" si="46"/>
        <v>0</v>
      </c>
      <c r="BA96" s="252">
        <f t="shared" si="47"/>
        <v>0</v>
      </c>
      <c r="BB96" s="254">
        <f t="shared" si="48"/>
        <v>0</v>
      </c>
      <c r="BC96" s="257">
        <f t="shared" si="49"/>
        <v>4</v>
      </c>
      <c r="BD96" s="252">
        <f t="shared" si="50"/>
        <v>0</v>
      </c>
      <c r="BE96" s="252">
        <f t="shared" si="51"/>
        <v>0</v>
      </c>
      <c r="BF96" s="252">
        <f t="shared" si="52"/>
        <v>0</v>
      </c>
      <c r="BG96" s="254">
        <f t="shared" si="53"/>
        <v>0</v>
      </c>
      <c r="BH96" s="257">
        <f t="shared" si="54"/>
        <v>4</v>
      </c>
      <c r="BI96" s="259">
        <f t="shared" si="55"/>
        <v>8</v>
      </c>
      <c r="BJ96" s="252">
        <f t="shared" si="56"/>
        <v>0</v>
      </c>
      <c r="BK96" s="252">
        <f t="shared" si="57"/>
        <v>0</v>
      </c>
      <c r="BL96" s="254">
        <f t="shared" si="58"/>
        <v>0</v>
      </c>
      <c r="BM96" s="260">
        <f t="shared" si="59"/>
        <v>3</v>
      </c>
      <c r="BN96" s="252">
        <f t="shared" si="60"/>
        <v>13</v>
      </c>
      <c r="BO96" s="252">
        <f t="shared" si="61"/>
        <v>0</v>
      </c>
      <c r="BP96" s="252">
        <f t="shared" si="62"/>
        <v>0</v>
      </c>
      <c r="BQ96" s="254">
        <f t="shared" si="63"/>
        <v>0</v>
      </c>
      <c r="BR96" s="261">
        <f t="shared" si="64"/>
        <v>3</v>
      </c>
      <c r="BS96" s="252">
        <f t="shared" si="65"/>
        <v>0</v>
      </c>
      <c r="BT96" s="252">
        <f t="shared" si="66"/>
        <v>0</v>
      </c>
      <c r="BU96" s="252">
        <f t="shared" si="67"/>
        <v>0</v>
      </c>
      <c r="BV96" s="254">
        <f t="shared" si="68"/>
        <v>0</v>
      </c>
      <c r="BW96" s="261">
        <f t="shared" si="69"/>
        <v>4</v>
      </c>
      <c r="BX96" s="262">
        <v>85</v>
      </c>
      <c r="BY96" s="262">
        <v>85</v>
      </c>
      <c r="BZ96" s="246" t="e">
        <f t="shared" si="70"/>
        <v>#VALUE!</v>
      </c>
      <c r="CA96" s="246">
        <f t="shared" si="71"/>
        <v>16</v>
      </c>
      <c r="CB96" s="246" t="e">
        <f t="shared" si="72"/>
        <v>#VALUE!</v>
      </c>
      <c r="CC96" s="246" t="e">
        <f t="shared" si="73"/>
        <v>#VALUE!</v>
      </c>
      <c r="CD96" s="246" t="e">
        <f t="shared" si="74"/>
        <v>#VALUE!</v>
      </c>
      <c r="CE96" s="246" t="e">
        <f t="shared" si="75"/>
        <v>#VALUE!</v>
      </c>
      <c r="CF96" s="246" t="e">
        <f t="shared" si="76"/>
        <v>#VALUE!</v>
      </c>
      <c r="CG96" s="246" t="e">
        <f t="shared" si="77"/>
        <v>#VALUE!</v>
      </c>
      <c r="CH96" s="246" t="e">
        <f t="shared" si="78"/>
        <v>#VALUE!</v>
      </c>
      <c r="CI96" s="246" t="e">
        <f t="shared" si="79"/>
        <v>#VALUE!</v>
      </c>
      <c r="CJ96" s="246" t="e">
        <f t="shared" si="80"/>
        <v>#VALUE!</v>
      </c>
      <c r="CK96" s="246" t="e">
        <f t="shared" si="81"/>
        <v>#VALUE!</v>
      </c>
      <c r="CL96" s="246" t="e">
        <f t="shared" si="82"/>
        <v>#VALUE!</v>
      </c>
      <c r="CM96" s="246" t="e">
        <f t="shared" si="83"/>
        <v>#VALUE!</v>
      </c>
      <c r="CN96" s="246" t="e">
        <f t="shared" si="84"/>
        <v>#VALUE!</v>
      </c>
      <c r="CO96" s="263" t="str">
        <f t="shared" si="85"/>
        <v>2023PEC AI 164</v>
      </c>
      <c r="CP96" s="246" t="e">
        <f t="shared" si="86"/>
        <v>#VALUE!</v>
      </c>
      <c r="CQ96" s="211"/>
      <c r="CR96" s="246">
        <f t="shared" si="87"/>
        <v>15</v>
      </c>
      <c r="CS96" s="246" t="e">
        <f t="shared" si="88"/>
        <v>#VALUE!</v>
      </c>
      <c r="CT96" s="246" t="e">
        <f t="shared" si="89"/>
        <v>#VALUE!</v>
      </c>
      <c r="CU96" s="246" t="e">
        <f t="shared" si="90"/>
        <v>#VALUE!</v>
      </c>
      <c r="CV96" s="246" t="e">
        <f t="shared" si="91"/>
        <v>#VALUE!</v>
      </c>
      <c r="CW96" s="246" t="e">
        <f t="shared" si="92"/>
        <v>#VALUE!</v>
      </c>
      <c r="CX96" s="246" t="e">
        <f t="shared" si="93"/>
        <v>#VALUE!</v>
      </c>
      <c r="CY96" s="246" t="e">
        <f t="shared" si="94"/>
        <v>#VALUE!</v>
      </c>
      <c r="CZ96" s="246" t="e">
        <f t="shared" si="95"/>
        <v>#VALUE!</v>
      </c>
      <c r="DA96" s="246" t="e">
        <f t="shared" si="96"/>
        <v>#VALUE!</v>
      </c>
      <c r="DB96" s="246" t="e">
        <f t="shared" si="97"/>
        <v>#VALUE!</v>
      </c>
      <c r="DC96" s="246" t="e">
        <f t="shared" si="98"/>
        <v>#VALUE!</v>
      </c>
      <c r="DD96" s="246" t="e">
        <f t="shared" si="99"/>
        <v>#VALUE!</v>
      </c>
      <c r="DE96" s="212"/>
      <c r="DF96" s="212" t="e">
        <f t="shared" si="100"/>
        <v>#VALUE!</v>
      </c>
      <c r="DG96" s="212"/>
      <c r="DH96" s="212"/>
      <c r="DI96" s="212"/>
      <c r="DJ96" s="212"/>
      <c r="DK96" s="212"/>
      <c r="DL96" s="212"/>
      <c r="DM96" s="212"/>
      <c r="DN96" s="212"/>
      <c r="DO96" s="212"/>
      <c r="DP96" s="212"/>
      <c r="DQ96" s="212"/>
      <c r="DR96" s="264">
        <f t="shared" si="101"/>
        <v>85</v>
      </c>
      <c r="DS96" s="241">
        <f t="shared" si="102"/>
        <v>17</v>
      </c>
      <c r="DT96" s="212">
        <f t="shared" si="103"/>
        <v>12</v>
      </c>
      <c r="DU96" s="212">
        <f t="shared" si="104"/>
        <v>12</v>
      </c>
      <c r="DV96" s="212">
        <f t="shared" si="105"/>
        <v>11</v>
      </c>
      <c r="DW96" s="212">
        <f t="shared" si="106"/>
        <v>12</v>
      </c>
      <c r="DX96" s="264">
        <f t="shared" si="107"/>
        <v>8</v>
      </c>
      <c r="DY96" s="265">
        <f t="shared" si="108"/>
        <v>13</v>
      </c>
      <c r="DZ96" s="212">
        <f t="shared" si="109"/>
        <v>85</v>
      </c>
      <c r="EA96" s="212">
        <f t="shared" si="110"/>
        <v>17</v>
      </c>
      <c r="EB96" s="212">
        <f t="shared" si="111"/>
        <v>12</v>
      </c>
      <c r="EC96" s="212">
        <f t="shared" ref="EC96:ED96" si="702">IF(ISEVEN($B96),DT96,0)</f>
        <v>0</v>
      </c>
      <c r="ED96" s="212">
        <f t="shared" si="702"/>
        <v>0</v>
      </c>
      <c r="EE96" s="212">
        <f t="shared" ref="EE96:EF96" si="703">IF(ISODD($B96),DU96,0)</f>
        <v>12</v>
      </c>
      <c r="EF96" s="212">
        <f t="shared" si="703"/>
        <v>11</v>
      </c>
      <c r="EG96" s="212">
        <f t="shared" si="114"/>
        <v>0</v>
      </c>
      <c r="EH96" s="212">
        <f t="shared" si="115"/>
        <v>12</v>
      </c>
      <c r="EI96" s="212">
        <f t="shared" ref="EI96:EJ96" si="704">IF(ISEVEN($B96),DW96,0)</f>
        <v>0</v>
      </c>
      <c r="EJ96" s="212">
        <f t="shared" si="704"/>
        <v>0</v>
      </c>
      <c r="EK96" s="264">
        <f t="shared" ref="EK96:EL96" si="705">IF(ISODD($B96),DX96,0)</f>
        <v>8</v>
      </c>
      <c r="EL96" s="212">
        <f t="shared" si="705"/>
        <v>13</v>
      </c>
      <c r="EM96" s="212">
        <f t="shared" si="118"/>
        <v>0</v>
      </c>
      <c r="EN96" s="212"/>
      <c r="EO96" s="212"/>
      <c r="EP96" s="241">
        <f t="shared" si="119"/>
        <v>17</v>
      </c>
      <c r="EQ96" s="212">
        <f t="shared" si="120"/>
        <v>15</v>
      </c>
      <c r="ER96" s="212">
        <f t="shared" si="121"/>
        <v>15</v>
      </c>
      <c r="ES96" s="212">
        <f t="shared" si="122"/>
        <v>13</v>
      </c>
      <c r="ET96" s="264">
        <f t="shared" si="123"/>
        <v>11</v>
      </c>
      <c r="EU96" s="212">
        <f t="shared" si="124"/>
        <v>14</v>
      </c>
      <c r="EV96" s="212"/>
      <c r="EW96" s="212">
        <f t="shared" si="125"/>
        <v>85</v>
      </c>
      <c r="EX96" s="212">
        <f t="shared" si="126"/>
        <v>17</v>
      </c>
      <c r="EY96" s="212">
        <f t="shared" si="127"/>
        <v>15</v>
      </c>
      <c r="EZ96" s="212">
        <f t="shared" ref="EZ96:FA96" si="706">IF(ISEVEN($B96),EQ96,0)</f>
        <v>0</v>
      </c>
      <c r="FA96" s="212">
        <f t="shared" si="706"/>
        <v>0</v>
      </c>
      <c r="FB96" s="212">
        <f t="shared" ref="FB96:FC96" si="707">IF(ISODD($B96),ER96,0)</f>
        <v>15</v>
      </c>
      <c r="FC96" s="212">
        <f t="shared" si="707"/>
        <v>13</v>
      </c>
      <c r="FD96" s="212">
        <f t="shared" si="130"/>
        <v>0</v>
      </c>
      <c r="FE96" s="264">
        <f t="shared" si="131"/>
        <v>11</v>
      </c>
      <c r="FF96" s="212">
        <f t="shared" ref="FF96:FG96" si="708">IF(ISEVEN($B96),ET96,0)</f>
        <v>0</v>
      </c>
      <c r="FG96" s="212">
        <f t="shared" si="708"/>
        <v>0</v>
      </c>
      <c r="FH96" s="212">
        <f t="shared" si="133"/>
        <v>14</v>
      </c>
      <c r="FI96" s="212">
        <v>0</v>
      </c>
      <c r="FJ96" s="212">
        <v>0</v>
      </c>
      <c r="FK96" s="212"/>
      <c r="FL96" s="212"/>
      <c r="FM96" s="262">
        <v>85</v>
      </c>
    </row>
    <row r="97" spans="1:169" ht="15.75" customHeight="1" x14ac:dyDescent="0.2">
      <c r="A97" s="247">
        <v>84</v>
      </c>
      <c r="B97" s="248">
        <v>213423243084</v>
      </c>
      <c r="C97" s="249" t="s">
        <v>1059</v>
      </c>
      <c r="D97" s="250"/>
      <c r="E97" s="251" t="s">
        <v>1060</v>
      </c>
      <c r="F97" s="252">
        <f t="shared" si="0"/>
        <v>2</v>
      </c>
      <c r="G97" s="252">
        <f t="shared" si="1"/>
        <v>2</v>
      </c>
      <c r="H97" s="252">
        <f t="shared" si="2"/>
        <v>2</v>
      </c>
      <c r="I97" s="252">
        <f t="shared" si="3"/>
        <v>2</v>
      </c>
      <c r="J97" s="252">
        <f t="shared" si="4"/>
        <v>2</v>
      </c>
      <c r="K97" s="252">
        <f t="shared" si="5"/>
        <v>0</v>
      </c>
      <c r="L97" s="252">
        <f t="shared" si="6"/>
        <v>0</v>
      </c>
      <c r="M97" s="252">
        <f t="shared" si="7"/>
        <v>0</v>
      </c>
      <c r="N97" s="252">
        <f t="shared" si="8"/>
        <v>0</v>
      </c>
      <c r="O97" s="253">
        <f t="shared" si="9"/>
        <v>0</v>
      </c>
      <c r="P97" s="252">
        <f t="shared" si="10"/>
        <v>0</v>
      </c>
      <c r="Q97" s="252">
        <f t="shared" si="11"/>
        <v>0</v>
      </c>
      <c r="R97" s="252">
        <f t="shared" si="12"/>
        <v>0</v>
      </c>
      <c r="S97" s="254">
        <f t="shared" si="13"/>
        <v>0</v>
      </c>
      <c r="T97" s="255">
        <f t="shared" si="14"/>
        <v>4</v>
      </c>
      <c r="U97" s="252">
        <f t="shared" si="15"/>
        <v>7</v>
      </c>
      <c r="V97" s="252">
        <f t="shared" si="16"/>
        <v>0</v>
      </c>
      <c r="W97" s="252">
        <f t="shared" si="17"/>
        <v>0</v>
      </c>
      <c r="X97" s="254">
        <f t="shared" si="18"/>
        <v>0</v>
      </c>
      <c r="Y97" s="256">
        <f t="shared" si="19"/>
        <v>3</v>
      </c>
      <c r="Z97" s="252">
        <f t="shared" si="20"/>
        <v>7</v>
      </c>
      <c r="AA97" s="252">
        <f t="shared" si="21"/>
        <v>0</v>
      </c>
      <c r="AB97" s="252">
        <f t="shared" si="22"/>
        <v>0</v>
      </c>
      <c r="AC97" s="254">
        <f t="shared" si="23"/>
        <v>0</v>
      </c>
      <c r="AD97" s="255">
        <f t="shared" si="24"/>
        <v>3</v>
      </c>
      <c r="AE97" s="252">
        <f t="shared" si="25"/>
        <v>0</v>
      </c>
      <c r="AF97" s="252">
        <f t="shared" si="26"/>
        <v>0</v>
      </c>
      <c r="AG97" s="252">
        <f t="shared" si="27"/>
        <v>0</v>
      </c>
      <c r="AH97" s="254">
        <f t="shared" si="28"/>
        <v>0</v>
      </c>
      <c r="AI97" s="257">
        <f t="shared" si="29"/>
        <v>4</v>
      </c>
      <c r="AJ97" s="252">
        <f t="shared" si="30"/>
        <v>0</v>
      </c>
      <c r="AK97" s="252">
        <f t="shared" si="31"/>
        <v>0</v>
      </c>
      <c r="AL97" s="252">
        <f t="shared" si="32"/>
        <v>0</v>
      </c>
      <c r="AM97" s="254">
        <f t="shared" si="33"/>
        <v>0</v>
      </c>
      <c r="AN97" s="257">
        <f t="shared" si="34"/>
        <v>4</v>
      </c>
      <c r="AO97" s="252">
        <f t="shared" si="35"/>
        <v>7</v>
      </c>
      <c r="AP97" s="252">
        <f t="shared" si="36"/>
        <v>0</v>
      </c>
      <c r="AQ97" s="252">
        <f t="shared" si="37"/>
        <v>0</v>
      </c>
      <c r="AR97" s="254">
        <f t="shared" si="38"/>
        <v>0</v>
      </c>
      <c r="AS97" s="257">
        <f t="shared" si="39"/>
        <v>3</v>
      </c>
      <c r="AT97" s="252">
        <f t="shared" si="40"/>
        <v>0</v>
      </c>
      <c r="AU97" s="252">
        <f t="shared" si="41"/>
        <v>0</v>
      </c>
      <c r="AV97" s="252">
        <f t="shared" si="42"/>
        <v>0</v>
      </c>
      <c r="AW97" s="254">
        <f t="shared" si="43"/>
        <v>0</v>
      </c>
      <c r="AX97" s="258">
        <f t="shared" si="44"/>
        <v>4</v>
      </c>
      <c r="AY97" s="252">
        <f t="shared" si="45"/>
        <v>7</v>
      </c>
      <c r="AZ97" s="252">
        <f t="shared" si="46"/>
        <v>0</v>
      </c>
      <c r="BA97" s="252">
        <f t="shared" si="47"/>
        <v>0</v>
      </c>
      <c r="BB97" s="254">
        <f t="shared" si="48"/>
        <v>0</v>
      </c>
      <c r="BC97" s="257">
        <f t="shared" si="49"/>
        <v>3</v>
      </c>
      <c r="BD97" s="259">
        <f t="shared" si="50"/>
        <v>4</v>
      </c>
      <c r="BE97" s="252">
        <f t="shared" si="51"/>
        <v>0</v>
      </c>
      <c r="BF97" s="252">
        <f t="shared" si="52"/>
        <v>0</v>
      </c>
      <c r="BG97" s="254">
        <f t="shared" si="53"/>
        <v>0</v>
      </c>
      <c r="BH97" s="257">
        <f t="shared" si="54"/>
        <v>3</v>
      </c>
      <c r="BI97" s="252">
        <f t="shared" si="55"/>
        <v>0</v>
      </c>
      <c r="BJ97" s="252">
        <f t="shared" si="56"/>
        <v>0</v>
      </c>
      <c r="BK97" s="252">
        <f t="shared" si="57"/>
        <v>0</v>
      </c>
      <c r="BL97" s="254">
        <f t="shared" si="58"/>
        <v>0</v>
      </c>
      <c r="BM97" s="260">
        <f t="shared" si="59"/>
        <v>4</v>
      </c>
      <c r="BN97" s="252">
        <f t="shared" si="60"/>
        <v>0</v>
      </c>
      <c r="BO97" s="252">
        <f t="shared" si="61"/>
        <v>0</v>
      </c>
      <c r="BP97" s="252">
        <f t="shared" si="62"/>
        <v>0</v>
      </c>
      <c r="BQ97" s="254">
        <f t="shared" si="63"/>
        <v>0</v>
      </c>
      <c r="BR97" s="261">
        <f t="shared" si="64"/>
        <v>4</v>
      </c>
      <c r="BS97" s="252">
        <f t="shared" si="65"/>
        <v>8</v>
      </c>
      <c r="BT97" s="252">
        <f t="shared" si="66"/>
        <v>0</v>
      </c>
      <c r="BU97" s="252">
        <f t="shared" si="67"/>
        <v>0</v>
      </c>
      <c r="BV97" s="254">
        <f t="shared" si="68"/>
        <v>0</v>
      </c>
      <c r="BW97" s="261">
        <f t="shared" si="69"/>
        <v>3</v>
      </c>
      <c r="BX97" s="262">
        <v>50</v>
      </c>
      <c r="BY97" s="262">
        <v>50</v>
      </c>
      <c r="BZ97" s="246" t="e">
        <f t="shared" si="70"/>
        <v>#VALUE!</v>
      </c>
      <c r="CA97" s="246">
        <f t="shared" si="71"/>
        <v>20</v>
      </c>
      <c r="CB97" s="246" t="e">
        <f t="shared" si="72"/>
        <v>#VALUE!</v>
      </c>
      <c r="CC97" s="246" t="e">
        <f t="shared" si="73"/>
        <v>#VALUE!</v>
      </c>
      <c r="CD97" s="246" t="e">
        <f t="shared" si="74"/>
        <v>#VALUE!</v>
      </c>
      <c r="CE97" s="246" t="e">
        <f t="shared" si="75"/>
        <v>#VALUE!</v>
      </c>
      <c r="CF97" s="246" t="e">
        <f t="shared" si="76"/>
        <v>#VALUE!</v>
      </c>
      <c r="CG97" s="246" t="e">
        <f t="shared" si="77"/>
        <v>#VALUE!</v>
      </c>
      <c r="CH97" s="246" t="e">
        <f t="shared" si="78"/>
        <v>#VALUE!</v>
      </c>
      <c r="CI97" s="246" t="e">
        <f t="shared" si="79"/>
        <v>#VALUE!</v>
      </c>
      <c r="CJ97" s="246" t="e">
        <f t="shared" si="80"/>
        <v>#VALUE!</v>
      </c>
      <c r="CK97" s="246" t="e">
        <f t="shared" si="81"/>
        <v>#VALUE!</v>
      </c>
      <c r="CL97" s="246" t="e">
        <f t="shared" si="82"/>
        <v>#VALUE!</v>
      </c>
      <c r="CM97" s="246" t="e">
        <f t="shared" si="83"/>
        <v>#VALUE!</v>
      </c>
      <c r="CN97" s="246" t="e">
        <f t="shared" si="84"/>
        <v>#VALUE!</v>
      </c>
      <c r="CO97" s="263" t="str">
        <f t="shared" si="85"/>
        <v>2023PEC AI 591</v>
      </c>
      <c r="CP97" s="246" t="e">
        <f t="shared" si="86"/>
        <v>#VALUE!</v>
      </c>
      <c r="CQ97" s="211"/>
      <c r="CR97" s="246">
        <f t="shared" si="87"/>
        <v>20</v>
      </c>
      <c r="CS97" s="246" t="e">
        <f t="shared" si="88"/>
        <v>#VALUE!</v>
      </c>
      <c r="CT97" s="246" t="e">
        <f t="shared" si="89"/>
        <v>#VALUE!</v>
      </c>
      <c r="CU97" s="246" t="e">
        <f t="shared" si="90"/>
        <v>#VALUE!</v>
      </c>
      <c r="CV97" s="246" t="e">
        <f t="shared" si="91"/>
        <v>#VALUE!</v>
      </c>
      <c r="CW97" s="246" t="e">
        <f t="shared" si="92"/>
        <v>#VALUE!</v>
      </c>
      <c r="CX97" s="246" t="e">
        <f t="shared" si="93"/>
        <v>#VALUE!</v>
      </c>
      <c r="CY97" s="246" t="e">
        <f t="shared" si="94"/>
        <v>#VALUE!</v>
      </c>
      <c r="CZ97" s="246" t="e">
        <f t="shared" si="95"/>
        <v>#VALUE!</v>
      </c>
      <c r="DA97" s="246" t="e">
        <f t="shared" si="96"/>
        <v>#VALUE!</v>
      </c>
      <c r="DB97" s="246" t="e">
        <f t="shared" si="97"/>
        <v>#VALUE!</v>
      </c>
      <c r="DC97" s="246" t="e">
        <f t="shared" si="98"/>
        <v>#VALUE!</v>
      </c>
      <c r="DD97" s="246" t="e">
        <f t="shared" si="99"/>
        <v>#VALUE!</v>
      </c>
      <c r="DE97" s="212"/>
      <c r="DF97" s="212" t="e">
        <f t="shared" si="100"/>
        <v>#VALUE!</v>
      </c>
      <c r="DG97" s="212"/>
      <c r="DH97" s="212"/>
      <c r="DI97" s="212"/>
      <c r="DJ97" s="212"/>
      <c r="DK97" s="212"/>
      <c r="DL97" s="212"/>
      <c r="DM97" s="212"/>
      <c r="DN97" s="212"/>
      <c r="DO97" s="212"/>
      <c r="DP97" s="212"/>
      <c r="DQ97" s="212"/>
      <c r="DR97" s="264">
        <f t="shared" si="101"/>
        <v>50</v>
      </c>
      <c r="DS97" s="241">
        <f t="shared" si="102"/>
        <v>10</v>
      </c>
      <c r="DT97" s="212">
        <f t="shared" si="103"/>
        <v>7</v>
      </c>
      <c r="DU97" s="212">
        <f t="shared" si="104"/>
        <v>7</v>
      </c>
      <c r="DV97" s="212">
        <f t="shared" si="105"/>
        <v>7</v>
      </c>
      <c r="DW97" s="212">
        <f t="shared" si="106"/>
        <v>7</v>
      </c>
      <c r="DX97" s="264">
        <f t="shared" si="107"/>
        <v>4</v>
      </c>
      <c r="DY97" s="265">
        <f t="shared" si="108"/>
        <v>8</v>
      </c>
      <c r="DZ97" s="212">
        <f t="shared" si="109"/>
        <v>50</v>
      </c>
      <c r="EA97" s="212">
        <f t="shared" si="110"/>
        <v>10</v>
      </c>
      <c r="EB97" s="212">
        <f t="shared" si="111"/>
        <v>0</v>
      </c>
      <c r="EC97" s="212">
        <f t="shared" ref="EC97:ED97" si="709">IF(ISEVEN($B97),DT97,0)</f>
        <v>7</v>
      </c>
      <c r="ED97" s="212">
        <f t="shared" si="709"/>
        <v>7</v>
      </c>
      <c r="EE97" s="212">
        <f t="shared" ref="EE97:EF97" si="710">IF(ISODD($B97),DU97,0)</f>
        <v>0</v>
      </c>
      <c r="EF97" s="212">
        <f t="shared" si="710"/>
        <v>0</v>
      </c>
      <c r="EG97" s="212">
        <f t="shared" si="114"/>
        <v>7</v>
      </c>
      <c r="EH97" s="212">
        <f t="shared" si="115"/>
        <v>0</v>
      </c>
      <c r="EI97" s="212">
        <f t="shared" ref="EI97:EJ97" si="711">IF(ISEVEN($B97),DW97,0)</f>
        <v>7</v>
      </c>
      <c r="EJ97" s="264">
        <f t="shared" si="711"/>
        <v>4</v>
      </c>
      <c r="EK97" s="212">
        <f t="shared" ref="EK97:EL97" si="712">IF(ISODD($B97),DX97,0)</f>
        <v>0</v>
      </c>
      <c r="EL97" s="212">
        <f t="shared" si="712"/>
        <v>0</v>
      </c>
      <c r="EM97" s="212">
        <f t="shared" si="118"/>
        <v>8</v>
      </c>
      <c r="EN97" s="212"/>
      <c r="EO97" s="212"/>
      <c r="EP97" s="241">
        <f t="shared" si="119"/>
        <v>10</v>
      </c>
      <c r="EQ97" s="212">
        <f t="shared" si="120"/>
        <v>8</v>
      </c>
      <c r="ER97" s="212">
        <f t="shared" si="121"/>
        <v>9</v>
      </c>
      <c r="ES97" s="212">
        <f t="shared" si="122"/>
        <v>9</v>
      </c>
      <c r="ET97" s="264">
        <f t="shared" si="123"/>
        <v>6</v>
      </c>
      <c r="EU97" s="212">
        <f t="shared" si="124"/>
        <v>8</v>
      </c>
      <c r="EV97" s="212"/>
      <c r="EW97" s="212">
        <f t="shared" si="125"/>
        <v>50</v>
      </c>
      <c r="EX97" s="212">
        <f t="shared" si="126"/>
        <v>10</v>
      </c>
      <c r="EY97" s="212">
        <f t="shared" si="127"/>
        <v>0</v>
      </c>
      <c r="EZ97" s="212">
        <f t="shared" ref="EZ97:FA97" si="713">IF(ISEVEN($B97),EQ97,0)</f>
        <v>8</v>
      </c>
      <c r="FA97" s="212">
        <f t="shared" si="713"/>
        <v>9</v>
      </c>
      <c r="FB97" s="212">
        <f t="shared" ref="FB97:FC97" si="714">IF(ISODD($B97),ER97,0)</f>
        <v>0</v>
      </c>
      <c r="FC97" s="212">
        <f t="shared" si="714"/>
        <v>0</v>
      </c>
      <c r="FD97" s="212">
        <f t="shared" si="130"/>
        <v>9</v>
      </c>
      <c r="FE97" s="212">
        <f t="shared" si="131"/>
        <v>0</v>
      </c>
      <c r="FF97" s="264">
        <f t="shared" ref="FF97:FG97" si="715">IF(ISEVEN($B97),ET97,0)</f>
        <v>6</v>
      </c>
      <c r="FG97" s="212">
        <f t="shared" si="715"/>
        <v>8</v>
      </c>
      <c r="FH97" s="212">
        <f t="shared" si="133"/>
        <v>0</v>
      </c>
      <c r="FI97" s="212">
        <v>0</v>
      </c>
      <c r="FJ97" s="212">
        <v>0</v>
      </c>
      <c r="FK97" s="212"/>
      <c r="FL97" s="212"/>
      <c r="FM97" s="262">
        <v>50</v>
      </c>
    </row>
    <row r="98" spans="1:169" ht="15.75" customHeight="1" x14ac:dyDescent="0.2">
      <c r="A98" s="247">
        <v>85</v>
      </c>
      <c r="B98" s="266">
        <v>213423243085</v>
      </c>
      <c r="C98" s="266" t="s">
        <v>211</v>
      </c>
      <c r="D98" s="250"/>
      <c r="E98" s="267" t="s">
        <v>153</v>
      </c>
      <c r="F98" s="252">
        <f t="shared" si="0"/>
        <v>2</v>
      </c>
      <c r="G98" s="252">
        <f t="shared" si="1"/>
        <v>2</v>
      </c>
      <c r="H98" s="252">
        <f t="shared" si="2"/>
        <v>2</v>
      </c>
      <c r="I98" s="252">
        <f t="shared" si="3"/>
        <v>1</v>
      </c>
      <c r="J98" s="252">
        <f t="shared" si="4"/>
        <v>0</v>
      </c>
      <c r="K98" s="252">
        <f t="shared" si="5"/>
        <v>0</v>
      </c>
      <c r="L98" s="252">
        <f t="shared" si="6"/>
        <v>0</v>
      </c>
      <c r="M98" s="252">
        <f t="shared" si="7"/>
        <v>0</v>
      </c>
      <c r="N98" s="252">
        <f t="shared" si="8"/>
        <v>0</v>
      </c>
      <c r="O98" s="253">
        <f t="shared" si="9"/>
        <v>0</v>
      </c>
      <c r="P98" s="252">
        <f t="shared" si="10"/>
        <v>6</v>
      </c>
      <c r="Q98" s="252">
        <f t="shared" si="11"/>
        <v>0</v>
      </c>
      <c r="R98" s="252">
        <f t="shared" si="12"/>
        <v>0</v>
      </c>
      <c r="S98" s="254">
        <f t="shared" si="13"/>
        <v>0</v>
      </c>
      <c r="T98" s="255">
        <f t="shared" si="14"/>
        <v>3</v>
      </c>
      <c r="U98" s="252">
        <f t="shared" si="15"/>
        <v>0</v>
      </c>
      <c r="V98" s="252">
        <f t="shared" si="16"/>
        <v>0</v>
      </c>
      <c r="W98" s="252">
        <f t="shared" si="17"/>
        <v>0</v>
      </c>
      <c r="X98" s="254">
        <f t="shared" si="18"/>
        <v>0</v>
      </c>
      <c r="Y98" s="256">
        <f t="shared" si="19"/>
        <v>4</v>
      </c>
      <c r="Z98" s="252">
        <f t="shared" si="20"/>
        <v>0</v>
      </c>
      <c r="AA98" s="252">
        <f t="shared" si="21"/>
        <v>0</v>
      </c>
      <c r="AB98" s="252">
        <f t="shared" si="22"/>
        <v>0</v>
      </c>
      <c r="AC98" s="254">
        <f t="shared" si="23"/>
        <v>0</v>
      </c>
      <c r="AD98" s="255">
        <f t="shared" si="24"/>
        <v>4</v>
      </c>
      <c r="AE98" s="252">
        <f t="shared" si="25"/>
        <v>6</v>
      </c>
      <c r="AF98" s="252">
        <f t="shared" si="26"/>
        <v>0</v>
      </c>
      <c r="AG98" s="252">
        <f t="shared" si="27"/>
        <v>0</v>
      </c>
      <c r="AH98" s="254">
        <f t="shared" si="28"/>
        <v>0</v>
      </c>
      <c r="AI98" s="257">
        <f t="shared" si="29"/>
        <v>3</v>
      </c>
      <c r="AJ98" s="252">
        <f t="shared" si="30"/>
        <v>5</v>
      </c>
      <c r="AK98" s="252">
        <f t="shared" si="31"/>
        <v>0</v>
      </c>
      <c r="AL98" s="252">
        <f t="shared" si="32"/>
        <v>0</v>
      </c>
      <c r="AM98" s="254">
        <f t="shared" si="33"/>
        <v>0</v>
      </c>
      <c r="AN98" s="257">
        <f t="shared" si="34"/>
        <v>3</v>
      </c>
      <c r="AO98" s="252">
        <f t="shared" si="35"/>
        <v>0</v>
      </c>
      <c r="AP98" s="252">
        <f t="shared" si="36"/>
        <v>0</v>
      </c>
      <c r="AQ98" s="252">
        <f t="shared" si="37"/>
        <v>0</v>
      </c>
      <c r="AR98" s="254">
        <f t="shared" si="38"/>
        <v>0</v>
      </c>
      <c r="AS98" s="257">
        <f t="shared" si="39"/>
        <v>4</v>
      </c>
      <c r="AT98" s="252">
        <f t="shared" si="40"/>
        <v>6</v>
      </c>
      <c r="AU98" s="252">
        <f t="shared" si="41"/>
        <v>0</v>
      </c>
      <c r="AV98" s="252">
        <f t="shared" si="42"/>
        <v>0</v>
      </c>
      <c r="AW98" s="254">
        <f t="shared" si="43"/>
        <v>0</v>
      </c>
      <c r="AX98" s="258">
        <f t="shared" si="44"/>
        <v>3</v>
      </c>
      <c r="AY98" s="252">
        <f t="shared" si="45"/>
        <v>0</v>
      </c>
      <c r="AZ98" s="252">
        <f t="shared" si="46"/>
        <v>0</v>
      </c>
      <c r="BA98" s="252">
        <f t="shared" si="47"/>
        <v>0</v>
      </c>
      <c r="BB98" s="254">
        <f t="shared" si="48"/>
        <v>0</v>
      </c>
      <c r="BC98" s="257">
        <f t="shared" si="49"/>
        <v>4</v>
      </c>
      <c r="BD98" s="252">
        <f t="shared" si="50"/>
        <v>0</v>
      </c>
      <c r="BE98" s="252">
        <f t="shared" si="51"/>
        <v>0</v>
      </c>
      <c r="BF98" s="252">
        <f t="shared" si="52"/>
        <v>0</v>
      </c>
      <c r="BG98" s="254">
        <f t="shared" si="53"/>
        <v>0</v>
      </c>
      <c r="BH98" s="257">
        <f t="shared" si="54"/>
        <v>4</v>
      </c>
      <c r="BI98" s="259">
        <f t="shared" si="55"/>
        <v>1</v>
      </c>
      <c r="BJ98" s="252">
        <f t="shared" si="56"/>
        <v>0</v>
      </c>
      <c r="BK98" s="252">
        <f t="shared" si="57"/>
        <v>0</v>
      </c>
      <c r="BL98" s="254">
        <f t="shared" si="58"/>
        <v>0</v>
      </c>
      <c r="BM98" s="260">
        <f t="shared" si="59"/>
        <v>3</v>
      </c>
      <c r="BN98" s="252">
        <f t="shared" si="60"/>
        <v>5</v>
      </c>
      <c r="BO98" s="252">
        <f t="shared" si="61"/>
        <v>0</v>
      </c>
      <c r="BP98" s="252">
        <f t="shared" si="62"/>
        <v>0</v>
      </c>
      <c r="BQ98" s="254">
        <f t="shared" si="63"/>
        <v>0</v>
      </c>
      <c r="BR98" s="261">
        <f t="shared" si="64"/>
        <v>3</v>
      </c>
      <c r="BS98" s="252">
        <f t="shared" si="65"/>
        <v>0</v>
      </c>
      <c r="BT98" s="252">
        <f t="shared" si="66"/>
        <v>0</v>
      </c>
      <c r="BU98" s="252">
        <f t="shared" si="67"/>
        <v>0</v>
      </c>
      <c r="BV98" s="254">
        <f t="shared" si="68"/>
        <v>0</v>
      </c>
      <c r="BW98" s="261">
        <f t="shared" si="69"/>
        <v>4</v>
      </c>
      <c r="BX98" s="262">
        <v>36</v>
      </c>
      <c r="BY98" s="262">
        <v>36</v>
      </c>
      <c r="BZ98" s="246" t="e">
        <f t="shared" si="70"/>
        <v>#VALUE!</v>
      </c>
      <c r="CA98" s="246">
        <f t="shared" si="71"/>
        <v>20</v>
      </c>
      <c r="CB98" s="246" t="e">
        <f t="shared" si="72"/>
        <v>#VALUE!</v>
      </c>
      <c r="CC98" s="246" t="e">
        <f t="shared" si="73"/>
        <v>#VALUE!</v>
      </c>
      <c r="CD98" s="246" t="e">
        <f t="shared" si="74"/>
        <v>#VALUE!</v>
      </c>
      <c r="CE98" s="246" t="e">
        <f t="shared" si="75"/>
        <v>#VALUE!</v>
      </c>
      <c r="CF98" s="246" t="e">
        <f t="shared" si="76"/>
        <v>#VALUE!</v>
      </c>
      <c r="CG98" s="246" t="e">
        <f t="shared" si="77"/>
        <v>#VALUE!</v>
      </c>
      <c r="CH98" s="246" t="e">
        <f t="shared" si="78"/>
        <v>#VALUE!</v>
      </c>
      <c r="CI98" s="246" t="e">
        <f t="shared" si="79"/>
        <v>#VALUE!</v>
      </c>
      <c r="CJ98" s="246" t="e">
        <f t="shared" si="80"/>
        <v>#VALUE!</v>
      </c>
      <c r="CK98" s="246" t="e">
        <f t="shared" si="81"/>
        <v>#VALUE!</v>
      </c>
      <c r="CL98" s="246" t="e">
        <f t="shared" si="82"/>
        <v>#VALUE!</v>
      </c>
      <c r="CM98" s="246" t="e">
        <f t="shared" si="83"/>
        <v>#VALUE!</v>
      </c>
      <c r="CN98" s="246" t="e">
        <f t="shared" si="84"/>
        <v>#VALUE!</v>
      </c>
      <c r="CO98" s="263" t="str">
        <f t="shared" si="85"/>
        <v>2023PEC AI 165</v>
      </c>
      <c r="CP98" s="246" t="e">
        <f t="shared" si="86"/>
        <v>#VALUE!</v>
      </c>
      <c r="CQ98" s="211"/>
      <c r="CR98" s="246">
        <f t="shared" si="87"/>
        <v>20</v>
      </c>
      <c r="CS98" s="246" t="e">
        <f t="shared" si="88"/>
        <v>#VALUE!</v>
      </c>
      <c r="CT98" s="246" t="e">
        <f t="shared" si="89"/>
        <v>#VALUE!</v>
      </c>
      <c r="CU98" s="246" t="e">
        <f t="shared" si="90"/>
        <v>#VALUE!</v>
      </c>
      <c r="CV98" s="246" t="e">
        <f t="shared" si="91"/>
        <v>#VALUE!</v>
      </c>
      <c r="CW98" s="246" t="e">
        <f t="shared" si="92"/>
        <v>#VALUE!</v>
      </c>
      <c r="CX98" s="246" t="e">
        <f t="shared" si="93"/>
        <v>#VALUE!</v>
      </c>
      <c r="CY98" s="246" t="e">
        <f t="shared" si="94"/>
        <v>#VALUE!</v>
      </c>
      <c r="CZ98" s="246" t="e">
        <f t="shared" si="95"/>
        <v>#VALUE!</v>
      </c>
      <c r="DA98" s="246" t="e">
        <f t="shared" si="96"/>
        <v>#VALUE!</v>
      </c>
      <c r="DB98" s="246" t="e">
        <f t="shared" si="97"/>
        <v>#VALUE!</v>
      </c>
      <c r="DC98" s="246" t="e">
        <f t="shared" si="98"/>
        <v>#VALUE!</v>
      </c>
      <c r="DD98" s="246" t="e">
        <f t="shared" si="99"/>
        <v>#VALUE!</v>
      </c>
      <c r="DE98" s="212"/>
      <c r="DF98" s="212" t="e">
        <f t="shared" si="100"/>
        <v>#VALUE!</v>
      </c>
      <c r="DG98" s="212"/>
      <c r="DH98" s="212"/>
      <c r="DI98" s="212"/>
      <c r="DJ98" s="212"/>
      <c r="DK98" s="212"/>
      <c r="DL98" s="212"/>
      <c r="DM98" s="212"/>
      <c r="DN98" s="212"/>
      <c r="DO98" s="212"/>
      <c r="DP98" s="212"/>
      <c r="DQ98" s="212"/>
      <c r="DR98" s="264">
        <f t="shared" si="101"/>
        <v>36</v>
      </c>
      <c r="DS98" s="241">
        <f t="shared" si="102"/>
        <v>7</v>
      </c>
      <c r="DT98" s="212">
        <f t="shared" si="103"/>
        <v>6</v>
      </c>
      <c r="DU98" s="212">
        <f t="shared" si="104"/>
        <v>6</v>
      </c>
      <c r="DV98" s="212">
        <f t="shared" si="105"/>
        <v>5</v>
      </c>
      <c r="DW98" s="212">
        <f t="shared" si="106"/>
        <v>6</v>
      </c>
      <c r="DX98" s="264">
        <f t="shared" si="107"/>
        <v>1</v>
      </c>
      <c r="DY98" s="265">
        <f t="shared" si="108"/>
        <v>5</v>
      </c>
      <c r="DZ98" s="212">
        <f t="shared" si="109"/>
        <v>36</v>
      </c>
      <c r="EA98" s="212">
        <f t="shared" si="110"/>
        <v>7</v>
      </c>
      <c r="EB98" s="212">
        <f t="shared" si="111"/>
        <v>6</v>
      </c>
      <c r="EC98" s="212">
        <f t="shared" ref="EC98:ED98" si="716">IF(ISEVEN($B98),DT98,0)</f>
        <v>0</v>
      </c>
      <c r="ED98" s="212">
        <f t="shared" si="716"/>
        <v>0</v>
      </c>
      <c r="EE98" s="212">
        <f t="shared" ref="EE98:EF98" si="717">IF(ISODD($B98),DU98,0)</f>
        <v>6</v>
      </c>
      <c r="EF98" s="212">
        <f t="shared" si="717"/>
        <v>5</v>
      </c>
      <c r="EG98" s="212">
        <f t="shared" si="114"/>
        <v>0</v>
      </c>
      <c r="EH98" s="212">
        <f t="shared" si="115"/>
        <v>6</v>
      </c>
      <c r="EI98" s="212">
        <f t="shared" ref="EI98:EJ98" si="718">IF(ISEVEN($B98),DW98,0)</f>
        <v>0</v>
      </c>
      <c r="EJ98" s="212">
        <f t="shared" si="718"/>
        <v>0</v>
      </c>
      <c r="EK98" s="264">
        <f t="shared" ref="EK98:EL98" si="719">IF(ISODD($B98),DX98,0)</f>
        <v>1</v>
      </c>
      <c r="EL98" s="212">
        <f t="shared" si="719"/>
        <v>5</v>
      </c>
      <c r="EM98" s="212">
        <f t="shared" si="118"/>
        <v>0</v>
      </c>
      <c r="EN98" s="212"/>
      <c r="EO98" s="212"/>
      <c r="EP98" s="241">
        <f t="shared" si="119"/>
        <v>7</v>
      </c>
      <c r="EQ98" s="212">
        <f t="shared" si="120"/>
        <v>7</v>
      </c>
      <c r="ER98" s="212">
        <f t="shared" si="121"/>
        <v>7</v>
      </c>
      <c r="ES98" s="212">
        <f t="shared" si="122"/>
        <v>6</v>
      </c>
      <c r="ET98" s="264">
        <f t="shared" si="123"/>
        <v>3</v>
      </c>
      <c r="EU98" s="212">
        <f t="shared" si="124"/>
        <v>6</v>
      </c>
      <c r="EV98" s="212"/>
      <c r="EW98" s="212">
        <f t="shared" si="125"/>
        <v>36</v>
      </c>
      <c r="EX98" s="212">
        <f t="shared" si="126"/>
        <v>7</v>
      </c>
      <c r="EY98" s="212">
        <f t="shared" si="127"/>
        <v>7</v>
      </c>
      <c r="EZ98" s="212">
        <f t="shared" ref="EZ98:FA98" si="720">IF(ISEVEN($B98),EQ98,0)</f>
        <v>0</v>
      </c>
      <c r="FA98" s="212">
        <f t="shared" si="720"/>
        <v>0</v>
      </c>
      <c r="FB98" s="212">
        <f t="shared" ref="FB98:FC98" si="721">IF(ISODD($B98),ER98,0)</f>
        <v>7</v>
      </c>
      <c r="FC98" s="212">
        <f t="shared" si="721"/>
        <v>6</v>
      </c>
      <c r="FD98" s="212">
        <f t="shared" si="130"/>
        <v>0</v>
      </c>
      <c r="FE98" s="264">
        <f t="shared" si="131"/>
        <v>3</v>
      </c>
      <c r="FF98" s="212">
        <f t="shared" ref="FF98:FG98" si="722">IF(ISEVEN($B98),ET98,0)</f>
        <v>0</v>
      </c>
      <c r="FG98" s="212">
        <f t="shared" si="722"/>
        <v>0</v>
      </c>
      <c r="FH98" s="212">
        <f t="shared" si="133"/>
        <v>6</v>
      </c>
      <c r="FI98" s="212">
        <v>0</v>
      </c>
      <c r="FJ98" s="212">
        <v>0</v>
      </c>
      <c r="FK98" s="212"/>
      <c r="FL98" s="212"/>
      <c r="FM98" s="262">
        <v>36</v>
      </c>
    </row>
    <row r="99" spans="1:169" ht="15.75" customHeight="1" x14ac:dyDescent="0.2">
      <c r="A99" s="247">
        <v>86</v>
      </c>
      <c r="B99" s="266">
        <v>213423243086</v>
      </c>
      <c r="C99" s="266" t="s">
        <v>213</v>
      </c>
      <c r="D99" s="250"/>
      <c r="E99" s="267" t="s">
        <v>155</v>
      </c>
      <c r="F99" s="252">
        <f t="shared" si="0"/>
        <v>2</v>
      </c>
      <c r="G99" s="252">
        <f t="shared" si="1"/>
        <v>2</v>
      </c>
      <c r="H99" s="252">
        <f t="shared" si="2"/>
        <v>2</v>
      </c>
      <c r="I99" s="252">
        <f t="shared" si="3"/>
        <v>2</v>
      </c>
      <c r="J99" s="252">
        <f t="shared" si="4"/>
        <v>2</v>
      </c>
      <c r="K99" s="252">
        <f t="shared" si="5"/>
        <v>2</v>
      </c>
      <c r="L99" s="252">
        <f t="shared" si="6"/>
        <v>2</v>
      </c>
      <c r="M99" s="252">
        <f t="shared" si="7"/>
        <v>2</v>
      </c>
      <c r="N99" s="252">
        <f t="shared" si="8"/>
        <v>2</v>
      </c>
      <c r="O99" s="253">
        <f t="shared" si="9"/>
        <v>2</v>
      </c>
      <c r="P99" s="252">
        <f t="shared" si="10"/>
        <v>0</v>
      </c>
      <c r="Q99" s="252">
        <f t="shared" si="11"/>
        <v>0</v>
      </c>
      <c r="R99" s="252">
        <f t="shared" si="12"/>
        <v>0</v>
      </c>
      <c r="S99" s="254">
        <f t="shared" si="13"/>
        <v>0</v>
      </c>
      <c r="T99" s="255">
        <f t="shared" si="14"/>
        <v>4</v>
      </c>
      <c r="U99" s="252">
        <f t="shared" si="15"/>
        <v>16</v>
      </c>
      <c r="V99" s="252">
        <f t="shared" si="16"/>
        <v>0</v>
      </c>
      <c r="W99" s="252">
        <f t="shared" si="17"/>
        <v>0</v>
      </c>
      <c r="X99" s="254">
        <f t="shared" si="18"/>
        <v>0</v>
      </c>
      <c r="Y99" s="256">
        <f t="shared" si="19"/>
        <v>3</v>
      </c>
      <c r="Z99" s="252">
        <f t="shared" si="20"/>
        <v>16</v>
      </c>
      <c r="AA99" s="252">
        <f t="shared" si="21"/>
        <v>0</v>
      </c>
      <c r="AB99" s="252">
        <f t="shared" si="22"/>
        <v>0</v>
      </c>
      <c r="AC99" s="254">
        <f t="shared" si="23"/>
        <v>0</v>
      </c>
      <c r="AD99" s="255">
        <f t="shared" si="24"/>
        <v>3</v>
      </c>
      <c r="AE99" s="252">
        <f t="shared" si="25"/>
        <v>0</v>
      </c>
      <c r="AF99" s="252">
        <f t="shared" si="26"/>
        <v>0</v>
      </c>
      <c r="AG99" s="252">
        <f t="shared" si="27"/>
        <v>0</v>
      </c>
      <c r="AH99" s="254">
        <f t="shared" si="28"/>
        <v>0</v>
      </c>
      <c r="AI99" s="257">
        <f t="shared" si="29"/>
        <v>4</v>
      </c>
      <c r="AJ99" s="252">
        <f t="shared" si="30"/>
        <v>0</v>
      </c>
      <c r="AK99" s="252">
        <f t="shared" si="31"/>
        <v>0</v>
      </c>
      <c r="AL99" s="252">
        <f t="shared" si="32"/>
        <v>0</v>
      </c>
      <c r="AM99" s="254">
        <f t="shared" si="33"/>
        <v>0</v>
      </c>
      <c r="AN99" s="257">
        <f t="shared" si="34"/>
        <v>4</v>
      </c>
      <c r="AO99" s="252">
        <f t="shared" si="35"/>
        <v>16</v>
      </c>
      <c r="AP99" s="252">
        <f t="shared" si="36"/>
        <v>0</v>
      </c>
      <c r="AQ99" s="252">
        <f t="shared" si="37"/>
        <v>0</v>
      </c>
      <c r="AR99" s="254">
        <f t="shared" si="38"/>
        <v>0</v>
      </c>
      <c r="AS99" s="257">
        <f t="shared" si="39"/>
        <v>3</v>
      </c>
      <c r="AT99" s="252">
        <f t="shared" si="40"/>
        <v>0</v>
      </c>
      <c r="AU99" s="252">
        <f t="shared" si="41"/>
        <v>0</v>
      </c>
      <c r="AV99" s="252">
        <f t="shared" si="42"/>
        <v>0</v>
      </c>
      <c r="AW99" s="254">
        <f t="shared" si="43"/>
        <v>0</v>
      </c>
      <c r="AX99" s="258">
        <f t="shared" si="44"/>
        <v>4</v>
      </c>
      <c r="AY99" s="252">
        <f t="shared" si="45"/>
        <v>16</v>
      </c>
      <c r="AZ99" s="252">
        <f t="shared" si="46"/>
        <v>0</v>
      </c>
      <c r="BA99" s="252">
        <f t="shared" si="47"/>
        <v>0</v>
      </c>
      <c r="BB99" s="254">
        <f t="shared" si="48"/>
        <v>0</v>
      </c>
      <c r="BC99" s="257">
        <f t="shared" si="49"/>
        <v>3</v>
      </c>
      <c r="BD99" s="259">
        <f t="shared" si="50"/>
        <v>1</v>
      </c>
      <c r="BE99" s="252">
        <f t="shared" si="51"/>
        <v>0</v>
      </c>
      <c r="BF99" s="252">
        <f t="shared" si="52"/>
        <v>0</v>
      </c>
      <c r="BG99" s="254">
        <f t="shared" si="53"/>
        <v>0</v>
      </c>
      <c r="BH99" s="257">
        <f t="shared" si="54"/>
        <v>3</v>
      </c>
      <c r="BI99" s="252">
        <f t="shared" si="55"/>
        <v>0</v>
      </c>
      <c r="BJ99" s="252">
        <f t="shared" si="56"/>
        <v>0</v>
      </c>
      <c r="BK99" s="252">
        <f t="shared" si="57"/>
        <v>0</v>
      </c>
      <c r="BL99" s="254">
        <f t="shared" si="58"/>
        <v>0</v>
      </c>
      <c r="BM99" s="260">
        <f t="shared" si="59"/>
        <v>4</v>
      </c>
      <c r="BN99" s="252">
        <f t="shared" si="60"/>
        <v>0</v>
      </c>
      <c r="BO99" s="252">
        <f t="shared" si="61"/>
        <v>0</v>
      </c>
      <c r="BP99" s="252">
        <f t="shared" si="62"/>
        <v>0</v>
      </c>
      <c r="BQ99" s="254">
        <f t="shared" si="63"/>
        <v>0</v>
      </c>
      <c r="BR99" s="261">
        <f t="shared" si="64"/>
        <v>4</v>
      </c>
      <c r="BS99" s="252">
        <f t="shared" si="65"/>
        <v>15</v>
      </c>
      <c r="BT99" s="252">
        <f t="shared" si="66"/>
        <v>0</v>
      </c>
      <c r="BU99" s="252">
        <f t="shared" si="67"/>
        <v>0</v>
      </c>
      <c r="BV99" s="254">
        <f t="shared" si="68"/>
        <v>0</v>
      </c>
      <c r="BW99" s="261">
        <f t="shared" si="69"/>
        <v>3</v>
      </c>
      <c r="BX99" s="262">
        <v>100</v>
      </c>
      <c r="BY99" s="262">
        <v>100</v>
      </c>
      <c r="BZ99" s="246" t="e">
        <f t="shared" si="70"/>
        <v>#VALUE!</v>
      </c>
      <c r="CA99" s="246">
        <f t="shared" si="71"/>
        <v>20</v>
      </c>
      <c r="CB99" s="246" t="e">
        <f t="shared" si="72"/>
        <v>#VALUE!</v>
      </c>
      <c r="CC99" s="246" t="e">
        <f t="shared" si="73"/>
        <v>#VALUE!</v>
      </c>
      <c r="CD99" s="246" t="e">
        <f t="shared" si="74"/>
        <v>#VALUE!</v>
      </c>
      <c r="CE99" s="246" t="e">
        <f t="shared" si="75"/>
        <v>#VALUE!</v>
      </c>
      <c r="CF99" s="246" t="e">
        <f t="shared" si="76"/>
        <v>#VALUE!</v>
      </c>
      <c r="CG99" s="246" t="e">
        <f t="shared" si="77"/>
        <v>#VALUE!</v>
      </c>
      <c r="CH99" s="246" t="e">
        <f t="shared" si="78"/>
        <v>#VALUE!</v>
      </c>
      <c r="CI99" s="246" t="e">
        <f t="shared" si="79"/>
        <v>#VALUE!</v>
      </c>
      <c r="CJ99" s="246" t="e">
        <f t="shared" si="80"/>
        <v>#VALUE!</v>
      </c>
      <c r="CK99" s="246" t="e">
        <f t="shared" si="81"/>
        <v>#VALUE!</v>
      </c>
      <c r="CL99" s="246" t="e">
        <f t="shared" si="82"/>
        <v>#VALUE!</v>
      </c>
      <c r="CM99" s="246" t="e">
        <f t="shared" si="83"/>
        <v>#VALUE!</v>
      </c>
      <c r="CN99" s="246" t="e">
        <f t="shared" si="84"/>
        <v>#VALUE!</v>
      </c>
      <c r="CO99" s="263" t="str">
        <f t="shared" si="85"/>
        <v>2023PEC AI 166</v>
      </c>
      <c r="CP99" s="246" t="e">
        <f t="shared" si="86"/>
        <v>#VALUE!</v>
      </c>
      <c r="CQ99" s="211"/>
      <c r="CR99" s="246">
        <f t="shared" si="87"/>
        <v>20</v>
      </c>
      <c r="CS99" s="246" t="e">
        <f t="shared" si="88"/>
        <v>#VALUE!</v>
      </c>
      <c r="CT99" s="246" t="e">
        <f t="shared" si="89"/>
        <v>#VALUE!</v>
      </c>
      <c r="CU99" s="246" t="e">
        <f t="shared" si="90"/>
        <v>#VALUE!</v>
      </c>
      <c r="CV99" s="246" t="e">
        <f t="shared" si="91"/>
        <v>#VALUE!</v>
      </c>
      <c r="CW99" s="246" t="e">
        <f t="shared" si="92"/>
        <v>#VALUE!</v>
      </c>
      <c r="CX99" s="246" t="e">
        <f t="shared" si="93"/>
        <v>#VALUE!</v>
      </c>
      <c r="CY99" s="246" t="e">
        <f t="shared" si="94"/>
        <v>#VALUE!</v>
      </c>
      <c r="CZ99" s="246" t="e">
        <f t="shared" si="95"/>
        <v>#VALUE!</v>
      </c>
      <c r="DA99" s="246" t="e">
        <f t="shared" si="96"/>
        <v>#VALUE!</v>
      </c>
      <c r="DB99" s="246" t="e">
        <f t="shared" si="97"/>
        <v>#VALUE!</v>
      </c>
      <c r="DC99" s="246" t="e">
        <f t="shared" si="98"/>
        <v>#VALUE!</v>
      </c>
      <c r="DD99" s="246" t="e">
        <f t="shared" si="99"/>
        <v>#VALUE!</v>
      </c>
      <c r="DE99" s="212"/>
      <c r="DF99" s="212" t="e">
        <f t="shared" si="100"/>
        <v>#VALUE!</v>
      </c>
      <c r="DG99" s="212"/>
      <c r="DH99" s="212"/>
      <c r="DI99" s="212"/>
      <c r="DJ99" s="212"/>
      <c r="DK99" s="212"/>
      <c r="DL99" s="212"/>
      <c r="DM99" s="212"/>
      <c r="DN99" s="212"/>
      <c r="DO99" s="212"/>
      <c r="DP99" s="212"/>
      <c r="DQ99" s="212"/>
      <c r="DR99" s="264">
        <f t="shared" si="101"/>
        <v>100</v>
      </c>
      <c r="DS99" s="241">
        <f t="shared" si="102"/>
        <v>20</v>
      </c>
      <c r="DT99" s="212">
        <f t="shared" si="103"/>
        <v>16</v>
      </c>
      <c r="DU99" s="212">
        <f t="shared" si="104"/>
        <v>16</v>
      </c>
      <c r="DV99" s="212">
        <f t="shared" si="105"/>
        <v>16</v>
      </c>
      <c r="DW99" s="212">
        <f t="shared" si="106"/>
        <v>16</v>
      </c>
      <c r="DX99" s="264">
        <f t="shared" si="107"/>
        <v>1</v>
      </c>
      <c r="DY99" s="265">
        <f t="shared" si="108"/>
        <v>15</v>
      </c>
      <c r="DZ99" s="212">
        <f t="shared" si="109"/>
        <v>100</v>
      </c>
      <c r="EA99" s="212">
        <f t="shared" si="110"/>
        <v>20</v>
      </c>
      <c r="EB99" s="212">
        <f t="shared" si="111"/>
        <v>0</v>
      </c>
      <c r="EC99" s="212">
        <f t="shared" ref="EC99:ED99" si="723">IF(ISEVEN($B99),DT99,0)</f>
        <v>16</v>
      </c>
      <c r="ED99" s="212">
        <f t="shared" si="723"/>
        <v>16</v>
      </c>
      <c r="EE99" s="212">
        <f t="shared" ref="EE99:EF99" si="724">IF(ISODD($B99),DU99,0)</f>
        <v>0</v>
      </c>
      <c r="EF99" s="212">
        <f t="shared" si="724"/>
        <v>0</v>
      </c>
      <c r="EG99" s="212">
        <f t="shared" si="114"/>
        <v>16</v>
      </c>
      <c r="EH99" s="212">
        <f t="shared" si="115"/>
        <v>0</v>
      </c>
      <c r="EI99" s="212">
        <f t="shared" ref="EI99:EJ99" si="725">IF(ISEVEN($B99),DW99,0)</f>
        <v>16</v>
      </c>
      <c r="EJ99" s="264">
        <f t="shared" si="725"/>
        <v>1</v>
      </c>
      <c r="EK99" s="212">
        <f t="shared" ref="EK99:EL99" si="726">IF(ISODD($B99),DX99,0)</f>
        <v>0</v>
      </c>
      <c r="EL99" s="212">
        <f t="shared" si="726"/>
        <v>0</v>
      </c>
      <c r="EM99" s="212">
        <f t="shared" si="118"/>
        <v>15</v>
      </c>
      <c r="EN99" s="212"/>
      <c r="EO99" s="212"/>
      <c r="EP99" s="241">
        <f t="shared" si="119"/>
        <v>20</v>
      </c>
      <c r="EQ99" s="212">
        <f t="shared" si="120"/>
        <v>16</v>
      </c>
      <c r="ER99" s="212">
        <f t="shared" si="121"/>
        <v>16</v>
      </c>
      <c r="ES99" s="212">
        <f t="shared" si="122"/>
        <v>16</v>
      </c>
      <c r="ET99" s="264">
        <f t="shared" si="123"/>
        <v>16</v>
      </c>
      <c r="EU99" s="212">
        <f t="shared" si="124"/>
        <v>16</v>
      </c>
      <c r="EV99" s="212"/>
      <c r="EW99" s="212">
        <f t="shared" si="125"/>
        <v>100</v>
      </c>
      <c r="EX99" s="212">
        <f t="shared" si="126"/>
        <v>20</v>
      </c>
      <c r="EY99" s="212">
        <f t="shared" si="127"/>
        <v>0</v>
      </c>
      <c r="EZ99" s="212">
        <f t="shared" ref="EZ99:FA99" si="727">IF(ISEVEN($B99),EQ99,0)</f>
        <v>16</v>
      </c>
      <c r="FA99" s="212">
        <f t="shared" si="727"/>
        <v>16</v>
      </c>
      <c r="FB99" s="212">
        <f t="shared" ref="FB99:FC99" si="728">IF(ISODD($B99),ER99,0)</f>
        <v>0</v>
      </c>
      <c r="FC99" s="212">
        <f t="shared" si="728"/>
        <v>0</v>
      </c>
      <c r="FD99" s="212">
        <f t="shared" si="130"/>
        <v>16</v>
      </c>
      <c r="FE99" s="212">
        <f t="shared" si="131"/>
        <v>0</v>
      </c>
      <c r="FF99" s="264">
        <f t="shared" ref="FF99:FG99" si="729">IF(ISEVEN($B99),ET99,0)</f>
        <v>16</v>
      </c>
      <c r="FG99" s="212">
        <f t="shared" si="729"/>
        <v>16</v>
      </c>
      <c r="FH99" s="212">
        <f t="shared" si="133"/>
        <v>0</v>
      </c>
      <c r="FI99" s="212">
        <v>0</v>
      </c>
      <c r="FJ99" s="212">
        <v>0</v>
      </c>
      <c r="FK99" s="212"/>
      <c r="FL99" s="212"/>
      <c r="FM99" s="262">
        <v>100</v>
      </c>
    </row>
    <row r="100" spans="1:169" ht="15.75" customHeight="1" x14ac:dyDescent="0.2">
      <c r="A100" s="247">
        <v>88</v>
      </c>
      <c r="B100" s="266">
        <v>213423243088</v>
      </c>
      <c r="C100" s="266" t="s">
        <v>217</v>
      </c>
      <c r="D100" s="250"/>
      <c r="E100" s="267" t="s">
        <v>157</v>
      </c>
      <c r="F100" s="252">
        <f t="shared" si="0"/>
        <v>2</v>
      </c>
      <c r="G100" s="252">
        <f t="shared" si="1"/>
        <v>2</v>
      </c>
      <c r="H100" s="252">
        <f t="shared" si="2"/>
        <v>2</v>
      </c>
      <c r="I100" s="252">
        <f t="shared" si="3"/>
        <v>2</v>
      </c>
      <c r="J100" s="252">
        <f t="shared" si="4"/>
        <v>2</v>
      </c>
      <c r="K100" s="252">
        <f t="shared" si="5"/>
        <v>2</v>
      </c>
      <c r="L100" s="252">
        <f t="shared" si="6"/>
        <v>2</v>
      </c>
      <c r="M100" s="252">
        <f t="shared" si="7"/>
        <v>2</v>
      </c>
      <c r="N100" s="252">
        <f t="shared" si="8"/>
        <v>2</v>
      </c>
      <c r="O100" s="253">
        <f t="shared" si="9"/>
        <v>1</v>
      </c>
      <c r="P100" s="252">
        <f t="shared" si="10"/>
        <v>0</v>
      </c>
      <c r="Q100" s="252">
        <f t="shared" si="11"/>
        <v>0</v>
      </c>
      <c r="R100" s="252">
        <f t="shared" si="12"/>
        <v>0</v>
      </c>
      <c r="S100" s="254">
        <f t="shared" si="13"/>
        <v>0</v>
      </c>
      <c r="T100" s="255">
        <f t="shared" si="14"/>
        <v>4</v>
      </c>
      <c r="U100" s="252">
        <f t="shared" si="15"/>
        <v>13</v>
      </c>
      <c r="V100" s="252">
        <f t="shared" si="16"/>
        <v>0</v>
      </c>
      <c r="W100" s="252">
        <f t="shared" si="17"/>
        <v>0</v>
      </c>
      <c r="X100" s="254">
        <f t="shared" si="18"/>
        <v>0</v>
      </c>
      <c r="Y100" s="256">
        <f t="shared" si="19"/>
        <v>3</v>
      </c>
      <c r="Z100" s="252">
        <f t="shared" si="20"/>
        <v>14</v>
      </c>
      <c r="AA100" s="252">
        <f t="shared" si="21"/>
        <v>0</v>
      </c>
      <c r="AB100" s="252">
        <f t="shared" si="22"/>
        <v>0</v>
      </c>
      <c r="AC100" s="254">
        <f t="shared" si="23"/>
        <v>0</v>
      </c>
      <c r="AD100" s="255">
        <f t="shared" si="24"/>
        <v>3</v>
      </c>
      <c r="AE100" s="252">
        <f t="shared" si="25"/>
        <v>0</v>
      </c>
      <c r="AF100" s="252">
        <f t="shared" si="26"/>
        <v>0</v>
      </c>
      <c r="AG100" s="252">
        <f t="shared" si="27"/>
        <v>0</v>
      </c>
      <c r="AH100" s="254">
        <f t="shared" si="28"/>
        <v>0</v>
      </c>
      <c r="AI100" s="257">
        <f t="shared" si="29"/>
        <v>4</v>
      </c>
      <c r="AJ100" s="252">
        <f t="shared" si="30"/>
        <v>0</v>
      </c>
      <c r="AK100" s="252">
        <f t="shared" si="31"/>
        <v>0</v>
      </c>
      <c r="AL100" s="252">
        <f t="shared" si="32"/>
        <v>0</v>
      </c>
      <c r="AM100" s="254">
        <f t="shared" si="33"/>
        <v>0</v>
      </c>
      <c r="AN100" s="257">
        <f t="shared" si="34"/>
        <v>4</v>
      </c>
      <c r="AO100" s="252">
        <f t="shared" si="35"/>
        <v>14</v>
      </c>
      <c r="AP100" s="252">
        <f t="shared" si="36"/>
        <v>0</v>
      </c>
      <c r="AQ100" s="252">
        <f t="shared" si="37"/>
        <v>0</v>
      </c>
      <c r="AR100" s="254">
        <f t="shared" si="38"/>
        <v>0</v>
      </c>
      <c r="AS100" s="257">
        <f t="shared" si="39"/>
        <v>3</v>
      </c>
      <c r="AT100" s="252">
        <f t="shared" si="40"/>
        <v>0</v>
      </c>
      <c r="AU100" s="252">
        <f t="shared" si="41"/>
        <v>0</v>
      </c>
      <c r="AV100" s="252">
        <f t="shared" si="42"/>
        <v>0</v>
      </c>
      <c r="AW100" s="254">
        <f t="shared" si="43"/>
        <v>0</v>
      </c>
      <c r="AX100" s="258">
        <f t="shared" si="44"/>
        <v>4</v>
      </c>
      <c r="AY100" s="252">
        <f t="shared" si="45"/>
        <v>14</v>
      </c>
      <c r="AZ100" s="252">
        <f t="shared" si="46"/>
        <v>0</v>
      </c>
      <c r="BA100" s="252">
        <f t="shared" si="47"/>
        <v>0</v>
      </c>
      <c r="BB100" s="254">
        <f t="shared" si="48"/>
        <v>0</v>
      </c>
      <c r="BC100" s="257">
        <f t="shared" si="49"/>
        <v>3</v>
      </c>
      <c r="BD100" s="259">
        <f t="shared" si="50"/>
        <v>5</v>
      </c>
      <c r="BE100" s="252">
        <f t="shared" si="51"/>
        <v>0</v>
      </c>
      <c r="BF100" s="252">
        <f t="shared" si="52"/>
        <v>0</v>
      </c>
      <c r="BG100" s="254">
        <f t="shared" si="53"/>
        <v>0</v>
      </c>
      <c r="BH100" s="257">
        <f t="shared" si="54"/>
        <v>3</v>
      </c>
      <c r="BI100" s="252">
        <f t="shared" si="55"/>
        <v>0</v>
      </c>
      <c r="BJ100" s="252">
        <f t="shared" si="56"/>
        <v>0</v>
      </c>
      <c r="BK100" s="252">
        <f t="shared" si="57"/>
        <v>0</v>
      </c>
      <c r="BL100" s="254">
        <f t="shared" si="58"/>
        <v>0</v>
      </c>
      <c r="BM100" s="260">
        <f t="shared" si="59"/>
        <v>4</v>
      </c>
      <c r="BN100" s="252">
        <f t="shared" si="60"/>
        <v>0</v>
      </c>
      <c r="BO100" s="252">
        <f t="shared" si="61"/>
        <v>0</v>
      </c>
      <c r="BP100" s="252">
        <f t="shared" si="62"/>
        <v>0</v>
      </c>
      <c r="BQ100" s="254">
        <f t="shared" si="63"/>
        <v>0</v>
      </c>
      <c r="BR100" s="261">
        <f t="shared" si="64"/>
        <v>4</v>
      </c>
      <c r="BS100" s="252">
        <f t="shared" si="65"/>
        <v>14</v>
      </c>
      <c r="BT100" s="252">
        <f t="shared" si="66"/>
        <v>0</v>
      </c>
      <c r="BU100" s="252">
        <f t="shared" si="67"/>
        <v>0</v>
      </c>
      <c r="BV100" s="254">
        <f t="shared" si="68"/>
        <v>0</v>
      </c>
      <c r="BW100" s="261">
        <f t="shared" si="69"/>
        <v>3</v>
      </c>
      <c r="BX100" s="262">
        <v>93</v>
      </c>
      <c r="BY100" s="262">
        <v>93</v>
      </c>
      <c r="BZ100" s="246" t="e">
        <f t="shared" si="70"/>
        <v>#VALUE!</v>
      </c>
      <c r="CA100" s="246">
        <f t="shared" si="71"/>
        <v>20</v>
      </c>
      <c r="CB100" s="246" t="e">
        <f t="shared" si="72"/>
        <v>#VALUE!</v>
      </c>
      <c r="CC100" s="246" t="e">
        <f t="shared" si="73"/>
        <v>#VALUE!</v>
      </c>
      <c r="CD100" s="246" t="e">
        <f t="shared" si="74"/>
        <v>#VALUE!</v>
      </c>
      <c r="CE100" s="246" t="e">
        <f t="shared" si="75"/>
        <v>#VALUE!</v>
      </c>
      <c r="CF100" s="246" t="e">
        <f t="shared" si="76"/>
        <v>#VALUE!</v>
      </c>
      <c r="CG100" s="246" t="e">
        <f t="shared" si="77"/>
        <v>#VALUE!</v>
      </c>
      <c r="CH100" s="246" t="e">
        <f t="shared" si="78"/>
        <v>#VALUE!</v>
      </c>
      <c r="CI100" s="246" t="e">
        <f t="shared" si="79"/>
        <v>#VALUE!</v>
      </c>
      <c r="CJ100" s="246" t="e">
        <f t="shared" si="80"/>
        <v>#VALUE!</v>
      </c>
      <c r="CK100" s="246" t="e">
        <f t="shared" si="81"/>
        <v>#VALUE!</v>
      </c>
      <c r="CL100" s="246" t="e">
        <f t="shared" si="82"/>
        <v>#VALUE!</v>
      </c>
      <c r="CM100" s="246" t="e">
        <f t="shared" si="83"/>
        <v>#VALUE!</v>
      </c>
      <c r="CN100" s="246" t="e">
        <f t="shared" si="84"/>
        <v>#VALUE!</v>
      </c>
      <c r="CO100" s="263" t="str">
        <f t="shared" si="85"/>
        <v>2023PEC AI 168</v>
      </c>
      <c r="CP100" s="246" t="e">
        <f t="shared" si="86"/>
        <v>#VALUE!</v>
      </c>
      <c r="CQ100" s="211"/>
      <c r="CR100" s="246">
        <f t="shared" si="87"/>
        <v>20</v>
      </c>
      <c r="CS100" s="246" t="e">
        <f t="shared" si="88"/>
        <v>#VALUE!</v>
      </c>
      <c r="CT100" s="246" t="e">
        <f t="shared" si="89"/>
        <v>#VALUE!</v>
      </c>
      <c r="CU100" s="246" t="e">
        <f t="shared" si="90"/>
        <v>#VALUE!</v>
      </c>
      <c r="CV100" s="246" t="e">
        <f t="shared" si="91"/>
        <v>#VALUE!</v>
      </c>
      <c r="CW100" s="246" t="e">
        <f t="shared" si="92"/>
        <v>#VALUE!</v>
      </c>
      <c r="CX100" s="246" t="e">
        <f t="shared" si="93"/>
        <v>#VALUE!</v>
      </c>
      <c r="CY100" s="246" t="e">
        <f t="shared" si="94"/>
        <v>#VALUE!</v>
      </c>
      <c r="CZ100" s="246" t="e">
        <f t="shared" si="95"/>
        <v>#VALUE!</v>
      </c>
      <c r="DA100" s="246" t="e">
        <f t="shared" si="96"/>
        <v>#VALUE!</v>
      </c>
      <c r="DB100" s="246" t="e">
        <f t="shared" si="97"/>
        <v>#VALUE!</v>
      </c>
      <c r="DC100" s="246" t="e">
        <f t="shared" si="98"/>
        <v>#VALUE!</v>
      </c>
      <c r="DD100" s="246" t="e">
        <f t="shared" si="99"/>
        <v>#VALUE!</v>
      </c>
      <c r="DE100" s="212"/>
      <c r="DF100" s="212" t="e">
        <f t="shared" si="100"/>
        <v>#VALUE!</v>
      </c>
      <c r="DG100" s="212"/>
      <c r="DH100" s="212"/>
      <c r="DI100" s="212"/>
      <c r="DJ100" s="212"/>
      <c r="DK100" s="212"/>
      <c r="DL100" s="212"/>
      <c r="DM100" s="212"/>
      <c r="DN100" s="212"/>
      <c r="DO100" s="212"/>
      <c r="DP100" s="212"/>
      <c r="DQ100" s="212"/>
      <c r="DR100" s="264">
        <f t="shared" si="101"/>
        <v>93</v>
      </c>
      <c r="DS100" s="241">
        <f t="shared" si="102"/>
        <v>19</v>
      </c>
      <c r="DT100" s="212">
        <f t="shared" si="103"/>
        <v>13</v>
      </c>
      <c r="DU100" s="212">
        <f t="shared" si="104"/>
        <v>14</v>
      </c>
      <c r="DV100" s="212">
        <f t="shared" si="105"/>
        <v>14</v>
      </c>
      <c r="DW100" s="212">
        <f t="shared" si="106"/>
        <v>14</v>
      </c>
      <c r="DX100" s="264">
        <f t="shared" si="107"/>
        <v>5</v>
      </c>
      <c r="DY100" s="265">
        <f t="shared" si="108"/>
        <v>14</v>
      </c>
      <c r="DZ100" s="212">
        <f t="shared" si="109"/>
        <v>93</v>
      </c>
      <c r="EA100" s="212">
        <f t="shared" si="110"/>
        <v>19</v>
      </c>
      <c r="EB100" s="212">
        <f t="shared" si="111"/>
        <v>0</v>
      </c>
      <c r="EC100" s="212">
        <f t="shared" ref="EC100:ED100" si="730">IF(ISEVEN($B100),DT100,0)</f>
        <v>13</v>
      </c>
      <c r="ED100" s="212">
        <f t="shared" si="730"/>
        <v>14</v>
      </c>
      <c r="EE100" s="212">
        <f t="shared" ref="EE100:EF100" si="731">IF(ISODD($B100),DU100,0)</f>
        <v>0</v>
      </c>
      <c r="EF100" s="212">
        <f t="shared" si="731"/>
        <v>0</v>
      </c>
      <c r="EG100" s="212">
        <f t="shared" si="114"/>
        <v>14</v>
      </c>
      <c r="EH100" s="212">
        <f t="shared" si="115"/>
        <v>0</v>
      </c>
      <c r="EI100" s="212">
        <f t="shared" ref="EI100:EJ100" si="732">IF(ISEVEN($B100),DW100,0)</f>
        <v>14</v>
      </c>
      <c r="EJ100" s="264">
        <f t="shared" si="732"/>
        <v>5</v>
      </c>
      <c r="EK100" s="212">
        <f t="shared" ref="EK100:EL100" si="733">IF(ISODD($B100),DX100,0)</f>
        <v>0</v>
      </c>
      <c r="EL100" s="212">
        <f t="shared" si="733"/>
        <v>0</v>
      </c>
      <c r="EM100" s="212">
        <f t="shared" si="118"/>
        <v>14</v>
      </c>
      <c r="EN100" s="212"/>
      <c r="EO100" s="212"/>
      <c r="EP100" s="241">
        <f t="shared" si="119"/>
        <v>19</v>
      </c>
      <c r="EQ100" s="212">
        <f t="shared" si="120"/>
        <v>15</v>
      </c>
      <c r="ER100" s="212">
        <f t="shared" si="121"/>
        <v>16</v>
      </c>
      <c r="ES100" s="212">
        <f t="shared" si="122"/>
        <v>16</v>
      </c>
      <c r="ET100" s="264">
        <f t="shared" si="123"/>
        <v>12</v>
      </c>
      <c r="EU100" s="212">
        <f t="shared" si="124"/>
        <v>15</v>
      </c>
      <c r="EV100" s="212"/>
      <c r="EW100" s="212">
        <f t="shared" si="125"/>
        <v>93</v>
      </c>
      <c r="EX100" s="212">
        <f t="shared" si="126"/>
        <v>19</v>
      </c>
      <c r="EY100" s="212">
        <f t="shared" si="127"/>
        <v>0</v>
      </c>
      <c r="EZ100" s="212">
        <f t="shared" ref="EZ100:FA100" si="734">IF(ISEVEN($B100),EQ100,0)</f>
        <v>15</v>
      </c>
      <c r="FA100" s="212">
        <f t="shared" si="734"/>
        <v>16</v>
      </c>
      <c r="FB100" s="212">
        <f t="shared" ref="FB100:FC100" si="735">IF(ISODD($B100),ER100,0)</f>
        <v>0</v>
      </c>
      <c r="FC100" s="212">
        <f t="shared" si="735"/>
        <v>0</v>
      </c>
      <c r="FD100" s="212">
        <f t="shared" si="130"/>
        <v>16</v>
      </c>
      <c r="FE100" s="212">
        <f t="shared" si="131"/>
        <v>0</v>
      </c>
      <c r="FF100" s="264">
        <f t="shared" ref="FF100:FG100" si="736">IF(ISEVEN($B100),ET100,0)</f>
        <v>12</v>
      </c>
      <c r="FG100" s="212">
        <f t="shared" si="736"/>
        <v>15</v>
      </c>
      <c r="FH100" s="212">
        <f t="shared" si="133"/>
        <v>0</v>
      </c>
      <c r="FI100" s="212">
        <v>0</v>
      </c>
      <c r="FJ100" s="212">
        <v>0</v>
      </c>
      <c r="FK100" s="212"/>
      <c r="FL100" s="212"/>
      <c r="FM100" s="262">
        <v>93</v>
      </c>
    </row>
    <row r="101" spans="1:169" ht="15.75" customHeight="1" x14ac:dyDescent="0.2">
      <c r="A101" s="247">
        <v>88</v>
      </c>
      <c r="B101" s="266">
        <v>213423243088</v>
      </c>
      <c r="C101" s="266" t="s">
        <v>217</v>
      </c>
      <c r="D101" s="250"/>
      <c r="E101" s="267" t="s">
        <v>1671</v>
      </c>
      <c r="F101" s="252">
        <f t="shared" si="0"/>
        <v>2</v>
      </c>
      <c r="G101" s="252">
        <f t="shared" si="1"/>
        <v>2</v>
      </c>
      <c r="H101" s="252">
        <f t="shared" si="2"/>
        <v>2</v>
      </c>
      <c r="I101" s="252">
        <f t="shared" si="3"/>
        <v>2</v>
      </c>
      <c r="J101" s="252">
        <f t="shared" si="4"/>
        <v>2</v>
      </c>
      <c r="K101" s="252">
        <f t="shared" si="5"/>
        <v>2</v>
      </c>
      <c r="L101" s="252">
        <f t="shared" si="6"/>
        <v>2</v>
      </c>
      <c r="M101" s="252">
        <f t="shared" si="7"/>
        <v>2</v>
      </c>
      <c r="N101" s="252">
        <f t="shared" si="8"/>
        <v>2</v>
      </c>
      <c r="O101" s="253">
        <f t="shared" si="9"/>
        <v>0</v>
      </c>
      <c r="P101" s="252">
        <f t="shared" si="10"/>
        <v>0</v>
      </c>
      <c r="Q101" s="252">
        <f t="shared" si="11"/>
        <v>0</v>
      </c>
      <c r="R101" s="252">
        <f t="shared" si="12"/>
        <v>0</v>
      </c>
      <c r="S101" s="254">
        <f t="shared" si="13"/>
        <v>0</v>
      </c>
      <c r="T101" s="255">
        <f t="shared" si="14"/>
        <v>4</v>
      </c>
      <c r="U101" s="252">
        <f t="shared" si="15"/>
        <v>12</v>
      </c>
      <c r="V101" s="252">
        <f t="shared" si="16"/>
        <v>0</v>
      </c>
      <c r="W101" s="252">
        <f t="shared" si="17"/>
        <v>0</v>
      </c>
      <c r="X101" s="254">
        <f t="shared" si="18"/>
        <v>0</v>
      </c>
      <c r="Y101" s="256">
        <f t="shared" si="19"/>
        <v>3</v>
      </c>
      <c r="Z101" s="252">
        <f t="shared" si="20"/>
        <v>13</v>
      </c>
      <c r="AA101" s="252">
        <f t="shared" si="21"/>
        <v>0</v>
      </c>
      <c r="AB101" s="252">
        <f t="shared" si="22"/>
        <v>0</v>
      </c>
      <c r="AC101" s="254">
        <f t="shared" si="23"/>
        <v>0</v>
      </c>
      <c r="AD101" s="255">
        <f t="shared" si="24"/>
        <v>3</v>
      </c>
      <c r="AE101" s="252">
        <f t="shared" si="25"/>
        <v>0</v>
      </c>
      <c r="AF101" s="252">
        <f t="shared" si="26"/>
        <v>0</v>
      </c>
      <c r="AG101" s="252">
        <f t="shared" si="27"/>
        <v>0</v>
      </c>
      <c r="AH101" s="254">
        <f t="shared" si="28"/>
        <v>0</v>
      </c>
      <c r="AI101" s="257">
        <f t="shared" si="29"/>
        <v>4</v>
      </c>
      <c r="AJ101" s="252">
        <f t="shared" si="30"/>
        <v>0</v>
      </c>
      <c r="AK101" s="252">
        <f t="shared" si="31"/>
        <v>0</v>
      </c>
      <c r="AL101" s="252">
        <f t="shared" si="32"/>
        <v>0</v>
      </c>
      <c r="AM101" s="254">
        <f t="shared" si="33"/>
        <v>0</v>
      </c>
      <c r="AN101" s="257">
        <f t="shared" si="34"/>
        <v>4</v>
      </c>
      <c r="AO101" s="252">
        <f t="shared" si="35"/>
        <v>13</v>
      </c>
      <c r="AP101" s="252">
        <f t="shared" si="36"/>
        <v>0</v>
      </c>
      <c r="AQ101" s="252">
        <f t="shared" si="37"/>
        <v>0</v>
      </c>
      <c r="AR101" s="254">
        <f t="shared" si="38"/>
        <v>0</v>
      </c>
      <c r="AS101" s="257">
        <f t="shared" si="39"/>
        <v>3</v>
      </c>
      <c r="AT101" s="252">
        <f t="shared" si="40"/>
        <v>0</v>
      </c>
      <c r="AU101" s="252">
        <f t="shared" si="41"/>
        <v>0</v>
      </c>
      <c r="AV101" s="252">
        <f t="shared" si="42"/>
        <v>0</v>
      </c>
      <c r="AW101" s="254">
        <f t="shared" si="43"/>
        <v>0</v>
      </c>
      <c r="AX101" s="258">
        <f t="shared" si="44"/>
        <v>4</v>
      </c>
      <c r="AY101" s="252">
        <f t="shared" si="45"/>
        <v>13</v>
      </c>
      <c r="AZ101" s="252">
        <f t="shared" si="46"/>
        <v>0</v>
      </c>
      <c r="BA101" s="252">
        <f t="shared" si="47"/>
        <v>0</v>
      </c>
      <c r="BB101" s="254">
        <f t="shared" si="48"/>
        <v>0</v>
      </c>
      <c r="BC101" s="257">
        <f t="shared" si="49"/>
        <v>3</v>
      </c>
      <c r="BD101" s="259">
        <f t="shared" si="50"/>
        <v>7</v>
      </c>
      <c r="BE101" s="252">
        <f t="shared" si="51"/>
        <v>0</v>
      </c>
      <c r="BF101" s="252">
        <f t="shared" si="52"/>
        <v>0</v>
      </c>
      <c r="BG101" s="254">
        <f t="shared" si="53"/>
        <v>0</v>
      </c>
      <c r="BH101" s="257">
        <f t="shared" si="54"/>
        <v>3</v>
      </c>
      <c r="BI101" s="252">
        <f t="shared" si="55"/>
        <v>0</v>
      </c>
      <c r="BJ101" s="252">
        <f t="shared" si="56"/>
        <v>0</v>
      </c>
      <c r="BK101" s="252">
        <f t="shared" si="57"/>
        <v>0</v>
      </c>
      <c r="BL101" s="254">
        <f t="shared" si="58"/>
        <v>0</v>
      </c>
      <c r="BM101" s="260">
        <f t="shared" si="59"/>
        <v>4</v>
      </c>
      <c r="BN101" s="252">
        <f t="shared" si="60"/>
        <v>0</v>
      </c>
      <c r="BO101" s="252">
        <f t="shared" si="61"/>
        <v>0</v>
      </c>
      <c r="BP101" s="252">
        <f t="shared" si="62"/>
        <v>0</v>
      </c>
      <c r="BQ101" s="254">
        <f t="shared" si="63"/>
        <v>0</v>
      </c>
      <c r="BR101" s="261">
        <f t="shared" si="64"/>
        <v>4</v>
      </c>
      <c r="BS101" s="252">
        <f t="shared" si="65"/>
        <v>14</v>
      </c>
      <c r="BT101" s="252">
        <f t="shared" si="66"/>
        <v>0</v>
      </c>
      <c r="BU101" s="252">
        <f t="shared" si="67"/>
        <v>0</v>
      </c>
      <c r="BV101" s="254">
        <f t="shared" si="68"/>
        <v>0</v>
      </c>
      <c r="BW101" s="261">
        <f t="shared" si="69"/>
        <v>3</v>
      </c>
      <c r="BX101" s="262">
        <v>90</v>
      </c>
      <c r="BY101" s="262">
        <v>90</v>
      </c>
      <c r="BZ101" s="246" t="e">
        <f t="shared" si="70"/>
        <v>#VALUE!</v>
      </c>
      <c r="CA101" s="246">
        <f t="shared" si="71"/>
        <v>18</v>
      </c>
      <c r="CB101" s="246" t="e">
        <f t="shared" si="72"/>
        <v>#VALUE!</v>
      </c>
      <c r="CC101" s="246" t="e">
        <f t="shared" si="73"/>
        <v>#VALUE!</v>
      </c>
      <c r="CD101" s="246" t="e">
        <f t="shared" si="74"/>
        <v>#VALUE!</v>
      </c>
      <c r="CE101" s="246" t="e">
        <f t="shared" si="75"/>
        <v>#VALUE!</v>
      </c>
      <c r="CF101" s="246" t="e">
        <f t="shared" si="76"/>
        <v>#VALUE!</v>
      </c>
      <c r="CG101" s="246" t="e">
        <f t="shared" si="77"/>
        <v>#VALUE!</v>
      </c>
      <c r="CH101" s="246" t="e">
        <f t="shared" si="78"/>
        <v>#VALUE!</v>
      </c>
      <c r="CI101" s="246" t="e">
        <f t="shared" si="79"/>
        <v>#VALUE!</v>
      </c>
      <c r="CJ101" s="246" t="e">
        <f t="shared" si="80"/>
        <v>#VALUE!</v>
      </c>
      <c r="CK101" s="246" t="e">
        <f t="shared" si="81"/>
        <v>#VALUE!</v>
      </c>
      <c r="CL101" s="246" t="e">
        <f t="shared" si="82"/>
        <v>#VALUE!</v>
      </c>
      <c r="CM101" s="246" t="e">
        <f t="shared" si="83"/>
        <v>#VALUE!</v>
      </c>
      <c r="CN101" s="246" t="e">
        <f t="shared" si="84"/>
        <v>#VALUE!</v>
      </c>
      <c r="CO101" s="263" t="str">
        <f t="shared" si="85"/>
        <v>2023PEC AI 168</v>
      </c>
      <c r="CP101" s="246" t="e">
        <f t="shared" si="86"/>
        <v>#VALUE!</v>
      </c>
      <c r="CQ101" s="211"/>
      <c r="CR101" s="246">
        <f t="shared" si="87"/>
        <v>17</v>
      </c>
      <c r="CS101" s="246" t="e">
        <f t="shared" si="88"/>
        <v>#VALUE!</v>
      </c>
      <c r="CT101" s="246" t="e">
        <f t="shared" si="89"/>
        <v>#VALUE!</v>
      </c>
      <c r="CU101" s="246" t="e">
        <f t="shared" si="90"/>
        <v>#VALUE!</v>
      </c>
      <c r="CV101" s="246" t="e">
        <f t="shared" si="91"/>
        <v>#VALUE!</v>
      </c>
      <c r="CW101" s="246" t="e">
        <f t="shared" si="92"/>
        <v>#VALUE!</v>
      </c>
      <c r="CX101" s="246" t="e">
        <f t="shared" si="93"/>
        <v>#VALUE!</v>
      </c>
      <c r="CY101" s="246" t="e">
        <f t="shared" si="94"/>
        <v>#VALUE!</v>
      </c>
      <c r="CZ101" s="246" t="e">
        <f t="shared" si="95"/>
        <v>#VALUE!</v>
      </c>
      <c r="DA101" s="246" t="e">
        <f t="shared" si="96"/>
        <v>#VALUE!</v>
      </c>
      <c r="DB101" s="246" t="e">
        <f t="shared" si="97"/>
        <v>#VALUE!</v>
      </c>
      <c r="DC101" s="246" t="e">
        <f t="shared" si="98"/>
        <v>#VALUE!</v>
      </c>
      <c r="DD101" s="246" t="e">
        <f t="shared" si="99"/>
        <v>#VALUE!</v>
      </c>
      <c r="DE101" s="212"/>
      <c r="DF101" s="212" t="e">
        <f t="shared" si="100"/>
        <v>#VALUE!</v>
      </c>
      <c r="DG101" s="212"/>
      <c r="DH101" s="212"/>
      <c r="DI101" s="212"/>
      <c r="DJ101" s="212"/>
      <c r="DK101" s="212"/>
      <c r="DL101" s="212"/>
      <c r="DM101" s="212"/>
      <c r="DN101" s="212"/>
      <c r="DO101" s="212"/>
      <c r="DP101" s="212"/>
      <c r="DQ101" s="212"/>
      <c r="DR101" s="264">
        <f t="shared" si="101"/>
        <v>90</v>
      </c>
      <c r="DS101" s="241">
        <f t="shared" si="102"/>
        <v>18</v>
      </c>
      <c r="DT101" s="212">
        <f t="shared" si="103"/>
        <v>12</v>
      </c>
      <c r="DU101" s="212">
        <f t="shared" si="104"/>
        <v>13</v>
      </c>
      <c r="DV101" s="212">
        <f t="shared" si="105"/>
        <v>13</v>
      </c>
      <c r="DW101" s="212">
        <f t="shared" si="106"/>
        <v>13</v>
      </c>
      <c r="DX101" s="264">
        <f t="shared" si="107"/>
        <v>7</v>
      </c>
      <c r="DY101" s="265">
        <f t="shared" si="108"/>
        <v>14</v>
      </c>
      <c r="DZ101" s="212">
        <f t="shared" si="109"/>
        <v>90</v>
      </c>
      <c r="EA101" s="212">
        <f t="shared" si="110"/>
        <v>18</v>
      </c>
      <c r="EB101" s="212">
        <f t="shared" si="111"/>
        <v>0</v>
      </c>
      <c r="EC101" s="212">
        <f t="shared" ref="EC101:ED101" si="737">IF(ISEVEN($B101),DT101,0)</f>
        <v>12</v>
      </c>
      <c r="ED101" s="212">
        <f t="shared" si="737"/>
        <v>13</v>
      </c>
      <c r="EE101" s="212">
        <f t="shared" ref="EE101:EF101" si="738">IF(ISODD($B101),DU101,0)</f>
        <v>0</v>
      </c>
      <c r="EF101" s="212">
        <f t="shared" si="738"/>
        <v>0</v>
      </c>
      <c r="EG101" s="212">
        <f t="shared" si="114"/>
        <v>13</v>
      </c>
      <c r="EH101" s="212">
        <f t="shared" si="115"/>
        <v>0</v>
      </c>
      <c r="EI101" s="212">
        <f t="shared" ref="EI101:EJ101" si="739">IF(ISEVEN($B101),DW101,0)</f>
        <v>13</v>
      </c>
      <c r="EJ101" s="264">
        <f t="shared" si="739"/>
        <v>7</v>
      </c>
      <c r="EK101" s="212">
        <f t="shared" ref="EK101:EL101" si="740">IF(ISODD($B101),DX101,0)</f>
        <v>0</v>
      </c>
      <c r="EL101" s="212">
        <f t="shared" si="740"/>
        <v>0</v>
      </c>
      <c r="EM101" s="212">
        <f t="shared" si="118"/>
        <v>14</v>
      </c>
      <c r="EN101" s="212"/>
      <c r="EO101" s="212"/>
      <c r="EP101" s="241">
        <f t="shared" si="119"/>
        <v>18</v>
      </c>
      <c r="EQ101" s="212">
        <f t="shared" si="120"/>
        <v>15</v>
      </c>
      <c r="ER101" s="212">
        <f t="shared" si="121"/>
        <v>16</v>
      </c>
      <c r="ES101" s="212">
        <f t="shared" si="122"/>
        <v>16</v>
      </c>
      <c r="ET101" s="264">
        <f t="shared" si="123"/>
        <v>11</v>
      </c>
      <c r="EU101" s="212">
        <f t="shared" si="124"/>
        <v>14</v>
      </c>
      <c r="EV101" s="212"/>
      <c r="EW101" s="212">
        <f t="shared" si="125"/>
        <v>90</v>
      </c>
      <c r="EX101" s="212">
        <f t="shared" si="126"/>
        <v>18</v>
      </c>
      <c r="EY101" s="212">
        <f t="shared" si="127"/>
        <v>0</v>
      </c>
      <c r="EZ101" s="212">
        <f t="shared" ref="EZ101:FA101" si="741">IF(ISEVEN($B101),EQ101,0)</f>
        <v>15</v>
      </c>
      <c r="FA101" s="212">
        <f t="shared" si="741"/>
        <v>16</v>
      </c>
      <c r="FB101" s="212">
        <f t="shared" ref="FB101:FC101" si="742">IF(ISODD($B101),ER101,0)</f>
        <v>0</v>
      </c>
      <c r="FC101" s="212">
        <f t="shared" si="742"/>
        <v>0</v>
      </c>
      <c r="FD101" s="212">
        <f t="shared" si="130"/>
        <v>16</v>
      </c>
      <c r="FE101" s="212">
        <f t="shared" si="131"/>
        <v>0</v>
      </c>
      <c r="FF101" s="264">
        <f t="shared" ref="FF101:FG101" si="743">IF(ISEVEN($B101),ET101,0)</f>
        <v>11</v>
      </c>
      <c r="FG101" s="212">
        <f t="shared" si="743"/>
        <v>14</v>
      </c>
      <c r="FH101" s="212">
        <f t="shared" si="133"/>
        <v>0</v>
      </c>
      <c r="FI101" s="212">
        <v>0</v>
      </c>
      <c r="FJ101" s="212">
        <v>0</v>
      </c>
      <c r="FK101" s="212"/>
      <c r="FL101" s="212"/>
      <c r="FM101" s="262">
        <v>90</v>
      </c>
    </row>
    <row r="102" spans="1:169" ht="15.75" customHeight="1" x14ac:dyDescent="0.2">
      <c r="A102" s="247">
        <v>89</v>
      </c>
      <c r="B102" s="266">
        <v>213423243089</v>
      </c>
      <c r="C102" s="266" t="s">
        <v>219</v>
      </c>
      <c r="D102" s="250"/>
      <c r="E102" s="267" t="s">
        <v>161</v>
      </c>
      <c r="F102" s="252">
        <f t="shared" si="0"/>
        <v>2</v>
      </c>
      <c r="G102" s="252">
        <f t="shared" si="1"/>
        <v>2</v>
      </c>
      <c r="H102" s="252">
        <f t="shared" si="2"/>
        <v>2</v>
      </c>
      <c r="I102" s="252">
        <f t="shared" si="3"/>
        <v>2</v>
      </c>
      <c r="J102" s="252">
        <f t="shared" si="4"/>
        <v>2</v>
      </c>
      <c r="K102" s="252">
        <f t="shared" si="5"/>
        <v>2</v>
      </c>
      <c r="L102" s="252">
        <f t="shared" si="6"/>
        <v>2</v>
      </c>
      <c r="M102" s="252">
        <f t="shared" si="7"/>
        <v>2</v>
      </c>
      <c r="N102" s="252">
        <f t="shared" si="8"/>
        <v>2</v>
      </c>
      <c r="O102" s="253">
        <f t="shared" si="9"/>
        <v>0</v>
      </c>
      <c r="P102" s="252">
        <f t="shared" si="10"/>
        <v>13</v>
      </c>
      <c r="Q102" s="252">
        <f t="shared" si="11"/>
        <v>0</v>
      </c>
      <c r="R102" s="252">
        <f t="shared" si="12"/>
        <v>0</v>
      </c>
      <c r="S102" s="254">
        <f t="shared" si="13"/>
        <v>0</v>
      </c>
      <c r="T102" s="255">
        <f t="shared" si="14"/>
        <v>3</v>
      </c>
      <c r="U102" s="252">
        <f t="shared" si="15"/>
        <v>0</v>
      </c>
      <c r="V102" s="252">
        <f t="shared" si="16"/>
        <v>0</v>
      </c>
      <c r="W102" s="252">
        <f t="shared" si="17"/>
        <v>0</v>
      </c>
      <c r="X102" s="254">
        <f t="shared" si="18"/>
        <v>0</v>
      </c>
      <c r="Y102" s="256">
        <f t="shared" si="19"/>
        <v>4</v>
      </c>
      <c r="Z102" s="252">
        <f t="shared" si="20"/>
        <v>0</v>
      </c>
      <c r="AA102" s="252">
        <f t="shared" si="21"/>
        <v>0</v>
      </c>
      <c r="AB102" s="252">
        <f t="shared" si="22"/>
        <v>0</v>
      </c>
      <c r="AC102" s="254">
        <f t="shared" si="23"/>
        <v>0</v>
      </c>
      <c r="AD102" s="255">
        <f t="shared" si="24"/>
        <v>4</v>
      </c>
      <c r="AE102" s="252">
        <f t="shared" si="25"/>
        <v>13</v>
      </c>
      <c r="AF102" s="252">
        <f t="shared" si="26"/>
        <v>0</v>
      </c>
      <c r="AG102" s="252">
        <f t="shared" si="27"/>
        <v>0</v>
      </c>
      <c r="AH102" s="254">
        <f t="shared" si="28"/>
        <v>0</v>
      </c>
      <c r="AI102" s="257">
        <f t="shared" si="29"/>
        <v>3</v>
      </c>
      <c r="AJ102" s="252">
        <f t="shared" si="30"/>
        <v>11</v>
      </c>
      <c r="AK102" s="252">
        <f t="shared" si="31"/>
        <v>0</v>
      </c>
      <c r="AL102" s="252">
        <f t="shared" si="32"/>
        <v>0</v>
      </c>
      <c r="AM102" s="254">
        <f t="shared" si="33"/>
        <v>0</v>
      </c>
      <c r="AN102" s="257">
        <f t="shared" si="34"/>
        <v>3</v>
      </c>
      <c r="AO102" s="252">
        <f t="shared" si="35"/>
        <v>0</v>
      </c>
      <c r="AP102" s="252">
        <f t="shared" si="36"/>
        <v>0</v>
      </c>
      <c r="AQ102" s="252">
        <f t="shared" si="37"/>
        <v>0</v>
      </c>
      <c r="AR102" s="254">
        <f t="shared" si="38"/>
        <v>0</v>
      </c>
      <c r="AS102" s="257">
        <f t="shared" si="39"/>
        <v>4</v>
      </c>
      <c r="AT102" s="252">
        <f t="shared" si="40"/>
        <v>13</v>
      </c>
      <c r="AU102" s="252">
        <f t="shared" si="41"/>
        <v>0</v>
      </c>
      <c r="AV102" s="252">
        <f t="shared" si="42"/>
        <v>0</v>
      </c>
      <c r="AW102" s="254">
        <f t="shared" si="43"/>
        <v>0</v>
      </c>
      <c r="AX102" s="258">
        <f t="shared" si="44"/>
        <v>3</v>
      </c>
      <c r="AY102" s="252">
        <f t="shared" si="45"/>
        <v>0</v>
      </c>
      <c r="AZ102" s="252">
        <f t="shared" si="46"/>
        <v>0</v>
      </c>
      <c r="BA102" s="252">
        <f t="shared" si="47"/>
        <v>0</v>
      </c>
      <c r="BB102" s="254">
        <f t="shared" si="48"/>
        <v>0</v>
      </c>
      <c r="BC102" s="257">
        <f t="shared" si="49"/>
        <v>4</v>
      </c>
      <c r="BD102" s="252">
        <f t="shared" si="50"/>
        <v>0</v>
      </c>
      <c r="BE102" s="252">
        <f t="shared" si="51"/>
        <v>0</v>
      </c>
      <c r="BF102" s="252">
        <f t="shared" si="52"/>
        <v>0</v>
      </c>
      <c r="BG102" s="254">
        <f t="shared" si="53"/>
        <v>0</v>
      </c>
      <c r="BH102" s="257">
        <f t="shared" si="54"/>
        <v>4</v>
      </c>
      <c r="BI102" s="259">
        <f t="shared" si="55"/>
        <v>8</v>
      </c>
      <c r="BJ102" s="252">
        <f t="shared" si="56"/>
        <v>0</v>
      </c>
      <c r="BK102" s="252">
        <f t="shared" si="57"/>
        <v>0</v>
      </c>
      <c r="BL102" s="254">
        <f t="shared" si="58"/>
        <v>0</v>
      </c>
      <c r="BM102" s="260">
        <f t="shared" si="59"/>
        <v>3</v>
      </c>
      <c r="BN102" s="252">
        <f t="shared" si="60"/>
        <v>14</v>
      </c>
      <c r="BO102" s="252">
        <f t="shared" si="61"/>
        <v>0</v>
      </c>
      <c r="BP102" s="252">
        <f t="shared" si="62"/>
        <v>0</v>
      </c>
      <c r="BQ102" s="254">
        <f t="shared" si="63"/>
        <v>0</v>
      </c>
      <c r="BR102" s="261">
        <f t="shared" si="64"/>
        <v>3</v>
      </c>
      <c r="BS102" s="252">
        <f t="shared" si="65"/>
        <v>0</v>
      </c>
      <c r="BT102" s="252">
        <f t="shared" si="66"/>
        <v>0</v>
      </c>
      <c r="BU102" s="252">
        <f t="shared" si="67"/>
        <v>0</v>
      </c>
      <c r="BV102" s="254">
        <f t="shared" si="68"/>
        <v>0</v>
      </c>
      <c r="BW102" s="261">
        <f t="shared" si="69"/>
        <v>4</v>
      </c>
      <c r="BX102" s="262">
        <v>90</v>
      </c>
      <c r="BY102" s="262">
        <v>90</v>
      </c>
      <c r="BZ102" s="246" t="e">
        <f t="shared" si="70"/>
        <v>#VALUE!</v>
      </c>
      <c r="CA102" s="246">
        <f t="shared" si="71"/>
        <v>18</v>
      </c>
      <c r="CB102" s="246" t="e">
        <f t="shared" si="72"/>
        <v>#VALUE!</v>
      </c>
      <c r="CC102" s="246" t="e">
        <f t="shared" si="73"/>
        <v>#VALUE!</v>
      </c>
      <c r="CD102" s="246" t="e">
        <f t="shared" si="74"/>
        <v>#VALUE!</v>
      </c>
      <c r="CE102" s="246" t="e">
        <f t="shared" si="75"/>
        <v>#VALUE!</v>
      </c>
      <c r="CF102" s="246" t="e">
        <f t="shared" si="76"/>
        <v>#VALUE!</v>
      </c>
      <c r="CG102" s="246" t="e">
        <f t="shared" si="77"/>
        <v>#VALUE!</v>
      </c>
      <c r="CH102" s="246" t="e">
        <f t="shared" si="78"/>
        <v>#VALUE!</v>
      </c>
      <c r="CI102" s="246" t="e">
        <f t="shared" si="79"/>
        <v>#VALUE!</v>
      </c>
      <c r="CJ102" s="246" t="e">
        <f t="shared" si="80"/>
        <v>#VALUE!</v>
      </c>
      <c r="CK102" s="246" t="e">
        <f t="shared" si="81"/>
        <v>#VALUE!</v>
      </c>
      <c r="CL102" s="246" t="e">
        <f t="shared" si="82"/>
        <v>#VALUE!</v>
      </c>
      <c r="CM102" s="246" t="e">
        <f t="shared" si="83"/>
        <v>#VALUE!</v>
      </c>
      <c r="CN102" s="246" t="e">
        <f t="shared" si="84"/>
        <v>#VALUE!</v>
      </c>
      <c r="CO102" s="263" t="str">
        <f t="shared" si="85"/>
        <v>2023PEC AI 169</v>
      </c>
      <c r="CP102" s="246" t="e">
        <f t="shared" si="86"/>
        <v>#VALUE!</v>
      </c>
      <c r="CQ102" s="211"/>
      <c r="CR102" s="246">
        <f t="shared" si="87"/>
        <v>17</v>
      </c>
      <c r="CS102" s="246" t="e">
        <f t="shared" si="88"/>
        <v>#VALUE!</v>
      </c>
      <c r="CT102" s="246" t="e">
        <f t="shared" si="89"/>
        <v>#VALUE!</v>
      </c>
      <c r="CU102" s="246" t="e">
        <f t="shared" si="90"/>
        <v>#VALUE!</v>
      </c>
      <c r="CV102" s="246" t="e">
        <f t="shared" si="91"/>
        <v>#VALUE!</v>
      </c>
      <c r="CW102" s="246" t="e">
        <f t="shared" si="92"/>
        <v>#VALUE!</v>
      </c>
      <c r="CX102" s="246" t="e">
        <f t="shared" si="93"/>
        <v>#VALUE!</v>
      </c>
      <c r="CY102" s="246" t="e">
        <f t="shared" si="94"/>
        <v>#VALUE!</v>
      </c>
      <c r="CZ102" s="246" t="e">
        <f t="shared" si="95"/>
        <v>#VALUE!</v>
      </c>
      <c r="DA102" s="246" t="e">
        <f t="shared" si="96"/>
        <v>#VALUE!</v>
      </c>
      <c r="DB102" s="246" t="e">
        <f t="shared" si="97"/>
        <v>#VALUE!</v>
      </c>
      <c r="DC102" s="246" t="e">
        <f t="shared" si="98"/>
        <v>#VALUE!</v>
      </c>
      <c r="DD102" s="246" t="e">
        <f t="shared" si="99"/>
        <v>#VALUE!</v>
      </c>
      <c r="DE102" s="212"/>
      <c r="DF102" s="212" t="e">
        <f t="shared" si="100"/>
        <v>#VALUE!</v>
      </c>
      <c r="DG102" s="212"/>
      <c r="DH102" s="212"/>
      <c r="DI102" s="212"/>
      <c r="DJ102" s="212"/>
      <c r="DK102" s="212"/>
      <c r="DL102" s="212"/>
      <c r="DM102" s="212"/>
      <c r="DN102" s="212"/>
      <c r="DO102" s="212"/>
      <c r="DP102" s="212"/>
      <c r="DQ102" s="212"/>
      <c r="DR102" s="264">
        <f t="shared" si="101"/>
        <v>90</v>
      </c>
      <c r="DS102" s="241">
        <f t="shared" si="102"/>
        <v>18</v>
      </c>
      <c r="DT102" s="212">
        <f t="shared" si="103"/>
        <v>13</v>
      </c>
      <c r="DU102" s="212">
        <f t="shared" si="104"/>
        <v>13</v>
      </c>
      <c r="DV102" s="212">
        <f t="shared" si="105"/>
        <v>11</v>
      </c>
      <c r="DW102" s="212">
        <f t="shared" si="106"/>
        <v>13</v>
      </c>
      <c r="DX102" s="264">
        <f t="shared" si="107"/>
        <v>8</v>
      </c>
      <c r="DY102" s="265">
        <f t="shared" si="108"/>
        <v>14</v>
      </c>
      <c r="DZ102" s="212">
        <f t="shared" si="109"/>
        <v>90</v>
      </c>
      <c r="EA102" s="212">
        <f t="shared" si="110"/>
        <v>18</v>
      </c>
      <c r="EB102" s="212">
        <f t="shared" si="111"/>
        <v>13</v>
      </c>
      <c r="EC102" s="212">
        <f t="shared" ref="EC102:ED102" si="744">IF(ISEVEN($B102),DT102,0)</f>
        <v>0</v>
      </c>
      <c r="ED102" s="212">
        <f t="shared" si="744"/>
        <v>0</v>
      </c>
      <c r="EE102" s="212">
        <f t="shared" ref="EE102:EF102" si="745">IF(ISODD($B102),DU102,0)</f>
        <v>13</v>
      </c>
      <c r="EF102" s="212">
        <f t="shared" si="745"/>
        <v>11</v>
      </c>
      <c r="EG102" s="212">
        <f t="shared" si="114"/>
        <v>0</v>
      </c>
      <c r="EH102" s="212">
        <f t="shared" si="115"/>
        <v>13</v>
      </c>
      <c r="EI102" s="212">
        <f t="shared" ref="EI102:EJ102" si="746">IF(ISEVEN($B102),DW102,0)</f>
        <v>0</v>
      </c>
      <c r="EJ102" s="212">
        <f t="shared" si="746"/>
        <v>0</v>
      </c>
      <c r="EK102" s="264">
        <f t="shared" ref="EK102:EL102" si="747">IF(ISODD($B102),DX102,0)</f>
        <v>8</v>
      </c>
      <c r="EL102" s="212">
        <f t="shared" si="747"/>
        <v>14</v>
      </c>
      <c r="EM102" s="212">
        <f t="shared" si="118"/>
        <v>0</v>
      </c>
      <c r="EN102" s="212"/>
      <c r="EO102" s="212"/>
      <c r="EP102" s="241">
        <f t="shared" si="119"/>
        <v>18</v>
      </c>
      <c r="EQ102" s="212">
        <f t="shared" si="120"/>
        <v>16</v>
      </c>
      <c r="ER102" s="212">
        <f t="shared" si="121"/>
        <v>16</v>
      </c>
      <c r="ES102" s="212">
        <f t="shared" si="122"/>
        <v>14</v>
      </c>
      <c r="ET102" s="264">
        <f t="shared" si="123"/>
        <v>12</v>
      </c>
      <c r="EU102" s="212">
        <f t="shared" si="124"/>
        <v>14</v>
      </c>
      <c r="EV102" s="212"/>
      <c r="EW102" s="212">
        <f t="shared" si="125"/>
        <v>90</v>
      </c>
      <c r="EX102" s="212">
        <f t="shared" si="126"/>
        <v>18</v>
      </c>
      <c r="EY102" s="212">
        <f t="shared" si="127"/>
        <v>16</v>
      </c>
      <c r="EZ102" s="212">
        <f t="shared" ref="EZ102:FA102" si="748">IF(ISEVEN($B102),EQ102,0)</f>
        <v>0</v>
      </c>
      <c r="FA102" s="212">
        <f t="shared" si="748"/>
        <v>0</v>
      </c>
      <c r="FB102" s="212">
        <f t="shared" ref="FB102:FC102" si="749">IF(ISODD($B102),ER102,0)</f>
        <v>16</v>
      </c>
      <c r="FC102" s="212">
        <f t="shared" si="749"/>
        <v>14</v>
      </c>
      <c r="FD102" s="212">
        <f t="shared" si="130"/>
        <v>0</v>
      </c>
      <c r="FE102" s="264">
        <f t="shared" si="131"/>
        <v>12</v>
      </c>
      <c r="FF102" s="212">
        <f t="shared" ref="FF102:FG102" si="750">IF(ISEVEN($B102),ET102,0)</f>
        <v>0</v>
      </c>
      <c r="FG102" s="212">
        <f t="shared" si="750"/>
        <v>0</v>
      </c>
      <c r="FH102" s="212">
        <f t="shared" si="133"/>
        <v>14</v>
      </c>
      <c r="FI102" s="212">
        <v>0</v>
      </c>
      <c r="FJ102" s="212">
        <v>0</v>
      </c>
      <c r="FK102" s="212"/>
      <c r="FL102" s="212"/>
      <c r="FM102" s="262">
        <v>90</v>
      </c>
    </row>
    <row r="103" spans="1:169" ht="15.75" customHeight="1" x14ac:dyDescent="0.2">
      <c r="A103" s="247">
        <v>90</v>
      </c>
      <c r="B103" s="266">
        <v>213423243090</v>
      </c>
      <c r="C103" s="266" t="s">
        <v>162</v>
      </c>
      <c r="D103" s="250"/>
      <c r="E103" s="267" t="s">
        <v>163</v>
      </c>
      <c r="F103" s="252">
        <f t="shared" si="0"/>
        <v>2</v>
      </c>
      <c r="G103" s="252">
        <f t="shared" si="1"/>
        <v>2</v>
      </c>
      <c r="H103" s="252">
        <f t="shared" si="2"/>
        <v>2</v>
      </c>
      <c r="I103" s="252">
        <f t="shared" si="3"/>
        <v>2</v>
      </c>
      <c r="J103" s="252">
        <f t="shared" si="4"/>
        <v>2</v>
      </c>
      <c r="K103" s="252">
        <f t="shared" si="5"/>
        <v>2</v>
      </c>
      <c r="L103" s="252">
        <f t="shared" si="6"/>
        <v>2</v>
      </c>
      <c r="M103" s="252">
        <f t="shared" si="7"/>
        <v>2</v>
      </c>
      <c r="N103" s="252">
        <f t="shared" si="8"/>
        <v>2</v>
      </c>
      <c r="O103" s="253">
        <f t="shared" si="9"/>
        <v>1</v>
      </c>
      <c r="P103" s="252">
        <f t="shared" si="10"/>
        <v>0</v>
      </c>
      <c r="Q103" s="252">
        <f t="shared" si="11"/>
        <v>0</v>
      </c>
      <c r="R103" s="252">
        <f t="shared" si="12"/>
        <v>0</v>
      </c>
      <c r="S103" s="254">
        <f t="shared" si="13"/>
        <v>0</v>
      </c>
      <c r="T103" s="255">
        <f t="shared" si="14"/>
        <v>4</v>
      </c>
      <c r="U103" s="252">
        <f t="shared" si="15"/>
        <v>13</v>
      </c>
      <c r="V103" s="252">
        <f t="shared" si="16"/>
        <v>0</v>
      </c>
      <c r="W103" s="252">
        <f t="shared" si="17"/>
        <v>0</v>
      </c>
      <c r="X103" s="254">
        <f t="shared" si="18"/>
        <v>0</v>
      </c>
      <c r="Y103" s="256">
        <f t="shared" si="19"/>
        <v>3</v>
      </c>
      <c r="Z103" s="252">
        <f t="shared" si="20"/>
        <v>14</v>
      </c>
      <c r="AA103" s="252">
        <f t="shared" si="21"/>
        <v>0</v>
      </c>
      <c r="AB103" s="252">
        <f t="shared" si="22"/>
        <v>0</v>
      </c>
      <c r="AC103" s="254">
        <f t="shared" si="23"/>
        <v>0</v>
      </c>
      <c r="AD103" s="255">
        <f t="shared" si="24"/>
        <v>3</v>
      </c>
      <c r="AE103" s="252">
        <f t="shared" si="25"/>
        <v>0</v>
      </c>
      <c r="AF103" s="252">
        <f t="shared" si="26"/>
        <v>0</v>
      </c>
      <c r="AG103" s="252">
        <f t="shared" si="27"/>
        <v>0</v>
      </c>
      <c r="AH103" s="254">
        <f t="shared" si="28"/>
        <v>0</v>
      </c>
      <c r="AI103" s="257">
        <f t="shared" si="29"/>
        <v>4</v>
      </c>
      <c r="AJ103" s="252">
        <f t="shared" si="30"/>
        <v>0</v>
      </c>
      <c r="AK103" s="252">
        <f t="shared" si="31"/>
        <v>0</v>
      </c>
      <c r="AL103" s="252">
        <f t="shared" si="32"/>
        <v>0</v>
      </c>
      <c r="AM103" s="254">
        <f t="shared" si="33"/>
        <v>0</v>
      </c>
      <c r="AN103" s="257">
        <f t="shared" si="34"/>
        <v>4</v>
      </c>
      <c r="AO103" s="252">
        <f t="shared" si="35"/>
        <v>14</v>
      </c>
      <c r="AP103" s="252">
        <f t="shared" si="36"/>
        <v>0</v>
      </c>
      <c r="AQ103" s="252">
        <f t="shared" si="37"/>
        <v>0</v>
      </c>
      <c r="AR103" s="254">
        <f t="shared" si="38"/>
        <v>0</v>
      </c>
      <c r="AS103" s="257">
        <f t="shared" si="39"/>
        <v>3</v>
      </c>
      <c r="AT103" s="252">
        <f t="shared" si="40"/>
        <v>0</v>
      </c>
      <c r="AU103" s="252">
        <f t="shared" si="41"/>
        <v>0</v>
      </c>
      <c r="AV103" s="252">
        <f t="shared" si="42"/>
        <v>0</v>
      </c>
      <c r="AW103" s="254">
        <f t="shared" si="43"/>
        <v>0</v>
      </c>
      <c r="AX103" s="258">
        <f t="shared" si="44"/>
        <v>4</v>
      </c>
      <c r="AY103" s="252">
        <f t="shared" si="45"/>
        <v>14</v>
      </c>
      <c r="AZ103" s="252">
        <f t="shared" si="46"/>
        <v>0</v>
      </c>
      <c r="BA103" s="252">
        <f t="shared" si="47"/>
        <v>0</v>
      </c>
      <c r="BB103" s="254">
        <f t="shared" si="48"/>
        <v>0</v>
      </c>
      <c r="BC103" s="257">
        <f t="shared" si="49"/>
        <v>3</v>
      </c>
      <c r="BD103" s="259">
        <f t="shared" si="50"/>
        <v>5</v>
      </c>
      <c r="BE103" s="252">
        <f t="shared" si="51"/>
        <v>0</v>
      </c>
      <c r="BF103" s="252">
        <f t="shared" si="52"/>
        <v>0</v>
      </c>
      <c r="BG103" s="254">
        <f t="shared" si="53"/>
        <v>0</v>
      </c>
      <c r="BH103" s="257">
        <f t="shared" si="54"/>
        <v>3</v>
      </c>
      <c r="BI103" s="252">
        <f t="shared" si="55"/>
        <v>0</v>
      </c>
      <c r="BJ103" s="252">
        <f t="shared" si="56"/>
        <v>0</v>
      </c>
      <c r="BK103" s="252">
        <f t="shared" si="57"/>
        <v>0</v>
      </c>
      <c r="BL103" s="254">
        <f t="shared" si="58"/>
        <v>0</v>
      </c>
      <c r="BM103" s="260">
        <f t="shared" si="59"/>
        <v>4</v>
      </c>
      <c r="BN103" s="252">
        <f t="shared" si="60"/>
        <v>0</v>
      </c>
      <c r="BO103" s="252">
        <f t="shared" si="61"/>
        <v>0</v>
      </c>
      <c r="BP103" s="252">
        <f t="shared" si="62"/>
        <v>0</v>
      </c>
      <c r="BQ103" s="254">
        <f t="shared" si="63"/>
        <v>0</v>
      </c>
      <c r="BR103" s="261">
        <f t="shared" si="64"/>
        <v>4</v>
      </c>
      <c r="BS103" s="252">
        <f t="shared" si="65"/>
        <v>14</v>
      </c>
      <c r="BT103" s="252">
        <f t="shared" si="66"/>
        <v>0</v>
      </c>
      <c r="BU103" s="252">
        <f t="shared" si="67"/>
        <v>0</v>
      </c>
      <c r="BV103" s="254">
        <f t="shared" si="68"/>
        <v>0</v>
      </c>
      <c r="BW103" s="261">
        <f t="shared" si="69"/>
        <v>3</v>
      </c>
      <c r="BX103" s="262">
        <v>93</v>
      </c>
      <c r="BY103" s="262">
        <v>93</v>
      </c>
      <c r="BZ103" s="246" t="e">
        <f t="shared" si="70"/>
        <v>#VALUE!</v>
      </c>
      <c r="CA103" s="246">
        <f t="shared" si="71"/>
        <v>20</v>
      </c>
      <c r="CB103" s="246" t="e">
        <f t="shared" si="72"/>
        <v>#VALUE!</v>
      </c>
      <c r="CC103" s="246" t="e">
        <f t="shared" si="73"/>
        <v>#VALUE!</v>
      </c>
      <c r="CD103" s="246" t="e">
        <f t="shared" si="74"/>
        <v>#VALUE!</v>
      </c>
      <c r="CE103" s="246" t="e">
        <f t="shared" si="75"/>
        <v>#VALUE!</v>
      </c>
      <c r="CF103" s="246" t="e">
        <f t="shared" si="76"/>
        <v>#VALUE!</v>
      </c>
      <c r="CG103" s="246" t="e">
        <f t="shared" si="77"/>
        <v>#VALUE!</v>
      </c>
      <c r="CH103" s="246" t="e">
        <f t="shared" si="78"/>
        <v>#VALUE!</v>
      </c>
      <c r="CI103" s="246" t="e">
        <f t="shared" si="79"/>
        <v>#VALUE!</v>
      </c>
      <c r="CJ103" s="246" t="e">
        <f t="shared" si="80"/>
        <v>#VALUE!</v>
      </c>
      <c r="CK103" s="246" t="e">
        <f t="shared" si="81"/>
        <v>#VALUE!</v>
      </c>
      <c r="CL103" s="246" t="e">
        <f t="shared" si="82"/>
        <v>#VALUE!</v>
      </c>
      <c r="CM103" s="246" t="e">
        <f t="shared" si="83"/>
        <v>#VALUE!</v>
      </c>
      <c r="CN103" s="246" t="e">
        <f t="shared" si="84"/>
        <v>#VALUE!</v>
      </c>
      <c r="CO103" s="263" t="str">
        <f t="shared" si="85"/>
        <v>2023PEC AI 140</v>
      </c>
      <c r="CP103" s="246" t="e">
        <f t="shared" si="86"/>
        <v>#VALUE!</v>
      </c>
      <c r="CQ103" s="211"/>
      <c r="CR103" s="246">
        <f t="shared" si="87"/>
        <v>20</v>
      </c>
      <c r="CS103" s="246" t="e">
        <f t="shared" si="88"/>
        <v>#VALUE!</v>
      </c>
      <c r="CT103" s="246" t="e">
        <f t="shared" si="89"/>
        <v>#VALUE!</v>
      </c>
      <c r="CU103" s="246" t="e">
        <f t="shared" si="90"/>
        <v>#VALUE!</v>
      </c>
      <c r="CV103" s="246" t="e">
        <f t="shared" si="91"/>
        <v>#VALUE!</v>
      </c>
      <c r="CW103" s="246" t="e">
        <f t="shared" si="92"/>
        <v>#VALUE!</v>
      </c>
      <c r="CX103" s="246" t="e">
        <f t="shared" si="93"/>
        <v>#VALUE!</v>
      </c>
      <c r="CY103" s="246" t="e">
        <f t="shared" si="94"/>
        <v>#VALUE!</v>
      </c>
      <c r="CZ103" s="246" t="e">
        <f t="shared" si="95"/>
        <v>#VALUE!</v>
      </c>
      <c r="DA103" s="246" t="e">
        <f t="shared" si="96"/>
        <v>#VALUE!</v>
      </c>
      <c r="DB103" s="246" t="e">
        <f t="shared" si="97"/>
        <v>#VALUE!</v>
      </c>
      <c r="DC103" s="246" t="e">
        <f t="shared" si="98"/>
        <v>#VALUE!</v>
      </c>
      <c r="DD103" s="246" t="e">
        <f t="shared" si="99"/>
        <v>#VALUE!</v>
      </c>
      <c r="DE103" s="212"/>
      <c r="DF103" s="212" t="e">
        <f t="shared" si="100"/>
        <v>#VALUE!</v>
      </c>
      <c r="DG103" s="212"/>
      <c r="DH103" s="212"/>
      <c r="DI103" s="212"/>
      <c r="DJ103" s="212"/>
      <c r="DK103" s="212"/>
      <c r="DL103" s="212"/>
      <c r="DM103" s="212"/>
      <c r="DN103" s="212"/>
      <c r="DO103" s="212"/>
      <c r="DP103" s="212"/>
      <c r="DQ103" s="212"/>
      <c r="DR103" s="264">
        <f t="shared" si="101"/>
        <v>93</v>
      </c>
      <c r="DS103" s="241">
        <f t="shared" si="102"/>
        <v>19</v>
      </c>
      <c r="DT103" s="212">
        <f t="shared" si="103"/>
        <v>13</v>
      </c>
      <c r="DU103" s="212">
        <f t="shared" si="104"/>
        <v>14</v>
      </c>
      <c r="DV103" s="212">
        <f t="shared" si="105"/>
        <v>14</v>
      </c>
      <c r="DW103" s="212">
        <f t="shared" si="106"/>
        <v>14</v>
      </c>
      <c r="DX103" s="264">
        <f t="shared" si="107"/>
        <v>5</v>
      </c>
      <c r="DY103" s="265">
        <f t="shared" si="108"/>
        <v>14</v>
      </c>
      <c r="DZ103" s="212">
        <f t="shared" si="109"/>
        <v>93</v>
      </c>
      <c r="EA103" s="212">
        <f t="shared" si="110"/>
        <v>19</v>
      </c>
      <c r="EB103" s="212">
        <f t="shared" si="111"/>
        <v>0</v>
      </c>
      <c r="EC103" s="212">
        <f t="shared" ref="EC103:ED103" si="751">IF(ISEVEN($B103),DT103,0)</f>
        <v>13</v>
      </c>
      <c r="ED103" s="212">
        <f t="shared" si="751"/>
        <v>14</v>
      </c>
      <c r="EE103" s="212">
        <f t="shared" ref="EE103:EF103" si="752">IF(ISODD($B103),DU103,0)</f>
        <v>0</v>
      </c>
      <c r="EF103" s="212">
        <f t="shared" si="752"/>
        <v>0</v>
      </c>
      <c r="EG103" s="212">
        <f t="shared" si="114"/>
        <v>14</v>
      </c>
      <c r="EH103" s="212">
        <f t="shared" si="115"/>
        <v>0</v>
      </c>
      <c r="EI103" s="212">
        <f t="shared" ref="EI103:EJ103" si="753">IF(ISEVEN($B103),DW103,0)</f>
        <v>14</v>
      </c>
      <c r="EJ103" s="264">
        <f t="shared" si="753"/>
        <v>5</v>
      </c>
      <c r="EK103" s="212">
        <f t="shared" ref="EK103:EL103" si="754">IF(ISODD($B103),DX103,0)</f>
        <v>0</v>
      </c>
      <c r="EL103" s="212">
        <f t="shared" si="754"/>
        <v>0</v>
      </c>
      <c r="EM103" s="212">
        <f t="shared" si="118"/>
        <v>14</v>
      </c>
      <c r="EN103" s="212"/>
      <c r="EO103" s="212"/>
      <c r="EP103" s="241">
        <f t="shared" si="119"/>
        <v>19</v>
      </c>
      <c r="EQ103" s="212">
        <f t="shared" si="120"/>
        <v>15</v>
      </c>
      <c r="ER103" s="212">
        <f t="shared" si="121"/>
        <v>16</v>
      </c>
      <c r="ES103" s="212">
        <f t="shared" si="122"/>
        <v>16</v>
      </c>
      <c r="ET103" s="264">
        <f t="shared" si="123"/>
        <v>12</v>
      </c>
      <c r="EU103" s="212">
        <f t="shared" si="124"/>
        <v>15</v>
      </c>
      <c r="EV103" s="212"/>
      <c r="EW103" s="212">
        <f t="shared" si="125"/>
        <v>93</v>
      </c>
      <c r="EX103" s="212">
        <f t="shared" si="126"/>
        <v>19</v>
      </c>
      <c r="EY103" s="212">
        <f t="shared" si="127"/>
        <v>0</v>
      </c>
      <c r="EZ103" s="212">
        <f t="shared" ref="EZ103:FA103" si="755">IF(ISEVEN($B103),EQ103,0)</f>
        <v>15</v>
      </c>
      <c r="FA103" s="212">
        <f t="shared" si="755"/>
        <v>16</v>
      </c>
      <c r="FB103" s="212">
        <f t="shared" ref="FB103:FC103" si="756">IF(ISODD($B103),ER103,0)</f>
        <v>0</v>
      </c>
      <c r="FC103" s="212">
        <f t="shared" si="756"/>
        <v>0</v>
      </c>
      <c r="FD103" s="212">
        <f t="shared" si="130"/>
        <v>16</v>
      </c>
      <c r="FE103" s="212">
        <f t="shared" si="131"/>
        <v>0</v>
      </c>
      <c r="FF103" s="264">
        <f t="shared" ref="FF103:FG103" si="757">IF(ISEVEN($B103),ET103,0)</f>
        <v>12</v>
      </c>
      <c r="FG103" s="212">
        <f t="shared" si="757"/>
        <v>15</v>
      </c>
      <c r="FH103" s="212">
        <f t="shared" si="133"/>
        <v>0</v>
      </c>
      <c r="FI103" s="212">
        <v>0</v>
      </c>
      <c r="FJ103" s="212">
        <v>0</v>
      </c>
      <c r="FK103" s="212"/>
      <c r="FL103" s="212"/>
      <c r="FM103" s="262">
        <v>93</v>
      </c>
    </row>
    <row r="104" spans="1:169" ht="15.75" customHeight="1" x14ac:dyDescent="0.2">
      <c r="A104" s="247">
        <v>91</v>
      </c>
      <c r="B104" s="266">
        <v>213423243091</v>
      </c>
      <c r="C104" s="266" t="s">
        <v>164</v>
      </c>
      <c r="D104" s="250"/>
      <c r="E104" s="267" t="s">
        <v>165</v>
      </c>
      <c r="F104" s="252">
        <f t="shared" si="0"/>
        <v>2</v>
      </c>
      <c r="G104" s="252">
        <f t="shared" si="1"/>
        <v>2</v>
      </c>
      <c r="H104" s="252">
        <f t="shared" si="2"/>
        <v>2</v>
      </c>
      <c r="I104" s="252">
        <f t="shared" si="3"/>
        <v>2</v>
      </c>
      <c r="J104" s="252">
        <f t="shared" si="4"/>
        <v>2</v>
      </c>
      <c r="K104" s="252">
        <f t="shared" si="5"/>
        <v>2</v>
      </c>
      <c r="L104" s="252">
        <f t="shared" si="6"/>
        <v>2</v>
      </c>
      <c r="M104" s="252">
        <f t="shared" si="7"/>
        <v>2</v>
      </c>
      <c r="N104" s="252">
        <f t="shared" si="8"/>
        <v>2</v>
      </c>
      <c r="O104" s="253">
        <f t="shared" si="9"/>
        <v>2</v>
      </c>
      <c r="P104" s="252">
        <f t="shared" si="10"/>
        <v>14</v>
      </c>
      <c r="Q104" s="252">
        <f t="shared" si="11"/>
        <v>0</v>
      </c>
      <c r="R104" s="252">
        <f t="shared" si="12"/>
        <v>0</v>
      </c>
      <c r="S104" s="254">
        <f t="shared" si="13"/>
        <v>0</v>
      </c>
      <c r="T104" s="255">
        <f t="shared" si="14"/>
        <v>3</v>
      </c>
      <c r="U104" s="252">
        <f t="shared" si="15"/>
        <v>0</v>
      </c>
      <c r="V104" s="252">
        <f t="shared" si="16"/>
        <v>0</v>
      </c>
      <c r="W104" s="252">
        <f t="shared" si="17"/>
        <v>0</v>
      </c>
      <c r="X104" s="254">
        <f t="shared" si="18"/>
        <v>0</v>
      </c>
      <c r="Y104" s="256">
        <f t="shared" si="19"/>
        <v>4</v>
      </c>
      <c r="Z104" s="252">
        <f t="shared" si="20"/>
        <v>0</v>
      </c>
      <c r="AA104" s="252">
        <f t="shared" si="21"/>
        <v>0</v>
      </c>
      <c r="AB104" s="252">
        <f t="shared" si="22"/>
        <v>0</v>
      </c>
      <c r="AC104" s="254">
        <f t="shared" si="23"/>
        <v>0</v>
      </c>
      <c r="AD104" s="255">
        <f t="shared" si="24"/>
        <v>4</v>
      </c>
      <c r="AE104" s="252">
        <f t="shared" si="25"/>
        <v>14</v>
      </c>
      <c r="AF104" s="252">
        <f t="shared" si="26"/>
        <v>0</v>
      </c>
      <c r="AG104" s="252">
        <f t="shared" si="27"/>
        <v>0</v>
      </c>
      <c r="AH104" s="254">
        <f t="shared" si="28"/>
        <v>0</v>
      </c>
      <c r="AI104" s="257">
        <f t="shared" si="29"/>
        <v>3</v>
      </c>
      <c r="AJ104" s="252">
        <f t="shared" si="30"/>
        <v>12</v>
      </c>
      <c r="AK104" s="252">
        <f t="shared" si="31"/>
        <v>0</v>
      </c>
      <c r="AL104" s="252">
        <f t="shared" si="32"/>
        <v>0</v>
      </c>
      <c r="AM104" s="254">
        <f t="shared" si="33"/>
        <v>0</v>
      </c>
      <c r="AN104" s="257">
        <f t="shared" si="34"/>
        <v>3</v>
      </c>
      <c r="AO104" s="252">
        <f t="shared" si="35"/>
        <v>0</v>
      </c>
      <c r="AP104" s="252">
        <f t="shared" si="36"/>
        <v>0</v>
      </c>
      <c r="AQ104" s="252">
        <f t="shared" si="37"/>
        <v>0</v>
      </c>
      <c r="AR104" s="254">
        <f t="shared" si="38"/>
        <v>0</v>
      </c>
      <c r="AS104" s="257">
        <f t="shared" si="39"/>
        <v>4</v>
      </c>
      <c r="AT104" s="252">
        <f t="shared" si="40"/>
        <v>14</v>
      </c>
      <c r="AU104" s="252">
        <f t="shared" si="41"/>
        <v>0</v>
      </c>
      <c r="AV104" s="252">
        <f t="shared" si="42"/>
        <v>0</v>
      </c>
      <c r="AW104" s="254">
        <f t="shared" si="43"/>
        <v>0</v>
      </c>
      <c r="AX104" s="258">
        <f t="shared" si="44"/>
        <v>3</v>
      </c>
      <c r="AY104" s="252">
        <f t="shared" si="45"/>
        <v>0</v>
      </c>
      <c r="AZ104" s="252">
        <f t="shared" si="46"/>
        <v>0</v>
      </c>
      <c r="BA104" s="252">
        <f t="shared" si="47"/>
        <v>0</v>
      </c>
      <c r="BB104" s="254">
        <f t="shared" si="48"/>
        <v>0</v>
      </c>
      <c r="BC104" s="257">
        <f t="shared" si="49"/>
        <v>4</v>
      </c>
      <c r="BD104" s="252">
        <f t="shared" si="50"/>
        <v>0</v>
      </c>
      <c r="BE104" s="252">
        <f t="shared" si="51"/>
        <v>0</v>
      </c>
      <c r="BF104" s="252">
        <f t="shared" si="52"/>
        <v>0</v>
      </c>
      <c r="BG104" s="254">
        <f t="shared" si="53"/>
        <v>0</v>
      </c>
      <c r="BH104" s="257">
        <f t="shared" si="54"/>
        <v>4</v>
      </c>
      <c r="BI104" s="259">
        <f t="shared" si="55"/>
        <v>9</v>
      </c>
      <c r="BJ104" s="252">
        <f t="shared" si="56"/>
        <v>0</v>
      </c>
      <c r="BK104" s="252">
        <f t="shared" si="57"/>
        <v>0</v>
      </c>
      <c r="BL104" s="254">
        <f t="shared" si="58"/>
        <v>0</v>
      </c>
      <c r="BM104" s="260">
        <f t="shared" si="59"/>
        <v>3</v>
      </c>
      <c r="BN104" s="252">
        <f t="shared" si="60"/>
        <v>15</v>
      </c>
      <c r="BO104" s="252">
        <f t="shared" si="61"/>
        <v>0</v>
      </c>
      <c r="BP104" s="252">
        <f t="shared" si="62"/>
        <v>0</v>
      </c>
      <c r="BQ104" s="254">
        <f t="shared" si="63"/>
        <v>0</v>
      </c>
      <c r="BR104" s="261">
        <f t="shared" si="64"/>
        <v>3</v>
      </c>
      <c r="BS104" s="252">
        <f t="shared" si="65"/>
        <v>0</v>
      </c>
      <c r="BT104" s="252">
        <f t="shared" si="66"/>
        <v>0</v>
      </c>
      <c r="BU104" s="252">
        <f t="shared" si="67"/>
        <v>0</v>
      </c>
      <c r="BV104" s="254">
        <f t="shared" si="68"/>
        <v>0</v>
      </c>
      <c r="BW104" s="261">
        <f t="shared" si="69"/>
        <v>4</v>
      </c>
      <c r="BX104" s="262">
        <v>98</v>
      </c>
      <c r="BY104" s="262">
        <v>98</v>
      </c>
      <c r="BZ104" s="246" t="e">
        <f t="shared" si="70"/>
        <v>#VALUE!</v>
      </c>
      <c r="CA104" s="246">
        <f t="shared" si="71"/>
        <v>20</v>
      </c>
      <c r="CB104" s="246" t="e">
        <f t="shared" si="72"/>
        <v>#VALUE!</v>
      </c>
      <c r="CC104" s="246" t="e">
        <f t="shared" si="73"/>
        <v>#VALUE!</v>
      </c>
      <c r="CD104" s="246" t="e">
        <f t="shared" si="74"/>
        <v>#VALUE!</v>
      </c>
      <c r="CE104" s="246" t="e">
        <f t="shared" si="75"/>
        <v>#VALUE!</v>
      </c>
      <c r="CF104" s="246" t="e">
        <f t="shared" si="76"/>
        <v>#VALUE!</v>
      </c>
      <c r="CG104" s="246" t="e">
        <f t="shared" si="77"/>
        <v>#VALUE!</v>
      </c>
      <c r="CH104" s="246" t="e">
        <f t="shared" si="78"/>
        <v>#VALUE!</v>
      </c>
      <c r="CI104" s="246" t="e">
        <f t="shared" si="79"/>
        <v>#VALUE!</v>
      </c>
      <c r="CJ104" s="246" t="e">
        <f t="shared" si="80"/>
        <v>#VALUE!</v>
      </c>
      <c r="CK104" s="246" t="e">
        <f t="shared" si="81"/>
        <v>#VALUE!</v>
      </c>
      <c r="CL104" s="246" t="e">
        <f t="shared" si="82"/>
        <v>#VALUE!</v>
      </c>
      <c r="CM104" s="246" t="e">
        <f t="shared" si="83"/>
        <v>#VALUE!</v>
      </c>
      <c r="CN104" s="246" t="e">
        <f t="shared" si="84"/>
        <v>#VALUE!</v>
      </c>
      <c r="CO104" s="263" t="str">
        <f t="shared" si="85"/>
        <v>2023PEC AI 141</v>
      </c>
      <c r="CP104" s="246" t="e">
        <f t="shared" si="86"/>
        <v>#VALUE!</v>
      </c>
      <c r="CQ104" s="211"/>
      <c r="CR104" s="246">
        <f t="shared" si="87"/>
        <v>20</v>
      </c>
      <c r="CS104" s="246" t="e">
        <f t="shared" si="88"/>
        <v>#VALUE!</v>
      </c>
      <c r="CT104" s="246" t="e">
        <f t="shared" si="89"/>
        <v>#VALUE!</v>
      </c>
      <c r="CU104" s="246" t="e">
        <f t="shared" si="90"/>
        <v>#VALUE!</v>
      </c>
      <c r="CV104" s="246" t="e">
        <f t="shared" si="91"/>
        <v>#VALUE!</v>
      </c>
      <c r="CW104" s="246" t="e">
        <f t="shared" si="92"/>
        <v>#VALUE!</v>
      </c>
      <c r="CX104" s="246" t="e">
        <f t="shared" si="93"/>
        <v>#VALUE!</v>
      </c>
      <c r="CY104" s="246" t="e">
        <f t="shared" si="94"/>
        <v>#VALUE!</v>
      </c>
      <c r="CZ104" s="246" t="e">
        <f t="shared" si="95"/>
        <v>#VALUE!</v>
      </c>
      <c r="DA104" s="246" t="e">
        <f t="shared" si="96"/>
        <v>#VALUE!</v>
      </c>
      <c r="DB104" s="246" t="e">
        <f t="shared" si="97"/>
        <v>#VALUE!</v>
      </c>
      <c r="DC104" s="246" t="e">
        <f t="shared" si="98"/>
        <v>#VALUE!</v>
      </c>
      <c r="DD104" s="246" t="e">
        <f t="shared" si="99"/>
        <v>#VALUE!</v>
      </c>
      <c r="DE104" s="212"/>
      <c r="DF104" s="212" t="e">
        <f t="shared" si="100"/>
        <v>#VALUE!</v>
      </c>
      <c r="DG104" s="212"/>
      <c r="DH104" s="212"/>
      <c r="DI104" s="212"/>
      <c r="DJ104" s="212"/>
      <c r="DK104" s="212"/>
      <c r="DL104" s="212"/>
      <c r="DM104" s="212"/>
      <c r="DN104" s="212"/>
      <c r="DO104" s="212"/>
      <c r="DP104" s="212"/>
      <c r="DQ104" s="212"/>
      <c r="DR104" s="264">
        <f t="shared" si="101"/>
        <v>98</v>
      </c>
      <c r="DS104" s="241">
        <f t="shared" si="102"/>
        <v>20</v>
      </c>
      <c r="DT104" s="212">
        <f t="shared" si="103"/>
        <v>14</v>
      </c>
      <c r="DU104" s="212">
        <f t="shared" si="104"/>
        <v>14</v>
      </c>
      <c r="DV104" s="212">
        <f t="shared" si="105"/>
        <v>12</v>
      </c>
      <c r="DW104" s="212">
        <f t="shared" si="106"/>
        <v>14</v>
      </c>
      <c r="DX104" s="264">
        <f t="shared" si="107"/>
        <v>9</v>
      </c>
      <c r="DY104" s="265">
        <f t="shared" si="108"/>
        <v>15</v>
      </c>
      <c r="DZ104" s="212">
        <f t="shared" si="109"/>
        <v>98</v>
      </c>
      <c r="EA104" s="212">
        <f t="shared" si="110"/>
        <v>20</v>
      </c>
      <c r="EB104" s="212">
        <f t="shared" si="111"/>
        <v>14</v>
      </c>
      <c r="EC104" s="212">
        <f t="shared" ref="EC104:ED104" si="758">IF(ISEVEN($B104),DT104,0)</f>
        <v>0</v>
      </c>
      <c r="ED104" s="212">
        <f t="shared" si="758"/>
        <v>0</v>
      </c>
      <c r="EE104" s="212">
        <f t="shared" ref="EE104:EF104" si="759">IF(ISODD($B104),DU104,0)</f>
        <v>14</v>
      </c>
      <c r="EF104" s="212">
        <f t="shared" si="759"/>
        <v>12</v>
      </c>
      <c r="EG104" s="212">
        <f t="shared" si="114"/>
        <v>0</v>
      </c>
      <c r="EH104" s="212">
        <f t="shared" si="115"/>
        <v>14</v>
      </c>
      <c r="EI104" s="212">
        <f t="shared" ref="EI104:EJ104" si="760">IF(ISEVEN($B104),DW104,0)</f>
        <v>0</v>
      </c>
      <c r="EJ104" s="212">
        <f t="shared" si="760"/>
        <v>0</v>
      </c>
      <c r="EK104" s="264">
        <f t="shared" ref="EK104:EL104" si="761">IF(ISODD($B104),DX104,0)</f>
        <v>9</v>
      </c>
      <c r="EL104" s="212">
        <f t="shared" si="761"/>
        <v>15</v>
      </c>
      <c r="EM104" s="212">
        <f t="shared" si="118"/>
        <v>0</v>
      </c>
      <c r="EN104" s="212"/>
      <c r="EO104" s="212"/>
      <c r="EP104" s="241">
        <f t="shared" si="119"/>
        <v>20</v>
      </c>
      <c r="EQ104" s="212">
        <f t="shared" si="120"/>
        <v>16</v>
      </c>
      <c r="ER104" s="212">
        <f t="shared" si="121"/>
        <v>16</v>
      </c>
      <c r="ES104" s="212">
        <f t="shared" si="122"/>
        <v>15</v>
      </c>
      <c r="ET104" s="264">
        <f t="shared" si="123"/>
        <v>15</v>
      </c>
      <c r="EU104" s="212">
        <f t="shared" si="124"/>
        <v>16</v>
      </c>
      <c r="EV104" s="212"/>
      <c r="EW104" s="212">
        <f t="shared" si="125"/>
        <v>98</v>
      </c>
      <c r="EX104" s="212">
        <f t="shared" si="126"/>
        <v>20</v>
      </c>
      <c r="EY104" s="212">
        <f t="shared" si="127"/>
        <v>16</v>
      </c>
      <c r="EZ104" s="212">
        <f t="shared" ref="EZ104:FA104" si="762">IF(ISEVEN($B104),EQ104,0)</f>
        <v>0</v>
      </c>
      <c r="FA104" s="212">
        <f t="shared" si="762"/>
        <v>0</v>
      </c>
      <c r="FB104" s="212">
        <f t="shared" ref="FB104:FC104" si="763">IF(ISODD($B104),ER104,0)</f>
        <v>16</v>
      </c>
      <c r="FC104" s="212">
        <f t="shared" si="763"/>
        <v>15</v>
      </c>
      <c r="FD104" s="212">
        <f t="shared" si="130"/>
        <v>0</v>
      </c>
      <c r="FE104" s="264">
        <f t="shared" si="131"/>
        <v>15</v>
      </c>
      <c r="FF104" s="212">
        <f t="shared" ref="FF104:FG104" si="764">IF(ISEVEN($B104),ET104,0)</f>
        <v>0</v>
      </c>
      <c r="FG104" s="212">
        <f t="shared" si="764"/>
        <v>0</v>
      </c>
      <c r="FH104" s="212">
        <f t="shared" si="133"/>
        <v>16</v>
      </c>
      <c r="FI104" s="212">
        <v>0</v>
      </c>
      <c r="FJ104" s="212">
        <v>0</v>
      </c>
      <c r="FK104" s="212"/>
      <c r="FL104" s="212"/>
      <c r="FM104" s="262">
        <v>98</v>
      </c>
    </row>
    <row r="105" spans="1:169" ht="15.75" customHeight="1" x14ac:dyDescent="0.2">
      <c r="A105" s="247">
        <v>92</v>
      </c>
      <c r="B105" s="248">
        <v>213423243092</v>
      </c>
      <c r="C105" s="249" t="s">
        <v>1061</v>
      </c>
      <c r="D105" s="250"/>
      <c r="E105" s="251" t="s">
        <v>1062</v>
      </c>
      <c r="F105" s="252">
        <f t="shared" si="0"/>
        <v>2</v>
      </c>
      <c r="G105" s="252">
        <f t="shared" si="1"/>
        <v>2</v>
      </c>
      <c r="H105" s="252">
        <f t="shared" si="2"/>
        <v>2</v>
      </c>
      <c r="I105" s="252">
        <f t="shared" si="3"/>
        <v>2</v>
      </c>
      <c r="J105" s="252">
        <f t="shared" si="4"/>
        <v>2</v>
      </c>
      <c r="K105" s="252">
        <f t="shared" si="5"/>
        <v>0</v>
      </c>
      <c r="L105" s="252">
        <f t="shared" si="6"/>
        <v>0</v>
      </c>
      <c r="M105" s="252">
        <f t="shared" si="7"/>
        <v>0</v>
      </c>
      <c r="N105" s="252">
        <f t="shared" si="8"/>
        <v>0</v>
      </c>
      <c r="O105" s="253">
        <f t="shared" si="9"/>
        <v>0</v>
      </c>
      <c r="P105" s="252">
        <f t="shared" si="10"/>
        <v>0</v>
      </c>
      <c r="Q105" s="252">
        <f t="shared" si="11"/>
        <v>0</v>
      </c>
      <c r="R105" s="252">
        <f t="shared" si="12"/>
        <v>0</v>
      </c>
      <c r="S105" s="254">
        <f t="shared" si="13"/>
        <v>0</v>
      </c>
      <c r="T105" s="255">
        <f t="shared" si="14"/>
        <v>4</v>
      </c>
      <c r="U105" s="252">
        <f t="shared" si="15"/>
        <v>7</v>
      </c>
      <c r="V105" s="252">
        <f t="shared" si="16"/>
        <v>0</v>
      </c>
      <c r="W105" s="252">
        <f t="shared" si="17"/>
        <v>0</v>
      </c>
      <c r="X105" s="254">
        <f t="shared" si="18"/>
        <v>0</v>
      </c>
      <c r="Y105" s="256">
        <f t="shared" si="19"/>
        <v>3</v>
      </c>
      <c r="Z105" s="252">
        <f t="shared" si="20"/>
        <v>7</v>
      </c>
      <c r="AA105" s="252">
        <f t="shared" si="21"/>
        <v>0</v>
      </c>
      <c r="AB105" s="252">
        <f t="shared" si="22"/>
        <v>0</v>
      </c>
      <c r="AC105" s="254">
        <f t="shared" si="23"/>
        <v>0</v>
      </c>
      <c r="AD105" s="255">
        <f t="shared" si="24"/>
        <v>3</v>
      </c>
      <c r="AE105" s="252">
        <f t="shared" si="25"/>
        <v>0</v>
      </c>
      <c r="AF105" s="252">
        <f t="shared" si="26"/>
        <v>0</v>
      </c>
      <c r="AG105" s="252">
        <f t="shared" si="27"/>
        <v>0</v>
      </c>
      <c r="AH105" s="254">
        <f t="shared" si="28"/>
        <v>0</v>
      </c>
      <c r="AI105" s="257">
        <f t="shared" si="29"/>
        <v>4</v>
      </c>
      <c r="AJ105" s="252">
        <f t="shared" si="30"/>
        <v>0</v>
      </c>
      <c r="AK105" s="252">
        <f t="shared" si="31"/>
        <v>0</v>
      </c>
      <c r="AL105" s="252">
        <f t="shared" si="32"/>
        <v>0</v>
      </c>
      <c r="AM105" s="254">
        <f t="shared" si="33"/>
        <v>0</v>
      </c>
      <c r="AN105" s="257">
        <f t="shared" si="34"/>
        <v>4</v>
      </c>
      <c r="AO105" s="252">
        <f t="shared" si="35"/>
        <v>7</v>
      </c>
      <c r="AP105" s="252">
        <f t="shared" si="36"/>
        <v>0</v>
      </c>
      <c r="AQ105" s="252">
        <f t="shared" si="37"/>
        <v>0</v>
      </c>
      <c r="AR105" s="254">
        <f t="shared" si="38"/>
        <v>0</v>
      </c>
      <c r="AS105" s="257">
        <f t="shared" si="39"/>
        <v>3</v>
      </c>
      <c r="AT105" s="252">
        <f t="shared" si="40"/>
        <v>0</v>
      </c>
      <c r="AU105" s="252">
        <f t="shared" si="41"/>
        <v>0</v>
      </c>
      <c r="AV105" s="252">
        <f t="shared" si="42"/>
        <v>0</v>
      </c>
      <c r="AW105" s="254">
        <f t="shared" si="43"/>
        <v>0</v>
      </c>
      <c r="AX105" s="258">
        <f t="shared" si="44"/>
        <v>4</v>
      </c>
      <c r="AY105" s="252">
        <f t="shared" si="45"/>
        <v>7</v>
      </c>
      <c r="AZ105" s="252">
        <f t="shared" si="46"/>
        <v>0</v>
      </c>
      <c r="BA105" s="252">
        <f t="shared" si="47"/>
        <v>0</v>
      </c>
      <c r="BB105" s="254">
        <f t="shared" si="48"/>
        <v>0</v>
      </c>
      <c r="BC105" s="257">
        <f t="shared" si="49"/>
        <v>3</v>
      </c>
      <c r="BD105" s="259">
        <f t="shared" si="50"/>
        <v>4</v>
      </c>
      <c r="BE105" s="252">
        <f t="shared" si="51"/>
        <v>0</v>
      </c>
      <c r="BF105" s="252">
        <f t="shared" si="52"/>
        <v>0</v>
      </c>
      <c r="BG105" s="254">
        <f t="shared" si="53"/>
        <v>0</v>
      </c>
      <c r="BH105" s="257">
        <f t="shared" si="54"/>
        <v>3</v>
      </c>
      <c r="BI105" s="252">
        <f t="shared" si="55"/>
        <v>0</v>
      </c>
      <c r="BJ105" s="252">
        <f t="shared" si="56"/>
        <v>0</v>
      </c>
      <c r="BK105" s="252">
        <f t="shared" si="57"/>
        <v>0</v>
      </c>
      <c r="BL105" s="254">
        <f t="shared" si="58"/>
        <v>0</v>
      </c>
      <c r="BM105" s="260">
        <f t="shared" si="59"/>
        <v>4</v>
      </c>
      <c r="BN105" s="252">
        <f t="shared" si="60"/>
        <v>0</v>
      </c>
      <c r="BO105" s="252">
        <f t="shared" si="61"/>
        <v>0</v>
      </c>
      <c r="BP105" s="252">
        <f t="shared" si="62"/>
        <v>0</v>
      </c>
      <c r="BQ105" s="254">
        <f t="shared" si="63"/>
        <v>0</v>
      </c>
      <c r="BR105" s="261">
        <f t="shared" si="64"/>
        <v>4</v>
      </c>
      <c r="BS105" s="252">
        <f t="shared" si="65"/>
        <v>8</v>
      </c>
      <c r="BT105" s="252">
        <f t="shared" si="66"/>
        <v>0</v>
      </c>
      <c r="BU105" s="252">
        <f t="shared" si="67"/>
        <v>0</v>
      </c>
      <c r="BV105" s="254">
        <f t="shared" si="68"/>
        <v>0</v>
      </c>
      <c r="BW105" s="261">
        <f t="shared" si="69"/>
        <v>3</v>
      </c>
      <c r="BX105" s="262">
        <v>50</v>
      </c>
      <c r="BY105" s="262">
        <v>50</v>
      </c>
      <c r="BZ105" s="246" t="e">
        <f t="shared" si="70"/>
        <v>#VALUE!</v>
      </c>
      <c r="CA105" s="246">
        <f t="shared" si="71"/>
        <v>20</v>
      </c>
      <c r="CB105" s="246" t="e">
        <f t="shared" si="72"/>
        <v>#VALUE!</v>
      </c>
      <c r="CC105" s="246" t="e">
        <f t="shared" si="73"/>
        <v>#VALUE!</v>
      </c>
      <c r="CD105" s="246" t="e">
        <f t="shared" si="74"/>
        <v>#VALUE!</v>
      </c>
      <c r="CE105" s="246" t="e">
        <f t="shared" si="75"/>
        <v>#VALUE!</v>
      </c>
      <c r="CF105" s="246" t="e">
        <f t="shared" si="76"/>
        <v>#VALUE!</v>
      </c>
      <c r="CG105" s="246" t="e">
        <f t="shared" si="77"/>
        <v>#VALUE!</v>
      </c>
      <c r="CH105" s="246" t="e">
        <f t="shared" si="78"/>
        <v>#VALUE!</v>
      </c>
      <c r="CI105" s="246" t="e">
        <f t="shared" si="79"/>
        <v>#VALUE!</v>
      </c>
      <c r="CJ105" s="246" t="e">
        <f t="shared" si="80"/>
        <v>#VALUE!</v>
      </c>
      <c r="CK105" s="246" t="e">
        <f t="shared" si="81"/>
        <v>#VALUE!</v>
      </c>
      <c r="CL105" s="246" t="e">
        <f t="shared" si="82"/>
        <v>#VALUE!</v>
      </c>
      <c r="CM105" s="246" t="e">
        <f t="shared" si="83"/>
        <v>#VALUE!</v>
      </c>
      <c r="CN105" s="246" t="e">
        <f t="shared" si="84"/>
        <v>#VALUE!</v>
      </c>
      <c r="CO105" s="263" t="str">
        <f t="shared" si="85"/>
        <v>2023PEC AI 592</v>
      </c>
      <c r="CP105" s="246" t="e">
        <f t="shared" si="86"/>
        <v>#VALUE!</v>
      </c>
      <c r="CQ105" s="211"/>
      <c r="CR105" s="246">
        <f t="shared" si="87"/>
        <v>20</v>
      </c>
      <c r="CS105" s="246" t="e">
        <f t="shared" si="88"/>
        <v>#VALUE!</v>
      </c>
      <c r="CT105" s="246" t="e">
        <f t="shared" si="89"/>
        <v>#VALUE!</v>
      </c>
      <c r="CU105" s="246" t="e">
        <f t="shared" si="90"/>
        <v>#VALUE!</v>
      </c>
      <c r="CV105" s="246" t="e">
        <f t="shared" si="91"/>
        <v>#VALUE!</v>
      </c>
      <c r="CW105" s="246" t="e">
        <f t="shared" si="92"/>
        <v>#VALUE!</v>
      </c>
      <c r="CX105" s="246" t="e">
        <f t="shared" si="93"/>
        <v>#VALUE!</v>
      </c>
      <c r="CY105" s="246" t="e">
        <f t="shared" si="94"/>
        <v>#VALUE!</v>
      </c>
      <c r="CZ105" s="246" t="e">
        <f t="shared" si="95"/>
        <v>#VALUE!</v>
      </c>
      <c r="DA105" s="246" t="e">
        <f t="shared" si="96"/>
        <v>#VALUE!</v>
      </c>
      <c r="DB105" s="246" t="e">
        <f t="shared" si="97"/>
        <v>#VALUE!</v>
      </c>
      <c r="DC105" s="246" t="e">
        <f t="shared" si="98"/>
        <v>#VALUE!</v>
      </c>
      <c r="DD105" s="246" t="e">
        <f t="shared" si="99"/>
        <v>#VALUE!</v>
      </c>
      <c r="DE105" s="212"/>
      <c r="DF105" s="212" t="e">
        <f t="shared" si="100"/>
        <v>#VALUE!</v>
      </c>
      <c r="DG105" s="212"/>
      <c r="DH105" s="212"/>
      <c r="DI105" s="212"/>
      <c r="DJ105" s="212"/>
      <c r="DK105" s="212"/>
      <c r="DL105" s="212"/>
      <c r="DM105" s="212"/>
      <c r="DN105" s="212"/>
      <c r="DO105" s="212"/>
      <c r="DP105" s="212"/>
      <c r="DQ105" s="212"/>
      <c r="DR105" s="264">
        <f t="shared" si="101"/>
        <v>50</v>
      </c>
      <c r="DS105" s="241">
        <f t="shared" si="102"/>
        <v>10</v>
      </c>
      <c r="DT105" s="212">
        <f t="shared" si="103"/>
        <v>7</v>
      </c>
      <c r="DU105" s="212">
        <f t="shared" si="104"/>
        <v>7</v>
      </c>
      <c r="DV105" s="212">
        <f t="shared" si="105"/>
        <v>7</v>
      </c>
      <c r="DW105" s="212">
        <f t="shared" si="106"/>
        <v>7</v>
      </c>
      <c r="DX105" s="264">
        <f t="shared" si="107"/>
        <v>4</v>
      </c>
      <c r="DY105" s="265">
        <f t="shared" si="108"/>
        <v>8</v>
      </c>
      <c r="DZ105" s="212">
        <f t="shared" si="109"/>
        <v>50</v>
      </c>
      <c r="EA105" s="212">
        <f t="shared" si="110"/>
        <v>10</v>
      </c>
      <c r="EB105" s="212">
        <f t="shared" si="111"/>
        <v>0</v>
      </c>
      <c r="EC105" s="212">
        <f t="shared" ref="EC105:ED105" si="765">IF(ISEVEN($B105),DT105,0)</f>
        <v>7</v>
      </c>
      <c r="ED105" s="212">
        <f t="shared" si="765"/>
        <v>7</v>
      </c>
      <c r="EE105" s="212">
        <f t="shared" ref="EE105:EF105" si="766">IF(ISODD($B105),DU105,0)</f>
        <v>0</v>
      </c>
      <c r="EF105" s="212">
        <f t="shared" si="766"/>
        <v>0</v>
      </c>
      <c r="EG105" s="212">
        <f t="shared" si="114"/>
        <v>7</v>
      </c>
      <c r="EH105" s="212">
        <f t="shared" si="115"/>
        <v>0</v>
      </c>
      <c r="EI105" s="212">
        <f t="shared" ref="EI105:EJ105" si="767">IF(ISEVEN($B105),DW105,0)</f>
        <v>7</v>
      </c>
      <c r="EJ105" s="264">
        <f t="shared" si="767"/>
        <v>4</v>
      </c>
      <c r="EK105" s="212">
        <f t="shared" ref="EK105:EL105" si="768">IF(ISODD($B105),DX105,0)</f>
        <v>0</v>
      </c>
      <c r="EL105" s="212">
        <f t="shared" si="768"/>
        <v>0</v>
      </c>
      <c r="EM105" s="212">
        <f t="shared" si="118"/>
        <v>8</v>
      </c>
      <c r="EN105" s="212"/>
      <c r="EO105" s="212"/>
      <c r="EP105" s="241">
        <f t="shared" si="119"/>
        <v>10</v>
      </c>
      <c r="EQ105" s="212">
        <f t="shared" si="120"/>
        <v>8</v>
      </c>
      <c r="ER105" s="212">
        <f t="shared" si="121"/>
        <v>9</v>
      </c>
      <c r="ES105" s="212">
        <f t="shared" si="122"/>
        <v>9</v>
      </c>
      <c r="ET105" s="264">
        <f t="shared" si="123"/>
        <v>6</v>
      </c>
      <c r="EU105" s="212">
        <f t="shared" si="124"/>
        <v>8</v>
      </c>
      <c r="EV105" s="212"/>
      <c r="EW105" s="212">
        <f t="shared" si="125"/>
        <v>50</v>
      </c>
      <c r="EX105" s="212">
        <f t="shared" si="126"/>
        <v>10</v>
      </c>
      <c r="EY105" s="212">
        <f t="shared" si="127"/>
        <v>0</v>
      </c>
      <c r="EZ105" s="212">
        <f t="shared" ref="EZ105:FA105" si="769">IF(ISEVEN($B105),EQ105,0)</f>
        <v>8</v>
      </c>
      <c r="FA105" s="212">
        <f t="shared" si="769"/>
        <v>9</v>
      </c>
      <c r="FB105" s="212">
        <f t="shared" ref="FB105:FC105" si="770">IF(ISODD($B105),ER105,0)</f>
        <v>0</v>
      </c>
      <c r="FC105" s="212">
        <f t="shared" si="770"/>
        <v>0</v>
      </c>
      <c r="FD105" s="212">
        <f t="shared" si="130"/>
        <v>9</v>
      </c>
      <c r="FE105" s="212">
        <f t="shared" si="131"/>
        <v>0</v>
      </c>
      <c r="FF105" s="264">
        <f t="shared" ref="FF105:FG105" si="771">IF(ISEVEN($B105),ET105,0)</f>
        <v>6</v>
      </c>
      <c r="FG105" s="212">
        <f t="shared" si="771"/>
        <v>8</v>
      </c>
      <c r="FH105" s="212">
        <f t="shared" si="133"/>
        <v>0</v>
      </c>
      <c r="FI105" s="212">
        <v>0</v>
      </c>
      <c r="FJ105" s="212">
        <v>0</v>
      </c>
      <c r="FK105" s="212"/>
      <c r="FL105" s="212"/>
      <c r="FM105" s="262">
        <v>50</v>
      </c>
    </row>
    <row r="106" spans="1:169" ht="15.75" customHeight="1" x14ac:dyDescent="0.2">
      <c r="A106" s="247">
        <v>93</v>
      </c>
      <c r="B106" s="266">
        <v>213423243093</v>
      </c>
      <c r="C106" s="266" t="s">
        <v>166</v>
      </c>
      <c r="D106" s="250"/>
      <c r="E106" s="267" t="s">
        <v>167</v>
      </c>
      <c r="F106" s="252">
        <f t="shared" si="0"/>
        <v>2</v>
      </c>
      <c r="G106" s="252">
        <f t="shared" si="1"/>
        <v>2</v>
      </c>
      <c r="H106" s="252">
        <f t="shared" si="2"/>
        <v>2</v>
      </c>
      <c r="I106" s="252">
        <f t="shared" si="3"/>
        <v>2</v>
      </c>
      <c r="J106" s="252">
        <f t="shared" si="4"/>
        <v>2</v>
      </c>
      <c r="K106" s="252">
        <f t="shared" si="5"/>
        <v>2</v>
      </c>
      <c r="L106" s="252">
        <f t="shared" si="6"/>
        <v>2</v>
      </c>
      <c r="M106" s="252">
        <f t="shared" si="7"/>
        <v>2</v>
      </c>
      <c r="N106" s="252">
        <f t="shared" si="8"/>
        <v>2</v>
      </c>
      <c r="O106" s="253">
        <f t="shared" si="9"/>
        <v>2</v>
      </c>
      <c r="P106" s="252">
        <f t="shared" si="10"/>
        <v>14</v>
      </c>
      <c r="Q106" s="252">
        <f t="shared" si="11"/>
        <v>0</v>
      </c>
      <c r="R106" s="252">
        <f t="shared" si="12"/>
        <v>0</v>
      </c>
      <c r="S106" s="254">
        <f t="shared" si="13"/>
        <v>0</v>
      </c>
      <c r="T106" s="255">
        <f t="shared" si="14"/>
        <v>3</v>
      </c>
      <c r="U106" s="252">
        <f t="shared" si="15"/>
        <v>0</v>
      </c>
      <c r="V106" s="252">
        <f t="shared" si="16"/>
        <v>0</v>
      </c>
      <c r="W106" s="252">
        <f t="shared" si="17"/>
        <v>0</v>
      </c>
      <c r="X106" s="254">
        <f t="shared" si="18"/>
        <v>0</v>
      </c>
      <c r="Y106" s="256">
        <f t="shared" si="19"/>
        <v>4</v>
      </c>
      <c r="Z106" s="252">
        <f t="shared" si="20"/>
        <v>0</v>
      </c>
      <c r="AA106" s="252">
        <f t="shared" si="21"/>
        <v>0</v>
      </c>
      <c r="AB106" s="252">
        <f t="shared" si="22"/>
        <v>0</v>
      </c>
      <c r="AC106" s="254">
        <f t="shared" si="23"/>
        <v>0</v>
      </c>
      <c r="AD106" s="255">
        <f t="shared" si="24"/>
        <v>4</v>
      </c>
      <c r="AE106" s="252">
        <f t="shared" si="25"/>
        <v>14</v>
      </c>
      <c r="AF106" s="252">
        <f t="shared" si="26"/>
        <v>0</v>
      </c>
      <c r="AG106" s="252">
        <f t="shared" si="27"/>
        <v>0</v>
      </c>
      <c r="AH106" s="254">
        <f t="shared" si="28"/>
        <v>0</v>
      </c>
      <c r="AI106" s="257">
        <f t="shared" si="29"/>
        <v>3</v>
      </c>
      <c r="AJ106" s="252">
        <f t="shared" si="30"/>
        <v>12</v>
      </c>
      <c r="AK106" s="252">
        <f t="shared" si="31"/>
        <v>0</v>
      </c>
      <c r="AL106" s="252">
        <f t="shared" si="32"/>
        <v>0</v>
      </c>
      <c r="AM106" s="254">
        <f t="shared" si="33"/>
        <v>0</v>
      </c>
      <c r="AN106" s="257">
        <f t="shared" si="34"/>
        <v>3</v>
      </c>
      <c r="AO106" s="252">
        <f t="shared" si="35"/>
        <v>0</v>
      </c>
      <c r="AP106" s="252">
        <f t="shared" si="36"/>
        <v>0</v>
      </c>
      <c r="AQ106" s="252">
        <f t="shared" si="37"/>
        <v>0</v>
      </c>
      <c r="AR106" s="254">
        <f t="shared" si="38"/>
        <v>0</v>
      </c>
      <c r="AS106" s="257">
        <f t="shared" si="39"/>
        <v>4</v>
      </c>
      <c r="AT106" s="252">
        <f t="shared" si="40"/>
        <v>14</v>
      </c>
      <c r="AU106" s="252">
        <f t="shared" si="41"/>
        <v>0</v>
      </c>
      <c r="AV106" s="252">
        <f t="shared" si="42"/>
        <v>0</v>
      </c>
      <c r="AW106" s="254">
        <f t="shared" si="43"/>
        <v>0</v>
      </c>
      <c r="AX106" s="258">
        <f t="shared" si="44"/>
        <v>3</v>
      </c>
      <c r="AY106" s="252">
        <f t="shared" si="45"/>
        <v>0</v>
      </c>
      <c r="AZ106" s="252">
        <f t="shared" si="46"/>
        <v>0</v>
      </c>
      <c r="BA106" s="252">
        <f t="shared" si="47"/>
        <v>0</v>
      </c>
      <c r="BB106" s="254">
        <f t="shared" si="48"/>
        <v>0</v>
      </c>
      <c r="BC106" s="257">
        <f t="shared" si="49"/>
        <v>4</v>
      </c>
      <c r="BD106" s="252">
        <f t="shared" si="50"/>
        <v>0</v>
      </c>
      <c r="BE106" s="252">
        <f t="shared" si="51"/>
        <v>0</v>
      </c>
      <c r="BF106" s="252">
        <f t="shared" si="52"/>
        <v>0</v>
      </c>
      <c r="BG106" s="254">
        <f t="shared" si="53"/>
        <v>0</v>
      </c>
      <c r="BH106" s="257">
        <f t="shared" si="54"/>
        <v>4</v>
      </c>
      <c r="BI106" s="259">
        <f t="shared" si="55"/>
        <v>9</v>
      </c>
      <c r="BJ106" s="252">
        <f t="shared" si="56"/>
        <v>0</v>
      </c>
      <c r="BK106" s="252">
        <f t="shared" si="57"/>
        <v>0</v>
      </c>
      <c r="BL106" s="254">
        <f t="shared" si="58"/>
        <v>0</v>
      </c>
      <c r="BM106" s="260">
        <f t="shared" si="59"/>
        <v>3</v>
      </c>
      <c r="BN106" s="252">
        <f t="shared" si="60"/>
        <v>15</v>
      </c>
      <c r="BO106" s="252">
        <f t="shared" si="61"/>
        <v>0</v>
      </c>
      <c r="BP106" s="252">
        <f t="shared" si="62"/>
        <v>0</v>
      </c>
      <c r="BQ106" s="254">
        <f t="shared" si="63"/>
        <v>0</v>
      </c>
      <c r="BR106" s="261">
        <f t="shared" si="64"/>
        <v>3</v>
      </c>
      <c r="BS106" s="252">
        <f t="shared" si="65"/>
        <v>0</v>
      </c>
      <c r="BT106" s="252">
        <f t="shared" si="66"/>
        <v>0</v>
      </c>
      <c r="BU106" s="252">
        <f t="shared" si="67"/>
        <v>0</v>
      </c>
      <c r="BV106" s="254">
        <f t="shared" si="68"/>
        <v>0</v>
      </c>
      <c r="BW106" s="261">
        <f t="shared" si="69"/>
        <v>4</v>
      </c>
      <c r="BX106" s="262">
        <v>98</v>
      </c>
      <c r="BY106" s="262">
        <v>98</v>
      </c>
      <c r="BZ106" s="246" t="e">
        <f t="shared" si="70"/>
        <v>#VALUE!</v>
      </c>
      <c r="CA106" s="246">
        <f t="shared" si="71"/>
        <v>20</v>
      </c>
      <c r="CB106" s="246" t="e">
        <f t="shared" si="72"/>
        <v>#VALUE!</v>
      </c>
      <c r="CC106" s="246" t="e">
        <f t="shared" si="73"/>
        <v>#VALUE!</v>
      </c>
      <c r="CD106" s="246" t="e">
        <f t="shared" si="74"/>
        <v>#VALUE!</v>
      </c>
      <c r="CE106" s="246" t="e">
        <f t="shared" si="75"/>
        <v>#VALUE!</v>
      </c>
      <c r="CF106" s="246" t="e">
        <f t="shared" si="76"/>
        <v>#VALUE!</v>
      </c>
      <c r="CG106" s="246" t="e">
        <f t="shared" si="77"/>
        <v>#VALUE!</v>
      </c>
      <c r="CH106" s="246" t="e">
        <f t="shared" si="78"/>
        <v>#VALUE!</v>
      </c>
      <c r="CI106" s="246" t="e">
        <f t="shared" si="79"/>
        <v>#VALUE!</v>
      </c>
      <c r="CJ106" s="246" t="e">
        <f t="shared" si="80"/>
        <v>#VALUE!</v>
      </c>
      <c r="CK106" s="246" t="e">
        <f t="shared" si="81"/>
        <v>#VALUE!</v>
      </c>
      <c r="CL106" s="246" t="e">
        <f t="shared" si="82"/>
        <v>#VALUE!</v>
      </c>
      <c r="CM106" s="246" t="e">
        <f t="shared" si="83"/>
        <v>#VALUE!</v>
      </c>
      <c r="CN106" s="246" t="e">
        <f t="shared" si="84"/>
        <v>#VALUE!</v>
      </c>
      <c r="CO106" s="263" t="str">
        <f t="shared" si="85"/>
        <v>2023PEC AI 142</v>
      </c>
      <c r="CP106" s="246" t="e">
        <f t="shared" si="86"/>
        <v>#VALUE!</v>
      </c>
      <c r="CQ106" s="211"/>
      <c r="CR106" s="246">
        <f t="shared" si="87"/>
        <v>20</v>
      </c>
      <c r="CS106" s="246" t="e">
        <f t="shared" si="88"/>
        <v>#VALUE!</v>
      </c>
      <c r="CT106" s="246" t="e">
        <f t="shared" si="89"/>
        <v>#VALUE!</v>
      </c>
      <c r="CU106" s="246" t="e">
        <f t="shared" si="90"/>
        <v>#VALUE!</v>
      </c>
      <c r="CV106" s="246" t="e">
        <f t="shared" si="91"/>
        <v>#VALUE!</v>
      </c>
      <c r="CW106" s="246" t="e">
        <f t="shared" si="92"/>
        <v>#VALUE!</v>
      </c>
      <c r="CX106" s="246" t="e">
        <f t="shared" si="93"/>
        <v>#VALUE!</v>
      </c>
      <c r="CY106" s="246" t="e">
        <f t="shared" si="94"/>
        <v>#VALUE!</v>
      </c>
      <c r="CZ106" s="246" t="e">
        <f t="shared" si="95"/>
        <v>#VALUE!</v>
      </c>
      <c r="DA106" s="246" t="e">
        <f t="shared" si="96"/>
        <v>#VALUE!</v>
      </c>
      <c r="DB106" s="246" t="e">
        <f t="shared" si="97"/>
        <v>#VALUE!</v>
      </c>
      <c r="DC106" s="246" t="e">
        <f t="shared" si="98"/>
        <v>#VALUE!</v>
      </c>
      <c r="DD106" s="246" t="e">
        <f t="shared" si="99"/>
        <v>#VALUE!</v>
      </c>
      <c r="DE106" s="212"/>
      <c r="DF106" s="212" t="e">
        <f t="shared" si="100"/>
        <v>#VALUE!</v>
      </c>
      <c r="DG106" s="212"/>
      <c r="DH106" s="212"/>
      <c r="DI106" s="212"/>
      <c r="DJ106" s="212"/>
      <c r="DK106" s="212"/>
      <c r="DL106" s="212"/>
      <c r="DM106" s="212"/>
      <c r="DN106" s="212"/>
      <c r="DO106" s="212"/>
      <c r="DP106" s="212"/>
      <c r="DQ106" s="212"/>
      <c r="DR106" s="264">
        <f t="shared" si="101"/>
        <v>98</v>
      </c>
      <c r="DS106" s="241">
        <f t="shared" si="102"/>
        <v>20</v>
      </c>
      <c r="DT106" s="212">
        <f t="shared" si="103"/>
        <v>14</v>
      </c>
      <c r="DU106" s="212">
        <f t="shared" si="104"/>
        <v>14</v>
      </c>
      <c r="DV106" s="212">
        <f t="shared" si="105"/>
        <v>12</v>
      </c>
      <c r="DW106" s="212">
        <f t="shared" si="106"/>
        <v>14</v>
      </c>
      <c r="DX106" s="264">
        <f t="shared" si="107"/>
        <v>9</v>
      </c>
      <c r="DY106" s="265">
        <f t="shared" si="108"/>
        <v>15</v>
      </c>
      <c r="DZ106" s="212">
        <f t="shared" si="109"/>
        <v>98</v>
      </c>
      <c r="EA106" s="212">
        <f t="shared" si="110"/>
        <v>20</v>
      </c>
      <c r="EB106" s="212">
        <f t="shared" si="111"/>
        <v>14</v>
      </c>
      <c r="EC106" s="212">
        <f t="shared" ref="EC106:ED106" si="772">IF(ISEVEN($B106),DT106,0)</f>
        <v>0</v>
      </c>
      <c r="ED106" s="212">
        <f t="shared" si="772"/>
        <v>0</v>
      </c>
      <c r="EE106" s="212">
        <f t="shared" ref="EE106:EF106" si="773">IF(ISODD($B106),DU106,0)</f>
        <v>14</v>
      </c>
      <c r="EF106" s="212">
        <f t="shared" si="773"/>
        <v>12</v>
      </c>
      <c r="EG106" s="212">
        <f t="shared" si="114"/>
        <v>0</v>
      </c>
      <c r="EH106" s="212">
        <f t="shared" si="115"/>
        <v>14</v>
      </c>
      <c r="EI106" s="212">
        <f t="shared" ref="EI106:EJ106" si="774">IF(ISEVEN($B106),DW106,0)</f>
        <v>0</v>
      </c>
      <c r="EJ106" s="212">
        <f t="shared" si="774"/>
        <v>0</v>
      </c>
      <c r="EK106" s="264">
        <f t="shared" ref="EK106:EL106" si="775">IF(ISODD($B106),DX106,0)</f>
        <v>9</v>
      </c>
      <c r="EL106" s="212">
        <f t="shared" si="775"/>
        <v>15</v>
      </c>
      <c r="EM106" s="212">
        <f t="shared" si="118"/>
        <v>0</v>
      </c>
      <c r="EN106" s="212"/>
      <c r="EO106" s="212"/>
      <c r="EP106" s="241">
        <f t="shared" si="119"/>
        <v>20</v>
      </c>
      <c r="EQ106" s="212">
        <f t="shared" si="120"/>
        <v>16</v>
      </c>
      <c r="ER106" s="212">
        <f t="shared" si="121"/>
        <v>16</v>
      </c>
      <c r="ES106" s="212">
        <f t="shared" si="122"/>
        <v>15</v>
      </c>
      <c r="ET106" s="264">
        <f t="shared" si="123"/>
        <v>15</v>
      </c>
      <c r="EU106" s="212">
        <f t="shared" si="124"/>
        <v>16</v>
      </c>
      <c r="EV106" s="212"/>
      <c r="EW106" s="212">
        <f t="shared" si="125"/>
        <v>98</v>
      </c>
      <c r="EX106" s="212">
        <f t="shared" si="126"/>
        <v>20</v>
      </c>
      <c r="EY106" s="212">
        <f t="shared" si="127"/>
        <v>16</v>
      </c>
      <c r="EZ106" s="212">
        <f t="shared" ref="EZ106:FA106" si="776">IF(ISEVEN($B106),EQ106,0)</f>
        <v>0</v>
      </c>
      <c r="FA106" s="212">
        <f t="shared" si="776"/>
        <v>0</v>
      </c>
      <c r="FB106" s="212">
        <f t="shared" ref="FB106:FC106" si="777">IF(ISODD($B106),ER106,0)</f>
        <v>16</v>
      </c>
      <c r="FC106" s="212">
        <f t="shared" si="777"/>
        <v>15</v>
      </c>
      <c r="FD106" s="212">
        <f t="shared" si="130"/>
        <v>0</v>
      </c>
      <c r="FE106" s="264">
        <f t="shared" si="131"/>
        <v>15</v>
      </c>
      <c r="FF106" s="212">
        <f t="shared" ref="FF106:FG106" si="778">IF(ISEVEN($B106),ET106,0)</f>
        <v>0</v>
      </c>
      <c r="FG106" s="212">
        <f t="shared" si="778"/>
        <v>0</v>
      </c>
      <c r="FH106" s="212">
        <f t="shared" si="133"/>
        <v>16</v>
      </c>
      <c r="FI106" s="212">
        <v>0</v>
      </c>
      <c r="FJ106" s="212">
        <v>0</v>
      </c>
      <c r="FK106" s="212"/>
      <c r="FL106" s="212"/>
      <c r="FM106" s="262">
        <v>98</v>
      </c>
    </row>
    <row r="107" spans="1:169" ht="15.75" customHeight="1" x14ac:dyDescent="0.2">
      <c r="A107" s="247">
        <v>94</v>
      </c>
      <c r="B107" s="248">
        <v>213423243094</v>
      </c>
      <c r="C107" s="249" t="s">
        <v>1063</v>
      </c>
      <c r="D107" s="250"/>
      <c r="E107" s="251" t="s">
        <v>1064</v>
      </c>
      <c r="F107" s="252">
        <f t="shared" si="0"/>
        <v>2</v>
      </c>
      <c r="G107" s="252">
        <f t="shared" si="1"/>
        <v>2</v>
      </c>
      <c r="H107" s="252">
        <f t="shared" si="2"/>
        <v>2</v>
      </c>
      <c r="I107" s="252">
        <f t="shared" si="3"/>
        <v>1</v>
      </c>
      <c r="J107" s="252">
        <f t="shared" si="4"/>
        <v>0</v>
      </c>
      <c r="K107" s="252">
        <f t="shared" si="5"/>
        <v>0</v>
      </c>
      <c r="L107" s="252">
        <f t="shared" si="6"/>
        <v>0</v>
      </c>
      <c r="M107" s="252">
        <f t="shared" si="7"/>
        <v>0</v>
      </c>
      <c r="N107" s="252">
        <f t="shared" si="8"/>
        <v>0</v>
      </c>
      <c r="O107" s="253">
        <f t="shared" si="9"/>
        <v>0</v>
      </c>
      <c r="P107" s="252">
        <f t="shared" si="10"/>
        <v>0</v>
      </c>
      <c r="Q107" s="252">
        <f t="shared" si="11"/>
        <v>0</v>
      </c>
      <c r="R107" s="252">
        <f t="shared" si="12"/>
        <v>0</v>
      </c>
      <c r="S107" s="254">
        <f t="shared" si="13"/>
        <v>0</v>
      </c>
      <c r="T107" s="255">
        <f t="shared" si="14"/>
        <v>4</v>
      </c>
      <c r="U107" s="252">
        <f t="shared" si="15"/>
        <v>5</v>
      </c>
      <c r="V107" s="252">
        <f t="shared" si="16"/>
        <v>0</v>
      </c>
      <c r="W107" s="252">
        <f t="shared" si="17"/>
        <v>0</v>
      </c>
      <c r="X107" s="254">
        <f t="shared" si="18"/>
        <v>0</v>
      </c>
      <c r="Y107" s="256">
        <f t="shared" si="19"/>
        <v>3</v>
      </c>
      <c r="Z107" s="252">
        <f t="shared" si="20"/>
        <v>5</v>
      </c>
      <c r="AA107" s="252">
        <f t="shared" si="21"/>
        <v>0</v>
      </c>
      <c r="AB107" s="252">
        <f t="shared" si="22"/>
        <v>0</v>
      </c>
      <c r="AC107" s="254">
        <f t="shared" si="23"/>
        <v>0</v>
      </c>
      <c r="AD107" s="255">
        <f t="shared" si="24"/>
        <v>3</v>
      </c>
      <c r="AE107" s="252">
        <f t="shared" si="25"/>
        <v>0</v>
      </c>
      <c r="AF107" s="252">
        <f t="shared" si="26"/>
        <v>0</v>
      </c>
      <c r="AG107" s="252">
        <f t="shared" si="27"/>
        <v>0</v>
      </c>
      <c r="AH107" s="254">
        <f t="shared" si="28"/>
        <v>0</v>
      </c>
      <c r="AI107" s="257">
        <f t="shared" si="29"/>
        <v>4</v>
      </c>
      <c r="AJ107" s="252">
        <f t="shared" si="30"/>
        <v>0</v>
      </c>
      <c r="AK107" s="252">
        <f t="shared" si="31"/>
        <v>0</v>
      </c>
      <c r="AL107" s="252">
        <f t="shared" si="32"/>
        <v>0</v>
      </c>
      <c r="AM107" s="254">
        <f t="shared" si="33"/>
        <v>0</v>
      </c>
      <c r="AN107" s="257">
        <f t="shared" si="34"/>
        <v>4</v>
      </c>
      <c r="AO107" s="252">
        <f t="shared" si="35"/>
        <v>5</v>
      </c>
      <c r="AP107" s="252">
        <f t="shared" si="36"/>
        <v>0</v>
      </c>
      <c r="AQ107" s="252">
        <f t="shared" si="37"/>
        <v>0</v>
      </c>
      <c r="AR107" s="254">
        <f t="shared" si="38"/>
        <v>0</v>
      </c>
      <c r="AS107" s="257">
        <f t="shared" si="39"/>
        <v>3</v>
      </c>
      <c r="AT107" s="252">
        <f t="shared" si="40"/>
        <v>0</v>
      </c>
      <c r="AU107" s="252">
        <f t="shared" si="41"/>
        <v>0</v>
      </c>
      <c r="AV107" s="252">
        <f t="shared" si="42"/>
        <v>0</v>
      </c>
      <c r="AW107" s="254">
        <f t="shared" si="43"/>
        <v>0</v>
      </c>
      <c r="AX107" s="258">
        <f t="shared" si="44"/>
        <v>4</v>
      </c>
      <c r="AY107" s="252">
        <f t="shared" si="45"/>
        <v>5</v>
      </c>
      <c r="AZ107" s="252">
        <f t="shared" si="46"/>
        <v>0</v>
      </c>
      <c r="BA107" s="252">
        <f t="shared" si="47"/>
        <v>0</v>
      </c>
      <c r="BB107" s="254">
        <f t="shared" si="48"/>
        <v>0</v>
      </c>
      <c r="BC107" s="257">
        <f t="shared" si="49"/>
        <v>3</v>
      </c>
      <c r="BD107" s="259">
        <f t="shared" si="50"/>
        <v>3</v>
      </c>
      <c r="BE107" s="252">
        <f t="shared" si="51"/>
        <v>0</v>
      </c>
      <c r="BF107" s="252">
        <f t="shared" si="52"/>
        <v>0</v>
      </c>
      <c r="BG107" s="254">
        <f t="shared" si="53"/>
        <v>0</v>
      </c>
      <c r="BH107" s="257">
        <f t="shared" si="54"/>
        <v>3</v>
      </c>
      <c r="BI107" s="252">
        <f t="shared" si="55"/>
        <v>0</v>
      </c>
      <c r="BJ107" s="252">
        <f t="shared" si="56"/>
        <v>0</v>
      </c>
      <c r="BK107" s="252">
        <f t="shared" si="57"/>
        <v>0</v>
      </c>
      <c r="BL107" s="254">
        <f t="shared" si="58"/>
        <v>0</v>
      </c>
      <c r="BM107" s="260">
        <f t="shared" si="59"/>
        <v>4</v>
      </c>
      <c r="BN107" s="252">
        <f t="shared" si="60"/>
        <v>0</v>
      </c>
      <c r="BO107" s="252">
        <f t="shared" si="61"/>
        <v>0</v>
      </c>
      <c r="BP107" s="252">
        <f t="shared" si="62"/>
        <v>0</v>
      </c>
      <c r="BQ107" s="254">
        <f t="shared" si="63"/>
        <v>0</v>
      </c>
      <c r="BR107" s="261">
        <f t="shared" si="64"/>
        <v>4</v>
      </c>
      <c r="BS107" s="252">
        <f t="shared" si="65"/>
        <v>5</v>
      </c>
      <c r="BT107" s="252">
        <f t="shared" si="66"/>
        <v>0</v>
      </c>
      <c r="BU107" s="252">
        <f t="shared" si="67"/>
        <v>0</v>
      </c>
      <c r="BV107" s="254">
        <f t="shared" si="68"/>
        <v>0</v>
      </c>
      <c r="BW107" s="261">
        <f t="shared" si="69"/>
        <v>3</v>
      </c>
      <c r="BX107" s="262">
        <v>35</v>
      </c>
      <c r="BY107" s="262">
        <v>35</v>
      </c>
      <c r="BZ107" s="246" t="e">
        <f t="shared" si="70"/>
        <v>#VALUE!</v>
      </c>
      <c r="CA107" s="246">
        <f t="shared" si="71"/>
        <v>20</v>
      </c>
      <c r="CB107" s="246" t="e">
        <f t="shared" si="72"/>
        <v>#VALUE!</v>
      </c>
      <c r="CC107" s="246" t="e">
        <f t="shared" si="73"/>
        <v>#VALUE!</v>
      </c>
      <c r="CD107" s="246" t="e">
        <f t="shared" si="74"/>
        <v>#VALUE!</v>
      </c>
      <c r="CE107" s="246" t="e">
        <f t="shared" si="75"/>
        <v>#VALUE!</v>
      </c>
      <c r="CF107" s="246" t="e">
        <f t="shared" si="76"/>
        <v>#VALUE!</v>
      </c>
      <c r="CG107" s="246" t="e">
        <f t="shared" si="77"/>
        <v>#VALUE!</v>
      </c>
      <c r="CH107" s="246" t="e">
        <f t="shared" si="78"/>
        <v>#VALUE!</v>
      </c>
      <c r="CI107" s="246" t="e">
        <f t="shared" si="79"/>
        <v>#VALUE!</v>
      </c>
      <c r="CJ107" s="246" t="e">
        <f t="shared" si="80"/>
        <v>#VALUE!</v>
      </c>
      <c r="CK107" s="246" t="e">
        <f t="shared" si="81"/>
        <v>#VALUE!</v>
      </c>
      <c r="CL107" s="246" t="e">
        <f t="shared" si="82"/>
        <v>#VALUE!</v>
      </c>
      <c r="CM107" s="246" t="e">
        <f t="shared" si="83"/>
        <v>#VALUE!</v>
      </c>
      <c r="CN107" s="246" t="e">
        <f t="shared" si="84"/>
        <v>#VALUE!</v>
      </c>
      <c r="CO107" s="263" t="str">
        <f t="shared" si="85"/>
        <v>2023PEC AI 593</v>
      </c>
      <c r="CP107" s="246" t="e">
        <f t="shared" si="86"/>
        <v>#VALUE!</v>
      </c>
      <c r="CQ107" s="211"/>
      <c r="CR107" s="246">
        <f t="shared" si="87"/>
        <v>20</v>
      </c>
      <c r="CS107" s="246" t="e">
        <f t="shared" si="88"/>
        <v>#VALUE!</v>
      </c>
      <c r="CT107" s="246" t="e">
        <f t="shared" si="89"/>
        <v>#VALUE!</v>
      </c>
      <c r="CU107" s="246" t="e">
        <f t="shared" si="90"/>
        <v>#VALUE!</v>
      </c>
      <c r="CV107" s="246" t="e">
        <f t="shared" si="91"/>
        <v>#VALUE!</v>
      </c>
      <c r="CW107" s="246" t="e">
        <f t="shared" si="92"/>
        <v>#VALUE!</v>
      </c>
      <c r="CX107" s="246" t="e">
        <f t="shared" si="93"/>
        <v>#VALUE!</v>
      </c>
      <c r="CY107" s="246" t="e">
        <f t="shared" si="94"/>
        <v>#VALUE!</v>
      </c>
      <c r="CZ107" s="246" t="e">
        <f t="shared" si="95"/>
        <v>#VALUE!</v>
      </c>
      <c r="DA107" s="246" t="e">
        <f t="shared" si="96"/>
        <v>#VALUE!</v>
      </c>
      <c r="DB107" s="246" t="e">
        <f t="shared" si="97"/>
        <v>#VALUE!</v>
      </c>
      <c r="DC107" s="246" t="e">
        <f t="shared" si="98"/>
        <v>#VALUE!</v>
      </c>
      <c r="DD107" s="246" t="e">
        <f t="shared" si="99"/>
        <v>#VALUE!</v>
      </c>
      <c r="DE107" s="212"/>
      <c r="DF107" s="212" t="e">
        <f t="shared" si="100"/>
        <v>#VALUE!</v>
      </c>
      <c r="DG107" s="212"/>
      <c r="DH107" s="212"/>
      <c r="DI107" s="212"/>
      <c r="DJ107" s="212"/>
      <c r="DK107" s="212"/>
      <c r="DL107" s="212"/>
      <c r="DM107" s="212"/>
      <c r="DN107" s="212"/>
      <c r="DO107" s="212"/>
      <c r="DP107" s="212"/>
      <c r="DQ107" s="212"/>
      <c r="DR107" s="264">
        <f t="shared" si="101"/>
        <v>35</v>
      </c>
      <c r="DS107" s="241">
        <f t="shared" si="102"/>
        <v>7</v>
      </c>
      <c r="DT107" s="212">
        <f t="shared" si="103"/>
        <v>5</v>
      </c>
      <c r="DU107" s="212">
        <f t="shared" si="104"/>
        <v>5</v>
      </c>
      <c r="DV107" s="212">
        <f t="shared" si="105"/>
        <v>5</v>
      </c>
      <c r="DW107" s="212">
        <f t="shared" si="106"/>
        <v>5</v>
      </c>
      <c r="DX107" s="264">
        <f t="shared" si="107"/>
        <v>3</v>
      </c>
      <c r="DY107" s="265">
        <f t="shared" si="108"/>
        <v>5</v>
      </c>
      <c r="DZ107" s="212">
        <f t="shared" si="109"/>
        <v>35</v>
      </c>
      <c r="EA107" s="212">
        <f t="shared" si="110"/>
        <v>7</v>
      </c>
      <c r="EB107" s="212">
        <f t="shared" si="111"/>
        <v>0</v>
      </c>
      <c r="EC107" s="212">
        <f t="shared" ref="EC107:ED107" si="779">IF(ISEVEN($B107),DT107,0)</f>
        <v>5</v>
      </c>
      <c r="ED107" s="212">
        <f t="shared" si="779"/>
        <v>5</v>
      </c>
      <c r="EE107" s="212">
        <f t="shared" ref="EE107:EF107" si="780">IF(ISODD($B107),DU107,0)</f>
        <v>0</v>
      </c>
      <c r="EF107" s="212">
        <f t="shared" si="780"/>
        <v>0</v>
      </c>
      <c r="EG107" s="212">
        <f t="shared" si="114"/>
        <v>5</v>
      </c>
      <c r="EH107" s="212">
        <f t="shared" si="115"/>
        <v>0</v>
      </c>
      <c r="EI107" s="212">
        <f t="shared" ref="EI107:EJ107" si="781">IF(ISEVEN($B107),DW107,0)</f>
        <v>5</v>
      </c>
      <c r="EJ107" s="264">
        <f t="shared" si="781"/>
        <v>3</v>
      </c>
      <c r="EK107" s="212">
        <f t="shared" ref="EK107:EL107" si="782">IF(ISODD($B107),DX107,0)</f>
        <v>0</v>
      </c>
      <c r="EL107" s="212">
        <f t="shared" si="782"/>
        <v>0</v>
      </c>
      <c r="EM107" s="212">
        <f t="shared" si="118"/>
        <v>5</v>
      </c>
      <c r="EN107" s="212"/>
      <c r="EO107" s="212"/>
      <c r="EP107" s="241">
        <f t="shared" si="119"/>
        <v>7</v>
      </c>
      <c r="EQ107" s="212">
        <f t="shared" si="120"/>
        <v>6</v>
      </c>
      <c r="ER107" s="212">
        <f t="shared" si="121"/>
        <v>6</v>
      </c>
      <c r="ES107" s="212">
        <f t="shared" si="122"/>
        <v>6</v>
      </c>
      <c r="ET107" s="264">
        <f t="shared" si="123"/>
        <v>4</v>
      </c>
      <c r="EU107" s="212">
        <f t="shared" si="124"/>
        <v>6</v>
      </c>
      <c r="EV107" s="212"/>
      <c r="EW107" s="212">
        <f t="shared" si="125"/>
        <v>35</v>
      </c>
      <c r="EX107" s="212">
        <f t="shared" si="126"/>
        <v>7</v>
      </c>
      <c r="EY107" s="212">
        <f t="shared" si="127"/>
        <v>0</v>
      </c>
      <c r="EZ107" s="212">
        <f t="shared" ref="EZ107:FA107" si="783">IF(ISEVEN($B107),EQ107,0)</f>
        <v>6</v>
      </c>
      <c r="FA107" s="212">
        <f t="shared" si="783"/>
        <v>6</v>
      </c>
      <c r="FB107" s="212">
        <f t="shared" ref="FB107:FC107" si="784">IF(ISODD($B107),ER107,0)</f>
        <v>0</v>
      </c>
      <c r="FC107" s="212">
        <f t="shared" si="784"/>
        <v>0</v>
      </c>
      <c r="FD107" s="212">
        <f t="shared" si="130"/>
        <v>6</v>
      </c>
      <c r="FE107" s="212">
        <f t="shared" si="131"/>
        <v>0</v>
      </c>
      <c r="FF107" s="264">
        <f t="shared" ref="FF107:FG107" si="785">IF(ISEVEN($B107),ET107,0)</f>
        <v>4</v>
      </c>
      <c r="FG107" s="212">
        <f t="shared" si="785"/>
        <v>6</v>
      </c>
      <c r="FH107" s="212">
        <f t="shared" si="133"/>
        <v>0</v>
      </c>
      <c r="FI107" s="212">
        <v>0</v>
      </c>
      <c r="FJ107" s="212">
        <v>0</v>
      </c>
      <c r="FK107" s="212"/>
      <c r="FL107" s="212"/>
      <c r="FM107" s="262">
        <v>35</v>
      </c>
    </row>
    <row r="108" spans="1:169" ht="15.75" customHeight="1" x14ac:dyDescent="0.2">
      <c r="A108" s="247">
        <v>95</v>
      </c>
      <c r="B108" s="248">
        <v>213423243095</v>
      </c>
      <c r="C108" s="249" t="s">
        <v>1065</v>
      </c>
      <c r="D108" s="250"/>
      <c r="E108" s="251" t="s">
        <v>1672</v>
      </c>
      <c r="F108" s="252">
        <f t="shared" si="0"/>
        <v>2</v>
      </c>
      <c r="G108" s="252">
        <f t="shared" si="1"/>
        <v>2</v>
      </c>
      <c r="H108" s="252">
        <f t="shared" si="2"/>
        <v>2</v>
      </c>
      <c r="I108" s="252">
        <f t="shared" si="3"/>
        <v>2</v>
      </c>
      <c r="J108" s="252">
        <f t="shared" si="4"/>
        <v>2</v>
      </c>
      <c r="K108" s="252">
        <f t="shared" si="5"/>
        <v>0</v>
      </c>
      <c r="L108" s="252">
        <f t="shared" si="6"/>
        <v>0</v>
      </c>
      <c r="M108" s="252">
        <f t="shared" si="7"/>
        <v>0</v>
      </c>
      <c r="N108" s="252">
        <f t="shared" si="8"/>
        <v>0</v>
      </c>
      <c r="O108" s="253">
        <f t="shared" si="9"/>
        <v>0</v>
      </c>
      <c r="P108" s="252">
        <f t="shared" si="10"/>
        <v>7</v>
      </c>
      <c r="Q108" s="252">
        <f t="shared" si="11"/>
        <v>0</v>
      </c>
      <c r="R108" s="252">
        <f t="shared" si="12"/>
        <v>0</v>
      </c>
      <c r="S108" s="254">
        <f t="shared" si="13"/>
        <v>0</v>
      </c>
      <c r="T108" s="255">
        <f t="shared" si="14"/>
        <v>3</v>
      </c>
      <c r="U108" s="252">
        <f t="shared" si="15"/>
        <v>0</v>
      </c>
      <c r="V108" s="252">
        <f t="shared" si="16"/>
        <v>0</v>
      </c>
      <c r="W108" s="252">
        <f t="shared" si="17"/>
        <v>0</v>
      </c>
      <c r="X108" s="254">
        <f t="shared" si="18"/>
        <v>0</v>
      </c>
      <c r="Y108" s="256">
        <f t="shared" si="19"/>
        <v>4</v>
      </c>
      <c r="Z108" s="252">
        <f t="shared" si="20"/>
        <v>0</v>
      </c>
      <c r="AA108" s="252">
        <f t="shared" si="21"/>
        <v>0</v>
      </c>
      <c r="AB108" s="252">
        <f t="shared" si="22"/>
        <v>0</v>
      </c>
      <c r="AC108" s="254">
        <f t="shared" si="23"/>
        <v>0</v>
      </c>
      <c r="AD108" s="255">
        <f t="shared" si="24"/>
        <v>4</v>
      </c>
      <c r="AE108" s="252">
        <f t="shared" si="25"/>
        <v>7</v>
      </c>
      <c r="AF108" s="252">
        <f t="shared" si="26"/>
        <v>0</v>
      </c>
      <c r="AG108" s="252">
        <f t="shared" si="27"/>
        <v>0</v>
      </c>
      <c r="AH108" s="254">
        <f t="shared" si="28"/>
        <v>0</v>
      </c>
      <c r="AI108" s="257">
        <f t="shared" si="29"/>
        <v>3</v>
      </c>
      <c r="AJ108" s="252">
        <f t="shared" si="30"/>
        <v>6</v>
      </c>
      <c r="AK108" s="252">
        <f t="shared" si="31"/>
        <v>0</v>
      </c>
      <c r="AL108" s="252">
        <f t="shared" si="32"/>
        <v>0</v>
      </c>
      <c r="AM108" s="254">
        <f t="shared" si="33"/>
        <v>0</v>
      </c>
      <c r="AN108" s="257">
        <f t="shared" si="34"/>
        <v>3</v>
      </c>
      <c r="AO108" s="252">
        <f t="shared" si="35"/>
        <v>0</v>
      </c>
      <c r="AP108" s="252">
        <f t="shared" si="36"/>
        <v>0</v>
      </c>
      <c r="AQ108" s="252">
        <f t="shared" si="37"/>
        <v>0</v>
      </c>
      <c r="AR108" s="254">
        <f t="shared" si="38"/>
        <v>0</v>
      </c>
      <c r="AS108" s="257">
        <f t="shared" si="39"/>
        <v>4</v>
      </c>
      <c r="AT108" s="252">
        <f t="shared" si="40"/>
        <v>7</v>
      </c>
      <c r="AU108" s="252">
        <f t="shared" si="41"/>
        <v>0</v>
      </c>
      <c r="AV108" s="252">
        <f t="shared" si="42"/>
        <v>0</v>
      </c>
      <c r="AW108" s="254">
        <f t="shared" si="43"/>
        <v>0</v>
      </c>
      <c r="AX108" s="258">
        <f t="shared" si="44"/>
        <v>3</v>
      </c>
      <c r="AY108" s="252">
        <f t="shared" si="45"/>
        <v>0</v>
      </c>
      <c r="AZ108" s="252">
        <f t="shared" si="46"/>
        <v>0</v>
      </c>
      <c r="BA108" s="252">
        <f t="shared" si="47"/>
        <v>0</v>
      </c>
      <c r="BB108" s="254">
        <f t="shared" si="48"/>
        <v>0</v>
      </c>
      <c r="BC108" s="257">
        <f t="shared" si="49"/>
        <v>4</v>
      </c>
      <c r="BD108" s="252">
        <f t="shared" si="50"/>
        <v>0</v>
      </c>
      <c r="BE108" s="252">
        <f t="shared" si="51"/>
        <v>0</v>
      </c>
      <c r="BF108" s="252">
        <f t="shared" si="52"/>
        <v>0</v>
      </c>
      <c r="BG108" s="254">
        <f t="shared" si="53"/>
        <v>0</v>
      </c>
      <c r="BH108" s="257">
        <f t="shared" si="54"/>
        <v>4</v>
      </c>
      <c r="BI108" s="259">
        <f t="shared" si="55"/>
        <v>5</v>
      </c>
      <c r="BJ108" s="252">
        <f t="shared" si="56"/>
        <v>0</v>
      </c>
      <c r="BK108" s="252">
        <f t="shared" si="57"/>
        <v>0</v>
      </c>
      <c r="BL108" s="254">
        <f t="shared" si="58"/>
        <v>0</v>
      </c>
      <c r="BM108" s="260">
        <f t="shared" si="59"/>
        <v>3</v>
      </c>
      <c r="BN108" s="252">
        <f t="shared" si="60"/>
        <v>8</v>
      </c>
      <c r="BO108" s="252">
        <f t="shared" si="61"/>
        <v>0</v>
      </c>
      <c r="BP108" s="252">
        <f t="shared" si="62"/>
        <v>0</v>
      </c>
      <c r="BQ108" s="254">
        <f t="shared" si="63"/>
        <v>0</v>
      </c>
      <c r="BR108" s="261">
        <f t="shared" si="64"/>
        <v>3</v>
      </c>
      <c r="BS108" s="252">
        <f t="shared" si="65"/>
        <v>0</v>
      </c>
      <c r="BT108" s="252">
        <f t="shared" si="66"/>
        <v>0</v>
      </c>
      <c r="BU108" s="252">
        <f t="shared" si="67"/>
        <v>0</v>
      </c>
      <c r="BV108" s="254">
        <f t="shared" si="68"/>
        <v>0</v>
      </c>
      <c r="BW108" s="261">
        <f t="shared" si="69"/>
        <v>4</v>
      </c>
      <c r="BX108" s="262">
        <v>50</v>
      </c>
      <c r="BY108" s="262">
        <v>50</v>
      </c>
      <c r="BZ108" s="246" t="e">
        <f t="shared" si="70"/>
        <v>#VALUE!</v>
      </c>
      <c r="CA108" s="246">
        <f t="shared" si="71"/>
        <v>20</v>
      </c>
      <c r="CB108" s="246" t="e">
        <f t="shared" si="72"/>
        <v>#VALUE!</v>
      </c>
      <c r="CC108" s="246" t="e">
        <f t="shared" si="73"/>
        <v>#VALUE!</v>
      </c>
      <c r="CD108" s="246" t="e">
        <f t="shared" si="74"/>
        <v>#VALUE!</v>
      </c>
      <c r="CE108" s="246" t="e">
        <f t="shared" si="75"/>
        <v>#VALUE!</v>
      </c>
      <c r="CF108" s="246" t="e">
        <f t="shared" si="76"/>
        <v>#VALUE!</v>
      </c>
      <c r="CG108" s="246" t="e">
        <f t="shared" si="77"/>
        <v>#VALUE!</v>
      </c>
      <c r="CH108" s="246" t="e">
        <f t="shared" si="78"/>
        <v>#VALUE!</v>
      </c>
      <c r="CI108" s="246" t="e">
        <f t="shared" si="79"/>
        <v>#VALUE!</v>
      </c>
      <c r="CJ108" s="246" t="e">
        <f t="shared" si="80"/>
        <v>#VALUE!</v>
      </c>
      <c r="CK108" s="246" t="e">
        <f t="shared" si="81"/>
        <v>#VALUE!</v>
      </c>
      <c r="CL108" s="246" t="e">
        <f t="shared" si="82"/>
        <v>#VALUE!</v>
      </c>
      <c r="CM108" s="246" t="e">
        <f t="shared" si="83"/>
        <v>#VALUE!</v>
      </c>
      <c r="CN108" s="246" t="e">
        <f t="shared" si="84"/>
        <v>#VALUE!</v>
      </c>
      <c r="CO108" s="263" t="str">
        <f t="shared" si="85"/>
        <v>2023PEC AI 594</v>
      </c>
      <c r="CP108" s="246" t="e">
        <f t="shared" si="86"/>
        <v>#VALUE!</v>
      </c>
      <c r="CQ108" s="211"/>
      <c r="CR108" s="246">
        <f t="shared" si="87"/>
        <v>20</v>
      </c>
      <c r="CS108" s="246" t="e">
        <f t="shared" si="88"/>
        <v>#VALUE!</v>
      </c>
      <c r="CT108" s="246" t="e">
        <f t="shared" si="89"/>
        <v>#VALUE!</v>
      </c>
      <c r="CU108" s="246" t="e">
        <f t="shared" si="90"/>
        <v>#VALUE!</v>
      </c>
      <c r="CV108" s="246" t="e">
        <f t="shared" si="91"/>
        <v>#VALUE!</v>
      </c>
      <c r="CW108" s="246" t="e">
        <f t="shared" si="92"/>
        <v>#VALUE!</v>
      </c>
      <c r="CX108" s="246" t="e">
        <f t="shared" si="93"/>
        <v>#VALUE!</v>
      </c>
      <c r="CY108" s="246" t="e">
        <f t="shared" si="94"/>
        <v>#VALUE!</v>
      </c>
      <c r="CZ108" s="246" t="e">
        <f t="shared" si="95"/>
        <v>#VALUE!</v>
      </c>
      <c r="DA108" s="246" t="e">
        <f t="shared" si="96"/>
        <v>#VALUE!</v>
      </c>
      <c r="DB108" s="246" t="e">
        <f t="shared" si="97"/>
        <v>#VALUE!</v>
      </c>
      <c r="DC108" s="246" t="e">
        <f t="shared" si="98"/>
        <v>#VALUE!</v>
      </c>
      <c r="DD108" s="246" t="e">
        <f t="shared" si="99"/>
        <v>#VALUE!</v>
      </c>
      <c r="DE108" s="212"/>
      <c r="DF108" s="212" t="e">
        <f t="shared" si="100"/>
        <v>#VALUE!</v>
      </c>
      <c r="DG108" s="212"/>
      <c r="DH108" s="212"/>
      <c r="DI108" s="212"/>
      <c r="DJ108" s="212"/>
      <c r="DK108" s="212"/>
      <c r="DL108" s="212"/>
      <c r="DM108" s="212"/>
      <c r="DN108" s="212"/>
      <c r="DO108" s="212"/>
      <c r="DP108" s="212"/>
      <c r="DQ108" s="212"/>
      <c r="DR108" s="264">
        <f t="shared" si="101"/>
        <v>50</v>
      </c>
      <c r="DS108" s="241">
        <f t="shared" si="102"/>
        <v>10</v>
      </c>
      <c r="DT108" s="212">
        <f t="shared" si="103"/>
        <v>7</v>
      </c>
      <c r="DU108" s="212">
        <f t="shared" si="104"/>
        <v>7</v>
      </c>
      <c r="DV108" s="212">
        <f t="shared" si="105"/>
        <v>6</v>
      </c>
      <c r="DW108" s="212">
        <f t="shared" si="106"/>
        <v>7</v>
      </c>
      <c r="DX108" s="264">
        <f t="shared" si="107"/>
        <v>5</v>
      </c>
      <c r="DY108" s="265">
        <f t="shared" si="108"/>
        <v>8</v>
      </c>
      <c r="DZ108" s="212">
        <f t="shared" si="109"/>
        <v>50</v>
      </c>
      <c r="EA108" s="212">
        <f t="shared" si="110"/>
        <v>10</v>
      </c>
      <c r="EB108" s="212">
        <f t="shared" si="111"/>
        <v>7</v>
      </c>
      <c r="EC108" s="212">
        <f t="shared" ref="EC108:ED108" si="786">IF(ISEVEN($B108),DT108,0)</f>
        <v>0</v>
      </c>
      <c r="ED108" s="212">
        <f t="shared" si="786"/>
        <v>0</v>
      </c>
      <c r="EE108" s="212">
        <f t="shared" ref="EE108:EF108" si="787">IF(ISODD($B108),DU108,0)</f>
        <v>7</v>
      </c>
      <c r="EF108" s="212">
        <f t="shared" si="787"/>
        <v>6</v>
      </c>
      <c r="EG108" s="212">
        <f t="shared" si="114"/>
        <v>0</v>
      </c>
      <c r="EH108" s="212">
        <f t="shared" si="115"/>
        <v>7</v>
      </c>
      <c r="EI108" s="212">
        <f t="shared" ref="EI108:EJ108" si="788">IF(ISEVEN($B108),DW108,0)</f>
        <v>0</v>
      </c>
      <c r="EJ108" s="212">
        <f t="shared" si="788"/>
        <v>0</v>
      </c>
      <c r="EK108" s="264">
        <f t="shared" ref="EK108:EL108" si="789">IF(ISODD($B108),DX108,0)</f>
        <v>5</v>
      </c>
      <c r="EL108" s="212">
        <f t="shared" si="789"/>
        <v>8</v>
      </c>
      <c r="EM108" s="212">
        <f t="shared" si="118"/>
        <v>0</v>
      </c>
      <c r="EN108" s="212"/>
      <c r="EO108" s="212"/>
      <c r="EP108" s="241">
        <f t="shared" si="119"/>
        <v>10</v>
      </c>
      <c r="EQ108" s="212">
        <f t="shared" si="120"/>
        <v>9</v>
      </c>
      <c r="ER108" s="212">
        <f t="shared" si="121"/>
        <v>9</v>
      </c>
      <c r="ES108" s="212">
        <f t="shared" si="122"/>
        <v>8</v>
      </c>
      <c r="ET108" s="264">
        <f t="shared" si="123"/>
        <v>6</v>
      </c>
      <c r="EU108" s="212">
        <f t="shared" si="124"/>
        <v>8</v>
      </c>
      <c r="EV108" s="212"/>
      <c r="EW108" s="212">
        <f t="shared" si="125"/>
        <v>50</v>
      </c>
      <c r="EX108" s="212">
        <f t="shared" si="126"/>
        <v>10</v>
      </c>
      <c r="EY108" s="212">
        <f t="shared" si="127"/>
        <v>9</v>
      </c>
      <c r="EZ108" s="212">
        <f t="shared" ref="EZ108:FA108" si="790">IF(ISEVEN($B108),EQ108,0)</f>
        <v>0</v>
      </c>
      <c r="FA108" s="212">
        <f t="shared" si="790"/>
        <v>0</v>
      </c>
      <c r="FB108" s="212">
        <f t="shared" ref="FB108:FC108" si="791">IF(ISODD($B108),ER108,0)</f>
        <v>9</v>
      </c>
      <c r="FC108" s="212">
        <f t="shared" si="791"/>
        <v>8</v>
      </c>
      <c r="FD108" s="212">
        <f t="shared" si="130"/>
        <v>0</v>
      </c>
      <c r="FE108" s="264">
        <f t="shared" si="131"/>
        <v>6</v>
      </c>
      <c r="FF108" s="212">
        <f t="shared" ref="FF108:FG108" si="792">IF(ISEVEN($B108),ET108,0)</f>
        <v>0</v>
      </c>
      <c r="FG108" s="212">
        <f t="shared" si="792"/>
        <v>0</v>
      </c>
      <c r="FH108" s="212">
        <f t="shared" si="133"/>
        <v>8</v>
      </c>
      <c r="FI108" s="212">
        <v>0</v>
      </c>
      <c r="FJ108" s="212">
        <v>0</v>
      </c>
      <c r="FK108" s="212"/>
      <c r="FL108" s="212"/>
      <c r="FM108" s="262">
        <v>50</v>
      </c>
    </row>
    <row r="109" spans="1:169" ht="15.75" customHeight="1" x14ac:dyDescent="0.2">
      <c r="A109" s="247">
        <v>96</v>
      </c>
      <c r="B109" s="266">
        <v>213423243096</v>
      </c>
      <c r="C109" s="266" t="s">
        <v>199</v>
      </c>
      <c r="D109" s="250"/>
      <c r="E109" s="267" t="s">
        <v>200</v>
      </c>
      <c r="F109" s="252">
        <f t="shared" si="0"/>
        <v>2</v>
      </c>
      <c r="G109" s="252">
        <f t="shared" si="1"/>
        <v>2</v>
      </c>
      <c r="H109" s="252">
        <f t="shared" si="2"/>
        <v>2</v>
      </c>
      <c r="I109" s="252">
        <f t="shared" si="3"/>
        <v>2</v>
      </c>
      <c r="J109" s="252">
        <f t="shared" si="4"/>
        <v>2</v>
      </c>
      <c r="K109" s="252">
        <f t="shared" si="5"/>
        <v>2</v>
      </c>
      <c r="L109" s="252">
        <f t="shared" si="6"/>
        <v>2</v>
      </c>
      <c r="M109" s="252">
        <f t="shared" si="7"/>
        <v>2</v>
      </c>
      <c r="N109" s="252">
        <f t="shared" si="8"/>
        <v>0</v>
      </c>
      <c r="O109" s="253">
        <f t="shared" si="9"/>
        <v>0</v>
      </c>
      <c r="P109" s="252">
        <f t="shared" si="10"/>
        <v>0</v>
      </c>
      <c r="Q109" s="252">
        <f t="shared" si="11"/>
        <v>0</v>
      </c>
      <c r="R109" s="252">
        <f t="shared" si="12"/>
        <v>0</v>
      </c>
      <c r="S109" s="254">
        <f t="shared" si="13"/>
        <v>0</v>
      </c>
      <c r="T109" s="255">
        <f t="shared" si="14"/>
        <v>4</v>
      </c>
      <c r="U109" s="252">
        <f t="shared" si="15"/>
        <v>11</v>
      </c>
      <c r="V109" s="252">
        <f t="shared" si="16"/>
        <v>0</v>
      </c>
      <c r="W109" s="252">
        <f t="shared" si="17"/>
        <v>0</v>
      </c>
      <c r="X109" s="254">
        <f t="shared" si="18"/>
        <v>0</v>
      </c>
      <c r="Y109" s="256">
        <f t="shared" si="19"/>
        <v>3</v>
      </c>
      <c r="Z109" s="252">
        <f t="shared" si="20"/>
        <v>12</v>
      </c>
      <c r="AA109" s="252">
        <f t="shared" si="21"/>
        <v>0</v>
      </c>
      <c r="AB109" s="252">
        <f t="shared" si="22"/>
        <v>0</v>
      </c>
      <c r="AC109" s="254">
        <f t="shared" si="23"/>
        <v>0</v>
      </c>
      <c r="AD109" s="255">
        <f t="shared" si="24"/>
        <v>3</v>
      </c>
      <c r="AE109" s="252">
        <f t="shared" si="25"/>
        <v>0</v>
      </c>
      <c r="AF109" s="252">
        <f t="shared" si="26"/>
        <v>0</v>
      </c>
      <c r="AG109" s="252">
        <f t="shared" si="27"/>
        <v>0</v>
      </c>
      <c r="AH109" s="254">
        <f t="shared" si="28"/>
        <v>0</v>
      </c>
      <c r="AI109" s="257">
        <f t="shared" si="29"/>
        <v>4</v>
      </c>
      <c r="AJ109" s="252">
        <f t="shared" si="30"/>
        <v>0</v>
      </c>
      <c r="AK109" s="252">
        <f t="shared" si="31"/>
        <v>0</v>
      </c>
      <c r="AL109" s="252">
        <f t="shared" si="32"/>
        <v>0</v>
      </c>
      <c r="AM109" s="254">
        <f t="shared" si="33"/>
        <v>0</v>
      </c>
      <c r="AN109" s="257">
        <f t="shared" si="34"/>
        <v>4</v>
      </c>
      <c r="AO109" s="252">
        <f t="shared" si="35"/>
        <v>12</v>
      </c>
      <c r="AP109" s="252">
        <f t="shared" si="36"/>
        <v>0</v>
      </c>
      <c r="AQ109" s="252">
        <f t="shared" si="37"/>
        <v>0</v>
      </c>
      <c r="AR109" s="254">
        <f t="shared" si="38"/>
        <v>0</v>
      </c>
      <c r="AS109" s="257">
        <f t="shared" si="39"/>
        <v>3</v>
      </c>
      <c r="AT109" s="252">
        <f t="shared" si="40"/>
        <v>0</v>
      </c>
      <c r="AU109" s="252">
        <f t="shared" si="41"/>
        <v>0</v>
      </c>
      <c r="AV109" s="252">
        <f t="shared" si="42"/>
        <v>0</v>
      </c>
      <c r="AW109" s="254">
        <f t="shared" si="43"/>
        <v>0</v>
      </c>
      <c r="AX109" s="258">
        <f t="shared" si="44"/>
        <v>4</v>
      </c>
      <c r="AY109" s="252">
        <f t="shared" si="45"/>
        <v>12</v>
      </c>
      <c r="AZ109" s="252">
        <f t="shared" si="46"/>
        <v>0</v>
      </c>
      <c r="BA109" s="252">
        <f t="shared" si="47"/>
        <v>0</v>
      </c>
      <c r="BB109" s="254">
        <f t="shared" si="48"/>
        <v>0</v>
      </c>
      <c r="BC109" s="257">
        <f t="shared" si="49"/>
        <v>3</v>
      </c>
      <c r="BD109" s="259">
        <f t="shared" si="50"/>
        <v>7</v>
      </c>
      <c r="BE109" s="252">
        <f t="shared" si="51"/>
        <v>0</v>
      </c>
      <c r="BF109" s="252">
        <f t="shared" si="52"/>
        <v>0</v>
      </c>
      <c r="BG109" s="254">
        <f t="shared" si="53"/>
        <v>0</v>
      </c>
      <c r="BH109" s="257">
        <f t="shared" si="54"/>
        <v>3</v>
      </c>
      <c r="BI109" s="252">
        <f t="shared" si="55"/>
        <v>0</v>
      </c>
      <c r="BJ109" s="252">
        <f t="shared" si="56"/>
        <v>0</v>
      </c>
      <c r="BK109" s="252">
        <f t="shared" si="57"/>
        <v>0</v>
      </c>
      <c r="BL109" s="254">
        <f t="shared" si="58"/>
        <v>0</v>
      </c>
      <c r="BM109" s="260">
        <f t="shared" si="59"/>
        <v>4</v>
      </c>
      <c r="BN109" s="252">
        <f t="shared" si="60"/>
        <v>0</v>
      </c>
      <c r="BO109" s="252">
        <f t="shared" si="61"/>
        <v>0</v>
      </c>
      <c r="BP109" s="252">
        <f t="shared" si="62"/>
        <v>0</v>
      </c>
      <c r="BQ109" s="254">
        <f t="shared" si="63"/>
        <v>0</v>
      </c>
      <c r="BR109" s="261">
        <f t="shared" si="64"/>
        <v>4</v>
      </c>
      <c r="BS109" s="252">
        <f t="shared" si="65"/>
        <v>12</v>
      </c>
      <c r="BT109" s="252">
        <f t="shared" si="66"/>
        <v>0</v>
      </c>
      <c r="BU109" s="252">
        <f t="shared" si="67"/>
        <v>0</v>
      </c>
      <c r="BV109" s="254">
        <f t="shared" si="68"/>
        <v>0</v>
      </c>
      <c r="BW109" s="261">
        <f t="shared" si="69"/>
        <v>3</v>
      </c>
      <c r="BX109" s="262">
        <v>82</v>
      </c>
      <c r="BY109" s="262">
        <v>82</v>
      </c>
      <c r="BZ109" s="246" t="e">
        <f t="shared" si="70"/>
        <v>#VALUE!</v>
      </c>
      <c r="CA109" s="246">
        <f t="shared" si="71"/>
        <v>20</v>
      </c>
      <c r="CB109" s="246" t="e">
        <f t="shared" si="72"/>
        <v>#VALUE!</v>
      </c>
      <c r="CC109" s="246" t="e">
        <f t="shared" si="73"/>
        <v>#VALUE!</v>
      </c>
      <c r="CD109" s="246" t="e">
        <f t="shared" si="74"/>
        <v>#VALUE!</v>
      </c>
      <c r="CE109" s="246" t="e">
        <f t="shared" si="75"/>
        <v>#VALUE!</v>
      </c>
      <c r="CF109" s="246" t="e">
        <f t="shared" si="76"/>
        <v>#VALUE!</v>
      </c>
      <c r="CG109" s="246" t="e">
        <f t="shared" si="77"/>
        <v>#VALUE!</v>
      </c>
      <c r="CH109" s="246" t="e">
        <f t="shared" si="78"/>
        <v>#VALUE!</v>
      </c>
      <c r="CI109" s="246" t="e">
        <f t="shared" si="79"/>
        <v>#VALUE!</v>
      </c>
      <c r="CJ109" s="246" t="e">
        <f t="shared" si="80"/>
        <v>#VALUE!</v>
      </c>
      <c r="CK109" s="246" t="e">
        <f t="shared" si="81"/>
        <v>#VALUE!</v>
      </c>
      <c r="CL109" s="246" t="e">
        <f t="shared" si="82"/>
        <v>#VALUE!</v>
      </c>
      <c r="CM109" s="246" t="e">
        <f t="shared" si="83"/>
        <v>#VALUE!</v>
      </c>
      <c r="CN109" s="246" t="e">
        <f t="shared" si="84"/>
        <v>#VALUE!</v>
      </c>
      <c r="CO109" s="263" t="str">
        <f t="shared" si="85"/>
        <v>2023PEC AI 159</v>
      </c>
      <c r="CP109" s="246" t="e">
        <f t="shared" si="86"/>
        <v>#VALUE!</v>
      </c>
      <c r="CQ109" s="211"/>
      <c r="CR109" s="246">
        <f t="shared" si="87"/>
        <v>20</v>
      </c>
      <c r="CS109" s="246" t="e">
        <f t="shared" si="88"/>
        <v>#VALUE!</v>
      </c>
      <c r="CT109" s="246" t="e">
        <f t="shared" si="89"/>
        <v>#VALUE!</v>
      </c>
      <c r="CU109" s="246" t="e">
        <f t="shared" si="90"/>
        <v>#VALUE!</v>
      </c>
      <c r="CV109" s="246" t="e">
        <f t="shared" si="91"/>
        <v>#VALUE!</v>
      </c>
      <c r="CW109" s="246" t="e">
        <f t="shared" si="92"/>
        <v>#VALUE!</v>
      </c>
      <c r="CX109" s="246" t="e">
        <f t="shared" si="93"/>
        <v>#VALUE!</v>
      </c>
      <c r="CY109" s="246" t="e">
        <f t="shared" si="94"/>
        <v>#VALUE!</v>
      </c>
      <c r="CZ109" s="246" t="e">
        <f t="shared" si="95"/>
        <v>#VALUE!</v>
      </c>
      <c r="DA109" s="246" t="e">
        <f t="shared" si="96"/>
        <v>#VALUE!</v>
      </c>
      <c r="DB109" s="246" t="e">
        <f t="shared" si="97"/>
        <v>#VALUE!</v>
      </c>
      <c r="DC109" s="246" t="e">
        <f t="shared" si="98"/>
        <v>#VALUE!</v>
      </c>
      <c r="DD109" s="246" t="e">
        <f t="shared" si="99"/>
        <v>#VALUE!</v>
      </c>
      <c r="DE109" s="212"/>
      <c r="DF109" s="212" t="e">
        <f t="shared" si="100"/>
        <v>#VALUE!</v>
      </c>
      <c r="DG109" s="212"/>
      <c r="DH109" s="212"/>
      <c r="DI109" s="212"/>
      <c r="DJ109" s="212"/>
      <c r="DK109" s="212"/>
      <c r="DL109" s="212"/>
      <c r="DM109" s="212"/>
      <c r="DN109" s="212"/>
      <c r="DO109" s="212"/>
      <c r="DP109" s="212"/>
      <c r="DQ109" s="212"/>
      <c r="DR109" s="264">
        <f t="shared" si="101"/>
        <v>82</v>
      </c>
      <c r="DS109" s="241">
        <f t="shared" si="102"/>
        <v>16</v>
      </c>
      <c r="DT109" s="212">
        <f t="shared" si="103"/>
        <v>11</v>
      </c>
      <c r="DU109" s="212">
        <f t="shared" si="104"/>
        <v>12</v>
      </c>
      <c r="DV109" s="212">
        <f t="shared" si="105"/>
        <v>12</v>
      </c>
      <c r="DW109" s="212">
        <f t="shared" si="106"/>
        <v>12</v>
      </c>
      <c r="DX109" s="264">
        <f t="shared" si="107"/>
        <v>7</v>
      </c>
      <c r="DY109" s="265">
        <f t="shared" si="108"/>
        <v>12</v>
      </c>
      <c r="DZ109" s="212">
        <f t="shared" si="109"/>
        <v>82</v>
      </c>
      <c r="EA109" s="212">
        <f t="shared" si="110"/>
        <v>16</v>
      </c>
      <c r="EB109" s="212">
        <f t="shared" si="111"/>
        <v>0</v>
      </c>
      <c r="EC109" s="212">
        <f t="shared" ref="EC109:ED109" si="793">IF(ISEVEN($B109),DT109,0)</f>
        <v>11</v>
      </c>
      <c r="ED109" s="212">
        <f t="shared" si="793"/>
        <v>12</v>
      </c>
      <c r="EE109" s="212">
        <f t="shared" ref="EE109:EF109" si="794">IF(ISODD($B109),DU109,0)</f>
        <v>0</v>
      </c>
      <c r="EF109" s="212">
        <f t="shared" si="794"/>
        <v>0</v>
      </c>
      <c r="EG109" s="212">
        <f t="shared" si="114"/>
        <v>12</v>
      </c>
      <c r="EH109" s="212">
        <f t="shared" si="115"/>
        <v>0</v>
      </c>
      <c r="EI109" s="212">
        <f t="shared" ref="EI109:EJ109" si="795">IF(ISEVEN($B109),DW109,0)</f>
        <v>12</v>
      </c>
      <c r="EJ109" s="264">
        <f t="shared" si="795"/>
        <v>7</v>
      </c>
      <c r="EK109" s="212">
        <f t="shared" ref="EK109:EL109" si="796">IF(ISODD($B109),DX109,0)</f>
        <v>0</v>
      </c>
      <c r="EL109" s="212">
        <f t="shared" si="796"/>
        <v>0</v>
      </c>
      <c r="EM109" s="212">
        <f t="shared" si="118"/>
        <v>12</v>
      </c>
      <c r="EN109" s="212"/>
      <c r="EO109" s="212"/>
      <c r="EP109" s="241">
        <f t="shared" si="119"/>
        <v>16</v>
      </c>
      <c r="EQ109" s="212">
        <f t="shared" si="120"/>
        <v>14</v>
      </c>
      <c r="ER109" s="212">
        <f t="shared" si="121"/>
        <v>14</v>
      </c>
      <c r="ES109" s="212">
        <f t="shared" si="122"/>
        <v>14</v>
      </c>
      <c r="ET109" s="264">
        <f t="shared" si="123"/>
        <v>11</v>
      </c>
      <c r="EU109" s="212">
        <f t="shared" si="124"/>
        <v>13</v>
      </c>
      <c r="EV109" s="212"/>
      <c r="EW109" s="212">
        <f t="shared" si="125"/>
        <v>82</v>
      </c>
      <c r="EX109" s="212">
        <f t="shared" si="126"/>
        <v>16</v>
      </c>
      <c r="EY109" s="212">
        <f t="shared" si="127"/>
        <v>0</v>
      </c>
      <c r="EZ109" s="212">
        <f t="shared" ref="EZ109:FA109" si="797">IF(ISEVEN($B109),EQ109,0)</f>
        <v>14</v>
      </c>
      <c r="FA109" s="212">
        <f t="shared" si="797"/>
        <v>14</v>
      </c>
      <c r="FB109" s="212">
        <f t="shared" ref="FB109:FC109" si="798">IF(ISODD($B109),ER109,0)</f>
        <v>0</v>
      </c>
      <c r="FC109" s="212">
        <f t="shared" si="798"/>
        <v>0</v>
      </c>
      <c r="FD109" s="212">
        <f t="shared" si="130"/>
        <v>14</v>
      </c>
      <c r="FE109" s="212">
        <f t="shared" si="131"/>
        <v>0</v>
      </c>
      <c r="FF109" s="264">
        <f t="shared" ref="FF109:FG109" si="799">IF(ISEVEN($B109),ET109,0)</f>
        <v>11</v>
      </c>
      <c r="FG109" s="212">
        <f t="shared" si="799"/>
        <v>13</v>
      </c>
      <c r="FH109" s="212">
        <f t="shared" si="133"/>
        <v>0</v>
      </c>
      <c r="FI109" s="212">
        <v>0</v>
      </c>
      <c r="FJ109" s="212">
        <v>0</v>
      </c>
      <c r="FK109" s="212"/>
      <c r="FL109" s="212"/>
      <c r="FM109" s="262">
        <v>82</v>
      </c>
    </row>
    <row r="110" spans="1:169" ht="15.75" customHeight="1" x14ac:dyDescent="0.2">
      <c r="A110" s="247">
        <v>98</v>
      </c>
      <c r="B110" s="266">
        <v>213423243098</v>
      </c>
      <c r="C110" s="266" t="s">
        <v>168</v>
      </c>
      <c r="D110" s="250"/>
      <c r="E110" s="267" t="s">
        <v>169</v>
      </c>
      <c r="F110" s="252">
        <f t="shared" si="0"/>
        <v>2</v>
      </c>
      <c r="G110" s="252">
        <f t="shared" si="1"/>
        <v>2</v>
      </c>
      <c r="H110" s="252">
        <f t="shared" si="2"/>
        <v>2</v>
      </c>
      <c r="I110" s="252">
        <f t="shared" si="3"/>
        <v>2</v>
      </c>
      <c r="J110" s="252">
        <f t="shared" si="4"/>
        <v>2</v>
      </c>
      <c r="K110" s="252">
        <f t="shared" si="5"/>
        <v>2</v>
      </c>
      <c r="L110" s="252">
        <f t="shared" si="6"/>
        <v>2</v>
      </c>
      <c r="M110" s="252">
        <f t="shared" si="7"/>
        <v>2</v>
      </c>
      <c r="N110" s="252">
        <f t="shared" si="8"/>
        <v>2</v>
      </c>
      <c r="O110" s="253">
        <f t="shared" si="9"/>
        <v>0</v>
      </c>
      <c r="P110" s="252">
        <f t="shared" si="10"/>
        <v>0</v>
      </c>
      <c r="Q110" s="252">
        <f t="shared" si="11"/>
        <v>0</v>
      </c>
      <c r="R110" s="252">
        <f t="shared" si="12"/>
        <v>0</v>
      </c>
      <c r="S110" s="254">
        <f t="shared" si="13"/>
        <v>0</v>
      </c>
      <c r="T110" s="255">
        <f t="shared" si="14"/>
        <v>4</v>
      </c>
      <c r="U110" s="252">
        <f t="shared" si="15"/>
        <v>12</v>
      </c>
      <c r="V110" s="252">
        <f t="shared" si="16"/>
        <v>0</v>
      </c>
      <c r="W110" s="252">
        <f t="shared" si="17"/>
        <v>0</v>
      </c>
      <c r="X110" s="254">
        <f t="shared" si="18"/>
        <v>0</v>
      </c>
      <c r="Y110" s="256">
        <f t="shared" si="19"/>
        <v>3</v>
      </c>
      <c r="Z110" s="252">
        <f t="shared" si="20"/>
        <v>13</v>
      </c>
      <c r="AA110" s="252">
        <f t="shared" si="21"/>
        <v>0</v>
      </c>
      <c r="AB110" s="252">
        <f t="shared" si="22"/>
        <v>0</v>
      </c>
      <c r="AC110" s="254">
        <f t="shared" si="23"/>
        <v>0</v>
      </c>
      <c r="AD110" s="255">
        <f t="shared" si="24"/>
        <v>3</v>
      </c>
      <c r="AE110" s="252">
        <f t="shared" si="25"/>
        <v>0</v>
      </c>
      <c r="AF110" s="252">
        <f t="shared" si="26"/>
        <v>0</v>
      </c>
      <c r="AG110" s="252">
        <f t="shared" si="27"/>
        <v>0</v>
      </c>
      <c r="AH110" s="254">
        <f t="shared" si="28"/>
        <v>0</v>
      </c>
      <c r="AI110" s="257">
        <f t="shared" si="29"/>
        <v>4</v>
      </c>
      <c r="AJ110" s="252">
        <f t="shared" si="30"/>
        <v>0</v>
      </c>
      <c r="AK110" s="252">
        <f t="shared" si="31"/>
        <v>0</v>
      </c>
      <c r="AL110" s="252">
        <f t="shared" si="32"/>
        <v>0</v>
      </c>
      <c r="AM110" s="254">
        <f t="shared" si="33"/>
        <v>0</v>
      </c>
      <c r="AN110" s="257">
        <f t="shared" si="34"/>
        <v>4</v>
      </c>
      <c r="AO110" s="252">
        <f t="shared" si="35"/>
        <v>13</v>
      </c>
      <c r="AP110" s="252">
        <f t="shared" si="36"/>
        <v>0</v>
      </c>
      <c r="AQ110" s="252">
        <f t="shared" si="37"/>
        <v>0</v>
      </c>
      <c r="AR110" s="254">
        <f t="shared" si="38"/>
        <v>0</v>
      </c>
      <c r="AS110" s="257">
        <f t="shared" si="39"/>
        <v>3</v>
      </c>
      <c r="AT110" s="252">
        <f t="shared" si="40"/>
        <v>0</v>
      </c>
      <c r="AU110" s="252">
        <f t="shared" si="41"/>
        <v>0</v>
      </c>
      <c r="AV110" s="252">
        <f t="shared" si="42"/>
        <v>0</v>
      </c>
      <c r="AW110" s="254">
        <f t="shared" si="43"/>
        <v>0</v>
      </c>
      <c r="AX110" s="258">
        <f t="shared" si="44"/>
        <v>4</v>
      </c>
      <c r="AY110" s="252">
        <f t="shared" si="45"/>
        <v>13</v>
      </c>
      <c r="AZ110" s="252">
        <f t="shared" si="46"/>
        <v>0</v>
      </c>
      <c r="BA110" s="252">
        <f t="shared" si="47"/>
        <v>0</v>
      </c>
      <c r="BB110" s="254">
        <f t="shared" si="48"/>
        <v>0</v>
      </c>
      <c r="BC110" s="257">
        <f t="shared" si="49"/>
        <v>3</v>
      </c>
      <c r="BD110" s="259">
        <f t="shared" si="50"/>
        <v>9</v>
      </c>
      <c r="BE110" s="252">
        <f t="shared" si="51"/>
        <v>0</v>
      </c>
      <c r="BF110" s="252">
        <f t="shared" si="52"/>
        <v>0</v>
      </c>
      <c r="BG110" s="254">
        <f t="shared" si="53"/>
        <v>0</v>
      </c>
      <c r="BH110" s="257">
        <f t="shared" si="54"/>
        <v>3</v>
      </c>
      <c r="BI110" s="252">
        <f t="shared" si="55"/>
        <v>0</v>
      </c>
      <c r="BJ110" s="252">
        <f t="shared" si="56"/>
        <v>0</v>
      </c>
      <c r="BK110" s="252">
        <f t="shared" si="57"/>
        <v>0</v>
      </c>
      <c r="BL110" s="254">
        <f t="shared" si="58"/>
        <v>0</v>
      </c>
      <c r="BM110" s="260">
        <f t="shared" si="59"/>
        <v>4</v>
      </c>
      <c r="BN110" s="252">
        <f t="shared" si="60"/>
        <v>0</v>
      </c>
      <c r="BO110" s="252">
        <f t="shared" si="61"/>
        <v>0</v>
      </c>
      <c r="BP110" s="252">
        <f t="shared" si="62"/>
        <v>0</v>
      </c>
      <c r="BQ110" s="254">
        <f t="shared" si="63"/>
        <v>0</v>
      </c>
      <c r="BR110" s="261">
        <f t="shared" si="64"/>
        <v>4</v>
      </c>
      <c r="BS110" s="252">
        <f t="shared" si="65"/>
        <v>14</v>
      </c>
      <c r="BT110" s="252">
        <f t="shared" si="66"/>
        <v>0</v>
      </c>
      <c r="BU110" s="252">
        <f t="shared" si="67"/>
        <v>0</v>
      </c>
      <c r="BV110" s="254">
        <f t="shared" si="68"/>
        <v>0</v>
      </c>
      <c r="BW110" s="261">
        <f t="shared" si="69"/>
        <v>3</v>
      </c>
      <c r="BX110" s="262">
        <v>92</v>
      </c>
      <c r="BY110" s="262">
        <v>92</v>
      </c>
      <c r="BZ110" s="246" t="e">
        <f t="shared" si="70"/>
        <v>#VALUE!</v>
      </c>
      <c r="CA110" s="246">
        <f t="shared" si="71"/>
        <v>20</v>
      </c>
      <c r="CB110" s="246" t="e">
        <f t="shared" si="72"/>
        <v>#VALUE!</v>
      </c>
      <c r="CC110" s="246" t="e">
        <f t="shared" si="73"/>
        <v>#VALUE!</v>
      </c>
      <c r="CD110" s="246" t="e">
        <f t="shared" si="74"/>
        <v>#VALUE!</v>
      </c>
      <c r="CE110" s="246" t="e">
        <f t="shared" si="75"/>
        <v>#VALUE!</v>
      </c>
      <c r="CF110" s="246" t="e">
        <f t="shared" si="76"/>
        <v>#VALUE!</v>
      </c>
      <c r="CG110" s="246" t="e">
        <f t="shared" si="77"/>
        <v>#VALUE!</v>
      </c>
      <c r="CH110" s="246" t="e">
        <f t="shared" si="78"/>
        <v>#VALUE!</v>
      </c>
      <c r="CI110" s="246" t="e">
        <f t="shared" si="79"/>
        <v>#VALUE!</v>
      </c>
      <c r="CJ110" s="246" t="e">
        <f t="shared" si="80"/>
        <v>#VALUE!</v>
      </c>
      <c r="CK110" s="246" t="e">
        <f t="shared" si="81"/>
        <v>#VALUE!</v>
      </c>
      <c r="CL110" s="246" t="e">
        <f t="shared" si="82"/>
        <v>#VALUE!</v>
      </c>
      <c r="CM110" s="246" t="e">
        <f t="shared" si="83"/>
        <v>#VALUE!</v>
      </c>
      <c r="CN110" s="246" t="e">
        <f t="shared" si="84"/>
        <v>#VALUE!</v>
      </c>
      <c r="CO110" s="263" t="str">
        <f t="shared" si="85"/>
        <v>2023PEC AI 143</v>
      </c>
      <c r="CP110" s="246" t="e">
        <f t="shared" si="86"/>
        <v>#VALUE!</v>
      </c>
      <c r="CQ110" s="211"/>
      <c r="CR110" s="246">
        <f t="shared" si="87"/>
        <v>20</v>
      </c>
      <c r="CS110" s="246" t="e">
        <f t="shared" si="88"/>
        <v>#VALUE!</v>
      </c>
      <c r="CT110" s="246" t="e">
        <f t="shared" si="89"/>
        <v>#VALUE!</v>
      </c>
      <c r="CU110" s="246" t="e">
        <f t="shared" si="90"/>
        <v>#VALUE!</v>
      </c>
      <c r="CV110" s="246" t="e">
        <f t="shared" si="91"/>
        <v>#VALUE!</v>
      </c>
      <c r="CW110" s="246" t="e">
        <f t="shared" si="92"/>
        <v>#VALUE!</v>
      </c>
      <c r="CX110" s="246" t="e">
        <f t="shared" si="93"/>
        <v>#VALUE!</v>
      </c>
      <c r="CY110" s="246" t="e">
        <f t="shared" si="94"/>
        <v>#VALUE!</v>
      </c>
      <c r="CZ110" s="246" t="e">
        <f t="shared" si="95"/>
        <v>#VALUE!</v>
      </c>
      <c r="DA110" s="246" t="e">
        <f t="shared" si="96"/>
        <v>#VALUE!</v>
      </c>
      <c r="DB110" s="246" t="e">
        <f t="shared" si="97"/>
        <v>#VALUE!</v>
      </c>
      <c r="DC110" s="246" t="e">
        <f t="shared" si="98"/>
        <v>#VALUE!</v>
      </c>
      <c r="DD110" s="246" t="e">
        <f t="shared" si="99"/>
        <v>#VALUE!</v>
      </c>
      <c r="DE110" s="212"/>
      <c r="DF110" s="212" t="e">
        <f t="shared" si="100"/>
        <v>#VALUE!</v>
      </c>
      <c r="DG110" s="212"/>
      <c r="DH110" s="212"/>
      <c r="DI110" s="212"/>
      <c r="DJ110" s="212"/>
      <c r="DK110" s="212"/>
      <c r="DL110" s="212"/>
      <c r="DM110" s="212"/>
      <c r="DN110" s="212"/>
      <c r="DO110" s="212"/>
      <c r="DP110" s="212"/>
      <c r="DQ110" s="212"/>
      <c r="DR110" s="264">
        <f t="shared" si="101"/>
        <v>92</v>
      </c>
      <c r="DS110" s="241">
        <f t="shared" si="102"/>
        <v>18</v>
      </c>
      <c r="DT110" s="212">
        <f t="shared" si="103"/>
        <v>12</v>
      </c>
      <c r="DU110" s="212">
        <f t="shared" si="104"/>
        <v>13</v>
      </c>
      <c r="DV110" s="212">
        <f t="shared" si="105"/>
        <v>13</v>
      </c>
      <c r="DW110" s="212">
        <f t="shared" si="106"/>
        <v>13</v>
      </c>
      <c r="DX110" s="264">
        <f t="shared" si="107"/>
        <v>9</v>
      </c>
      <c r="DY110" s="265">
        <f t="shared" si="108"/>
        <v>14</v>
      </c>
      <c r="DZ110" s="212">
        <f t="shared" si="109"/>
        <v>92</v>
      </c>
      <c r="EA110" s="212">
        <f t="shared" si="110"/>
        <v>18</v>
      </c>
      <c r="EB110" s="212">
        <f t="shared" si="111"/>
        <v>0</v>
      </c>
      <c r="EC110" s="212">
        <f t="shared" ref="EC110:ED110" si="800">IF(ISEVEN($B110),DT110,0)</f>
        <v>12</v>
      </c>
      <c r="ED110" s="212">
        <f t="shared" si="800"/>
        <v>13</v>
      </c>
      <c r="EE110" s="212">
        <f t="shared" ref="EE110:EF110" si="801">IF(ISODD($B110),DU110,0)</f>
        <v>0</v>
      </c>
      <c r="EF110" s="212">
        <f t="shared" si="801"/>
        <v>0</v>
      </c>
      <c r="EG110" s="212">
        <f t="shared" si="114"/>
        <v>13</v>
      </c>
      <c r="EH110" s="212">
        <f t="shared" si="115"/>
        <v>0</v>
      </c>
      <c r="EI110" s="212">
        <f t="shared" ref="EI110:EJ110" si="802">IF(ISEVEN($B110),DW110,0)</f>
        <v>13</v>
      </c>
      <c r="EJ110" s="264">
        <f t="shared" si="802"/>
        <v>9</v>
      </c>
      <c r="EK110" s="212">
        <f t="shared" ref="EK110:EL110" si="803">IF(ISODD($B110),DX110,0)</f>
        <v>0</v>
      </c>
      <c r="EL110" s="212">
        <f t="shared" si="803"/>
        <v>0</v>
      </c>
      <c r="EM110" s="212">
        <f t="shared" si="118"/>
        <v>14</v>
      </c>
      <c r="EN110" s="212"/>
      <c r="EO110" s="212"/>
      <c r="EP110" s="241">
        <f t="shared" si="119"/>
        <v>18</v>
      </c>
      <c r="EQ110" s="212">
        <f t="shared" si="120"/>
        <v>15</v>
      </c>
      <c r="ER110" s="212">
        <f t="shared" si="121"/>
        <v>16</v>
      </c>
      <c r="ES110" s="212">
        <f t="shared" si="122"/>
        <v>16</v>
      </c>
      <c r="ET110" s="264">
        <f t="shared" si="123"/>
        <v>12</v>
      </c>
      <c r="EU110" s="212">
        <f t="shared" si="124"/>
        <v>15</v>
      </c>
      <c r="EV110" s="212"/>
      <c r="EW110" s="212">
        <f t="shared" si="125"/>
        <v>92</v>
      </c>
      <c r="EX110" s="212">
        <f t="shared" si="126"/>
        <v>18</v>
      </c>
      <c r="EY110" s="212">
        <f t="shared" si="127"/>
        <v>0</v>
      </c>
      <c r="EZ110" s="212">
        <f t="shared" ref="EZ110:FA110" si="804">IF(ISEVEN($B110),EQ110,0)</f>
        <v>15</v>
      </c>
      <c r="FA110" s="212">
        <f t="shared" si="804"/>
        <v>16</v>
      </c>
      <c r="FB110" s="212">
        <f t="shared" ref="FB110:FC110" si="805">IF(ISODD($B110),ER110,0)</f>
        <v>0</v>
      </c>
      <c r="FC110" s="212">
        <f t="shared" si="805"/>
        <v>0</v>
      </c>
      <c r="FD110" s="212">
        <f t="shared" si="130"/>
        <v>16</v>
      </c>
      <c r="FE110" s="212">
        <f t="shared" si="131"/>
        <v>0</v>
      </c>
      <c r="FF110" s="264">
        <f t="shared" ref="FF110:FG110" si="806">IF(ISEVEN($B110),ET110,0)</f>
        <v>12</v>
      </c>
      <c r="FG110" s="212">
        <f t="shared" si="806"/>
        <v>15</v>
      </c>
      <c r="FH110" s="212">
        <f t="shared" si="133"/>
        <v>0</v>
      </c>
      <c r="FI110" s="212">
        <v>0</v>
      </c>
      <c r="FJ110" s="212">
        <v>0</v>
      </c>
      <c r="FK110" s="212"/>
      <c r="FL110" s="212"/>
      <c r="FM110" s="262">
        <v>92</v>
      </c>
    </row>
    <row r="111" spans="1:169" ht="15.75" customHeight="1" x14ac:dyDescent="0.2">
      <c r="A111" s="247">
        <v>98</v>
      </c>
      <c r="B111" s="248">
        <v>213423243098</v>
      </c>
      <c r="C111" s="249" t="s">
        <v>1067</v>
      </c>
      <c r="D111" s="250"/>
      <c r="E111" s="251" t="s">
        <v>1068</v>
      </c>
      <c r="F111" s="252">
        <f t="shared" si="0"/>
        <v>2</v>
      </c>
      <c r="G111" s="252">
        <f t="shared" si="1"/>
        <v>2</v>
      </c>
      <c r="H111" s="252">
        <f t="shared" si="2"/>
        <v>2</v>
      </c>
      <c r="I111" s="252">
        <f t="shared" si="3"/>
        <v>2</v>
      </c>
      <c r="J111" s="252">
        <f t="shared" si="4"/>
        <v>2</v>
      </c>
      <c r="K111" s="252">
        <f t="shared" si="5"/>
        <v>0</v>
      </c>
      <c r="L111" s="252">
        <f t="shared" si="6"/>
        <v>0</v>
      </c>
      <c r="M111" s="252">
        <f t="shared" si="7"/>
        <v>0</v>
      </c>
      <c r="N111" s="252">
        <f t="shared" si="8"/>
        <v>0</v>
      </c>
      <c r="O111" s="253">
        <f t="shared" si="9"/>
        <v>0</v>
      </c>
      <c r="P111" s="252">
        <f t="shared" si="10"/>
        <v>0</v>
      </c>
      <c r="Q111" s="252">
        <f t="shared" si="11"/>
        <v>0</v>
      </c>
      <c r="R111" s="252">
        <f t="shared" si="12"/>
        <v>0</v>
      </c>
      <c r="S111" s="254">
        <f t="shared" si="13"/>
        <v>0</v>
      </c>
      <c r="T111" s="255">
        <f t="shared" si="14"/>
        <v>4</v>
      </c>
      <c r="U111" s="252">
        <f t="shared" si="15"/>
        <v>7</v>
      </c>
      <c r="V111" s="252">
        <f t="shared" si="16"/>
        <v>0</v>
      </c>
      <c r="W111" s="252">
        <f t="shared" si="17"/>
        <v>0</v>
      </c>
      <c r="X111" s="254">
        <f t="shared" si="18"/>
        <v>0</v>
      </c>
      <c r="Y111" s="256">
        <f t="shared" si="19"/>
        <v>3</v>
      </c>
      <c r="Z111" s="252">
        <f t="shared" si="20"/>
        <v>7</v>
      </c>
      <c r="AA111" s="252">
        <f t="shared" si="21"/>
        <v>0</v>
      </c>
      <c r="AB111" s="252">
        <f t="shared" si="22"/>
        <v>0</v>
      </c>
      <c r="AC111" s="254">
        <f t="shared" si="23"/>
        <v>0</v>
      </c>
      <c r="AD111" s="255">
        <f t="shared" si="24"/>
        <v>3</v>
      </c>
      <c r="AE111" s="252">
        <f t="shared" si="25"/>
        <v>0</v>
      </c>
      <c r="AF111" s="252">
        <f t="shared" si="26"/>
        <v>0</v>
      </c>
      <c r="AG111" s="252">
        <f t="shared" si="27"/>
        <v>0</v>
      </c>
      <c r="AH111" s="254">
        <f t="shared" si="28"/>
        <v>0</v>
      </c>
      <c r="AI111" s="257">
        <f t="shared" si="29"/>
        <v>4</v>
      </c>
      <c r="AJ111" s="252">
        <f t="shared" si="30"/>
        <v>0</v>
      </c>
      <c r="AK111" s="252">
        <f t="shared" si="31"/>
        <v>0</v>
      </c>
      <c r="AL111" s="252">
        <f t="shared" si="32"/>
        <v>0</v>
      </c>
      <c r="AM111" s="254">
        <f t="shared" si="33"/>
        <v>0</v>
      </c>
      <c r="AN111" s="257">
        <f t="shared" si="34"/>
        <v>4</v>
      </c>
      <c r="AO111" s="252">
        <f t="shared" si="35"/>
        <v>7</v>
      </c>
      <c r="AP111" s="252">
        <f t="shared" si="36"/>
        <v>0</v>
      </c>
      <c r="AQ111" s="252">
        <f t="shared" si="37"/>
        <v>0</v>
      </c>
      <c r="AR111" s="254">
        <f t="shared" si="38"/>
        <v>0</v>
      </c>
      <c r="AS111" s="257">
        <f t="shared" si="39"/>
        <v>3</v>
      </c>
      <c r="AT111" s="252">
        <f t="shared" si="40"/>
        <v>0</v>
      </c>
      <c r="AU111" s="252">
        <f t="shared" si="41"/>
        <v>0</v>
      </c>
      <c r="AV111" s="252">
        <f t="shared" si="42"/>
        <v>0</v>
      </c>
      <c r="AW111" s="254">
        <f t="shared" si="43"/>
        <v>0</v>
      </c>
      <c r="AX111" s="258">
        <f t="shared" si="44"/>
        <v>4</v>
      </c>
      <c r="AY111" s="252">
        <f t="shared" si="45"/>
        <v>7</v>
      </c>
      <c r="AZ111" s="252">
        <f t="shared" si="46"/>
        <v>0</v>
      </c>
      <c r="BA111" s="252">
        <f t="shared" si="47"/>
        <v>0</v>
      </c>
      <c r="BB111" s="254">
        <f t="shared" si="48"/>
        <v>0</v>
      </c>
      <c r="BC111" s="257">
        <f t="shared" si="49"/>
        <v>3</v>
      </c>
      <c r="BD111" s="259">
        <f t="shared" si="50"/>
        <v>4</v>
      </c>
      <c r="BE111" s="252">
        <f t="shared" si="51"/>
        <v>0</v>
      </c>
      <c r="BF111" s="252">
        <f t="shared" si="52"/>
        <v>0</v>
      </c>
      <c r="BG111" s="254">
        <f t="shared" si="53"/>
        <v>0</v>
      </c>
      <c r="BH111" s="257">
        <f t="shared" si="54"/>
        <v>3</v>
      </c>
      <c r="BI111" s="252">
        <f t="shared" si="55"/>
        <v>0</v>
      </c>
      <c r="BJ111" s="252">
        <f t="shared" si="56"/>
        <v>0</v>
      </c>
      <c r="BK111" s="252">
        <f t="shared" si="57"/>
        <v>0</v>
      </c>
      <c r="BL111" s="254">
        <f t="shared" si="58"/>
        <v>0</v>
      </c>
      <c r="BM111" s="260">
        <f t="shared" si="59"/>
        <v>4</v>
      </c>
      <c r="BN111" s="252">
        <f t="shared" si="60"/>
        <v>0</v>
      </c>
      <c r="BO111" s="252">
        <f t="shared" si="61"/>
        <v>0</v>
      </c>
      <c r="BP111" s="252">
        <f t="shared" si="62"/>
        <v>0</v>
      </c>
      <c r="BQ111" s="254">
        <f t="shared" si="63"/>
        <v>0</v>
      </c>
      <c r="BR111" s="261">
        <f t="shared" si="64"/>
        <v>4</v>
      </c>
      <c r="BS111" s="252">
        <f t="shared" si="65"/>
        <v>8</v>
      </c>
      <c r="BT111" s="252">
        <f t="shared" si="66"/>
        <v>0</v>
      </c>
      <c r="BU111" s="252">
        <f t="shared" si="67"/>
        <v>0</v>
      </c>
      <c r="BV111" s="254">
        <f t="shared" si="68"/>
        <v>0</v>
      </c>
      <c r="BW111" s="261">
        <f t="shared" si="69"/>
        <v>3</v>
      </c>
      <c r="BX111" s="262">
        <v>50</v>
      </c>
      <c r="BY111" s="262">
        <v>50</v>
      </c>
      <c r="BZ111" s="246" t="e">
        <f t="shared" si="70"/>
        <v>#VALUE!</v>
      </c>
      <c r="CA111" s="246">
        <f t="shared" si="71"/>
        <v>20</v>
      </c>
      <c r="CB111" s="246" t="e">
        <f t="shared" si="72"/>
        <v>#VALUE!</v>
      </c>
      <c r="CC111" s="246" t="e">
        <f t="shared" si="73"/>
        <v>#VALUE!</v>
      </c>
      <c r="CD111" s="246" t="e">
        <f t="shared" si="74"/>
        <v>#VALUE!</v>
      </c>
      <c r="CE111" s="246" t="e">
        <f t="shared" si="75"/>
        <v>#VALUE!</v>
      </c>
      <c r="CF111" s="246" t="e">
        <f t="shared" si="76"/>
        <v>#VALUE!</v>
      </c>
      <c r="CG111" s="246" t="e">
        <f t="shared" si="77"/>
        <v>#VALUE!</v>
      </c>
      <c r="CH111" s="246" t="e">
        <f t="shared" si="78"/>
        <v>#VALUE!</v>
      </c>
      <c r="CI111" s="246" t="e">
        <f t="shared" si="79"/>
        <v>#VALUE!</v>
      </c>
      <c r="CJ111" s="246" t="e">
        <f t="shared" si="80"/>
        <v>#VALUE!</v>
      </c>
      <c r="CK111" s="246" t="e">
        <f t="shared" si="81"/>
        <v>#VALUE!</v>
      </c>
      <c r="CL111" s="246" t="e">
        <f t="shared" si="82"/>
        <v>#VALUE!</v>
      </c>
      <c r="CM111" s="246" t="e">
        <f t="shared" si="83"/>
        <v>#VALUE!</v>
      </c>
      <c r="CN111" s="246" t="e">
        <f t="shared" si="84"/>
        <v>#VALUE!</v>
      </c>
      <c r="CO111" s="263" t="str">
        <f t="shared" si="85"/>
        <v>2023PEC AI 595</v>
      </c>
      <c r="CP111" s="246" t="e">
        <f t="shared" si="86"/>
        <v>#VALUE!</v>
      </c>
      <c r="CQ111" s="211"/>
      <c r="CR111" s="246">
        <f t="shared" si="87"/>
        <v>20</v>
      </c>
      <c r="CS111" s="246" t="e">
        <f t="shared" si="88"/>
        <v>#VALUE!</v>
      </c>
      <c r="CT111" s="246" t="e">
        <f t="shared" si="89"/>
        <v>#VALUE!</v>
      </c>
      <c r="CU111" s="246" t="e">
        <f t="shared" si="90"/>
        <v>#VALUE!</v>
      </c>
      <c r="CV111" s="246" t="e">
        <f t="shared" si="91"/>
        <v>#VALUE!</v>
      </c>
      <c r="CW111" s="246" t="e">
        <f t="shared" si="92"/>
        <v>#VALUE!</v>
      </c>
      <c r="CX111" s="246" t="e">
        <f t="shared" si="93"/>
        <v>#VALUE!</v>
      </c>
      <c r="CY111" s="246" t="e">
        <f t="shared" si="94"/>
        <v>#VALUE!</v>
      </c>
      <c r="CZ111" s="246" t="e">
        <f t="shared" si="95"/>
        <v>#VALUE!</v>
      </c>
      <c r="DA111" s="246" t="e">
        <f t="shared" si="96"/>
        <v>#VALUE!</v>
      </c>
      <c r="DB111" s="246" t="e">
        <f t="shared" si="97"/>
        <v>#VALUE!</v>
      </c>
      <c r="DC111" s="246" t="e">
        <f t="shared" si="98"/>
        <v>#VALUE!</v>
      </c>
      <c r="DD111" s="246" t="e">
        <f t="shared" si="99"/>
        <v>#VALUE!</v>
      </c>
      <c r="DE111" s="212"/>
      <c r="DF111" s="212" t="e">
        <f t="shared" si="100"/>
        <v>#VALUE!</v>
      </c>
      <c r="DG111" s="212"/>
      <c r="DH111" s="212"/>
      <c r="DI111" s="212"/>
      <c r="DJ111" s="212"/>
      <c r="DK111" s="212"/>
      <c r="DL111" s="212"/>
      <c r="DM111" s="212"/>
      <c r="DN111" s="212"/>
      <c r="DO111" s="212"/>
      <c r="DP111" s="212"/>
      <c r="DQ111" s="212"/>
      <c r="DR111" s="264">
        <f t="shared" si="101"/>
        <v>50</v>
      </c>
      <c r="DS111" s="241">
        <f t="shared" si="102"/>
        <v>10</v>
      </c>
      <c r="DT111" s="212">
        <f t="shared" si="103"/>
        <v>7</v>
      </c>
      <c r="DU111" s="212">
        <f t="shared" si="104"/>
        <v>7</v>
      </c>
      <c r="DV111" s="212">
        <f t="shared" si="105"/>
        <v>7</v>
      </c>
      <c r="DW111" s="212">
        <f t="shared" si="106"/>
        <v>7</v>
      </c>
      <c r="DX111" s="264">
        <f t="shared" si="107"/>
        <v>4</v>
      </c>
      <c r="DY111" s="265">
        <f t="shared" si="108"/>
        <v>8</v>
      </c>
      <c r="DZ111" s="212">
        <f t="shared" si="109"/>
        <v>50</v>
      </c>
      <c r="EA111" s="212">
        <f t="shared" si="110"/>
        <v>10</v>
      </c>
      <c r="EB111" s="212">
        <f t="shared" si="111"/>
        <v>0</v>
      </c>
      <c r="EC111" s="212">
        <f t="shared" ref="EC111:ED111" si="807">IF(ISEVEN($B111),DT111,0)</f>
        <v>7</v>
      </c>
      <c r="ED111" s="212">
        <f t="shared" si="807"/>
        <v>7</v>
      </c>
      <c r="EE111" s="212">
        <f t="shared" ref="EE111:EF111" si="808">IF(ISODD($B111),DU111,0)</f>
        <v>0</v>
      </c>
      <c r="EF111" s="212">
        <f t="shared" si="808"/>
        <v>0</v>
      </c>
      <c r="EG111" s="212">
        <f t="shared" si="114"/>
        <v>7</v>
      </c>
      <c r="EH111" s="212">
        <f t="shared" si="115"/>
        <v>0</v>
      </c>
      <c r="EI111" s="212">
        <f t="shared" ref="EI111:EJ111" si="809">IF(ISEVEN($B111),DW111,0)</f>
        <v>7</v>
      </c>
      <c r="EJ111" s="264">
        <f t="shared" si="809"/>
        <v>4</v>
      </c>
      <c r="EK111" s="212">
        <f t="shared" ref="EK111:EL111" si="810">IF(ISODD($B111),DX111,0)</f>
        <v>0</v>
      </c>
      <c r="EL111" s="212">
        <f t="shared" si="810"/>
        <v>0</v>
      </c>
      <c r="EM111" s="212">
        <f t="shared" si="118"/>
        <v>8</v>
      </c>
      <c r="EN111" s="212"/>
      <c r="EO111" s="212"/>
      <c r="EP111" s="241">
        <f t="shared" si="119"/>
        <v>10</v>
      </c>
      <c r="EQ111" s="212">
        <f t="shared" si="120"/>
        <v>8</v>
      </c>
      <c r="ER111" s="212">
        <f t="shared" si="121"/>
        <v>9</v>
      </c>
      <c r="ES111" s="212">
        <f t="shared" si="122"/>
        <v>9</v>
      </c>
      <c r="ET111" s="264">
        <f t="shared" si="123"/>
        <v>6</v>
      </c>
      <c r="EU111" s="212">
        <f t="shared" si="124"/>
        <v>8</v>
      </c>
      <c r="EV111" s="212"/>
      <c r="EW111" s="212">
        <f t="shared" si="125"/>
        <v>50</v>
      </c>
      <c r="EX111" s="212">
        <f t="shared" si="126"/>
        <v>10</v>
      </c>
      <c r="EY111" s="212">
        <f t="shared" si="127"/>
        <v>0</v>
      </c>
      <c r="EZ111" s="212">
        <f t="shared" ref="EZ111:FA111" si="811">IF(ISEVEN($B111),EQ111,0)</f>
        <v>8</v>
      </c>
      <c r="FA111" s="212">
        <f t="shared" si="811"/>
        <v>9</v>
      </c>
      <c r="FB111" s="212">
        <f t="shared" ref="FB111:FC111" si="812">IF(ISODD($B111),ER111,0)</f>
        <v>0</v>
      </c>
      <c r="FC111" s="212">
        <f t="shared" si="812"/>
        <v>0</v>
      </c>
      <c r="FD111" s="212">
        <f t="shared" si="130"/>
        <v>9</v>
      </c>
      <c r="FE111" s="212">
        <f t="shared" si="131"/>
        <v>0</v>
      </c>
      <c r="FF111" s="264">
        <f t="shared" ref="FF111:FG111" si="813">IF(ISEVEN($B111),ET111,0)</f>
        <v>6</v>
      </c>
      <c r="FG111" s="212">
        <f t="shared" si="813"/>
        <v>8</v>
      </c>
      <c r="FH111" s="212">
        <f t="shared" si="133"/>
        <v>0</v>
      </c>
      <c r="FI111" s="212">
        <v>0</v>
      </c>
      <c r="FJ111" s="212">
        <v>0</v>
      </c>
      <c r="FK111" s="212"/>
      <c r="FL111" s="212"/>
      <c r="FM111" s="262">
        <v>50</v>
      </c>
    </row>
    <row r="112" spans="1:169" ht="15.75" customHeight="1" x14ac:dyDescent="0.2">
      <c r="A112" s="247">
        <v>99</v>
      </c>
      <c r="B112" s="248">
        <v>213423243099</v>
      </c>
      <c r="C112" s="249" t="s">
        <v>1069</v>
      </c>
      <c r="D112" s="250"/>
      <c r="E112" s="251" t="s">
        <v>1070</v>
      </c>
      <c r="F112" s="252">
        <f t="shared" si="0"/>
        <v>2</v>
      </c>
      <c r="G112" s="252">
        <f t="shared" si="1"/>
        <v>2</v>
      </c>
      <c r="H112" s="252">
        <f t="shared" si="2"/>
        <v>2</v>
      </c>
      <c r="I112" s="252">
        <f t="shared" si="3"/>
        <v>2</v>
      </c>
      <c r="J112" s="252">
        <f t="shared" si="4"/>
        <v>2</v>
      </c>
      <c r="K112" s="252">
        <f t="shared" si="5"/>
        <v>0</v>
      </c>
      <c r="L112" s="252">
        <f t="shared" si="6"/>
        <v>0</v>
      </c>
      <c r="M112" s="252">
        <f t="shared" si="7"/>
        <v>0</v>
      </c>
      <c r="N112" s="252">
        <f t="shared" si="8"/>
        <v>0</v>
      </c>
      <c r="O112" s="253">
        <f t="shared" si="9"/>
        <v>0</v>
      </c>
      <c r="P112" s="252">
        <f t="shared" si="10"/>
        <v>7</v>
      </c>
      <c r="Q112" s="252">
        <f t="shared" si="11"/>
        <v>0</v>
      </c>
      <c r="R112" s="252">
        <f t="shared" si="12"/>
        <v>0</v>
      </c>
      <c r="S112" s="254">
        <f t="shared" si="13"/>
        <v>0</v>
      </c>
      <c r="T112" s="255">
        <f t="shared" si="14"/>
        <v>3</v>
      </c>
      <c r="U112" s="252">
        <f t="shared" si="15"/>
        <v>0</v>
      </c>
      <c r="V112" s="252">
        <f t="shared" si="16"/>
        <v>0</v>
      </c>
      <c r="W112" s="252">
        <f t="shared" si="17"/>
        <v>0</v>
      </c>
      <c r="X112" s="254">
        <f t="shared" si="18"/>
        <v>0</v>
      </c>
      <c r="Y112" s="256">
        <f t="shared" si="19"/>
        <v>4</v>
      </c>
      <c r="Z112" s="252">
        <f t="shared" si="20"/>
        <v>0</v>
      </c>
      <c r="AA112" s="252">
        <f t="shared" si="21"/>
        <v>0</v>
      </c>
      <c r="AB112" s="252">
        <f t="shared" si="22"/>
        <v>0</v>
      </c>
      <c r="AC112" s="254">
        <f t="shared" si="23"/>
        <v>0</v>
      </c>
      <c r="AD112" s="255">
        <f t="shared" si="24"/>
        <v>4</v>
      </c>
      <c r="AE112" s="252">
        <f t="shared" si="25"/>
        <v>7</v>
      </c>
      <c r="AF112" s="252">
        <f t="shared" si="26"/>
        <v>0</v>
      </c>
      <c r="AG112" s="252">
        <f t="shared" si="27"/>
        <v>0</v>
      </c>
      <c r="AH112" s="254">
        <f t="shared" si="28"/>
        <v>0</v>
      </c>
      <c r="AI112" s="257">
        <f t="shared" si="29"/>
        <v>3</v>
      </c>
      <c r="AJ112" s="252">
        <f t="shared" si="30"/>
        <v>6</v>
      </c>
      <c r="AK112" s="252">
        <f t="shared" si="31"/>
        <v>0</v>
      </c>
      <c r="AL112" s="252">
        <f t="shared" si="32"/>
        <v>0</v>
      </c>
      <c r="AM112" s="254">
        <f t="shared" si="33"/>
        <v>0</v>
      </c>
      <c r="AN112" s="257">
        <f t="shared" si="34"/>
        <v>3</v>
      </c>
      <c r="AO112" s="252">
        <f t="shared" si="35"/>
        <v>0</v>
      </c>
      <c r="AP112" s="252">
        <f t="shared" si="36"/>
        <v>0</v>
      </c>
      <c r="AQ112" s="252">
        <f t="shared" si="37"/>
        <v>0</v>
      </c>
      <c r="AR112" s="254">
        <f t="shared" si="38"/>
        <v>0</v>
      </c>
      <c r="AS112" s="257">
        <f t="shared" si="39"/>
        <v>4</v>
      </c>
      <c r="AT112" s="252">
        <f t="shared" si="40"/>
        <v>7</v>
      </c>
      <c r="AU112" s="252">
        <f t="shared" si="41"/>
        <v>0</v>
      </c>
      <c r="AV112" s="252">
        <f t="shared" si="42"/>
        <v>0</v>
      </c>
      <c r="AW112" s="254">
        <f t="shared" si="43"/>
        <v>0</v>
      </c>
      <c r="AX112" s="258">
        <f t="shared" si="44"/>
        <v>3</v>
      </c>
      <c r="AY112" s="252">
        <f t="shared" si="45"/>
        <v>0</v>
      </c>
      <c r="AZ112" s="252">
        <f t="shared" si="46"/>
        <v>0</v>
      </c>
      <c r="BA112" s="252">
        <f t="shared" si="47"/>
        <v>0</v>
      </c>
      <c r="BB112" s="254">
        <f t="shared" si="48"/>
        <v>0</v>
      </c>
      <c r="BC112" s="257">
        <f t="shared" si="49"/>
        <v>4</v>
      </c>
      <c r="BD112" s="252">
        <f t="shared" si="50"/>
        <v>0</v>
      </c>
      <c r="BE112" s="252">
        <f t="shared" si="51"/>
        <v>0</v>
      </c>
      <c r="BF112" s="252">
        <f t="shared" si="52"/>
        <v>0</v>
      </c>
      <c r="BG112" s="254">
        <f t="shared" si="53"/>
        <v>0</v>
      </c>
      <c r="BH112" s="257">
        <f t="shared" si="54"/>
        <v>4</v>
      </c>
      <c r="BI112" s="259">
        <f t="shared" si="55"/>
        <v>5</v>
      </c>
      <c r="BJ112" s="252">
        <f t="shared" si="56"/>
        <v>0</v>
      </c>
      <c r="BK112" s="252">
        <f t="shared" si="57"/>
        <v>0</v>
      </c>
      <c r="BL112" s="254">
        <f t="shared" si="58"/>
        <v>0</v>
      </c>
      <c r="BM112" s="260">
        <f t="shared" si="59"/>
        <v>3</v>
      </c>
      <c r="BN112" s="252">
        <f t="shared" si="60"/>
        <v>8</v>
      </c>
      <c r="BO112" s="252">
        <f t="shared" si="61"/>
        <v>0</v>
      </c>
      <c r="BP112" s="252">
        <f t="shared" si="62"/>
        <v>0</v>
      </c>
      <c r="BQ112" s="254">
        <f t="shared" si="63"/>
        <v>0</v>
      </c>
      <c r="BR112" s="261">
        <f t="shared" si="64"/>
        <v>3</v>
      </c>
      <c r="BS112" s="252">
        <f t="shared" si="65"/>
        <v>0</v>
      </c>
      <c r="BT112" s="252">
        <f t="shared" si="66"/>
        <v>0</v>
      </c>
      <c r="BU112" s="252">
        <f t="shared" si="67"/>
        <v>0</v>
      </c>
      <c r="BV112" s="254">
        <f t="shared" si="68"/>
        <v>0</v>
      </c>
      <c r="BW112" s="261">
        <f t="shared" si="69"/>
        <v>4</v>
      </c>
      <c r="BX112" s="262">
        <v>50</v>
      </c>
      <c r="BY112" s="262">
        <v>50</v>
      </c>
      <c r="BZ112" s="246" t="e">
        <f t="shared" si="70"/>
        <v>#VALUE!</v>
      </c>
      <c r="CA112" s="246">
        <f t="shared" si="71"/>
        <v>20</v>
      </c>
      <c r="CB112" s="246" t="e">
        <f t="shared" si="72"/>
        <v>#VALUE!</v>
      </c>
      <c r="CC112" s="246" t="e">
        <f t="shared" si="73"/>
        <v>#VALUE!</v>
      </c>
      <c r="CD112" s="246" t="e">
        <f t="shared" si="74"/>
        <v>#VALUE!</v>
      </c>
      <c r="CE112" s="246" t="e">
        <f t="shared" si="75"/>
        <v>#VALUE!</v>
      </c>
      <c r="CF112" s="246" t="e">
        <f t="shared" si="76"/>
        <v>#VALUE!</v>
      </c>
      <c r="CG112" s="246" t="e">
        <f t="shared" si="77"/>
        <v>#VALUE!</v>
      </c>
      <c r="CH112" s="246" t="e">
        <f t="shared" si="78"/>
        <v>#VALUE!</v>
      </c>
      <c r="CI112" s="246" t="e">
        <f t="shared" si="79"/>
        <v>#VALUE!</v>
      </c>
      <c r="CJ112" s="246" t="e">
        <f t="shared" si="80"/>
        <v>#VALUE!</v>
      </c>
      <c r="CK112" s="246" t="e">
        <f t="shared" si="81"/>
        <v>#VALUE!</v>
      </c>
      <c r="CL112" s="246" t="e">
        <f t="shared" si="82"/>
        <v>#VALUE!</v>
      </c>
      <c r="CM112" s="246" t="e">
        <f t="shared" si="83"/>
        <v>#VALUE!</v>
      </c>
      <c r="CN112" s="246" t="e">
        <f t="shared" si="84"/>
        <v>#VALUE!</v>
      </c>
      <c r="CO112" s="263" t="str">
        <f t="shared" si="85"/>
        <v>2023PEC AI 596</v>
      </c>
      <c r="CP112" s="246" t="e">
        <f t="shared" si="86"/>
        <v>#VALUE!</v>
      </c>
      <c r="CQ112" s="211"/>
      <c r="CR112" s="246">
        <f t="shared" si="87"/>
        <v>20</v>
      </c>
      <c r="CS112" s="246" t="e">
        <f t="shared" si="88"/>
        <v>#VALUE!</v>
      </c>
      <c r="CT112" s="246" t="e">
        <f t="shared" si="89"/>
        <v>#VALUE!</v>
      </c>
      <c r="CU112" s="246" t="e">
        <f t="shared" si="90"/>
        <v>#VALUE!</v>
      </c>
      <c r="CV112" s="246" t="e">
        <f t="shared" si="91"/>
        <v>#VALUE!</v>
      </c>
      <c r="CW112" s="246" t="e">
        <f t="shared" si="92"/>
        <v>#VALUE!</v>
      </c>
      <c r="CX112" s="246" t="e">
        <f t="shared" si="93"/>
        <v>#VALUE!</v>
      </c>
      <c r="CY112" s="246" t="e">
        <f t="shared" si="94"/>
        <v>#VALUE!</v>
      </c>
      <c r="CZ112" s="246" t="e">
        <f t="shared" si="95"/>
        <v>#VALUE!</v>
      </c>
      <c r="DA112" s="246" t="e">
        <f t="shared" si="96"/>
        <v>#VALUE!</v>
      </c>
      <c r="DB112" s="246" t="e">
        <f t="shared" si="97"/>
        <v>#VALUE!</v>
      </c>
      <c r="DC112" s="246" t="e">
        <f t="shared" si="98"/>
        <v>#VALUE!</v>
      </c>
      <c r="DD112" s="246" t="e">
        <f t="shared" si="99"/>
        <v>#VALUE!</v>
      </c>
      <c r="DE112" s="212"/>
      <c r="DF112" s="212" t="e">
        <f t="shared" si="100"/>
        <v>#VALUE!</v>
      </c>
      <c r="DG112" s="212"/>
      <c r="DH112" s="212"/>
      <c r="DI112" s="212"/>
      <c r="DJ112" s="212"/>
      <c r="DK112" s="212"/>
      <c r="DL112" s="212"/>
      <c r="DM112" s="212"/>
      <c r="DN112" s="212"/>
      <c r="DO112" s="212"/>
      <c r="DP112" s="212"/>
      <c r="DQ112" s="212"/>
      <c r="DR112" s="264">
        <f t="shared" si="101"/>
        <v>50</v>
      </c>
      <c r="DS112" s="241">
        <f t="shared" si="102"/>
        <v>10</v>
      </c>
      <c r="DT112" s="212">
        <f t="shared" si="103"/>
        <v>7</v>
      </c>
      <c r="DU112" s="212">
        <f t="shared" si="104"/>
        <v>7</v>
      </c>
      <c r="DV112" s="212">
        <f t="shared" si="105"/>
        <v>6</v>
      </c>
      <c r="DW112" s="212">
        <f t="shared" si="106"/>
        <v>7</v>
      </c>
      <c r="DX112" s="264">
        <f t="shared" si="107"/>
        <v>5</v>
      </c>
      <c r="DY112" s="265">
        <f t="shared" si="108"/>
        <v>8</v>
      </c>
      <c r="DZ112" s="212">
        <f t="shared" si="109"/>
        <v>50</v>
      </c>
      <c r="EA112" s="212">
        <f t="shared" si="110"/>
        <v>10</v>
      </c>
      <c r="EB112" s="212">
        <f t="shared" si="111"/>
        <v>7</v>
      </c>
      <c r="EC112" s="212">
        <f t="shared" ref="EC112:ED112" si="814">IF(ISEVEN($B112),DT112,0)</f>
        <v>0</v>
      </c>
      <c r="ED112" s="212">
        <f t="shared" si="814"/>
        <v>0</v>
      </c>
      <c r="EE112" s="212">
        <f t="shared" ref="EE112:EF112" si="815">IF(ISODD($B112),DU112,0)</f>
        <v>7</v>
      </c>
      <c r="EF112" s="212">
        <f t="shared" si="815"/>
        <v>6</v>
      </c>
      <c r="EG112" s="212">
        <f t="shared" si="114"/>
        <v>0</v>
      </c>
      <c r="EH112" s="212">
        <f t="shared" si="115"/>
        <v>7</v>
      </c>
      <c r="EI112" s="212">
        <f t="shared" ref="EI112:EJ112" si="816">IF(ISEVEN($B112),DW112,0)</f>
        <v>0</v>
      </c>
      <c r="EJ112" s="212">
        <f t="shared" si="816"/>
        <v>0</v>
      </c>
      <c r="EK112" s="264">
        <f t="shared" ref="EK112:EL112" si="817">IF(ISODD($B112),DX112,0)</f>
        <v>5</v>
      </c>
      <c r="EL112" s="212">
        <f t="shared" si="817"/>
        <v>8</v>
      </c>
      <c r="EM112" s="212">
        <f t="shared" si="118"/>
        <v>0</v>
      </c>
      <c r="EN112" s="212"/>
      <c r="EO112" s="212"/>
      <c r="EP112" s="241">
        <f t="shared" si="119"/>
        <v>10</v>
      </c>
      <c r="EQ112" s="212">
        <f t="shared" si="120"/>
        <v>9</v>
      </c>
      <c r="ER112" s="212">
        <f t="shared" si="121"/>
        <v>9</v>
      </c>
      <c r="ES112" s="212">
        <f t="shared" si="122"/>
        <v>8</v>
      </c>
      <c r="ET112" s="264">
        <f t="shared" si="123"/>
        <v>6</v>
      </c>
      <c r="EU112" s="212">
        <f t="shared" si="124"/>
        <v>8</v>
      </c>
      <c r="EV112" s="212"/>
      <c r="EW112" s="212">
        <f t="shared" si="125"/>
        <v>50</v>
      </c>
      <c r="EX112" s="212">
        <f t="shared" si="126"/>
        <v>10</v>
      </c>
      <c r="EY112" s="212">
        <f t="shared" si="127"/>
        <v>9</v>
      </c>
      <c r="EZ112" s="212">
        <f t="shared" ref="EZ112:FA112" si="818">IF(ISEVEN($B112),EQ112,0)</f>
        <v>0</v>
      </c>
      <c r="FA112" s="212">
        <f t="shared" si="818"/>
        <v>0</v>
      </c>
      <c r="FB112" s="212">
        <f t="shared" ref="FB112:FC112" si="819">IF(ISODD($B112),ER112,0)</f>
        <v>9</v>
      </c>
      <c r="FC112" s="212">
        <f t="shared" si="819"/>
        <v>8</v>
      </c>
      <c r="FD112" s="212">
        <f t="shared" si="130"/>
        <v>0</v>
      </c>
      <c r="FE112" s="264">
        <f t="shared" si="131"/>
        <v>6</v>
      </c>
      <c r="FF112" s="212">
        <f t="shared" ref="FF112:FG112" si="820">IF(ISEVEN($B112),ET112,0)</f>
        <v>0</v>
      </c>
      <c r="FG112" s="212">
        <f t="shared" si="820"/>
        <v>0</v>
      </c>
      <c r="FH112" s="212">
        <f t="shared" si="133"/>
        <v>8</v>
      </c>
      <c r="FI112" s="212">
        <v>0</v>
      </c>
      <c r="FJ112" s="212">
        <v>0</v>
      </c>
      <c r="FK112" s="212"/>
      <c r="FL112" s="212"/>
      <c r="FM112" s="262">
        <v>50</v>
      </c>
    </row>
    <row r="113" spans="1:169" ht="15.75" customHeight="1" x14ac:dyDescent="0.2">
      <c r="A113" s="247">
        <v>100</v>
      </c>
      <c r="B113" s="266">
        <v>213423243100</v>
      </c>
      <c r="C113" s="266" t="s">
        <v>170</v>
      </c>
      <c r="D113" s="250"/>
      <c r="E113" s="267" t="s">
        <v>171</v>
      </c>
      <c r="F113" s="252">
        <f t="shared" si="0"/>
        <v>2</v>
      </c>
      <c r="G113" s="252">
        <f t="shared" si="1"/>
        <v>2</v>
      </c>
      <c r="H113" s="252">
        <f t="shared" si="2"/>
        <v>2</v>
      </c>
      <c r="I113" s="252">
        <f t="shared" si="3"/>
        <v>2</v>
      </c>
      <c r="J113" s="252">
        <f t="shared" si="4"/>
        <v>2</v>
      </c>
      <c r="K113" s="252">
        <f t="shared" si="5"/>
        <v>2</v>
      </c>
      <c r="L113" s="252">
        <f t="shared" si="6"/>
        <v>2</v>
      </c>
      <c r="M113" s="252">
        <f t="shared" si="7"/>
        <v>2</v>
      </c>
      <c r="N113" s="252">
        <f t="shared" si="8"/>
        <v>2</v>
      </c>
      <c r="O113" s="253">
        <f t="shared" si="9"/>
        <v>1</v>
      </c>
      <c r="P113" s="252">
        <f t="shared" si="10"/>
        <v>0</v>
      </c>
      <c r="Q113" s="252">
        <f t="shared" si="11"/>
        <v>0</v>
      </c>
      <c r="R113" s="252">
        <f t="shared" si="12"/>
        <v>0</v>
      </c>
      <c r="S113" s="254">
        <f t="shared" si="13"/>
        <v>0</v>
      </c>
      <c r="T113" s="255">
        <f t="shared" si="14"/>
        <v>4</v>
      </c>
      <c r="U113" s="252">
        <f t="shared" si="15"/>
        <v>13</v>
      </c>
      <c r="V113" s="252">
        <f t="shared" si="16"/>
        <v>0</v>
      </c>
      <c r="W113" s="252">
        <f t="shared" si="17"/>
        <v>0</v>
      </c>
      <c r="X113" s="254">
        <f t="shared" si="18"/>
        <v>0</v>
      </c>
      <c r="Y113" s="256">
        <f t="shared" si="19"/>
        <v>3</v>
      </c>
      <c r="Z113" s="252">
        <f t="shared" si="20"/>
        <v>14</v>
      </c>
      <c r="AA113" s="252">
        <f t="shared" si="21"/>
        <v>0</v>
      </c>
      <c r="AB113" s="252">
        <f t="shared" si="22"/>
        <v>0</v>
      </c>
      <c r="AC113" s="254">
        <f t="shared" si="23"/>
        <v>0</v>
      </c>
      <c r="AD113" s="255">
        <f t="shared" si="24"/>
        <v>3</v>
      </c>
      <c r="AE113" s="252">
        <f t="shared" si="25"/>
        <v>0</v>
      </c>
      <c r="AF113" s="252">
        <f t="shared" si="26"/>
        <v>0</v>
      </c>
      <c r="AG113" s="252">
        <f t="shared" si="27"/>
        <v>0</v>
      </c>
      <c r="AH113" s="254">
        <f t="shared" si="28"/>
        <v>0</v>
      </c>
      <c r="AI113" s="257">
        <f t="shared" si="29"/>
        <v>4</v>
      </c>
      <c r="AJ113" s="252">
        <f t="shared" si="30"/>
        <v>0</v>
      </c>
      <c r="AK113" s="252">
        <f t="shared" si="31"/>
        <v>0</v>
      </c>
      <c r="AL113" s="252">
        <f t="shared" si="32"/>
        <v>0</v>
      </c>
      <c r="AM113" s="254">
        <f t="shared" si="33"/>
        <v>0</v>
      </c>
      <c r="AN113" s="257">
        <f t="shared" si="34"/>
        <v>4</v>
      </c>
      <c r="AO113" s="252">
        <f t="shared" si="35"/>
        <v>14</v>
      </c>
      <c r="AP113" s="252">
        <f t="shared" si="36"/>
        <v>0</v>
      </c>
      <c r="AQ113" s="252">
        <f t="shared" si="37"/>
        <v>0</v>
      </c>
      <c r="AR113" s="254">
        <f t="shared" si="38"/>
        <v>0</v>
      </c>
      <c r="AS113" s="257">
        <f t="shared" si="39"/>
        <v>3</v>
      </c>
      <c r="AT113" s="252">
        <f t="shared" si="40"/>
        <v>0</v>
      </c>
      <c r="AU113" s="252">
        <f t="shared" si="41"/>
        <v>0</v>
      </c>
      <c r="AV113" s="252">
        <f t="shared" si="42"/>
        <v>0</v>
      </c>
      <c r="AW113" s="254">
        <f t="shared" si="43"/>
        <v>0</v>
      </c>
      <c r="AX113" s="258">
        <f t="shared" si="44"/>
        <v>4</v>
      </c>
      <c r="AY113" s="252">
        <f t="shared" si="45"/>
        <v>14</v>
      </c>
      <c r="AZ113" s="252">
        <f t="shared" si="46"/>
        <v>0</v>
      </c>
      <c r="BA113" s="252">
        <f t="shared" si="47"/>
        <v>0</v>
      </c>
      <c r="BB113" s="254">
        <f t="shared" si="48"/>
        <v>0</v>
      </c>
      <c r="BC113" s="257">
        <f t="shared" si="49"/>
        <v>3</v>
      </c>
      <c r="BD113" s="259">
        <f t="shared" si="50"/>
        <v>5</v>
      </c>
      <c r="BE113" s="252">
        <f t="shared" si="51"/>
        <v>0</v>
      </c>
      <c r="BF113" s="252">
        <f t="shared" si="52"/>
        <v>0</v>
      </c>
      <c r="BG113" s="254">
        <f t="shared" si="53"/>
        <v>0</v>
      </c>
      <c r="BH113" s="257">
        <f t="shared" si="54"/>
        <v>3</v>
      </c>
      <c r="BI113" s="252">
        <f t="shared" si="55"/>
        <v>0</v>
      </c>
      <c r="BJ113" s="252">
        <f t="shared" si="56"/>
        <v>0</v>
      </c>
      <c r="BK113" s="252">
        <f t="shared" si="57"/>
        <v>0</v>
      </c>
      <c r="BL113" s="254">
        <f t="shared" si="58"/>
        <v>0</v>
      </c>
      <c r="BM113" s="260">
        <f t="shared" si="59"/>
        <v>4</v>
      </c>
      <c r="BN113" s="252">
        <f t="shared" si="60"/>
        <v>0</v>
      </c>
      <c r="BO113" s="252">
        <f t="shared" si="61"/>
        <v>0</v>
      </c>
      <c r="BP113" s="252">
        <f t="shared" si="62"/>
        <v>0</v>
      </c>
      <c r="BQ113" s="254">
        <f t="shared" si="63"/>
        <v>0</v>
      </c>
      <c r="BR113" s="261">
        <f t="shared" si="64"/>
        <v>4</v>
      </c>
      <c r="BS113" s="252">
        <f t="shared" si="65"/>
        <v>14</v>
      </c>
      <c r="BT113" s="252">
        <f t="shared" si="66"/>
        <v>0</v>
      </c>
      <c r="BU113" s="252">
        <f t="shared" si="67"/>
        <v>0</v>
      </c>
      <c r="BV113" s="254">
        <f t="shared" si="68"/>
        <v>0</v>
      </c>
      <c r="BW113" s="261">
        <f t="shared" si="69"/>
        <v>3</v>
      </c>
      <c r="BX113" s="262">
        <v>93</v>
      </c>
      <c r="BY113" s="262">
        <v>93</v>
      </c>
      <c r="BZ113" s="246" t="e">
        <f t="shared" si="70"/>
        <v>#VALUE!</v>
      </c>
      <c r="CA113" s="246">
        <f t="shared" si="71"/>
        <v>20</v>
      </c>
      <c r="CB113" s="246" t="e">
        <f t="shared" si="72"/>
        <v>#VALUE!</v>
      </c>
      <c r="CC113" s="246" t="e">
        <f t="shared" si="73"/>
        <v>#VALUE!</v>
      </c>
      <c r="CD113" s="246" t="e">
        <f t="shared" si="74"/>
        <v>#VALUE!</v>
      </c>
      <c r="CE113" s="246" t="e">
        <f t="shared" si="75"/>
        <v>#VALUE!</v>
      </c>
      <c r="CF113" s="246" t="e">
        <f t="shared" si="76"/>
        <v>#VALUE!</v>
      </c>
      <c r="CG113" s="246" t="e">
        <f t="shared" si="77"/>
        <v>#VALUE!</v>
      </c>
      <c r="CH113" s="246" t="e">
        <f t="shared" si="78"/>
        <v>#VALUE!</v>
      </c>
      <c r="CI113" s="246" t="e">
        <f t="shared" si="79"/>
        <v>#VALUE!</v>
      </c>
      <c r="CJ113" s="246" t="e">
        <f t="shared" si="80"/>
        <v>#VALUE!</v>
      </c>
      <c r="CK113" s="246" t="e">
        <f t="shared" si="81"/>
        <v>#VALUE!</v>
      </c>
      <c r="CL113" s="246" t="e">
        <f t="shared" si="82"/>
        <v>#VALUE!</v>
      </c>
      <c r="CM113" s="246" t="e">
        <f t="shared" si="83"/>
        <v>#VALUE!</v>
      </c>
      <c r="CN113" s="246" t="e">
        <f t="shared" si="84"/>
        <v>#VALUE!</v>
      </c>
      <c r="CO113" s="263" t="str">
        <f t="shared" si="85"/>
        <v>2023PEC AI 144</v>
      </c>
      <c r="CP113" s="246" t="e">
        <f t="shared" si="86"/>
        <v>#VALUE!</v>
      </c>
      <c r="CQ113" s="211"/>
      <c r="CR113" s="246">
        <f t="shared" si="87"/>
        <v>20</v>
      </c>
      <c r="CS113" s="246" t="e">
        <f t="shared" si="88"/>
        <v>#VALUE!</v>
      </c>
      <c r="CT113" s="246" t="e">
        <f t="shared" si="89"/>
        <v>#VALUE!</v>
      </c>
      <c r="CU113" s="246" t="e">
        <f t="shared" si="90"/>
        <v>#VALUE!</v>
      </c>
      <c r="CV113" s="246" t="e">
        <f t="shared" si="91"/>
        <v>#VALUE!</v>
      </c>
      <c r="CW113" s="246" t="e">
        <f t="shared" si="92"/>
        <v>#VALUE!</v>
      </c>
      <c r="CX113" s="246" t="e">
        <f t="shared" si="93"/>
        <v>#VALUE!</v>
      </c>
      <c r="CY113" s="246" t="e">
        <f t="shared" si="94"/>
        <v>#VALUE!</v>
      </c>
      <c r="CZ113" s="246" t="e">
        <f t="shared" si="95"/>
        <v>#VALUE!</v>
      </c>
      <c r="DA113" s="246" t="e">
        <f t="shared" si="96"/>
        <v>#VALUE!</v>
      </c>
      <c r="DB113" s="246" t="e">
        <f t="shared" si="97"/>
        <v>#VALUE!</v>
      </c>
      <c r="DC113" s="246" t="e">
        <f t="shared" si="98"/>
        <v>#VALUE!</v>
      </c>
      <c r="DD113" s="246" t="e">
        <f t="shared" si="99"/>
        <v>#VALUE!</v>
      </c>
      <c r="DE113" s="212"/>
      <c r="DF113" s="212" t="e">
        <f t="shared" si="100"/>
        <v>#VALUE!</v>
      </c>
      <c r="DG113" s="212"/>
      <c r="DH113" s="212"/>
      <c r="DI113" s="212"/>
      <c r="DJ113" s="212"/>
      <c r="DK113" s="212"/>
      <c r="DL113" s="212"/>
      <c r="DM113" s="212"/>
      <c r="DN113" s="212"/>
      <c r="DO113" s="212"/>
      <c r="DP113" s="212"/>
      <c r="DQ113" s="212"/>
      <c r="DR113" s="264">
        <f t="shared" si="101"/>
        <v>93</v>
      </c>
      <c r="DS113" s="241">
        <f t="shared" si="102"/>
        <v>19</v>
      </c>
      <c r="DT113" s="212">
        <f t="shared" si="103"/>
        <v>13</v>
      </c>
      <c r="DU113" s="212">
        <f t="shared" si="104"/>
        <v>14</v>
      </c>
      <c r="DV113" s="212">
        <f t="shared" si="105"/>
        <v>14</v>
      </c>
      <c r="DW113" s="212">
        <f t="shared" si="106"/>
        <v>14</v>
      </c>
      <c r="DX113" s="264">
        <f t="shared" si="107"/>
        <v>5</v>
      </c>
      <c r="DY113" s="265">
        <f t="shared" si="108"/>
        <v>14</v>
      </c>
      <c r="DZ113" s="212">
        <f t="shared" si="109"/>
        <v>93</v>
      </c>
      <c r="EA113" s="212">
        <f t="shared" si="110"/>
        <v>19</v>
      </c>
      <c r="EB113" s="212">
        <f t="shared" si="111"/>
        <v>0</v>
      </c>
      <c r="EC113" s="212">
        <f t="shared" ref="EC113:ED113" si="821">IF(ISEVEN($B113),DT113,0)</f>
        <v>13</v>
      </c>
      <c r="ED113" s="212">
        <f t="shared" si="821"/>
        <v>14</v>
      </c>
      <c r="EE113" s="212">
        <f t="shared" ref="EE113:EF113" si="822">IF(ISODD($B113),DU113,0)</f>
        <v>0</v>
      </c>
      <c r="EF113" s="212">
        <f t="shared" si="822"/>
        <v>0</v>
      </c>
      <c r="EG113" s="212">
        <f t="shared" si="114"/>
        <v>14</v>
      </c>
      <c r="EH113" s="212">
        <f t="shared" si="115"/>
        <v>0</v>
      </c>
      <c r="EI113" s="212">
        <f t="shared" ref="EI113:EJ113" si="823">IF(ISEVEN($B113),DW113,0)</f>
        <v>14</v>
      </c>
      <c r="EJ113" s="264">
        <f t="shared" si="823"/>
        <v>5</v>
      </c>
      <c r="EK113" s="212">
        <f t="shared" ref="EK113:EL113" si="824">IF(ISODD($B113),DX113,0)</f>
        <v>0</v>
      </c>
      <c r="EL113" s="212">
        <f t="shared" si="824"/>
        <v>0</v>
      </c>
      <c r="EM113" s="212">
        <f t="shared" si="118"/>
        <v>14</v>
      </c>
      <c r="EN113" s="212"/>
      <c r="EO113" s="212"/>
      <c r="EP113" s="241">
        <f t="shared" si="119"/>
        <v>19</v>
      </c>
      <c r="EQ113" s="212">
        <f t="shared" si="120"/>
        <v>15</v>
      </c>
      <c r="ER113" s="212">
        <f t="shared" si="121"/>
        <v>16</v>
      </c>
      <c r="ES113" s="212">
        <f t="shared" si="122"/>
        <v>16</v>
      </c>
      <c r="ET113" s="264">
        <f t="shared" si="123"/>
        <v>12</v>
      </c>
      <c r="EU113" s="212">
        <f t="shared" si="124"/>
        <v>15</v>
      </c>
      <c r="EV113" s="212"/>
      <c r="EW113" s="212">
        <f t="shared" si="125"/>
        <v>93</v>
      </c>
      <c r="EX113" s="212">
        <f t="shared" si="126"/>
        <v>19</v>
      </c>
      <c r="EY113" s="212">
        <f t="shared" si="127"/>
        <v>0</v>
      </c>
      <c r="EZ113" s="212">
        <f t="shared" ref="EZ113:FA113" si="825">IF(ISEVEN($B113),EQ113,0)</f>
        <v>15</v>
      </c>
      <c r="FA113" s="212">
        <f t="shared" si="825"/>
        <v>16</v>
      </c>
      <c r="FB113" s="212">
        <f t="shared" ref="FB113:FC113" si="826">IF(ISODD($B113),ER113,0)</f>
        <v>0</v>
      </c>
      <c r="FC113" s="212">
        <f t="shared" si="826"/>
        <v>0</v>
      </c>
      <c r="FD113" s="212">
        <f t="shared" si="130"/>
        <v>16</v>
      </c>
      <c r="FE113" s="212">
        <f t="shared" si="131"/>
        <v>0</v>
      </c>
      <c r="FF113" s="264">
        <f t="shared" ref="FF113:FG113" si="827">IF(ISEVEN($B113),ET113,0)</f>
        <v>12</v>
      </c>
      <c r="FG113" s="212">
        <f t="shared" si="827"/>
        <v>15</v>
      </c>
      <c r="FH113" s="212">
        <f t="shared" si="133"/>
        <v>0</v>
      </c>
      <c r="FI113" s="212">
        <v>0</v>
      </c>
      <c r="FJ113" s="212">
        <v>0</v>
      </c>
      <c r="FK113" s="212"/>
      <c r="FL113" s="212"/>
      <c r="FM113" s="262">
        <v>93</v>
      </c>
    </row>
    <row r="114" spans="1:169" ht="15.75" customHeight="1" x14ac:dyDescent="0.2">
      <c r="A114" s="247">
        <v>101</v>
      </c>
      <c r="B114" s="266">
        <v>213423243101</v>
      </c>
      <c r="C114" s="266" t="s">
        <v>172</v>
      </c>
      <c r="D114" s="250"/>
      <c r="E114" s="267" t="s">
        <v>173</v>
      </c>
      <c r="F114" s="252">
        <f t="shared" si="0"/>
        <v>2</v>
      </c>
      <c r="G114" s="252">
        <f t="shared" si="1"/>
        <v>2</v>
      </c>
      <c r="H114" s="252">
        <f t="shared" si="2"/>
        <v>2</v>
      </c>
      <c r="I114" s="252">
        <f t="shared" si="3"/>
        <v>2</v>
      </c>
      <c r="J114" s="252">
        <f t="shared" si="4"/>
        <v>2</v>
      </c>
      <c r="K114" s="252">
        <f t="shared" si="5"/>
        <v>2</v>
      </c>
      <c r="L114" s="252">
        <f t="shared" si="6"/>
        <v>2</v>
      </c>
      <c r="M114" s="252">
        <f t="shared" si="7"/>
        <v>2</v>
      </c>
      <c r="N114" s="252">
        <f t="shared" si="8"/>
        <v>1</v>
      </c>
      <c r="O114" s="253">
        <f t="shared" si="9"/>
        <v>0</v>
      </c>
      <c r="P114" s="252">
        <f t="shared" si="10"/>
        <v>12</v>
      </c>
      <c r="Q114" s="252">
        <f t="shared" si="11"/>
        <v>0</v>
      </c>
      <c r="R114" s="252">
        <f t="shared" si="12"/>
        <v>0</v>
      </c>
      <c r="S114" s="254">
        <f t="shared" si="13"/>
        <v>0</v>
      </c>
      <c r="T114" s="255">
        <f t="shared" si="14"/>
        <v>3</v>
      </c>
      <c r="U114" s="252">
        <f t="shared" si="15"/>
        <v>0</v>
      </c>
      <c r="V114" s="252">
        <f t="shared" si="16"/>
        <v>0</v>
      </c>
      <c r="W114" s="252">
        <f t="shared" si="17"/>
        <v>0</v>
      </c>
      <c r="X114" s="254">
        <f t="shared" si="18"/>
        <v>0</v>
      </c>
      <c r="Y114" s="256">
        <f t="shared" si="19"/>
        <v>4</v>
      </c>
      <c r="Z114" s="252">
        <f t="shared" si="20"/>
        <v>0</v>
      </c>
      <c r="AA114" s="252">
        <f t="shared" si="21"/>
        <v>0</v>
      </c>
      <c r="AB114" s="252">
        <f t="shared" si="22"/>
        <v>0</v>
      </c>
      <c r="AC114" s="254">
        <f t="shared" si="23"/>
        <v>0</v>
      </c>
      <c r="AD114" s="255">
        <f t="shared" si="24"/>
        <v>4</v>
      </c>
      <c r="AE114" s="252">
        <f t="shared" si="25"/>
        <v>12</v>
      </c>
      <c r="AF114" s="252">
        <f t="shared" si="26"/>
        <v>0</v>
      </c>
      <c r="AG114" s="252">
        <f t="shared" si="27"/>
        <v>0</v>
      </c>
      <c r="AH114" s="254">
        <f t="shared" si="28"/>
        <v>0</v>
      </c>
      <c r="AI114" s="257">
        <f t="shared" si="29"/>
        <v>3</v>
      </c>
      <c r="AJ114" s="252">
        <f t="shared" si="30"/>
        <v>10</v>
      </c>
      <c r="AK114" s="252">
        <f t="shared" si="31"/>
        <v>0</v>
      </c>
      <c r="AL114" s="252">
        <f t="shared" si="32"/>
        <v>0</v>
      </c>
      <c r="AM114" s="254">
        <f t="shared" si="33"/>
        <v>0</v>
      </c>
      <c r="AN114" s="257">
        <f t="shared" si="34"/>
        <v>3</v>
      </c>
      <c r="AO114" s="252">
        <f t="shared" si="35"/>
        <v>0</v>
      </c>
      <c r="AP114" s="252">
        <f t="shared" si="36"/>
        <v>0</v>
      </c>
      <c r="AQ114" s="252">
        <f t="shared" si="37"/>
        <v>0</v>
      </c>
      <c r="AR114" s="254">
        <f t="shared" si="38"/>
        <v>0</v>
      </c>
      <c r="AS114" s="257">
        <f t="shared" si="39"/>
        <v>4</v>
      </c>
      <c r="AT114" s="252">
        <f t="shared" si="40"/>
        <v>12</v>
      </c>
      <c r="AU114" s="252">
        <f t="shared" si="41"/>
        <v>0</v>
      </c>
      <c r="AV114" s="252">
        <f t="shared" si="42"/>
        <v>0</v>
      </c>
      <c r="AW114" s="254">
        <f t="shared" si="43"/>
        <v>0</v>
      </c>
      <c r="AX114" s="258">
        <f t="shared" si="44"/>
        <v>3</v>
      </c>
      <c r="AY114" s="252">
        <f t="shared" si="45"/>
        <v>0</v>
      </c>
      <c r="AZ114" s="252">
        <f t="shared" si="46"/>
        <v>0</v>
      </c>
      <c r="BA114" s="252">
        <f t="shared" si="47"/>
        <v>0</v>
      </c>
      <c r="BB114" s="254">
        <f t="shared" si="48"/>
        <v>0</v>
      </c>
      <c r="BC114" s="257">
        <f t="shared" si="49"/>
        <v>4</v>
      </c>
      <c r="BD114" s="252">
        <f t="shared" si="50"/>
        <v>0</v>
      </c>
      <c r="BE114" s="252">
        <f t="shared" si="51"/>
        <v>0</v>
      </c>
      <c r="BF114" s="252">
        <f t="shared" si="52"/>
        <v>0</v>
      </c>
      <c r="BG114" s="254">
        <f t="shared" si="53"/>
        <v>0</v>
      </c>
      <c r="BH114" s="257">
        <f t="shared" si="54"/>
        <v>4</v>
      </c>
      <c r="BI114" s="259">
        <f t="shared" si="55"/>
        <v>8</v>
      </c>
      <c r="BJ114" s="252">
        <f t="shared" si="56"/>
        <v>0</v>
      </c>
      <c r="BK114" s="252">
        <f t="shared" si="57"/>
        <v>0</v>
      </c>
      <c r="BL114" s="254">
        <f t="shared" si="58"/>
        <v>0</v>
      </c>
      <c r="BM114" s="260">
        <f t="shared" si="59"/>
        <v>3</v>
      </c>
      <c r="BN114" s="252">
        <f t="shared" si="60"/>
        <v>12</v>
      </c>
      <c r="BO114" s="252">
        <f t="shared" si="61"/>
        <v>0</v>
      </c>
      <c r="BP114" s="252">
        <f t="shared" si="62"/>
        <v>0</v>
      </c>
      <c r="BQ114" s="254">
        <f t="shared" si="63"/>
        <v>0</v>
      </c>
      <c r="BR114" s="261">
        <f t="shared" si="64"/>
        <v>3</v>
      </c>
      <c r="BS114" s="252">
        <f t="shared" si="65"/>
        <v>0</v>
      </c>
      <c r="BT114" s="252">
        <f t="shared" si="66"/>
        <v>0</v>
      </c>
      <c r="BU114" s="252">
        <f t="shared" si="67"/>
        <v>0</v>
      </c>
      <c r="BV114" s="254">
        <f t="shared" si="68"/>
        <v>0</v>
      </c>
      <c r="BW114" s="261">
        <f t="shared" si="69"/>
        <v>4</v>
      </c>
      <c r="BX114" s="262">
        <v>83</v>
      </c>
      <c r="BY114" s="262">
        <v>83</v>
      </c>
      <c r="BZ114" s="246" t="e">
        <f t="shared" si="70"/>
        <v>#VALUE!</v>
      </c>
      <c r="CA114" s="246">
        <f t="shared" si="71"/>
        <v>20</v>
      </c>
      <c r="CB114" s="246" t="e">
        <f t="shared" si="72"/>
        <v>#VALUE!</v>
      </c>
      <c r="CC114" s="246" t="e">
        <f t="shared" si="73"/>
        <v>#VALUE!</v>
      </c>
      <c r="CD114" s="246" t="e">
        <f t="shared" si="74"/>
        <v>#VALUE!</v>
      </c>
      <c r="CE114" s="246" t="e">
        <f t="shared" si="75"/>
        <v>#VALUE!</v>
      </c>
      <c r="CF114" s="246" t="e">
        <f t="shared" si="76"/>
        <v>#VALUE!</v>
      </c>
      <c r="CG114" s="246" t="e">
        <f t="shared" si="77"/>
        <v>#VALUE!</v>
      </c>
      <c r="CH114" s="246" t="e">
        <f t="shared" si="78"/>
        <v>#VALUE!</v>
      </c>
      <c r="CI114" s="246" t="e">
        <f t="shared" si="79"/>
        <v>#VALUE!</v>
      </c>
      <c r="CJ114" s="246" t="e">
        <f t="shared" si="80"/>
        <v>#VALUE!</v>
      </c>
      <c r="CK114" s="246" t="e">
        <f t="shared" si="81"/>
        <v>#VALUE!</v>
      </c>
      <c r="CL114" s="246" t="e">
        <f t="shared" si="82"/>
        <v>#VALUE!</v>
      </c>
      <c r="CM114" s="246" t="e">
        <f t="shared" si="83"/>
        <v>#VALUE!</v>
      </c>
      <c r="CN114" s="246" t="e">
        <f t="shared" si="84"/>
        <v>#VALUE!</v>
      </c>
      <c r="CO114" s="263" t="str">
        <f t="shared" si="85"/>
        <v>2023PEC AI 145</v>
      </c>
      <c r="CP114" s="246" t="e">
        <f t="shared" si="86"/>
        <v>#VALUE!</v>
      </c>
      <c r="CQ114" s="211"/>
      <c r="CR114" s="246">
        <f t="shared" si="87"/>
        <v>20</v>
      </c>
      <c r="CS114" s="246" t="e">
        <f t="shared" si="88"/>
        <v>#VALUE!</v>
      </c>
      <c r="CT114" s="246" t="e">
        <f t="shared" si="89"/>
        <v>#VALUE!</v>
      </c>
      <c r="CU114" s="246" t="e">
        <f t="shared" si="90"/>
        <v>#VALUE!</v>
      </c>
      <c r="CV114" s="246" t="e">
        <f t="shared" si="91"/>
        <v>#VALUE!</v>
      </c>
      <c r="CW114" s="246" t="e">
        <f t="shared" si="92"/>
        <v>#VALUE!</v>
      </c>
      <c r="CX114" s="246" t="e">
        <f t="shared" si="93"/>
        <v>#VALUE!</v>
      </c>
      <c r="CY114" s="246" t="e">
        <f t="shared" si="94"/>
        <v>#VALUE!</v>
      </c>
      <c r="CZ114" s="246" t="e">
        <f t="shared" si="95"/>
        <v>#VALUE!</v>
      </c>
      <c r="DA114" s="246" t="e">
        <f t="shared" si="96"/>
        <v>#VALUE!</v>
      </c>
      <c r="DB114" s="246" t="e">
        <f t="shared" si="97"/>
        <v>#VALUE!</v>
      </c>
      <c r="DC114" s="246" t="e">
        <f t="shared" si="98"/>
        <v>#VALUE!</v>
      </c>
      <c r="DD114" s="246" t="e">
        <f t="shared" si="99"/>
        <v>#VALUE!</v>
      </c>
      <c r="DE114" s="212"/>
      <c r="DF114" s="212" t="e">
        <f t="shared" si="100"/>
        <v>#VALUE!</v>
      </c>
      <c r="DG114" s="212"/>
      <c r="DH114" s="212"/>
      <c r="DI114" s="212"/>
      <c r="DJ114" s="212"/>
      <c r="DK114" s="212"/>
      <c r="DL114" s="212"/>
      <c r="DM114" s="212"/>
      <c r="DN114" s="212"/>
      <c r="DO114" s="212"/>
      <c r="DP114" s="212"/>
      <c r="DQ114" s="212"/>
      <c r="DR114" s="264">
        <f t="shared" si="101"/>
        <v>83</v>
      </c>
      <c r="DS114" s="241">
        <f t="shared" si="102"/>
        <v>17</v>
      </c>
      <c r="DT114" s="212">
        <f t="shared" si="103"/>
        <v>12</v>
      </c>
      <c r="DU114" s="212">
        <f t="shared" si="104"/>
        <v>12</v>
      </c>
      <c r="DV114" s="212">
        <f t="shared" si="105"/>
        <v>10</v>
      </c>
      <c r="DW114" s="212">
        <f t="shared" si="106"/>
        <v>12</v>
      </c>
      <c r="DX114" s="264">
        <f t="shared" si="107"/>
        <v>8</v>
      </c>
      <c r="DY114" s="265">
        <f t="shared" si="108"/>
        <v>12</v>
      </c>
      <c r="DZ114" s="212">
        <f t="shared" si="109"/>
        <v>83</v>
      </c>
      <c r="EA114" s="212">
        <f t="shared" si="110"/>
        <v>17</v>
      </c>
      <c r="EB114" s="212">
        <f t="shared" si="111"/>
        <v>12</v>
      </c>
      <c r="EC114" s="212">
        <f t="shared" ref="EC114:ED114" si="828">IF(ISEVEN($B114),DT114,0)</f>
        <v>0</v>
      </c>
      <c r="ED114" s="212">
        <f t="shared" si="828"/>
        <v>0</v>
      </c>
      <c r="EE114" s="212">
        <f t="shared" ref="EE114:EF114" si="829">IF(ISODD($B114),DU114,0)</f>
        <v>12</v>
      </c>
      <c r="EF114" s="212">
        <f t="shared" si="829"/>
        <v>10</v>
      </c>
      <c r="EG114" s="212">
        <f t="shared" si="114"/>
        <v>0</v>
      </c>
      <c r="EH114" s="212">
        <f t="shared" si="115"/>
        <v>12</v>
      </c>
      <c r="EI114" s="212">
        <f t="shared" ref="EI114:EJ114" si="830">IF(ISEVEN($B114),DW114,0)</f>
        <v>0</v>
      </c>
      <c r="EJ114" s="212">
        <f t="shared" si="830"/>
        <v>0</v>
      </c>
      <c r="EK114" s="264">
        <f t="shared" ref="EK114:EL114" si="831">IF(ISODD($B114),DX114,0)</f>
        <v>8</v>
      </c>
      <c r="EL114" s="212">
        <f t="shared" si="831"/>
        <v>12</v>
      </c>
      <c r="EM114" s="212">
        <f t="shared" si="118"/>
        <v>0</v>
      </c>
      <c r="EN114" s="212"/>
      <c r="EO114" s="212"/>
      <c r="EP114" s="241">
        <f t="shared" si="119"/>
        <v>17</v>
      </c>
      <c r="EQ114" s="212">
        <f t="shared" si="120"/>
        <v>15</v>
      </c>
      <c r="ER114" s="212">
        <f t="shared" si="121"/>
        <v>15</v>
      </c>
      <c r="ES114" s="212">
        <f t="shared" si="122"/>
        <v>13</v>
      </c>
      <c r="ET114" s="264">
        <f t="shared" si="123"/>
        <v>10</v>
      </c>
      <c r="EU114" s="212">
        <f t="shared" si="124"/>
        <v>13</v>
      </c>
      <c r="EV114" s="212"/>
      <c r="EW114" s="212">
        <f t="shared" si="125"/>
        <v>83</v>
      </c>
      <c r="EX114" s="212">
        <f t="shared" si="126"/>
        <v>17</v>
      </c>
      <c r="EY114" s="212">
        <f t="shared" si="127"/>
        <v>15</v>
      </c>
      <c r="EZ114" s="212">
        <f t="shared" ref="EZ114:FA114" si="832">IF(ISEVEN($B114),EQ114,0)</f>
        <v>0</v>
      </c>
      <c r="FA114" s="212">
        <f t="shared" si="832"/>
        <v>0</v>
      </c>
      <c r="FB114" s="212">
        <f t="shared" ref="FB114:FC114" si="833">IF(ISODD($B114),ER114,0)</f>
        <v>15</v>
      </c>
      <c r="FC114" s="212">
        <f t="shared" si="833"/>
        <v>13</v>
      </c>
      <c r="FD114" s="212">
        <f t="shared" si="130"/>
        <v>0</v>
      </c>
      <c r="FE114" s="264">
        <f t="shared" si="131"/>
        <v>10</v>
      </c>
      <c r="FF114" s="212">
        <f t="shared" ref="FF114:FG114" si="834">IF(ISEVEN($B114),ET114,0)</f>
        <v>0</v>
      </c>
      <c r="FG114" s="212">
        <f t="shared" si="834"/>
        <v>0</v>
      </c>
      <c r="FH114" s="212">
        <f t="shared" si="133"/>
        <v>13</v>
      </c>
      <c r="FI114" s="212">
        <v>0</v>
      </c>
      <c r="FJ114" s="212">
        <v>0</v>
      </c>
      <c r="FK114" s="212"/>
      <c r="FL114" s="212"/>
      <c r="FM114" s="262">
        <v>83</v>
      </c>
    </row>
    <row r="115" spans="1:169" ht="15.75" customHeight="1" x14ac:dyDescent="0.2">
      <c r="A115" s="247">
        <v>102</v>
      </c>
      <c r="B115" s="266">
        <v>213423243102</v>
      </c>
      <c r="C115" s="266" t="s">
        <v>174</v>
      </c>
      <c r="D115" s="250"/>
      <c r="E115" s="267" t="s">
        <v>173</v>
      </c>
      <c r="F115" s="252">
        <f t="shared" si="0"/>
        <v>2</v>
      </c>
      <c r="G115" s="252">
        <f t="shared" si="1"/>
        <v>2</v>
      </c>
      <c r="H115" s="252">
        <f t="shared" si="2"/>
        <v>2</v>
      </c>
      <c r="I115" s="252">
        <f t="shared" si="3"/>
        <v>2</v>
      </c>
      <c r="J115" s="252">
        <f t="shared" si="4"/>
        <v>2</v>
      </c>
      <c r="K115" s="252">
        <f t="shared" si="5"/>
        <v>2</v>
      </c>
      <c r="L115" s="252">
        <f t="shared" si="6"/>
        <v>2</v>
      </c>
      <c r="M115" s="252">
        <f t="shared" si="7"/>
        <v>2</v>
      </c>
      <c r="N115" s="252">
        <f t="shared" si="8"/>
        <v>2</v>
      </c>
      <c r="O115" s="253">
        <f t="shared" si="9"/>
        <v>2</v>
      </c>
      <c r="P115" s="252">
        <f t="shared" si="10"/>
        <v>0</v>
      </c>
      <c r="Q115" s="252">
        <f t="shared" si="11"/>
        <v>0</v>
      </c>
      <c r="R115" s="252">
        <f t="shared" si="12"/>
        <v>0</v>
      </c>
      <c r="S115" s="254">
        <f t="shared" si="13"/>
        <v>0</v>
      </c>
      <c r="T115" s="255">
        <f t="shared" si="14"/>
        <v>4</v>
      </c>
      <c r="U115" s="252">
        <f t="shared" si="15"/>
        <v>13</v>
      </c>
      <c r="V115" s="252">
        <f t="shared" si="16"/>
        <v>0</v>
      </c>
      <c r="W115" s="252">
        <f t="shared" si="17"/>
        <v>0</v>
      </c>
      <c r="X115" s="254">
        <f t="shared" si="18"/>
        <v>0</v>
      </c>
      <c r="Y115" s="256">
        <f t="shared" si="19"/>
        <v>3</v>
      </c>
      <c r="Z115" s="252">
        <f t="shared" si="20"/>
        <v>14</v>
      </c>
      <c r="AA115" s="252">
        <f t="shared" si="21"/>
        <v>0</v>
      </c>
      <c r="AB115" s="252">
        <f t="shared" si="22"/>
        <v>0</v>
      </c>
      <c r="AC115" s="254">
        <f t="shared" si="23"/>
        <v>0</v>
      </c>
      <c r="AD115" s="255">
        <f t="shared" si="24"/>
        <v>3</v>
      </c>
      <c r="AE115" s="252">
        <f t="shared" si="25"/>
        <v>0</v>
      </c>
      <c r="AF115" s="252">
        <f t="shared" si="26"/>
        <v>0</v>
      </c>
      <c r="AG115" s="252">
        <f t="shared" si="27"/>
        <v>0</v>
      </c>
      <c r="AH115" s="254">
        <f t="shared" si="28"/>
        <v>0</v>
      </c>
      <c r="AI115" s="257">
        <f t="shared" si="29"/>
        <v>4</v>
      </c>
      <c r="AJ115" s="252">
        <f t="shared" si="30"/>
        <v>0</v>
      </c>
      <c r="AK115" s="252">
        <f t="shared" si="31"/>
        <v>0</v>
      </c>
      <c r="AL115" s="252">
        <f t="shared" si="32"/>
        <v>0</v>
      </c>
      <c r="AM115" s="254">
        <f t="shared" si="33"/>
        <v>0</v>
      </c>
      <c r="AN115" s="257">
        <f t="shared" si="34"/>
        <v>4</v>
      </c>
      <c r="AO115" s="252">
        <f t="shared" si="35"/>
        <v>14</v>
      </c>
      <c r="AP115" s="252">
        <f t="shared" si="36"/>
        <v>0</v>
      </c>
      <c r="AQ115" s="252">
        <f t="shared" si="37"/>
        <v>0</v>
      </c>
      <c r="AR115" s="254">
        <f t="shared" si="38"/>
        <v>0</v>
      </c>
      <c r="AS115" s="257">
        <f t="shared" si="39"/>
        <v>3</v>
      </c>
      <c r="AT115" s="252">
        <f t="shared" si="40"/>
        <v>0</v>
      </c>
      <c r="AU115" s="252">
        <f t="shared" si="41"/>
        <v>0</v>
      </c>
      <c r="AV115" s="252">
        <f t="shared" si="42"/>
        <v>0</v>
      </c>
      <c r="AW115" s="254">
        <f t="shared" si="43"/>
        <v>0</v>
      </c>
      <c r="AX115" s="258">
        <f t="shared" si="44"/>
        <v>4</v>
      </c>
      <c r="AY115" s="252">
        <f t="shared" si="45"/>
        <v>14</v>
      </c>
      <c r="AZ115" s="252">
        <f t="shared" si="46"/>
        <v>0</v>
      </c>
      <c r="BA115" s="252">
        <f t="shared" si="47"/>
        <v>0</v>
      </c>
      <c r="BB115" s="254">
        <f t="shared" si="48"/>
        <v>0</v>
      </c>
      <c r="BC115" s="257">
        <f t="shared" si="49"/>
        <v>3</v>
      </c>
      <c r="BD115" s="259">
        <f t="shared" si="50"/>
        <v>8</v>
      </c>
      <c r="BE115" s="252">
        <f t="shared" si="51"/>
        <v>0</v>
      </c>
      <c r="BF115" s="252">
        <f t="shared" si="52"/>
        <v>0</v>
      </c>
      <c r="BG115" s="254">
        <f t="shared" si="53"/>
        <v>0</v>
      </c>
      <c r="BH115" s="257">
        <f t="shared" si="54"/>
        <v>3</v>
      </c>
      <c r="BI115" s="252">
        <f t="shared" si="55"/>
        <v>0</v>
      </c>
      <c r="BJ115" s="252">
        <f t="shared" si="56"/>
        <v>0</v>
      </c>
      <c r="BK115" s="252">
        <f t="shared" si="57"/>
        <v>0</v>
      </c>
      <c r="BL115" s="254">
        <f t="shared" si="58"/>
        <v>0</v>
      </c>
      <c r="BM115" s="260">
        <f t="shared" si="59"/>
        <v>4</v>
      </c>
      <c r="BN115" s="252">
        <f t="shared" si="60"/>
        <v>0</v>
      </c>
      <c r="BO115" s="252">
        <f t="shared" si="61"/>
        <v>0</v>
      </c>
      <c r="BP115" s="252">
        <f t="shared" si="62"/>
        <v>0</v>
      </c>
      <c r="BQ115" s="254">
        <f t="shared" si="63"/>
        <v>0</v>
      </c>
      <c r="BR115" s="261">
        <f t="shared" si="64"/>
        <v>4</v>
      </c>
      <c r="BS115" s="252">
        <f t="shared" si="65"/>
        <v>15</v>
      </c>
      <c r="BT115" s="252">
        <f t="shared" si="66"/>
        <v>0</v>
      </c>
      <c r="BU115" s="252">
        <f t="shared" si="67"/>
        <v>0</v>
      </c>
      <c r="BV115" s="254">
        <f t="shared" si="68"/>
        <v>0</v>
      </c>
      <c r="BW115" s="261">
        <f t="shared" si="69"/>
        <v>3</v>
      </c>
      <c r="BX115" s="262">
        <v>98</v>
      </c>
      <c r="BY115" s="262">
        <v>98</v>
      </c>
      <c r="BZ115" s="246" t="e">
        <f t="shared" si="70"/>
        <v>#VALUE!</v>
      </c>
      <c r="CA115" s="246">
        <f t="shared" si="71"/>
        <v>20</v>
      </c>
      <c r="CB115" s="246" t="e">
        <f t="shared" si="72"/>
        <v>#VALUE!</v>
      </c>
      <c r="CC115" s="246" t="e">
        <f t="shared" si="73"/>
        <v>#VALUE!</v>
      </c>
      <c r="CD115" s="246" t="e">
        <f t="shared" si="74"/>
        <v>#VALUE!</v>
      </c>
      <c r="CE115" s="246" t="e">
        <f t="shared" si="75"/>
        <v>#VALUE!</v>
      </c>
      <c r="CF115" s="246" t="e">
        <f t="shared" si="76"/>
        <v>#VALUE!</v>
      </c>
      <c r="CG115" s="246" t="e">
        <f t="shared" si="77"/>
        <v>#VALUE!</v>
      </c>
      <c r="CH115" s="246" t="e">
        <f t="shared" si="78"/>
        <v>#VALUE!</v>
      </c>
      <c r="CI115" s="246" t="e">
        <f t="shared" si="79"/>
        <v>#VALUE!</v>
      </c>
      <c r="CJ115" s="246" t="e">
        <f t="shared" si="80"/>
        <v>#VALUE!</v>
      </c>
      <c r="CK115" s="246" t="e">
        <f t="shared" si="81"/>
        <v>#VALUE!</v>
      </c>
      <c r="CL115" s="246" t="e">
        <f t="shared" si="82"/>
        <v>#VALUE!</v>
      </c>
      <c r="CM115" s="246" t="e">
        <f t="shared" si="83"/>
        <v>#VALUE!</v>
      </c>
      <c r="CN115" s="246" t="e">
        <f t="shared" si="84"/>
        <v>#VALUE!</v>
      </c>
      <c r="CO115" s="263" t="str">
        <f t="shared" si="85"/>
        <v>2023PEC AI 146</v>
      </c>
      <c r="CP115" s="246" t="e">
        <f t="shared" si="86"/>
        <v>#VALUE!</v>
      </c>
      <c r="CQ115" s="211"/>
      <c r="CR115" s="246">
        <f t="shared" si="87"/>
        <v>20</v>
      </c>
      <c r="CS115" s="246" t="e">
        <f t="shared" si="88"/>
        <v>#VALUE!</v>
      </c>
      <c r="CT115" s="246" t="e">
        <f t="shared" si="89"/>
        <v>#VALUE!</v>
      </c>
      <c r="CU115" s="246" t="e">
        <f t="shared" si="90"/>
        <v>#VALUE!</v>
      </c>
      <c r="CV115" s="246" t="e">
        <f t="shared" si="91"/>
        <v>#VALUE!</v>
      </c>
      <c r="CW115" s="246" t="e">
        <f t="shared" si="92"/>
        <v>#VALUE!</v>
      </c>
      <c r="CX115" s="246" t="e">
        <f t="shared" si="93"/>
        <v>#VALUE!</v>
      </c>
      <c r="CY115" s="246" t="e">
        <f t="shared" si="94"/>
        <v>#VALUE!</v>
      </c>
      <c r="CZ115" s="246" t="e">
        <f t="shared" si="95"/>
        <v>#VALUE!</v>
      </c>
      <c r="DA115" s="246" t="e">
        <f t="shared" si="96"/>
        <v>#VALUE!</v>
      </c>
      <c r="DB115" s="246" t="e">
        <f t="shared" si="97"/>
        <v>#VALUE!</v>
      </c>
      <c r="DC115" s="246" t="e">
        <f t="shared" si="98"/>
        <v>#VALUE!</v>
      </c>
      <c r="DD115" s="246" t="e">
        <f t="shared" si="99"/>
        <v>#VALUE!</v>
      </c>
      <c r="DE115" s="212"/>
      <c r="DF115" s="212" t="e">
        <f t="shared" si="100"/>
        <v>#VALUE!</v>
      </c>
      <c r="DG115" s="212"/>
      <c r="DH115" s="212"/>
      <c r="DI115" s="212"/>
      <c r="DJ115" s="212"/>
      <c r="DK115" s="212"/>
      <c r="DL115" s="212"/>
      <c r="DM115" s="212"/>
      <c r="DN115" s="212"/>
      <c r="DO115" s="212"/>
      <c r="DP115" s="212"/>
      <c r="DQ115" s="212"/>
      <c r="DR115" s="264">
        <f t="shared" si="101"/>
        <v>98</v>
      </c>
      <c r="DS115" s="241">
        <f t="shared" si="102"/>
        <v>20</v>
      </c>
      <c r="DT115" s="212">
        <f t="shared" si="103"/>
        <v>13</v>
      </c>
      <c r="DU115" s="212">
        <f t="shared" si="104"/>
        <v>14</v>
      </c>
      <c r="DV115" s="212">
        <f t="shared" si="105"/>
        <v>14</v>
      </c>
      <c r="DW115" s="212">
        <f t="shared" si="106"/>
        <v>14</v>
      </c>
      <c r="DX115" s="264">
        <f t="shared" si="107"/>
        <v>8</v>
      </c>
      <c r="DY115" s="265">
        <f t="shared" si="108"/>
        <v>15</v>
      </c>
      <c r="DZ115" s="212">
        <f t="shared" si="109"/>
        <v>98</v>
      </c>
      <c r="EA115" s="212">
        <f t="shared" si="110"/>
        <v>20</v>
      </c>
      <c r="EB115" s="212">
        <f t="shared" si="111"/>
        <v>0</v>
      </c>
      <c r="EC115" s="212">
        <f t="shared" ref="EC115:ED115" si="835">IF(ISEVEN($B115),DT115,0)</f>
        <v>13</v>
      </c>
      <c r="ED115" s="212">
        <f t="shared" si="835"/>
        <v>14</v>
      </c>
      <c r="EE115" s="212">
        <f t="shared" ref="EE115:EF115" si="836">IF(ISODD($B115),DU115,0)</f>
        <v>0</v>
      </c>
      <c r="EF115" s="212">
        <f t="shared" si="836"/>
        <v>0</v>
      </c>
      <c r="EG115" s="212">
        <f t="shared" si="114"/>
        <v>14</v>
      </c>
      <c r="EH115" s="212">
        <f t="shared" si="115"/>
        <v>0</v>
      </c>
      <c r="EI115" s="212">
        <f t="shared" ref="EI115:EJ115" si="837">IF(ISEVEN($B115),DW115,0)</f>
        <v>14</v>
      </c>
      <c r="EJ115" s="264">
        <f t="shared" si="837"/>
        <v>8</v>
      </c>
      <c r="EK115" s="212">
        <f t="shared" ref="EK115:EL115" si="838">IF(ISODD($B115),DX115,0)</f>
        <v>0</v>
      </c>
      <c r="EL115" s="212">
        <f t="shared" si="838"/>
        <v>0</v>
      </c>
      <c r="EM115" s="212">
        <f t="shared" si="118"/>
        <v>15</v>
      </c>
      <c r="EN115" s="212"/>
      <c r="EO115" s="212"/>
      <c r="EP115" s="241">
        <f t="shared" si="119"/>
        <v>20</v>
      </c>
      <c r="EQ115" s="212">
        <f t="shared" si="120"/>
        <v>16</v>
      </c>
      <c r="ER115" s="212">
        <f t="shared" si="121"/>
        <v>16</v>
      </c>
      <c r="ES115" s="212">
        <f t="shared" si="122"/>
        <v>16</v>
      </c>
      <c r="ET115" s="264">
        <f t="shared" si="123"/>
        <v>14</v>
      </c>
      <c r="EU115" s="212">
        <f t="shared" si="124"/>
        <v>16</v>
      </c>
      <c r="EV115" s="212"/>
      <c r="EW115" s="212">
        <f t="shared" si="125"/>
        <v>98</v>
      </c>
      <c r="EX115" s="212">
        <f t="shared" si="126"/>
        <v>20</v>
      </c>
      <c r="EY115" s="212">
        <f t="shared" si="127"/>
        <v>0</v>
      </c>
      <c r="EZ115" s="212">
        <f t="shared" ref="EZ115:FA115" si="839">IF(ISEVEN($B115),EQ115,0)</f>
        <v>16</v>
      </c>
      <c r="FA115" s="212">
        <f t="shared" si="839"/>
        <v>16</v>
      </c>
      <c r="FB115" s="212">
        <f t="shared" ref="FB115:FC115" si="840">IF(ISODD($B115),ER115,0)</f>
        <v>0</v>
      </c>
      <c r="FC115" s="212">
        <f t="shared" si="840"/>
        <v>0</v>
      </c>
      <c r="FD115" s="212">
        <f t="shared" si="130"/>
        <v>16</v>
      </c>
      <c r="FE115" s="212">
        <f t="shared" si="131"/>
        <v>0</v>
      </c>
      <c r="FF115" s="264">
        <f t="shared" ref="FF115:FG115" si="841">IF(ISEVEN($B115),ET115,0)</f>
        <v>14</v>
      </c>
      <c r="FG115" s="212">
        <f t="shared" si="841"/>
        <v>16</v>
      </c>
      <c r="FH115" s="212">
        <f t="shared" si="133"/>
        <v>0</v>
      </c>
      <c r="FI115" s="212">
        <v>0</v>
      </c>
      <c r="FJ115" s="212">
        <v>0</v>
      </c>
      <c r="FK115" s="212"/>
      <c r="FL115" s="212"/>
      <c r="FM115" s="262">
        <v>98</v>
      </c>
    </row>
    <row r="116" spans="1:169" ht="15.75" customHeight="1" x14ac:dyDescent="0.2">
      <c r="A116" s="247">
        <v>103</v>
      </c>
      <c r="B116" s="248">
        <v>213423243103</v>
      </c>
      <c r="C116" s="249" t="s">
        <v>1073</v>
      </c>
      <c r="D116" s="250"/>
      <c r="E116" s="251" t="s">
        <v>1673</v>
      </c>
      <c r="F116" s="252">
        <f t="shared" si="0"/>
        <v>2</v>
      </c>
      <c r="G116" s="252">
        <f t="shared" si="1"/>
        <v>2</v>
      </c>
      <c r="H116" s="252">
        <f t="shared" si="2"/>
        <v>2</v>
      </c>
      <c r="I116" s="252">
        <f t="shared" si="3"/>
        <v>2</v>
      </c>
      <c r="J116" s="252">
        <f t="shared" si="4"/>
        <v>2</v>
      </c>
      <c r="K116" s="252">
        <f t="shared" si="5"/>
        <v>2</v>
      </c>
      <c r="L116" s="252">
        <f t="shared" si="6"/>
        <v>2</v>
      </c>
      <c r="M116" s="252">
        <f t="shared" si="7"/>
        <v>2</v>
      </c>
      <c r="N116" s="252">
        <f t="shared" si="8"/>
        <v>1</v>
      </c>
      <c r="O116" s="253">
        <f t="shared" si="9"/>
        <v>0</v>
      </c>
      <c r="P116" s="252">
        <f t="shared" si="10"/>
        <v>13</v>
      </c>
      <c r="Q116" s="252">
        <f t="shared" si="11"/>
        <v>0</v>
      </c>
      <c r="R116" s="252">
        <f t="shared" si="12"/>
        <v>0</v>
      </c>
      <c r="S116" s="254">
        <f t="shared" si="13"/>
        <v>0</v>
      </c>
      <c r="T116" s="255">
        <f t="shared" si="14"/>
        <v>3</v>
      </c>
      <c r="U116" s="252">
        <f t="shared" si="15"/>
        <v>0</v>
      </c>
      <c r="V116" s="252">
        <f t="shared" si="16"/>
        <v>0</v>
      </c>
      <c r="W116" s="252">
        <f t="shared" si="17"/>
        <v>0</v>
      </c>
      <c r="X116" s="254">
        <f t="shared" si="18"/>
        <v>0</v>
      </c>
      <c r="Y116" s="256">
        <f t="shared" si="19"/>
        <v>4</v>
      </c>
      <c r="Z116" s="252">
        <f t="shared" si="20"/>
        <v>0</v>
      </c>
      <c r="AA116" s="252">
        <f t="shared" si="21"/>
        <v>0</v>
      </c>
      <c r="AB116" s="252">
        <f t="shared" si="22"/>
        <v>0</v>
      </c>
      <c r="AC116" s="254">
        <f t="shared" si="23"/>
        <v>0</v>
      </c>
      <c r="AD116" s="255">
        <f t="shared" si="24"/>
        <v>4</v>
      </c>
      <c r="AE116" s="252">
        <f t="shared" si="25"/>
        <v>13</v>
      </c>
      <c r="AF116" s="252">
        <f t="shared" si="26"/>
        <v>0</v>
      </c>
      <c r="AG116" s="252">
        <f t="shared" si="27"/>
        <v>0</v>
      </c>
      <c r="AH116" s="254">
        <f t="shared" si="28"/>
        <v>0</v>
      </c>
      <c r="AI116" s="257">
        <f t="shared" si="29"/>
        <v>3</v>
      </c>
      <c r="AJ116" s="252">
        <f t="shared" si="30"/>
        <v>11</v>
      </c>
      <c r="AK116" s="252">
        <f t="shared" si="31"/>
        <v>0</v>
      </c>
      <c r="AL116" s="252">
        <f t="shared" si="32"/>
        <v>0</v>
      </c>
      <c r="AM116" s="254">
        <f t="shared" si="33"/>
        <v>0</v>
      </c>
      <c r="AN116" s="257">
        <f t="shared" si="34"/>
        <v>3</v>
      </c>
      <c r="AO116" s="252">
        <f t="shared" si="35"/>
        <v>0</v>
      </c>
      <c r="AP116" s="252">
        <f t="shared" si="36"/>
        <v>0</v>
      </c>
      <c r="AQ116" s="252">
        <f t="shared" si="37"/>
        <v>0</v>
      </c>
      <c r="AR116" s="254">
        <f t="shared" si="38"/>
        <v>0</v>
      </c>
      <c r="AS116" s="257">
        <f t="shared" si="39"/>
        <v>4</v>
      </c>
      <c r="AT116" s="252">
        <f t="shared" si="40"/>
        <v>13</v>
      </c>
      <c r="AU116" s="252">
        <f t="shared" si="41"/>
        <v>0</v>
      </c>
      <c r="AV116" s="252">
        <f t="shared" si="42"/>
        <v>0</v>
      </c>
      <c r="AW116" s="254">
        <f t="shared" si="43"/>
        <v>0</v>
      </c>
      <c r="AX116" s="258">
        <f t="shared" si="44"/>
        <v>3</v>
      </c>
      <c r="AY116" s="252">
        <f t="shared" si="45"/>
        <v>0</v>
      </c>
      <c r="AZ116" s="252">
        <f t="shared" si="46"/>
        <v>0</v>
      </c>
      <c r="BA116" s="252">
        <f t="shared" si="47"/>
        <v>0</v>
      </c>
      <c r="BB116" s="254">
        <f t="shared" si="48"/>
        <v>0</v>
      </c>
      <c r="BC116" s="257">
        <f t="shared" si="49"/>
        <v>4</v>
      </c>
      <c r="BD116" s="252">
        <f t="shared" si="50"/>
        <v>0</v>
      </c>
      <c r="BE116" s="252">
        <f t="shared" si="51"/>
        <v>0</v>
      </c>
      <c r="BF116" s="252">
        <f t="shared" si="52"/>
        <v>0</v>
      </c>
      <c r="BG116" s="254">
        <f t="shared" si="53"/>
        <v>0</v>
      </c>
      <c r="BH116" s="257">
        <f t="shared" si="54"/>
        <v>4</v>
      </c>
      <c r="BI116" s="259">
        <f t="shared" si="55"/>
        <v>6</v>
      </c>
      <c r="BJ116" s="252">
        <f t="shared" si="56"/>
        <v>0</v>
      </c>
      <c r="BK116" s="252">
        <f t="shared" si="57"/>
        <v>0</v>
      </c>
      <c r="BL116" s="254">
        <f t="shared" si="58"/>
        <v>0</v>
      </c>
      <c r="BM116" s="260">
        <f t="shared" si="59"/>
        <v>3</v>
      </c>
      <c r="BN116" s="252">
        <f t="shared" si="60"/>
        <v>13</v>
      </c>
      <c r="BO116" s="252">
        <f t="shared" si="61"/>
        <v>0</v>
      </c>
      <c r="BP116" s="252">
        <f t="shared" si="62"/>
        <v>0</v>
      </c>
      <c r="BQ116" s="254">
        <f t="shared" si="63"/>
        <v>0</v>
      </c>
      <c r="BR116" s="261">
        <f t="shared" si="64"/>
        <v>3</v>
      </c>
      <c r="BS116" s="252">
        <f t="shared" si="65"/>
        <v>0</v>
      </c>
      <c r="BT116" s="252">
        <f t="shared" si="66"/>
        <v>0</v>
      </c>
      <c r="BU116" s="252">
        <f t="shared" si="67"/>
        <v>0</v>
      </c>
      <c r="BV116" s="254">
        <f t="shared" si="68"/>
        <v>0</v>
      </c>
      <c r="BW116" s="261">
        <f t="shared" si="69"/>
        <v>4</v>
      </c>
      <c r="BX116" s="262">
        <v>86</v>
      </c>
      <c r="BY116" s="262">
        <v>86</v>
      </c>
      <c r="BZ116" s="246" t="e">
        <f t="shared" si="70"/>
        <v>#VALUE!</v>
      </c>
      <c r="CA116" s="246">
        <f t="shared" si="71"/>
        <v>20</v>
      </c>
      <c r="CB116" s="246" t="e">
        <f t="shared" si="72"/>
        <v>#VALUE!</v>
      </c>
      <c r="CC116" s="246" t="e">
        <f t="shared" si="73"/>
        <v>#VALUE!</v>
      </c>
      <c r="CD116" s="246" t="e">
        <f t="shared" si="74"/>
        <v>#VALUE!</v>
      </c>
      <c r="CE116" s="246" t="e">
        <f t="shared" si="75"/>
        <v>#VALUE!</v>
      </c>
      <c r="CF116" s="246" t="e">
        <f t="shared" si="76"/>
        <v>#VALUE!</v>
      </c>
      <c r="CG116" s="246" t="e">
        <f t="shared" si="77"/>
        <v>#VALUE!</v>
      </c>
      <c r="CH116" s="246" t="e">
        <f t="shared" si="78"/>
        <v>#VALUE!</v>
      </c>
      <c r="CI116" s="246" t="e">
        <f t="shared" si="79"/>
        <v>#VALUE!</v>
      </c>
      <c r="CJ116" s="246" t="e">
        <f t="shared" si="80"/>
        <v>#VALUE!</v>
      </c>
      <c r="CK116" s="246" t="e">
        <f t="shared" si="81"/>
        <v>#VALUE!</v>
      </c>
      <c r="CL116" s="246" t="e">
        <f t="shared" si="82"/>
        <v>#VALUE!</v>
      </c>
      <c r="CM116" s="246" t="e">
        <f t="shared" si="83"/>
        <v>#VALUE!</v>
      </c>
      <c r="CN116" s="246" t="e">
        <f t="shared" si="84"/>
        <v>#VALUE!</v>
      </c>
      <c r="CO116" s="263" t="str">
        <f t="shared" si="85"/>
        <v>2023PEC AI 598</v>
      </c>
      <c r="CP116" s="246" t="e">
        <f t="shared" si="86"/>
        <v>#VALUE!</v>
      </c>
      <c r="CQ116" s="211"/>
      <c r="CR116" s="246">
        <f t="shared" si="87"/>
        <v>20</v>
      </c>
      <c r="CS116" s="246" t="e">
        <f t="shared" si="88"/>
        <v>#VALUE!</v>
      </c>
      <c r="CT116" s="246" t="e">
        <f t="shared" si="89"/>
        <v>#VALUE!</v>
      </c>
      <c r="CU116" s="246" t="e">
        <f t="shared" si="90"/>
        <v>#VALUE!</v>
      </c>
      <c r="CV116" s="246" t="e">
        <f t="shared" si="91"/>
        <v>#VALUE!</v>
      </c>
      <c r="CW116" s="246" t="e">
        <f t="shared" si="92"/>
        <v>#VALUE!</v>
      </c>
      <c r="CX116" s="246" t="e">
        <f t="shared" si="93"/>
        <v>#VALUE!</v>
      </c>
      <c r="CY116" s="246" t="e">
        <f t="shared" si="94"/>
        <v>#VALUE!</v>
      </c>
      <c r="CZ116" s="246" t="e">
        <f t="shared" si="95"/>
        <v>#VALUE!</v>
      </c>
      <c r="DA116" s="246" t="e">
        <f t="shared" si="96"/>
        <v>#VALUE!</v>
      </c>
      <c r="DB116" s="246" t="e">
        <f t="shared" si="97"/>
        <v>#VALUE!</v>
      </c>
      <c r="DC116" s="246" t="e">
        <f t="shared" si="98"/>
        <v>#VALUE!</v>
      </c>
      <c r="DD116" s="246" t="e">
        <f t="shared" si="99"/>
        <v>#VALUE!</v>
      </c>
      <c r="DE116" s="212"/>
      <c r="DF116" s="212" t="e">
        <f t="shared" si="100"/>
        <v>#VALUE!</v>
      </c>
      <c r="DG116" s="212"/>
      <c r="DH116" s="212"/>
      <c r="DI116" s="212"/>
      <c r="DJ116" s="212"/>
      <c r="DK116" s="212"/>
      <c r="DL116" s="212"/>
      <c r="DM116" s="212"/>
      <c r="DN116" s="212"/>
      <c r="DO116" s="212"/>
      <c r="DP116" s="212"/>
      <c r="DQ116" s="212"/>
      <c r="DR116" s="264">
        <f t="shared" si="101"/>
        <v>86</v>
      </c>
      <c r="DS116" s="241">
        <f t="shared" si="102"/>
        <v>17</v>
      </c>
      <c r="DT116" s="212">
        <f t="shared" si="103"/>
        <v>13</v>
      </c>
      <c r="DU116" s="212">
        <f t="shared" si="104"/>
        <v>13</v>
      </c>
      <c r="DV116" s="212">
        <f t="shared" si="105"/>
        <v>11</v>
      </c>
      <c r="DW116" s="212">
        <f t="shared" si="106"/>
        <v>13</v>
      </c>
      <c r="DX116" s="264">
        <f t="shared" si="107"/>
        <v>6</v>
      </c>
      <c r="DY116" s="265">
        <f t="shared" si="108"/>
        <v>13</v>
      </c>
      <c r="DZ116" s="212">
        <f t="shared" si="109"/>
        <v>86</v>
      </c>
      <c r="EA116" s="212">
        <f t="shared" si="110"/>
        <v>17</v>
      </c>
      <c r="EB116" s="212">
        <f t="shared" si="111"/>
        <v>13</v>
      </c>
      <c r="EC116" s="212">
        <f t="shared" ref="EC116:ED116" si="842">IF(ISEVEN($B116),DT116,0)</f>
        <v>0</v>
      </c>
      <c r="ED116" s="212">
        <f t="shared" si="842"/>
        <v>0</v>
      </c>
      <c r="EE116" s="212">
        <f t="shared" ref="EE116:EF116" si="843">IF(ISODD($B116),DU116,0)</f>
        <v>13</v>
      </c>
      <c r="EF116" s="212">
        <f t="shared" si="843"/>
        <v>11</v>
      </c>
      <c r="EG116" s="212">
        <f t="shared" si="114"/>
        <v>0</v>
      </c>
      <c r="EH116" s="212">
        <f t="shared" si="115"/>
        <v>13</v>
      </c>
      <c r="EI116" s="212">
        <f t="shared" ref="EI116:EJ116" si="844">IF(ISEVEN($B116),DW116,0)</f>
        <v>0</v>
      </c>
      <c r="EJ116" s="212">
        <f t="shared" si="844"/>
        <v>0</v>
      </c>
      <c r="EK116" s="264">
        <f t="shared" ref="EK116:EL116" si="845">IF(ISODD($B116),DX116,0)</f>
        <v>6</v>
      </c>
      <c r="EL116" s="212">
        <f t="shared" si="845"/>
        <v>13</v>
      </c>
      <c r="EM116" s="212">
        <f t="shared" si="118"/>
        <v>0</v>
      </c>
      <c r="EN116" s="212"/>
      <c r="EO116" s="212"/>
      <c r="EP116" s="241">
        <f t="shared" si="119"/>
        <v>17</v>
      </c>
      <c r="EQ116" s="212">
        <f t="shared" si="120"/>
        <v>15</v>
      </c>
      <c r="ER116" s="212">
        <f t="shared" si="121"/>
        <v>15</v>
      </c>
      <c r="ES116" s="212">
        <f t="shared" si="122"/>
        <v>13</v>
      </c>
      <c r="ET116" s="264">
        <f t="shared" si="123"/>
        <v>12</v>
      </c>
      <c r="EU116" s="212">
        <f t="shared" si="124"/>
        <v>14</v>
      </c>
      <c r="EV116" s="212"/>
      <c r="EW116" s="212">
        <f t="shared" si="125"/>
        <v>86</v>
      </c>
      <c r="EX116" s="212">
        <f t="shared" si="126"/>
        <v>17</v>
      </c>
      <c r="EY116" s="212">
        <f t="shared" si="127"/>
        <v>15</v>
      </c>
      <c r="EZ116" s="212">
        <f t="shared" ref="EZ116:FA116" si="846">IF(ISEVEN($B116),EQ116,0)</f>
        <v>0</v>
      </c>
      <c r="FA116" s="212">
        <f t="shared" si="846"/>
        <v>0</v>
      </c>
      <c r="FB116" s="212">
        <f t="shared" ref="FB116:FC116" si="847">IF(ISODD($B116),ER116,0)</f>
        <v>15</v>
      </c>
      <c r="FC116" s="212">
        <f t="shared" si="847"/>
        <v>13</v>
      </c>
      <c r="FD116" s="212">
        <f t="shared" si="130"/>
        <v>0</v>
      </c>
      <c r="FE116" s="264">
        <f t="shared" si="131"/>
        <v>12</v>
      </c>
      <c r="FF116" s="212">
        <f t="shared" ref="FF116:FG116" si="848">IF(ISEVEN($B116),ET116,0)</f>
        <v>0</v>
      </c>
      <c r="FG116" s="212">
        <f t="shared" si="848"/>
        <v>0</v>
      </c>
      <c r="FH116" s="212">
        <f t="shared" si="133"/>
        <v>14</v>
      </c>
      <c r="FI116" s="212">
        <v>0</v>
      </c>
      <c r="FJ116" s="212">
        <v>0</v>
      </c>
      <c r="FK116" s="212"/>
      <c r="FL116" s="212"/>
      <c r="FM116" s="262">
        <v>86</v>
      </c>
    </row>
    <row r="117" spans="1:169" ht="15.75" customHeight="1" x14ac:dyDescent="0.2">
      <c r="A117" s="247">
        <v>104</v>
      </c>
      <c r="B117" s="248">
        <v>213423243104</v>
      </c>
      <c r="C117" s="249" t="s">
        <v>1073</v>
      </c>
      <c r="D117" s="250"/>
      <c r="E117" s="251" t="s">
        <v>1074</v>
      </c>
      <c r="F117" s="252">
        <f t="shared" si="0"/>
        <v>2</v>
      </c>
      <c r="G117" s="252">
        <f t="shared" si="1"/>
        <v>2</v>
      </c>
      <c r="H117" s="252">
        <f t="shared" si="2"/>
        <v>2</v>
      </c>
      <c r="I117" s="252">
        <f t="shared" si="3"/>
        <v>2</v>
      </c>
      <c r="J117" s="252">
        <f t="shared" si="4"/>
        <v>2</v>
      </c>
      <c r="K117" s="252">
        <f t="shared" si="5"/>
        <v>2</v>
      </c>
      <c r="L117" s="252">
        <f t="shared" si="6"/>
        <v>2</v>
      </c>
      <c r="M117" s="252">
        <f t="shared" si="7"/>
        <v>0</v>
      </c>
      <c r="N117" s="252">
        <f t="shared" si="8"/>
        <v>0</v>
      </c>
      <c r="O117" s="253">
        <f t="shared" si="9"/>
        <v>0</v>
      </c>
      <c r="P117" s="252">
        <f t="shared" si="10"/>
        <v>0</v>
      </c>
      <c r="Q117" s="252">
        <f t="shared" si="11"/>
        <v>0</v>
      </c>
      <c r="R117" s="252">
        <f t="shared" si="12"/>
        <v>0</v>
      </c>
      <c r="S117" s="254">
        <f t="shared" si="13"/>
        <v>0</v>
      </c>
      <c r="T117" s="255">
        <f t="shared" si="14"/>
        <v>4</v>
      </c>
      <c r="U117" s="252">
        <f t="shared" si="15"/>
        <v>9</v>
      </c>
      <c r="V117" s="252">
        <f t="shared" si="16"/>
        <v>0</v>
      </c>
      <c r="W117" s="252">
        <f t="shared" si="17"/>
        <v>0</v>
      </c>
      <c r="X117" s="254">
        <f t="shared" si="18"/>
        <v>0</v>
      </c>
      <c r="Y117" s="256">
        <f t="shared" si="19"/>
        <v>3</v>
      </c>
      <c r="Z117" s="252">
        <f t="shared" si="20"/>
        <v>10</v>
      </c>
      <c r="AA117" s="252">
        <f t="shared" si="21"/>
        <v>0</v>
      </c>
      <c r="AB117" s="252">
        <f t="shared" si="22"/>
        <v>0</v>
      </c>
      <c r="AC117" s="254">
        <f t="shared" si="23"/>
        <v>0</v>
      </c>
      <c r="AD117" s="255">
        <f t="shared" si="24"/>
        <v>3</v>
      </c>
      <c r="AE117" s="252">
        <f t="shared" si="25"/>
        <v>0</v>
      </c>
      <c r="AF117" s="252">
        <f t="shared" si="26"/>
        <v>0</v>
      </c>
      <c r="AG117" s="252">
        <f t="shared" si="27"/>
        <v>0</v>
      </c>
      <c r="AH117" s="254">
        <f t="shared" si="28"/>
        <v>0</v>
      </c>
      <c r="AI117" s="257">
        <f t="shared" si="29"/>
        <v>4</v>
      </c>
      <c r="AJ117" s="252">
        <f t="shared" si="30"/>
        <v>0</v>
      </c>
      <c r="AK117" s="252">
        <f t="shared" si="31"/>
        <v>0</v>
      </c>
      <c r="AL117" s="252">
        <f t="shared" si="32"/>
        <v>0</v>
      </c>
      <c r="AM117" s="254">
        <f t="shared" si="33"/>
        <v>0</v>
      </c>
      <c r="AN117" s="257">
        <f t="shared" si="34"/>
        <v>4</v>
      </c>
      <c r="AO117" s="252">
        <f t="shared" si="35"/>
        <v>10</v>
      </c>
      <c r="AP117" s="252">
        <f t="shared" si="36"/>
        <v>0</v>
      </c>
      <c r="AQ117" s="252">
        <f t="shared" si="37"/>
        <v>0</v>
      </c>
      <c r="AR117" s="254">
        <f t="shared" si="38"/>
        <v>0</v>
      </c>
      <c r="AS117" s="257">
        <f t="shared" si="39"/>
        <v>3</v>
      </c>
      <c r="AT117" s="252">
        <f t="shared" si="40"/>
        <v>0</v>
      </c>
      <c r="AU117" s="252">
        <f t="shared" si="41"/>
        <v>0</v>
      </c>
      <c r="AV117" s="252">
        <f t="shared" si="42"/>
        <v>0</v>
      </c>
      <c r="AW117" s="254">
        <f t="shared" si="43"/>
        <v>0</v>
      </c>
      <c r="AX117" s="258">
        <f t="shared" si="44"/>
        <v>4</v>
      </c>
      <c r="AY117" s="252">
        <f t="shared" si="45"/>
        <v>10</v>
      </c>
      <c r="AZ117" s="252">
        <f t="shared" si="46"/>
        <v>0</v>
      </c>
      <c r="BA117" s="252">
        <f t="shared" si="47"/>
        <v>0</v>
      </c>
      <c r="BB117" s="254">
        <f t="shared" si="48"/>
        <v>0</v>
      </c>
      <c r="BC117" s="257">
        <f t="shared" si="49"/>
        <v>3</v>
      </c>
      <c r="BD117" s="259">
        <f t="shared" si="50"/>
        <v>5</v>
      </c>
      <c r="BE117" s="252">
        <f t="shared" si="51"/>
        <v>0</v>
      </c>
      <c r="BF117" s="252">
        <f t="shared" si="52"/>
        <v>0</v>
      </c>
      <c r="BG117" s="254">
        <f t="shared" si="53"/>
        <v>0</v>
      </c>
      <c r="BH117" s="257">
        <f t="shared" si="54"/>
        <v>3</v>
      </c>
      <c r="BI117" s="252">
        <f t="shared" si="55"/>
        <v>0</v>
      </c>
      <c r="BJ117" s="252">
        <f t="shared" si="56"/>
        <v>0</v>
      </c>
      <c r="BK117" s="252">
        <f t="shared" si="57"/>
        <v>0</v>
      </c>
      <c r="BL117" s="254">
        <f t="shared" si="58"/>
        <v>0</v>
      </c>
      <c r="BM117" s="260">
        <f t="shared" si="59"/>
        <v>4</v>
      </c>
      <c r="BN117" s="252">
        <f t="shared" si="60"/>
        <v>0</v>
      </c>
      <c r="BO117" s="252">
        <f t="shared" si="61"/>
        <v>0</v>
      </c>
      <c r="BP117" s="252">
        <f t="shared" si="62"/>
        <v>0</v>
      </c>
      <c r="BQ117" s="254">
        <f t="shared" si="63"/>
        <v>0</v>
      </c>
      <c r="BR117" s="261">
        <f t="shared" si="64"/>
        <v>4</v>
      </c>
      <c r="BS117" s="252">
        <f t="shared" si="65"/>
        <v>10</v>
      </c>
      <c r="BT117" s="252">
        <f t="shared" si="66"/>
        <v>0</v>
      </c>
      <c r="BU117" s="252">
        <f t="shared" si="67"/>
        <v>0</v>
      </c>
      <c r="BV117" s="254">
        <f t="shared" si="68"/>
        <v>0</v>
      </c>
      <c r="BW117" s="261">
        <f t="shared" si="69"/>
        <v>3</v>
      </c>
      <c r="BX117" s="262">
        <v>68</v>
      </c>
      <c r="BY117" s="262">
        <v>68</v>
      </c>
      <c r="BZ117" s="246" t="e">
        <f t="shared" si="70"/>
        <v>#VALUE!</v>
      </c>
      <c r="CA117" s="246">
        <f t="shared" si="71"/>
        <v>20</v>
      </c>
      <c r="CB117" s="246" t="e">
        <f t="shared" si="72"/>
        <v>#VALUE!</v>
      </c>
      <c r="CC117" s="246" t="e">
        <f t="shared" si="73"/>
        <v>#VALUE!</v>
      </c>
      <c r="CD117" s="246" t="e">
        <f t="shared" si="74"/>
        <v>#VALUE!</v>
      </c>
      <c r="CE117" s="246" t="e">
        <f t="shared" si="75"/>
        <v>#VALUE!</v>
      </c>
      <c r="CF117" s="246" t="e">
        <f t="shared" si="76"/>
        <v>#VALUE!</v>
      </c>
      <c r="CG117" s="246" t="e">
        <f t="shared" si="77"/>
        <v>#VALUE!</v>
      </c>
      <c r="CH117" s="246" t="e">
        <f t="shared" si="78"/>
        <v>#VALUE!</v>
      </c>
      <c r="CI117" s="246" t="e">
        <f t="shared" si="79"/>
        <v>#VALUE!</v>
      </c>
      <c r="CJ117" s="246" t="e">
        <f t="shared" si="80"/>
        <v>#VALUE!</v>
      </c>
      <c r="CK117" s="246" t="e">
        <f t="shared" si="81"/>
        <v>#VALUE!</v>
      </c>
      <c r="CL117" s="246" t="e">
        <f t="shared" si="82"/>
        <v>#VALUE!</v>
      </c>
      <c r="CM117" s="246" t="e">
        <f t="shared" si="83"/>
        <v>#VALUE!</v>
      </c>
      <c r="CN117" s="246" t="e">
        <f t="shared" si="84"/>
        <v>#VALUE!</v>
      </c>
      <c r="CO117" s="263" t="str">
        <f t="shared" si="85"/>
        <v>2023PEC AI 598</v>
      </c>
      <c r="CP117" s="246" t="e">
        <f t="shared" si="86"/>
        <v>#VALUE!</v>
      </c>
      <c r="CQ117" s="211"/>
      <c r="CR117" s="246">
        <f t="shared" si="87"/>
        <v>20</v>
      </c>
      <c r="CS117" s="246" t="e">
        <f t="shared" si="88"/>
        <v>#VALUE!</v>
      </c>
      <c r="CT117" s="246" t="e">
        <f t="shared" si="89"/>
        <v>#VALUE!</v>
      </c>
      <c r="CU117" s="246" t="e">
        <f t="shared" si="90"/>
        <v>#VALUE!</v>
      </c>
      <c r="CV117" s="246" t="e">
        <f t="shared" si="91"/>
        <v>#VALUE!</v>
      </c>
      <c r="CW117" s="246" t="e">
        <f t="shared" si="92"/>
        <v>#VALUE!</v>
      </c>
      <c r="CX117" s="246" t="e">
        <f t="shared" si="93"/>
        <v>#VALUE!</v>
      </c>
      <c r="CY117" s="246" t="e">
        <f t="shared" si="94"/>
        <v>#VALUE!</v>
      </c>
      <c r="CZ117" s="246" t="e">
        <f t="shared" si="95"/>
        <v>#VALUE!</v>
      </c>
      <c r="DA117" s="246" t="e">
        <f t="shared" si="96"/>
        <v>#VALUE!</v>
      </c>
      <c r="DB117" s="246" t="e">
        <f t="shared" si="97"/>
        <v>#VALUE!</v>
      </c>
      <c r="DC117" s="246" t="e">
        <f t="shared" si="98"/>
        <v>#VALUE!</v>
      </c>
      <c r="DD117" s="246" t="e">
        <f t="shared" si="99"/>
        <v>#VALUE!</v>
      </c>
      <c r="DE117" s="212"/>
      <c r="DF117" s="212" t="e">
        <f t="shared" si="100"/>
        <v>#VALUE!</v>
      </c>
      <c r="DG117" s="212"/>
      <c r="DH117" s="212"/>
      <c r="DI117" s="212"/>
      <c r="DJ117" s="212"/>
      <c r="DK117" s="212"/>
      <c r="DL117" s="212"/>
      <c r="DM117" s="212"/>
      <c r="DN117" s="212"/>
      <c r="DO117" s="212"/>
      <c r="DP117" s="212"/>
      <c r="DQ117" s="212"/>
      <c r="DR117" s="264">
        <f t="shared" si="101"/>
        <v>68</v>
      </c>
      <c r="DS117" s="241">
        <f t="shared" si="102"/>
        <v>14</v>
      </c>
      <c r="DT117" s="212">
        <f t="shared" si="103"/>
        <v>9</v>
      </c>
      <c r="DU117" s="212">
        <f t="shared" si="104"/>
        <v>10</v>
      </c>
      <c r="DV117" s="212">
        <f t="shared" si="105"/>
        <v>10</v>
      </c>
      <c r="DW117" s="212">
        <f t="shared" si="106"/>
        <v>10</v>
      </c>
      <c r="DX117" s="264">
        <f t="shared" si="107"/>
        <v>5</v>
      </c>
      <c r="DY117" s="265">
        <f t="shared" si="108"/>
        <v>10</v>
      </c>
      <c r="DZ117" s="212">
        <f t="shared" si="109"/>
        <v>68</v>
      </c>
      <c r="EA117" s="212">
        <f t="shared" si="110"/>
        <v>14</v>
      </c>
      <c r="EB117" s="212">
        <f t="shared" si="111"/>
        <v>0</v>
      </c>
      <c r="EC117" s="212">
        <f t="shared" ref="EC117:ED117" si="849">IF(ISEVEN($B117),DT117,0)</f>
        <v>9</v>
      </c>
      <c r="ED117" s="212">
        <f t="shared" si="849"/>
        <v>10</v>
      </c>
      <c r="EE117" s="212">
        <f t="shared" ref="EE117:EF117" si="850">IF(ISODD($B117),DU117,0)</f>
        <v>0</v>
      </c>
      <c r="EF117" s="212">
        <f t="shared" si="850"/>
        <v>0</v>
      </c>
      <c r="EG117" s="212">
        <f t="shared" si="114"/>
        <v>10</v>
      </c>
      <c r="EH117" s="212">
        <f t="shared" si="115"/>
        <v>0</v>
      </c>
      <c r="EI117" s="212">
        <f t="shared" ref="EI117:EJ117" si="851">IF(ISEVEN($B117),DW117,0)</f>
        <v>10</v>
      </c>
      <c r="EJ117" s="264">
        <f t="shared" si="851"/>
        <v>5</v>
      </c>
      <c r="EK117" s="212">
        <f t="shared" ref="EK117:EL117" si="852">IF(ISODD($B117),DX117,0)</f>
        <v>0</v>
      </c>
      <c r="EL117" s="212">
        <f t="shared" si="852"/>
        <v>0</v>
      </c>
      <c r="EM117" s="212">
        <f t="shared" si="118"/>
        <v>10</v>
      </c>
      <c r="EN117" s="212"/>
      <c r="EO117" s="212"/>
      <c r="EP117" s="241">
        <f t="shared" si="119"/>
        <v>14</v>
      </c>
      <c r="EQ117" s="212">
        <f t="shared" si="120"/>
        <v>11</v>
      </c>
      <c r="ER117" s="212">
        <f t="shared" si="121"/>
        <v>12</v>
      </c>
      <c r="ES117" s="212">
        <f t="shared" si="122"/>
        <v>12</v>
      </c>
      <c r="ET117" s="264">
        <f t="shared" si="123"/>
        <v>8</v>
      </c>
      <c r="EU117" s="212">
        <f t="shared" si="124"/>
        <v>11</v>
      </c>
      <c r="EV117" s="212"/>
      <c r="EW117" s="212">
        <f t="shared" si="125"/>
        <v>68</v>
      </c>
      <c r="EX117" s="212">
        <f t="shared" si="126"/>
        <v>14</v>
      </c>
      <c r="EY117" s="212">
        <f t="shared" si="127"/>
        <v>0</v>
      </c>
      <c r="EZ117" s="212">
        <f t="shared" ref="EZ117:FA117" si="853">IF(ISEVEN($B117),EQ117,0)</f>
        <v>11</v>
      </c>
      <c r="FA117" s="212">
        <f t="shared" si="853"/>
        <v>12</v>
      </c>
      <c r="FB117" s="212">
        <f t="shared" ref="FB117:FC117" si="854">IF(ISODD($B117),ER117,0)</f>
        <v>0</v>
      </c>
      <c r="FC117" s="212">
        <f t="shared" si="854"/>
        <v>0</v>
      </c>
      <c r="FD117" s="212">
        <f t="shared" si="130"/>
        <v>12</v>
      </c>
      <c r="FE117" s="212">
        <f t="shared" si="131"/>
        <v>0</v>
      </c>
      <c r="FF117" s="264">
        <f t="shared" ref="FF117:FG117" si="855">IF(ISEVEN($B117),ET117,0)</f>
        <v>8</v>
      </c>
      <c r="FG117" s="212">
        <f t="shared" si="855"/>
        <v>11</v>
      </c>
      <c r="FH117" s="212">
        <f t="shared" si="133"/>
        <v>0</v>
      </c>
      <c r="FI117" s="212">
        <v>0</v>
      </c>
      <c r="FJ117" s="212">
        <v>0</v>
      </c>
      <c r="FK117" s="212"/>
      <c r="FL117" s="212"/>
      <c r="FM117" s="262">
        <v>68</v>
      </c>
    </row>
    <row r="118" spans="1:169" ht="15.75" customHeight="1" x14ac:dyDescent="0.2">
      <c r="A118" s="247">
        <v>105</v>
      </c>
      <c r="B118" s="248">
        <v>213423243105</v>
      </c>
      <c r="C118" s="249" t="s">
        <v>1075</v>
      </c>
      <c r="D118" s="250"/>
      <c r="E118" s="251" t="s">
        <v>1076</v>
      </c>
      <c r="F118" s="252">
        <f t="shared" si="0"/>
        <v>2</v>
      </c>
      <c r="G118" s="252">
        <f t="shared" si="1"/>
        <v>2</v>
      </c>
      <c r="H118" s="252">
        <f t="shared" si="2"/>
        <v>2</v>
      </c>
      <c r="I118" s="252">
        <f t="shared" si="3"/>
        <v>2</v>
      </c>
      <c r="J118" s="252">
        <f t="shared" si="4"/>
        <v>2</v>
      </c>
      <c r="K118" s="252">
        <f t="shared" si="5"/>
        <v>2</v>
      </c>
      <c r="L118" s="252">
        <f t="shared" si="6"/>
        <v>2</v>
      </c>
      <c r="M118" s="252">
        <f t="shared" si="7"/>
        <v>2</v>
      </c>
      <c r="N118" s="252">
        <f t="shared" si="8"/>
        <v>2</v>
      </c>
      <c r="O118" s="253">
        <f t="shared" si="9"/>
        <v>0</v>
      </c>
      <c r="P118" s="252">
        <f t="shared" si="10"/>
        <v>13</v>
      </c>
      <c r="Q118" s="252">
        <f t="shared" si="11"/>
        <v>0</v>
      </c>
      <c r="R118" s="252">
        <f t="shared" si="12"/>
        <v>0</v>
      </c>
      <c r="S118" s="254">
        <f t="shared" si="13"/>
        <v>0</v>
      </c>
      <c r="T118" s="255">
        <f t="shared" si="14"/>
        <v>3</v>
      </c>
      <c r="U118" s="252">
        <f t="shared" si="15"/>
        <v>0</v>
      </c>
      <c r="V118" s="252">
        <f t="shared" si="16"/>
        <v>0</v>
      </c>
      <c r="W118" s="252">
        <f t="shared" si="17"/>
        <v>0</v>
      </c>
      <c r="X118" s="254">
        <f t="shared" si="18"/>
        <v>0</v>
      </c>
      <c r="Y118" s="256">
        <f t="shared" si="19"/>
        <v>4</v>
      </c>
      <c r="Z118" s="252">
        <f t="shared" si="20"/>
        <v>0</v>
      </c>
      <c r="AA118" s="252">
        <f t="shared" si="21"/>
        <v>0</v>
      </c>
      <c r="AB118" s="252">
        <f t="shared" si="22"/>
        <v>0</v>
      </c>
      <c r="AC118" s="254">
        <f t="shared" si="23"/>
        <v>0</v>
      </c>
      <c r="AD118" s="255">
        <f t="shared" si="24"/>
        <v>4</v>
      </c>
      <c r="AE118" s="252">
        <f t="shared" si="25"/>
        <v>13</v>
      </c>
      <c r="AF118" s="252">
        <f t="shared" si="26"/>
        <v>0</v>
      </c>
      <c r="AG118" s="252">
        <f t="shared" si="27"/>
        <v>0</v>
      </c>
      <c r="AH118" s="254">
        <f t="shared" si="28"/>
        <v>0</v>
      </c>
      <c r="AI118" s="257">
        <f t="shared" si="29"/>
        <v>3</v>
      </c>
      <c r="AJ118" s="252">
        <f t="shared" si="30"/>
        <v>11</v>
      </c>
      <c r="AK118" s="252">
        <f t="shared" si="31"/>
        <v>0</v>
      </c>
      <c r="AL118" s="252">
        <f t="shared" si="32"/>
        <v>0</v>
      </c>
      <c r="AM118" s="254">
        <f t="shared" si="33"/>
        <v>0</v>
      </c>
      <c r="AN118" s="257">
        <f t="shared" si="34"/>
        <v>3</v>
      </c>
      <c r="AO118" s="252">
        <f t="shared" si="35"/>
        <v>0</v>
      </c>
      <c r="AP118" s="252">
        <f t="shared" si="36"/>
        <v>0</v>
      </c>
      <c r="AQ118" s="252">
        <f t="shared" si="37"/>
        <v>0</v>
      </c>
      <c r="AR118" s="254">
        <f t="shared" si="38"/>
        <v>0</v>
      </c>
      <c r="AS118" s="257">
        <f t="shared" si="39"/>
        <v>4</v>
      </c>
      <c r="AT118" s="252">
        <f t="shared" si="40"/>
        <v>13</v>
      </c>
      <c r="AU118" s="252">
        <f t="shared" si="41"/>
        <v>0</v>
      </c>
      <c r="AV118" s="252">
        <f t="shared" si="42"/>
        <v>0</v>
      </c>
      <c r="AW118" s="254">
        <f t="shared" si="43"/>
        <v>0</v>
      </c>
      <c r="AX118" s="258">
        <f t="shared" si="44"/>
        <v>3</v>
      </c>
      <c r="AY118" s="252">
        <f t="shared" si="45"/>
        <v>0</v>
      </c>
      <c r="AZ118" s="252">
        <f t="shared" si="46"/>
        <v>0</v>
      </c>
      <c r="BA118" s="252">
        <f t="shared" si="47"/>
        <v>0</v>
      </c>
      <c r="BB118" s="254">
        <f t="shared" si="48"/>
        <v>0</v>
      </c>
      <c r="BC118" s="257">
        <f t="shared" si="49"/>
        <v>4</v>
      </c>
      <c r="BD118" s="252">
        <f t="shared" si="50"/>
        <v>0</v>
      </c>
      <c r="BE118" s="252">
        <f t="shared" si="51"/>
        <v>0</v>
      </c>
      <c r="BF118" s="252">
        <f t="shared" si="52"/>
        <v>0</v>
      </c>
      <c r="BG118" s="254">
        <f t="shared" si="53"/>
        <v>0</v>
      </c>
      <c r="BH118" s="257">
        <f t="shared" si="54"/>
        <v>4</v>
      </c>
      <c r="BI118" s="259">
        <f t="shared" si="55"/>
        <v>7</v>
      </c>
      <c r="BJ118" s="252">
        <f t="shared" si="56"/>
        <v>0</v>
      </c>
      <c r="BK118" s="252">
        <f t="shared" si="57"/>
        <v>0</v>
      </c>
      <c r="BL118" s="254">
        <f t="shared" si="58"/>
        <v>0</v>
      </c>
      <c r="BM118" s="260">
        <f t="shared" si="59"/>
        <v>3</v>
      </c>
      <c r="BN118" s="252">
        <f t="shared" si="60"/>
        <v>13</v>
      </c>
      <c r="BO118" s="252">
        <f t="shared" si="61"/>
        <v>0</v>
      </c>
      <c r="BP118" s="252">
        <f t="shared" si="62"/>
        <v>0</v>
      </c>
      <c r="BQ118" s="254">
        <f t="shared" si="63"/>
        <v>0</v>
      </c>
      <c r="BR118" s="261">
        <f t="shared" si="64"/>
        <v>3</v>
      </c>
      <c r="BS118" s="252">
        <f t="shared" si="65"/>
        <v>0</v>
      </c>
      <c r="BT118" s="252">
        <f t="shared" si="66"/>
        <v>0</v>
      </c>
      <c r="BU118" s="252">
        <f t="shared" si="67"/>
        <v>0</v>
      </c>
      <c r="BV118" s="254">
        <f t="shared" si="68"/>
        <v>0</v>
      </c>
      <c r="BW118" s="261">
        <f t="shared" si="69"/>
        <v>4</v>
      </c>
      <c r="BX118" s="262">
        <v>88</v>
      </c>
      <c r="BY118" s="262">
        <v>88</v>
      </c>
      <c r="BZ118" s="246" t="e">
        <f t="shared" si="70"/>
        <v>#VALUE!</v>
      </c>
      <c r="CA118" s="246">
        <f t="shared" si="71"/>
        <v>20</v>
      </c>
      <c r="CB118" s="246" t="e">
        <f t="shared" si="72"/>
        <v>#VALUE!</v>
      </c>
      <c r="CC118" s="246" t="e">
        <f t="shared" si="73"/>
        <v>#VALUE!</v>
      </c>
      <c r="CD118" s="246" t="e">
        <f t="shared" si="74"/>
        <v>#VALUE!</v>
      </c>
      <c r="CE118" s="246" t="e">
        <f t="shared" si="75"/>
        <v>#VALUE!</v>
      </c>
      <c r="CF118" s="246" t="e">
        <f t="shared" si="76"/>
        <v>#VALUE!</v>
      </c>
      <c r="CG118" s="246" t="e">
        <f t="shared" si="77"/>
        <v>#VALUE!</v>
      </c>
      <c r="CH118" s="246" t="e">
        <f t="shared" si="78"/>
        <v>#VALUE!</v>
      </c>
      <c r="CI118" s="246" t="e">
        <f t="shared" si="79"/>
        <v>#VALUE!</v>
      </c>
      <c r="CJ118" s="246" t="e">
        <f t="shared" si="80"/>
        <v>#VALUE!</v>
      </c>
      <c r="CK118" s="246" t="e">
        <f t="shared" si="81"/>
        <v>#VALUE!</v>
      </c>
      <c r="CL118" s="246" t="e">
        <f t="shared" si="82"/>
        <v>#VALUE!</v>
      </c>
      <c r="CM118" s="246" t="e">
        <f t="shared" si="83"/>
        <v>#VALUE!</v>
      </c>
      <c r="CN118" s="246" t="e">
        <f t="shared" si="84"/>
        <v>#VALUE!</v>
      </c>
      <c r="CO118" s="263" t="str">
        <f t="shared" si="85"/>
        <v>2023PEC AI 599</v>
      </c>
      <c r="CP118" s="246" t="e">
        <f t="shared" si="86"/>
        <v>#VALUE!</v>
      </c>
      <c r="CQ118" s="211"/>
      <c r="CR118" s="246">
        <f t="shared" si="87"/>
        <v>20</v>
      </c>
      <c r="CS118" s="246" t="e">
        <f t="shared" si="88"/>
        <v>#VALUE!</v>
      </c>
      <c r="CT118" s="246" t="e">
        <f t="shared" si="89"/>
        <v>#VALUE!</v>
      </c>
      <c r="CU118" s="246" t="e">
        <f t="shared" si="90"/>
        <v>#VALUE!</v>
      </c>
      <c r="CV118" s="246" t="e">
        <f t="shared" si="91"/>
        <v>#VALUE!</v>
      </c>
      <c r="CW118" s="246" t="e">
        <f t="shared" si="92"/>
        <v>#VALUE!</v>
      </c>
      <c r="CX118" s="246" t="e">
        <f t="shared" si="93"/>
        <v>#VALUE!</v>
      </c>
      <c r="CY118" s="246" t="e">
        <f t="shared" si="94"/>
        <v>#VALUE!</v>
      </c>
      <c r="CZ118" s="246" t="e">
        <f t="shared" si="95"/>
        <v>#VALUE!</v>
      </c>
      <c r="DA118" s="246" t="e">
        <f t="shared" si="96"/>
        <v>#VALUE!</v>
      </c>
      <c r="DB118" s="246" t="e">
        <f t="shared" si="97"/>
        <v>#VALUE!</v>
      </c>
      <c r="DC118" s="246" t="e">
        <f t="shared" si="98"/>
        <v>#VALUE!</v>
      </c>
      <c r="DD118" s="246" t="e">
        <f t="shared" si="99"/>
        <v>#VALUE!</v>
      </c>
      <c r="DE118" s="212"/>
      <c r="DF118" s="212" t="e">
        <f t="shared" si="100"/>
        <v>#VALUE!</v>
      </c>
      <c r="DG118" s="212"/>
      <c r="DH118" s="212"/>
      <c r="DI118" s="212"/>
      <c r="DJ118" s="212"/>
      <c r="DK118" s="212"/>
      <c r="DL118" s="212"/>
      <c r="DM118" s="212"/>
      <c r="DN118" s="212"/>
      <c r="DO118" s="212"/>
      <c r="DP118" s="212"/>
      <c r="DQ118" s="212"/>
      <c r="DR118" s="264">
        <f t="shared" si="101"/>
        <v>88</v>
      </c>
      <c r="DS118" s="241">
        <f t="shared" si="102"/>
        <v>18</v>
      </c>
      <c r="DT118" s="212">
        <f t="shared" si="103"/>
        <v>13</v>
      </c>
      <c r="DU118" s="212">
        <f t="shared" si="104"/>
        <v>13</v>
      </c>
      <c r="DV118" s="212">
        <f t="shared" si="105"/>
        <v>11</v>
      </c>
      <c r="DW118" s="212">
        <f t="shared" si="106"/>
        <v>13</v>
      </c>
      <c r="DX118" s="264">
        <f t="shared" si="107"/>
        <v>7</v>
      </c>
      <c r="DY118" s="265">
        <f t="shared" si="108"/>
        <v>13</v>
      </c>
      <c r="DZ118" s="212">
        <f t="shared" si="109"/>
        <v>88</v>
      </c>
      <c r="EA118" s="212">
        <f t="shared" si="110"/>
        <v>18</v>
      </c>
      <c r="EB118" s="212">
        <f t="shared" si="111"/>
        <v>13</v>
      </c>
      <c r="EC118" s="212">
        <f t="shared" ref="EC118:ED118" si="856">IF(ISEVEN($B118),DT118,0)</f>
        <v>0</v>
      </c>
      <c r="ED118" s="212">
        <f t="shared" si="856"/>
        <v>0</v>
      </c>
      <c r="EE118" s="212">
        <f t="shared" ref="EE118:EF118" si="857">IF(ISODD($B118),DU118,0)</f>
        <v>13</v>
      </c>
      <c r="EF118" s="212">
        <f t="shared" si="857"/>
        <v>11</v>
      </c>
      <c r="EG118" s="212">
        <f t="shared" si="114"/>
        <v>0</v>
      </c>
      <c r="EH118" s="212">
        <f t="shared" si="115"/>
        <v>13</v>
      </c>
      <c r="EI118" s="212">
        <f t="shared" ref="EI118:EJ118" si="858">IF(ISEVEN($B118),DW118,0)</f>
        <v>0</v>
      </c>
      <c r="EJ118" s="212">
        <f t="shared" si="858"/>
        <v>0</v>
      </c>
      <c r="EK118" s="264">
        <f t="shared" ref="EK118:EL118" si="859">IF(ISODD($B118),DX118,0)</f>
        <v>7</v>
      </c>
      <c r="EL118" s="212">
        <f t="shared" si="859"/>
        <v>13</v>
      </c>
      <c r="EM118" s="212">
        <f t="shared" si="118"/>
        <v>0</v>
      </c>
      <c r="EN118" s="212"/>
      <c r="EO118" s="212"/>
      <c r="EP118" s="241">
        <f t="shared" si="119"/>
        <v>18</v>
      </c>
      <c r="EQ118" s="212">
        <f t="shared" si="120"/>
        <v>15</v>
      </c>
      <c r="ER118" s="212">
        <f t="shared" si="121"/>
        <v>15</v>
      </c>
      <c r="ES118" s="212">
        <f t="shared" si="122"/>
        <v>14</v>
      </c>
      <c r="ET118" s="264">
        <f t="shared" si="123"/>
        <v>12</v>
      </c>
      <c r="EU118" s="212">
        <f t="shared" si="124"/>
        <v>14</v>
      </c>
      <c r="EV118" s="212"/>
      <c r="EW118" s="212">
        <f t="shared" si="125"/>
        <v>88</v>
      </c>
      <c r="EX118" s="212">
        <f t="shared" si="126"/>
        <v>18</v>
      </c>
      <c r="EY118" s="212">
        <f t="shared" si="127"/>
        <v>15</v>
      </c>
      <c r="EZ118" s="212">
        <f t="shared" ref="EZ118:FA118" si="860">IF(ISEVEN($B118),EQ118,0)</f>
        <v>0</v>
      </c>
      <c r="FA118" s="212">
        <f t="shared" si="860"/>
        <v>0</v>
      </c>
      <c r="FB118" s="212">
        <f t="shared" ref="FB118:FC118" si="861">IF(ISODD($B118),ER118,0)</f>
        <v>15</v>
      </c>
      <c r="FC118" s="212">
        <f t="shared" si="861"/>
        <v>14</v>
      </c>
      <c r="FD118" s="212">
        <f t="shared" si="130"/>
        <v>0</v>
      </c>
      <c r="FE118" s="264">
        <f t="shared" si="131"/>
        <v>12</v>
      </c>
      <c r="FF118" s="212">
        <f t="shared" ref="FF118:FG118" si="862">IF(ISEVEN($B118),ET118,0)</f>
        <v>0</v>
      </c>
      <c r="FG118" s="212">
        <f t="shared" si="862"/>
        <v>0</v>
      </c>
      <c r="FH118" s="212">
        <f t="shared" si="133"/>
        <v>14</v>
      </c>
      <c r="FI118" s="212">
        <v>0</v>
      </c>
      <c r="FJ118" s="212">
        <v>0</v>
      </c>
      <c r="FK118" s="212"/>
      <c r="FL118" s="212"/>
      <c r="FM118" s="262">
        <v>88</v>
      </c>
    </row>
    <row r="119" spans="1:169" ht="15.75" customHeight="1" x14ac:dyDescent="0.2">
      <c r="A119" s="247">
        <v>106</v>
      </c>
      <c r="B119" s="248">
        <v>213423243106</v>
      </c>
      <c r="C119" s="249" t="s">
        <v>1077</v>
      </c>
      <c r="D119" s="250"/>
      <c r="E119" s="251" t="s">
        <v>1078</v>
      </c>
      <c r="F119" s="252">
        <f t="shared" si="0"/>
        <v>2</v>
      </c>
      <c r="G119" s="252">
        <f t="shared" si="1"/>
        <v>2</v>
      </c>
      <c r="H119" s="252">
        <f t="shared" si="2"/>
        <v>2</v>
      </c>
      <c r="I119" s="252">
        <f t="shared" si="3"/>
        <v>2</v>
      </c>
      <c r="J119" s="252">
        <f t="shared" si="4"/>
        <v>2</v>
      </c>
      <c r="K119" s="252">
        <f t="shared" si="5"/>
        <v>1</v>
      </c>
      <c r="L119" s="252">
        <f t="shared" si="6"/>
        <v>0</v>
      </c>
      <c r="M119" s="252">
        <f t="shared" si="7"/>
        <v>0</v>
      </c>
      <c r="N119" s="252">
        <f t="shared" si="8"/>
        <v>0</v>
      </c>
      <c r="O119" s="253">
        <f t="shared" si="9"/>
        <v>0</v>
      </c>
      <c r="P119" s="252">
        <f t="shared" si="10"/>
        <v>0</v>
      </c>
      <c r="Q119" s="252">
        <f t="shared" si="11"/>
        <v>0</v>
      </c>
      <c r="R119" s="252">
        <f t="shared" si="12"/>
        <v>0</v>
      </c>
      <c r="S119" s="254">
        <f t="shared" si="13"/>
        <v>0</v>
      </c>
      <c r="T119" s="255">
        <f t="shared" si="14"/>
        <v>4</v>
      </c>
      <c r="U119" s="252">
        <f t="shared" si="15"/>
        <v>8</v>
      </c>
      <c r="V119" s="252">
        <f t="shared" si="16"/>
        <v>0</v>
      </c>
      <c r="W119" s="252">
        <f t="shared" si="17"/>
        <v>0</v>
      </c>
      <c r="X119" s="254">
        <f t="shared" si="18"/>
        <v>0</v>
      </c>
      <c r="Y119" s="256">
        <f t="shared" si="19"/>
        <v>3</v>
      </c>
      <c r="Z119" s="252">
        <f t="shared" si="20"/>
        <v>8</v>
      </c>
      <c r="AA119" s="252">
        <f t="shared" si="21"/>
        <v>0</v>
      </c>
      <c r="AB119" s="252">
        <f t="shared" si="22"/>
        <v>0</v>
      </c>
      <c r="AC119" s="254">
        <f t="shared" si="23"/>
        <v>0</v>
      </c>
      <c r="AD119" s="255">
        <f t="shared" si="24"/>
        <v>3</v>
      </c>
      <c r="AE119" s="252">
        <f t="shared" si="25"/>
        <v>0</v>
      </c>
      <c r="AF119" s="252">
        <f t="shared" si="26"/>
        <v>0</v>
      </c>
      <c r="AG119" s="252">
        <f t="shared" si="27"/>
        <v>0</v>
      </c>
      <c r="AH119" s="254">
        <f t="shared" si="28"/>
        <v>0</v>
      </c>
      <c r="AI119" s="257">
        <f t="shared" si="29"/>
        <v>4</v>
      </c>
      <c r="AJ119" s="252">
        <f t="shared" si="30"/>
        <v>0</v>
      </c>
      <c r="AK119" s="252">
        <f t="shared" si="31"/>
        <v>0</v>
      </c>
      <c r="AL119" s="252">
        <f t="shared" si="32"/>
        <v>0</v>
      </c>
      <c r="AM119" s="254">
        <f t="shared" si="33"/>
        <v>0</v>
      </c>
      <c r="AN119" s="257">
        <f t="shared" si="34"/>
        <v>4</v>
      </c>
      <c r="AO119" s="252">
        <f t="shared" si="35"/>
        <v>8</v>
      </c>
      <c r="AP119" s="252">
        <f t="shared" si="36"/>
        <v>0</v>
      </c>
      <c r="AQ119" s="252">
        <f t="shared" si="37"/>
        <v>0</v>
      </c>
      <c r="AR119" s="254">
        <f t="shared" si="38"/>
        <v>0</v>
      </c>
      <c r="AS119" s="257">
        <f t="shared" si="39"/>
        <v>3</v>
      </c>
      <c r="AT119" s="252">
        <f t="shared" si="40"/>
        <v>0</v>
      </c>
      <c r="AU119" s="252">
        <f t="shared" si="41"/>
        <v>0</v>
      </c>
      <c r="AV119" s="252">
        <f t="shared" si="42"/>
        <v>0</v>
      </c>
      <c r="AW119" s="254">
        <f t="shared" si="43"/>
        <v>0</v>
      </c>
      <c r="AX119" s="258">
        <f t="shared" si="44"/>
        <v>4</v>
      </c>
      <c r="AY119" s="252">
        <f t="shared" si="45"/>
        <v>8</v>
      </c>
      <c r="AZ119" s="252">
        <f t="shared" si="46"/>
        <v>0</v>
      </c>
      <c r="BA119" s="252">
        <f t="shared" si="47"/>
        <v>0</v>
      </c>
      <c r="BB119" s="254">
        <f t="shared" si="48"/>
        <v>0</v>
      </c>
      <c r="BC119" s="257">
        <f t="shared" si="49"/>
        <v>3</v>
      </c>
      <c r="BD119" s="259">
        <f t="shared" si="50"/>
        <v>5</v>
      </c>
      <c r="BE119" s="252">
        <f t="shared" si="51"/>
        <v>0</v>
      </c>
      <c r="BF119" s="252">
        <f t="shared" si="52"/>
        <v>0</v>
      </c>
      <c r="BG119" s="254">
        <f t="shared" si="53"/>
        <v>0</v>
      </c>
      <c r="BH119" s="257">
        <f t="shared" si="54"/>
        <v>3</v>
      </c>
      <c r="BI119" s="252">
        <f t="shared" si="55"/>
        <v>0</v>
      </c>
      <c r="BJ119" s="252">
        <f t="shared" si="56"/>
        <v>0</v>
      </c>
      <c r="BK119" s="252">
        <f t="shared" si="57"/>
        <v>0</v>
      </c>
      <c r="BL119" s="254">
        <f t="shared" si="58"/>
        <v>0</v>
      </c>
      <c r="BM119" s="260">
        <f t="shared" si="59"/>
        <v>4</v>
      </c>
      <c r="BN119" s="252">
        <f t="shared" si="60"/>
        <v>0</v>
      </c>
      <c r="BO119" s="252">
        <f t="shared" si="61"/>
        <v>0</v>
      </c>
      <c r="BP119" s="252">
        <f t="shared" si="62"/>
        <v>0</v>
      </c>
      <c r="BQ119" s="254">
        <f t="shared" si="63"/>
        <v>0</v>
      </c>
      <c r="BR119" s="261">
        <f t="shared" si="64"/>
        <v>4</v>
      </c>
      <c r="BS119" s="252">
        <f t="shared" si="65"/>
        <v>8</v>
      </c>
      <c r="BT119" s="252">
        <f t="shared" si="66"/>
        <v>0</v>
      </c>
      <c r="BU119" s="252">
        <f t="shared" si="67"/>
        <v>0</v>
      </c>
      <c r="BV119" s="254">
        <f t="shared" si="68"/>
        <v>0</v>
      </c>
      <c r="BW119" s="261">
        <f t="shared" si="69"/>
        <v>3</v>
      </c>
      <c r="BX119" s="262">
        <v>56</v>
      </c>
      <c r="BY119" s="262">
        <v>56</v>
      </c>
      <c r="BZ119" s="246" t="e">
        <f t="shared" si="70"/>
        <v>#VALUE!</v>
      </c>
      <c r="CA119" s="246">
        <f t="shared" si="71"/>
        <v>20</v>
      </c>
      <c r="CB119" s="246" t="e">
        <f t="shared" si="72"/>
        <v>#VALUE!</v>
      </c>
      <c r="CC119" s="246" t="e">
        <f t="shared" si="73"/>
        <v>#VALUE!</v>
      </c>
      <c r="CD119" s="246" t="e">
        <f t="shared" si="74"/>
        <v>#VALUE!</v>
      </c>
      <c r="CE119" s="246" t="e">
        <f t="shared" si="75"/>
        <v>#VALUE!</v>
      </c>
      <c r="CF119" s="246" t="e">
        <f t="shared" si="76"/>
        <v>#VALUE!</v>
      </c>
      <c r="CG119" s="246" t="e">
        <f t="shared" si="77"/>
        <v>#VALUE!</v>
      </c>
      <c r="CH119" s="246" t="e">
        <f t="shared" si="78"/>
        <v>#VALUE!</v>
      </c>
      <c r="CI119" s="246" t="e">
        <f t="shared" si="79"/>
        <v>#VALUE!</v>
      </c>
      <c r="CJ119" s="246" t="e">
        <f t="shared" si="80"/>
        <v>#VALUE!</v>
      </c>
      <c r="CK119" s="246" t="e">
        <f t="shared" si="81"/>
        <v>#VALUE!</v>
      </c>
      <c r="CL119" s="246" t="e">
        <f t="shared" si="82"/>
        <v>#VALUE!</v>
      </c>
      <c r="CM119" s="246" t="e">
        <f t="shared" si="83"/>
        <v>#VALUE!</v>
      </c>
      <c r="CN119" s="246" t="e">
        <f t="shared" si="84"/>
        <v>#VALUE!</v>
      </c>
      <c r="CO119" s="263" t="str">
        <f t="shared" si="85"/>
        <v>2023PEC AI 600</v>
      </c>
      <c r="CP119" s="246" t="e">
        <f t="shared" si="86"/>
        <v>#VALUE!</v>
      </c>
      <c r="CQ119" s="211"/>
      <c r="CR119" s="246">
        <f t="shared" si="87"/>
        <v>20</v>
      </c>
      <c r="CS119" s="246" t="e">
        <f t="shared" si="88"/>
        <v>#VALUE!</v>
      </c>
      <c r="CT119" s="246" t="e">
        <f t="shared" si="89"/>
        <v>#VALUE!</v>
      </c>
      <c r="CU119" s="246" t="e">
        <f t="shared" si="90"/>
        <v>#VALUE!</v>
      </c>
      <c r="CV119" s="246" t="e">
        <f t="shared" si="91"/>
        <v>#VALUE!</v>
      </c>
      <c r="CW119" s="246" t="e">
        <f t="shared" si="92"/>
        <v>#VALUE!</v>
      </c>
      <c r="CX119" s="246" t="e">
        <f t="shared" si="93"/>
        <v>#VALUE!</v>
      </c>
      <c r="CY119" s="246" t="e">
        <f t="shared" si="94"/>
        <v>#VALUE!</v>
      </c>
      <c r="CZ119" s="246" t="e">
        <f t="shared" si="95"/>
        <v>#VALUE!</v>
      </c>
      <c r="DA119" s="246" t="e">
        <f t="shared" si="96"/>
        <v>#VALUE!</v>
      </c>
      <c r="DB119" s="246" t="e">
        <f t="shared" si="97"/>
        <v>#VALUE!</v>
      </c>
      <c r="DC119" s="246" t="e">
        <f t="shared" si="98"/>
        <v>#VALUE!</v>
      </c>
      <c r="DD119" s="246" t="e">
        <f t="shared" si="99"/>
        <v>#VALUE!</v>
      </c>
      <c r="DE119" s="212"/>
      <c r="DF119" s="212" t="e">
        <f t="shared" si="100"/>
        <v>#VALUE!</v>
      </c>
      <c r="DG119" s="212"/>
      <c r="DH119" s="212"/>
      <c r="DI119" s="212"/>
      <c r="DJ119" s="212"/>
      <c r="DK119" s="212"/>
      <c r="DL119" s="212"/>
      <c r="DM119" s="212"/>
      <c r="DN119" s="212"/>
      <c r="DO119" s="212"/>
      <c r="DP119" s="212"/>
      <c r="DQ119" s="212"/>
      <c r="DR119" s="264">
        <f t="shared" si="101"/>
        <v>56</v>
      </c>
      <c r="DS119" s="241">
        <f t="shared" si="102"/>
        <v>11</v>
      </c>
      <c r="DT119" s="212">
        <f t="shared" si="103"/>
        <v>8</v>
      </c>
      <c r="DU119" s="212">
        <f t="shared" si="104"/>
        <v>8</v>
      </c>
      <c r="DV119" s="212">
        <f t="shared" si="105"/>
        <v>8</v>
      </c>
      <c r="DW119" s="212">
        <f t="shared" si="106"/>
        <v>8</v>
      </c>
      <c r="DX119" s="264">
        <f t="shared" si="107"/>
        <v>5</v>
      </c>
      <c r="DY119" s="265">
        <f t="shared" si="108"/>
        <v>8</v>
      </c>
      <c r="DZ119" s="212">
        <f t="shared" si="109"/>
        <v>56</v>
      </c>
      <c r="EA119" s="212">
        <f t="shared" si="110"/>
        <v>11</v>
      </c>
      <c r="EB119" s="212">
        <f t="shared" si="111"/>
        <v>0</v>
      </c>
      <c r="EC119" s="212">
        <f t="shared" ref="EC119:ED119" si="863">IF(ISEVEN($B119),DT119,0)</f>
        <v>8</v>
      </c>
      <c r="ED119" s="212">
        <f t="shared" si="863"/>
        <v>8</v>
      </c>
      <c r="EE119" s="212">
        <f t="shared" ref="EE119:EF119" si="864">IF(ISODD($B119),DU119,0)</f>
        <v>0</v>
      </c>
      <c r="EF119" s="212">
        <f t="shared" si="864"/>
        <v>0</v>
      </c>
      <c r="EG119" s="212">
        <f t="shared" si="114"/>
        <v>8</v>
      </c>
      <c r="EH119" s="212">
        <f t="shared" si="115"/>
        <v>0</v>
      </c>
      <c r="EI119" s="212">
        <f t="shared" ref="EI119:EJ119" si="865">IF(ISEVEN($B119),DW119,0)</f>
        <v>8</v>
      </c>
      <c r="EJ119" s="264">
        <f t="shared" si="865"/>
        <v>5</v>
      </c>
      <c r="EK119" s="212">
        <f t="shared" ref="EK119:EL119" si="866">IF(ISODD($B119),DX119,0)</f>
        <v>0</v>
      </c>
      <c r="EL119" s="212">
        <f t="shared" si="866"/>
        <v>0</v>
      </c>
      <c r="EM119" s="212">
        <f t="shared" si="118"/>
        <v>8</v>
      </c>
      <c r="EN119" s="212"/>
      <c r="EO119" s="212"/>
      <c r="EP119" s="241">
        <f t="shared" si="119"/>
        <v>11</v>
      </c>
      <c r="EQ119" s="212">
        <f t="shared" si="120"/>
        <v>9</v>
      </c>
      <c r="ER119" s="212">
        <f t="shared" si="121"/>
        <v>10</v>
      </c>
      <c r="ES119" s="212">
        <f t="shared" si="122"/>
        <v>10</v>
      </c>
      <c r="ET119" s="264">
        <f t="shared" si="123"/>
        <v>7</v>
      </c>
      <c r="EU119" s="212">
        <f t="shared" si="124"/>
        <v>9</v>
      </c>
      <c r="EV119" s="212"/>
      <c r="EW119" s="212">
        <f t="shared" si="125"/>
        <v>56</v>
      </c>
      <c r="EX119" s="212">
        <f t="shared" si="126"/>
        <v>11</v>
      </c>
      <c r="EY119" s="212">
        <f t="shared" si="127"/>
        <v>0</v>
      </c>
      <c r="EZ119" s="212">
        <f t="shared" ref="EZ119:FA119" si="867">IF(ISEVEN($B119),EQ119,0)</f>
        <v>9</v>
      </c>
      <c r="FA119" s="212">
        <f t="shared" si="867"/>
        <v>10</v>
      </c>
      <c r="FB119" s="212">
        <f t="shared" ref="FB119:FC119" si="868">IF(ISODD($B119),ER119,0)</f>
        <v>0</v>
      </c>
      <c r="FC119" s="212">
        <f t="shared" si="868"/>
        <v>0</v>
      </c>
      <c r="FD119" s="212">
        <f t="shared" si="130"/>
        <v>10</v>
      </c>
      <c r="FE119" s="212">
        <f t="shared" si="131"/>
        <v>0</v>
      </c>
      <c r="FF119" s="264">
        <f t="shared" ref="FF119:FG119" si="869">IF(ISEVEN($B119),ET119,0)</f>
        <v>7</v>
      </c>
      <c r="FG119" s="212">
        <f t="shared" si="869"/>
        <v>9</v>
      </c>
      <c r="FH119" s="212">
        <f t="shared" si="133"/>
        <v>0</v>
      </c>
      <c r="FI119" s="212">
        <v>0</v>
      </c>
      <c r="FJ119" s="212">
        <v>0</v>
      </c>
      <c r="FK119" s="212"/>
      <c r="FL119" s="212"/>
      <c r="FM119" s="262">
        <v>56</v>
      </c>
    </row>
    <row r="120" spans="1:169" ht="15.75" customHeight="1" x14ac:dyDescent="0.2">
      <c r="A120" s="247">
        <v>108</v>
      </c>
      <c r="B120" s="248">
        <v>213423243108</v>
      </c>
      <c r="C120" s="249" t="s">
        <v>1079</v>
      </c>
      <c r="D120" s="250"/>
      <c r="E120" s="251" t="s">
        <v>1080</v>
      </c>
      <c r="F120" s="252">
        <f t="shared" si="0"/>
        <v>2</v>
      </c>
      <c r="G120" s="252">
        <f t="shared" si="1"/>
        <v>2</v>
      </c>
      <c r="H120" s="252">
        <f t="shared" si="2"/>
        <v>2</v>
      </c>
      <c r="I120" s="252">
        <f t="shared" si="3"/>
        <v>2</v>
      </c>
      <c r="J120" s="252">
        <f t="shared" si="4"/>
        <v>2</v>
      </c>
      <c r="K120" s="252">
        <f t="shared" si="5"/>
        <v>2</v>
      </c>
      <c r="L120" s="252">
        <f t="shared" si="6"/>
        <v>1</v>
      </c>
      <c r="M120" s="252">
        <f t="shared" si="7"/>
        <v>0</v>
      </c>
      <c r="N120" s="252">
        <f t="shared" si="8"/>
        <v>0</v>
      </c>
      <c r="O120" s="253">
        <f t="shared" si="9"/>
        <v>0</v>
      </c>
      <c r="P120" s="252">
        <f t="shared" si="10"/>
        <v>0</v>
      </c>
      <c r="Q120" s="252">
        <f t="shared" si="11"/>
        <v>0</v>
      </c>
      <c r="R120" s="252">
        <f t="shared" si="12"/>
        <v>0</v>
      </c>
      <c r="S120" s="254">
        <f t="shared" si="13"/>
        <v>0</v>
      </c>
      <c r="T120" s="255">
        <f t="shared" si="14"/>
        <v>4</v>
      </c>
      <c r="U120" s="252">
        <f t="shared" si="15"/>
        <v>9</v>
      </c>
      <c r="V120" s="252">
        <f t="shared" si="16"/>
        <v>0</v>
      </c>
      <c r="W120" s="252">
        <f t="shared" si="17"/>
        <v>0</v>
      </c>
      <c r="X120" s="254">
        <f t="shared" si="18"/>
        <v>0</v>
      </c>
      <c r="Y120" s="256">
        <f t="shared" si="19"/>
        <v>3</v>
      </c>
      <c r="Z120" s="252">
        <f t="shared" si="20"/>
        <v>10</v>
      </c>
      <c r="AA120" s="252">
        <f t="shared" si="21"/>
        <v>0</v>
      </c>
      <c r="AB120" s="252">
        <f t="shared" si="22"/>
        <v>0</v>
      </c>
      <c r="AC120" s="254">
        <f t="shared" si="23"/>
        <v>0</v>
      </c>
      <c r="AD120" s="255">
        <f t="shared" si="24"/>
        <v>3</v>
      </c>
      <c r="AE120" s="252">
        <f t="shared" si="25"/>
        <v>0</v>
      </c>
      <c r="AF120" s="252">
        <f t="shared" si="26"/>
        <v>0</v>
      </c>
      <c r="AG120" s="252">
        <f t="shared" si="27"/>
        <v>0</v>
      </c>
      <c r="AH120" s="254">
        <f t="shared" si="28"/>
        <v>0</v>
      </c>
      <c r="AI120" s="257">
        <f t="shared" si="29"/>
        <v>4</v>
      </c>
      <c r="AJ120" s="252">
        <f t="shared" si="30"/>
        <v>0</v>
      </c>
      <c r="AK120" s="252">
        <f t="shared" si="31"/>
        <v>0</v>
      </c>
      <c r="AL120" s="252">
        <f t="shared" si="32"/>
        <v>0</v>
      </c>
      <c r="AM120" s="254">
        <f t="shared" si="33"/>
        <v>0</v>
      </c>
      <c r="AN120" s="257">
        <f t="shared" si="34"/>
        <v>4</v>
      </c>
      <c r="AO120" s="252">
        <f t="shared" si="35"/>
        <v>10</v>
      </c>
      <c r="AP120" s="252">
        <f t="shared" si="36"/>
        <v>0</v>
      </c>
      <c r="AQ120" s="252">
        <f t="shared" si="37"/>
        <v>0</v>
      </c>
      <c r="AR120" s="254">
        <f t="shared" si="38"/>
        <v>0</v>
      </c>
      <c r="AS120" s="257">
        <f t="shared" si="39"/>
        <v>3</v>
      </c>
      <c r="AT120" s="252">
        <f t="shared" si="40"/>
        <v>0</v>
      </c>
      <c r="AU120" s="252">
        <f t="shared" si="41"/>
        <v>0</v>
      </c>
      <c r="AV120" s="252">
        <f t="shared" si="42"/>
        <v>0</v>
      </c>
      <c r="AW120" s="254">
        <f t="shared" si="43"/>
        <v>0</v>
      </c>
      <c r="AX120" s="258">
        <f t="shared" si="44"/>
        <v>4</v>
      </c>
      <c r="AY120" s="252">
        <f t="shared" si="45"/>
        <v>10</v>
      </c>
      <c r="AZ120" s="252">
        <f t="shared" si="46"/>
        <v>0</v>
      </c>
      <c r="BA120" s="252">
        <f t="shared" si="47"/>
        <v>0</v>
      </c>
      <c r="BB120" s="254">
        <f t="shared" si="48"/>
        <v>0</v>
      </c>
      <c r="BC120" s="257">
        <f t="shared" si="49"/>
        <v>3</v>
      </c>
      <c r="BD120" s="259">
        <f t="shared" si="50"/>
        <v>3</v>
      </c>
      <c r="BE120" s="252">
        <f t="shared" si="51"/>
        <v>0</v>
      </c>
      <c r="BF120" s="252">
        <f t="shared" si="52"/>
        <v>0</v>
      </c>
      <c r="BG120" s="254">
        <f t="shared" si="53"/>
        <v>0</v>
      </c>
      <c r="BH120" s="257">
        <f t="shared" si="54"/>
        <v>3</v>
      </c>
      <c r="BI120" s="252">
        <f t="shared" si="55"/>
        <v>0</v>
      </c>
      <c r="BJ120" s="252">
        <f t="shared" si="56"/>
        <v>0</v>
      </c>
      <c r="BK120" s="252">
        <f t="shared" si="57"/>
        <v>0</v>
      </c>
      <c r="BL120" s="254">
        <f t="shared" si="58"/>
        <v>0</v>
      </c>
      <c r="BM120" s="260">
        <f t="shared" si="59"/>
        <v>4</v>
      </c>
      <c r="BN120" s="252">
        <f t="shared" si="60"/>
        <v>0</v>
      </c>
      <c r="BO120" s="252">
        <f t="shared" si="61"/>
        <v>0</v>
      </c>
      <c r="BP120" s="252">
        <f t="shared" si="62"/>
        <v>0</v>
      </c>
      <c r="BQ120" s="254">
        <f t="shared" si="63"/>
        <v>0</v>
      </c>
      <c r="BR120" s="261">
        <f t="shared" si="64"/>
        <v>4</v>
      </c>
      <c r="BS120" s="252">
        <f t="shared" si="65"/>
        <v>10</v>
      </c>
      <c r="BT120" s="252">
        <f t="shared" si="66"/>
        <v>0</v>
      </c>
      <c r="BU120" s="252">
        <f t="shared" si="67"/>
        <v>0</v>
      </c>
      <c r="BV120" s="254">
        <f t="shared" si="68"/>
        <v>0</v>
      </c>
      <c r="BW120" s="261">
        <f t="shared" si="69"/>
        <v>3</v>
      </c>
      <c r="BX120" s="262">
        <v>65</v>
      </c>
      <c r="BY120" s="262">
        <v>65</v>
      </c>
      <c r="BZ120" s="246" t="e">
        <f t="shared" si="70"/>
        <v>#VALUE!</v>
      </c>
      <c r="CA120" s="246">
        <f t="shared" si="71"/>
        <v>20</v>
      </c>
      <c r="CB120" s="246" t="e">
        <f t="shared" si="72"/>
        <v>#VALUE!</v>
      </c>
      <c r="CC120" s="246" t="e">
        <f t="shared" si="73"/>
        <v>#VALUE!</v>
      </c>
      <c r="CD120" s="246" t="e">
        <f t="shared" si="74"/>
        <v>#VALUE!</v>
      </c>
      <c r="CE120" s="246" t="e">
        <f t="shared" si="75"/>
        <v>#VALUE!</v>
      </c>
      <c r="CF120" s="246" t="e">
        <f t="shared" si="76"/>
        <v>#VALUE!</v>
      </c>
      <c r="CG120" s="246" t="e">
        <f t="shared" si="77"/>
        <v>#VALUE!</v>
      </c>
      <c r="CH120" s="246" t="e">
        <f t="shared" si="78"/>
        <v>#VALUE!</v>
      </c>
      <c r="CI120" s="246" t="e">
        <f t="shared" si="79"/>
        <v>#VALUE!</v>
      </c>
      <c r="CJ120" s="246" t="e">
        <f t="shared" si="80"/>
        <v>#VALUE!</v>
      </c>
      <c r="CK120" s="246" t="e">
        <f t="shared" si="81"/>
        <v>#VALUE!</v>
      </c>
      <c r="CL120" s="246" t="e">
        <f t="shared" si="82"/>
        <v>#VALUE!</v>
      </c>
      <c r="CM120" s="246" t="e">
        <f t="shared" si="83"/>
        <v>#VALUE!</v>
      </c>
      <c r="CN120" s="246" t="e">
        <f t="shared" si="84"/>
        <v>#VALUE!</v>
      </c>
      <c r="CO120" s="263" t="str">
        <f t="shared" si="85"/>
        <v>2023PEC AI 601</v>
      </c>
      <c r="CP120" s="246" t="e">
        <f t="shared" si="86"/>
        <v>#VALUE!</v>
      </c>
      <c r="CQ120" s="211"/>
      <c r="CR120" s="246">
        <f t="shared" si="87"/>
        <v>20</v>
      </c>
      <c r="CS120" s="246" t="e">
        <f t="shared" si="88"/>
        <v>#VALUE!</v>
      </c>
      <c r="CT120" s="246" t="e">
        <f t="shared" si="89"/>
        <v>#VALUE!</v>
      </c>
      <c r="CU120" s="246" t="e">
        <f t="shared" si="90"/>
        <v>#VALUE!</v>
      </c>
      <c r="CV120" s="246" t="e">
        <f t="shared" si="91"/>
        <v>#VALUE!</v>
      </c>
      <c r="CW120" s="246" t="e">
        <f t="shared" si="92"/>
        <v>#VALUE!</v>
      </c>
      <c r="CX120" s="246" t="e">
        <f t="shared" si="93"/>
        <v>#VALUE!</v>
      </c>
      <c r="CY120" s="246" t="e">
        <f t="shared" si="94"/>
        <v>#VALUE!</v>
      </c>
      <c r="CZ120" s="246" t="e">
        <f t="shared" si="95"/>
        <v>#VALUE!</v>
      </c>
      <c r="DA120" s="246" t="e">
        <f t="shared" si="96"/>
        <v>#VALUE!</v>
      </c>
      <c r="DB120" s="246" t="e">
        <f t="shared" si="97"/>
        <v>#VALUE!</v>
      </c>
      <c r="DC120" s="246" t="e">
        <f t="shared" si="98"/>
        <v>#VALUE!</v>
      </c>
      <c r="DD120" s="246" t="e">
        <f t="shared" si="99"/>
        <v>#VALUE!</v>
      </c>
      <c r="DE120" s="212"/>
      <c r="DF120" s="212" t="e">
        <f t="shared" si="100"/>
        <v>#VALUE!</v>
      </c>
      <c r="DG120" s="212"/>
      <c r="DH120" s="212"/>
      <c r="DI120" s="212"/>
      <c r="DJ120" s="212"/>
      <c r="DK120" s="212"/>
      <c r="DL120" s="212"/>
      <c r="DM120" s="212"/>
      <c r="DN120" s="212"/>
      <c r="DO120" s="212"/>
      <c r="DP120" s="212"/>
      <c r="DQ120" s="212"/>
      <c r="DR120" s="264">
        <f t="shared" si="101"/>
        <v>65</v>
      </c>
      <c r="DS120" s="241">
        <f t="shared" si="102"/>
        <v>13</v>
      </c>
      <c r="DT120" s="212">
        <f t="shared" si="103"/>
        <v>9</v>
      </c>
      <c r="DU120" s="212">
        <f t="shared" si="104"/>
        <v>10</v>
      </c>
      <c r="DV120" s="212">
        <f t="shared" si="105"/>
        <v>10</v>
      </c>
      <c r="DW120" s="212">
        <f t="shared" si="106"/>
        <v>10</v>
      </c>
      <c r="DX120" s="264">
        <f t="shared" si="107"/>
        <v>3</v>
      </c>
      <c r="DY120" s="265">
        <f t="shared" si="108"/>
        <v>10</v>
      </c>
      <c r="DZ120" s="212">
        <f t="shared" si="109"/>
        <v>65</v>
      </c>
      <c r="EA120" s="212">
        <f t="shared" si="110"/>
        <v>13</v>
      </c>
      <c r="EB120" s="212">
        <f t="shared" si="111"/>
        <v>0</v>
      </c>
      <c r="EC120" s="212">
        <f t="shared" ref="EC120:ED120" si="870">IF(ISEVEN($B120),DT120,0)</f>
        <v>9</v>
      </c>
      <c r="ED120" s="212">
        <f t="shared" si="870"/>
        <v>10</v>
      </c>
      <c r="EE120" s="212">
        <f t="shared" ref="EE120:EF120" si="871">IF(ISODD($B120),DU120,0)</f>
        <v>0</v>
      </c>
      <c r="EF120" s="212">
        <f t="shared" si="871"/>
        <v>0</v>
      </c>
      <c r="EG120" s="212">
        <f t="shared" si="114"/>
        <v>10</v>
      </c>
      <c r="EH120" s="212">
        <f t="shared" si="115"/>
        <v>0</v>
      </c>
      <c r="EI120" s="212">
        <f t="shared" ref="EI120:EJ120" si="872">IF(ISEVEN($B120),DW120,0)</f>
        <v>10</v>
      </c>
      <c r="EJ120" s="264">
        <f t="shared" si="872"/>
        <v>3</v>
      </c>
      <c r="EK120" s="212">
        <f t="shared" ref="EK120:EL120" si="873">IF(ISODD($B120),DX120,0)</f>
        <v>0</v>
      </c>
      <c r="EL120" s="212">
        <f t="shared" si="873"/>
        <v>0</v>
      </c>
      <c r="EM120" s="212">
        <f t="shared" si="118"/>
        <v>10</v>
      </c>
      <c r="EN120" s="212"/>
      <c r="EO120" s="212"/>
      <c r="EP120" s="241">
        <f t="shared" si="119"/>
        <v>13</v>
      </c>
      <c r="EQ120" s="212">
        <f t="shared" si="120"/>
        <v>11</v>
      </c>
      <c r="ER120" s="212">
        <f t="shared" si="121"/>
        <v>12</v>
      </c>
      <c r="ES120" s="212">
        <f t="shared" si="122"/>
        <v>12</v>
      </c>
      <c r="ET120" s="264">
        <f t="shared" si="123"/>
        <v>7</v>
      </c>
      <c r="EU120" s="212">
        <f t="shared" si="124"/>
        <v>10</v>
      </c>
      <c r="EV120" s="212"/>
      <c r="EW120" s="212">
        <f t="shared" si="125"/>
        <v>65</v>
      </c>
      <c r="EX120" s="212">
        <f t="shared" si="126"/>
        <v>13</v>
      </c>
      <c r="EY120" s="212">
        <f t="shared" si="127"/>
        <v>0</v>
      </c>
      <c r="EZ120" s="212">
        <f t="shared" ref="EZ120:FA120" si="874">IF(ISEVEN($B120),EQ120,0)</f>
        <v>11</v>
      </c>
      <c r="FA120" s="212">
        <f t="shared" si="874"/>
        <v>12</v>
      </c>
      <c r="FB120" s="212">
        <f t="shared" ref="FB120:FC120" si="875">IF(ISODD($B120),ER120,0)</f>
        <v>0</v>
      </c>
      <c r="FC120" s="212">
        <f t="shared" si="875"/>
        <v>0</v>
      </c>
      <c r="FD120" s="212">
        <f t="shared" si="130"/>
        <v>12</v>
      </c>
      <c r="FE120" s="212">
        <f t="shared" si="131"/>
        <v>0</v>
      </c>
      <c r="FF120" s="264">
        <f t="shared" ref="FF120:FG120" si="876">IF(ISEVEN($B120),ET120,0)</f>
        <v>7</v>
      </c>
      <c r="FG120" s="212">
        <f t="shared" si="876"/>
        <v>10</v>
      </c>
      <c r="FH120" s="212">
        <f t="shared" si="133"/>
        <v>0</v>
      </c>
      <c r="FI120" s="212">
        <v>0</v>
      </c>
      <c r="FJ120" s="212">
        <v>0</v>
      </c>
      <c r="FK120" s="212"/>
      <c r="FL120" s="212"/>
      <c r="FM120" s="262">
        <v>65</v>
      </c>
    </row>
    <row r="121" spans="1:169" ht="15.75" customHeight="1" x14ac:dyDescent="0.2">
      <c r="A121" s="247">
        <v>108</v>
      </c>
      <c r="B121" s="266">
        <v>213423243108</v>
      </c>
      <c r="C121" s="266" t="s">
        <v>177</v>
      </c>
      <c r="D121" s="250"/>
      <c r="E121" s="267" t="s">
        <v>178</v>
      </c>
      <c r="F121" s="252">
        <f t="shared" si="0"/>
        <v>2</v>
      </c>
      <c r="G121" s="252">
        <f t="shared" si="1"/>
        <v>2</v>
      </c>
      <c r="H121" s="252">
        <f t="shared" si="2"/>
        <v>2</v>
      </c>
      <c r="I121" s="252">
        <f t="shared" si="3"/>
        <v>2</v>
      </c>
      <c r="J121" s="252">
        <f t="shared" si="4"/>
        <v>2</v>
      </c>
      <c r="K121" s="252">
        <f t="shared" si="5"/>
        <v>2</v>
      </c>
      <c r="L121" s="252">
        <f t="shared" si="6"/>
        <v>2</v>
      </c>
      <c r="M121" s="252">
        <f t="shared" si="7"/>
        <v>2</v>
      </c>
      <c r="N121" s="252">
        <f t="shared" si="8"/>
        <v>2</v>
      </c>
      <c r="O121" s="253">
        <f t="shared" si="9"/>
        <v>0</v>
      </c>
      <c r="P121" s="252">
        <f t="shared" si="10"/>
        <v>0</v>
      </c>
      <c r="Q121" s="252">
        <f t="shared" si="11"/>
        <v>0</v>
      </c>
      <c r="R121" s="252">
        <f t="shared" si="12"/>
        <v>0</v>
      </c>
      <c r="S121" s="254">
        <f t="shared" si="13"/>
        <v>0</v>
      </c>
      <c r="T121" s="255">
        <f t="shared" si="14"/>
        <v>4</v>
      </c>
      <c r="U121" s="252">
        <f t="shared" si="15"/>
        <v>12</v>
      </c>
      <c r="V121" s="252">
        <f t="shared" si="16"/>
        <v>0</v>
      </c>
      <c r="W121" s="252">
        <f t="shared" si="17"/>
        <v>0</v>
      </c>
      <c r="X121" s="254">
        <f t="shared" si="18"/>
        <v>0</v>
      </c>
      <c r="Y121" s="256">
        <f t="shared" si="19"/>
        <v>3</v>
      </c>
      <c r="Z121" s="252">
        <f t="shared" si="20"/>
        <v>13</v>
      </c>
      <c r="AA121" s="252">
        <f t="shared" si="21"/>
        <v>0</v>
      </c>
      <c r="AB121" s="252">
        <f t="shared" si="22"/>
        <v>0</v>
      </c>
      <c r="AC121" s="254">
        <f t="shared" si="23"/>
        <v>0</v>
      </c>
      <c r="AD121" s="255">
        <f t="shared" si="24"/>
        <v>3</v>
      </c>
      <c r="AE121" s="252">
        <f t="shared" si="25"/>
        <v>0</v>
      </c>
      <c r="AF121" s="252">
        <f t="shared" si="26"/>
        <v>0</v>
      </c>
      <c r="AG121" s="252">
        <f t="shared" si="27"/>
        <v>0</v>
      </c>
      <c r="AH121" s="254">
        <f t="shared" si="28"/>
        <v>0</v>
      </c>
      <c r="AI121" s="257">
        <f t="shared" si="29"/>
        <v>4</v>
      </c>
      <c r="AJ121" s="252">
        <f t="shared" si="30"/>
        <v>0</v>
      </c>
      <c r="AK121" s="252">
        <f t="shared" si="31"/>
        <v>0</v>
      </c>
      <c r="AL121" s="252">
        <f t="shared" si="32"/>
        <v>0</v>
      </c>
      <c r="AM121" s="254">
        <f t="shared" si="33"/>
        <v>0</v>
      </c>
      <c r="AN121" s="257">
        <f t="shared" si="34"/>
        <v>4</v>
      </c>
      <c r="AO121" s="252">
        <f t="shared" si="35"/>
        <v>13</v>
      </c>
      <c r="AP121" s="252">
        <f t="shared" si="36"/>
        <v>0</v>
      </c>
      <c r="AQ121" s="252">
        <f t="shared" si="37"/>
        <v>0</v>
      </c>
      <c r="AR121" s="254">
        <f t="shared" si="38"/>
        <v>0</v>
      </c>
      <c r="AS121" s="257">
        <f t="shared" si="39"/>
        <v>3</v>
      </c>
      <c r="AT121" s="252">
        <f t="shared" si="40"/>
        <v>0</v>
      </c>
      <c r="AU121" s="252">
        <f t="shared" si="41"/>
        <v>0</v>
      </c>
      <c r="AV121" s="252">
        <f t="shared" si="42"/>
        <v>0</v>
      </c>
      <c r="AW121" s="254">
        <f t="shared" si="43"/>
        <v>0</v>
      </c>
      <c r="AX121" s="258">
        <f t="shared" si="44"/>
        <v>4</v>
      </c>
      <c r="AY121" s="252">
        <f t="shared" si="45"/>
        <v>13</v>
      </c>
      <c r="AZ121" s="252">
        <f t="shared" si="46"/>
        <v>0</v>
      </c>
      <c r="BA121" s="252">
        <f t="shared" si="47"/>
        <v>0</v>
      </c>
      <c r="BB121" s="254">
        <f t="shared" si="48"/>
        <v>0</v>
      </c>
      <c r="BC121" s="257">
        <f t="shared" si="49"/>
        <v>3</v>
      </c>
      <c r="BD121" s="259">
        <f t="shared" si="50"/>
        <v>8</v>
      </c>
      <c r="BE121" s="252">
        <f t="shared" si="51"/>
        <v>0</v>
      </c>
      <c r="BF121" s="252">
        <f t="shared" si="52"/>
        <v>0</v>
      </c>
      <c r="BG121" s="254">
        <f t="shared" si="53"/>
        <v>0</v>
      </c>
      <c r="BH121" s="257">
        <f t="shared" si="54"/>
        <v>3</v>
      </c>
      <c r="BI121" s="252">
        <f t="shared" si="55"/>
        <v>0</v>
      </c>
      <c r="BJ121" s="252">
        <f t="shared" si="56"/>
        <v>0</v>
      </c>
      <c r="BK121" s="252">
        <f t="shared" si="57"/>
        <v>0</v>
      </c>
      <c r="BL121" s="254">
        <f t="shared" si="58"/>
        <v>0</v>
      </c>
      <c r="BM121" s="260">
        <f t="shared" si="59"/>
        <v>4</v>
      </c>
      <c r="BN121" s="252">
        <f t="shared" si="60"/>
        <v>0</v>
      </c>
      <c r="BO121" s="252">
        <f t="shared" si="61"/>
        <v>0</v>
      </c>
      <c r="BP121" s="252">
        <f t="shared" si="62"/>
        <v>0</v>
      </c>
      <c r="BQ121" s="254">
        <f t="shared" si="63"/>
        <v>0</v>
      </c>
      <c r="BR121" s="261">
        <f t="shared" si="64"/>
        <v>4</v>
      </c>
      <c r="BS121" s="252">
        <f t="shared" si="65"/>
        <v>14</v>
      </c>
      <c r="BT121" s="252">
        <f t="shared" si="66"/>
        <v>0</v>
      </c>
      <c r="BU121" s="252">
        <f t="shared" si="67"/>
        <v>0</v>
      </c>
      <c r="BV121" s="254">
        <f t="shared" si="68"/>
        <v>0</v>
      </c>
      <c r="BW121" s="261">
        <f t="shared" si="69"/>
        <v>3</v>
      </c>
      <c r="BX121" s="262">
        <v>91</v>
      </c>
      <c r="BY121" s="262">
        <v>91</v>
      </c>
      <c r="BZ121" s="246" t="e">
        <f t="shared" si="70"/>
        <v>#VALUE!</v>
      </c>
      <c r="CA121" s="246">
        <f t="shared" si="71"/>
        <v>20</v>
      </c>
      <c r="CB121" s="246" t="e">
        <f t="shared" si="72"/>
        <v>#VALUE!</v>
      </c>
      <c r="CC121" s="246" t="e">
        <f t="shared" si="73"/>
        <v>#VALUE!</v>
      </c>
      <c r="CD121" s="246" t="e">
        <f t="shared" si="74"/>
        <v>#VALUE!</v>
      </c>
      <c r="CE121" s="246" t="e">
        <f t="shared" si="75"/>
        <v>#VALUE!</v>
      </c>
      <c r="CF121" s="246" t="e">
        <f t="shared" si="76"/>
        <v>#VALUE!</v>
      </c>
      <c r="CG121" s="246" t="e">
        <f t="shared" si="77"/>
        <v>#VALUE!</v>
      </c>
      <c r="CH121" s="246" t="e">
        <f t="shared" si="78"/>
        <v>#VALUE!</v>
      </c>
      <c r="CI121" s="246" t="e">
        <f t="shared" si="79"/>
        <v>#VALUE!</v>
      </c>
      <c r="CJ121" s="246" t="e">
        <f t="shared" si="80"/>
        <v>#VALUE!</v>
      </c>
      <c r="CK121" s="246" t="e">
        <f t="shared" si="81"/>
        <v>#VALUE!</v>
      </c>
      <c r="CL121" s="246" t="e">
        <f t="shared" si="82"/>
        <v>#VALUE!</v>
      </c>
      <c r="CM121" s="246" t="e">
        <f t="shared" si="83"/>
        <v>#VALUE!</v>
      </c>
      <c r="CN121" s="246" t="e">
        <f t="shared" si="84"/>
        <v>#VALUE!</v>
      </c>
      <c r="CO121" s="263" t="str">
        <f t="shared" si="85"/>
        <v>2023PEC AI 148</v>
      </c>
      <c r="CP121" s="246" t="e">
        <f t="shared" si="86"/>
        <v>#VALUE!</v>
      </c>
      <c r="CQ121" s="211"/>
      <c r="CR121" s="246">
        <f t="shared" si="87"/>
        <v>20</v>
      </c>
      <c r="CS121" s="246" t="e">
        <f t="shared" si="88"/>
        <v>#VALUE!</v>
      </c>
      <c r="CT121" s="246" t="e">
        <f t="shared" si="89"/>
        <v>#VALUE!</v>
      </c>
      <c r="CU121" s="246" t="e">
        <f t="shared" si="90"/>
        <v>#VALUE!</v>
      </c>
      <c r="CV121" s="246" t="e">
        <f t="shared" si="91"/>
        <v>#VALUE!</v>
      </c>
      <c r="CW121" s="246" t="e">
        <f t="shared" si="92"/>
        <v>#VALUE!</v>
      </c>
      <c r="CX121" s="246" t="e">
        <f t="shared" si="93"/>
        <v>#VALUE!</v>
      </c>
      <c r="CY121" s="246" t="e">
        <f t="shared" si="94"/>
        <v>#VALUE!</v>
      </c>
      <c r="CZ121" s="246" t="e">
        <f t="shared" si="95"/>
        <v>#VALUE!</v>
      </c>
      <c r="DA121" s="246" t="e">
        <f t="shared" si="96"/>
        <v>#VALUE!</v>
      </c>
      <c r="DB121" s="246" t="e">
        <f t="shared" si="97"/>
        <v>#VALUE!</v>
      </c>
      <c r="DC121" s="246" t="e">
        <f t="shared" si="98"/>
        <v>#VALUE!</v>
      </c>
      <c r="DD121" s="246" t="e">
        <f t="shared" si="99"/>
        <v>#VALUE!</v>
      </c>
      <c r="DE121" s="212"/>
      <c r="DF121" s="212" t="e">
        <f t="shared" si="100"/>
        <v>#VALUE!</v>
      </c>
      <c r="DG121" s="212"/>
      <c r="DH121" s="212"/>
      <c r="DI121" s="212"/>
      <c r="DJ121" s="212"/>
      <c r="DK121" s="212"/>
      <c r="DL121" s="212"/>
      <c r="DM121" s="212"/>
      <c r="DN121" s="212"/>
      <c r="DO121" s="212"/>
      <c r="DP121" s="212"/>
      <c r="DQ121" s="212"/>
      <c r="DR121" s="264">
        <f t="shared" si="101"/>
        <v>91</v>
      </c>
      <c r="DS121" s="241">
        <f t="shared" si="102"/>
        <v>18</v>
      </c>
      <c r="DT121" s="212">
        <f t="shared" si="103"/>
        <v>12</v>
      </c>
      <c r="DU121" s="212">
        <f t="shared" si="104"/>
        <v>13</v>
      </c>
      <c r="DV121" s="212">
        <f t="shared" si="105"/>
        <v>13</v>
      </c>
      <c r="DW121" s="212">
        <f t="shared" si="106"/>
        <v>13</v>
      </c>
      <c r="DX121" s="264">
        <f t="shared" si="107"/>
        <v>8</v>
      </c>
      <c r="DY121" s="265">
        <f t="shared" si="108"/>
        <v>14</v>
      </c>
      <c r="DZ121" s="212">
        <f t="shared" si="109"/>
        <v>91</v>
      </c>
      <c r="EA121" s="212">
        <f t="shared" si="110"/>
        <v>18</v>
      </c>
      <c r="EB121" s="212">
        <f t="shared" si="111"/>
        <v>0</v>
      </c>
      <c r="EC121" s="212">
        <f t="shared" ref="EC121:ED121" si="877">IF(ISEVEN($B121),DT121,0)</f>
        <v>12</v>
      </c>
      <c r="ED121" s="212">
        <f t="shared" si="877"/>
        <v>13</v>
      </c>
      <c r="EE121" s="212">
        <f t="shared" ref="EE121:EF121" si="878">IF(ISODD($B121),DU121,0)</f>
        <v>0</v>
      </c>
      <c r="EF121" s="212">
        <f t="shared" si="878"/>
        <v>0</v>
      </c>
      <c r="EG121" s="212">
        <f t="shared" si="114"/>
        <v>13</v>
      </c>
      <c r="EH121" s="212">
        <f t="shared" si="115"/>
        <v>0</v>
      </c>
      <c r="EI121" s="212">
        <f t="shared" ref="EI121:EJ121" si="879">IF(ISEVEN($B121),DW121,0)</f>
        <v>13</v>
      </c>
      <c r="EJ121" s="264">
        <f t="shared" si="879"/>
        <v>8</v>
      </c>
      <c r="EK121" s="212">
        <f t="shared" ref="EK121:EL121" si="880">IF(ISODD($B121),DX121,0)</f>
        <v>0</v>
      </c>
      <c r="EL121" s="212">
        <f t="shared" si="880"/>
        <v>0</v>
      </c>
      <c r="EM121" s="212">
        <f t="shared" si="118"/>
        <v>14</v>
      </c>
      <c r="EN121" s="212"/>
      <c r="EO121" s="212"/>
      <c r="EP121" s="241">
        <f t="shared" si="119"/>
        <v>18</v>
      </c>
      <c r="EQ121" s="212">
        <f t="shared" si="120"/>
        <v>15</v>
      </c>
      <c r="ER121" s="212">
        <f t="shared" si="121"/>
        <v>16</v>
      </c>
      <c r="ES121" s="212">
        <f t="shared" si="122"/>
        <v>16</v>
      </c>
      <c r="ET121" s="264">
        <f t="shared" si="123"/>
        <v>11</v>
      </c>
      <c r="EU121" s="212">
        <f t="shared" si="124"/>
        <v>15</v>
      </c>
      <c r="EV121" s="212"/>
      <c r="EW121" s="212">
        <f t="shared" si="125"/>
        <v>91</v>
      </c>
      <c r="EX121" s="212">
        <f t="shared" si="126"/>
        <v>18</v>
      </c>
      <c r="EY121" s="212">
        <f t="shared" si="127"/>
        <v>0</v>
      </c>
      <c r="EZ121" s="212">
        <f t="shared" ref="EZ121:FA121" si="881">IF(ISEVEN($B121),EQ121,0)</f>
        <v>15</v>
      </c>
      <c r="FA121" s="212">
        <f t="shared" si="881"/>
        <v>16</v>
      </c>
      <c r="FB121" s="212">
        <f t="shared" ref="FB121:FC121" si="882">IF(ISODD($B121),ER121,0)</f>
        <v>0</v>
      </c>
      <c r="FC121" s="212">
        <f t="shared" si="882"/>
        <v>0</v>
      </c>
      <c r="FD121" s="212">
        <f t="shared" si="130"/>
        <v>16</v>
      </c>
      <c r="FE121" s="212">
        <f t="shared" si="131"/>
        <v>0</v>
      </c>
      <c r="FF121" s="264">
        <f t="shared" ref="FF121:FG121" si="883">IF(ISEVEN($B121),ET121,0)</f>
        <v>11</v>
      </c>
      <c r="FG121" s="212">
        <f t="shared" si="883"/>
        <v>15</v>
      </c>
      <c r="FH121" s="212">
        <f t="shared" si="133"/>
        <v>0</v>
      </c>
      <c r="FI121" s="212">
        <v>0</v>
      </c>
      <c r="FJ121" s="212">
        <v>0</v>
      </c>
      <c r="FK121" s="212"/>
      <c r="FL121" s="212"/>
      <c r="FM121" s="262">
        <v>91</v>
      </c>
    </row>
    <row r="122" spans="1:169" ht="15.75" customHeight="1" x14ac:dyDescent="0.2">
      <c r="A122" s="247">
        <v>109</v>
      </c>
      <c r="B122" s="266">
        <v>213423243109</v>
      </c>
      <c r="C122" s="266" t="s">
        <v>179</v>
      </c>
      <c r="D122" s="250"/>
      <c r="E122" s="267" t="s">
        <v>180</v>
      </c>
      <c r="F122" s="252">
        <f t="shared" si="0"/>
        <v>2</v>
      </c>
      <c r="G122" s="252">
        <f t="shared" si="1"/>
        <v>2</v>
      </c>
      <c r="H122" s="252">
        <f t="shared" si="2"/>
        <v>2</v>
      </c>
      <c r="I122" s="252">
        <f t="shared" si="3"/>
        <v>2</v>
      </c>
      <c r="J122" s="252">
        <f t="shared" si="4"/>
        <v>2</v>
      </c>
      <c r="K122" s="252">
        <f t="shared" si="5"/>
        <v>2</v>
      </c>
      <c r="L122" s="252">
        <f t="shared" si="6"/>
        <v>2</v>
      </c>
      <c r="M122" s="252">
        <f t="shared" si="7"/>
        <v>2</v>
      </c>
      <c r="N122" s="252">
        <f t="shared" si="8"/>
        <v>2</v>
      </c>
      <c r="O122" s="253">
        <f t="shared" si="9"/>
        <v>0</v>
      </c>
      <c r="P122" s="252">
        <f t="shared" si="10"/>
        <v>13</v>
      </c>
      <c r="Q122" s="252">
        <f t="shared" si="11"/>
        <v>0</v>
      </c>
      <c r="R122" s="252">
        <f t="shared" si="12"/>
        <v>0</v>
      </c>
      <c r="S122" s="254">
        <f t="shared" si="13"/>
        <v>0</v>
      </c>
      <c r="T122" s="255">
        <f t="shared" si="14"/>
        <v>3</v>
      </c>
      <c r="U122" s="252">
        <f t="shared" si="15"/>
        <v>0</v>
      </c>
      <c r="V122" s="252">
        <f t="shared" si="16"/>
        <v>0</v>
      </c>
      <c r="W122" s="252">
        <f t="shared" si="17"/>
        <v>0</v>
      </c>
      <c r="X122" s="254">
        <f t="shared" si="18"/>
        <v>0</v>
      </c>
      <c r="Y122" s="256">
        <f t="shared" si="19"/>
        <v>4</v>
      </c>
      <c r="Z122" s="252">
        <f t="shared" si="20"/>
        <v>0</v>
      </c>
      <c r="AA122" s="252">
        <f t="shared" si="21"/>
        <v>0</v>
      </c>
      <c r="AB122" s="252">
        <f t="shared" si="22"/>
        <v>0</v>
      </c>
      <c r="AC122" s="254">
        <f t="shared" si="23"/>
        <v>0</v>
      </c>
      <c r="AD122" s="255">
        <f t="shared" si="24"/>
        <v>4</v>
      </c>
      <c r="AE122" s="252">
        <f t="shared" si="25"/>
        <v>13</v>
      </c>
      <c r="AF122" s="252">
        <f t="shared" si="26"/>
        <v>0</v>
      </c>
      <c r="AG122" s="252">
        <f t="shared" si="27"/>
        <v>0</v>
      </c>
      <c r="AH122" s="254">
        <f t="shared" si="28"/>
        <v>0</v>
      </c>
      <c r="AI122" s="257">
        <f t="shared" si="29"/>
        <v>3</v>
      </c>
      <c r="AJ122" s="252">
        <f t="shared" si="30"/>
        <v>11</v>
      </c>
      <c r="AK122" s="252">
        <f t="shared" si="31"/>
        <v>0</v>
      </c>
      <c r="AL122" s="252">
        <f t="shared" si="32"/>
        <v>0</v>
      </c>
      <c r="AM122" s="254">
        <f t="shared" si="33"/>
        <v>0</v>
      </c>
      <c r="AN122" s="257">
        <f t="shared" si="34"/>
        <v>3</v>
      </c>
      <c r="AO122" s="252">
        <f t="shared" si="35"/>
        <v>0</v>
      </c>
      <c r="AP122" s="252">
        <f t="shared" si="36"/>
        <v>0</v>
      </c>
      <c r="AQ122" s="252">
        <f t="shared" si="37"/>
        <v>0</v>
      </c>
      <c r="AR122" s="254">
        <f t="shared" si="38"/>
        <v>0</v>
      </c>
      <c r="AS122" s="257">
        <f t="shared" si="39"/>
        <v>4</v>
      </c>
      <c r="AT122" s="252">
        <f t="shared" si="40"/>
        <v>13</v>
      </c>
      <c r="AU122" s="252">
        <f t="shared" si="41"/>
        <v>0</v>
      </c>
      <c r="AV122" s="252">
        <f t="shared" si="42"/>
        <v>0</v>
      </c>
      <c r="AW122" s="254">
        <f t="shared" si="43"/>
        <v>0</v>
      </c>
      <c r="AX122" s="258">
        <f t="shared" si="44"/>
        <v>3</v>
      </c>
      <c r="AY122" s="252">
        <f t="shared" si="45"/>
        <v>0</v>
      </c>
      <c r="AZ122" s="252">
        <f t="shared" si="46"/>
        <v>0</v>
      </c>
      <c r="BA122" s="252">
        <f t="shared" si="47"/>
        <v>0</v>
      </c>
      <c r="BB122" s="254">
        <f t="shared" si="48"/>
        <v>0</v>
      </c>
      <c r="BC122" s="257">
        <f t="shared" si="49"/>
        <v>4</v>
      </c>
      <c r="BD122" s="252">
        <f t="shared" si="50"/>
        <v>0</v>
      </c>
      <c r="BE122" s="252">
        <f t="shared" si="51"/>
        <v>0</v>
      </c>
      <c r="BF122" s="252">
        <f t="shared" si="52"/>
        <v>0</v>
      </c>
      <c r="BG122" s="254">
        <f t="shared" si="53"/>
        <v>0</v>
      </c>
      <c r="BH122" s="257">
        <f t="shared" si="54"/>
        <v>4</v>
      </c>
      <c r="BI122" s="259">
        <f t="shared" si="55"/>
        <v>7</v>
      </c>
      <c r="BJ122" s="252">
        <f t="shared" si="56"/>
        <v>0</v>
      </c>
      <c r="BK122" s="252">
        <f t="shared" si="57"/>
        <v>0</v>
      </c>
      <c r="BL122" s="254">
        <f t="shared" si="58"/>
        <v>0</v>
      </c>
      <c r="BM122" s="260">
        <f t="shared" si="59"/>
        <v>3</v>
      </c>
      <c r="BN122" s="252">
        <f t="shared" si="60"/>
        <v>13</v>
      </c>
      <c r="BO122" s="252">
        <f t="shared" si="61"/>
        <v>0</v>
      </c>
      <c r="BP122" s="252">
        <f t="shared" si="62"/>
        <v>0</v>
      </c>
      <c r="BQ122" s="254">
        <f t="shared" si="63"/>
        <v>0</v>
      </c>
      <c r="BR122" s="261">
        <f t="shared" si="64"/>
        <v>3</v>
      </c>
      <c r="BS122" s="252">
        <f t="shared" si="65"/>
        <v>0</v>
      </c>
      <c r="BT122" s="252">
        <f t="shared" si="66"/>
        <v>0</v>
      </c>
      <c r="BU122" s="252">
        <f t="shared" si="67"/>
        <v>0</v>
      </c>
      <c r="BV122" s="254">
        <f t="shared" si="68"/>
        <v>0</v>
      </c>
      <c r="BW122" s="261">
        <f t="shared" si="69"/>
        <v>4</v>
      </c>
      <c r="BX122" s="262">
        <v>88</v>
      </c>
      <c r="BY122" s="262">
        <v>88</v>
      </c>
      <c r="BZ122" s="246" t="e">
        <f t="shared" si="70"/>
        <v>#VALUE!</v>
      </c>
      <c r="CA122" s="246">
        <f t="shared" si="71"/>
        <v>20</v>
      </c>
      <c r="CB122" s="246" t="e">
        <f t="shared" si="72"/>
        <v>#VALUE!</v>
      </c>
      <c r="CC122" s="246" t="e">
        <f t="shared" si="73"/>
        <v>#VALUE!</v>
      </c>
      <c r="CD122" s="246" t="e">
        <f t="shared" si="74"/>
        <v>#VALUE!</v>
      </c>
      <c r="CE122" s="246" t="e">
        <f t="shared" si="75"/>
        <v>#VALUE!</v>
      </c>
      <c r="CF122" s="246" t="e">
        <f t="shared" si="76"/>
        <v>#VALUE!</v>
      </c>
      <c r="CG122" s="246" t="e">
        <f t="shared" si="77"/>
        <v>#VALUE!</v>
      </c>
      <c r="CH122" s="246" t="e">
        <f t="shared" si="78"/>
        <v>#VALUE!</v>
      </c>
      <c r="CI122" s="246" t="e">
        <f t="shared" si="79"/>
        <v>#VALUE!</v>
      </c>
      <c r="CJ122" s="246" t="e">
        <f t="shared" si="80"/>
        <v>#VALUE!</v>
      </c>
      <c r="CK122" s="246" t="e">
        <f t="shared" si="81"/>
        <v>#VALUE!</v>
      </c>
      <c r="CL122" s="246" t="e">
        <f t="shared" si="82"/>
        <v>#VALUE!</v>
      </c>
      <c r="CM122" s="246" t="e">
        <f t="shared" si="83"/>
        <v>#VALUE!</v>
      </c>
      <c r="CN122" s="246" t="e">
        <f t="shared" si="84"/>
        <v>#VALUE!</v>
      </c>
      <c r="CO122" s="263" t="str">
        <f t="shared" si="85"/>
        <v>2023PEC AI 149</v>
      </c>
      <c r="CP122" s="246" t="e">
        <f t="shared" si="86"/>
        <v>#VALUE!</v>
      </c>
      <c r="CQ122" s="211"/>
      <c r="CR122" s="246">
        <f t="shared" si="87"/>
        <v>20</v>
      </c>
      <c r="CS122" s="246" t="e">
        <f t="shared" si="88"/>
        <v>#VALUE!</v>
      </c>
      <c r="CT122" s="246" t="e">
        <f t="shared" si="89"/>
        <v>#VALUE!</v>
      </c>
      <c r="CU122" s="246" t="e">
        <f t="shared" si="90"/>
        <v>#VALUE!</v>
      </c>
      <c r="CV122" s="246" t="e">
        <f t="shared" si="91"/>
        <v>#VALUE!</v>
      </c>
      <c r="CW122" s="246" t="e">
        <f t="shared" si="92"/>
        <v>#VALUE!</v>
      </c>
      <c r="CX122" s="246" t="e">
        <f t="shared" si="93"/>
        <v>#VALUE!</v>
      </c>
      <c r="CY122" s="246" t="e">
        <f t="shared" si="94"/>
        <v>#VALUE!</v>
      </c>
      <c r="CZ122" s="246" t="e">
        <f t="shared" si="95"/>
        <v>#VALUE!</v>
      </c>
      <c r="DA122" s="246" t="e">
        <f t="shared" si="96"/>
        <v>#VALUE!</v>
      </c>
      <c r="DB122" s="246" t="e">
        <f t="shared" si="97"/>
        <v>#VALUE!</v>
      </c>
      <c r="DC122" s="246" t="e">
        <f t="shared" si="98"/>
        <v>#VALUE!</v>
      </c>
      <c r="DD122" s="246" t="e">
        <f t="shared" si="99"/>
        <v>#VALUE!</v>
      </c>
      <c r="DE122" s="212"/>
      <c r="DF122" s="212" t="e">
        <f t="shared" si="100"/>
        <v>#VALUE!</v>
      </c>
      <c r="DG122" s="212"/>
      <c r="DH122" s="212"/>
      <c r="DI122" s="212"/>
      <c r="DJ122" s="212"/>
      <c r="DK122" s="212"/>
      <c r="DL122" s="212"/>
      <c r="DM122" s="212"/>
      <c r="DN122" s="212"/>
      <c r="DO122" s="212"/>
      <c r="DP122" s="212"/>
      <c r="DQ122" s="212"/>
      <c r="DR122" s="264">
        <f t="shared" si="101"/>
        <v>88</v>
      </c>
      <c r="DS122" s="241">
        <f t="shared" si="102"/>
        <v>18</v>
      </c>
      <c r="DT122" s="212">
        <f t="shared" si="103"/>
        <v>13</v>
      </c>
      <c r="DU122" s="212">
        <f t="shared" si="104"/>
        <v>13</v>
      </c>
      <c r="DV122" s="212">
        <f t="shared" si="105"/>
        <v>11</v>
      </c>
      <c r="DW122" s="212">
        <f t="shared" si="106"/>
        <v>13</v>
      </c>
      <c r="DX122" s="264">
        <f t="shared" si="107"/>
        <v>7</v>
      </c>
      <c r="DY122" s="265">
        <f t="shared" si="108"/>
        <v>13</v>
      </c>
      <c r="DZ122" s="212">
        <f t="shared" si="109"/>
        <v>88</v>
      </c>
      <c r="EA122" s="212">
        <f t="shared" si="110"/>
        <v>18</v>
      </c>
      <c r="EB122" s="212">
        <f t="shared" si="111"/>
        <v>13</v>
      </c>
      <c r="EC122" s="212">
        <f t="shared" ref="EC122:ED122" si="884">IF(ISEVEN($B122),DT122,0)</f>
        <v>0</v>
      </c>
      <c r="ED122" s="212">
        <f t="shared" si="884"/>
        <v>0</v>
      </c>
      <c r="EE122" s="212">
        <f t="shared" ref="EE122:EF122" si="885">IF(ISODD($B122),DU122,0)</f>
        <v>13</v>
      </c>
      <c r="EF122" s="212">
        <f t="shared" si="885"/>
        <v>11</v>
      </c>
      <c r="EG122" s="212">
        <f t="shared" si="114"/>
        <v>0</v>
      </c>
      <c r="EH122" s="212">
        <f t="shared" si="115"/>
        <v>13</v>
      </c>
      <c r="EI122" s="212">
        <f t="shared" ref="EI122:EJ122" si="886">IF(ISEVEN($B122),DW122,0)</f>
        <v>0</v>
      </c>
      <c r="EJ122" s="212">
        <f t="shared" si="886"/>
        <v>0</v>
      </c>
      <c r="EK122" s="264">
        <f t="shared" ref="EK122:EL122" si="887">IF(ISODD($B122),DX122,0)</f>
        <v>7</v>
      </c>
      <c r="EL122" s="212">
        <f t="shared" si="887"/>
        <v>13</v>
      </c>
      <c r="EM122" s="212">
        <f t="shared" si="118"/>
        <v>0</v>
      </c>
      <c r="EN122" s="212"/>
      <c r="EO122" s="212"/>
      <c r="EP122" s="241">
        <f t="shared" si="119"/>
        <v>18</v>
      </c>
      <c r="EQ122" s="212">
        <f t="shared" si="120"/>
        <v>15</v>
      </c>
      <c r="ER122" s="212">
        <f t="shared" si="121"/>
        <v>15</v>
      </c>
      <c r="ES122" s="212">
        <f t="shared" si="122"/>
        <v>14</v>
      </c>
      <c r="ET122" s="264">
        <f t="shared" si="123"/>
        <v>12</v>
      </c>
      <c r="EU122" s="212">
        <f t="shared" si="124"/>
        <v>14</v>
      </c>
      <c r="EV122" s="212"/>
      <c r="EW122" s="212">
        <f t="shared" si="125"/>
        <v>88</v>
      </c>
      <c r="EX122" s="212">
        <f t="shared" si="126"/>
        <v>18</v>
      </c>
      <c r="EY122" s="212">
        <f t="shared" si="127"/>
        <v>15</v>
      </c>
      <c r="EZ122" s="212">
        <f t="shared" ref="EZ122:FA122" si="888">IF(ISEVEN($B122),EQ122,0)</f>
        <v>0</v>
      </c>
      <c r="FA122" s="212">
        <f t="shared" si="888"/>
        <v>0</v>
      </c>
      <c r="FB122" s="212">
        <f t="shared" ref="FB122:FC122" si="889">IF(ISODD($B122),ER122,0)</f>
        <v>15</v>
      </c>
      <c r="FC122" s="212">
        <f t="shared" si="889"/>
        <v>14</v>
      </c>
      <c r="FD122" s="212">
        <f t="shared" si="130"/>
        <v>0</v>
      </c>
      <c r="FE122" s="264">
        <f t="shared" si="131"/>
        <v>12</v>
      </c>
      <c r="FF122" s="212">
        <f t="shared" ref="FF122:FG122" si="890">IF(ISEVEN($B122),ET122,0)</f>
        <v>0</v>
      </c>
      <c r="FG122" s="212">
        <f t="shared" si="890"/>
        <v>0</v>
      </c>
      <c r="FH122" s="212">
        <f t="shared" si="133"/>
        <v>14</v>
      </c>
      <c r="FI122" s="212">
        <v>0</v>
      </c>
      <c r="FJ122" s="212">
        <v>0</v>
      </c>
      <c r="FK122" s="212"/>
      <c r="FL122" s="212"/>
      <c r="FM122" s="262">
        <v>88</v>
      </c>
    </row>
    <row r="123" spans="1:169" ht="15.75" customHeight="1" x14ac:dyDescent="0.2">
      <c r="A123" s="247">
        <v>130</v>
      </c>
      <c r="B123" s="266">
        <v>213423243130</v>
      </c>
      <c r="C123" s="266" t="s">
        <v>181</v>
      </c>
      <c r="D123" s="250"/>
      <c r="E123" s="267" t="s">
        <v>182</v>
      </c>
      <c r="F123" s="252">
        <f t="shared" si="0"/>
        <v>2</v>
      </c>
      <c r="G123" s="252">
        <f t="shared" si="1"/>
        <v>2</v>
      </c>
      <c r="H123" s="252">
        <f t="shared" si="2"/>
        <v>2</v>
      </c>
      <c r="I123" s="252">
        <f t="shared" si="3"/>
        <v>2</v>
      </c>
      <c r="J123" s="252">
        <f t="shared" si="4"/>
        <v>2</v>
      </c>
      <c r="K123" s="252">
        <f t="shared" si="5"/>
        <v>2</v>
      </c>
      <c r="L123" s="252">
        <f t="shared" si="6"/>
        <v>2</v>
      </c>
      <c r="M123" s="252">
        <f t="shared" si="7"/>
        <v>2</v>
      </c>
      <c r="N123" s="252">
        <f t="shared" si="8"/>
        <v>1</v>
      </c>
      <c r="O123" s="253">
        <f t="shared" si="9"/>
        <v>0</v>
      </c>
      <c r="P123" s="252">
        <f t="shared" si="10"/>
        <v>0</v>
      </c>
      <c r="Q123" s="252">
        <f t="shared" si="11"/>
        <v>0</v>
      </c>
      <c r="R123" s="252">
        <f t="shared" si="12"/>
        <v>0</v>
      </c>
      <c r="S123" s="254">
        <f t="shared" si="13"/>
        <v>0</v>
      </c>
      <c r="T123" s="255">
        <f t="shared" si="14"/>
        <v>4</v>
      </c>
      <c r="U123" s="252">
        <f t="shared" si="15"/>
        <v>12</v>
      </c>
      <c r="V123" s="252">
        <f t="shared" si="16"/>
        <v>0</v>
      </c>
      <c r="W123" s="252">
        <f t="shared" si="17"/>
        <v>0</v>
      </c>
      <c r="X123" s="254">
        <f t="shared" si="18"/>
        <v>0</v>
      </c>
      <c r="Y123" s="256">
        <f t="shared" si="19"/>
        <v>3</v>
      </c>
      <c r="Z123" s="252">
        <f t="shared" si="20"/>
        <v>12</v>
      </c>
      <c r="AA123" s="252">
        <f t="shared" si="21"/>
        <v>0</v>
      </c>
      <c r="AB123" s="252">
        <f t="shared" si="22"/>
        <v>0</v>
      </c>
      <c r="AC123" s="254">
        <f t="shared" si="23"/>
        <v>0</v>
      </c>
      <c r="AD123" s="255">
        <f t="shared" si="24"/>
        <v>3</v>
      </c>
      <c r="AE123" s="252">
        <f t="shared" si="25"/>
        <v>0</v>
      </c>
      <c r="AF123" s="252">
        <f t="shared" si="26"/>
        <v>0</v>
      </c>
      <c r="AG123" s="252">
        <f t="shared" si="27"/>
        <v>0</v>
      </c>
      <c r="AH123" s="254">
        <f t="shared" si="28"/>
        <v>0</v>
      </c>
      <c r="AI123" s="257">
        <f t="shared" si="29"/>
        <v>4</v>
      </c>
      <c r="AJ123" s="252">
        <f t="shared" si="30"/>
        <v>0</v>
      </c>
      <c r="AK123" s="252">
        <f t="shared" si="31"/>
        <v>0</v>
      </c>
      <c r="AL123" s="252">
        <f t="shared" si="32"/>
        <v>0</v>
      </c>
      <c r="AM123" s="254">
        <f t="shared" si="33"/>
        <v>0</v>
      </c>
      <c r="AN123" s="257">
        <f t="shared" si="34"/>
        <v>4</v>
      </c>
      <c r="AO123" s="252">
        <f t="shared" si="35"/>
        <v>12</v>
      </c>
      <c r="AP123" s="252">
        <f t="shared" si="36"/>
        <v>0</v>
      </c>
      <c r="AQ123" s="252">
        <f t="shared" si="37"/>
        <v>0</v>
      </c>
      <c r="AR123" s="254">
        <f t="shared" si="38"/>
        <v>0</v>
      </c>
      <c r="AS123" s="257">
        <f t="shared" si="39"/>
        <v>3</v>
      </c>
      <c r="AT123" s="252">
        <f t="shared" si="40"/>
        <v>0</v>
      </c>
      <c r="AU123" s="252">
        <f t="shared" si="41"/>
        <v>0</v>
      </c>
      <c r="AV123" s="252">
        <f t="shared" si="42"/>
        <v>0</v>
      </c>
      <c r="AW123" s="254">
        <f t="shared" si="43"/>
        <v>0</v>
      </c>
      <c r="AX123" s="258">
        <f t="shared" si="44"/>
        <v>4</v>
      </c>
      <c r="AY123" s="252">
        <f t="shared" si="45"/>
        <v>12</v>
      </c>
      <c r="AZ123" s="252">
        <f t="shared" si="46"/>
        <v>0</v>
      </c>
      <c r="BA123" s="252">
        <f t="shared" si="47"/>
        <v>0</v>
      </c>
      <c r="BB123" s="254">
        <f t="shared" si="48"/>
        <v>0</v>
      </c>
      <c r="BC123" s="257">
        <f t="shared" si="49"/>
        <v>3</v>
      </c>
      <c r="BD123" s="259">
        <f t="shared" si="50"/>
        <v>7</v>
      </c>
      <c r="BE123" s="252">
        <f t="shared" si="51"/>
        <v>0</v>
      </c>
      <c r="BF123" s="252">
        <f t="shared" si="52"/>
        <v>0</v>
      </c>
      <c r="BG123" s="254">
        <f t="shared" si="53"/>
        <v>0</v>
      </c>
      <c r="BH123" s="257">
        <f t="shared" si="54"/>
        <v>3</v>
      </c>
      <c r="BI123" s="252">
        <f t="shared" si="55"/>
        <v>0</v>
      </c>
      <c r="BJ123" s="252">
        <f t="shared" si="56"/>
        <v>0</v>
      </c>
      <c r="BK123" s="252">
        <f t="shared" si="57"/>
        <v>0</v>
      </c>
      <c r="BL123" s="254">
        <f t="shared" si="58"/>
        <v>0</v>
      </c>
      <c r="BM123" s="260">
        <f t="shared" si="59"/>
        <v>4</v>
      </c>
      <c r="BN123" s="252">
        <f t="shared" si="60"/>
        <v>0</v>
      </c>
      <c r="BO123" s="252">
        <f t="shared" si="61"/>
        <v>0</v>
      </c>
      <c r="BP123" s="252">
        <f t="shared" si="62"/>
        <v>0</v>
      </c>
      <c r="BQ123" s="254">
        <f t="shared" si="63"/>
        <v>0</v>
      </c>
      <c r="BR123" s="261">
        <f t="shared" si="64"/>
        <v>4</v>
      </c>
      <c r="BS123" s="252">
        <f t="shared" si="65"/>
        <v>13</v>
      </c>
      <c r="BT123" s="252">
        <f t="shared" si="66"/>
        <v>0</v>
      </c>
      <c r="BU123" s="252">
        <f t="shared" si="67"/>
        <v>0</v>
      </c>
      <c r="BV123" s="254">
        <f t="shared" si="68"/>
        <v>0</v>
      </c>
      <c r="BW123" s="261">
        <f t="shared" si="69"/>
        <v>3</v>
      </c>
      <c r="BX123" s="262">
        <v>85</v>
      </c>
      <c r="BY123" s="262">
        <v>85</v>
      </c>
      <c r="BZ123" s="246" t="e">
        <f t="shared" si="70"/>
        <v>#VALUE!</v>
      </c>
      <c r="CA123" s="246">
        <f t="shared" si="71"/>
        <v>16</v>
      </c>
      <c r="CB123" s="246" t="e">
        <f t="shared" si="72"/>
        <v>#VALUE!</v>
      </c>
      <c r="CC123" s="246" t="e">
        <f t="shared" si="73"/>
        <v>#VALUE!</v>
      </c>
      <c r="CD123" s="246" t="e">
        <f t="shared" si="74"/>
        <v>#VALUE!</v>
      </c>
      <c r="CE123" s="246" t="e">
        <f t="shared" si="75"/>
        <v>#VALUE!</v>
      </c>
      <c r="CF123" s="246" t="e">
        <f t="shared" si="76"/>
        <v>#VALUE!</v>
      </c>
      <c r="CG123" s="246" t="e">
        <f t="shared" si="77"/>
        <v>#VALUE!</v>
      </c>
      <c r="CH123" s="246" t="e">
        <f t="shared" si="78"/>
        <v>#VALUE!</v>
      </c>
      <c r="CI123" s="246" t="e">
        <f t="shared" si="79"/>
        <v>#VALUE!</v>
      </c>
      <c r="CJ123" s="246" t="e">
        <f t="shared" si="80"/>
        <v>#VALUE!</v>
      </c>
      <c r="CK123" s="246" t="e">
        <f t="shared" si="81"/>
        <v>#VALUE!</v>
      </c>
      <c r="CL123" s="246" t="e">
        <f t="shared" si="82"/>
        <v>#VALUE!</v>
      </c>
      <c r="CM123" s="246" t="e">
        <f t="shared" si="83"/>
        <v>#VALUE!</v>
      </c>
      <c r="CN123" s="246" t="e">
        <f t="shared" si="84"/>
        <v>#VALUE!</v>
      </c>
      <c r="CO123" s="263" t="str">
        <f t="shared" si="85"/>
        <v>2023PEC AI 150</v>
      </c>
      <c r="CP123" s="246" t="e">
        <f t="shared" si="86"/>
        <v>#VALUE!</v>
      </c>
      <c r="CQ123" s="211"/>
      <c r="CR123" s="246">
        <f t="shared" si="87"/>
        <v>15</v>
      </c>
      <c r="CS123" s="246" t="e">
        <f t="shared" si="88"/>
        <v>#VALUE!</v>
      </c>
      <c r="CT123" s="246" t="e">
        <f t="shared" si="89"/>
        <v>#VALUE!</v>
      </c>
      <c r="CU123" s="246" t="e">
        <f t="shared" si="90"/>
        <v>#VALUE!</v>
      </c>
      <c r="CV123" s="246" t="e">
        <f t="shared" si="91"/>
        <v>#VALUE!</v>
      </c>
      <c r="CW123" s="246" t="e">
        <f t="shared" si="92"/>
        <v>#VALUE!</v>
      </c>
      <c r="CX123" s="246" t="e">
        <f t="shared" si="93"/>
        <v>#VALUE!</v>
      </c>
      <c r="CY123" s="246" t="e">
        <f t="shared" si="94"/>
        <v>#VALUE!</v>
      </c>
      <c r="CZ123" s="246" t="e">
        <f t="shared" si="95"/>
        <v>#VALUE!</v>
      </c>
      <c r="DA123" s="246" t="e">
        <f t="shared" si="96"/>
        <v>#VALUE!</v>
      </c>
      <c r="DB123" s="246" t="e">
        <f t="shared" si="97"/>
        <v>#VALUE!</v>
      </c>
      <c r="DC123" s="246" t="e">
        <f t="shared" si="98"/>
        <v>#VALUE!</v>
      </c>
      <c r="DD123" s="246" t="e">
        <f t="shared" si="99"/>
        <v>#VALUE!</v>
      </c>
      <c r="DE123" s="212"/>
      <c r="DF123" s="212" t="e">
        <f t="shared" si="100"/>
        <v>#VALUE!</v>
      </c>
      <c r="DG123" s="212"/>
      <c r="DH123" s="212"/>
      <c r="DI123" s="212"/>
      <c r="DJ123" s="212"/>
      <c r="DK123" s="212"/>
      <c r="DL123" s="212"/>
      <c r="DM123" s="212"/>
      <c r="DN123" s="212"/>
      <c r="DO123" s="212"/>
      <c r="DP123" s="212"/>
      <c r="DQ123" s="212"/>
      <c r="DR123" s="264">
        <f t="shared" si="101"/>
        <v>85</v>
      </c>
      <c r="DS123" s="241">
        <f t="shared" si="102"/>
        <v>17</v>
      </c>
      <c r="DT123" s="212">
        <f t="shared" si="103"/>
        <v>12</v>
      </c>
      <c r="DU123" s="212">
        <f t="shared" si="104"/>
        <v>12</v>
      </c>
      <c r="DV123" s="212">
        <f t="shared" si="105"/>
        <v>12</v>
      </c>
      <c r="DW123" s="212">
        <f t="shared" si="106"/>
        <v>12</v>
      </c>
      <c r="DX123" s="264">
        <f t="shared" si="107"/>
        <v>7</v>
      </c>
      <c r="DY123" s="265">
        <f t="shared" si="108"/>
        <v>13</v>
      </c>
      <c r="DZ123" s="212">
        <f t="shared" si="109"/>
        <v>85</v>
      </c>
      <c r="EA123" s="212">
        <f t="shared" si="110"/>
        <v>17</v>
      </c>
      <c r="EB123" s="212">
        <f t="shared" si="111"/>
        <v>0</v>
      </c>
      <c r="EC123" s="212">
        <f t="shared" ref="EC123:ED123" si="891">IF(ISEVEN($B123),DT123,0)</f>
        <v>12</v>
      </c>
      <c r="ED123" s="212">
        <f t="shared" si="891"/>
        <v>12</v>
      </c>
      <c r="EE123" s="212">
        <f t="shared" ref="EE123:EF123" si="892">IF(ISODD($B123),DU123,0)</f>
        <v>0</v>
      </c>
      <c r="EF123" s="212">
        <f t="shared" si="892"/>
        <v>0</v>
      </c>
      <c r="EG123" s="212">
        <f t="shared" si="114"/>
        <v>12</v>
      </c>
      <c r="EH123" s="212">
        <f t="shared" si="115"/>
        <v>0</v>
      </c>
      <c r="EI123" s="212">
        <f t="shared" ref="EI123:EJ123" si="893">IF(ISEVEN($B123),DW123,0)</f>
        <v>12</v>
      </c>
      <c r="EJ123" s="264">
        <f t="shared" si="893"/>
        <v>7</v>
      </c>
      <c r="EK123" s="212">
        <f t="shared" ref="EK123:EL123" si="894">IF(ISODD($B123),DX123,0)</f>
        <v>0</v>
      </c>
      <c r="EL123" s="212">
        <f t="shared" si="894"/>
        <v>0</v>
      </c>
      <c r="EM123" s="212">
        <f t="shared" si="118"/>
        <v>13</v>
      </c>
      <c r="EN123" s="212"/>
      <c r="EO123" s="212"/>
      <c r="EP123" s="241">
        <f t="shared" si="119"/>
        <v>17</v>
      </c>
      <c r="EQ123" s="212">
        <f t="shared" si="120"/>
        <v>14</v>
      </c>
      <c r="ER123" s="212">
        <f t="shared" si="121"/>
        <v>15</v>
      </c>
      <c r="ES123" s="212">
        <f t="shared" si="122"/>
        <v>15</v>
      </c>
      <c r="ET123" s="264">
        <f t="shared" si="123"/>
        <v>10</v>
      </c>
      <c r="EU123" s="212">
        <f t="shared" si="124"/>
        <v>14</v>
      </c>
      <c r="EV123" s="212"/>
      <c r="EW123" s="212">
        <f t="shared" si="125"/>
        <v>85</v>
      </c>
      <c r="EX123" s="212">
        <f t="shared" si="126"/>
        <v>17</v>
      </c>
      <c r="EY123" s="212">
        <f t="shared" si="127"/>
        <v>0</v>
      </c>
      <c r="EZ123" s="212">
        <f t="shared" ref="EZ123:FA123" si="895">IF(ISEVEN($B123),EQ123,0)</f>
        <v>14</v>
      </c>
      <c r="FA123" s="212">
        <f t="shared" si="895"/>
        <v>15</v>
      </c>
      <c r="FB123" s="212">
        <f t="shared" ref="FB123:FC123" si="896">IF(ISODD($B123),ER123,0)</f>
        <v>0</v>
      </c>
      <c r="FC123" s="212">
        <f t="shared" si="896"/>
        <v>0</v>
      </c>
      <c r="FD123" s="212">
        <f t="shared" si="130"/>
        <v>15</v>
      </c>
      <c r="FE123" s="212">
        <f t="shared" si="131"/>
        <v>0</v>
      </c>
      <c r="FF123" s="264">
        <f t="shared" ref="FF123:FG123" si="897">IF(ISEVEN($B123),ET123,0)</f>
        <v>10</v>
      </c>
      <c r="FG123" s="212">
        <f t="shared" si="897"/>
        <v>14</v>
      </c>
      <c r="FH123" s="212">
        <f t="shared" si="133"/>
        <v>0</v>
      </c>
      <c r="FI123" s="212">
        <v>0</v>
      </c>
      <c r="FJ123" s="212">
        <v>0</v>
      </c>
      <c r="FK123" s="212"/>
      <c r="FL123" s="212"/>
      <c r="FM123" s="262">
        <v>85</v>
      </c>
    </row>
    <row r="124" spans="1:169" ht="15.75" customHeight="1" x14ac:dyDescent="0.2">
      <c r="A124" s="247">
        <v>131</v>
      </c>
      <c r="B124" s="266">
        <v>213423243131</v>
      </c>
      <c r="C124" s="266" t="s">
        <v>177</v>
      </c>
      <c r="D124" s="250"/>
      <c r="E124" s="267" t="s">
        <v>176</v>
      </c>
      <c r="F124" s="252">
        <f t="shared" si="0"/>
        <v>2</v>
      </c>
      <c r="G124" s="252">
        <f t="shared" si="1"/>
        <v>2</v>
      </c>
      <c r="H124" s="252">
        <f t="shared" si="2"/>
        <v>2</v>
      </c>
      <c r="I124" s="252">
        <f t="shared" si="3"/>
        <v>2</v>
      </c>
      <c r="J124" s="252">
        <f t="shared" si="4"/>
        <v>2</v>
      </c>
      <c r="K124" s="252">
        <f t="shared" si="5"/>
        <v>2</v>
      </c>
      <c r="L124" s="252">
        <f t="shared" si="6"/>
        <v>2</v>
      </c>
      <c r="M124" s="252">
        <f t="shared" si="7"/>
        <v>2</v>
      </c>
      <c r="N124" s="252">
        <f t="shared" si="8"/>
        <v>0</v>
      </c>
      <c r="O124" s="253">
        <f t="shared" si="9"/>
        <v>0</v>
      </c>
      <c r="P124" s="252">
        <f t="shared" si="10"/>
        <v>12</v>
      </c>
      <c r="Q124" s="252">
        <f t="shared" si="11"/>
        <v>0</v>
      </c>
      <c r="R124" s="252">
        <f t="shared" si="12"/>
        <v>0</v>
      </c>
      <c r="S124" s="254">
        <f t="shared" si="13"/>
        <v>0</v>
      </c>
      <c r="T124" s="255">
        <f t="shared" si="14"/>
        <v>3</v>
      </c>
      <c r="U124" s="252">
        <f t="shared" si="15"/>
        <v>0</v>
      </c>
      <c r="V124" s="252">
        <f t="shared" si="16"/>
        <v>0</v>
      </c>
      <c r="W124" s="252">
        <f t="shared" si="17"/>
        <v>0</v>
      </c>
      <c r="X124" s="254">
        <f t="shared" si="18"/>
        <v>0</v>
      </c>
      <c r="Y124" s="256">
        <f t="shared" si="19"/>
        <v>4</v>
      </c>
      <c r="Z124" s="252">
        <f t="shared" si="20"/>
        <v>0</v>
      </c>
      <c r="AA124" s="252">
        <f t="shared" si="21"/>
        <v>0</v>
      </c>
      <c r="AB124" s="252">
        <f t="shared" si="22"/>
        <v>0</v>
      </c>
      <c r="AC124" s="254">
        <f t="shared" si="23"/>
        <v>0</v>
      </c>
      <c r="AD124" s="255">
        <f t="shared" si="24"/>
        <v>4</v>
      </c>
      <c r="AE124" s="252">
        <f t="shared" si="25"/>
        <v>12</v>
      </c>
      <c r="AF124" s="252">
        <f t="shared" si="26"/>
        <v>0</v>
      </c>
      <c r="AG124" s="252">
        <f t="shared" si="27"/>
        <v>0</v>
      </c>
      <c r="AH124" s="254">
        <f t="shared" si="28"/>
        <v>0</v>
      </c>
      <c r="AI124" s="257">
        <f t="shared" si="29"/>
        <v>3</v>
      </c>
      <c r="AJ124" s="252">
        <f t="shared" si="30"/>
        <v>10</v>
      </c>
      <c r="AK124" s="252">
        <f t="shared" si="31"/>
        <v>0</v>
      </c>
      <c r="AL124" s="252">
        <f t="shared" si="32"/>
        <v>0</v>
      </c>
      <c r="AM124" s="254">
        <f t="shared" si="33"/>
        <v>0</v>
      </c>
      <c r="AN124" s="257">
        <f t="shared" si="34"/>
        <v>3</v>
      </c>
      <c r="AO124" s="252">
        <f t="shared" si="35"/>
        <v>0</v>
      </c>
      <c r="AP124" s="252">
        <f t="shared" si="36"/>
        <v>0</v>
      </c>
      <c r="AQ124" s="252">
        <f t="shared" si="37"/>
        <v>0</v>
      </c>
      <c r="AR124" s="254">
        <f t="shared" si="38"/>
        <v>0</v>
      </c>
      <c r="AS124" s="257">
        <f t="shared" si="39"/>
        <v>4</v>
      </c>
      <c r="AT124" s="252">
        <f t="shared" si="40"/>
        <v>12</v>
      </c>
      <c r="AU124" s="252">
        <f t="shared" si="41"/>
        <v>0</v>
      </c>
      <c r="AV124" s="252">
        <f t="shared" si="42"/>
        <v>0</v>
      </c>
      <c r="AW124" s="254">
        <f t="shared" si="43"/>
        <v>0</v>
      </c>
      <c r="AX124" s="258">
        <f t="shared" si="44"/>
        <v>3</v>
      </c>
      <c r="AY124" s="252">
        <f t="shared" si="45"/>
        <v>0</v>
      </c>
      <c r="AZ124" s="252">
        <f t="shared" si="46"/>
        <v>0</v>
      </c>
      <c r="BA124" s="252">
        <f t="shared" si="47"/>
        <v>0</v>
      </c>
      <c r="BB124" s="254">
        <f t="shared" si="48"/>
        <v>0</v>
      </c>
      <c r="BC124" s="257">
        <f t="shared" si="49"/>
        <v>4</v>
      </c>
      <c r="BD124" s="252">
        <f t="shared" si="50"/>
        <v>0</v>
      </c>
      <c r="BE124" s="252">
        <f t="shared" si="51"/>
        <v>0</v>
      </c>
      <c r="BF124" s="252">
        <f t="shared" si="52"/>
        <v>0</v>
      </c>
      <c r="BG124" s="254">
        <f t="shared" si="53"/>
        <v>0</v>
      </c>
      <c r="BH124" s="257">
        <f t="shared" si="54"/>
        <v>4</v>
      </c>
      <c r="BI124" s="259">
        <f t="shared" si="55"/>
        <v>6</v>
      </c>
      <c r="BJ124" s="252">
        <f t="shared" si="56"/>
        <v>0</v>
      </c>
      <c r="BK124" s="252">
        <f t="shared" si="57"/>
        <v>0</v>
      </c>
      <c r="BL124" s="254">
        <f t="shared" si="58"/>
        <v>0</v>
      </c>
      <c r="BM124" s="260">
        <f t="shared" si="59"/>
        <v>3</v>
      </c>
      <c r="BN124" s="252">
        <f t="shared" si="60"/>
        <v>12</v>
      </c>
      <c r="BO124" s="252">
        <f t="shared" si="61"/>
        <v>0</v>
      </c>
      <c r="BP124" s="252">
        <f t="shared" si="62"/>
        <v>0</v>
      </c>
      <c r="BQ124" s="254">
        <f t="shared" si="63"/>
        <v>0</v>
      </c>
      <c r="BR124" s="261">
        <f t="shared" si="64"/>
        <v>3</v>
      </c>
      <c r="BS124" s="252">
        <f t="shared" si="65"/>
        <v>0</v>
      </c>
      <c r="BT124" s="252">
        <f t="shared" si="66"/>
        <v>0</v>
      </c>
      <c r="BU124" s="252">
        <f t="shared" si="67"/>
        <v>0</v>
      </c>
      <c r="BV124" s="254">
        <f t="shared" si="68"/>
        <v>0</v>
      </c>
      <c r="BW124" s="261">
        <f t="shared" si="69"/>
        <v>4</v>
      </c>
      <c r="BX124" s="262">
        <v>80</v>
      </c>
      <c r="BY124" s="262">
        <v>80</v>
      </c>
      <c r="BZ124" s="246" t="e">
        <f t="shared" si="70"/>
        <v>#VALUE!</v>
      </c>
      <c r="CA124" s="246">
        <f t="shared" si="71"/>
        <v>14</v>
      </c>
      <c r="CB124" s="246" t="e">
        <f t="shared" si="72"/>
        <v>#VALUE!</v>
      </c>
      <c r="CC124" s="246" t="e">
        <f t="shared" si="73"/>
        <v>#VALUE!</v>
      </c>
      <c r="CD124" s="246" t="e">
        <f t="shared" si="74"/>
        <v>#VALUE!</v>
      </c>
      <c r="CE124" s="246" t="e">
        <f t="shared" si="75"/>
        <v>#VALUE!</v>
      </c>
      <c r="CF124" s="246" t="e">
        <f t="shared" si="76"/>
        <v>#VALUE!</v>
      </c>
      <c r="CG124" s="246" t="e">
        <f t="shared" si="77"/>
        <v>#VALUE!</v>
      </c>
      <c r="CH124" s="246" t="e">
        <f t="shared" si="78"/>
        <v>#VALUE!</v>
      </c>
      <c r="CI124" s="246" t="e">
        <f t="shared" si="79"/>
        <v>#VALUE!</v>
      </c>
      <c r="CJ124" s="246" t="e">
        <f t="shared" si="80"/>
        <v>#VALUE!</v>
      </c>
      <c r="CK124" s="246" t="e">
        <f t="shared" si="81"/>
        <v>#VALUE!</v>
      </c>
      <c r="CL124" s="246" t="e">
        <f t="shared" si="82"/>
        <v>#VALUE!</v>
      </c>
      <c r="CM124" s="246" t="e">
        <f t="shared" si="83"/>
        <v>#VALUE!</v>
      </c>
      <c r="CN124" s="246" t="e">
        <f t="shared" si="84"/>
        <v>#VALUE!</v>
      </c>
      <c r="CO124" s="263" t="str">
        <f t="shared" si="85"/>
        <v>2023PEC AI 148</v>
      </c>
      <c r="CP124" s="246" t="e">
        <f t="shared" si="86"/>
        <v>#VALUE!</v>
      </c>
      <c r="CQ124" s="211"/>
      <c r="CR124" s="246">
        <f t="shared" si="87"/>
        <v>13</v>
      </c>
      <c r="CS124" s="246" t="e">
        <f t="shared" si="88"/>
        <v>#VALUE!</v>
      </c>
      <c r="CT124" s="246" t="e">
        <f t="shared" si="89"/>
        <v>#VALUE!</v>
      </c>
      <c r="CU124" s="246" t="e">
        <f t="shared" si="90"/>
        <v>#VALUE!</v>
      </c>
      <c r="CV124" s="246" t="e">
        <f t="shared" si="91"/>
        <v>#VALUE!</v>
      </c>
      <c r="CW124" s="246" t="e">
        <f t="shared" si="92"/>
        <v>#VALUE!</v>
      </c>
      <c r="CX124" s="246" t="e">
        <f t="shared" si="93"/>
        <v>#VALUE!</v>
      </c>
      <c r="CY124" s="246" t="e">
        <f t="shared" si="94"/>
        <v>#VALUE!</v>
      </c>
      <c r="CZ124" s="246" t="e">
        <f t="shared" si="95"/>
        <v>#VALUE!</v>
      </c>
      <c r="DA124" s="246" t="e">
        <f t="shared" si="96"/>
        <v>#VALUE!</v>
      </c>
      <c r="DB124" s="246" t="e">
        <f t="shared" si="97"/>
        <v>#VALUE!</v>
      </c>
      <c r="DC124" s="246" t="e">
        <f t="shared" si="98"/>
        <v>#VALUE!</v>
      </c>
      <c r="DD124" s="246" t="e">
        <f t="shared" si="99"/>
        <v>#VALUE!</v>
      </c>
      <c r="DE124" s="212"/>
      <c r="DF124" s="212" t="e">
        <f t="shared" si="100"/>
        <v>#VALUE!</v>
      </c>
      <c r="DG124" s="212"/>
      <c r="DH124" s="212"/>
      <c r="DI124" s="212"/>
      <c r="DJ124" s="212"/>
      <c r="DK124" s="212"/>
      <c r="DL124" s="212"/>
      <c r="DM124" s="212"/>
      <c r="DN124" s="212"/>
      <c r="DO124" s="212"/>
      <c r="DP124" s="212"/>
      <c r="DQ124" s="212"/>
      <c r="DR124" s="264">
        <f t="shared" si="101"/>
        <v>80</v>
      </c>
      <c r="DS124" s="241">
        <f t="shared" si="102"/>
        <v>16</v>
      </c>
      <c r="DT124" s="212">
        <f t="shared" si="103"/>
        <v>12</v>
      </c>
      <c r="DU124" s="212">
        <f t="shared" si="104"/>
        <v>12</v>
      </c>
      <c r="DV124" s="212">
        <f t="shared" si="105"/>
        <v>10</v>
      </c>
      <c r="DW124" s="212">
        <f t="shared" si="106"/>
        <v>12</v>
      </c>
      <c r="DX124" s="264">
        <f t="shared" si="107"/>
        <v>6</v>
      </c>
      <c r="DY124" s="265">
        <f t="shared" si="108"/>
        <v>12</v>
      </c>
      <c r="DZ124" s="212">
        <f t="shared" si="109"/>
        <v>80</v>
      </c>
      <c r="EA124" s="212">
        <f t="shared" si="110"/>
        <v>16</v>
      </c>
      <c r="EB124" s="212">
        <f t="shared" si="111"/>
        <v>12</v>
      </c>
      <c r="EC124" s="212">
        <f t="shared" ref="EC124:ED124" si="898">IF(ISEVEN($B124),DT124,0)</f>
        <v>0</v>
      </c>
      <c r="ED124" s="212">
        <f t="shared" si="898"/>
        <v>0</v>
      </c>
      <c r="EE124" s="212">
        <f t="shared" ref="EE124:EF124" si="899">IF(ISODD($B124),DU124,0)</f>
        <v>12</v>
      </c>
      <c r="EF124" s="212">
        <f t="shared" si="899"/>
        <v>10</v>
      </c>
      <c r="EG124" s="212">
        <f t="shared" si="114"/>
        <v>0</v>
      </c>
      <c r="EH124" s="212">
        <f t="shared" si="115"/>
        <v>12</v>
      </c>
      <c r="EI124" s="212">
        <f t="shared" ref="EI124:EJ124" si="900">IF(ISEVEN($B124),DW124,0)</f>
        <v>0</v>
      </c>
      <c r="EJ124" s="212">
        <f t="shared" si="900"/>
        <v>0</v>
      </c>
      <c r="EK124" s="264">
        <f t="shared" ref="EK124:EL124" si="901">IF(ISODD($B124),DX124,0)</f>
        <v>6</v>
      </c>
      <c r="EL124" s="212">
        <f t="shared" si="901"/>
        <v>12</v>
      </c>
      <c r="EM124" s="212">
        <f t="shared" si="118"/>
        <v>0</v>
      </c>
      <c r="EN124" s="212"/>
      <c r="EO124" s="212"/>
      <c r="EP124" s="241">
        <f t="shared" si="119"/>
        <v>16</v>
      </c>
      <c r="EQ124" s="212">
        <f t="shared" si="120"/>
        <v>14</v>
      </c>
      <c r="ER124" s="212">
        <f t="shared" si="121"/>
        <v>14</v>
      </c>
      <c r="ES124" s="212">
        <f t="shared" si="122"/>
        <v>12</v>
      </c>
      <c r="ET124" s="264">
        <f t="shared" si="123"/>
        <v>11</v>
      </c>
      <c r="EU124" s="212">
        <f t="shared" si="124"/>
        <v>13</v>
      </c>
      <c r="EV124" s="212"/>
      <c r="EW124" s="212">
        <f t="shared" si="125"/>
        <v>80</v>
      </c>
      <c r="EX124" s="212">
        <f t="shared" si="126"/>
        <v>16</v>
      </c>
      <c r="EY124" s="212">
        <f t="shared" si="127"/>
        <v>14</v>
      </c>
      <c r="EZ124" s="212">
        <f t="shared" ref="EZ124:FA124" si="902">IF(ISEVEN($B124),EQ124,0)</f>
        <v>0</v>
      </c>
      <c r="FA124" s="212">
        <f t="shared" si="902"/>
        <v>0</v>
      </c>
      <c r="FB124" s="212">
        <f t="shared" ref="FB124:FC124" si="903">IF(ISODD($B124),ER124,0)</f>
        <v>14</v>
      </c>
      <c r="FC124" s="212">
        <f t="shared" si="903"/>
        <v>12</v>
      </c>
      <c r="FD124" s="212">
        <f t="shared" si="130"/>
        <v>0</v>
      </c>
      <c r="FE124" s="264">
        <f t="shared" si="131"/>
        <v>11</v>
      </c>
      <c r="FF124" s="212">
        <f t="shared" ref="FF124:FG124" si="904">IF(ISEVEN($B124),ET124,0)</f>
        <v>0</v>
      </c>
      <c r="FG124" s="212">
        <f t="shared" si="904"/>
        <v>0</v>
      </c>
      <c r="FH124" s="212">
        <f t="shared" si="133"/>
        <v>13</v>
      </c>
      <c r="FI124" s="212">
        <v>0</v>
      </c>
      <c r="FJ124" s="212">
        <v>0</v>
      </c>
      <c r="FK124" s="212"/>
      <c r="FL124" s="212"/>
      <c r="FM124" s="262">
        <v>80</v>
      </c>
    </row>
    <row r="125" spans="1:169" ht="15.75" customHeight="1" x14ac:dyDescent="0.2">
      <c r="A125" s="247">
        <v>134</v>
      </c>
      <c r="B125" s="248">
        <v>213423243134</v>
      </c>
      <c r="C125" s="249" t="s">
        <v>1081</v>
      </c>
      <c r="D125" s="250"/>
      <c r="E125" s="251" t="s">
        <v>1674</v>
      </c>
      <c r="F125" s="252">
        <f t="shared" si="0"/>
        <v>2</v>
      </c>
      <c r="G125" s="252">
        <f t="shared" si="1"/>
        <v>2</v>
      </c>
      <c r="H125" s="252">
        <f t="shared" si="2"/>
        <v>2</v>
      </c>
      <c r="I125" s="252">
        <f t="shared" si="3"/>
        <v>0</v>
      </c>
      <c r="J125" s="252">
        <f t="shared" si="4"/>
        <v>0</v>
      </c>
      <c r="K125" s="252">
        <f t="shared" si="5"/>
        <v>0</v>
      </c>
      <c r="L125" s="252">
        <f t="shared" si="6"/>
        <v>0</v>
      </c>
      <c r="M125" s="252">
        <f t="shared" si="7"/>
        <v>0</v>
      </c>
      <c r="N125" s="252">
        <f t="shared" si="8"/>
        <v>0</v>
      </c>
      <c r="O125" s="253">
        <f t="shared" si="9"/>
        <v>0</v>
      </c>
      <c r="P125" s="252">
        <f t="shared" si="10"/>
        <v>0</v>
      </c>
      <c r="Q125" s="252">
        <f t="shared" si="11"/>
        <v>0</v>
      </c>
      <c r="R125" s="252">
        <f t="shared" si="12"/>
        <v>0</v>
      </c>
      <c r="S125" s="254">
        <f t="shared" si="13"/>
        <v>0</v>
      </c>
      <c r="T125" s="255">
        <f t="shared" si="14"/>
        <v>4</v>
      </c>
      <c r="U125" s="252">
        <f t="shared" si="15"/>
        <v>4</v>
      </c>
      <c r="V125" s="252">
        <f t="shared" si="16"/>
        <v>0</v>
      </c>
      <c r="W125" s="252">
        <f t="shared" si="17"/>
        <v>0</v>
      </c>
      <c r="X125" s="254">
        <f t="shared" si="18"/>
        <v>0</v>
      </c>
      <c r="Y125" s="256">
        <f t="shared" si="19"/>
        <v>3</v>
      </c>
      <c r="Z125" s="252">
        <f t="shared" si="20"/>
        <v>5</v>
      </c>
      <c r="AA125" s="252">
        <f t="shared" si="21"/>
        <v>0</v>
      </c>
      <c r="AB125" s="252">
        <f t="shared" si="22"/>
        <v>0</v>
      </c>
      <c r="AC125" s="254">
        <f t="shared" si="23"/>
        <v>0</v>
      </c>
      <c r="AD125" s="255">
        <f t="shared" si="24"/>
        <v>3</v>
      </c>
      <c r="AE125" s="252">
        <f t="shared" si="25"/>
        <v>0</v>
      </c>
      <c r="AF125" s="252">
        <f t="shared" si="26"/>
        <v>0</v>
      </c>
      <c r="AG125" s="252">
        <f t="shared" si="27"/>
        <v>0</v>
      </c>
      <c r="AH125" s="254">
        <f t="shared" si="28"/>
        <v>0</v>
      </c>
      <c r="AI125" s="257">
        <f t="shared" si="29"/>
        <v>4</v>
      </c>
      <c r="AJ125" s="252">
        <f t="shared" si="30"/>
        <v>0</v>
      </c>
      <c r="AK125" s="252">
        <f t="shared" si="31"/>
        <v>0</v>
      </c>
      <c r="AL125" s="252">
        <f t="shared" si="32"/>
        <v>0</v>
      </c>
      <c r="AM125" s="254">
        <f t="shared" si="33"/>
        <v>0</v>
      </c>
      <c r="AN125" s="257">
        <f t="shared" si="34"/>
        <v>4</v>
      </c>
      <c r="AO125" s="252">
        <f t="shared" si="35"/>
        <v>5</v>
      </c>
      <c r="AP125" s="252">
        <f t="shared" si="36"/>
        <v>0</v>
      </c>
      <c r="AQ125" s="252">
        <f t="shared" si="37"/>
        <v>0</v>
      </c>
      <c r="AR125" s="254">
        <f t="shared" si="38"/>
        <v>0</v>
      </c>
      <c r="AS125" s="257">
        <f t="shared" si="39"/>
        <v>3</v>
      </c>
      <c r="AT125" s="252">
        <f t="shared" si="40"/>
        <v>0</v>
      </c>
      <c r="AU125" s="252">
        <f t="shared" si="41"/>
        <v>0</v>
      </c>
      <c r="AV125" s="252">
        <f t="shared" si="42"/>
        <v>0</v>
      </c>
      <c r="AW125" s="254">
        <f t="shared" si="43"/>
        <v>0</v>
      </c>
      <c r="AX125" s="258">
        <f t="shared" si="44"/>
        <v>4</v>
      </c>
      <c r="AY125" s="252">
        <f t="shared" si="45"/>
        <v>5</v>
      </c>
      <c r="AZ125" s="252">
        <f t="shared" si="46"/>
        <v>0</v>
      </c>
      <c r="BA125" s="252">
        <f t="shared" si="47"/>
        <v>0</v>
      </c>
      <c r="BB125" s="254">
        <f t="shared" si="48"/>
        <v>0</v>
      </c>
      <c r="BC125" s="257">
        <f t="shared" si="49"/>
        <v>3</v>
      </c>
      <c r="BD125" s="252">
        <f t="shared" si="50"/>
        <v>0</v>
      </c>
      <c r="BE125" s="252">
        <f t="shared" si="51"/>
        <v>0</v>
      </c>
      <c r="BF125" s="252">
        <f t="shared" si="52"/>
        <v>0</v>
      </c>
      <c r="BG125" s="254">
        <f t="shared" si="53"/>
        <v>0</v>
      </c>
      <c r="BH125" s="257">
        <f t="shared" si="54"/>
        <v>4</v>
      </c>
      <c r="BI125" s="252">
        <f t="shared" si="55"/>
        <v>0</v>
      </c>
      <c r="BJ125" s="252">
        <f t="shared" si="56"/>
        <v>0</v>
      </c>
      <c r="BK125" s="252">
        <f t="shared" si="57"/>
        <v>0</v>
      </c>
      <c r="BL125" s="254">
        <f t="shared" si="58"/>
        <v>0</v>
      </c>
      <c r="BM125" s="260">
        <f t="shared" si="59"/>
        <v>4</v>
      </c>
      <c r="BN125" s="252">
        <f t="shared" si="60"/>
        <v>0</v>
      </c>
      <c r="BO125" s="252">
        <f t="shared" si="61"/>
        <v>0</v>
      </c>
      <c r="BP125" s="252">
        <f t="shared" si="62"/>
        <v>0</v>
      </c>
      <c r="BQ125" s="254">
        <f t="shared" si="63"/>
        <v>0</v>
      </c>
      <c r="BR125" s="261">
        <f t="shared" si="64"/>
        <v>4</v>
      </c>
      <c r="BS125" s="252">
        <f t="shared" si="65"/>
        <v>5</v>
      </c>
      <c r="BT125" s="252">
        <f t="shared" si="66"/>
        <v>0</v>
      </c>
      <c r="BU125" s="252">
        <f t="shared" si="67"/>
        <v>0</v>
      </c>
      <c r="BV125" s="254">
        <f t="shared" si="68"/>
        <v>0</v>
      </c>
      <c r="BW125" s="261">
        <f t="shared" si="69"/>
        <v>3</v>
      </c>
      <c r="BX125" s="262">
        <v>30</v>
      </c>
      <c r="BY125" s="262">
        <v>30</v>
      </c>
      <c r="BZ125" s="246" t="e">
        <f t="shared" si="70"/>
        <v>#VALUE!</v>
      </c>
      <c r="CA125" s="246">
        <f t="shared" si="71"/>
        <v>20</v>
      </c>
      <c r="CB125" s="246" t="e">
        <f t="shared" si="72"/>
        <v>#VALUE!</v>
      </c>
      <c r="CC125" s="246" t="e">
        <f t="shared" si="73"/>
        <v>#VALUE!</v>
      </c>
      <c r="CD125" s="246" t="e">
        <f t="shared" si="74"/>
        <v>#VALUE!</v>
      </c>
      <c r="CE125" s="246" t="e">
        <f t="shared" si="75"/>
        <v>#VALUE!</v>
      </c>
      <c r="CF125" s="246" t="e">
        <f t="shared" si="76"/>
        <v>#VALUE!</v>
      </c>
      <c r="CG125" s="246" t="e">
        <f t="shared" si="77"/>
        <v>#VALUE!</v>
      </c>
      <c r="CH125" s="246" t="e">
        <f t="shared" si="78"/>
        <v>#VALUE!</v>
      </c>
      <c r="CI125" s="246" t="e">
        <f t="shared" si="79"/>
        <v>#VALUE!</v>
      </c>
      <c r="CJ125" s="246" t="e">
        <f t="shared" si="80"/>
        <v>#VALUE!</v>
      </c>
      <c r="CK125" s="246" t="e">
        <f t="shared" si="81"/>
        <v>#VALUE!</v>
      </c>
      <c r="CL125" s="246" t="e">
        <f t="shared" si="82"/>
        <v>#VALUE!</v>
      </c>
      <c r="CM125" s="246" t="e">
        <f t="shared" si="83"/>
        <v>#VALUE!</v>
      </c>
      <c r="CN125" s="246" t="e">
        <f t="shared" si="84"/>
        <v>#VALUE!</v>
      </c>
      <c r="CO125" s="263" t="str">
        <f t="shared" si="85"/>
        <v>2023PEC AI 602</v>
      </c>
      <c r="CP125" s="246" t="e">
        <f t="shared" si="86"/>
        <v>#VALUE!</v>
      </c>
      <c r="CQ125" s="211"/>
      <c r="CR125" s="246">
        <f t="shared" si="87"/>
        <v>20</v>
      </c>
      <c r="CS125" s="246" t="e">
        <f t="shared" si="88"/>
        <v>#VALUE!</v>
      </c>
      <c r="CT125" s="246" t="e">
        <f t="shared" si="89"/>
        <v>#VALUE!</v>
      </c>
      <c r="CU125" s="246" t="e">
        <f t="shared" si="90"/>
        <v>#VALUE!</v>
      </c>
      <c r="CV125" s="246" t="e">
        <f t="shared" si="91"/>
        <v>#VALUE!</v>
      </c>
      <c r="CW125" s="246" t="e">
        <f t="shared" si="92"/>
        <v>#VALUE!</v>
      </c>
      <c r="CX125" s="246" t="e">
        <f t="shared" si="93"/>
        <v>#VALUE!</v>
      </c>
      <c r="CY125" s="246" t="e">
        <f t="shared" si="94"/>
        <v>#VALUE!</v>
      </c>
      <c r="CZ125" s="246" t="e">
        <f t="shared" si="95"/>
        <v>#VALUE!</v>
      </c>
      <c r="DA125" s="246" t="e">
        <f t="shared" si="96"/>
        <v>#VALUE!</v>
      </c>
      <c r="DB125" s="246" t="e">
        <f t="shared" si="97"/>
        <v>#VALUE!</v>
      </c>
      <c r="DC125" s="246" t="e">
        <f t="shared" si="98"/>
        <v>#VALUE!</v>
      </c>
      <c r="DD125" s="246" t="e">
        <f t="shared" si="99"/>
        <v>#VALUE!</v>
      </c>
      <c r="DE125" s="212"/>
      <c r="DF125" s="212" t="e">
        <f t="shared" si="100"/>
        <v>#VALUE!</v>
      </c>
      <c r="DG125" s="212"/>
      <c r="DH125" s="212"/>
      <c r="DI125" s="212"/>
      <c r="DJ125" s="212"/>
      <c r="DK125" s="212"/>
      <c r="DL125" s="212"/>
      <c r="DM125" s="212"/>
      <c r="DN125" s="212"/>
      <c r="DO125" s="212"/>
      <c r="DP125" s="212"/>
      <c r="DQ125" s="212"/>
      <c r="DR125" s="264">
        <f t="shared" si="101"/>
        <v>30</v>
      </c>
      <c r="DS125" s="241">
        <f t="shared" si="102"/>
        <v>6</v>
      </c>
      <c r="DT125" s="212">
        <f t="shared" si="103"/>
        <v>4</v>
      </c>
      <c r="DU125" s="212">
        <f t="shared" si="104"/>
        <v>5</v>
      </c>
      <c r="DV125" s="212">
        <f t="shared" si="105"/>
        <v>5</v>
      </c>
      <c r="DW125" s="212">
        <f t="shared" si="106"/>
        <v>5</v>
      </c>
      <c r="DX125" s="264">
        <f t="shared" si="107"/>
        <v>0</v>
      </c>
      <c r="DY125" s="265">
        <f t="shared" si="108"/>
        <v>5</v>
      </c>
      <c r="DZ125" s="212">
        <f t="shared" si="109"/>
        <v>30</v>
      </c>
      <c r="EA125" s="212">
        <f t="shared" si="110"/>
        <v>6</v>
      </c>
      <c r="EB125" s="212">
        <f t="shared" si="111"/>
        <v>0</v>
      </c>
      <c r="EC125" s="212">
        <f t="shared" ref="EC125:ED125" si="905">IF(ISEVEN($B125),DT125,0)</f>
        <v>4</v>
      </c>
      <c r="ED125" s="212">
        <f t="shared" si="905"/>
        <v>5</v>
      </c>
      <c r="EE125" s="212">
        <f t="shared" ref="EE125:EF125" si="906">IF(ISODD($B125),DU125,0)</f>
        <v>0</v>
      </c>
      <c r="EF125" s="212">
        <f t="shared" si="906"/>
        <v>0</v>
      </c>
      <c r="EG125" s="212">
        <f t="shared" si="114"/>
        <v>5</v>
      </c>
      <c r="EH125" s="212">
        <f t="shared" si="115"/>
        <v>0</v>
      </c>
      <c r="EI125" s="212">
        <f t="shared" ref="EI125:EJ125" si="907">IF(ISEVEN($B125),DW125,0)</f>
        <v>5</v>
      </c>
      <c r="EJ125" s="264">
        <f t="shared" si="907"/>
        <v>0</v>
      </c>
      <c r="EK125" s="212">
        <f t="shared" ref="EK125:EL125" si="908">IF(ISODD($B125),DX125,0)</f>
        <v>0</v>
      </c>
      <c r="EL125" s="212">
        <f t="shared" si="908"/>
        <v>0</v>
      </c>
      <c r="EM125" s="212">
        <f t="shared" si="118"/>
        <v>5</v>
      </c>
      <c r="EN125" s="212"/>
      <c r="EO125" s="212"/>
      <c r="EP125" s="241">
        <f t="shared" si="119"/>
        <v>6</v>
      </c>
      <c r="EQ125" s="212">
        <f t="shared" si="120"/>
        <v>5</v>
      </c>
      <c r="ER125" s="212">
        <f t="shared" si="121"/>
        <v>6</v>
      </c>
      <c r="ES125" s="212">
        <f t="shared" si="122"/>
        <v>6</v>
      </c>
      <c r="ET125" s="264">
        <f t="shared" si="123"/>
        <v>2</v>
      </c>
      <c r="EU125" s="212">
        <f t="shared" si="124"/>
        <v>5</v>
      </c>
      <c r="EV125" s="212"/>
      <c r="EW125" s="212">
        <f t="shared" si="125"/>
        <v>30</v>
      </c>
      <c r="EX125" s="212">
        <f t="shared" si="126"/>
        <v>6</v>
      </c>
      <c r="EY125" s="212">
        <f t="shared" si="127"/>
        <v>0</v>
      </c>
      <c r="EZ125" s="212">
        <f t="shared" ref="EZ125:FA125" si="909">IF(ISEVEN($B125),EQ125,0)</f>
        <v>5</v>
      </c>
      <c r="FA125" s="212">
        <f t="shared" si="909"/>
        <v>6</v>
      </c>
      <c r="FB125" s="212">
        <f t="shared" ref="FB125:FC125" si="910">IF(ISODD($B125),ER125,0)</f>
        <v>0</v>
      </c>
      <c r="FC125" s="212">
        <f t="shared" si="910"/>
        <v>0</v>
      </c>
      <c r="FD125" s="212">
        <f t="shared" si="130"/>
        <v>6</v>
      </c>
      <c r="FE125" s="212">
        <f t="shared" si="131"/>
        <v>0</v>
      </c>
      <c r="FF125" s="264">
        <f t="shared" ref="FF125:FG125" si="911">IF(ISEVEN($B125),ET125,0)</f>
        <v>2</v>
      </c>
      <c r="FG125" s="212">
        <f t="shared" si="911"/>
        <v>5</v>
      </c>
      <c r="FH125" s="212">
        <f t="shared" si="133"/>
        <v>0</v>
      </c>
      <c r="FI125" s="212">
        <v>0</v>
      </c>
      <c r="FJ125" s="212">
        <v>0</v>
      </c>
      <c r="FK125" s="212"/>
      <c r="FL125" s="212"/>
      <c r="FM125" s="262">
        <v>30</v>
      </c>
    </row>
    <row r="126" spans="1:169" ht="15.75" customHeight="1" x14ac:dyDescent="0.2">
      <c r="A126" s="247">
        <v>136</v>
      </c>
      <c r="B126" s="248">
        <v>213423243136</v>
      </c>
      <c r="C126" s="249" t="s">
        <v>1083</v>
      </c>
      <c r="D126" s="250"/>
      <c r="E126" s="251" t="s">
        <v>1084</v>
      </c>
      <c r="F126" s="252">
        <f t="shared" si="0"/>
        <v>2</v>
      </c>
      <c r="G126" s="252">
        <f t="shared" si="1"/>
        <v>2</v>
      </c>
      <c r="H126" s="252">
        <f t="shared" si="2"/>
        <v>2</v>
      </c>
      <c r="I126" s="252">
        <f t="shared" si="3"/>
        <v>2</v>
      </c>
      <c r="J126" s="252">
        <f t="shared" si="4"/>
        <v>2</v>
      </c>
      <c r="K126" s="252">
        <f t="shared" si="5"/>
        <v>2</v>
      </c>
      <c r="L126" s="252">
        <f t="shared" si="6"/>
        <v>0</v>
      </c>
      <c r="M126" s="252">
        <f t="shared" si="7"/>
        <v>0</v>
      </c>
      <c r="N126" s="252">
        <f t="shared" si="8"/>
        <v>0</v>
      </c>
      <c r="O126" s="253">
        <f t="shared" si="9"/>
        <v>0</v>
      </c>
      <c r="P126" s="252">
        <f t="shared" si="10"/>
        <v>0</v>
      </c>
      <c r="Q126" s="252">
        <f t="shared" si="11"/>
        <v>0</v>
      </c>
      <c r="R126" s="252">
        <f t="shared" si="12"/>
        <v>0</v>
      </c>
      <c r="S126" s="254">
        <f t="shared" si="13"/>
        <v>0</v>
      </c>
      <c r="T126" s="255">
        <f t="shared" si="14"/>
        <v>4</v>
      </c>
      <c r="U126" s="252">
        <f t="shared" si="15"/>
        <v>9</v>
      </c>
      <c r="V126" s="252">
        <f t="shared" si="16"/>
        <v>0</v>
      </c>
      <c r="W126" s="252">
        <f t="shared" si="17"/>
        <v>0</v>
      </c>
      <c r="X126" s="254">
        <f t="shared" si="18"/>
        <v>0</v>
      </c>
      <c r="Y126" s="256">
        <f t="shared" si="19"/>
        <v>3</v>
      </c>
      <c r="Z126" s="252">
        <f t="shared" si="20"/>
        <v>9</v>
      </c>
      <c r="AA126" s="252">
        <f t="shared" si="21"/>
        <v>0</v>
      </c>
      <c r="AB126" s="252">
        <f t="shared" si="22"/>
        <v>0</v>
      </c>
      <c r="AC126" s="254">
        <f t="shared" si="23"/>
        <v>0</v>
      </c>
      <c r="AD126" s="255">
        <f t="shared" si="24"/>
        <v>3</v>
      </c>
      <c r="AE126" s="252">
        <f t="shared" si="25"/>
        <v>0</v>
      </c>
      <c r="AF126" s="252">
        <f t="shared" si="26"/>
        <v>0</v>
      </c>
      <c r="AG126" s="252">
        <f t="shared" si="27"/>
        <v>0</v>
      </c>
      <c r="AH126" s="254">
        <f t="shared" si="28"/>
        <v>0</v>
      </c>
      <c r="AI126" s="257">
        <f t="shared" si="29"/>
        <v>4</v>
      </c>
      <c r="AJ126" s="252">
        <f t="shared" si="30"/>
        <v>0</v>
      </c>
      <c r="AK126" s="252">
        <f t="shared" si="31"/>
        <v>0</v>
      </c>
      <c r="AL126" s="252">
        <f t="shared" si="32"/>
        <v>0</v>
      </c>
      <c r="AM126" s="254">
        <f t="shared" si="33"/>
        <v>0</v>
      </c>
      <c r="AN126" s="257">
        <f t="shared" si="34"/>
        <v>4</v>
      </c>
      <c r="AO126" s="252">
        <f t="shared" si="35"/>
        <v>9</v>
      </c>
      <c r="AP126" s="252">
        <f t="shared" si="36"/>
        <v>0</v>
      </c>
      <c r="AQ126" s="252">
        <f t="shared" si="37"/>
        <v>0</v>
      </c>
      <c r="AR126" s="254">
        <f t="shared" si="38"/>
        <v>0</v>
      </c>
      <c r="AS126" s="257">
        <f t="shared" si="39"/>
        <v>3</v>
      </c>
      <c r="AT126" s="252">
        <f t="shared" si="40"/>
        <v>0</v>
      </c>
      <c r="AU126" s="252">
        <f t="shared" si="41"/>
        <v>0</v>
      </c>
      <c r="AV126" s="252">
        <f t="shared" si="42"/>
        <v>0</v>
      </c>
      <c r="AW126" s="254">
        <f t="shared" si="43"/>
        <v>0</v>
      </c>
      <c r="AX126" s="258">
        <f t="shared" si="44"/>
        <v>4</v>
      </c>
      <c r="AY126" s="252">
        <f t="shared" si="45"/>
        <v>9</v>
      </c>
      <c r="AZ126" s="252">
        <f t="shared" si="46"/>
        <v>0</v>
      </c>
      <c r="BA126" s="252">
        <f t="shared" si="47"/>
        <v>0</v>
      </c>
      <c r="BB126" s="254">
        <f t="shared" si="48"/>
        <v>0</v>
      </c>
      <c r="BC126" s="257">
        <f t="shared" si="49"/>
        <v>3</v>
      </c>
      <c r="BD126" s="259">
        <f t="shared" si="50"/>
        <v>5</v>
      </c>
      <c r="BE126" s="252">
        <f t="shared" si="51"/>
        <v>0</v>
      </c>
      <c r="BF126" s="252">
        <f t="shared" si="52"/>
        <v>0</v>
      </c>
      <c r="BG126" s="254">
        <f t="shared" si="53"/>
        <v>0</v>
      </c>
      <c r="BH126" s="257">
        <f t="shared" si="54"/>
        <v>3</v>
      </c>
      <c r="BI126" s="252">
        <f t="shared" si="55"/>
        <v>0</v>
      </c>
      <c r="BJ126" s="252">
        <f t="shared" si="56"/>
        <v>0</v>
      </c>
      <c r="BK126" s="252">
        <f t="shared" si="57"/>
        <v>0</v>
      </c>
      <c r="BL126" s="254">
        <f t="shared" si="58"/>
        <v>0</v>
      </c>
      <c r="BM126" s="260">
        <f t="shared" si="59"/>
        <v>4</v>
      </c>
      <c r="BN126" s="252">
        <f t="shared" si="60"/>
        <v>0</v>
      </c>
      <c r="BO126" s="252">
        <f t="shared" si="61"/>
        <v>0</v>
      </c>
      <c r="BP126" s="252">
        <f t="shared" si="62"/>
        <v>0</v>
      </c>
      <c r="BQ126" s="254">
        <f t="shared" si="63"/>
        <v>0</v>
      </c>
      <c r="BR126" s="261">
        <f t="shared" si="64"/>
        <v>4</v>
      </c>
      <c r="BS126" s="252">
        <f t="shared" si="65"/>
        <v>9</v>
      </c>
      <c r="BT126" s="252">
        <f t="shared" si="66"/>
        <v>0</v>
      </c>
      <c r="BU126" s="252">
        <f t="shared" si="67"/>
        <v>0</v>
      </c>
      <c r="BV126" s="254">
        <f t="shared" si="68"/>
        <v>0</v>
      </c>
      <c r="BW126" s="261">
        <f t="shared" si="69"/>
        <v>3</v>
      </c>
      <c r="BX126" s="262">
        <v>62</v>
      </c>
      <c r="BY126" s="262">
        <v>62</v>
      </c>
      <c r="BZ126" s="246" t="e">
        <f t="shared" si="70"/>
        <v>#VALUE!</v>
      </c>
      <c r="CA126" s="246">
        <f t="shared" si="71"/>
        <v>20</v>
      </c>
      <c r="CB126" s="246" t="e">
        <f t="shared" si="72"/>
        <v>#VALUE!</v>
      </c>
      <c r="CC126" s="246" t="e">
        <f t="shared" si="73"/>
        <v>#VALUE!</v>
      </c>
      <c r="CD126" s="246" t="e">
        <f t="shared" si="74"/>
        <v>#VALUE!</v>
      </c>
      <c r="CE126" s="246" t="e">
        <f t="shared" si="75"/>
        <v>#VALUE!</v>
      </c>
      <c r="CF126" s="246" t="e">
        <f t="shared" si="76"/>
        <v>#VALUE!</v>
      </c>
      <c r="CG126" s="246" t="e">
        <f t="shared" si="77"/>
        <v>#VALUE!</v>
      </c>
      <c r="CH126" s="246" t="e">
        <f t="shared" si="78"/>
        <v>#VALUE!</v>
      </c>
      <c r="CI126" s="246" t="e">
        <f t="shared" si="79"/>
        <v>#VALUE!</v>
      </c>
      <c r="CJ126" s="246" t="e">
        <f t="shared" si="80"/>
        <v>#VALUE!</v>
      </c>
      <c r="CK126" s="246" t="e">
        <f t="shared" si="81"/>
        <v>#VALUE!</v>
      </c>
      <c r="CL126" s="246" t="e">
        <f t="shared" si="82"/>
        <v>#VALUE!</v>
      </c>
      <c r="CM126" s="246" t="e">
        <f t="shared" si="83"/>
        <v>#VALUE!</v>
      </c>
      <c r="CN126" s="246" t="e">
        <f t="shared" si="84"/>
        <v>#VALUE!</v>
      </c>
      <c r="CO126" s="263" t="str">
        <f t="shared" si="85"/>
        <v>2023PEC AI 603</v>
      </c>
      <c r="CP126" s="246" t="e">
        <f t="shared" si="86"/>
        <v>#VALUE!</v>
      </c>
      <c r="CQ126" s="211"/>
      <c r="CR126" s="246">
        <f t="shared" si="87"/>
        <v>20</v>
      </c>
      <c r="CS126" s="246" t="e">
        <f t="shared" si="88"/>
        <v>#VALUE!</v>
      </c>
      <c r="CT126" s="246" t="e">
        <f t="shared" si="89"/>
        <v>#VALUE!</v>
      </c>
      <c r="CU126" s="246" t="e">
        <f t="shared" si="90"/>
        <v>#VALUE!</v>
      </c>
      <c r="CV126" s="246" t="e">
        <f t="shared" si="91"/>
        <v>#VALUE!</v>
      </c>
      <c r="CW126" s="246" t="e">
        <f t="shared" si="92"/>
        <v>#VALUE!</v>
      </c>
      <c r="CX126" s="246" t="e">
        <f t="shared" si="93"/>
        <v>#VALUE!</v>
      </c>
      <c r="CY126" s="246" t="e">
        <f t="shared" si="94"/>
        <v>#VALUE!</v>
      </c>
      <c r="CZ126" s="246" t="e">
        <f t="shared" si="95"/>
        <v>#VALUE!</v>
      </c>
      <c r="DA126" s="246" t="e">
        <f t="shared" si="96"/>
        <v>#VALUE!</v>
      </c>
      <c r="DB126" s="246" t="e">
        <f t="shared" si="97"/>
        <v>#VALUE!</v>
      </c>
      <c r="DC126" s="246" t="e">
        <f t="shared" si="98"/>
        <v>#VALUE!</v>
      </c>
      <c r="DD126" s="246" t="e">
        <f t="shared" si="99"/>
        <v>#VALUE!</v>
      </c>
      <c r="DE126" s="212"/>
      <c r="DF126" s="212" t="e">
        <f t="shared" si="100"/>
        <v>#VALUE!</v>
      </c>
      <c r="DG126" s="212"/>
      <c r="DH126" s="212"/>
      <c r="DI126" s="212"/>
      <c r="DJ126" s="212"/>
      <c r="DK126" s="212"/>
      <c r="DL126" s="212"/>
      <c r="DM126" s="212"/>
      <c r="DN126" s="212"/>
      <c r="DO126" s="212"/>
      <c r="DP126" s="212"/>
      <c r="DQ126" s="212"/>
      <c r="DR126" s="264">
        <f t="shared" si="101"/>
        <v>62</v>
      </c>
      <c r="DS126" s="241">
        <f t="shared" si="102"/>
        <v>12</v>
      </c>
      <c r="DT126" s="212">
        <f t="shared" si="103"/>
        <v>9</v>
      </c>
      <c r="DU126" s="212">
        <f t="shared" si="104"/>
        <v>9</v>
      </c>
      <c r="DV126" s="212">
        <f t="shared" si="105"/>
        <v>9</v>
      </c>
      <c r="DW126" s="212">
        <f t="shared" si="106"/>
        <v>9</v>
      </c>
      <c r="DX126" s="264">
        <f t="shared" si="107"/>
        <v>5</v>
      </c>
      <c r="DY126" s="265">
        <f t="shared" si="108"/>
        <v>9</v>
      </c>
      <c r="DZ126" s="212">
        <f t="shared" si="109"/>
        <v>62</v>
      </c>
      <c r="EA126" s="212">
        <f t="shared" si="110"/>
        <v>12</v>
      </c>
      <c r="EB126" s="212">
        <f t="shared" si="111"/>
        <v>0</v>
      </c>
      <c r="EC126" s="212">
        <f t="shared" ref="EC126:ED126" si="912">IF(ISEVEN($B126),DT126,0)</f>
        <v>9</v>
      </c>
      <c r="ED126" s="212">
        <f t="shared" si="912"/>
        <v>9</v>
      </c>
      <c r="EE126" s="212">
        <f t="shared" ref="EE126:EF126" si="913">IF(ISODD($B126),DU126,0)</f>
        <v>0</v>
      </c>
      <c r="EF126" s="212">
        <f t="shared" si="913"/>
        <v>0</v>
      </c>
      <c r="EG126" s="212">
        <f t="shared" si="114"/>
        <v>9</v>
      </c>
      <c r="EH126" s="212">
        <f t="shared" si="115"/>
        <v>0</v>
      </c>
      <c r="EI126" s="212">
        <f t="shared" ref="EI126:EJ126" si="914">IF(ISEVEN($B126),DW126,0)</f>
        <v>9</v>
      </c>
      <c r="EJ126" s="264">
        <f t="shared" si="914"/>
        <v>5</v>
      </c>
      <c r="EK126" s="212">
        <f t="shared" ref="EK126:EL126" si="915">IF(ISODD($B126),DX126,0)</f>
        <v>0</v>
      </c>
      <c r="EL126" s="212">
        <f t="shared" si="915"/>
        <v>0</v>
      </c>
      <c r="EM126" s="212">
        <f t="shared" si="118"/>
        <v>9</v>
      </c>
      <c r="EN126" s="212"/>
      <c r="EO126" s="212"/>
      <c r="EP126" s="241">
        <f t="shared" si="119"/>
        <v>12</v>
      </c>
      <c r="EQ126" s="212">
        <f t="shared" si="120"/>
        <v>10</v>
      </c>
      <c r="ER126" s="212">
        <f t="shared" si="121"/>
        <v>11</v>
      </c>
      <c r="ES126" s="212">
        <f t="shared" si="122"/>
        <v>11</v>
      </c>
      <c r="ET126" s="264">
        <f t="shared" si="123"/>
        <v>8</v>
      </c>
      <c r="EU126" s="212">
        <f t="shared" si="124"/>
        <v>10</v>
      </c>
      <c r="EV126" s="212"/>
      <c r="EW126" s="212">
        <f t="shared" si="125"/>
        <v>62</v>
      </c>
      <c r="EX126" s="212">
        <f t="shared" si="126"/>
        <v>12</v>
      </c>
      <c r="EY126" s="212">
        <f t="shared" si="127"/>
        <v>0</v>
      </c>
      <c r="EZ126" s="212">
        <f t="shared" ref="EZ126:FA126" si="916">IF(ISEVEN($B126),EQ126,0)</f>
        <v>10</v>
      </c>
      <c r="FA126" s="212">
        <f t="shared" si="916"/>
        <v>11</v>
      </c>
      <c r="FB126" s="212">
        <f t="shared" ref="FB126:FC126" si="917">IF(ISODD($B126),ER126,0)</f>
        <v>0</v>
      </c>
      <c r="FC126" s="212">
        <f t="shared" si="917"/>
        <v>0</v>
      </c>
      <c r="FD126" s="212">
        <f t="shared" si="130"/>
        <v>11</v>
      </c>
      <c r="FE126" s="212">
        <f t="shared" si="131"/>
        <v>0</v>
      </c>
      <c r="FF126" s="264">
        <f t="shared" ref="FF126:FG126" si="918">IF(ISEVEN($B126),ET126,0)</f>
        <v>8</v>
      </c>
      <c r="FG126" s="212">
        <f t="shared" si="918"/>
        <v>10</v>
      </c>
      <c r="FH126" s="212">
        <f t="shared" si="133"/>
        <v>0</v>
      </c>
      <c r="FI126" s="212">
        <v>0</v>
      </c>
      <c r="FJ126" s="212">
        <v>0</v>
      </c>
      <c r="FK126" s="212"/>
      <c r="FL126" s="212"/>
      <c r="FM126" s="262">
        <v>62</v>
      </c>
    </row>
    <row r="127" spans="1:169" ht="15.75" customHeight="1" x14ac:dyDescent="0.2">
      <c r="A127" s="247">
        <v>134</v>
      </c>
      <c r="B127" s="248">
        <v>213423243134</v>
      </c>
      <c r="C127" s="249" t="s">
        <v>1085</v>
      </c>
      <c r="D127" s="250"/>
      <c r="E127" s="251" t="s">
        <v>1086</v>
      </c>
      <c r="F127" s="252">
        <f t="shared" si="0"/>
        <v>2</v>
      </c>
      <c r="G127" s="252">
        <f t="shared" si="1"/>
        <v>2</v>
      </c>
      <c r="H127" s="252">
        <f t="shared" si="2"/>
        <v>2</v>
      </c>
      <c r="I127" s="252">
        <f t="shared" si="3"/>
        <v>2</v>
      </c>
      <c r="J127" s="252">
        <f t="shared" si="4"/>
        <v>2</v>
      </c>
      <c r="K127" s="252">
        <f t="shared" si="5"/>
        <v>2</v>
      </c>
      <c r="L127" s="252">
        <f t="shared" si="6"/>
        <v>1</v>
      </c>
      <c r="M127" s="252">
        <f t="shared" si="7"/>
        <v>0</v>
      </c>
      <c r="N127" s="252">
        <f t="shared" si="8"/>
        <v>0</v>
      </c>
      <c r="O127" s="253">
        <f t="shared" si="9"/>
        <v>0</v>
      </c>
      <c r="P127" s="252">
        <f t="shared" si="10"/>
        <v>0</v>
      </c>
      <c r="Q127" s="252">
        <f t="shared" si="11"/>
        <v>0</v>
      </c>
      <c r="R127" s="252">
        <f t="shared" si="12"/>
        <v>0</v>
      </c>
      <c r="S127" s="254">
        <f t="shared" si="13"/>
        <v>0</v>
      </c>
      <c r="T127" s="255">
        <f t="shared" si="14"/>
        <v>4</v>
      </c>
      <c r="U127" s="252">
        <f t="shared" si="15"/>
        <v>9</v>
      </c>
      <c r="V127" s="252">
        <f t="shared" si="16"/>
        <v>0</v>
      </c>
      <c r="W127" s="252">
        <f t="shared" si="17"/>
        <v>0</v>
      </c>
      <c r="X127" s="254">
        <f t="shared" si="18"/>
        <v>0</v>
      </c>
      <c r="Y127" s="256">
        <f t="shared" si="19"/>
        <v>3</v>
      </c>
      <c r="Z127" s="252">
        <f t="shared" si="20"/>
        <v>9</v>
      </c>
      <c r="AA127" s="252">
        <f t="shared" si="21"/>
        <v>0</v>
      </c>
      <c r="AB127" s="252">
        <f t="shared" si="22"/>
        <v>0</v>
      </c>
      <c r="AC127" s="254">
        <f t="shared" si="23"/>
        <v>0</v>
      </c>
      <c r="AD127" s="255">
        <f t="shared" si="24"/>
        <v>3</v>
      </c>
      <c r="AE127" s="252">
        <f t="shared" si="25"/>
        <v>0</v>
      </c>
      <c r="AF127" s="252">
        <f t="shared" si="26"/>
        <v>0</v>
      </c>
      <c r="AG127" s="252">
        <f t="shared" si="27"/>
        <v>0</v>
      </c>
      <c r="AH127" s="254">
        <f t="shared" si="28"/>
        <v>0</v>
      </c>
      <c r="AI127" s="257">
        <f t="shared" si="29"/>
        <v>4</v>
      </c>
      <c r="AJ127" s="252">
        <f t="shared" si="30"/>
        <v>0</v>
      </c>
      <c r="AK127" s="252">
        <f t="shared" si="31"/>
        <v>0</v>
      </c>
      <c r="AL127" s="252">
        <f t="shared" si="32"/>
        <v>0</v>
      </c>
      <c r="AM127" s="254">
        <f t="shared" si="33"/>
        <v>0</v>
      </c>
      <c r="AN127" s="257">
        <f t="shared" si="34"/>
        <v>4</v>
      </c>
      <c r="AO127" s="252">
        <f t="shared" si="35"/>
        <v>9</v>
      </c>
      <c r="AP127" s="252">
        <f t="shared" si="36"/>
        <v>0</v>
      </c>
      <c r="AQ127" s="252">
        <f t="shared" si="37"/>
        <v>0</v>
      </c>
      <c r="AR127" s="254">
        <f t="shared" si="38"/>
        <v>0</v>
      </c>
      <c r="AS127" s="257">
        <f t="shared" si="39"/>
        <v>3</v>
      </c>
      <c r="AT127" s="252">
        <f t="shared" si="40"/>
        <v>0</v>
      </c>
      <c r="AU127" s="252">
        <f t="shared" si="41"/>
        <v>0</v>
      </c>
      <c r="AV127" s="252">
        <f t="shared" si="42"/>
        <v>0</v>
      </c>
      <c r="AW127" s="254">
        <f t="shared" si="43"/>
        <v>0</v>
      </c>
      <c r="AX127" s="258">
        <f t="shared" si="44"/>
        <v>4</v>
      </c>
      <c r="AY127" s="252">
        <f t="shared" si="45"/>
        <v>9</v>
      </c>
      <c r="AZ127" s="252">
        <f t="shared" si="46"/>
        <v>0</v>
      </c>
      <c r="BA127" s="252">
        <f t="shared" si="47"/>
        <v>0</v>
      </c>
      <c r="BB127" s="254">
        <f t="shared" si="48"/>
        <v>0</v>
      </c>
      <c r="BC127" s="257">
        <f t="shared" si="49"/>
        <v>3</v>
      </c>
      <c r="BD127" s="259">
        <f t="shared" si="50"/>
        <v>5</v>
      </c>
      <c r="BE127" s="252">
        <f t="shared" si="51"/>
        <v>0</v>
      </c>
      <c r="BF127" s="252">
        <f t="shared" si="52"/>
        <v>0</v>
      </c>
      <c r="BG127" s="254">
        <f t="shared" si="53"/>
        <v>0</v>
      </c>
      <c r="BH127" s="257">
        <f t="shared" si="54"/>
        <v>3</v>
      </c>
      <c r="BI127" s="252">
        <f t="shared" si="55"/>
        <v>0</v>
      </c>
      <c r="BJ127" s="252">
        <f t="shared" si="56"/>
        <v>0</v>
      </c>
      <c r="BK127" s="252">
        <f t="shared" si="57"/>
        <v>0</v>
      </c>
      <c r="BL127" s="254">
        <f t="shared" si="58"/>
        <v>0</v>
      </c>
      <c r="BM127" s="260">
        <f t="shared" si="59"/>
        <v>4</v>
      </c>
      <c r="BN127" s="252">
        <f t="shared" si="60"/>
        <v>0</v>
      </c>
      <c r="BO127" s="252">
        <f t="shared" si="61"/>
        <v>0</v>
      </c>
      <c r="BP127" s="252">
        <f t="shared" si="62"/>
        <v>0</v>
      </c>
      <c r="BQ127" s="254">
        <f t="shared" si="63"/>
        <v>0</v>
      </c>
      <c r="BR127" s="261">
        <f t="shared" si="64"/>
        <v>4</v>
      </c>
      <c r="BS127" s="252">
        <f t="shared" si="65"/>
        <v>9</v>
      </c>
      <c r="BT127" s="252">
        <f t="shared" si="66"/>
        <v>0</v>
      </c>
      <c r="BU127" s="252">
        <f t="shared" si="67"/>
        <v>0</v>
      </c>
      <c r="BV127" s="254">
        <f t="shared" si="68"/>
        <v>0</v>
      </c>
      <c r="BW127" s="261">
        <f t="shared" si="69"/>
        <v>3</v>
      </c>
      <c r="BX127" s="262">
        <v>63</v>
      </c>
      <c r="BY127" s="262">
        <v>63</v>
      </c>
      <c r="BZ127" s="246" t="e">
        <f t="shared" si="70"/>
        <v>#VALUE!</v>
      </c>
      <c r="CA127" s="246">
        <f t="shared" si="71"/>
        <v>20</v>
      </c>
      <c r="CB127" s="246" t="e">
        <f t="shared" si="72"/>
        <v>#VALUE!</v>
      </c>
      <c r="CC127" s="246" t="e">
        <f t="shared" si="73"/>
        <v>#VALUE!</v>
      </c>
      <c r="CD127" s="246" t="e">
        <f t="shared" si="74"/>
        <v>#VALUE!</v>
      </c>
      <c r="CE127" s="246" t="e">
        <f t="shared" si="75"/>
        <v>#VALUE!</v>
      </c>
      <c r="CF127" s="246" t="e">
        <f t="shared" si="76"/>
        <v>#VALUE!</v>
      </c>
      <c r="CG127" s="246" t="e">
        <f t="shared" si="77"/>
        <v>#VALUE!</v>
      </c>
      <c r="CH127" s="246" t="e">
        <f t="shared" si="78"/>
        <v>#VALUE!</v>
      </c>
      <c r="CI127" s="246" t="e">
        <f t="shared" si="79"/>
        <v>#VALUE!</v>
      </c>
      <c r="CJ127" s="246" t="e">
        <f t="shared" si="80"/>
        <v>#VALUE!</v>
      </c>
      <c r="CK127" s="246" t="e">
        <f t="shared" si="81"/>
        <v>#VALUE!</v>
      </c>
      <c r="CL127" s="246" t="e">
        <f t="shared" si="82"/>
        <v>#VALUE!</v>
      </c>
      <c r="CM127" s="246" t="e">
        <f t="shared" si="83"/>
        <v>#VALUE!</v>
      </c>
      <c r="CN127" s="246" t="e">
        <f t="shared" si="84"/>
        <v>#VALUE!</v>
      </c>
      <c r="CO127" s="263" t="str">
        <f t="shared" si="85"/>
        <v>2023PEC AI 604</v>
      </c>
      <c r="CP127" s="246" t="e">
        <f t="shared" si="86"/>
        <v>#VALUE!</v>
      </c>
      <c r="CQ127" s="211"/>
      <c r="CR127" s="246">
        <f t="shared" si="87"/>
        <v>20</v>
      </c>
      <c r="CS127" s="246" t="e">
        <f t="shared" si="88"/>
        <v>#VALUE!</v>
      </c>
      <c r="CT127" s="246" t="e">
        <f t="shared" si="89"/>
        <v>#VALUE!</v>
      </c>
      <c r="CU127" s="246" t="e">
        <f t="shared" si="90"/>
        <v>#VALUE!</v>
      </c>
      <c r="CV127" s="246" t="e">
        <f t="shared" si="91"/>
        <v>#VALUE!</v>
      </c>
      <c r="CW127" s="246" t="e">
        <f t="shared" si="92"/>
        <v>#VALUE!</v>
      </c>
      <c r="CX127" s="246" t="e">
        <f t="shared" si="93"/>
        <v>#VALUE!</v>
      </c>
      <c r="CY127" s="246" t="e">
        <f t="shared" si="94"/>
        <v>#VALUE!</v>
      </c>
      <c r="CZ127" s="246" t="e">
        <f t="shared" si="95"/>
        <v>#VALUE!</v>
      </c>
      <c r="DA127" s="246" t="e">
        <f t="shared" si="96"/>
        <v>#VALUE!</v>
      </c>
      <c r="DB127" s="246" t="e">
        <f t="shared" si="97"/>
        <v>#VALUE!</v>
      </c>
      <c r="DC127" s="246" t="e">
        <f t="shared" si="98"/>
        <v>#VALUE!</v>
      </c>
      <c r="DD127" s="246" t="e">
        <f t="shared" si="99"/>
        <v>#VALUE!</v>
      </c>
      <c r="DE127" s="212"/>
      <c r="DF127" s="212" t="e">
        <f t="shared" si="100"/>
        <v>#VALUE!</v>
      </c>
      <c r="DG127" s="212"/>
      <c r="DH127" s="212"/>
      <c r="DI127" s="212"/>
      <c r="DJ127" s="212"/>
      <c r="DK127" s="212"/>
      <c r="DL127" s="212"/>
      <c r="DM127" s="212"/>
      <c r="DN127" s="212"/>
      <c r="DO127" s="212"/>
      <c r="DP127" s="212"/>
      <c r="DQ127" s="212"/>
      <c r="DR127" s="264">
        <f t="shared" si="101"/>
        <v>63</v>
      </c>
      <c r="DS127" s="241">
        <f t="shared" si="102"/>
        <v>13</v>
      </c>
      <c r="DT127" s="212">
        <f t="shared" si="103"/>
        <v>9</v>
      </c>
      <c r="DU127" s="212">
        <f t="shared" si="104"/>
        <v>9</v>
      </c>
      <c r="DV127" s="212">
        <f t="shared" si="105"/>
        <v>9</v>
      </c>
      <c r="DW127" s="212">
        <f t="shared" si="106"/>
        <v>9</v>
      </c>
      <c r="DX127" s="264">
        <f t="shared" si="107"/>
        <v>5</v>
      </c>
      <c r="DY127" s="265">
        <f t="shared" si="108"/>
        <v>9</v>
      </c>
      <c r="DZ127" s="212">
        <f t="shared" si="109"/>
        <v>63</v>
      </c>
      <c r="EA127" s="212">
        <f t="shared" si="110"/>
        <v>13</v>
      </c>
      <c r="EB127" s="212">
        <f t="shared" si="111"/>
        <v>0</v>
      </c>
      <c r="EC127" s="212">
        <f t="shared" ref="EC127:ED127" si="919">IF(ISEVEN($B127),DT127,0)</f>
        <v>9</v>
      </c>
      <c r="ED127" s="212">
        <f t="shared" si="919"/>
        <v>9</v>
      </c>
      <c r="EE127" s="212">
        <f t="shared" ref="EE127:EF127" si="920">IF(ISODD($B127),DU127,0)</f>
        <v>0</v>
      </c>
      <c r="EF127" s="212">
        <f t="shared" si="920"/>
        <v>0</v>
      </c>
      <c r="EG127" s="212">
        <f t="shared" si="114"/>
        <v>9</v>
      </c>
      <c r="EH127" s="212">
        <f t="shared" si="115"/>
        <v>0</v>
      </c>
      <c r="EI127" s="212">
        <f t="shared" ref="EI127:EJ127" si="921">IF(ISEVEN($B127),DW127,0)</f>
        <v>9</v>
      </c>
      <c r="EJ127" s="264">
        <f t="shared" si="921"/>
        <v>5</v>
      </c>
      <c r="EK127" s="212">
        <f t="shared" ref="EK127:EL127" si="922">IF(ISODD($B127),DX127,0)</f>
        <v>0</v>
      </c>
      <c r="EL127" s="212">
        <f t="shared" si="922"/>
        <v>0</v>
      </c>
      <c r="EM127" s="212">
        <f t="shared" si="118"/>
        <v>9</v>
      </c>
      <c r="EN127" s="212"/>
      <c r="EO127" s="212"/>
      <c r="EP127" s="241">
        <f t="shared" si="119"/>
        <v>13</v>
      </c>
      <c r="EQ127" s="212">
        <f t="shared" si="120"/>
        <v>11</v>
      </c>
      <c r="ER127" s="212">
        <f t="shared" si="121"/>
        <v>11</v>
      </c>
      <c r="ES127" s="212">
        <f t="shared" si="122"/>
        <v>11</v>
      </c>
      <c r="ET127" s="264">
        <f t="shared" si="123"/>
        <v>7</v>
      </c>
      <c r="EU127" s="212">
        <f t="shared" si="124"/>
        <v>10</v>
      </c>
      <c r="EV127" s="212"/>
      <c r="EW127" s="212">
        <f t="shared" si="125"/>
        <v>63</v>
      </c>
      <c r="EX127" s="212">
        <f t="shared" si="126"/>
        <v>13</v>
      </c>
      <c r="EY127" s="212">
        <f t="shared" si="127"/>
        <v>0</v>
      </c>
      <c r="EZ127" s="212">
        <f t="shared" ref="EZ127:FA127" si="923">IF(ISEVEN($B127),EQ127,0)</f>
        <v>11</v>
      </c>
      <c r="FA127" s="212">
        <f t="shared" si="923"/>
        <v>11</v>
      </c>
      <c r="FB127" s="212">
        <f t="shared" ref="FB127:FC127" si="924">IF(ISODD($B127),ER127,0)</f>
        <v>0</v>
      </c>
      <c r="FC127" s="212">
        <f t="shared" si="924"/>
        <v>0</v>
      </c>
      <c r="FD127" s="212">
        <f t="shared" si="130"/>
        <v>11</v>
      </c>
      <c r="FE127" s="212">
        <f t="shared" si="131"/>
        <v>0</v>
      </c>
      <c r="FF127" s="264">
        <f t="shared" ref="FF127:FG127" si="925">IF(ISEVEN($B127),ET127,0)</f>
        <v>7</v>
      </c>
      <c r="FG127" s="212">
        <f t="shared" si="925"/>
        <v>10</v>
      </c>
      <c r="FH127" s="212">
        <f t="shared" si="133"/>
        <v>0</v>
      </c>
      <c r="FI127" s="212">
        <v>0</v>
      </c>
      <c r="FJ127" s="212">
        <v>0</v>
      </c>
      <c r="FK127" s="212"/>
      <c r="FL127" s="212"/>
      <c r="FM127" s="262">
        <v>63</v>
      </c>
    </row>
    <row r="128" spans="1:169" ht="15.75" customHeight="1" x14ac:dyDescent="0.2">
      <c r="A128" s="247">
        <v>135</v>
      </c>
      <c r="B128" s="266">
        <v>213423243135</v>
      </c>
      <c r="C128" s="266" t="s">
        <v>183</v>
      </c>
      <c r="D128" s="250"/>
      <c r="E128" s="267" t="s">
        <v>184</v>
      </c>
      <c r="F128" s="252">
        <f t="shared" si="0"/>
        <v>2</v>
      </c>
      <c r="G128" s="252">
        <f t="shared" si="1"/>
        <v>2</v>
      </c>
      <c r="H128" s="252">
        <f t="shared" si="2"/>
        <v>2</v>
      </c>
      <c r="I128" s="252">
        <f t="shared" si="3"/>
        <v>2</v>
      </c>
      <c r="J128" s="252">
        <f t="shared" si="4"/>
        <v>2</v>
      </c>
      <c r="K128" s="252">
        <f t="shared" si="5"/>
        <v>2</v>
      </c>
      <c r="L128" s="252">
        <f t="shared" si="6"/>
        <v>2</v>
      </c>
      <c r="M128" s="252">
        <f t="shared" si="7"/>
        <v>2</v>
      </c>
      <c r="N128" s="252">
        <f t="shared" si="8"/>
        <v>0</v>
      </c>
      <c r="O128" s="253">
        <f t="shared" si="9"/>
        <v>0</v>
      </c>
      <c r="P128" s="252">
        <f t="shared" si="10"/>
        <v>12</v>
      </c>
      <c r="Q128" s="252">
        <f t="shared" si="11"/>
        <v>0</v>
      </c>
      <c r="R128" s="252">
        <f t="shared" si="12"/>
        <v>0</v>
      </c>
      <c r="S128" s="254">
        <f t="shared" si="13"/>
        <v>0</v>
      </c>
      <c r="T128" s="255">
        <f t="shared" si="14"/>
        <v>3</v>
      </c>
      <c r="U128" s="252">
        <f t="shared" si="15"/>
        <v>0</v>
      </c>
      <c r="V128" s="252">
        <f t="shared" si="16"/>
        <v>0</v>
      </c>
      <c r="W128" s="252">
        <f t="shared" si="17"/>
        <v>0</v>
      </c>
      <c r="X128" s="254">
        <f t="shared" si="18"/>
        <v>0</v>
      </c>
      <c r="Y128" s="256">
        <f t="shared" si="19"/>
        <v>4</v>
      </c>
      <c r="Z128" s="252">
        <f t="shared" si="20"/>
        <v>0</v>
      </c>
      <c r="AA128" s="252">
        <f t="shared" si="21"/>
        <v>0</v>
      </c>
      <c r="AB128" s="252">
        <f t="shared" si="22"/>
        <v>0</v>
      </c>
      <c r="AC128" s="254">
        <f t="shared" si="23"/>
        <v>0</v>
      </c>
      <c r="AD128" s="255">
        <f t="shared" si="24"/>
        <v>4</v>
      </c>
      <c r="AE128" s="252">
        <f t="shared" si="25"/>
        <v>12</v>
      </c>
      <c r="AF128" s="252">
        <f t="shared" si="26"/>
        <v>0</v>
      </c>
      <c r="AG128" s="252">
        <f t="shared" si="27"/>
        <v>0</v>
      </c>
      <c r="AH128" s="254">
        <f t="shared" si="28"/>
        <v>0</v>
      </c>
      <c r="AI128" s="257">
        <f t="shared" si="29"/>
        <v>3</v>
      </c>
      <c r="AJ128" s="252">
        <f t="shared" si="30"/>
        <v>10</v>
      </c>
      <c r="AK128" s="252">
        <f t="shared" si="31"/>
        <v>0</v>
      </c>
      <c r="AL128" s="252">
        <f t="shared" si="32"/>
        <v>0</v>
      </c>
      <c r="AM128" s="254">
        <f t="shared" si="33"/>
        <v>0</v>
      </c>
      <c r="AN128" s="257">
        <f t="shared" si="34"/>
        <v>3</v>
      </c>
      <c r="AO128" s="252">
        <f t="shared" si="35"/>
        <v>0</v>
      </c>
      <c r="AP128" s="252">
        <f t="shared" si="36"/>
        <v>0</v>
      </c>
      <c r="AQ128" s="252">
        <f t="shared" si="37"/>
        <v>0</v>
      </c>
      <c r="AR128" s="254">
        <f t="shared" si="38"/>
        <v>0</v>
      </c>
      <c r="AS128" s="257">
        <f t="shared" si="39"/>
        <v>4</v>
      </c>
      <c r="AT128" s="252">
        <f t="shared" si="40"/>
        <v>12</v>
      </c>
      <c r="AU128" s="252">
        <f t="shared" si="41"/>
        <v>0</v>
      </c>
      <c r="AV128" s="252">
        <f t="shared" si="42"/>
        <v>0</v>
      </c>
      <c r="AW128" s="254">
        <f t="shared" si="43"/>
        <v>0</v>
      </c>
      <c r="AX128" s="258">
        <f t="shared" si="44"/>
        <v>3</v>
      </c>
      <c r="AY128" s="252">
        <f t="shared" si="45"/>
        <v>0</v>
      </c>
      <c r="AZ128" s="252">
        <f t="shared" si="46"/>
        <v>0</v>
      </c>
      <c r="BA128" s="252">
        <f t="shared" si="47"/>
        <v>0</v>
      </c>
      <c r="BB128" s="254">
        <f t="shared" si="48"/>
        <v>0</v>
      </c>
      <c r="BC128" s="257">
        <f t="shared" si="49"/>
        <v>4</v>
      </c>
      <c r="BD128" s="252">
        <f t="shared" si="50"/>
        <v>0</v>
      </c>
      <c r="BE128" s="252">
        <f t="shared" si="51"/>
        <v>0</v>
      </c>
      <c r="BF128" s="252">
        <f t="shared" si="52"/>
        <v>0</v>
      </c>
      <c r="BG128" s="254">
        <f t="shared" si="53"/>
        <v>0</v>
      </c>
      <c r="BH128" s="257">
        <f t="shared" si="54"/>
        <v>4</v>
      </c>
      <c r="BI128" s="259">
        <f t="shared" si="55"/>
        <v>8</v>
      </c>
      <c r="BJ128" s="252">
        <f t="shared" si="56"/>
        <v>0</v>
      </c>
      <c r="BK128" s="252">
        <f t="shared" si="57"/>
        <v>0</v>
      </c>
      <c r="BL128" s="254">
        <f t="shared" si="58"/>
        <v>0</v>
      </c>
      <c r="BM128" s="260">
        <f t="shared" si="59"/>
        <v>3</v>
      </c>
      <c r="BN128" s="252">
        <f t="shared" si="60"/>
        <v>12</v>
      </c>
      <c r="BO128" s="252">
        <f t="shared" si="61"/>
        <v>0</v>
      </c>
      <c r="BP128" s="252">
        <f t="shared" si="62"/>
        <v>0</v>
      </c>
      <c r="BQ128" s="254">
        <f t="shared" si="63"/>
        <v>0</v>
      </c>
      <c r="BR128" s="261">
        <f t="shared" si="64"/>
        <v>3</v>
      </c>
      <c r="BS128" s="252">
        <f t="shared" si="65"/>
        <v>0</v>
      </c>
      <c r="BT128" s="252">
        <f t="shared" si="66"/>
        <v>0</v>
      </c>
      <c r="BU128" s="252">
        <f t="shared" si="67"/>
        <v>0</v>
      </c>
      <c r="BV128" s="254">
        <f t="shared" si="68"/>
        <v>0</v>
      </c>
      <c r="BW128" s="261">
        <f t="shared" si="69"/>
        <v>4</v>
      </c>
      <c r="BX128" s="262">
        <v>82</v>
      </c>
      <c r="BY128" s="262">
        <v>82</v>
      </c>
      <c r="BZ128" s="246" t="e">
        <f t="shared" si="70"/>
        <v>#VALUE!</v>
      </c>
      <c r="CA128" s="246">
        <f t="shared" si="71"/>
        <v>20</v>
      </c>
      <c r="CB128" s="246" t="e">
        <f t="shared" si="72"/>
        <v>#VALUE!</v>
      </c>
      <c r="CC128" s="246" t="e">
        <f t="shared" si="73"/>
        <v>#VALUE!</v>
      </c>
      <c r="CD128" s="246" t="e">
        <f t="shared" si="74"/>
        <v>#VALUE!</v>
      </c>
      <c r="CE128" s="246" t="e">
        <f t="shared" si="75"/>
        <v>#VALUE!</v>
      </c>
      <c r="CF128" s="246" t="e">
        <f t="shared" si="76"/>
        <v>#VALUE!</v>
      </c>
      <c r="CG128" s="246" t="e">
        <f t="shared" si="77"/>
        <v>#VALUE!</v>
      </c>
      <c r="CH128" s="246" t="e">
        <f t="shared" si="78"/>
        <v>#VALUE!</v>
      </c>
      <c r="CI128" s="246" t="e">
        <f t="shared" si="79"/>
        <v>#VALUE!</v>
      </c>
      <c r="CJ128" s="246" t="e">
        <f t="shared" si="80"/>
        <v>#VALUE!</v>
      </c>
      <c r="CK128" s="246" t="e">
        <f t="shared" si="81"/>
        <v>#VALUE!</v>
      </c>
      <c r="CL128" s="246" t="e">
        <f t="shared" si="82"/>
        <v>#VALUE!</v>
      </c>
      <c r="CM128" s="246" t="e">
        <f t="shared" si="83"/>
        <v>#VALUE!</v>
      </c>
      <c r="CN128" s="246" t="e">
        <f t="shared" si="84"/>
        <v>#VALUE!</v>
      </c>
      <c r="CO128" s="263" t="str">
        <f t="shared" si="85"/>
        <v>2023PEC AI 151</v>
      </c>
      <c r="CP128" s="246" t="e">
        <f t="shared" si="86"/>
        <v>#VALUE!</v>
      </c>
      <c r="CQ128" s="211"/>
      <c r="CR128" s="246">
        <f t="shared" si="87"/>
        <v>20</v>
      </c>
      <c r="CS128" s="246" t="e">
        <f t="shared" si="88"/>
        <v>#VALUE!</v>
      </c>
      <c r="CT128" s="246" t="e">
        <f t="shared" si="89"/>
        <v>#VALUE!</v>
      </c>
      <c r="CU128" s="246" t="e">
        <f t="shared" si="90"/>
        <v>#VALUE!</v>
      </c>
      <c r="CV128" s="246" t="e">
        <f t="shared" si="91"/>
        <v>#VALUE!</v>
      </c>
      <c r="CW128" s="246" t="e">
        <f t="shared" si="92"/>
        <v>#VALUE!</v>
      </c>
      <c r="CX128" s="246" t="e">
        <f t="shared" si="93"/>
        <v>#VALUE!</v>
      </c>
      <c r="CY128" s="246" t="e">
        <f t="shared" si="94"/>
        <v>#VALUE!</v>
      </c>
      <c r="CZ128" s="246" t="e">
        <f t="shared" si="95"/>
        <v>#VALUE!</v>
      </c>
      <c r="DA128" s="246" t="e">
        <f t="shared" si="96"/>
        <v>#VALUE!</v>
      </c>
      <c r="DB128" s="246" t="e">
        <f t="shared" si="97"/>
        <v>#VALUE!</v>
      </c>
      <c r="DC128" s="246" t="e">
        <f t="shared" si="98"/>
        <v>#VALUE!</v>
      </c>
      <c r="DD128" s="246" t="e">
        <f t="shared" si="99"/>
        <v>#VALUE!</v>
      </c>
      <c r="DE128" s="212"/>
      <c r="DF128" s="212" t="e">
        <f t="shared" si="100"/>
        <v>#VALUE!</v>
      </c>
      <c r="DG128" s="212"/>
      <c r="DH128" s="212"/>
      <c r="DI128" s="212"/>
      <c r="DJ128" s="212"/>
      <c r="DK128" s="212"/>
      <c r="DL128" s="212"/>
      <c r="DM128" s="212"/>
      <c r="DN128" s="212"/>
      <c r="DO128" s="212"/>
      <c r="DP128" s="212"/>
      <c r="DQ128" s="212"/>
      <c r="DR128" s="264">
        <f t="shared" si="101"/>
        <v>82</v>
      </c>
      <c r="DS128" s="241">
        <f t="shared" si="102"/>
        <v>16</v>
      </c>
      <c r="DT128" s="212">
        <f t="shared" si="103"/>
        <v>12</v>
      </c>
      <c r="DU128" s="212">
        <f t="shared" si="104"/>
        <v>12</v>
      </c>
      <c r="DV128" s="212">
        <f t="shared" si="105"/>
        <v>10</v>
      </c>
      <c r="DW128" s="212">
        <f t="shared" si="106"/>
        <v>12</v>
      </c>
      <c r="DX128" s="264">
        <f t="shared" si="107"/>
        <v>8</v>
      </c>
      <c r="DY128" s="265">
        <f t="shared" si="108"/>
        <v>12</v>
      </c>
      <c r="DZ128" s="212">
        <f t="shared" si="109"/>
        <v>82</v>
      </c>
      <c r="EA128" s="212">
        <f t="shared" si="110"/>
        <v>16</v>
      </c>
      <c r="EB128" s="212">
        <f t="shared" si="111"/>
        <v>12</v>
      </c>
      <c r="EC128" s="212">
        <f t="shared" ref="EC128:ED128" si="926">IF(ISEVEN($B128),DT128,0)</f>
        <v>0</v>
      </c>
      <c r="ED128" s="212">
        <f t="shared" si="926"/>
        <v>0</v>
      </c>
      <c r="EE128" s="212">
        <f t="shared" ref="EE128:EF128" si="927">IF(ISODD($B128),DU128,0)</f>
        <v>12</v>
      </c>
      <c r="EF128" s="212">
        <f t="shared" si="927"/>
        <v>10</v>
      </c>
      <c r="EG128" s="212">
        <f t="shared" si="114"/>
        <v>0</v>
      </c>
      <c r="EH128" s="212">
        <f t="shared" si="115"/>
        <v>12</v>
      </c>
      <c r="EI128" s="212">
        <f t="shared" ref="EI128:EJ128" si="928">IF(ISEVEN($B128),DW128,0)</f>
        <v>0</v>
      </c>
      <c r="EJ128" s="212">
        <f t="shared" si="928"/>
        <v>0</v>
      </c>
      <c r="EK128" s="264">
        <f t="shared" ref="EK128:EL128" si="929">IF(ISODD($B128),DX128,0)</f>
        <v>8</v>
      </c>
      <c r="EL128" s="212">
        <f t="shared" si="929"/>
        <v>12</v>
      </c>
      <c r="EM128" s="212">
        <f t="shared" si="118"/>
        <v>0</v>
      </c>
      <c r="EN128" s="212"/>
      <c r="EO128" s="212"/>
      <c r="EP128" s="241">
        <f t="shared" si="119"/>
        <v>16</v>
      </c>
      <c r="EQ128" s="212">
        <f t="shared" si="120"/>
        <v>14</v>
      </c>
      <c r="ER128" s="212">
        <f t="shared" si="121"/>
        <v>14</v>
      </c>
      <c r="ES128" s="212">
        <f t="shared" si="122"/>
        <v>13</v>
      </c>
      <c r="ET128" s="264">
        <f t="shared" si="123"/>
        <v>12</v>
      </c>
      <c r="EU128" s="212">
        <f t="shared" si="124"/>
        <v>13</v>
      </c>
      <c r="EV128" s="212"/>
      <c r="EW128" s="212">
        <f t="shared" si="125"/>
        <v>82</v>
      </c>
      <c r="EX128" s="212">
        <f t="shared" si="126"/>
        <v>16</v>
      </c>
      <c r="EY128" s="212">
        <f t="shared" si="127"/>
        <v>14</v>
      </c>
      <c r="EZ128" s="212">
        <f t="shared" ref="EZ128:FA128" si="930">IF(ISEVEN($B128),EQ128,0)</f>
        <v>0</v>
      </c>
      <c r="FA128" s="212">
        <f t="shared" si="930"/>
        <v>0</v>
      </c>
      <c r="FB128" s="212">
        <f t="shared" ref="FB128:FC128" si="931">IF(ISODD($B128),ER128,0)</f>
        <v>14</v>
      </c>
      <c r="FC128" s="212">
        <f t="shared" si="931"/>
        <v>13</v>
      </c>
      <c r="FD128" s="212">
        <f t="shared" si="130"/>
        <v>0</v>
      </c>
      <c r="FE128" s="264">
        <f t="shared" si="131"/>
        <v>12</v>
      </c>
      <c r="FF128" s="212">
        <f t="shared" ref="FF128:FG128" si="932">IF(ISEVEN($B128),ET128,0)</f>
        <v>0</v>
      </c>
      <c r="FG128" s="212">
        <f t="shared" si="932"/>
        <v>0</v>
      </c>
      <c r="FH128" s="212">
        <f t="shared" si="133"/>
        <v>13</v>
      </c>
      <c r="FI128" s="212">
        <v>0</v>
      </c>
      <c r="FJ128" s="212">
        <v>0</v>
      </c>
      <c r="FK128" s="212"/>
      <c r="FL128" s="212"/>
      <c r="FM128" s="262">
        <v>82</v>
      </c>
    </row>
    <row r="129" spans="1:169" ht="15.75" customHeight="1" x14ac:dyDescent="0.2">
      <c r="A129" s="247">
        <v>136</v>
      </c>
      <c r="B129" s="248">
        <v>213423243136</v>
      </c>
      <c r="C129" s="249" t="s">
        <v>854</v>
      </c>
      <c r="D129" s="250"/>
      <c r="E129" s="251" t="s">
        <v>833</v>
      </c>
      <c r="F129" s="252">
        <f t="shared" si="0"/>
        <v>2</v>
      </c>
      <c r="G129" s="252">
        <f t="shared" si="1"/>
        <v>2</v>
      </c>
      <c r="H129" s="252">
        <f t="shared" si="2"/>
        <v>2</v>
      </c>
      <c r="I129" s="252">
        <f t="shared" si="3"/>
        <v>2</v>
      </c>
      <c r="J129" s="252">
        <f t="shared" si="4"/>
        <v>2</v>
      </c>
      <c r="K129" s="252">
        <f t="shared" si="5"/>
        <v>2</v>
      </c>
      <c r="L129" s="252">
        <f t="shared" si="6"/>
        <v>2</v>
      </c>
      <c r="M129" s="252">
        <f t="shared" si="7"/>
        <v>2</v>
      </c>
      <c r="N129" s="252">
        <f t="shared" si="8"/>
        <v>0</v>
      </c>
      <c r="O129" s="253">
        <f t="shared" si="9"/>
        <v>0</v>
      </c>
      <c r="P129" s="252">
        <f t="shared" si="10"/>
        <v>0</v>
      </c>
      <c r="Q129" s="252">
        <f t="shared" si="11"/>
        <v>0</v>
      </c>
      <c r="R129" s="252">
        <f t="shared" si="12"/>
        <v>0</v>
      </c>
      <c r="S129" s="254">
        <f t="shared" si="13"/>
        <v>0</v>
      </c>
      <c r="T129" s="255">
        <f t="shared" si="14"/>
        <v>4</v>
      </c>
      <c r="U129" s="252">
        <f t="shared" si="15"/>
        <v>11</v>
      </c>
      <c r="V129" s="252">
        <f t="shared" si="16"/>
        <v>0</v>
      </c>
      <c r="W129" s="252">
        <f t="shared" si="17"/>
        <v>0</v>
      </c>
      <c r="X129" s="254">
        <f t="shared" si="18"/>
        <v>0</v>
      </c>
      <c r="Y129" s="256">
        <f t="shared" si="19"/>
        <v>3</v>
      </c>
      <c r="Z129" s="252">
        <f t="shared" si="20"/>
        <v>12</v>
      </c>
      <c r="AA129" s="252">
        <f t="shared" si="21"/>
        <v>0</v>
      </c>
      <c r="AB129" s="252">
        <f t="shared" si="22"/>
        <v>0</v>
      </c>
      <c r="AC129" s="254">
        <f t="shared" si="23"/>
        <v>0</v>
      </c>
      <c r="AD129" s="255">
        <f t="shared" si="24"/>
        <v>3</v>
      </c>
      <c r="AE129" s="252">
        <f t="shared" si="25"/>
        <v>0</v>
      </c>
      <c r="AF129" s="252">
        <f t="shared" si="26"/>
        <v>0</v>
      </c>
      <c r="AG129" s="252">
        <f t="shared" si="27"/>
        <v>0</v>
      </c>
      <c r="AH129" s="254">
        <f t="shared" si="28"/>
        <v>0</v>
      </c>
      <c r="AI129" s="257">
        <f t="shared" si="29"/>
        <v>4</v>
      </c>
      <c r="AJ129" s="252">
        <f t="shared" si="30"/>
        <v>0</v>
      </c>
      <c r="AK129" s="252">
        <f t="shared" si="31"/>
        <v>0</v>
      </c>
      <c r="AL129" s="252">
        <f t="shared" si="32"/>
        <v>0</v>
      </c>
      <c r="AM129" s="254">
        <f t="shared" si="33"/>
        <v>0</v>
      </c>
      <c r="AN129" s="257">
        <f t="shared" si="34"/>
        <v>4</v>
      </c>
      <c r="AO129" s="252">
        <f t="shared" si="35"/>
        <v>12</v>
      </c>
      <c r="AP129" s="252">
        <f t="shared" si="36"/>
        <v>0</v>
      </c>
      <c r="AQ129" s="252">
        <f t="shared" si="37"/>
        <v>0</v>
      </c>
      <c r="AR129" s="254">
        <f t="shared" si="38"/>
        <v>0</v>
      </c>
      <c r="AS129" s="257">
        <f t="shared" si="39"/>
        <v>3</v>
      </c>
      <c r="AT129" s="252">
        <f t="shared" si="40"/>
        <v>0</v>
      </c>
      <c r="AU129" s="252">
        <f t="shared" si="41"/>
        <v>0</v>
      </c>
      <c r="AV129" s="252">
        <f t="shared" si="42"/>
        <v>0</v>
      </c>
      <c r="AW129" s="254">
        <f t="shared" si="43"/>
        <v>0</v>
      </c>
      <c r="AX129" s="258">
        <f t="shared" si="44"/>
        <v>4</v>
      </c>
      <c r="AY129" s="252">
        <f t="shared" si="45"/>
        <v>12</v>
      </c>
      <c r="AZ129" s="252">
        <f t="shared" si="46"/>
        <v>0</v>
      </c>
      <c r="BA129" s="252">
        <f t="shared" si="47"/>
        <v>0</v>
      </c>
      <c r="BB129" s="254">
        <f t="shared" si="48"/>
        <v>0</v>
      </c>
      <c r="BC129" s="257">
        <f t="shared" si="49"/>
        <v>3</v>
      </c>
      <c r="BD129" s="259">
        <f t="shared" si="50"/>
        <v>7</v>
      </c>
      <c r="BE129" s="252">
        <f t="shared" si="51"/>
        <v>0</v>
      </c>
      <c r="BF129" s="252">
        <f t="shared" si="52"/>
        <v>0</v>
      </c>
      <c r="BG129" s="254">
        <f t="shared" si="53"/>
        <v>0</v>
      </c>
      <c r="BH129" s="257">
        <f t="shared" si="54"/>
        <v>3</v>
      </c>
      <c r="BI129" s="252">
        <f t="shared" si="55"/>
        <v>0</v>
      </c>
      <c r="BJ129" s="252">
        <f t="shared" si="56"/>
        <v>0</v>
      </c>
      <c r="BK129" s="252">
        <f t="shared" si="57"/>
        <v>0</v>
      </c>
      <c r="BL129" s="254">
        <f t="shared" si="58"/>
        <v>0</v>
      </c>
      <c r="BM129" s="260">
        <f t="shared" si="59"/>
        <v>4</v>
      </c>
      <c r="BN129" s="252">
        <f t="shared" si="60"/>
        <v>0</v>
      </c>
      <c r="BO129" s="252">
        <f t="shared" si="61"/>
        <v>0</v>
      </c>
      <c r="BP129" s="252">
        <f t="shared" si="62"/>
        <v>0</v>
      </c>
      <c r="BQ129" s="254">
        <f t="shared" si="63"/>
        <v>0</v>
      </c>
      <c r="BR129" s="261">
        <f t="shared" si="64"/>
        <v>4</v>
      </c>
      <c r="BS129" s="252">
        <f t="shared" si="65"/>
        <v>12</v>
      </c>
      <c r="BT129" s="252">
        <f t="shared" si="66"/>
        <v>0</v>
      </c>
      <c r="BU129" s="252">
        <f t="shared" si="67"/>
        <v>0</v>
      </c>
      <c r="BV129" s="254">
        <f t="shared" si="68"/>
        <v>0</v>
      </c>
      <c r="BW129" s="261">
        <f t="shared" si="69"/>
        <v>3</v>
      </c>
      <c r="BX129" s="262">
        <v>82</v>
      </c>
      <c r="BY129" s="262">
        <v>82</v>
      </c>
      <c r="BZ129" s="246" t="e">
        <f t="shared" si="70"/>
        <v>#VALUE!</v>
      </c>
      <c r="CA129" s="246">
        <f t="shared" si="71"/>
        <v>20</v>
      </c>
      <c r="CB129" s="246" t="e">
        <f t="shared" si="72"/>
        <v>#VALUE!</v>
      </c>
      <c r="CC129" s="246" t="e">
        <f t="shared" si="73"/>
        <v>#VALUE!</v>
      </c>
      <c r="CD129" s="246" t="e">
        <f t="shared" si="74"/>
        <v>#VALUE!</v>
      </c>
      <c r="CE129" s="246" t="e">
        <f t="shared" si="75"/>
        <v>#VALUE!</v>
      </c>
      <c r="CF129" s="246" t="e">
        <f t="shared" si="76"/>
        <v>#VALUE!</v>
      </c>
      <c r="CG129" s="246" t="e">
        <f t="shared" si="77"/>
        <v>#VALUE!</v>
      </c>
      <c r="CH129" s="246" t="e">
        <f t="shared" si="78"/>
        <v>#VALUE!</v>
      </c>
      <c r="CI129" s="246" t="e">
        <f t="shared" si="79"/>
        <v>#VALUE!</v>
      </c>
      <c r="CJ129" s="246" t="e">
        <f t="shared" si="80"/>
        <v>#VALUE!</v>
      </c>
      <c r="CK129" s="246" t="e">
        <f t="shared" si="81"/>
        <v>#VALUE!</v>
      </c>
      <c r="CL129" s="246" t="e">
        <f t="shared" si="82"/>
        <v>#VALUE!</v>
      </c>
      <c r="CM129" s="246" t="e">
        <f t="shared" si="83"/>
        <v>#VALUE!</v>
      </c>
      <c r="CN129" s="246" t="e">
        <f t="shared" si="84"/>
        <v>#VALUE!</v>
      </c>
      <c r="CO129" s="263" t="str">
        <f t="shared" si="85"/>
        <v>2023PEC AI 488</v>
      </c>
      <c r="CP129" s="246" t="e">
        <f t="shared" si="86"/>
        <v>#VALUE!</v>
      </c>
      <c r="CQ129" s="211"/>
      <c r="CR129" s="246">
        <f t="shared" si="87"/>
        <v>20</v>
      </c>
      <c r="CS129" s="246" t="e">
        <f t="shared" si="88"/>
        <v>#VALUE!</v>
      </c>
      <c r="CT129" s="246" t="e">
        <f t="shared" si="89"/>
        <v>#VALUE!</v>
      </c>
      <c r="CU129" s="246" t="e">
        <f t="shared" si="90"/>
        <v>#VALUE!</v>
      </c>
      <c r="CV129" s="246" t="e">
        <f t="shared" si="91"/>
        <v>#VALUE!</v>
      </c>
      <c r="CW129" s="246" t="e">
        <f t="shared" si="92"/>
        <v>#VALUE!</v>
      </c>
      <c r="CX129" s="246" t="e">
        <f t="shared" si="93"/>
        <v>#VALUE!</v>
      </c>
      <c r="CY129" s="246" t="e">
        <f t="shared" si="94"/>
        <v>#VALUE!</v>
      </c>
      <c r="CZ129" s="246" t="e">
        <f t="shared" si="95"/>
        <v>#VALUE!</v>
      </c>
      <c r="DA129" s="246" t="e">
        <f t="shared" si="96"/>
        <v>#VALUE!</v>
      </c>
      <c r="DB129" s="246" t="e">
        <f t="shared" si="97"/>
        <v>#VALUE!</v>
      </c>
      <c r="DC129" s="246" t="e">
        <f t="shared" si="98"/>
        <v>#VALUE!</v>
      </c>
      <c r="DD129" s="246" t="e">
        <f t="shared" si="99"/>
        <v>#VALUE!</v>
      </c>
      <c r="DE129" s="212"/>
      <c r="DF129" s="212" t="e">
        <f t="shared" si="100"/>
        <v>#VALUE!</v>
      </c>
      <c r="DG129" s="212"/>
      <c r="DH129" s="212"/>
      <c r="DI129" s="212"/>
      <c r="DJ129" s="212"/>
      <c r="DK129" s="212"/>
      <c r="DL129" s="212"/>
      <c r="DM129" s="212"/>
      <c r="DN129" s="212"/>
      <c r="DO129" s="212"/>
      <c r="DP129" s="212"/>
      <c r="DQ129" s="212"/>
      <c r="DR129" s="264">
        <f t="shared" si="101"/>
        <v>82</v>
      </c>
      <c r="DS129" s="241">
        <f t="shared" si="102"/>
        <v>16</v>
      </c>
      <c r="DT129" s="212">
        <f t="shared" si="103"/>
        <v>11</v>
      </c>
      <c r="DU129" s="212">
        <f t="shared" si="104"/>
        <v>12</v>
      </c>
      <c r="DV129" s="212">
        <f t="shared" si="105"/>
        <v>12</v>
      </c>
      <c r="DW129" s="212">
        <f t="shared" si="106"/>
        <v>12</v>
      </c>
      <c r="DX129" s="264">
        <f t="shared" si="107"/>
        <v>7</v>
      </c>
      <c r="DY129" s="265">
        <f t="shared" si="108"/>
        <v>12</v>
      </c>
      <c r="DZ129" s="212">
        <f t="shared" si="109"/>
        <v>82</v>
      </c>
      <c r="EA129" s="212">
        <f t="shared" si="110"/>
        <v>16</v>
      </c>
      <c r="EB129" s="212">
        <f t="shared" si="111"/>
        <v>0</v>
      </c>
      <c r="EC129" s="212">
        <f t="shared" ref="EC129:ED129" si="933">IF(ISEVEN($B129),DT129,0)</f>
        <v>11</v>
      </c>
      <c r="ED129" s="212">
        <f t="shared" si="933"/>
        <v>12</v>
      </c>
      <c r="EE129" s="212">
        <f t="shared" ref="EE129:EF129" si="934">IF(ISODD($B129),DU129,0)</f>
        <v>0</v>
      </c>
      <c r="EF129" s="212">
        <f t="shared" si="934"/>
        <v>0</v>
      </c>
      <c r="EG129" s="212">
        <f t="shared" si="114"/>
        <v>12</v>
      </c>
      <c r="EH129" s="212">
        <f t="shared" si="115"/>
        <v>0</v>
      </c>
      <c r="EI129" s="212">
        <f t="shared" ref="EI129:EJ129" si="935">IF(ISEVEN($B129),DW129,0)</f>
        <v>12</v>
      </c>
      <c r="EJ129" s="264">
        <f t="shared" si="935"/>
        <v>7</v>
      </c>
      <c r="EK129" s="212">
        <f t="shared" ref="EK129:EL129" si="936">IF(ISODD($B129),DX129,0)</f>
        <v>0</v>
      </c>
      <c r="EL129" s="212">
        <f t="shared" si="936"/>
        <v>0</v>
      </c>
      <c r="EM129" s="212">
        <f t="shared" si="118"/>
        <v>12</v>
      </c>
      <c r="EN129" s="212"/>
      <c r="EO129" s="212"/>
      <c r="EP129" s="241">
        <f t="shared" si="119"/>
        <v>16</v>
      </c>
      <c r="EQ129" s="212">
        <f t="shared" si="120"/>
        <v>14</v>
      </c>
      <c r="ER129" s="212">
        <f t="shared" si="121"/>
        <v>14</v>
      </c>
      <c r="ES129" s="212">
        <f t="shared" si="122"/>
        <v>14</v>
      </c>
      <c r="ET129" s="264">
        <f t="shared" si="123"/>
        <v>11</v>
      </c>
      <c r="EU129" s="212">
        <f t="shared" si="124"/>
        <v>13</v>
      </c>
      <c r="EV129" s="212"/>
      <c r="EW129" s="212">
        <f t="shared" si="125"/>
        <v>82</v>
      </c>
      <c r="EX129" s="212">
        <f t="shared" si="126"/>
        <v>16</v>
      </c>
      <c r="EY129" s="212">
        <f t="shared" si="127"/>
        <v>0</v>
      </c>
      <c r="EZ129" s="212">
        <f t="shared" ref="EZ129:FA129" si="937">IF(ISEVEN($B129),EQ129,0)</f>
        <v>14</v>
      </c>
      <c r="FA129" s="212">
        <f t="shared" si="937"/>
        <v>14</v>
      </c>
      <c r="FB129" s="212">
        <f t="shared" ref="FB129:FC129" si="938">IF(ISODD($B129),ER129,0)</f>
        <v>0</v>
      </c>
      <c r="FC129" s="212">
        <f t="shared" si="938"/>
        <v>0</v>
      </c>
      <c r="FD129" s="212">
        <f t="shared" si="130"/>
        <v>14</v>
      </c>
      <c r="FE129" s="212">
        <f t="shared" si="131"/>
        <v>0</v>
      </c>
      <c r="FF129" s="264">
        <f t="shared" ref="FF129:FG129" si="939">IF(ISEVEN($B129),ET129,0)</f>
        <v>11</v>
      </c>
      <c r="FG129" s="212">
        <f t="shared" si="939"/>
        <v>13</v>
      </c>
      <c r="FH129" s="212">
        <f t="shared" si="133"/>
        <v>0</v>
      </c>
      <c r="FI129" s="212">
        <v>0</v>
      </c>
      <c r="FJ129" s="212">
        <v>0</v>
      </c>
      <c r="FK129" s="212"/>
      <c r="FL129" s="212"/>
      <c r="FM129" s="262">
        <v>82</v>
      </c>
    </row>
    <row r="130" spans="1:169" ht="15.75" customHeight="1" x14ac:dyDescent="0.2">
      <c r="A130" s="247">
        <v>138</v>
      </c>
      <c r="B130" s="266">
        <v>213423243138</v>
      </c>
      <c r="C130" s="266" t="s">
        <v>185</v>
      </c>
      <c r="D130" s="250"/>
      <c r="E130" s="267" t="s">
        <v>186</v>
      </c>
      <c r="F130" s="252">
        <f t="shared" si="0"/>
        <v>2</v>
      </c>
      <c r="G130" s="252">
        <f t="shared" si="1"/>
        <v>2</v>
      </c>
      <c r="H130" s="252">
        <f t="shared" si="2"/>
        <v>2</v>
      </c>
      <c r="I130" s="252">
        <f t="shared" si="3"/>
        <v>2</v>
      </c>
      <c r="J130" s="252">
        <f t="shared" si="4"/>
        <v>2</v>
      </c>
      <c r="K130" s="252">
        <f t="shared" si="5"/>
        <v>2</v>
      </c>
      <c r="L130" s="252">
        <f t="shared" si="6"/>
        <v>2</v>
      </c>
      <c r="M130" s="252">
        <f t="shared" si="7"/>
        <v>2</v>
      </c>
      <c r="N130" s="252">
        <f t="shared" si="8"/>
        <v>2</v>
      </c>
      <c r="O130" s="253">
        <f t="shared" si="9"/>
        <v>2</v>
      </c>
      <c r="P130" s="252">
        <f t="shared" si="10"/>
        <v>0</v>
      </c>
      <c r="Q130" s="252">
        <f t="shared" si="11"/>
        <v>0</v>
      </c>
      <c r="R130" s="252">
        <f t="shared" si="12"/>
        <v>0</v>
      </c>
      <c r="S130" s="254">
        <f t="shared" si="13"/>
        <v>0</v>
      </c>
      <c r="T130" s="255">
        <f t="shared" si="14"/>
        <v>4</v>
      </c>
      <c r="U130" s="252">
        <f t="shared" si="15"/>
        <v>16</v>
      </c>
      <c r="V130" s="252">
        <f t="shared" si="16"/>
        <v>0</v>
      </c>
      <c r="W130" s="252">
        <f t="shared" si="17"/>
        <v>0</v>
      </c>
      <c r="X130" s="254">
        <f t="shared" si="18"/>
        <v>0</v>
      </c>
      <c r="Y130" s="256">
        <f t="shared" si="19"/>
        <v>3</v>
      </c>
      <c r="Z130" s="252">
        <f t="shared" si="20"/>
        <v>16</v>
      </c>
      <c r="AA130" s="252">
        <f t="shared" si="21"/>
        <v>0</v>
      </c>
      <c r="AB130" s="252">
        <f t="shared" si="22"/>
        <v>0</v>
      </c>
      <c r="AC130" s="254">
        <f t="shared" si="23"/>
        <v>0</v>
      </c>
      <c r="AD130" s="255">
        <f t="shared" si="24"/>
        <v>3</v>
      </c>
      <c r="AE130" s="252">
        <f t="shared" si="25"/>
        <v>0</v>
      </c>
      <c r="AF130" s="252">
        <f t="shared" si="26"/>
        <v>0</v>
      </c>
      <c r="AG130" s="252">
        <f t="shared" si="27"/>
        <v>0</v>
      </c>
      <c r="AH130" s="254">
        <f t="shared" si="28"/>
        <v>0</v>
      </c>
      <c r="AI130" s="257">
        <f t="shared" si="29"/>
        <v>4</v>
      </c>
      <c r="AJ130" s="252">
        <f t="shared" si="30"/>
        <v>0</v>
      </c>
      <c r="AK130" s="252">
        <f t="shared" si="31"/>
        <v>0</v>
      </c>
      <c r="AL130" s="252">
        <f t="shared" si="32"/>
        <v>0</v>
      </c>
      <c r="AM130" s="254">
        <f t="shared" si="33"/>
        <v>0</v>
      </c>
      <c r="AN130" s="257">
        <f t="shared" si="34"/>
        <v>4</v>
      </c>
      <c r="AO130" s="252">
        <f t="shared" si="35"/>
        <v>16</v>
      </c>
      <c r="AP130" s="252">
        <f t="shared" si="36"/>
        <v>0</v>
      </c>
      <c r="AQ130" s="252">
        <f t="shared" si="37"/>
        <v>0</v>
      </c>
      <c r="AR130" s="254">
        <f t="shared" si="38"/>
        <v>0</v>
      </c>
      <c r="AS130" s="257">
        <f t="shared" si="39"/>
        <v>3</v>
      </c>
      <c r="AT130" s="252">
        <f t="shared" si="40"/>
        <v>0</v>
      </c>
      <c r="AU130" s="252">
        <f t="shared" si="41"/>
        <v>0</v>
      </c>
      <c r="AV130" s="252">
        <f t="shared" si="42"/>
        <v>0</v>
      </c>
      <c r="AW130" s="254">
        <f t="shared" si="43"/>
        <v>0</v>
      </c>
      <c r="AX130" s="258">
        <f t="shared" si="44"/>
        <v>4</v>
      </c>
      <c r="AY130" s="252">
        <f t="shared" si="45"/>
        <v>16</v>
      </c>
      <c r="AZ130" s="252">
        <f t="shared" si="46"/>
        <v>0</v>
      </c>
      <c r="BA130" s="252">
        <f t="shared" si="47"/>
        <v>0</v>
      </c>
      <c r="BB130" s="254">
        <f t="shared" si="48"/>
        <v>0</v>
      </c>
      <c r="BC130" s="257">
        <f t="shared" si="49"/>
        <v>3</v>
      </c>
      <c r="BD130" s="259">
        <f t="shared" si="50"/>
        <v>1</v>
      </c>
      <c r="BE130" s="252">
        <f t="shared" si="51"/>
        <v>0</v>
      </c>
      <c r="BF130" s="252">
        <f t="shared" si="52"/>
        <v>0</v>
      </c>
      <c r="BG130" s="254">
        <f t="shared" si="53"/>
        <v>0</v>
      </c>
      <c r="BH130" s="257">
        <f t="shared" si="54"/>
        <v>3</v>
      </c>
      <c r="BI130" s="252">
        <f t="shared" si="55"/>
        <v>0</v>
      </c>
      <c r="BJ130" s="252">
        <f t="shared" si="56"/>
        <v>0</v>
      </c>
      <c r="BK130" s="252">
        <f t="shared" si="57"/>
        <v>0</v>
      </c>
      <c r="BL130" s="254">
        <f t="shared" si="58"/>
        <v>0</v>
      </c>
      <c r="BM130" s="260">
        <f t="shared" si="59"/>
        <v>4</v>
      </c>
      <c r="BN130" s="252">
        <f t="shared" si="60"/>
        <v>0</v>
      </c>
      <c r="BO130" s="252">
        <f t="shared" si="61"/>
        <v>0</v>
      </c>
      <c r="BP130" s="252">
        <f t="shared" si="62"/>
        <v>0</v>
      </c>
      <c r="BQ130" s="254">
        <f t="shared" si="63"/>
        <v>0</v>
      </c>
      <c r="BR130" s="261">
        <f t="shared" si="64"/>
        <v>4</v>
      </c>
      <c r="BS130" s="252">
        <f t="shared" si="65"/>
        <v>15</v>
      </c>
      <c r="BT130" s="252">
        <f t="shared" si="66"/>
        <v>0</v>
      </c>
      <c r="BU130" s="252">
        <f t="shared" si="67"/>
        <v>0</v>
      </c>
      <c r="BV130" s="254">
        <f t="shared" si="68"/>
        <v>0</v>
      </c>
      <c r="BW130" s="261">
        <f t="shared" si="69"/>
        <v>3</v>
      </c>
      <c r="BX130" s="262">
        <v>100</v>
      </c>
      <c r="BY130" s="262">
        <v>100</v>
      </c>
      <c r="BZ130" s="246" t="e">
        <f t="shared" si="70"/>
        <v>#VALUE!</v>
      </c>
      <c r="CA130" s="246">
        <f t="shared" si="71"/>
        <v>20</v>
      </c>
      <c r="CB130" s="246" t="e">
        <f t="shared" si="72"/>
        <v>#VALUE!</v>
      </c>
      <c r="CC130" s="246" t="e">
        <f t="shared" si="73"/>
        <v>#VALUE!</v>
      </c>
      <c r="CD130" s="246" t="e">
        <f t="shared" si="74"/>
        <v>#VALUE!</v>
      </c>
      <c r="CE130" s="246" t="e">
        <f t="shared" si="75"/>
        <v>#VALUE!</v>
      </c>
      <c r="CF130" s="246" t="e">
        <f t="shared" si="76"/>
        <v>#VALUE!</v>
      </c>
      <c r="CG130" s="246" t="e">
        <f t="shared" si="77"/>
        <v>#VALUE!</v>
      </c>
      <c r="CH130" s="246" t="e">
        <f t="shared" si="78"/>
        <v>#VALUE!</v>
      </c>
      <c r="CI130" s="246" t="e">
        <f t="shared" si="79"/>
        <v>#VALUE!</v>
      </c>
      <c r="CJ130" s="246" t="e">
        <f t="shared" si="80"/>
        <v>#VALUE!</v>
      </c>
      <c r="CK130" s="246" t="e">
        <f t="shared" si="81"/>
        <v>#VALUE!</v>
      </c>
      <c r="CL130" s="246" t="e">
        <f t="shared" si="82"/>
        <v>#VALUE!</v>
      </c>
      <c r="CM130" s="246" t="e">
        <f t="shared" si="83"/>
        <v>#VALUE!</v>
      </c>
      <c r="CN130" s="246" t="e">
        <f t="shared" si="84"/>
        <v>#VALUE!</v>
      </c>
      <c r="CO130" s="263" t="str">
        <f t="shared" si="85"/>
        <v>2023PEC AI 152</v>
      </c>
      <c r="CP130" s="246" t="e">
        <f t="shared" si="86"/>
        <v>#VALUE!</v>
      </c>
      <c r="CQ130" s="211"/>
      <c r="CR130" s="246">
        <f t="shared" si="87"/>
        <v>20</v>
      </c>
      <c r="CS130" s="246" t="e">
        <f t="shared" si="88"/>
        <v>#VALUE!</v>
      </c>
      <c r="CT130" s="246" t="e">
        <f t="shared" si="89"/>
        <v>#VALUE!</v>
      </c>
      <c r="CU130" s="246" t="e">
        <f t="shared" si="90"/>
        <v>#VALUE!</v>
      </c>
      <c r="CV130" s="246" t="e">
        <f t="shared" si="91"/>
        <v>#VALUE!</v>
      </c>
      <c r="CW130" s="246" t="e">
        <f t="shared" si="92"/>
        <v>#VALUE!</v>
      </c>
      <c r="CX130" s="246" t="e">
        <f t="shared" si="93"/>
        <v>#VALUE!</v>
      </c>
      <c r="CY130" s="246" t="e">
        <f t="shared" si="94"/>
        <v>#VALUE!</v>
      </c>
      <c r="CZ130" s="246" t="e">
        <f t="shared" si="95"/>
        <v>#VALUE!</v>
      </c>
      <c r="DA130" s="246" t="e">
        <f t="shared" si="96"/>
        <v>#VALUE!</v>
      </c>
      <c r="DB130" s="246" t="e">
        <f t="shared" si="97"/>
        <v>#VALUE!</v>
      </c>
      <c r="DC130" s="246" t="e">
        <f t="shared" si="98"/>
        <v>#VALUE!</v>
      </c>
      <c r="DD130" s="246" t="e">
        <f t="shared" si="99"/>
        <v>#VALUE!</v>
      </c>
      <c r="DE130" s="212"/>
      <c r="DF130" s="212" t="e">
        <f t="shared" si="100"/>
        <v>#VALUE!</v>
      </c>
      <c r="DG130" s="212"/>
      <c r="DH130" s="212"/>
      <c r="DI130" s="212"/>
      <c r="DJ130" s="212"/>
      <c r="DK130" s="212"/>
      <c r="DL130" s="212"/>
      <c r="DM130" s="212"/>
      <c r="DN130" s="212"/>
      <c r="DO130" s="212"/>
      <c r="DP130" s="212"/>
      <c r="DQ130" s="212"/>
      <c r="DR130" s="264">
        <f t="shared" si="101"/>
        <v>100</v>
      </c>
      <c r="DS130" s="241">
        <f t="shared" si="102"/>
        <v>20</v>
      </c>
      <c r="DT130" s="212">
        <f t="shared" si="103"/>
        <v>16</v>
      </c>
      <c r="DU130" s="212">
        <f t="shared" si="104"/>
        <v>16</v>
      </c>
      <c r="DV130" s="212">
        <f t="shared" si="105"/>
        <v>16</v>
      </c>
      <c r="DW130" s="212">
        <f t="shared" si="106"/>
        <v>16</v>
      </c>
      <c r="DX130" s="264">
        <f t="shared" si="107"/>
        <v>1</v>
      </c>
      <c r="DY130" s="265">
        <f t="shared" si="108"/>
        <v>15</v>
      </c>
      <c r="DZ130" s="212">
        <f t="shared" si="109"/>
        <v>100</v>
      </c>
      <c r="EA130" s="212">
        <f t="shared" si="110"/>
        <v>20</v>
      </c>
      <c r="EB130" s="212">
        <f t="shared" si="111"/>
        <v>0</v>
      </c>
      <c r="EC130" s="212">
        <f t="shared" ref="EC130:ED130" si="940">IF(ISEVEN($B130),DT130,0)</f>
        <v>16</v>
      </c>
      <c r="ED130" s="212">
        <f t="shared" si="940"/>
        <v>16</v>
      </c>
      <c r="EE130" s="212">
        <f t="shared" ref="EE130:EF130" si="941">IF(ISODD($B130),DU130,0)</f>
        <v>0</v>
      </c>
      <c r="EF130" s="212">
        <f t="shared" si="941"/>
        <v>0</v>
      </c>
      <c r="EG130" s="212">
        <f t="shared" si="114"/>
        <v>16</v>
      </c>
      <c r="EH130" s="212">
        <f t="shared" si="115"/>
        <v>0</v>
      </c>
      <c r="EI130" s="212">
        <f t="shared" ref="EI130:EJ130" si="942">IF(ISEVEN($B130),DW130,0)</f>
        <v>16</v>
      </c>
      <c r="EJ130" s="264">
        <f t="shared" si="942"/>
        <v>1</v>
      </c>
      <c r="EK130" s="212">
        <f t="shared" ref="EK130:EL130" si="943">IF(ISODD($B130),DX130,0)</f>
        <v>0</v>
      </c>
      <c r="EL130" s="212">
        <f t="shared" si="943"/>
        <v>0</v>
      </c>
      <c r="EM130" s="212">
        <f t="shared" si="118"/>
        <v>15</v>
      </c>
      <c r="EN130" s="212"/>
      <c r="EO130" s="212"/>
      <c r="EP130" s="241">
        <f t="shared" si="119"/>
        <v>20</v>
      </c>
      <c r="EQ130" s="212">
        <f t="shared" si="120"/>
        <v>16</v>
      </c>
      <c r="ER130" s="212">
        <f t="shared" si="121"/>
        <v>16</v>
      </c>
      <c r="ES130" s="212">
        <f t="shared" si="122"/>
        <v>16</v>
      </c>
      <c r="ET130" s="264">
        <f t="shared" si="123"/>
        <v>16</v>
      </c>
      <c r="EU130" s="212">
        <f t="shared" si="124"/>
        <v>16</v>
      </c>
      <c r="EV130" s="212"/>
      <c r="EW130" s="212">
        <f t="shared" si="125"/>
        <v>100</v>
      </c>
      <c r="EX130" s="212">
        <f t="shared" si="126"/>
        <v>20</v>
      </c>
      <c r="EY130" s="212">
        <f t="shared" si="127"/>
        <v>0</v>
      </c>
      <c r="EZ130" s="212">
        <f t="shared" ref="EZ130:FA130" si="944">IF(ISEVEN($B130),EQ130,0)</f>
        <v>16</v>
      </c>
      <c r="FA130" s="212">
        <f t="shared" si="944"/>
        <v>16</v>
      </c>
      <c r="FB130" s="212">
        <f t="shared" ref="FB130:FC130" si="945">IF(ISODD($B130),ER130,0)</f>
        <v>0</v>
      </c>
      <c r="FC130" s="212">
        <f t="shared" si="945"/>
        <v>0</v>
      </c>
      <c r="FD130" s="212">
        <f t="shared" si="130"/>
        <v>16</v>
      </c>
      <c r="FE130" s="212">
        <f t="shared" si="131"/>
        <v>0</v>
      </c>
      <c r="FF130" s="264">
        <f t="shared" ref="FF130:FG130" si="946">IF(ISEVEN($B130),ET130,0)</f>
        <v>16</v>
      </c>
      <c r="FG130" s="212">
        <f t="shared" si="946"/>
        <v>16</v>
      </c>
      <c r="FH130" s="212">
        <f t="shared" si="133"/>
        <v>0</v>
      </c>
      <c r="FI130" s="212">
        <v>0</v>
      </c>
      <c r="FJ130" s="212">
        <v>0</v>
      </c>
      <c r="FK130" s="212"/>
      <c r="FL130" s="212"/>
      <c r="FM130" s="262">
        <v>100</v>
      </c>
    </row>
    <row r="131" spans="1:169" ht="15.75" customHeight="1" x14ac:dyDescent="0.2">
      <c r="A131" s="247">
        <v>138</v>
      </c>
      <c r="B131" s="248">
        <v>213423243138</v>
      </c>
      <c r="C131" s="249" t="s">
        <v>854</v>
      </c>
      <c r="D131" s="250"/>
      <c r="E131" s="251" t="s">
        <v>835</v>
      </c>
      <c r="F131" s="252">
        <f t="shared" si="0"/>
        <v>2</v>
      </c>
      <c r="G131" s="252">
        <f t="shared" si="1"/>
        <v>2</v>
      </c>
      <c r="H131" s="252">
        <f t="shared" si="2"/>
        <v>2</v>
      </c>
      <c r="I131" s="252">
        <f t="shared" si="3"/>
        <v>2</v>
      </c>
      <c r="J131" s="252">
        <f t="shared" si="4"/>
        <v>2</v>
      </c>
      <c r="K131" s="252">
        <f t="shared" si="5"/>
        <v>2</v>
      </c>
      <c r="L131" s="252">
        <f t="shared" si="6"/>
        <v>2</v>
      </c>
      <c r="M131" s="252">
        <f t="shared" si="7"/>
        <v>2</v>
      </c>
      <c r="N131" s="252">
        <f t="shared" si="8"/>
        <v>2</v>
      </c>
      <c r="O131" s="253">
        <f t="shared" si="9"/>
        <v>0</v>
      </c>
      <c r="P131" s="252">
        <f t="shared" si="10"/>
        <v>0</v>
      </c>
      <c r="Q131" s="252">
        <f t="shared" si="11"/>
        <v>0</v>
      </c>
      <c r="R131" s="252">
        <f t="shared" si="12"/>
        <v>0</v>
      </c>
      <c r="S131" s="254">
        <f t="shared" si="13"/>
        <v>0</v>
      </c>
      <c r="T131" s="255">
        <f t="shared" si="14"/>
        <v>4</v>
      </c>
      <c r="U131" s="252">
        <f t="shared" si="15"/>
        <v>12</v>
      </c>
      <c r="V131" s="252">
        <f t="shared" si="16"/>
        <v>0</v>
      </c>
      <c r="W131" s="252">
        <f t="shared" si="17"/>
        <v>0</v>
      </c>
      <c r="X131" s="254">
        <f t="shared" si="18"/>
        <v>0</v>
      </c>
      <c r="Y131" s="256">
        <f t="shared" si="19"/>
        <v>3</v>
      </c>
      <c r="Z131" s="252">
        <f t="shared" si="20"/>
        <v>13</v>
      </c>
      <c r="AA131" s="252">
        <f t="shared" si="21"/>
        <v>0</v>
      </c>
      <c r="AB131" s="252">
        <f t="shared" si="22"/>
        <v>0</v>
      </c>
      <c r="AC131" s="254">
        <f t="shared" si="23"/>
        <v>0</v>
      </c>
      <c r="AD131" s="255">
        <f t="shared" si="24"/>
        <v>3</v>
      </c>
      <c r="AE131" s="252">
        <f t="shared" si="25"/>
        <v>0</v>
      </c>
      <c r="AF131" s="252">
        <f t="shared" si="26"/>
        <v>0</v>
      </c>
      <c r="AG131" s="252">
        <f t="shared" si="27"/>
        <v>0</v>
      </c>
      <c r="AH131" s="254">
        <f t="shared" si="28"/>
        <v>0</v>
      </c>
      <c r="AI131" s="257">
        <f t="shared" si="29"/>
        <v>4</v>
      </c>
      <c r="AJ131" s="252">
        <f t="shared" si="30"/>
        <v>0</v>
      </c>
      <c r="AK131" s="252">
        <f t="shared" si="31"/>
        <v>0</v>
      </c>
      <c r="AL131" s="252">
        <f t="shared" si="32"/>
        <v>0</v>
      </c>
      <c r="AM131" s="254">
        <f t="shared" si="33"/>
        <v>0</v>
      </c>
      <c r="AN131" s="257">
        <f t="shared" si="34"/>
        <v>4</v>
      </c>
      <c r="AO131" s="252">
        <f t="shared" si="35"/>
        <v>13</v>
      </c>
      <c r="AP131" s="252">
        <f t="shared" si="36"/>
        <v>0</v>
      </c>
      <c r="AQ131" s="252">
        <f t="shared" si="37"/>
        <v>0</v>
      </c>
      <c r="AR131" s="254">
        <f t="shared" si="38"/>
        <v>0</v>
      </c>
      <c r="AS131" s="257">
        <f t="shared" si="39"/>
        <v>3</v>
      </c>
      <c r="AT131" s="252">
        <f t="shared" si="40"/>
        <v>0</v>
      </c>
      <c r="AU131" s="252">
        <f t="shared" si="41"/>
        <v>0</v>
      </c>
      <c r="AV131" s="252">
        <f t="shared" si="42"/>
        <v>0</v>
      </c>
      <c r="AW131" s="254">
        <f t="shared" si="43"/>
        <v>0</v>
      </c>
      <c r="AX131" s="258">
        <f t="shared" si="44"/>
        <v>4</v>
      </c>
      <c r="AY131" s="252">
        <f t="shared" si="45"/>
        <v>13</v>
      </c>
      <c r="AZ131" s="252">
        <f t="shared" si="46"/>
        <v>0</v>
      </c>
      <c r="BA131" s="252">
        <f t="shared" si="47"/>
        <v>0</v>
      </c>
      <c r="BB131" s="254">
        <f t="shared" si="48"/>
        <v>0</v>
      </c>
      <c r="BC131" s="257">
        <f t="shared" si="49"/>
        <v>3</v>
      </c>
      <c r="BD131" s="259">
        <f t="shared" si="50"/>
        <v>6</v>
      </c>
      <c r="BE131" s="252">
        <f t="shared" si="51"/>
        <v>0</v>
      </c>
      <c r="BF131" s="252">
        <f t="shared" si="52"/>
        <v>0</v>
      </c>
      <c r="BG131" s="254">
        <f t="shared" si="53"/>
        <v>0</v>
      </c>
      <c r="BH131" s="257">
        <f t="shared" si="54"/>
        <v>3</v>
      </c>
      <c r="BI131" s="252">
        <f t="shared" si="55"/>
        <v>0</v>
      </c>
      <c r="BJ131" s="252">
        <f t="shared" si="56"/>
        <v>0</v>
      </c>
      <c r="BK131" s="252">
        <f t="shared" si="57"/>
        <v>0</v>
      </c>
      <c r="BL131" s="254">
        <f t="shared" si="58"/>
        <v>0</v>
      </c>
      <c r="BM131" s="260">
        <f t="shared" si="59"/>
        <v>4</v>
      </c>
      <c r="BN131" s="252">
        <f t="shared" si="60"/>
        <v>0</v>
      </c>
      <c r="BO131" s="252">
        <f t="shared" si="61"/>
        <v>0</v>
      </c>
      <c r="BP131" s="252">
        <f t="shared" si="62"/>
        <v>0</v>
      </c>
      <c r="BQ131" s="254">
        <f t="shared" si="63"/>
        <v>0</v>
      </c>
      <c r="BR131" s="261">
        <f t="shared" si="64"/>
        <v>4</v>
      </c>
      <c r="BS131" s="252">
        <f t="shared" si="65"/>
        <v>13</v>
      </c>
      <c r="BT131" s="252">
        <f t="shared" si="66"/>
        <v>0</v>
      </c>
      <c r="BU131" s="252">
        <f t="shared" si="67"/>
        <v>0</v>
      </c>
      <c r="BV131" s="254">
        <f t="shared" si="68"/>
        <v>0</v>
      </c>
      <c r="BW131" s="261">
        <f t="shared" si="69"/>
        <v>3</v>
      </c>
      <c r="BX131" s="262">
        <v>88</v>
      </c>
      <c r="BY131" s="262">
        <v>88</v>
      </c>
      <c r="BZ131" s="246" t="e">
        <f t="shared" si="70"/>
        <v>#VALUE!</v>
      </c>
      <c r="CA131" s="246">
        <f t="shared" si="71"/>
        <v>20</v>
      </c>
      <c r="CB131" s="246" t="e">
        <f t="shared" si="72"/>
        <v>#VALUE!</v>
      </c>
      <c r="CC131" s="246" t="e">
        <f t="shared" si="73"/>
        <v>#VALUE!</v>
      </c>
      <c r="CD131" s="246" t="e">
        <f t="shared" si="74"/>
        <v>#VALUE!</v>
      </c>
      <c r="CE131" s="246" t="e">
        <f t="shared" si="75"/>
        <v>#VALUE!</v>
      </c>
      <c r="CF131" s="246" t="e">
        <f t="shared" si="76"/>
        <v>#VALUE!</v>
      </c>
      <c r="CG131" s="246" t="e">
        <f t="shared" si="77"/>
        <v>#VALUE!</v>
      </c>
      <c r="CH131" s="246" t="e">
        <f t="shared" si="78"/>
        <v>#VALUE!</v>
      </c>
      <c r="CI131" s="246" t="e">
        <f t="shared" si="79"/>
        <v>#VALUE!</v>
      </c>
      <c r="CJ131" s="246" t="e">
        <f t="shared" si="80"/>
        <v>#VALUE!</v>
      </c>
      <c r="CK131" s="246" t="e">
        <f t="shared" si="81"/>
        <v>#VALUE!</v>
      </c>
      <c r="CL131" s="246" t="e">
        <f t="shared" si="82"/>
        <v>#VALUE!</v>
      </c>
      <c r="CM131" s="246" t="e">
        <f t="shared" si="83"/>
        <v>#VALUE!</v>
      </c>
      <c r="CN131" s="246" t="e">
        <f t="shared" si="84"/>
        <v>#VALUE!</v>
      </c>
      <c r="CO131" s="263" t="str">
        <f t="shared" si="85"/>
        <v>2023PEC AI 488</v>
      </c>
      <c r="CP131" s="246" t="e">
        <f t="shared" si="86"/>
        <v>#VALUE!</v>
      </c>
      <c r="CQ131" s="211"/>
      <c r="CR131" s="246">
        <f t="shared" si="87"/>
        <v>20</v>
      </c>
      <c r="CS131" s="246" t="e">
        <f t="shared" si="88"/>
        <v>#VALUE!</v>
      </c>
      <c r="CT131" s="246" t="e">
        <f t="shared" si="89"/>
        <v>#VALUE!</v>
      </c>
      <c r="CU131" s="246" t="e">
        <f t="shared" si="90"/>
        <v>#VALUE!</v>
      </c>
      <c r="CV131" s="246" t="e">
        <f t="shared" si="91"/>
        <v>#VALUE!</v>
      </c>
      <c r="CW131" s="246" t="e">
        <f t="shared" si="92"/>
        <v>#VALUE!</v>
      </c>
      <c r="CX131" s="246" t="e">
        <f t="shared" si="93"/>
        <v>#VALUE!</v>
      </c>
      <c r="CY131" s="246" t="e">
        <f t="shared" si="94"/>
        <v>#VALUE!</v>
      </c>
      <c r="CZ131" s="246" t="e">
        <f t="shared" si="95"/>
        <v>#VALUE!</v>
      </c>
      <c r="DA131" s="246" t="e">
        <f t="shared" si="96"/>
        <v>#VALUE!</v>
      </c>
      <c r="DB131" s="246" t="e">
        <f t="shared" si="97"/>
        <v>#VALUE!</v>
      </c>
      <c r="DC131" s="246" t="e">
        <f t="shared" si="98"/>
        <v>#VALUE!</v>
      </c>
      <c r="DD131" s="246" t="e">
        <f t="shared" si="99"/>
        <v>#VALUE!</v>
      </c>
      <c r="DE131" s="212"/>
      <c r="DF131" s="212" t="e">
        <f t="shared" si="100"/>
        <v>#VALUE!</v>
      </c>
      <c r="DG131" s="212"/>
      <c r="DH131" s="212"/>
      <c r="DI131" s="212"/>
      <c r="DJ131" s="212"/>
      <c r="DK131" s="212"/>
      <c r="DL131" s="212"/>
      <c r="DM131" s="212"/>
      <c r="DN131" s="212"/>
      <c r="DO131" s="212"/>
      <c r="DP131" s="212"/>
      <c r="DQ131" s="212"/>
      <c r="DR131" s="264">
        <f t="shared" si="101"/>
        <v>88</v>
      </c>
      <c r="DS131" s="241">
        <f t="shared" si="102"/>
        <v>18</v>
      </c>
      <c r="DT131" s="212">
        <f t="shared" si="103"/>
        <v>12</v>
      </c>
      <c r="DU131" s="212">
        <f t="shared" si="104"/>
        <v>13</v>
      </c>
      <c r="DV131" s="212">
        <f t="shared" si="105"/>
        <v>13</v>
      </c>
      <c r="DW131" s="212">
        <f t="shared" si="106"/>
        <v>13</v>
      </c>
      <c r="DX131" s="264">
        <f t="shared" si="107"/>
        <v>6</v>
      </c>
      <c r="DY131" s="265">
        <f t="shared" si="108"/>
        <v>13</v>
      </c>
      <c r="DZ131" s="212">
        <f t="shared" si="109"/>
        <v>88</v>
      </c>
      <c r="EA131" s="212">
        <f t="shared" si="110"/>
        <v>18</v>
      </c>
      <c r="EB131" s="212">
        <f t="shared" si="111"/>
        <v>0</v>
      </c>
      <c r="EC131" s="212">
        <f t="shared" ref="EC131:ED131" si="947">IF(ISEVEN($B131),DT131,0)</f>
        <v>12</v>
      </c>
      <c r="ED131" s="212">
        <f t="shared" si="947"/>
        <v>13</v>
      </c>
      <c r="EE131" s="212">
        <f t="shared" ref="EE131:EF131" si="948">IF(ISODD($B131),DU131,0)</f>
        <v>0</v>
      </c>
      <c r="EF131" s="212">
        <f t="shared" si="948"/>
        <v>0</v>
      </c>
      <c r="EG131" s="212">
        <f t="shared" si="114"/>
        <v>13</v>
      </c>
      <c r="EH131" s="212">
        <f t="shared" si="115"/>
        <v>0</v>
      </c>
      <c r="EI131" s="212">
        <f t="shared" ref="EI131:EJ131" si="949">IF(ISEVEN($B131),DW131,0)</f>
        <v>13</v>
      </c>
      <c r="EJ131" s="264">
        <f t="shared" si="949"/>
        <v>6</v>
      </c>
      <c r="EK131" s="212">
        <f t="shared" ref="EK131:EL131" si="950">IF(ISODD($B131),DX131,0)</f>
        <v>0</v>
      </c>
      <c r="EL131" s="212">
        <f t="shared" si="950"/>
        <v>0</v>
      </c>
      <c r="EM131" s="212">
        <f t="shared" si="118"/>
        <v>13</v>
      </c>
      <c r="EN131" s="212"/>
      <c r="EO131" s="212"/>
      <c r="EP131" s="241">
        <f t="shared" si="119"/>
        <v>18</v>
      </c>
      <c r="EQ131" s="212">
        <f t="shared" si="120"/>
        <v>15</v>
      </c>
      <c r="ER131" s="212">
        <f t="shared" si="121"/>
        <v>15</v>
      </c>
      <c r="ES131" s="212">
        <f t="shared" si="122"/>
        <v>15</v>
      </c>
      <c r="ET131" s="264">
        <f t="shared" si="123"/>
        <v>11</v>
      </c>
      <c r="EU131" s="212">
        <f t="shared" si="124"/>
        <v>14</v>
      </c>
      <c r="EV131" s="212"/>
      <c r="EW131" s="212">
        <f t="shared" si="125"/>
        <v>88</v>
      </c>
      <c r="EX131" s="212">
        <f t="shared" si="126"/>
        <v>18</v>
      </c>
      <c r="EY131" s="212">
        <f t="shared" si="127"/>
        <v>0</v>
      </c>
      <c r="EZ131" s="212">
        <f t="shared" ref="EZ131:FA131" si="951">IF(ISEVEN($B131),EQ131,0)</f>
        <v>15</v>
      </c>
      <c r="FA131" s="212">
        <f t="shared" si="951"/>
        <v>15</v>
      </c>
      <c r="FB131" s="212">
        <f t="shared" ref="FB131:FC131" si="952">IF(ISODD($B131),ER131,0)</f>
        <v>0</v>
      </c>
      <c r="FC131" s="212">
        <f t="shared" si="952"/>
        <v>0</v>
      </c>
      <c r="FD131" s="212">
        <f t="shared" si="130"/>
        <v>15</v>
      </c>
      <c r="FE131" s="212">
        <f t="shared" si="131"/>
        <v>0</v>
      </c>
      <c r="FF131" s="264">
        <f t="shared" ref="FF131:FG131" si="953">IF(ISEVEN($B131),ET131,0)</f>
        <v>11</v>
      </c>
      <c r="FG131" s="212">
        <f t="shared" si="953"/>
        <v>14</v>
      </c>
      <c r="FH131" s="212">
        <f t="shared" si="133"/>
        <v>0</v>
      </c>
      <c r="FI131" s="212">
        <v>0</v>
      </c>
      <c r="FJ131" s="212">
        <v>0</v>
      </c>
      <c r="FK131" s="212"/>
      <c r="FL131" s="212"/>
      <c r="FM131" s="262">
        <v>88</v>
      </c>
    </row>
    <row r="132" spans="1:169" ht="15.75" customHeight="1" x14ac:dyDescent="0.2">
      <c r="A132" s="247">
        <v>139</v>
      </c>
      <c r="B132" s="248">
        <v>213423243139</v>
      </c>
      <c r="C132" s="249" t="s">
        <v>856</v>
      </c>
      <c r="D132" s="250"/>
      <c r="E132" s="251" t="s">
        <v>837</v>
      </c>
      <c r="F132" s="252">
        <f t="shared" si="0"/>
        <v>2</v>
      </c>
      <c r="G132" s="252">
        <f t="shared" si="1"/>
        <v>2</v>
      </c>
      <c r="H132" s="252">
        <f t="shared" si="2"/>
        <v>2</v>
      </c>
      <c r="I132" s="252">
        <f t="shared" si="3"/>
        <v>2</v>
      </c>
      <c r="J132" s="252">
        <f t="shared" si="4"/>
        <v>2</v>
      </c>
      <c r="K132" s="252">
        <f t="shared" si="5"/>
        <v>2</v>
      </c>
      <c r="L132" s="252">
        <f t="shared" si="6"/>
        <v>2</v>
      </c>
      <c r="M132" s="252">
        <f t="shared" si="7"/>
        <v>2</v>
      </c>
      <c r="N132" s="252">
        <f t="shared" si="8"/>
        <v>2</v>
      </c>
      <c r="O132" s="253">
        <f t="shared" si="9"/>
        <v>0</v>
      </c>
      <c r="P132" s="252">
        <f t="shared" si="10"/>
        <v>13</v>
      </c>
      <c r="Q132" s="252">
        <f t="shared" si="11"/>
        <v>0</v>
      </c>
      <c r="R132" s="252">
        <f t="shared" si="12"/>
        <v>0</v>
      </c>
      <c r="S132" s="254">
        <f t="shared" si="13"/>
        <v>0</v>
      </c>
      <c r="T132" s="255">
        <f t="shared" si="14"/>
        <v>3</v>
      </c>
      <c r="U132" s="252">
        <f t="shared" si="15"/>
        <v>0</v>
      </c>
      <c r="V132" s="252">
        <f t="shared" si="16"/>
        <v>0</v>
      </c>
      <c r="W132" s="252">
        <f t="shared" si="17"/>
        <v>0</v>
      </c>
      <c r="X132" s="254">
        <f t="shared" si="18"/>
        <v>0</v>
      </c>
      <c r="Y132" s="256">
        <f t="shared" si="19"/>
        <v>4</v>
      </c>
      <c r="Z132" s="252">
        <f t="shared" si="20"/>
        <v>0</v>
      </c>
      <c r="AA132" s="252">
        <f t="shared" si="21"/>
        <v>0</v>
      </c>
      <c r="AB132" s="252">
        <f t="shared" si="22"/>
        <v>0</v>
      </c>
      <c r="AC132" s="254">
        <f t="shared" si="23"/>
        <v>0</v>
      </c>
      <c r="AD132" s="255">
        <f t="shared" si="24"/>
        <v>4</v>
      </c>
      <c r="AE132" s="252">
        <f t="shared" si="25"/>
        <v>13</v>
      </c>
      <c r="AF132" s="252">
        <f t="shared" si="26"/>
        <v>0</v>
      </c>
      <c r="AG132" s="252">
        <f t="shared" si="27"/>
        <v>0</v>
      </c>
      <c r="AH132" s="254">
        <f t="shared" si="28"/>
        <v>0</v>
      </c>
      <c r="AI132" s="257">
        <f t="shared" si="29"/>
        <v>3</v>
      </c>
      <c r="AJ132" s="252">
        <f t="shared" si="30"/>
        <v>11</v>
      </c>
      <c r="AK132" s="252">
        <f t="shared" si="31"/>
        <v>0</v>
      </c>
      <c r="AL132" s="252">
        <f t="shared" si="32"/>
        <v>0</v>
      </c>
      <c r="AM132" s="254">
        <f t="shared" si="33"/>
        <v>0</v>
      </c>
      <c r="AN132" s="257">
        <f t="shared" si="34"/>
        <v>3</v>
      </c>
      <c r="AO132" s="252">
        <f t="shared" si="35"/>
        <v>0</v>
      </c>
      <c r="AP132" s="252">
        <f t="shared" si="36"/>
        <v>0</v>
      </c>
      <c r="AQ132" s="252">
        <f t="shared" si="37"/>
        <v>0</v>
      </c>
      <c r="AR132" s="254">
        <f t="shared" si="38"/>
        <v>0</v>
      </c>
      <c r="AS132" s="257">
        <f t="shared" si="39"/>
        <v>4</v>
      </c>
      <c r="AT132" s="252">
        <f t="shared" si="40"/>
        <v>13</v>
      </c>
      <c r="AU132" s="252">
        <f t="shared" si="41"/>
        <v>0</v>
      </c>
      <c r="AV132" s="252">
        <f t="shared" si="42"/>
        <v>0</v>
      </c>
      <c r="AW132" s="254">
        <f t="shared" si="43"/>
        <v>0</v>
      </c>
      <c r="AX132" s="258">
        <f t="shared" si="44"/>
        <v>3</v>
      </c>
      <c r="AY132" s="252">
        <f t="shared" si="45"/>
        <v>0</v>
      </c>
      <c r="AZ132" s="252">
        <f t="shared" si="46"/>
        <v>0</v>
      </c>
      <c r="BA132" s="252">
        <f t="shared" si="47"/>
        <v>0</v>
      </c>
      <c r="BB132" s="254">
        <f t="shared" si="48"/>
        <v>0</v>
      </c>
      <c r="BC132" s="257">
        <f t="shared" si="49"/>
        <v>4</v>
      </c>
      <c r="BD132" s="252">
        <f t="shared" si="50"/>
        <v>0</v>
      </c>
      <c r="BE132" s="252">
        <f t="shared" si="51"/>
        <v>0</v>
      </c>
      <c r="BF132" s="252">
        <f t="shared" si="52"/>
        <v>0</v>
      </c>
      <c r="BG132" s="254">
        <f t="shared" si="53"/>
        <v>0</v>
      </c>
      <c r="BH132" s="257">
        <f t="shared" si="54"/>
        <v>4</v>
      </c>
      <c r="BI132" s="259">
        <f t="shared" si="55"/>
        <v>7</v>
      </c>
      <c r="BJ132" s="252">
        <f t="shared" si="56"/>
        <v>0</v>
      </c>
      <c r="BK132" s="252">
        <f t="shared" si="57"/>
        <v>0</v>
      </c>
      <c r="BL132" s="254">
        <f t="shared" si="58"/>
        <v>0</v>
      </c>
      <c r="BM132" s="260">
        <f t="shared" si="59"/>
        <v>3</v>
      </c>
      <c r="BN132" s="252">
        <f t="shared" si="60"/>
        <v>13</v>
      </c>
      <c r="BO132" s="252">
        <f t="shared" si="61"/>
        <v>0</v>
      </c>
      <c r="BP132" s="252">
        <f t="shared" si="62"/>
        <v>0</v>
      </c>
      <c r="BQ132" s="254">
        <f t="shared" si="63"/>
        <v>0</v>
      </c>
      <c r="BR132" s="261">
        <f t="shared" si="64"/>
        <v>3</v>
      </c>
      <c r="BS132" s="252">
        <f t="shared" si="65"/>
        <v>0</v>
      </c>
      <c r="BT132" s="252">
        <f t="shared" si="66"/>
        <v>0</v>
      </c>
      <c r="BU132" s="252">
        <f t="shared" si="67"/>
        <v>0</v>
      </c>
      <c r="BV132" s="254">
        <f t="shared" si="68"/>
        <v>0</v>
      </c>
      <c r="BW132" s="261">
        <f t="shared" si="69"/>
        <v>4</v>
      </c>
      <c r="BX132" s="262">
        <v>88</v>
      </c>
      <c r="BY132" s="262">
        <v>88</v>
      </c>
      <c r="BZ132" s="246" t="e">
        <f t="shared" si="70"/>
        <v>#VALUE!</v>
      </c>
      <c r="CA132" s="246">
        <f t="shared" si="71"/>
        <v>20</v>
      </c>
      <c r="CB132" s="246" t="e">
        <f t="shared" si="72"/>
        <v>#VALUE!</v>
      </c>
      <c r="CC132" s="246" t="e">
        <f t="shared" si="73"/>
        <v>#VALUE!</v>
      </c>
      <c r="CD132" s="246" t="e">
        <f t="shared" si="74"/>
        <v>#VALUE!</v>
      </c>
      <c r="CE132" s="246" t="e">
        <f t="shared" si="75"/>
        <v>#VALUE!</v>
      </c>
      <c r="CF132" s="246" t="e">
        <f t="shared" si="76"/>
        <v>#VALUE!</v>
      </c>
      <c r="CG132" s="246" t="e">
        <f t="shared" si="77"/>
        <v>#VALUE!</v>
      </c>
      <c r="CH132" s="246" t="e">
        <f t="shared" si="78"/>
        <v>#VALUE!</v>
      </c>
      <c r="CI132" s="246" t="e">
        <f t="shared" si="79"/>
        <v>#VALUE!</v>
      </c>
      <c r="CJ132" s="246" t="e">
        <f t="shared" si="80"/>
        <v>#VALUE!</v>
      </c>
      <c r="CK132" s="246" t="e">
        <f t="shared" si="81"/>
        <v>#VALUE!</v>
      </c>
      <c r="CL132" s="246" t="e">
        <f t="shared" si="82"/>
        <v>#VALUE!</v>
      </c>
      <c r="CM132" s="246" t="e">
        <f t="shared" si="83"/>
        <v>#VALUE!</v>
      </c>
      <c r="CN132" s="246" t="e">
        <f t="shared" si="84"/>
        <v>#VALUE!</v>
      </c>
      <c r="CO132" s="263" t="str">
        <f t="shared" si="85"/>
        <v>2023PEC AI 489</v>
      </c>
      <c r="CP132" s="246" t="e">
        <f t="shared" si="86"/>
        <v>#VALUE!</v>
      </c>
      <c r="CQ132" s="211"/>
      <c r="CR132" s="246">
        <f t="shared" si="87"/>
        <v>20</v>
      </c>
      <c r="CS132" s="246" t="e">
        <f t="shared" si="88"/>
        <v>#VALUE!</v>
      </c>
      <c r="CT132" s="246" t="e">
        <f t="shared" si="89"/>
        <v>#VALUE!</v>
      </c>
      <c r="CU132" s="246" t="e">
        <f t="shared" si="90"/>
        <v>#VALUE!</v>
      </c>
      <c r="CV132" s="246" t="e">
        <f t="shared" si="91"/>
        <v>#VALUE!</v>
      </c>
      <c r="CW132" s="246" t="e">
        <f t="shared" si="92"/>
        <v>#VALUE!</v>
      </c>
      <c r="CX132" s="246" t="e">
        <f t="shared" si="93"/>
        <v>#VALUE!</v>
      </c>
      <c r="CY132" s="246" t="e">
        <f t="shared" si="94"/>
        <v>#VALUE!</v>
      </c>
      <c r="CZ132" s="246" t="e">
        <f t="shared" si="95"/>
        <v>#VALUE!</v>
      </c>
      <c r="DA132" s="246" t="e">
        <f t="shared" si="96"/>
        <v>#VALUE!</v>
      </c>
      <c r="DB132" s="246" t="e">
        <f t="shared" si="97"/>
        <v>#VALUE!</v>
      </c>
      <c r="DC132" s="246" t="e">
        <f t="shared" si="98"/>
        <v>#VALUE!</v>
      </c>
      <c r="DD132" s="246" t="e">
        <f t="shared" si="99"/>
        <v>#VALUE!</v>
      </c>
      <c r="DE132" s="212"/>
      <c r="DF132" s="212" t="e">
        <f t="shared" si="100"/>
        <v>#VALUE!</v>
      </c>
      <c r="DG132" s="212"/>
      <c r="DH132" s="212"/>
      <c r="DI132" s="212"/>
      <c r="DJ132" s="212"/>
      <c r="DK132" s="212"/>
      <c r="DL132" s="212"/>
      <c r="DM132" s="212"/>
      <c r="DN132" s="212"/>
      <c r="DO132" s="212"/>
      <c r="DP132" s="212"/>
      <c r="DQ132" s="212"/>
      <c r="DR132" s="264">
        <f t="shared" si="101"/>
        <v>88</v>
      </c>
      <c r="DS132" s="241">
        <f t="shared" si="102"/>
        <v>18</v>
      </c>
      <c r="DT132" s="212">
        <f t="shared" si="103"/>
        <v>13</v>
      </c>
      <c r="DU132" s="212">
        <f t="shared" si="104"/>
        <v>13</v>
      </c>
      <c r="DV132" s="212">
        <f t="shared" si="105"/>
        <v>11</v>
      </c>
      <c r="DW132" s="212">
        <f t="shared" si="106"/>
        <v>13</v>
      </c>
      <c r="DX132" s="264">
        <f t="shared" si="107"/>
        <v>7</v>
      </c>
      <c r="DY132" s="265">
        <f t="shared" si="108"/>
        <v>13</v>
      </c>
      <c r="DZ132" s="212">
        <f t="shared" si="109"/>
        <v>88</v>
      </c>
      <c r="EA132" s="212">
        <f t="shared" si="110"/>
        <v>18</v>
      </c>
      <c r="EB132" s="212">
        <f t="shared" si="111"/>
        <v>13</v>
      </c>
      <c r="EC132" s="212">
        <f t="shared" ref="EC132:ED132" si="954">IF(ISEVEN($B132),DT132,0)</f>
        <v>0</v>
      </c>
      <c r="ED132" s="212">
        <f t="shared" si="954"/>
        <v>0</v>
      </c>
      <c r="EE132" s="212">
        <f t="shared" ref="EE132:EF132" si="955">IF(ISODD($B132),DU132,0)</f>
        <v>13</v>
      </c>
      <c r="EF132" s="212">
        <f t="shared" si="955"/>
        <v>11</v>
      </c>
      <c r="EG132" s="212">
        <f t="shared" si="114"/>
        <v>0</v>
      </c>
      <c r="EH132" s="212">
        <f t="shared" si="115"/>
        <v>13</v>
      </c>
      <c r="EI132" s="212">
        <f t="shared" ref="EI132:EJ132" si="956">IF(ISEVEN($B132),DW132,0)</f>
        <v>0</v>
      </c>
      <c r="EJ132" s="212">
        <f t="shared" si="956"/>
        <v>0</v>
      </c>
      <c r="EK132" s="264">
        <f t="shared" ref="EK132:EL132" si="957">IF(ISODD($B132),DX132,0)</f>
        <v>7</v>
      </c>
      <c r="EL132" s="212">
        <f t="shared" si="957"/>
        <v>13</v>
      </c>
      <c r="EM132" s="212">
        <f t="shared" si="118"/>
        <v>0</v>
      </c>
      <c r="EN132" s="212"/>
      <c r="EO132" s="212"/>
      <c r="EP132" s="241">
        <f t="shared" si="119"/>
        <v>18</v>
      </c>
      <c r="EQ132" s="212">
        <f t="shared" si="120"/>
        <v>15</v>
      </c>
      <c r="ER132" s="212">
        <f t="shared" si="121"/>
        <v>15</v>
      </c>
      <c r="ES132" s="212">
        <f t="shared" si="122"/>
        <v>14</v>
      </c>
      <c r="ET132" s="264">
        <f t="shared" si="123"/>
        <v>12</v>
      </c>
      <c r="EU132" s="212">
        <f t="shared" si="124"/>
        <v>14</v>
      </c>
      <c r="EV132" s="212"/>
      <c r="EW132" s="212">
        <f t="shared" si="125"/>
        <v>88</v>
      </c>
      <c r="EX132" s="212">
        <f t="shared" si="126"/>
        <v>18</v>
      </c>
      <c r="EY132" s="212">
        <f t="shared" si="127"/>
        <v>15</v>
      </c>
      <c r="EZ132" s="212">
        <f t="shared" ref="EZ132:FA132" si="958">IF(ISEVEN($B132),EQ132,0)</f>
        <v>0</v>
      </c>
      <c r="FA132" s="212">
        <f t="shared" si="958"/>
        <v>0</v>
      </c>
      <c r="FB132" s="212">
        <f t="shared" ref="FB132:FC132" si="959">IF(ISODD($B132),ER132,0)</f>
        <v>15</v>
      </c>
      <c r="FC132" s="212">
        <f t="shared" si="959"/>
        <v>14</v>
      </c>
      <c r="FD132" s="212">
        <f t="shared" si="130"/>
        <v>0</v>
      </c>
      <c r="FE132" s="264">
        <f t="shared" si="131"/>
        <v>12</v>
      </c>
      <c r="FF132" s="212">
        <f t="shared" ref="FF132:FG132" si="960">IF(ISEVEN($B132),ET132,0)</f>
        <v>0</v>
      </c>
      <c r="FG132" s="212">
        <f t="shared" si="960"/>
        <v>0</v>
      </c>
      <c r="FH132" s="212">
        <f t="shared" si="133"/>
        <v>14</v>
      </c>
      <c r="FI132" s="212">
        <v>0</v>
      </c>
      <c r="FJ132" s="212">
        <v>0</v>
      </c>
      <c r="FK132" s="212"/>
      <c r="FL132" s="212"/>
      <c r="FM132" s="262">
        <v>88</v>
      </c>
    </row>
    <row r="133" spans="1:169" ht="15.75" customHeight="1" x14ac:dyDescent="0.2">
      <c r="A133" s="247">
        <v>140</v>
      </c>
      <c r="B133" s="248">
        <v>213423243140</v>
      </c>
      <c r="C133" s="249" t="s">
        <v>838</v>
      </c>
      <c r="D133" s="250"/>
      <c r="E133" s="251" t="s">
        <v>839</v>
      </c>
      <c r="F133" s="252">
        <f t="shared" si="0"/>
        <v>2</v>
      </c>
      <c r="G133" s="252">
        <f t="shared" si="1"/>
        <v>2</v>
      </c>
      <c r="H133" s="252">
        <f t="shared" si="2"/>
        <v>2</v>
      </c>
      <c r="I133" s="252">
        <f t="shared" si="3"/>
        <v>2</v>
      </c>
      <c r="J133" s="252">
        <f t="shared" si="4"/>
        <v>2</v>
      </c>
      <c r="K133" s="252">
        <f t="shared" si="5"/>
        <v>2</v>
      </c>
      <c r="L133" s="252">
        <f t="shared" si="6"/>
        <v>2</v>
      </c>
      <c r="M133" s="252">
        <f t="shared" si="7"/>
        <v>2</v>
      </c>
      <c r="N133" s="252">
        <f t="shared" si="8"/>
        <v>1</v>
      </c>
      <c r="O133" s="253">
        <f t="shared" si="9"/>
        <v>0</v>
      </c>
      <c r="P133" s="252">
        <f t="shared" si="10"/>
        <v>0</v>
      </c>
      <c r="Q133" s="252">
        <f t="shared" si="11"/>
        <v>0</v>
      </c>
      <c r="R133" s="252">
        <f t="shared" si="12"/>
        <v>0</v>
      </c>
      <c r="S133" s="254">
        <f t="shared" si="13"/>
        <v>0</v>
      </c>
      <c r="T133" s="255">
        <f t="shared" si="14"/>
        <v>4</v>
      </c>
      <c r="U133" s="252">
        <f t="shared" si="15"/>
        <v>12</v>
      </c>
      <c r="V133" s="252">
        <f t="shared" si="16"/>
        <v>0</v>
      </c>
      <c r="W133" s="252">
        <f t="shared" si="17"/>
        <v>0</v>
      </c>
      <c r="X133" s="254">
        <f t="shared" si="18"/>
        <v>0</v>
      </c>
      <c r="Y133" s="256">
        <f t="shared" si="19"/>
        <v>3</v>
      </c>
      <c r="Z133" s="252">
        <f t="shared" si="20"/>
        <v>12</v>
      </c>
      <c r="AA133" s="252">
        <f t="shared" si="21"/>
        <v>0</v>
      </c>
      <c r="AB133" s="252">
        <f t="shared" si="22"/>
        <v>0</v>
      </c>
      <c r="AC133" s="254">
        <f t="shared" si="23"/>
        <v>0</v>
      </c>
      <c r="AD133" s="255">
        <f t="shared" si="24"/>
        <v>3</v>
      </c>
      <c r="AE133" s="252">
        <f t="shared" si="25"/>
        <v>0</v>
      </c>
      <c r="AF133" s="252">
        <f t="shared" si="26"/>
        <v>0</v>
      </c>
      <c r="AG133" s="252">
        <f t="shared" si="27"/>
        <v>0</v>
      </c>
      <c r="AH133" s="254">
        <f t="shared" si="28"/>
        <v>0</v>
      </c>
      <c r="AI133" s="257">
        <f t="shared" si="29"/>
        <v>4</v>
      </c>
      <c r="AJ133" s="252">
        <f t="shared" si="30"/>
        <v>0</v>
      </c>
      <c r="AK133" s="252">
        <f t="shared" si="31"/>
        <v>0</v>
      </c>
      <c r="AL133" s="252">
        <f t="shared" si="32"/>
        <v>0</v>
      </c>
      <c r="AM133" s="254">
        <f t="shared" si="33"/>
        <v>0</v>
      </c>
      <c r="AN133" s="257">
        <f t="shared" si="34"/>
        <v>4</v>
      </c>
      <c r="AO133" s="252">
        <f t="shared" si="35"/>
        <v>12</v>
      </c>
      <c r="AP133" s="252">
        <f t="shared" si="36"/>
        <v>0</v>
      </c>
      <c r="AQ133" s="252">
        <f t="shared" si="37"/>
        <v>0</v>
      </c>
      <c r="AR133" s="254">
        <f t="shared" si="38"/>
        <v>0</v>
      </c>
      <c r="AS133" s="257">
        <f t="shared" si="39"/>
        <v>3</v>
      </c>
      <c r="AT133" s="252">
        <f t="shared" si="40"/>
        <v>0</v>
      </c>
      <c r="AU133" s="252">
        <f t="shared" si="41"/>
        <v>0</v>
      </c>
      <c r="AV133" s="252">
        <f t="shared" si="42"/>
        <v>0</v>
      </c>
      <c r="AW133" s="254">
        <f t="shared" si="43"/>
        <v>0</v>
      </c>
      <c r="AX133" s="258">
        <f t="shared" si="44"/>
        <v>4</v>
      </c>
      <c r="AY133" s="252">
        <f t="shared" si="45"/>
        <v>12</v>
      </c>
      <c r="AZ133" s="252">
        <f t="shared" si="46"/>
        <v>0</v>
      </c>
      <c r="BA133" s="252">
        <f t="shared" si="47"/>
        <v>0</v>
      </c>
      <c r="BB133" s="254">
        <f t="shared" si="48"/>
        <v>0</v>
      </c>
      <c r="BC133" s="257">
        <f t="shared" si="49"/>
        <v>3</v>
      </c>
      <c r="BD133" s="259">
        <f t="shared" si="50"/>
        <v>7</v>
      </c>
      <c r="BE133" s="252">
        <f t="shared" si="51"/>
        <v>0</v>
      </c>
      <c r="BF133" s="252">
        <f t="shared" si="52"/>
        <v>0</v>
      </c>
      <c r="BG133" s="254">
        <f t="shared" si="53"/>
        <v>0</v>
      </c>
      <c r="BH133" s="257">
        <f t="shared" si="54"/>
        <v>3</v>
      </c>
      <c r="BI133" s="252">
        <f t="shared" si="55"/>
        <v>0</v>
      </c>
      <c r="BJ133" s="252">
        <f t="shared" si="56"/>
        <v>0</v>
      </c>
      <c r="BK133" s="252">
        <f t="shared" si="57"/>
        <v>0</v>
      </c>
      <c r="BL133" s="254">
        <f t="shared" si="58"/>
        <v>0</v>
      </c>
      <c r="BM133" s="260">
        <f t="shared" si="59"/>
        <v>4</v>
      </c>
      <c r="BN133" s="252">
        <f t="shared" si="60"/>
        <v>0</v>
      </c>
      <c r="BO133" s="252">
        <f t="shared" si="61"/>
        <v>0</v>
      </c>
      <c r="BP133" s="252">
        <f t="shared" si="62"/>
        <v>0</v>
      </c>
      <c r="BQ133" s="254">
        <f t="shared" si="63"/>
        <v>0</v>
      </c>
      <c r="BR133" s="261">
        <f t="shared" si="64"/>
        <v>4</v>
      </c>
      <c r="BS133" s="252">
        <f t="shared" si="65"/>
        <v>13</v>
      </c>
      <c r="BT133" s="252">
        <f t="shared" si="66"/>
        <v>0</v>
      </c>
      <c r="BU133" s="252">
        <f t="shared" si="67"/>
        <v>0</v>
      </c>
      <c r="BV133" s="254">
        <f t="shared" si="68"/>
        <v>0</v>
      </c>
      <c r="BW133" s="261">
        <f t="shared" si="69"/>
        <v>3</v>
      </c>
      <c r="BX133" s="262">
        <v>85</v>
      </c>
      <c r="BY133" s="262">
        <v>85</v>
      </c>
      <c r="BZ133" s="246" t="e">
        <f t="shared" si="70"/>
        <v>#VALUE!</v>
      </c>
      <c r="CA133" s="246">
        <f t="shared" si="71"/>
        <v>16</v>
      </c>
      <c r="CB133" s="246" t="e">
        <f t="shared" si="72"/>
        <v>#VALUE!</v>
      </c>
      <c r="CC133" s="246" t="e">
        <f t="shared" si="73"/>
        <v>#VALUE!</v>
      </c>
      <c r="CD133" s="246" t="e">
        <f t="shared" si="74"/>
        <v>#VALUE!</v>
      </c>
      <c r="CE133" s="246" t="e">
        <f t="shared" si="75"/>
        <v>#VALUE!</v>
      </c>
      <c r="CF133" s="246" t="e">
        <f t="shared" si="76"/>
        <v>#VALUE!</v>
      </c>
      <c r="CG133" s="246" t="e">
        <f t="shared" si="77"/>
        <v>#VALUE!</v>
      </c>
      <c r="CH133" s="246" t="e">
        <f t="shared" si="78"/>
        <v>#VALUE!</v>
      </c>
      <c r="CI133" s="246" t="e">
        <f t="shared" si="79"/>
        <v>#VALUE!</v>
      </c>
      <c r="CJ133" s="246" t="e">
        <f t="shared" si="80"/>
        <v>#VALUE!</v>
      </c>
      <c r="CK133" s="246" t="e">
        <f t="shared" si="81"/>
        <v>#VALUE!</v>
      </c>
      <c r="CL133" s="246" t="e">
        <f t="shared" si="82"/>
        <v>#VALUE!</v>
      </c>
      <c r="CM133" s="246" t="e">
        <f t="shared" si="83"/>
        <v>#VALUE!</v>
      </c>
      <c r="CN133" s="246" t="e">
        <f t="shared" si="84"/>
        <v>#VALUE!</v>
      </c>
      <c r="CO133" s="263" t="str">
        <f t="shared" si="85"/>
        <v>2023PEC AI 480</v>
      </c>
      <c r="CP133" s="246" t="e">
        <f t="shared" si="86"/>
        <v>#VALUE!</v>
      </c>
      <c r="CQ133" s="211"/>
      <c r="CR133" s="246">
        <f t="shared" si="87"/>
        <v>15</v>
      </c>
      <c r="CS133" s="246" t="e">
        <f t="shared" si="88"/>
        <v>#VALUE!</v>
      </c>
      <c r="CT133" s="246" t="e">
        <f t="shared" si="89"/>
        <v>#VALUE!</v>
      </c>
      <c r="CU133" s="246" t="e">
        <f t="shared" si="90"/>
        <v>#VALUE!</v>
      </c>
      <c r="CV133" s="246" t="e">
        <f t="shared" si="91"/>
        <v>#VALUE!</v>
      </c>
      <c r="CW133" s="246" t="e">
        <f t="shared" si="92"/>
        <v>#VALUE!</v>
      </c>
      <c r="CX133" s="246" t="e">
        <f t="shared" si="93"/>
        <v>#VALUE!</v>
      </c>
      <c r="CY133" s="246" t="e">
        <f t="shared" si="94"/>
        <v>#VALUE!</v>
      </c>
      <c r="CZ133" s="246" t="e">
        <f t="shared" si="95"/>
        <v>#VALUE!</v>
      </c>
      <c r="DA133" s="246" t="e">
        <f t="shared" si="96"/>
        <v>#VALUE!</v>
      </c>
      <c r="DB133" s="246" t="e">
        <f t="shared" si="97"/>
        <v>#VALUE!</v>
      </c>
      <c r="DC133" s="246" t="e">
        <f t="shared" si="98"/>
        <v>#VALUE!</v>
      </c>
      <c r="DD133" s="246" t="e">
        <f t="shared" si="99"/>
        <v>#VALUE!</v>
      </c>
      <c r="DE133" s="212"/>
      <c r="DF133" s="212" t="e">
        <f t="shared" si="100"/>
        <v>#VALUE!</v>
      </c>
      <c r="DG133" s="212"/>
      <c r="DH133" s="212"/>
      <c r="DI133" s="212"/>
      <c r="DJ133" s="212"/>
      <c r="DK133" s="212"/>
      <c r="DL133" s="212"/>
      <c r="DM133" s="212"/>
      <c r="DN133" s="212"/>
      <c r="DO133" s="212"/>
      <c r="DP133" s="212"/>
      <c r="DQ133" s="212"/>
      <c r="DR133" s="264">
        <f t="shared" si="101"/>
        <v>85</v>
      </c>
      <c r="DS133" s="241">
        <f t="shared" si="102"/>
        <v>17</v>
      </c>
      <c r="DT133" s="212">
        <f t="shared" si="103"/>
        <v>12</v>
      </c>
      <c r="DU133" s="212">
        <f t="shared" si="104"/>
        <v>12</v>
      </c>
      <c r="DV133" s="212">
        <f t="shared" si="105"/>
        <v>12</v>
      </c>
      <c r="DW133" s="212">
        <f t="shared" si="106"/>
        <v>12</v>
      </c>
      <c r="DX133" s="264">
        <f t="shared" si="107"/>
        <v>7</v>
      </c>
      <c r="DY133" s="265">
        <f t="shared" si="108"/>
        <v>13</v>
      </c>
      <c r="DZ133" s="212">
        <f t="shared" si="109"/>
        <v>85</v>
      </c>
      <c r="EA133" s="212">
        <f t="shared" si="110"/>
        <v>17</v>
      </c>
      <c r="EB133" s="212">
        <f t="shared" si="111"/>
        <v>0</v>
      </c>
      <c r="EC133" s="212">
        <f t="shared" ref="EC133:ED133" si="961">IF(ISEVEN($B133),DT133,0)</f>
        <v>12</v>
      </c>
      <c r="ED133" s="212">
        <f t="shared" si="961"/>
        <v>12</v>
      </c>
      <c r="EE133" s="212">
        <f t="shared" ref="EE133:EF133" si="962">IF(ISODD($B133),DU133,0)</f>
        <v>0</v>
      </c>
      <c r="EF133" s="212">
        <f t="shared" si="962"/>
        <v>0</v>
      </c>
      <c r="EG133" s="212">
        <f t="shared" si="114"/>
        <v>12</v>
      </c>
      <c r="EH133" s="212">
        <f t="shared" si="115"/>
        <v>0</v>
      </c>
      <c r="EI133" s="212">
        <f t="shared" ref="EI133:EJ133" si="963">IF(ISEVEN($B133),DW133,0)</f>
        <v>12</v>
      </c>
      <c r="EJ133" s="264">
        <f t="shared" si="963"/>
        <v>7</v>
      </c>
      <c r="EK133" s="212">
        <f t="shared" ref="EK133:EL133" si="964">IF(ISODD($B133),DX133,0)</f>
        <v>0</v>
      </c>
      <c r="EL133" s="212">
        <f t="shared" si="964"/>
        <v>0</v>
      </c>
      <c r="EM133" s="212">
        <f t="shared" si="118"/>
        <v>13</v>
      </c>
      <c r="EN133" s="212"/>
      <c r="EO133" s="212"/>
      <c r="EP133" s="241">
        <f t="shared" si="119"/>
        <v>17</v>
      </c>
      <c r="EQ133" s="212">
        <f t="shared" si="120"/>
        <v>14</v>
      </c>
      <c r="ER133" s="212">
        <f t="shared" si="121"/>
        <v>15</v>
      </c>
      <c r="ES133" s="212">
        <f t="shared" si="122"/>
        <v>15</v>
      </c>
      <c r="ET133" s="264">
        <f t="shared" si="123"/>
        <v>10</v>
      </c>
      <c r="EU133" s="212">
        <f t="shared" si="124"/>
        <v>14</v>
      </c>
      <c r="EV133" s="212"/>
      <c r="EW133" s="212">
        <f t="shared" si="125"/>
        <v>85</v>
      </c>
      <c r="EX133" s="212">
        <f t="shared" si="126"/>
        <v>17</v>
      </c>
      <c r="EY133" s="212">
        <f t="shared" si="127"/>
        <v>0</v>
      </c>
      <c r="EZ133" s="212">
        <f t="shared" ref="EZ133:FA133" si="965">IF(ISEVEN($B133),EQ133,0)</f>
        <v>14</v>
      </c>
      <c r="FA133" s="212">
        <f t="shared" si="965"/>
        <v>15</v>
      </c>
      <c r="FB133" s="212">
        <f t="shared" ref="FB133:FC133" si="966">IF(ISODD($B133),ER133,0)</f>
        <v>0</v>
      </c>
      <c r="FC133" s="212">
        <f t="shared" si="966"/>
        <v>0</v>
      </c>
      <c r="FD133" s="212">
        <f t="shared" si="130"/>
        <v>15</v>
      </c>
      <c r="FE133" s="212">
        <f t="shared" si="131"/>
        <v>0</v>
      </c>
      <c r="FF133" s="264">
        <f t="shared" ref="FF133:FG133" si="967">IF(ISEVEN($B133),ET133,0)</f>
        <v>10</v>
      </c>
      <c r="FG133" s="212">
        <f t="shared" si="967"/>
        <v>14</v>
      </c>
      <c r="FH133" s="212">
        <f t="shared" si="133"/>
        <v>0</v>
      </c>
      <c r="FI133" s="212">
        <v>0</v>
      </c>
      <c r="FJ133" s="212">
        <v>0</v>
      </c>
      <c r="FK133" s="212"/>
      <c r="FL133" s="212"/>
      <c r="FM133" s="262">
        <v>85</v>
      </c>
    </row>
    <row r="134" spans="1:169" ht="15.75" customHeight="1" x14ac:dyDescent="0.2">
      <c r="A134" s="247">
        <v>141</v>
      </c>
      <c r="B134" s="266">
        <v>213423243141</v>
      </c>
      <c r="C134" s="266" t="s">
        <v>187</v>
      </c>
      <c r="D134" s="250"/>
      <c r="E134" s="267" t="s">
        <v>188</v>
      </c>
      <c r="F134" s="252">
        <f t="shared" si="0"/>
        <v>2</v>
      </c>
      <c r="G134" s="252">
        <f t="shared" si="1"/>
        <v>2</v>
      </c>
      <c r="H134" s="252">
        <f t="shared" si="2"/>
        <v>2</v>
      </c>
      <c r="I134" s="252">
        <f t="shared" si="3"/>
        <v>2</v>
      </c>
      <c r="J134" s="252">
        <f t="shared" si="4"/>
        <v>2</v>
      </c>
      <c r="K134" s="252">
        <f t="shared" si="5"/>
        <v>2</v>
      </c>
      <c r="L134" s="252">
        <f t="shared" si="6"/>
        <v>2</v>
      </c>
      <c r="M134" s="252">
        <f t="shared" si="7"/>
        <v>2</v>
      </c>
      <c r="N134" s="252">
        <f t="shared" si="8"/>
        <v>0</v>
      </c>
      <c r="O134" s="253">
        <f t="shared" si="9"/>
        <v>0</v>
      </c>
      <c r="P134" s="252">
        <f t="shared" si="10"/>
        <v>12</v>
      </c>
      <c r="Q134" s="252">
        <f t="shared" si="11"/>
        <v>0</v>
      </c>
      <c r="R134" s="252">
        <f t="shared" si="12"/>
        <v>0</v>
      </c>
      <c r="S134" s="254">
        <f t="shared" si="13"/>
        <v>0</v>
      </c>
      <c r="T134" s="255">
        <f t="shared" si="14"/>
        <v>3</v>
      </c>
      <c r="U134" s="252">
        <f t="shared" si="15"/>
        <v>0</v>
      </c>
      <c r="V134" s="252">
        <f t="shared" si="16"/>
        <v>0</v>
      </c>
      <c r="W134" s="252">
        <f t="shared" si="17"/>
        <v>0</v>
      </c>
      <c r="X134" s="254">
        <f t="shared" si="18"/>
        <v>0</v>
      </c>
      <c r="Y134" s="256">
        <f t="shared" si="19"/>
        <v>4</v>
      </c>
      <c r="Z134" s="252">
        <f t="shared" si="20"/>
        <v>0</v>
      </c>
      <c r="AA134" s="252">
        <f t="shared" si="21"/>
        <v>0</v>
      </c>
      <c r="AB134" s="252">
        <f t="shared" si="22"/>
        <v>0</v>
      </c>
      <c r="AC134" s="254">
        <f t="shared" si="23"/>
        <v>0</v>
      </c>
      <c r="AD134" s="255">
        <f t="shared" si="24"/>
        <v>4</v>
      </c>
      <c r="AE134" s="252">
        <f t="shared" si="25"/>
        <v>12</v>
      </c>
      <c r="AF134" s="252">
        <f t="shared" si="26"/>
        <v>0</v>
      </c>
      <c r="AG134" s="252">
        <f t="shared" si="27"/>
        <v>0</v>
      </c>
      <c r="AH134" s="254">
        <f t="shared" si="28"/>
        <v>0</v>
      </c>
      <c r="AI134" s="257">
        <f t="shared" si="29"/>
        <v>3</v>
      </c>
      <c r="AJ134" s="252">
        <f t="shared" si="30"/>
        <v>10</v>
      </c>
      <c r="AK134" s="252">
        <f t="shared" si="31"/>
        <v>0</v>
      </c>
      <c r="AL134" s="252">
        <f t="shared" si="32"/>
        <v>0</v>
      </c>
      <c r="AM134" s="254">
        <f t="shared" si="33"/>
        <v>0</v>
      </c>
      <c r="AN134" s="257">
        <f t="shared" si="34"/>
        <v>3</v>
      </c>
      <c r="AO134" s="252">
        <f t="shared" si="35"/>
        <v>0</v>
      </c>
      <c r="AP134" s="252">
        <f t="shared" si="36"/>
        <v>0</v>
      </c>
      <c r="AQ134" s="252">
        <f t="shared" si="37"/>
        <v>0</v>
      </c>
      <c r="AR134" s="254">
        <f t="shared" si="38"/>
        <v>0</v>
      </c>
      <c r="AS134" s="257">
        <f t="shared" si="39"/>
        <v>4</v>
      </c>
      <c r="AT134" s="252">
        <f t="shared" si="40"/>
        <v>12</v>
      </c>
      <c r="AU134" s="252">
        <f t="shared" si="41"/>
        <v>0</v>
      </c>
      <c r="AV134" s="252">
        <f t="shared" si="42"/>
        <v>0</v>
      </c>
      <c r="AW134" s="254">
        <f t="shared" si="43"/>
        <v>0</v>
      </c>
      <c r="AX134" s="258">
        <f t="shared" si="44"/>
        <v>3</v>
      </c>
      <c r="AY134" s="252">
        <f t="shared" si="45"/>
        <v>0</v>
      </c>
      <c r="AZ134" s="252">
        <f t="shared" si="46"/>
        <v>0</v>
      </c>
      <c r="BA134" s="252">
        <f t="shared" si="47"/>
        <v>0</v>
      </c>
      <c r="BB134" s="254">
        <f t="shared" si="48"/>
        <v>0</v>
      </c>
      <c r="BC134" s="257">
        <f t="shared" si="49"/>
        <v>4</v>
      </c>
      <c r="BD134" s="252">
        <f t="shared" si="50"/>
        <v>0</v>
      </c>
      <c r="BE134" s="252">
        <f t="shared" si="51"/>
        <v>0</v>
      </c>
      <c r="BF134" s="252">
        <f t="shared" si="52"/>
        <v>0</v>
      </c>
      <c r="BG134" s="254">
        <f t="shared" si="53"/>
        <v>0</v>
      </c>
      <c r="BH134" s="257">
        <f t="shared" si="54"/>
        <v>4</v>
      </c>
      <c r="BI134" s="259">
        <f t="shared" si="55"/>
        <v>6</v>
      </c>
      <c r="BJ134" s="252">
        <f t="shared" si="56"/>
        <v>0</v>
      </c>
      <c r="BK134" s="252">
        <f t="shared" si="57"/>
        <v>0</v>
      </c>
      <c r="BL134" s="254">
        <f t="shared" si="58"/>
        <v>0</v>
      </c>
      <c r="BM134" s="260">
        <f t="shared" si="59"/>
        <v>3</v>
      </c>
      <c r="BN134" s="252">
        <f t="shared" si="60"/>
        <v>12</v>
      </c>
      <c r="BO134" s="252">
        <f t="shared" si="61"/>
        <v>0</v>
      </c>
      <c r="BP134" s="252">
        <f t="shared" si="62"/>
        <v>0</v>
      </c>
      <c r="BQ134" s="254">
        <f t="shared" si="63"/>
        <v>0</v>
      </c>
      <c r="BR134" s="261">
        <f t="shared" si="64"/>
        <v>3</v>
      </c>
      <c r="BS134" s="252">
        <f t="shared" si="65"/>
        <v>0</v>
      </c>
      <c r="BT134" s="252">
        <f t="shared" si="66"/>
        <v>0</v>
      </c>
      <c r="BU134" s="252">
        <f t="shared" si="67"/>
        <v>0</v>
      </c>
      <c r="BV134" s="254">
        <f t="shared" si="68"/>
        <v>0</v>
      </c>
      <c r="BW134" s="261">
        <f t="shared" si="69"/>
        <v>4</v>
      </c>
      <c r="BX134" s="262">
        <v>80</v>
      </c>
      <c r="BY134" s="262">
        <v>80</v>
      </c>
      <c r="BZ134" s="246" t="e">
        <f t="shared" si="70"/>
        <v>#VALUE!</v>
      </c>
      <c r="CA134" s="246">
        <f t="shared" si="71"/>
        <v>14</v>
      </c>
      <c r="CB134" s="246" t="e">
        <f t="shared" si="72"/>
        <v>#VALUE!</v>
      </c>
      <c r="CC134" s="246" t="e">
        <f t="shared" si="73"/>
        <v>#VALUE!</v>
      </c>
      <c r="CD134" s="246" t="e">
        <f t="shared" si="74"/>
        <v>#VALUE!</v>
      </c>
      <c r="CE134" s="246" t="e">
        <f t="shared" si="75"/>
        <v>#VALUE!</v>
      </c>
      <c r="CF134" s="246" t="e">
        <f t="shared" si="76"/>
        <v>#VALUE!</v>
      </c>
      <c r="CG134" s="246" t="e">
        <f t="shared" si="77"/>
        <v>#VALUE!</v>
      </c>
      <c r="CH134" s="246" t="e">
        <f t="shared" si="78"/>
        <v>#VALUE!</v>
      </c>
      <c r="CI134" s="246" t="e">
        <f t="shared" si="79"/>
        <v>#VALUE!</v>
      </c>
      <c r="CJ134" s="246" t="e">
        <f t="shared" si="80"/>
        <v>#VALUE!</v>
      </c>
      <c r="CK134" s="246" t="e">
        <f t="shared" si="81"/>
        <v>#VALUE!</v>
      </c>
      <c r="CL134" s="246" t="e">
        <f t="shared" si="82"/>
        <v>#VALUE!</v>
      </c>
      <c r="CM134" s="246" t="e">
        <f t="shared" si="83"/>
        <v>#VALUE!</v>
      </c>
      <c r="CN134" s="246" t="e">
        <f t="shared" si="84"/>
        <v>#VALUE!</v>
      </c>
      <c r="CO134" s="263" t="str">
        <f t="shared" si="85"/>
        <v>2023PEC AI 153</v>
      </c>
      <c r="CP134" s="246" t="e">
        <f t="shared" si="86"/>
        <v>#VALUE!</v>
      </c>
      <c r="CQ134" s="211"/>
      <c r="CR134" s="246">
        <f t="shared" si="87"/>
        <v>13</v>
      </c>
      <c r="CS134" s="246" t="e">
        <f t="shared" si="88"/>
        <v>#VALUE!</v>
      </c>
      <c r="CT134" s="246" t="e">
        <f t="shared" si="89"/>
        <v>#VALUE!</v>
      </c>
      <c r="CU134" s="246" t="e">
        <f t="shared" si="90"/>
        <v>#VALUE!</v>
      </c>
      <c r="CV134" s="246" t="e">
        <f t="shared" si="91"/>
        <v>#VALUE!</v>
      </c>
      <c r="CW134" s="246" t="e">
        <f t="shared" si="92"/>
        <v>#VALUE!</v>
      </c>
      <c r="CX134" s="246" t="e">
        <f t="shared" si="93"/>
        <v>#VALUE!</v>
      </c>
      <c r="CY134" s="246" t="e">
        <f t="shared" si="94"/>
        <v>#VALUE!</v>
      </c>
      <c r="CZ134" s="246" t="e">
        <f t="shared" si="95"/>
        <v>#VALUE!</v>
      </c>
      <c r="DA134" s="246" t="e">
        <f t="shared" si="96"/>
        <v>#VALUE!</v>
      </c>
      <c r="DB134" s="246" t="e">
        <f t="shared" si="97"/>
        <v>#VALUE!</v>
      </c>
      <c r="DC134" s="246" t="e">
        <f t="shared" si="98"/>
        <v>#VALUE!</v>
      </c>
      <c r="DD134" s="246" t="e">
        <f t="shared" si="99"/>
        <v>#VALUE!</v>
      </c>
      <c r="DE134" s="212"/>
      <c r="DF134" s="212" t="e">
        <f t="shared" si="100"/>
        <v>#VALUE!</v>
      </c>
      <c r="DG134" s="212"/>
      <c r="DH134" s="212"/>
      <c r="DI134" s="212"/>
      <c r="DJ134" s="212"/>
      <c r="DK134" s="212"/>
      <c r="DL134" s="212"/>
      <c r="DM134" s="212"/>
      <c r="DN134" s="212"/>
      <c r="DO134" s="212"/>
      <c r="DP134" s="212"/>
      <c r="DQ134" s="212"/>
      <c r="DR134" s="264">
        <f t="shared" si="101"/>
        <v>80</v>
      </c>
      <c r="DS134" s="241">
        <f t="shared" si="102"/>
        <v>16</v>
      </c>
      <c r="DT134" s="212">
        <f t="shared" si="103"/>
        <v>12</v>
      </c>
      <c r="DU134" s="212">
        <f t="shared" si="104"/>
        <v>12</v>
      </c>
      <c r="DV134" s="212">
        <f t="shared" si="105"/>
        <v>10</v>
      </c>
      <c r="DW134" s="212">
        <f t="shared" si="106"/>
        <v>12</v>
      </c>
      <c r="DX134" s="264">
        <f t="shared" si="107"/>
        <v>6</v>
      </c>
      <c r="DY134" s="265">
        <f t="shared" si="108"/>
        <v>12</v>
      </c>
      <c r="DZ134" s="212">
        <f t="shared" si="109"/>
        <v>80</v>
      </c>
      <c r="EA134" s="212">
        <f t="shared" si="110"/>
        <v>16</v>
      </c>
      <c r="EB134" s="212">
        <f t="shared" si="111"/>
        <v>12</v>
      </c>
      <c r="EC134" s="212">
        <f t="shared" ref="EC134:ED134" si="968">IF(ISEVEN($B134),DT134,0)</f>
        <v>0</v>
      </c>
      <c r="ED134" s="212">
        <f t="shared" si="968"/>
        <v>0</v>
      </c>
      <c r="EE134" s="212">
        <f t="shared" ref="EE134:EF134" si="969">IF(ISODD($B134),DU134,0)</f>
        <v>12</v>
      </c>
      <c r="EF134" s="212">
        <f t="shared" si="969"/>
        <v>10</v>
      </c>
      <c r="EG134" s="212">
        <f t="shared" si="114"/>
        <v>0</v>
      </c>
      <c r="EH134" s="212">
        <f t="shared" si="115"/>
        <v>12</v>
      </c>
      <c r="EI134" s="212">
        <f t="shared" ref="EI134:EJ134" si="970">IF(ISEVEN($B134),DW134,0)</f>
        <v>0</v>
      </c>
      <c r="EJ134" s="212">
        <f t="shared" si="970"/>
        <v>0</v>
      </c>
      <c r="EK134" s="264">
        <f t="shared" ref="EK134:EL134" si="971">IF(ISODD($B134),DX134,0)</f>
        <v>6</v>
      </c>
      <c r="EL134" s="212">
        <f t="shared" si="971"/>
        <v>12</v>
      </c>
      <c r="EM134" s="212">
        <f t="shared" si="118"/>
        <v>0</v>
      </c>
      <c r="EN134" s="212"/>
      <c r="EO134" s="212"/>
      <c r="EP134" s="241">
        <f t="shared" si="119"/>
        <v>16</v>
      </c>
      <c r="EQ134" s="212">
        <f t="shared" si="120"/>
        <v>14</v>
      </c>
      <c r="ER134" s="212">
        <f t="shared" si="121"/>
        <v>14</v>
      </c>
      <c r="ES134" s="212">
        <f t="shared" si="122"/>
        <v>12</v>
      </c>
      <c r="ET134" s="264">
        <f t="shared" si="123"/>
        <v>11</v>
      </c>
      <c r="EU134" s="212">
        <f t="shared" si="124"/>
        <v>13</v>
      </c>
      <c r="EV134" s="212"/>
      <c r="EW134" s="212">
        <f t="shared" si="125"/>
        <v>80</v>
      </c>
      <c r="EX134" s="212">
        <f t="shared" si="126"/>
        <v>16</v>
      </c>
      <c r="EY134" s="212">
        <f t="shared" si="127"/>
        <v>14</v>
      </c>
      <c r="EZ134" s="212">
        <f t="shared" ref="EZ134:FA134" si="972">IF(ISEVEN($B134),EQ134,0)</f>
        <v>0</v>
      </c>
      <c r="FA134" s="212">
        <f t="shared" si="972"/>
        <v>0</v>
      </c>
      <c r="FB134" s="212">
        <f t="shared" ref="FB134:FC134" si="973">IF(ISODD($B134),ER134,0)</f>
        <v>14</v>
      </c>
      <c r="FC134" s="212">
        <f t="shared" si="973"/>
        <v>12</v>
      </c>
      <c r="FD134" s="212">
        <f t="shared" si="130"/>
        <v>0</v>
      </c>
      <c r="FE134" s="264">
        <f t="shared" si="131"/>
        <v>11</v>
      </c>
      <c r="FF134" s="212">
        <f t="shared" ref="FF134:FG134" si="974">IF(ISEVEN($B134),ET134,0)</f>
        <v>0</v>
      </c>
      <c r="FG134" s="212">
        <f t="shared" si="974"/>
        <v>0</v>
      </c>
      <c r="FH134" s="212">
        <f t="shared" si="133"/>
        <v>13</v>
      </c>
      <c r="FI134" s="212">
        <v>0</v>
      </c>
      <c r="FJ134" s="212">
        <v>0</v>
      </c>
      <c r="FK134" s="212"/>
      <c r="FL134" s="212"/>
      <c r="FM134" s="262">
        <v>80</v>
      </c>
    </row>
    <row r="135" spans="1:169" ht="15.75" customHeight="1" x14ac:dyDescent="0.2">
      <c r="A135" s="247">
        <v>142</v>
      </c>
      <c r="B135" s="266">
        <v>213423243142</v>
      </c>
      <c r="C135" s="266" t="s">
        <v>189</v>
      </c>
      <c r="D135" s="250"/>
      <c r="E135" s="267" t="s">
        <v>190</v>
      </c>
      <c r="F135" s="252">
        <f t="shared" si="0"/>
        <v>2</v>
      </c>
      <c r="G135" s="252">
        <f t="shared" si="1"/>
        <v>2</v>
      </c>
      <c r="H135" s="252">
        <f t="shared" si="2"/>
        <v>2</v>
      </c>
      <c r="I135" s="252">
        <f t="shared" si="3"/>
        <v>2</v>
      </c>
      <c r="J135" s="252">
        <f t="shared" si="4"/>
        <v>2</v>
      </c>
      <c r="K135" s="252">
        <f t="shared" si="5"/>
        <v>2</v>
      </c>
      <c r="L135" s="252">
        <f t="shared" si="6"/>
        <v>2</v>
      </c>
      <c r="M135" s="252">
        <f t="shared" si="7"/>
        <v>2</v>
      </c>
      <c r="N135" s="252">
        <f t="shared" si="8"/>
        <v>2</v>
      </c>
      <c r="O135" s="253">
        <f t="shared" si="9"/>
        <v>0</v>
      </c>
      <c r="P135" s="252">
        <f t="shared" si="10"/>
        <v>0</v>
      </c>
      <c r="Q135" s="252">
        <f t="shared" si="11"/>
        <v>0</v>
      </c>
      <c r="R135" s="252">
        <f t="shared" si="12"/>
        <v>0</v>
      </c>
      <c r="S135" s="254">
        <f t="shared" si="13"/>
        <v>0</v>
      </c>
      <c r="T135" s="255">
        <f t="shared" si="14"/>
        <v>4</v>
      </c>
      <c r="U135" s="252">
        <f t="shared" si="15"/>
        <v>12</v>
      </c>
      <c r="V135" s="252">
        <f t="shared" si="16"/>
        <v>0</v>
      </c>
      <c r="W135" s="252">
        <f t="shared" si="17"/>
        <v>0</v>
      </c>
      <c r="X135" s="254">
        <f t="shared" si="18"/>
        <v>0</v>
      </c>
      <c r="Y135" s="256">
        <f t="shared" si="19"/>
        <v>3</v>
      </c>
      <c r="Z135" s="252">
        <f t="shared" si="20"/>
        <v>13</v>
      </c>
      <c r="AA135" s="252">
        <f t="shared" si="21"/>
        <v>0</v>
      </c>
      <c r="AB135" s="252">
        <f t="shared" si="22"/>
        <v>0</v>
      </c>
      <c r="AC135" s="254">
        <f t="shared" si="23"/>
        <v>0</v>
      </c>
      <c r="AD135" s="255">
        <f t="shared" si="24"/>
        <v>3</v>
      </c>
      <c r="AE135" s="252">
        <f t="shared" si="25"/>
        <v>0</v>
      </c>
      <c r="AF135" s="252">
        <f t="shared" si="26"/>
        <v>0</v>
      </c>
      <c r="AG135" s="252">
        <f t="shared" si="27"/>
        <v>0</v>
      </c>
      <c r="AH135" s="254">
        <f t="shared" si="28"/>
        <v>0</v>
      </c>
      <c r="AI135" s="257">
        <f t="shared" si="29"/>
        <v>4</v>
      </c>
      <c r="AJ135" s="252">
        <f t="shared" si="30"/>
        <v>0</v>
      </c>
      <c r="AK135" s="252">
        <f t="shared" si="31"/>
        <v>0</v>
      </c>
      <c r="AL135" s="252">
        <f t="shared" si="32"/>
        <v>0</v>
      </c>
      <c r="AM135" s="254">
        <f t="shared" si="33"/>
        <v>0</v>
      </c>
      <c r="AN135" s="257">
        <f t="shared" si="34"/>
        <v>4</v>
      </c>
      <c r="AO135" s="252">
        <f t="shared" si="35"/>
        <v>13</v>
      </c>
      <c r="AP135" s="252">
        <f t="shared" si="36"/>
        <v>0</v>
      </c>
      <c r="AQ135" s="252">
        <f t="shared" si="37"/>
        <v>0</v>
      </c>
      <c r="AR135" s="254">
        <f t="shared" si="38"/>
        <v>0</v>
      </c>
      <c r="AS135" s="257">
        <f t="shared" si="39"/>
        <v>3</v>
      </c>
      <c r="AT135" s="252">
        <f t="shared" si="40"/>
        <v>0</v>
      </c>
      <c r="AU135" s="252">
        <f t="shared" si="41"/>
        <v>0</v>
      </c>
      <c r="AV135" s="252">
        <f t="shared" si="42"/>
        <v>0</v>
      </c>
      <c r="AW135" s="254">
        <f t="shared" si="43"/>
        <v>0</v>
      </c>
      <c r="AX135" s="258">
        <f t="shared" si="44"/>
        <v>4</v>
      </c>
      <c r="AY135" s="252">
        <f t="shared" si="45"/>
        <v>13</v>
      </c>
      <c r="AZ135" s="252">
        <f t="shared" si="46"/>
        <v>0</v>
      </c>
      <c r="BA135" s="252">
        <f t="shared" si="47"/>
        <v>0</v>
      </c>
      <c r="BB135" s="254">
        <f t="shared" si="48"/>
        <v>0</v>
      </c>
      <c r="BC135" s="257">
        <f t="shared" si="49"/>
        <v>3</v>
      </c>
      <c r="BD135" s="259">
        <f t="shared" si="50"/>
        <v>7</v>
      </c>
      <c r="BE135" s="252">
        <f t="shared" si="51"/>
        <v>0</v>
      </c>
      <c r="BF135" s="252">
        <f t="shared" si="52"/>
        <v>0</v>
      </c>
      <c r="BG135" s="254">
        <f t="shared" si="53"/>
        <v>0</v>
      </c>
      <c r="BH135" s="257">
        <f t="shared" si="54"/>
        <v>3</v>
      </c>
      <c r="BI135" s="252">
        <f t="shared" si="55"/>
        <v>0</v>
      </c>
      <c r="BJ135" s="252">
        <f t="shared" si="56"/>
        <v>0</v>
      </c>
      <c r="BK135" s="252">
        <f t="shared" si="57"/>
        <v>0</v>
      </c>
      <c r="BL135" s="254">
        <f t="shared" si="58"/>
        <v>0</v>
      </c>
      <c r="BM135" s="260">
        <f t="shared" si="59"/>
        <v>4</v>
      </c>
      <c r="BN135" s="252">
        <f t="shared" si="60"/>
        <v>0</v>
      </c>
      <c r="BO135" s="252">
        <f t="shared" si="61"/>
        <v>0</v>
      </c>
      <c r="BP135" s="252">
        <f t="shared" si="62"/>
        <v>0</v>
      </c>
      <c r="BQ135" s="254">
        <f t="shared" si="63"/>
        <v>0</v>
      </c>
      <c r="BR135" s="261">
        <f t="shared" si="64"/>
        <v>4</v>
      </c>
      <c r="BS135" s="252">
        <f t="shared" si="65"/>
        <v>14</v>
      </c>
      <c r="BT135" s="252">
        <f t="shared" si="66"/>
        <v>0</v>
      </c>
      <c r="BU135" s="252">
        <f t="shared" si="67"/>
        <v>0</v>
      </c>
      <c r="BV135" s="254">
        <f t="shared" si="68"/>
        <v>0</v>
      </c>
      <c r="BW135" s="261">
        <f t="shared" si="69"/>
        <v>3</v>
      </c>
      <c r="BX135" s="262">
        <v>90</v>
      </c>
      <c r="BY135" s="262">
        <v>90</v>
      </c>
      <c r="BZ135" s="246" t="e">
        <f t="shared" si="70"/>
        <v>#VALUE!</v>
      </c>
      <c r="CA135" s="246">
        <f t="shared" si="71"/>
        <v>18</v>
      </c>
      <c r="CB135" s="246" t="e">
        <f t="shared" si="72"/>
        <v>#VALUE!</v>
      </c>
      <c r="CC135" s="246" t="e">
        <f t="shared" si="73"/>
        <v>#VALUE!</v>
      </c>
      <c r="CD135" s="246" t="e">
        <f t="shared" si="74"/>
        <v>#VALUE!</v>
      </c>
      <c r="CE135" s="246" t="e">
        <f t="shared" si="75"/>
        <v>#VALUE!</v>
      </c>
      <c r="CF135" s="246" t="e">
        <f t="shared" si="76"/>
        <v>#VALUE!</v>
      </c>
      <c r="CG135" s="246" t="e">
        <f t="shared" si="77"/>
        <v>#VALUE!</v>
      </c>
      <c r="CH135" s="246" t="e">
        <f t="shared" si="78"/>
        <v>#VALUE!</v>
      </c>
      <c r="CI135" s="246" t="e">
        <f t="shared" si="79"/>
        <v>#VALUE!</v>
      </c>
      <c r="CJ135" s="246" t="e">
        <f t="shared" si="80"/>
        <v>#VALUE!</v>
      </c>
      <c r="CK135" s="246" t="e">
        <f t="shared" si="81"/>
        <v>#VALUE!</v>
      </c>
      <c r="CL135" s="246" t="e">
        <f t="shared" si="82"/>
        <v>#VALUE!</v>
      </c>
      <c r="CM135" s="246" t="e">
        <f t="shared" si="83"/>
        <v>#VALUE!</v>
      </c>
      <c r="CN135" s="246" t="e">
        <f t="shared" si="84"/>
        <v>#VALUE!</v>
      </c>
      <c r="CO135" s="263" t="str">
        <f t="shared" si="85"/>
        <v>2023PEC AI 154</v>
      </c>
      <c r="CP135" s="246" t="e">
        <f t="shared" si="86"/>
        <v>#VALUE!</v>
      </c>
      <c r="CQ135" s="211"/>
      <c r="CR135" s="246">
        <f t="shared" si="87"/>
        <v>17</v>
      </c>
      <c r="CS135" s="246" t="e">
        <f t="shared" si="88"/>
        <v>#VALUE!</v>
      </c>
      <c r="CT135" s="246" t="e">
        <f t="shared" si="89"/>
        <v>#VALUE!</v>
      </c>
      <c r="CU135" s="246" t="e">
        <f t="shared" si="90"/>
        <v>#VALUE!</v>
      </c>
      <c r="CV135" s="246" t="e">
        <f t="shared" si="91"/>
        <v>#VALUE!</v>
      </c>
      <c r="CW135" s="246" t="e">
        <f t="shared" si="92"/>
        <v>#VALUE!</v>
      </c>
      <c r="CX135" s="246" t="e">
        <f t="shared" si="93"/>
        <v>#VALUE!</v>
      </c>
      <c r="CY135" s="246" t="e">
        <f t="shared" si="94"/>
        <v>#VALUE!</v>
      </c>
      <c r="CZ135" s="246" t="e">
        <f t="shared" si="95"/>
        <v>#VALUE!</v>
      </c>
      <c r="DA135" s="246" t="e">
        <f t="shared" si="96"/>
        <v>#VALUE!</v>
      </c>
      <c r="DB135" s="246" t="e">
        <f t="shared" si="97"/>
        <v>#VALUE!</v>
      </c>
      <c r="DC135" s="246" t="e">
        <f t="shared" si="98"/>
        <v>#VALUE!</v>
      </c>
      <c r="DD135" s="246" t="e">
        <f t="shared" si="99"/>
        <v>#VALUE!</v>
      </c>
      <c r="DE135" s="212"/>
      <c r="DF135" s="212" t="e">
        <f t="shared" si="100"/>
        <v>#VALUE!</v>
      </c>
      <c r="DG135" s="212"/>
      <c r="DH135" s="212"/>
      <c r="DI135" s="212"/>
      <c r="DJ135" s="212"/>
      <c r="DK135" s="212"/>
      <c r="DL135" s="212"/>
      <c r="DM135" s="212"/>
      <c r="DN135" s="212"/>
      <c r="DO135" s="212"/>
      <c r="DP135" s="212"/>
      <c r="DQ135" s="212"/>
      <c r="DR135" s="264">
        <f t="shared" si="101"/>
        <v>90</v>
      </c>
      <c r="DS135" s="241">
        <f t="shared" si="102"/>
        <v>18</v>
      </c>
      <c r="DT135" s="212">
        <f t="shared" si="103"/>
        <v>12</v>
      </c>
      <c r="DU135" s="212">
        <f t="shared" si="104"/>
        <v>13</v>
      </c>
      <c r="DV135" s="212">
        <f t="shared" si="105"/>
        <v>13</v>
      </c>
      <c r="DW135" s="212">
        <f t="shared" si="106"/>
        <v>13</v>
      </c>
      <c r="DX135" s="264">
        <f t="shared" si="107"/>
        <v>7</v>
      </c>
      <c r="DY135" s="265">
        <f t="shared" si="108"/>
        <v>14</v>
      </c>
      <c r="DZ135" s="212">
        <f t="shared" si="109"/>
        <v>90</v>
      </c>
      <c r="EA135" s="212">
        <f t="shared" si="110"/>
        <v>18</v>
      </c>
      <c r="EB135" s="212">
        <f t="shared" si="111"/>
        <v>0</v>
      </c>
      <c r="EC135" s="212">
        <f t="shared" ref="EC135:ED135" si="975">IF(ISEVEN($B135),DT135,0)</f>
        <v>12</v>
      </c>
      <c r="ED135" s="212">
        <f t="shared" si="975"/>
        <v>13</v>
      </c>
      <c r="EE135" s="212">
        <f t="shared" ref="EE135:EF135" si="976">IF(ISODD($B135),DU135,0)</f>
        <v>0</v>
      </c>
      <c r="EF135" s="212">
        <f t="shared" si="976"/>
        <v>0</v>
      </c>
      <c r="EG135" s="212">
        <f t="shared" si="114"/>
        <v>13</v>
      </c>
      <c r="EH135" s="212">
        <f t="shared" si="115"/>
        <v>0</v>
      </c>
      <c r="EI135" s="212">
        <f t="shared" ref="EI135:EJ135" si="977">IF(ISEVEN($B135),DW135,0)</f>
        <v>13</v>
      </c>
      <c r="EJ135" s="264">
        <f t="shared" si="977"/>
        <v>7</v>
      </c>
      <c r="EK135" s="212">
        <f t="shared" ref="EK135:EL135" si="978">IF(ISODD($B135),DX135,0)</f>
        <v>0</v>
      </c>
      <c r="EL135" s="212">
        <f t="shared" si="978"/>
        <v>0</v>
      </c>
      <c r="EM135" s="212">
        <f t="shared" si="118"/>
        <v>14</v>
      </c>
      <c r="EN135" s="212"/>
      <c r="EO135" s="212"/>
      <c r="EP135" s="241">
        <f t="shared" si="119"/>
        <v>18</v>
      </c>
      <c r="EQ135" s="212">
        <f t="shared" si="120"/>
        <v>15</v>
      </c>
      <c r="ER135" s="212">
        <f t="shared" si="121"/>
        <v>16</v>
      </c>
      <c r="ES135" s="212">
        <f t="shared" si="122"/>
        <v>16</v>
      </c>
      <c r="ET135" s="264">
        <f t="shared" si="123"/>
        <v>11</v>
      </c>
      <c r="EU135" s="212">
        <f t="shared" si="124"/>
        <v>14</v>
      </c>
      <c r="EV135" s="212"/>
      <c r="EW135" s="212">
        <f t="shared" si="125"/>
        <v>90</v>
      </c>
      <c r="EX135" s="212">
        <f t="shared" si="126"/>
        <v>18</v>
      </c>
      <c r="EY135" s="212">
        <f t="shared" si="127"/>
        <v>0</v>
      </c>
      <c r="EZ135" s="212">
        <f t="shared" ref="EZ135:FA135" si="979">IF(ISEVEN($B135),EQ135,0)</f>
        <v>15</v>
      </c>
      <c r="FA135" s="212">
        <f t="shared" si="979"/>
        <v>16</v>
      </c>
      <c r="FB135" s="212">
        <f t="shared" ref="FB135:FC135" si="980">IF(ISODD($B135),ER135,0)</f>
        <v>0</v>
      </c>
      <c r="FC135" s="212">
        <f t="shared" si="980"/>
        <v>0</v>
      </c>
      <c r="FD135" s="212">
        <f t="shared" si="130"/>
        <v>16</v>
      </c>
      <c r="FE135" s="212">
        <f t="shared" si="131"/>
        <v>0</v>
      </c>
      <c r="FF135" s="264">
        <f t="shared" ref="FF135:FG135" si="981">IF(ISEVEN($B135),ET135,0)</f>
        <v>11</v>
      </c>
      <c r="FG135" s="212">
        <f t="shared" si="981"/>
        <v>14</v>
      </c>
      <c r="FH135" s="212">
        <f t="shared" si="133"/>
        <v>0</v>
      </c>
      <c r="FI135" s="212">
        <v>0</v>
      </c>
      <c r="FJ135" s="212">
        <v>0</v>
      </c>
      <c r="FK135" s="212"/>
      <c r="FL135" s="212"/>
      <c r="FM135" s="262">
        <v>90</v>
      </c>
    </row>
    <row r="136" spans="1:169" ht="15.75" customHeight="1" x14ac:dyDescent="0.2">
      <c r="A136" s="247">
        <v>143</v>
      </c>
      <c r="B136" s="248">
        <v>213423243143</v>
      </c>
      <c r="C136" s="249" t="s">
        <v>840</v>
      </c>
      <c r="D136" s="250"/>
      <c r="E136" s="251" t="s">
        <v>841</v>
      </c>
      <c r="F136" s="252">
        <f t="shared" si="0"/>
        <v>2</v>
      </c>
      <c r="G136" s="252">
        <f t="shared" si="1"/>
        <v>2</v>
      </c>
      <c r="H136" s="252">
        <f t="shared" si="2"/>
        <v>2</v>
      </c>
      <c r="I136" s="252">
        <f t="shared" si="3"/>
        <v>2</v>
      </c>
      <c r="J136" s="252">
        <f t="shared" si="4"/>
        <v>2</v>
      </c>
      <c r="K136" s="252">
        <f t="shared" si="5"/>
        <v>2</v>
      </c>
      <c r="L136" s="252">
        <f t="shared" si="6"/>
        <v>2</v>
      </c>
      <c r="M136" s="252">
        <f t="shared" si="7"/>
        <v>2</v>
      </c>
      <c r="N136" s="252">
        <f t="shared" si="8"/>
        <v>1</v>
      </c>
      <c r="O136" s="253">
        <f t="shared" si="9"/>
        <v>0</v>
      </c>
      <c r="P136" s="252">
        <f t="shared" si="10"/>
        <v>12</v>
      </c>
      <c r="Q136" s="252">
        <f t="shared" si="11"/>
        <v>0</v>
      </c>
      <c r="R136" s="252">
        <f t="shared" si="12"/>
        <v>0</v>
      </c>
      <c r="S136" s="254">
        <f t="shared" si="13"/>
        <v>0</v>
      </c>
      <c r="T136" s="255">
        <f t="shared" si="14"/>
        <v>3</v>
      </c>
      <c r="U136" s="252">
        <f t="shared" si="15"/>
        <v>0</v>
      </c>
      <c r="V136" s="252">
        <f t="shared" si="16"/>
        <v>0</v>
      </c>
      <c r="W136" s="252">
        <f t="shared" si="17"/>
        <v>0</v>
      </c>
      <c r="X136" s="254">
        <f t="shared" si="18"/>
        <v>0</v>
      </c>
      <c r="Y136" s="256">
        <f t="shared" si="19"/>
        <v>4</v>
      </c>
      <c r="Z136" s="252">
        <f t="shared" si="20"/>
        <v>0</v>
      </c>
      <c r="AA136" s="252">
        <f t="shared" si="21"/>
        <v>0</v>
      </c>
      <c r="AB136" s="252">
        <f t="shared" si="22"/>
        <v>0</v>
      </c>
      <c r="AC136" s="254">
        <f t="shared" si="23"/>
        <v>0</v>
      </c>
      <c r="AD136" s="255">
        <f t="shared" si="24"/>
        <v>4</v>
      </c>
      <c r="AE136" s="252">
        <f t="shared" si="25"/>
        <v>12</v>
      </c>
      <c r="AF136" s="252">
        <f t="shared" si="26"/>
        <v>0</v>
      </c>
      <c r="AG136" s="252">
        <f t="shared" si="27"/>
        <v>0</v>
      </c>
      <c r="AH136" s="254">
        <f t="shared" si="28"/>
        <v>0</v>
      </c>
      <c r="AI136" s="257">
        <f t="shared" si="29"/>
        <v>3</v>
      </c>
      <c r="AJ136" s="252">
        <f t="shared" si="30"/>
        <v>10</v>
      </c>
      <c r="AK136" s="252">
        <f t="shared" si="31"/>
        <v>0</v>
      </c>
      <c r="AL136" s="252">
        <f t="shared" si="32"/>
        <v>0</v>
      </c>
      <c r="AM136" s="254">
        <f t="shared" si="33"/>
        <v>0</v>
      </c>
      <c r="AN136" s="257">
        <f t="shared" si="34"/>
        <v>3</v>
      </c>
      <c r="AO136" s="252">
        <f t="shared" si="35"/>
        <v>0</v>
      </c>
      <c r="AP136" s="252">
        <f t="shared" si="36"/>
        <v>0</v>
      </c>
      <c r="AQ136" s="252">
        <f t="shared" si="37"/>
        <v>0</v>
      </c>
      <c r="AR136" s="254">
        <f t="shared" si="38"/>
        <v>0</v>
      </c>
      <c r="AS136" s="257">
        <f t="shared" si="39"/>
        <v>4</v>
      </c>
      <c r="AT136" s="252">
        <f t="shared" si="40"/>
        <v>12</v>
      </c>
      <c r="AU136" s="252">
        <f t="shared" si="41"/>
        <v>0</v>
      </c>
      <c r="AV136" s="252">
        <f t="shared" si="42"/>
        <v>0</v>
      </c>
      <c r="AW136" s="254">
        <f t="shared" si="43"/>
        <v>0</v>
      </c>
      <c r="AX136" s="258">
        <f t="shared" si="44"/>
        <v>3</v>
      </c>
      <c r="AY136" s="252">
        <f t="shared" si="45"/>
        <v>0</v>
      </c>
      <c r="AZ136" s="252">
        <f t="shared" si="46"/>
        <v>0</v>
      </c>
      <c r="BA136" s="252">
        <f t="shared" si="47"/>
        <v>0</v>
      </c>
      <c r="BB136" s="254">
        <f t="shared" si="48"/>
        <v>0</v>
      </c>
      <c r="BC136" s="257">
        <f t="shared" si="49"/>
        <v>4</v>
      </c>
      <c r="BD136" s="252">
        <f t="shared" si="50"/>
        <v>0</v>
      </c>
      <c r="BE136" s="252">
        <f t="shared" si="51"/>
        <v>0</v>
      </c>
      <c r="BF136" s="252">
        <f t="shared" si="52"/>
        <v>0</v>
      </c>
      <c r="BG136" s="254">
        <f t="shared" si="53"/>
        <v>0</v>
      </c>
      <c r="BH136" s="257">
        <f t="shared" si="54"/>
        <v>4</v>
      </c>
      <c r="BI136" s="259">
        <f t="shared" si="55"/>
        <v>8</v>
      </c>
      <c r="BJ136" s="252">
        <f t="shared" si="56"/>
        <v>0</v>
      </c>
      <c r="BK136" s="252">
        <f t="shared" si="57"/>
        <v>0</v>
      </c>
      <c r="BL136" s="254">
        <f t="shared" si="58"/>
        <v>0</v>
      </c>
      <c r="BM136" s="260">
        <f t="shared" si="59"/>
        <v>3</v>
      </c>
      <c r="BN136" s="252">
        <f t="shared" si="60"/>
        <v>12</v>
      </c>
      <c r="BO136" s="252">
        <f t="shared" si="61"/>
        <v>0</v>
      </c>
      <c r="BP136" s="252">
        <f t="shared" si="62"/>
        <v>0</v>
      </c>
      <c r="BQ136" s="254">
        <f t="shared" si="63"/>
        <v>0</v>
      </c>
      <c r="BR136" s="261">
        <f t="shared" si="64"/>
        <v>3</v>
      </c>
      <c r="BS136" s="252">
        <f t="shared" si="65"/>
        <v>0</v>
      </c>
      <c r="BT136" s="252">
        <f t="shared" si="66"/>
        <v>0</v>
      </c>
      <c r="BU136" s="252">
        <f t="shared" si="67"/>
        <v>0</v>
      </c>
      <c r="BV136" s="254">
        <f t="shared" si="68"/>
        <v>0</v>
      </c>
      <c r="BW136" s="261">
        <f t="shared" si="69"/>
        <v>4</v>
      </c>
      <c r="BX136" s="262">
        <v>83</v>
      </c>
      <c r="BY136" s="262">
        <v>83</v>
      </c>
      <c r="BZ136" s="246" t="e">
        <f t="shared" si="70"/>
        <v>#VALUE!</v>
      </c>
      <c r="CA136" s="246">
        <f t="shared" si="71"/>
        <v>20</v>
      </c>
      <c r="CB136" s="246" t="e">
        <f t="shared" si="72"/>
        <v>#VALUE!</v>
      </c>
      <c r="CC136" s="246" t="e">
        <f t="shared" si="73"/>
        <v>#VALUE!</v>
      </c>
      <c r="CD136" s="246" t="e">
        <f t="shared" si="74"/>
        <v>#VALUE!</v>
      </c>
      <c r="CE136" s="246" t="e">
        <f t="shared" si="75"/>
        <v>#VALUE!</v>
      </c>
      <c r="CF136" s="246" t="e">
        <f t="shared" si="76"/>
        <v>#VALUE!</v>
      </c>
      <c r="CG136" s="246" t="e">
        <f t="shared" si="77"/>
        <v>#VALUE!</v>
      </c>
      <c r="CH136" s="246" t="e">
        <f t="shared" si="78"/>
        <v>#VALUE!</v>
      </c>
      <c r="CI136" s="246" t="e">
        <f t="shared" si="79"/>
        <v>#VALUE!</v>
      </c>
      <c r="CJ136" s="246" t="e">
        <f t="shared" si="80"/>
        <v>#VALUE!</v>
      </c>
      <c r="CK136" s="246" t="e">
        <f t="shared" si="81"/>
        <v>#VALUE!</v>
      </c>
      <c r="CL136" s="246" t="e">
        <f t="shared" si="82"/>
        <v>#VALUE!</v>
      </c>
      <c r="CM136" s="246" t="e">
        <f t="shared" si="83"/>
        <v>#VALUE!</v>
      </c>
      <c r="CN136" s="246" t="e">
        <f t="shared" si="84"/>
        <v>#VALUE!</v>
      </c>
      <c r="CO136" s="263" t="str">
        <f t="shared" si="85"/>
        <v>2023PEC AI 481</v>
      </c>
      <c r="CP136" s="246" t="e">
        <f t="shared" si="86"/>
        <v>#VALUE!</v>
      </c>
      <c r="CQ136" s="211"/>
      <c r="CR136" s="246">
        <f t="shared" si="87"/>
        <v>20</v>
      </c>
      <c r="CS136" s="246" t="e">
        <f t="shared" si="88"/>
        <v>#VALUE!</v>
      </c>
      <c r="CT136" s="246" t="e">
        <f t="shared" si="89"/>
        <v>#VALUE!</v>
      </c>
      <c r="CU136" s="246" t="e">
        <f t="shared" si="90"/>
        <v>#VALUE!</v>
      </c>
      <c r="CV136" s="246" t="e">
        <f t="shared" si="91"/>
        <v>#VALUE!</v>
      </c>
      <c r="CW136" s="246" t="e">
        <f t="shared" si="92"/>
        <v>#VALUE!</v>
      </c>
      <c r="CX136" s="246" t="e">
        <f t="shared" si="93"/>
        <v>#VALUE!</v>
      </c>
      <c r="CY136" s="246" t="e">
        <f t="shared" si="94"/>
        <v>#VALUE!</v>
      </c>
      <c r="CZ136" s="246" t="e">
        <f t="shared" si="95"/>
        <v>#VALUE!</v>
      </c>
      <c r="DA136" s="246" t="e">
        <f t="shared" si="96"/>
        <v>#VALUE!</v>
      </c>
      <c r="DB136" s="246" t="e">
        <f t="shared" si="97"/>
        <v>#VALUE!</v>
      </c>
      <c r="DC136" s="246" t="e">
        <f t="shared" si="98"/>
        <v>#VALUE!</v>
      </c>
      <c r="DD136" s="246" t="e">
        <f t="shared" si="99"/>
        <v>#VALUE!</v>
      </c>
      <c r="DE136" s="212"/>
      <c r="DF136" s="212" t="e">
        <f t="shared" si="100"/>
        <v>#VALUE!</v>
      </c>
      <c r="DG136" s="212"/>
      <c r="DH136" s="212"/>
      <c r="DI136" s="212"/>
      <c r="DJ136" s="212"/>
      <c r="DK136" s="212"/>
      <c r="DL136" s="212"/>
      <c r="DM136" s="212"/>
      <c r="DN136" s="212"/>
      <c r="DO136" s="212"/>
      <c r="DP136" s="212"/>
      <c r="DQ136" s="212"/>
      <c r="DR136" s="264">
        <f t="shared" si="101"/>
        <v>83</v>
      </c>
      <c r="DS136" s="241">
        <f t="shared" si="102"/>
        <v>17</v>
      </c>
      <c r="DT136" s="212">
        <f t="shared" si="103"/>
        <v>12</v>
      </c>
      <c r="DU136" s="212">
        <f t="shared" si="104"/>
        <v>12</v>
      </c>
      <c r="DV136" s="212">
        <f t="shared" si="105"/>
        <v>10</v>
      </c>
      <c r="DW136" s="212">
        <f t="shared" si="106"/>
        <v>12</v>
      </c>
      <c r="DX136" s="264">
        <f t="shared" si="107"/>
        <v>8</v>
      </c>
      <c r="DY136" s="265">
        <f t="shared" si="108"/>
        <v>12</v>
      </c>
      <c r="DZ136" s="212">
        <f t="shared" si="109"/>
        <v>83</v>
      </c>
      <c r="EA136" s="212">
        <f t="shared" si="110"/>
        <v>17</v>
      </c>
      <c r="EB136" s="212">
        <f t="shared" si="111"/>
        <v>12</v>
      </c>
      <c r="EC136" s="212">
        <f t="shared" ref="EC136:ED136" si="982">IF(ISEVEN($B136),DT136,0)</f>
        <v>0</v>
      </c>
      <c r="ED136" s="212">
        <f t="shared" si="982"/>
        <v>0</v>
      </c>
      <c r="EE136" s="212">
        <f t="shared" ref="EE136:EF136" si="983">IF(ISODD($B136),DU136,0)</f>
        <v>12</v>
      </c>
      <c r="EF136" s="212">
        <f t="shared" si="983"/>
        <v>10</v>
      </c>
      <c r="EG136" s="212">
        <f t="shared" si="114"/>
        <v>0</v>
      </c>
      <c r="EH136" s="212">
        <f t="shared" si="115"/>
        <v>12</v>
      </c>
      <c r="EI136" s="212">
        <f t="shared" ref="EI136:EJ136" si="984">IF(ISEVEN($B136),DW136,0)</f>
        <v>0</v>
      </c>
      <c r="EJ136" s="212">
        <f t="shared" si="984"/>
        <v>0</v>
      </c>
      <c r="EK136" s="264">
        <f t="shared" ref="EK136:EL136" si="985">IF(ISODD($B136),DX136,0)</f>
        <v>8</v>
      </c>
      <c r="EL136" s="212">
        <f t="shared" si="985"/>
        <v>12</v>
      </c>
      <c r="EM136" s="212">
        <f t="shared" si="118"/>
        <v>0</v>
      </c>
      <c r="EN136" s="212"/>
      <c r="EO136" s="212"/>
      <c r="EP136" s="241">
        <f t="shared" si="119"/>
        <v>17</v>
      </c>
      <c r="EQ136" s="212">
        <f t="shared" si="120"/>
        <v>15</v>
      </c>
      <c r="ER136" s="212">
        <f t="shared" si="121"/>
        <v>15</v>
      </c>
      <c r="ES136" s="212">
        <f t="shared" si="122"/>
        <v>13</v>
      </c>
      <c r="ET136" s="264">
        <f t="shared" si="123"/>
        <v>10</v>
      </c>
      <c r="EU136" s="212">
        <f t="shared" si="124"/>
        <v>13</v>
      </c>
      <c r="EV136" s="212"/>
      <c r="EW136" s="212">
        <f t="shared" si="125"/>
        <v>83</v>
      </c>
      <c r="EX136" s="212">
        <f t="shared" si="126"/>
        <v>17</v>
      </c>
      <c r="EY136" s="212">
        <f t="shared" si="127"/>
        <v>15</v>
      </c>
      <c r="EZ136" s="212">
        <f t="shared" ref="EZ136:FA136" si="986">IF(ISEVEN($B136),EQ136,0)</f>
        <v>0</v>
      </c>
      <c r="FA136" s="212">
        <f t="shared" si="986"/>
        <v>0</v>
      </c>
      <c r="FB136" s="212">
        <f t="shared" ref="FB136:FC136" si="987">IF(ISODD($B136),ER136,0)</f>
        <v>15</v>
      </c>
      <c r="FC136" s="212">
        <f t="shared" si="987"/>
        <v>13</v>
      </c>
      <c r="FD136" s="212">
        <f t="shared" si="130"/>
        <v>0</v>
      </c>
      <c r="FE136" s="264">
        <f t="shared" si="131"/>
        <v>10</v>
      </c>
      <c r="FF136" s="212">
        <f t="shared" ref="FF136:FG136" si="988">IF(ISEVEN($B136),ET136,0)</f>
        <v>0</v>
      </c>
      <c r="FG136" s="212">
        <f t="shared" si="988"/>
        <v>0</v>
      </c>
      <c r="FH136" s="212">
        <f t="shared" si="133"/>
        <v>13</v>
      </c>
      <c r="FI136" s="212">
        <v>0</v>
      </c>
      <c r="FJ136" s="212">
        <v>0</v>
      </c>
      <c r="FK136" s="212"/>
      <c r="FL136" s="212"/>
      <c r="FM136" s="262">
        <v>83</v>
      </c>
    </row>
    <row r="137" spans="1:169" ht="15.75" customHeight="1" x14ac:dyDescent="0.2">
      <c r="A137" s="247">
        <v>144</v>
      </c>
      <c r="B137" s="248">
        <v>213423243144</v>
      </c>
      <c r="C137" s="249" t="s">
        <v>842</v>
      </c>
      <c r="D137" s="250"/>
      <c r="E137" s="251" t="s">
        <v>843</v>
      </c>
      <c r="F137" s="252">
        <f t="shared" si="0"/>
        <v>2</v>
      </c>
      <c r="G137" s="252">
        <f t="shared" si="1"/>
        <v>2</v>
      </c>
      <c r="H137" s="252">
        <f t="shared" si="2"/>
        <v>2</v>
      </c>
      <c r="I137" s="252">
        <f t="shared" si="3"/>
        <v>2</v>
      </c>
      <c r="J137" s="252">
        <f t="shared" si="4"/>
        <v>0</v>
      </c>
      <c r="K137" s="252">
        <f t="shared" si="5"/>
        <v>0</v>
      </c>
      <c r="L137" s="252">
        <f t="shared" si="6"/>
        <v>0</v>
      </c>
      <c r="M137" s="252">
        <f t="shared" si="7"/>
        <v>0</v>
      </c>
      <c r="N137" s="252">
        <f t="shared" si="8"/>
        <v>0</v>
      </c>
      <c r="O137" s="253">
        <f t="shared" si="9"/>
        <v>0</v>
      </c>
      <c r="P137" s="252">
        <f t="shared" si="10"/>
        <v>0</v>
      </c>
      <c r="Q137" s="252">
        <f t="shared" si="11"/>
        <v>0</v>
      </c>
      <c r="R137" s="252">
        <f t="shared" si="12"/>
        <v>0</v>
      </c>
      <c r="S137" s="254">
        <f t="shared" si="13"/>
        <v>0</v>
      </c>
      <c r="T137" s="255">
        <f t="shared" si="14"/>
        <v>4</v>
      </c>
      <c r="U137" s="252">
        <f t="shared" si="15"/>
        <v>5</v>
      </c>
      <c r="V137" s="252">
        <f t="shared" si="16"/>
        <v>0</v>
      </c>
      <c r="W137" s="252">
        <f t="shared" si="17"/>
        <v>0</v>
      </c>
      <c r="X137" s="254">
        <f t="shared" si="18"/>
        <v>0</v>
      </c>
      <c r="Y137" s="256">
        <f t="shared" si="19"/>
        <v>3</v>
      </c>
      <c r="Z137" s="252">
        <f t="shared" si="20"/>
        <v>6</v>
      </c>
      <c r="AA137" s="252">
        <f t="shared" si="21"/>
        <v>0</v>
      </c>
      <c r="AB137" s="252">
        <f t="shared" si="22"/>
        <v>0</v>
      </c>
      <c r="AC137" s="254">
        <f t="shared" si="23"/>
        <v>0</v>
      </c>
      <c r="AD137" s="255">
        <f t="shared" si="24"/>
        <v>3</v>
      </c>
      <c r="AE137" s="252">
        <f t="shared" si="25"/>
        <v>0</v>
      </c>
      <c r="AF137" s="252">
        <f t="shared" si="26"/>
        <v>0</v>
      </c>
      <c r="AG137" s="252">
        <f t="shared" si="27"/>
        <v>0</v>
      </c>
      <c r="AH137" s="254">
        <f t="shared" si="28"/>
        <v>0</v>
      </c>
      <c r="AI137" s="257">
        <f t="shared" si="29"/>
        <v>4</v>
      </c>
      <c r="AJ137" s="252">
        <f t="shared" si="30"/>
        <v>0</v>
      </c>
      <c r="AK137" s="252">
        <f t="shared" si="31"/>
        <v>0</v>
      </c>
      <c r="AL137" s="252">
        <f t="shared" si="32"/>
        <v>0</v>
      </c>
      <c r="AM137" s="254">
        <f t="shared" si="33"/>
        <v>0</v>
      </c>
      <c r="AN137" s="257">
        <f t="shared" si="34"/>
        <v>4</v>
      </c>
      <c r="AO137" s="252">
        <f t="shared" si="35"/>
        <v>6</v>
      </c>
      <c r="AP137" s="252">
        <f t="shared" si="36"/>
        <v>0</v>
      </c>
      <c r="AQ137" s="252">
        <f t="shared" si="37"/>
        <v>0</v>
      </c>
      <c r="AR137" s="254">
        <f t="shared" si="38"/>
        <v>0</v>
      </c>
      <c r="AS137" s="257">
        <f t="shared" si="39"/>
        <v>3</v>
      </c>
      <c r="AT137" s="252">
        <f t="shared" si="40"/>
        <v>0</v>
      </c>
      <c r="AU137" s="252">
        <f t="shared" si="41"/>
        <v>0</v>
      </c>
      <c r="AV137" s="252">
        <f t="shared" si="42"/>
        <v>0</v>
      </c>
      <c r="AW137" s="254">
        <f t="shared" si="43"/>
        <v>0</v>
      </c>
      <c r="AX137" s="258">
        <f t="shared" si="44"/>
        <v>4</v>
      </c>
      <c r="AY137" s="252">
        <f t="shared" si="45"/>
        <v>6</v>
      </c>
      <c r="AZ137" s="252">
        <f t="shared" si="46"/>
        <v>0</v>
      </c>
      <c r="BA137" s="252">
        <f t="shared" si="47"/>
        <v>0</v>
      </c>
      <c r="BB137" s="254">
        <f t="shared" si="48"/>
        <v>0</v>
      </c>
      <c r="BC137" s="257">
        <f t="shared" si="49"/>
        <v>3</v>
      </c>
      <c r="BD137" s="259">
        <f t="shared" si="50"/>
        <v>1</v>
      </c>
      <c r="BE137" s="252">
        <f t="shared" si="51"/>
        <v>0</v>
      </c>
      <c r="BF137" s="252">
        <f t="shared" si="52"/>
        <v>0</v>
      </c>
      <c r="BG137" s="254">
        <f t="shared" si="53"/>
        <v>0</v>
      </c>
      <c r="BH137" s="257">
        <f t="shared" si="54"/>
        <v>3</v>
      </c>
      <c r="BI137" s="252">
        <f t="shared" si="55"/>
        <v>0</v>
      </c>
      <c r="BJ137" s="252">
        <f t="shared" si="56"/>
        <v>0</v>
      </c>
      <c r="BK137" s="252">
        <f t="shared" si="57"/>
        <v>0</v>
      </c>
      <c r="BL137" s="254">
        <f t="shared" si="58"/>
        <v>0</v>
      </c>
      <c r="BM137" s="260">
        <f t="shared" si="59"/>
        <v>4</v>
      </c>
      <c r="BN137" s="252">
        <f t="shared" si="60"/>
        <v>0</v>
      </c>
      <c r="BO137" s="252">
        <f t="shared" si="61"/>
        <v>0</v>
      </c>
      <c r="BP137" s="252">
        <f t="shared" si="62"/>
        <v>0</v>
      </c>
      <c r="BQ137" s="254">
        <f t="shared" si="63"/>
        <v>0</v>
      </c>
      <c r="BR137" s="261">
        <f t="shared" si="64"/>
        <v>4</v>
      </c>
      <c r="BS137" s="252">
        <f t="shared" si="65"/>
        <v>6</v>
      </c>
      <c r="BT137" s="252">
        <f t="shared" si="66"/>
        <v>0</v>
      </c>
      <c r="BU137" s="252">
        <f t="shared" si="67"/>
        <v>0</v>
      </c>
      <c r="BV137" s="254">
        <f t="shared" si="68"/>
        <v>0</v>
      </c>
      <c r="BW137" s="261">
        <f t="shared" si="69"/>
        <v>3</v>
      </c>
      <c r="BX137" s="262">
        <v>38</v>
      </c>
      <c r="BY137" s="262">
        <v>38</v>
      </c>
      <c r="BZ137" s="246" t="e">
        <f t="shared" si="70"/>
        <v>#VALUE!</v>
      </c>
      <c r="CA137" s="246">
        <f t="shared" si="71"/>
        <v>20</v>
      </c>
      <c r="CB137" s="246" t="e">
        <f t="shared" si="72"/>
        <v>#VALUE!</v>
      </c>
      <c r="CC137" s="246" t="e">
        <f t="shared" si="73"/>
        <v>#VALUE!</v>
      </c>
      <c r="CD137" s="246" t="e">
        <f t="shared" si="74"/>
        <v>#VALUE!</v>
      </c>
      <c r="CE137" s="246" t="e">
        <f t="shared" si="75"/>
        <v>#VALUE!</v>
      </c>
      <c r="CF137" s="246" t="e">
        <f t="shared" si="76"/>
        <v>#VALUE!</v>
      </c>
      <c r="CG137" s="246" t="e">
        <f t="shared" si="77"/>
        <v>#VALUE!</v>
      </c>
      <c r="CH137" s="246" t="e">
        <f t="shared" si="78"/>
        <v>#VALUE!</v>
      </c>
      <c r="CI137" s="246" t="e">
        <f t="shared" si="79"/>
        <v>#VALUE!</v>
      </c>
      <c r="CJ137" s="246" t="e">
        <f t="shared" si="80"/>
        <v>#VALUE!</v>
      </c>
      <c r="CK137" s="246" t="e">
        <f t="shared" si="81"/>
        <v>#VALUE!</v>
      </c>
      <c r="CL137" s="246" t="e">
        <f t="shared" si="82"/>
        <v>#VALUE!</v>
      </c>
      <c r="CM137" s="246" t="e">
        <f t="shared" si="83"/>
        <v>#VALUE!</v>
      </c>
      <c r="CN137" s="246" t="e">
        <f t="shared" si="84"/>
        <v>#VALUE!</v>
      </c>
      <c r="CO137" s="263" t="str">
        <f t="shared" si="85"/>
        <v>2023PEC AI 482</v>
      </c>
      <c r="CP137" s="246" t="e">
        <f t="shared" si="86"/>
        <v>#VALUE!</v>
      </c>
      <c r="CQ137" s="211"/>
      <c r="CR137" s="246">
        <f t="shared" si="87"/>
        <v>20</v>
      </c>
      <c r="CS137" s="246" t="e">
        <f t="shared" si="88"/>
        <v>#VALUE!</v>
      </c>
      <c r="CT137" s="246" t="e">
        <f t="shared" si="89"/>
        <v>#VALUE!</v>
      </c>
      <c r="CU137" s="246" t="e">
        <f t="shared" si="90"/>
        <v>#VALUE!</v>
      </c>
      <c r="CV137" s="246" t="e">
        <f t="shared" si="91"/>
        <v>#VALUE!</v>
      </c>
      <c r="CW137" s="246" t="e">
        <f t="shared" si="92"/>
        <v>#VALUE!</v>
      </c>
      <c r="CX137" s="246" t="e">
        <f t="shared" si="93"/>
        <v>#VALUE!</v>
      </c>
      <c r="CY137" s="246" t="e">
        <f t="shared" si="94"/>
        <v>#VALUE!</v>
      </c>
      <c r="CZ137" s="246" t="e">
        <f t="shared" si="95"/>
        <v>#VALUE!</v>
      </c>
      <c r="DA137" s="246" t="e">
        <f t="shared" si="96"/>
        <v>#VALUE!</v>
      </c>
      <c r="DB137" s="246" t="e">
        <f t="shared" si="97"/>
        <v>#VALUE!</v>
      </c>
      <c r="DC137" s="246" t="e">
        <f t="shared" si="98"/>
        <v>#VALUE!</v>
      </c>
      <c r="DD137" s="246" t="e">
        <f t="shared" si="99"/>
        <v>#VALUE!</v>
      </c>
      <c r="DE137" s="212"/>
      <c r="DF137" s="212" t="e">
        <f t="shared" si="100"/>
        <v>#VALUE!</v>
      </c>
      <c r="DG137" s="212"/>
      <c r="DH137" s="212"/>
      <c r="DI137" s="212"/>
      <c r="DJ137" s="212"/>
      <c r="DK137" s="212"/>
      <c r="DL137" s="212"/>
      <c r="DM137" s="212"/>
      <c r="DN137" s="212"/>
      <c r="DO137" s="212"/>
      <c r="DP137" s="212"/>
      <c r="DQ137" s="212"/>
      <c r="DR137" s="264">
        <f t="shared" si="101"/>
        <v>38</v>
      </c>
      <c r="DS137" s="241">
        <f t="shared" si="102"/>
        <v>8</v>
      </c>
      <c r="DT137" s="212">
        <f t="shared" si="103"/>
        <v>5</v>
      </c>
      <c r="DU137" s="212">
        <f t="shared" si="104"/>
        <v>6</v>
      </c>
      <c r="DV137" s="212">
        <f t="shared" si="105"/>
        <v>6</v>
      </c>
      <c r="DW137" s="212">
        <f t="shared" si="106"/>
        <v>6</v>
      </c>
      <c r="DX137" s="264">
        <f t="shared" si="107"/>
        <v>1</v>
      </c>
      <c r="DY137" s="265">
        <f t="shared" si="108"/>
        <v>6</v>
      </c>
      <c r="DZ137" s="212">
        <f t="shared" si="109"/>
        <v>38</v>
      </c>
      <c r="EA137" s="212">
        <f t="shared" si="110"/>
        <v>8</v>
      </c>
      <c r="EB137" s="212">
        <f t="shared" si="111"/>
        <v>0</v>
      </c>
      <c r="EC137" s="212">
        <f t="shared" ref="EC137:ED137" si="989">IF(ISEVEN($B137),DT137,0)</f>
        <v>5</v>
      </c>
      <c r="ED137" s="212">
        <f t="shared" si="989"/>
        <v>6</v>
      </c>
      <c r="EE137" s="212">
        <f t="shared" ref="EE137:EF137" si="990">IF(ISODD($B137),DU137,0)</f>
        <v>0</v>
      </c>
      <c r="EF137" s="212">
        <f t="shared" si="990"/>
        <v>0</v>
      </c>
      <c r="EG137" s="212">
        <f t="shared" si="114"/>
        <v>6</v>
      </c>
      <c r="EH137" s="212">
        <f t="shared" si="115"/>
        <v>0</v>
      </c>
      <c r="EI137" s="212">
        <f t="shared" ref="EI137:EJ137" si="991">IF(ISEVEN($B137),DW137,0)</f>
        <v>6</v>
      </c>
      <c r="EJ137" s="264">
        <f t="shared" si="991"/>
        <v>1</v>
      </c>
      <c r="EK137" s="212">
        <f t="shared" ref="EK137:EL137" si="992">IF(ISODD($B137),DX137,0)</f>
        <v>0</v>
      </c>
      <c r="EL137" s="212">
        <f t="shared" si="992"/>
        <v>0</v>
      </c>
      <c r="EM137" s="212">
        <f t="shared" si="118"/>
        <v>6</v>
      </c>
      <c r="EN137" s="212"/>
      <c r="EO137" s="212"/>
      <c r="EP137" s="241">
        <f t="shared" si="119"/>
        <v>8</v>
      </c>
      <c r="EQ137" s="212">
        <f t="shared" si="120"/>
        <v>7</v>
      </c>
      <c r="ER137" s="212">
        <f t="shared" si="121"/>
        <v>7</v>
      </c>
      <c r="ES137" s="212">
        <f t="shared" si="122"/>
        <v>7</v>
      </c>
      <c r="ET137" s="264">
        <f t="shared" si="123"/>
        <v>3</v>
      </c>
      <c r="EU137" s="212">
        <f t="shared" si="124"/>
        <v>6</v>
      </c>
      <c r="EV137" s="212"/>
      <c r="EW137" s="212">
        <f t="shared" si="125"/>
        <v>38</v>
      </c>
      <c r="EX137" s="212">
        <f t="shared" si="126"/>
        <v>8</v>
      </c>
      <c r="EY137" s="212">
        <f t="shared" si="127"/>
        <v>0</v>
      </c>
      <c r="EZ137" s="212">
        <f t="shared" ref="EZ137:FA137" si="993">IF(ISEVEN($B137),EQ137,0)</f>
        <v>7</v>
      </c>
      <c r="FA137" s="212">
        <f t="shared" si="993"/>
        <v>7</v>
      </c>
      <c r="FB137" s="212">
        <f t="shared" ref="FB137:FC137" si="994">IF(ISODD($B137),ER137,0)</f>
        <v>0</v>
      </c>
      <c r="FC137" s="212">
        <f t="shared" si="994"/>
        <v>0</v>
      </c>
      <c r="FD137" s="212">
        <f t="shared" si="130"/>
        <v>7</v>
      </c>
      <c r="FE137" s="212">
        <f t="shared" si="131"/>
        <v>0</v>
      </c>
      <c r="FF137" s="264">
        <f t="shared" ref="FF137:FG137" si="995">IF(ISEVEN($B137),ET137,0)</f>
        <v>3</v>
      </c>
      <c r="FG137" s="212">
        <f t="shared" si="995"/>
        <v>6</v>
      </c>
      <c r="FH137" s="212">
        <f t="shared" si="133"/>
        <v>0</v>
      </c>
      <c r="FI137" s="212">
        <v>0</v>
      </c>
      <c r="FJ137" s="212">
        <v>0</v>
      </c>
      <c r="FK137" s="212"/>
      <c r="FL137" s="212"/>
      <c r="FM137" s="262">
        <v>38</v>
      </c>
    </row>
    <row r="138" spans="1:169" ht="15.75" customHeight="1" x14ac:dyDescent="0.2">
      <c r="A138" s="247">
        <v>145</v>
      </c>
      <c r="B138" s="248">
        <v>213423243145</v>
      </c>
      <c r="C138" s="249" t="s">
        <v>844</v>
      </c>
      <c r="D138" s="250"/>
      <c r="E138" s="251" t="s">
        <v>845</v>
      </c>
      <c r="F138" s="252">
        <f t="shared" si="0"/>
        <v>2</v>
      </c>
      <c r="G138" s="252">
        <f t="shared" si="1"/>
        <v>2</v>
      </c>
      <c r="H138" s="252">
        <f t="shared" si="2"/>
        <v>2</v>
      </c>
      <c r="I138" s="252">
        <f t="shared" si="3"/>
        <v>2</v>
      </c>
      <c r="J138" s="252">
        <f t="shared" si="4"/>
        <v>2</v>
      </c>
      <c r="K138" s="252">
        <f t="shared" si="5"/>
        <v>2</v>
      </c>
      <c r="L138" s="252">
        <f t="shared" si="6"/>
        <v>2</v>
      </c>
      <c r="M138" s="252">
        <f t="shared" si="7"/>
        <v>2</v>
      </c>
      <c r="N138" s="252">
        <f t="shared" si="8"/>
        <v>1</v>
      </c>
      <c r="O138" s="253">
        <f t="shared" si="9"/>
        <v>0</v>
      </c>
      <c r="P138" s="252">
        <f t="shared" si="10"/>
        <v>12</v>
      </c>
      <c r="Q138" s="252">
        <f t="shared" si="11"/>
        <v>0</v>
      </c>
      <c r="R138" s="252">
        <f t="shared" si="12"/>
        <v>0</v>
      </c>
      <c r="S138" s="254">
        <f t="shared" si="13"/>
        <v>0</v>
      </c>
      <c r="T138" s="255">
        <f t="shared" si="14"/>
        <v>3</v>
      </c>
      <c r="U138" s="252">
        <f t="shared" si="15"/>
        <v>0</v>
      </c>
      <c r="V138" s="252">
        <f t="shared" si="16"/>
        <v>0</v>
      </c>
      <c r="W138" s="252">
        <f t="shared" si="17"/>
        <v>0</v>
      </c>
      <c r="X138" s="254">
        <f t="shared" si="18"/>
        <v>0</v>
      </c>
      <c r="Y138" s="256">
        <f t="shared" si="19"/>
        <v>4</v>
      </c>
      <c r="Z138" s="252">
        <f t="shared" si="20"/>
        <v>0</v>
      </c>
      <c r="AA138" s="252">
        <f t="shared" si="21"/>
        <v>0</v>
      </c>
      <c r="AB138" s="252">
        <f t="shared" si="22"/>
        <v>0</v>
      </c>
      <c r="AC138" s="254">
        <f t="shared" si="23"/>
        <v>0</v>
      </c>
      <c r="AD138" s="255">
        <f t="shared" si="24"/>
        <v>4</v>
      </c>
      <c r="AE138" s="252">
        <f t="shared" si="25"/>
        <v>12</v>
      </c>
      <c r="AF138" s="252">
        <f t="shared" si="26"/>
        <v>0</v>
      </c>
      <c r="AG138" s="252">
        <f t="shared" si="27"/>
        <v>0</v>
      </c>
      <c r="AH138" s="254">
        <f t="shared" si="28"/>
        <v>0</v>
      </c>
      <c r="AI138" s="257">
        <f t="shared" si="29"/>
        <v>3</v>
      </c>
      <c r="AJ138" s="252">
        <f t="shared" si="30"/>
        <v>11</v>
      </c>
      <c r="AK138" s="252">
        <f t="shared" si="31"/>
        <v>0</v>
      </c>
      <c r="AL138" s="252">
        <f t="shared" si="32"/>
        <v>0</v>
      </c>
      <c r="AM138" s="254">
        <f t="shared" si="33"/>
        <v>0</v>
      </c>
      <c r="AN138" s="257">
        <f t="shared" si="34"/>
        <v>3</v>
      </c>
      <c r="AO138" s="252">
        <f t="shared" si="35"/>
        <v>0</v>
      </c>
      <c r="AP138" s="252">
        <f t="shared" si="36"/>
        <v>0</v>
      </c>
      <c r="AQ138" s="252">
        <f t="shared" si="37"/>
        <v>0</v>
      </c>
      <c r="AR138" s="254">
        <f t="shared" si="38"/>
        <v>0</v>
      </c>
      <c r="AS138" s="257">
        <f t="shared" si="39"/>
        <v>4</v>
      </c>
      <c r="AT138" s="252">
        <f t="shared" si="40"/>
        <v>12</v>
      </c>
      <c r="AU138" s="252">
        <f t="shared" si="41"/>
        <v>0</v>
      </c>
      <c r="AV138" s="252">
        <f t="shared" si="42"/>
        <v>0</v>
      </c>
      <c r="AW138" s="254">
        <f t="shared" si="43"/>
        <v>0</v>
      </c>
      <c r="AX138" s="258">
        <f t="shared" si="44"/>
        <v>3</v>
      </c>
      <c r="AY138" s="252">
        <f t="shared" si="45"/>
        <v>0</v>
      </c>
      <c r="AZ138" s="252">
        <f t="shared" si="46"/>
        <v>0</v>
      </c>
      <c r="BA138" s="252">
        <f t="shared" si="47"/>
        <v>0</v>
      </c>
      <c r="BB138" s="254">
        <f t="shared" si="48"/>
        <v>0</v>
      </c>
      <c r="BC138" s="257">
        <f t="shared" si="49"/>
        <v>4</v>
      </c>
      <c r="BD138" s="252">
        <f t="shared" si="50"/>
        <v>0</v>
      </c>
      <c r="BE138" s="252">
        <f t="shared" si="51"/>
        <v>0</v>
      </c>
      <c r="BF138" s="252">
        <f t="shared" si="52"/>
        <v>0</v>
      </c>
      <c r="BG138" s="254">
        <f t="shared" si="53"/>
        <v>0</v>
      </c>
      <c r="BH138" s="257">
        <f t="shared" si="54"/>
        <v>4</v>
      </c>
      <c r="BI138" s="259">
        <f t="shared" si="55"/>
        <v>8</v>
      </c>
      <c r="BJ138" s="252">
        <f t="shared" si="56"/>
        <v>0</v>
      </c>
      <c r="BK138" s="252">
        <f t="shared" si="57"/>
        <v>0</v>
      </c>
      <c r="BL138" s="254">
        <f t="shared" si="58"/>
        <v>0</v>
      </c>
      <c r="BM138" s="260">
        <f t="shared" si="59"/>
        <v>3</v>
      </c>
      <c r="BN138" s="252">
        <f t="shared" si="60"/>
        <v>13</v>
      </c>
      <c r="BO138" s="252">
        <f t="shared" si="61"/>
        <v>0</v>
      </c>
      <c r="BP138" s="252">
        <f t="shared" si="62"/>
        <v>0</v>
      </c>
      <c r="BQ138" s="254">
        <f t="shared" si="63"/>
        <v>0</v>
      </c>
      <c r="BR138" s="261">
        <f t="shared" si="64"/>
        <v>3</v>
      </c>
      <c r="BS138" s="252">
        <f t="shared" si="65"/>
        <v>0</v>
      </c>
      <c r="BT138" s="252">
        <f t="shared" si="66"/>
        <v>0</v>
      </c>
      <c r="BU138" s="252">
        <f t="shared" si="67"/>
        <v>0</v>
      </c>
      <c r="BV138" s="254">
        <f t="shared" si="68"/>
        <v>0</v>
      </c>
      <c r="BW138" s="261">
        <f t="shared" si="69"/>
        <v>4</v>
      </c>
      <c r="BX138" s="262">
        <v>85</v>
      </c>
      <c r="BY138" s="262">
        <v>85</v>
      </c>
      <c r="BZ138" s="246" t="e">
        <f t="shared" si="70"/>
        <v>#VALUE!</v>
      </c>
      <c r="CA138" s="246">
        <f t="shared" si="71"/>
        <v>16</v>
      </c>
      <c r="CB138" s="246" t="e">
        <f t="shared" si="72"/>
        <v>#VALUE!</v>
      </c>
      <c r="CC138" s="246" t="e">
        <f t="shared" si="73"/>
        <v>#VALUE!</v>
      </c>
      <c r="CD138" s="246" t="e">
        <f t="shared" si="74"/>
        <v>#VALUE!</v>
      </c>
      <c r="CE138" s="246" t="e">
        <f t="shared" si="75"/>
        <v>#VALUE!</v>
      </c>
      <c r="CF138" s="246" t="e">
        <f t="shared" si="76"/>
        <v>#VALUE!</v>
      </c>
      <c r="CG138" s="246" t="e">
        <f t="shared" si="77"/>
        <v>#VALUE!</v>
      </c>
      <c r="CH138" s="246" t="e">
        <f t="shared" si="78"/>
        <v>#VALUE!</v>
      </c>
      <c r="CI138" s="246" t="e">
        <f t="shared" si="79"/>
        <v>#VALUE!</v>
      </c>
      <c r="CJ138" s="246" t="e">
        <f t="shared" si="80"/>
        <v>#VALUE!</v>
      </c>
      <c r="CK138" s="246" t="e">
        <f t="shared" si="81"/>
        <v>#VALUE!</v>
      </c>
      <c r="CL138" s="246" t="e">
        <f t="shared" si="82"/>
        <v>#VALUE!</v>
      </c>
      <c r="CM138" s="246" t="e">
        <f t="shared" si="83"/>
        <v>#VALUE!</v>
      </c>
      <c r="CN138" s="246" t="e">
        <f t="shared" si="84"/>
        <v>#VALUE!</v>
      </c>
      <c r="CO138" s="263" t="str">
        <f t="shared" si="85"/>
        <v>2023PEC AI 483</v>
      </c>
      <c r="CP138" s="246" t="e">
        <f t="shared" si="86"/>
        <v>#VALUE!</v>
      </c>
      <c r="CQ138" s="211"/>
      <c r="CR138" s="246">
        <f t="shared" si="87"/>
        <v>15</v>
      </c>
      <c r="CS138" s="246" t="e">
        <f t="shared" si="88"/>
        <v>#VALUE!</v>
      </c>
      <c r="CT138" s="246" t="e">
        <f t="shared" si="89"/>
        <v>#VALUE!</v>
      </c>
      <c r="CU138" s="246" t="e">
        <f t="shared" si="90"/>
        <v>#VALUE!</v>
      </c>
      <c r="CV138" s="246" t="e">
        <f t="shared" si="91"/>
        <v>#VALUE!</v>
      </c>
      <c r="CW138" s="246" t="e">
        <f t="shared" si="92"/>
        <v>#VALUE!</v>
      </c>
      <c r="CX138" s="246" t="e">
        <f t="shared" si="93"/>
        <v>#VALUE!</v>
      </c>
      <c r="CY138" s="246" t="e">
        <f t="shared" si="94"/>
        <v>#VALUE!</v>
      </c>
      <c r="CZ138" s="246" t="e">
        <f t="shared" si="95"/>
        <v>#VALUE!</v>
      </c>
      <c r="DA138" s="246" t="e">
        <f t="shared" si="96"/>
        <v>#VALUE!</v>
      </c>
      <c r="DB138" s="246" t="e">
        <f t="shared" si="97"/>
        <v>#VALUE!</v>
      </c>
      <c r="DC138" s="246" t="e">
        <f t="shared" si="98"/>
        <v>#VALUE!</v>
      </c>
      <c r="DD138" s="246" t="e">
        <f t="shared" si="99"/>
        <v>#VALUE!</v>
      </c>
      <c r="DE138" s="212"/>
      <c r="DF138" s="212" t="e">
        <f t="shared" si="100"/>
        <v>#VALUE!</v>
      </c>
      <c r="DG138" s="212"/>
      <c r="DH138" s="212"/>
      <c r="DI138" s="212"/>
      <c r="DJ138" s="212"/>
      <c r="DK138" s="212"/>
      <c r="DL138" s="212"/>
      <c r="DM138" s="212"/>
      <c r="DN138" s="212"/>
      <c r="DO138" s="212"/>
      <c r="DP138" s="212"/>
      <c r="DQ138" s="212"/>
      <c r="DR138" s="264">
        <f t="shared" si="101"/>
        <v>85</v>
      </c>
      <c r="DS138" s="241">
        <f t="shared" si="102"/>
        <v>17</v>
      </c>
      <c r="DT138" s="212">
        <f t="shared" si="103"/>
        <v>12</v>
      </c>
      <c r="DU138" s="212">
        <f t="shared" si="104"/>
        <v>12</v>
      </c>
      <c r="DV138" s="212">
        <f t="shared" si="105"/>
        <v>11</v>
      </c>
      <c r="DW138" s="212">
        <f t="shared" si="106"/>
        <v>12</v>
      </c>
      <c r="DX138" s="264">
        <f t="shared" si="107"/>
        <v>8</v>
      </c>
      <c r="DY138" s="265">
        <f t="shared" si="108"/>
        <v>13</v>
      </c>
      <c r="DZ138" s="212">
        <f t="shared" si="109"/>
        <v>85</v>
      </c>
      <c r="EA138" s="212">
        <f t="shared" si="110"/>
        <v>17</v>
      </c>
      <c r="EB138" s="212">
        <f t="shared" si="111"/>
        <v>12</v>
      </c>
      <c r="EC138" s="212">
        <f t="shared" ref="EC138:ED138" si="996">IF(ISEVEN($B138),DT138,0)</f>
        <v>0</v>
      </c>
      <c r="ED138" s="212">
        <f t="shared" si="996"/>
        <v>0</v>
      </c>
      <c r="EE138" s="212">
        <f t="shared" ref="EE138:EF138" si="997">IF(ISODD($B138),DU138,0)</f>
        <v>12</v>
      </c>
      <c r="EF138" s="212">
        <f t="shared" si="997"/>
        <v>11</v>
      </c>
      <c r="EG138" s="212">
        <f t="shared" si="114"/>
        <v>0</v>
      </c>
      <c r="EH138" s="212">
        <f t="shared" si="115"/>
        <v>12</v>
      </c>
      <c r="EI138" s="212">
        <f t="shared" ref="EI138:EJ138" si="998">IF(ISEVEN($B138),DW138,0)</f>
        <v>0</v>
      </c>
      <c r="EJ138" s="212">
        <f t="shared" si="998"/>
        <v>0</v>
      </c>
      <c r="EK138" s="264">
        <f t="shared" ref="EK138:EL138" si="999">IF(ISODD($B138),DX138,0)</f>
        <v>8</v>
      </c>
      <c r="EL138" s="212">
        <f t="shared" si="999"/>
        <v>13</v>
      </c>
      <c r="EM138" s="212">
        <f t="shared" si="118"/>
        <v>0</v>
      </c>
      <c r="EN138" s="212"/>
      <c r="EO138" s="212"/>
      <c r="EP138" s="241">
        <f t="shared" si="119"/>
        <v>17</v>
      </c>
      <c r="EQ138" s="212">
        <f t="shared" si="120"/>
        <v>15</v>
      </c>
      <c r="ER138" s="212">
        <f t="shared" si="121"/>
        <v>15</v>
      </c>
      <c r="ES138" s="212">
        <f t="shared" si="122"/>
        <v>13</v>
      </c>
      <c r="ET138" s="264">
        <f t="shared" si="123"/>
        <v>11</v>
      </c>
      <c r="EU138" s="212">
        <f t="shared" si="124"/>
        <v>14</v>
      </c>
      <c r="EV138" s="212"/>
      <c r="EW138" s="212">
        <f t="shared" si="125"/>
        <v>85</v>
      </c>
      <c r="EX138" s="212">
        <f t="shared" si="126"/>
        <v>17</v>
      </c>
      <c r="EY138" s="212">
        <f t="shared" si="127"/>
        <v>15</v>
      </c>
      <c r="EZ138" s="212">
        <f t="shared" ref="EZ138:FA138" si="1000">IF(ISEVEN($B138),EQ138,0)</f>
        <v>0</v>
      </c>
      <c r="FA138" s="212">
        <f t="shared" si="1000"/>
        <v>0</v>
      </c>
      <c r="FB138" s="212">
        <f t="shared" ref="FB138:FC138" si="1001">IF(ISODD($B138),ER138,0)</f>
        <v>15</v>
      </c>
      <c r="FC138" s="212">
        <f t="shared" si="1001"/>
        <v>13</v>
      </c>
      <c r="FD138" s="212">
        <f t="shared" si="130"/>
        <v>0</v>
      </c>
      <c r="FE138" s="264">
        <f t="shared" si="131"/>
        <v>11</v>
      </c>
      <c r="FF138" s="212">
        <f t="shared" ref="FF138:FG138" si="1002">IF(ISEVEN($B138),ET138,0)</f>
        <v>0</v>
      </c>
      <c r="FG138" s="212">
        <f t="shared" si="1002"/>
        <v>0</v>
      </c>
      <c r="FH138" s="212">
        <f t="shared" si="133"/>
        <v>14</v>
      </c>
      <c r="FI138" s="212">
        <v>0</v>
      </c>
      <c r="FJ138" s="212">
        <v>0</v>
      </c>
      <c r="FK138" s="212"/>
      <c r="FL138" s="212"/>
      <c r="FM138" s="262">
        <v>85</v>
      </c>
    </row>
    <row r="139" spans="1:169" ht="15.75" customHeight="1" x14ac:dyDescent="0.2">
      <c r="A139" s="247">
        <v>146</v>
      </c>
      <c r="B139" s="266">
        <v>213423243146</v>
      </c>
      <c r="C139" s="266" t="s">
        <v>191</v>
      </c>
      <c r="D139" s="250"/>
      <c r="E139" s="267" t="s">
        <v>192</v>
      </c>
      <c r="F139" s="252">
        <f t="shared" si="0"/>
        <v>2</v>
      </c>
      <c r="G139" s="252">
        <f t="shared" si="1"/>
        <v>2</v>
      </c>
      <c r="H139" s="252">
        <f t="shared" si="2"/>
        <v>2</v>
      </c>
      <c r="I139" s="252">
        <f t="shared" si="3"/>
        <v>2</v>
      </c>
      <c r="J139" s="252">
        <f t="shared" si="4"/>
        <v>2</v>
      </c>
      <c r="K139" s="252">
        <f t="shared" si="5"/>
        <v>2</v>
      </c>
      <c r="L139" s="252">
        <f t="shared" si="6"/>
        <v>2</v>
      </c>
      <c r="M139" s="252">
        <f t="shared" si="7"/>
        <v>2</v>
      </c>
      <c r="N139" s="252">
        <f t="shared" si="8"/>
        <v>2</v>
      </c>
      <c r="O139" s="253">
        <f t="shared" si="9"/>
        <v>2</v>
      </c>
      <c r="P139" s="252">
        <f t="shared" si="10"/>
        <v>0</v>
      </c>
      <c r="Q139" s="252">
        <f t="shared" si="11"/>
        <v>0</v>
      </c>
      <c r="R139" s="252">
        <f t="shared" si="12"/>
        <v>0</v>
      </c>
      <c r="S139" s="254">
        <f t="shared" si="13"/>
        <v>0</v>
      </c>
      <c r="T139" s="255">
        <f t="shared" si="14"/>
        <v>4</v>
      </c>
      <c r="U139" s="252">
        <f t="shared" si="15"/>
        <v>13</v>
      </c>
      <c r="V139" s="252">
        <f t="shared" si="16"/>
        <v>0</v>
      </c>
      <c r="W139" s="252">
        <f t="shared" si="17"/>
        <v>0</v>
      </c>
      <c r="X139" s="254">
        <f t="shared" si="18"/>
        <v>0</v>
      </c>
      <c r="Y139" s="256">
        <f t="shared" si="19"/>
        <v>3</v>
      </c>
      <c r="Z139" s="252">
        <f t="shared" si="20"/>
        <v>14</v>
      </c>
      <c r="AA139" s="252">
        <f t="shared" si="21"/>
        <v>0</v>
      </c>
      <c r="AB139" s="252">
        <f t="shared" si="22"/>
        <v>0</v>
      </c>
      <c r="AC139" s="254">
        <f t="shared" si="23"/>
        <v>0</v>
      </c>
      <c r="AD139" s="255">
        <f t="shared" si="24"/>
        <v>3</v>
      </c>
      <c r="AE139" s="252">
        <f t="shared" si="25"/>
        <v>0</v>
      </c>
      <c r="AF139" s="252">
        <f t="shared" si="26"/>
        <v>0</v>
      </c>
      <c r="AG139" s="252">
        <f t="shared" si="27"/>
        <v>0</v>
      </c>
      <c r="AH139" s="254">
        <f t="shared" si="28"/>
        <v>0</v>
      </c>
      <c r="AI139" s="257">
        <f t="shared" si="29"/>
        <v>4</v>
      </c>
      <c r="AJ139" s="252">
        <f t="shared" si="30"/>
        <v>0</v>
      </c>
      <c r="AK139" s="252">
        <f t="shared" si="31"/>
        <v>0</v>
      </c>
      <c r="AL139" s="252">
        <f t="shared" si="32"/>
        <v>0</v>
      </c>
      <c r="AM139" s="254">
        <f t="shared" si="33"/>
        <v>0</v>
      </c>
      <c r="AN139" s="257">
        <f t="shared" si="34"/>
        <v>4</v>
      </c>
      <c r="AO139" s="252">
        <f t="shared" si="35"/>
        <v>14</v>
      </c>
      <c r="AP139" s="252">
        <f t="shared" si="36"/>
        <v>0</v>
      </c>
      <c r="AQ139" s="252">
        <f t="shared" si="37"/>
        <v>0</v>
      </c>
      <c r="AR139" s="254">
        <f t="shared" si="38"/>
        <v>0</v>
      </c>
      <c r="AS139" s="257">
        <f t="shared" si="39"/>
        <v>3</v>
      </c>
      <c r="AT139" s="252">
        <f t="shared" si="40"/>
        <v>0</v>
      </c>
      <c r="AU139" s="252">
        <f t="shared" si="41"/>
        <v>0</v>
      </c>
      <c r="AV139" s="252">
        <f t="shared" si="42"/>
        <v>0</v>
      </c>
      <c r="AW139" s="254">
        <f t="shared" si="43"/>
        <v>0</v>
      </c>
      <c r="AX139" s="258">
        <f t="shared" si="44"/>
        <v>4</v>
      </c>
      <c r="AY139" s="252">
        <f t="shared" si="45"/>
        <v>14</v>
      </c>
      <c r="AZ139" s="252">
        <f t="shared" si="46"/>
        <v>0</v>
      </c>
      <c r="BA139" s="252">
        <f t="shared" si="47"/>
        <v>0</v>
      </c>
      <c r="BB139" s="254">
        <f t="shared" si="48"/>
        <v>0</v>
      </c>
      <c r="BC139" s="257">
        <f t="shared" si="49"/>
        <v>3</v>
      </c>
      <c r="BD139" s="259">
        <f t="shared" si="50"/>
        <v>8</v>
      </c>
      <c r="BE139" s="252">
        <f t="shared" si="51"/>
        <v>0</v>
      </c>
      <c r="BF139" s="252">
        <f t="shared" si="52"/>
        <v>0</v>
      </c>
      <c r="BG139" s="254">
        <f t="shared" si="53"/>
        <v>0</v>
      </c>
      <c r="BH139" s="257">
        <f t="shared" si="54"/>
        <v>3</v>
      </c>
      <c r="BI139" s="252">
        <f t="shared" si="55"/>
        <v>0</v>
      </c>
      <c r="BJ139" s="252">
        <f t="shared" si="56"/>
        <v>0</v>
      </c>
      <c r="BK139" s="252">
        <f t="shared" si="57"/>
        <v>0</v>
      </c>
      <c r="BL139" s="254">
        <f t="shared" si="58"/>
        <v>0</v>
      </c>
      <c r="BM139" s="260">
        <f t="shared" si="59"/>
        <v>4</v>
      </c>
      <c r="BN139" s="252">
        <f t="shared" si="60"/>
        <v>0</v>
      </c>
      <c r="BO139" s="252">
        <f t="shared" si="61"/>
        <v>0</v>
      </c>
      <c r="BP139" s="252">
        <f t="shared" si="62"/>
        <v>0</v>
      </c>
      <c r="BQ139" s="254">
        <f t="shared" si="63"/>
        <v>0</v>
      </c>
      <c r="BR139" s="261">
        <f t="shared" si="64"/>
        <v>4</v>
      </c>
      <c r="BS139" s="252">
        <f t="shared" si="65"/>
        <v>15</v>
      </c>
      <c r="BT139" s="252">
        <f t="shared" si="66"/>
        <v>0</v>
      </c>
      <c r="BU139" s="252">
        <f t="shared" si="67"/>
        <v>0</v>
      </c>
      <c r="BV139" s="254">
        <f t="shared" si="68"/>
        <v>0</v>
      </c>
      <c r="BW139" s="261">
        <f t="shared" si="69"/>
        <v>3</v>
      </c>
      <c r="BX139" s="262">
        <v>98</v>
      </c>
      <c r="BY139" s="262">
        <v>98</v>
      </c>
      <c r="BZ139" s="246" t="e">
        <f t="shared" si="70"/>
        <v>#VALUE!</v>
      </c>
      <c r="CA139" s="246">
        <f t="shared" si="71"/>
        <v>20</v>
      </c>
      <c r="CB139" s="246" t="e">
        <f t="shared" si="72"/>
        <v>#VALUE!</v>
      </c>
      <c r="CC139" s="246" t="e">
        <f t="shared" si="73"/>
        <v>#VALUE!</v>
      </c>
      <c r="CD139" s="246" t="e">
        <f t="shared" si="74"/>
        <v>#VALUE!</v>
      </c>
      <c r="CE139" s="246" t="e">
        <f t="shared" si="75"/>
        <v>#VALUE!</v>
      </c>
      <c r="CF139" s="246" t="e">
        <f t="shared" si="76"/>
        <v>#VALUE!</v>
      </c>
      <c r="CG139" s="246" t="e">
        <f t="shared" si="77"/>
        <v>#VALUE!</v>
      </c>
      <c r="CH139" s="246" t="e">
        <f t="shared" si="78"/>
        <v>#VALUE!</v>
      </c>
      <c r="CI139" s="246" t="e">
        <f t="shared" si="79"/>
        <v>#VALUE!</v>
      </c>
      <c r="CJ139" s="246" t="e">
        <f t="shared" si="80"/>
        <v>#VALUE!</v>
      </c>
      <c r="CK139" s="246" t="e">
        <f t="shared" si="81"/>
        <v>#VALUE!</v>
      </c>
      <c r="CL139" s="246" t="e">
        <f t="shared" si="82"/>
        <v>#VALUE!</v>
      </c>
      <c r="CM139" s="246" t="e">
        <f t="shared" si="83"/>
        <v>#VALUE!</v>
      </c>
      <c r="CN139" s="246" t="e">
        <f t="shared" si="84"/>
        <v>#VALUE!</v>
      </c>
      <c r="CO139" s="263" t="str">
        <f t="shared" si="85"/>
        <v>2023PEC AI 155</v>
      </c>
      <c r="CP139" s="246" t="e">
        <f t="shared" si="86"/>
        <v>#VALUE!</v>
      </c>
      <c r="CQ139" s="211"/>
      <c r="CR139" s="246">
        <f t="shared" si="87"/>
        <v>20</v>
      </c>
      <c r="CS139" s="246" t="e">
        <f t="shared" si="88"/>
        <v>#VALUE!</v>
      </c>
      <c r="CT139" s="246" t="e">
        <f t="shared" si="89"/>
        <v>#VALUE!</v>
      </c>
      <c r="CU139" s="246" t="e">
        <f t="shared" si="90"/>
        <v>#VALUE!</v>
      </c>
      <c r="CV139" s="246" t="e">
        <f t="shared" si="91"/>
        <v>#VALUE!</v>
      </c>
      <c r="CW139" s="246" t="e">
        <f t="shared" si="92"/>
        <v>#VALUE!</v>
      </c>
      <c r="CX139" s="246" t="e">
        <f t="shared" si="93"/>
        <v>#VALUE!</v>
      </c>
      <c r="CY139" s="246" t="e">
        <f t="shared" si="94"/>
        <v>#VALUE!</v>
      </c>
      <c r="CZ139" s="246" t="e">
        <f t="shared" si="95"/>
        <v>#VALUE!</v>
      </c>
      <c r="DA139" s="246" t="e">
        <f t="shared" si="96"/>
        <v>#VALUE!</v>
      </c>
      <c r="DB139" s="246" t="e">
        <f t="shared" si="97"/>
        <v>#VALUE!</v>
      </c>
      <c r="DC139" s="246" t="e">
        <f t="shared" si="98"/>
        <v>#VALUE!</v>
      </c>
      <c r="DD139" s="246" t="e">
        <f t="shared" si="99"/>
        <v>#VALUE!</v>
      </c>
      <c r="DE139" s="212"/>
      <c r="DF139" s="212" t="e">
        <f t="shared" si="100"/>
        <v>#VALUE!</v>
      </c>
      <c r="DG139" s="212"/>
      <c r="DH139" s="212"/>
      <c r="DI139" s="212"/>
      <c r="DJ139" s="212"/>
      <c r="DK139" s="212"/>
      <c r="DL139" s="212"/>
      <c r="DM139" s="212"/>
      <c r="DN139" s="212"/>
      <c r="DO139" s="212"/>
      <c r="DP139" s="212"/>
      <c r="DQ139" s="212"/>
      <c r="DR139" s="264">
        <f t="shared" si="101"/>
        <v>98</v>
      </c>
      <c r="DS139" s="241">
        <f t="shared" si="102"/>
        <v>20</v>
      </c>
      <c r="DT139" s="212">
        <f t="shared" si="103"/>
        <v>13</v>
      </c>
      <c r="DU139" s="212">
        <f t="shared" si="104"/>
        <v>14</v>
      </c>
      <c r="DV139" s="212">
        <f t="shared" si="105"/>
        <v>14</v>
      </c>
      <c r="DW139" s="212">
        <f t="shared" si="106"/>
        <v>14</v>
      </c>
      <c r="DX139" s="264">
        <f t="shared" si="107"/>
        <v>8</v>
      </c>
      <c r="DY139" s="265">
        <f t="shared" si="108"/>
        <v>15</v>
      </c>
      <c r="DZ139" s="212">
        <f t="shared" si="109"/>
        <v>98</v>
      </c>
      <c r="EA139" s="212">
        <f t="shared" si="110"/>
        <v>20</v>
      </c>
      <c r="EB139" s="212">
        <f t="shared" si="111"/>
        <v>0</v>
      </c>
      <c r="EC139" s="212">
        <f t="shared" ref="EC139:ED139" si="1003">IF(ISEVEN($B139),DT139,0)</f>
        <v>13</v>
      </c>
      <c r="ED139" s="212">
        <f t="shared" si="1003"/>
        <v>14</v>
      </c>
      <c r="EE139" s="212">
        <f t="shared" ref="EE139:EF139" si="1004">IF(ISODD($B139),DU139,0)</f>
        <v>0</v>
      </c>
      <c r="EF139" s="212">
        <f t="shared" si="1004"/>
        <v>0</v>
      </c>
      <c r="EG139" s="212">
        <f t="shared" si="114"/>
        <v>14</v>
      </c>
      <c r="EH139" s="212">
        <f t="shared" si="115"/>
        <v>0</v>
      </c>
      <c r="EI139" s="212">
        <f t="shared" ref="EI139:EJ139" si="1005">IF(ISEVEN($B139),DW139,0)</f>
        <v>14</v>
      </c>
      <c r="EJ139" s="264">
        <f t="shared" si="1005"/>
        <v>8</v>
      </c>
      <c r="EK139" s="212">
        <f t="shared" ref="EK139:EL139" si="1006">IF(ISODD($B139),DX139,0)</f>
        <v>0</v>
      </c>
      <c r="EL139" s="212">
        <f t="shared" si="1006"/>
        <v>0</v>
      </c>
      <c r="EM139" s="212">
        <f t="shared" si="118"/>
        <v>15</v>
      </c>
      <c r="EN139" s="212"/>
      <c r="EO139" s="212"/>
      <c r="EP139" s="241">
        <f t="shared" si="119"/>
        <v>20</v>
      </c>
      <c r="EQ139" s="212">
        <f t="shared" si="120"/>
        <v>16</v>
      </c>
      <c r="ER139" s="212">
        <f t="shared" si="121"/>
        <v>16</v>
      </c>
      <c r="ES139" s="212">
        <f t="shared" si="122"/>
        <v>16</v>
      </c>
      <c r="ET139" s="264">
        <f t="shared" si="123"/>
        <v>14</v>
      </c>
      <c r="EU139" s="212">
        <f t="shared" si="124"/>
        <v>16</v>
      </c>
      <c r="EV139" s="212"/>
      <c r="EW139" s="212">
        <f t="shared" si="125"/>
        <v>98</v>
      </c>
      <c r="EX139" s="212">
        <f t="shared" si="126"/>
        <v>20</v>
      </c>
      <c r="EY139" s="212">
        <f t="shared" si="127"/>
        <v>0</v>
      </c>
      <c r="EZ139" s="212">
        <f t="shared" ref="EZ139:FA139" si="1007">IF(ISEVEN($B139),EQ139,0)</f>
        <v>16</v>
      </c>
      <c r="FA139" s="212">
        <f t="shared" si="1007"/>
        <v>16</v>
      </c>
      <c r="FB139" s="212">
        <f t="shared" ref="FB139:FC139" si="1008">IF(ISODD($B139),ER139,0)</f>
        <v>0</v>
      </c>
      <c r="FC139" s="212">
        <f t="shared" si="1008"/>
        <v>0</v>
      </c>
      <c r="FD139" s="212">
        <f t="shared" si="130"/>
        <v>16</v>
      </c>
      <c r="FE139" s="212">
        <f t="shared" si="131"/>
        <v>0</v>
      </c>
      <c r="FF139" s="264">
        <f t="shared" ref="FF139:FG139" si="1009">IF(ISEVEN($B139),ET139,0)</f>
        <v>14</v>
      </c>
      <c r="FG139" s="212">
        <f t="shared" si="1009"/>
        <v>16</v>
      </c>
      <c r="FH139" s="212">
        <f t="shared" si="133"/>
        <v>0</v>
      </c>
      <c r="FI139" s="212">
        <v>0</v>
      </c>
      <c r="FJ139" s="212">
        <v>0</v>
      </c>
      <c r="FK139" s="212"/>
      <c r="FL139" s="212"/>
      <c r="FM139" s="262">
        <v>98</v>
      </c>
    </row>
    <row r="140" spans="1:169" ht="15.75" customHeight="1" x14ac:dyDescent="0.2">
      <c r="A140" s="247">
        <v>148</v>
      </c>
      <c r="B140" s="248">
        <v>213423243148</v>
      </c>
      <c r="C140" s="249" t="s">
        <v>846</v>
      </c>
      <c r="D140" s="250"/>
      <c r="E140" s="251" t="s">
        <v>847</v>
      </c>
      <c r="F140" s="252">
        <f t="shared" si="0"/>
        <v>2</v>
      </c>
      <c r="G140" s="252">
        <f t="shared" si="1"/>
        <v>2</v>
      </c>
      <c r="H140" s="252">
        <f t="shared" si="2"/>
        <v>2</v>
      </c>
      <c r="I140" s="252">
        <f t="shared" si="3"/>
        <v>2</v>
      </c>
      <c r="J140" s="252">
        <f t="shared" si="4"/>
        <v>2</v>
      </c>
      <c r="K140" s="252">
        <f t="shared" si="5"/>
        <v>2</v>
      </c>
      <c r="L140" s="252">
        <f t="shared" si="6"/>
        <v>2</v>
      </c>
      <c r="M140" s="252">
        <f t="shared" si="7"/>
        <v>2</v>
      </c>
      <c r="N140" s="252">
        <f t="shared" si="8"/>
        <v>2</v>
      </c>
      <c r="O140" s="253">
        <f t="shared" si="9"/>
        <v>0</v>
      </c>
      <c r="P140" s="252">
        <f t="shared" si="10"/>
        <v>0</v>
      </c>
      <c r="Q140" s="252">
        <f t="shared" si="11"/>
        <v>0</v>
      </c>
      <c r="R140" s="252">
        <f t="shared" si="12"/>
        <v>0</v>
      </c>
      <c r="S140" s="254">
        <f t="shared" si="13"/>
        <v>0</v>
      </c>
      <c r="T140" s="255">
        <f t="shared" si="14"/>
        <v>4</v>
      </c>
      <c r="U140" s="252">
        <f t="shared" si="15"/>
        <v>12</v>
      </c>
      <c r="V140" s="252">
        <f t="shared" si="16"/>
        <v>0</v>
      </c>
      <c r="W140" s="252">
        <f t="shared" si="17"/>
        <v>0</v>
      </c>
      <c r="X140" s="254">
        <f t="shared" si="18"/>
        <v>0</v>
      </c>
      <c r="Y140" s="256">
        <f t="shared" si="19"/>
        <v>3</v>
      </c>
      <c r="Z140" s="252">
        <f t="shared" si="20"/>
        <v>13</v>
      </c>
      <c r="AA140" s="252">
        <f t="shared" si="21"/>
        <v>0</v>
      </c>
      <c r="AB140" s="252">
        <f t="shared" si="22"/>
        <v>0</v>
      </c>
      <c r="AC140" s="254">
        <f t="shared" si="23"/>
        <v>0</v>
      </c>
      <c r="AD140" s="255">
        <f t="shared" si="24"/>
        <v>3</v>
      </c>
      <c r="AE140" s="252">
        <f t="shared" si="25"/>
        <v>0</v>
      </c>
      <c r="AF140" s="252">
        <f t="shared" si="26"/>
        <v>0</v>
      </c>
      <c r="AG140" s="252">
        <f t="shared" si="27"/>
        <v>0</v>
      </c>
      <c r="AH140" s="254">
        <f t="shared" si="28"/>
        <v>0</v>
      </c>
      <c r="AI140" s="257">
        <f t="shared" si="29"/>
        <v>4</v>
      </c>
      <c r="AJ140" s="252">
        <f t="shared" si="30"/>
        <v>0</v>
      </c>
      <c r="AK140" s="252">
        <f t="shared" si="31"/>
        <v>0</v>
      </c>
      <c r="AL140" s="252">
        <f t="shared" si="32"/>
        <v>0</v>
      </c>
      <c r="AM140" s="254">
        <f t="shared" si="33"/>
        <v>0</v>
      </c>
      <c r="AN140" s="257">
        <f t="shared" si="34"/>
        <v>4</v>
      </c>
      <c r="AO140" s="252">
        <f t="shared" si="35"/>
        <v>13</v>
      </c>
      <c r="AP140" s="252">
        <f t="shared" si="36"/>
        <v>0</v>
      </c>
      <c r="AQ140" s="252">
        <f t="shared" si="37"/>
        <v>0</v>
      </c>
      <c r="AR140" s="254">
        <f t="shared" si="38"/>
        <v>0</v>
      </c>
      <c r="AS140" s="257">
        <f t="shared" si="39"/>
        <v>3</v>
      </c>
      <c r="AT140" s="252">
        <f t="shared" si="40"/>
        <v>0</v>
      </c>
      <c r="AU140" s="252">
        <f t="shared" si="41"/>
        <v>0</v>
      </c>
      <c r="AV140" s="252">
        <f t="shared" si="42"/>
        <v>0</v>
      </c>
      <c r="AW140" s="254">
        <f t="shared" si="43"/>
        <v>0</v>
      </c>
      <c r="AX140" s="258">
        <f t="shared" si="44"/>
        <v>4</v>
      </c>
      <c r="AY140" s="252">
        <f t="shared" si="45"/>
        <v>13</v>
      </c>
      <c r="AZ140" s="252">
        <f t="shared" si="46"/>
        <v>0</v>
      </c>
      <c r="BA140" s="252">
        <f t="shared" si="47"/>
        <v>0</v>
      </c>
      <c r="BB140" s="254">
        <f t="shared" si="48"/>
        <v>0</v>
      </c>
      <c r="BC140" s="257">
        <f t="shared" si="49"/>
        <v>3</v>
      </c>
      <c r="BD140" s="259">
        <f t="shared" si="50"/>
        <v>6</v>
      </c>
      <c r="BE140" s="252">
        <f t="shared" si="51"/>
        <v>0</v>
      </c>
      <c r="BF140" s="252">
        <f t="shared" si="52"/>
        <v>0</v>
      </c>
      <c r="BG140" s="254">
        <f t="shared" si="53"/>
        <v>0</v>
      </c>
      <c r="BH140" s="257">
        <f t="shared" si="54"/>
        <v>3</v>
      </c>
      <c r="BI140" s="252">
        <f t="shared" si="55"/>
        <v>0</v>
      </c>
      <c r="BJ140" s="252">
        <f t="shared" si="56"/>
        <v>0</v>
      </c>
      <c r="BK140" s="252">
        <f t="shared" si="57"/>
        <v>0</v>
      </c>
      <c r="BL140" s="254">
        <f t="shared" si="58"/>
        <v>0</v>
      </c>
      <c r="BM140" s="260">
        <f t="shared" si="59"/>
        <v>4</v>
      </c>
      <c r="BN140" s="252">
        <f t="shared" si="60"/>
        <v>0</v>
      </c>
      <c r="BO140" s="252">
        <f t="shared" si="61"/>
        <v>0</v>
      </c>
      <c r="BP140" s="252">
        <f t="shared" si="62"/>
        <v>0</v>
      </c>
      <c r="BQ140" s="254">
        <f t="shared" si="63"/>
        <v>0</v>
      </c>
      <c r="BR140" s="261">
        <f t="shared" si="64"/>
        <v>4</v>
      </c>
      <c r="BS140" s="252">
        <f t="shared" si="65"/>
        <v>13</v>
      </c>
      <c r="BT140" s="252">
        <f t="shared" si="66"/>
        <v>0</v>
      </c>
      <c r="BU140" s="252">
        <f t="shared" si="67"/>
        <v>0</v>
      </c>
      <c r="BV140" s="254">
        <f t="shared" si="68"/>
        <v>0</v>
      </c>
      <c r="BW140" s="261">
        <f t="shared" si="69"/>
        <v>3</v>
      </c>
      <c r="BX140" s="262">
        <v>88</v>
      </c>
      <c r="BY140" s="262">
        <v>88</v>
      </c>
      <c r="BZ140" s="246" t="e">
        <f t="shared" si="70"/>
        <v>#VALUE!</v>
      </c>
      <c r="CA140" s="246">
        <f t="shared" si="71"/>
        <v>20</v>
      </c>
      <c r="CB140" s="246" t="e">
        <f t="shared" si="72"/>
        <v>#VALUE!</v>
      </c>
      <c r="CC140" s="246" t="e">
        <f t="shared" si="73"/>
        <v>#VALUE!</v>
      </c>
      <c r="CD140" s="246" t="e">
        <f t="shared" si="74"/>
        <v>#VALUE!</v>
      </c>
      <c r="CE140" s="246" t="e">
        <f t="shared" si="75"/>
        <v>#VALUE!</v>
      </c>
      <c r="CF140" s="246" t="e">
        <f t="shared" si="76"/>
        <v>#VALUE!</v>
      </c>
      <c r="CG140" s="246" t="e">
        <f t="shared" si="77"/>
        <v>#VALUE!</v>
      </c>
      <c r="CH140" s="246" t="e">
        <f t="shared" si="78"/>
        <v>#VALUE!</v>
      </c>
      <c r="CI140" s="246" t="e">
        <f t="shared" si="79"/>
        <v>#VALUE!</v>
      </c>
      <c r="CJ140" s="246" t="e">
        <f t="shared" si="80"/>
        <v>#VALUE!</v>
      </c>
      <c r="CK140" s="246" t="e">
        <f t="shared" si="81"/>
        <v>#VALUE!</v>
      </c>
      <c r="CL140" s="246" t="e">
        <f t="shared" si="82"/>
        <v>#VALUE!</v>
      </c>
      <c r="CM140" s="246" t="e">
        <f t="shared" si="83"/>
        <v>#VALUE!</v>
      </c>
      <c r="CN140" s="246" t="e">
        <f t="shared" si="84"/>
        <v>#VALUE!</v>
      </c>
      <c r="CO140" s="263" t="str">
        <f t="shared" si="85"/>
        <v>2023PEC AI 484</v>
      </c>
      <c r="CP140" s="246" t="e">
        <f t="shared" si="86"/>
        <v>#VALUE!</v>
      </c>
      <c r="CQ140" s="211"/>
      <c r="CR140" s="246">
        <f t="shared" si="87"/>
        <v>20</v>
      </c>
      <c r="CS140" s="246" t="e">
        <f t="shared" si="88"/>
        <v>#VALUE!</v>
      </c>
      <c r="CT140" s="246" t="e">
        <f t="shared" si="89"/>
        <v>#VALUE!</v>
      </c>
      <c r="CU140" s="246" t="e">
        <f t="shared" si="90"/>
        <v>#VALUE!</v>
      </c>
      <c r="CV140" s="246" t="e">
        <f t="shared" si="91"/>
        <v>#VALUE!</v>
      </c>
      <c r="CW140" s="246" t="e">
        <f t="shared" si="92"/>
        <v>#VALUE!</v>
      </c>
      <c r="CX140" s="246" t="e">
        <f t="shared" si="93"/>
        <v>#VALUE!</v>
      </c>
      <c r="CY140" s="246" t="e">
        <f t="shared" si="94"/>
        <v>#VALUE!</v>
      </c>
      <c r="CZ140" s="246" t="e">
        <f t="shared" si="95"/>
        <v>#VALUE!</v>
      </c>
      <c r="DA140" s="246" t="e">
        <f t="shared" si="96"/>
        <v>#VALUE!</v>
      </c>
      <c r="DB140" s="246" t="e">
        <f t="shared" si="97"/>
        <v>#VALUE!</v>
      </c>
      <c r="DC140" s="246" t="e">
        <f t="shared" si="98"/>
        <v>#VALUE!</v>
      </c>
      <c r="DD140" s="246" t="e">
        <f t="shared" si="99"/>
        <v>#VALUE!</v>
      </c>
      <c r="DE140" s="212"/>
      <c r="DF140" s="212" t="e">
        <f t="shared" si="100"/>
        <v>#VALUE!</v>
      </c>
      <c r="DG140" s="212"/>
      <c r="DH140" s="212"/>
      <c r="DI140" s="212"/>
      <c r="DJ140" s="212"/>
      <c r="DK140" s="212"/>
      <c r="DL140" s="212"/>
      <c r="DM140" s="212"/>
      <c r="DN140" s="212"/>
      <c r="DO140" s="212"/>
      <c r="DP140" s="212"/>
      <c r="DQ140" s="212"/>
      <c r="DR140" s="264">
        <f t="shared" si="101"/>
        <v>88</v>
      </c>
      <c r="DS140" s="241">
        <f t="shared" si="102"/>
        <v>18</v>
      </c>
      <c r="DT140" s="212">
        <f t="shared" si="103"/>
        <v>12</v>
      </c>
      <c r="DU140" s="212">
        <f t="shared" si="104"/>
        <v>13</v>
      </c>
      <c r="DV140" s="212">
        <f t="shared" si="105"/>
        <v>13</v>
      </c>
      <c r="DW140" s="212">
        <f t="shared" si="106"/>
        <v>13</v>
      </c>
      <c r="DX140" s="264">
        <f t="shared" si="107"/>
        <v>6</v>
      </c>
      <c r="DY140" s="265">
        <f t="shared" si="108"/>
        <v>13</v>
      </c>
      <c r="DZ140" s="212">
        <f t="shared" si="109"/>
        <v>88</v>
      </c>
      <c r="EA140" s="212">
        <f t="shared" si="110"/>
        <v>18</v>
      </c>
      <c r="EB140" s="212">
        <f t="shared" si="111"/>
        <v>0</v>
      </c>
      <c r="EC140" s="212">
        <f t="shared" ref="EC140:ED140" si="1010">IF(ISEVEN($B140),DT140,0)</f>
        <v>12</v>
      </c>
      <c r="ED140" s="212">
        <f t="shared" si="1010"/>
        <v>13</v>
      </c>
      <c r="EE140" s="212">
        <f t="shared" ref="EE140:EF140" si="1011">IF(ISODD($B140),DU140,0)</f>
        <v>0</v>
      </c>
      <c r="EF140" s="212">
        <f t="shared" si="1011"/>
        <v>0</v>
      </c>
      <c r="EG140" s="212">
        <f t="shared" si="114"/>
        <v>13</v>
      </c>
      <c r="EH140" s="212">
        <f t="shared" si="115"/>
        <v>0</v>
      </c>
      <c r="EI140" s="212">
        <f t="shared" ref="EI140:EJ140" si="1012">IF(ISEVEN($B140),DW140,0)</f>
        <v>13</v>
      </c>
      <c r="EJ140" s="264">
        <f t="shared" si="1012"/>
        <v>6</v>
      </c>
      <c r="EK140" s="212">
        <f t="shared" ref="EK140:EL140" si="1013">IF(ISODD($B140),DX140,0)</f>
        <v>0</v>
      </c>
      <c r="EL140" s="212">
        <f t="shared" si="1013"/>
        <v>0</v>
      </c>
      <c r="EM140" s="212">
        <f t="shared" si="118"/>
        <v>13</v>
      </c>
      <c r="EN140" s="212"/>
      <c r="EO140" s="212"/>
      <c r="EP140" s="241">
        <f t="shared" si="119"/>
        <v>18</v>
      </c>
      <c r="EQ140" s="212">
        <f t="shared" si="120"/>
        <v>15</v>
      </c>
      <c r="ER140" s="212">
        <f t="shared" si="121"/>
        <v>15</v>
      </c>
      <c r="ES140" s="212">
        <f t="shared" si="122"/>
        <v>15</v>
      </c>
      <c r="ET140" s="264">
        <f t="shared" si="123"/>
        <v>11</v>
      </c>
      <c r="EU140" s="212">
        <f t="shared" si="124"/>
        <v>14</v>
      </c>
      <c r="EV140" s="212"/>
      <c r="EW140" s="212">
        <f t="shared" si="125"/>
        <v>88</v>
      </c>
      <c r="EX140" s="212">
        <f t="shared" si="126"/>
        <v>18</v>
      </c>
      <c r="EY140" s="212">
        <f t="shared" si="127"/>
        <v>0</v>
      </c>
      <c r="EZ140" s="212">
        <f t="shared" ref="EZ140:FA140" si="1014">IF(ISEVEN($B140),EQ140,0)</f>
        <v>15</v>
      </c>
      <c r="FA140" s="212">
        <f t="shared" si="1014"/>
        <v>15</v>
      </c>
      <c r="FB140" s="212">
        <f t="shared" ref="FB140:FC140" si="1015">IF(ISODD($B140),ER140,0)</f>
        <v>0</v>
      </c>
      <c r="FC140" s="212">
        <f t="shared" si="1015"/>
        <v>0</v>
      </c>
      <c r="FD140" s="212">
        <f t="shared" si="130"/>
        <v>15</v>
      </c>
      <c r="FE140" s="212">
        <f t="shared" si="131"/>
        <v>0</v>
      </c>
      <c r="FF140" s="264">
        <f t="shared" ref="FF140:FG140" si="1016">IF(ISEVEN($B140),ET140,0)</f>
        <v>11</v>
      </c>
      <c r="FG140" s="212">
        <f t="shared" si="1016"/>
        <v>14</v>
      </c>
      <c r="FH140" s="212">
        <f t="shared" si="133"/>
        <v>0</v>
      </c>
      <c r="FI140" s="212">
        <v>0</v>
      </c>
      <c r="FJ140" s="212">
        <v>0</v>
      </c>
      <c r="FK140" s="212"/>
      <c r="FL140" s="212"/>
      <c r="FM140" s="262">
        <v>88</v>
      </c>
    </row>
    <row r="141" spans="1:169" ht="15.75" customHeight="1" x14ac:dyDescent="0.2">
      <c r="A141" s="247">
        <v>148</v>
      </c>
      <c r="B141" s="266">
        <v>213423243148</v>
      </c>
      <c r="C141" s="266" t="s">
        <v>193</v>
      </c>
      <c r="D141" s="250"/>
      <c r="E141" s="267" t="s">
        <v>194</v>
      </c>
      <c r="F141" s="252">
        <f t="shared" si="0"/>
        <v>2</v>
      </c>
      <c r="G141" s="252">
        <f t="shared" si="1"/>
        <v>2</v>
      </c>
      <c r="H141" s="252">
        <f t="shared" si="2"/>
        <v>2</v>
      </c>
      <c r="I141" s="252">
        <f t="shared" si="3"/>
        <v>2</v>
      </c>
      <c r="J141" s="252">
        <f t="shared" si="4"/>
        <v>2</v>
      </c>
      <c r="K141" s="252">
        <f t="shared" si="5"/>
        <v>2</v>
      </c>
      <c r="L141" s="252">
        <f t="shared" si="6"/>
        <v>2</v>
      </c>
      <c r="M141" s="252">
        <f t="shared" si="7"/>
        <v>2</v>
      </c>
      <c r="N141" s="252">
        <f t="shared" si="8"/>
        <v>2</v>
      </c>
      <c r="O141" s="253">
        <f t="shared" si="9"/>
        <v>2</v>
      </c>
      <c r="P141" s="252">
        <f t="shared" si="10"/>
        <v>0</v>
      </c>
      <c r="Q141" s="252">
        <f t="shared" si="11"/>
        <v>0</v>
      </c>
      <c r="R141" s="252">
        <f t="shared" si="12"/>
        <v>0</v>
      </c>
      <c r="S141" s="254">
        <f t="shared" si="13"/>
        <v>0</v>
      </c>
      <c r="T141" s="255">
        <f t="shared" si="14"/>
        <v>4</v>
      </c>
      <c r="U141" s="252">
        <f t="shared" si="15"/>
        <v>13</v>
      </c>
      <c r="V141" s="252">
        <f t="shared" si="16"/>
        <v>0</v>
      </c>
      <c r="W141" s="252">
        <f t="shared" si="17"/>
        <v>0</v>
      </c>
      <c r="X141" s="254">
        <f t="shared" si="18"/>
        <v>0</v>
      </c>
      <c r="Y141" s="256">
        <f t="shared" si="19"/>
        <v>3</v>
      </c>
      <c r="Z141" s="252">
        <f t="shared" si="20"/>
        <v>14</v>
      </c>
      <c r="AA141" s="252">
        <f t="shared" si="21"/>
        <v>0</v>
      </c>
      <c r="AB141" s="252">
        <f t="shared" si="22"/>
        <v>0</v>
      </c>
      <c r="AC141" s="254">
        <f t="shared" si="23"/>
        <v>0</v>
      </c>
      <c r="AD141" s="255">
        <f t="shared" si="24"/>
        <v>3</v>
      </c>
      <c r="AE141" s="252">
        <f t="shared" si="25"/>
        <v>0</v>
      </c>
      <c r="AF141" s="252">
        <f t="shared" si="26"/>
        <v>0</v>
      </c>
      <c r="AG141" s="252">
        <f t="shared" si="27"/>
        <v>0</v>
      </c>
      <c r="AH141" s="254">
        <f t="shared" si="28"/>
        <v>0</v>
      </c>
      <c r="AI141" s="257">
        <f t="shared" si="29"/>
        <v>4</v>
      </c>
      <c r="AJ141" s="252">
        <f t="shared" si="30"/>
        <v>0</v>
      </c>
      <c r="AK141" s="252">
        <f t="shared" si="31"/>
        <v>0</v>
      </c>
      <c r="AL141" s="252">
        <f t="shared" si="32"/>
        <v>0</v>
      </c>
      <c r="AM141" s="254">
        <f t="shared" si="33"/>
        <v>0</v>
      </c>
      <c r="AN141" s="257">
        <f t="shared" si="34"/>
        <v>4</v>
      </c>
      <c r="AO141" s="252">
        <f t="shared" si="35"/>
        <v>14</v>
      </c>
      <c r="AP141" s="252">
        <f t="shared" si="36"/>
        <v>0</v>
      </c>
      <c r="AQ141" s="252">
        <f t="shared" si="37"/>
        <v>0</v>
      </c>
      <c r="AR141" s="254">
        <f t="shared" si="38"/>
        <v>0</v>
      </c>
      <c r="AS141" s="257">
        <f t="shared" si="39"/>
        <v>3</v>
      </c>
      <c r="AT141" s="252">
        <f t="shared" si="40"/>
        <v>0</v>
      </c>
      <c r="AU141" s="252">
        <f t="shared" si="41"/>
        <v>0</v>
      </c>
      <c r="AV141" s="252">
        <f t="shared" si="42"/>
        <v>0</v>
      </c>
      <c r="AW141" s="254">
        <f t="shared" si="43"/>
        <v>0</v>
      </c>
      <c r="AX141" s="258">
        <f t="shared" si="44"/>
        <v>4</v>
      </c>
      <c r="AY141" s="252">
        <f t="shared" si="45"/>
        <v>14</v>
      </c>
      <c r="AZ141" s="252">
        <f t="shared" si="46"/>
        <v>0</v>
      </c>
      <c r="BA141" s="252">
        <f t="shared" si="47"/>
        <v>0</v>
      </c>
      <c r="BB141" s="254">
        <f t="shared" si="48"/>
        <v>0</v>
      </c>
      <c r="BC141" s="257">
        <f t="shared" si="49"/>
        <v>3</v>
      </c>
      <c r="BD141" s="259">
        <f t="shared" si="50"/>
        <v>8</v>
      </c>
      <c r="BE141" s="252">
        <f t="shared" si="51"/>
        <v>0</v>
      </c>
      <c r="BF141" s="252">
        <f t="shared" si="52"/>
        <v>0</v>
      </c>
      <c r="BG141" s="254">
        <f t="shared" si="53"/>
        <v>0</v>
      </c>
      <c r="BH141" s="257">
        <f t="shared" si="54"/>
        <v>3</v>
      </c>
      <c r="BI141" s="252">
        <f t="shared" si="55"/>
        <v>0</v>
      </c>
      <c r="BJ141" s="252">
        <f t="shared" si="56"/>
        <v>0</v>
      </c>
      <c r="BK141" s="252">
        <f t="shared" si="57"/>
        <v>0</v>
      </c>
      <c r="BL141" s="254">
        <f t="shared" si="58"/>
        <v>0</v>
      </c>
      <c r="BM141" s="260">
        <f t="shared" si="59"/>
        <v>4</v>
      </c>
      <c r="BN141" s="252">
        <f t="shared" si="60"/>
        <v>0</v>
      </c>
      <c r="BO141" s="252">
        <f t="shared" si="61"/>
        <v>0</v>
      </c>
      <c r="BP141" s="252">
        <f t="shared" si="62"/>
        <v>0</v>
      </c>
      <c r="BQ141" s="254">
        <f t="shared" si="63"/>
        <v>0</v>
      </c>
      <c r="BR141" s="261">
        <f t="shared" si="64"/>
        <v>4</v>
      </c>
      <c r="BS141" s="252">
        <f t="shared" si="65"/>
        <v>15</v>
      </c>
      <c r="BT141" s="252">
        <f t="shared" si="66"/>
        <v>0</v>
      </c>
      <c r="BU141" s="252">
        <f t="shared" si="67"/>
        <v>0</v>
      </c>
      <c r="BV141" s="254">
        <f t="shared" si="68"/>
        <v>0</v>
      </c>
      <c r="BW141" s="261">
        <f t="shared" si="69"/>
        <v>3</v>
      </c>
      <c r="BX141" s="262">
        <v>98</v>
      </c>
      <c r="BY141" s="262">
        <v>98</v>
      </c>
      <c r="BZ141" s="246" t="e">
        <f t="shared" si="70"/>
        <v>#VALUE!</v>
      </c>
      <c r="CA141" s="246">
        <f t="shared" si="71"/>
        <v>20</v>
      </c>
      <c r="CB141" s="246" t="e">
        <f t="shared" si="72"/>
        <v>#VALUE!</v>
      </c>
      <c r="CC141" s="246" t="e">
        <f t="shared" si="73"/>
        <v>#VALUE!</v>
      </c>
      <c r="CD141" s="246" t="e">
        <f t="shared" si="74"/>
        <v>#VALUE!</v>
      </c>
      <c r="CE141" s="246" t="e">
        <f t="shared" si="75"/>
        <v>#VALUE!</v>
      </c>
      <c r="CF141" s="246" t="e">
        <f t="shared" si="76"/>
        <v>#VALUE!</v>
      </c>
      <c r="CG141" s="246" t="e">
        <f t="shared" si="77"/>
        <v>#VALUE!</v>
      </c>
      <c r="CH141" s="246" t="e">
        <f t="shared" si="78"/>
        <v>#VALUE!</v>
      </c>
      <c r="CI141" s="246" t="e">
        <f t="shared" si="79"/>
        <v>#VALUE!</v>
      </c>
      <c r="CJ141" s="246" t="e">
        <f t="shared" si="80"/>
        <v>#VALUE!</v>
      </c>
      <c r="CK141" s="246" t="e">
        <f t="shared" si="81"/>
        <v>#VALUE!</v>
      </c>
      <c r="CL141" s="246" t="e">
        <f t="shared" si="82"/>
        <v>#VALUE!</v>
      </c>
      <c r="CM141" s="246" t="e">
        <f t="shared" si="83"/>
        <v>#VALUE!</v>
      </c>
      <c r="CN141" s="246" t="e">
        <f t="shared" si="84"/>
        <v>#VALUE!</v>
      </c>
      <c r="CO141" s="263" t="str">
        <f t="shared" si="85"/>
        <v>2023PEC AI 156</v>
      </c>
      <c r="CP141" s="246" t="e">
        <f t="shared" si="86"/>
        <v>#VALUE!</v>
      </c>
      <c r="CQ141" s="211"/>
      <c r="CR141" s="246">
        <f t="shared" si="87"/>
        <v>20</v>
      </c>
      <c r="CS141" s="246" t="e">
        <f t="shared" si="88"/>
        <v>#VALUE!</v>
      </c>
      <c r="CT141" s="246" t="e">
        <f t="shared" si="89"/>
        <v>#VALUE!</v>
      </c>
      <c r="CU141" s="246" t="e">
        <f t="shared" si="90"/>
        <v>#VALUE!</v>
      </c>
      <c r="CV141" s="246" t="e">
        <f t="shared" si="91"/>
        <v>#VALUE!</v>
      </c>
      <c r="CW141" s="246" t="e">
        <f t="shared" si="92"/>
        <v>#VALUE!</v>
      </c>
      <c r="CX141" s="246" t="e">
        <f t="shared" si="93"/>
        <v>#VALUE!</v>
      </c>
      <c r="CY141" s="246" t="e">
        <f t="shared" si="94"/>
        <v>#VALUE!</v>
      </c>
      <c r="CZ141" s="246" t="e">
        <f t="shared" si="95"/>
        <v>#VALUE!</v>
      </c>
      <c r="DA141" s="246" t="e">
        <f t="shared" si="96"/>
        <v>#VALUE!</v>
      </c>
      <c r="DB141" s="246" t="e">
        <f t="shared" si="97"/>
        <v>#VALUE!</v>
      </c>
      <c r="DC141" s="246" t="e">
        <f t="shared" si="98"/>
        <v>#VALUE!</v>
      </c>
      <c r="DD141" s="246" t="e">
        <f t="shared" si="99"/>
        <v>#VALUE!</v>
      </c>
      <c r="DE141" s="212"/>
      <c r="DF141" s="212" t="e">
        <f t="shared" si="100"/>
        <v>#VALUE!</v>
      </c>
      <c r="DG141" s="212"/>
      <c r="DH141" s="212"/>
      <c r="DI141" s="212"/>
      <c r="DJ141" s="212"/>
      <c r="DK141" s="212"/>
      <c r="DL141" s="212"/>
      <c r="DM141" s="212"/>
      <c r="DN141" s="212"/>
      <c r="DO141" s="212"/>
      <c r="DP141" s="212"/>
      <c r="DQ141" s="212"/>
      <c r="DR141" s="264">
        <f t="shared" si="101"/>
        <v>98</v>
      </c>
      <c r="DS141" s="241">
        <f t="shared" si="102"/>
        <v>20</v>
      </c>
      <c r="DT141" s="212">
        <f t="shared" si="103"/>
        <v>13</v>
      </c>
      <c r="DU141" s="212">
        <f t="shared" si="104"/>
        <v>14</v>
      </c>
      <c r="DV141" s="212">
        <f t="shared" si="105"/>
        <v>14</v>
      </c>
      <c r="DW141" s="212">
        <f t="shared" si="106"/>
        <v>14</v>
      </c>
      <c r="DX141" s="264">
        <f t="shared" si="107"/>
        <v>8</v>
      </c>
      <c r="DY141" s="265">
        <f t="shared" si="108"/>
        <v>15</v>
      </c>
      <c r="DZ141" s="212">
        <f t="shared" si="109"/>
        <v>98</v>
      </c>
      <c r="EA141" s="212">
        <f t="shared" si="110"/>
        <v>20</v>
      </c>
      <c r="EB141" s="212">
        <f t="shared" si="111"/>
        <v>0</v>
      </c>
      <c r="EC141" s="212">
        <f t="shared" ref="EC141:ED141" si="1017">IF(ISEVEN($B141),DT141,0)</f>
        <v>13</v>
      </c>
      <c r="ED141" s="212">
        <f t="shared" si="1017"/>
        <v>14</v>
      </c>
      <c r="EE141" s="212">
        <f t="shared" ref="EE141:EF141" si="1018">IF(ISODD($B141),DU141,0)</f>
        <v>0</v>
      </c>
      <c r="EF141" s="212">
        <f t="shared" si="1018"/>
        <v>0</v>
      </c>
      <c r="EG141" s="212">
        <f t="shared" si="114"/>
        <v>14</v>
      </c>
      <c r="EH141" s="212">
        <f t="shared" si="115"/>
        <v>0</v>
      </c>
      <c r="EI141" s="212">
        <f t="shared" ref="EI141:EJ141" si="1019">IF(ISEVEN($B141),DW141,0)</f>
        <v>14</v>
      </c>
      <c r="EJ141" s="264">
        <f t="shared" si="1019"/>
        <v>8</v>
      </c>
      <c r="EK141" s="212">
        <f t="shared" ref="EK141:EL141" si="1020">IF(ISODD($B141),DX141,0)</f>
        <v>0</v>
      </c>
      <c r="EL141" s="212">
        <f t="shared" si="1020"/>
        <v>0</v>
      </c>
      <c r="EM141" s="212">
        <f t="shared" si="118"/>
        <v>15</v>
      </c>
      <c r="EN141" s="212"/>
      <c r="EO141" s="212"/>
      <c r="EP141" s="241">
        <f t="shared" si="119"/>
        <v>20</v>
      </c>
      <c r="EQ141" s="212">
        <f t="shared" si="120"/>
        <v>16</v>
      </c>
      <c r="ER141" s="212">
        <f t="shared" si="121"/>
        <v>16</v>
      </c>
      <c r="ES141" s="212">
        <f t="shared" si="122"/>
        <v>16</v>
      </c>
      <c r="ET141" s="264">
        <f t="shared" si="123"/>
        <v>14</v>
      </c>
      <c r="EU141" s="212">
        <f t="shared" si="124"/>
        <v>16</v>
      </c>
      <c r="EV141" s="212"/>
      <c r="EW141" s="212">
        <f t="shared" si="125"/>
        <v>98</v>
      </c>
      <c r="EX141" s="212">
        <f t="shared" si="126"/>
        <v>20</v>
      </c>
      <c r="EY141" s="212">
        <f t="shared" si="127"/>
        <v>0</v>
      </c>
      <c r="EZ141" s="212">
        <f t="shared" ref="EZ141:FA141" si="1021">IF(ISEVEN($B141),EQ141,0)</f>
        <v>16</v>
      </c>
      <c r="FA141" s="212">
        <f t="shared" si="1021"/>
        <v>16</v>
      </c>
      <c r="FB141" s="212">
        <f t="shared" ref="FB141:FC141" si="1022">IF(ISODD($B141),ER141,0)</f>
        <v>0</v>
      </c>
      <c r="FC141" s="212">
        <f t="shared" si="1022"/>
        <v>0</v>
      </c>
      <c r="FD141" s="212">
        <f t="shared" si="130"/>
        <v>16</v>
      </c>
      <c r="FE141" s="212">
        <f t="shared" si="131"/>
        <v>0</v>
      </c>
      <c r="FF141" s="264">
        <f t="shared" ref="FF141:FG141" si="1023">IF(ISEVEN($B141),ET141,0)</f>
        <v>14</v>
      </c>
      <c r="FG141" s="212">
        <f t="shared" si="1023"/>
        <v>16</v>
      </c>
      <c r="FH141" s="212">
        <f t="shared" si="133"/>
        <v>0</v>
      </c>
      <c r="FI141" s="212">
        <v>0</v>
      </c>
      <c r="FJ141" s="212">
        <v>0</v>
      </c>
      <c r="FK141" s="212"/>
      <c r="FL141" s="212"/>
      <c r="FM141" s="262">
        <v>98</v>
      </c>
    </row>
    <row r="142" spans="1:169" ht="15.75" customHeight="1" x14ac:dyDescent="0.2">
      <c r="A142" s="247">
        <v>149</v>
      </c>
      <c r="B142" s="266">
        <v>213423243149</v>
      </c>
      <c r="C142" s="266" t="s">
        <v>197</v>
      </c>
      <c r="D142" s="250"/>
      <c r="E142" s="267" t="s">
        <v>196</v>
      </c>
      <c r="F142" s="252">
        <f t="shared" si="0"/>
        <v>2</v>
      </c>
      <c r="G142" s="252">
        <f t="shared" si="1"/>
        <v>2</v>
      </c>
      <c r="H142" s="252">
        <f t="shared" si="2"/>
        <v>2</v>
      </c>
      <c r="I142" s="252">
        <f t="shared" si="3"/>
        <v>2</v>
      </c>
      <c r="J142" s="252">
        <f t="shared" si="4"/>
        <v>2</v>
      </c>
      <c r="K142" s="252">
        <f t="shared" si="5"/>
        <v>2</v>
      </c>
      <c r="L142" s="252">
        <f t="shared" si="6"/>
        <v>2</v>
      </c>
      <c r="M142" s="252">
        <f t="shared" si="7"/>
        <v>2</v>
      </c>
      <c r="N142" s="252">
        <f t="shared" si="8"/>
        <v>2</v>
      </c>
      <c r="O142" s="253">
        <f t="shared" si="9"/>
        <v>0</v>
      </c>
      <c r="P142" s="252">
        <f t="shared" si="10"/>
        <v>13</v>
      </c>
      <c r="Q142" s="252">
        <f t="shared" si="11"/>
        <v>0</v>
      </c>
      <c r="R142" s="252">
        <f t="shared" si="12"/>
        <v>0</v>
      </c>
      <c r="S142" s="254">
        <f t="shared" si="13"/>
        <v>0</v>
      </c>
      <c r="T142" s="255">
        <f t="shared" si="14"/>
        <v>3</v>
      </c>
      <c r="U142" s="252">
        <f t="shared" si="15"/>
        <v>0</v>
      </c>
      <c r="V142" s="252">
        <f t="shared" si="16"/>
        <v>0</v>
      </c>
      <c r="W142" s="252">
        <f t="shared" si="17"/>
        <v>0</v>
      </c>
      <c r="X142" s="254">
        <f t="shared" si="18"/>
        <v>0</v>
      </c>
      <c r="Y142" s="256">
        <f t="shared" si="19"/>
        <v>4</v>
      </c>
      <c r="Z142" s="252">
        <f t="shared" si="20"/>
        <v>0</v>
      </c>
      <c r="AA142" s="252">
        <f t="shared" si="21"/>
        <v>0</v>
      </c>
      <c r="AB142" s="252">
        <f t="shared" si="22"/>
        <v>0</v>
      </c>
      <c r="AC142" s="254">
        <f t="shared" si="23"/>
        <v>0</v>
      </c>
      <c r="AD142" s="255">
        <f t="shared" si="24"/>
        <v>4</v>
      </c>
      <c r="AE142" s="252">
        <f t="shared" si="25"/>
        <v>13</v>
      </c>
      <c r="AF142" s="252">
        <f t="shared" si="26"/>
        <v>0</v>
      </c>
      <c r="AG142" s="252">
        <f t="shared" si="27"/>
        <v>0</v>
      </c>
      <c r="AH142" s="254">
        <f t="shared" si="28"/>
        <v>0</v>
      </c>
      <c r="AI142" s="257">
        <f t="shared" si="29"/>
        <v>3</v>
      </c>
      <c r="AJ142" s="252">
        <f t="shared" si="30"/>
        <v>12</v>
      </c>
      <c r="AK142" s="252">
        <f t="shared" si="31"/>
        <v>0</v>
      </c>
      <c r="AL142" s="252">
        <f t="shared" si="32"/>
        <v>0</v>
      </c>
      <c r="AM142" s="254">
        <f t="shared" si="33"/>
        <v>0</v>
      </c>
      <c r="AN142" s="257">
        <f t="shared" si="34"/>
        <v>3</v>
      </c>
      <c r="AO142" s="252">
        <f t="shared" si="35"/>
        <v>0</v>
      </c>
      <c r="AP142" s="252">
        <f t="shared" si="36"/>
        <v>0</v>
      </c>
      <c r="AQ142" s="252">
        <f t="shared" si="37"/>
        <v>0</v>
      </c>
      <c r="AR142" s="254">
        <f t="shared" si="38"/>
        <v>0</v>
      </c>
      <c r="AS142" s="257">
        <f t="shared" si="39"/>
        <v>4</v>
      </c>
      <c r="AT142" s="252">
        <f t="shared" si="40"/>
        <v>13</v>
      </c>
      <c r="AU142" s="252">
        <f t="shared" si="41"/>
        <v>0</v>
      </c>
      <c r="AV142" s="252">
        <f t="shared" si="42"/>
        <v>0</v>
      </c>
      <c r="AW142" s="254">
        <f t="shared" si="43"/>
        <v>0</v>
      </c>
      <c r="AX142" s="258">
        <f t="shared" si="44"/>
        <v>3</v>
      </c>
      <c r="AY142" s="252">
        <f t="shared" si="45"/>
        <v>0</v>
      </c>
      <c r="AZ142" s="252">
        <f t="shared" si="46"/>
        <v>0</v>
      </c>
      <c r="BA142" s="252">
        <f t="shared" si="47"/>
        <v>0</v>
      </c>
      <c r="BB142" s="254">
        <f t="shared" si="48"/>
        <v>0</v>
      </c>
      <c r="BC142" s="257">
        <f t="shared" si="49"/>
        <v>4</v>
      </c>
      <c r="BD142" s="252">
        <f t="shared" si="50"/>
        <v>0</v>
      </c>
      <c r="BE142" s="252">
        <f t="shared" si="51"/>
        <v>0</v>
      </c>
      <c r="BF142" s="252">
        <f t="shared" si="52"/>
        <v>0</v>
      </c>
      <c r="BG142" s="254">
        <f t="shared" si="53"/>
        <v>0</v>
      </c>
      <c r="BH142" s="257">
        <f t="shared" si="54"/>
        <v>4</v>
      </c>
      <c r="BI142" s="259">
        <f t="shared" si="55"/>
        <v>9</v>
      </c>
      <c r="BJ142" s="252">
        <f t="shared" si="56"/>
        <v>0</v>
      </c>
      <c r="BK142" s="252">
        <f t="shared" si="57"/>
        <v>0</v>
      </c>
      <c r="BL142" s="254">
        <f t="shared" si="58"/>
        <v>0</v>
      </c>
      <c r="BM142" s="260">
        <f t="shared" si="59"/>
        <v>3</v>
      </c>
      <c r="BN142" s="252">
        <f t="shared" si="60"/>
        <v>14</v>
      </c>
      <c r="BO142" s="252">
        <f t="shared" si="61"/>
        <v>0</v>
      </c>
      <c r="BP142" s="252">
        <f t="shared" si="62"/>
        <v>0</v>
      </c>
      <c r="BQ142" s="254">
        <f t="shared" si="63"/>
        <v>0</v>
      </c>
      <c r="BR142" s="261">
        <f t="shared" si="64"/>
        <v>3</v>
      </c>
      <c r="BS142" s="252">
        <f t="shared" si="65"/>
        <v>0</v>
      </c>
      <c r="BT142" s="252">
        <f t="shared" si="66"/>
        <v>0</v>
      </c>
      <c r="BU142" s="252">
        <f t="shared" si="67"/>
        <v>0</v>
      </c>
      <c r="BV142" s="254">
        <f t="shared" si="68"/>
        <v>0</v>
      </c>
      <c r="BW142" s="261">
        <f t="shared" si="69"/>
        <v>4</v>
      </c>
      <c r="BX142" s="262">
        <v>92</v>
      </c>
      <c r="BY142" s="262">
        <v>92</v>
      </c>
      <c r="BZ142" s="246" t="e">
        <f t="shared" si="70"/>
        <v>#VALUE!</v>
      </c>
      <c r="CA142" s="246">
        <f t="shared" si="71"/>
        <v>20</v>
      </c>
      <c r="CB142" s="246" t="e">
        <f t="shared" si="72"/>
        <v>#VALUE!</v>
      </c>
      <c r="CC142" s="246" t="e">
        <f t="shared" si="73"/>
        <v>#VALUE!</v>
      </c>
      <c r="CD142" s="246" t="e">
        <f t="shared" si="74"/>
        <v>#VALUE!</v>
      </c>
      <c r="CE142" s="246" t="e">
        <f t="shared" si="75"/>
        <v>#VALUE!</v>
      </c>
      <c r="CF142" s="246" t="e">
        <f t="shared" si="76"/>
        <v>#VALUE!</v>
      </c>
      <c r="CG142" s="246" t="e">
        <f t="shared" si="77"/>
        <v>#VALUE!</v>
      </c>
      <c r="CH142" s="246" t="e">
        <f t="shared" si="78"/>
        <v>#VALUE!</v>
      </c>
      <c r="CI142" s="246" t="e">
        <f t="shared" si="79"/>
        <v>#VALUE!</v>
      </c>
      <c r="CJ142" s="246" t="e">
        <f t="shared" si="80"/>
        <v>#VALUE!</v>
      </c>
      <c r="CK142" s="246" t="e">
        <f t="shared" si="81"/>
        <v>#VALUE!</v>
      </c>
      <c r="CL142" s="246" t="e">
        <f t="shared" si="82"/>
        <v>#VALUE!</v>
      </c>
      <c r="CM142" s="246" t="e">
        <f t="shared" si="83"/>
        <v>#VALUE!</v>
      </c>
      <c r="CN142" s="246" t="e">
        <f t="shared" si="84"/>
        <v>#VALUE!</v>
      </c>
      <c r="CO142" s="263" t="str">
        <f t="shared" si="85"/>
        <v>2023PEC AI 158</v>
      </c>
      <c r="CP142" s="246" t="e">
        <f t="shared" si="86"/>
        <v>#VALUE!</v>
      </c>
      <c r="CQ142" s="211"/>
      <c r="CR142" s="246">
        <f t="shared" si="87"/>
        <v>20</v>
      </c>
      <c r="CS142" s="246" t="e">
        <f t="shared" si="88"/>
        <v>#VALUE!</v>
      </c>
      <c r="CT142" s="246" t="e">
        <f t="shared" si="89"/>
        <v>#VALUE!</v>
      </c>
      <c r="CU142" s="246" t="e">
        <f t="shared" si="90"/>
        <v>#VALUE!</v>
      </c>
      <c r="CV142" s="246" t="e">
        <f t="shared" si="91"/>
        <v>#VALUE!</v>
      </c>
      <c r="CW142" s="246" t="e">
        <f t="shared" si="92"/>
        <v>#VALUE!</v>
      </c>
      <c r="CX142" s="246" t="e">
        <f t="shared" si="93"/>
        <v>#VALUE!</v>
      </c>
      <c r="CY142" s="246" t="e">
        <f t="shared" si="94"/>
        <v>#VALUE!</v>
      </c>
      <c r="CZ142" s="246" t="e">
        <f t="shared" si="95"/>
        <v>#VALUE!</v>
      </c>
      <c r="DA142" s="246" t="e">
        <f t="shared" si="96"/>
        <v>#VALUE!</v>
      </c>
      <c r="DB142" s="246" t="e">
        <f t="shared" si="97"/>
        <v>#VALUE!</v>
      </c>
      <c r="DC142" s="246" t="e">
        <f t="shared" si="98"/>
        <v>#VALUE!</v>
      </c>
      <c r="DD142" s="246" t="e">
        <f t="shared" si="99"/>
        <v>#VALUE!</v>
      </c>
      <c r="DE142" s="212"/>
      <c r="DF142" s="212" t="e">
        <f t="shared" si="100"/>
        <v>#VALUE!</v>
      </c>
      <c r="DG142" s="212"/>
      <c r="DH142" s="212"/>
      <c r="DI142" s="212"/>
      <c r="DJ142" s="212"/>
      <c r="DK142" s="212"/>
      <c r="DL142" s="212"/>
      <c r="DM142" s="212"/>
      <c r="DN142" s="212"/>
      <c r="DO142" s="212"/>
      <c r="DP142" s="212"/>
      <c r="DQ142" s="212"/>
      <c r="DR142" s="264">
        <f t="shared" si="101"/>
        <v>92</v>
      </c>
      <c r="DS142" s="241">
        <f t="shared" si="102"/>
        <v>18</v>
      </c>
      <c r="DT142" s="212">
        <f t="shared" si="103"/>
        <v>13</v>
      </c>
      <c r="DU142" s="212">
        <f t="shared" si="104"/>
        <v>13</v>
      </c>
      <c r="DV142" s="212">
        <f t="shared" si="105"/>
        <v>12</v>
      </c>
      <c r="DW142" s="212">
        <f t="shared" si="106"/>
        <v>13</v>
      </c>
      <c r="DX142" s="264">
        <f t="shared" si="107"/>
        <v>9</v>
      </c>
      <c r="DY142" s="265">
        <f t="shared" si="108"/>
        <v>14</v>
      </c>
      <c r="DZ142" s="212">
        <f t="shared" si="109"/>
        <v>92</v>
      </c>
      <c r="EA142" s="212">
        <f t="shared" si="110"/>
        <v>18</v>
      </c>
      <c r="EB142" s="212">
        <f t="shared" si="111"/>
        <v>13</v>
      </c>
      <c r="EC142" s="212">
        <f t="shared" ref="EC142:ED142" si="1024">IF(ISEVEN($B142),DT142,0)</f>
        <v>0</v>
      </c>
      <c r="ED142" s="212">
        <f t="shared" si="1024"/>
        <v>0</v>
      </c>
      <c r="EE142" s="212">
        <f t="shared" ref="EE142:EF142" si="1025">IF(ISODD($B142),DU142,0)</f>
        <v>13</v>
      </c>
      <c r="EF142" s="212">
        <f t="shared" si="1025"/>
        <v>12</v>
      </c>
      <c r="EG142" s="212">
        <f t="shared" si="114"/>
        <v>0</v>
      </c>
      <c r="EH142" s="212">
        <f t="shared" si="115"/>
        <v>13</v>
      </c>
      <c r="EI142" s="212">
        <f t="shared" ref="EI142:EJ142" si="1026">IF(ISEVEN($B142),DW142,0)</f>
        <v>0</v>
      </c>
      <c r="EJ142" s="212">
        <f t="shared" si="1026"/>
        <v>0</v>
      </c>
      <c r="EK142" s="264">
        <f t="shared" ref="EK142:EL142" si="1027">IF(ISODD($B142),DX142,0)</f>
        <v>9</v>
      </c>
      <c r="EL142" s="212">
        <f t="shared" si="1027"/>
        <v>14</v>
      </c>
      <c r="EM142" s="212">
        <f t="shared" si="118"/>
        <v>0</v>
      </c>
      <c r="EN142" s="212"/>
      <c r="EO142" s="212"/>
      <c r="EP142" s="241">
        <f t="shared" si="119"/>
        <v>18</v>
      </c>
      <c r="EQ142" s="212">
        <f t="shared" si="120"/>
        <v>16</v>
      </c>
      <c r="ER142" s="212">
        <f t="shared" si="121"/>
        <v>16</v>
      </c>
      <c r="ES142" s="212">
        <f t="shared" si="122"/>
        <v>14</v>
      </c>
      <c r="ET142" s="264">
        <f t="shared" si="123"/>
        <v>13</v>
      </c>
      <c r="EU142" s="212">
        <f t="shared" si="124"/>
        <v>15</v>
      </c>
      <c r="EV142" s="212"/>
      <c r="EW142" s="212">
        <f t="shared" si="125"/>
        <v>92</v>
      </c>
      <c r="EX142" s="212">
        <f t="shared" si="126"/>
        <v>18</v>
      </c>
      <c r="EY142" s="212">
        <f t="shared" si="127"/>
        <v>16</v>
      </c>
      <c r="EZ142" s="212">
        <f t="shared" ref="EZ142:FA142" si="1028">IF(ISEVEN($B142),EQ142,0)</f>
        <v>0</v>
      </c>
      <c r="FA142" s="212">
        <f t="shared" si="1028"/>
        <v>0</v>
      </c>
      <c r="FB142" s="212">
        <f t="shared" ref="FB142:FC142" si="1029">IF(ISODD($B142),ER142,0)</f>
        <v>16</v>
      </c>
      <c r="FC142" s="212">
        <f t="shared" si="1029"/>
        <v>14</v>
      </c>
      <c r="FD142" s="212">
        <f t="shared" si="130"/>
        <v>0</v>
      </c>
      <c r="FE142" s="264">
        <f t="shared" si="131"/>
        <v>13</v>
      </c>
      <c r="FF142" s="212">
        <f t="shared" ref="FF142:FG142" si="1030">IF(ISEVEN($B142),ET142,0)</f>
        <v>0</v>
      </c>
      <c r="FG142" s="212">
        <f t="shared" si="1030"/>
        <v>0</v>
      </c>
      <c r="FH142" s="212">
        <f t="shared" si="133"/>
        <v>15</v>
      </c>
      <c r="FI142" s="212">
        <v>0</v>
      </c>
      <c r="FJ142" s="212">
        <v>0</v>
      </c>
      <c r="FK142" s="212"/>
      <c r="FL142" s="212"/>
      <c r="FM142" s="262">
        <v>92</v>
      </c>
    </row>
    <row r="143" spans="1:169" ht="15.75" customHeight="1" x14ac:dyDescent="0.2">
      <c r="A143" s="247">
        <v>160</v>
      </c>
      <c r="B143" s="248">
        <v>213423243160</v>
      </c>
      <c r="C143" s="249" t="s">
        <v>848</v>
      </c>
      <c r="D143" s="250"/>
      <c r="E143" s="251" t="s">
        <v>849</v>
      </c>
      <c r="F143" s="252">
        <f t="shared" si="0"/>
        <v>2</v>
      </c>
      <c r="G143" s="252">
        <f t="shared" si="1"/>
        <v>2</v>
      </c>
      <c r="H143" s="252">
        <f t="shared" si="2"/>
        <v>2</v>
      </c>
      <c r="I143" s="252">
        <f t="shared" si="3"/>
        <v>2</v>
      </c>
      <c r="J143" s="252">
        <f t="shared" si="4"/>
        <v>2</v>
      </c>
      <c r="K143" s="252">
        <f t="shared" si="5"/>
        <v>2</v>
      </c>
      <c r="L143" s="252">
        <f t="shared" si="6"/>
        <v>2</v>
      </c>
      <c r="M143" s="252">
        <f t="shared" si="7"/>
        <v>2</v>
      </c>
      <c r="N143" s="252">
        <f t="shared" si="8"/>
        <v>1</v>
      </c>
      <c r="O143" s="253">
        <f t="shared" si="9"/>
        <v>0</v>
      </c>
      <c r="P143" s="252">
        <f t="shared" si="10"/>
        <v>0</v>
      </c>
      <c r="Q143" s="252">
        <f t="shared" si="11"/>
        <v>0</v>
      </c>
      <c r="R143" s="252">
        <f t="shared" si="12"/>
        <v>0</v>
      </c>
      <c r="S143" s="254">
        <f t="shared" si="13"/>
        <v>0</v>
      </c>
      <c r="T143" s="255">
        <f t="shared" si="14"/>
        <v>4</v>
      </c>
      <c r="U143" s="252">
        <f t="shared" si="15"/>
        <v>12</v>
      </c>
      <c r="V143" s="252">
        <f t="shared" si="16"/>
        <v>0</v>
      </c>
      <c r="W143" s="252">
        <f t="shared" si="17"/>
        <v>0</v>
      </c>
      <c r="X143" s="254">
        <f t="shared" si="18"/>
        <v>0</v>
      </c>
      <c r="Y143" s="256">
        <f t="shared" si="19"/>
        <v>3</v>
      </c>
      <c r="Z143" s="252">
        <f t="shared" si="20"/>
        <v>12</v>
      </c>
      <c r="AA143" s="252">
        <f t="shared" si="21"/>
        <v>0</v>
      </c>
      <c r="AB143" s="252">
        <f t="shared" si="22"/>
        <v>0</v>
      </c>
      <c r="AC143" s="254">
        <f t="shared" si="23"/>
        <v>0</v>
      </c>
      <c r="AD143" s="255">
        <f t="shared" si="24"/>
        <v>3</v>
      </c>
      <c r="AE143" s="252">
        <f t="shared" si="25"/>
        <v>0</v>
      </c>
      <c r="AF143" s="252">
        <f t="shared" si="26"/>
        <v>0</v>
      </c>
      <c r="AG143" s="252">
        <f t="shared" si="27"/>
        <v>0</v>
      </c>
      <c r="AH143" s="254">
        <f t="shared" si="28"/>
        <v>0</v>
      </c>
      <c r="AI143" s="257">
        <f t="shared" si="29"/>
        <v>4</v>
      </c>
      <c r="AJ143" s="252">
        <f t="shared" si="30"/>
        <v>0</v>
      </c>
      <c r="AK143" s="252">
        <f t="shared" si="31"/>
        <v>0</v>
      </c>
      <c r="AL143" s="252">
        <f t="shared" si="32"/>
        <v>0</v>
      </c>
      <c r="AM143" s="254">
        <f t="shared" si="33"/>
        <v>0</v>
      </c>
      <c r="AN143" s="257">
        <f t="shared" si="34"/>
        <v>4</v>
      </c>
      <c r="AO143" s="252">
        <f t="shared" si="35"/>
        <v>12</v>
      </c>
      <c r="AP143" s="252">
        <f t="shared" si="36"/>
        <v>0</v>
      </c>
      <c r="AQ143" s="252">
        <f t="shared" si="37"/>
        <v>0</v>
      </c>
      <c r="AR143" s="254">
        <f t="shared" si="38"/>
        <v>0</v>
      </c>
      <c r="AS143" s="257">
        <f t="shared" si="39"/>
        <v>3</v>
      </c>
      <c r="AT143" s="252">
        <f t="shared" si="40"/>
        <v>0</v>
      </c>
      <c r="AU143" s="252">
        <f t="shared" si="41"/>
        <v>0</v>
      </c>
      <c r="AV143" s="252">
        <f t="shared" si="42"/>
        <v>0</v>
      </c>
      <c r="AW143" s="254">
        <f t="shared" si="43"/>
        <v>0</v>
      </c>
      <c r="AX143" s="258">
        <f t="shared" si="44"/>
        <v>4</v>
      </c>
      <c r="AY143" s="252">
        <f t="shared" si="45"/>
        <v>12</v>
      </c>
      <c r="AZ143" s="252">
        <f t="shared" si="46"/>
        <v>0</v>
      </c>
      <c r="BA143" s="252">
        <f t="shared" si="47"/>
        <v>0</v>
      </c>
      <c r="BB143" s="254">
        <f t="shared" si="48"/>
        <v>0</v>
      </c>
      <c r="BC143" s="257">
        <f t="shared" si="49"/>
        <v>3</v>
      </c>
      <c r="BD143" s="259">
        <f t="shared" si="50"/>
        <v>7</v>
      </c>
      <c r="BE143" s="252">
        <f t="shared" si="51"/>
        <v>0</v>
      </c>
      <c r="BF143" s="252">
        <f t="shared" si="52"/>
        <v>0</v>
      </c>
      <c r="BG143" s="254">
        <f t="shared" si="53"/>
        <v>0</v>
      </c>
      <c r="BH143" s="257">
        <f t="shared" si="54"/>
        <v>3</v>
      </c>
      <c r="BI143" s="252">
        <f t="shared" si="55"/>
        <v>0</v>
      </c>
      <c r="BJ143" s="252">
        <f t="shared" si="56"/>
        <v>0</v>
      </c>
      <c r="BK143" s="252">
        <f t="shared" si="57"/>
        <v>0</v>
      </c>
      <c r="BL143" s="254">
        <f t="shared" si="58"/>
        <v>0</v>
      </c>
      <c r="BM143" s="260">
        <f t="shared" si="59"/>
        <v>4</v>
      </c>
      <c r="BN143" s="252">
        <f t="shared" si="60"/>
        <v>0</v>
      </c>
      <c r="BO143" s="252">
        <f t="shared" si="61"/>
        <v>0</v>
      </c>
      <c r="BP143" s="252">
        <f t="shared" si="62"/>
        <v>0</v>
      </c>
      <c r="BQ143" s="254">
        <f t="shared" si="63"/>
        <v>0</v>
      </c>
      <c r="BR143" s="261">
        <f t="shared" si="64"/>
        <v>4</v>
      </c>
      <c r="BS143" s="252">
        <f t="shared" si="65"/>
        <v>13</v>
      </c>
      <c r="BT143" s="252">
        <f t="shared" si="66"/>
        <v>0</v>
      </c>
      <c r="BU143" s="252">
        <f t="shared" si="67"/>
        <v>0</v>
      </c>
      <c r="BV143" s="254">
        <f t="shared" si="68"/>
        <v>0</v>
      </c>
      <c r="BW143" s="261">
        <f t="shared" si="69"/>
        <v>3</v>
      </c>
      <c r="BX143" s="262">
        <v>85</v>
      </c>
      <c r="BY143" s="262">
        <v>85</v>
      </c>
      <c r="BZ143" s="246" t="e">
        <f t="shared" si="70"/>
        <v>#VALUE!</v>
      </c>
      <c r="CA143" s="246">
        <f t="shared" si="71"/>
        <v>16</v>
      </c>
      <c r="CB143" s="246" t="e">
        <f t="shared" si="72"/>
        <v>#VALUE!</v>
      </c>
      <c r="CC143" s="246" t="e">
        <f t="shared" si="73"/>
        <v>#VALUE!</v>
      </c>
      <c r="CD143" s="246" t="e">
        <f t="shared" si="74"/>
        <v>#VALUE!</v>
      </c>
      <c r="CE143" s="246" t="e">
        <f t="shared" si="75"/>
        <v>#VALUE!</v>
      </c>
      <c r="CF143" s="246" t="e">
        <f t="shared" si="76"/>
        <v>#VALUE!</v>
      </c>
      <c r="CG143" s="246" t="e">
        <f t="shared" si="77"/>
        <v>#VALUE!</v>
      </c>
      <c r="CH143" s="246" t="e">
        <f t="shared" si="78"/>
        <v>#VALUE!</v>
      </c>
      <c r="CI143" s="246" t="e">
        <f t="shared" si="79"/>
        <v>#VALUE!</v>
      </c>
      <c r="CJ143" s="246" t="e">
        <f t="shared" si="80"/>
        <v>#VALUE!</v>
      </c>
      <c r="CK143" s="246" t="e">
        <f t="shared" si="81"/>
        <v>#VALUE!</v>
      </c>
      <c r="CL143" s="246" t="e">
        <f t="shared" si="82"/>
        <v>#VALUE!</v>
      </c>
      <c r="CM143" s="246" t="e">
        <f t="shared" si="83"/>
        <v>#VALUE!</v>
      </c>
      <c r="CN143" s="246" t="e">
        <f t="shared" si="84"/>
        <v>#VALUE!</v>
      </c>
      <c r="CO143" s="263" t="str">
        <f t="shared" si="85"/>
        <v>2023PEC AI 485</v>
      </c>
      <c r="CP143" s="246" t="e">
        <f t="shared" si="86"/>
        <v>#VALUE!</v>
      </c>
      <c r="CQ143" s="211"/>
      <c r="CR143" s="246">
        <f t="shared" si="87"/>
        <v>15</v>
      </c>
      <c r="CS143" s="246" t="e">
        <f t="shared" si="88"/>
        <v>#VALUE!</v>
      </c>
      <c r="CT143" s="246" t="e">
        <f t="shared" si="89"/>
        <v>#VALUE!</v>
      </c>
      <c r="CU143" s="246" t="e">
        <f t="shared" si="90"/>
        <v>#VALUE!</v>
      </c>
      <c r="CV143" s="246" t="e">
        <f t="shared" si="91"/>
        <v>#VALUE!</v>
      </c>
      <c r="CW143" s="246" t="e">
        <f t="shared" si="92"/>
        <v>#VALUE!</v>
      </c>
      <c r="CX143" s="246" t="e">
        <f t="shared" si="93"/>
        <v>#VALUE!</v>
      </c>
      <c r="CY143" s="246" t="e">
        <f t="shared" si="94"/>
        <v>#VALUE!</v>
      </c>
      <c r="CZ143" s="246" t="e">
        <f t="shared" si="95"/>
        <v>#VALUE!</v>
      </c>
      <c r="DA143" s="246" t="e">
        <f t="shared" si="96"/>
        <v>#VALUE!</v>
      </c>
      <c r="DB143" s="246" t="e">
        <f t="shared" si="97"/>
        <v>#VALUE!</v>
      </c>
      <c r="DC143" s="246" t="e">
        <f t="shared" si="98"/>
        <v>#VALUE!</v>
      </c>
      <c r="DD143" s="246" t="e">
        <f t="shared" si="99"/>
        <v>#VALUE!</v>
      </c>
      <c r="DE143" s="212"/>
      <c r="DF143" s="212" t="e">
        <f t="shared" si="100"/>
        <v>#VALUE!</v>
      </c>
      <c r="DG143" s="212"/>
      <c r="DH143" s="212"/>
      <c r="DI143" s="212"/>
      <c r="DJ143" s="212"/>
      <c r="DK143" s="212"/>
      <c r="DL143" s="212"/>
      <c r="DM143" s="212"/>
      <c r="DN143" s="212"/>
      <c r="DO143" s="212"/>
      <c r="DP143" s="212"/>
      <c r="DQ143" s="212"/>
      <c r="DR143" s="264">
        <f t="shared" si="101"/>
        <v>85</v>
      </c>
      <c r="DS143" s="241">
        <f t="shared" si="102"/>
        <v>17</v>
      </c>
      <c r="DT143" s="212">
        <f t="shared" si="103"/>
        <v>12</v>
      </c>
      <c r="DU143" s="212">
        <f t="shared" si="104"/>
        <v>12</v>
      </c>
      <c r="DV143" s="212">
        <f t="shared" si="105"/>
        <v>12</v>
      </c>
      <c r="DW143" s="212">
        <f t="shared" si="106"/>
        <v>12</v>
      </c>
      <c r="DX143" s="264">
        <f t="shared" si="107"/>
        <v>7</v>
      </c>
      <c r="DY143" s="265">
        <f t="shared" si="108"/>
        <v>13</v>
      </c>
      <c r="DZ143" s="212">
        <f t="shared" si="109"/>
        <v>85</v>
      </c>
      <c r="EA143" s="212">
        <f t="shared" si="110"/>
        <v>17</v>
      </c>
      <c r="EB143" s="212">
        <f t="shared" si="111"/>
        <v>0</v>
      </c>
      <c r="EC143" s="212">
        <f t="shared" ref="EC143:ED143" si="1031">IF(ISEVEN($B143),DT143,0)</f>
        <v>12</v>
      </c>
      <c r="ED143" s="212">
        <f t="shared" si="1031"/>
        <v>12</v>
      </c>
      <c r="EE143" s="212">
        <f t="shared" ref="EE143:EF143" si="1032">IF(ISODD($B143),DU143,0)</f>
        <v>0</v>
      </c>
      <c r="EF143" s="212">
        <f t="shared" si="1032"/>
        <v>0</v>
      </c>
      <c r="EG143" s="212">
        <f t="shared" si="114"/>
        <v>12</v>
      </c>
      <c r="EH143" s="212">
        <f t="shared" si="115"/>
        <v>0</v>
      </c>
      <c r="EI143" s="212">
        <f t="shared" ref="EI143:EJ143" si="1033">IF(ISEVEN($B143),DW143,0)</f>
        <v>12</v>
      </c>
      <c r="EJ143" s="264">
        <f t="shared" si="1033"/>
        <v>7</v>
      </c>
      <c r="EK143" s="212">
        <f t="shared" ref="EK143:EL143" si="1034">IF(ISODD($B143),DX143,0)</f>
        <v>0</v>
      </c>
      <c r="EL143" s="212">
        <f t="shared" si="1034"/>
        <v>0</v>
      </c>
      <c r="EM143" s="212">
        <f t="shared" si="118"/>
        <v>13</v>
      </c>
      <c r="EN143" s="212"/>
      <c r="EO143" s="212"/>
      <c r="EP143" s="241">
        <f t="shared" si="119"/>
        <v>17</v>
      </c>
      <c r="EQ143" s="212">
        <f t="shared" si="120"/>
        <v>14</v>
      </c>
      <c r="ER143" s="212">
        <f t="shared" si="121"/>
        <v>15</v>
      </c>
      <c r="ES143" s="212">
        <f t="shared" si="122"/>
        <v>15</v>
      </c>
      <c r="ET143" s="264">
        <f t="shared" si="123"/>
        <v>10</v>
      </c>
      <c r="EU143" s="212">
        <f t="shared" si="124"/>
        <v>14</v>
      </c>
      <c r="EV143" s="212"/>
      <c r="EW143" s="212">
        <f t="shared" si="125"/>
        <v>85</v>
      </c>
      <c r="EX143" s="212">
        <f t="shared" si="126"/>
        <v>17</v>
      </c>
      <c r="EY143" s="212">
        <f t="shared" si="127"/>
        <v>0</v>
      </c>
      <c r="EZ143" s="212">
        <f t="shared" ref="EZ143:FA143" si="1035">IF(ISEVEN($B143),EQ143,0)</f>
        <v>14</v>
      </c>
      <c r="FA143" s="212">
        <f t="shared" si="1035"/>
        <v>15</v>
      </c>
      <c r="FB143" s="212">
        <f t="shared" ref="FB143:FC143" si="1036">IF(ISODD($B143),ER143,0)</f>
        <v>0</v>
      </c>
      <c r="FC143" s="212">
        <f t="shared" si="1036"/>
        <v>0</v>
      </c>
      <c r="FD143" s="212">
        <f t="shared" si="130"/>
        <v>15</v>
      </c>
      <c r="FE143" s="212">
        <f t="shared" si="131"/>
        <v>0</v>
      </c>
      <c r="FF143" s="264">
        <f t="shared" ref="FF143:FG143" si="1037">IF(ISEVEN($B143),ET143,0)</f>
        <v>10</v>
      </c>
      <c r="FG143" s="212">
        <f t="shared" si="1037"/>
        <v>14</v>
      </c>
      <c r="FH143" s="212">
        <f t="shared" si="133"/>
        <v>0</v>
      </c>
      <c r="FI143" s="212">
        <v>0</v>
      </c>
      <c r="FJ143" s="212">
        <v>0</v>
      </c>
      <c r="FK143" s="212"/>
      <c r="FL143" s="212"/>
      <c r="FM143" s="262">
        <v>85</v>
      </c>
    </row>
    <row r="144" spans="1:169" ht="15.75" customHeight="1" x14ac:dyDescent="0.2">
      <c r="A144" s="247">
        <v>161</v>
      </c>
      <c r="B144" s="266">
        <v>213423243161</v>
      </c>
      <c r="C144" s="266" t="s">
        <v>197</v>
      </c>
      <c r="D144" s="250"/>
      <c r="E144" s="267" t="s">
        <v>198</v>
      </c>
      <c r="F144" s="252">
        <f t="shared" si="0"/>
        <v>2</v>
      </c>
      <c r="G144" s="252">
        <f t="shared" si="1"/>
        <v>2</v>
      </c>
      <c r="H144" s="252">
        <f t="shared" si="2"/>
        <v>2</v>
      </c>
      <c r="I144" s="252">
        <f t="shared" si="3"/>
        <v>2</v>
      </c>
      <c r="J144" s="252">
        <f t="shared" si="4"/>
        <v>2</v>
      </c>
      <c r="K144" s="252">
        <f t="shared" si="5"/>
        <v>2</v>
      </c>
      <c r="L144" s="252">
        <f t="shared" si="6"/>
        <v>2</v>
      </c>
      <c r="M144" s="252">
        <f t="shared" si="7"/>
        <v>2</v>
      </c>
      <c r="N144" s="252">
        <f t="shared" si="8"/>
        <v>2</v>
      </c>
      <c r="O144" s="253">
        <f t="shared" si="9"/>
        <v>0</v>
      </c>
      <c r="P144" s="252">
        <f t="shared" si="10"/>
        <v>13</v>
      </c>
      <c r="Q144" s="252">
        <f t="shared" si="11"/>
        <v>0</v>
      </c>
      <c r="R144" s="252">
        <f t="shared" si="12"/>
        <v>0</v>
      </c>
      <c r="S144" s="254">
        <f t="shared" si="13"/>
        <v>0</v>
      </c>
      <c r="T144" s="255">
        <f t="shared" si="14"/>
        <v>3</v>
      </c>
      <c r="U144" s="252">
        <f t="shared" si="15"/>
        <v>0</v>
      </c>
      <c r="V144" s="252">
        <f t="shared" si="16"/>
        <v>0</v>
      </c>
      <c r="W144" s="252">
        <f t="shared" si="17"/>
        <v>0</v>
      </c>
      <c r="X144" s="254">
        <f t="shared" si="18"/>
        <v>0</v>
      </c>
      <c r="Y144" s="256">
        <f t="shared" si="19"/>
        <v>4</v>
      </c>
      <c r="Z144" s="252">
        <f t="shared" si="20"/>
        <v>0</v>
      </c>
      <c r="AA144" s="252">
        <f t="shared" si="21"/>
        <v>0</v>
      </c>
      <c r="AB144" s="252">
        <f t="shared" si="22"/>
        <v>0</v>
      </c>
      <c r="AC144" s="254">
        <f t="shared" si="23"/>
        <v>0</v>
      </c>
      <c r="AD144" s="255">
        <f t="shared" si="24"/>
        <v>4</v>
      </c>
      <c r="AE144" s="252">
        <f t="shared" si="25"/>
        <v>13</v>
      </c>
      <c r="AF144" s="252">
        <f t="shared" si="26"/>
        <v>0</v>
      </c>
      <c r="AG144" s="252">
        <f t="shared" si="27"/>
        <v>0</v>
      </c>
      <c r="AH144" s="254">
        <f t="shared" si="28"/>
        <v>0</v>
      </c>
      <c r="AI144" s="257">
        <f t="shared" si="29"/>
        <v>3</v>
      </c>
      <c r="AJ144" s="252">
        <f t="shared" si="30"/>
        <v>11</v>
      </c>
      <c r="AK144" s="252">
        <f t="shared" si="31"/>
        <v>0</v>
      </c>
      <c r="AL144" s="252">
        <f t="shared" si="32"/>
        <v>0</v>
      </c>
      <c r="AM144" s="254">
        <f t="shared" si="33"/>
        <v>0</v>
      </c>
      <c r="AN144" s="257">
        <f t="shared" si="34"/>
        <v>3</v>
      </c>
      <c r="AO144" s="252">
        <f t="shared" si="35"/>
        <v>0</v>
      </c>
      <c r="AP144" s="252">
        <f t="shared" si="36"/>
        <v>0</v>
      </c>
      <c r="AQ144" s="252">
        <f t="shared" si="37"/>
        <v>0</v>
      </c>
      <c r="AR144" s="254">
        <f t="shared" si="38"/>
        <v>0</v>
      </c>
      <c r="AS144" s="257">
        <f t="shared" si="39"/>
        <v>4</v>
      </c>
      <c r="AT144" s="252">
        <f t="shared" si="40"/>
        <v>13</v>
      </c>
      <c r="AU144" s="252">
        <f t="shared" si="41"/>
        <v>0</v>
      </c>
      <c r="AV144" s="252">
        <f t="shared" si="42"/>
        <v>0</v>
      </c>
      <c r="AW144" s="254">
        <f t="shared" si="43"/>
        <v>0</v>
      </c>
      <c r="AX144" s="258">
        <f t="shared" si="44"/>
        <v>3</v>
      </c>
      <c r="AY144" s="252">
        <f t="shared" si="45"/>
        <v>0</v>
      </c>
      <c r="AZ144" s="252">
        <f t="shared" si="46"/>
        <v>0</v>
      </c>
      <c r="BA144" s="252">
        <f t="shared" si="47"/>
        <v>0</v>
      </c>
      <c r="BB144" s="254">
        <f t="shared" si="48"/>
        <v>0</v>
      </c>
      <c r="BC144" s="257">
        <f t="shared" si="49"/>
        <v>4</v>
      </c>
      <c r="BD144" s="252">
        <f t="shared" si="50"/>
        <v>0</v>
      </c>
      <c r="BE144" s="252">
        <f t="shared" si="51"/>
        <v>0</v>
      </c>
      <c r="BF144" s="252">
        <f t="shared" si="52"/>
        <v>0</v>
      </c>
      <c r="BG144" s="254">
        <f t="shared" si="53"/>
        <v>0</v>
      </c>
      <c r="BH144" s="257">
        <f t="shared" si="54"/>
        <v>4</v>
      </c>
      <c r="BI144" s="259">
        <f t="shared" si="55"/>
        <v>8</v>
      </c>
      <c r="BJ144" s="252">
        <f t="shared" si="56"/>
        <v>0</v>
      </c>
      <c r="BK144" s="252">
        <f t="shared" si="57"/>
        <v>0</v>
      </c>
      <c r="BL144" s="254">
        <f t="shared" si="58"/>
        <v>0</v>
      </c>
      <c r="BM144" s="260">
        <f t="shared" si="59"/>
        <v>3</v>
      </c>
      <c r="BN144" s="252">
        <f t="shared" si="60"/>
        <v>13</v>
      </c>
      <c r="BO144" s="252">
        <f t="shared" si="61"/>
        <v>0</v>
      </c>
      <c r="BP144" s="252">
        <f t="shared" si="62"/>
        <v>0</v>
      </c>
      <c r="BQ144" s="254">
        <f t="shared" si="63"/>
        <v>0</v>
      </c>
      <c r="BR144" s="261">
        <f t="shared" si="64"/>
        <v>3</v>
      </c>
      <c r="BS144" s="252">
        <f t="shared" si="65"/>
        <v>0</v>
      </c>
      <c r="BT144" s="252">
        <f t="shared" si="66"/>
        <v>0</v>
      </c>
      <c r="BU144" s="252">
        <f t="shared" si="67"/>
        <v>0</v>
      </c>
      <c r="BV144" s="254">
        <f t="shared" si="68"/>
        <v>0</v>
      </c>
      <c r="BW144" s="261">
        <f t="shared" si="69"/>
        <v>4</v>
      </c>
      <c r="BX144" s="262">
        <v>89</v>
      </c>
      <c r="BY144" s="262">
        <v>89</v>
      </c>
      <c r="BZ144" s="246" t="e">
        <f t="shared" si="70"/>
        <v>#VALUE!</v>
      </c>
      <c r="CA144" s="246">
        <f t="shared" si="71"/>
        <v>20</v>
      </c>
      <c r="CB144" s="246" t="e">
        <f t="shared" si="72"/>
        <v>#VALUE!</v>
      </c>
      <c r="CC144" s="246" t="e">
        <f t="shared" si="73"/>
        <v>#VALUE!</v>
      </c>
      <c r="CD144" s="246" t="e">
        <f t="shared" si="74"/>
        <v>#VALUE!</v>
      </c>
      <c r="CE144" s="246" t="e">
        <f t="shared" si="75"/>
        <v>#VALUE!</v>
      </c>
      <c r="CF144" s="246" t="e">
        <f t="shared" si="76"/>
        <v>#VALUE!</v>
      </c>
      <c r="CG144" s="246" t="e">
        <f t="shared" si="77"/>
        <v>#VALUE!</v>
      </c>
      <c r="CH144" s="246" t="e">
        <f t="shared" si="78"/>
        <v>#VALUE!</v>
      </c>
      <c r="CI144" s="246" t="e">
        <f t="shared" si="79"/>
        <v>#VALUE!</v>
      </c>
      <c r="CJ144" s="246" t="e">
        <f t="shared" si="80"/>
        <v>#VALUE!</v>
      </c>
      <c r="CK144" s="246" t="e">
        <f t="shared" si="81"/>
        <v>#VALUE!</v>
      </c>
      <c r="CL144" s="246" t="e">
        <f t="shared" si="82"/>
        <v>#VALUE!</v>
      </c>
      <c r="CM144" s="246" t="e">
        <f t="shared" si="83"/>
        <v>#VALUE!</v>
      </c>
      <c r="CN144" s="246" t="e">
        <f t="shared" si="84"/>
        <v>#VALUE!</v>
      </c>
      <c r="CO144" s="263" t="str">
        <f t="shared" si="85"/>
        <v>2023PEC AI 158</v>
      </c>
      <c r="CP144" s="246" t="e">
        <f t="shared" si="86"/>
        <v>#VALUE!</v>
      </c>
      <c r="CQ144" s="211"/>
      <c r="CR144" s="246">
        <f t="shared" si="87"/>
        <v>20</v>
      </c>
      <c r="CS144" s="246" t="e">
        <f t="shared" si="88"/>
        <v>#VALUE!</v>
      </c>
      <c r="CT144" s="246" t="e">
        <f t="shared" si="89"/>
        <v>#VALUE!</v>
      </c>
      <c r="CU144" s="246" t="e">
        <f t="shared" si="90"/>
        <v>#VALUE!</v>
      </c>
      <c r="CV144" s="246" t="e">
        <f t="shared" si="91"/>
        <v>#VALUE!</v>
      </c>
      <c r="CW144" s="246" t="e">
        <f t="shared" si="92"/>
        <v>#VALUE!</v>
      </c>
      <c r="CX144" s="246" t="e">
        <f t="shared" si="93"/>
        <v>#VALUE!</v>
      </c>
      <c r="CY144" s="246" t="e">
        <f t="shared" si="94"/>
        <v>#VALUE!</v>
      </c>
      <c r="CZ144" s="246" t="e">
        <f t="shared" si="95"/>
        <v>#VALUE!</v>
      </c>
      <c r="DA144" s="246" t="e">
        <f t="shared" si="96"/>
        <v>#VALUE!</v>
      </c>
      <c r="DB144" s="246" t="e">
        <f t="shared" si="97"/>
        <v>#VALUE!</v>
      </c>
      <c r="DC144" s="246" t="e">
        <f t="shared" si="98"/>
        <v>#VALUE!</v>
      </c>
      <c r="DD144" s="246" t="e">
        <f t="shared" si="99"/>
        <v>#VALUE!</v>
      </c>
      <c r="DE144" s="212"/>
      <c r="DF144" s="212" t="e">
        <f t="shared" si="100"/>
        <v>#VALUE!</v>
      </c>
      <c r="DG144" s="212"/>
      <c r="DH144" s="212"/>
      <c r="DI144" s="212"/>
      <c r="DJ144" s="212"/>
      <c r="DK144" s="212"/>
      <c r="DL144" s="212"/>
      <c r="DM144" s="212"/>
      <c r="DN144" s="212"/>
      <c r="DO144" s="212"/>
      <c r="DP144" s="212"/>
      <c r="DQ144" s="212"/>
      <c r="DR144" s="264">
        <f t="shared" si="101"/>
        <v>89</v>
      </c>
      <c r="DS144" s="241">
        <f t="shared" si="102"/>
        <v>18</v>
      </c>
      <c r="DT144" s="212">
        <f t="shared" si="103"/>
        <v>13</v>
      </c>
      <c r="DU144" s="212">
        <f t="shared" si="104"/>
        <v>13</v>
      </c>
      <c r="DV144" s="212">
        <f t="shared" si="105"/>
        <v>11</v>
      </c>
      <c r="DW144" s="212">
        <f t="shared" si="106"/>
        <v>13</v>
      </c>
      <c r="DX144" s="264">
        <f t="shared" si="107"/>
        <v>8</v>
      </c>
      <c r="DY144" s="265">
        <f t="shared" si="108"/>
        <v>13</v>
      </c>
      <c r="DZ144" s="212">
        <f t="shared" si="109"/>
        <v>89</v>
      </c>
      <c r="EA144" s="212">
        <f t="shared" si="110"/>
        <v>18</v>
      </c>
      <c r="EB144" s="212">
        <f t="shared" si="111"/>
        <v>13</v>
      </c>
      <c r="EC144" s="212">
        <f t="shared" ref="EC144:ED144" si="1038">IF(ISEVEN($B144),DT144,0)</f>
        <v>0</v>
      </c>
      <c r="ED144" s="212">
        <f t="shared" si="1038"/>
        <v>0</v>
      </c>
      <c r="EE144" s="212">
        <f t="shared" ref="EE144:EF144" si="1039">IF(ISODD($B144),DU144,0)</f>
        <v>13</v>
      </c>
      <c r="EF144" s="212">
        <f t="shared" si="1039"/>
        <v>11</v>
      </c>
      <c r="EG144" s="212">
        <f t="shared" si="114"/>
        <v>0</v>
      </c>
      <c r="EH144" s="212">
        <f t="shared" si="115"/>
        <v>13</v>
      </c>
      <c r="EI144" s="212">
        <f t="shared" ref="EI144:EJ144" si="1040">IF(ISEVEN($B144),DW144,0)</f>
        <v>0</v>
      </c>
      <c r="EJ144" s="212">
        <f t="shared" si="1040"/>
        <v>0</v>
      </c>
      <c r="EK144" s="264">
        <f t="shared" ref="EK144:EL144" si="1041">IF(ISODD($B144),DX144,0)</f>
        <v>8</v>
      </c>
      <c r="EL144" s="212">
        <f t="shared" si="1041"/>
        <v>13</v>
      </c>
      <c r="EM144" s="212">
        <f t="shared" si="118"/>
        <v>0</v>
      </c>
      <c r="EN144" s="212"/>
      <c r="EO144" s="212"/>
      <c r="EP144" s="241">
        <f t="shared" si="119"/>
        <v>18</v>
      </c>
      <c r="EQ144" s="212">
        <f t="shared" si="120"/>
        <v>16</v>
      </c>
      <c r="ER144" s="212">
        <f t="shared" si="121"/>
        <v>16</v>
      </c>
      <c r="ES144" s="212">
        <f t="shared" si="122"/>
        <v>14</v>
      </c>
      <c r="ET144" s="264">
        <f t="shared" si="123"/>
        <v>11</v>
      </c>
      <c r="EU144" s="212">
        <f t="shared" si="124"/>
        <v>14</v>
      </c>
      <c r="EV144" s="212"/>
      <c r="EW144" s="212">
        <f t="shared" si="125"/>
        <v>89</v>
      </c>
      <c r="EX144" s="212">
        <f t="shared" si="126"/>
        <v>18</v>
      </c>
      <c r="EY144" s="212">
        <f t="shared" si="127"/>
        <v>16</v>
      </c>
      <c r="EZ144" s="212">
        <f t="shared" ref="EZ144:FA144" si="1042">IF(ISEVEN($B144),EQ144,0)</f>
        <v>0</v>
      </c>
      <c r="FA144" s="212">
        <f t="shared" si="1042"/>
        <v>0</v>
      </c>
      <c r="FB144" s="212">
        <f t="shared" ref="FB144:FC144" si="1043">IF(ISODD($B144),ER144,0)</f>
        <v>16</v>
      </c>
      <c r="FC144" s="212">
        <f t="shared" si="1043"/>
        <v>14</v>
      </c>
      <c r="FD144" s="212">
        <f t="shared" si="130"/>
        <v>0</v>
      </c>
      <c r="FE144" s="264">
        <f t="shared" si="131"/>
        <v>11</v>
      </c>
      <c r="FF144" s="212">
        <f t="shared" ref="FF144:FG144" si="1044">IF(ISEVEN($B144),ET144,0)</f>
        <v>0</v>
      </c>
      <c r="FG144" s="212">
        <f t="shared" si="1044"/>
        <v>0</v>
      </c>
      <c r="FH144" s="212">
        <f t="shared" si="133"/>
        <v>14</v>
      </c>
      <c r="FI144" s="212">
        <v>0</v>
      </c>
      <c r="FJ144" s="212">
        <v>0</v>
      </c>
      <c r="FK144" s="212"/>
      <c r="FL144" s="212"/>
      <c r="FM144" s="262">
        <v>89</v>
      </c>
    </row>
    <row r="145" spans="1:169" ht="15.75" customHeight="1" x14ac:dyDescent="0.2">
      <c r="A145" s="247">
        <v>162</v>
      </c>
      <c r="B145" s="248">
        <v>213423243162</v>
      </c>
      <c r="C145" s="249" t="s">
        <v>850</v>
      </c>
      <c r="D145" s="250"/>
      <c r="E145" s="251" t="s">
        <v>851</v>
      </c>
      <c r="F145" s="252">
        <f t="shared" si="0"/>
        <v>2</v>
      </c>
      <c r="G145" s="252">
        <f t="shared" si="1"/>
        <v>2</v>
      </c>
      <c r="H145" s="252">
        <f t="shared" si="2"/>
        <v>2</v>
      </c>
      <c r="I145" s="252">
        <f t="shared" si="3"/>
        <v>2</v>
      </c>
      <c r="J145" s="252">
        <f t="shared" si="4"/>
        <v>0</v>
      </c>
      <c r="K145" s="252">
        <f t="shared" si="5"/>
        <v>0</v>
      </c>
      <c r="L145" s="252">
        <f t="shared" si="6"/>
        <v>0</v>
      </c>
      <c r="M145" s="252">
        <f t="shared" si="7"/>
        <v>0</v>
      </c>
      <c r="N145" s="252">
        <f t="shared" si="8"/>
        <v>0</v>
      </c>
      <c r="O145" s="253">
        <f t="shared" si="9"/>
        <v>0</v>
      </c>
      <c r="P145" s="252">
        <f t="shared" si="10"/>
        <v>0</v>
      </c>
      <c r="Q145" s="252">
        <f t="shared" si="11"/>
        <v>0</v>
      </c>
      <c r="R145" s="252">
        <f t="shared" si="12"/>
        <v>0</v>
      </c>
      <c r="S145" s="254">
        <f t="shared" si="13"/>
        <v>0</v>
      </c>
      <c r="T145" s="255">
        <f t="shared" si="14"/>
        <v>4</v>
      </c>
      <c r="U145" s="252">
        <f t="shared" si="15"/>
        <v>5</v>
      </c>
      <c r="V145" s="252">
        <f t="shared" si="16"/>
        <v>0</v>
      </c>
      <c r="W145" s="252">
        <f t="shared" si="17"/>
        <v>0</v>
      </c>
      <c r="X145" s="254">
        <f t="shared" si="18"/>
        <v>0</v>
      </c>
      <c r="Y145" s="256">
        <f t="shared" si="19"/>
        <v>3</v>
      </c>
      <c r="Z145" s="252">
        <f t="shared" si="20"/>
        <v>6</v>
      </c>
      <c r="AA145" s="252">
        <f t="shared" si="21"/>
        <v>0</v>
      </c>
      <c r="AB145" s="252">
        <f t="shared" si="22"/>
        <v>0</v>
      </c>
      <c r="AC145" s="254">
        <f t="shared" si="23"/>
        <v>0</v>
      </c>
      <c r="AD145" s="255">
        <f t="shared" si="24"/>
        <v>3</v>
      </c>
      <c r="AE145" s="252">
        <f t="shared" si="25"/>
        <v>0</v>
      </c>
      <c r="AF145" s="252">
        <f t="shared" si="26"/>
        <v>0</v>
      </c>
      <c r="AG145" s="252">
        <f t="shared" si="27"/>
        <v>0</v>
      </c>
      <c r="AH145" s="254">
        <f t="shared" si="28"/>
        <v>0</v>
      </c>
      <c r="AI145" s="257">
        <f t="shared" si="29"/>
        <v>4</v>
      </c>
      <c r="AJ145" s="252">
        <f t="shared" si="30"/>
        <v>0</v>
      </c>
      <c r="AK145" s="252">
        <f t="shared" si="31"/>
        <v>0</v>
      </c>
      <c r="AL145" s="252">
        <f t="shared" si="32"/>
        <v>0</v>
      </c>
      <c r="AM145" s="254">
        <f t="shared" si="33"/>
        <v>0</v>
      </c>
      <c r="AN145" s="257">
        <f t="shared" si="34"/>
        <v>4</v>
      </c>
      <c r="AO145" s="252">
        <f t="shared" si="35"/>
        <v>6</v>
      </c>
      <c r="AP145" s="252">
        <f t="shared" si="36"/>
        <v>0</v>
      </c>
      <c r="AQ145" s="252">
        <f t="shared" si="37"/>
        <v>0</v>
      </c>
      <c r="AR145" s="254">
        <f t="shared" si="38"/>
        <v>0</v>
      </c>
      <c r="AS145" s="257">
        <f t="shared" si="39"/>
        <v>3</v>
      </c>
      <c r="AT145" s="252">
        <f t="shared" si="40"/>
        <v>0</v>
      </c>
      <c r="AU145" s="252">
        <f t="shared" si="41"/>
        <v>0</v>
      </c>
      <c r="AV145" s="252">
        <f t="shared" si="42"/>
        <v>0</v>
      </c>
      <c r="AW145" s="254">
        <f t="shared" si="43"/>
        <v>0</v>
      </c>
      <c r="AX145" s="258">
        <f t="shared" si="44"/>
        <v>4</v>
      </c>
      <c r="AY145" s="252">
        <f t="shared" si="45"/>
        <v>6</v>
      </c>
      <c r="AZ145" s="252">
        <f t="shared" si="46"/>
        <v>0</v>
      </c>
      <c r="BA145" s="252">
        <f t="shared" si="47"/>
        <v>0</v>
      </c>
      <c r="BB145" s="254">
        <f t="shared" si="48"/>
        <v>0</v>
      </c>
      <c r="BC145" s="257">
        <f t="shared" si="49"/>
        <v>3</v>
      </c>
      <c r="BD145" s="259">
        <f t="shared" si="50"/>
        <v>1</v>
      </c>
      <c r="BE145" s="252">
        <f t="shared" si="51"/>
        <v>0</v>
      </c>
      <c r="BF145" s="252">
        <f t="shared" si="52"/>
        <v>0</v>
      </c>
      <c r="BG145" s="254">
        <f t="shared" si="53"/>
        <v>0</v>
      </c>
      <c r="BH145" s="257">
        <f t="shared" si="54"/>
        <v>3</v>
      </c>
      <c r="BI145" s="252">
        <f t="shared" si="55"/>
        <v>0</v>
      </c>
      <c r="BJ145" s="252">
        <f t="shared" si="56"/>
        <v>0</v>
      </c>
      <c r="BK145" s="252">
        <f t="shared" si="57"/>
        <v>0</v>
      </c>
      <c r="BL145" s="254">
        <f t="shared" si="58"/>
        <v>0</v>
      </c>
      <c r="BM145" s="260">
        <f t="shared" si="59"/>
        <v>4</v>
      </c>
      <c r="BN145" s="252">
        <f t="shared" si="60"/>
        <v>0</v>
      </c>
      <c r="BO145" s="252">
        <f t="shared" si="61"/>
        <v>0</v>
      </c>
      <c r="BP145" s="252">
        <f t="shared" si="62"/>
        <v>0</v>
      </c>
      <c r="BQ145" s="254">
        <f t="shared" si="63"/>
        <v>0</v>
      </c>
      <c r="BR145" s="261">
        <f t="shared" si="64"/>
        <v>4</v>
      </c>
      <c r="BS145" s="252">
        <f t="shared" si="65"/>
        <v>6</v>
      </c>
      <c r="BT145" s="252">
        <f t="shared" si="66"/>
        <v>0</v>
      </c>
      <c r="BU145" s="252">
        <f t="shared" si="67"/>
        <v>0</v>
      </c>
      <c r="BV145" s="254">
        <f t="shared" si="68"/>
        <v>0</v>
      </c>
      <c r="BW145" s="261">
        <f t="shared" si="69"/>
        <v>3</v>
      </c>
      <c r="BX145" s="262">
        <v>38</v>
      </c>
      <c r="BY145" s="262">
        <v>38</v>
      </c>
      <c r="BZ145" s="246" t="e">
        <f t="shared" si="70"/>
        <v>#VALUE!</v>
      </c>
      <c r="CA145" s="246">
        <f t="shared" si="71"/>
        <v>20</v>
      </c>
      <c r="CB145" s="246" t="e">
        <f t="shared" si="72"/>
        <v>#VALUE!</v>
      </c>
      <c r="CC145" s="246" t="e">
        <f t="shared" si="73"/>
        <v>#VALUE!</v>
      </c>
      <c r="CD145" s="246" t="e">
        <f t="shared" si="74"/>
        <v>#VALUE!</v>
      </c>
      <c r="CE145" s="246" t="e">
        <f t="shared" si="75"/>
        <v>#VALUE!</v>
      </c>
      <c r="CF145" s="246" t="e">
        <f t="shared" si="76"/>
        <v>#VALUE!</v>
      </c>
      <c r="CG145" s="246" t="e">
        <f t="shared" si="77"/>
        <v>#VALUE!</v>
      </c>
      <c r="CH145" s="246" t="e">
        <f t="shared" si="78"/>
        <v>#VALUE!</v>
      </c>
      <c r="CI145" s="246" t="e">
        <f t="shared" si="79"/>
        <v>#VALUE!</v>
      </c>
      <c r="CJ145" s="246" t="e">
        <f t="shared" si="80"/>
        <v>#VALUE!</v>
      </c>
      <c r="CK145" s="246" t="e">
        <f t="shared" si="81"/>
        <v>#VALUE!</v>
      </c>
      <c r="CL145" s="246" t="e">
        <f t="shared" si="82"/>
        <v>#VALUE!</v>
      </c>
      <c r="CM145" s="246" t="e">
        <f t="shared" si="83"/>
        <v>#VALUE!</v>
      </c>
      <c r="CN145" s="246" t="e">
        <f t="shared" si="84"/>
        <v>#VALUE!</v>
      </c>
      <c r="CO145" s="263" t="str">
        <f t="shared" si="85"/>
        <v>2023PEC AI 486</v>
      </c>
      <c r="CP145" s="246" t="e">
        <f t="shared" si="86"/>
        <v>#VALUE!</v>
      </c>
      <c r="CQ145" s="211"/>
      <c r="CR145" s="246">
        <f t="shared" si="87"/>
        <v>20</v>
      </c>
      <c r="CS145" s="246" t="e">
        <f t="shared" si="88"/>
        <v>#VALUE!</v>
      </c>
      <c r="CT145" s="246" t="e">
        <f t="shared" si="89"/>
        <v>#VALUE!</v>
      </c>
      <c r="CU145" s="246" t="e">
        <f t="shared" si="90"/>
        <v>#VALUE!</v>
      </c>
      <c r="CV145" s="246" t="e">
        <f t="shared" si="91"/>
        <v>#VALUE!</v>
      </c>
      <c r="CW145" s="246" t="e">
        <f t="shared" si="92"/>
        <v>#VALUE!</v>
      </c>
      <c r="CX145" s="246" t="e">
        <f t="shared" si="93"/>
        <v>#VALUE!</v>
      </c>
      <c r="CY145" s="246" t="e">
        <f t="shared" si="94"/>
        <v>#VALUE!</v>
      </c>
      <c r="CZ145" s="246" t="e">
        <f t="shared" si="95"/>
        <v>#VALUE!</v>
      </c>
      <c r="DA145" s="246" t="e">
        <f t="shared" si="96"/>
        <v>#VALUE!</v>
      </c>
      <c r="DB145" s="246" t="e">
        <f t="shared" si="97"/>
        <v>#VALUE!</v>
      </c>
      <c r="DC145" s="246" t="e">
        <f t="shared" si="98"/>
        <v>#VALUE!</v>
      </c>
      <c r="DD145" s="246" t="e">
        <f t="shared" si="99"/>
        <v>#VALUE!</v>
      </c>
      <c r="DE145" s="212"/>
      <c r="DF145" s="212" t="e">
        <f t="shared" si="100"/>
        <v>#VALUE!</v>
      </c>
      <c r="DG145" s="212"/>
      <c r="DH145" s="212"/>
      <c r="DI145" s="212"/>
      <c r="DJ145" s="212"/>
      <c r="DK145" s="212"/>
      <c r="DL145" s="212"/>
      <c r="DM145" s="212"/>
      <c r="DN145" s="212"/>
      <c r="DO145" s="212"/>
      <c r="DP145" s="212"/>
      <c r="DQ145" s="212"/>
      <c r="DR145" s="264">
        <f t="shared" si="101"/>
        <v>38</v>
      </c>
      <c r="DS145" s="241">
        <f t="shared" si="102"/>
        <v>8</v>
      </c>
      <c r="DT145" s="212">
        <f t="shared" si="103"/>
        <v>5</v>
      </c>
      <c r="DU145" s="212">
        <f t="shared" si="104"/>
        <v>6</v>
      </c>
      <c r="DV145" s="212">
        <f t="shared" si="105"/>
        <v>6</v>
      </c>
      <c r="DW145" s="212">
        <f t="shared" si="106"/>
        <v>6</v>
      </c>
      <c r="DX145" s="264">
        <f t="shared" si="107"/>
        <v>1</v>
      </c>
      <c r="DY145" s="265">
        <f t="shared" si="108"/>
        <v>6</v>
      </c>
      <c r="DZ145" s="212">
        <f t="shared" si="109"/>
        <v>38</v>
      </c>
      <c r="EA145" s="212">
        <f t="shared" si="110"/>
        <v>8</v>
      </c>
      <c r="EB145" s="212">
        <f t="shared" si="111"/>
        <v>0</v>
      </c>
      <c r="EC145" s="212">
        <f t="shared" ref="EC145:ED145" si="1045">IF(ISEVEN($B145),DT145,0)</f>
        <v>5</v>
      </c>
      <c r="ED145" s="212">
        <f t="shared" si="1045"/>
        <v>6</v>
      </c>
      <c r="EE145" s="212">
        <f t="shared" ref="EE145:EF145" si="1046">IF(ISODD($B145),DU145,0)</f>
        <v>0</v>
      </c>
      <c r="EF145" s="212">
        <f t="shared" si="1046"/>
        <v>0</v>
      </c>
      <c r="EG145" s="212">
        <f t="shared" si="114"/>
        <v>6</v>
      </c>
      <c r="EH145" s="212">
        <f t="shared" si="115"/>
        <v>0</v>
      </c>
      <c r="EI145" s="212">
        <f t="shared" ref="EI145:EJ145" si="1047">IF(ISEVEN($B145),DW145,0)</f>
        <v>6</v>
      </c>
      <c r="EJ145" s="264">
        <f t="shared" si="1047"/>
        <v>1</v>
      </c>
      <c r="EK145" s="212">
        <f t="shared" ref="EK145:EL145" si="1048">IF(ISODD($B145),DX145,0)</f>
        <v>0</v>
      </c>
      <c r="EL145" s="212">
        <f t="shared" si="1048"/>
        <v>0</v>
      </c>
      <c r="EM145" s="212">
        <f t="shared" si="118"/>
        <v>6</v>
      </c>
      <c r="EN145" s="212"/>
      <c r="EO145" s="212"/>
      <c r="EP145" s="241">
        <f t="shared" si="119"/>
        <v>8</v>
      </c>
      <c r="EQ145" s="212">
        <f t="shared" si="120"/>
        <v>7</v>
      </c>
      <c r="ER145" s="212">
        <f t="shared" si="121"/>
        <v>7</v>
      </c>
      <c r="ES145" s="212">
        <f t="shared" si="122"/>
        <v>7</v>
      </c>
      <c r="ET145" s="264">
        <f t="shared" si="123"/>
        <v>3</v>
      </c>
      <c r="EU145" s="212">
        <f t="shared" si="124"/>
        <v>6</v>
      </c>
      <c r="EV145" s="212"/>
      <c r="EW145" s="212">
        <f t="shared" si="125"/>
        <v>38</v>
      </c>
      <c r="EX145" s="212">
        <f t="shared" si="126"/>
        <v>8</v>
      </c>
      <c r="EY145" s="212">
        <f t="shared" si="127"/>
        <v>0</v>
      </c>
      <c r="EZ145" s="212">
        <f t="shared" ref="EZ145:FA145" si="1049">IF(ISEVEN($B145),EQ145,0)</f>
        <v>7</v>
      </c>
      <c r="FA145" s="212">
        <f t="shared" si="1049"/>
        <v>7</v>
      </c>
      <c r="FB145" s="212">
        <f t="shared" ref="FB145:FC145" si="1050">IF(ISODD($B145),ER145,0)</f>
        <v>0</v>
      </c>
      <c r="FC145" s="212">
        <f t="shared" si="1050"/>
        <v>0</v>
      </c>
      <c r="FD145" s="212">
        <f t="shared" si="130"/>
        <v>7</v>
      </c>
      <c r="FE145" s="212">
        <f t="shared" si="131"/>
        <v>0</v>
      </c>
      <c r="FF145" s="264">
        <f t="shared" ref="FF145:FG145" si="1051">IF(ISEVEN($B145),ET145,0)</f>
        <v>3</v>
      </c>
      <c r="FG145" s="212">
        <f t="shared" si="1051"/>
        <v>6</v>
      </c>
      <c r="FH145" s="212">
        <f t="shared" si="133"/>
        <v>0</v>
      </c>
      <c r="FI145" s="212">
        <v>0</v>
      </c>
      <c r="FJ145" s="212">
        <v>0</v>
      </c>
      <c r="FK145" s="212"/>
      <c r="FL145" s="212"/>
      <c r="FM145" s="262">
        <v>38</v>
      </c>
    </row>
    <row r="146" spans="1:169" ht="15.75" customHeight="1" x14ac:dyDescent="0.2">
      <c r="A146" s="247">
        <v>163</v>
      </c>
      <c r="B146" s="248">
        <v>213423243163</v>
      </c>
      <c r="C146" s="249" t="s">
        <v>854</v>
      </c>
      <c r="D146" s="250"/>
      <c r="E146" s="251" t="s">
        <v>853</v>
      </c>
      <c r="F146" s="252">
        <f t="shared" si="0"/>
        <v>2</v>
      </c>
      <c r="G146" s="252">
        <f t="shared" si="1"/>
        <v>2</v>
      </c>
      <c r="H146" s="252">
        <f t="shared" si="2"/>
        <v>2</v>
      </c>
      <c r="I146" s="252">
        <f t="shared" si="3"/>
        <v>2</v>
      </c>
      <c r="J146" s="252">
        <f t="shared" si="4"/>
        <v>2</v>
      </c>
      <c r="K146" s="252">
        <f t="shared" si="5"/>
        <v>2</v>
      </c>
      <c r="L146" s="252">
        <f t="shared" si="6"/>
        <v>2</v>
      </c>
      <c r="M146" s="252">
        <f t="shared" si="7"/>
        <v>2</v>
      </c>
      <c r="N146" s="252">
        <f t="shared" si="8"/>
        <v>2</v>
      </c>
      <c r="O146" s="253">
        <f t="shared" si="9"/>
        <v>0</v>
      </c>
      <c r="P146" s="252">
        <f t="shared" si="10"/>
        <v>13</v>
      </c>
      <c r="Q146" s="252">
        <f t="shared" si="11"/>
        <v>0</v>
      </c>
      <c r="R146" s="252">
        <f t="shared" si="12"/>
        <v>0</v>
      </c>
      <c r="S146" s="254">
        <f t="shared" si="13"/>
        <v>0</v>
      </c>
      <c r="T146" s="255">
        <f t="shared" si="14"/>
        <v>3</v>
      </c>
      <c r="U146" s="252">
        <f t="shared" si="15"/>
        <v>0</v>
      </c>
      <c r="V146" s="252">
        <f t="shared" si="16"/>
        <v>0</v>
      </c>
      <c r="W146" s="252">
        <f t="shared" si="17"/>
        <v>0</v>
      </c>
      <c r="X146" s="254">
        <f t="shared" si="18"/>
        <v>0</v>
      </c>
      <c r="Y146" s="256">
        <f t="shared" si="19"/>
        <v>4</v>
      </c>
      <c r="Z146" s="252">
        <f t="shared" si="20"/>
        <v>0</v>
      </c>
      <c r="AA146" s="252">
        <f t="shared" si="21"/>
        <v>0</v>
      </c>
      <c r="AB146" s="252">
        <f t="shared" si="22"/>
        <v>0</v>
      </c>
      <c r="AC146" s="254">
        <f t="shared" si="23"/>
        <v>0</v>
      </c>
      <c r="AD146" s="255">
        <f t="shared" si="24"/>
        <v>4</v>
      </c>
      <c r="AE146" s="252">
        <f t="shared" si="25"/>
        <v>13</v>
      </c>
      <c r="AF146" s="252">
        <f t="shared" si="26"/>
        <v>0</v>
      </c>
      <c r="AG146" s="252">
        <f t="shared" si="27"/>
        <v>0</v>
      </c>
      <c r="AH146" s="254">
        <f t="shared" si="28"/>
        <v>0</v>
      </c>
      <c r="AI146" s="257">
        <f t="shared" si="29"/>
        <v>3</v>
      </c>
      <c r="AJ146" s="252">
        <f t="shared" si="30"/>
        <v>11</v>
      </c>
      <c r="AK146" s="252">
        <f t="shared" si="31"/>
        <v>0</v>
      </c>
      <c r="AL146" s="252">
        <f t="shared" si="32"/>
        <v>0</v>
      </c>
      <c r="AM146" s="254">
        <f t="shared" si="33"/>
        <v>0</v>
      </c>
      <c r="AN146" s="257">
        <f t="shared" si="34"/>
        <v>3</v>
      </c>
      <c r="AO146" s="252">
        <f t="shared" si="35"/>
        <v>0</v>
      </c>
      <c r="AP146" s="252">
        <f t="shared" si="36"/>
        <v>0</v>
      </c>
      <c r="AQ146" s="252">
        <f t="shared" si="37"/>
        <v>0</v>
      </c>
      <c r="AR146" s="254">
        <f t="shared" si="38"/>
        <v>0</v>
      </c>
      <c r="AS146" s="257">
        <f t="shared" si="39"/>
        <v>4</v>
      </c>
      <c r="AT146" s="252">
        <f t="shared" si="40"/>
        <v>13</v>
      </c>
      <c r="AU146" s="252">
        <f t="shared" si="41"/>
        <v>0</v>
      </c>
      <c r="AV146" s="252">
        <f t="shared" si="42"/>
        <v>0</v>
      </c>
      <c r="AW146" s="254">
        <f t="shared" si="43"/>
        <v>0</v>
      </c>
      <c r="AX146" s="258">
        <f t="shared" si="44"/>
        <v>3</v>
      </c>
      <c r="AY146" s="252">
        <f t="shared" si="45"/>
        <v>0</v>
      </c>
      <c r="AZ146" s="252">
        <f t="shared" si="46"/>
        <v>0</v>
      </c>
      <c r="BA146" s="252">
        <f t="shared" si="47"/>
        <v>0</v>
      </c>
      <c r="BB146" s="254">
        <f t="shared" si="48"/>
        <v>0</v>
      </c>
      <c r="BC146" s="257">
        <f t="shared" si="49"/>
        <v>4</v>
      </c>
      <c r="BD146" s="252">
        <f t="shared" si="50"/>
        <v>0</v>
      </c>
      <c r="BE146" s="252">
        <f t="shared" si="51"/>
        <v>0</v>
      </c>
      <c r="BF146" s="252">
        <f t="shared" si="52"/>
        <v>0</v>
      </c>
      <c r="BG146" s="254">
        <f t="shared" si="53"/>
        <v>0</v>
      </c>
      <c r="BH146" s="257">
        <f t="shared" si="54"/>
        <v>4</v>
      </c>
      <c r="BI146" s="259">
        <f t="shared" si="55"/>
        <v>7</v>
      </c>
      <c r="BJ146" s="252">
        <f t="shared" si="56"/>
        <v>0</v>
      </c>
      <c r="BK146" s="252">
        <f t="shared" si="57"/>
        <v>0</v>
      </c>
      <c r="BL146" s="254">
        <f t="shared" si="58"/>
        <v>0</v>
      </c>
      <c r="BM146" s="260">
        <f t="shared" si="59"/>
        <v>3</v>
      </c>
      <c r="BN146" s="252">
        <f t="shared" si="60"/>
        <v>13</v>
      </c>
      <c r="BO146" s="252">
        <f t="shared" si="61"/>
        <v>0</v>
      </c>
      <c r="BP146" s="252">
        <f t="shared" si="62"/>
        <v>0</v>
      </c>
      <c r="BQ146" s="254">
        <f t="shared" si="63"/>
        <v>0</v>
      </c>
      <c r="BR146" s="261">
        <f t="shared" si="64"/>
        <v>3</v>
      </c>
      <c r="BS146" s="252">
        <f t="shared" si="65"/>
        <v>0</v>
      </c>
      <c r="BT146" s="252">
        <f t="shared" si="66"/>
        <v>0</v>
      </c>
      <c r="BU146" s="252">
        <f t="shared" si="67"/>
        <v>0</v>
      </c>
      <c r="BV146" s="254">
        <f t="shared" si="68"/>
        <v>0</v>
      </c>
      <c r="BW146" s="261">
        <f t="shared" si="69"/>
        <v>4</v>
      </c>
      <c r="BX146" s="262">
        <v>88</v>
      </c>
      <c r="BY146" s="262">
        <v>88</v>
      </c>
      <c r="BZ146" s="246" t="e">
        <f t="shared" si="70"/>
        <v>#VALUE!</v>
      </c>
      <c r="CA146" s="246">
        <f t="shared" si="71"/>
        <v>20</v>
      </c>
      <c r="CB146" s="246" t="e">
        <f t="shared" si="72"/>
        <v>#VALUE!</v>
      </c>
      <c r="CC146" s="246" t="e">
        <f t="shared" si="73"/>
        <v>#VALUE!</v>
      </c>
      <c r="CD146" s="246" t="e">
        <f t="shared" si="74"/>
        <v>#VALUE!</v>
      </c>
      <c r="CE146" s="246" t="e">
        <f t="shared" si="75"/>
        <v>#VALUE!</v>
      </c>
      <c r="CF146" s="246" t="e">
        <f t="shared" si="76"/>
        <v>#VALUE!</v>
      </c>
      <c r="CG146" s="246" t="e">
        <f t="shared" si="77"/>
        <v>#VALUE!</v>
      </c>
      <c r="CH146" s="246" t="e">
        <f t="shared" si="78"/>
        <v>#VALUE!</v>
      </c>
      <c r="CI146" s="246" t="e">
        <f t="shared" si="79"/>
        <v>#VALUE!</v>
      </c>
      <c r="CJ146" s="246" t="e">
        <f t="shared" si="80"/>
        <v>#VALUE!</v>
      </c>
      <c r="CK146" s="246" t="e">
        <f t="shared" si="81"/>
        <v>#VALUE!</v>
      </c>
      <c r="CL146" s="246" t="e">
        <f t="shared" si="82"/>
        <v>#VALUE!</v>
      </c>
      <c r="CM146" s="246" t="e">
        <f t="shared" si="83"/>
        <v>#VALUE!</v>
      </c>
      <c r="CN146" s="246" t="e">
        <f t="shared" si="84"/>
        <v>#VALUE!</v>
      </c>
      <c r="CO146" s="263" t="str">
        <f t="shared" si="85"/>
        <v>2023PEC AI 488</v>
      </c>
      <c r="CP146" s="246" t="e">
        <f t="shared" si="86"/>
        <v>#VALUE!</v>
      </c>
      <c r="CQ146" s="211"/>
      <c r="CR146" s="246">
        <f t="shared" si="87"/>
        <v>20</v>
      </c>
      <c r="CS146" s="246" t="e">
        <f t="shared" si="88"/>
        <v>#VALUE!</v>
      </c>
      <c r="CT146" s="246" t="e">
        <f t="shared" si="89"/>
        <v>#VALUE!</v>
      </c>
      <c r="CU146" s="246" t="e">
        <f t="shared" si="90"/>
        <v>#VALUE!</v>
      </c>
      <c r="CV146" s="246" t="e">
        <f t="shared" si="91"/>
        <v>#VALUE!</v>
      </c>
      <c r="CW146" s="246" t="e">
        <f t="shared" si="92"/>
        <v>#VALUE!</v>
      </c>
      <c r="CX146" s="246" t="e">
        <f t="shared" si="93"/>
        <v>#VALUE!</v>
      </c>
      <c r="CY146" s="246" t="e">
        <f t="shared" si="94"/>
        <v>#VALUE!</v>
      </c>
      <c r="CZ146" s="246" t="e">
        <f t="shared" si="95"/>
        <v>#VALUE!</v>
      </c>
      <c r="DA146" s="246" t="e">
        <f t="shared" si="96"/>
        <v>#VALUE!</v>
      </c>
      <c r="DB146" s="246" t="e">
        <f t="shared" si="97"/>
        <v>#VALUE!</v>
      </c>
      <c r="DC146" s="246" t="e">
        <f t="shared" si="98"/>
        <v>#VALUE!</v>
      </c>
      <c r="DD146" s="246" t="e">
        <f t="shared" si="99"/>
        <v>#VALUE!</v>
      </c>
      <c r="DE146" s="212"/>
      <c r="DF146" s="212" t="e">
        <f t="shared" si="100"/>
        <v>#VALUE!</v>
      </c>
      <c r="DG146" s="212"/>
      <c r="DH146" s="212"/>
      <c r="DI146" s="212"/>
      <c r="DJ146" s="212"/>
      <c r="DK146" s="212"/>
      <c r="DL146" s="212"/>
      <c r="DM146" s="212"/>
      <c r="DN146" s="212"/>
      <c r="DO146" s="212"/>
      <c r="DP146" s="212"/>
      <c r="DQ146" s="212"/>
      <c r="DR146" s="264">
        <f t="shared" si="101"/>
        <v>88</v>
      </c>
      <c r="DS146" s="241">
        <f t="shared" si="102"/>
        <v>18</v>
      </c>
      <c r="DT146" s="212">
        <f t="shared" si="103"/>
        <v>13</v>
      </c>
      <c r="DU146" s="212">
        <f t="shared" si="104"/>
        <v>13</v>
      </c>
      <c r="DV146" s="212">
        <f t="shared" si="105"/>
        <v>11</v>
      </c>
      <c r="DW146" s="212">
        <f t="shared" si="106"/>
        <v>13</v>
      </c>
      <c r="DX146" s="264">
        <f t="shared" si="107"/>
        <v>7</v>
      </c>
      <c r="DY146" s="265">
        <f t="shared" si="108"/>
        <v>13</v>
      </c>
      <c r="DZ146" s="212">
        <f t="shared" si="109"/>
        <v>88</v>
      </c>
      <c r="EA146" s="212">
        <f t="shared" si="110"/>
        <v>18</v>
      </c>
      <c r="EB146" s="212">
        <f t="shared" si="111"/>
        <v>13</v>
      </c>
      <c r="EC146" s="212">
        <f t="shared" ref="EC146:ED146" si="1052">IF(ISEVEN($B146),DT146,0)</f>
        <v>0</v>
      </c>
      <c r="ED146" s="212">
        <f t="shared" si="1052"/>
        <v>0</v>
      </c>
      <c r="EE146" s="212">
        <f t="shared" ref="EE146:EF146" si="1053">IF(ISODD($B146),DU146,0)</f>
        <v>13</v>
      </c>
      <c r="EF146" s="212">
        <f t="shared" si="1053"/>
        <v>11</v>
      </c>
      <c r="EG146" s="212">
        <f t="shared" si="114"/>
        <v>0</v>
      </c>
      <c r="EH146" s="212">
        <f t="shared" si="115"/>
        <v>13</v>
      </c>
      <c r="EI146" s="212">
        <f t="shared" ref="EI146:EJ146" si="1054">IF(ISEVEN($B146),DW146,0)</f>
        <v>0</v>
      </c>
      <c r="EJ146" s="212">
        <f t="shared" si="1054"/>
        <v>0</v>
      </c>
      <c r="EK146" s="264">
        <f t="shared" ref="EK146:EL146" si="1055">IF(ISODD($B146),DX146,0)</f>
        <v>7</v>
      </c>
      <c r="EL146" s="212">
        <f t="shared" si="1055"/>
        <v>13</v>
      </c>
      <c r="EM146" s="212">
        <f t="shared" si="118"/>
        <v>0</v>
      </c>
      <c r="EN146" s="212"/>
      <c r="EO146" s="212"/>
      <c r="EP146" s="241">
        <f t="shared" si="119"/>
        <v>18</v>
      </c>
      <c r="EQ146" s="212">
        <f t="shared" si="120"/>
        <v>15</v>
      </c>
      <c r="ER146" s="212">
        <f t="shared" si="121"/>
        <v>15</v>
      </c>
      <c r="ES146" s="212">
        <f t="shared" si="122"/>
        <v>14</v>
      </c>
      <c r="ET146" s="264">
        <f t="shared" si="123"/>
        <v>12</v>
      </c>
      <c r="EU146" s="212">
        <f t="shared" si="124"/>
        <v>14</v>
      </c>
      <c r="EV146" s="212"/>
      <c r="EW146" s="212">
        <f t="shared" si="125"/>
        <v>88</v>
      </c>
      <c r="EX146" s="212">
        <f t="shared" si="126"/>
        <v>18</v>
      </c>
      <c r="EY146" s="212">
        <f t="shared" si="127"/>
        <v>15</v>
      </c>
      <c r="EZ146" s="212">
        <f t="shared" ref="EZ146:FA146" si="1056">IF(ISEVEN($B146),EQ146,0)</f>
        <v>0</v>
      </c>
      <c r="FA146" s="212">
        <f t="shared" si="1056"/>
        <v>0</v>
      </c>
      <c r="FB146" s="212">
        <f t="shared" ref="FB146:FC146" si="1057">IF(ISODD($B146),ER146,0)</f>
        <v>15</v>
      </c>
      <c r="FC146" s="212">
        <f t="shared" si="1057"/>
        <v>14</v>
      </c>
      <c r="FD146" s="212">
        <f t="shared" si="130"/>
        <v>0</v>
      </c>
      <c r="FE146" s="264">
        <f t="shared" si="131"/>
        <v>12</v>
      </c>
      <c r="FF146" s="212">
        <f t="shared" ref="FF146:FG146" si="1058">IF(ISEVEN($B146),ET146,0)</f>
        <v>0</v>
      </c>
      <c r="FG146" s="212">
        <f t="shared" si="1058"/>
        <v>0</v>
      </c>
      <c r="FH146" s="212">
        <f t="shared" si="133"/>
        <v>14</v>
      </c>
      <c r="FI146" s="212">
        <v>0</v>
      </c>
      <c r="FJ146" s="212">
        <v>0</v>
      </c>
      <c r="FK146" s="212"/>
      <c r="FL146" s="212"/>
      <c r="FM146" s="262">
        <v>88</v>
      </c>
    </row>
    <row r="147" spans="1:169" ht="15.75" customHeight="1" x14ac:dyDescent="0.2">
      <c r="A147" s="247">
        <v>164</v>
      </c>
      <c r="B147" s="248">
        <v>213423243164</v>
      </c>
      <c r="C147" s="249" t="s">
        <v>854</v>
      </c>
      <c r="D147" s="250"/>
      <c r="E147" s="251" t="s">
        <v>855</v>
      </c>
      <c r="F147" s="252">
        <f t="shared" si="0"/>
        <v>2</v>
      </c>
      <c r="G147" s="252">
        <f t="shared" si="1"/>
        <v>2</v>
      </c>
      <c r="H147" s="252">
        <f t="shared" si="2"/>
        <v>2</v>
      </c>
      <c r="I147" s="252">
        <f t="shared" si="3"/>
        <v>1</v>
      </c>
      <c r="J147" s="252">
        <f t="shared" si="4"/>
        <v>0</v>
      </c>
      <c r="K147" s="252">
        <f t="shared" si="5"/>
        <v>0</v>
      </c>
      <c r="L147" s="252">
        <f t="shared" si="6"/>
        <v>0</v>
      </c>
      <c r="M147" s="252">
        <f t="shared" si="7"/>
        <v>0</v>
      </c>
      <c r="N147" s="252">
        <f t="shared" si="8"/>
        <v>0</v>
      </c>
      <c r="O147" s="253">
        <f t="shared" si="9"/>
        <v>0</v>
      </c>
      <c r="P147" s="252">
        <f t="shared" si="10"/>
        <v>0</v>
      </c>
      <c r="Q147" s="252">
        <f t="shared" si="11"/>
        <v>0</v>
      </c>
      <c r="R147" s="252">
        <f t="shared" si="12"/>
        <v>0</v>
      </c>
      <c r="S147" s="254">
        <f t="shared" si="13"/>
        <v>0</v>
      </c>
      <c r="T147" s="255">
        <f t="shared" si="14"/>
        <v>4</v>
      </c>
      <c r="U147" s="252">
        <f t="shared" si="15"/>
        <v>5</v>
      </c>
      <c r="V147" s="252">
        <f t="shared" si="16"/>
        <v>0</v>
      </c>
      <c r="W147" s="252">
        <f t="shared" si="17"/>
        <v>0</v>
      </c>
      <c r="X147" s="254">
        <f t="shared" si="18"/>
        <v>0</v>
      </c>
      <c r="Y147" s="256">
        <f t="shared" si="19"/>
        <v>3</v>
      </c>
      <c r="Z147" s="252">
        <f t="shared" si="20"/>
        <v>5</v>
      </c>
      <c r="AA147" s="252">
        <f t="shared" si="21"/>
        <v>0</v>
      </c>
      <c r="AB147" s="252">
        <f t="shared" si="22"/>
        <v>0</v>
      </c>
      <c r="AC147" s="254">
        <f t="shared" si="23"/>
        <v>0</v>
      </c>
      <c r="AD147" s="255">
        <f t="shared" si="24"/>
        <v>3</v>
      </c>
      <c r="AE147" s="252">
        <f t="shared" si="25"/>
        <v>0</v>
      </c>
      <c r="AF147" s="252">
        <f t="shared" si="26"/>
        <v>0</v>
      </c>
      <c r="AG147" s="252">
        <f t="shared" si="27"/>
        <v>0</v>
      </c>
      <c r="AH147" s="254">
        <f t="shared" si="28"/>
        <v>0</v>
      </c>
      <c r="AI147" s="257">
        <f t="shared" si="29"/>
        <v>4</v>
      </c>
      <c r="AJ147" s="252">
        <f t="shared" si="30"/>
        <v>0</v>
      </c>
      <c r="AK147" s="252">
        <f t="shared" si="31"/>
        <v>0</v>
      </c>
      <c r="AL147" s="252">
        <f t="shared" si="32"/>
        <v>0</v>
      </c>
      <c r="AM147" s="254">
        <f t="shared" si="33"/>
        <v>0</v>
      </c>
      <c r="AN147" s="257">
        <f t="shared" si="34"/>
        <v>4</v>
      </c>
      <c r="AO147" s="252">
        <f t="shared" si="35"/>
        <v>5</v>
      </c>
      <c r="AP147" s="252">
        <f t="shared" si="36"/>
        <v>0</v>
      </c>
      <c r="AQ147" s="252">
        <f t="shared" si="37"/>
        <v>0</v>
      </c>
      <c r="AR147" s="254">
        <f t="shared" si="38"/>
        <v>0</v>
      </c>
      <c r="AS147" s="257">
        <f t="shared" si="39"/>
        <v>3</v>
      </c>
      <c r="AT147" s="252">
        <f t="shared" si="40"/>
        <v>0</v>
      </c>
      <c r="AU147" s="252">
        <f t="shared" si="41"/>
        <v>0</v>
      </c>
      <c r="AV147" s="252">
        <f t="shared" si="42"/>
        <v>0</v>
      </c>
      <c r="AW147" s="254">
        <f t="shared" si="43"/>
        <v>0</v>
      </c>
      <c r="AX147" s="258">
        <f t="shared" si="44"/>
        <v>4</v>
      </c>
      <c r="AY147" s="252">
        <f t="shared" si="45"/>
        <v>5</v>
      </c>
      <c r="AZ147" s="252">
        <f t="shared" si="46"/>
        <v>0</v>
      </c>
      <c r="BA147" s="252">
        <f t="shared" si="47"/>
        <v>0</v>
      </c>
      <c r="BB147" s="254">
        <f t="shared" si="48"/>
        <v>0</v>
      </c>
      <c r="BC147" s="257">
        <f t="shared" si="49"/>
        <v>3</v>
      </c>
      <c r="BD147" s="259">
        <f t="shared" si="50"/>
        <v>3</v>
      </c>
      <c r="BE147" s="252">
        <f t="shared" si="51"/>
        <v>0</v>
      </c>
      <c r="BF147" s="252">
        <f t="shared" si="52"/>
        <v>0</v>
      </c>
      <c r="BG147" s="254">
        <f t="shared" si="53"/>
        <v>0</v>
      </c>
      <c r="BH147" s="257">
        <f t="shared" si="54"/>
        <v>3</v>
      </c>
      <c r="BI147" s="252">
        <f t="shared" si="55"/>
        <v>0</v>
      </c>
      <c r="BJ147" s="252">
        <f t="shared" si="56"/>
        <v>0</v>
      </c>
      <c r="BK147" s="252">
        <f t="shared" si="57"/>
        <v>0</v>
      </c>
      <c r="BL147" s="254">
        <f t="shared" si="58"/>
        <v>0</v>
      </c>
      <c r="BM147" s="260">
        <f t="shared" si="59"/>
        <v>4</v>
      </c>
      <c r="BN147" s="252">
        <f t="shared" si="60"/>
        <v>0</v>
      </c>
      <c r="BO147" s="252">
        <f t="shared" si="61"/>
        <v>0</v>
      </c>
      <c r="BP147" s="252">
        <f t="shared" si="62"/>
        <v>0</v>
      </c>
      <c r="BQ147" s="254">
        <f t="shared" si="63"/>
        <v>0</v>
      </c>
      <c r="BR147" s="261">
        <f t="shared" si="64"/>
        <v>4</v>
      </c>
      <c r="BS147" s="252">
        <f t="shared" si="65"/>
        <v>5</v>
      </c>
      <c r="BT147" s="252">
        <f t="shared" si="66"/>
        <v>0</v>
      </c>
      <c r="BU147" s="252">
        <f t="shared" si="67"/>
        <v>0</v>
      </c>
      <c r="BV147" s="254">
        <f t="shared" si="68"/>
        <v>0</v>
      </c>
      <c r="BW147" s="261">
        <f t="shared" si="69"/>
        <v>3</v>
      </c>
      <c r="BX147" s="262">
        <v>35</v>
      </c>
      <c r="BY147" s="262">
        <v>35</v>
      </c>
      <c r="BZ147" s="246" t="e">
        <f t="shared" si="70"/>
        <v>#VALUE!</v>
      </c>
      <c r="CA147" s="246">
        <f t="shared" si="71"/>
        <v>20</v>
      </c>
      <c r="CB147" s="246" t="e">
        <f t="shared" si="72"/>
        <v>#VALUE!</v>
      </c>
      <c r="CC147" s="246" t="e">
        <f t="shared" si="73"/>
        <v>#VALUE!</v>
      </c>
      <c r="CD147" s="246" t="e">
        <f t="shared" si="74"/>
        <v>#VALUE!</v>
      </c>
      <c r="CE147" s="246" t="e">
        <f t="shared" si="75"/>
        <v>#VALUE!</v>
      </c>
      <c r="CF147" s="246" t="e">
        <f t="shared" si="76"/>
        <v>#VALUE!</v>
      </c>
      <c r="CG147" s="246" t="e">
        <f t="shared" si="77"/>
        <v>#VALUE!</v>
      </c>
      <c r="CH147" s="246" t="e">
        <f t="shared" si="78"/>
        <v>#VALUE!</v>
      </c>
      <c r="CI147" s="246" t="e">
        <f t="shared" si="79"/>
        <v>#VALUE!</v>
      </c>
      <c r="CJ147" s="246" t="e">
        <f t="shared" si="80"/>
        <v>#VALUE!</v>
      </c>
      <c r="CK147" s="246" t="e">
        <f t="shared" si="81"/>
        <v>#VALUE!</v>
      </c>
      <c r="CL147" s="246" t="e">
        <f t="shared" si="82"/>
        <v>#VALUE!</v>
      </c>
      <c r="CM147" s="246" t="e">
        <f t="shared" si="83"/>
        <v>#VALUE!</v>
      </c>
      <c r="CN147" s="246" t="e">
        <f t="shared" si="84"/>
        <v>#VALUE!</v>
      </c>
      <c r="CO147" s="263" t="str">
        <f t="shared" si="85"/>
        <v>2023PEC AI 488</v>
      </c>
      <c r="CP147" s="246" t="e">
        <f t="shared" si="86"/>
        <v>#VALUE!</v>
      </c>
      <c r="CQ147" s="211"/>
      <c r="CR147" s="246">
        <f t="shared" si="87"/>
        <v>20</v>
      </c>
      <c r="CS147" s="246" t="e">
        <f t="shared" si="88"/>
        <v>#VALUE!</v>
      </c>
      <c r="CT147" s="246" t="e">
        <f t="shared" si="89"/>
        <v>#VALUE!</v>
      </c>
      <c r="CU147" s="246" t="e">
        <f t="shared" si="90"/>
        <v>#VALUE!</v>
      </c>
      <c r="CV147" s="246" t="e">
        <f t="shared" si="91"/>
        <v>#VALUE!</v>
      </c>
      <c r="CW147" s="246" t="e">
        <f t="shared" si="92"/>
        <v>#VALUE!</v>
      </c>
      <c r="CX147" s="246" t="e">
        <f t="shared" si="93"/>
        <v>#VALUE!</v>
      </c>
      <c r="CY147" s="246" t="e">
        <f t="shared" si="94"/>
        <v>#VALUE!</v>
      </c>
      <c r="CZ147" s="246" t="e">
        <f t="shared" si="95"/>
        <v>#VALUE!</v>
      </c>
      <c r="DA147" s="246" t="e">
        <f t="shared" si="96"/>
        <v>#VALUE!</v>
      </c>
      <c r="DB147" s="246" t="e">
        <f t="shared" si="97"/>
        <v>#VALUE!</v>
      </c>
      <c r="DC147" s="246" t="e">
        <f t="shared" si="98"/>
        <v>#VALUE!</v>
      </c>
      <c r="DD147" s="246" t="e">
        <f t="shared" si="99"/>
        <v>#VALUE!</v>
      </c>
      <c r="DE147" s="212"/>
      <c r="DF147" s="212" t="e">
        <f t="shared" si="100"/>
        <v>#VALUE!</v>
      </c>
      <c r="DG147" s="212"/>
      <c r="DH147" s="212"/>
      <c r="DI147" s="212"/>
      <c r="DJ147" s="212"/>
      <c r="DK147" s="212"/>
      <c r="DL147" s="212"/>
      <c r="DM147" s="212"/>
      <c r="DN147" s="212"/>
      <c r="DO147" s="212"/>
      <c r="DP147" s="212"/>
      <c r="DQ147" s="212"/>
      <c r="DR147" s="264">
        <f t="shared" si="101"/>
        <v>35</v>
      </c>
      <c r="DS147" s="241">
        <f t="shared" si="102"/>
        <v>7</v>
      </c>
      <c r="DT147" s="212">
        <f t="shared" si="103"/>
        <v>5</v>
      </c>
      <c r="DU147" s="212">
        <f t="shared" si="104"/>
        <v>5</v>
      </c>
      <c r="DV147" s="212">
        <f t="shared" si="105"/>
        <v>5</v>
      </c>
      <c r="DW147" s="212">
        <f t="shared" si="106"/>
        <v>5</v>
      </c>
      <c r="DX147" s="264">
        <f t="shared" si="107"/>
        <v>3</v>
      </c>
      <c r="DY147" s="265">
        <f t="shared" si="108"/>
        <v>5</v>
      </c>
      <c r="DZ147" s="212">
        <f t="shared" si="109"/>
        <v>35</v>
      </c>
      <c r="EA147" s="212">
        <f t="shared" si="110"/>
        <v>7</v>
      </c>
      <c r="EB147" s="212">
        <f t="shared" si="111"/>
        <v>0</v>
      </c>
      <c r="EC147" s="212">
        <f t="shared" ref="EC147:ED147" si="1059">IF(ISEVEN($B147),DT147,0)</f>
        <v>5</v>
      </c>
      <c r="ED147" s="212">
        <f t="shared" si="1059"/>
        <v>5</v>
      </c>
      <c r="EE147" s="212">
        <f t="shared" ref="EE147:EF147" si="1060">IF(ISODD($B147),DU147,0)</f>
        <v>0</v>
      </c>
      <c r="EF147" s="212">
        <f t="shared" si="1060"/>
        <v>0</v>
      </c>
      <c r="EG147" s="212">
        <f t="shared" si="114"/>
        <v>5</v>
      </c>
      <c r="EH147" s="212">
        <f t="shared" si="115"/>
        <v>0</v>
      </c>
      <c r="EI147" s="212">
        <f t="shared" ref="EI147:EJ147" si="1061">IF(ISEVEN($B147),DW147,0)</f>
        <v>5</v>
      </c>
      <c r="EJ147" s="264">
        <f t="shared" si="1061"/>
        <v>3</v>
      </c>
      <c r="EK147" s="212">
        <f t="shared" ref="EK147:EL147" si="1062">IF(ISODD($B147),DX147,0)</f>
        <v>0</v>
      </c>
      <c r="EL147" s="212">
        <f t="shared" si="1062"/>
        <v>0</v>
      </c>
      <c r="EM147" s="212">
        <f t="shared" si="118"/>
        <v>5</v>
      </c>
      <c r="EN147" s="212"/>
      <c r="EO147" s="212"/>
      <c r="EP147" s="241">
        <f t="shared" si="119"/>
        <v>7</v>
      </c>
      <c r="EQ147" s="212">
        <f t="shared" si="120"/>
        <v>6</v>
      </c>
      <c r="ER147" s="212">
        <f t="shared" si="121"/>
        <v>6</v>
      </c>
      <c r="ES147" s="212">
        <f t="shared" si="122"/>
        <v>6</v>
      </c>
      <c r="ET147" s="264">
        <f t="shared" si="123"/>
        <v>4</v>
      </c>
      <c r="EU147" s="212">
        <f t="shared" si="124"/>
        <v>6</v>
      </c>
      <c r="EV147" s="212"/>
      <c r="EW147" s="212">
        <f t="shared" si="125"/>
        <v>35</v>
      </c>
      <c r="EX147" s="212">
        <f t="shared" si="126"/>
        <v>7</v>
      </c>
      <c r="EY147" s="212">
        <f t="shared" si="127"/>
        <v>0</v>
      </c>
      <c r="EZ147" s="212">
        <f t="shared" ref="EZ147:FA147" si="1063">IF(ISEVEN($B147),EQ147,0)</f>
        <v>6</v>
      </c>
      <c r="FA147" s="212">
        <f t="shared" si="1063"/>
        <v>6</v>
      </c>
      <c r="FB147" s="212">
        <f t="shared" ref="FB147:FC147" si="1064">IF(ISODD($B147),ER147,0)</f>
        <v>0</v>
      </c>
      <c r="FC147" s="212">
        <f t="shared" si="1064"/>
        <v>0</v>
      </c>
      <c r="FD147" s="212">
        <f t="shared" si="130"/>
        <v>6</v>
      </c>
      <c r="FE147" s="212">
        <f t="shared" si="131"/>
        <v>0</v>
      </c>
      <c r="FF147" s="264">
        <f t="shared" ref="FF147:FG147" si="1065">IF(ISEVEN($B147),ET147,0)</f>
        <v>4</v>
      </c>
      <c r="FG147" s="212">
        <f t="shared" si="1065"/>
        <v>6</v>
      </c>
      <c r="FH147" s="212">
        <f t="shared" si="133"/>
        <v>0</v>
      </c>
      <c r="FI147" s="212">
        <v>0</v>
      </c>
      <c r="FJ147" s="212">
        <v>0</v>
      </c>
      <c r="FK147" s="212"/>
      <c r="FL147" s="212"/>
      <c r="FM147" s="262">
        <v>35</v>
      </c>
    </row>
    <row r="148" spans="1:169" ht="15.75" customHeight="1" x14ac:dyDescent="0.2">
      <c r="A148" s="247">
        <v>165</v>
      </c>
      <c r="B148" s="248">
        <v>213423243165</v>
      </c>
      <c r="C148" s="249" t="s">
        <v>856</v>
      </c>
      <c r="D148" s="250"/>
      <c r="E148" s="251" t="s">
        <v>857</v>
      </c>
      <c r="F148" s="252">
        <f t="shared" si="0"/>
        <v>2</v>
      </c>
      <c r="G148" s="252">
        <f t="shared" si="1"/>
        <v>2</v>
      </c>
      <c r="H148" s="252">
        <f t="shared" si="2"/>
        <v>2</v>
      </c>
      <c r="I148" s="252">
        <f t="shared" si="3"/>
        <v>2</v>
      </c>
      <c r="J148" s="252">
        <f t="shared" si="4"/>
        <v>2</v>
      </c>
      <c r="K148" s="252">
        <f t="shared" si="5"/>
        <v>2</v>
      </c>
      <c r="L148" s="252">
        <f t="shared" si="6"/>
        <v>2</v>
      </c>
      <c r="M148" s="252">
        <f t="shared" si="7"/>
        <v>2</v>
      </c>
      <c r="N148" s="252">
        <f t="shared" si="8"/>
        <v>0</v>
      </c>
      <c r="O148" s="253">
        <f t="shared" si="9"/>
        <v>0</v>
      </c>
      <c r="P148" s="252">
        <f t="shared" si="10"/>
        <v>12</v>
      </c>
      <c r="Q148" s="252">
        <f t="shared" si="11"/>
        <v>0</v>
      </c>
      <c r="R148" s="252">
        <f t="shared" si="12"/>
        <v>0</v>
      </c>
      <c r="S148" s="254">
        <f t="shared" si="13"/>
        <v>0</v>
      </c>
      <c r="T148" s="255">
        <f t="shared" si="14"/>
        <v>3</v>
      </c>
      <c r="U148" s="252">
        <f t="shared" si="15"/>
        <v>0</v>
      </c>
      <c r="V148" s="252">
        <f t="shared" si="16"/>
        <v>0</v>
      </c>
      <c r="W148" s="252">
        <f t="shared" si="17"/>
        <v>0</v>
      </c>
      <c r="X148" s="254">
        <f t="shared" si="18"/>
        <v>0</v>
      </c>
      <c r="Y148" s="256">
        <f t="shared" si="19"/>
        <v>4</v>
      </c>
      <c r="Z148" s="252">
        <f t="shared" si="20"/>
        <v>0</v>
      </c>
      <c r="AA148" s="252">
        <f t="shared" si="21"/>
        <v>0</v>
      </c>
      <c r="AB148" s="252">
        <f t="shared" si="22"/>
        <v>0</v>
      </c>
      <c r="AC148" s="254">
        <f t="shared" si="23"/>
        <v>0</v>
      </c>
      <c r="AD148" s="255">
        <f t="shared" si="24"/>
        <v>4</v>
      </c>
      <c r="AE148" s="252">
        <f t="shared" si="25"/>
        <v>12</v>
      </c>
      <c r="AF148" s="252">
        <f t="shared" si="26"/>
        <v>0</v>
      </c>
      <c r="AG148" s="252">
        <f t="shared" si="27"/>
        <v>0</v>
      </c>
      <c r="AH148" s="254">
        <f t="shared" si="28"/>
        <v>0</v>
      </c>
      <c r="AI148" s="257">
        <f t="shared" si="29"/>
        <v>3</v>
      </c>
      <c r="AJ148" s="252">
        <f t="shared" si="30"/>
        <v>10</v>
      </c>
      <c r="AK148" s="252">
        <f t="shared" si="31"/>
        <v>0</v>
      </c>
      <c r="AL148" s="252">
        <f t="shared" si="32"/>
        <v>0</v>
      </c>
      <c r="AM148" s="254">
        <f t="shared" si="33"/>
        <v>0</v>
      </c>
      <c r="AN148" s="257">
        <f t="shared" si="34"/>
        <v>3</v>
      </c>
      <c r="AO148" s="252">
        <f t="shared" si="35"/>
        <v>0</v>
      </c>
      <c r="AP148" s="252">
        <f t="shared" si="36"/>
        <v>0</v>
      </c>
      <c r="AQ148" s="252">
        <f t="shared" si="37"/>
        <v>0</v>
      </c>
      <c r="AR148" s="254">
        <f t="shared" si="38"/>
        <v>0</v>
      </c>
      <c r="AS148" s="257">
        <f t="shared" si="39"/>
        <v>4</v>
      </c>
      <c r="AT148" s="252">
        <f t="shared" si="40"/>
        <v>12</v>
      </c>
      <c r="AU148" s="252">
        <f t="shared" si="41"/>
        <v>0</v>
      </c>
      <c r="AV148" s="252">
        <f t="shared" si="42"/>
        <v>0</v>
      </c>
      <c r="AW148" s="254">
        <f t="shared" si="43"/>
        <v>0</v>
      </c>
      <c r="AX148" s="258">
        <f t="shared" si="44"/>
        <v>3</v>
      </c>
      <c r="AY148" s="252">
        <f t="shared" si="45"/>
        <v>0</v>
      </c>
      <c r="AZ148" s="252">
        <f t="shared" si="46"/>
        <v>0</v>
      </c>
      <c r="BA148" s="252">
        <f t="shared" si="47"/>
        <v>0</v>
      </c>
      <c r="BB148" s="254">
        <f t="shared" si="48"/>
        <v>0</v>
      </c>
      <c r="BC148" s="257">
        <f t="shared" si="49"/>
        <v>4</v>
      </c>
      <c r="BD148" s="252">
        <f t="shared" si="50"/>
        <v>0</v>
      </c>
      <c r="BE148" s="252">
        <f t="shared" si="51"/>
        <v>0</v>
      </c>
      <c r="BF148" s="252">
        <f t="shared" si="52"/>
        <v>0</v>
      </c>
      <c r="BG148" s="254">
        <f t="shared" si="53"/>
        <v>0</v>
      </c>
      <c r="BH148" s="257">
        <f t="shared" si="54"/>
        <v>4</v>
      </c>
      <c r="BI148" s="259">
        <f t="shared" si="55"/>
        <v>6</v>
      </c>
      <c r="BJ148" s="252">
        <f t="shared" si="56"/>
        <v>0</v>
      </c>
      <c r="BK148" s="252">
        <f t="shared" si="57"/>
        <v>0</v>
      </c>
      <c r="BL148" s="254">
        <f t="shared" si="58"/>
        <v>0</v>
      </c>
      <c r="BM148" s="260">
        <f t="shared" si="59"/>
        <v>3</v>
      </c>
      <c r="BN148" s="252">
        <f t="shared" si="60"/>
        <v>12</v>
      </c>
      <c r="BO148" s="252">
        <f t="shared" si="61"/>
        <v>0</v>
      </c>
      <c r="BP148" s="252">
        <f t="shared" si="62"/>
        <v>0</v>
      </c>
      <c r="BQ148" s="254">
        <f t="shared" si="63"/>
        <v>0</v>
      </c>
      <c r="BR148" s="261">
        <f t="shared" si="64"/>
        <v>3</v>
      </c>
      <c r="BS148" s="252">
        <f t="shared" si="65"/>
        <v>0</v>
      </c>
      <c r="BT148" s="252">
        <f t="shared" si="66"/>
        <v>0</v>
      </c>
      <c r="BU148" s="252">
        <f t="shared" si="67"/>
        <v>0</v>
      </c>
      <c r="BV148" s="254">
        <f t="shared" si="68"/>
        <v>0</v>
      </c>
      <c r="BW148" s="261">
        <f t="shared" si="69"/>
        <v>4</v>
      </c>
      <c r="BX148" s="262">
        <v>80</v>
      </c>
      <c r="BY148" s="262">
        <v>80</v>
      </c>
      <c r="BZ148" s="246" t="e">
        <f t="shared" si="70"/>
        <v>#VALUE!</v>
      </c>
      <c r="CA148" s="246">
        <f t="shared" si="71"/>
        <v>14</v>
      </c>
      <c r="CB148" s="246" t="e">
        <f t="shared" si="72"/>
        <v>#VALUE!</v>
      </c>
      <c r="CC148" s="246" t="e">
        <f t="shared" si="73"/>
        <v>#VALUE!</v>
      </c>
      <c r="CD148" s="246" t="e">
        <f t="shared" si="74"/>
        <v>#VALUE!</v>
      </c>
      <c r="CE148" s="246" t="e">
        <f t="shared" si="75"/>
        <v>#VALUE!</v>
      </c>
      <c r="CF148" s="246" t="e">
        <f t="shared" si="76"/>
        <v>#VALUE!</v>
      </c>
      <c r="CG148" s="246" t="e">
        <f t="shared" si="77"/>
        <v>#VALUE!</v>
      </c>
      <c r="CH148" s="246" t="e">
        <f t="shared" si="78"/>
        <v>#VALUE!</v>
      </c>
      <c r="CI148" s="246" t="e">
        <f t="shared" si="79"/>
        <v>#VALUE!</v>
      </c>
      <c r="CJ148" s="246" t="e">
        <f t="shared" si="80"/>
        <v>#VALUE!</v>
      </c>
      <c r="CK148" s="246" t="e">
        <f t="shared" si="81"/>
        <v>#VALUE!</v>
      </c>
      <c r="CL148" s="246" t="e">
        <f t="shared" si="82"/>
        <v>#VALUE!</v>
      </c>
      <c r="CM148" s="246" t="e">
        <f t="shared" si="83"/>
        <v>#VALUE!</v>
      </c>
      <c r="CN148" s="246" t="e">
        <f t="shared" si="84"/>
        <v>#VALUE!</v>
      </c>
      <c r="CO148" s="263" t="str">
        <f t="shared" si="85"/>
        <v>2023PEC AI 489</v>
      </c>
      <c r="CP148" s="246" t="e">
        <f t="shared" si="86"/>
        <v>#VALUE!</v>
      </c>
      <c r="CQ148" s="211"/>
      <c r="CR148" s="246">
        <f t="shared" si="87"/>
        <v>13</v>
      </c>
      <c r="CS148" s="246" t="e">
        <f t="shared" si="88"/>
        <v>#VALUE!</v>
      </c>
      <c r="CT148" s="246" t="e">
        <f t="shared" si="89"/>
        <v>#VALUE!</v>
      </c>
      <c r="CU148" s="246" t="e">
        <f t="shared" si="90"/>
        <v>#VALUE!</v>
      </c>
      <c r="CV148" s="246" t="e">
        <f t="shared" si="91"/>
        <v>#VALUE!</v>
      </c>
      <c r="CW148" s="246" t="e">
        <f t="shared" si="92"/>
        <v>#VALUE!</v>
      </c>
      <c r="CX148" s="246" t="e">
        <f t="shared" si="93"/>
        <v>#VALUE!</v>
      </c>
      <c r="CY148" s="246" t="e">
        <f t="shared" si="94"/>
        <v>#VALUE!</v>
      </c>
      <c r="CZ148" s="246" t="e">
        <f t="shared" si="95"/>
        <v>#VALUE!</v>
      </c>
      <c r="DA148" s="246" t="e">
        <f t="shared" si="96"/>
        <v>#VALUE!</v>
      </c>
      <c r="DB148" s="246" t="e">
        <f t="shared" si="97"/>
        <v>#VALUE!</v>
      </c>
      <c r="DC148" s="246" t="e">
        <f t="shared" si="98"/>
        <v>#VALUE!</v>
      </c>
      <c r="DD148" s="246" t="e">
        <f t="shared" si="99"/>
        <v>#VALUE!</v>
      </c>
      <c r="DE148" s="212"/>
      <c r="DF148" s="212" t="e">
        <f t="shared" si="100"/>
        <v>#VALUE!</v>
      </c>
      <c r="DG148" s="212"/>
      <c r="DH148" s="212"/>
      <c r="DI148" s="212"/>
      <c r="DJ148" s="212"/>
      <c r="DK148" s="212"/>
      <c r="DL148" s="212"/>
      <c r="DM148" s="212"/>
      <c r="DN148" s="212"/>
      <c r="DO148" s="212"/>
      <c r="DP148" s="212"/>
      <c r="DQ148" s="212"/>
      <c r="DR148" s="264">
        <f t="shared" si="101"/>
        <v>80</v>
      </c>
      <c r="DS148" s="241">
        <f t="shared" si="102"/>
        <v>16</v>
      </c>
      <c r="DT148" s="212">
        <f t="shared" si="103"/>
        <v>12</v>
      </c>
      <c r="DU148" s="212">
        <f t="shared" si="104"/>
        <v>12</v>
      </c>
      <c r="DV148" s="212">
        <f t="shared" si="105"/>
        <v>10</v>
      </c>
      <c r="DW148" s="212">
        <f t="shared" si="106"/>
        <v>12</v>
      </c>
      <c r="DX148" s="264">
        <f t="shared" si="107"/>
        <v>6</v>
      </c>
      <c r="DY148" s="265">
        <f t="shared" si="108"/>
        <v>12</v>
      </c>
      <c r="DZ148" s="212">
        <f t="shared" si="109"/>
        <v>80</v>
      </c>
      <c r="EA148" s="212">
        <f t="shared" si="110"/>
        <v>16</v>
      </c>
      <c r="EB148" s="212">
        <f t="shared" si="111"/>
        <v>12</v>
      </c>
      <c r="EC148" s="212">
        <f t="shared" ref="EC148:ED148" si="1066">IF(ISEVEN($B148),DT148,0)</f>
        <v>0</v>
      </c>
      <c r="ED148" s="212">
        <f t="shared" si="1066"/>
        <v>0</v>
      </c>
      <c r="EE148" s="212">
        <f t="shared" ref="EE148:EF148" si="1067">IF(ISODD($B148),DU148,0)</f>
        <v>12</v>
      </c>
      <c r="EF148" s="212">
        <f t="shared" si="1067"/>
        <v>10</v>
      </c>
      <c r="EG148" s="212">
        <f t="shared" si="114"/>
        <v>0</v>
      </c>
      <c r="EH148" s="212">
        <f t="shared" si="115"/>
        <v>12</v>
      </c>
      <c r="EI148" s="212">
        <f t="shared" ref="EI148:EJ148" si="1068">IF(ISEVEN($B148),DW148,0)</f>
        <v>0</v>
      </c>
      <c r="EJ148" s="212">
        <f t="shared" si="1068"/>
        <v>0</v>
      </c>
      <c r="EK148" s="264">
        <f t="shared" ref="EK148:EL148" si="1069">IF(ISODD($B148),DX148,0)</f>
        <v>6</v>
      </c>
      <c r="EL148" s="212">
        <f t="shared" si="1069"/>
        <v>12</v>
      </c>
      <c r="EM148" s="212">
        <f t="shared" si="118"/>
        <v>0</v>
      </c>
      <c r="EN148" s="212"/>
      <c r="EO148" s="212"/>
      <c r="EP148" s="241">
        <f t="shared" si="119"/>
        <v>16</v>
      </c>
      <c r="EQ148" s="212">
        <f t="shared" si="120"/>
        <v>14</v>
      </c>
      <c r="ER148" s="212">
        <f t="shared" si="121"/>
        <v>14</v>
      </c>
      <c r="ES148" s="212">
        <f t="shared" si="122"/>
        <v>12</v>
      </c>
      <c r="ET148" s="264">
        <f t="shared" si="123"/>
        <v>11</v>
      </c>
      <c r="EU148" s="212">
        <f t="shared" si="124"/>
        <v>13</v>
      </c>
      <c r="EV148" s="212"/>
      <c r="EW148" s="212">
        <f t="shared" si="125"/>
        <v>80</v>
      </c>
      <c r="EX148" s="212">
        <f t="shared" si="126"/>
        <v>16</v>
      </c>
      <c r="EY148" s="212">
        <f t="shared" si="127"/>
        <v>14</v>
      </c>
      <c r="EZ148" s="212">
        <f t="shared" ref="EZ148:FA148" si="1070">IF(ISEVEN($B148),EQ148,0)</f>
        <v>0</v>
      </c>
      <c r="FA148" s="212">
        <f t="shared" si="1070"/>
        <v>0</v>
      </c>
      <c r="FB148" s="212">
        <f t="shared" ref="FB148:FC148" si="1071">IF(ISODD($B148),ER148,0)</f>
        <v>14</v>
      </c>
      <c r="FC148" s="212">
        <f t="shared" si="1071"/>
        <v>12</v>
      </c>
      <c r="FD148" s="212">
        <f t="shared" si="130"/>
        <v>0</v>
      </c>
      <c r="FE148" s="264">
        <f t="shared" si="131"/>
        <v>11</v>
      </c>
      <c r="FF148" s="212">
        <f t="shared" ref="FF148:FG148" si="1072">IF(ISEVEN($B148),ET148,0)</f>
        <v>0</v>
      </c>
      <c r="FG148" s="212">
        <f t="shared" si="1072"/>
        <v>0</v>
      </c>
      <c r="FH148" s="212">
        <f t="shared" si="133"/>
        <v>13</v>
      </c>
      <c r="FI148" s="212">
        <v>0</v>
      </c>
      <c r="FJ148" s="212">
        <v>0</v>
      </c>
      <c r="FK148" s="212"/>
      <c r="FL148" s="212"/>
      <c r="FM148" s="262">
        <v>80</v>
      </c>
    </row>
    <row r="149" spans="1:169" ht="15.75" customHeight="1" x14ac:dyDescent="0.2">
      <c r="A149" s="247">
        <v>166</v>
      </c>
      <c r="B149" s="248">
        <v>213423243166</v>
      </c>
      <c r="C149" s="249" t="s">
        <v>858</v>
      </c>
      <c r="D149" s="250"/>
      <c r="E149" s="251" t="s">
        <v>859</v>
      </c>
      <c r="F149" s="252">
        <f t="shared" si="0"/>
        <v>2</v>
      </c>
      <c r="G149" s="252">
        <f t="shared" si="1"/>
        <v>2</v>
      </c>
      <c r="H149" s="252">
        <f t="shared" si="2"/>
        <v>2</v>
      </c>
      <c r="I149" s="252">
        <f t="shared" si="3"/>
        <v>2</v>
      </c>
      <c r="J149" s="252">
        <f t="shared" si="4"/>
        <v>2</v>
      </c>
      <c r="K149" s="252">
        <f t="shared" si="5"/>
        <v>2</v>
      </c>
      <c r="L149" s="252">
        <f t="shared" si="6"/>
        <v>2</v>
      </c>
      <c r="M149" s="252">
        <f t="shared" si="7"/>
        <v>2</v>
      </c>
      <c r="N149" s="252">
        <f t="shared" si="8"/>
        <v>2</v>
      </c>
      <c r="O149" s="253">
        <f t="shared" si="9"/>
        <v>0</v>
      </c>
      <c r="P149" s="252">
        <f t="shared" si="10"/>
        <v>0</v>
      </c>
      <c r="Q149" s="252">
        <f t="shared" si="11"/>
        <v>0</v>
      </c>
      <c r="R149" s="252">
        <f t="shared" si="12"/>
        <v>0</v>
      </c>
      <c r="S149" s="254">
        <f t="shared" si="13"/>
        <v>0</v>
      </c>
      <c r="T149" s="255">
        <f t="shared" si="14"/>
        <v>4</v>
      </c>
      <c r="U149" s="252">
        <f t="shared" si="15"/>
        <v>12</v>
      </c>
      <c r="V149" s="252">
        <f t="shared" si="16"/>
        <v>0</v>
      </c>
      <c r="W149" s="252">
        <f t="shared" si="17"/>
        <v>0</v>
      </c>
      <c r="X149" s="254">
        <f t="shared" si="18"/>
        <v>0</v>
      </c>
      <c r="Y149" s="256">
        <f t="shared" si="19"/>
        <v>3</v>
      </c>
      <c r="Z149" s="252">
        <f t="shared" si="20"/>
        <v>13</v>
      </c>
      <c r="AA149" s="252">
        <f t="shared" si="21"/>
        <v>0</v>
      </c>
      <c r="AB149" s="252">
        <f t="shared" si="22"/>
        <v>0</v>
      </c>
      <c r="AC149" s="254">
        <f t="shared" si="23"/>
        <v>0</v>
      </c>
      <c r="AD149" s="255">
        <f t="shared" si="24"/>
        <v>3</v>
      </c>
      <c r="AE149" s="252">
        <f t="shared" si="25"/>
        <v>0</v>
      </c>
      <c r="AF149" s="252">
        <f t="shared" si="26"/>
        <v>0</v>
      </c>
      <c r="AG149" s="252">
        <f t="shared" si="27"/>
        <v>0</v>
      </c>
      <c r="AH149" s="254">
        <f t="shared" si="28"/>
        <v>0</v>
      </c>
      <c r="AI149" s="257">
        <f t="shared" si="29"/>
        <v>4</v>
      </c>
      <c r="AJ149" s="252">
        <f t="shared" si="30"/>
        <v>0</v>
      </c>
      <c r="AK149" s="252">
        <f t="shared" si="31"/>
        <v>0</v>
      </c>
      <c r="AL149" s="252">
        <f t="shared" si="32"/>
        <v>0</v>
      </c>
      <c r="AM149" s="254">
        <f t="shared" si="33"/>
        <v>0</v>
      </c>
      <c r="AN149" s="257">
        <f t="shared" si="34"/>
        <v>4</v>
      </c>
      <c r="AO149" s="252">
        <f t="shared" si="35"/>
        <v>13</v>
      </c>
      <c r="AP149" s="252">
        <f t="shared" si="36"/>
        <v>0</v>
      </c>
      <c r="AQ149" s="252">
        <f t="shared" si="37"/>
        <v>0</v>
      </c>
      <c r="AR149" s="254">
        <f t="shared" si="38"/>
        <v>0</v>
      </c>
      <c r="AS149" s="257">
        <f t="shared" si="39"/>
        <v>3</v>
      </c>
      <c r="AT149" s="252">
        <f t="shared" si="40"/>
        <v>0</v>
      </c>
      <c r="AU149" s="252">
        <f t="shared" si="41"/>
        <v>0</v>
      </c>
      <c r="AV149" s="252">
        <f t="shared" si="42"/>
        <v>0</v>
      </c>
      <c r="AW149" s="254">
        <f t="shared" si="43"/>
        <v>0</v>
      </c>
      <c r="AX149" s="258">
        <f t="shared" si="44"/>
        <v>4</v>
      </c>
      <c r="AY149" s="252">
        <f t="shared" si="45"/>
        <v>13</v>
      </c>
      <c r="AZ149" s="252">
        <f t="shared" si="46"/>
        <v>0</v>
      </c>
      <c r="BA149" s="252">
        <f t="shared" si="47"/>
        <v>0</v>
      </c>
      <c r="BB149" s="254">
        <f t="shared" si="48"/>
        <v>0</v>
      </c>
      <c r="BC149" s="257">
        <f t="shared" si="49"/>
        <v>3</v>
      </c>
      <c r="BD149" s="259">
        <f t="shared" si="50"/>
        <v>6</v>
      </c>
      <c r="BE149" s="252">
        <f t="shared" si="51"/>
        <v>0</v>
      </c>
      <c r="BF149" s="252">
        <f t="shared" si="52"/>
        <v>0</v>
      </c>
      <c r="BG149" s="254">
        <f t="shared" si="53"/>
        <v>0</v>
      </c>
      <c r="BH149" s="257">
        <f t="shared" si="54"/>
        <v>3</v>
      </c>
      <c r="BI149" s="252">
        <f t="shared" si="55"/>
        <v>0</v>
      </c>
      <c r="BJ149" s="252">
        <f t="shared" si="56"/>
        <v>0</v>
      </c>
      <c r="BK149" s="252">
        <f t="shared" si="57"/>
        <v>0</v>
      </c>
      <c r="BL149" s="254">
        <f t="shared" si="58"/>
        <v>0</v>
      </c>
      <c r="BM149" s="260">
        <f t="shared" si="59"/>
        <v>4</v>
      </c>
      <c r="BN149" s="252">
        <f t="shared" si="60"/>
        <v>0</v>
      </c>
      <c r="BO149" s="252">
        <f t="shared" si="61"/>
        <v>0</v>
      </c>
      <c r="BP149" s="252">
        <f t="shared" si="62"/>
        <v>0</v>
      </c>
      <c r="BQ149" s="254">
        <f t="shared" si="63"/>
        <v>0</v>
      </c>
      <c r="BR149" s="261">
        <f t="shared" si="64"/>
        <v>4</v>
      </c>
      <c r="BS149" s="252">
        <f t="shared" si="65"/>
        <v>13</v>
      </c>
      <c r="BT149" s="252">
        <f t="shared" si="66"/>
        <v>0</v>
      </c>
      <c r="BU149" s="252">
        <f t="shared" si="67"/>
        <v>0</v>
      </c>
      <c r="BV149" s="254">
        <f t="shared" si="68"/>
        <v>0</v>
      </c>
      <c r="BW149" s="261">
        <f t="shared" si="69"/>
        <v>3</v>
      </c>
      <c r="BX149" s="262">
        <v>88</v>
      </c>
      <c r="BY149" s="262">
        <v>88</v>
      </c>
      <c r="BZ149" s="246" t="e">
        <f t="shared" si="70"/>
        <v>#VALUE!</v>
      </c>
      <c r="CA149" s="246">
        <f t="shared" si="71"/>
        <v>20</v>
      </c>
      <c r="CB149" s="246" t="e">
        <f t="shared" si="72"/>
        <v>#VALUE!</v>
      </c>
      <c r="CC149" s="246" t="e">
        <f t="shared" si="73"/>
        <v>#VALUE!</v>
      </c>
      <c r="CD149" s="246" t="e">
        <f t="shared" si="74"/>
        <v>#VALUE!</v>
      </c>
      <c r="CE149" s="246" t="e">
        <f t="shared" si="75"/>
        <v>#VALUE!</v>
      </c>
      <c r="CF149" s="246" t="e">
        <f t="shared" si="76"/>
        <v>#VALUE!</v>
      </c>
      <c r="CG149" s="246" t="e">
        <f t="shared" si="77"/>
        <v>#VALUE!</v>
      </c>
      <c r="CH149" s="246" t="e">
        <f t="shared" si="78"/>
        <v>#VALUE!</v>
      </c>
      <c r="CI149" s="246" t="e">
        <f t="shared" si="79"/>
        <v>#VALUE!</v>
      </c>
      <c r="CJ149" s="246" t="e">
        <f t="shared" si="80"/>
        <v>#VALUE!</v>
      </c>
      <c r="CK149" s="246" t="e">
        <f t="shared" si="81"/>
        <v>#VALUE!</v>
      </c>
      <c r="CL149" s="246" t="e">
        <f t="shared" si="82"/>
        <v>#VALUE!</v>
      </c>
      <c r="CM149" s="246" t="e">
        <f t="shared" si="83"/>
        <v>#VALUE!</v>
      </c>
      <c r="CN149" s="246" t="e">
        <f t="shared" si="84"/>
        <v>#VALUE!</v>
      </c>
      <c r="CO149" s="263" t="str">
        <f t="shared" si="85"/>
        <v>2023PEC AI 490</v>
      </c>
      <c r="CP149" s="246" t="e">
        <f t="shared" si="86"/>
        <v>#VALUE!</v>
      </c>
      <c r="CQ149" s="211"/>
      <c r="CR149" s="246">
        <f t="shared" si="87"/>
        <v>20</v>
      </c>
      <c r="CS149" s="246" t="e">
        <f t="shared" si="88"/>
        <v>#VALUE!</v>
      </c>
      <c r="CT149" s="246" t="e">
        <f t="shared" si="89"/>
        <v>#VALUE!</v>
      </c>
      <c r="CU149" s="246" t="e">
        <f t="shared" si="90"/>
        <v>#VALUE!</v>
      </c>
      <c r="CV149" s="246" t="e">
        <f t="shared" si="91"/>
        <v>#VALUE!</v>
      </c>
      <c r="CW149" s="246" t="e">
        <f t="shared" si="92"/>
        <v>#VALUE!</v>
      </c>
      <c r="CX149" s="246" t="e">
        <f t="shared" si="93"/>
        <v>#VALUE!</v>
      </c>
      <c r="CY149" s="246" t="e">
        <f t="shared" si="94"/>
        <v>#VALUE!</v>
      </c>
      <c r="CZ149" s="246" t="e">
        <f t="shared" si="95"/>
        <v>#VALUE!</v>
      </c>
      <c r="DA149" s="246" t="e">
        <f t="shared" si="96"/>
        <v>#VALUE!</v>
      </c>
      <c r="DB149" s="246" t="e">
        <f t="shared" si="97"/>
        <v>#VALUE!</v>
      </c>
      <c r="DC149" s="246" t="e">
        <f t="shared" si="98"/>
        <v>#VALUE!</v>
      </c>
      <c r="DD149" s="246" t="e">
        <f t="shared" si="99"/>
        <v>#VALUE!</v>
      </c>
      <c r="DE149" s="212"/>
      <c r="DF149" s="212" t="e">
        <f t="shared" si="100"/>
        <v>#VALUE!</v>
      </c>
      <c r="DG149" s="212"/>
      <c r="DH149" s="212"/>
      <c r="DI149" s="212"/>
      <c r="DJ149" s="212"/>
      <c r="DK149" s="212"/>
      <c r="DL149" s="212"/>
      <c r="DM149" s="212"/>
      <c r="DN149" s="212"/>
      <c r="DO149" s="212"/>
      <c r="DP149" s="212"/>
      <c r="DQ149" s="212"/>
      <c r="DR149" s="264">
        <f t="shared" si="101"/>
        <v>88</v>
      </c>
      <c r="DS149" s="241">
        <f t="shared" si="102"/>
        <v>18</v>
      </c>
      <c r="DT149" s="212">
        <f t="shared" si="103"/>
        <v>12</v>
      </c>
      <c r="DU149" s="212">
        <f t="shared" si="104"/>
        <v>13</v>
      </c>
      <c r="DV149" s="212">
        <f t="shared" si="105"/>
        <v>13</v>
      </c>
      <c r="DW149" s="212">
        <f t="shared" si="106"/>
        <v>13</v>
      </c>
      <c r="DX149" s="264">
        <f t="shared" si="107"/>
        <v>6</v>
      </c>
      <c r="DY149" s="265">
        <f t="shared" si="108"/>
        <v>13</v>
      </c>
      <c r="DZ149" s="212">
        <f t="shared" si="109"/>
        <v>88</v>
      </c>
      <c r="EA149" s="212">
        <f t="shared" si="110"/>
        <v>18</v>
      </c>
      <c r="EB149" s="212">
        <f t="shared" si="111"/>
        <v>0</v>
      </c>
      <c r="EC149" s="212">
        <f t="shared" ref="EC149:ED149" si="1073">IF(ISEVEN($B149),DT149,0)</f>
        <v>12</v>
      </c>
      <c r="ED149" s="212">
        <f t="shared" si="1073"/>
        <v>13</v>
      </c>
      <c r="EE149" s="212">
        <f t="shared" ref="EE149:EF149" si="1074">IF(ISODD($B149),DU149,0)</f>
        <v>0</v>
      </c>
      <c r="EF149" s="212">
        <f t="shared" si="1074"/>
        <v>0</v>
      </c>
      <c r="EG149" s="212">
        <f t="shared" si="114"/>
        <v>13</v>
      </c>
      <c r="EH149" s="212">
        <f t="shared" si="115"/>
        <v>0</v>
      </c>
      <c r="EI149" s="212">
        <f t="shared" ref="EI149:EJ149" si="1075">IF(ISEVEN($B149),DW149,0)</f>
        <v>13</v>
      </c>
      <c r="EJ149" s="264">
        <f t="shared" si="1075"/>
        <v>6</v>
      </c>
      <c r="EK149" s="212">
        <f t="shared" ref="EK149:EL149" si="1076">IF(ISODD($B149),DX149,0)</f>
        <v>0</v>
      </c>
      <c r="EL149" s="212">
        <f t="shared" si="1076"/>
        <v>0</v>
      </c>
      <c r="EM149" s="212">
        <f t="shared" si="118"/>
        <v>13</v>
      </c>
      <c r="EN149" s="212"/>
      <c r="EO149" s="212"/>
      <c r="EP149" s="241">
        <f t="shared" si="119"/>
        <v>18</v>
      </c>
      <c r="EQ149" s="212">
        <f t="shared" si="120"/>
        <v>15</v>
      </c>
      <c r="ER149" s="212">
        <f t="shared" si="121"/>
        <v>15</v>
      </c>
      <c r="ES149" s="212">
        <f t="shared" si="122"/>
        <v>15</v>
      </c>
      <c r="ET149" s="264">
        <f t="shared" si="123"/>
        <v>11</v>
      </c>
      <c r="EU149" s="212">
        <f t="shared" si="124"/>
        <v>14</v>
      </c>
      <c r="EV149" s="212"/>
      <c r="EW149" s="212">
        <f t="shared" si="125"/>
        <v>88</v>
      </c>
      <c r="EX149" s="212">
        <f t="shared" si="126"/>
        <v>18</v>
      </c>
      <c r="EY149" s="212">
        <f t="shared" si="127"/>
        <v>0</v>
      </c>
      <c r="EZ149" s="212">
        <f t="shared" ref="EZ149:FA149" si="1077">IF(ISEVEN($B149),EQ149,0)</f>
        <v>15</v>
      </c>
      <c r="FA149" s="212">
        <f t="shared" si="1077"/>
        <v>15</v>
      </c>
      <c r="FB149" s="212">
        <f t="shared" ref="FB149:FC149" si="1078">IF(ISODD($B149),ER149,0)</f>
        <v>0</v>
      </c>
      <c r="FC149" s="212">
        <f t="shared" si="1078"/>
        <v>0</v>
      </c>
      <c r="FD149" s="212">
        <f t="shared" si="130"/>
        <v>15</v>
      </c>
      <c r="FE149" s="212">
        <f t="shared" si="131"/>
        <v>0</v>
      </c>
      <c r="FF149" s="264">
        <f t="shared" ref="FF149:FG149" si="1079">IF(ISEVEN($B149),ET149,0)</f>
        <v>11</v>
      </c>
      <c r="FG149" s="212">
        <f t="shared" si="1079"/>
        <v>14</v>
      </c>
      <c r="FH149" s="212">
        <f t="shared" si="133"/>
        <v>0</v>
      </c>
      <c r="FI149" s="212">
        <v>0</v>
      </c>
      <c r="FJ149" s="212">
        <v>0</v>
      </c>
      <c r="FK149" s="212"/>
      <c r="FL149" s="212"/>
      <c r="FM149" s="262">
        <v>88</v>
      </c>
    </row>
    <row r="150" spans="1:169" ht="15.75" customHeight="1" x14ac:dyDescent="0.2">
      <c r="A150" s="247">
        <v>168</v>
      </c>
      <c r="B150" s="266">
        <v>213423243168</v>
      </c>
      <c r="C150" s="266" t="s">
        <v>201</v>
      </c>
      <c r="D150" s="250"/>
      <c r="E150" s="267" t="s">
        <v>202</v>
      </c>
      <c r="F150" s="252">
        <f t="shared" si="0"/>
        <v>2</v>
      </c>
      <c r="G150" s="252">
        <f t="shared" si="1"/>
        <v>2</v>
      </c>
      <c r="H150" s="252">
        <f t="shared" si="2"/>
        <v>2</v>
      </c>
      <c r="I150" s="252">
        <f t="shared" si="3"/>
        <v>2</v>
      </c>
      <c r="J150" s="252">
        <f t="shared" si="4"/>
        <v>2</v>
      </c>
      <c r="K150" s="252">
        <f t="shared" si="5"/>
        <v>2</v>
      </c>
      <c r="L150" s="252">
        <f t="shared" si="6"/>
        <v>2</v>
      </c>
      <c r="M150" s="252">
        <f t="shared" si="7"/>
        <v>2</v>
      </c>
      <c r="N150" s="252">
        <f t="shared" si="8"/>
        <v>2</v>
      </c>
      <c r="O150" s="253">
        <f t="shared" si="9"/>
        <v>1</v>
      </c>
      <c r="P150" s="252">
        <f t="shared" si="10"/>
        <v>0</v>
      </c>
      <c r="Q150" s="252">
        <f t="shared" si="11"/>
        <v>0</v>
      </c>
      <c r="R150" s="252">
        <f t="shared" si="12"/>
        <v>0</v>
      </c>
      <c r="S150" s="254">
        <f t="shared" si="13"/>
        <v>0</v>
      </c>
      <c r="T150" s="255">
        <f t="shared" si="14"/>
        <v>4</v>
      </c>
      <c r="U150" s="252">
        <f t="shared" si="15"/>
        <v>13</v>
      </c>
      <c r="V150" s="252">
        <f t="shared" si="16"/>
        <v>0</v>
      </c>
      <c r="W150" s="252">
        <f t="shared" si="17"/>
        <v>0</v>
      </c>
      <c r="X150" s="254">
        <f t="shared" si="18"/>
        <v>0</v>
      </c>
      <c r="Y150" s="256">
        <f t="shared" si="19"/>
        <v>3</v>
      </c>
      <c r="Z150" s="252">
        <f t="shared" si="20"/>
        <v>14</v>
      </c>
      <c r="AA150" s="252">
        <f t="shared" si="21"/>
        <v>0</v>
      </c>
      <c r="AB150" s="252">
        <f t="shared" si="22"/>
        <v>0</v>
      </c>
      <c r="AC150" s="254">
        <f t="shared" si="23"/>
        <v>0</v>
      </c>
      <c r="AD150" s="255">
        <f t="shared" si="24"/>
        <v>3</v>
      </c>
      <c r="AE150" s="252">
        <f t="shared" si="25"/>
        <v>0</v>
      </c>
      <c r="AF150" s="252">
        <f t="shared" si="26"/>
        <v>0</v>
      </c>
      <c r="AG150" s="252">
        <f t="shared" si="27"/>
        <v>0</v>
      </c>
      <c r="AH150" s="254">
        <f t="shared" si="28"/>
        <v>0</v>
      </c>
      <c r="AI150" s="257">
        <f t="shared" si="29"/>
        <v>4</v>
      </c>
      <c r="AJ150" s="252">
        <f t="shared" si="30"/>
        <v>0</v>
      </c>
      <c r="AK150" s="252">
        <f t="shared" si="31"/>
        <v>0</v>
      </c>
      <c r="AL150" s="252">
        <f t="shared" si="32"/>
        <v>0</v>
      </c>
      <c r="AM150" s="254">
        <f t="shared" si="33"/>
        <v>0</v>
      </c>
      <c r="AN150" s="257">
        <f t="shared" si="34"/>
        <v>4</v>
      </c>
      <c r="AO150" s="252">
        <f t="shared" si="35"/>
        <v>14</v>
      </c>
      <c r="AP150" s="252">
        <f t="shared" si="36"/>
        <v>0</v>
      </c>
      <c r="AQ150" s="252">
        <f t="shared" si="37"/>
        <v>0</v>
      </c>
      <c r="AR150" s="254">
        <f t="shared" si="38"/>
        <v>0</v>
      </c>
      <c r="AS150" s="257">
        <f t="shared" si="39"/>
        <v>3</v>
      </c>
      <c r="AT150" s="252">
        <f t="shared" si="40"/>
        <v>0</v>
      </c>
      <c r="AU150" s="252">
        <f t="shared" si="41"/>
        <v>0</v>
      </c>
      <c r="AV150" s="252">
        <f t="shared" si="42"/>
        <v>0</v>
      </c>
      <c r="AW150" s="254">
        <f t="shared" si="43"/>
        <v>0</v>
      </c>
      <c r="AX150" s="258">
        <f t="shared" si="44"/>
        <v>4</v>
      </c>
      <c r="AY150" s="252">
        <f t="shared" si="45"/>
        <v>14</v>
      </c>
      <c r="AZ150" s="252">
        <f t="shared" si="46"/>
        <v>0</v>
      </c>
      <c r="BA150" s="252">
        <f t="shared" si="47"/>
        <v>0</v>
      </c>
      <c r="BB150" s="254">
        <f t="shared" si="48"/>
        <v>0</v>
      </c>
      <c r="BC150" s="257">
        <f t="shared" si="49"/>
        <v>3</v>
      </c>
      <c r="BD150" s="259">
        <f t="shared" si="50"/>
        <v>8</v>
      </c>
      <c r="BE150" s="252">
        <f t="shared" si="51"/>
        <v>0</v>
      </c>
      <c r="BF150" s="252">
        <f t="shared" si="52"/>
        <v>0</v>
      </c>
      <c r="BG150" s="254">
        <f t="shared" si="53"/>
        <v>0</v>
      </c>
      <c r="BH150" s="257">
        <f t="shared" si="54"/>
        <v>3</v>
      </c>
      <c r="BI150" s="252">
        <f t="shared" si="55"/>
        <v>0</v>
      </c>
      <c r="BJ150" s="252">
        <f t="shared" si="56"/>
        <v>0</v>
      </c>
      <c r="BK150" s="252">
        <f t="shared" si="57"/>
        <v>0</v>
      </c>
      <c r="BL150" s="254">
        <f t="shared" si="58"/>
        <v>0</v>
      </c>
      <c r="BM150" s="260">
        <f t="shared" si="59"/>
        <v>4</v>
      </c>
      <c r="BN150" s="252">
        <f t="shared" si="60"/>
        <v>0</v>
      </c>
      <c r="BO150" s="252">
        <f t="shared" si="61"/>
        <v>0</v>
      </c>
      <c r="BP150" s="252">
        <f t="shared" si="62"/>
        <v>0</v>
      </c>
      <c r="BQ150" s="254">
        <f t="shared" si="63"/>
        <v>0</v>
      </c>
      <c r="BR150" s="261">
        <f t="shared" si="64"/>
        <v>4</v>
      </c>
      <c r="BS150" s="252">
        <f t="shared" si="65"/>
        <v>14</v>
      </c>
      <c r="BT150" s="252">
        <f t="shared" si="66"/>
        <v>0</v>
      </c>
      <c r="BU150" s="252">
        <f t="shared" si="67"/>
        <v>0</v>
      </c>
      <c r="BV150" s="254">
        <f t="shared" si="68"/>
        <v>0</v>
      </c>
      <c r="BW150" s="261">
        <f t="shared" si="69"/>
        <v>3</v>
      </c>
      <c r="BX150" s="262">
        <v>96</v>
      </c>
      <c r="BY150" s="262">
        <v>96</v>
      </c>
      <c r="BZ150" s="246" t="e">
        <f t="shared" si="70"/>
        <v>#VALUE!</v>
      </c>
      <c r="CA150" s="246">
        <f t="shared" si="71"/>
        <v>20</v>
      </c>
      <c r="CB150" s="246" t="e">
        <f t="shared" si="72"/>
        <v>#VALUE!</v>
      </c>
      <c r="CC150" s="246" t="e">
        <f t="shared" si="73"/>
        <v>#VALUE!</v>
      </c>
      <c r="CD150" s="246" t="e">
        <f t="shared" si="74"/>
        <v>#VALUE!</v>
      </c>
      <c r="CE150" s="246" t="e">
        <f t="shared" si="75"/>
        <v>#VALUE!</v>
      </c>
      <c r="CF150" s="246" t="e">
        <f t="shared" si="76"/>
        <v>#VALUE!</v>
      </c>
      <c r="CG150" s="246" t="e">
        <f t="shared" si="77"/>
        <v>#VALUE!</v>
      </c>
      <c r="CH150" s="246" t="e">
        <f t="shared" si="78"/>
        <v>#VALUE!</v>
      </c>
      <c r="CI150" s="246" t="e">
        <f t="shared" si="79"/>
        <v>#VALUE!</v>
      </c>
      <c r="CJ150" s="246" t="e">
        <f t="shared" si="80"/>
        <v>#VALUE!</v>
      </c>
      <c r="CK150" s="246" t="e">
        <f t="shared" si="81"/>
        <v>#VALUE!</v>
      </c>
      <c r="CL150" s="246" t="e">
        <f t="shared" si="82"/>
        <v>#VALUE!</v>
      </c>
      <c r="CM150" s="246" t="e">
        <f t="shared" si="83"/>
        <v>#VALUE!</v>
      </c>
      <c r="CN150" s="246" t="e">
        <f t="shared" si="84"/>
        <v>#VALUE!</v>
      </c>
      <c r="CO150" s="263" t="str">
        <f t="shared" si="85"/>
        <v>2023PEC AI 160</v>
      </c>
      <c r="CP150" s="246" t="e">
        <f t="shared" si="86"/>
        <v>#VALUE!</v>
      </c>
      <c r="CQ150" s="211"/>
      <c r="CR150" s="246">
        <f t="shared" si="87"/>
        <v>20</v>
      </c>
      <c r="CS150" s="246" t="e">
        <f t="shared" si="88"/>
        <v>#VALUE!</v>
      </c>
      <c r="CT150" s="246" t="e">
        <f t="shared" si="89"/>
        <v>#VALUE!</v>
      </c>
      <c r="CU150" s="246" t="e">
        <f t="shared" si="90"/>
        <v>#VALUE!</v>
      </c>
      <c r="CV150" s="246" t="e">
        <f t="shared" si="91"/>
        <v>#VALUE!</v>
      </c>
      <c r="CW150" s="246" t="e">
        <f t="shared" si="92"/>
        <v>#VALUE!</v>
      </c>
      <c r="CX150" s="246" t="e">
        <f t="shared" si="93"/>
        <v>#VALUE!</v>
      </c>
      <c r="CY150" s="246" t="e">
        <f t="shared" si="94"/>
        <v>#VALUE!</v>
      </c>
      <c r="CZ150" s="246" t="e">
        <f t="shared" si="95"/>
        <v>#VALUE!</v>
      </c>
      <c r="DA150" s="246" t="e">
        <f t="shared" si="96"/>
        <v>#VALUE!</v>
      </c>
      <c r="DB150" s="246" t="e">
        <f t="shared" si="97"/>
        <v>#VALUE!</v>
      </c>
      <c r="DC150" s="246" t="e">
        <f t="shared" si="98"/>
        <v>#VALUE!</v>
      </c>
      <c r="DD150" s="246" t="e">
        <f t="shared" si="99"/>
        <v>#VALUE!</v>
      </c>
      <c r="DE150" s="212"/>
      <c r="DF150" s="212" t="e">
        <f t="shared" si="100"/>
        <v>#VALUE!</v>
      </c>
      <c r="DG150" s="212"/>
      <c r="DH150" s="212"/>
      <c r="DI150" s="212"/>
      <c r="DJ150" s="212"/>
      <c r="DK150" s="212"/>
      <c r="DL150" s="212"/>
      <c r="DM150" s="212"/>
      <c r="DN150" s="212"/>
      <c r="DO150" s="212"/>
      <c r="DP150" s="212"/>
      <c r="DQ150" s="212"/>
      <c r="DR150" s="264">
        <f t="shared" si="101"/>
        <v>96</v>
      </c>
      <c r="DS150" s="241">
        <f t="shared" si="102"/>
        <v>19</v>
      </c>
      <c r="DT150" s="212">
        <f t="shared" si="103"/>
        <v>13</v>
      </c>
      <c r="DU150" s="212">
        <f t="shared" si="104"/>
        <v>14</v>
      </c>
      <c r="DV150" s="212">
        <f t="shared" si="105"/>
        <v>14</v>
      </c>
      <c r="DW150" s="212">
        <f t="shared" si="106"/>
        <v>14</v>
      </c>
      <c r="DX150" s="264">
        <f t="shared" si="107"/>
        <v>8</v>
      </c>
      <c r="DY150" s="265">
        <f t="shared" si="108"/>
        <v>14</v>
      </c>
      <c r="DZ150" s="212">
        <f t="shared" si="109"/>
        <v>96</v>
      </c>
      <c r="EA150" s="212">
        <f t="shared" si="110"/>
        <v>19</v>
      </c>
      <c r="EB150" s="212">
        <f t="shared" si="111"/>
        <v>0</v>
      </c>
      <c r="EC150" s="212">
        <f t="shared" ref="EC150:ED150" si="1080">IF(ISEVEN($B150),DT150,0)</f>
        <v>13</v>
      </c>
      <c r="ED150" s="212">
        <f t="shared" si="1080"/>
        <v>14</v>
      </c>
      <c r="EE150" s="212">
        <f t="shared" ref="EE150:EF150" si="1081">IF(ISODD($B150),DU150,0)</f>
        <v>0</v>
      </c>
      <c r="EF150" s="212">
        <f t="shared" si="1081"/>
        <v>0</v>
      </c>
      <c r="EG150" s="212">
        <f t="shared" si="114"/>
        <v>14</v>
      </c>
      <c r="EH150" s="212">
        <f t="shared" si="115"/>
        <v>0</v>
      </c>
      <c r="EI150" s="212">
        <f t="shared" ref="EI150:EJ150" si="1082">IF(ISEVEN($B150),DW150,0)</f>
        <v>14</v>
      </c>
      <c r="EJ150" s="264">
        <f t="shared" si="1082"/>
        <v>8</v>
      </c>
      <c r="EK150" s="212">
        <f t="shared" ref="EK150:EL150" si="1083">IF(ISODD($B150),DX150,0)</f>
        <v>0</v>
      </c>
      <c r="EL150" s="212">
        <f t="shared" si="1083"/>
        <v>0</v>
      </c>
      <c r="EM150" s="212">
        <f t="shared" si="118"/>
        <v>14</v>
      </c>
      <c r="EN150" s="212"/>
      <c r="EO150" s="212"/>
      <c r="EP150" s="241">
        <f t="shared" si="119"/>
        <v>19</v>
      </c>
      <c r="EQ150" s="212">
        <f t="shared" si="120"/>
        <v>16</v>
      </c>
      <c r="ER150" s="212">
        <f t="shared" si="121"/>
        <v>16</v>
      </c>
      <c r="ES150" s="212">
        <f t="shared" si="122"/>
        <v>16</v>
      </c>
      <c r="ET150" s="264">
        <f t="shared" si="123"/>
        <v>14</v>
      </c>
      <c r="EU150" s="212">
        <f t="shared" si="124"/>
        <v>15</v>
      </c>
      <c r="EV150" s="212"/>
      <c r="EW150" s="212">
        <f t="shared" si="125"/>
        <v>96</v>
      </c>
      <c r="EX150" s="212">
        <f t="shared" si="126"/>
        <v>19</v>
      </c>
      <c r="EY150" s="212">
        <f t="shared" si="127"/>
        <v>0</v>
      </c>
      <c r="EZ150" s="212">
        <f t="shared" ref="EZ150:FA150" si="1084">IF(ISEVEN($B150),EQ150,0)</f>
        <v>16</v>
      </c>
      <c r="FA150" s="212">
        <f t="shared" si="1084"/>
        <v>16</v>
      </c>
      <c r="FB150" s="212">
        <f t="shared" ref="FB150:FC150" si="1085">IF(ISODD($B150),ER150,0)</f>
        <v>0</v>
      </c>
      <c r="FC150" s="212">
        <f t="shared" si="1085"/>
        <v>0</v>
      </c>
      <c r="FD150" s="212">
        <f t="shared" si="130"/>
        <v>16</v>
      </c>
      <c r="FE150" s="212">
        <f t="shared" si="131"/>
        <v>0</v>
      </c>
      <c r="FF150" s="264">
        <f t="shared" ref="FF150:FG150" si="1086">IF(ISEVEN($B150),ET150,0)</f>
        <v>14</v>
      </c>
      <c r="FG150" s="212">
        <f t="shared" si="1086"/>
        <v>15</v>
      </c>
      <c r="FH150" s="212">
        <f t="shared" si="133"/>
        <v>0</v>
      </c>
      <c r="FI150" s="212">
        <v>0</v>
      </c>
      <c r="FJ150" s="212">
        <v>0</v>
      </c>
      <c r="FK150" s="212"/>
      <c r="FL150" s="212"/>
      <c r="FM150" s="262">
        <v>96</v>
      </c>
    </row>
    <row r="151" spans="1:169" ht="15.75" customHeight="1" x14ac:dyDescent="0.2">
      <c r="A151" s="247">
        <v>168</v>
      </c>
      <c r="B151" s="266">
        <v>213423243168</v>
      </c>
      <c r="C151" s="266" t="s">
        <v>203</v>
      </c>
      <c r="D151" s="250"/>
      <c r="E151" s="267" t="s">
        <v>204</v>
      </c>
      <c r="F151" s="252">
        <f t="shared" si="0"/>
        <v>2</v>
      </c>
      <c r="G151" s="252">
        <f t="shared" si="1"/>
        <v>2</v>
      </c>
      <c r="H151" s="252">
        <f t="shared" si="2"/>
        <v>2</v>
      </c>
      <c r="I151" s="252">
        <f t="shared" si="3"/>
        <v>2</v>
      </c>
      <c r="J151" s="252">
        <f t="shared" si="4"/>
        <v>2</v>
      </c>
      <c r="K151" s="252">
        <f t="shared" si="5"/>
        <v>2</v>
      </c>
      <c r="L151" s="252">
        <f t="shared" si="6"/>
        <v>2</v>
      </c>
      <c r="M151" s="252">
        <f t="shared" si="7"/>
        <v>2</v>
      </c>
      <c r="N151" s="252">
        <f t="shared" si="8"/>
        <v>2</v>
      </c>
      <c r="O151" s="253">
        <f t="shared" si="9"/>
        <v>1</v>
      </c>
      <c r="P151" s="252">
        <f t="shared" si="10"/>
        <v>0</v>
      </c>
      <c r="Q151" s="252">
        <f t="shared" si="11"/>
        <v>0</v>
      </c>
      <c r="R151" s="252">
        <f t="shared" si="12"/>
        <v>0</v>
      </c>
      <c r="S151" s="254">
        <f t="shared" si="13"/>
        <v>0</v>
      </c>
      <c r="T151" s="255">
        <f t="shared" si="14"/>
        <v>4</v>
      </c>
      <c r="U151" s="252">
        <f t="shared" si="15"/>
        <v>13</v>
      </c>
      <c r="V151" s="252">
        <f t="shared" si="16"/>
        <v>0</v>
      </c>
      <c r="W151" s="252">
        <f t="shared" si="17"/>
        <v>0</v>
      </c>
      <c r="X151" s="254">
        <f t="shared" si="18"/>
        <v>0</v>
      </c>
      <c r="Y151" s="256">
        <f t="shared" si="19"/>
        <v>3</v>
      </c>
      <c r="Z151" s="252">
        <f t="shared" si="20"/>
        <v>14</v>
      </c>
      <c r="AA151" s="252">
        <f t="shared" si="21"/>
        <v>0</v>
      </c>
      <c r="AB151" s="252">
        <f t="shared" si="22"/>
        <v>0</v>
      </c>
      <c r="AC151" s="254">
        <f t="shared" si="23"/>
        <v>0</v>
      </c>
      <c r="AD151" s="255">
        <f t="shared" si="24"/>
        <v>3</v>
      </c>
      <c r="AE151" s="252">
        <f t="shared" si="25"/>
        <v>0</v>
      </c>
      <c r="AF151" s="252">
        <f t="shared" si="26"/>
        <v>0</v>
      </c>
      <c r="AG151" s="252">
        <f t="shared" si="27"/>
        <v>0</v>
      </c>
      <c r="AH151" s="254">
        <f t="shared" si="28"/>
        <v>0</v>
      </c>
      <c r="AI151" s="257">
        <f t="shared" si="29"/>
        <v>4</v>
      </c>
      <c r="AJ151" s="252">
        <f t="shared" si="30"/>
        <v>0</v>
      </c>
      <c r="AK151" s="252">
        <f t="shared" si="31"/>
        <v>0</v>
      </c>
      <c r="AL151" s="252">
        <f t="shared" si="32"/>
        <v>0</v>
      </c>
      <c r="AM151" s="254">
        <f t="shared" si="33"/>
        <v>0</v>
      </c>
      <c r="AN151" s="257">
        <f t="shared" si="34"/>
        <v>4</v>
      </c>
      <c r="AO151" s="252">
        <f t="shared" si="35"/>
        <v>14</v>
      </c>
      <c r="AP151" s="252">
        <f t="shared" si="36"/>
        <v>0</v>
      </c>
      <c r="AQ151" s="252">
        <f t="shared" si="37"/>
        <v>0</v>
      </c>
      <c r="AR151" s="254">
        <f t="shared" si="38"/>
        <v>0</v>
      </c>
      <c r="AS151" s="257">
        <f t="shared" si="39"/>
        <v>3</v>
      </c>
      <c r="AT151" s="252">
        <f t="shared" si="40"/>
        <v>0</v>
      </c>
      <c r="AU151" s="252">
        <f t="shared" si="41"/>
        <v>0</v>
      </c>
      <c r="AV151" s="252">
        <f t="shared" si="42"/>
        <v>0</v>
      </c>
      <c r="AW151" s="254">
        <f t="shared" si="43"/>
        <v>0</v>
      </c>
      <c r="AX151" s="258">
        <f t="shared" si="44"/>
        <v>4</v>
      </c>
      <c r="AY151" s="252">
        <f t="shared" si="45"/>
        <v>14</v>
      </c>
      <c r="AZ151" s="252">
        <f t="shared" si="46"/>
        <v>0</v>
      </c>
      <c r="BA151" s="252">
        <f t="shared" si="47"/>
        <v>0</v>
      </c>
      <c r="BB151" s="254">
        <f t="shared" si="48"/>
        <v>0</v>
      </c>
      <c r="BC151" s="257">
        <f t="shared" si="49"/>
        <v>3</v>
      </c>
      <c r="BD151" s="259">
        <f t="shared" si="50"/>
        <v>8</v>
      </c>
      <c r="BE151" s="252">
        <f t="shared" si="51"/>
        <v>0</v>
      </c>
      <c r="BF151" s="252">
        <f t="shared" si="52"/>
        <v>0</v>
      </c>
      <c r="BG151" s="254">
        <f t="shared" si="53"/>
        <v>0</v>
      </c>
      <c r="BH151" s="257">
        <f t="shared" si="54"/>
        <v>3</v>
      </c>
      <c r="BI151" s="252">
        <f t="shared" si="55"/>
        <v>0</v>
      </c>
      <c r="BJ151" s="252">
        <f t="shared" si="56"/>
        <v>0</v>
      </c>
      <c r="BK151" s="252">
        <f t="shared" si="57"/>
        <v>0</v>
      </c>
      <c r="BL151" s="254">
        <f t="shared" si="58"/>
        <v>0</v>
      </c>
      <c r="BM151" s="260">
        <f t="shared" si="59"/>
        <v>4</v>
      </c>
      <c r="BN151" s="252">
        <f t="shared" si="60"/>
        <v>0</v>
      </c>
      <c r="BO151" s="252">
        <f t="shared" si="61"/>
        <v>0</v>
      </c>
      <c r="BP151" s="252">
        <f t="shared" si="62"/>
        <v>0</v>
      </c>
      <c r="BQ151" s="254">
        <f t="shared" si="63"/>
        <v>0</v>
      </c>
      <c r="BR151" s="261">
        <f t="shared" si="64"/>
        <v>4</v>
      </c>
      <c r="BS151" s="252">
        <f t="shared" si="65"/>
        <v>14</v>
      </c>
      <c r="BT151" s="252">
        <f t="shared" si="66"/>
        <v>0</v>
      </c>
      <c r="BU151" s="252">
        <f t="shared" si="67"/>
        <v>0</v>
      </c>
      <c r="BV151" s="254">
        <f t="shared" si="68"/>
        <v>0</v>
      </c>
      <c r="BW151" s="261">
        <f t="shared" si="69"/>
        <v>3</v>
      </c>
      <c r="BX151" s="262">
        <v>96</v>
      </c>
      <c r="BY151" s="262">
        <v>96</v>
      </c>
      <c r="BZ151" s="246" t="e">
        <f t="shared" si="70"/>
        <v>#VALUE!</v>
      </c>
      <c r="CA151" s="246">
        <f t="shared" si="71"/>
        <v>20</v>
      </c>
      <c r="CB151" s="246" t="e">
        <f t="shared" si="72"/>
        <v>#VALUE!</v>
      </c>
      <c r="CC151" s="246" t="e">
        <f t="shared" si="73"/>
        <v>#VALUE!</v>
      </c>
      <c r="CD151" s="246" t="e">
        <f t="shared" si="74"/>
        <v>#VALUE!</v>
      </c>
      <c r="CE151" s="246" t="e">
        <f t="shared" si="75"/>
        <v>#VALUE!</v>
      </c>
      <c r="CF151" s="246" t="e">
        <f t="shared" si="76"/>
        <v>#VALUE!</v>
      </c>
      <c r="CG151" s="246" t="e">
        <f t="shared" si="77"/>
        <v>#VALUE!</v>
      </c>
      <c r="CH151" s="246" t="e">
        <f t="shared" si="78"/>
        <v>#VALUE!</v>
      </c>
      <c r="CI151" s="246" t="e">
        <f t="shared" si="79"/>
        <v>#VALUE!</v>
      </c>
      <c r="CJ151" s="246" t="e">
        <f t="shared" si="80"/>
        <v>#VALUE!</v>
      </c>
      <c r="CK151" s="246" t="e">
        <f t="shared" si="81"/>
        <v>#VALUE!</v>
      </c>
      <c r="CL151" s="246" t="e">
        <f t="shared" si="82"/>
        <v>#VALUE!</v>
      </c>
      <c r="CM151" s="246" t="e">
        <f t="shared" si="83"/>
        <v>#VALUE!</v>
      </c>
      <c r="CN151" s="246" t="e">
        <f t="shared" si="84"/>
        <v>#VALUE!</v>
      </c>
      <c r="CO151" s="263" t="str">
        <f t="shared" si="85"/>
        <v>2023PEC AI 161</v>
      </c>
      <c r="CP151" s="246" t="e">
        <f t="shared" si="86"/>
        <v>#VALUE!</v>
      </c>
      <c r="CQ151" s="211"/>
      <c r="CR151" s="246">
        <f t="shared" si="87"/>
        <v>20</v>
      </c>
      <c r="CS151" s="246" t="e">
        <f t="shared" si="88"/>
        <v>#VALUE!</v>
      </c>
      <c r="CT151" s="246" t="e">
        <f t="shared" si="89"/>
        <v>#VALUE!</v>
      </c>
      <c r="CU151" s="246" t="e">
        <f t="shared" si="90"/>
        <v>#VALUE!</v>
      </c>
      <c r="CV151" s="246" t="e">
        <f t="shared" si="91"/>
        <v>#VALUE!</v>
      </c>
      <c r="CW151" s="246" t="e">
        <f t="shared" si="92"/>
        <v>#VALUE!</v>
      </c>
      <c r="CX151" s="246" t="e">
        <f t="shared" si="93"/>
        <v>#VALUE!</v>
      </c>
      <c r="CY151" s="246" t="e">
        <f t="shared" si="94"/>
        <v>#VALUE!</v>
      </c>
      <c r="CZ151" s="246" t="e">
        <f t="shared" si="95"/>
        <v>#VALUE!</v>
      </c>
      <c r="DA151" s="246" t="e">
        <f t="shared" si="96"/>
        <v>#VALUE!</v>
      </c>
      <c r="DB151" s="246" t="e">
        <f t="shared" si="97"/>
        <v>#VALUE!</v>
      </c>
      <c r="DC151" s="246" t="e">
        <f t="shared" si="98"/>
        <v>#VALUE!</v>
      </c>
      <c r="DD151" s="246" t="e">
        <f t="shared" si="99"/>
        <v>#VALUE!</v>
      </c>
      <c r="DE151" s="212"/>
      <c r="DF151" s="212" t="e">
        <f t="shared" si="100"/>
        <v>#VALUE!</v>
      </c>
      <c r="DG151" s="212"/>
      <c r="DH151" s="212"/>
      <c r="DI151" s="212"/>
      <c r="DJ151" s="212"/>
      <c r="DK151" s="212"/>
      <c r="DL151" s="212"/>
      <c r="DM151" s="212"/>
      <c r="DN151" s="212"/>
      <c r="DO151" s="212"/>
      <c r="DP151" s="212"/>
      <c r="DQ151" s="212"/>
      <c r="DR151" s="264">
        <f t="shared" si="101"/>
        <v>96</v>
      </c>
      <c r="DS151" s="241">
        <f t="shared" si="102"/>
        <v>19</v>
      </c>
      <c r="DT151" s="212">
        <f t="shared" si="103"/>
        <v>13</v>
      </c>
      <c r="DU151" s="212">
        <f t="shared" si="104"/>
        <v>14</v>
      </c>
      <c r="DV151" s="212">
        <f t="shared" si="105"/>
        <v>14</v>
      </c>
      <c r="DW151" s="212">
        <f t="shared" si="106"/>
        <v>14</v>
      </c>
      <c r="DX151" s="264">
        <f t="shared" si="107"/>
        <v>8</v>
      </c>
      <c r="DY151" s="265">
        <f t="shared" si="108"/>
        <v>14</v>
      </c>
      <c r="DZ151" s="212">
        <f t="shared" si="109"/>
        <v>96</v>
      </c>
      <c r="EA151" s="212">
        <f t="shared" si="110"/>
        <v>19</v>
      </c>
      <c r="EB151" s="212">
        <f t="shared" si="111"/>
        <v>0</v>
      </c>
      <c r="EC151" s="212">
        <f t="shared" ref="EC151:ED151" si="1087">IF(ISEVEN($B151),DT151,0)</f>
        <v>13</v>
      </c>
      <c r="ED151" s="212">
        <f t="shared" si="1087"/>
        <v>14</v>
      </c>
      <c r="EE151" s="212">
        <f t="shared" ref="EE151:EF151" si="1088">IF(ISODD($B151),DU151,0)</f>
        <v>0</v>
      </c>
      <c r="EF151" s="212">
        <f t="shared" si="1088"/>
        <v>0</v>
      </c>
      <c r="EG151" s="212">
        <f t="shared" si="114"/>
        <v>14</v>
      </c>
      <c r="EH151" s="212">
        <f t="shared" si="115"/>
        <v>0</v>
      </c>
      <c r="EI151" s="212">
        <f t="shared" ref="EI151:EJ151" si="1089">IF(ISEVEN($B151),DW151,0)</f>
        <v>14</v>
      </c>
      <c r="EJ151" s="264">
        <f t="shared" si="1089"/>
        <v>8</v>
      </c>
      <c r="EK151" s="212">
        <f t="shared" ref="EK151:EL151" si="1090">IF(ISODD($B151),DX151,0)</f>
        <v>0</v>
      </c>
      <c r="EL151" s="212">
        <f t="shared" si="1090"/>
        <v>0</v>
      </c>
      <c r="EM151" s="212">
        <f t="shared" si="118"/>
        <v>14</v>
      </c>
      <c r="EN151" s="212"/>
      <c r="EO151" s="212"/>
      <c r="EP151" s="241">
        <f t="shared" si="119"/>
        <v>19</v>
      </c>
      <c r="EQ151" s="212">
        <f t="shared" si="120"/>
        <v>16</v>
      </c>
      <c r="ER151" s="212">
        <f t="shared" si="121"/>
        <v>16</v>
      </c>
      <c r="ES151" s="212">
        <f t="shared" si="122"/>
        <v>16</v>
      </c>
      <c r="ET151" s="264">
        <f t="shared" si="123"/>
        <v>14</v>
      </c>
      <c r="EU151" s="212">
        <f t="shared" si="124"/>
        <v>15</v>
      </c>
      <c r="EV151" s="212"/>
      <c r="EW151" s="212">
        <f t="shared" si="125"/>
        <v>96</v>
      </c>
      <c r="EX151" s="212">
        <f t="shared" si="126"/>
        <v>19</v>
      </c>
      <c r="EY151" s="212">
        <f t="shared" si="127"/>
        <v>0</v>
      </c>
      <c r="EZ151" s="212">
        <f t="shared" ref="EZ151:FA151" si="1091">IF(ISEVEN($B151),EQ151,0)</f>
        <v>16</v>
      </c>
      <c r="FA151" s="212">
        <f t="shared" si="1091"/>
        <v>16</v>
      </c>
      <c r="FB151" s="212">
        <f t="shared" ref="FB151:FC151" si="1092">IF(ISODD($B151),ER151,0)</f>
        <v>0</v>
      </c>
      <c r="FC151" s="212">
        <f t="shared" si="1092"/>
        <v>0</v>
      </c>
      <c r="FD151" s="212">
        <f t="shared" si="130"/>
        <v>16</v>
      </c>
      <c r="FE151" s="212">
        <f t="shared" si="131"/>
        <v>0</v>
      </c>
      <c r="FF151" s="264">
        <f t="shared" ref="FF151:FG151" si="1093">IF(ISEVEN($B151),ET151,0)</f>
        <v>14</v>
      </c>
      <c r="FG151" s="212">
        <f t="shared" si="1093"/>
        <v>15</v>
      </c>
      <c r="FH151" s="212">
        <f t="shared" si="133"/>
        <v>0</v>
      </c>
      <c r="FI151" s="212">
        <v>0</v>
      </c>
      <c r="FJ151" s="212">
        <v>0</v>
      </c>
      <c r="FK151" s="212"/>
      <c r="FL151" s="212"/>
      <c r="FM151" s="262">
        <v>96</v>
      </c>
    </row>
    <row r="152" spans="1:169" ht="15.75" customHeight="1" x14ac:dyDescent="0.2">
      <c r="A152" s="247">
        <v>169</v>
      </c>
      <c r="B152" s="266">
        <v>213423243169</v>
      </c>
      <c r="C152" s="266" t="s">
        <v>205</v>
      </c>
      <c r="D152" s="250"/>
      <c r="E152" s="267" t="s">
        <v>206</v>
      </c>
      <c r="F152" s="252">
        <f t="shared" si="0"/>
        <v>2</v>
      </c>
      <c r="G152" s="252">
        <f t="shared" si="1"/>
        <v>2</v>
      </c>
      <c r="H152" s="252">
        <f t="shared" si="2"/>
        <v>2</v>
      </c>
      <c r="I152" s="252">
        <f t="shared" si="3"/>
        <v>2</v>
      </c>
      <c r="J152" s="252">
        <f t="shared" si="4"/>
        <v>2</v>
      </c>
      <c r="K152" s="252">
        <f t="shared" si="5"/>
        <v>2</v>
      </c>
      <c r="L152" s="252">
        <f t="shared" si="6"/>
        <v>1</v>
      </c>
      <c r="M152" s="252">
        <f t="shared" si="7"/>
        <v>0</v>
      </c>
      <c r="N152" s="252">
        <f t="shared" si="8"/>
        <v>0</v>
      </c>
      <c r="O152" s="253">
        <f t="shared" si="9"/>
        <v>0</v>
      </c>
      <c r="P152" s="252">
        <f t="shared" si="10"/>
        <v>9</v>
      </c>
      <c r="Q152" s="252">
        <f t="shared" si="11"/>
        <v>0</v>
      </c>
      <c r="R152" s="252">
        <f t="shared" si="12"/>
        <v>0</v>
      </c>
      <c r="S152" s="254">
        <f t="shared" si="13"/>
        <v>0</v>
      </c>
      <c r="T152" s="255">
        <f t="shared" si="14"/>
        <v>3</v>
      </c>
      <c r="U152" s="252">
        <f t="shared" si="15"/>
        <v>0</v>
      </c>
      <c r="V152" s="252">
        <f t="shared" si="16"/>
        <v>0</v>
      </c>
      <c r="W152" s="252">
        <f t="shared" si="17"/>
        <v>0</v>
      </c>
      <c r="X152" s="254">
        <f t="shared" si="18"/>
        <v>0</v>
      </c>
      <c r="Y152" s="256">
        <f t="shared" si="19"/>
        <v>4</v>
      </c>
      <c r="Z152" s="252">
        <f t="shared" si="20"/>
        <v>0</v>
      </c>
      <c r="AA152" s="252">
        <f t="shared" si="21"/>
        <v>0</v>
      </c>
      <c r="AB152" s="252">
        <f t="shared" si="22"/>
        <v>0</v>
      </c>
      <c r="AC152" s="254">
        <f t="shared" si="23"/>
        <v>0</v>
      </c>
      <c r="AD152" s="255">
        <f t="shared" si="24"/>
        <v>4</v>
      </c>
      <c r="AE152" s="252">
        <f t="shared" si="25"/>
        <v>9</v>
      </c>
      <c r="AF152" s="252">
        <f t="shared" si="26"/>
        <v>0</v>
      </c>
      <c r="AG152" s="252">
        <f t="shared" si="27"/>
        <v>0</v>
      </c>
      <c r="AH152" s="254">
        <f t="shared" si="28"/>
        <v>0</v>
      </c>
      <c r="AI152" s="257">
        <f t="shared" si="29"/>
        <v>3</v>
      </c>
      <c r="AJ152" s="252">
        <f t="shared" si="30"/>
        <v>8</v>
      </c>
      <c r="AK152" s="252">
        <f t="shared" si="31"/>
        <v>0</v>
      </c>
      <c r="AL152" s="252">
        <f t="shared" si="32"/>
        <v>0</v>
      </c>
      <c r="AM152" s="254">
        <f t="shared" si="33"/>
        <v>0</v>
      </c>
      <c r="AN152" s="257">
        <f t="shared" si="34"/>
        <v>3</v>
      </c>
      <c r="AO152" s="252">
        <f t="shared" si="35"/>
        <v>0</v>
      </c>
      <c r="AP152" s="252">
        <f t="shared" si="36"/>
        <v>0</v>
      </c>
      <c r="AQ152" s="252">
        <f t="shared" si="37"/>
        <v>0</v>
      </c>
      <c r="AR152" s="254">
        <f t="shared" si="38"/>
        <v>0</v>
      </c>
      <c r="AS152" s="257">
        <f t="shared" si="39"/>
        <v>4</v>
      </c>
      <c r="AT152" s="252">
        <f t="shared" si="40"/>
        <v>9</v>
      </c>
      <c r="AU152" s="252">
        <f t="shared" si="41"/>
        <v>0</v>
      </c>
      <c r="AV152" s="252">
        <f t="shared" si="42"/>
        <v>0</v>
      </c>
      <c r="AW152" s="254">
        <f t="shared" si="43"/>
        <v>0</v>
      </c>
      <c r="AX152" s="258">
        <f t="shared" si="44"/>
        <v>3</v>
      </c>
      <c r="AY152" s="252">
        <f t="shared" si="45"/>
        <v>0</v>
      </c>
      <c r="AZ152" s="252">
        <f t="shared" si="46"/>
        <v>0</v>
      </c>
      <c r="BA152" s="252">
        <f t="shared" si="47"/>
        <v>0</v>
      </c>
      <c r="BB152" s="254">
        <f t="shared" si="48"/>
        <v>0</v>
      </c>
      <c r="BC152" s="257">
        <f t="shared" si="49"/>
        <v>4</v>
      </c>
      <c r="BD152" s="252">
        <f t="shared" si="50"/>
        <v>0</v>
      </c>
      <c r="BE152" s="252">
        <f t="shared" si="51"/>
        <v>0</v>
      </c>
      <c r="BF152" s="252">
        <f t="shared" si="52"/>
        <v>0</v>
      </c>
      <c r="BG152" s="254">
        <f t="shared" si="53"/>
        <v>0</v>
      </c>
      <c r="BH152" s="257">
        <f t="shared" si="54"/>
        <v>4</v>
      </c>
      <c r="BI152" s="259">
        <f t="shared" si="55"/>
        <v>6</v>
      </c>
      <c r="BJ152" s="252">
        <f t="shared" si="56"/>
        <v>0</v>
      </c>
      <c r="BK152" s="252">
        <f t="shared" si="57"/>
        <v>0</v>
      </c>
      <c r="BL152" s="254">
        <f t="shared" si="58"/>
        <v>0</v>
      </c>
      <c r="BM152" s="260">
        <f t="shared" si="59"/>
        <v>3</v>
      </c>
      <c r="BN152" s="252">
        <f t="shared" si="60"/>
        <v>9</v>
      </c>
      <c r="BO152" s="252">
        <f t="shared" si="61"/>
        <v>0</v>
      </c>
      <c r="BP152" s="252">
        <f t="shared" si="62"/>
        <v>0</v>
      </c>
      <c r="BQ152" s="254">
        <f t="shared" si="63"/>
        <v>0</v>
      </c>
      <c r="BR152" s="261">
        <f t="shared" si="64"/>
        <v>3</v>
      </c>
      <c r="BS152" s="252">
        <f t="shared" si="65"/>
        <v>0</v>
      </c>
      <c r="BT152" s="252">
        <f t="shared" si="66"/>
        <v>0</v>
      </c>
      <c r="BU152" s="252">
        <f t="shared" si="67"/>
        <v>0</v>
      </c>
      <c r="BV152" s="254">
        <f t="shared" si="68"/>
        <v>0</v>
      </c>
      <c r="BW152" s="261">
        <f t="shared" si="69"/>
        <v>4</v>
      </c>
      <c r="BX152" s="262">
        <v>63</v>
      </c>
      <c r="BY152" s="262">
        <v>63</v>
      </c>
      <c r="BZ152" s="246" t="e">
        <f t="shared" si="70"/>
        <v>#VALUE!</v>
      </c>
      <c r="CA152" s="246">
        <f t="shared" si="71"/>
        <v>20</v>
      </c>
      <c r="CB152" s="246" t="e">
        <f t="shared" si="72"/>
        <v>#VALUE!</v>
      </c>
      <c r="CC152" s="246" t="e">
        <f t="shared" si="73"/>
        <v>#VALUE!</v>
      </c>
      <c r="CD152" s="246" t="e">
        <f t="shared" si="74"/>
        <v>#VALUE!</v>
      </c>
      <c r="CE152" s="246" t="e">
        <f t="shared" si="75"/>
        <v>#VALUE!</v>
      </c>
      <c r="CF152" s="246" t="e">
        <f t="shared" si="76"/>
        <v>#VALUE!</v>
      </c>
      <c r="CG152" s="246" t="e">
        <f t="shared" si="77"/>
        <v>#VALUE!</v>
      </c>
      <c r="CH152" s="246" t="e">
        <f t="shared" si="78"/>
        <v>#VALUE!</v>
      </c>
      <c r="CI152" s="246" t="e">
        <f t="shared" si="79"/>
        <v>#VALUE!</v>
      </c>
      <c r="CJ152" s="246" t="e">
        <f t="shared" si="80"/>
        <v>#VALUE!</v>
      </c>
      <c r="CK152" s="246" t="e">
        <f t="shared" si="81"/>
        <v>#VALUE!</v>
      </c>
      <c r="CL152" s="246" t="e">
        <f t="shared" si="82"/>
        <v>#VALUE!</v>
      </c>
      <c r="CM152" s="246" t="e">
        <f t="shared" si="83"/>
        <v>#VALUE!</v>
      </c>
      <c r="CN152" s="246" t="e">
        <f t="shared" si="84"/>
        <v>#VALUE!</v>
      </c>
      <c r="CO152" s="263" t="str">
        <f t="shared" si="85"/>
        <v>2023PEC AI 162</v>
      </c>
      <c r="CP152" s="246" t="e">
        <f t="shared" si="86"/>
        <v>#VALUE!</v>
      </c>
      <c r="CQ152" s="211"/>
      <c r="CR152" s="246">
        <f t="shared" si="87"/>
        <v>20</v>
      </c>
      <c r="CS152" s="246" t="e">
        <f t="shared" si="88"/>
        <v>#VALUE!</v>
      </c>
      <c r="CT152" s="246" t="e">
        <f t="shared" si="89"/>
        <v>#VALUE!</v>
      </c>
      <c r="CU152" s="246" t="e">
        <f t="shared" si="90"/>
        <v>#VALUE!</v>
      </c>
      <c r="CV152" s="246" t="e">
        <f t="shared" si="91"/>
        <v>#VALUE!</v>
      </c>
      <c r="CW152" s="246" t="e">
        <f t="shared" si="92"/>
        <v>#VALUE!</v>
      </c>
      <c r="CX152" s="246" t="e">
        <f t="shared" si="93"/>
        <v>#VALUE!</v>
      </c>
      <c r="CY152" s="246" t="e">
        <f t="shared" si="94"/>
        <v>#VALUE!</v>
      </c>
      <c r="CZ152" s="246" t="e">
        <f t="shared" si="95"/>
        <v>#VALUE!</v>
      </c>
      <c r="DA152" s="246" t="e">
        <f t="shared" si="96"/>
        <v>#VALUE!</v>
      </c>
      <c r="DB152" s="246" t="e">
        <f t="shared" si="97"/>
        <v>#VALUE!</v>
      </c>
      <c r="DC152" s="246" t="e">
        <f t="shared" si="98"/>
        <v>#VALUE!</v>
      </c>
      <c r="DD152" s="246" t="e">
        <f t="shared" si="99"/>
        <v>#VALUE!</v>
      </c>
      <c r="DE152" s="212"/>
      <c r="DF152" s="212" t="e">
        <f t="shared" si="100"/>
        <v>#VALUE!</v>
      </c>
      <c r="DG152" s="212"/>
      <c r="DH152" s="212"/>
      <c r="DI152" s="212"/>
      <c r="DJ152" s="212"/>
      <c r="DK152" s="212"/>
      <c r="DL152" s="212"/>
      <c r="DM152" s="212"/>
      <c r="DN152" s="212"/>
      <c r="DO152" s="212"/>
      <c r="DP152" s="212"/>
      <c r="DQ152" s="212"/>
      <c r="DR152" s="264">
        <f t="shared" si="101"/>
        <v>63</v>
      </c>
      <c r="DS152" s="241">
        <f t="shared" si="102"/>
        <v>13</v>
      </c>
      <c r="DT152" s="212">
        <f t="shared" si="103"/>
        <v>9</v>
      </c>
      <c r="DU152" s="212">
        <f t="shared" si="104"/>
        <v>9</v>
      </c>
      <c r="DV152" s="212">
        <f t="shared" si="105"/>
        <v>8</v>
      </c>
      <c r="DW152" s="212">
        <f t="shared" si="106"/>
        <v>9</v>
      </c>
      <c r="DX152" s="264">
        <f t="shared" si="107"/>
        <v>6</v>
      </c>
      <c r="DY152" s="265">
        <f t="shared" si="108"/>
        <v>9</v>
      </c>
      <c r="DZ152" s="212">
        <f t="shared" si="109"/>
        <v>63</v>
      </c>
      <c r="EA152" s="212">
        <f t="shared" si="110"/>
        <v>13</v>
      </c>
      <c r="EB152" s="212">
        <f t="shared" si="111"/>
        <v>9</v>
      </c>
      <c r="EC152" s="212">
        <f t="shared" ref="EC152:ED152" si="1094">IF(ISEVEN($B152),DT152,0)</f>
        <v>0</v>
      </c>
      <c r="ED152" s="212">
        <f t="shared" si="1094"/>
        <v>0</v>
      </c>
      <c r="EE152" s="212">
        <f t="shared" ref="EE152:EF152" si="1095">IF(ISODD($B152),DU152,0)</f>
        <v>9</v>
      </c>
      <c r="EF152" s="212">
        <f t="shared" si="1095"/>
        <v>8</v>
      </c>
      <c r="EG152" s="212">
        <f t="shared" si="114"/>
        <v>0</v>
      </c>
      <c r="EH152" s="212">
        <f t="shared" si="115"/>
        <v>9</v>
      </c>
      <c r="EI152" s="212">
        <f t="shared" ref="EI152:EJ152" si="1096">IF(ISEVEN($B152),DW152,0)</f>
        <v>0</v>
      </c>
      <c r="EJ152" s="212">
        <f t="shared" si="1096"/>
        <v>0</v>
      </c>
      <c r="EK152" s="264">
        <f t="shared" ref="EK152:EL152" si="1097">IF(ISODD($B152),DX152,0)</f>
        <v>6</v>
      </c>
      <c r="EL152" s="212">
        <f t="shared" si="1097"/>
        <v>9</v>
      </c>
      <c r="EM152" s="212">
        <f t="shared" si="118"/>
        <v>0</v>
      </c>
      <c r="EN152" s="212"/>
      <c r="EO152" s="212"/>
      <c r="EP152" s="241">
        <f t="shared" si="119"/>
        <v>13</v>
      </c>
      <c r="EQ152" s="212">
        <f t="shared" si="120"/>
        <v>11</v>
      </c>
      <c r="ER152" s="212">
        <f t="shared" si="121"/>
        <v>11</v>
      </c>
      <c r="ES152" s="212">
        <f t="shared" si="122"/>
        <v>10</v>
      </c>
      <c r="ET152" s="264">
        <f t="shared" si="123"/>
        <v>8</v>
      </c>
      <c r="EU152" s="212">
        <f t="shared" si="124"/>
        <v>10</v>
      </c>
      <c r="EV152" s="212"/>
      <c r="EW152" s="212">
        <f t="shared" si="125"/>
        <v>63</v>
      </c>
      <c r="EX152" s="212">
        <f t="shared" si="126"/>
        <v>13</v>
      </c>
      <c r="EY152" s="212">
        <f t="shared" si="127"/>
        <v>11</v>
      </c>
      <c r="EZ152" s="212">
        <f t="shared" ref="EZ152:FA152" si="1098">IF(ISEVEN($B152),EQ152,0)</f>
        <v>0</v>
      </c>
      <c r="FA152" s="212">
        <f t="shared" si="1098"/>
        <v>0</v>
      </c>
      <c r="FB152" s="212">
        <f t="shared" ref="FB152:FC152" si="1099">IF(ISODD($B152),ER152,0)</f>
        <v>11</v>
      </c>
      <c r="FC152" s="212">
        <f t="shared" si="1099"/>
        <v>10</v>
      </c>
      <c r="FD152" s="212">
        <f t="shared" si="130"/>
        <v>0</v>
      </c>
      <c r="FE152" s="264">
        <f t="shared" si="131"/>
        <v>8</v>
      </c>
      <c r="FF152" s="212">
        <f t="shared" ref="FF152:FG152" si="1100">IF(ISEVEN($B152),ET152,0)</f>
        <v>0</v>
      </c>
      <c r="FG152" s="212">
        <f t="shared" si="1100"/>
        <v>0</v>
      </c>
      <c r="FH152" s="212">
        <f t="shared" si="133"/>
        <v>10</v>
      </c>
      <c r="FI152" s="212">
        <v>0</v>
      </c>
      <c r="FJ152" s="212">
        <v>0</v>
      </c>
      <c r="FK152" s="212"/>
      <c r="FL152" s="212"/>
      <c r="FM152" s="262">
        <v>63</v>
      </c>
    </row>
    <row r="153" spans="1:169" ht="15.75" customHeight="1" x14ac:dyDescent="0.2">
      <c r="A153" s="247">
        <v>140</v>
      </c>
      <c r="B153" s="248">
        <v>213423243140</v>
      </c>
      <c r="C153" s="249" t="s">
        <v>860</v>
      </c>
      <c r="D153" s="250"/>
      <c r="E153" s="251" t="s">
        <v>861</v>
      </c>
      <c r="F153" s="252">
        <f t="shared" si="0"/>
        <v>2</v>
      </c>
      <c r="G153" s="252">
        <f t="shared" si="1"/>
        <v>2</v>
      </c>
      <c r="H153" s="252">
        <f t="shared" si="2"/>
        <v>2</v>
      </c>
      <c r="I153" s="252">
        <f t="shared" si="3"/>
        <v>2</v>
      </c>
      <c r="J153" s="252">
        <f t="shared" si="4"/>
        <v>2</v>
      </c>
      <c r="K153" s="252">
        <f t="shared" si="5"/>
        <v>2</v>
      </c>
      <c r="L153" s="252">
        <f t="shared" si="6"/>
        <v>2</v>
      </c>
      <c r="M153" s="252">
        <f t="shared" si="7"/>
        <v>2</v>
      </c>
      <c r="N153" s="252">
        <f t="shared" si="8"/>
        <v>1</v>
      </c>
      <c r="O153" s="253">
        <f t="shared" si="9"/>
        <v>0</v>
      </c>
      <c r="P153" s="252">
        <f t="shared" si="10"/>
        <v>0</v>
      </c>
      <c r="Q153" s="252">
        <f t="shared" si="11"/>
        <v>0</v>
      </c>
      <c r="R153" s="252">
        <f t="shared" si="12"/>
        <v>0</v>
      </c>
      <c r="S153" s="254">
        <f t="shared" si="13"/>
        <v>0</v>
      </c>
      <c r="T153" s="255">
        <f t="shared" si="14"/>
        <v>4</v>
      </c>
      <c r="U153" s="252">
        <f t="shared" si="15"/>
        <v>11</v>
      </c>
      <c r="V153" s="252">
        <f t="shared" si="16"/>
        <v>0</v>
      </c>
      <c r="W153" s="252">
        <f t="shared" si="17"/>
        <v>0</v>
      </c>
      <c r="X153" s="254">
        <f t="shared" si="18"/>
        <v>0</v>
      </c>
      <c r="Y153" s="256">
        <f t="shared" si="19"/>
        <v>3</v>
      </c>
      <c r="Z153" s="252">
        <f t="shared" si="20"/>
        <v>12</v>
      </c>
      <c r="AA153" s="252">
        <f t="shared" si="21"/>
        <v>0</v>
      </c>
      <c r="AB153" s="252">
        <f t="shared" si="22"/>
        <v>0</v>
      </c>
      <c r="AC153" s="254">
        <f t="shared" si="23"/>
        <v>0</v>
      </c>
      <c r="AD153" s="255">
        <f t="shared" si="24"/>
        <v>3</v>
      </c>
      <c r="AE153" s="252">
        <f t="shared" si="25"/>
        <v>0</v>
      </c>
      <c r="AF153" s="252">
        <f t="shared" si="26"/>
        <v>0</v>
      </c>
      <c r="AG153" s="252">
        <f t="shared" si="27"/>
        <v>0</v>
      </c>
      <c r="AH153" s="254">
        <f t="shared" si="28"/>
        <v>0</v>
      </c>
      <c r="AI153" s="257">
        <f t="shared" si="29"/>
        <v>4</v>
      </c>
      <c r="AJ153" s="252">
        <f t="shared" si="30"/>
        <v>0</v>
      </c>
      <c r="AK153" s="252">
        <f t="shared" si="31"/>
        <v>0</v>
      </c>
      <c r="AL153" s="252">
        <f t="shared" si="32"/>
        <v>0</v>
      </c>
      <c r="AM153" s="254">
        <f t="shared" si="33"/>
        <v>0</v>
      </c>
      <c r="AN153" s="257">
        <f t="shared" si="34"/>
        <v>4</v>
      </c>
      <c r="AO153" s="252">
        <f t="shared" si="35"/>
        <v>12</v>
      </c>
      <c r="AP153" s="252">
        <f t="shared" si="36"/>
        <v>0</v>
      </c>
      <c r="AQ153" s="252">
        <f t="shared" si="37"/>
        <v>0</v>
      </c>
      <c r="AR153" s="254">
        <f t="shared" si="38"/>
        <v>0</v>
      </c>
      <c r="AS153" s="257">
        <f t="shared" si="39"/>
        <v>3</v>
      </c>
      <c r="AT153" s="252">
        <f t="shared" si="40"/>
        <v>0</v>
      </c>
      <c r="AU153" s="252">
        <f t="shared" si="41"/>
        <v>0</v>
      </c>
      <c r="AV153" s="252">
        <f t="shared" si="42"/>
        <v>0</v>
      </c>
      <c r="AW153" s="254">
        <f t="shared" si="43"/>
        <v>0</v>
      </c>
      <c r="AX153" s="258">
        <f t="shared" si="44"/>
        <v>4</v>
      </c>
      <c r="AY153" s="252">
        <f t="shared" si="45"/>
        <v>12</v>
      </c>
      <c r="AZ153" s="252">
        <f t="shared" si="46"/>
        <v>0</v>
      </c>
      <c r="BA153" s="252">
        <f t="shared" si="47"/>
        <v>0</v>
      </c>
      <c r="BB153" s="254">
        <f t="shared" si="48"/>
        <v>0</v>
      </c>
      <c r="BC153" s="257">
        <f t="shared" si="49"/>
        <v>3</v>
      </c>
      <c r="BD153" s="259">
        <f t="shared" si="50"/>
        <v>7</v>
      </c>
      <c r="BE153" s="252">
        <f t="shared" si="51"/>
        <v>0</v>
      </c>
      <c r="BF153" s="252">
        <f t="shared" si="52"/>
        <v>0</v>
      </c>
      <c r="BG153" s="254">
        <f t="shared" si="53"/>
        <v>0</v>
      </c>
      <c r="BH153" s="257">
        <f t="shared" si="54"/>
        <v>3</v>
      </c>
      <c r="BI153" s="252">
        <f t="shared" si="55"/>
        <v>0</v>
      </c>
      <c r="BJ153" s="252">
        <f t="shared" si="56"/>
        <v>0</v>
      </c>
      <c r="BK153" s="252">
        <f t="shared" si="57"/>
        <v>0</v>
      </c>
      <c r="BL153" s="254">
        <f t="shared" si="58"/>
        <v>0</v>
      </c>
      <c r="BM153" s="260">
        <f t="shared" si="59"/>
        <v>4</v>
      </c>
      <c r="BN153" s="252">
        <f t="shared" si="60"/>
        <v>0</v>
      </c>
      <c r="BO153" s="252">
        <f t="shared" si="61"/>
        <v>0</v>
      </c>
      <c r="BP153" s="252">
        <f t="shared" si="62"/>
        <v>0</v>
      </c>
      <c r="BQ153" s="254">
        <f t="shared" si="63"/>
        <v>0</v>
      </c>
      <c r="BR153" s="261">
        <f t="shared" si="64"/>
        <v>4</v>
      </c>
      <c r="BS153" s="252">
        <f t="shared" si="65"/>
        <v>12</v>
      </c>
      <c r="BT153" s="252">
        <f t="shared" si="66"/>
        <v>0</v>
      </c>
      <c r="BU153" s="252">
        <f t="shared" si="67"/>
        <v>0</v>
      </c>
      <c r="BV153" s="254">
        <f t="shared" si="68"/>
        <v>0</v>
      </c>
      <c r="BW153" s="261">
        <f t="shared" si="69"/>
        <v>3</v>
      </c>
      <c r="BX153" s="262">
        <v>83</v>
      </c>
      <c r="BY153" s="262">
        <v>83</v>
      </c>
      <c r="BZ153" s="246" t="e">
        <f t="shared" si="70"/>
        <v>#VALUE!</v>
      </c>
      <c r="CA153" s="246">
        <f t="shared" si="71"/>
        <v>20</v>
      </c>
      <c r="CB153" s="246" t="e">
        <f t="shared" si="72"/>
        <v>#VALUE!</v>
      </c>
      <c r="CC153" s="246" t="e">
        <f t="shared" si="73"/>
        <v>#VALUE!</v>
      </c>
      <c r="CD153" s="246" t="e">
        <f t="shared" si="74"/>
        <v>#VALUE!</v>
      </c>
      <c r="CE153" s="246" t="e">
        <f t="shared" si="75"/>
        <v>#VALUE!</v>
      </c>
      <c r="CF153" s="246" t="e">
        <f t="shared" si="76"/>
        <v>#VALUE!</v>
      </c>
      <c r="CG153" s="246" t="e">
        <f t="shared" si="77"/>
        <v>#VALUE!</v>
      </c>
      <c r="CH153" s="246" t="e">
        <f t="shared" si="78"/>
        <v>#VALUE!</v>
      </c>
      <c r="CI153" s="246" t="e">
        <f t="shared" si="79"/>
        <v>#VALUE!</v>
      </c>
      <c r="CJ153" s="246" t="e">
        <f t="shared" si="80"/>
        <v>#VALUE!</v>
      </c>
      <c r="CK153" s="246" t="e">
        <f t="shared" si="81"/>
        <v>#VALUE!</v>
      </c>
      <c r="CL153" s="246" t="e">
        <f t="shared" si="82"/>
        <v>#VALUE!</v>
      </c>
      <c r="CM153" s="246" t="e">
        <f t="shared" si="83"/>
        <v>#VALUE!</v>
      </c>
      <c r="CN153" s="246" t="e">
        <f t="shared" si="84"/>
        <v>#VALUE!</v>
      </c>
      <c r="CO153" s="263" t="str">
        <f t="shared" si="85"/>
        <v>2023PEC AI 491</v>
      </c>
      <c r="CP153" s="246" t="e">
        <f t="shared" si="86"/>
        <v>#VALUE!</v>
      </c>
      <c r="CQ153" s="211"/>
      <c r="CR153" s="246">
        <f t="shared" si="87"/>
        <v>20</v>
      </c>
      <c r="CS153" s="246" t="e">
        <f t="shared" si="88"/>
        <v>#VALUE!</v>
      </c>
      <c r="CT153" s="246" t="e">
        <f t="shared" si="89"/>
        <v>#VALUE!</v>
      </c>
      <c r="CU153" s="246" t="e">
        <f t="shared" si="90"/>
        <v>#VALUE!</v>
      </c>
      <c r="CV153" s="246" t="e">
        <f t="shared" si="91"/>
        <v>#VALUE!</v>
      </c>
      <c r="CW153" s="246" t="e">
        <f t="shared" si="92"/>
        <v>#VALUE!</v>
      </c>
      <c r="CX153" s="246" t="e">
        <f t="shared" si="93"/>
        <v>#VALUE!</v>
      </c>
      <c r="CY153" s="246" t="e">
        <f t="shared" si="94"/>
        <v>#VALUE!</v>
      </c>
      <c r="CZ153" s="246" t="e">
        <f t="shared" si="95"/>
        <v>#VALUE!</v>
      </c>
      <c r="DA153" s="246" t="e">
        <f t="shared" si="96"/>
        <v>#VALUE!</v>
      </c>
      <c r="DB153" s="246" t="e">
        <f t="shared" si="97"/>
        <v>#VALUE!</v>
      </c>
      <c r="DC153" s="246" t="e">
        <f t="shared" si="98"/>
        <v>#VALUE!</v>
      </c>
      <c r="DD153" s="246" t="e">
        <f t="shared" si="99"/>
        <v>#VALUE!</v>
      </c>
      <c r="DE153" s="212"/>
      <c r="DF153" s="212" t="e">
        <f t="shared" si="100"/>
        <v>#VALUE!</v>
      </c>
      <c r="DG153" s="212"/>
      <c r="DH153" s="212"/>
      <c r="DI153" s="212"/>
      <c r="DJ153" s="212"/>
      <c r="DK153" s="212"/>
      <c r="DL153" s="212"/>
      <c r="DM153" s="212"/>
      <c r="DN153" s="212"/>
      <c r="DO153" s="212"/>
      <c r="DP153" s="212"/>
      <c r="DQ153" s="212"/>
      <c r="DR153" s="264">
        <f t="shared" si="101"/>
        <v>83</v>
      </c>
      <c r="DS153" s="241">
        <f t="shared" si="102"/>
        <v>17</v>
      </c>
      <c r="DT153" s="212">
        <f t="shared" si="103"/>
        <v>11</v>
      </c>
      <c r="DU153" s="212">
        <f t="shared" si="104"/>
        <v>12</v>
      </c>
      <c r="DV153" s="212">
        <f t="shared" si="105"/>
        <v>12</v>
      </c>
      <c r="DW153" s="212">
        <f t="shared" si="106"/>
        <v>12</v>
      </c>
      <c r="DX153" s="264">
        <f t="shared" si="107"/>
        <v>7</v>
      </c>
      <c r="DY153" s="265">
        <f t="shared" si="108"/>
        <v>12</v>
      </c>
      <c r="DZ153" s="212">
        <f t="shared" si="109"/>
        <v>83</v>
      </c>
      <c r="EA153" s="212">
        <f t="shared" si="110"/>
        <v>17</v>
      </c>
      <c r="EB153" s="212">
        <f t="shared" si="111"/>
        <v>0</v>
      </c>
      <c r="EC153" s="212">
        <f t="shared" ref="EC153:ED153" si="1101">IF(ISEVEN($B153),DT153,0)</f>
        <v>11</v>
      </c>
      <c r="ED153" s="212">
        <f t="shared" si="1101"/>
        <v>12</v>
      </c>
      <c r="EE153" s="212">
        <f t="shared" ref="EE153:EF153" si="1102">IF(ISODD($B153),DU153,0)</f>
        <v>0</v>
      </c>
      <c r="EF153" s="212">
        <f t="shared" si="1102"/>
        <v>0</v>
      </c>
      <c r="EG153" s="212">
        <f t="shared" si="114"/>
        <v>12</v>
      </c>
      <c r="EH153" s="212">
        <f t="shared" si="115"/>
        <v>0</v>
      </c>
      <c r="EI153" s="212">
        <f t="shared" ref="EI153:EJ153" si="1103">IF(ISEVEN($B153),DW153,0)</f>
        <v>12</v>
      </c>
      <c r="EJ153" s="264">
        <f t="shared" si="1103"/>
        <v>7</v>
      </c>
      <c r="EK153" s="212">
        <f t="shared" ref="EK153:EL153" si="1104">IF(ISODD($B153),DX153,0)</f>
        <v>0</v>
      </c>
      <c r="EL153" s="212">
        <f t="shared" si="1104"/>
        <v>0</v>
      </c>
      <c r="EM153" s="212">
        <f t="shared" si="118"/>
        <v>12</v>
      </c>
      <c r="EN153" s="212"/>
      <c r="EO153" s="212"/>
      <c r="EP153" s="241">
        <f t="shared" si="119"/>
        <v>17</v>
      </c>
      <c r="EQ153" s="212">
        <f t="shared" si="120"/>
        <v>14</v>
      </c>
      <c r="ER153" s="212">
        <f t="shared" si="121"/>
        <v>15</v>
      </c>
      <c r="ES153" s="212">
        <f t="shared" si="122"/>
        <v>15</v>
      </c>
      <c r="ET153" s="264">
        <f t="shared" si="123"/>
        <v>9</v>
      </c>
      <c r="EU153" s="212">
        <f t="shared" si="124"/>
        <v>13</v>
      </c>
      <c r="EV153" s="212"/>
      <c r="EW153" s="212">
        <f t="shared" si="125"/>
        <v>83</v>
      </c>
      <c r="EX153" s="212">
        <f t="shared" si="126"/>
        <v>17</v>
      </c>
      <c r="EY153" s="212">
        <f t="shared" si="127"/>
        <v>0</v>
      </c>
      <c r="EZ153" s="212">
        <f t="shared" ref="EZ153:FA153" si="1105">IF(ISEVEN($B153),EQ153,0)</f>
        <v>14</v>
      </c>
      <c r="FA153" s="212">
        <f t="shared" si="1105"/>
        <v>15</v>
      </c>
      <c r="FB153" s="212">
        <f t="shared" ref="FB153:FC153" si="1106">IF(ISODD($B153),ER153,0)</f>
        <v>0</v>
      </c>
      <c r="FC153" s="212">
        <f t="shared" si="1106"/>
        <v>0</v>
      </c>
      <c r="FD153" s="212">
        <f t="shared" si="130"/>
        <v>15</v>
      </c>
      <c r="FE153" s="212">
        <f t="shared" si="131"/>
        <v>0</v>
      </c>
      <c r="FF153" s="264">
        <f t="shared" ref="FF153:FG153" si="1107">IF(ISEVEN($B153),ET153,0)</f>
        <v>9</v>
      </c>
      <c r="FG153" s="212">
        <f t="shared" si="1107"/>
        <v>13</v>
      </c>
      <c r="FH153" s="212">
        <f t="shared" si="133"/>
        <v>0</v>
      </c>
      <c r="FI153" s="212">
        <v>0</v>
      </c>
      <c r="FJ153" s="212">
        <v>0</v>
      </c>
      <c r="FK153" s="212"/>
      <c r="FL153" s="212"/>
      <c r="FM153" s="262">
        <v>83</v>
      </c>
    </row>
    <row r="154" spans="1:169" ht="15.75" customHeight="1" x14ac:dyDescent="0.2">
      <c r="A154" s="247">
        <v>141</v>
      </c>
      <c r="B154" s="248">
        <v>213423243141</v>
      </c>
      <c r="C154" s="249" t="s">
        <v>862</v>
      </c>
      <c r="D154" s="250"/>
      <c r="E154" s="251" t="s">
        <v>863</v>
      </c>
      <c r="F154" s="252">
        <f t="shared" si="0"/>
        <v>2</v>
      </c>
      <c r="G154" s="252">
        <f t="shared" si="1"/>
        <v>2</v>
      </c>
      <c r="H154" s="252">
        <f t="shared" si="2"/>
        <v>2</v>
      </c>
      <c r="I154" s="252">
        <f t="shared" si="3"/>
        <v>2</v>
      </c>
      <c r="J154" s="252">
        <f t="shared" si="4"/>
        <v>2</v>
      </c>
      <c r="K154" s="252">
        <f t="shared" si="5"/>
        <v>2</v>
      </c>
      <c r="L154" s="252">
        <f t="shared" si="6"/>
        <v>2</v>
      </c>
      <c r="M154" s="252">
        <f t="shared" si="7"/>
        <v>0</v>
      </c>
      <c r="N154" s="252">
        <f t="shared" si="8"/>
        <v>0</v>
      </c>
      <c r="O154" s="253">
        <f t="shared" si="9"/>
        <v>0</v>
      </c>
      <c r="P154" s="252">
        <f t="shared" si="10"/>
        <v>10</v>
      </c>
      <c r="Q154" s="252">
        <f t="shared" si="11"/>
        <v>0</v>
      </c>
      <c r="R154" s="252">
        <f t="shared" si="12"/>
        <v>0</v>
      </c>
      <c r="S154" s="254">
        <f t="shared" si="13"/>
        <v>0</v>
      </c>
      <c r="T154" s="255">
        <f t="shared" si="14"/>
        <v>3</v>
      </c>
      <c r="U154" s="252">
        <f t="shared" si="15"/>
        <v>0</v>
      </c>
      <c r="V154" s="252">
        <f t="shared" si="16"/>
        <v>0</v>
      </c>
      <c r="W154" s="252">
        <f t="shared" si="17"/>
        <v>0</v>
      </c>
      <c r="X154" s="254">
        <f t="shared" si="18"/>
        <v>0</v>
      </c>
      <c r="Y154" s="256">
        <f t="shared" si="19"/>
        <v>4</v>
      </c>
      <c r="Z154" s="252">
        <f t="shared" si="20"/>
        <v>0</v>
      </c>
      <c r="AA154" s="252">
        <f t="shared" si="21"/>
        <v>0</v>
      </c>
      <c r="AB154" s="252">
        <f t="shared" si="22"/>
        <v>0</v>
      </c>
      <c r="AC154" s="254">
        <f t="shared" si="23"/>
        <v>0</v>
      </c>
      <c r="AD154" s="255">
        <f t="shared" si="24"/>
        <v>4</v>
      </c>
      <c r="AE154" s="252">
        <f t="shared" si="25"/>
        <v>10</v>
      </c>
      <c r="AF154" s="252">
        <f t="shared" si="26"/>
        <v>0</v>
      </c>
      <c r="AG154" s="252">
        <f t="shared" si="27"/>
        <v>0</v>
      </c>
      <c r="AH154" s="254">
        <f t="shared" si="28"/>
        <v>0</v>
      </c>
      <c r="AI154" s="257">
        <f t="shared" si="29"/>
        <v>3</v>
      </c>
      <c r="AJ154" s="252">
        <f t="shared" si="30"/>
        <v>9</v>
      </c>
      <c r="AK154" s="252">
        <f t="shared" si="31"/>
        <v>0</v>
      </c>
      <c r="AL154" s="252">
        <f t="shared" si="32"/>
        <v>0</v>
      </c>
      <c r="AM154" s="254">
        <f t="shared" si="33"/>
        <v>0</v>
      </c>
      <c r="AN154" s="257">
        <f t="shared" si="34"/>
        <v>3</v>
      </c>
      <c r="AO154" s="252">
        <f t="shared" si="35"/>
        <v>0</v>
      </c>
      <c r="AP154" s="252">
        <f t="shared" si="36"/>
        <v>0</v>
      </c>
      <c r="AQ154" s="252">
        <f t="shared" si="37"/>
        <v>0</v>
      </c>
      <c r="AR154" s="254">
        <f t="shared" si="38"/>
        <v>0</v>
      </c>
      <c r="AS154" s="257">
        <f t="shared" si="39"/>
        <v>4</v>
      </c>
      <c r="AT154" s="252">
        <f t="shared" si="40"/>
        <v>10</v>
      </c>
      <c r="AU154" s="252">
        <f t="shared" si="41"/>
        <v>0</v>
      </c>
      <c r="AV154" s="252">
        <f t="shared" si="42"/>
        <v>0</v>
      </c>
      <c r="AW154" s="254">
        <f t="shared" si="43"/>
        <v>0</v>
      </c>
      <c r="AX154" s="258">
        <f t="shared" si="44"/>
        <v>3</v>
      </c>
      <c r="AY154" s="252">
        <f t="shared" si="45"/>
        <v>0</v>
      </c>
      <c r="AZ154" s="252">
        <f t="shared" si="46"/>
        <v>0</v>
      </c>
      <c r="BA154" s="252">
        <f t="shared" si="47"/>
        <v>0</v>
      </c>
      <c r="BB154" s="254">
        <f t="shared" si="48"/>
        <v>0</v>
      </c>
      <c r="BC154" s="257">
        <f t="shared" si="49"/>
        <v>4</v>
      </c>
      <c r="BD154" s="252">
        <f t="shared" si="50"/>
        <v>0</v>
      </c>
      <c r="BE154" s="252">
        <f t="shared" si="51"/>
        <v>0</v>
      </c>
      <c r="BF154" s="252">
        <f t="shared" si="52"/>
        <v>0</v>
      </c>
      <c r="BG154" s="254">
        <f t="shared" si="53"/>
        <v>0</v>
      </c>
      <c r="BH154" s="257">
        <f t="shared" si="54"/>
        <v>4</v>
      </c>
      <c r="BI154" s="259">
        <f t="shared" si="55"/>
        <v>5</v>
      </c>
      <c r="BJ154" s="252">
        <f t="shared" si="56"/>
        <v>0</v>
      </c>
      <c r="BK154" s="252">
        <f t="shared" si="57"/>
        <v>0</v>
      </c>
      <c r="BL154" s="254">
        <f t="shared" si="58"/>
        <v>0</v>
      </c>
      <c r="BM154" s="260">
        <f t="shared" si="59"/>
        <v>3</v>
      </c>
      <c r="BN154" s="252">
        <f t="shared" si="60"/>
        <v>10</v>
      </c>
      <c r="BO154" s="252">
        <f t="shared" si="61"/>
        <v>0</v>
      </c>
      <c r="BP154" s="252">
        <f t="shared" si="62"/>
        <v>0</v>
      </c>
      <c r="BQ154" s="254">
        <f t="shared" si="63"/>
        <v>0</v>
      </c>
      <c r="BR154" s="261">
        <f t="shared" si="64"/>
        <v>3</v>
      </c>
      <c r="BS154" s="252">
        <f t="shared" si="65"/>
        <v>0</v>
      </c>
      <c r="BT154" s="252">
        <f t="shared" si="66"/>
        <v>0</v>
      </c>
      <c r="BU154" s="252">
        <f t="shared" si="67"/>
        <v>0</v>
      </c>
      <c r="BV154" s="254">
        <f t="shared" si="68"/>
        <v>0</v>
      </c>
      <c r="BW154" s="261">
        <f t="shared" si="69"/>
        <v>4</v>
      </c>
      <c r="BX154" s="262">
        <v>68</v>
      </c>
      <c r="BY154" s="262">
        <v>68</v>
      </c>
      <c r="BZ154" s="246" t="e">
        <f t="shared" si="70"/>
        <v>#VALUE!</v>
      </c>
      <c r="CA154" s="246">
        <f t="shared" si="71"/>
        <v>20</v>
      </c>
      <c r="CB154" s="246" t="e">
        <f t="shared" si="72"/>
        <v>#VALUE!</v>
      </c>
      <c r="CC154" s="246" t="e">
        <f t="shared" si="73"/>
        <v>#VALUE!</v>
      </c>
      <c r="CD154" s="246" t="e">
        <f t="shared" si="74"/>
        <v>#VALUE!</v>
      </c>
      <c r="CE154" s="246" t="e">
        <f t="shared" si="75"/>
        <v>#VALUE!</v>
      </c>
      <c r="CF154" s="246" t="e">
        <f t="shared" si="76"/>
        <v>#VALUE!</v>
      </c>
      <c r="CG154" s="246" t="e">
        <f t="shared" si="77"/>
        <v>#VALUE!</v>
      </c>
      <c r="CH154" s="246" t="e">
        <f t="shared" si="78"/>
        <v>#VALUE!</v>
      </c>
      <c r="CI154" s="246" t="e">
        <f t="shared" si="79"/>
        <v>#VALUE!</v>
      </c>
      <c r="CJ154" s="246" t="e">
        <f t="shared" si="80"/>
        <v>#VALUE!</v>
      </c>
      <c r="CK154" s="246" t="e">
        <f t="shared" si="81"/>
        <v>#VALUE!</v>
      </c>
      <c r="CL154" s="246" t="e">
        <f t="shared" si="82"/>
        <v>#VALUE!</v>
      </c>
      <c r="CM154" s="246" t="e">
        <f t="shared" si="83"/>
        <v>#VALUE!</v>
      </c>
      <c r="CN154" s="246" t="e">
        <f t="shared" si="84"/>
        <v>#VALUE!</v>
      </c>
      <c r="CO154" s="263" t="str">
        <f t="shared" si="85"/>
        <v>2023PEC AI 492</v>
      </c>
      <c r="CP154" s="246" t="e">
        <f t="shared" si="86"/>
        <v>#VALUE!</v>
      </c>
      <c r="CQ154" s="211"/>
      <c r="CR154" s="246">
        <f t="shared" si="87"/>
        <v>20</v>
      </c>
      <c r="CS154" s="246" t="e">
        <f t="shared" si="88"/>
        <v>#VALUE!</v>
      </c>
      <c r="CT154" s="246" t="e">
        <f t="shared" si="89"/>
        <v>#VALUE!</v>
      </c>
      <c r="CU154" s="246" t="e">
        <f t="shared" si="90"/>
        <v>#VALUE!</v>
      </c>
      <c r="CV154" s="246" t="e">
        <f t="shared" si="91"/>
        <v>#VALUE!</v>
      </c>
      <c r="CW154" s="246" t="e">
        <f t="shared" si="92"/>
        <v>#VALUE!</v>
      </c>
      <c r="CX154" s="246" t="e">
        <f t="shared" si="93"/>
        <v>#VALUE!</v>
      </c>
      <c r="CY154" s="246" t="e">
        <f t="shared" si="94"/>
        <v>#VALUE!</v>
      </c>
      <c r="CZ154" s="246" t="e">
        <f t="shared" si="95"/>
        <v>#VALUE!</v>
      </c>
      <c r="DA154" s="246" t="e">
        <f t="shared" si="96"/>
        <v>#VALUE!</v>
      </c>
      <c r="DB154" s="246" t="e">
        <f t="shared" si="97"/>
        <v>#VALUE!</v>
      </c>
      <c r="DC154" s="246" t="e">
        <f t="shared" si="98"/>
        <v>#VALUE!</v>
      </c>
      <c r="DD154" s="246" t="e">
        <f t="shared" si="99"/>
        <v>#VALUE!</v>
      </c>
      <c r="DE154" s="212"/>
      <c r="DF154" s="212" t="e">
        <f t="shared" si="100"/>
        <v>#VALUE!</v>
      </c>
      <c r="DG154" s="212"/>
      <c r="DH154" s="212"/>
      <c r="DI154" s="212"/>
      <c r="DJ154" s="212"/>
      <c r="DK154" s="212"/>
      <c r="DL154" s="212"/>
      <c r="DM154" s="212"/>
      <c r="DN154" s="212"/>
      <c r="DO154" s="212"/>
      <c r="DP154" s="212"/>
      <c r="DQ154" s="212"/>
      <c r="DR154" s="264">
        <f t="shared" si="101"/>
        <v>68</v>
      </c>
      <c r="DS154" s="241">
        <f t="shared" si="102"/>
        <v>14</v>
      </c>
      <c r="DT154" s="212">
        <f t="shared" si="103"/>
        <v>10</v>
      </c>
      <c r="DU154" s="212">
        <f t="shared" si="104"/>
        <v>10</v>
      </c>
      <c r="DV154" s="212">
        <f t="shared" si="105"/>
        <v>9</v>
      </c>
      <c r="DW154" s="212">
        <f t="shared" si="106"/>
        <v>10</v>
      </c>
      <c r="DX154" s="264">
        <f t="shared" si="107"/>
        <v>5</v>
      </c>
      <c r="DY154" s="265">
        <f t="shared" si="108"/>
        <v>10</v>
      </c>
      <c r="DZ154" s="212">
        <f t="shared" si="109"/>
        <v>68</v>
      </c>
      <c r="EA154" s="212">
        <f t="shared" si="110"/>
        <v>14</v>
      </c>
      <c r="EB154" s="212">
        <f t="shared" si="111"/>
        <v>10</v>
      </c>
      <c r="EC154" s="212">
        <f t="shared" ref="EC154:ED154" si="1108">IF(ISEVEN($B154),DT154,0)</f>
        <v>0</v>
      </c>
      <c r="ED154" s="212">
        <f t="shared" si="1108"/>
        <v>0</v>
      </c>
      <c r="EE154" s="212">
        <f t="shared" ref="EE154:EF154" si="1109">IF(ISODD($B154),DU154,0)</f>
        <v>10</v>
      </c>
      <c r="EF154" s="212">
        <f t="shared" si="1109"/>
        <v>9</v>
      </c>
      <c r="EG154" s="212">
        <f t="shared" si="114"/>
        <v>0</v>
      </c>
      <c r="EH154" s="212">
        <f t="shared" si="115"/>
        <v>10</v>
      </c>
      <c r="EI154" s="212">
        <f t="shared" ref="EI154:EJ154" si="1110">IF(ISEVEN($B154),DW154,0)</f>
        <v>0</v>
      </c>
      <c r="EJ154" s="212">
        <f t="shared" si="1110"/>
        <v>0</v>
      </c>
      <c r="EK154" s="264">
        <f t="shared" ref="EK154:EL154" si="1111">IF(ISODD($B154),DX154,0)</f>
        <v>5</v>
      </c>
      <c r="EL154" s="212">
        <f t="shared" si="1111"/>
        <v>10</v>
      </c>
      <c r="EM154" s="212">
        <f t="shared" si="118"/>
        <v>0</v>
      </c>
      <c r="EN154" s="212"/>
      <c r="EO154" s="212"/>
      <c r="EP154" s="241">
        <f t="shared" si="119"/>
        <v>14</v>
      </c>
      <c r="EQ154" s="212">
        <f t="shared" si="120"/>
        <v>12</v>
      </c>
      <c r="ER154" s="212">
        <f t="shared" si="121"/>
        <v>12</v>
      </c>
      <c r="ES154" s="212">
        <f t="shared" si="122"/>
        <v>11</v>
      </c>
      <c r="ET154" s="264">
        <f t="shared" si="123"/>
        <v>8</v>
      </c>
      <c r="EU154" s="212">
        <f t="shared" si="124"/>
        <v>11</v>
      </c>
      <c r="EV154" s="212"/>
      <c r="EW154" s="212">
        <f t="shared" si="125"/>
        <v>68</v>
      </c>
      <c r="EX154" s="212">
        <f t="shared" si="126"/>
        <v>14</v>
      </c>
      <c r="EY154" s="212">
        <f t="shared" si="127"/>
        <v>12</v>
      </c>
      <c r="EZ154" s="212">
        <f t="shared" ref="EZ154:FA154" si="1112">IF(ISEVEN($B154),EQ154,0)</f>
        <v>0</v>
      </c>
      <c r="FA154" s="212">
        <f t="shared" si="1112"/>
        <v>0</v>
      </c>
      <c r="FB154" s="212">
        <f t="shared" ref="FB154:FC154" si="1113">IF(ISODD($B154),ER154,0)</f>
        <v>12</v>
      </c>
      <c r="FC154" s="212">
        <f t="shared" si="1113"/>
        <v>11</v>
      </c>
      <c r="FD154" s="212">
        <f t="shared" si="130"/>
        <v>0</v>
      </c>
      <c r="FE154" s="264">
        <f t="shared" si="131"/>
        <v>8</v>
      </c>
      <c r="FF154" s="212">
        <f t="shared" ref="FF154:FG154" si="1114">IF(ISEVEN($B154),ET154,0)</f>
        <v>0</v>
      </c>
      <c r="FG154" s="212">
        <f t="shared" si="1114"/>
        <v>0</v>
      </c>
      <c r="FH154" s="212">
        <f t="shared" si="133"/>
        <v>11</v>
      </c>
      <c r="FI154" s="212">
        <v>0</v>
      </c>
      <c r="FJ154" s="212">
        <v>0</v>
      </c>
      <c r="FK154" s="212"/>
      <c r="FL154" s="212"/>
      <c r="FM154" s="262">
        <v>68</v>
      </c>
    </row>
    <row r="155" spans="1:169" ht="15.75" customHeight="1" x14ac:dyDescent="0.2">
      <c r="A155" s="247">
        <v>142</v>
      </c>
      <c r="B155" s="248">
        <v>213423243142</v>
      </c>
      <c r="C155" s="249" t="s">
        <v>864</v>
      </c>
      <c r="D155" s="250"/>
      <c r="E155" s="251" t="s">
        <v>865</v>
      </c>
      <c r="F155" s="252">
        <f t="shared" si="0"/>
        <v>2</v>
      </c>
      <c r="G155" s="252">
        <f t="shared" si="1"/>
        <v>2</v>
      </c>
      <c r="H155" s="252">
        <f t="shared" si="2"/>
        <v>2</v>
      </c>
      <c r="I155" s="252">
        <f t="shared" si="3"/>
        <v>2</v>
      </c>
      <c r="J155" s="252">
        <f t="shared" si="4"/>
        <v>2</v>
      </c>
      <c r="K155" s="252">
        <f t="shared" si="5"/>
        <v>2</v>
      </c>
      <c r="L155" s="252">
        <f t="shared" si="6"/>
        <v>2</v>
      </c>
      <c r="M155" s="252">
        <f t="shared" si="7"/>
        <v>2</v>
      </c>
      <c r="N155" s="252">
        <f t="shared" si="8"/>
        <v>2</v>
      </c>
      <c r="O155" s="253">
        <f t="shared" si="9"/>
        <v>0</v>
      </c>
      <c r="P155" s="252">
        <f t="shared" si="10"/>
        <v>0</v>
      </c>
      <c r="Q155" s="252">
        <f t="shared" si="11"/>
        <v>0</v>
      </c>
      <c r="R155" s="252">
        <f t="shared" si="12"/>
        <v>0</v>
      </c>
      <c r="S155" s="254">
        <f t="shared" si="13"/>
        <v>0</v>
      </c>
      <c r="T155" s="255">
        <f t="shared" si="14"/>
        <v>4</v>
      </c>
      <c r="U155" s="252">
        <f t="shared" si="15"/>
        <v>12</v>
      </c>
      <c r="V155" s="252">
        <f t="shared" si="16"/>
        <v>0</v>
      </c>
      <c r="W155" s="252">
        <f t="shared" si="17"/>
        <v>0</v>
      </c>
      <c r="X155" s="254">
        <f t="shared" si="18"/>
        <v>0</v>
      </c>
      <c r="Y155" s="256">
        <f t="shared" si="19"/>
        <v>3</v>
      </c>
      <c r="Z155" s="252">
        <f t="shared" si="20"/>
        <v>13</v>
      </c>
      <c r="AA155" s="252">
        <f t="shared" si="21"/>
        <v>0</v>
      </c>
      <c r="AB155" s="252">
        <f t="shared" si="22"/>
        <v>0</v>
      </c>
      <c r="AC155" s="254">
        <f t="shared" si="23"/>
        <v>0</v>
      </c>
      <c r="AD155" s="255">
        <f t="shared" si="24"/>
        <v>3</v>
      </c>
      <c r="AE155" s="252">
        <f t="shared" si="25"/>
        <v>0</v>
      </c>
      <c r="AF155" s="252">
        <f t="shared" si="26"/>
        <v>0</v>
      </c>
      <c r="AG155" s="252">
        <f t="shared" si="27"/>
        <v>0</v>
      </c>
      <c r="AH155" s="254">
        <f t="shared" si="28"/>
        <v>0</v>
      </c>
      <c r="AI155" s="257">
        <f t="shared" si="29"/>
        <v>4</v>
      </c>
      <c r="AJ155" s="252">
        <f t="shared" si="30"/>
        <v>0</v>
      </c>
      <c r="AK155" s="252">
        <f t="shared" si="31"/>
        <v>0</v>
      </c>
      <c r="AL155" s="252">
        <f t="shared" si="32"/>
        <v>0</v>
      </c>
      <c r="AM155" s="254">
        <f t="shared" si="33"/>
        <v>0</v>
      </c>
      <c r="AN155" s="257">
        <f t="shared" si="34"/>
        <v>4</v>
      </c>
      <c r="AO155" s="252">
        <f t="shared" si="35"/>
        <v>13</v>
      </c>
      <c r="AP155" s="252">
        <f t="shared" si="36"/>
        <v>0</v>
      </c>
      <c r="AQ155" s="252">
        <f t="shared" si="37"/>
        <v>0</v>
      </c>
      <c r="AR155" s="254">
        <f t="shared" si="38"/>
        <v>0</v>
      </c>
      <c r="AS155" s="257">
        <f t="shared" si="39"/>
        <v>3</v>
      </c>
      <c r="AT155" s="252">
        <f t="shared" si="40"/>
        <v>0</v>
      </c>
      <c r="AU155" s="252">
        <f t="shared" si="41"/>
        <v>0</v>
      </c>
      <c r="AV155" s="252">
        <f t="shared" si="42"/>
        <v>0</v>
      </c>
      <c r="AW155" s="254">
        <f t="shared" si="43"/>
        <v>0</v>
      </c>
      <c r="AX155" s="258">
        <f t="shared" si="44"/>
        <v>4</v>
      </c>
      <c r="AY155" s="252">
        <f t="shared" si="45"/>
        <v>13</v>
      </c>
      <c r="AZ155" s="252">
        <f t="shared" si="46"/>
        <v>0</v>
      </c>
      <c r="BA155" s="252">
        <f t="shared" si="47"/>
        <v>0</v>
      </c>
      <c r="BB155" s="254">
        <f t="shared" si="48"/>
        <v>0</v>
      </c>
      <c r="BC155" s="257">
        <f t="shared" si="49"/>
        <v>3</v>
      </c>
      <c r="BD155" s="259">
        <f t="shared" si="50"/>
        <v>8</v>
      </c>
      <c r="BE155" s="252">
        <f t="shared" si="51"/>
        <v>0</v>
      </c>
      <c r="BF155" s="252">
        <f t="shared" si="52"/>
        <v>0</v>
      </c>
      <c r="BG155" s="254">
        <f t="shared" si="53"/>
        <v>0</v>
      </c>
      <c r="BH155" s="257">
        <f t="shared" si="54"/>
        <v>3</v>
      </c>
      <c r="BI155" s="252">
        <f t="shared" si="55"/>
        <v>0</v>
      </c>
      <c r="BJ155" s="252">
        <f t="shared" si="56"/>
        <v>0</v>
      </c>
      <c r="BK155" s="252">
        <f t="shared" si="57"/>
        <v>0</v>
      </c>
      <c r="BL155" s="254">
        <f t="shared" si="58"/>
        <v>0</v>
      </c>
      <c r="BM155" s="260">
        <f t="shared" si="59"/>
        <v>4</v>
      </c>
      <c r="BN155" s="252">
        <f t="shared" si="60"/>
        <v>0</v>
      </c>
      <c r="BO155" s="252">
        <f t="shared" si="61"/>
        <v>0</v>
      </c>
      <c r="BP155" s="252">
        <f t="shared" si="62"/>
        <v>0</v>
      </c>
      <c r="BQ155" s="254">
        <f t="shared" si="63"/>
        <v>0</v>
      </c>
      <c r="BR155" s="261">
        <f t="shared" si="64"/>
        <v>4</v>
      </c>
      <c r="BS155" s="252">
        <f t="shared" si="65"/>
        <v>14</v>
      </c>
      <c r="BT155" s="252">
        <f t="shared" si="66"/>
        <v>0</v>
      </c>
      <c r="BU155" s="252">
        <f t="shared" si="67"/>
        <v>0</v>
      </c>
      <c r="BV155" s="254">
        <f t="shared" si="68"/>
        <v>0</v>
      </c>
      <c r="BW155" s="261">
        <f t="shared" si="69"/>
        <v>3</v>
      </c>
      <c r="BX155" s="262">
        <v>91</v>
      </c>
      <c r="BY155" s="262">
        <v>91</v>
      </c>
      <c r="BZ155" s="246" t="e">
        <f t="shared" si="70"/>
        <v>#VALUE!</v>
      </c>
      <c r="CA155" s="246">
        <f t="shared" si="71"/>
        <v>20</v>
      </c>
      <c r="CB155" s="246" t="e">
        <f t="shared" si="72"/>
        <v>#VALUE!</v>
      </c>
      <c r="CC155" s="246" t="e">
        <f t="shared" si="73"/>
        <v>#VALUE!</v>
      </c>
      <c r="CD155" s="246" t="e">
        <f t="shared" si="74"/>
        <v>#VALUE!</v>
      </c>
      <c r="CE155" s="246" t="e">
        <f t="shared" si="75"/>
        <v>#VALUE!</v>
      </c>
      <c r="CF155" s="246" t="e">
        <f t="shared" si="76"/>
        <v>#VALUE!</v>
      </c>
      <c r="CG155" s="246" t="e">
        <f t="shared" si="77"/>
        <v>#VALUE!</v>
      </c>
      <c r="CH155" s="246" t="e">
        <f t="shared" si="78"/>
        <v>#VALUE!</v>
      </c>
      <c r="CI155" s="246" t="e">
        <f t="shared" si="79"/>
        <v>#VALUE!</v>
      </c>
      <c r="CJ155" s="246" t="e">
        <f t="shared" si="80"/>
        <v>#VALUE!</v>
      </c>
      <c r="CK155" s="246" t="e">
        <f t="shared" si="81"/>
        <v>#VALUE!</v>
      </c>
      <c r="CL155" s="246" t="e">
        <f t="shared" si="82"/>
        <v>#VALUE!</v>
      </c>
      <c r="CM155" s="246" t="e">
        <f t="shared" si="83"/>
        <v>#VALUE!</v>
      </c>
      <c r="CN155" s="246" t="e">
        <f t="shared" si="84"/>
        <v>#VALUE!</v>
      </c>
      <c r="CO155" s="263" t="str">
        <f t="shared" si="85"/>
        <v>2023PEC AI 493</v>
      </c>
      <c r="CP155" s="246" t="e">
        <f t="shared" si="86"/>
        <v>#VALUE!</v>
      </c>
      <c r="CQ155" s="211"/>
      <c r="CR155" s="246">
        <f t="shared" si="87"/>
        <v>20</v>
      </c>
      <c r="CS155" s="246" t="e">
        <f t="shared" si="88"/>
        <v>#VALUE!</v>
      </c>
      <c r="CT155" s="246" t="e">
        <f t="shared" si="89"/>
        <v>#VALUE!</v>
      </c>
      <c r="CU155" s="246" t="e">
        <f t="shared" si="90"/>
        <v>#VALUE!</v>
      </c>
      <c r="CV155" s="246" t="e">
        <f t="shared" si="91"/>
        <v>#VALUE!</v>
      </c>
      <c r="CW155" s="246" t="e">
        <f t="shared" si="92"/>
        <v>#VALUE!</v>
      </c>
      <c r="CX155" s="246" t="e">
        <f t="shared" si="93"/>
        <v>#VALUE!</v>
      </c>
      <c r="CY155" s="246" t="e">
        <f t="shared" si="94"/>
        <v>#VALUE!</v>
      </c>
      <c r="CZ155" s="246" t="e">
        <f t="shared" si="95"/>
        <v>#VALUE!</v>
      </c>
      <c r="DA155" s="246" t="e">
        <f t="shared" si="96"/>
        <v>#VALUE!</v>
      </c>
      <c r="DB155" s="246" t="e">
        <f t="shared" si="97"/>
        <v>#VALUE!</v>
      </c>
      <c r="DC155" s="246" t="e">
        <f t="shared" si="98"/>
        <v>#VALUE!</v>
      </c>
      <c r="DD155" s="246" t="e">
        <f t="shared" si="99"/>
        <v>#VALUE!</v>
      </c>
      <c r="DE155" s="212"/>
      <c r="DF155" s="212" t="e">
        <f t="shared" si="100"/>
        <v>#VALUE!</v>
      </c>
      <c r="DG155" s="212"/>
      <c r="DH155" s="212"/>
      <c r="DI155" s="212"/>
      <c r="DJ155" s="212"/>
      <c r="DK155" s="212"/>
      <c r="DL155" s="212"/>
      <c r="DM155" s="212"/>
      <c r="DN155" s="212"/>
      <c r="DO155" s="212"/>
      <c r="DP155" s="212"/>
      <c r="DQ155" s="212"/>
      <c r="DR155" s="264">
        <f t="shared" si="101"/>
        <v>91</v>
      </c>
      <c r="DS155" s="241">
        <f t="shared" si="102"/>
        <v>18</v>
      </c>
      <c r="DT155" s="212">
        <f t="shared" si="103"/>
        <v>12</v>
      </c>
      <c r="DU155" s="212">
        <f t="shared" si="104"/>
        <v>13</v>
      </c>
      <c r="DV155" s="212">
        <f t="shared" si="105"/>
        <v>13</v>
      </c>
      <c r="DW155" s="212">
        <f t="shared" si="106"/>
        <v>13</v>
      </c>
      <c r="DX155" s="264">
        <f t="shared" si="107"/>
        <v>8</v>
      </c>
      <c r="DY155" s="265">
        <f t="shared" si="108"/>
        <v>14</v>
      </c>
      <c r="DZ155" s="212">
        <f t="shared" si="109"/>
        <v>91</v>
      </c>
      <c r="EA155" s="212">
        <f t="shared" si="110"/>
        <v>18</v>
      </c>
      <c r="EB155" s="212">
        <f t="shared" si="111"/>
        <v>0</v>
      </c>
      <c r="EC155" s="212">
        <f t="shared" ref="EC155:ED155" si="1115">IF(ISEVEN($B155),DT155,0)</f>
        <v>12</v>
      </c>
      <c r="ED155" s="212">
        <f t="shared" si="1115"/>
        <v>13</v>
      </c>
      <c r="EE155" s="212">
        <f t="shared" ref="EE155:EF155" si="1116">IF(ISODD($B155),DU155,0)</f>
        <v>0</v>
      </c>
      <c r="EF155" s="212">
        <f t="shared" si="1116"/>
        <v>0</v>
      </c>
      <c r="EG155" s="212">
        <f t="shared" si="114"/>
        <v>13</v>
      </c>
      <c r="EH155" s="212">
        <f t="shared" si="115"/>
        <v>0</v>
      </c>
      <c r="EI155" s="212">
        <f t="shared" ref="EI155:EJ155" si="1117">IF(ISEVEN($B155),DW155,0)</f>
        <v>13</v>
      </c>
      <c r="EJ155" s="264">
        <f t="shared" si="1117"/>
        <v>8</v>
      </c>
      <c r="EK155" s="212">
        <f t="shared" ref="EK155:EL155" si="1118">IF(ISODD($B155),DX155,0)</f>
        <v>0</v>
      </c>
      <c r="EL155" s="212">
        <f t="shared" si="1118"/>
        <v>0</v>
      </c>
      <c r="EM155" s="212">
        <f t="shared" si="118"/>
        <v>14</v>
      </c>
      <c r="EN155" s="212"/>
      <c r="EO155" s="212"/>
      <c r="EP155" s="241">
        <f t="shared" si="119"/>
        <v>18</v>
      </c>
      <c r="EQ155" s="212">
        <f t="shared" si="120"/>
        <v>15</v>
      </c>
      <c r="ER155" s="212">
        <f t="shared" si="121"/>
        <v>16</v>
      </c>
      <c r="ES155" s="212">
        <f t="shared" si="122"/>
        <v>16</v>
      </c>
      <c r="ET155" s="264">
        <f t="shared" si="123"/>
        <v>11</v>
      </c>
      <c r="EU155" s="212">
        <f t="shared" si="124"/>
        <v>15</v>
      </c>
      <c r="EV155" s="212"/>
      <c r="EW155" s="212">
        <f t="shared" si="125"/>
        <v>91</v>
      </c>
      <c r="EX155" s="212">
        <f t="shared" si="126"/>
        <v>18</v>
      </c>
      <c r="EY155" s="212">
        <f t="shared" si="127"/>
        <v>0</v>
      </c>
      <c r="EZ155" s="212">
        <f t="shared" ref="EZ155:FA155" si="1119">IF(ISEVEN($B155),EQ155,0)</f>
        <v>15</v>
      </c>
      <c r="FA155" s="212">
        <f t="shared" si="1119"/>
        <v>16</v>
      </c>
      <c r="FB155" s="212">
        <f t="shared" ref="FB155:FC155" si="1120">IF(ISODD($B155),ER155,0)</f>
        <v>0</v>
      </c>
      <c r="FC155" s="212">
        <f t="shared" si="1120"/>
        <v>0</v>
      </c>
      <c r="FD155" s="212">
        <f t="shared" si="130"/>
        <v>16</v>
      </c>
      <c r="FE155" s="212">
        <f t="shared" si="131"/>
        <v>0</v>
      </c>
      <c r="FF155" s="264">
        <f t="shared" ref="FF155:FG155" si="1121">IF(ISEVEN($B155),ET155,0)</f>
        <v>11</v>
      </c>
      <c r="FG155" s="212">
        <f t="shared" si="1121"/>
        <v>15</v>
      </c>
      <c r="FH155" s="212">
        <f t="shared" si="133"/>
        <v>0</v>
      </c>
      <c r="FI155" s="212">
        <v>0</v>
      </c>
      <c r="FJ155" s="212">
        <v>0</v>
      </c>
      <c r="FK155" s="212"/>
      <c r="FL155" s="212"/>
      <c r="FM155" s="262">
        <v>91</v>
      </c>
    </row>
    <row r="156" spans="1:169" ht="15.75" customHeight="1" x14ac:dyDescent="0.2">
      <c r="A156" s="247">
        <v>143</v>
      </c>
      <c r="B156" s="248">
        <v>213423243143</v>
      </c>
      <c r="C156" s="249" t="s">
        <v>868</v>
      </c>
      <c r="D156" s="250"/>
      <c r="E156" s="251" t="s">
        <v>869</v>
      </c>
      <c r="F156" s="252">
        <f t="shared" si="0"/>
        <v>2</v>
      </c>
      <c r="G156" s="252">
        <f t="shared" si="1"/>
        <v>2</v>
      </c>
      <c r="H156" s="252">
        <f t="shared" si="2"/>
        <v>2</v>
      </c>
      <c r="I156" s="252">
        <f t="shared" si="3"/>
        <v>0</v>
      </c>
      <c r="J156" s="252">
        <f t="shared" si="4"/>
        <v>0</v>
      </c>
      <c r="K156" s="252">
        <f t="shared" si="5"/>
        <v>0</v>
      </c>
      <c r="L156" s="252">
        <f t="shared" si="6"/>
        <v>0</v>
      </c>
      <c r="M156" s="252">
        <f t="shared" si="7"/>
        <v>0</v>
      </c>
      <c r="N156" s="252">
        <f t="shared" si="8"/>
        <v>0</v>
      </c>
      <c r="O156" s="253">
        <f t="shared" si="9"/>
        <v>0</v>
      </c>
      <c r="P156" s="252">
        <f t="shared" si="10"/>
        <v>5</v>
      </c>
      <c r="Q156" s="252">
        <f t="shared" si="11"/>
        <v>0</v>
      </c>
      <c r="R156" s="252">
        <f t="shared" si="12"/>
        <v>0</v>
      </c>
      <c r="S156" s="254">
        <f t="shared" si="13"/>
        <v>0</v>
      </c>
      <c r="T156" s="255">
        <f t="shared" si="14"/>
        <v>3</v>
      </c>
      <c r="U156" s="252">
        <f t="shared" si="15"/>
        <v>0</v>
      </c>
      <c r="V156" s="252">
        <f t="shared" si="16"/>
        <v>0</v>
      </c>
      <c r="W156" s="252">
        <f t="shared" si="17"/>
        <v>0</v>
      </c>
      <c r="X156" s="254">
        <f t="shared" si="18"/>
        <v>0</v>
      </c>
      <c r="Y156" s="256">
        <f t="shared" si="19"/>
        <v>4</v>
      </c>
      <c r="Z156" s="252">
        <f t="shared" si="20"/>
        <v>0</v>
      </c>
      <c r="AA156" s="252">
        <f t="shared" si="21"/>
        <v>0</v>
      </c>
      <c r="AB156" s="252">
        <f t="shared" si="22"/>
        <v>0</v>
      </c>
      <c r="AC156" s="254">
        <f t="shared" si="23"/>
        <v>0</v>
      </c>
      <c r="AD156" s="255">
        <f t="shared" si="24"/>
        <v>4</v>
      </c>
      <c r="AE156" s="252">
        <f t="shared" si="25"/>
        <v>5</v>
      </c>
      <c r="AF156" s="252">
        <f t="shared" si="26"/>
        <v>0</v>
      </c>
      <c r="AG156" s="252">
        <f t="shared" si="27"/>
        <v>0</v>
      </c>
      <c r="AH156" s="254">
        <f t="shared" si="28"/>
        <v>0</v>
      </c>
      <c r="AI156" s="257">
        <f t="shared" si="29"/>
        <v>3</v>
      </c>
      <c r="AJ156" s="252">
        <f t="shared" si="30"/>
        <v>4</v>
      </c>
      <c r="AK156" s="252">
        <f t="shared" si="31"/>
        <v>0</v>
      </c>
      <c r="AL156" s="252">
        <f t="shared" si="32"/>
        <v>0</v>
      </c>
      <c r="AM156" s="254">
        <f t="shared" si="33"/>
        <v>0</v>
      </c>
      <c r="AN156" s="257">
        <f t="shared" si="34"/>
        <v>3</v>
      </c>
      <c r="AO156" s="252">
        <f t="shared" si="35"/>
        <v>0</v>
      </c>
      <c r="AP156" s="252">
        <f t="shared" si="36"/>
        <v>0</v>
      </c>
      <c r="AQ156" s="252">
        <f t="shared" si="37"/>
        <v>0</v>
      </c>
      <c r="AR156" s="254">
        <f t="shared" si="38"/>
        <v>0</v>
      </c>
      <c r="AS156" s="257">
        <f t="shared" si="39"/>
        <v>4</v>
      </c>
      <c r="AT156" s="252">
        <f t="shared" si="40"/>
        <v>5</v>
      </c>
      <c r="AU156" s="252">
        <f t="shared" si="41"/>
        <v>0</v>
      </c>
      <c r="AV156" s="252">
        <f t="shared" si="42"/>
        <v>0</v>
      </c>
      <c r="AW156" s="254">
        <f t="shared" si="43"/>
        <v>0</v>
      </c>
      <c r="AX156" s="258">
        <f t="shared" si="44"/>
        <v>3</v>
      </c>
      <c r="AY156" s="252">
        <f t="shared" si="45"/>
        <v>0</v>
      </c>
      <c r="AZ156" s="252">
        <f t="shared" si="46"/>
        <v>0</v>
      </c>
      <c r="BA156" s="252">
        <f t="shared" si="47"/>
        <v>0</v>
      </c>
      <c r="BB156" s="254">
        <f t="shared" si="48"/>
        <v>0</v>
      </c>
      <c r="BC156" s="257">
        <f t="shared" si="49"/>
        <v>4</v>
      </c>
      <c r="BD156" s="252">
        <f t="shared" si="50"/>
        <v>0</v>
      </c>
      <c r="BE156" s="252">
        <f t="shared" si="51"/>
        <v>0</v>
      </c>
      <c r="BF156" s="252">
        <f t="shared" si="52"/>
        <v>0</v>
      </c>
      <c r="BG156" s="254">
        <f t="shared" si="53"/>
        <v>0</v>
      </c>
      <c r="BH156" s="257">
        <f t="shared" si="54"/>
        <v>4</v>
      </c>
      <c r="BI156" s="259">
        <f t="shared" si="55"/>
        <v>2</v>
      </c>
      <c r="BJ156" s="252">
        <f t="shared" si="56"/>
        <v>0</v>
      </c>
      <c r="BK156" s="252">
        <f t="shared" si="57"/>
        <v>0</v>
      </c>
      <c r="BL156" s="254">
        <f t="shared" si="58"/>
        <v>0</v>
      </c>
      <c r="BM156" s="260">
        <f t="shared" si="59"/>
        <v>3</v>
      </c>
      <c r="BN156" s="252">
        <f t="shared" si="60"/>
        <v>5</v>
      </c>
      <c r="BO156" s="252">
        <f t="shared" si="61"/>
        <v>0</v>
      </c>
      <c r="BP156" s="252">
        <f t="shared" si="62"/>
        <v>0</v>
      </c>
      <c r="BQ156" s="254">
        <f t="shared" si="63"/>
        <v>0</v>
      </c>
      <c r="BR156" s="261">
        <f t="shared" si="64"/>
        <v>3</v>
      </c>
      <c r="BS156" s="252">
        <f t="shared" si="65"/>
        <v>0</v>
      </c>
      <c r="BT156" s="252">
        <f t="shared" si="66"/>
        <v>0</v>
      </c>
      <c r="BU156" s="252">
        <f t="shared" si="67"/>
        <v>0</v>
      </c>
      <c r="BV156" s="254">
        <f t="shared" si="68"/>
        <v>0</v>
      </c>
      <c r="BW156" s="261">
        <f t="shared" si="69"/>
        <v>4</v>
      </c>
      <c r="BX156" s="262">
        <v>32</v>
      </c>
      <c r="BY156" s="262">
        <v>32</v>
      </c>
      <c r="BZ156" s="246" t="e">
        <f t="shared" si="70"/>
        <v>#VALUE!</v>
      </c>
      <c r="CA156" s="246">
        <f t="shared" si="71"/>
        <v>20</v>
      </c>
      <c r="CB156" s="246" t="e">
        <f t="shared" si="72"/>
        <v>#VALUE!</v>
      </c>
      <c r="CC156" s="246" t="e">
        <f t="shared" si="73"/>
        <v>#VALUE!</v>
      </c>
      <c r="CD156" s="246" t="e">
        <f t="shared" si="74"/>
        <v>#VALUE!</v>
      </c>
      <c r="CE156" s="246" t="e">
        <f t="shared" si="75"/>
        <v>#VALUE!</v>
      </c>
      <c r="CF156" s="246" t="e">
        <f t="shared" si="76"/>
        <v>#VALUE!</v>
      </c>
      <c r="CG156" s="246" t="e">
        <f t="shared" si="77"/>
        <v>#VALUE!</v>
      </c>
      <c r="CH156" s="246" t="e">
        <f t="shared" si="78"/>
        <v>#VALUE!</v>
      </c>
      <c r="CI156" s="246" t="e">
        <f t="shared" si="79"/>
        <v>#VALUE!</v>
      </c>
      <c r="CJ156" s="246" t="e">
        <f t="shared" si="80"/>
        <v>#VALUE!</v>
      </c>
      <c r="CK156" s="246" t="e">
        <f t="shared" si="81"/>
        <v>#VALUE!</v>
      </c>
      <c r="CL156" s="246" t="e">
        <f t="shared" si="82"/>
        <v>#VALUE!</v>
      </c>
      <c r="CM156" s="246" t="e">
        <f t="shared" si="83"/>
        <v>#VALUE!</v>
      </c>
      <c r="CN156" s="246" t="e">
        <f t="shared" si="84"/>
        <v>#VALUE!</v>
      </c>
      <c r="CO156" s="263" t="str">
        <f t="shared" si="85"/>
        <v>2023PEC AI 495</v>
      </c>
      <c r="CP156" s="246" t="e">
        <f t="shared" si="86"/>
        <v>#VALUE!</v>
      </c>
      <c r="CQ156" s="211"/>
      <c r="CR156" s="246">
        <f t="shared" si="87"/>
        <v>20</v>
      </c>
      <c r="CS156" s="246" t="e">
        <f t="shared" si="88"/>
        <v>#VALUE!</v>
      </c>
      <c r="CT156" s="246" t="e">
        <f t="shared" si="89"/>
        <v>#VALUE!</v>
      </c>
      <c r="CU156" s="246" t="e">
        <f t="shared" si="90"/>
        <v>#VALUE!</v>
      </c>
      <c r="CV156" s="246" t="e">
        <f t="shared" si="91"/>
        <v>#VALUE!</v>
      </c>
      <c r="CW156" s="246" t="e">
        <f t="shared" si="92"/>
        <v>#VALUE!</v>
      </c>
      <c r="CX156" s="246" t="e">
        <f t="shared" si="93"/>
        <v>#VALUE!</v>
      </c>
      <c r="CY156" s="246" t="e">
        <f t="shared" si="94"/>
        <v>#VALUE!</v>
      </c>
      <c r="CZ156" s="246" t="e">
        <f t="shared" si="95"/>
        <v>#VALUE!</v>
      </c>
      <c r="DA156" s="246" t="e">
        <f t="shared" si="96"/>
        <v>#VALUE!</v>
      </c>
      <c r="DB156" s="246" t="e">
        <f t="shared" si="97"/>
        <v>#VALUE!</v>
      </c>
      <c r="DC156" s="246" t="e">
        <f t="shared" si="98"/>
        <v>#VALUE!</v>
      </c>
      <c r="DD156" s="246" t="e">
        <f t="shared" si="99"/>
        <v>#VALUE!</v>
      </c>
      <c r="DE156" s="212"/>
      <c r="DF156" s="212" t="e">
        <f t="shared" si="100"/>
        <v>#VALUE!</v>
      </c>
      <c r="DG156" s="212"/>
      <c r="DH156" s="212"/>
      <c r="DI156" s="212"/>
      <c r="DJ156" s="212"/>
      <c r="DK156" s="212"/>
      <c r="DL156" s="212"/>
      <c r="DM156" s="212"/>
      <c r="DN156" s="212"/>
      <c r="DO156" s="212"/>
      <c r="DP156" s="212"/>
      <c r="DQ156" s="212"/>
      <c r="DR156" s="264">
        <f t="shared" si="101"/>
        <v>32</v>
      </c>
      <c r="DS156" s="241">
        <f t="shared" si="102"/>
        <v>6</v>
      </c>
      <c r="DT156" s="212">
        <f t="shared" si="103"/>
        <v>5</v>
      </c>
      <c r="DU156" s="212">
        <f t="shared" si="104"/>
        <v>5</v>
      </c>
      <c r="DV156" s="212">
        <f t="shared" si="105"/>
        <v>4</v>
      </c>
      <c r="DW156" s="212">
        <f t="shared" si="106"/>
        <v>5</v>
      </c>
      <c r="DX156" s="264">
        <f t="shared" si="107"/>
        <v>2</v>
      </c>
      <c r="DY156" s="265">
        <f t="shared" si="108"/>
        <v>5</v>
      </c>
      <c r="DZ156" s="212">
        <f t="shared" si="109"/>
        <v>32</v>
      </c>
      <c r="EA156" s="212">
        <f t="shared" si="110"/>
        <v>6</v>
      </c>
      <c r="EB156" s="212">
        <f t="shared" si="111"/>
        <v>5</v>
      </c>
      <c r="EC156" s="212">
        <f t="shared" ref="EC156:ED156" si="1122">IF(ISEVEN($B156),DT156,0)</f>
        <v>0</v>
      </c>
      <c r="ED156" s="212">
        <f t="shared" si="1122"/>
        <v>0</v>
      </c>
      <c r="EE156" s="212">
        <f t="shared" ref="EE156:EF156" si="1123">IF(ISODD($B156),DU156,0)</f>
        <v>5</v>
      </c>
      <c r="EF156" s="212">
        <f t="shared" si="1123"/>
        <v>4</v>
      </c>
      <c r="EG156" s="212">
        <f t="shared" si="114"/>
        <v>0</v>
      </c>
      <c r="EH156" s="212">
        <f t="shared" si="115"/>
        <v>5</v>
      </c>
      <c r="EI156" s="212">
        <f t="shared" ref="EI156:EJ156" si="1124">IF(ISEVEN($B156),DW156,0)</f>
        <v>0</v>
      </c>
      <c r="EJ156" s="212">
        <f t="shared" si="1124"/>
        <v>0</v>
      </c>
      <c r="EK156" s="264">
        <f t="shared" ref="EK156:EL156" si="1125">IF(ISODD($B156),DX156,0)</f>
        <v>2</v>
      </c>
      <c r="EL156" s="212">
        <f t="shared" si="1125"/>
        <v>5</v>
      </c>
      <c r="EM156" s="212">
        <f t="shared" si="118"/>
        <v>0</v>
      </c>
      <c r="EN156" s="212"/>
      <c r="EO156" s="212"/>
      <c r="EP156" s="241">
        <f t="shared" si="119"/>
        <v>6</v>
      </c>
      <c r="EQ156" s="212">
        <f t="shared" si="120"/>
        <v>6</v>
      </c>
      <c r="ER156" s="212">
        <f t="shared" si="121"/>
        <v>6</v>
      </c>
      <c r="ES156" s="212">
        <f t="shared" si="122"/>
        <v>5</v>
      </c>
      <c r="ET156" s="264">
        <f t="shared" si="123"/>
        <v>4</v>
      </c>
      <c r="EU156" s="212">
        <f t="shared" si="124"/>
        <v>5</v>
      </c>
      <c r="EV156" s="212"/>
      <c r="EW156" s="212">
        <f t="shared" si="125"/>
        <v>32</v>
      </c>
      <c r="EX156" s="212">
        <f t="shared" si="126"/>
        <v>6</v>
      </c>
      <c r="EY156" s="212">
        <f t="shared" si="127"/>
        <v>6</v>
      </c>
      <c r="EZ156" s="212">
        <f t="shared" ref="EZ156:FA156" si="1126">IF(ISEVEN($B156),EQ156,0)</f>
        <v>0</v>
      </c>
      <c r="FA156" s="212">
        <f t="shared" si="1126"/>
        <v>0</v>
      </c>
      <c r="FB156" s="212">
        <f t="shared" ref="FB156:FC156" si="1127">IF(ISODD($B156),ER156,0)</f>
        <v>6</v>
      </c>
      <c r="FC156" s="212">
        <f t="shared" si="1127"/>
        <v>5</v>
      </c>
      <c r="FD156" s="212">
        <f t="shared" si="130"/>
        <v>0</v>
      </c>
      <c r="FE156" s="264">
        <f t="shared" si="131"/>
        <v>4</v>
      </c>
      <c r="FF156" s="212">
        <f t="shared" ref="FF156:FG156" si="1128">IF(ISEVEN($B156),ET156,0)</f>
        <v>0</v>
      </c>
      <c r="FG156" s="212">
        <f t="shared" si="1128"/>
        <v>0</v>
      </c>
      <c r="FH156" s="212">
        <f t="shared" si="133"/>
        <v>5</v>
      </c>
      <c r="FI156" s="212">
        <v>0</v>
      </c>
      <c r="FJ156" s="212">
        <v>0</v>
      </c>
      <c r="FK156" s="212"/>
      <c r="FL156" s="212"/>
      <c r="FM156" s="262">
        <v>32</v>
      </c>
    </row>
    <row r="157" spans="1:169" ht="15.75" customHeight="1" x14ac:dyDescent="0.2">
      <c r="A157" s="247">
        <v>144</v>
      </c>
      <c r="B157" s="248">
        <v>213423243144</v>
      </c>
      <c r="C157" s="249" t="s">
        <v>870</v>
      </c>
      <c r="D157" s="250"/>
      <c r="E157" s="251" t="s">
        <v>871</v>
      </c>
      <c r="F157" s="252">
        <f t="shared" si="0"/>
        <v>2</v>
      </c>
      <c r="G157" s="252">
        <f t="shared" si="1"/>
        <v>2</v>
      </c>
      <c r="H157" s="252">
        <f t="shared" si="2"/>
        <v>2</v>
      </c>
      <c r="I157" s="252">
        <f t="shared" si="3"/>
        <v>2</v>
      </c>
      <c r="J157" s="252">
        <f t="shared" si="4"/>
        <v>0</v>
      </c>
      <c r="K157" s="252">
        <f t="shared" si="5"/>
        <v>0</v>
      </c>
      <c r="L157" s="252">
        <f t="shared" si="6"/>
        <v>0</v>
      </c>
      <c r="M157" s="252">
        <f t="shared" si="7"/>
        <v>0</v>
      </c>
      <c r="N157" s="252">
        <f t="shared" si="8"/>
        <v>0</v>
      </c>
      <c r="O157" s="253">
        <f t="shared" si="9"/>
        <v>0</v>
      </c>
      <c r="P157" s="252">
        <f t="shared" si="10"/>
        <v>0</v>
      </c>
      <c r="Q157" s="252">
        <f t="shared" si="11"/>
        <v>0</v>
      </c>
      <c r="R157" s="252">
        <f t="shared" si="12"/>
        <v>0</v>
      </c>
      <c r="S157" s="254">
        <f t="shared" si="13"/>
        <v>0</v>
      </c>
      <c r="T157" s="255">
        <f t="shared" si="14"/>
        <v>4</v>
      </c>
      <c r="U157" s="252">
        <f t="shared" si="15"/>
        <v>6</v>
      </c>
      <c r="V157" s="252">
        <f t="shared" si="16"/>
        <v>0</v>
      </c>
      <c r="W157" s="252">
        <f t="shared" si="17"/>
        <v>0</v>
      </c>
      <c r="X157" s="254">
        <f t="shared" si="18"/>
        <v>0</v>
      </c>
      <c r="Y157" s="256">
        <f t="shared" si="19"/>
        <v>3</v>
      </c>
      <c r="Z157" s="252">
        <f t="shared" si="20"/>
        <v>6</v>
      </c>
      <c r="AA157" s="252">
        <f t="shared" si="21"/>
        <v>0</v>
      </c>
      <c r="AB157" s="252">
        <f t="shared" si="22"/>
        <v>0</v>
      </c>
      <c r="AC157" s="254">
        <f t="shared" si="23"/>
        <v>0</v>
      </c>
      <c r="AD157" s="255">
        <f t="shared" si="24"/>
        <v>3</v>
      </c>
      <c r="AE157" s="252">
        <f t="shared" si="25"/>
        <v>0</v>
      </c>
      <c r="AF157" s="252">
        <f t="shared" si="26"/>
        <v>0</v>
      </c>
      <c r="AG157" s="252">
        <f t="shared" si="27"/>
        <v>0</v>
      </c>
      <c r="AH157" s="254">
        <f t="shared" si="28"/>
        <v>0</v>
      </c>
      <c r="AI157" s="257">
        <f t="shared" si="29"/>
        <v>4</v>
      </c>
      <c r="AJ157" s="252">
        <f t="shared" si="30"/>
        <v>0</v>
      </c>
      <c r="AK157" s="252">
        <f t="shared" si="31"/>
        <v>0</v>
      </c>
      <c r="AL157" s="252">
        <f t="shared" si="32"/>
        <v>0</v>
      </c>
      <c r="AM157" s="254">
        <f t="shared" si="33"/>
        <v>0</v>
      </c>
      <c r="AN157" s="257">
        <f t="shared" si="34"/>
        <v>4</v>
      </c>
      <c r="AO157" s="252">
        <f t="shared" si="35"/>
        <v>6</v>
      </c>
      <c r="AP157" s="252">
        <f t="shared" si="36"/>
        <v>0</v>
      </c>
      <c r="AQ157" s="252">
        <f t="shared" si="37"/>
        <v>0</v>
      </c>
      <c r="AR157" s="254">
        <f t="shared" si="38"/>
        <v>0</v>
      </c>
      <c r="AS157" s="257">
        <f t="shared" si="39"/>
        <v>3</v>
      </c>
      <c r="AT157" s="252">
        <f t="shared" si="40"/>
        <v>0</v>
      </c>
      <c r="AU157" s="252">
        <f t="shared" si="41"/>
        <v>0</v>
      </c>
      <c r="AV157" s="252">
        <f t="shared" si="42"/>
        <v>0</v>
      </c>
      <c r="AW157" s="254">
        <f t="shared" si="43"/>
        <v>0</v>
      </c>
      <c r="AX157" s="258">
        <f t="shared" si="44"/>
        <v>4</v>
      </c>
      <c r="AY157" s="252">
        <f t="shared" si="45"/>
        <v>6</v>
      </c>
      <c r="AZ157" s="252">
        <f t="shared" si="46"/>
        <v>0</v>
      </c>
      <c r="BA157" s="252">
        <f t="shared" si="47"/>
        <v>0</v>
      </c>
      <c r="BB157" s="254">
        <f t="shared" si="48"/>
        <v>0</v>
      </c>
      <c r="BC157" s="257">
        <f t="shared" si="49"/>
        <v>3</v>
      </c>
      <c r="BD157" s="259">
        <f t="shared" si="50"/>
        <v>1</v>
      </c>
      <c r="BE157" s="252">
        <f t="shared" si="51"/>
        <v>0</v>
      </c>
      <c r="BF157" s="252">
        <f t="shared" si="52"/>
        <v>0</v>
      </c>
      <c r="BG157" s="254">
        <f t="shared" si="53"/>
        <v>0</v>
      </c>
      <c r="BH157" s="257">
        <f t="shared" si="54"/>
        <v>3</v>
      </c>
      <c r="BI157" s="252">
        <f t="shared" si="55"/>
        <v>0</v>
      </c>
      <c r="BJ157" s="252">
        <f t="shared" si="56"/>
        <v>0</v>
      </c>
      <c r="BK157" s="252">
        <f t="shared" si="57"/>
        <v>0</v>
      </c>
      <c r="BL157" s="254">
        <f t="shared" si="58"/>
        <v>0</v>
      </c>
      <c r="BM157" s="260">
        <f t="shared" si="59"/>
        <v>4</v>
      </c>
      <c r="BN157" s="252">
        <f t="shared" si="60"/>
        <v>0</v>
      </c>
      <c r="BO157" s="252">
        <f t="shared" si="61"/>
        <v>0</v>
      </c>
      <c r="BP157" s="252">
        <f t="shared" si="62"/>
        <v>0</v>
      </c>
      <c r="BQ157" s="254">
        <f t="shared" si="63"/>
        <v>0</v>
      </c>
      <c r="BR157" s="261">
        <f t="shared" si="64"/>
        <v>4</v>
      </c>
      <c r="BS157" s="252">
        <f t="shared" si="65"/>
        <v>6</v>
      </c>
      <c r="BT157" s="252">
        <f t="shared" si="66"/>
        <v>0</v>
      </c>
      <c r="BU157" s="252">
        <f t="shared" si="67"/>
        <v>0</v>
      </c>
      <c r="BV157" s="254">
        <f t="shared" si="68"/>
        <v>0</v>
      </c>
      <c r="BW157" s="261">
        <f t="shared" si="69"/>
        <v>3</v>
      </c>
      <c r="BX157" s="262">
        <v>39</v>
      </c>
      <c r="BY157" s="262">
        <v>39</v>
      </c>
      <c r="BZ157" s="246" t="e">
        <f t="shared" si="70"/>
        <v>#VALUE!</v>
      </c>
      <c r="CA157" s="246">
        <f t="shared" si="71"/>
        <v>20</v>
      </c>
      <c r="CB157" s="246" t="e">
        <f t="shared" si="72"/>
        <v>#VALUE!</v>
      </c>
      <c r="CC157" s="246" t="e">
        <f t="shared" si="73"/>
        <v>#VALUE!</v>
      </c>
      <c r="CD157" s="246" t="e">
        <f t="shared" si="74"/>
        <v>#VALUE!</v>
      </c>
      <c r="CE157" s="246" t="e">
        <f t="shared" si="75"/>
        <v>#VALUE!</v>
      </c>
      <c r="CF157" s="246" t="e">
        <f t="shared" si="76"/>
        <v>#VALUE!</v>
      </c>
      <c r="CG157" s="246" t="e">
        <f t="shared" si="77"/>
        <v>#VALUE!</v>
      </c>
      <c r="CH157" s="246" t="e">
        <f t="shared" si="78"/>
        <v>#VALUE!</v>
      </c>
      <c r="CI157" s="246" t="e">
        <f t="shared" si="79"/>
        <v>#VALUE!</v>
      </c>
      <c r="CJ157" s="246" t="e">
        <f t="shared" si="80"/>
        <v>#VALUE!</v>
      </c>
      <c r="CK157" s="246" t="e">
        <f t="shared" si="81"/>
        <v>#VALUE!</v>
      </c>
      <c r="CL157" s="246" t="e">
        <f t="shared" si="82"/>
        <v>#VALUE!</v>
      </c>
      <c r="CM157" s="246" t="e">
        <f t="shared" si="83"/>
        <v>#VALUE!</v>
      </c>
      <c r="CN157" s="246" t="e">
        <f t="shared" si="84"/>
        <v>#VALUE!</v>
      </c>
      <c r="CO157" s="263" t="str">
        <f t="shared" si="85"/>
        <v>2023PEC AI 496</v>
      </c>
      <c r="CP157" s="246" t="e">
        <f t="shared" si="86"/>
        <v>#VALUE!</v>
      </c>
      <c r="CQ157" s="211"/>
      <c r="CR157" s="246">
        <f t="shared" si="87"/>
        <v>20</v>
      </c>
      <c r="CS157" s="246" t="e">
        <f t="shared" si="88"/>
        <v>#VALUE!</v>
      </c>
      <c r="CT157" s="246" t="e">
        <f t="shared" si="89"/>
        <v>#VALUE!</v>
      </c>
      <c r="CU157" s="246" t="e">
        <f t="shared" si="90"/>
        <v>#VALUE!</v>
      </c>
      <c r="CV157" s="246" t="e">
        <f t="shared" si="91"/>
        <v>#VALUE!</v>
      </c>
      <c r="CW157" s="246" t="e">
        <f t="shared" si="92"/>
        <v>#VALUE!</v>
      </c>
      <c r="CX157" s="246" t="e">
        <f t="shared" si="93"/>
        <v>#VALUE!</v>
      </c>
      <c r="CY157" s="246" t="e">
        <f t="shared" si="94"/>
        <v>#VALUE!</v>
      </c>
      <c r="CZ157" s="246" t="e">
        <f t="shared" si="95"/>
        <v>#VALUE!</v>
      </c>
      <c r="DA157" s="246" t="e">
        <f t="shared" si="96"/>
        <v>#VALUE!</v>
      </c>
      <c r="DB157" s="246" t="e">
        <f t="shared" si="97"/>
        <v>#VALUE!</v>
      </c>
      <c r="DC157" s="246" t="e">
        <f t="shared" si="98"/>
        <v>#VALUE!</v>
      </c>
      <c r="DD157" s="246" t="e">
        <f t="shared" si="99"/>
        <v>#VALUE!</v>
      </c>
      <c r="DE157" s="212"/>
      <c r="DF157" s="212" t="e">
        <f t="shared" si="100"/>
        <v>#VALUE!</v>
      </c>
      <c r="DG157" s="212"/>
      <c r="DH157" s="212"/>
      <c r="DI157" s="212"/>
      <c r="DJ157" s="212"/>
      <c r="DK157" s="212"/>
      <c r="DL157" s="212"/>
      <c r="DM157" s="212"/>
      <c r="DN157" s="212"/>
      <c r="DO157" s="212"/>
      <c r="DP157" s="212"/>
      <c r="DQ157" s="212"/>
      <c r="DR157" s="264">
        <f t="shared" si="101"/>
        <v>39</v>
      </c>
      <c r="DS157" s="241">
        <f t="shared" si="102"/>
        <v>8</v>
      </c>
      <c r="DT157" s="212">
        <f t="shared" si="103"/>
        <v>6</v>
      </c>
      <c r="DU157" s="212">
        <f t="shared" si="104"/>
        <v>6</v>
      </c>
      <c r="DV157" s="212">
        <f t="shared" si="105"/>
        <v>6</v>
      </c>
      <c r="DW157" s="212">
        <f t="shared" si="106"/>
        <v>6</v>
      </c>
      <c r="DX157" s="264">
        <f t="shared" si="107"/>
        <v>1</v>
      </c>
      <c r="DY157" s="265">
        <f t="shared" si="108"/>
        <v>6</v>
      </c>
      <c r="DZ157" s="212">
        <f t="shared" si="109"/>
        <v>39</v>
      </c>
      <c r="EA157" s="212">
        <f t="shared" si="110"/>
        <v>8</v>
      </c>
      <c r="EB157" s="212">
        <f t="shared" si="111"/>
        <v>0</v>
      </c>
      <c r="EC157" s="212">
        <f t="shared" ref="EC157:ED157" si="1129">IF(ISEVEN($B157),DT157,0)</f>
        <v>6</v>
      </c>
      <c r="ED157" s="212">
        <f t="shared" si="1129"/>
        <v>6</v>
      </c>
      <c r="EE157" s="212">
        <f t="shared" ref="EE157:EF157" si="1130">IF(ISODD($B157),DU157,0)</f>
        <v>0</v>
      </c>
      <c r="EF157" s="212">
        <f t="shared" si="1130"/>
        <v>0</v>
      </c>
      <c r="EG157" s="212">
        <f t="shared" si="114"/>
        <v>6</v>
      </c>
      <c r="EH157" s="212">
        <f t="shared" si="115"/>
        <v>0</v>
      </c>
      <c r="EI157" s="212">
        <f t="shared" ref="EI157:EJ157" si="1131">IF(ISEVEN($B157),DW157,0)</f>
        <v>6</v>
      </c>
      <c r="EJ157" s="264">
        <f t="shared" si="1131"/>
        <v>1</v>
      </c>
      <c r="EK157" s="212">
        <f t="shared" ref="EK157:EL157" si="1132">IF(ISODD($B157),DX157,0)</f>
        <v>0</v>
      </c>
      <c r="EL157" s="212">
        <f t="shared" si="1132"/>
        <v>0</v>
      </c>
      <c r="EM157" s="212">
        <f t="shared" si="118"/>
        <v>6</v>
      </c>
      <c r="EN157" s="212"/>
      <c r="EO157" s="212"/>
      <c r="EP157" s="241">
        <f t="shared" si="119"/>
        <v>8</v>
      </c>
      <c r="EQ157" s="212">
        <f t="shared" si="120"/>
        <v>7</v>
      </c>
      <c r="ER157" s="212">
        <f t="shared" si="121"/>
        <v>7</v>
      </c>
      <c r="ES157" s="212">
        <f t="shared" si="122"/>
        <v>7</v>
      </c>
      <c r="ET157" s="264">
        <f t="shared" si="123"/>
        <v>4</v>
      </c>
      <c r="EU157" s="212">
        <f t="shared" si="124"/>
        <v>6</v>
      </c>
      <c r="EV157" s="212"/>
      <c r="EW157" s="212">
        <f t="shared" si="125"/>
        <v>39</v>
      </c>
      <c r="EX157" s="212">
        <f t="shared" si="126"/>
        <v>8</v>
      </c>
      <c r="EY157" s="212">
        <f t="shared" si="127"/>
        <v>0</v>
      </c>
      <c r="EZ157" s="212">
        <f t="shared" ref="EZ157:FA157" si="1133">IF(ISEVEN($B157),EQ157,0)</f>
        <v>7</v>
      </c>
      <c r="FA157" s="212">
        <f t="shared" si="1133"/>
        <v>7</v>
      </c>
      <c r="FB157" s="212">
        <f t="shared" ref="FB157:FC157" si="1134">IF(ISODD($B157),ER157,0)</f>
        <v>0</v>
      </c>
      <c r="FC157" s="212">
        <f t="shared" si="1134"/>
        <v>0</v>
      </c>
      <c r="FD157" s="212">
        <f t="shared" si="130"/>
        <v>7</v>
      </c>
      <c r="FE157" s="212">
        <f t="shared" si="131"/>
        <v>0</v>
      </c>
      <c r="FF157" s="264">
        <f t="shared" ref="FF157:FG157" si="1135">IF(ISEVEN($B157),ET157,0)</f>
        <v>4</v>
      </c>
      <c r="FG157" s="212">
        <f t="shared" si="1135"/>
        <v>6</v>
      </c>
      <c r="FH157" s="212">
        <f t="shared" si="133"/>
        <v>0</v>
      </c>
      <c r="FI157" s="212">
        <v>0</v>
      </c>
      <c r="FJ157" s="212">
        <v>0</v>
      </c>
      <c r="FK157" s="212"/>
      <c r="FL157" s="212"/>
      <c r="FM157" s="262">
        <v>39</v>
      </c>
    </row>
    <row r="158" spans="1:169" ht="15.75" customHeight="1" x14ac:dyDescent="0.2">
      <c r="A158" s="247">
        <v>145</v>
      </c>
      <c r="B158" s="248">
        <v>213423243145</v>
      </c>
      <c r="C158" s="249" t="s">
        <v>874</v>
      </c>
      <c r="D158" s="250"/>
      <c r="E158" s="251" t="s">
        <v>873</v>
      </c>
      <c r="F158" s="252">
        <f t="shared" si="0"/>
        <v>2</v>
      </c>
      <c r="G158" s="252">
        <f t="shared" si="1"/>
        <v>2</v>
      </c>
      <c r="H158" s="252">
        <f t="shared" si="2"/>
        <v>2</v>
      </c>
      <c r="I158" s="252">
        <f t="shared" si="3"/>
        <v>2</v>
      </c>
      <c r="J158" s="252">
        <f t="shared" si="4"/>
        <v>2</v>
      </c>
      <c r="K158" s="252">
        <f t="shared" si="5"/>
        <v>2</v>
      </c>
      <c r="L158" s="252">
        <f t="shared" si="6"/>
        <v>2</v>
      </c>
      <c r="M158" s="252">
        <f t="shared" si="7"/>
        <v>2</v>
      </c>
      <c r="N158" s="252">
        <f t="shared" si="8"/>
        <v>1</v>
      </c>
      <c r="O158" s="253">
        <f t="shared" si="9"/>
        <v>0</v>
      </c>
      <c r="P158" s="252">
        <f t="shared" si="10"/>
        <v>12</v>
      </c>
      <c r="Q158" s="252">
        <f t="shared" si="11"/>
        <v>0</v>
      </c>
      <c r="R158" s="252">
        <f t="shared" si="12"/>
        <v>0</v>
      </c>
      <c r="S158" s="254">
        <f t="shared" si="13"/>
        <v>0</v>
      </c>
      <c r="T158" s="255">
        <f t="shared" si="14"/>
        <v>3</v>
      </c>
      <c r="U158" s="252">
        <f t="shared" si="15"/>
        <v>0</v>
      </c>
      <c r="V158" s="252">
        <f t="shared" si="16"/>
        <v>0</v>
      </c>
      <c r="W158" s="252">
        <f t="shared" si="17"/>
        <v>0</v>
      </c>
      <c r="X158" s="254">
        <f t="shared" si="18"/>
        <v>0</v>
      </c>
      <c r="Y158" s="256">
        <f t="shared" si="19"/>
        <v>4</v>
      </c>
      <c r="Z158" s="252">
        <f t="shared" si="20"/>
        <v>0</v>
      </c>
      <c r="AA158" s="252">
        <f t="shared" si="21"/>
        <v>0</v>
      </c>
      <c r="AB158" s="252">
        <f t="shared" si="22"/>
        <v>0</v>
      </c>
      <c r="AC158" s="254">
        <f t="shared" si="23"/>
        <v>0</v>
      </c>
      <c r="AD158" s="255">
        <f t="shared" si="24"/>
        <v>4</v>
      </c>
      <c r="AE158" s="252">
        <f t="shared" si="25"/>
        <v>12</v>
      </c>
      <c r="AF158" s="252">
        <f t="shared" si="26"/>
        <v>0</v>
      </c>
      <c r="AG158" s="252">
        <f t="shared" si="27"/>
        <v>0</v>
      </c>
      <c r="AH158" s="254">
        <f t="shared" si="28"/>
        <v>0</v>
      </c>
      <c r="AI158" s="257">
        <f t="shared" si="29"/>
        <v>3</v>
      </c>
      <c r="AJ158" s="252">
        <f t="shared" si="30"/>
        <v>11</v>
      </c>
      <c r="AK158" s="252">
        <f t="shared" si="31"/>
        <v>0</v>
      </c>
      <c r="AL158" s="252">
        <f t="shared" si="32"/>
        <v>0</v>
      </c>
      <c r="AM158" s="254">
        <f t="shared" si="33"/>
        <v>0</v>
      </c>
      <c r="AN158" s="257">
        <f t="shared" si="34"/>
        <v>3</v>
      </c>
      <c r="AO158" s="252">
        <f t="shared" si="35"/>
        <v>0</v>
      </c>
      <c r="AP158" s="252">
        <f t="shared" si="36"/>
        <v>0</v>
      </c>
      <c r="AQ158" s="252">
        <f t="shared" si="37"/>
        <v>0</v>
      </c>
      <c r="AR158" s="254">
        <f t="shared" si="38"/>
        <v>0</v>
      </c>
      <c r="AS158" s="257">
        <f t="shared" si="39"/>
        <v>4</v>
      </c>
      <c r="AT158" s="252">
        <f t="shared" si="40"/>
        <v>12</v>
      </c>
      <c r="AU158" s="252">
        <f t="shared" si="41"/>
        <v>0</v>
      </c>
      <c r="AV158" s="252">
        <f t="shared" si="42"/>
        <v>0</v>
      </c>
      <c r="AW158" s="254">
        <f t="shared" si="43"/>
        <v>0</v>
      </c>
      <c r="AX158" s="258">
        <f t="shared" si="44"/>
        <v>3</v>
      </c>
      <c r="AY158" s="252">
        <f t="shared" si="45"/>
        <v>0</v>
      </c>
      <c r="AZ158" s="252">
        <f t="shared" si="46"/>
        <v>0</v>
      </c>
      <c r="BA158" s="252">
        <f t="shared" si="47"/>
        <v>0</v>
      </c>
      <c r="BB158" s="254">
        <f t="shared" si="48"/>
        <v>0</v>
      </c>
      <c r="BC158" s="257">
        <f t="shared" si="49"/>
        <v>4</v>
      </c>
      <c r="BD158" s="252">
        <f t="shared" si="50"/>
        <v>0</v>
      </c>
      <c r="BE158" s="252">
        <f t="shared" si="51"/>
        <v>0</v>
      </c>
      <c r="BF158" s="252">
        <f t="shared" si="52"/>
        <v>0</v>
      </c>
      <c r="BG158" s="254">
        <f t="shared" si="53"/>
        <v>0</v>
      </c>
      <c r="BH158" s="257">
        <f t="shared" si="54"/>
        <v>4</v>
      </c>
      <c r="BI158" s="259">
        <f t="shared" si="55"/>
        <v>8</v>
      </c>
      <c r="BJ158" s="252">
        <f t="shared" si="56"/>
        <v>0</v>
      </c>
      <c r="BK158" s="252">
        <f t="shared" si="57"/>
        <v>0</v>
      </c>
      <c r="BL158" s="254">
        <f t="shared" si="58"/>
        <v>0</v>
      </c>
      <c r="BM158" s="260">
        <f t="shared" si="59"/>
        <v>3</v>
      </c>
      <c r="BN158" s="252">
        <f t="shared" si="60"/>
        <v>13</v>
      </c>
      <c r="BO158" s="252">
        <f t="shared" si="61"/>
        <v>0</v>
      </c>
      <c r="BP158" s="252">
        <f t="shared" si="62"/>
        <v>0</v>
      </c>
      <c r="BQ158" s="254">
        <f t="shared" si="63"/>
        <v>0</v>
      </c>
      <c r="BR158" s="261">
        <f t="shared" si="64"/>
        <v>3</v>
      </c>
      <c r="BS158" s="252">
        <f t="shared" si="65"/>
        <v>0</v>
      </c>
      <c r="BT158" s="252">
        <f t="shared" si="66"/>
        <v>0</v>
      </c>
      <c r="BU158" s="252">
        <f t="shared" si="67"/>
        <v>0</v>
      </c>
      <c r="BV158" s="254">
        <f t="shared" si="68"/>
        <v>0</v>
      </c>
      <c r="BW158" s="261">
        <f t="shared" si="69"/>
        <v>4</v>
      </c>
      <c r="BX158" s="262">
        <v>85</v>
      </c>
      <c r="BY158" s="262">
        <v>85</v>
      </c>
      <c r="BZ158" s="246" t="e">
        <f t="shared" si="70"/>
        <v>#VALUE!</v>
      </c>
      <c r="CA158" s="246">
        <f t="shared" si="71"/>
        <v>16</v>
      </c>
      <c r="CB158" s="246" t="e">
        <f t="shared" si="72"/>
        <v>#VALUE!</v>
      </c>
      <c r="CC158" s="246" t="e">
        <f t="shared" si="73"/>
        <v>#VALUE!</v>
      </c>
      <c r="CD158" s="246" t="e">
        <f t="shared" si="74"/>
        <v>#VALUE!</v>
      </c>
      <c r="CE158" s="246" t="e">
        <f t="shared" si="75"/>
        <v>#VALUE!</v>
      </c>
      <c r="CF158" s="246" t="e">
        <f t="shared" si="76"/>
        <v>#VALUE!</v>
      </c>
      <c r="CG158" s="246" t="e">
        <f t="shared" si="77"/>
        <v>#VALUE!</v>
      </c>
      <c r="CH158" s="246" t="e">
        <f t="shared" si="78"/>
        <v>#VALUE!</v>
      </c>
      <c r="CI158" s="246" t="e">
        <f t="shared" si="79"/>
        <v>#VALUE!</v>
      </c>
      <c r="CJ158" s="246" t="e">
        <f t="shared" si="80"/>
        <v>#VALUE!</v>
      </c>
      <c r="CK158" s="246" t="e">
        <f t="shared" si="81"/>
        <v>#VALUE!</v>
      </c>
      <c r="CL158" s="246" t="e">
        <f t="shared" si="82"/>
        <v>#VALUE!</v>
      </c>
      <c r="CM158" s="246" t="e">
        <f t="shared" si="83"/>
        <v>#VALUE!</v>
      </c>
      <c r="CN158" s="246" t="e">
        <f t="shared" si="84"/>
        <v>#VALUE!</v>
      </c>
      <c r="CO158" s="263" t="str">
        <f t="shared" si="85"/>
        <v>2023PEC AI 498</v>
      </c>
      <c r="CP158" s="246" t="e">
        <f t="shared" si="86"/>
        <v>#VALUE!</v>
      </c>
      <c r="CQ158" s="211"/>
      <c r="CR158" s="246">
        <f t="shared" si="87"/>
        <v>15</v>
      </c>
      <c r="CS158" s="246" t="e">
        <f t="shared" si="88"/>
        <v>#VALUE!</v>
      </c>
      <c r="CT158" s="246" t="e">
        <f t="shared" si="89"/>
        <v>#VALUE!</v>
      </c>
      <c r="CU158" s="246" t="e">
        <f t="shared" si="90"/>
        <v>#VALUE!</v>
      </c>
      <c r="CV158" s="246" t="e">
        <f t="shared" si="91"/>
        <v>#VALUE!</v>
      </c>
      <c r="CW158" s="246" t="e">
        <f t="shared" si="92"/>
        <v>#VALUE!</v>
      </c>
      <c r="CX158" s="246" t="e">
        <f t="shared" si="93"/>
        <v>#VALUE!</v>
      </c>
      <c r="CY158" s="246" t="e">
        <f t="shared" si="94"/>
        <v>#VALUE!</v>
      </c>
      <c r="CZ158" s="246" t="e">
        <f t="shared" si="95"/>
        <v>#VALUE!</v>
      </c>
      <c r="DA158" s="246" t="e">
        <f t="shared" si="96"/>
        <v>#VALUE!</v>
      </c>
      <c r="DB158" s="246" t="e">
        <f t="shared" si="97"/>
        <v>#VALUE!</v>
      </c>
      <c r="DC158" s="246" t="e">
        <f t="shared" si="98"/>
        <v>#VALUE!</v>
      </c>
      <c r="DD158" s="246" t="e">
        <f t="shared" si="99"/>
        <v>#VALUE!</v>
      </c>
      <c r="DE158" s="212"/>
      <c r="DF158" s="212" t="e">
        <f t="shared" si="100"/>
        <v>#VALUE!</v>
      </c>
      <c r="DG158" s="212"/>
      <c r="DH158" s="212"/>
      <c r="DI158" s="212"/>
      <c r="DJ158" s="212"/>
      <c r="DK158" s="212"/>
      <c r="DL158" s="212"/>
      <c r="DM158" s="212"/>
      <c r="DN158" s="212"/>
      <c r="DO158" s="212"/>
      <c r="DP158" s="212"/>
      <c r="DQ158" s="212"/>
      <c r="DR158" s="264">
        <f t="shared" si="101"/>
        <v>85</v>
      </c>
      <c r="DS158" s="241">
        <f t="shared" si="102"/>
        <v>17</v>
      </c>
      <c r="DT158" s="212">
        <f t="shared" si="103"/>
        <v>12</v>
      </c>
      <c r="DU158" s="212">
        <f t="shared" si="104"/>
        <v>12</v>
      </c>
      <c r="DV158" s="212">
        <f t="shared" si="105"/>
        <v>11</v>
      </c>
      <c r="DW158" s="212">
        <f t="shared" si="106"/>
        <v>12</v>
      </c>
      <c r="DX158" s="264">
        <f t="shared" si="107"/>
        <v>8</v>
      </c>
      <c r="DY158" s="265">
        <f t="shared" si="108"/>
        <v>13</v>
      </c>
      <c r="DZ158" s="212">
        <f t="shared" si="109"/>
        <v>85</v>
      </c>
      <c r="EA158" s="212">
        <f t="shared" si="110"/>
        <v>17</v>
      </c>
      <c r="EB158" s="212">
        <f t="shared" si="111"/>
        <v>12</v>
      </c>
      <c r="EC158" s="212">
        <f t="shared" ref="EC158:ED158" si="1136">IF(ISEVEN($B158),DT158,0)</f>
        <v>0</v>
      </c>
      <c r="ED158" s="212">
        <f t="shared" si="1136"/>
        <v>0</v>
      </c>
      <c r="EE158" s="212">
        <f t="shared" ref="EE158:EF158" si="1137">IF(ISODD($B158),DU158,0)</f>
        <v>12</v>
      </c>
      <c r="EF158" s="212">
        <f t="shared" si="1137"/>
        <v>11</v>
      </c>
      <c r="EG158" s="212">
        <f t="shared" si="114"/>
        <v>0</v>
      </c>
      <c r="EH158" s="212">
        <f t="shared" si="115"/>
        <v>12</v>
      </c>
      <c r="EI158" s="212">
        <f t="shared" ref="EI158:EJ158" si="1138">IF(ISEVEN($B158),DW158,0)</f>
        <v>0</v>
      </c>
      <c r="EJ158" s="212">
        <f t="shared" si="1138"/>
        <v>0</v>
      </c>
      <c r="EK158" s="264">
        <f t="shared" ref="EK158:EL158" si="1139">IF(ISODD($B158),DX158,0)</f>
        <v>8</v>
      </c>
      <c r="EL158" s="212">
        <f t="shared" si="1139"/>
        <v>13</v>
      </c>
      <c r="EM158" s="212">
        <f t="shared" si="118"/>
        <v>0</v>
      </c>
      <c r="EN158" s="212"/>
      <c r="EO158" s="212"/>
      <c r="EP158" s="241">
        <f t="shared" si="119"/>
        <v>17</v>
      </c>
      <c r="EQ158" s="212">
        <f t="shared" si="120"/>
        <v>15</v>
      </c>
      <c r="ER158" s="212">
        <f t="shared" si="121"/>
        <v>15</v>
      </c>
      <c r="ES158" s="212">
        <f t="shared" si="122"/>
        <v>13</v>
      </c>
      <c r="ET158" s="264">
        <f t="shared" si="123"/>
        <v>11</v>
      </c>
      <c r="EU158" s="212">
        <f t="shared" si="124"/>
        <v>14</v>
      </c>
      <c r="EV158" s="212"/>
      <c r="EW158" s="212">
        <f t="shared" si="125"/>
        <v>85</v>
      </c>
      <c r="EX158" s="212">
        <f t="shared" si="126"/>
        <v>17</v>
      </c>
      <c r="EY158" s="212">
        <f t="shared" si="127"/>
        <v>15</v>
      </c>
      <c r="EZ158" s="212">
        <f t="shared" ref="EZ158:FA158" si="1140">IF(ISEVEN($B158),EQ158,0)</f>
        <v>0</v>
      </c>
      <c r="FA158" s="212">
        <f t="shared" si="1140"/>
        <v>0</v>
      </c>
      <c r="FB158" s="212">
        <f t="shared" ref="FB158:FC158" si="1141">IF(ISODD($B158),ER158,0)</f>
        <v>15</v>
      </c>
      <c r="FC158" s="212">
        <f t="shared" si="1141"/>
        <v>13</v>
      </c>
      <c r="FD158" s="212">
        <f t="shared" si="130"/>
        <v>0</v>
      </c>
      <c r="FE158" s="264">
        <f t="shared" si="131"/>
        <v>11</v>
      </c>
      <c r="FF158" s="212">
        <f t="shared" ref="FF158:FG158" si="1142">IF(ISEVEN($B158),ET158,0)</f>
        <v>0</v>
      </c>
      <c r="FG158" s="212">
        <f t="shared" si="1142"/>
        <v>0</v>
      </c>
      <c r="FH158" s="212">
        <f t="shared" si="133"/>
        <v>14</v>
      </c>
      <c r="FI158" s="212">
        <v>0</v>
      </c>
      <c r="FJ158" s="212">
        <v>0</v>
      </c>
      <c r="FK158" s="212"/>
      <c r="FL158" s="212"/>
      <c r="FM158" s="262">
        <v>85</v>
      </c>
    </row>
    <row r="159" spans="1:169" ht="15.75" customHeight="1" x14ac:dyDescent="0.2">
      <c r="A159" s="247">
        <v>146</v>
      </c>
      <c r="B159" s="266">
        <v>213423243146</v>
      </c>
      <c r="C159" s="266" t="s">
        <v>207</v>
      </c>
      <c r="D159" s="250"/>
      <c r="E159" s="267" t="s">
        <v>208</v>
      </c>
      <c r="F159" s="252">
        <f t="shared" si="0"/>
        <v>2</v>
      </c>
      <c r="G159" s="252">
        <f t="shared" si="1"/>
        <v>2</v>
      </c>
      <c r="H159" s="252">
        <f t="shared" si="2"/>
        <v>2</v>
      </c>
      <c r="I159" s="252">
        <f t="shared" si="3"/>
        <v>2</v>
      </c>
      <c r="J159" s="252">
        <f t="shared" si="4"/>
        <v>2</v>
      </c>
      <c r="K159" s="252">
        <f t="shared" si="5"/>
        <v>2</v>
      </c>
      <c r="L159" s="252">
        <f t="shared" si="6"/>
        <v>2</v>
      </c>
      <c r="M159" s="252">
        <f t="shared" si="7"/>
        <v>2</v>
      </c>
      <c r="N159" s="252">
        <f t="shared" si="8"/>
        <v>2</v>
      </c>
      <c r="O159" s="253">
        <f t="shared" si="9"/>
        <v>2</v>
      </c>
      <c r="P159" s="252">
        <f t="shared" si="10"/>
        <v>0</v>
      </c>
      <c r="Q159" s="252">
        <f t="shared" si="11"/>
        <v>0</v>
      </c>
      <c r="R159" s="252">
        <f t="shared" si="12"/>
        <v>0</v>
      </c>
      <c r="S159" s="254">
        <f t="shared" si="13"/>
        <v>0</v>
      </c>
      <c r="T159" s="255">
        <f t="shared" si="14"/>
        <v>4</v>
      </c>
      <c r="U159" s="252">
        <f t="shared" si="15"/>
        <v>16</v>
      </c>
      <c r="V159" s="252">
        <f t="shared" si="16"/>
        <v>0</v>
      </c>
      <c r="W159" s="252">
        <f t="shared" si="17"/>
        <v>0</v>
      </c>
      <c r="X159" s="254">
        <f t="shared" si="18"/>
        <v>0</v>
      </c>
      <c r="Y159" s="256">
        <f t="shared" si="19"/>
        <v>3</v>
      </c>
      <c r="Z159" s="252">
        <f t="shared" si="20"/>
        <v>16</v>
      </c>
      <c r="AA159" s="252">
        <f t="shared" si="21"/>
        <v>0</v>
      </c>
      <c r="AB159" s="252">
        <f t="shared" si="22"/>
        <v>0</v>
      </c>
      <c r="AC159" s="254">
        <f t="shared" si="23"/>
        <v>0</v>
      </c>
      <c r="AD159" s="255">
        <f t="shared" si="24"/>
        <v>3</v>
      </c>
      <c r="AE159" s="252">
        <f t="shared" si="25"/>
        <v>0</v>
      </c>
      <c r="AF159" s="252">
        <f t="shared" si="26"/>
        <v>0</v>
      </c>
      <c r="AG159" s="252">
        <f t="shared" si="27"/>
        <v>0</v>
      </c>
      <c r="AH159" s="254">
        <f t="shared" si="28"/>
        <v>0</v>
      </c>
      <c r="AI159" s="257">
        <f t="shared" si="29"/>
        <v>4</v>
      </c>
      <c r="AJ159" s="252">
        <f t="shared" si="30"/>
        <v>0</v>
      </c>
      <c r="AK159" s="252">
        <f t="shared" si="31"/>
        <v>0</v>
      </c>
      <c r="AL159" s="252">
        <f t="shared" si="32"/>
        <v>0</v>
      </c>
      <c r="AM159" s="254">
        <f t="shared" si="33"/>
        <v>0</v>
      </c>
      <c r="AN159" s="257">
        <f t="shared" si="34"/>
        <v>4</v>
      </c>
      <c r="AO159" s="252">
        <f t="shared" si="35"/>
        <v>16</v>
      </c>
      <c r="AP159" s="252">
        <f t="shared" si="36"/>
        <v>0</v>
      </c>
      <c r="AQ159" s="252">
        <f t="shared" si="37"/>
        <v>0</v>
      </c>
      <c r="AR159" s="254">
        <f t="shared" si="38"/>
        <v>0</v>
      </c>
      <c r="AS159" s="257">
        <f t="shared" si="39"/>
        <v>3</v>
      </c>
      <c r="AT159" s="252">
        <f t="shared" si="40"/>
        <v>0</v>
      </c>
      <c r="AU159" s="252">
        <f t="shared" si="41"/>
        <v>0</v>
      </c>
      <c r="AV159" s="252">
        <f t="shared" si="42"/>
        <v>0</v>
      </c>
      <c r="AW159" s="254">
        <f t="shared" si="43"/>
        <v>0</v>
      </c>
      <c r="AX159" s="258">
        <f t="shared" si="44"/>
        <v>4</v>
      </c>
      <c r="AY159" s="252">
        <f t="shared" si="45"/>
        <v>16</v>
      </c>
      <c r="AZ159" s="252">
        <f t="shared" si="46"/>
        <v>0</v>
      </c>
      <c r="BA159" s="252">
        <f t="shared" si="47"/>
        <v>0</v>
      </c>
      <c r="BB159" s="254">
        <f t="shared" si="48"/>
        <v>0</v>
      </c>
      <c r="BC159" s="257">
        <f t="shared" si="49"/>
        <v>3</v>
      </c>
      <c r="BD159" s="259">
        <f t="shared" si="50"/>
        <v>1</v>
      </c>
      <c r="BE159" s="252">
        <f t="shared" si="51"/>
        <v>0</v>
      </c>
      <c r="BF159" s="252">
        <f t="shared" si="52"/>
        <v>0</v>
      </c>
      <c r="BG159" s="254">
        <f t="shared" si="53"/>
        <v>0</v>
      </c>
      <c r="BH159" s="257">
        <f t="shared" si="54"/>
        <v>3</v>
      </c>
      <c r="BI159" s="252">
        <f t="shared" si="55"/>
        <v>0</v>
      </c>
      <c r="BJ159" s="252">
        <f t="shared" si="56"/>
        <v>0</v>
      </c>
      <c r="BK159" s="252">
        <f t="shared" si="57"/>
        <v>0</v>
      </c>
      <c r="BL159" s="254">
        <f t="shared" si="58"/>
        <v>0</v>
      </c>
      <c r="BM159" s="260">
        <f t="shared" si="59"/>
        <v>4</v>
      </c>
      <c r="BN159" s="252">
        <f t="shared" si="60"/>
        <v>0</v>
      </c>
      <c r="BO159" s="252">
        <f t="shared" si="61"/>
        <v>0</v>
      </c>
      <c r="BP159" s="252">
        <f t="shared" si="62"/>
        <v>0</v>
      </c>
      <c r="BQ159" s="254">
        <f t="shared" si="63"/>
        <v>0</v>
      </c>
      <c r="BR159" s="261">
        <f t="shared" si="64"/>
        <v>4</v>
      </c>
      <c r="BS159" s="252">
        <f t="shared" si="65"/>
        <v>15</v>
      </c>
      <c r="BT159" s="252">
        <f t="shared" si="66"/>
        <v>0</v>
      </c>
      <c r="BU159" s="252">
        <f t="shared" si="67"/>
        <v>0</v>
      </c>
      <c r="BV159" s="254">
        <f t="shared" si="68"/>
        <v>0</v>
      </c>
      <c r="BW159" s="261">
        <f t="shared" si="69"/>
        <v>3</v>
      </c>
      <c r="BX159" s="262">
        <v>100</v>
      </c>
      <c r="BY159" s="262">
        <v>100</v>
      </c>
      <c r="BZ159" s="246" t="e">
        <f t="shared" si="70"/>
        <v>#VALUE!</v>
      </c>
      <c r="CA159" s="246">
        <f t="shared" si="71"/>
        <v>20</v>
      </c>
      <c r="CB159" s="246" t="e">
        <f t="shared" si="72"/>
        <v>#VALUE!</v>
      </c>
      <c r="CC159" s="246" t="e">
        <f t="shared" si="73"/>
        <v>#VALUE!</v>
      </c>
      <c r="CD159" s="246" t="e">
        <f t="shared" si="74"/>
        <v>#VALUE!</v>
      </c>
      <c r="CE159" s="246" t="e">
        <f t="shared" si="75"/>
        <v>#VALUE!</v>
      </c>
      <c r="CF159" s="246" t="e">
        <f t="shared" si="76"/>
        <v>#VALUE!</v>
      </c>
      <c r="CG159" s="246" t="e">
        <f t="shared" si="77"/>
        <v>#VALUE!</v>
      </c>
      <c r="CH159" s="246" t="e">
        <f t="shared" si="78"/>
        <v>#VALUE!</v>
      </c>
      <c r="CI159" s="246" t="e">
        <f t="shared" si="79"/>
        <v>#VALUE!</v>
      </c>
      <c r="CJ159" s="246" t="e">
        <f t="shared" si="80"/>
        <v>#VALUE!</v>
      </c>
      <c r="CK159" s="246" t="e">
        <f t="shared" si="81"/>
        <v>#VALUE!</v>
      </c>
      <c r="CL159" s="246" t="e">
        <f t="shared" si="82"/>
        <v>#VALUE!</v>
      </c>
      <c r="CM159" s="246" t="e">
        <f t="shared" si="83"/>
        <v>#VALUE!</v>
      </c>
      <c r="CN159" s="246" t="e">
        <f t="shared" si="84"/>
        <v>#VALUE!</v>
      </c>
      <c r="CO159" s="263" t="str">
        <f t="shared" si="85"/>
        <v>2023PEC AI 163</v>
      </c>
      <c r="CP159" s="246" t="e">
        <f t="shared" si="86"/>
        <v>#VALUE!</v>
      </c>
      <c r="CQ159" s="211"/>
      <c r="CR159" s="246">
        <f t="shared" si="87"/>
        <v>20</v>
      </c>
      <c r="CS159" s="246" t="e">
        <f t="shared" si="88"/>
        <v>#VALUE!</v>
      </c>
      <c r="CT159" s="246" t="e">
        <f t="shared" si="89"/>
        <v>#VALUE!</v>
      </c>
      <c r="CU159" s="246" t="e">
        <f t="shared" si="90"/>
        <v>#VALUE!</v>
      </c>
      <c r="CV159" s="246" t="e">
        <f t="shared" si="91"/>
        <v>#VALUE!</v>
      </c>
      <c r="CW159" s="246" t="e">
        <f t="shared" si="92"/>
        <v>#VALUE!</v>
      </c>
      <c r="CX159" s="246" t="e">
        <f t="shared" si="93"/>
        <v>#VALUE!</v>
      </c>
      <c r="CY159" s="246" t="e">
        <f t="shared" si="94"/>
        <v>#VALUE!</v>
      </c>
      <c r="CZ159" s="246" t="e">
        <f t="shared" si="95"/>
        <v>#VALUE!</v>
      </c>
      <c r="DA159" s="246" t="e">
        <f t="shared" si="96"/>
        <v>#VALUE!</v>
      </c>
      <c r="DB159" s="246" t="e">
        <f t="shared" si="97"/>
        <v>#VALUE!</v>
      </c>
      <c r="DC159" s="246" t="e">
        <f t="shared" si="98"/>
        <v>#VALUE!</v>
      </c>
      <c r="DD159" s="246" t="e">
        <f t="shared" si="99"/>
        <v>#VALUE!</v>
      </c>
      <c r="DE159" s="212"/>
      <c r="DF159" s="212" t="e">
        <f t="shared" si="100"/>
        <v>#VALUE!</v>
      </c>
      <c r="DG159" s="212"/>
      <c r="DH159" s="212"/>
      <c r="DI159" s="212"/>
      <c r="DJ159" s="212"/>
      <c r="DK159" s="212"/>
      <c r="DL159" s="212"/>
      <c r="DM159" s="212"/>
      <c r="DN159" s="212"/>
      <c r="DO159" s="212"/>
      <c r="DP159" s="212"/>
      <c r="DQ159" s="212"/>
      <c r="DR159" s="264">
        <f t="shared" si="101"/>
        <v>100</v>
      </c>
      <c r="DS159" s="241">
        <f t="shared" si="102"/>
        <v>20</v>
      </c>
      <c r="DT159" s="212">
        <f t="shared" si="103"/>
        <v>16</v>
      </c>
      <c r="DU159" s="212">
        <f t="shared" si="104"/>
        <v>16</v>
      </c>
      <c r="DV159" s="212">
        <f t="shared" si="105"/>
        <v>16</v>
      </c>
      <c r="DW159" s="212">
        <f t="shared" si="106"/>
        <v>16</v>
      </c>
      <c r="DX159" s="264">
        <f t="shared" si="107"/>
        <v>1</v>
      </c>
      <c r="DY159" s="265">
        <f t="shared" si="108"/>
        <v>15</v>
      </c>
      <c r="DZ159" s="212">
        <f t="shared" si="109"/>
        <v>100</v>
      </c>
      <c r="EA159" s="212">
        <f t="shared" si="110"/>
        <v>20</v>
      </c>
      <c r="EB159" s="212">
        <f t="shared" si="111"/>
        <v>0</v>
      </c>
      <c r="EC159" s="212">
        <f t="shared" ref="EC159:ED159" si="1143">IF(ISEVEN($B159),DT159,0)</f>
        <v>16</v>
      </c>
      <c r="ED159" s="212">
        <f t="shared" si="1143"/>
        <v>16</v>
      </c>
      <c r="EE159" s="212">
        <f t="shared" ref="EE159:EF159" si="1144">IF(ISODD($B159),DU159,0)</f>
        <v>0</v>
      </c>
      <c r="EF159" s="212">
        <f t="shared" si="1144"/>
        <v>0</v>
      </c>
      <c r="EG159" s="212">
        <f t="shared" si="114"/>
        <v>16</v>
      </c>
      <c r="EH159" s="212">
        <f t="shared" si="115"/>
        <v>0</v>
      </c>
      <c r="EI159" s="212">
        <f t="shared" ref="EI159:EJ159" si="1145">IF(ISEVEN($B159),DW159,0)</f>
        <v>16</v>
      </c>
      <c r="EJ159" s="264">
        <f t="shared" si="1145"/>
        <v>1</v>
      </c>
      <c r="EK159" s="212">
        <f t="shared" ref="EK159:EL159" si="1146">IF(ISODD($B159),DX159,0)</f>
        <v>0</v>
      </c>
      <c r="EL159" s="212">
        <f t="shared" si="1146"/>
        <v>0</v>
      </c>
      <c r="EM159" s="212">
        <f t="shared" si="118"/>
        <v>15</v>
      </c>
      <c r="EN159" s="212"/>
      <c r="EO159" s="212"/>
      <c r="EP159" s="241">
        <f t="shared" si="119"/>
        <v>20</v>
      </c>
      <c r="EQ159" s="212">
        <f t="shared" si="120"/>
        <v>16</v>
      </c>
      <c r="ER159" s="212">
        <f t="shared" si="121"/>
        <v>16</v>
      </c>
      <c r="ES159" s="212">
        <f t="shared" si="122"/>
        <v>16</v>
      </c>
      <c r="ET159" s="264">
        <f t="shared" si="123"/>
        <v>16</v>
      </c>
      <c r="EU159" s="212">
        <f t="shared" si="124"/>
        <v>16</v>
      </c>
      <c r="EV159" s="212"/>
      <c r="EW159" s="212">
        <f t="shared" si="125"/>
        <v>100</v>
      </c>
      <c r="EX159" s="212">
        <f t="shared" si="126"/>
        <v>20</v>
      </c>
      <c r="EY159" s="212">
        <f t="shared" si="127"/>
        <v>0</v>
      </c>
      <c r="EZ159" s="212">
        <f t="shared" ref="EZ159:FA159" si="1147">IF(ISEVEN($B159),EQ159,0)</f>
        <v>16</v>
      </c>
      <c r="FA159" s="212">
        <f t="shared" si="1147"/>
        <v>16</v>
      </c>
      <c r="FB159" s="212">
        <f t="shared" ref="FB159:FC159" si="1148">IF(ISODD($B159),ER159,0)</f>
        <v>0</v>
      </c>
      <c r="FC159" s="212">
        <f t="shared" si="1148"/>
        <v>0</v>
      </c>
      <c r="FD159" s="212">
        <f t="shared" si="130"/>
        <v>16</v>
      </c>
      <c r="FE159" s="212">
        <f t="shared" si="131"/>
        <v>0</v>
      </c>
      <c r="FF159" s="264">
        <f t="shared" ref="FF159:FG159" si="1149">IF(ISEVEN($B159),ET159,0)</f>
        <v>16</v>
      </c>
      <c r="FG159" s="212">
        <f t="shared" si="1149"/>
        <v>16</v>
      </c>
      <c r="FH159" s="212">
        <f t="shared" si="133"/>
        <v>0</v>
      </c>
      <c r="FI159" s="212">
        <v>0</v>
      </c>
      <c r="FJ159" s="212">
        <v>0</v>
      </c>
      <c r="FK159" s="212"/>
      <c r="FL159" s="212"/>
      <c r="FM159" s="262">
        <v>100</v>
      </c>
    </row>
    <row r="160" spans="1:169" ht="15.75" customHeight="1" x14ac:dyDescent="0.2">
      <c r="A160" s="247">
        <v>148</v>
      </c>
      <c r="B160" s="266">
        <v>213423243148</v>
      </c>
      <c r="C160" s="266" t="s">
        <v>217</v>
      </c>
      <c r="D160" s="250"/>
      <c r="E160" s="267" t="s">
        <v>216</v>
      </c>
      <c r="F160" s="252">
        <f t="shared" si="0"/>
        <v>2</v>
      </c>
      <c r="G160" s="252">
        <f t="shared" si="1"/>
        <v>2</v>
      </c>
      <c r="H160" s="252">
        <f t="shared" si="2"/>
        <v>2</v>
      </c>
      <c r="I160" s="252">
        <f t="shared" si="3"/>
        <v>2</v>
      </c>
      <c r="J160" s="252">
        <f t="shared" si="4"/>
        <v>2</v>
      </c>
      <c r="K160" s="252">
        <f t="shared" si="5"/>
        <v>2</v>
      </c>
      <c r="L160" s="252">
        <f t="shared" si="6"/>
        <v>2</v>
      </c>
      <c r="M160" s="252">
        <f t="shared" si="7"/>
        <v>2</v>
      </c>
      <c r="N160" s="252">
        <f t="shared" si="8"/>
        <v>2</v>
      </c>
      <c r="O160" s="253">
        <f t="shared" si="9"/>
        <v>0</v>
      </c>
      <c r="P160" s="252">
        <f t="shared" si="10"/>
        <v>0</v>
      </c>
      <c r="Q160" s="252">
        <f t="shared" si="11"/>
        <v>0</v>
      </c>
      <c r="R160" s="252">
        <f t="shared" si="12"/>
        <v>0</v>
      </c>
      <c r="S160" s="254">
        <f t="shared" si="13"/>
        <v>0</v>
      </c>
      <c r="T160" s="255">
        <f t="shared" si="14"/>
        <v>4</v>
      </c>
      <c r="U160" s="252">
        <f t="shared" si="15"/>
        <v>12</v>
      </c>
      <c r="V160" s="252">
        <f t="shared" si="16"/>
        <v>0</v>
      </c>
      <c r="W160" s="252">
        <f t="shared" si="17"/>
        <v>0</v>
      </c>
      <c r="X160" s="254">
        <f t="shared" si="18"/>
        <v>0</v>
      </c>
      <c r="Y160" s="256">
        <f t="shared" si="19"/>
        <v>3</v>
      </c>
      <c r="Z160" s="252">
        <f t="shared" si="20"/>
        <v>13</v>
      </c>
      <c r="AA160" s="252">
        <f t="shared" si="21"/>
        <v>0</v>
      </c>
      <c r="AB160" s="252">
        <f t="shared" si="22"/>
        <v>0</v>
      </c>
      <c r="AC160" s="254">
        <f t="shared" si="23"/>
        <v>0</v>
      </c>
      <c r="AD160" s="255">
        <f t="shared" si="24"/>
        <v>3</v>
      </c>
      <c r="AE160" s="252">
        <f t="shared" si="25"/>
        <v>0</v>
      </c>
      <c r="AF160" s="252">
        <f t="shared" si="26"/>
        <v>0</v>
      </c>
      <c r="AG160" s="252">
        <f t="shared" si="27"/>
        <v>0</v>
      </c>
      <c r="AH160" s="254">
        <f t="shared" si="28"/>
        <v>0</v>
      </c>
      <c r="AI160" s="257">
        <f t="shared" si="29"/>
        <v>4</v>
      </c>
      <c r="AJ160" s="252">
        <f t="shared" si="30"/>
        <v>0</v>
      </c>
      <c r="AK160" s="252">
        <f t="shared" si="31"/>
        <v>0</v>
      </c>
      <c r="AL160" s="252">
        <f t="shared" si="32"/>
        <v>0</v>
      </c>
      <c r="AM160" s="254">
        <f t="shared" si="33"/>
        <v>0</v>
      </c>
      <c r="AN160" s="257">
        <f t="shared" si="34"/>
        <v>4</v>
      </c>
      <c r="AO160" s="252">
        <f t="shared" si="35"/>
        <v>13</v>
      </c>
      <c r="AP160" s="252">
        <f t="shared" si="36"/>
        <v>0</v>
      </c>
      <c r="AQ160" s="252">
        <f t="shared" si="37"/>
        <v>0</v>
      </c>
      <c r="AR160" s="254">
        <f t="shared" si="38"/>
        <v>0</v>
      </c>
      <c r="AS160" s="257">
        <f t="shared" si="39"/>
        <v>3</v>
      </c>
      <c r="AT160" s="252">
        <f t="shared" si="40"/>
        <v>0</v>
      </c>
      <c r="AU160" s="252">
        <f t="shared" si="41"/>
        <v>0</v>
      </c>
      <c r="AV160" s="252">
        <f t="shared" si="42"/>
        <v>0</v>
      </c>
      <c r="AW160" s="254">
        <f t="shared" si="43"/>
        <v>0</v>
      </c>
      <c r="AX160" s="258">
        <f t="shared" si="44"/>
        <v>4</v>
      </c>
      <c r="AY160" s="252">
        <f t="shared" si="45"/>
        <v>13</v>
      </c>
      <c r="AZ160" s="252">
        <f t="shared" si="46"/>
        <v>0</v>
      </c>
      <c r="BA160" s="252">
        <f t="shared" si="47"/>
        <v>0</v>
      </c>
      <c r="BB160" s="254">
        <f t="shared" si="48"/>
        <v>0</v>
      </c>
      <c r="BC160" s="257">
        <f t="shared" si="49"/>
        <v>3</v>
      </c>
      <c r="BD160" s="259">
        <f t="shared" si="50"/>
        <v>7</v>
      </c>
      <c r="BE160" s="252">
        <f t="shared" si="51"/>
        <v>0</v>
      </c>
      <c r="BF160" s="252">
        <f t="shared" si="52"/>
        <v>0</v>
      </c>
      <c r="BG160" s="254">
        <f t="shared" si="53"/>
        <v>0</v>
      </c>
      <c r="BH160" s="257">
        <f t="shared" si="54"/>
        <v>3</v>
      </c>
      <c r="BI160" s="252">
        <f t="shared" si="55"/>
        <v>0</v>
      </c>
      <c r="BJ160" s="252">
        <f t="shared" si="56"/>
        <v>0</v>
      </c>
      <c r="BK160" s="252">
        <f t="shared" si="57"/>
        <v>0</v>
      </c>
      <c r="BL160" s="254">
        <f t="shared" si="58"/>
        <v>0</v>
      </c>
      <c r="BM160" s="260">
        <f t="shared" si="59"/>
        <v>4</v>
      </c>
      <c r="BN160" s="252">
        <f t="shared" si="60"/>
        <v>0</v>
      </c>
      <c r="BO160" s="252">
        <f t="shared" si="61"/>
        <v>0</v>
      </c>
      <c r="BP160" s="252">
        <f t="shared" si="62"/>
        <v>0</v>
      </c>
      <c r="BQ160" s="254">
        <f t="shared" si="63"/>
        <v>0</v>
      </c>
      <c r="BR160" s="261">
        <f t="shared" si="64"/>
        <v>4</v>
      </c>
      <c r="BS160" s="252">
        <f t="shared" si="65"/>
        <v>13</v>
      </c>
      <c r="BT160" s="252">
        <f t="shared" si="66"/>
        <v>0</v>
      </c>
      <c r="BU160" s="252">
        <f t="shared" si="67"/>
        <v>0</v>
      </c>
      <c r="BV160" s="254">
        <f t="shared" si="68"/>
        <v>0</v>
      </c>
      <c r="BW160" s="261">
        <f t="shared" si="69"/>
        <v>3</v>
      </c>
      <c r="BX160" s="262">
        <v>89</v>
      </c>
      <c r="BY160" s="262">
        <v>89</v>
      </c>
      <c r="BZ160" s="246" t="e">
        <f t="shared" si="70"/>
        <v>#VALUE!</v>
      </c>
      <c r="CA160" s="246">
        <f t="shared" si="71"/>
        <v>20</v>
      </c>
      <c r="CB160" s="246" t="e">
        <f t="shared" si="72"/>
        <v>#VALUE!</v>
      </c>
      <c r="CC160" s="246" t="e">
        <f t="shared" si="73"/>
        <v>#VALUE!</v>
      </c>
      <c r="CD160" s="246" t="e">
        <f t="shared" si="74"/>
        <v>#VALUE!</v>
      </c>
      <c r="CE160" s="246" t="e">
        <f t="shared" si="75"/>
        <v>#VALUE!</v>
      </c>
      <c r="CF160" s="246" t="e">
        <f t="shared" si="76"/>
        <v>#VALUE!</v>
      </c>
      <c r="CG160" s="246" t="e">
        <f t="shared" si="77"/>
        <v>#VALUE!</v>
      </c>
      <c r="CH160" s="246" t="e">
        <f t="shared" si="78"/>
        <v>#VALUE!</v>
      </c>
      <c r="CI160" s="246" t="e">
        <f t="shared" si="79"/>
        <v>#VALUE!</v>
      </c>
      <c r="CJ160" s="246" t="e">
        <f t="shared" si="80"/>
        <v>#VALUE!</v>
      </c>
      <c r="CK160" s="246" t="e">
        <f t="shared" si="81"/>
        <v>#VALUE!</v>
      </c>
      <c r="CL160" s="246" t="e">
        <f t="shared" si="82"/>
        <v>#VALUE!</v>
      </c>
      <c r="CM160" s="246" t="e">
        <f t="shared" si="83"/>
        <v>#VALUE!</v>
      </c>
      <c r="CN160" s="246" t="e">
        <f t="shared" si="84"/>
        <v>#VALUE!</v>
      </c>
      <c r="CO160" s="263" t="str">
        <f t="shared" si="85"/>
        <v>2023PEC AI 168</v>
      </c>
      <c r="CP160" s="246" t="e">
        <f t="shared" si="86"/>
        <v>#VALUE!</v>
      </c>
      <c r="CQ160" s="211"/>
      <c r="CR160" s="246">
        <f t="shared" si="87"/>
        <v>20</v>
      </c>
      <c r="CS160" s="246" t="e">
        <f t="shared" si="88"/>
        <v>#VALUE!</v>
      </c>
      <c r="CT160" s="246" t="e">
        <f t="shared" si="89"/>
        <v>#VALUE!</v>
      </c>
      <c r="CU160" s="246" t="e">
        <f t="shared" si="90"/>
        <v>#VALUE!</v>
      </c>
      <c r="CV160" s="246" t="e">
        <f t="shared" si="91"/>
        <v>#VALUE!</v>
      </c>
      <c r="CW160" s="246" t="e">
        <f t="shared" si="92"/>
        <v>#VALUE!</v>
      </c>
      <c r="CX160" s="246" t="e">
        <f t="shared" si="93"/>
        <v>#VALUE!</v>
      </c>
      <c r="CY160" s="246" t="e">
        <f t="shared" si="94"/>
        <v>#VALUE!</v>
      </c>
      <c r="CZ160" s="246" t="e">
        <f t="shared" si="95"/>
        <v>#VALUE!</v>
      </c>
      <c r="DA160" s="246" t="e">
        <f t="shared" si="96"/>
        <v>#VALUE!</v>
      </c>
      <c r="DB160" s="246" t="e">
        <f t="shared" si="97"/>
        <v>#VALUE!</v>
      </c>
      <c r="DC160" s="246" t="e">
        <f t="shared" si="98"/>
        <v>#VALUE!</v>
      </c>
      <c r="DD160" s="246" t="e">
        <f t="shared" si="99"/>
        <v>#VALUE!</v>
      </c>
      <c r="DE160" s="212"/>
      <c r="DF160" s="212" t="e">
        <f t="shared" si="100"/>
        <v>#VALUE!</v>
      </c>
      <c r="DG160" s="212"/>
      <c r="DH160" s="212"/>
      <c r="DI160" s="212"/>
      <c r="DJ160" s="212"/>
      <c r="DK160" s="212"/>
      <c r="DL160" s="212"/>
      <c r="DM160" s="212"/>
      <c r="DN160" s="212"/>
      <c r="DO160" s="212"/>
      <c r="DP160" s="212"/>
      <c r="DQ160" s="212"/>
      <c r="DR160" s="264">
        <f t="shared" si="101"/>
        <v>89</v>
      </c>
      <c r="DS160" s="241">
        <f t="shared" si="102"/>
        <v>18</v>
      </c>
      <c r="DT160" s="212">
        <f t="shared" si="103"/>
        <v>12</v>
      </c>
      <c r="DU160" s="212">
        <f t="shared" si="104"/>
        <v>13</v>
      </c>
      <c r="DV160" s="212">
        <f t="shared" si="105"/>
        <v>13</v>
      </c>
      <c r="DW160" s="212">
        <f t="shared" si="106"/>
        <v>13</v>
      </c>
      <c r="DX160" s="264">
        <f t="shared" si="107"/>
        <v>7</v>
      </c>
      <c r="DY160" s="265">
        <f t="shared" si="108"/>
        <v>13</v>
      </c>
      <c r="DZ160" s="212">
        <f t="shared" si="109"/>
        <v>89</v>
      </c>
      <c r="EA160" s="212">
        <f t="shared" si="110"/>
        <v>18</v>
      </c>
      <c r="EB160" s="212">
        <f t="shared" si="111"/>
        <v>0</v>
      </c>
      <c r="EC160" s="212">
        <f t="shared" ref="EC160:ED160" si="1150">IF(ISEVEN($B160),DT160,0)</f>
        <v>12</v>
      </c>
      <c r="ED160" s="212">
        <f t="shared" si="1150"/>
        <v>13</v>
      </c>
      <c r="EE160" s="212">
        <f t="shared" ref="EE160:EF160" si="1151">IF(ISODD($B160),DU160,0)</f>
        <v>0</v>
      </c>
      <c r="EF160" s="212">
        <f t="shared" si="1151"/>
        <v>0</v>
      </c>
      <c r="EG160" s="212">
        <f t="shared" si="114"/>
        <v>13</v>
      </c>
      <c r="EH160" s="212">
        <f t="shared" si="115"/>
        <v>0</v>
      </c>
      <c r="EI160" s="212">
        <f t="shared" ref="EI160:EJ160" si="1152">IF(ISEVEN($B160),DW160,0)</f>
        <v>13</v>
      </c>
      <c r="EJ160" s="264">
        <f t="shared" si="1152"/>
        <v>7</v>
      </c>
      <c r="EK160" s="212">
        <f t="shared" ref="EK160:EL160" si="1153">IF(ISODD($B160),DX160,0)</f>
        <v>0</v>
      </c>
      <c r="EL160" s="212">
        <f t="shared" si="1153"/>
        <v>0</v>
      </c>
      <c r="EM160" s="212">
        <f t="shared" si="118"/>
        <v>13</v>
      </c>
      <c r="EN160" s="212"/>
      <c r="EO160" s="212"/>
      <c r="EP160" s="241">
        <f t="shared" si="119"/>
        <v>18</v>
      </c>
      <c r="EQ160" s="212">
        <f t="shared" si="120"/>
        <v>15</v>
      </c>
      <c r="ER160" s="212">
        <f t="shared" si="121"/>
        <v>16</v>
      </c>
      <c r="ES160" s="212">
        <f t="shared" si="122"/>
        <v>16</v>
      </c>
      <c r="ET160" s="264">
        <f t="shared" si="123"/>
        <v>10</v>
      </c>
      <c r="EU160" s="212">
        <f t="shared" si="124"/>
        <v>14</v>
      </c>
      <c r="EV160" s="212"/>
      <c r="EW160" s="212">
        <f t="shared" si="125"/>
        <v>89</v>
      </c>
      <c r="EX160" s="212">
        <f t="shared" si="126"/>
        <v>18</v>
      </c>
      <c r="EY160" s="212">
        <f t="shared" si="127"/>
        <v>0</v>
      </c>
      <c r="EZ160" s="212">
        <f t="shared" ref="EZ160:FA160" si="1154">IF(ISEVEN($B160),EQ160,0)</f>
        <v>15</v>
      </c>
      <c r="FA160" s="212">
        <f t="shared" si="1154"/>
        <v>16</v>
      </c>
      <c r="FB160" s="212">
        <f t="shared" ref="FB160:FC160" si="1155">IF(ISODD($B160),ER160,0)</f>
        <v>0</v>
      </c>
      <c r="FC160" s="212">
        <f t="shared" si="1155"/>
        <v>0</v>
      </c>
      <c r="FD160" s="212">
        <f t="shared" si="130"/>
        <v>16</v>
      </c>
      <c r="FE160" s="212">
        <f t="shared" si="131"/>
        <v>0</v>
      </c>
      <c r="FF160" s="264">
        <f t="shared" ref="FF160:FG160" si="1156">IF(ISEVEN($B160),ET160,0)</f>
        <v>10</v>
      </c>
      <c r="FG160" s="212">
        <f t="shared" si="1156"/>
        <v>14</v>
      </c>
      <c r="FH160" s="212">
        <f t="shared" si="133"/>
        <v>0</v>
      </c>
      <c r="FI160" s="212">
        <v>0</v>
      </c>
      <c r="FJ160" s="212">
        <v>0</v>
      </c>
      <c r="FK160" s="212"/>
      <c r="FL160" s="212"/>
      <c r="FM160" s="262">
        <v>89</v>
      </c>
    </row>
    <row r="161" spans="1:169" ht="15.75" customHeight="1" x14ac:dyDescent="0.2">
      <c r="A161" s="247">
        <v>148</v>
      </c>
      <c r="B161" s="266">
        <v>213423243148</v>
      </c>
      <c r="C161" s="266" t="s">
        <v>209</v>
      </c>
      <c r="D161" s="250"/>
      <c r="E161" s="267" t="s">
        <v>210</v>
      </c>
      <c r="F161" s="252">
        <f t="shared" si="0"/>
        <v>2</v>
      </c>
      <c r="G161" s="252">
        <f t="shared" si="1"/>
        <v>2</v>
      </c>
      <c r="H161" s="252">
        <f t="shared" si="2"/>
        <v>2</v>
      </c>
      <c r="I161" s="252">
        <f t="shared" si="3"/>
        <v>2</v>
      </c>
      <c r="J161" s="252">
        <f t="shared" si="4"/>
        <v>2</v>
      </c>
      <c r="K161" s="252">
        <f t="shared" si="5"/>
        <v>2</v>
      </c>
      <c r="L161" s="252">
        <f t="shared" si="6"/>
        <v>1</v>
      </c>
      <c r="M161" s="252">
        <f t="shared" si="7"/>
        <v>0</v>
      </c>
      <c r="N161" s="252">
        <f t="shared" si="8"/>
        <v>0</v>
      </c>
      <c r="O161" s="253">
        <f t="shared" si="9"/>
        <v>0</v>
      </c>
      <c r="P161" s="252">
        <f t="shared" si="10"/>
        <v>0</v>
      </c>
      <c r="Q161" s="252">
        <f t="shared" si="11"/>
        <v>0</v>
      </c>
      <c r="R161" s="252">
        <f t="shared" si="12"/>
        <v>0</v>
      </c>
      <c r="S161" s="254">
        <f t="shared" si="13"/>
        <v>0</v>
      </c>
      <c r="T161" s="255">
        <f t="shared" si="14"/>
        <v>4</v>
      </c>
      <c r="U161" s="252">
        <f t="shared" si="15"/>
        <v>9</v>
      </c>
      <c r="V161" s="252">
        <f t="shared" si="16"/>
        <v>0</v>
      </c>
      <c r="W161" s="252">
        <f t="shared" si="17"/>
        <v>0</v>
      </c>
      <c r="X161" s="254">
        <f t="shared" si="18"/>
        <v>0</v>
      </c>
      <c r="Y161" s="256">
        <f t="shared" si="19"/>
        <v>3</v>
      </c>
      <c r="Z161" s="252">
        <f t="shared" si="20"/>
        <v>10</v>
      </c>
      <c r="AA161" s="252">
        <f t="shared" si="21"/>
        <v>0</v>
      </c>
      <c r="AB161" s="252">
        <f t="shared" si="22"/>
        <v>0</v>
      </c>
      <c r="AC161" s="254">
        <f t="shared" si="23"/>
        <v>0</v>
      </c>
      <c r="AD161" s="255">
        <f t="shared" si="24"/>
        <v>3</v>
      </c>
      <c r="AE161" s="252">
        <f t="shared" si="25"/>
        <v>0</v>
      </c>
      <c r="AF161" s="252">
        <f t="shared" si="26"/>
        <v>0</v>
      </c>
      <c r="AG161" s="252">
        <f t="shared" si="27"/>
        <v>0</v>
      </c>
      <c r="AH161" s="254">
        <f t="shared" si="28"/>
        <v>0</v>
      </c>
      <c r="AI161" s="257">
        <f t="shared" si="29"/>
        <v>4</v>
      </c>
      <c r="AJ161" s="252">
        <f t="shared" si="30"/>
        <v>0</v>
      </c>
      <c r="AK161" s="252">
        <f t="shared" si="31"/>
        <v>0</v>
      </c>
      <c r="AL161" s="252">
        <f t="shared" si="32"/>
        <v>0</v>
      </c>
      <c r="AM161" s="254">
        <f t="shared" si="33"/>
        <v>0</v>
      </c>
      <c r="AN161" s="257">
        <f t="shared" si="34"/>
        <v>4</v>
      </c>
      <c r="AO161" s="252">
        <f t="shared" si="35"/>
        <v>10</v>
      </c>
      <c r="AP161" s="252">
        <f t="shared" si="36"/>
        <v>0</v>
      </c>
      <c r="AQ161" s="252">
        <f t="shared" si="37"/>
        <v>0</v>
      </c>
      <c r="AR161" s="254">
        <f t="shared" si="38"/>
        <v>0</v>
      </c>
      <c r="AS161" s="257">
        <f t="shared" si="39"/>
        <v>3</v>
      </c>
      <c r="AT161" s="252">
        <f t="shared" si="40"/>
        <v>0</v>
      </c>
      <c r="AU161" s="252">
        <f t="shared" si="41"/>
        <v>0</v>
      </c>
      <c r="AV161" s="252">
        <f t="shared" si="42"/>
        <v>0</v>
      </c>
      <c r="AW161" s="254">
        <f t="shared" si="43"/>
        <v>0</v>
      </c>
      <c r="AX161" s="258">
        <f t="shared" si="44"/>
        <v>4</v>
      </c>
      <c r="AY161" s="252">
        <f t="shared" si="45"/>
        <v>10</v>
      </c>
      <c r="AZ161" s="252">
        <f t="shared" si="46"/>
        <v>0</v>
      </c>
      <c r="BA161" s="252">
        <f t="shared" si="47"/>
        <v>0</v>
      </c>
      <c r="BB161" s="254">
        <f t="shared" si="48"/>
        <v>0</v>
      </c>
      <c r="BC161" s="257">
        <f t="shared" si="49"/>
        <v>3</v>
      </c>
      <c r="BD161" s="259">
        <f t="shared" si="50"/>
        <v>3</v>
      </c>
      <c r="BE161" s="252">
        <f t="shared" si="51"/>
        <v>0</v>
      </c>
      <c r="BF161" s="252">
        <f t="shared" si="52"/>
        <v>0</v>
      </c>
      <c r="BG161" s="254">
        <f t="shared" si="53"/>
        <v>0</v>
      </c>
      <c r="BH161" s="257">
        <f t="shared" si="54"/>
        <v>3</v>
      </c>
      <c r="BI161" s="252">
        <f t="shared" si="55"/>
        <v>0</v>
      </c>
      <c r="BJ161" s="252">
        <f t="shared" si="56"/>
        <v>0</v>
      </c>
      <c r="BK161" s="252">
        <f t="shared" si="57"/>
        <v>0</v>
      </c>
      <c r="BL161" s="254">
        <f t="shared" si="58"/>
        <v>0</v>
      </c>
      <c r="BM161" s="260">
        <f t="shared" si="59"/>
        <v>4</v>
      </c>
      <c r="BN161" s="252">
        <f t="shared" si="60"/>
        <v>0</v>
      </c>
      <c r="BO161" s="252">
        <f t="shared" si="61"/>
        <v>0</v>
      </c>
      <c r="BP161" s="252">
        <f t="shared" si="62"/>
        <v>0</v>
      </c>
      <c r="BQ161" s="254">
        <f t="shared" si="63"/>
        <v>0</v>
      </c>
      <c r="BR161" s="261">
        <f t="shared" si="64"/>
        <v>4</v>
      </c>
      <c r="BS161" s="252">
        <f t="shared" si="65"/>
        <v>10</v>
      </c>
      <c r="BT161" s="252">
        <f t="shared" si="66"/>
        <v>0</v>
      </c>
      <c r="BU161" s="252">
        <f t="shared" si="67"/>
        <v>0</v>
      </c>
      <c r="BV161" s="254">
        <f t="shared" si="68"/>
        <v>0</v>
      </c>
      <c r="BW161" s="261">
        <f t="shared" si="69"/>
        <v>3</v>
      </c>
      <c r="BX161" s="262">
        <v>65</v>
      </c>
      <c r="BY161" s="262">
        <v>65</v>
      </c>
      <c r="BZ161" s="246" t="e">
        <f t="shared" si="70"/>
        <v>#VALUE!</v>
      </c>
      <c r="CA161" s="246">
        <f t="shared" si="71"/>
        <v>20</v>
      </c>
      <c r="CB161" s="246" t="e">
        <f t="shared" si="72"/>
        <v>#VALUE!</v>
      </c>
      <c r="CC161" s="246" t="e">
        <f t="shared" si="73"/>
        <v>#VALUE!</v>
      </c>
      <c r="CD161" s="246" t="e">
        <f t="shared" si="74"/>
        <v>#VALUE!</v>
      </c>
      <c r="CE161" s="246" t="e">
        <f t="shared" si="75"/>
        <v>#VALUE!</v>
      </c>
      <c r="CF161" s="246" t="e">
        <f t="shared" si="76"/>
        <v>#VALUE!</v>
      </c>
      <c r="CG161" s="246" t="e">
        <f t="shared" si="77"/>
        <v>#VALUE!</v>
      </c>
      <c r="CH161" s="246" t="e">
        <f t="shared" si="78"/>
        <v>#VALUE!</v>
      </c>
      <c r="CI161" s="246" t="e">
        <f t="shared" si="79"/>
        <v>#VALUE!</v>
      </c>
      <c r="CJ161" s="246" t="e">
        <f t="shared" si="80"/>
        <v>#VALUE!</v>
      </c>
      <c r="CK161" s="246" t="e">
        <f t="shared" si="81"/>
        <v>#VALUE!</v>
      </c>
      <c r="CL161" s="246" t="e">
        <f t="shared" si="82"/>
        <v>#VALUE!</v>
      </c>
      <c r="CM161" s="246" t="e">
        <f t="shared" si="83"/>
        <v>#VALUE!</v>
      </c>
      <c r="CN161" s="246" t="e">
        <f t="shared" si="84"/>
        <v>#VALUE!</v>
      </c>
      <c r="CO161" s="263" t="str">
        <f t="shared" si="85"/>
        <v>2023PEC AI 164</v>
      </c>
      <c r="CP161" s="246" t="e">
        <f t="shared" si="86"/>
        <v>#VALUE!</v>
      </c>
      <c r="CQ161" s="211"/>
      <c r="CR161" s="246">
        <f t="shared" si="87"/>
        <v>20</v>
      </c>
      <c r="CS161" s="246" t="e">
        <f t="shared" si="88"/>
        <v>#VALUE!</v>
      </c>
      <c r="CT161" s="246" t="e">
        <f t="shared" si="89"/>
        <v>#VALUE!</v>
      </c>
      <c r="CU161" s="246" t="e">
        <f t="shared" si="90"/>
        <v>#VALUE!</v>
      </c>
      <c r="CV161" s="246" t="e">
        <f t="shared" si="91"/>
        <v>#VALUE!</v>
      </c>
      <c r="CW161" s="246" t="e">
        <f t="shared" si="92"/>
        <v>#VALUE!</v>
      </c>
      <c r="CX161" s="246" t="e">
        <f t="shared" si="93"/>
        <v>#VALUE!</v>
      </c>
      <c r="CY161" s="246" t="e">
        <f t="shared" si="94"/>
        <v>#VALUE!</v>
      </c>
      <c r="CZ161" s="246" t="e">
        <f t="shared" si="95"/>
        <v>#VALUE!</v>
      </c>
      <c r="DA161" s="246" t="e">
        <f t="shared" si="96"/>
        <v>#VALUE!</v>
      </c>
      <c r="DB161" s="246" t="e">
        <f t="shared" si="97"/>
        <v>#VALUE!</v>
      </c>
      <c r="DC161" s="246" t="e">
        <f t="shared" si="98"/>
        <v>#VALUE!</v>
      </c>
      <c r="DD161" s="246" t="e">
        <f t="shared" si="99"/>
        <v>#VALUE!</v>
      </c>
      <c r="DE161" s="212"/>
      <c r="DF161" s="212" t="e">
        <f t="shared" si="100"/>
        <v>#VALUE!</v>
      </c>
      <c r="DG161" s="212"/>
      <c r="DH161" s="212"/>
      <c r="DI161" s="212"/>
      <c r="DJ161" s="212"/>
      <c r="DK161" s="212"/>
      <c r="DL161" s="212"/>
      <c r="DM161" s="212"/>
      <c r="DN161" s="212"/>
      <c r="DO161" s="212"/>
      <c r="DP161" s="212"/>
      <c r="DQ161" s="212"/>
      <c r="DR161" s="264">
        <f t="shared" si="101"/>
        <v>65</v>
      </c>
      <c r="DS161" s="241">
        <f t="shared" si="102"/>
        <v>13</v>
      </c>
      <c r="DT161" s="212">
        <f t="shared" si="103"/>
        <v>9</v>
      </c>
      <c r="DU161" s="212">
        <f t="shared" si="104"/>
        <v>10</v>
      </c>
      <c r="DV161" s="212">
        <f t="shared" si="105"/>
        <v>10</v>
      </c>
      <c r="DW161" s="212">
        <f t="shared" si="106"/>
        <v>10</v>
      </c>
      <c r="DX161" s="264">
        <f t="shared" si="107"/>
        <v>3</v>
      </c>
      <c r="DY161" s="265">
        <f t="shared" si="108"/>
        <v>10</v>
      </c>
      <c r="DZ161" s="212">
        <f t="shared" si="109"/>
        <v>65</v>
      </c>
      <c r="EA161" s="212">
        <f t="shared" si="110"/>
        <v>13</v>
      </c>
      <c r="EB161" s="212">
        <f t="shared" si="111"/>
        <v>0</v>
      </c>
      <c r="EC161" s="212">
        <f t="shared" ref="EC161:ED161" si="1157">IF(ISEVEN($B161),DT161,0)</f>
        <v>9</v>
      </c>
      <c r="ED161" s="212">
        <f t="shared" si="1157"/>
        <v>10</v>
      </c>
      <c r="EE161" s="212">
        <f t="shared" ref="EE161:EF161" si="1158">IF(ISODD($B161),DU161,0)</f>
        <v>0</v>
      </c>
      <c r="EF161" s="212">
        <f t="shared" si="1158"/>
        <v>0</v>
      </c>
      <c r="EG161" s="212">
        <f t="shared" si="114"/>
        <v>10</v>
      </c>
      <c r="EH161" s="212">
        <f t="shared" si="115"/>
        <v>0</v>
      </c>
      <c r="EI161" s="212">
        <f t="shared" ref="EI161:EJ161" si="1159">IF(ISEVEN($B161),DW161,0)</f>
        <v>10</v>
      </c>
      <c r="EJ161" s="264">
        <f t="shared" si="1159"/>
        <v>3</v>
      </c>
      <c r="EK161" s="212">
        <f t="shared" ref="EK161:EL161" si="1160">IF(ISODD($B161),DX161,0)</f>
        <v>0</v>
      </c>
      <c r="EL161" s="212">
        <f t="shared" si="1160"/>
        <v>0</v>
      </c>
      <c r="EM161" s="212">
        <f t="shared" si="118"/>
        <v>10</v>
      </c>
      <c r="EN161" s="212"/>
      <c r="EO161" s="212"/>
      <c r="EP161" s="241">
        <f t="shared" si="119"/>
        <v>13</v>
      </c>
      <c r="EQ161" s="212">
        <f t="shared" si="120"/>
        <v>11</v>
      </c>
      <c r="ER161" s="212">
        <f t="shared" si="121"/>
        <v>12</v>
      </c>
      <c r="ES161" s="212">
        <f t="shared" si="122"/>
        <v>12</v>
      </c>
      <c r="ET161" s="264">
        <f t="shared" si="123"/>
        <v>7</v>
      </c>
      <c r="EU161" s="212">
        <f t="shared" si="124"/>
        <v>10</v>
      </c>
      <c r="EV161" s="212"/>
      <c r="EW161" s="212">
        <f t="shared" si="125"/>
        <v>65</v>
      </c>
      <c r="EX161" s="212">
        <f t="shared" si="126"/>
        <v>13</v>
      </c>
      <c r="EY161" s="212">
        <f t="shared" si="127"/>
        <v>0</v>
      </c>
      <c r="EZ161" s="212">
        <f t="shared" ref="EZ161:FA161" si="1161">IF(ISEVEN($B161),EQ161,0)</f>
        <v>11</v>
      </c>
      <c r="FA161" s="212">
        <f t="shared" si="1161"/>
        <v>12</v>
      </c>
      <c r="FB161" s="212">
        <f t="shared" ref="FB161:FC161" si="1162">IF(ISODD($B161),ER161,0)</f>
        <v>0</v>
      </c>
      <c r="FC161" s="212">
        <f t="shared" si="1162"/>
        <v>0</v>
      </c>
      <c r="FD161" s="212">
        <f t="shared" si="130"/>
        <v>12</v>
      </c>
      <c r="FE161" s="212">
        <f t="shared" si="131"/>
        <v>0</v>
      </c>
      <c r="FF161" s="264">
        <f t="shared" ref="FF161:FG161" si="1163">IF(ISEVEN($B161),ET161,0)</f>
        <v>7</v>
      </c>
      <c r="FG161" s="212">
        <f t="shared" si="1163"/>
        <v>10</v>
      </c>
      <c r="FH161" s="212">
        <f t="shared" si="133"/>
        <v>0</v>
      </c>
      <c r="FI161" s="212">
        <v>0</v>
      </c>
      <c r="FJ161" s="212">
        <v>0</v>
      </c>
      <c r="FK161" s="212"/>
      <c r="FL161" s="212"/>
      <c r="FM161" s="262">
        <v>65</v>
      </c>
    </row>
    <row r="162" spans="1:169" ht="15.75" customHeight="1" x14ac:dyDescent="0.2">
      <c r="A162" s="247">
        <v>149</v>
      </c>
      <c r="B162" s="266">
        <v>213423243149</v>
      </c>
      <c r="C162" s="266" t="s">
        <v>211</v>
      </c>
      <c r="D162" s="250"/>
      <c r="E162" s="267" t="s">
        <v>1675</v>
      </c>
      <c r="F162" s="252">
        <f t="shared" si="0"/>
        <v>2</v>
      </c>
      <c r="G162" s="252">
        <f t="shared" si="1"/>
        <v>2</v>
      </c>
      <c r="H162" s="252">
        <f t="shared" si="2"/>
        <v>2</v>
      </c>
      <c r="I162" s="252">
        <f t="shared" si="3"/>
        <v>2</v>
      </c>
      <c r="J162" s="252">
        <f t="shared" si="4"/>
        <v>2</v>
      </c>
      <c r="K162" s="252">
        <f t="shared" si="5"/>
        <v>2</v>
      </c>
      <c r="L162" s="252">
        <f t="shared" si="6"/>
        <v>2</v>
      </c>
      <c r="M162" s="252">
        <f t="shared" si="7"/>
        <v>2</v>
      </c>
      <c r="N162" s="252">
        <f t="shared" si="8"/>
        <v>1</v>
      </c>
      <c r="O162" s="253">
        <f t="shared" si="9"/>
        <v>0</v>
      </c>
      <c r="P162" s="252">
        <f t="shared" si="10"/>
        <v>12</v>
      </c>
      <c r="Q162" s="252">
        <f t="shared" si="11"/>
        <v>0</v>
      </c>
      <c r="R162" s="252">
        <f t="shared" si="12"/>
        <v>0</v>
      </c>
      <c r="S162" s="254">
        <f t="shared" si="13"/>
        <v>0</v>
      </c>
      <c r="T162" s="255">
        <f t="shared" si="14"/>
        <v>3</v>
      </c>
      <c r="U162" s="252">
        <f t="shared" si="15"/>
        <v>0</v>
      </c>
      <c r="V162" s="252">
        <f t="shared" si="16"/>
        <v>0</v>
      </c>
      <c r="W162" s="252">
        <f t="shared" si="17"/>
        <v>0</v>
      </c>
      <c r="X162" s="254">
        <f t="shared" si="18"/>
        <v>0</v>
      </c>
      <c r="Y162" s="256">
        <f t="shared" si="19"/>
        <v>4</v>
      </c>
      <c r="Z162" s="252">
        <f t="shared" si="20"/>
        <v>0</v>
      </c>
      <c r="AA162" s="252">
        <f t="shared" si="21"/>
        <v>0</v>
      </c>
      <c r="AB162" s="252">
        <f t="shared" si="22"/>
        <v>0</v>
      </c>
      <c r="AC162" s="254">
        <f t="shared" si="23"/>
        <v>0</v>
      </c>
      <c r="AD162" s="255">
        <f t="shared" si="24"/>
        <v>4</v>
      </c>
      <c r="AE162" s="252">
        <f t="shared" si="25"/>
        <v>12</v>
      </c>
      <c r="AF162" s="252">
        <f t="shared" si="26"/>
        <v>0</v>
      </c>
      <c r="AG162" s="252">
        <f t="shared" si="27"/>
        <v>0</v>
      </c>
      <c r="AH162" s="254">
        <f t="shared" si="28"/>
        <v>0</v>
      </c>
      <c r="AI162" s="257">
        <f t="shared" si="29"/>
        <v>3</v>
      </c>
      <c r="AJ162" s="252">
        <f t="shared" si="30"/>
        <v>10</v>
      </c>
      <c r="AK162" s="252">
        <f t="shared" si="31"/>
        <v>0</v>
      </c>
      <c r="AL162" s="252">
        <f t="shared" si="32"/>
        <v>0</v>
      </c>
      <c r="AM162" s="254">
        <f t="shared" si="33"/>
        <v>0</v>
      </c>
      <c r="AN162" s="257">
        <f t="shared" si="34"/>
        <v>3</v>
      </c>
      <c r="AO162" s="252">
        <f t="shared" si="35"/>
        <v>0</v>
      </c>
      <c r="AP162" s="252">
        <f t="shared" si="36"/>
        <v>0</v>
      </c>
      <c r="AQ162" s="252">
        <f t="shared" si="37"/>
        <v>0</v>
      </c>
      <c r="AR162" s="254">
        <f t="shared" si="38"/>
        <v>0</v>
      </c>
      <c r="AS162" s="257">
        <f t="shared" si="39"/>
        <v>4</v>
      </c>
      <c r="AT162" s="252">
        <f t="shared" si="40"/>
        <v>12</v>
      </c>
      <c r="AU162" s="252">
        <f t="shared" si="41"/>
        <v>0</v>
      </c>
      <c r="AV162" s="252">
        <f t="shared" si="42"/>
        <v>0</v>
      </c>
      <c r="AW162" s="254">
        <f t="shared" si="43"/>
        <v>0</v>
      </c>
      <c r="AX162" s="258">
        <f t="shared" si="44"/>
        <v>3</v>
      </c>
      <c r="AY162" s="252">
        <f t="shared" si="45"/>
        <v>0</v>
      </c>
      <c r="AZ162" s="252">
        <f t="shared" si="46"/>
        <v>0</v>
      </c>
      <c r="BA162" s="252">
        <f t="shared" si="47"/>
        <v>0</v>
      </c>
      <c r="BB162" s="254">
        <f t="shared" si="48"/>
        <v>0</v>
      </c>
      <c r="BC162" s="257">
        <f t="shared" si="49"/>
        <v>4</v>
      </c>
      <c r="BD162" s="252">
        <f t="shared" si="50"/>
        <v>0</v>
      </c>
      <c r="BE162" s="252">
        <f t="shared" si="51"/>
        <v>0</v>
      </c>
      <c r="BF162" s="252">
        <f t="shared" si="52"/>
        <v>0</v>
      </c>
      <c r="BG162" s="254">
        <f t="shared" si="53"/>
        <v>0</v>
      </c>
      <c r="BH162" s="257">
        <f t="shared" si="54"/>
        <v>4</v>
      </c>
      <c r="BI162" s="259">
        <f t="shared" si="55"/>
        <v>8</v>
      </c>
      <c r="BJ162" s="252">
        <f t="shared" si="56"/>
        <v>0</v>
      </c>
      <c r="BK162" s="252">
        <f t="shared" si="57"/>
        <v>0</v>
      </c>
      <c r="BL162" s="254">
        <f t="shared" si="58"/>
        <v>0</v>
      </c>
      <c r="BM162" s="260">
        <f t="shared" si="59"/>
        <v>3</v>
      </c>
      <c r="BN162" s="252">
        <f t="shared" si="60"/>
        <v>12</v>
      </c>
      <c r="BO162" s="252">
        <f t="shared" si="61"/>
        <v>0</v>
      </c>
      <c r="BP162" s="252">
        <f t="shared" si="62"/>
        <v>0</v>
      </c>
      <c r="BQ162" s="254">
        <f t="shared" si="63"/>
        <v>0</v>
      </c>
      <c r="BR162" s="261">
        <f t="shared" si="64"/>
        <v>3</v>
      </c>
      <c r="BS162" s="252">
        <f t="shared" si="65"/>
        <v>0</v>
      </c>
      <c r="BT162" s="252">
        <f t="shared" si="66"/>
        <v>0</v>
      </c>
      <c r="BU162" s="252">
        <f t="shared" si="67"/>
        <v>0</v>
      </c>
      <c r="BV162" s="254">
        <f t="shared" si="68"/>
        <v>0</v>
      </c>
      <c r="BW162" s="261">
        <f t="shared" si="69"/>
        <v>4</v>
      </c>
      <c r="BX162" s="262">
        <v>83</v>
      </c>
      <c r="BY162" s="262">
        <v>83</v>
      </c>
      <c r="BZ162" s="246" t="e">
        <f t="shared" si="70"/>
        <v>#VALUE!</v>
      </c>
      <c r="CA162" s="246">
        <f t="shared" si="71"/>
        <v>20</v>
      </c>
      <c r="CB162" s="246" t="e">
        <f t="shared" si="72"/>
        <v>#VALUE!</v>
      </c>
      <c r="CC162" s="246" t="e">
        <f t="shared" si="73"/>
        <v>#VALUE!</v>
      </c>
      <c r="CD162" s="246" t="e">
        <f t="shared" si="74"/>
        <v>#VALUE!</v>
      </c>
      <c r="CE162" s="246" t="e">
        <f t="shared" si="75"/>
        <v>#VALUE!</v>
      </c>
      <c r="CF162" s="246" t="e">
        <f t="shared" si="76"/>
        <v>#VALUE!</v>
      </c>
      <c r="CG162" s="246" t="e">
        <f t="shared" si="77"/>
        <v>#VALUE!</v>
      </c>
      <c r="CH162" s="246" t="e">
        <f t="shared" si="78"/>
        <v>#VALUE!</v>
      </c>
      <c r="CI162" s="246" t="e">
        <f t="shared" si="79"/>
        <v>#VALUE!</v>
      </c>
      <c r="CJ162" s="246" t="e">
        <f t="shared" si="80"/>
        <v>#VALUE!</v>
      </c>
      <c r="CK162" s="246" t="e">
        <f t="shared" si="81"/>
        <v>#VALUE!</v>
      </c>
      <c r="CL162" s="246" t="e">
        <f t="shared" si="82"/>
        <v>#VALUE!</v>
      </c>
      <c r="CM162" s="246" t="e">
        <f t="shared" si="83"/>
        <v>#VALUE!</v>
      </c>
      <c r="CN162" s="246" t="e">
        <f t="shared" si="84"/>
        <v>#VALUE!</v>
      </c>
      <c r="CO162" s="263" t="str">
        <f t="shared" si="85"/>
        <v>2023PEC AI 165</v>
      </c>
      <c r="CP162" s="246" t="e">
        <f t="shared" si="86"/>
        <v>#VALUE!</v>
      </c>
      <c r="CQ162" s="211"/>
      <c r="CR162" s="246">
        <f t="shared" si="87"/>
        <v>20</v>
      </c>
      <c r="CS162" s="246" t="e">
        <f t="shared" si="88"/>
        <v>#VALUE!</v>
      </c>
      <c r="CT162" s="246" t="e">
        <f t="shared" si="89"/>
        <v>#VALUE!</v>
      </c>
      <c r="CU162" s="246" t="e">
        <f t="shared" si="90"/>
        <v>#VALUE!</v>
      </c>
      <c r="CV162" s="246" t="e">
        <f t="shared" si="91"/>
        <v>#VALUE!</v>
      </c>
      <c r="CW162" s="246" t="e">
        <f t="shared" si="92"/>
        <v>#VALUE!</v>
      </c>
      <c r="CX162" s="246" t="e">
        <f t="shared" si="93"/>
        <v>#VALUE!</v>
      </c>
      <c r="CY162" s="246" t="e">
        <f t="shared" si="94"/>
        <v>#VALUE!</v>
      </c>
      <c r="CZ162" s="246" t="e">
        <f t="shared" si="95"/>
        <v>#VALUE!</v>
      </c>
      <c r="DA162" s="246" t="e">
        <f t="shared" si="96"/>
        <v>#VALUE!</v>
      </c>
      <c r="DB162" s="246" t="e">
        <f t="shared" si="97"/>
        <v>#VALUE!</v>
      </c>
      <c r="DC162" s="246" t="e">
        <f t="shared" si="98"/>
        <v>#VALUE!</v>
      </c>
      <c r="DD162" s="246" t="e">
        <f t="shared" si="99"/>
        <v>#VALUE!</v>
      </c>
      <c r="DE162" s="212"/>
      <c r="DF162" s="212" t="e">
        <f t="shared" si="100"/>
        <v>#VALUE!</v>
      </c>
      <c r="DG162" s="212"/>
      <c r="DH162" s="212"/>
      <c r="DI162" s="212"/>
      <c r="DJ162" s="212"/>
      <c r="DK162" s="212"/>
      <c r="DL162" s="212"/>
      <c r="DM162" s="212"/>
      <c r="DN162" s="212"/>
      <c r="DO162" s="212"/>
      <c r="DP162" s="212"/>
      <c r="DQ162" s="212"/>
      <c r="DR162" s="264">
        <f t="shared" si="101"/>
        <v>83</v>
      </c>
      <c r="DS162" s="241">
        <f t="shared" si="102"/>
        <v>17</v>
      </c>
      <c r="DT162" s="212">
        <f t="shared" si="103"/>
        <v>12</v>
      </c>
      <c r="DU162" s="212">
        <f t="shared" si="104"/>
        <v>12</v>
      </c>
      <c r="DV162" s="212">
        <f t="shared" si="105"/>
        <v>10</v>
      </c>
      <c r="DW162" s="212">
        <f t="shared" si="106"/>
        <v>12</v>
      </c>
      <c r="DX162" s="264">
        <f t="shared" si="107"/>
        <v>8</v>
      </c>
      <c r="DY162" s="265">
        <f t="shared" si="108"/>
        <v>12</v>
      </c>
      <c r="DZ162" s="212">
        <f t="shared" si="109"/>
        <v>83</v>
      </c>
      <c r="EA162" s="212">
        <f t="shared" si="110"/>
        <v>17</v>
      </c>
      <c r="EB162" s="212">
        <f t="shared" si="111"/>
        <v>12</v>
      </c>
      <c r="EC162" s="212">
        <f t="shared" ref="EC162:ED162" si="1164">IF(ISEVEN($B162),DT162,0)</f>
        <v>0</v>
      </c>
      <c r="ED162" s="212">
        <f t="shared" si="1164"/>
        <v>0</v>
      </c>
      <c r="EE162" s="212">
        <f t="shared" ref="EE162:EF162" si="1165">IF(ISODD($B162),DU162,0)</f>
        <v>12</v>
      </c>
      <c r="EF162" s="212">
        <f t="shared" si="1165"/>
        <v>10</v>
      </c>
      <c r="EG162" s="212">
        <f t="shared" si="114"/>
        <v>0</v>
      </c>
      <c r="EH162" s="212">
        <f t="shared" si="115"/>
        <v>12</v>
      </c>
      <c r="EI162" s="212">
        <f t="shared" ref="EI162:EJ162" si="1166">IF(ISEVEN($B162),DW162,0)</f>
        <v>0</v>
      </c>
      <c r="EJ162" s="212">
        <f t="shared" si="1166"/>
        <v>0</v>
      </c>
      <c r="EK162" s="264">
        <f t="shared" ref="EK162:EL162" si="1167">IF(ISODD($B162),DX162,0)</f>
        <v>8</v>
      </c>
      <c r="EL162" s="212">
        <f t="shared" si="1167"/>
        <v>12</v>
      </c>
      <c r="EM162" s="212">
        <f t="shared" si="118"/>
        <v>0</v>
      </c>
      <c r="EN162" s="212"/>
      <c r="EO162" s="212"/>
      <c r="EP162" s="241">
        <f t="shared" si="119"/>
        <v>17</v>
      </c>
      <c r="EQ162" s="212">
        <f t="shared" si="120"/>
        <v>15</v>
      </c>
      <c r="ER162" s="212">
        <f t="shared" si="121"/>
        <v>15</v>
      </c>
      <c r="ES162" s="212">
        <f t="shared" si="122"/>
        <v>13</v>
      </c>
      <c r="ET162" s="264">
        <f t="shared" si="123"/>
        <v>10</v>
      </c>
      <c r="EU162" s="212">
        <f t="shared" si="124"/>
        <v>13</v>
      </c>
      <c r="EV162" s="212"/>
      <c r="EW162" s="212">
        <f t="shared" si="125"/>
        <v>83</v>
      </c>
      <c r="EX162" s="212">
        <f t="shared" si="126"/>
        <v>17</v>
      </c>
      <c r="EY162" s="212">
        <f t="shared" si="127"/>
        <v>15</v>
      </c>
      <c r="EZ162" s="212">
        <f t="shared" ref="EZ162:FA162" si="1168">IF(ISEVEN($B162),EQ162,0)</f>
        <v>0</v>
      </c>
      <c r="FA162" s="212">
        <f t="shared" si="1168"/>
        <v>0</v>
      </c>
      <c r="FB162" s="212">
        <f t="shared" ref="FB162:FC162" si="1169">IF(ISODD($B162),ER162,0)</f>
        <v>15</v>
      </c>
      <c r="FC162" s="212">
        <f t="shared" si="1169"/>
        <v>13</v>
      </c>
      <c r="FD162" s="212">
        <f t="shared" si="130"/>
        <v>0</v>
      </c>
      <c r="FE162" s="264">
        <f t="shared" si="131"/>
        <v>10</v>
      </c>
      <c r="FF162" s="212">
        <f t="shared" ref="FF162:FG162" si="1170">IF(ISEVEN($B162),ET162,0)</f>
        <v>0</v>
      </c>
      <c r="FG162" s="212">
        <f t="shared" si="1170"/>
        <v>0</v>
      </c>
      <c r="FH162" s="212">
        <f t="shared" si="133"/>
        <v>13</v>
      </c>
      <c r="FI162" s="212">
        <v>0</v>
      </c>
      <c r="FJ162" s="212">
        <v>0</v>
      </c>
      <c r="FK162" s="212"/>
      <c r="FL162" s="212"/>
      <c r="FM162" s="262">
        <v>83</v>
      </c>
    </row>
    <row r="163" spans="1:169" ht="15.75" customHeight="1" x14ac:dyDescent="0.2">
      <c r="A163" s="247">
        <v>150</v>
      </c>
      <c r="B163" s="266">
        <v>213423243150</v>
      </c>
      <c r="C163" s="266" t="s">
        <v>213</v>
      </c>
      <c r="D163" s="250"/>
      <c r="E163" s="267" t="s">
        <v>214</v>
      </c>
      <c r="F163" s="252">
        <f t="shared" si="0"/>
        <v>2</v>
      </c>
      <c r="G163" s="252">
        <f t="shared" si="1"/>
        <v>2</v>
      </c>
      <c r="H163" s="252">
        <f t="shared" si="2"/>
        <v>2</v>
      </c>
      <c r="I163" s="252">
        <f t="shared" si="3"/>
        <v>2</v>
      </c>
      <c r="J163" s="252">
        <f t="shared" si="4"/>
        <v>2</v>
      </c>
      <c r="K163" s="252">
        <f t="shared" si="5"/>
        <v>2</v>
      </c>
      <c r="L163" s="252">
        <f t="shared" si="6"/>
        <v>2</v>
      </c>
      <c r="M163" s="252">
        <f t="shared" si="7"/>
        <v>2</v>
      </c>
      <c r="N163" s="252">
        <f t="shared" si="8"/>
        <v>2</v>
      </c>
      <c r="O163" s="253">
        <f t="shared" si="9"/>
        <v>0</v>
      </c>
      <c r="P163" s="252">
        <f t="shared" si="10"/>
        <v>0</v>
      </c>
      <c r="Q163" s="252">
        <f t="shared" si="11"/>
        <v>0</v>
      </c>
      <c r="R163" s="252">
        <f t="shared" si="12"/>
        <v>0</v>
      </c>
      <c r="S163" s="254">
        <f t="shared" si="13"/>
        <v>0</v>
      </c>
      <c r="T163" s="255">
        <f t="shared" si="14"/>
        <v>4</v>
      </c>
      <c r="U163" s="252">
        <f t="shared" si="15"/>
        <v>12</v>
      </c>
      <c r="V163" s="252">
        <f t="shared" si="16"/>
        <v>0</v>
      </c>
      <c r="W163" s="252">
        <f t="shared" si="17"/>
        <v>0</v>
      </c>
      <c r="X163" s="254">
        <f t="shared" si="18"/>
        <v>0</v>
      </c>
      <c r="Y163" s="256">
        <f t="shared" si="19"/>
        <v>3</v>
      </c>
      <c r="Z163" s="252">
        <f t="shared" si="20"/>
        <v>13</v>
      </c>
      <c r="AA163" s="252">
        <f t="shared" si="21"/>
        <v>0</v>
      </c>
      <c r="AB163" s="252">
        <f t="shared" si="22"/>
        <v>0</v>
      </c>
      <c r="AC163" s="254">
        <f t="shared" si="23"/>
        <v>0</v>
      </c>
      <c r="AD163" s="255">
        <f t="shared" si="24"/>
        <v>3</v>
      </c>
      <c r="AE163" s="252">
        <f t="shared" si="25"/>
        <v>0</v>
      </c>
      <c r="AF163" s="252">
        <f t="shared" si="26"/>
        <v>0</v>
      </c>
      <c r="AG163" s="252">
        <f t="shared" si="27"/>
        <v>0</v>
      </c>
      <c r="AH163" s="254">
        <f t="shared" si="28"/>
        <v>0</v>
      </c>
      <c r="AI163" s="257">
        <f t="shared" si="29"/>
        <v>4</v>
      </c>
      <c r="AJ163" s="252">
        <f t="shared" si="30"/>
        <v>0</v>
      </c>
      <c r="AK163" s="252">
        <f t="shared" si="31"/>
        <v>0</v>
      </c>
      <c r="AL163" s="252">
        <f t="shared" si="32"/>
        <v>0</v>
      </c>
      <c r="AM163" s="254">
        <f t="shared" si="33"/>
        <v>0</v>
      </c>
      <c r="AN163" s="257">
        <f t="shared" si="34"/>
        <v>4</v>
      </c>
      <c r="AO163" s="252">
        <f t="shared" si="35"/>
        <v>13</v>
      </c>
      <c r="AP163" s="252">
        <f t="shared" si="36"/>
        <v>0</v>
      </c>
      <c r="AQ163" s="252">
        <f t="shared" si="37"/>
        <v>0</v>
      </c>
      <c r="AR163" s="254">
        <f t="shared" si="38"/>
        <v>0</v>
      </c>
      <c r="AS163" s="257">
        <f t="shared" si="39"/>
        <v>3</v>
      </c>
      <c r="AT163" s="252">
        <f t="shared" si="40"/>
        <v>0</v>
      </c>
      <c r="AU163" s="252">
        <f t="shared" si="41"/>
        <v>0</v>
      </c>
      <c r="AV163" s="252">
        <f t="shared" si="42"/>
        <v>0</v>
      </c>
      <c r="AW163" s="254">
        <f t="shared" si="43"/>
        <v>0</v>
      </c>
      <c r="AX163" s="258">
        <f t="shared" si="44"/>
        <v>4</v>
      </c>
      <c r="AY163" s="252">
        <f t="shared" si="45"/>
        <v>13</v>
      </c>
      <c r="AZ163" s="252">
        <f t="shared" si="46"/>
        <v>0</v>
      </c>
      <c r="BA163" s="252">
        <f t="shared" si="47"/>
        <v>0</v>
      </c>
      <c r="BB163" s="254">
        <f t="shared" si="48"/>
        <v>0</v>
      </c>
      <c r="BC163" s="257">
        <f t="shared" si="49"/>
        <v>3</v>
      </c>
      <c r="BD163" s="259">
        <f t="shared" si="50"/>
        <v>6</v>
      </c>
      <c r="BE163" s="252">
        <f t="shared" si="51"/>
        <v>0</v>
      </c>
      <c r="BF163" s="252">
        <f t="shared" si="52"/>
        <v>0</v>
      </c>
      <c r="BG163" s="254">
        <f t="shared" si="53"/>
        <v>0</v>
      </c>
      <c r="BH163" s="257">
        <f t="shared" si="54"/>
        <v>3</v>
      </c>
      <c r="BI163" s="252">
        <f t="shared" si="55"/>
        <v>0</v>
      </c>
      <c r="BJ163" s="252">
        <f t="shared" si="56"/>
        <v>0</v>
      </c>
      <c r="BK163" s="252">
        <f t="shared" si="57"/>
        <v>0</v>
      </c>
      <c r="BL163" s="254">
        <f t="shared" si="58"/>
        <v>0</v>
      </c>
      <c r="BM163" s="260">
        <f t="shared" si="59"/>
        <v>4</v>
      </c>
      <c r="BN163" s="252">
        <f t="shared" si="60"/>
        <v>0</v>
      </c>
      <c r="BO163" s="252">
        <f t="shared" si="61"/>
        <v>0</v>
      </c>
      <c r="BP163" s="252">
        <f t="shared" si="62"/>
        <v>0</v>
      </c>
      <c r="BQ163" s="254">
        <f t="shared" si="63"/>
        <v>0</v>
      </c>
      <c r="BR163" s="261">
        <f t="shared" si="64"/>
        <v>4</v>
      </c>
      <c r="BS163" s="252">
        <f t="shared" si="65"/>
        <v>13</v>
      </c>
      <c r="BT163" s="252">
        <f t="shared" si="66"/>
        <v>0</v>
      </c>
      <c r="BU163" s="252">
        <f t="shared" si="67"/>
        <v>0</v>
      </c>
      <c r="BV163" s="254">
        <f t="shared" si="68"/>
        <v>0</v>
      </c>
      <c r="BW163" s="261">
        <f t="shared" si="69"/>
        <v>3</v>
      </c>
      <c r="BX163" s="262">
        <v>88</v>
      </c>
      <c r="BY163" s="262">
        <v>88</v>
      </c>
      <c r="BZ163" s="246" t="e">
        <f t="shared" si="70"/>
        <v>#VALUE!</v>
      </c>
      <c r="CA163" s="246">
        <f t="shared" si="71"/>
        <v>20</v>
      </c>
      <c r="CB163" s="246" t="e">
        <f t="shared" si="72"/>
        <v>#VALUE!</v>
      </c>
      <c r="CC163" s="246" t="e">
        <f t="shared" si="73"/>
        <v>#VALUE!</v>
      </c>
      <c r="CD163" s="246" t="e">
        <f t="shared" si="74"/>
        <v>#VALUE!</v>
      </c>
      <c r="CE163" s="246" t="e">
        <f t="shared" si="75"/>
        <v>#VALUE!</v>
      </c>
      <c r="CF163" s="246" t="e">
        <f t="shared" si="76"/>
        <v>#VALUE!</v>
      </c>
      <c r="CG163" s="246" t="e">
        <f t="shared" si="77"/>
        <v>#VALUE!</v>
      </c>
      <c r="CH163" s="246" t="e">
        <f t="shared" si="78"/>
        <v>#VALUE!</v>
      </c>
      <c r="CI163" s="246" t="e">
        <f t="shared" si="79"/>
        <v>#VALUE!</v>
      </c>
      <c r="CJ163" s="246" t="e">
        <f t="shared" si="80"/>
        <v>#VALUE!</v>
      </c>
      <c r="CK163" s="246" t="e">
        <f t="shared" si="81"/>
        <v>#VALUE!</v>
      </c>
      <c r="CL163" s="246" t="e">
        <f t="shared" si="82"/>
        <v>#VALUE!</v>
      </c>
      <c r="CM163" s="246" t="e">
        <f t="shared" si="83"/>
        <v>#VALUE!</v>
      </c>
      <c r="CN163" s="246" t="e">
        <f t="shared" si="84"/>
        <v>#VALUE!</v>
      </c>
      <c r="CO163" s="263" t="str">
        <f t="shared" si="85"/>
        <v>2023PEC AI 166</v>
      </c>
      <c r="CP163" s="246" t="e">
        <f t="shared" si="86"/>
        <v>#VALUE!</v>
      </c>
      <c r="CQ163" s="211"/>
      <c r="CR163" s="246">
        <f t="shared" si="87"/>
        <v>20</v>
      </c>
      <c r="CS163" s="246" t="e">
        <f t="shared" si="88"/>
        <v>#VALUE!</v>
      </c>
      <c r="CT163" s="246" t="e">
        <f t="shared" si="89"/>
        <v>#VALUE!</v>
      </c>
      <c r="CU163" s="246" t="e">
        <f t="shared" si="90"/>
        <v>#VALUE!</v>
      </c>
      <c r="CV163" s="246" t="e">
        <f t="shared" si="91"/>
        <v>#VALUE!</v>
      </c>
      <c r="CW163" s="246" t="e">
        <f t="shared" si="92"/>
        <v>#VALUE!</v>
      </c>
      <c r="CX163" s="246" t="e">
        <f t="shared" si="93"/>
        <v>#VALUE!</v>
      </c>
      <c r="CY163" s="246" t="e">
        <f t="shared" si="94"/>
        <v>#VALUE!</v>
      </c>
      <c r="CZ163" s="246" t="e">
        <f t="shared" si="95"/>
        <v>#VALUE!</v>
      </c>
      <c r="DA163" s="246" t="e">
        <f t="shared" si="96"/>
        <v>#VALUE!</v>
      </c>
      <c r="DB163" s="246" t="e">
        <f t="shared" si="97"/>
        <v>#VALUE!</v>
      </c>
      <c r="DC163" s="246" t="e">
        <f t="shared" si="98"/>
        <v>#VALUE!</v>
      </c>
      <c r="DD163" s="246" t="e">
        <f t="shared" si="99"/>
        <v>#VALUE!</v>
      </c>
      <c r="DE163" s="212"/>
      <c r="DF163" s="212" t="e">
        <f t="shared" si="100"/>
        <v>#VALUE!</v>
      </c>
      <c r="DG163" s="212"/>
      <c r="DH163" s="212"/>
      <c r="DI163" s="212"/>
      <c r="DJ163" s="212"/>
      <c r="DK163" s="212"/>
      <c r="DL163" s="212"/>
      <c r="DM163" s="212"/>
      <c r="DN163" s="212"/>
      <c r="DO163" s="212"/>
      <c r="DP163" s="212"/>
      <c r="DQ163" s="212"/>
      <c r="DR163" s="264">
        <f t="shared" si="101"/>
        <v>88</v>
      </c>
      <c r="DS163" s="241">
        <f t="shared" si="102"/>
        <v>18</v>
      </c>
      <c r="DT163" s="212">
        <f t="shared" si="103"/>
        <v>12</v>
      </c>
      <c r="DU163" s="212">
        <f t="shared" si="104"/>
        <v>13</v>
      </c>
      <c r="DV163" s="212">
        <f t="shared" si="105"/>
        <v>13</v>
      </c>
      <c r="DW163" s="212">
        <f t="shared" si="106"/>
        <v>13</v>
      </c>
      <c r="DX163" s="264">
        <f t="shared" si="107"/>
        <v>6</v>
      </c>
      <c r="DY163" s="265">
        <f t="shared" si="108"/>
        <v>13</v>
      </c>
      <c r="DZ163" s="212">
        <f t="shared" si="109"/>
        <v>88</v>
      </c>
      <c r="EA163" s="212">
        <f t="shared" si="110"/>
        <v>18</v>
      </c>
      <c r="EB163" s="212">
        <f t="shared" si="111"/>
        <v>0</v>
      </c>
      <c r="EC163" s="212">
        <f t="shared" ref="EC163:ED163" si="1171">IF(ISEVEN($B163),DT163,0)</f>
        <v>12</v>
      </c>
      <c r="ED163" s="212">
        <f t="shared" si="1171"/>
        <v>13</v>
      </c>
      <c r="EE163" s="212">
        <f t="shared" ref="EE163:EF163" si="1172">IF(ISODD($B163),DU163,0)</f>
        <v>0</v>
      </c>
      <c r="EF163" s="212">
        <f t="shared" si="1172"/>
        <v>0</v>
      </c>
      <c r="EG163" s="212">
        <f t="shared" si="114"/>
        <v>13</v>
      </c>
      <c r="EH163" s="212">
        <f t="shared" si="115"/>
        <v>0</v>
      </c>
      <c r="EI163" s="212">
        <f t="shared" ref="EI163:EJ163" si="1173">IF(ISEVEN($B163),DW163,0)</f>
        <v>13</v>
      </c>
      <c r="EJ163" s="264">
        <f t="shared" si="1173"/>
        <v>6</v>
      </c>
      <c r="EK163" s="212">
        <f t="shared" ref="EK163:EL163" si="1174">IF(ISODD($B163),DX163,0)</f>
        <v>0</v>
      </c>
      <c r="EL163" s="212">
        <f t="shared" si="1174"/>
        <v>0</v>
      </c>
      <c r="EM163" s="212">
        <f t="shared" si="118"/>
        <v>13</v>
      </c>
      <c r="EN163" s="212"/>
      <c r="EO163" s="212"/>
      <c r="EP163" s="241">
        <f t="shared" si="119"/>
        <v>18</v>
      </c>
      <c r="EQ163" s="212">
        <f t="shared" si="120"/>
        <v>15</v>
      </c>
      <c r="ER163" s="212">
        <f t="shared" si="121"/>
        <v>15</v>
      </c>
      <c r="ES163" s="212">
        <f t="shared" si="122"/>
        <v>15</v>
      </c>
      <c r="ET163" s="264">
        <f t="shared" si="123"/>
        <v>11</v>
      </c>
      <c r="EU163" s="212">
        <f t="shared" si="124"/>
        <v>14</v>
      </c>
      <c r="EV163" s="212"/>
      <c r="EW163" s="212">
        <f t="shared" si="125"/>
        <v>88</v>
      </c>
      <c r="EX163" s="212">
        <f t="shared" si="126"/>
        <v>18</v>
      </c>
      <c r="EY163" s="212">
        <f t="shared" si="127"/>
        <v>0</v>
      </c>
      <c r="EZ163" s="212">
        <f t="shared" ref="EZ163:FA163" si="1175">IF(ISEVEN($B163),EQ163,0)</f>
        <v>15</v>
      </c>
      <c r="FA163" s="212">
        <f t="shared" si="1175"/>
        <v>15</v>
      </c>
      <c r="FB163" s="212">
        <f t="shared" ref="FB163:FC163" si="1176">IF(ISODD($B163),ER163,0)</f>
        <v>0</v>
      </c>
      <c r="FC163" s="212">
        <f t="shared" si="1176"/>
        <v>0</v>
      </c>
      <c r="FD163" s="212">
        <f t="shared" si="130"/>
        <v>15</v>
      </c>
      <c r="FE163" s="212">
        <f t="shared" si="131"/>
        <v>0</v>
      </c>
      <c r="FF163" s="264">
        <f t="shared" ref="FF163:FG163" si="1177">IF(ISEVEN($B163),ET163,0)</f>
        <v>11</v>
      </c>
      <c r="FG163" s="212">
        <f t="shared" si="1177"/>
        <v>14</v>
      </c>
      <c r="FH163" s="212">
        <f t="shared" si="133"/>
        <v>0</v>
      </c>
      <c r="FI163" s="212">
        <v>0</v>
      </c>
      <c r="FJ163" s="212">
        <v>0</v>
      </c>
      <c r="FK163" s="212"/>
      <c r="FL163" s="212"/>
      <c r="FM163" s="262">
        <v>88</v>
      </c>
    </row>
    <row r="164" spans="1:169" ht="15.75" customHeight="1" x14ac:dyDescent="0.2">
      <c r="A164" s="247">
        <v>151</v>
      </c>
      <c r="B164" s="266">
        <v>213423243151</v>
      </c>
      <c r="C164" s="266" t="s">
        <v>261</v>
      </c>
      <c r="D164" s="250"/>
      <c r="E164" s="267" t="s">
        <v>262</v>
      </c>
      <c r="F164" s="252">
        <f t="shared" si="0"/>
        <v>2</v>
      </c>
      <c r="G164" s="252">
        <f t="shared" si="1"/>
        <v>2</v>
      </c>
      <c r="H164" s="252">
        <f t="shared" si="2"/>
        <v>2</v>
      </c>
      <c r="I164" s="252">
        <f t="shared" si="3"/>
        <v>2</v>
      </c>
      <c r="J164" s="252">
        <f t="shared" si="4"/>
        <v>2</v>
      </c>
      <c r="K164" s="252">
        <f t="shared" si="5"/>
        <v>2</v>
      </c>
      <c r="L164" s="252">
        <f t="shared" si="6"/>
        <v>1</v>
      </c>
      <c r="M164" s="252">
        <f t="shared" si="7"/>
        <v>0</v>
      </c>
      <c r="N164" s="252">
        <f t="shared" si="8"/>
        <v>0</v>
      </c>
      <c r="O164" s="253">
        <f t="shared" si="9"/>
        <v>0</v>
      </c>
      <c r="P164" s="252">
        <f t="shared" si="10"/>
        <v>9</v>
      </c>
      <c r="Q164" s="252">
        <f t="shared" si="11"/>
        <v>0</v>
      </c>
      <c r="R164" s="252">
        <f t="shared" si="12"/>
        <v>0</v>
      </c>
      <c r="S164" s="254">
        <f t="shared" si="13"/>
        <v>0</v>
      </c>
      <c r="T164" s="255">
        <f t="shared" si="14"/>
        <v>3</v>
      </c>
      <c r="U164" s="252">
        <f t="shared" si="15"/>
        <v>0</v>
      </c>
      <c r="V164" s="252">
        <f t="shared" si="16"/>
        <v>0</v>
      </c>
      <c r="W164" s="252">
        <f t="shared" si="17"/>
        <v>0</v>
      </c>
      <c r="X164" s="254">
        <f t="shared" si="18"/>
        <v>0</v>
      </c>
      <c r="Y164" s="256">
        <f t="shared" si="19"/>
        <v>4</v>
      </c>
      <c r="Z164" s="252">
        <f t="shared" si="20"/>
        <v>0</v>
      </c>
      <c r="AA164" s="252">
        <f t="shared" si="21"/>
        <v>0</v>
      </c>
      <c r="AB164" s="252">
        <f t="shared" si="22"/>
        <v>0</v>
      </c>
      <c r="AC164" s="254">
        <f t="shared" si="23"/>
        <v>0</v>
      </c>
      <c r="AD164" s="255">
        <f t="shared" si="24"/>
        <v>4</v>
      </c>
      <c r="AE164" s="252">
        <f t="shared" si="25"/>
        <v>9</v>
      </c>
      <c r="AF164" s="252">
        <f t="shared" si="26"/>
        <v>0</v>
      </c>
      <c r="AG164" s="252">
        <f t="shared" si="27"/>
        <v>0</v>
      </c>
      <c r="AH164" s="254">
        <f t="shared" si="28"/>
        <v>0</v>
      </c>
      <c r="AI164" s="257">
        <f t="shared" si="29"/>
        <v>3</v>
      </c>
      <c r="AJ164" s="252">
        <f t="shared" si="30"/>
        <v>8</v>
      </c>
      <c r="AK164" s="252">
        <f t="shared" si="31"/>
        <v>0</v>
      </c>
      <c r="AL164" s="252">
        <f t="shared" si="32"/>
        <v>0</v>
      </c>
      <c r="AM164" s="254">
        <f t="shared" si="33"/>
        <v>0</v>
      </c>
      <c r="AN164" s="257">
        <f t="shared" si="34"/>
        <v>3</v>
      </c>
      <c r="AO164" s="252">
        <f t="shared" si="35"/>
        <v>0</v>
      </c>
      <c r="AP164" s="252">
        <f t="shared" si="36"/>
        <v>0</v>
      </c>
      <c r="AQ164" s="252">
        <f t="shared" si="37"/>
        <v>0</v>
      </c>
      <c r="AR164" s="254">
        <f t="shared" si="38"/>
        <v>0</v>
      </c>
      <c r="AS164" s="257">
        <f t="shared" si="39"/>
        <v>4</v>
      </c>
      <c r="AT164" s="252">
        <f t="shared" si="40"/>
        <v>9</v>
      </c>
      <c r="AU164" s="252">
        <f t="shared" si="41"/>
        <v>0</v>
      </c>
      <c r="AV164" s="252">
        <f t="shared" si="42"/>
        <v>0</v>
      </c>
      <c r="AW164" s="254">
        <f t="shared" si="43"/>
        <v>0</v>
      </c>
      <c r="AX164" s="258">
        <f t="shared" si="44"/>
        <v>3</v>
      </c>
      <c r="AY164" s="252">
        <f t="shared" si="45"/>
        <v>0</v>
      </c>
      <c r="AZ164" s="252">
        <f t="shared" si="46"/>
        <v>0</v>
      </c>
      <c r="BA164" s="252">
        <f t="shared" si="47"/>
        <v>0</v>
      </c>
      <c r="BB164" s="254">
        <f t="shared" si="48"/>
        <v>0</v>
      </c>
      <c r="BC164" s="257">
        <f t="shared" si="49"/>
        <v>4</v>
      </c>
      <c r="BD164" s="252">
        <f t="shared" si="50"/>
        <v>0</v>
      </c>
      <c r="BE164" s="252">
        <f t="shared" si="51"/>
        <v>0</v>
      </c>
      <c r="BF164" s="252">
        <f t="shared" si="52"/>
        <v>0</v>
      </c>
      <c r="BG164" s="254">
        <f t="shared" si="53"/>
        <v>0</v>
      </c>
      <c r="BH164" s="257">
        <f t="shared" si="54"/>
        <v>4</v>
      </c>
      <c r="BI164" s="259">
        <f t="shared" si="55"/>
        <v>6</v>
      </c>
      <c r="BJ164" s="252">
        <f t="shared" si="56"/>
        <v>0</v>
      </c>
      <c r="BK164" s="252">
        <f t="shared" si="57"/>
        <v>0</v>
      </c>
      <c r="BL164" s="254">
        <f t="shared" si="58"/>
        <v>0</v>
      </c>
      <c r="BM164" s="260">
        <f t="shared" si="59"/>
        <v>3</v>
      </c>
      <c r="BN164" s="252">
        <f t="shared" si="60"/>
        <v>10</v>
      </c>
      <c r="BO164" s="252">
        <f t="shared" si="61"/>
        <v>0</v>
      </c>
      <c r="BP164" s="252">
        <f t="shared" si="62"/>
        <v>0</v>
      </c>
      <c r="BQ164" s="254">
        <f t="shared" si="63"/>
        <v>0</v>
      </c>
      <c r="BR164" s="261">
        <f t="shared" si="64"/>
        <v>3</v>
      </c>
      <c r="BS164" s="252">
        <f t="shared" si="65"/>
        <v>0</v>
      </c>
      <c r="BT164" s="252">
        <f t="shared" si="66"/>
        <v>0</v>
      </c>
      <c r="BU164" s="252">
        <f t="shared" si="67"/>
        <v>0</v>
      </c>
      <c r="BV164" s="254">
        <f t="shared" si="68"/>
        <v>0</v>
      </c>
      <c r="BW164" s="261">
        <f t="shared" si="69"/>
        <v>4</v>
      </c>
      <c r="BX164" s="262">
        <v>64</v>
      </c>
      <c r="BY164" s="262">
        <v>64</v>
      </c>
      <c r="BZ164" s="246" t="e">
        <f t="shared" si="70"/>
        <v>#VALUE!</v>
      </c>
      <c r="CA164" s="246">
        <f t="shared" si="71"/>
        <v>20</v>
      </c>
      <c r="CB164" s="246" t="e">
        <f t="shared" si="72"/>
        <v>#VALUE!</v>
      </c>
      <c r="CC164" s="246" t="e">
        <f t="shared" si="73"/>
        <v>#VALUE!</v>
      </c>
      <c r="CD164" s="246" t="e">
        <f t="shared" si="74"/>
        <v>#VALUE!</v>
      </c>
      <c r="CE164" s="246" t="e">
        <f t="shared" si="75"/>
        <v>#VALUE!</v>
      </c>
      <c r="CF164" s="246" t="e">
        <f t="shared" si="76"/>
        <v>#VALUE!</v>
      </c>
      <c r="CG164" s="246" t="e">
        <f t="shared" si="77"/>
        <v>#VALUE!</v>
      </c>
      <c r="CH164" s="246" t="e">
        <f t="shared" si="78"/>
        <v>#VALUE!</v>
      </c>
      <c r="CI164" s="246" t="e">
        <f t="shared" si="79"/>
        <v>#VALUE!</v>
      </c>
      <c r="CJ164" s="246" t="e">
        <f t="shared" si="80"/>
        <v>#VALUE!</v>
      </c>
      <c r="CK164" s="246" t="e">
        <f t="shared" si="81"/>
        <v>#VALUE!</v>
      </c>
      <c r="CL164" s="246" t="e">
        <f t="shared" si="82"/>
        <v>#VALUE!</v>
      </c>
      <c r="CM164" s="246" t="e">
        <f t="shared" si="83"/>
        <v>#VALUE!</v>
      </c>
      <c r="CN164" s="246" t="e">
        <f t="shared" si="84"/>
        <v>#VALUE!</v>
      </c>
      <c r="CO164" s="263" t="str">
        <f t="shared" si="85"/>
        <v>2023PEC AI 191</v>
      </c>
      <c r="CP164" s="246" t="e">
        <f t="shared" si="86"/>
        <v>#VALUE!</v>
      </c>
      <c r="CQ164" s="211"/>
      <c r="CR164" s="246">
        <f t="shared" si="87"/>
        <v>20</v>
      </c>
      <c r="CS164" s="246" t="e">
        <f t="shared" si="88"/>
        <v>#VALUE!</v>
      </c>
      <c r="CT164" s="246" t="e">
        <f t="shared" si="89"/>
        <v>#VALUE!</v>
      </c>
      <c r="CU164" s="246" t="e">
        <f t="shared" si="90"/>
        <v>#VALUE!</v>
      </c>
      <c r="CV164" s="246" t="e">
        <f t="shared" si="91"/>
        <v>#VALUE!</v>
      </c>
      <c r="CW164" s="246" t="e">
        <f t="shared" si="92"/>
        <v>#VALUE!</v>
      </c>
      <c r="CX164" s="246" t="e">
        <f t="shared" si="93"/>
        <v>#VALUE!</v>
      </c>
      <c r="CY164" s="246" t="e">
        <f t="shared" si="94"/>
        <v>#VALUE!</v>
      </c>
      <c r="CZ164" s="246" t="e">
        <f t="shared" si="95"/>
        <v>#VALUE!</v>
      </c>
      <c r="DA164" s="246" t="e">
        <f t="shared" si="96"/>
        <v>#VALUE!</v>
      </c>
      <c r="DB164" s="246" t="e">
        <f t="shared" si="97"/>
        <v>#VALUE!</v>
      </c>
      <c r="DC164" s="246" t="e">
        <f t="shared" si="98"/>
        <v>#VALUE!</v>
      </c>
      <c r="DD164" s="246" t="e">
        <f t="shared" si="99"/>
        <v>#VALUE!</v>
      </c>
      <c r="DE164" s="212"/>
      <c r="DF164" s="212" t="e">
        <f t="shared" si="100"/>
        <v>#VALUE!</v>
      </c>
      <c r="DG164" s="212"/>
      <c r="DH164" s="212"/>
      <c r="DI164" s="212"/>
      <c r="DJ164" s="212"/>
      <c r="DK164" s="212"/>
      <c r="DL164" s="212"/>
      <c r="DM164" s="212"/>
      <c r="DN164" s="212"/>
      <c r="DO164" s="212"/>
      <c r="DP164" s="212"/>
      <c r="DQ164" s="212"/>
      <c r="DR164" s="264">
        <f t="shared" si="101"/>
        <v>64</v>
      </c>
      <c r="DS164" s="241">
        <f t="shared" si="102"/>
        <v>13</v>
      </c>
      <c r="DT164" s="212">
        <f t="shared" si="103"/>
        <v>9</v>
      </c>
      <c r="DU164" s="212">
        <f t="shared" si="104"/>
        <v>9</v>
      </c>
      <c r="DV164" s="212">
        <f t="shared" si="105"/>
        <v>8</v>
      </c>
      <c r="DW164" s="212">
        <f t="shared" si="106"/>
        <v>9</v>
      </c>
      <c r="DX164" s="264">
        <f t="shared" si="107"/>
        <v>6</v>
      </c>
      <c r="DY164" s="265">
        <f t="shared" si="108"/>
        <v>10</v>
      </c>
      <c r="DZ164" s="212">
        <f t="shared" si="109"/>
        <v>64</v>
      </c>
      <c r="EA164" s="212">
        <f t="shared" si="110"/>
        <v>13</v>
      </c>
      <c r="EB164" s="212">
        <f t="shared" si="111"/>
        <v>9</v>
      </c>
      <c r="EC164" s="212">
        <f t="shared" ref="EC164:ED164" si="1178">IF(ISEVEN($B164),DT164,0)</f>
        <v>0</v>
      </c>
      <c r="ED164" s="212">
        <f t="shared" si="1178"/>
        <v>0</v>
      </c>
      <c r="EE164" s="212">
        <f t="shared" ref="EE164:EF164" si="1179">IF(ISODD($B164),DU164,0)</f>
        <v>9</v>
      </c>
      <c r="EF164" s="212">
        <f t="shared" si="1179"/>
        <v>8</v>
      </c>
      <c r="EG164" s="212">
        <f t="shared" si="114"/>
        <v>0</v>
      </c>
      <c r="EH164" s="212">
        <f t="shared" si="115"/>
        <v>9</v>
      </c>
      <c r="EI164" s="212">
        <f t="shared" ref="EI164:EJ164" si="1180">IF(ISEVEN($B164),DW164,0)</f>
        <v>0</v>
      </c>
      <c r="EJ164" s="212">
        <f t="shared" si="1180"/>
        <v>0</v>
      </c>
      <c r="EK164" s="264">
        <f t="shared" ref="EK164:EL164" si="1181">IF(ISODD($B164),DX164,0)</f>
        <v>6</v>
      </c>
      <c r="EL164" s="212">
        <f t="shared" si="1181"/>
        <v>10</v>
      </c>
      <c r="EM164" s="212">
        <f t="shared" si="118"/>
        <v>0</v>
      </c>
      <c r="EN164" s="212"/>
      <c r="EO164" s="212"/>
      <c r="EP164" s="241">
        <f t="shared" si="119"/>
        <v>13</v>
      </c>
      <c r="EQ164" s="212">
        <f t="shared" si="120"/>
        <v>11</v>
      </c>
      <c r="ER164" s="212">
        <f t="shared" si="121"/>
        <v>11</v>
      </c>
      <c r="ES164" s="212">
        <f t="shared" si="122"/>
        <v>10</v>
      </c>
      <c r="ET164" s="264">
        <f t="shared" si="123"/>
        <v>9</v>
      </c>
      <c r="EU164" s="212">
        <f t="shared" si="124"/>
        <v>10</v>
      </c>
      <c r="EV164" s="212"/>
      <c r="EW164" s="212">
        <f t="shared" si="125"/>
        <v>64</v>
      </c>
      <c r="EX164" s="212">
        <f t="shared" si="126"/>
        <v>13</v>
      </c>
      <c r="EY164" s="212">
        <f t="shared" si="127"/>
        <v>11</v>
      </c>
      <c r="EZ164" s="212">
        <f t="shared" ref="EZ164:FA164" si="1182">IF(ISEVEN($B164),EQ164,0)</f>
        <v>0</v>
      </c>
      <c r="FA164" s="212">
        <f t="shared" si="1182"/>
        <v>0</v>
      </c>
      <c r="FB164" s="212">
        <f t="shared" ref="FB164:FC164" si="1183">IF(ISODD($B164),ER164,0)</f>
        <v>11</v>
      </c>
      <c r="FC164" s="212">
        <f t="shared" si="1183"/>
        <v>10</v>
      </c>
      <c r="FD164" s="212">
        <f t="shared" si="130"/>
        <v>0</v>
      </c>
      <c r="FE164" s="264">
        <f t="shared" si="131"/>
        <v>9</v>
      </c>
      <c r="FF164" s="212">
        <f t="shared" ref="FF164:FG164" si="1184">IF(ISEVEN($B164),ET164,0)</f>
        <v>0</v>
      </c>
      <c r="FG164" s="212">
        <f t="shared" si="1184"/>
        <v>0</v>
      </c>
      <c r="FH164" s="212">
        <f t="shared" si="133"/>
        <v>10</v>
      </c>
      <c r="FI164" s="212">
        <v>0</v>
      </c>
      <c r="FJ164" s="212">
        <v>0</v>
      </c>
      <c r="FK164" s="212"/>
      <c r="FL164" s="212"/>
      <c r="FM164" s="262">
        <v>64</v>
      </c>
    </row>
    <row r="165" spans="1:169" ht="15.75" customHeight="1" x14ac:dyDescent="0.2">
      <c r="A165" s="247">
        <v>152</v>
      </c>
      <c r="B165" s="248">
        <v>213423243152</v>
      </c>
      <c r="C165" s="249" t="s">
        <v>866</v>
      </c>
      <c r="D165" s="250"/>
      <c r="E165" s="251" t="s">
        <v>867</v>
      </c>
      <c r="F165" s="252">
        <f t="shared" si="0"/>
        <v>2</v>
      </c>
      <c r="G165" s="252">
        <f t="shared" si="1"/>
        <v>2</v>
      </c>
      <c r="H165" s="252">
        <f t="shared" si="2"/>
        <v>2</v>
      </c>
      <c r="I165" s="252">
        <f t="shared" si="3"/>
        <v>2</v>
      </c>
      <c r="J165" s="252">
        <f t="shared" si="4"/>
        <v>2</v>
      </c>
      <c r="K165" s="252">
        <f t="shared" si="5"/>
        <v>2</v>
      </c>
      <c r="L165" s="252">
        <f t="shared" si="6"/>
        <v>2</v>
      </c>
      <c r="M165" s="252">
        <f t="shared" si="7"/>
        <v>2</v>
      </c>
      <c r="N165" s="252">
        <f t="shared" si="8"/>
        <v>1</v>
      </c>
      <c r="O165" s="253">
        <f t="shared" si="9"/>
        <v>0</v>
      </c>
      <c r="P165" s="252">
        <f t="shared" si="10"/>
        <v>0</v>
      </c>
      <c r="Q165" s="252">
        <f t="shared" si="11"/>
        <v>0</v>
      </c>
      <c r="R165" s="252">
        <f t="shared" si="12"/>
        <v>0</v>
      </c>
      <c r="S165" s="254">
        <f t="shared" si="13"/>
        <v>0</v>
      </c>
      <c r="T165" s="255">
        <f t="shared" si="14"/>
        <v>4</v>
      </c>
      <c r="U165" s="252">
        <f t="shared" si="15"/>
        <v>11</v>
      </c>
      <c r="V165" s="252">
        <f t="shared" si="16"/>
        <v>0</v>
      </c>
      <c r="W165" s="252">
        <f t="shared" si="17"/>
        <v>0</v>
      </c>
      <c r="X165" s="254">
        <f t="shared" si="18"/>
        <v>0</v>
      </c>
      <c r="Y165" s="256">
        <f t="shared" si="19"/>
        <v>3</v>
      </c>
      <c r="Z165" s="252">
        <f t="shared" si="20"/>
        <v>12</v>
      </c>
      <c r="AA165" s="252">
        <f t="shared" si="21"/>
        <v>0</v>
      </c>
      <c r="AB165" s="252">
        <f t="shared" si="22"/>
        <v>0</v>
      </c>
      <c r="AC165" s="254">
        <f t="shared" si="23"/>
        <v>0</v>
      </c>
      <c r="AD165" s="255">
        <f t="shared" si="24"/>
        <v>3</v>
      </c>
      <c r="AE165" s="252">
        <f t="shared" si="25"/>
        <v>0</v>
      </c>
      <c r="AF165" s="252">
        <f t="shared" si="26"/>
        <v>0</v>
      </c>
      <c r="AG165" s="252">
        <f t="shared" si="27"/>
        <v>0</v>
      </c>
      <c r="AH165" s="254">
        <f t="shared" si="28"/>
        <v>0</v>
      </c>
      <c r="AI165" s="257">
        <f t="shared" si="29"/>
        <v>4</v>
      </c>
      <c r="AJ165" s="252">
        <f t="shared" si="30"/>
        <v>0</v>
      </c>
      <c r="AK165" s="252">
        <f t="shared" si="31"/>
        <v>0</v>
      </c>
      <c r="AL165" s="252">
        <f t="shared" si="32"/>
        <v>0</v>
      </c>
      <c r="AM165" s="254">
        <f t="shared" si="33"/>
        <v>0</v>
      </c>
      <c r="AN165" s="257">
        <f t="shared" si="34"/>
        <v>4</v>
      </c>
      <c r="AO165" s="252">
        <f t="shared" si="35"/>
        <v>12</v>
      </c>
      <c r="AP165" s="252">
        <f t="shared" si="36"/>
        <v>0</v>
      </c>
      <c r="AQ165" s="252">
        <f t="shared" si="37"/>
        <v>0</v>
      </c>
      <c r="AR165" s="254">
        <f t="shared" si="38"/>
        <v>0</v>
      </c>
      <c r="AS165" s="257">
        <f t="shared" si="39"/>
        <v>3</v>
      </c>
      <c r="AT165" s="252">
        <f t="shared" si="40"/>
        <v>0</v>
      </c>
      <c r="AU165" s="252">
        <f t="shared" si="41"/>
        <v>0</v>
      </c>
      <c r="AV165" s="252">
        <f t="shared" si="42"/>
        <v>0</v>
      </c>
      <c r="AW165" s="254">
        <f t="shared" si="43"/>
        <v>0</v>
      </c>
      <c r="AX165" s="258">
        <f t="shared" si="44"/>
        <v>4</v>
      </c>
      <c r="AY165" s="252">
        <f t="shared" si="45"/>
        <v>12</v>
      </c>
      <c r="AZ165" s="252">
        <f t="shared" si="46"/>
        <v>0</v>
      </c>
      <c r="BA165" s="252">
        <f t="shared" si="47"/>
        <v>0</v>
      </c>
      <c r="BB165" s="254">
        <f t="shared" si="48"/>
        <v>0</v>
      </c>
      <c r="BC165" s="257">
        <f t="shared" si="49"/>
        <v>3</v>
      </c>
      <c r="BD165" s="259">
        <f t="shared" si="50"/>
        <v>7</v>
      </c>
      <c r="BE165" s="252">
        <f t="shared" si="51"/>
        <v>0</v>
      </c>
      <c r="BF165" s="252">
        <f t="shared" si="52"/>
        <v>0</v>
      </c>
      <c r="BG165" s="254">
        <f t="shared" si="53"/>
        <v>0</v>
      </c>
      <c r="BH165" s="257">
        <f t="shared" si="54"/>
        <v>3</v>
      </c>
      <c r="BI165" s="252">
        <f t="shared" si="55"/>
        <v>0</v>
      </c>
      <c r="BJ165" s="252">
        <f t="shared" si="56"/>
        <v>0</v>
      </c>
      <c r="BK165" s="252">
        <f t="shared" si="57"/>
        <v>0</v>
      </c>
      <c r="BL165" s="254">
        <f t="shared" si="58"/>
        <v>0</v>
      </c>
      <c r="BM165" s="260">
        <f t="shared" si="59"/>
        <v>4</v>
      </c>
      <c r="BN165" s="252">
        <f t="shared" si="60"/>
        <v>0</v>
      </c>
      <c r="BO165" s="252">
        <f t="shared" si="61"/>
        <v>0</v>
      </c>
      <c r="BP165" s="252">
        <f t="shared" si="62"/>
        <v>0</v>
      </c>
      <c r="BQ165" s="254">
        <f t="shared" si="63"/>
        <v>0</v>
      </c>
      <c r="BR165" s="261">
        <f t="shared" si="64"/>
        <v>4</v>
      </c>
      <c r="BS165" s="252">
        <f t="shared" si="65"/>
        <v>13</v>
      </c>
      <c r="BT165" s="252">
        <f t="shared" si="66"/>
        <v>0</v>
      </c>
      <c r="BU165" s="252">
        <f t="shared" si="67"/>
        <v>0</v>
      </c>
      <c r="BV165" s="254">
        <f t="shared" si="68"/>
        <v>0</v>
      </c>
      <c r="BW165" s="261">
        <f t="shared" si="69"/>
        <v>3</v>
      </c>
      <c r="BX165" s="262">
        <v>84</v>
      </c>
      <c r="BY165" s="262">
        <v>84</v>
      </c>
      <c r="BZ165" s="246" t="e">
        <f t="shared" si="70"/>
        <v>#VALUE!</v>
      </c>
      <c r="CA165" s="246">
        <f t="shared" si="71"/>
        <v>20</v>
      </c>
      <c r="CB165" s="246" t="e">
        <f t="shared" si="72"/>
        <v>#VALUE!</v>
      </c>
      <c r="CC165" s="246" t="e">
        <f t="shared" si="73"/>
        <v>#VALUE!</v>
      </c>
      <c r="CD165" s="246" t="e">
        <f t="shared" si="74"/>
        <v>#VALUE!</v>
      </c>
      <c r="CE165" s="246" t="e">
        <f t="shared" si="75"/>
        <v>#VALUE!</v>
      </c>
      <c r="CF165" s="246" t="e">
        <f t="shared" si="76"/>
        <v>#VALUE!</v>
      </c>
      <c r="CG165" s="246" t="e">
        <f t="shared" si="77"/>
        <v>#VALUE!</v>
      </c>
      <c r="CH165" s="246" t="e">
        <f t="shared" si="78"/>
        <v>#VALUE!</v>
      </c>
      <c r="CI165" s="246" t="e">
        <f t="shared" si="79"/>
        <v>#VALUE!</v>
      </c>
      <c r="CJ165" s="246" t="e">
        <f t="shared" si="80"/>
        <v>#VALUE!</v>
      </c>
      <c r="CK165" s="246" t="e">
        <f t="shared" si="81"/>
        <v>#VALUE!</v>
      </c>
      <c r="CL165" s="246" t="e">
        <f t="shared" si="82"/>
        <v>#VALUE!</v>
      </c>
      <c r="CM165" s="246" t="e">
        <f t="shared" si="83"/>
        <v>#VALUE!</v>
      </c>
      <c r="CN165" s="246" t="e">
        <f t="shared" si="84"/>
        <v>#VALUE!</v>
      </c>
      <c r="CO165" s="263" t="str">
        <f t="shared" si="85"/>
        <v>2023PEC AI 494</v>
      </c>
      <c r="CP165" s="246" t="e">
        <f t="shared" si="86"/>
        <v>#VALUE!</v>
      </c>
      <c r="CQ165" s="211"/>
      <c r="CR165" s="246">
        <f t="shared" si="87"/>
        <v>20</v>
      </c>
      <c r="CS165" s="246" t="e">
        <f t="shared" si="88"/>
        <v>#VALUE!</v>
      </c>
      <c r="CT165" s="246" t="e">
        <f t="shared" si="89"/>
        <v>#VALUE!</v>
      </c>
      <c r="CU165" s="246" t="e">
        <f t="shared" si="90"/>
        <v>#VALUE!</v>
      </c>
      <c r="CV165" s="246" t="e">
        <f t="shared" si="91"/>
        <v>#VALUE!</v>
      </c>
      <c r="CW165" s="246" t="e">
        <f t="shared" si="92"/>
        <v>#VALUE!</v>
      </c>
      <c r="CX165" s="246" t="e">
        <f t="shared" si="93"/>
        <v>#VALUE!</v>
      </c>
      <c r="CY165" s="246" t="e">
        <f t="shared" si="94"/>
        <v>#VALUE!</v>
      </c>
      <c r="CZ165" s="246" t="e">
        <f t="shared" si="95"/>
        <v>#VALUE!</v>
      </c>
      <c r="DA165" s="246" t="e">
        <f t="shared" si="96"/>
        <v>#VALUE!</v>
      </c>
      <c r="DB165" s="246" t="e">
        <f t="shared" si="97"/>
        <v>#VALUE!</v>
      </c>
      <c r="DC165" s="246" t="e">
        <f t="shared" si="98"/>
        <v>#VALUE!</v>
      </c>
      <c r="DD165" s="246" t="e">
        <f t="shared" si="99"/>
        <v>#VALUE!</v>
      </c>
      <c r="DE165" s="212"/>
      <c r="DF165" s="212" t="e">
        <f t="shared" si="100"/>
        <v>#VALUE!</v>
      </c>
      <c r="DG165" s="212"/>
      <c r="DH165" s="212"/>
      <c r="DI165" s="212"/>
      <c r="DJ165" s="212"/>
      <c r="DK165" s="212"/>
      <c r="DL165" s="212"/>
      <c r="DM165" s="212"/>
      <c r="DN165" s="212"/>
      <c r="DO165" s="212"/>
      <c r="DP165" s="212"/>
      <c r="DQ165" s="212"/>
      <c r="DR165" s="264">
        <f t="shared" si="101"/>
        <v>84</v>
      </c>
      <c r="DS165" s="241">
        <f t="shared" si="102"/>
        <v>17</v>
      </c>
      <c r="DT165" s="212">
        <f t="shared" si="103"/>
        <v>11</v>
      </c>
      <c r="DU165" s="212">
        <f t="shared" si="104"/>
        <v>12</v>
      </c>
      <c r="DV165" s="212">
        <f t="shared" si="105"/>
        <v>12</v>
      </c>
      <c r="DW165" s="212">
        <f t="shared" si="106"/>
        <v>12</v>
      </c>
      <c r="DX165" s="264">
        <f t="shared" si="107"/>
        <v>7</v>
      </c>
      <c r="DY165" s="265">
        <f t="shared" si="108"/>
        <v>13</v>
      </c>
      <c r="DZ165" s="212">
        <f t="shared" si="109"/>
        <v>84</v>
      </c>
      <c r="EA165" s="212">
        <f t="shared" si="110"/>
        <v>17</v>
      </c>
      <c r="EB165" s="212">
        <f t="shared" si="111"/>
        <v>0</v>
      </c>
      <c r="EC165" s="212">
        <f t="shared" ref="EC165:ED165" si="1185">IF(ISEVEN($B165),DT165,0)</f>
        <v>11</v>
      </c>
      <c r="ED165" s="212">
        <f t="shared" si="1185"/>
        <v>12</v>
      </c>
      <c r="EE165" s="212">
        <f t="shared" ref="EE165:EF165" si="1186">IF(ISODD($B165),DU165,0)</f>
        <v>0</v>
      </c>
      <c r="EF165" s="212">
        <f t="shared" si="1186"/>
        <v>0</v>
      </c>
      <c r="EG165" s="212">
        <f t="shared" si="114"/>
        <v>12</v>
      </c>
      <c r="EH165" s="212">
        <f t="shared" si="115"/>
        <v>0</v>
      </c>
      <c r="EI165" s="212">
        <f t="shared" ref="EI165:EJ165" si="1187">IF(ISEVEN($B165),DW165,0)</f>
        <v>12</v>
      </c>
      <c r="EJ165" s="264">
        <f t="shared" si="1187"/>
        <v>7</v>
      </c>
      <c r="EK165" s="212">
        <f t="shared" ref="EK165:EL165" si="1188">IF(ISODD($B165),DX165,0)</f>
        <v>0</v>
      </c>
      <c r="EL165" s="212">
        <f t="shared" si="1188"/>
        <v>0</v>
      </c>
      <c r="EM165" s="212">
        <f t="shared" si="118"/>
        <v>13</v>
      </c>
      <c r="EN165" s="212"/>
      <c r="EO165" s="212"/>
      <c r="EP165" s="241">
        <f t="shared" si="119"/>
        <v>17</v>
      </c>
      <c r="EQ165" s="212">
        <f t="shared" si="120"/>
        <v>14</v>
      </c>
      <c r="ER165" s="212">
        <f t="shared" si="121"/>
        <v>15</v>
      </c>
      <c r="ES165" s="212">
        <f t="shared" si="122"/>
        <v>15</v>
      </c>
      <c r="ET165" s="264">
        <f t="shared" si="123"/>
        <v>10</v>
      </c>
      <c r="EU165" s="212">
        <f t="shared" si="124"/>
        <v>13</v>
      </c>
      <c r="EV165" s="212"/>
      <c r="EW165" s="212">
        <f t="shared" si="125"/>
        <v>84</v>
      </c>
      <c r="EX165" s="212">
        <f t="shared" si="126"/>
        <v>17</v>
      </c>
      <c r="EY165" s="212">
        <f t="shared" si="127"/>
        <v>0</v>
      </c>
      <c r="EZ165" s="212">
        <f t="shared" ref="EZ165:FA165" si="1189">IF(ISEVEN($B165),EQ165,0)</f>
        <v>14</v>
      </c>
      <c r="FA165" s="212">
        <f t="shared" si="1189"/>
        <v>15</v>
      </c>
      <c r="FB165" s="212">
        <f t="shared" ref="FB165:FC165" si="1190">IF(ISODD($B165),ER165,0)</f>
        <v>0</v>
      </c>
      <c r="FC165" s="212">
        <f t="shared" si="1190"/>
        <v>0</v>
      </c>
      <c r="FD165" s="212">
        <f t="shared" si="130"/>
        <v>15</v>
      </c>
      <c r="FE165" s="212">
        <f t="shared" si="131"/>
        <v>0</v>
      </c>
      <c r="FF165" s="264">
        <f t="shared" ref="FF165:FG165" si="1191">IF(ISEVEN($B165),ET165,0)</f>
        <v>10</v>
      </c>
      <c r="FG165" s="212">
        <f t="shared" si="1191"/>
        <v>13</v>
      </c>
      <c r="FH165" s="212">
        <f t="shared" si="133"/>
        <v>0</v>
      </c>
      <c r="FI165" s="212">
        <v>0</v>
      </c>
      <c r="FJ165" s="212">
        <v>0</v>
      </c>
      <c r="FK165" s="212"/>
      <c r="FL165" s="212"/>
      <c r="FM165" s="262">
        <v>84</v>
      </c>
    </row>
    <row r="166" spans="1:169" ht="15.75" customHeight="1" x14ac:dyDescent="0.2">
      <c r="A166" s="247">
        <v>153</v>
      </c>
      <c r="B166" s="248">
        <v>213423243153</v>
      </c>
      <c r="C166" s="249" t="s">
        <v>876</v>
      </c>
      <c r="D166" s="250"/>
      <c r="E166" s="251" t="s">
        <v>877</v>
      </c>
      <c r="F166" s="252">
        <f t="shared" si="0"/>
        <v>2</v>
      </c>
      <c r="G166" s="252">
        <f t="shared" si="1"/>
        <v>2</v>
      </c>
      <c r="H166" s="252">
        <f t="shared" si="2"/>
        <v>2</v>
      </c>
      <c r="I166" s="252">
        <f t="shared" si="3"/>
        <v>1</v>
      </c>
      <c r="J166" s="252">
        <f t="shared" si="4"/>
        <v>0</v>
      </c>
      <c r="K166" s="252">
        <f t="shared" si="5"/>
        <v>0</v>
      </c>
      <c r="L166" s="252">
        <f t="shared" si="6"/>
        <v>0</v>
      </c>
      <c r="M166" s="252">
        <f t="shared" si="7"/>
        <v>0</v>
      </c>
      <c r="N166" s="252">
        <f t="shared" si="8"/>
        <v>0</v>
      </c>
      <c r="O166" s="253">
        <f t="shared" si="9"/>
        <v>0</v>
      </c>
      <c r="P166" s="252">
        <f t="shared" si="10"/>
        <v>5</v>
      </c>
      <c r="Q166" s="252">
        <f t="shared" si="11"/>
        <v>0</v>
      </c>
      <c r="R166" s="252">
        <f t="shared" si="12"/>
        <v>0</v>
      </c>
      <c r="S166" s="254">
        <f t="shared" si="13"/>
        <v>0</v>
      </c>
      <c r="T166" s="255">
        <f t="shared" si="14"/>
        <v>3</v>
      </c>
      <c r="U166" s="252">
        <f t="shared" si="15"/>
        <v>0</v>
      </c>
      <c r="V166" s="252">
        <f t="shared" si="16"/>
        <v>0</v>
      </c>
      <c r="W166" s="252">
        <f t="shared" si="17"/>
        <v>0</v>
      </c>
      <c r="X166" s="254">
        <f t="shared" si="18"/>
        <v>0</v>
      </c>
      <c r="Y166" s="256">
        <f t="shared" si="19"/>
        <v>4</v>
      </c>
      <c r="Z166" s="252">
        <f t="shared" si="20"/>
        <v>0</v>
      </c>
      <c r="AA166" s="252">
        <f t="shared" si="21"/>
        <v>0</v>
      </c>
      <c r="AB166" s="252">
        <f t="shared" si="22"/>
        <v>0</v>
      </c>
      <c r="AC166" s="254">
        <f t="shared" si="23"/>
        <v>0</v>
      </c>
      <c r="AD166" s="255">
        <f t="shared" si="24"/>
        <v>4</v>
      </c>
      <c r="AE166" s="252">
        <f t="shared" si="25"/>
        <v>5</v>
      </c>
      <c r="AF166" s="252">
        <f t="shared" si="26"/>
        <v>0</v>
      </c>
      <c r="AG166" s="252">
        <f t="shared" si="27"/>
        <v>0</v>
      </c>
      <c r="AH166" s="254">
        <f t="shared" si="28"/>
        <v>0</v>
      </c>
      <c r="AI166" s="257">
        <f t="shared" si="29"/>
        <v>3</v>
      </c>
      <c r="AJ166" s="252">
        <f t="shared" si="30"/>
        <v>5</v>
      </c>
      <c r="AK166" s="252">
        <f t="shared" si="31"/>
        <v>0</v>
      </c>
      <c r="AL166" s="252">
        <f t="shared" si="32"/>
        <v>0</v>
      </c>
      <c r="AM166" s="254">
        <f t="shared" si="33"/>
        <v>0</v>
      </c>
      <c r="AN166" s="257">
        <f t="shared" si="34"/>
        <v>3</v>
      </c>
      <c r="AO166" s="252">
        <f t="shared" si="35"/>
        <v>0</v>
      </c>
      <c r="AP166" s="252">
        <f t="shared" si="36"/>
        <v>0</v>
      </c>
      <c r="AQ166" s="252">
        <f t="shared" si="37"/>
        <v>0</v>
      </c>
      <c r="AR166" s="254">
        <f t="shared" si="38"/>
        <v>0</v>
      </c>
      <c r="AS166" s="257">
        <f t="shared" si="39"/>
        <v>4</v>
      </c>
      <c r="AT166" s="252">
        <f t="shared" si="40"/>
        <v>5</v>
      </c>
      <c r="AU166" s="252">
        <f t="shared" si="41"/>
        <v>0</v>
      </c>
      <c r="AV166" s="252">
        <f t="shared" si="42"/>
        <v>0</v>
      </c>
      <c r="AW166" s="254">
        <f t="shared" si="43"/>
        <v>0</v>
      </c>
      <c r="AX166" s="258">
        <f t="shared" si="44"/>
        <v>3</v>
      </c>
      <c r="AY166" s="252">
        <f t="shared" si="45"/>
        <v>0</v>
      </c>
      <c r="AZ166" s="252">
        <f t="shared" si="46"/>
        <v>0</v>
      </c>
      <c r="BA166" s="252">
        <f t="shared" si="47"/>
        <v>0</v>
      </c>
      <c r="BB166" s="254">
        <f t="shared" si="48"/>
        <v>0</v>
      </c>
      <c r="BC166" s="257">
        <f t="shared" si="49"/>
        <v>4</v>
      </c>
      <c r="BD166" s="252">
        <f t="shared" si="50"/>
        <v>0</v>
      </c>
      <c r="BE166" s="252">
        <f t="shared" si="51"/>
        <v>0</v>
      </c>
      <c r="BF166" s="252">
        <f t="shared" si="52"/>
        <v>0</v>
      </c>
      <c r="BG166" s="254">
        <f t="shared" si="53"/>
        <v>0</v>
      </c>
      <c r="BH166" s="257">
        <f t="shared" si="54"/>
        <v>4</v>
      </c>
      <c r="BI166" s="259">
        <f t="shared" si="55"/>
        <v>3</v>
      </c>
      <c r="BJ166" s="252">
        <f t="shared" si="56"/>
        <v>0</v>
      </c>
      <c r="BK166" s="252">
        <f t="shared" si="57"/>
        <v>0</v>
      </c>
      <c r="BL166" s="254">
        <f t="shared" si="58"/>
        <v>0</v>
      </c>
      <c r="BM166" s="260">
        <f t="shared" si="59"/>
        <v>3</v>
      </c>
      <c r="BN166" s="252">
        <f t="shared" si="60"/>
        <v>5</v>
      </c>
      <c r="BO166" s="252">
        <f t="shared" si="61"/>
        <v>0</v>
      </c>
      <c r="BP166" s="252">
        <f t="shared" si="62"/>
        <v>0</v>
      </c>
      <c r="BQ166" s="254">
        <f t="shared" si="63"/>
        <v>0</v>
      </c>
      <c r="BR166" s="261">
        <f t="shared" si="64"/>
        <v>3</v>
      </c>
      <c r="BS166" s="252">
        <f t="shared" si="65"/>
        <v>0</v>
      </c>
      <c r="BT166" s="252">
        <f t="shared" si="66"/>
        <v>0</v>
      </c>
      <c r="BU166" s="252">
        <f t="shared" si="67"/>
        <v>0</v>
      </c>
      <c r="BV166" s="254">
        <f t="shared" si="68"/>
        <v>0</v>
      </c>
      <c r="BW166" s="261">
        <f t="shared" si="69"/>
        <v>4</v>
      </c>
      <c r="BX166" s="262">
        <v>35</v>
      </c>
      <c r="BY166" s="262">
        <v>35</v>
      </c>
      <c r="BZ166" s="246" t="e">
        <f t="shared" si="70"/>
        <v>#VALUE!</v>
      </c>
      <c r="CA166" s="246">
        <f t="shared" si="71"/>
        <v>20</v>
      </c>
      <c r="CB166" s="246" t="e">
        <f t="shared" si="72"/>
        <v>#VALUE!</v>
      </c>
      <c r="CC166" s="246" t="e">
        <f t="shared" si="73"/>
        <v>#VALUE!</v>
      </c>
      <c r="CD166" s="246" t="e">
        <f t="shared" si="74"/>
        <v>#VALUE!</v>
      </c>
      <c r="CE166" s="246" t="e">
        <f t="shared" si="75"/>
        <v>#VALUE!</v>
      </c>
      <c r="CF166" s="246" t="e">
        <f t="shared" si="76"/>
        <v>#VALUE!</v>
      </c>
      <c r="CG166" s="246" t="e">
        <f t="shared" si="77"/>
        <v>#VALUE!</v>
      </c>
      <c r="CH166" s="246" t="e">
        <f t="shared" si="78"/>
        <v>#VALUE!</v>
      </c>
      <c r="CI166" s="246" t="e">
        <f t="shared" si="79"/>
        <v>#VALUE!</v>
      </c>
      <c r="CJ166" s="246" t="e">
        <f t="shared" si="80"/>
        <v>#VALUE!</v>
      </c>
      <c r="CK166" s="246" t="e">
        <f t="shared" si="81"/>
        <v>#VALUE!</v>
      </c>
      <c r="CL166" s="246" t="e">
        <f t="shared" si="82"/>
        <v>#VALUE!</v>
      </c>
      <c r="CM166" s="246" t="e">
        <f t="shared" si="83"/>
        <v>#VALUE!</v>
      </c>
      <c r="CN166" s="246" t="e">
        <f t="shared" si="84"/>
        <v>#VALUE!</v>
      </c>
      <c r="CO166" s="263" t="str">
        <f t="shared" si="85"/>
        <v>2023PEC AI 499</v>
      </c>
      <c r="CP166" s="246" t="e">
        <f t="shared" si="86"/>
        <v>#VALUE!</v>
      </c>
      <c r="CQ166" s="211"/>
      <c r="CR166" s="246">
        <f t="shared" si="87"/>
        <v>20</v>
      </c>
      <c r="CS166" s="246" t="e">
        <f t="shared" si="88"/>
        <v>#VALUE!</v>
      </c>
      <c r="CT166" s="246" t="e">
        <f t="shared" si="89"/>
        <v>#VALUE!</v>
      </c>
      <c r="CU166" s="246" t="e">
        <f t="shared" si="90"/>
        <v>#VALUE!</v>
      </c>
      <c r="CV166" s="246" t="e">
        <f t="shared" si="91"/>
        <v>#VALUE!</v>
      </c>
      <c r="CW166" s="246" t="e">
        <f t="shared" si="92"/>
        <v>#VALUE!</v>
      </c>
      <c r="CX166" s="246" t="e">
        <f t="shared" si="93"/>
        <v>#VALUE!</v>
      </c>
      <c r="CY166" s="246" t="e">
        <f t="shared" si="94"/>
        <v>#VALUE!</v>
      </c>
      <c r="CZ166" s="246" t="e">
        <f t="shared" si="95"/>
        <v>#VALUE!</v>
      </c>
      <c r="DA166" s="246" t="e">
        <f t="shared" si="96"/>
        <v>#VALUE!</v>
      </c>
      <c r="DB166" s="246" t="e">
        <f t="shared" si="97"/>
        <v>#VALUE!</v>
      </c>
      <c r="DC166" s="246" t="e">
        <f t="shared" si="98"/>
        <v>#VALUE!</v>
      </c>
      <c r="DD166" s="246" t="e">
        <f t="shared" si="99"/>
        <v>#VALUE!</v>
      </c>
      <c r="DE166" s="212"/>
      <c r="DF166" s="212" t="e">
        <f t="shared" si="100"/>
        <v>#VALUE!</v>
      </c>
      <c r="DG166" s="212"/>
      <c r="DH166" s="212"/>
      <c r="DI166" s="212"/>
      <c r="DJ166" s="212"/>
      <c r="DK166" s="212"/>
      <c r="DL166" s="212"/>
      <c r="DM166" s="212"/>
      <c r="DN166" s="212"/>
      <c r="DO166" s="212"/>
      <c r="DP166" s="212"/>
      <c r="DQ166" s="212"/>
      <c r="DR166" s="264">
        <f t="shared" si="101"/>
        <v>35</v>
      </c>
      <c r="DS166" s="241">
        <f t="shared" si="102"/>
        <v>7</v>
      </c>
      <c r="DT166" s="212">
        <f t="shared" si="103"/>
        <v>5</v>
      </c>
      <c r="DU166" s="212">
        <f t="shared" si="104"/>
        <v>5</v>
      </c>
      <c r="DV166" s="212">
        <f t="shared" si="105"/>
        <v>5</v>
      </c>
      <c r="DW166" s="212">
        <f t="shared" si="106"/>
        <v>5</v>
      </c>
      <c r="DX166" s="264">
        <f t="shared" si="107"/>
        <v>3</v>
      </c>
      <c r="DY166" s="265">
        <f t="shared" si="108"/>
        <v>5</v>
      </c>
      <c r="DZ166" s="212">
        <f t="shared" si="109"/>
        <v>35</v>
      </c>
      <c r="EA166" s="212">
        <f t="shared" si="110"/>
        <v>7</v>
      </c>
      <c r="EB166" s="212">
        <f t="shared" si="111"/>
        <v>5</v>
      </c>
      <c r="EC166" s="212">
        <f t="shared" ref="EC166:ED166" si="1192">IF(ISEVEN($B166),DT166,0)</f>
        <v>0</v>
      </c>
      <c r="ED166" s="212">
        <f t="shared" si="1192"/>
        <v>0</v>
      </c>
      <c r="EE166" s="212">
        <f t="shared" ref="EE166:EF166" si="1193">IF(ISODD($B166),DU166,0)</f>
        <v>5</v>
      </c>
      <c r="EF166" s="212">
        <f t="shared" si="1193"/>
        <v>5</v>
      </c>
      <c r="EG166" s="212">
        <f t="shared" si="114"/>
        <v>0</v>
      </c>
      <c r="EH166" s="212">
        <f t="shared" si="115"/>
        <v>5</v>
      </c>
      <c r="EI166" s="212">
        <f t="shared" ref="EI166:EJ166" si="1194">IF(ISEVEN($B166),DW166,0)</f>
        <v>0</v>
      </c>
      <c r="EJ166" s="212">
        <f t="shared" si="1194"/>
        <v>0</v>
      </c>
      <c r="EK166" s="264">
        <f t="shared" ref="EK166:EL166" si="1195">IF(ISODD($B166),DX166,0)</f>
        <v>3</v>
      </c>
      <c r="EL166" s="212">
        <f t="shared" si="1195"/>
        <v>5</v>
      </c>
      <c r="EM166" s="212">
        <f t="shared" si="118"/>
        <v>0</v>
      </c>
      <c r="EN166" s="212"/>
      <c r="EO166" s="212"/>
      <c r="EP166" s="241">
        <f t="shared" si="119"/>
        <v>7</v>
      </c>
      <c r="EQ166" s="212">
        <f t="shared" si="120"/>
        <v>6</v>
      </c>
      <c r="ER166" s="212">
        <f t="shared" si="121"/>
        <v>6</v>
      </c>
      <c r="ES166" s="212">
        <f t="shared" si="122"/>
        <v>6</v>
      </c>
      <c r="ET166" s="264">
        <f t="shared" si="123"/>
        <v>4</v>
      </c>
      <c r="EU166" s="212">
        <f t="shared" si="124"/>
        <v>6</v>
      </c>
      <c r="EV166" s="212"/>
      <c r="EW166" s="212">
        <f t="shared" si="125"/>
        <v>35</v>
      </c>
      <c r="EX166" s="212">
        <f t="shared" si="126"/>
        <v>7</v>
      </c>
      <c r="EY166" s="212">
        <f t="shared" si="127"/>
        <v>6</v>
      </c>
      <c r="EZ166" s="212">
        <f t="shared" ref="EZ166:FA166" si="1196">IF(ISEVEN($B166),EQ166,0)</f>
        <v>0</v>
      </c>
      <c r="FA166" s="212">
        <f t="shared" si="1196"/>
        <v>0</v>
      </c>
      <c r="FB166" s="212">
        <f t="shared" ref="FB166:FC166" si="1197">IF(ISODD($B166),ER166,0)</f>
        <v>6</v>
      </c>
      <c r="FC166" s="212">
        <f t="shared" si="1197"/>
        <v>6</v>
      </c>
      <c r="FD166" s="212">
        <f t="shared" si="130"/>
        <v>0</v>
      </c>
      <c r="FE166" s="264">
        <f t="shared" si="131"/>
        <v>4</v>
      </c>
      <c r="FF166" s="212">
        <f t="shared" ref="FF166:FG166" si="1198">IF(ISEVEN($B166),ET166,0)</f>
        <v>0</v>
      </c>
      <c r="FG166" s="212">
        <f t="shared" si="1198"/>
        <v>0</v>
      </c>
      <c r="FH166" s="212">
        <f t="shared" si="133"/>
        <v>6</v>
      </c>
      <c r="FI166" s="212">
        <v>0</v>
      </c>
      <c r="FJ166" s="212">
        <v>0</v>
      </c>
      <c r="FK166" s="212"/>
      <c r="FL166" s="212"/>
      <c r="FM166" s="262">
        <v>35</v>
      </c>
    </row>
    <row r="167" spans="1:169" ht="15.75" customHeight="1" x14ac:dyDescent="0.2">
      <c r="A167" s="247">
        <v>154</v>
      </c>
      <c r="B167" s="248">
        <v>213423243154</v>
      </c>
      <c r="C167" s="249" t="s">
        <v>878</v>
      </c>
      <c r="D167" s="250"/>
      <c r="E167" s="251" t="s">
        <v>879</v>
      </c>
      <c r="F167" s="252">
        <f t="shared" si="0"/>
        <v>2</v>
      </c>
      <c r="G167" s="252">
        <f t="shared" si="1"/>
        <v>2</v>
      </c>
      <c r="H167" s="252">
        <f t="shared" si="2"/>
        <v>2</v>
      </c>
      <c r="I167" s="252">
        <f t="shared" si="3"/>
        <v>2</v>
      </c>
      <c r="J167" s="252">
        <f t="shared" si="4"/>
        <v>2</v>
      </c>
      <c r="K167" s="252">
        <f t="shared" si="5"/>
        <v>2</v>
      </c>
      <c r="L167" s="252">
        <f t="shared" si="6"/>
        <v>2</v>
      </c>
      <c r="M167" s="252">
        <f t="shared" si="7"/>
        <v>2</v>
      </c>
      <c r="N167" s="252">
        <f t="shared" si="8"/>
        <v>0</v>
      </c>
      <c r="O167" s="253">
        <f t="shared" si="9"/>
        <v>0</v>
      </c>
      <c r="P167" s="252">
        <f t="shared" si="10"/>
        <v>0</v>
      </c>
      <c r="Q167" s="252">
        <f t="shared" si="11"/>
        <v>0</v>
      </c>
      <c r="R167" s="252">
        <f t="shared" si="12"/>
        <v>0</v>
      </c>
      <c r="S167" s="254">
        <f t="shared" si="13"/>
        <v>0</v>
      </c>
      <c r="T167" s="255">
        <f t="shared" si="14"/>
        <v>4</v>
      </c>
      <c r="U167" s="252">
        <f t="shared" si="15"/>
        <v>11</v>
      </c>
      <c r="V167" s="252">
        <f t="shared" si="16"/>
        <v>0</v>
      </c>
      <c r="W167" s="252">
        <f t="shared" si="17"/>
        <v>0</v>
      </c>
      <c r="X167" s="254">
        <f t="shared" si="18"/>
        <v>0</v>
      </c>
      <c r="Y167" s="256">
        <f t="shared" si="19"/>
        <v>3</v>
      </c>
      <c r="Z167" s="252">
        <f t="shared" si="20"/>
        <v>12</v>
      </c>
      <c r="AA167" s="252">
        <f t="shared" si="21"/>
        <v>0</v>
      </c>
      <c r="AB167" s="252">
        <f t="shared" si="22"/>
        <v>0</v>
      </c>
      <c r="AC167" s="254">
        <f t="shared" si="23"/>
        <v>0</v>
      </c>
      <c r="AD167" s="255">
        <f t="shared" si="24"/>
        <v>3</v>
      </c>
      <c r="AE167" s="252">
        <f t="shared" si="25"/>
        <v>0</v>
      </c>
      <c r="AF167" s="252">
        <f t="shared" si="26"/>
        <v>0</v>
      </c>
      <c r="AG167" s="252">
        <f t="shared" si="27"/>
        <v>0</v>
      </c>
      <c r="AH167" s="254">
        <f t="shared" si="28"/>
        <v>0</v>
      </c>
      <c r="AI167" s="257">
        <f t="shared" si="29"/>
        <v>4</v>
      </c>
      <c r="AJ167" s="252">
        <f t="shared" si="30"/>
        <v>0</v>
      </c>
      <c r="AK167" s="252">
        <f t="shared" si="31"/>
        <v>0</v>
      </c>
      <c r="AL167" s="252">
        <f t="shared" si="32"/>
        <v>0</v>
      </c>
      <c r="AM167" s="254">
        <f t="shared" si="33"/>
        <v>0</v>
      </c>
      <c r="AN167" s="257">
        <f t="shared" si="34"/>
        <v>4</v>
      </c>
      <c r="AO167" s="252">
        <f t="shared" si="35"/>
        <v>12</v>
      </c>
      <c r="AP167" s="252">
        <f t="shared" si="36"/>
        <v>0</v>
      </c>
      <c r="AQ167" s="252">
        <f t="shared" si="37"/>
        <v>0</v>
      </c>
      <c r="AR167" s="254">
        <f t="shared" si="38"/>
        <v>0</v>
      </c>
      <c r="AS167" s="257">
        <f t="shared" si="39"/>
        <v>3</v>
      </c>
      <c r="AT167" s="252">
        <f t="shared" si="40"/>
        <v>0</v>
      </c>
      <c r="AU167" s="252">
        <f t="shared" si="41"/>
        <v>0</v>
      </c>
      <c r="AV167" s="252">
        <f t="shared" si="42"/>
        <v>0</v>
      </c>
      <c r="AW167" s="254">
        <f t="shared" si="43"/>
        <v>0</v>
      </c>
      <c r="AX167" s="258">
        <f t="shared" si="44"/>
        <v>4</v>
      </c>
      <c r="AY167" s="252">
        <f t="shared" si="45"/>
        <v>12</v>
      </c>
      <c r="AZ167" s="252">
        <f t="shared" si="46"/>
        <v>0</v>
      </c>
      <c r="BA167" s="252">
        <f t="shared" si="47"/>
        <v>0</v>
      </c>
      <c r="BB167" s="254">
        <f t="shared" si="48"/>
        <v>0</v>
      </c>
      <c r="BC167" s="257">
        <f t="shared" si="49"/>
        <v>3</v>
      </c>
      <c r="BD167" s="259">
        <f t="shared" si="50"/>
        <v>7</v>
      </c>
      <c r="BE167" s="252">
        <f t="shared" si="51"/>
        <v>0</v>
      </c>
      <c r="BF167" s="252">
        <f t="shared" si="52"/>
        <v>0</v>
      </c>
      <c r="BG167" s="254">
        <f t="shared" si="53"/>
        <v>0</v>
      </c>
      <c r="BH167" s="257">
        <f t="shared" si="54"/>
        <v>3</v>
      </c>
      <c r="BI167" s="252">
        <f t="shared" si="55"/>
        <v>0</v>
      </c>
      <c r="BJ167" s="252">
        <f t="shared" si="56"/>
        <v>0</v>
      </c>
      <c r="BK167" s="252">
        <f t="shared" si="57"/>
        <v>0</v>
      </c>
      <c r="BL167" s="254">
        <f t="shared" si="58"/>
        <v>0</v>
      </c>
      <c r="BM167" s="260">
        <f t="shared" si="59"/>
        <v>4</v>
      </c>
      <c r="BN167" s="252">
        <f t="shared" si="60"/>
        <v>0</v>
      </c>
      <c r="BO167" s="252">
        <f t="shared" si="61"/>
        <v>0</v>
      </c>
      <c r="BP167" s="252">
        <f t="shared" si="62"/>
        <v>0</v>
      </c>
      <c r="BQ167" s="254">
        <f t="shared" si="63"/>
        <v>0</v>
      </c>
      <c r="BR167" s="261">
        <f t="shared" si="64"/>
        <v>4</v>
      </c>
      <c r="BS167" s="252">
        <f t="shared" si="65"/>
        <v>12</v>
      </c>
      <c r="BT167" s="252">
        <f t="shared" si="66"/>
        <v>0</v>
      </c>
      <c r="BU167" s="252">
        <f t="shared" si="67"/>
        <v>0</v>
      </c>
      <c r="BV167" s="254">
        <f t="shared" si="68"/>
        <v>0</v>
      </c>
      <c r="BW167" s="261">
        <f t="shared" si="69"/>
        <v>3</v>
      </c>
      <c r="BX167" s="262">
        <v>82</v>
      </c>
      <c r="BY167" s="262">
        <v>82</v>
      </c>
      <c r="BZ167" s="246" t="e">
        <f t="shared" si="70"/>
        <v>#VALUE!</v>
      </c>
      <c r="CA167" s="246">
        <f t="shared" si="71"/>
        <v>20</v>
      </c>
      <c r="CB167" s="246" t="e">
        <f t="shared" si="72"/>
        <v>#VALUE!</v>
      </c>
      <c r="CC167" s="246" t="e">
        <f t="shared" si="73"/>
        <v>#VALUE!</v>
      </c>
      <c r="CD167" s="246" t="e">
        <f t="shared" si="74"/>
        <v>#VALUE!</v>
      </c>
      <c r="CE167" s="246" t="e">
        <f t="shared" si="75"/>
        <v>#VALUE!</v>
      </c>
      <c r="CF167" s="246" t="e">
        <f t="shared" si="76"/>
        <v>#VALUE!</v>
      </c>
      <c r="CG167" s="246" t="e">
        <f t="shared" si="77"/>
        <v>#VALUE!</v>
      </c>
      <c r="CH167" s="246" t="e">
        <f t="shared" si="78"/>
        <v>#VALUE!</v>
      </c>
      <c r="CI167" s="246" t="e">
        <f t="shared" si="79"/>
        <v>#VALUE!</v>
      </c>
      <c r="CJ167" s="246" t="e">
        <f t="shared" si="80"/>
        <v>#VALUE!</v>
      </c>
      <c r="CK167" s="246" t="e">
        <f t="shared" si="81"/>
        <v>#VALUE!</v>
      </c>
      <c r="CL167" s="246" t="e">
        <f t="shared" si="82"/>
        <v>#VALUE!</v>
      </c>
      <c r="CM167" s="246" t="e">
        <f t="shared" si="83"/>
        <v>#VALUE!</v>
      </c>
      <c r="CN167" s="246" t="e">
        <f t="shared" si="84"/>
        <v>#VALUE!</v>
      </c>
      <c r="CO167" s="263" t="str">
        <f t="shared" si="85"/>
        <v>2023PEC AI 500</v>
      </c>
      <c r="CP167" s="246" t="e">
        <f t="shared" si="86"/>
        <v>#VALUE!</v>
      </c>
      <c r="CQ167" s="211"/>
      <c r="CR167" s="246">
        <f t="shared" si="87"/>
        <v>20</v>
      </c>
      <c r="CS167" s="246" t="e">
        <f t="shared" si="88"/>
        <v>#VALUE!</v>
      </c>
      <c r="CT167" s="246" t="e">
        <f t="shared" si="89"/>
        <v>#VALUE!</v>
      </c>
      <c r="CU167" s="246" t="e">
        <f t="shared" si="90"/>
        <v>#VALUE!</v>
      </c>
      <c r="CV167" s="246" t="e">
        <f t="shared" si="91"/>
        <v>#VALUE!</v>
      </c>
      <c r="CW167" s="246" t="e">
        <f t="shared" si="92"/>
        <v>#VALUE!</v>
      </c>
      <c r="CX167" s="246" t="e">
        <f t="shared" si="93"/>
        <v>#VALUE!</v>
      </c>
      <c r="CY167" s="246" t="e">
        <f t="shared" si="94"/>
        <v>#VALUE!</v>
      </c>
      <c r="CZ167" s="246" t="e">
        <f t="shared" si="95"/>
        <v>#VALUE!</v>
      </c>
      <c r="DA167" s="246" t="e">
        <f t="shared" si="96"/>
        <v>#VALUE!</v>
      </c>
      <c r="DB167" s="246" t="e">
        <f t="shared" si="97"/>
        <v>#VALUE!</v>
      </c>
      <c r="DC167" s="246" t="e">
        <f t="shared" si="98"/>
        <v>#VALUE!</v>
      </c>
      <c r="DD167" s="246" t="e">
        <f t="shared" si="99"/>
        <v>#VALUE!</v>
      </c>
      <c r="DE167" s="212"/>
      <c r="DF167" s="212" t="e">
        <f t="shared" si="100"/>
        <v>#VALUE!</v>
      </c>
      <c r="DG167" s="212"/>
      <c r="DH167" s="212"/>
      <c r="DI167" s="212"/>
      <c r="DJ167" s="212"/>
      <c r="DK167" s="212"/>
      <c r="DL167" s="212"/>
      <c r="DM167" s="212"/>
      <c r="DN167" s="212"/>
      <c r="DO167" s="212"/>
      <c r="DP167" s="212"/>
      <c r="DQ167" s="212"/>
      <c r="DR167" s="264">
        <f t="shared" si="101"/>
        <v>82</v>
      </c>
      <c r="DS167" s="241">
        <f t="shared" si="102"/>
        <v>16</v>
      </c>
      <c r="DT167" s="212">
        <f t="shared" si="103"/>
        <v>11</v>
      </c>
      <c r="DU167" s="212">
        <f t="shared" si="104"/>
        <v>12</v>
      </c>
      <c r="DV167" s="212">
        <f t="shared" si="105"/>
        <v>12</v>
      </c>
      <c r="DW167" s="212">
        <f t="shared" si="106"/>
        <v>12</v>
      </c>
      <c r="DX167" s="264">
        <f t="shared" si="107"/>
        <v>7</v>
      </c>
      <c r="DY167" s="265">
        <f t="shared" si="108"/>
        <v>12</v>
      </c>
      <c r="DZ167" s="212">
        <f t="shared" si="109"/>
        <v>82</v>
      </c>
      <c r="EA167" s="212">
        <f t="shared" si="110"/>
        <v>16</v>
      </c>
      <c r="EB167" s="212">
        <f t="shared" si="111"/>
        <v>0</v>
      </c>
      <c r="EC167" s="212">
        <f t="shared" ref="EC167:ED167" si="1199">IF(ISEVEN($B167),DT167,0)</f>
        <v>11</v>
      </c>
      <c r="ED167" s="212">
        <f t="shared" si="1199"/>
        <v>12</v>
      </c>
      <c r="EE167" s="212">
        <f t="shared" ref="EE167:EF167" si="1200">IF(ISODD($B167),DU167,0)</f>
        <v>0</v>
      </c>
      <c r="EF167" s="212">
        <f t="shared" si="1200"/>
        <v>0</v>
      </c>
      <c r="EG167" s="212">
        <f t="shared" si="114"/>
        <v>12</v>
      </c>
      <c r="EH167" s="212">
        <f t="shared" si="115"/>
        <v>0</v>
      </c>
      <c r="EI167" s="212">
        <f t="shared" ref="EI167:EJ167" si="1201">IF(ISEVEN($B167),DW167,0)</f>
        <v>12</v>
      </c>
      <c r="EJ167" s="264">
        <f t="shared" si="1201"/>
        <v>7</v>
      </c>
      <c r="EK167" s="212">
        <f t="shared" ref="EK167:EL167" si="1202">IF(ISODD($B167),DX167,0)</f>
        <v>0</v>
      </c>
      <c r="EL167" s="212">
        <f t="shared" si="1202"/>
        <v>0</v>
      </c>
      <c r="EM167" s="212">
        <f t="shared" si="118"/>
        <v>12</v>
      </c>
      <c r="EN167" s="212"/>
      <c r="EO167" s="212"/>
      <c r="EP167" s="241">
        <f t="shared" si="119"/>
        <v>16</v>
      </c>
      <c r="EQ167" s="212">
        <f t="shared" si="120"/>
        <v>14</v>
      </c>
      <c r="ER167" s="212">
        <f t="shared" si="121"/>
        <v>14</v>
      </c>
      <c r="ES167" s="212">
        <f t="shared" si="122"/>
        <v>14</v>
      </c>
      <c r="ET167" s="264">
        <f t="shared" si="123"/>
        <v>11</v>
      </c>
      <c r="EU167" s="212">
        <f t="shared" si="124"/>
        <v>13</v>
      </c>
      <c r="EV167" s="212"/>
      <c r="EW167" s="212">
        <f t="shared" si="125"/>
        <v>82</v>
      </c>
      <c r="EX167" s="212">
        <f t="shared" si="126"/>
        <v>16</v>
      </c>
      <c r="EY167" s="212">
        <f t="shared" si="127"/>
        <v>0</v>
      </c>
      <c r="EZ167" s="212">
        <f t="shared" ref="EZ167:FA167" si="1203">IF(ISEVEN($B167),EQ167,0)</f>
        <v>14</v>
      </c>
      <c r="FA167" s="212">
        <f t="shared" si="1203"/>
        <v>14</v>
      </c>
      <c r="FB167" s="212">
        <f t="shared" ref="FB167:FC167" si="1204">IF(ISODD($B167),ER167,0)</f>
        <v>0</v>
      </c>
      <c r="FC167" s="212">
        <f t="shared" si="1204"/>
        <v>0</v>
      </c>
      <c r="FD167" s="212">
        <f t="shared" si="130"/>
        <v>14</v>
      </c>
      <c r="FE167" s="212">
        <f t="shared" si="131"/>
        <v>0</v>
      </c>
      <c r="FF167" s="264">
        <f t="shared" ref="FF167:FG167" si="1205">IF(ISEVEN($B167),ET167,0)</f>
        <v>11</v>
      </c>
      <c r="FG167" s="212">
        <f t="shared" si="1205"/>
        <v>13</v>
      </c>
      <c r="FH167" s="212">
        <f t="shared" si="133"/>
        <v>0</v>
      </c>
      <c r="FI167" s="212">
        <v>0</v>
      </c>
      <c r="FJ167" s="212">
        <v>0</v>
      </c>
      <c r="FK167" s="212"/>
      <c r="FL167" s="212"/>
      <c r="FM167" s="262">
        <v>82</v>
      </c>
    </row>
    <row r="168" spans="1:169" ht="15.75" customHeight="1" x14ac:dyDescent="0.2">
      <c r="A168" s="247">
        <v>155</v>
      </c>
      <c r="B168" s="248">
        <v>213423243155</v>
      </c>
      <c r="C168" s="266" t="s">
        <v>455</v>
      </c>
      <c r="D168" s="250"/>
      <c r="E168" s="267" t="s">
        <v>454</v>
      </c>
      <c r="F168" s="252">
        <f t="shared" si="0"/>
        <v>2</v>
      </c>
      <c r="G168" s="252">
        <f t="shared" si="1"/>
        <v>2</v>
      </c>
      <c r="H168" s="252">
        <f t="shared" si="2"/>
        <v>2</v>
      </c>
      <c r="I168" s="252">
        <f t="shared" si="3"/>
        <v>2</v>
      </c>
      <c r="J168" s="252">
        <f t="shared" si="4"/>
        <v>2</v>
      </c>
      <c r="K168" s="252">
        <f t="shared" si="5"/>
        <v>2</v>
      </c>
      <c r="L168" s="252">
        <f t="shared" si="6"/>
        <v>1</v>
      </c>
      <c r="M168" s="252">
        <f t="shared" si="7"/>
        <v>0</v>
      </c>
      <c r="N168" s="252">
        <f t="shared" si="8"/>
        <v>0</v>
      </c>
      <c r="O168" s="253">
        <f t="shared" si="9"/>
        <v>0</v>
      </c>
      <c r="P168" s="252">
        <f t="shared" si="10"/>
        <v>9</v>
      </c>
      <c r="Q168" s="252">
        <f t="shared" si="11"/>
        <v>0</v>
      </c>
      <c r="R168" s="252">
        <f t="shared" si="12"/>
        <v>0</v>
      </c>
      <c r="S168" s="254">
        <f t="shared" si="13"/>
        <v>0</v>
      </c>
      <c r="T168" s="255">
        <f t="shared" si="14"/>
        <v>3</v>
      </c>
      <c r="U168" s="252">
        <f t="shared" si="15"/>
        <v>0</v>
      </c>
      <c r="V168" s="252">
        <f t="shared" si="16"/>
        <v>0</v>
      </c>
      <c r="W168" s="252">
        <f t="shared" si="17"/>
        <v>0</v>
      </c>
      <c r="X168" s="254">
        <f t="shared" si="18"/>
        <v>0</v>
      </c>
      <c r="Y168" s="256">
        <f t="shared" si="19"/>
        <v>4</v>
      </c>
      <c r="Z168" s="252">
        <f t="shared" si="20"/>
        <v>0</v>
      </c>
      <c r="AA168" s="252">
        <f t="shared" si="21"/>
        <v>0</v>
      </c>
      <c r="AB168" s="252">
        <f t="shared" si="22"/>
        <v>0</v>
      </c>
      <c r="AC168" s="254">
        <f t="shared" si="23"/>
        <v>0</v>
      </c>
      <c r="AD168" s="255">
        <f t="shared" si="24"/>
        <v>4</v>
      </c>
      <c r="AE168" s="252">
        <f t="shared" si="25"/>
        <v>9</v>
      </c>
      <c r="AF168" s="252">
        <f t="shared" si="26"/>
        <v>0</v>
      </c>
      <c r="AG168" s="252">
        <f t="shared" si="27"/>
        <v>0</v>
      </c>
      <c r="AH168" s="254">
        <f t="shared" si="28"/>
        <v>0</v>
      </c>
      <c r="AI168" s="257">
        <f t="shared" si="29"/>
        <v>3</v>
      </c>
      <c r="AJ168" s="252">
        <f t="shared" si="30"/>
        <v>8</v>
      </c>
      <c r="AK168" s="252">
        <f t="shared" si="31"/>
        <v>0</v>
      </c>
      <c r="AL168" s="252">
        <f t="shared" si="32"/>
        <v>0</v>
      </c>
      <c r="AM168" s="254">
        <f t="shared" si="33"/>
        <v>0</v>
      </c>
      <c r="AN168" s="257">
        <f t="shared" si="34"/>
        <v>3</v>
      </c>
      <c r="AO168" s="252">
        <f t="shared" si="35"/>
        <v>0</v>
      </c>
      <c r="AP168" s="252">
        <f t="shared" si="36"/>
        <v>0</v>
      </c>
      <c r="AQ168" s="252">
        <f t="shared" si="37"/>
        <v>0</v>
      </c>
      <c r="AR168" s="254">
        <f t="shared" si="38"/>
        <v>0</v>
      </c>
      <c r="AS168" s="257">
        <f t="shared" si="39"/>
        <v>4</v>
      </c>
      <c r="AT168" s="252">
        <f t="shared" si="40"/>
        <v>9</v>
      </c>
      <c r="AU168" s="252">
        <f t="shared" si="41"/>
        <v>0</v>
      </c>
      <c r="AV168" s="252">
        <f t="shared" si="42"/>
        <v>0</v>
      </c>
      <c r="AW168" s="254">
        <f t="shared" si="43"/>
        <v>0</v>
      </c>
      <c r="AX168" s="258">
        <f t="shared" si="44"/>
        <v>3</v>
      </c>
      <c r="AY168" s="252">
        <f t="shared" si="45"/>
        <v>0</v>
      </c>
      <c r="AZ168" s="252">
        <f t="shared" si="46"/>
        <v>0</v>
      </c>
      <c r="BA168" s="252">
        <f t="shared" si="47"/>
        <v>0</v>
      </c>
      <c r="BB168" s="254">
        <f t="shared" si="48"/>
        <v>0</v>
      </c>
      <c r="BC168" s="257">
        <f t="shared" si="49"/>
        <v>4</v>
      </c>
      <c r="BD168" s="252">
        <f t="shared" si="50"/>
        <v>0</v>
      </c>
      <c r="BE168" s="252">
        <f t="shared" si="51"/>
        <v>0</v>
      </c>
      <c r="BF168" s="252">
        <f t="shared" si="52"/>
        <v>0</v>
      </c>
      <c r="BG168" s="254">
        <f t="shared" si="53"/>
        <v>0</v>
      </c>
      <c r="BH168" s="257">
        <f t="shared" si="54"/>
        <v>4</v>
      </c>
      <c r="BI168" s="259">
        <f t="shared" si="55"/>
        <v>6</v>
      </c>
      <c r="BJ168" s="252">
        <f t="shared" si="56"/>
        <v>0</v>
      </c>
      <c r="BK168" s="252">
        <f t="shared" si="57"/>
        <v>0</v>
      </c>
      <c r="BL168" s="254">
        <f t="shared" si="58"/>
        <v>0</v>
      </c>
      <c r="BM168" s="260">
        <f t="shared" si="59"/>
        <v>3</v>
      </c>
      <c r="BN168" s="252">
        <f t="shared" si="60"/>
        <v>10</v>
      </c>
      <c r="BO168" s="252">
        <f t="shared" si="61"/>
        <v>0</v>
      </c>
      <c r="BP168" s="252">
        <f t="shared" si="62"/>
        <v>0</v>
      </c>
      <c r="BQ168" s="254">
        <f t="shared" si="63"/>
        <v>0</v>
      </c>
      <c r="BR168" s="261">
        <f t="shared" si="64"/>
        <v>3</v>
      </c>
      <c r="BS168" s="252">
        <f t="shared" si="65"/>
        <v>0</v>
      </c>
      <c r="BT168" s="252">
        <f t="shared" si="66"/>
        <v>0</v>
      </c>
      <c r="BU168" s="252">
        <f t="shared" si="67"/>
        <v>0</v>
      </c>
      <c r="BV168" s="254">
        <f t="shared" si="68"/>
        <v>0</v>
      </c>
      <c r="BW168" s="261">
        <f t="shared" si="69"/>
        <v>4</v>
      </c>
      <c r="BX168" s="262">
        <v>64</v>
      </c>
      <c r="BY168" s="262">
        <v>64</v>
      </c>
      <c r="BZ168" s="246" t="e">
        <f t="shared" si="70"/>
        <v>#VALUE!</v>
      </c>
      <c r="CA168" s="246">
        <f t="shared" si="71"/>
        <v>20</v>
      </c>
      <c r="CB168" s="246" t="e">
        <f t="shared" si="72"/>
        <v>#VALUE!</v>
      </c>
      <c r="CC168" s="246" t="e">
        <f t="shared" si="73"/>
        <v>#VALUE!</v>
      </c>
      <c r="CD168" s="246" t="e">
        <f t="shared" si="74"/>
        <v>#VALUE!</v>
      </c>
      <c r="CE168" s="246" t="e">
        <f t="shared" si="75"/>
        <v>#VALUE!</v>
      </c>
      <c r="CF168" s="246" t="e">
        <f t="shared" si="76"/>
        <v>#VALUE!</v>
      </c>
      <c r="CG168" s="246" t="e">
        <f t="shared" si="77"/>
        <v>#VALUE!</v>
      </c>
      <c r="CH168" s="246" t="e">
        <f t="shared" si="78"/>
        <v>#VALUE!</v>
      </c>
      <c r="CI168" s="246" t="e">
        <f t="shared" si="79"/>
        <v>#VALUE!</v>
      </c>
      <c r="CJ168" s="246" t="e">
        <f t="shared" si="80"/>
        <v>#VALUE!</v>
      </c>
      <c r="CK168" s="246" t="e">
        <f t="shared" si="81"/>
        <v>#VALUE!</v>
      </c>
      <c r="CL168" s="246" t="e">
        <f t="shared" si="82"/>
        <v>#VALUE!</v>
      </c>
      <c r="CM168" s="246" t="e">
        <f t="shared" si="83"/>
        <v>#VALUE!</v>
      </c>
      <c r="CN168" s="246" t="e">
        <f t="shared" si="84"/>
        <v>#VALUE!</v>
      </c>
      <c r="CO168" s="263" t="str">
        <f t="shared" si="85"/>
        <v>2023PEC AI 288</v>
      </c>
      <c r="CP168" s="246" t="e">
        <f t="shared" si="86"/>
        <v>#VALUE!</v>
      </c>
      <c r="CQ168" s="211"/>
      <c r="CR168" s="246">
        <f t="shared" si="87"/>
        <v>20</v>
      </c>
      <c r="CS168" s="246" t="e">
        <f t="shared" si="88"/>
        <v>#VALUE!</v>
      </c>
      <c r="CT168" s="246" t="e">
        <f t="shared" si="89"/>
        <v>#VALUE!</v>
      </c>
      <c r="CU168" s="246" t="e">
        <f t="shared" si="90"/>
        <v>#VALUE!</v>
      </c>
      <c r="CV168" s="246" t="e">
        <f t="shared" si="91"/>
        <v>#VALUE!</v>
      </c>
      <c r="CW168" s="246" t="e">
        <f t="shared" si="92"/>
        <v>#VALUE!</v>
      </c>
      <c r="CX168" s="246" t="e">
        <f t="shared" si="93"/>
        <v>#VALUE!</v>
      </c>
      <c r="CY168" s="246" t="e">
        <f t="shared" si="94"/>
        <v>#VALUE!</v>
      </c>
      <c r="CZ168" s="246" t="e">
        <f t="shared" si="95"/>
        <v>#VALUE!</v>
      </c>
      <c r="DA168" s="246" t="e">
        <f t="shared" si="96"/>
        <v>#VALUE!</v>
      </c>
      <c r="DB168" s="246" t="e">
        <f t="shared" si="97"/>
        <v>#VALUE!</v>
      </c>
      <c r="DC168" s="246" t="e">
        <f t="shared" si="98"/>
        <v>#VALUE!</v>
      </c>
      <c r="DD168" s="246" t="e">
        <f t="shared" si="99"/>
        <v>#VALUE!</v>
      </c>
      <c r="DE168" s="212"/>
      <c r="DF168" s="212" t="e">
        <f t="shared" si="100"/>
        <v>#VALUE!</v>
      </c>
      <c r="DG168" s="212"/>
      <c r="DH168" s="212"/>
      <c r="DI168" s="212"/>
      <c r="DJ168" s="212"/>
      <c r="DK168" s="212"/>
      <c r="DL168" s="212"/>
      <c r="DM168" s="212"/>
      <c r="DN168" s="212"/>
      <c r="DO168" s="212"/>
      <c r="DP168" s="212"/>
      <c r="DQ168" s="212"/>
      <c r="DR168" s="264">
        <f t="shared" si="101"/>
        <v>64</v>
      </c>
      <c r="DS168" s="241">
        <f t="shared" si="102"/>
        <v>13</v>
      </c>
      <c r="DT168" s="212">
        <f t="shared" si="103"/>
        <v>9</v>
      </c>
      <c r="DU168" s="212">
        <f t="shared" si="104"/>
        <v>9</v>
      </c>
      <c r="DV168" s="212">
        <f t="shared" si="105"/>
        <v>8</v>
      </c>
      <c r="DW168" s="212">
        <f t="shared" si="106"/>
        <v>9</v>
      </c>
      <c r="DX168" s="264">
        <f t="shared" si="107"/>
        <v>6</v>
      </c>
      <c r="DY168" s="265">
        <f t="shared" si="108"/>
        <v>10</v>
      </c>
      <c r="DZ168" s="212">
        <f t="shared" si="109"/>
        <v>64</v>
      </c>
      <c r="EA168" s="212">
        <f t="shared" si="110"/>
        <v>13</v>
      </c>
      <c r="EB168" s="212">
        <f t="shared" si="111"/>
        <v>9</v>
      </c>
      <c r="EC168" s="212">
        <f t="shared" ref="EC168:ED168" si="1206">IF(ISEVEN($B168),DT168,0)</f>
        <v>0</v>
      </c>
      <c r="ED168" s="212">
        <f t="shared" si="1206"/>
        <v>0</v>
      </c>
      <c r="EE168" s="212">
        <f t="shared" ref="EE168:EF168" si="1207">IF(ISODD($B168),DU168,0)</f>
        <v>9</v>
      </c>
      <c r="EF168" s="212">
        <f t="shared" si="1207"/>
        <v>8</v>
      </c>
      <c r="EG168" s="212">
        <f t="shared" si="114"/>
        <v>0</v>
      </c>
      <c r="EH168" s="212">
        <f t="shared" si="115"/>
        <v>9</v>
      </c>
      <c r="EI168" s="212">
        <f t="shared" ref="EI168:EJ168" si="1208">IF(ISEVEN($B168),DW168,0)</f>
        <v>0</v>
      </c>
      <c r="EJ168" s="212">
        <f t="shared" si="1208"/>
        <v>0</v>
      </c>
      <c r="EK168" s="264">
        <f t="shared" ref="EK168:EL168" si="1209">IF(ISODD($B168),DX168,0)</f>
        <v>6</v>
      </c>
      <c r="EL168" s="212">
        <f t="shared" si="1209"/>
        <v>10</v>
      </c>
      <c r="EM168" s="212">
        <f t="shared" si="118"/>
        <v>0</v>
      </c>
      <c r="EN168" s="212"/>
      <c r="EO168" s="212"/>
      <c r="EP168" s="241">
        <f t="shared" si="119"/>
        <v>13</v>
      </c>
      <c r="EQ168" s="212">
        <f t="shared" si="120"/>
        <v>11</v>
      </c>
      <c r="ER168" s="212">
        <f t="shared" si="121"/>
        <v>11</v>
      </c>
      <c r="ES168" s="212">
        <f t="shared" si="122"/>
        <v>10</v>
      </c>
      <c r="ET168" s="264">
        <f t="shared" si="123"/>
        <v>9</v>
      </c>
      <c r="EU168" s="212">
        <f t="shared" si="124"/>
        <v>10</v>
      </c>
      <c r="EV168" s="212"/>
      <c r="EW168" s="212">
        <f t="shared" si="125"/>
        <v>64</v>
      </c>
      <c r="EX168" s="212">
        <f t="shared" si="126"/>
        <v>13</v>
      </c>
      <c r="EY168" s="212">
        <f t="shared" si="127"/>
        <v>11</v>
      </c>
      <c r="EZ168" s="212">
        <f t="shared" ref="EZ168:FA168" si="1210">IF(ISEVEN($B168),EQ168,0)</f>
        <v>0</v>
      </c>
      <c r="FA168" s="212">
        <f t="shared" si="1210"/>
        <v>0</v>
      </c>
      <c r="FB168" s="212">
        <f t="shared" ref="FB168:FC168" si="1211">IF(ISODD($B168),ER168,0)</f>
        <v>11</v>
      </c>
      <c r="FC168" s="212">
        <f t="shared" si="1211"/>
        <v>10</v>
      </c>
      <c r="FD168" s="212">
        <f t="shared" si="130"/>
        <v>0</v>
      </c>
      <c r="FE168" s="264">
        <f t="shared" si="131"/>
        <v>9</v>
      </c>
      <c r="FF168" s="212">
        <f t="shared" ref="FF168:FG168" si="1212">IF(ISEVEN($B168),ET168,0)</f>
        <v>0</v>
      </c>
      <c r="FG168" s="212">
        <f t="shared" si="1212"/>
        <v>0</v>
      </c>
      <c r="FH168" s="212">
        <f t="shared" si="133"/>
        <v>10</v>
      </c>
      <c r="FI168" s="212">
        <v>0</v>
      </c>
      <c r="FJ168" s="212">
        <v>0</v>
      </c>
      <c r="FK168" s="212"/>
      <c r="FL168" s="212"/>
      <c r="FM168" s="262">
        <v>64</v>
      </c>
    </row>
    <row r="169" spans="1:169" ht="15.75" customHeight="1" x14ac:dyDescent="0.2">
      <c r="A169" s="247">
        <v>156</v>
      </c>
      <c r="B169" s="248">
        <v>213423243156</v>
      </c>
      <c r="C169" s="249" t="s">
        <v>874</v>
      </c>
      <c r="D169" s="250"/>
      <c r="E169" s="251" t="s">
        <v>875</v>
      </c>
      <c r="F169" s="252">
        <f t="shared" si="0"/>
        <v>2</v>
      </c>
      <c r="G169" s="252">
        <f t="shared" si="1"/>
        <v>2</v>
      </c>
      <c r="H169" s="252">
        <f t="shared" si="2"/>
        <v>2</v>
      </c>
      <c r="I169" s="252">
        <f t="shared" si="3"/>
        <v>2</v>
      </c>
      <c r="J169" s="252">
        <f t="shared" si="4"/>
        <v>2</v>
      </c>
      <c r="K169" s="252">
        <f t="shared" si="5"/>
        <v>2</v>
      </c>
      <c r="L169" s="252">
        <f t="shared" si="6"/>
        <v>2</v>
      </c>
      <c r="M169" s="252">
        <f t="shared" si="7"/>
        <v>2</v>
      </c>
      <c r="N169" s="252">
        <f t="shared" si="8"/>
        <v>0</v>
      </c>
      <c r="O169" s="253">
        <f t="shared" si="9"/>
        <v>0</v>
      </c>
      <c r="P169" s="252">
        <f t="shared" si="10"/>
        <v>0</v>
      </c>
      <c r="Q169" s="252">
        <f t="shared" si="11"/>
        <v>0</v>
      </c>
      <c r="R169" s="252">
        <f t="shared" si="12"/>
        <v>0</v>
      </c>
      <c r="S169" s="254">
        <f t="shared" si="13"/>
        <v>0</v>
      </c>
      <c r="T169" s="255">
        <f t="shared" si="14"/>
        <v>4</v>
      </c>
      <c r="U169" s="252">
        <f t="shared" si="15"/>
        <v>11</v>
      </c>
      <c r="V169" s="252">
        <f t="shared" si="16"/>
        <v>0</v>
      </c>
      <c r="W169" s="252">
        <f t="shared" si="17"/>
        <v>0</v>
      </c>
      <c r="X169" s="254">
        <f t="shared" si="18"/>
        <v>0</v>
      </c>
      <c r="Y169" s="256">
        <f t="shared" si="19"/>
        <v>3</v>
      </c>
      <c r="Z169" s="252">
        <f t="shared" si="20"/>
        <v>12</v>
      </c>
      <c r="AA169" s="252">
        <f t="shared" si="21"/>
        <v>0</v>
      </c>
      <c r="AB169" s="252">
        <f t="shared" si="22"/>
        <v>0</v>
      </c>
      <c r="AC169" s="254">
        <f t="shared" si="23"/>
        <v>0</v>
      </c>
      <c r="AD169" s="255">
        <f t="shared" si="24"/>
        <v>3</v>
      </c>
      <c r="AE169" s="252">
        <f t="shared" si="25"/>
        <v>0</v>
      </c>
      <c r="AF169" s="252">
        <f t="shared" si="26"/>
        <v>0</v>
      </c>
      <c r="AG169" s="252">
        <f t="shared" si="27"/>
        <v>0</v>
      </c>
      <c r="AH169" s="254">
        <f t="shared" si="28"/>
        <v>0</v>
      </c>
      <c r="AI169" s="257">
        <f t="shared" si="29"/>
        <v>4</v>
      </c>
      <c r="AJ169" s="252">
        <f t="shared" si="30"/>
        <v>0</v>
      </c>
      <c r="AK169" s="252">
        <f t="shared" si="31"/>
        <v>0</v>
      </c>
      <c r="AL169" s="252">
        <f t="shared" si="32"/>
        <v>0</v>
      </c>
      <c r="AM169" s="254">
        <f t="shared" si="33"/>
        <v>0</v>
      </c>
      <c r="AN169" s="257">
        <f t="shared" si="34"/>
        <v>4</v>
      </c>
      <c r="AO169" s="252">
        <f t="shared" si="35"/>
        <v>12</v>
      </c>
      <c r="AP169" s="252">
        <f t="shared" si="36"/>
        <v>0</v>
      </c>
      <c r="AQ169" s="252">
        <f t="shared" si="37"/>
        <v>0</v>
      </c>
      <c r="AR169" s="254">
        <f t="shared" si="38"/>
        <v>0</v>
      </c>
      <c r="AS169" s="257">
        <f t="shared" si="39"/>
        <v>3</v>
      </c>
      <c r="AT169" s="252">
        <f t="shared" si="40"/>
        <v>0</v>
      </c>
      <c r="AU169" s="252">
        <f t="shared" si="41"/>
        <v>0</v>
      </c>
      <c r="AV169" s="252">
        <f t="shared" si="42"/>
        <v>0</v>
      </c>
      <c r="AW169" s="254">
        <f t="shared" si="43"/>
        <v>0</v>
      </c>
      <c r="AX169" s="258">
        <f t="shared" si="44"/>
        <v>4</v>
      </c>
      <c r="AY169" s="252">
        <f t="shared" si="45"/>
        <v>12</v>
      </c>
      <c r="AZ169" s="252">
        <f t="shared" si="46"/>
        <v>0</v>
      </c>
      <c r="BA169" s="252">
        <f t="shared" si="47"/>
        <v>0</v>
      </c>
      <c r="BB169" s="254">
        <f t="shared" si="48"/>
        <v>0</v>
      </c>
      <c r="BC169" s="257">
        <f t="shared" si="49"/>
        <v>3</v>
      </c>
      <c r="BD169" s="259">
        <f t="shared" si="50"/>
        <v>7</v>
      </c>
      <c r="BE169" s="252">
        <f t="shared" si="51"/>
        <v>0</v>
      </c>
      <c r="BF169" s="252">
        <f t="shared" si="52"/>
        <v>0</v>
      </c>
      <c r="BG169" s="254">
        <f t="shared" si="53"/>
        <v>0</v>
      </c>
      <c r="BH169" s="257">
        <f t="shared" si="54"/>
        <v>3</v>
      </c>
      <c r="BI169" s="252">
        <f t="shared" si="55"/>
        <v>0</v>
      </c>
      <c r="BJ169" s="252">
        <f t="shared" si="56"/>
        <v>0</v>
      </c>
      <c r="BK169" s="252">
        <f t="shared" si="57"/>
        <v>0</v>
      </c>
      <c r="BL169" s="254">
        <f t="shared" si="58"/>
        <v>0</v>
      </c>
      <c r="BM169" s="260">
        <f t="shared" si="59"/>
        <v>4</v>
      </c>
      <c r="BN169" s="252">
        <f t="shared" si="60"/>
        <v>0</v>
      </c>
      <c r="BO169" s="252">
        <f t="shared" si="61"/>
        <v>0</v>
      </c>
      <c r="BP169" s="252">
        <f t="shared" si="62"/>
        <v>0</v>
      </c>
      <c r="BQ169" s="254">
        <f t="shared" si="63"/>
        <v>0</v>
      </c>
      <c r="BR169" s="261">
        <f t="shared" si="64"/>
        <v>4</v>
      </c>
      <c r="BS169" s="252">
        <f t="shared" si="65"/>
        <v>12</v>
      </c>
      <c r="BT169" s="252">
        <f t="shared" si="66"/>
        <v>0</v>
      </c>
      <c r="BU169" s="252">
        <f t="shared" si="67"/>
        <v>0</v>
      </c>
      <c r="BV169" s="254">
        <f t="shared" si="68"/>
        <v>0</v>
      </c>
      <c r="BW169" s="261">
        <f t="shared" si="69"/>
        <v>3</v>
      </c>
      <c r="BX169" s="262">
        <v>82</v>
      </c>
      <c r="BY169" s="262">
        <v>82</v>
      </c>
      <c r="BZ169" s="246" t="e">
        <f t="shared" si="70"/>
        <v>#VALUE!</v>
      </c>
      <c r="CA169" s="246">
        <f t="shared" si="71"/>
        <v>20</v>
      </c>
      <c r="CB169" s="246" t="e">
        <f t="shared" si="72"/>
        <v>#VALUE!</v>
      </c>
      <c r="CC169" s="246" t="e">
        <f t="shared" si="73"/>
        <v>#VALUE!</v>
      </c>
      <c r="CD169" s="246" t="e">
        <f t="shared" si="74"/>
        <v>#VALUE!</v>
      </c>
      <c r="CE169" s="246" t="e">
        <f t="shared" si="75"/>
        <v>#VALUE!</v>
      </c>
      <c r="CF169" s="246" t="e">
        <f t="shared" si="76"/>
        <v>#VALUE!</v>
      </c>
      <c r="CG169" s="246" t="e">
        <f t="shared" si="77"/>
        <v>#VALUE!</v>
      </c>
      <c r="CH169" s="246" t="e">
        <f t="shared" si="78"/>
        <v>#VALUE!</v>
      </c>
      <c r="CI169" s="246" t="e">
        <f t="shared" si="79"/>
        <v>#VALUE!</v>
      </c>
      <c r="CJ169" s="246" t="e">
        <f t="shared" si="80"/>
        <v>#VALUE!</v>
      </c>
      <c r="CK169" s="246" t="e">
        <f t="shared" si="81"/>
        <v>#VALUE!</v>
      </c>
      <c r="CL169" s="246" t="e">
        <f t="shared" si="82"/>
        <v>#VALUE!</v>
      </c>
      <c r="CM169" s="246" t="e">
        <f t="shared" si="83"/>
        <v>#VALUE!</v>
      </c>
      <c r="CN169" s="246" t="e">
        <f t="shared" si="84"/>
        <v>#VALUE!</v>
      </c>
      <c r="CO169" s="263" t="str">
        <f t="shared" si="85"/>
        <v>2023PEC AI 498</v>
      </c>
      <c r="CP169" s="246" t="e">
        <f t="shared" si="86"/>
        <v>#VALUE!</v>
      </c>
      <c r="CQ169" s="211"/>
      <c r="CR169" s="246">
        <f t="shared" si="87"/>
        <v>20</v>
      </c>
      <c r="CS169" s="246" t="e">
        <f t="shared" si="88"/>
        <v>#VALUE!</v>
      </c>
      <c r="CT169" s="246" t="e">
        <f t="shared" si="89"/>
        <v>#VALUE!</v>
      </c>
      <c r="CU169" s="246" t="e">
        <f t="shared" si="90"/>
        <v>#VALUE!</v>
      </c>
      <c r="CV169" s="246" t="e">
        <f t="shared" si="91"/>
        <v>#VALUE!</v>
      </c>
      <c r="CW169" s="246" t="e">
        <f t="shared" si="92"/>
        <v>#VALUE!</v>
      </c>
      <c r="CX169" s="246" t="e">
        <f t="shared" si="93"/>
        <v>#VALUE!</v>
      </c>
      <c r="CY169" s="246" t="e">
        <f t="shared" si="94"/>
        <v>#VALUE!</v>
      </c>
      <c r="CZ169" s="246" t="e">
        <f t="shared" si="95"/>
        <v>#VALUE!</v>
      </c>
      <c r="DA169" s="246" t="e">
        <f t="shared" si="96"/>
        <v>#VALUE!</v>
      </c>
      <c r="DB169" s="246" t="e">
        <f t="shared" si="97"/>
        <v>#VALUE!</v>
      </c>
      <c r="DC169" s="246" t="e">
        <f t="shared" si="98"/>
        <v>#VALUE!</v>
      </c>
      <c r="DD169" s="246" t="e">
        <f t="shared" si="99"/>
        <v>#VALUE!</v>
      </c>
      <c r="DE169" s="212"/>
      <c r="DF169" s="212" t="e">
        <f t="shared" si="100"/>
        <v>#VALUE!</v>
      </c>
      <c r="DG169" s="212"/>
      <c r="DH169" s="212"/>
      <c r="DI169" s="212"/>
      <c r="DJ169" s="212"/>
      <c r="DK169" s="212"/>
      <c r="DL169" s="212"/>
      <c r="DM169" s="212"/>
      <c r="DN169" s="212"/>
      <c r="DO169" s="212"/>
      <c r="DP169" s="212"/>
      <c r="DQ169" s="212"/>
      <c r="DR169" s="264">
        <f t="shared" si="101"/>
        <v>82</v>
      </c>
      <c r="DS169" s="241">
        <f t="shared" si="102"/>
        <v>16</v>
      </c>
      <c r="DT169" s="212">
        <f t="shared" si="103"/>
        <v>11</v>
      </c>
      <c r="DU169" s="212">
        <f t="shared" si="104"/>
        <v>12</v>
      </c>
      <c r="DV169" s="212">
        <f t="shared" si="105"/>
        <v>12</v>
      </c>
      <c r="DW169" s="212">
        <f t="shared" si="106"/>
        <v>12</v>
      </c>
      <c r="DX169" s="264">
        <f t="shared" si="107"/>
        <v>7</v>
      </c>
      <c r="DY169" s="265">
        <f t="shared" si="108"/>
        <v>12</v>
      </c>
      <c r="DZ169" s="212">
        <f t="shared" si="109"/>
        <v>82</v>
      </c>
      <c r="EA169" s="212">
        <f t="shared" si="110"/>
        <v>16</v>
      </c>
      <c r="EB169" s="212">
        <f t="shared" si="111"/>
        <v>0</v>
      </c>
      <c r="EC169" s="212">
        <f t="shared" ref="EC169:ED169" si="1213">IF(ISEVEN($B169),DT169,0)</f>
        <v>11</v>
      </c>
      <c r="ED169" s="212">
        <f t="shared" si="1213"/>
        <v>12</v>
      </c>
      <c r="EE169" s="212">
        <f t="shared" ref="EE169:EF169" si="1214">IF(ISODD($B169),DU169,0)</f>
        <v>0</v>
      </c>
      <c r="EF169" s="212">
        <f t="shared" si="1214"/>
        <v>0</v>
      </c>
      <c r="EG169" s="212">
        <f t="shared" si="114"/>
        <v>12</v>
      </c>
      <c r="EH169" s="212">
        <f t="shared" si="115"/>
        <v>0</v>
      </c>
      <c r="EI169" s="212">
        <f t="shared" ref="EI169:EJ169" si="1215">IF(ISEVEN($B169),DW169,0)</f>
        <v>12</v>
      </c>
      <c r="EJ169" s="264">
        <f t="shared" si="1215"/>
        <v>7</v>
      </c>
      <c r="EK169" s="212">
        <f t="shared" ref="EK169:EL169" si="1216">IF(ISODD($B169),DX169,0)</f>
        <v>0</v>
      </c>
      <c r="EL169" s="212">
        <f t="shared" si="1216"/>
        <v>0</v>
      </c>
      <c r="EM169" s="212">
        <f t="shared" si="118"/>
        <v>12</v>
      </c>
      <c r="EN169" s="212"/>
      <c r="EO169" s="212"/>
      <c r="EP169" s="241">
        <f t="shared" si="119"/>
        <v>16</v>
      </c>
      <c r="EQ169" s="212">
        <f t="shared" si="120"/>
        <v>14</v>
      </c>
      <c r="ER169" s="212">
        <f t="shared" si="121"/>
        <v>14</v>
      </c>
      <c r="ES169" s="212">
        <f t="shared" si="122"/>
        <v>14</v>
      </c>
      <c r="ET169" s="264">
        <f t="shared" si="123"/>
        <v>11</v>
      </c>
      <c r="EU169" s="212">
        <f t="shared" si="124"/>
        <v>13</v>
      </c>
      <c r="EV169" s="212"/>
      <c r="EW169" s="212">
        <f t="shared" si="125"/>
        <v>82</v>
      </c>
      <c r="EX169" s="212">
        <f t="shared" si="126"/>
        <v>16</v>
      </c>
      <c r="EY169" s="212">
        <f t="shared" si="127"/>
        <v>0</v>
      </c>
      <c r="EZ169" s="212">
        <f t="shared" ref="EZ169:FA169" si="1217">IF(ISEVEN($B169),EQ169,0)</f>
        <v>14</v>
      </c>
      <c r="FA169" s="212">
        <f t="shared" si="1217"/>
        <v>14</v>
      </c>
      <c r="FB169" s="212">
        <f t="shared" ref="FB169:FC169" si="1218">IF(ISODD($B169),ER169,0)</f>
        <v>0</v>
      </c>
      <c r="FC169" s="212">
        <f t="shared" si="1218"/>
        <v>0</v>
      </c>
      <c r="FD169" s="212">
        <f t="shared" si="130"/>
        <v>14</v>
      </c>
      <c r="FE169" s="212">
        <f t="shared" si="131"/>
        <v>0</v>
      </c>
      <c r="FF169" s="264">
        <f t="shared" ref="FF169:FG169" si="1219">IF(ISEVEN($B169),ET169,0)</f>
        <v>11</v>
      </c>
      <c r="FG169" s="212">
        <f t="shared" si="1219"/>
        <v>13</v>
      </c>
      <c r="FH169" s="212">
        <f t="shared" si="133"/>
        <v>0</v>
      </c>
      <c r="FI169" s="212">
        <v>0</v>
      </c>
      <c r="FJ169" s="212">
        <v>0</v>
      </c>
      <c r="FK169" s="212"/>
      <c r="FL169" s="212"/>
      <c r="FM169" s="262">
        <v>82</v>
      </c>
    </row>
    <row r="170" spans="1:169" ht="15.75" customHeight="1" x14ac:dyDescent="0.2">
      <c r="A170" s="247">
        <v>158</v>
      </c>
      <c r="B170" s="266">
        <v>213423243158</v>
      </c>
      <c r="C170" s="266" t="s">
        <v>217</v>
      </c>
      <c r="D170" s="250"/>
      <c r="E170" s="267" t="s">
        <v>1676</v>
      </c>
      <c r="F170" s="252">
        <f t="shared" si="0"/>
        <v>2</v>
      </c>
      <c r="G170" s="252">
        <f t="shared" si="1"/>
        <v>2</v>
      </c>
      <c r="H170" s="252">
        <f t="shared" si="2"/>
        <v>2</v>
      </c>
      <c r="I170" s="252">
        <f t="shared" si="3"/>
        <v>2</v>
      </c>
      <c r="J170" s="252">
        <f t="shared" si="4"/>
        <v>2</v>
      </c>
      <c r="K170" s="252">
        <f t="shared" si="5"/>
        <v>2</v>
      </c>
      <c r="L170" s="252">
        <f t="shared" si="6"/>
        <v>2</v>
      </c>
      <c r="M170" s="252">
        <f t="shared" si="7"/>
        <v>2</v>
      </c>
      <c r="N170" s="252">
        <f t="shared" si="8"/>
        <v>2</v>
      </c>
      <c r="O170" s="253">
        <f t="shared" si="9"/>
        <v>1</v>
      </c>
      <c r="P170" s="252">
        <f t="shared" si="10"/>
        <v>0</v>
      </c>
      <c r="Q170" s="252">
        <f t="shared" si="11"/>
        <v>0</v>
      </c>
      <c r="R170" s="252">
        <f t="shared" si="12"/>
        <v>0</v>
      </c>
      <c r="S170" s="254">
        <f t="shared" si="13"/>
        <v>0</v>
      </c>
      <c r="T170" s="255">
        <f t="shared" si="14"/>
        <v>4</v>
      </c>
      <c r="U170" s="252">
        <f t="shared" si="15"/>
        <v>13</v>
      </c>
      <c r="V170" s="252">
        <f t="shared" si="16"/>
        <v>0</v>
      </c>
      <c r="W170" s="252">
        <f t="shared" si="17"/>
        <v>0</v>
      </c>
      <c r="X170" s="254">
        <f t="shared" si="18"/>
        <v>0</v>
      </c>
      <c r="Y170" s="256">
        <f t="shared" si="19"/>
        <v>3</v>
      </c>
      <c r="Z170" s="252">
        <f t="shared" si="20"/>
        <v>14</v>
      </c>
      <c r="AA170" s="252">
        <f t="shared" si="21"/>
        <v>0</v>
      </c>
      <c r="AB170" s="252">
        <f t="shared" si="22"/>
        <v>0</v>
      </c>
      <c r="AC170" s="254">
        <f t="shared" si="23"/>
        <v>0</v>
      </c>
      <c r="AD170" s="255">
        <f t="shared" si="24"/>
        <v>3</v>
      </c>
      <c r="AE170" s="252">
        <f t="shared" si="25"/>
        <v>0</v>
      </c>
      <c r="AF170" s="252">
        <f t="shared" si="26"/>
        <v>0</v>
      </c>
      <c r="AG170" s="252">
        <f t="shared" si="27"/>
        <v>0</v>
      </c>
      <c r="AH170" s="254">
        <f t="shared" si="28"/>
        <v>0</v>
      </c>
      <c r="AI170" s="257">
        <f t="shared" si="29"/>
        <v>4</v>
      </c>
      <c r="AJ170" s="252">
        <f t="shared" si="30"/>
        <v>0</v>
      </c>
      <c r="AK170" s="252">
        <f t="shared" si="31"/>
        <v>0</v>
      </c>
      <c r="AL170" s="252">
        <f t="shared" si="32"/>
        <v>0</v>
      </c>
      <c r="AM170" s="254">
        <f t="shared" si="33"/>
        <v>0</v>
      </c>
      <c r="AN170" s="257">
        <f t="shared" si="34"/>
        <v>4</v>
      </c>
      <c r="AO170" s="252">
        <f t="shared" si="35"/>
        <v>14</v>
      </c>
      <c r="AP170" s="252">
        <f t="shared" si="36"/>
        <v>0</v>
      </c>
      <c r="AQ170" s="252">
        <f t="shared" si="37"/>
        <v>0</v>
      </c>
      <c r="AR170" s="254">
        <f t="shared" si="38"/>
        <v>0</v>
      </c>
      <c r="AS170" s="257">
        <f t="shared" si="39"/>
        <v>3</v>
      </c>
      <c r="AT170" s="252">
        <f t="shared" si="40"/>
        <v>0</v>
      </c>
      <c r="AU170" s="252">
        <f t="shared" si="41"/>
        <v>0</v>
      </c>
      <c r="AV170" s="252">
        <f t="shared" si="42"/>
        <v>0</v>
      </c>
      <c r="AW170" s="254">
        <f t="shared" si="43"/>
        <v>0</v>
      </c>
      <c r="AX170" s="258">
        <f t="shared" si="44"/>
        <v>4</v>
      </c>
      <c r="AY170" s="252">
        <f t="shared" si="45"/>
        <v>14</v>
      </c>
      <c r="AZ170" s="252">
        <f t="shared" si="46"/>
        <v>0</v>
      </c>
      <c r="BA170" s="252">
        <f t="shared" si="47"/>
        <v>0</v>
      </c>
      <c r="BB170" s="254">
        <f t="shared" si="48"/>
        <v>0</v>
      </c>
      <c r="BC170" s="257">
        <f t="shared" si="49"/>
        <v>3</v>
      </c>
      <c r="BD170" s="259">
        <f t="shared" si="50"/>
        <v>6</v>
      </c>
      <c r="BE170" s="252">
        <f t="shared" si="51"/>
        <v>0</v>
      </c>
      <c r="BF170" s="252">
        <f t="shared" si="52"/>
        <v>0</v>
      </c>
      <c r="BG170" s="254">
        <f t="shared" si="53"/>
        <v>0</v>
      </c>
      <c r="BH170" s="257">
        <f t="shared" si="54"/>
        <v>3</v>
      </c>
      <c r="BI170" s="252">
        <f t="shared" si="55"/>
        <v>0</v>
      </c>
      <c r="BJ170" s="252">
        <f t="shared" si="56"/>
        <v>0</v>
      </c>
      <c r="BK170" s="252">
        <f t="shared" si="57"/>
        <v>0</v>
      </c>
      <c r="BL170" s="254">
        <f t="shared" si="58"/>
        <v>0</v>
      </c>
      <c r="BM170" s="260">
        <f t="shared" si="59"/>
        <v>4</v>
      </c>
      <c r="BN170" s="252">
        <f t="shared" si="60"/>
        <v>0</v>
      </c>
      <c r="BO170" s="252">
        <f t="shared" si="61"/>
        <v>0</v>
      </c>
      <c r="BP170" s="252">
        <f t="shared" si="62"/>
        <v>0</v>
      </c>
      <c r="BQ170" s="254">
        <f t="shared" si="63"/>
        <v>0</v>
      </c>
      <c r="BR170" s="261">
        <f t="shared" si="64"/>
        <v>4</v>
      </c>
      <c r="BS170" s="252">
        <f t="shared" si="65"/>
        <v>14</v>
      </c>
      <c r="BT170" s="252">
        <f t="shared" si="66"/>
        <v>0</v>
      </c>
      <c r="BU170" s="252">
        <f t="shared" si="67"/>
        <v>0</v>
      </c>
      <c r="BV170" s="254">
        <f t="shared" si="68"/>
        <v>0</v>
      </c>
      <c r="BW170" s="261">
        <f t="shared" si="69"/>
        <v>3</v>
      </c>
      <c r="BX170" s="262">
        <v>94</v>
      </c>
      <c r="BY170" s="262">
        <v>94</v>
      </c>
      <c r="BZ170" s="246" t="e">
        <f t="shared" si="70"/>
        <v>#VALUE!</v>
      </c>
      <c r="CA170" s="246">
        <f t="shared" si="71"/>
        <v>20</v>
      </c>
      <c r="CB170" s="246" t="e">
        <f t="shared" si="72"/>
        <v>#VALUE!</v>
      </c>
      <c r="CC170" s="246" t="e">
        <f t="shared" si="73"/>
        <v>#VALUE!</v>
      </c>
      <c r="CD170" s="246" t="e">
        <f t="shared" si="74"/>
        <v>#VALUE!</v>
      </c>
      <c r="CE170" s="246" t="e">
        <f t="shared" si="75"/>
        <v>#VALUE!</v>
      </c>
      <c r="CF170" s="246" t="e">
        <f t="shared" si="76"/>
        <v>#VALUE!</v>
      </c>
      <c r="CG170" s="246" t="e">
        <f t="shared" si="77"/>
        <v>#VALUE!</v>
      </c>
      <c r="CH170" s="246" t="e">
        <f t="shared" si="78"/>
        <v>#VALUE!</v>
      </c>
      <c r="CI170" s="246" t="e">
        <f t="shared" si="79"/>
        <v>#VALUE!</v>
      </c>
      <c r="CJ170" s="246" t="e">
        <f t="shared" si="80"/>
        <v>#VALUE!</v>
      </c>
      <c r="CK170" s="246" t="e">
        <f t="shared" si="81"/>
        <v>#VALUE!</v>
      </c>
      <c r="CL170" s="246" t="e">
        <f t="shared" si="82"/>
        <v>#VALUE!</v>
      </c>
      <c r="CM170" s="246" t="e">
        <f t="shared" si="83"/>
        <v>#VALUE!</v>
      </c>
      <c r="CN170" s="246" t="e">
        <f t="shared" si="84"/>
        <v>#VALUE!</v>
      </c>
      <c r="CO170" s="263" t="str">
        <f t="shared" si="85"/>
        <v>2023PEC AI 168</v>
      </c>
      <c r="CP170" s="246" t="e">
        <f t="shared" si="86"/>
        <v>#VALUE!</v>
      </c>
      <c r="CQ170" s="211"/>
      <c r="CR170" s="246">
        <f t="shared" si="87"/>
        <v>20</v>
      </c>
      <c r="CS170" s="246" t="e">
        <f t="shared" si="88"/>
        <v>#VALUE!</v>
      </c>
      <c r="CT170" s="246" t="e">
        <f t="shared" si="89"/>
        <v>#VALUE!</v>
      </c>
      <c r="CU170" s="246" t="e">
        <f t="shared" si="90"/>
        <v>#VALUE!</v>
      </c>
      <c r="CV170" s="246" t="e">
        <f t="shared" si="91"/>
        <v>#VALUE!</v>
      </c>
      <c r="CW170" s="246" t="e">
        <f t="shared" si="92"/>
        <v>#VALUE!</v>
      </c>
      <c r="CX170" s="246" t="e">
        <f t="shared" si="93"/>
        <v>#VALUE!</v>
      </c>
      <c r="CY170" s="246" t="e">
        <f t="shared" si="94"/>
        <v>#VALUE!</v>
      </c>
      <c r="CZ170" s="246" t="e">
        <f t="shared" si="95"/>
        <v>#VALUE!</v>
      </c>
      <c r="DA170" s="246" t="e">
        <f t="shared" si="96"/>
        <v>#VALUE!</v>
      </c>
      <c r="DB170" s="246" t="e">
        <f t="shared" si="97"/>
        <v>#VALUE!</v>
      </c>
      <c r="DC170" s="246" t="e">
        <f t="shared" si="98"/>
        <v>#VALUE!</v>
      </c>
      <c r="DD170" s="246" t="e">
        <f t="shared" si="99"/>
        <v>#VALUE!</v>
      </c>
      <c r="DE170" s="212"/>
      <c r="DF170" s="212" t="e">
        <f t="shared" si="100"/>
        <v>#VALUE!</v>
      </c>
      <c r="DG170" s="212"/>
      <c r="DH170" s="212"/>
      <c r="DI170" s="212"/>
      <c r="DJ170" s="212"/>
      <c r="DK170" s="212"/>
      <c r="DL170" s="212"/>
      <c r="DM170" s="212"/>
      <c r="DN170" s="212"/>
      <c r="DO170" s="212"/>
      <c r="DP170" s="212"/>
      <c r="DQ170" s="212"/>
      <c r="DR170" s="264">
        <f t="shared" si="101"/>
        <v>94</v>
      </c>
      <c r="DS170" s="241">
        <f t="shared" si="102"/>
        <v>19</v>
      </c>
      <c r="DT170" s="212">
        <f t="shared" si="103"/>
        <v>13</v>
      </c>
      <c r="DU170" s="212">
        <f t="shared" si="104"/>
        <v>14</v>
      </c>
      <c r="DV170" s="212">
        <f t="shared" si="105"/>
        <v>14</v>
      </c>
      <c r="DW170" s="212">
        <f t="shared" si="106"/>
        <v>14</v>
      </c>
      <c r="DX170" s="264">
        <f t="shared" si="107"/>
        <v>6</v>
      </c>
      <c r="DY170" s="265">
        <f t="shared" si="108"/>
        <v>14</v>
      </c>
      <c r="DZ170" s="212">
        <f t="shared" si="109"/>
        <v>94</v>
      </c>
      <c r="EA170" s="212">
        <f t="shared" si="110"/>
        <v>19</v>
      </c>
      <c r="EB170" s="212">
        <f t="shared" si="111"/>
        <v>0</v>
      </c>
      <c r="EC170" s="212">
        <f t="shared" ref="EC170:ED170" si="1220">IF(ISEVEN($B170),DT170,0)</f>
        <v>13</v>
      </c>
      <c r="ED170" s="212">
        <f t="shared" si="1220"/>
        <v>14</v>
      </c>
      <c r="EE170" s="212">
        <f t="shared" ref="EE170:EF170" si="1221">IF(ISODD($B170),DU170,0)</f>
        <v>0</v>
      </c>
      <c r="EF170" s="212">
        <f t="shared" si="1221"/>
        <v>0</v>
      </c>
      <c r="EG170" s="212">
        <f t="shared" si="114"/>
        <v>14</v>
      </c>
      <c r="EH170" s="212">
        <f t="shared" si="115"/>
        <v>0</v>
      </c>
      <c r="EI170" s="212">
        <f t="shared" ref="EI170:EJ170" si="1222">IF(ISEVEN($B170),DW170,0)</f>
        <v>14</v>
      </c>
      <c r="EJ170" s="264">
        <f t="shared" si="1222"/>
        <v>6</v>
      </c>
      <c r="EK170" s="212">
        <f t="shared" ref="EK170:EL170" si="1223">IF(ISODD($B170),DX170,0)</f>
        <v>0</v>
      </c>
      <c r="EL170" s="212">
        <f t="shared" si="1223"/>
        <v>0</v>
      </c>
      <c r="EM170" s="212">
        <f t="shared" si="118"/>
        <v>14</v>
      </c>
      <c r="EN170" s="212"/>
      <c r="EO170" s="212"/>
      <c r="EP170" s="241">
        <f t="shared" si="119"/>
        <v>19</v>
      </c>
      <c r="EQ170" s="212">
        <f t="shared" si="120"/>
        <v>16</v>
      </c>
      <c r="ER170" s="212">
        <f t="shared" si="121"/>
        <v>16</v>
      </c>
      <c r="ES170" s="212">
        <f t="shared" si="122"/>
        <v>16</v>
      </c>
      <c r="ET170" s="264">
        <f t="shared" si="123"/>
        <v>12</v>
      </c>
      <c r="EU170" s="212">
        <f t="shared" si="124"/>
        <v>15</v>
      </c>
      <c r="EV170" s="212"/>
      <c r="EW170" s="212">
        <f t="shared" si="125"/>
        <v>94</v>
      </c>
      <c r="EX170" s="212">
        <f t="shared" si="126"/>
        <v>19</v>
      </c>
      <c r="EY170" s="212">
        <f t="shared" si="127"/>
        <v>0</v>
      </c>
      <c r="EZ170" s="212">
        <f t="shared" ref="EZ170:FA170" si="1224">IF(ISEVEN($B170),EQ170,0)</f>
        <v>16</v>
      </c>
      <c r="FA170" s="212">
        <f t="shared" si="1224"/>
        <v>16</v>
      </c>
      <c r="FB170" s="212">
        <f t="shared" ref="FB170:FC170" si="1225">IF(ISODD($B170),ER170,0)</f>
        <v>0</v>
      </c>
      <c r="FC170" s="212">
        <f t="shared" si="1225"/>
        <v>0</v>
      </c>
      <c r="FD170" s="212">
        <f t="shared" si="130"/>
        <v>16</v>
      </c>
      <c r="FE170" s="212">
        <f t="shared" si="131"/>
        <v>0</v>
      </c>
      <c r="FF170" s="264">
        <f t="shared" ref="FF170:FG170" si="1226">IF(ISEVEN($B170),ET170,0)</f>
        <v>12</v>
      </c>
      <c r="FG170" s="212">
        <f t="shared" si="1226"/>
        <v>15</v>
      </c>
      <c r="FH170" s="212">
        <f t="shared" si="133"/>
        <v>0</v>
      </c>
      <c r="FI170" s="212">
        <v>0</v>
      </c>
      <c r="FJ170" s="212">
        <v>0</v>
      </c>
      <c r="FK170" s="212"/>
      <c r="FL170" s="212"/>
      <c r="FM170" s="262">
        <v>94</v>
      </c>
    </row>
    <row r="171" spans="1:169" ht="15.75" customHeight="1" x14ac:dyDescent="0.2">
      <c r="A171" s="247">
        <v>158</v>
      </c>
      <c r="B171" s="248">
        <v>213423243158</v>
      </c>
      <c r="C171" s="249" t="s">
        <v>880</v>
      </c>
      <c r="D171" s="250"/>
      <c r="E171" s="251" t="s">
        <v>1677</v>
      </c>
      <c r="F171" s="252">
        <f t="shared" si="0"/>
        <v>2</v>
      </c>
      <c r="G171" s="252">
        <f t="shared" si="1"/>
        <v>2</v>
      </c>
      <c r="H171" s="252">
        <f t="shared" si="2"/>
        <v>2</v>
      </c>
      <c r="I171" s="252">
        <f t="shared" si="3"/>
        <v>2</v>
      </c>
      <c r="J171" s="252">
        <f t="shared" si="4"/>
        <v>2</v>
      </c>
      <c r="K171" s="252">
        <f t="shared" si="5"/>
        <v>2</v>
      </c>
      <c r="L171" s="252">
        <f t="shared" si="6"/>
        <v>2</v>
      </c>
      <c r="M171" s="252">
        <f t="shared" si="7"/>
        <v>2</v>
      </c>
      <c r="N171" s="252">
        <f t="shared" si="8"/>
        <v>2</v>
      </c>
      <c r="O171" s="253">
        <f t="shared" si="9"/>
        <v>0</v>
      </c>
      <c r="P171" s="252">
        <f t="shared" si="10"/>
        <v>0</v>
      </c>
      <c r="Q171" s="252">
        <f t="shared" si="11"/>
        <v>0</v>
      </c>
      <c r="R171" s="252">
        <f t="shared" si="12"/>
        <v>0</v>
      </c>
      <c r="S171" s="254">
        <f t="shared" si="13"/>
        <v>0</v>
      </c>
      <c r="T171" s="255">
        <f t="shared" si="14"/>
        <v>4</v>
      </c>
      <c r="U171" s="252">
        <f t="shared" si="15"/>
        <v>12</v>
      </c>
      <c r="V171" s="252">
        <f t="shared" si="16"/>
        <v>0</v>
      </c>
      <c r="W171" s="252">
        <f t="shared" si="17"/>
        <v>0</v>
      </c>
      <c r="X171" s="254">
        <f t="shared" si="18"/>
        <v>0</v>
      </c>
      <c r="Y171" s="256">
        <f t="shared" si="19"/>
        <v>3</v>
      </c>
      <c r="Z171" s="252">
        <f t="shared" si="20"/>
        <v>13</v>
      </c>
      <c r="AA171" s="252">
        <f t="shared" si="21"/>
        <v>0</v>
      </c>
      <c r="AB171" s="252">
        <f t="shared" si="22"/>
        <v>0</v>
      </c>
      <c r="AC171" s="254">
        <f t="shared" si="23"/>
        <v>0</v>
      </c>
      <c r="AD171" s="255">
        <f t="shared" si="24"/>
        <v>3</v>
      </c>
      <c r="AE171" s="252">
        <f t="shared" si="25"/>
        <v>0</v>
      </c>
      <c r="AF171" s="252">
        <f t="shared" si="26"/>
        <v>0</v>
      </c>
      <c r="AG171" s="252">
        <f t="shared" si="27"/>
        <v>0</v>
      </c>
      <c r="AH171" s="254">
        <f t="shared" si="28"/>
        <v>0</v>
      </c>
      <c r="AI171" s="257">
        <f t="shared" si="29"/>
        <v>4</v>
      </c>
      <c r="AJ171" s="252">
        <f t="shared" si="30"/>
        <v>0</v>
      </c>
      <c r="AK171" s="252">
        <f t="shared" si="31"/>
        <v>0</v>
      </c>
      <c r="AL171" s="252">
        <f t="shared" si="32"/>
        <v>0</v>
      </c>
      <c r="AM171" s="254">
        <f t="shared" si="33"/>
        <v>0</v>
      </c>
      <c r="AN171" s="257">
        <f t="shared" si="34"/>
        <v>4</v>
      </c>
      <c r="AO171" s="252">
        <f t="shared" si="35"/>
        <v>13</v>
      </c>
      <c r="AP171" s="252">
        <f t="shared" si="36"/>
        <v>0</v>
      </c>
      <c r="AQ171" s="252">
        <f t="shared" si="37"/>
        <v>0</v>
      </c>
      <c r="AR171" s="254">
        <f t="shared" si="38"/>
        <v>0</v>
      </c>
      <c r="AS171" s="257">
        <f t="shared" si="39"/>
        <v>3</v>
      </c>
      <c r="AT171" s="252">
        <f t="shared" si="40"/>
        <v>0</v>
      </c>
      <c r="AU171" s="252">
        <f t="shared" si="41"/>
        <v>0</v>
      </c>
      <c r="AV171" s="252">
        <f t="shared" si="42"/>
        <v>0</v>
      </c>
      <c r="AW171" s="254">
        <f t="shared" si="43"/>
        <v>0</v>
      </c>
      <c r="AX171" s="258">
        <f t="shared" si="44"/>
        <v>4</v>
      </c>
      <c r="AY171" s="252">
        <f t="shared" si="45"/>
        <v>13</v>
      </c>
      <c r="AZ171" s="252">
        <f t="shared" si="46"/>
        <v>0</v>
      </c>
      <c r="BA171" s="252">
        <f t="shared" si="47"/>
        <v>0</v>
      </c>
      <c r="BB171" s="254">
        <f t="shared" si="48"/>
        <v>0</v>
      </c>
      <c r="BC171" s="257">
        <f t="shared" si="49"/>
        <v>3</v>
      </c>
      <c r="BD171" s="259">
        <f t="shared" si="50"/>
        <v>6</v>
      </c>
      <c r="BE171" s="252">
        <f t="shared" si="51"/>
        <v>0</v>
      </c>
      <c r="BF171" s="252">
        <f t="shared" si="52"/>
        <v>0</v>
      </c>
      <c r="BG171" s="254">
        <f t="shared" si="53"/>
        <v>0</v>
      </c>
      <c r="BH171" s="257">
        <f t="shared" si="54"/>
        <v>3</v>
      </c>
      <c r="BI171" s="252">
        <f t="shared" si="55"/>
        <v>0</v>
      </c>
      <c r="BJ171" s="252">
        <f t="shared" si="56"/>
        <v>0</v>
      </c>
      <c r="BK171" s="252">
        <f t="shared" si="57"/>
        <v>0</v>
      </c>
      <c r="BL171" s="254">
        <f t="shared" si="58"/>
        <v>0</v>
      </c>
      <c r="BM171" s="260">
        <f t="shared" si="59"/>
        <v>4</v>
      </c>
      <c r="BN171" s="252">
        <f t="shared" si="60"/>
        <v>0</v>
      </c>
      <c r="BO171" s="252">
        <f t="shared" si="61"/>
        <v>0</v>
      </c>
      <c r="BP171" s="252">
        <f t="shared" si="62"/>
        <v>0</v>
      </c>
      <c r="BQ171" s="254">
        <f t="shared" si="63"/>
        <v>0</v>
      </c>
      <c r="BR171" s="261">
        <f t="shared" si="64"/>
        <v>4</v>
      </c>
      <c r="BS171" s="252">
        <f t="shared" si="65"/>
        <v>13</v>
      </c>
      <c r="BT171" s="252">
        <f t="shared" si="66"/>
        <v>0</v>
      </c>
      <c r="BU171" s="252">
        <f t="shared" si="67"/>
        <v>0</v>
      </c>
      <c r="BV171" s="254">
        <f t="shared" si="68"/>
        <v>0</v>
      </c>
      <c r="BW171" s="261">
        <f t="shared" si="69"/>
        <v>3</v>
      </c>
      <c r="BX171" s="262">
        <v>88</v>
      </c>
      <c r="BY171" s="262">
        <v>88</v>
      </c>
      <c r="BZ171" s="246" t="e">
        <f t="shared" si="70"/>
        <v>#VALUE!</v>
      </c>
      <c r="CA171" s="246">
        <f t="shared" si="71"/>
        <v>20</v>
      </c>
      <c r="CB171" s="246" t="e">
        <f t="shared" si="72"/>
        <v>#VALUE!</v>
      </c>
      <c r="CC171" s="246" t="e">
        <f t="shared" si="73"/>
        <v>#VALUE!</v>
      </c>
      <c r="CD171" s="246" t="e">
        <f t="shared" si="74"/>
        <v>#VALUE!</v>
      </c>
      <c r="CE171" s="246" t="e">
        <f t="shared" si="75"/>
        <v>#VALUE!</v>
      </c>
      <c r="CF171" s="246" t="e">
        <f t="shared" si="76"/>
        <v>#VALUE!</v>
      </c>
      <c r="CG171" s="246" t="e">
        <f t="shared" si="77"/>
        <v>#VALUE!</v>
      </c>
      <c r="CH171" s="246" t="e">
        <f t="shared" si="78"/>
        <v>#VALUE!</v>
      </c>
      <c r="CI171" s="246" t="e">
        <f t="shared" si="79"/>
        <v>#VALUE!</v>
      </c>
      <c r="CJ171" s="246" t="e">
        <f t="shared" si="80"/>
        <v>#VALUE!</v>
      </c>
      <c r="CK171" s="246" t="e">
        <f t="shared" si="81"/>
        <v>#VALUE!</v>
      </c>
      <c r="CL171" s="246" t="e">
        <f t="shared" si="82"/>
        <v>#VALUE!</v>
      </c>
      <c r="CM171" s="246" t="e">
        <f t="shared" si="83"/>
        <v>#VALUE!</v>
      </c>
      <c r="CN171" s="246" t="e">
        <f t="shared" si="84"/>
        <v>#VALUE!</v>
      </c>
      <c r="CO171" s="263" t="str">
        <f t="shared" si="85"/>
        <v>2023PEC AI 501</v>
      </c>
      <c r="CP171" s="246" t="e">
        <f t="shared" si="86"/>
        <v>#VALUE!</v>
      </c>
      <c r="CQ171" s="211"/>
      <c r="CR171" s="246">
        <f t="shared" si="87"/>
        <v>20</v>
      </c>
      <c r="CS171" s="246" t="e">
        <f t="shared" si="88"/>
        <v>#VALUE!</v>
      </c>
      <c r="CT171" s="246" t="e">
        <f t="shared" si="89"/>
        <v>#VALUE!</v>
      </c>
      <c r="CU171" s="246" t="e">
        <f t="shared" si="90"/>
        <v>#VALUE!</v>
      </c>
      <c r="CV171" s="246" t="e">
        <f t="shared" si="91"/>
        <v>#VALUE!</v>
      </c>
      <c r="CW171" s="246" t="e">
        <f t="shared" si="92"/>
        <v>#VALUE!</v>
      </c>
      <c r="CX171" s="246" t="e">
        <f t="shared" si="93"/>
        <v>#VALUE!</v>
      </c>
      <c r="CY171" s="246" t="e">
        <f t="shared" si="94"/>
        <v>#VALUE!</v>
      </c>
      <c r="CZ171" s="246" t="e">
        <f t="shared" si="95"/>
        <v>#VALUE!</v>
      </c>
      <c r="DA171" s="246" t="e">
        <f t="shared" si="96"/>
        <v>#VALUE!</v>
      </c>
      <c r="DB171" s="246" t="e">
        <f t="shared" si="97"/>
        <v>#VALUE!</v>
      </c>
      <c r="DC171" s="246" t="e">
        <f t="shared" si="98"/>
        <v>#VALUE!</v>
      </c>
      <c r="DD171" s="246" t="e">
        <f t="shared" si="99"/>
        <v>#VALUE!</v>
      </c>
      <c r="DE171" s="212"/>
      <c r="DF171" s="212" t="e">
        <f t="shared" si="100"/>
        <v>#VALUE!</v>
      </c>
      <c r="DG171" s="212"/>
      <c r="DH171" s="212"/>
      <c r="DI171" s="212"/>
      <c r="DJ171" s="212"/>
      <c r="DK171" s="212"/>
      <c r="DL171" s="212"/>
      <c r="DM171" s="212"/>
      <c r="DN171" s="212"/>
      <c r="DO171" s="212"/>
      <c r="DP171" s="212"/>
      <c r="DQ171" s="212"/>
      <c r="DR171" s="264">
        <f t="shared" si="101"/>
        <v>88</v>
      </c>
      <c r="DS171" s="241">
        <f t="shared" si="102"/>
        <v>18</v>
      </c>
      <c r="DT171" s="212">
        <f t="shared" si="103"/>
        <v>12</v>
      </c>
      <c r="DU171" s="212">
        <f t="shared" si="104"/>
        <v>13</v>
      </c>
      <c r="DV171" s="212">
        <f t="shared" si="105"/>
        <v>13</v>
      </c>
      <c r="DW171" s="212">
        <f t="shared" si="106"/>
        <v>13</v>
      </c>
      <c r="DX171" s="264">
        <f t="shared" si="107"/>
        <v>6</v>
      </c>
      <c r="DY171" s="265">
        <f t="shared" si="108"/>
        <v>13</v>
      </c>
      <c r="DZ171" s="212">
        <f t="shared" si="109"/>
        <v>88</v>
      </c>
      <c r="EA171" s="212">
        <f t="shared" si="110"/>
        <v>18</v>
      </c>
      <c r="EB171" s="212">
        <f t="shared" si="111"/>
        <v>0</v>
      </c>
      <c r="EC171" s="212">
        <f t="shared" ref="EC171:ED171" si="1227">IF(ISEVEN($B171),DT171,0)</f>
        <v>12</v>
      </c>
      <c r="ED171" s="212">
        <f t="shared" si="1227"/>
        <v>13</v>
      </c>
      <c r="EE171" s="212">
        <f t="shared" ref="EE171:EF171" si="1228">IF(ISODD($B171),DU171,0)</f>
        <v>0</v>
      </c>
      <c r="EF171" s="212">
        <f t="shared" si="1228"/>
        <v>0</v>
      </c>
      <c r="EG171" s="212">
        <f t="shared" si="114"/>
        <v>13</v>
      </c>
      <c r="EH171" s="212">
        <f t="shared" si="115"/>
        <v>0</v>
      </c>
      <c r="EI171" s="212">
        <f t="shared" ref="EI171:EJ171" si="1229">IF(ISEVEN($B171),DW171,0)</f>
        <v>13</v>
      </c>
      <c r="EJ171" s="264">
        <f t="shared" si="1229"/>
        <v>6</v>
      </c>
      <c r="EK171" s="212">
        <f t="shared" ref="EK171:EL171" si="1230">IF(ISODD($B171),DX171,0)</f>
        <v>0</v>
      </c>
      <c r="EL171" s="212">
        <f t="shared" si="1230"/>
        <v>0</v>
      </c>
      <c r="EM171" s="212">
        <f t="shared" si="118"/>
        <v>13</v>
      </c>
      <c r="EN171" s="212"/>
      <c r="EO171" s="212"/>
      <c r="EP171" s="241">
        <f t="shared" si="119"/>
        <v>18</v>
      </c>
      <c r="EQ171" s="212">
        <f t="shared" si="120"/>
        <v>15</v>
      </c>
      <c r="ER171" s="212">
        <f t="shared" si="121"/>
        <v>15</v>
      </c>
      <c r="ES171" s="212">
        <f t="shared" si="122"/>
        <v>15</v>
      </c>
      <c r="ET171" s="264">
        <f t="shared" si="123"/>
        <v>11</v>
      </c>
      <c r="EU171" s="212">
        <f t="shared" si="124"/>
        <v>14</v>
      </c>
      <c r="EV171" s="212"/>
      <c r="EW171" s="212">
        <f t="shared" si="125"/>
        <v>88</v>
      </c>
      <c r="EX171" s="212">
        <f t="shared" si="126"/>
        <v>18</v>
      </c>
      <c r="EY171" s="212">
        <f t="shared" si="127"/>
        <v>0</v>
      </c>
      <c r="EZ171" s="212">
        <f t="shared" ref="EZ171:FA171" si="1231">IF(ISEVEN($B171),EQ171,0)</f>
        <v>15</v>
      </c>
      <c r="FA171" s="212">
        <f t="shared" si="1231"/>
        <v>15</v>
      </c>
      <c r="FB171" s="212">
        <f t="shared" ref="FB171:FC171" si="1232">IF(ISODD($B171),ER171,0)</f>
        <v>0</v>
      </c>
      <c r="FC171" s="212">
        <f t="shared" si="1232"/>
        <v>0</v>
      </c>
      <c r="FD171" s="212">
        <f t="shared" si="130"/>
        <v>15</v>
      </c>
      <c r="FE171" s="212">
        <f t="shared" si="131"/>
        <v>0</v>
      </c>
      <c r="FF171" s="264">
        <f t="shared" ref="FF171:FG171" si="1233">IF(ISEVEN($B171),ET171,0)</f>
        <v>11</v>
      </c>
      <c r="FG171" s="212">
        <f t="shared" si="1233"/>
        <v>14</v>
      </c>
      <c r="FH171" s="212">
        <f t="shared" si="133"/>
        <v>0</v>
      </c>
      <c r="FI171" s="212">
        <v>0</v>
      </c>
      <c r="FJ171" s="212">
        <v>0</v>
      </c>
      <c r="FK171" s="212"/>
      <c r="FL171" s="212"/>
      <c r="FM171" s="262">
        <v>88</v>
      </c>
    </row>
    <row r="172" spans="1:169" ht="15.75" customHeight="1" x14ac:dyDescent="0.2">
      <c r="A172" s="247">
        <v>159</v>
      </c>
      <c r="B172" s="248">
        <v>213423243159</v>
      </c>
      <c r="C172" s="249" t="s">
        <v>882</v>
      </c>
      <c r="D172" s="250"/>
      <c r="E172" s="251" t="s">
        <v>883</v>
      </c>
      <c r="F172" s="252">
        <f t="shared" si="0"/>
        <v>2</v>
      </c>
      <c r="G172" s="252">
        <f t="shared" si="1"/>
        <v>2</v>
      </c>
      <c r="H172" s="252">
        <f t="shared" si="2"/>
        <v>2</v>
      </c>
      <c r="I172" s="252">
        <f t="shared" si="3"/>
        <v>2</v>
      </c>
      <c r="J172" s="252">
        <f t="shared" si="4"/>
        <v>2</v>
      </c>
      <c r="K172" s="252">
        <f t="shared" si="5"/>
        <v>2</v>
      </c>
      <c r="L172" s="252">
        <f t="shared" si="6"/>
        <v>2</v>
      </c>
      <c r="M172" s="252">
        <f t="shared" si="7"/>
        <v>2</v>
      </c>
      <c r="N172" s="252">
        <f t="shared" si="8"/>
        <v>0</v>
      </c>
      <c r="O172" s="253">
        <f t="shared" si="9"/>
        <v>0</v>
      </c>
      <c r="P172" s="252">
        <f t="shared" si="10"/>
        <v>12</v>
      </c>
      <c r="Q172" s="252">
        <f t="shared" si="11"/>
        <v>0</v>
      </c>
      <c r="R172" s="252">
        <f t="shared" si="12"/>
        <v>0</v>
      </c>
      <c r="S172" s="254">
        <f t="shared" si="13"/>
        <v>0</v>
      </c>
      <c r="T172" s="255">
        <f t="shared" si="14"/>
        <v>3</v>
      </c>
      <c r="U172" s="252">
        <f t="shared" si="15"/>
        <v>0</v>
      </c>
      <c r="V172" s="252">
        <f t="shared" si="16"/>
        <v>0</v>
      </c>
      <c r="W172" s="252">
        <f t="shared" si="17"/>
        <v>0</v>
      </c>
      <c r="X172" s="254">
        <f t="shared" si="18"/>
        <v>0</v>
      </c>
      <c r="Y172" s="256">
        <f t="shared" si="19"/>
        <v>4</v>
      </c>
      <c r="Z172" s="252">
        <f t="shared" si="20"/>
        <v>0</v>
      </c>
      <c r="AA172" s="252">
        <f t="shared" si="21"/>
        <v>0</v>
      </c>
      <c r="AB172" s="252">
        <f t="shared" si="22"/>
        <v>0</v>
      </c>
      <c r="AC172" s="254">
        <f t="shared" si="23"/>
        <v>0</v>
      </c>
      <c r="AD172" s="255">
        <f t="shared" si="24"/>
        <v>4</v>
      </c>
      <c r="AE172" s="252">
        <f t="shared" si="25"/>
        <v>12</v>
      </c>
      <c r="AF172" s="252">
        <f t="shared" si="26"/>
        <v>0</v>
      </c>
      <c r="AG172" s="252">
        <f t="shared" si="27"/>
        <v>0</v>
      </c>
      <c r="AH172" s="254">
        <f t="shared" si="28"/>
        <v>0</v>
      </c>
      <c r="AI172" s="257">
        <f t="shared" si="29"/>
        <v>3</v>
      </c>
      <c r="AJ172" s="252">
        <f t="shared" si="30"/>
        <v>10</v>
      </c>
      <c r="AK172" s="252">
        <f t="shared" si="31"/>
        <v>0</v>
      </c>
      <c r="AL172" s="252">
        <f t="shared" si="32"/>
        <v>0</v>
      </c>
      <c r="AM172" s="254">
        <f t="shared" si="33"/>
        <v>0</v>
      </c>
      <c r="AN172" s="257">
        <f t="shared" si="34"/>
        <v>3</v>
      </c>
      <c r="AO172" s="252">
        <f t="shared" si="35"/>
        <v>0</v>
      </c>
      <c r="AP172" s="252">
        <f t="shared" si="36"/>
        <v>0</v>
      </c>
      <c r="AQ172" s="252">
        <f t="shared" si="37"/>
        <v>0</v>
      </c>
      <c r="AR172" s="254">
        <f t="shared" si="38"/>
        <v>0</v>
      </c>
      <c r="AS172" s="257">
        <f t="shared" si="39"/>
        <v>4</v>
      </c>
      <c r="AT172" s="252">
        <f t="shared" si="40"/>
        <v>12</v>
      </c>
      <c r="AU172" s="252">
        <f t="shared" si="41"/>
        <v>0</v>
      </c>
      <c r="AV172" s="252">
        <f t="shared" si="42"/>
        <v>0</v>
      </c>
      <c r="AW172" s="254">
        <f t="shared" si="43"/>
        <v>0</v>
      </c>
      <c r="AX172" s="258">
        <f t="shared" si="44"/>
        <v>3</v>
      </c>
      <c r="AY172" s="252">
        <f t="shared" si="45"/>
        <v>0</v>
      </c>
      <c r="AZ172" s="252">
        <f t="shared" si="46"/>
        <v>0</v>
      </c>
      <c r="BA172" s="252">
        <f t="shared" si="47"/>
        <v>0</v>
      </c>
      <c r="BB172" s="254">
        <f t="shared" si="48"/>
        <v>0</v>
      </c>
      <c r="BC172" s="257">
        <f t="shared" si="49"/>
        <v>4</v>
      </c>
      <c r="BD172" s="252">
        <f t="shared" si="50"/>
        <v>0</v>
      </c>
      <c r="BE172" s="252">
        <f t="shared" si="51"/>
        <v>0</v>
      </c>
      <c r="BF172" s="252">
        <f t="shared" si="52"/>
        <v>0</v>
      </c>
      <c r="BG172" s="254">
        <f t="shared" si="53"/>
        <v>0</v>
      </c>
      <c r="BH172" s="257">
        <f t="shared" si="54"/>
        <v>4</v>
      </c>
      <c r="BI172" s="259">
        <f t="shared" si="55"/>
        <v>8</v>
      </c>
      <c r="BJ172" s="252">
        <f t="shared" si="56"/>
        <v>0</v>
      </c>
      <c r="BK172" s="252">
        <f t="shared" si="57"/>
        <v>0</v>
      </c>
      <c r="BL172" s="254">
        <f t="shared" si="58"/>
        <v>0</v>
      </c>
      <c r="BM172" s="260">
        <f t="shared" si="59"/>
        <v>3</v>
      </c>
      <c r="BN172" s="252">
        <f t="shared" si="60"/>
        <v>12</v>
      </c>
      <c r="BO172" s="252">
        <f t="shared" si="61"/>
        <v>0</v>
      </c>
      <c r="BP172" s="252">
        <f t="shared" si="62"/>
        <v>0</v>
      </c>
      <c r="BQ172" s="254">
        <f t="shared" si="63"/>
        <v>0</v>
      </c>
      <c r="BR172" s="261">
        <f t="shared" si="64"/>
        <v>3</v>
      </c>
      <c r="BS172" s="252">
        <f t="shared" si="65"/>
        <v>0</v>
      </c>
      <c r="BT172" s="252">
        <f t="shared" si="66"/>
        <v>0</v>
      </c>
      <c r="BU172" s="252">
        <f t="shared" si="67"/>
        <v>0</v>
      </c>
      <c r="BV172" s="254">
        <f t="shared" si="68"/>
        <v>0</v>
      </c>
      <c r="BW172" s="261">
        <f t="shared" si="69"/>
        <v>4</v>
      </c>
      <c r="BX172" s="262">
        <v>82</v>
      </c>
      <c r="BY172" s="262">
        <v>82</v>
      </c>
      <c r="BZ172" s="246" t="e">
        <f t="shared" si="70"/>
        <v>#VALUE!</v>
      </c>
      <c r="CA172" s="246">
        <f t="shared" si="71"/>
        <v>20</v>
      </c>
      <c r="CB172" s="246" t="e">
        <f t="shared" si="72"/>
        <v>#VALUE!</v>
      </c>
      <c r="CC172" s="246" t="e">
        <f t="shared" si="73"/>
        <v>#VALUE!</v>
      </c>
      <c r="CD172" s="246" t="e">
        <f t="shared" si="74"/>
        <v>#VALUE!</v>
      </c>
      <c r="CE172" s="246" t="e">
        <f t="shared" si="75"/>
        <v>#VALUE!</v>
      </c>
      <c r="CF172" s="246" t="e">
        <f t="shared" si="76"/>
        <v>#VALUE!</v>
      </c>
      <c r="CG172" s="246" t="e">
        <f t="shared" si="77"/>
        <v>#VALUE!</v>
      </c>
      <c r="CH172" s="246" t="e">
        <f t="shared" si="78"/>
        <v>#VALUE!</v>
      </c>
      <c r="CI172" s="246" t="e">
        <f t="shared" si="79"/>
        <v>#VALUE!</v>
      </c>
      <c r="CJ172" s="246" t="e">
        <f t="shared" si="80"/>
        <v>#VALUE!</v>
      </c>
      <c r="CK172" s="246" t="e">
        <f t="shared" si="81"/>
        <v>#VALUE!</v>
      </c>
      <c r="CL172" s="246" t="e">
        <f t="shared" si="82"/>
        <v>#VALUE!</v>
      </c>
      <c r="CM172" s="246" t="e">
        <f t="shared" si="83"/>
        <v>#VALUE!</v>
      </c>
      <c r="CN172" s="246" t="e">
        <f t="shared" si="84"/>
        <v>#VALUE!</v>
      </c>
      <c r="CO172" s="263" t="str">
        <f t="shared" si="85"/>
        <v>2023PEC AI 502</v>
      </c>
      <c r="CP172" s="246" t="e">
        <f t="shared" si="86"/>
        <v>#VALUE!</v>
      </c>
      <c r="CQ172" s="211"/>
      <c r="CR172" s="246">
        <f t="shared" si="87"/>
        <v>20</v>
      </c>
      <c r="CS172" s="246" t="e">
        <f t="shared" si="88"/>
        <v>#VALUE!</v>
      </c>
      <c r="CT172" s="246" t="e">
        <f t="shared" si="89"/>
        <v>#VALUE!</v>
      </c>
      <c r="CU172" s="246" t="e">
        <f t="shared" si="90"/>
        <v>#VALUE!</v>
      </c>
      <c r="CV172" s="246" t="e">
        <f t="shared" si="91"/>
        <v>#VALUE!</v>
      </c>
      <c r="CW172" s="246" t="e">
        <f t="shared" si="92"/>
        <v>#VALUE!</v>
      </c>
      <c r="CX172" s="246" t="e">
        <f t="shared" si="93"/>
        <v>#VALUE!</v>
      </c>
      <c r="CY172" s="246" t="e">
        <f t="shared" si="94"/>
        <v>#VALUE!</v>
      </c>
      <c r="CZ172" s="246" t="e">
        <f t="shared" si="95"/>
        <v>#VALUE!</v>
      </c>
      <c r="DA172" s="246" t="e">
        <f t="shared" si="96"/>
        <v>#VALUE!</v>
      </c>
      <c r="DB172" s="246" t="e">
        <f t="shared" si="97"/>
        <v>#VALUE!</v>
      </c>
      <c r="DC172" s="246" t="e">
        <f t="shared" si="98"/>
        <v>#VALUE!</v>
      </c>
      <c r="DD172" s="246" t="e">
        <f t="shared" si="99"/>
        <v>#VALUE!</v>
      </c>
      <c r="DE172" s="212"/>
      <c r="DF172" s="212" t="e">
        <f t="shared" si="100"/>
        <v>#VALUE!</v>
      </c>
      <c r="DG172" s="212"/>
      <c r="DH172" s="212"/>
      <c r="DI172" s="212"/>
      <c r="DJ172" s="212"/>
      <c r="DK172" s="212"/>
      <c r="DL172" s="212"/>
      <c r="DM172" s="212"/>
      <c r="DN172" s="212"/>
      <c r="DO172" s="212"/>
      <c r="DP172" s="212"/>
      <c r="DQ172" s="212"/>
      <c r="DR172" s="264">
        <f t="shared" si="101"/>
        <v>82</v>
      </c>
      <c r="DS172" s="241">
        <f t="shared" si="102"/>
        <v>16</v>
      </c>
      <c r="DT172" s="212">
        <f t="shared" si="103"/>
        <v>12</v>
      </c>
      <c r="DU172" s="212">
        <f t="shared" si="104"/>
        <v>12</v>
      </c>
      <c r="DV172" s="212">
        <f t="shared" si="105"/>
        <v>10</v>
      </c>
      <c r="DW172" s="212">
        <f t="shared" si="106"/>
        <v>12</v>
      </c>
      <c r="DX172" s="264">
        <f t="shared" si="107"/>
        <v>8</v>
      </c>
      <c r="DY172" s="265">
        <f t="shared" si="108"/>
        <v>12</v>
      </c>
      <c r="DZ172" s="212">
        <f t="shared" si="109"/>
        <v>82</v>
      </c>
      <c r="EA172" s="212">
        <f t="shared" si="110"/>
        <v>16</v>
      </c>
      <c r="EB172" s="212">
        <f t="shared" si="111"/>
        <v>12</v>
      </c>
      <c r="EC172" s="212">
        <f t="shared" ref="EC172:ED172" si="1234">IF(ISEVEN($B172),DT172,0)</f>
        <v>0</v>
      </c>
      <c r="ED172" s="212">
        <f t="shared" si="1234"/>
        <v>0</v>
      </c>
      <c r="EE172" s="212">
        <f t="shared" ref="EE172:EF172" si="1235">IF(ISODD($B172),DU172,0)</f>
        <v>12</v>
      </c>
      <c r="EF172" s="212">
        <f t="shared" si="1235"/>
        <v>10</v>
      </c>
      <c r="EG172" s="212">
        <f t="shared" si="114"/>
        <v>0</v>
      </c>
      <c r="EH172" s="212">
        <f t="shared" si="115"/>
        <v>12</v>
      </c>
      <c r="EI172" s="212">
        <f t="shared" ref="EI172:EJ172" si="1236">IF(ISEVEN($B172),DW172,0)</f>
        <v>0</v>
      </c>
      <c r="EJ172" s="212">
        <f t="shared" si="1236"/>
        <v>0</v>
      </c>
      <c r="EK172" s="264">
        <f t="shared" ref="EK172:EL172" si="1237">IF(ISODD($B172),DX172,0)</f>
        <v>8</v>
      </c>
      <c r="EL172" s="212">
        <f t="shared" si="1237"/>
        <v>12</v>
      </c>
      <c r="EM172" s="212">
        <f t="shared" si="118"/>
        <v>0</v>
      </c>
      <c r="EN172" s="212"/>
      <c r="EO172" s="212"/>
      <c r="EP172" s="241">
        <f t="shared" si="119"/>
        <v>16</v>
      </c>
      <c r="EQ172" s="212">
        <f t="shared" si="120"/>
        <v>14</v>
      </c>
      <c r="ER172" s="212">
        <f t="shared" si="121"/>
        <v>14</v>
      </c>
      <c r="ES172" s="212">
        <f t="shared" si="122"/>
        <v>13</v>
      </c>
      <c r="ET172" s="264">
        <f t="shared" si="123"/>
        <v>12</v>
      </c>
      <c r="EU172" s="212">
        <f t="shared" si="124"/>
        <v>13</v>
      </c>
      <c r="EV172" s="212"/>
      <c r="EW172" s="212">
        <f t="shared" si="125"/>
        <v>82</v>
      </c>
      <c r="EX172" s="212">
        <f t="shared" si="126"/>
        <v>16</v>
      </c>
      <c r="EY172" s="212">
        <f t="shared" si="127"/>
        <v>14</v>
      </c>
      <c r="EZ172" s="212">
        <f t="shared" ref="EZ172:FA172" si="1238">IF(ISEVEN($B172),EQ172,0)</f>
        <v>0</v>
      </c>
      <c r="FA172" s="212">
        <f t="shared" si="1238"/>
        <v>0</v>
      </c>
      <c r="FB172" s="212">
        <f t="shared" ref="FB172:FC172" si="1239">IF(ISODD($B172),ER172,0)</f>
        <v>14</v>
      </c>
      <c r="FC172" s="212">
        <f t="shared" si="1239"/>
        <v>13</v>
      </c>
      <c r="FD172" s="212">
        <f t="shared" si="130"/>
        <v>0</v>
      </c>
      <c r="FE172" s="264">
        <f t="shared" si="131"/>
        <v>12</v>
      </c>
      <c r="FF172" s="212">
        <f t="shared" ref="FF172:FG172" si="1240">IF(ISEVEN($B172),ET172,0)</f>
        <v>0</v>
      </c>
      <c r="FG172" s="212">
        <f t="shared" si="1240"/>
        <v>0</v>
      </c>
      <c r="FH172" s="212">
        <f t="shared" si="133"/>
        <v>13</v>
      </c>
      <c r="FI172" s="212">
        <v>0</v>
      </c>
      <c r="FJ172" s="212">
        <v>0</v>
      </c>
      <c r="FK172" s="212"/>
      <c r="FL172" s="212"/>
      <c r="FM172" s="262">
        <v>82</v>
      </c>
    </row>
    <row r="173" spans="1:169" ht="15.75" customHeight="1" x14ac:dyDescent="0.2">
      <c r="A173" s="247">
        <v>160</v>
      </c>
      <c r="B173" s="248">
        <v>213423243160</v>
      </c>
      <c r="C173" s="249" t="s">
        <v>884</v>
      </c>
      <c r="D173" s="250"/>
      <c r="E173" s="251" t="s">
        <v>885</v>
      </c>
      <c r="F173" s="252">
        <f t="shared" si="0"/>
        <v>2</v>
      </c>
      <c r="G173" s="252">
        <f t="shared" si="1"/>
        <v>2</v>
      </c>
      <c r="H173" s="252">
        <f t="shared" si="2"/>
        <v>2</v>
      </c>
      <c r="I173" s="252">
        <f t="shared" si="3"/>
        <v>2</v>
      </c>
      <c r="J173" s="252">
        <f t="shared" si="4"/>
        <v>2</v>
      </c>
      <c r="K173" s="252">
        <f t="shared" si="5"/>
        <v>2</v>
      </c>
      <c r="L173" s="252">
        <f t="shared" si="6"/>
        <v>2</v>
      </c>
      <c r="M173" s="252">
        <f t="shared" si="7"/>
        <v>2</v>
      </c>
      <c r="N173" s="252">
        <f t="shared" si="8"/>
        <v>0</v>
      </c>
      <c r="O173" s="253">
        <f t="shared" si="9"/>
        <v>0</v>
      </c>
      <c r="P173" s="252">
        <f t="shared" si="10"/>
        <v>0</v>
      </c>
      <c r="Q173" s="252">
        <f t="shared" si="11"/>
        <v>0</v>
      </c>
      <c r="R173" s="252">
        <f t="shared" si="12"/>
        <v>0</v>
      </c>
      <c r="S173" s="254">
        <f t="shared" si="13"/>
        <v>0</v>
      </c>
      <c r="T173" s="255">
        <f t="shared" si="14"/>
        <v>4</v>
      </c>
      <c r="U173" s="252">
        <f t="shared" si="15"/>
        <v>11</v>
      </c>
      <c r="V173" s="252">
        <f t="shared" si="16"/>
        <v>0</v>
      </c>
      <c r="W173" s="252">
        <f t="shared" si="17"/>
        <v>0</v>
      </c>
      <c r="X173" s="254">
        <f t="shared" si="18"/>
        <v>0</v>
      </c>
      <c r="Y173" s="256">
        <f t="shared" si="19"/>
        <v>3</v>
      </c>
      <c r="Z173" s="252">
        <f t="shared" si="20"/>
        <v>12</v>
      </c>
      <c r="AA173" s="252">
        <f t="shared" si="21"/>
        <v>0</v>
      </c>
      <c r="AB173" s="252">
        <f t="shared" si="22"/>
        <v>0</v>
      </c>
      <c r="AC173" s="254">
        <f t="shared" si="23"/>
        <v>0</v>
      </c>
      <c r="AD173" s="255">
        <f t="shared" si="24"/>
        <v>3</v>
      </c>
      <c r="AE173" s="252">
        <f t="shared" si="25"/>
        <v>0</v>
      </c>
      <c r="AF173" s="252">
        <f t="shared" si="26"/>
        <v>0</v>
      </c>
      <c r="AG173" s="252">
        <f t="shared" si="27"/>
        <v>0</v>
      </c>
      <c r="AH173" s="254">
        <f t="shared" si="28"/>
        <v>0</v>
      </c>
      <c r="AI173" s="257">
        <f t="shared" si="29"/>
        <v>4</v>
      </c>
      <c r="AJ173" s="252">
        <f t="shared" si="30"/>
        <v>0</v>
      </c>
      <c r="AK173" s="252">
        <f t="shared" si="31"/>
        <v>0</v>
      </c>
      <c r="AL173" s="252">
        <f t="shared" si="32"/>
        <v>0</v>
      </c>
      <c r="AM173" s="254">
        <f t="shared" si="33"/>
        <v>0</v>
      </c>
      <c r="AN173" s="257">
        <f t="shared" si="34"/>
        <v>4</v>
      </c>
      <c r="AO173" s="252">
        <f t="shared" si="35"/>
        <v>12</v>
      </c>
      <c r="AP173" s="252">
        <f t="shared" si="36"/>
        <v>0</v>
      </c>
      <c r="AQ173" s="252">
        <f t="shared" si="37"/>
        <v>0</v>
      </c>
      <c r="AR173" s="254">
        <f t="shared" si="38"/>
        <v>0</v>
      </c>
      <c r="AS173" s="257">
        <f t="shared" si="39"/>
        <v>3</v>
      </c>
      <c r="AT173" s="252">
        <f t="shared" si="40"/>
        <v>0</v>
      </c>
      <c r="AU173" s="252">
        <f t="shared" si="41"/>
        <v>0</v>
      </c>
      <c r="AV173" s="252">
        <f t="shared" si="42"/>
        <v>0</v>
      </c>
      <c r="AW173" s="254">
        <f t="shared" si="43"/>
        <v>0</v>
      </c>
      <c r="AX173" s="258">
        <f t="shared" si="44"/>
        <v>4</v>
      </c>
      <c r="AY173" s="252">
        <f t="shared" si="45"/>
        <v>12</v>
      </c>
      <c r="AZ173" s="252">
        <f t="shared" si="46"/>
        <v>0</v>
      </c>
      <c r="BA173" s="252">
        <f t="shared" si="47"/>
        <v>0</v>
      </c>
      <c r="BB173" s="254">
        <f t="shared" si="48"/>
        <v>0</v>
      </c>
      <c r="BC173" s="257">
        <f t="shared" si="49"/>
        <v>3</v>
      </c>
      <c r="BD173" s="259">
        <f t="shared" si="50"/>
        <v>5</v>
      </c>
      <c r="BE173" s="252">
        <f t="shared" si="51"/>
        <v>0</v>
      </c>
      <c r="BF173" s="252">
        <f t="shared" si="52"/>
        <v>0</v>
      </c>
      <c r="BG173" s="254">
        <f t="shared" si="53"/>
        <v>0</v>
      </c>
      <c r="BH173" s="257">
        <f t="shared" si="54"/>
        <v>3</v>
      </c>
      <c r="BI173" s="252">
        <f t="shared" si="55"/>
        <v>0</v>
      </c>
      <c r="BJ173" s="252">
        <f t="shared" si="56"/>
        <v>0</v>
      </c>
      <c r="BK173" s="252">
        <f t="shared" si="57"/>
        <v>0</v>
      </c>
      <c r="BL173" s="254">
        <f t="shared" si="58"/>
        <v>0</v>
      </c>
      <c r="BM173" s="260">
        <f t="shared" si="59"/>
        <v>4</v>
      </c>
      <c r="BN173" s="252">
        <f t="shared" si="60"/>
        <v>0</v>
      </c>
      <c r="BO173" s="252">
        <f t="shared" si="61"/>
        <v>0</v>
      </c>
      <c r="BP173" s="252">
        <f t="shared" si="62"/>
        <v>0</v>
      </c>
      <c r="BQ173" s="254">
        <f t="shared" si="63"/>
        <v>0</v>
      </c>
      <c r="BR173" s="261">
        <f t="shared" si="64"/>
        <v>4</v>
      </c>
      <c r="BS173" s="252">
        <f t="shared" si="65"/>
        <v>12</v>
      </c>
      <c r="BT173" s="252">
        <f t="shared" si="66"/>
        <v>0</v>
      </c>
      <c r="BU173" s="252">
        <f t="shared" si="67"/>
        <v>0</v>
      </c>
      <c r="BV173" s="254">
        <f t="shared" si="68"/>
        <v>0</v>
      </c>
      <c r="BW173" s="261">
        <f t="shared" si="69"/>
        <v>3</v>
      </c>
      <c r="BX173" s="262">
        <v>80</v>
      </c>
      <c r="BY173" s="262">
        <v>80</v>
      </c>
      <c r="BZ173" s="246" t="e">
        <f t="shared" si="70"/>
        <v>#VALUE!</v>
      </c>
      <c r="CA173" s="246">
        <f t="shared" si="71"/>
        <v>14</v>
      </c>
      <c r="CB173" s="246" t="e">
        <f t="shared" si="72"/>
        <v>#VALUE!</v>
      </c>
      <c r="CC173" s="246" t="e">
        <f t="shared" si="73"/>
        <v>#VALUE!</v>
      </c>
      <c r="CD173" s="246" t="e">
        <f t="shared" si="74"/>
        <v>#VALUE!</v>
      </c>
      <c r="CE173" s="246" t="e">
        <f t="shared" si="75"/>
        <v>#VALUE!</v>
      </c>
      <c r="CF173" s="246" t="e">
        <f t="shared" si="76"/>
        <v>#VALUE!</v>
      </c>
      <c r="CG173" s="246" t="e">
        <f t="shared" si="77"/>
        <v>#VALUE!</v>
      </c>
      <c r="CH173" s="246" t="e">
        <f t="shared" si="78"/>
        <v>#VALUE!</v>
      </c>
      <c r="CI173" s="246" t="e">
        <f t="shared" si="79"/>
        <v>#VALUE!</v>
      </c>
      <c r="CJ173" s="246" t="e">
        <f t="shared" si="80"/>
        <v>#VALUE!</v>
      </c>
      <c r="CK173" s="246" t="e">
        <f t="shared" si="81"/>
        <v>#VALUE!</v>
      </c>
      <c r="CL173" s="246" t="e">
        <f t="shared" si="82"/>
        <v>#VALUE!</v>
      </c>
      <c r="CM173" s="246" t="e">
        <f t="shared" si="83"/>
        <v>#VALUE!</v>
      </c>
      <c r="CN173" s="246" t="e">
        <f t="shared" si="84"/>
        <v>#VALUE!</v>
      </c>
      <c r="CO173" s="263" t="str">
        <f t="shared" si="85"/>
        <v>2023PEC AI 503</v>
      </c>
      <c r="CP173" s="246" t="e">
        <f t="shared" si="86"/>
        <v>#VALUE!</v>
      </c>
      <c r="CQ173" s="211"/>
      <c r="CR173" s="246">
        <f t="shared" si="87"/>
        <v>13</v>
      </c>
      <c r="CS173" s="246" t="e">
        <f t="shared" si="88"/>
        <v>#VALUE!</v>
      </c>
      <c r="CT173" s="246" t="e">
        <f t="shared" si="89"/>
        <v>#VALUE!</v>
      </c>
      <c r="CU173" s="246" t="e">
        <f t="shared" si="90"/>
        <v>#VALUE!</v>
      </c>
      <c r="CV173" s="246" t="e">
        <f t="shared" si="91"/>
        <v>#VALUE!</v>
      </c>
      <c r="CW173" s="246" t="e">
        <f t="shared" si="92"/>
        <v>#VALUE!</v>
      </c>
      <c r="CX173" s="246" t="e">
        <f t="shared" si="93"/>
        <v>#VALUE!</v>
      </c>
      <c r="CY173" s="246" t="e">
        <f t="shared" si="94"/>
        <v>#VALUE!</v>
      </c>
      <c r="CZ173" s="246" t="e">
        <f t="shared" si="95"/>
        <v>#VALUE!</v>
      </c>
      <c r="DA173" s="246" t="e">
        <f t="shared" si="96"/>
        <v>#VALUE!</v>
      </c>
      <c r="DB173" s="246" t="e">
        <f t="shared" si="97"/>
        <v>#VALUE!</v>
      </c>
      <c r="DC173" s="246" t="e">
        <f t="shared" si="98"/>
        <v>#VALUE!</v>
      </c>
      <c r="DD173" s="246" t="e">
        <f t="shared" si="99"/>
        <v>#VALUE!</v>
      </c>
      <c r="DE173" s="212"/>
      <c r="DF173" s="212" t="e">
        <f t="shared" si="100"/>
        <v>#VALUE!</v>
      </c>
      <c r="DG173" s="212"/>
      <c r="DH173" s="212"/>
      <c r="DI173" s="212"/>
      <c r="DJ173" s="212"/>
      <c r="DK173" s="212"/>
      <c r="DL173" s="212"/>
      <c r="DM173" s="212"/>
      <c r="DN173" s="212"/>
      <c r="DO173" s="212"/>
      <c r="DP173" s="212"/>
      <c r="DQ173" s="212"/>
      <c r="DR173" s="264">
        <f t="shared" si="101"/>
        <v>80</v>
      </c>
      <c r="DS173" s="241">
        <f t="shared" si="102"/>
        <v>16</v>
      </c>
      <c r="DT173" s="212">
        <f t="shared" si="103"/>
        <v>11</v>
      </c>
      <c r="DU173" s="212">
        <f t="shared" si="104"/>
        <v>12</v>
      </c>
      <c r="DV173" s="212">
        <f t="shared" si="105"/>
        <v>12</v>
      </c>
      <c r="DW173" s="212">
        <f t="shared" si="106"/>
        <v>12</v>
      </c>
      <c r="DX173" s="264">
        <f t="shared" si="107"/>
        <v>5</v>
      </c>
      <c r="DY173" s="265">
        <f t="shared" si="108"/>
        <v>12</v>
      </c>
      <c r="DZ173" s="212">
        <f t="shared" si="109"/>
        <v>80</v>
      </c>
      <c r="EA173" s="212">
        <f t="shared" si="110"/>
        <v>16</v>
      </c>
      <c r="EB173" s="212">
        <f t="shared" si="111"/>
        <v>0</v>
      </c>
      <c r="EC173" s="212">
        <f t="shared" ref="EC173:ED173" si="1241">IF(ISEVEN($B173),DT173,0)</f>
        <v>11</v>
      </c>
      <c r="ED173" s="212">
        <f t="shared" si="1241"/>
        <v>12</v>
      </c>
      <c r="EE173" s="212">
        <f t="shared" ref="EE173:EF173" si="1242">IF(ISODD($B173),DU173,0)</f>
        <v>0</v>
      </c>
      <c r="EF173" s="212">
        <f t="shared" si="1242"/>
        <v>0</v>
      </c>
      <c r="EG173" s="212">
        <f t="shared" si="114"/>
        <v>12</v>
      </c>
      <c r="EH173" s="212">
        <f t="shared" si="115"/>
        <v>0</v>
      </c>
      <c r="EI173" s="212">
        <f t="shared" ref="EI173:EJ173" si="1243">IF(ISEVEN($B173),DW173,0)</f>
        <v>12</v>
      </c>
      <c r="EJ173" s="264">
        <f t="shared" si="1243"/>
        <v>5</v>
      </c>
      <c r="EK173" s="212">
        <f t="shared" ref="EK173:EL173" si="1244">IF(ISODD($B173),DX173,0)</f>
        <v>0</v>
      </c>
      <c r="EL173" s="212">
        <f t="shared" si="1244"/>
        <v>0</v>
      </c>
      <c r="EM173" s="212">
        <f t="shared" si="118"/>
        <v>12</v>
      </c>
      <c r="EN173" s="212"/>
      <c r="EO173" s="212"/>
      <c r="EP173" s="241">
        <f t="shared" si="119"/>
        <v>16</v>
      </c>
      <c r="EQ173" s="212">
        <f t="shared" si="120"/>
        <v>13</v>
      </c>
      <c r="ER173" s="212">
        <f t="shared" si="121"/>
        <v>14</v>
      </c>
      <c r="ES173" s="212">
        <f t="shared" si="122"/>
        <v>14</v>
      </c>
      <c r="ET173" s="264">
        <f t="shared" si="123"/>
        <v>10</v>
      </c>
      <c r="EU173" s="212">
        <f t="shared" si="124"/>
        <v>13</v>
      </c>
      <c r="EV173" s="212"/>
      <c r="EW173" s="212">
        <f t="shared" si="125"/>
        <v>80</v>
      </c>
      <c r="EX173" s="212">
        <f t="shared" si="126"/>
        <v>16</v>
      </c>
      <c r="EY173" s="212">
        <f t="shared" si="127"/>
        <v>0</v>
      </c>
      <c r="EZ173" s="212">
        <f t="shared" ref="EZ173:FA173" si="1245">IF(ISEVEN($B173),EQ173,0)</f>
        <v>13</v>
      </c>
      <c r="FA173" s="212">
        <f t="shared" si="1245"/>
        <v>14</v>
      </c>
      <c r="FB173" s="212">
        <f t="shared" ref="FB173:FC173" si="1246">IF(ISODD($B173),ER173,0)</f>
        <v>0</v>
      </c>
      <c r="FC173" s="212">
        <f t="shared" si="1246"/>
        <v>0</v>
      </c>
      <c r="FD173" s="212">
        <f t="shared" si="130"/>
        <v>14</v>
      </c>
      <c r="FE173" s="212">
        <f t="shared" si="131"/>
        <v>0</v>
      </c>
      <c r="FF173" s="264">
        <f t="shared" ref="FF173:FG173" si="1247">IF(ISEVEN($B173),ET173,0)</f>
        <v>10</v>
      </c>
      <c r="FG173" s="212">
        <f t="shared" si="1247"/>
        <v>13</v>
      </c>
      <c r="FH173" s="212">
        <f t="shared" si="133"/>
        <v>0</v>
      </c>
      <c r="FI173" s="212">
        <v>0</v>
      </c>
      <c r="FJ173" s="212">
        <v>0</v>
      </c>
      <c r="FK173" s="212"/>
      <c r="FL173" s="212"/>
      <c r="FM173" s="262">
        <v>80</v>
      </c>
    </row>
    <row r="174" spans="1:169" ht="15.75" customHeight="1" x14ac:dyDescent="0.2">
      <c r="A174" s="247">
        <v>161</v>
      </c>
      <c r="B174" s="266">
        <v>213423243161</v>
      </c>
      <c r="C174" s="266" t="s">
        <v>219</v>
      </c>
      <c r="D174" s="250"/>
      <c r="E174" s="267" t="s">
        <v>220</v>
      </c>
      <c r="F174" s="252">
        <f t="shared" si="0"/>
        <v>2</v>
      </c>
      <c r="G174" s="252">
        <f t="shared" si="1"/>
        <v>2</v>
      </c>
      <c r="H174" s="252">
        <f t="shared" si="2"/>
        <v>2</v>
      </c>
      <c r="I174" s="252">
        <f t="shared" si="3"/>
        <v>2</v>
      </c>
      <c r="J174" s="252">
        <f t="shared" si="4"/>
        <v>2</v>
      </c>
      <c r="K174" s="252">
        <f t="shared" si="5"/>
        <v>2</v>
      </c>
      <c r="L174" s="252">
        <f t="shared" si="6"/>
        <v>1</v>
      </c>
      <c r="M174" s="252">
        <f t="shared" si="7"/>
        <v>0</v>
      </c>
      <c r="N174" s="252">
        <f t="shared" si="8"/>
        <v>0</v>
      </c>
      <c r="O174" s="253">
        <f t="shared" si="9"/>
        <v>0</v>
      </c>
      <c r="P174" s="252">
        <f t="shared" si="10"/>
        <v>10</v>
      </c>
      <c r="Q174" s="252">
        <f t="shared" si="11"/>
        <v>0</v>
      </c>
      <c r="R174" s="252">
        <f t="shared" si="12"/>
        <v>0</v>
      </c>
      <c r="S174" s="254">
        <f t="shared" si="13"/>
        <v>0</v>
      </c>
      <c r="T174" s="255">
        <f t="shared" si="14"/>
        <v>3</v>
      </c>
      <c r="U174" s="252">
        <f t="shared" si="15"/>
        <v>0</v>
      </c>
      <c r="V174" s="252">
        <f t="shared" si="16"/>
        <v>0</v>
      </c>
      <c r="W174" s="252">
        <f t="shared" si="17"/>
        <v>0</v>
      </c>
      <c r="X174" s="254">
        <f t="shared" si="18"/>
        <v>0</v>
      </c>
      <c r="Y174" s="256">
        <f t="shared" si="19"/>
        <v>4</v>
      </c>
      <c r="Z174" s="252">
        <f t="shared" si="20"/>
        <v>0</v>
      </c>
      <c r="AA174" s="252">
        <f t="shared" si="21"/>
        <v>0</v>
      </c>
      <c r="AB174" s="252">
        <f t="shared" si="22"/>
        <v>0</v>
      </c>
      <c r="AC174" s="254">
        <f t="shared" si="23"/>
        <v>0</v>
      </c>
      <c r="AD174" s="255">
        <f t="shared" si="24"/>
        <v>4</v>
      </c>
      <c r="AE174" s="252">
        <f t="shared" si="25"/>
        <v>10</v>
      </c>
      <c r="AF174" s="252">
        <f t="shared" si="26"/>
        <v>0</v>
      </c>
      <c r="AG174" s="252">
        <f t="shared" si="27"/>
        <v>0</v>
      </c>
      <c r="AH174" s="254">
        <f t="shared" si="28"/>
        <v>0</v>
      </c>
      <c r="AI174" s="257">
        <f t="shared" si="29"/>
        <v>3</v>
      </c>
      <c r="AJ174" s="252">
        <f t="shared" si="30"/>
        <v>8</v>
      </c>
      <c r="AK174" s="252">
        <f t="shared" si="31"/>
        <v>0</v>
      </c>
      <c r="AL174" s="252">
        <f t="shared" si="32"/>
        <v>0</v>
      </c>
      <c r="AM174" s="254">
        <f t="shared" si="33"/>
        <v>0</v>
      </c>
      <c r="AN174" s="257">
        <f t="shared" si="34"/>
        <v>3</v>
      </c>
      <c r="AO174" s="252">
        <f t="shared" si="35"/>
        <v>0</v>
      </c>
      <c r="AP174" s="252">
        <f t="shared" si="36"/>
        <v>0</v>
      </c>
      <c r="AQ174" s="252">
        <f t="shared" si="37"/>
        <v>0</v>
      </c>
      <c r="AR174" s="254">
        <f t="shared" si="38"/>
        <v>0</v>
      </c>
      <c r="AS174" s="257">
        <f t="shared" si="39"/>
        <v>4</v>
      </c>
      <c r="AT174" s="252">
        <f t="shared" si="40"/>
        <v>10</v>
      </c>
      <c r="AU174" s="252">
        <f t="shared" si="41"/>
        <v>0</v>
      </c>
      <c r="AV174" s="252">
        <f t="shared" si="42"/>
        <v>0</v>
      </c>
      <c r="AW174" s="254">
        <f t="shared" si="43"/>
        <v>0</v>
      </c>
      <c r="AX174" s="258">
        <f t="shared" si="44"/>
        <v>3</v>
      </c>
      <c r="AY174" s="252">
        <f t="shared" si="45"/>
        <v>0</v>
      </c>
      <c r="AZ174" s="252">
        <f t="shared" si="46"/>
        <v>0</v>
      </c>
      <c r="BA174" s="252">
        <f t="shared" si="47"/>
        <v>0</v>
      </c>
      <c r="BB174" s="254">
        <f t="shared" si="48"/>
        <v>0</v>
      </c>
      <c r="BC174" s="257">
        <f t="shared" si="49"/>
        <v>4</v>
      </c>
      <c r="BD174" s="252">
        <f t="shared" si="50"/>
        <v>0</v>
      </c>
      <c r="BE174" s="252">
        <f t="shared" si="51"/>
        <v>0</v>
      </c>
      <c r="BF174" s="252">
        <f t="shared" si="52"/>
        <v>0</v>
      </c>
      <c r="BG174" s="254">
        <f t="shared" si="53"/>
        <v>0</v>
      </c>
      <c r="BH174" s="257">
        <f t="shared" si="54"/>
        <v>4</v>
      </c>
      <c r="BI174" s="259">
        <f t="shared" si="55"/>
        <v>5</v>
      </c>
      <c r="BJ174" s="252">
        <f t="shared" si="56"/>
        <v>0</v>
      </c>
      <c r="BK174" s="252">
        <f t="shared" si="57"/>
        <v>0</v>
      </c>
      <c r="BL174" s="254">
        <f t="shared" si="58"/>
        <v>0</v>
      </c>
      <c r="BM174" s="260">
        <f t="shared" si="59"/>
        <v>3</v>
      </c>
      <c r="BN174" s="252">
        <f t="shared" si="60"/>
        <v>10</v>
      </c>
      <c r="BO174" s="252">
        <f t="shared" si="61"/>
        <v>0</v>
      </c>
      <c r="BP174" s="252">
        <f t="shared" si="62"/>
        <v>0</v>
      </c>
      <c r="BQ174" s="254">
        <f t="shared" si="63"/>
        <v>0</v>
      </c>
      <c r="BR174" s="261">
        <f t="shared" si="64"/>
        <v>3</v>
      </c>
      <c r="BS174" s="252">
        <f t="shared" si="65"/>
        <v>0</v>
      </c>
      <c r="BT174" s="252">
        <f t="shared" si="66"/>
        <v>0</v>
      </c>
      <c r="BU174" s="252">
        <f t="shared" si="67"/>
        <v>0</v>
      </c>
      <c r="BV174" s="254">
        <f t="shared" si="68"/>
        <v>0</v>
      </c>
      <c r="BW174" s="261">
        <f t="shared" si="69"/>
        <v>4</v>
      </c>
      <c r="BX174" s="262">
        <v>66</v>
      </c>
      <c r="BY174" s="262">
        <v>66</v>
      </c>
      <c r="BZ174" s="246" t="e">
        <f t="shared" si="70"/>
        <v>#VALUE!</v>
      </c>
      <c r="CA174" s="246">
        <f t="shared" si="71"/>
        <v>20</v>
      </c>
      <c r="CB174" s="246" t="e">
        <f t="shared" si="72"/>
        <v>#VALUE!</v>
      </c>
      <c r="CC174" s="246" t="e">
        <f t="shared" si="73"/>
        <v>#VALUE!</v>
      </c>
      <c r="CD174" s="246" t="e">
        <f t="shared" si="74"/>
        <v>#VALUE!</v>
      </c>
      <c r="CE174" s="246" t="e">
        <f t="shared" si="75"/>
        <v>#VALUE!</v>
      </c>
      <c r="CF174" s="246" t="e">
        <f t="shared" si="76"/>
        <v>#VALUE!</v>
      </c>
      <c r="CG174" s="246" t="e">
        <f t="shared" si="77"/>
        <v>#VALUE!</v>
      </c>
      <c r="CH174" s="246" t="e">
        <f t="shared" si="78"/>
        <v>#VALUE!</v>
      </c>
      <c r="CI174" s="246" t="e">
        <f t="shared" si="79"/>
        <v>#VALUE!</v>
      </c>
      <c r="CJ174" s="246" t="e">
        <f t="shared" si="80"/>
        <v>#VALUE!</v>
      </c>
      <c r="CK174" s="246" t="e">
        <f t="shared" si="81"/>
        <v>#VALUE!</v>
      </c>
      <c r="CL174" s="246" t="e">
        <f t="shared" si="82"/>
        <v>#VALUE!</v>
      </c>
      <c r="CM174" s="246" t="e">
        <f t="shared" si="83"/>
        <v>#VALUE!</v>
      </c>
      <c r="CN174" s="246" t="e">
        <f t="shared" si="84"/>
        <v>#VALUE!</v>
      </c>
      <c r="CO174" s="263" t="str">
        <f t="shared" si="85"/>
        <v>2023PEC AI 169</v>
      </c>
      <c r="CP174" s="246" t="e">
        <f t="shared" si="86"/>
        <v>#VALUE!</v>
      </c>
      <c r="CQ174" s="211"/>
      <c r="CR174" s="246">
        <f t="shared" si="87"/>
        <v>20</v>
      </c>
      <c r="CS174" s="246" t="e">
        <f t="shared" si="88"/>
        <v>#VALUE!</v>
      </c>
      <c r="CT174" s="246" t="e">
        <f t="shared" si="89"/>
        <v>#VALUE!</v>
      </c>
      <c r="CU174" s="246" t="e">
        <f t="shared" si="90"/>
        <v>#VALUE!</v>
      </c>
      <c r="CV174" s="246" t="e">
        <f t="shared" si="91"/>
        <v>#VALUE!</v>
      </c>
      <c r="CW174" s="246" t="e">
        <f t="shared" si="92"/>
        <v>#VALUE!</v>
      </c>
      <c r="CX174" s="246" t="e">
        <f t="shared" si="93"/>
        <v>#VALUE!</v>
      </c>
      <c r="CY174" s="246" t="e">
        <f t="shared" si="94"/>
        <v>#VALUE!</v>
      </c>
      <c r="CZ174" s="246" t="e">
        <f t="shared" si="95"/>
        <v>#VALUE!</v>
      </c>
      <c r="DA174" s="246" t="e">
        <f t="shared" si="96"/>
        <v>#VALUE!</v>
      </c>
      <c r="DB174" s="246" t="e">
        <f t="shared" si="97"/>
        <v>#VALUE!</v>
      </c>
      <c r="DC174" s="246" t="e">
        <f t="shared" si="98"/>
        <v>#VALUE!</v>
      </c>
      <c r="DD174" s="246" t="e">
        <f t="shared" si="99"/>
        <v>#VALUE!</v>
      </c>
      <c r="DE174" s="212"/>
      <c r="DF174" s="212" t="e">
        <f t="shared" si="100"/>
        <v>#VALUE!</v>
      </c>
      <c r="DG174" s="212"/>
      <c r="DH174" s="212"/>
      <c r="DI174" s="212"/>
      <c r="DJ174" s="212"/>
      <c r="DK174" s="212"/>
      <c r="DL174" s="212"/>
      <c r="DM174" s="212"/>
      <c r="DN174" s="212"/>
      <c r="DO174" s="212"/>
      <c r="DP174" s="212"/>
      <c r="DQ174" s="212"/>
      <c r="DR174" s="264">
        <f t="shared" si="101"/>
        <v>66</v>
      </c>
      <c r="DS174" s="241">
        <f t="shared" si="102"/>
        <v>13</v>
      </c>
      <c r="DT174" s="212">
        <f t="shared" si="103"/>
        <v>10</v>
      </c>
      <c r="DU174" s="212">
        <f t="shared" si="104"/>
        <v>10</v>
      </c>
      <c r="DV174" s="212">
        <f t="shared" si="105"/>
        <v>8</v>
      </c>
      <c r="DW174" s="212">
        <f t="shared" si="106"/>
        <v>10</v>
      </c>
      <c r="DX174" s="264">
        <f t="shared" si="107"/>
        <v>5</v>
      </c>
      <c r="DY174" s="265">
        <f t="shared" si="108"/>
        <v>10</v>
      </c>
      <c r="DZ174" s="212">
        <f t="shared" si="109"/>
        <v>66</v>
      </c>
      <c r="EA174" s="212">
        <f t="shared" si="110"/>
        <v>13</v>
      </c>
      <c r="EB174" s="212">
        <f t="shared" si="111"/>
        <v>10</v>
      </c>
      <c r="EC174" s="212">
        <f t="shared" ref="EC174:ED174" si="1248">IF(ISEVEN($B174),DT174,0)</f>
        <v>0</v>
      </c>
      <c r="ED174" s="212">
        <f t="shared" si="1248"/>
        <v>0</v>
      </c>
      <c r="EE174" s="212">
        <f t="shared" ref="EE174:EF174" si="1249">IF(ISODD($B174),DU174,0)</f>
        <v>10</v>
      </c>
      <c r="EF174" s="212">
        <f t="shared" si="1249"/>
        <v>8</v>
      </c>
      <c r="EG174" s="212">
        <f t="shared" si="114"/>
        <v>0</v>
      </c>
      <c r="EH174" s="212">
        <f t="shared" si="115"/>
        <v>10</v>
      </c>
      <c r="EI174" s="212">
        <f t="shared" ref="EI174:EJ174" si="1250">IF(ISEVEN($B174),DW174,0)</f>
        <v>0</v>
      </c>
      <c r="EJ174" s="212">
        <f t="shared" si="1250"/>
        <v>0</v>
      </c>
      <c r="EK174" s="264">
        <f t="shared" ref="EK174:EL174" si="1251">IF(ISODD($B174),DX174,0)</f>
        <v>5</v>
      </c>
      <c r="EL174" s="212">
        <f t="shared" si="1251"/>
        <v>10</v>
      </c>
      <c r="EM174" s="212">
        <f t="shared" si="118"/>
        <v>0</v>
      </c>
      <c r="EN174" s="212"/>
      <c r="EO174" s="212"/>
      <c r="EP174" s="241">
        <f t="shared" si="119"/>
        <v>13</v>
      </c>
      <c r="EQ174" s="212">
        <f t="shared" si="120"/>
        <v>12</v>
      </c>
      <c r="ER174" s="212">
        <f t="shared" si="121"/>
        <v>12</v>
      </c>
      <c r="ES174" s="212">
        <f t="shared" si="122"/>
        <v>10</v>
      </c>
      <c r="ET174" s="264">
        <f t="shared" si="123"/>
        <v>8</v>
      </c>
      <c r="EU174" s="212">
        <f t="shared" si="124"/>
        <v>11</v>
      </c>
      <c r="EV174" s="212"/>
      <c r="EW174" s="212">
        <f t="shared" si="125"/>
        <v>66</v>
      </c>
      <c r="EX174" s="212">
        <f t="shared" si="126"/>
        <v>13</v>
      </c>
      <c r="EY174" s="212">
        <f t="shared" si="127"/>
        <v>12</v>
      </c>
      <c r="EZ174" s="212">
        <f t="shared" ref="EZ174:FA174" si="1252">IF(ISEVEN($B174),EQ174,0)</f>
        <v>0</v>
      </c>
      <c r="FA174" s="212">
        <f t="shared" si="1252"/>
        <v>0</v>
      </c>
      <c r="FB174" s="212">
        <f t="shared" ref="FB174:FC174" si="1253">IF(ISODD($B174),ER174,0)</f>
        <v>12</v>
      </c>
      <c r="FC174" s="212">
        <f t="shared" si="1253"/>
        <v>10</v>
      </c>
      <c r="FD174" s="212">
        <f t="shared" si="130"/>
        <v>0</v>
      </c>
      <c r="FE174" s="264">
        <f t="shared" si="131"/>
        <v>8</v>
      </c>
      <c r="FF174" s="212">
        <f t="shared" ref="FF174:FG174" si="1254">IF(ISEVEN($B174),ET174,0)</f>
        <v>0</v>
      </c>
      <c r="FG174" s="212">
        <f t="shared" si="1254"/>
        <v>0</v>
      </c>
      <c r="FH174" s="212">
        <f t="shared" si="133"/>
        <v>11</v>
      </c>
      <c r="FI174" s="212">
        <v>0</v>
      </c>
      <c r="FJ174" s="212">
        <v>0</v>
      </c>
      <c r="FK174" s="212"/>
      <c r="FL174" s="212"/>
      <c r="FM174" s="262">
        <v>66</v>
      </c>
    </row>
    <row r="175" spans="1:169" ht="15.75" customHeight="1" x14ac:dyDescent="0.2">
      <c r="A175" s="247">
        <v>162</v>
      </c>
      <c r="B175" s="248">
        <v>213423243162</v>
      </c>
      <c r="C175" s="249" t="s">
        <v>886</v>
      </c>
      <c r="D175" s="250"/>
      <c r="E175" s="251" t="s">
        <v>887</v>
      </c>
      <c r="F175" s="252">
        <f t="shared" si="0"/>
        <v>2</v>
      </c>
      <c r="G175" s="252">
        <f t="shared" si="1"/>
        <v>2</v>
      </c>
      <c r="H175" s="252">
        <f t="shared" si="2"/>
        <v>2</v>
      </c>
      <c r="I175" s="252">
        <f t="shared" si="3"/>
        <v>2</v>
      </c>
      <c r="J175" s="252">
        <f t="shared" si="4"/>
        <v>2</v>
      </c>
      <c r="K175" s="252">
        <f t="shared" si="5"/>
        <v>2</v>
      </c>
      <c r="L175" s="252">
        <f t="shared" si="6"/>
        <v>2</v>
      </c>
      <c r="M175" s="252">
        <f t="shared" si="7"/>
        <v>2</v>
      </c>
      <c r="N175" s="252">
        <f t="shared" si="8"/>
        <v>1</v>
      </c>
      <c r="O175" s="253">
        <f t="shared" si="9"/>
        <v>0</v>
      </c>
      <c r="P175" s="252">
        <f t="shared" si="10"/>
        <v>0</v>
      </c>
      <c r="Q175" s="252">
        <f t="shared" si="11"/>
        <v>0</v>
      </c>
      <c r="R175" s="252">
        <f t="shared" si="12"/>
        <v>0</v>
      </c>
      <c r="S175" s="254">
        <f t="shared" si="13"/>
        <v>0</v>
      </c>
      <c r="T175" s="255">
        <f t="shared" si="14"/>
        <v>4</v>
      </c>
      <c r="U175" s="252">
        <f t="shared" si="15"/>
        <v>11</v>
      </c>
      <c r="V175" s="252">
        <f t="shared" si="16"/>
        <v>0</v>
      </c>
      <c r="W175" s="252">
        <f t="shared" si="17"/>
        <v>0</v>
      </c>
      <c r="X175" s="254">
        <f t="shared" si="18"/>
        <v>0</v>
      </c>
      <c r="Y175" s="256">
        <f t="shared" si="19"/>
        <v>3</v>
      </c>
      <c r="Z175" s="252">
        <f t="shared" si="20"/>
        <v>12</v>
      </c>
      <c r="AA175" s="252">
        <f t="shared" si="21"/>
        <v>0</v>
      </c>
      <c r="AB175" s="252">
        <f t="shared" si="22"/>
        <v>0</v>
      </c>
      <c r="AC175" s="254">
        <f t="shared" si="23"/>
        <v>0</v>
      </c>
      <c r="AD175" s="255">
        <f t="shared" si="24"/>
        <v>3</v>
      </c>
      <c r="AE175" s="252">
        <f t="shared" si="25"/>
        <v>0</v>
      </c>
      <c r="AF175" s="252">
        <f t="shared" si="26"/>
        <v>0</v>
      </c>
      <c r="AG175" s="252">
        <f t="shared" si="27"/>
        <v>0</v>
      </c>
      <c r="AH175" s="254">
        <f t="shared" si="28"/>
        <v>0</v>
      </c>
      <c r="AI175" s="257">
        <f t="shared" si="29"/>
        <v>4</v>
      </c>
      <c r="AJ175" s="252">
        <f t="shared" si="30"/>
        <v>0</v>
      </c>
      <c r="AK175" s="252">
        <f t="shared" si="31"/>
        <v>0</v>
      </c>
      <c r="AL175" s="252">
        <f t="shared" si="32"/>
        <v>0</v>
      </c>
      <c r="AM175" s="254">
        <f t="shared" si="33"/>
        <v>0</v>
      </c>
      <c r="AN175" s="257">
        <f t="shared" si="34"/>
        <v>4</v>
      </c>
      <c r="AO175" s="252">
        <f t="shared" si="35"/>
        <v>12</v>
      </c>
      <c r="AP175" s="252">
        <f t="shared" si="36"/>
        <v>0</v>
      </c>
      <c r="AQ175" s="252">
        <f t="shared" si="37"/>
        <v>0</v>
      </c>
      <c r="AR175" s="254">
        <f t="shared" si="38"/>
        <v>0</v>
      </c>
      <c r="AS175" s="257">
        <f t="shared" si="39"/>
        <v>3</v>
      </c>
      <c r="AT175" s="252">
        <f t="shared" si="40"/>
        <v>0</v>
      </c>
      <c r="AU175" s="252">
        <f t="shared" si="41"/>
        <v>0</v>
      </c>
      <c r="AV175" s="252">
        <f t="shared" si="42"/>
        <v>0</v>
      </c>
      <c r="AW175" s="254">
        <f t="shared" si="43"/>
        <v>0</v>
      </c>
      <c r="AX175" s="258">
        <f t="shared" si="44"/>
        <v>4</v>
      </c>
      <c r="AY175" s="252">
        <f t="shared" si="45"/>
        <v>12</v>
      </c>
      <c r="AZ175" s="252">
        <f t="shared" si="46"/>
        <v>0</v>
      </c>
      <c r="BA175" s="252">
        <f t="shared" si="47"/>
        <v>0</v>
      </c>
      <c r="BB175" s="254">
        <f t="shared" si="48"/>
        <v>0</v>
      </c>
      <c r="BC175" s="257">
        <f t="shared" si="49"/>
        <v>3</v>
      </c>
      <c r="BD175" s="259">
        <f t="shared" si="50"/>
        <v>7</v>
      </c>
      <c r="BE175" s="252">
        <f t="shared" si="51"/>
        <v>0</v>
      </c>
      <c r="BF175" s="252">
        <f t="shared" si="52"/>
        <v>0</v>
      </c>
      <c r="BG175" s="254">
        <f t="shared" si="53"/>
        <v>0</v>
      </c>
      <c r="BH175" s="257">
        <f t="shared" si="54"/>
        <v>3</v>
      </c>
      <c r="BI175" s="252">
        <f t="shared" si="55"/>
        <v>0</v>
      </c>
      <c r="BJ175" s="252">
        <f t="shared" si="56"/>
        <v>0</v>
      </c>
      <c r="BK175" s="252">
        <f t="shared" si="57"/>
        <v>0</v>
      </c>
      <c r="BL175" s="254">
        <f t="shared" si="58"/>
        <v>0</v>
      </c>
      <c r="BM175" s="260">
        <f t="shared" si="59"/>
        <v>4</v>
      </c>
      <c r="BN175" s="252">
        <f t="shared" si="60"/>
        <v>0</v>
      </c>
      <c r="BO175" s="252">
        <f t="shared" si="61"/>
        <v>0</v>
      </c>
      <c r="BP175" s="252">
        <f t="shared" si="62"/>
        <v>0</v>
      </c>
      <c r="BQ175" s="254">
        <f t="shared" si="63"/>
        <v>0</v>
      </c>
      <c r="BR175" s="261">
        <f t="shared" si="64"/>
        <v>4</v>
      </c>
      <c r="BS175" s="252">
        <f t="shared" si="65"/>
        <v>12</v>
      </c>
      <c r="BT175" s="252">
        <f t="shared" si="66"/>
        <v>0</v>
      </c>
      <c r="BU175" s="252">
        <f t="shared" si="67"/>
        <v>0</v>
      </c>
      <c r="BV175" s="254">
        <f t="shared" si="68"/>
        <v>0</v>
      </c>
      <c r="BW175" s="261">
        <f t="shared" si="69"/>
        <v>3</v>
      </c>
      <c r="BX175" s="262">
        <v>83</v>
      </c>
      <c r="BY175" s="262">
        <v>83</v>
      </c>
      <c r="BZ175" s="246" t="e">
        <f t="shared" si="70"/>
        <v>#VALUE!</v>
      </c>
      <c r="CA175" s="246">
        <f t="shared" si="71"/>
        <v>20</v>
      </c>
      <c r="CB175" s="246" t="e">
        <f t="shared" si="72"/>
        <v>#VALUE!</v>
      </c>
      <c r="CC175" s="246" t="e">
        <f t="shared" si="73"/>
        <v>#VALUE!</v>
      </c>
      <c r="CD175" s="246" t="e">
        <f t="shared" si="74"/>
        <v>#VALUE!</v>
      </c>
      <c r="CE175" s="246" t="e">
        <f t="shared" si="75"/>
        <v>#VALUE!</v>
      </c>
      <c r="CF175" s="246" t="e">
        <f t="shared" si="76"/>
        <v>#VALUE!</v>
      </c>
      <c r="CG175" s="246" t="e">
        <f t="shared" si="77"/>
        <v>#VALUE!</v>
      </c>
      <c r="CH175" s="246" t="e">
        <f t="shared" si="78"/>
        <v>#VALUE!</v>
      </c>
      <c r="CI175" s="246" t="e">
        <f t="shared" si="79"/>
        <v>#VALUE!</v>
      </c>
      <c r="CJ175" s="246" t="e">
        <f t="shared" si="80"/>
        <v>#VALUE!</v>
      </c>
      <c r="CK175" s="246" t="e">
        <f t="shared" si="81"/>
        <v>#VALUE!</v>
      </c>
      <c r="CL175" s="246" t="e">
        <f t="shared" si="82"/>
        <v>#VALUE!</v>
      </c>
      <c r="CM175" s="246" t="e">
        <f t="shared" si="83"/>
        <v>#VALUE!</v>
      </c>
      <c r="CN175" s="246" t="e">
        <f t="shared" si="84"/>
        <v>#VALUE!</v>
      </c>
      <c r="CO175" s="263" t="str">
        <f t="shared" si="85"/>
        <v>2023PEC AI 504</v>
      </c>
      <c r="CP175" s="246" t="e">
        <f t="shared" si="86"/>
        <v>#VALUE!</v>
      </c>
      <c r="CQ175" s="211"/>
      <c r="CR175" s="246">
        <f t="shared" si="87"/>
        <v>20</v>
      </c>
      <c r="CS175" s="246" t="e">
        <f t="shared" si="88"/>
        <v>#VALUE!</v>
      </c>
      <c r="CT175" s="246" t="e">
        <f t="shared" si="89"/>
        <v>#VALUE!</v>
      </c>
      <c r="CU175" s="246" t="e">
        <f t="shared" si="90"/>
        <v>#VALUE!</v>
      </c>
      <c r="CV175" s="246" t="e">
        <f t="shared" si="91"/>
        <v>#VALUE!</v>
      </c>
      <c r="CW175" s="246" t="e">
        <f t="shared" si="92"/>
        <v>#VALUE!</v>
      </c>
      <c r="CX175" s="246" t="e">
        <f t="shared" si="93"/>
        <v>#VALUE!</v>
      </c>
      <c r="CY175" s="246" t="e">
        <f t="shared" si="94"/>
        <v>#VALUE!</v>
      </c>
      <c r="CZ175" s="246" t="e">
        <f t="shared" si="95"/>
        <v>#VALUE!</v>
      </c>
      <c r="DA175" s="246" t="e">
        <f t="shared" si="96"/>
        <v>#VALUE!</v>
      </c>
      <c r="DB175" s="246" t="e">
        <f t="shared" si="97"/>
        <v>#VALUE!</v>
      </c>
      <c r="DC175" s="246" t="e">
        <f t="shared" si="98"/>
        <v>#VALUE!</v>
      </c>
      <c r="DD175" s="246" t="e">
        <f t="shared" si="99"/>
        <v>#VALUE!</v>
      </c>
      <c r="DE175" s="212"/>
      <c r="DF175" s="212" t="e">
        <f t="shared" si="100"/>
        <v>#VALUE!</v>
      </c>
      <c r="DG175" s="212"/>
      <c r="DH175" s="212"/>
      <c r="DI175" s="212"/>
      <c r="DJ175" s="212"/>
      <c r="DK175" s="212"/>
      <c r="DL175" s="212"/>
      <c r="DM175" s="212"/>
      <c r="DN175" s="212"/>
      <c r="DO175" s="212"/>
      <c r="DP175" s="212"/>
      <c r="DQ175" s="212"/>
      <c r="DR175" s="264">
        <f t="shared" si="101"/>
        <v>83</v>
      </c>
      <c r="DS175" s="241">
        <f t="shared" si="102"/>
        <v>17</v>
      </c>
      <c r="DT175" s="212">
        <f t="shared" si="103"/>
        <v>11</v>
      </c>
      <c r="DU175" s="212">
        <f t="shared" si="104"/>
        <v>12</v>
      </c>
      <c r="DV175" s="212">
        <f t="shared" si="105"/>
        <v>12</v>
      </c>
      <c r="DW175" s="212">
        <f t="shared" si="106"/>
        <v>12</v>
      </c>
      <c r="DX175" s="264">
        <f t="shared" si="107"/>
        <v>7</v>
      </c>
      <c r="DY175" s="265">
        <f t="shared" si="108"/>
        <v>12</v>
      </c>
      <c r="DZ175" s="212">
        <f t="shared" si="109"/>
        <v>83</v>
      </c>
      <c r="EA175" s="212">
        <f t="shared" si="110"/>
        <v>17</v>
      </c>
      <c r="EB175" s="212">
        <f t="shared" si="111"/>
        <v>0</v>
      </c>
      <c r="EC175" s="212">
        <f t="shared" ref="EC175:ED175" si="1255">IF(ISEVEN($B175),DT175,0)</f>
        <v>11</v>
      </c>
      <c r="ED175" s="212">
        <f t="shared" si="1255"/>
        <v>12</v>
      </c>
      <c r="EE175" s="212">
        <f t="shared" ref="EE175:EF175" si="1256">IF(ISODD($B175),DU175,0)</f>
        <v>0</v>
      </c>
      <c r="EF175" s="212">
        <f t="shared" si="1256"/>
        <v>0</v>
      </c>
      <c r="EG175" s="212">
        <f t="shared" si="114"/>
        <v>12</v>
      </c>
      <c r="EH175" s="212">
        <f t="shared" si="115"/>
        <v>0</v>
      </c>
      <c r="EI175" s="212">
        <f t="shared" ref="EI175:EJ175" si="1257">IF(ISEVEN($B175),DW175,0)</f>
        <v>12</v>
      </c>
      <c r="EJ175" s="264">
        <f t="shared" si="1257"/>
        <v>7</v>
      </c>
      <c r="EK175" s="212">
        <f t="shared" ref="EK175:EL175" si="1258">IF(ISODD($B175),DX175,0)</f>
        <v>0</v>
      </c>
      <c r="EL175" s="212">
        <f t="shared" si="1258"/>
        <v>0</v>
      </c>
      <c r="EM175" s="212">
        <f t="shared" si="118"/>
        <v>12</v>
      </c>
      <c r="EN175" s="212"/>
      <c r="EO175" s="212"/>
      <c r="EP175" s="241">
        <f t="shared" si="119"/>
        <v>17</v>
      </c>
      <c r="EQ175" s="212">
        <f t="shared" si="120"/>
        <v>14</v>
      </c>
      <c r="ER175" s="212">
        <f t="shared" si="121"/>
        <v>15</v>
      </c>
      <c r="ES175" s="212">
        <f t="shared" si="122"/>
        <v>15</v>
      </c>
      <c r="ET175" s="264">
        <f t="shared" si="123"/>
        <v>9</v>
      </c>
      <c r="EU175" s="212">
        <f t="shared" si="124"/>
        <v>13</v>
      </c>
      <c r="EV175" s="212"/>
      <c r="EW175" s="212">
        <f t="shared" si="125"/>
        <v>83</v>
      </c>
      <c r="EX175" s="212">
        <f t="shared" si="126"/>
        <v>17</v>
      </c>
      <c r="EY175" s="212">
        <f t="shared" si="127"/>
        <v>0</v>
      </c>
      <c r="EZ175" s="212">
        <f t="shared" ref="EZ175:FA175" si="1259">IF(ISEVEN($B175),EQ175,0)</f>
        <v>14</v>
      </c>
      <c r="FA175" s="212">
        <f t="shared" si="1259"/>
        <v>15</v>
      </c>
      <c r="FB175" s="212">
        <f t="shared" ref="FB175:FC175" si="1260">IF(ISODD($B175),ER175,0)</f>
        <v>0</v>
      </c>
      <c r="FC175" s="212">
        <f t="shared" si="1260"/>
        <v>0</v>
      </c>
      <c r="FD175" s="212">
        <f t="shared" si="130"/>
        <v>15</v>
      </c>
      <c r="FE175" s="212">
        <f t="shared" si="131"/>
        <v>0</v>
      </c>
      <c r="FF175" s="264">
        <f t="shared" ref="FF175:FG175" si="1261">IF(ISEVEN($B175),ET175,0)</f>
        <v>9</v>
      </c>
      <c r="FG175" s="212">
        <f t="shared" si="1261"/>
        <v>13</v>
      </c>
      <c r="FH175" s="212">
        <f t="shared" si="133"/>
        <v>0</v>
      </c>
      <c r="FI175" s="212">
        <v>0</v>
      </c>
      <c r="FJ175" s="212">
        <v>0</v>
      </c>
      <c r="FK175" s="212"/>
      <c r="FL175" s="212"/>
      <c r="FM175" s="262">
        <v>83</v>
      </c>
    </row>
    <row r="176" spans="1:169" ht="15.75" customHeight="1" x14ac:dyDescent="0.2">
      <c r="A176" s="247">
        <v>163</v>
      </c>
      <c r="B176" s="248">
        <v>213423243163</v>
      </c>
      <c r="C176" s="249" t="s">
        <v>888</v>
      </c>
      <c r="D176" s="250"/>
      <c r="E176" s="251" t="s">
        <v>889</v>
      </c>
      <c r="F176" s="252">
        <f t="shared" si="0"/>
        <v>2</v>
      </c>
      <c r="G176" s="252">
        <f t="shared" si="1"/>
        <v>2</v>
      </c>
      <c r="H176" s="252">
        <f t="shared" si="2"/>
        <v>2</v>
      </c>
      <c r="I176" s="252">
        <f t="shared" si="3"/>
        <v>2</v>
      </c>
      <c r="J176" s="252">
        <f t="shared" si="4"/>
        <v>2</v>
      </c>
      <c r="K176" s="252">
        <f t="shared" si="5"/>
        <v>2</v>
      </c>
      <c r="L176" s="252">
        <f t="shared" si="6"/>
        <v>2</v>
      </c>
      <c r="M176" s="252">
        <f t="shared" si="7"/>
        <v>2</v>
      </c>
      <c r="N176" s="252">
        <f t="shared" si="8"/>
        <v>0</v>
      </c>
      <c r="O176" s="253">
        <f t="shared" si="9"/>
        <v>0</v>
      </c>
      <c r="P176" s="252">
        <f t="shared" si="10"/>
        <v>12</v>
      </c>
      <c r="Q176" s="252">
        <f t="shared" si="11"/>
        <v>0</v>
      </c>
      <c r="R176" s="252">
        <f t="shared" si="12"/>
        <v>0</v>
      </c>
      <c r="S176" s="254">
        <f t="shared" si="13"/>
        <v>0</v>
      </c>
      <c r="T176" s="255">
        <f t="shared" si="14"/>
        <v>3</v>
      </c>
      <c r="U176" s="252">
        <f t="shared" si="15"/>
        <v>0</v>
      </c>
      <c r="V176" s="252">
        <f t="shared" si="16"/>
        <v>0</v>
      </c>
      <c r="W176" s="252">
        <f t="shared" si="17"/>
        <v>0</v>
      </c>
      <c r="X176" s="254">
        <f t="shared" si="18"/>
        <v>0</v>
      </c>
      <c r="Y176" s="256">
        <f t="shared" si="19"/>
        <v>4</v>
      </c>
      <c r="Z176" s="252">
        <f t="shared" si="20"/>
        <v>0</v>
      </c>
      <c r="AA176" s="252">
        <f t="shared" si="21"/>
        <v>0</v>
      </c>
      <c r="AB176" s="252">
        <f t="shared" si="22"/>
        <v>0</v>
      </c>
      <c r="AC176" s="254">
        <f t="shared" si="23"/>
        <v>0</v>
      </c>
      <c r="AD176" s="255">
        <f t="shared" si="24"/>
        <v>4</v>
      </c>
      <c r="AE176" s="252">
        <f t="shared" si="25"/>
        <v>12</v>
      </c>
      <c r="AF176" s="252">
        <f t="shared" si="26"/>
        <v>0</v>
      </c>
      <c r="AG176" s="252">
        <f t="shared" si="27"/>
        <v>0</v>
      </c>
      <c r="AH176" s="254">
        <f t="shared" si="28"/>
        <v>0</v>
      </c>
      <c r="AI176" s="257">
        <f t="shared" si="29"/>
        <v>3</v>
      </c>
      <c r="AJ176" s="252">
        <f t="shared" si="30"/>
        <v>10</v>
      </c>
      <c r="AK176" s="252">
        <f t="shared" si="31"/>
        <v>0</v>
      </c>
      <c r="AL176" s="252">
        <f t="shared" si="32"/>
        <v>0</v>
      </c>
      <c r="AM176" s="254">
        <f t="shared" si="33"/>
        <v>0</v>
      </c>
      <c r="AN176" s="257">
        <f t="shared" si="34"/>
        <v>3</v>
      </c>
      <c r="AO176" s="252">
        <f t="shared" si="35"/>
        <v>0</v>
      </c>
      <c r="AP176" s="252">
        <f t="shared" si="36"/>
        <v>0</v>
      </c>
      <c r="AQ176" s="252">
        <f t="shared" si="37"/>
        <v>0</v>
      </c>
      <c r="AR176" s="254">
        <f t="shared" si="38"/>
        <v>0</v>
      </c>
      <c r="AS176" s="257">
        <f t="shared" si="39"/>
        <v>4</v>
      </c>
      <c r="AT176" s="252">
        <f t="shared" si="40"/>
        <v>12</v>
      </c>
      <c r="AU176" s="252">
        <f t="shared" si="41"/>
        <v>0</v>
      </c>
      <c r="AV176" s="252">
        <f t="shared" si="42"/>
        <v>0</v>
      </c>
      <c r="AW176" s="254">
        <f t="shared" si="43"/>
        <v>0</v>
      </c>
      <c r="AX176" s="258">
        <f t="shared" si="44"/>
        <v>3</v>
      </c>
      <c r="AY176" s="252">
        <f t="shared" si="45"/>
        <v>0</v>
      </c>
      <c r="AZ176" s="252">
        <f t="shared" si="46"/>
        <v>0</v>
      </c>
      <c r="BA176" s="252">
        <f t="shared" si="47"/>
        <v>0</v>
      </c>
      <c r="BB176" s="254">
        <f t="shared" si="48"/>
        <v>0</v>
      </c>
      <c r="BC176" s="257">
        <f t="shared" si="49"/>
        <v>4</v>
      </c>
      <c r="BD176" s="252">
        <f t="shared" si="50"/>
        <v>0</v>
      </c>
      <c r="BE176" s="252">
        <f t="shared" si="51"/>
        <v>0</v>
      </c>
      <c r="BF176" s="252">
        <f t="shared" si="52"/>
        <v>0</v>
      </c>
      <c r="BG176" s="254">
        <f t="shared" si="53"/>
        <v>0</v>
      </c>
      <c r="BH176" s="257">
        <f t="shared" si="54"/>
        <v>4</v>
      </c>
      <c r="BI176" s="259">
        <f t="shared" si="55"/>
        <v>8</v>
      </c>
      <c r="BJ176" s="252">
        <f t="shared" si="56"/>
        <v>0</v>
      </c>
      <c r="BK176" s="252">
        <f t="shared" si="57"/>
        <v>0</v>
      </c>
      <c r="BL176" s="254">
        <f t="shared" si="58"/>
        <v>0</v>
      </c>
      <c r="BM176" s="260">
        <f t="shared" si="59"/>
        <v>3</v>
      </c>
      <c r="BN176" s="252">
        <f t="shared" si="60"/>
        <v>12</v>
      </c>
      <c r="BO176" s="252">
        <f t="shared" si="61"/>
        <v>0</v>
      </c>
      <c r="BP176" s="252">
        <f t="shared" si="62"/>
        <v>0</v>
      </c>
      <c r="BQ176" s="254">
        <f t="shared" si="63"/>
        <v>0</v>
      </c>
      <c r="BR176" s="261">
        <f t="shared" si="64"/>
        <v>3</v>
      </c>
      <c r="BS176" s="252">
        <f t="shared" si="65"/>
        <v>0</v>
      </c>
      <c r="BT176" s="252">
        <f t="shared" si="66"/>
        <v>0</v>
      </c>
      <c r="BU176" s="252">
        <f t="shared" si="67"/>
        <v>0</v>
      </c>
      <c r="BV176" s="254">
        <f t="shared" si="68"/>
        <v>0</v>
      </c>
      <c r="BW176" s="261">
        <f t="shared" si="69"/>
        <v>4</v>
      </c>
      <c r="BX176" s="262">
        <v>82</v>
      </c>
      <c r="BY176" s="262">
        <v>82</v>
      </c>
      <c r="BZ176" s="246" t="e">
        <f t="shared" si="70"/>
        <v>#VALUE!</v>
      </c>
      <c r="CA176" s="246">
        <f t="shared" si="71"/>
        <v>20</v>
      </c>
      <c r="CB176" s="246" t="e">
        <f t="shared" si="72"/>
        <v>#VALUE!</v>
      </c>
      <c r="CC176" s="246" t="e">
        <f t="shared" si="73"/>
        <v>#VALUE!</v>
      </c>
      <c r="CD176" s="246" t="e">
        <f t="shared" si="74"/>
        <v>#VALUE!</v>
      </c>
      <c r="CE176" s="246" t="e">
        <f t="shared" si="75"/>
        <v>#VALUE!</v>
      </c>
      <c r="CF176" s="246" t="e">
        <f t="shared" si="76"/>
        <v>#VALUE!</v>
      </c>
      <c r="CG176" s="246" t="e">
        <f t="shared" si="77"/>
        <v>#VALUE!</v>
      </c>
      <c r="CH176" s="246" t="e">
        <f t="shared" si="78"/>
        <v>#VALUE!</v>
      </c>
      <c r="CI176" s="246" t="e">
        <f t="shared" si="79"/>
        <v>#VALUE!</v>
      </c>
      <c r="CJ176" s="246" t="e">
        <f t="shared" si="80"/>
        <v>#VALUE!</v>
      </c>
      <c r="CK176" s="246" t="e">
        <f t="shared" si="81"/>
        <v>#VALUE!</v>
      </c>
      <c r="CL176" s="246" t="e">
        <f t="shared" si="82"/>
        <v>#VALUE!</v>
      </c>
      <c r="CM176" s="246" t="e">
        <f t="shared" si="83"/>
        <v>#VALUE!</v>
      </c>
      <c r="CN176" s="246" t="e">
        <f t="shared" si="84"/>
        <v>#VALUE!</v>
      </c>
      <c r="CO176" s="263" t="str">
        <f t="shared" si="85"/>
        <v>2023PEC AI 505</v>
      </c>
      <c r="CP176" s="246" t="e">
        <f t="shared" si="86"/>
        <v>#VALUE!</v>
      </c>
      <c r="CQ176" s="211"/>
      <c r="CR176" s="246">
        <f t="shared" si="87"/>
        <v>20</v>
      </c>
      <c r="CS176" s="246" t="e">
        <f t="shared" si="88"/>
        <v>#VALUE!</v>
      </c>
      <c r="CT176" s="246" t="e">
        <f t="shared" si="89"/>
        <v>#VALUE!</v>
      </c>
      <c r="CU176" s="246" t="e">
        <f t="shared" si="90"/>
        <v>#VALUE!</v>
      </c>
      <c r="CV176" s="246" t="e">
        <f t="shared" si="91"/>
        <v>#VALUE!</v>
      </c>
      <c r="CW176" s="246" t="e">
        <f t="shared" si="92"/>
        <v>#VALUE!</v>
      </c>
      <c r="CX176" s="246" t="e">
        <f t="shared" si="93"/>
        <v>#VALUE!</v>
      </c>
      <c r="CY176" s="246" t="e">
        <f t="shared" si="94"/>
        <v>#VALUE!</v>
      </c>
      <c r="CZ176" s="246" t="e">
        <f t="shared" si="95"/>
        <v>#VALUE!</v>
      </c>
      <c r="DA176" s="246" t="e">
        <f t="shared" si="96"/>
        <v>#VALUE!</v>
      </c>
      <c r="DB176" s="246" t="e">
        <f t="shared" si="97"/>
        <v>#VALUE!</v>
      </c>
      <c r="DC176" s="246" t="e">
        <f t="shared" si="98"/>
        <v>#VALUE!</v>
      </c>
      <c r="DD176" s="246" t="e">
        <f t="shared" si="99"/>
        <v>#VALUE!</v>
      </c>
      <c r="DE176" s="212"/>
      <c r="DF176" s="212" t="e">
        <f t="shared" si="100"/>
        <v>#VALUE!</v>
      </c>
      <c r="DG176" s="212"/>
      <c r="DH176" s="212"/>
      <c r="DI176" s="212"/>
      <c r="DJ176" s="212"/>
      <c r="DK176" s="212"/>
      <c r="DL176" s="212"/>
      <c r="DM176" s="212"/>
      <c r="DN176" s="212"/>
      <c r="DO176" s="212"/>
      <c r="DP176" s="212"/>
      <c r="DQ176" s="212"/>
      <c r="DR176" s="264">
        <f t="shared" si="101"/>
        <v>82</v>
      </c>
      <c r="DS176" s="241">
        <f t="shared" si="102"/>
        <v>16</v>
      </c>
      <c r="DT176" s="212">
        <f t="shared" si="103"/>
        <v>12</v>
      </c>
      <c r="DU176" s="212">
        <f t="shared" si="104"/>
        <v>12</v>
      </c>
      <c r="DV176" s="212">
        <f t="shared" si="105"/>
        <v>10</v>
      </c>
      <c r="DW176" s="212">
        <f t="shared" si="106"/>
        <v>12</v>
      </c>
      <c r="DX176" s="264">
        <f t="shared" si="107"/>
        <v>8</v>
      </c>
      <c r="DY176" s="265">
        <f t="shared" si="108"/>
        <v>12</v>
      </c>
      <c r="DZ176" s="212">
        <f t="shared" si="109"/>
        <v>82</v>
      </c>
      <c r="EA176" s="212">
        <f t="shared" si="110"/>
        <v>16</v>
      </c>
      <c r="EB176" s="212">
        <f t="shared" si="111"/>
        <v>12</v>
      </c>
      <c r="EC176" s="212">
        <f t="shared" ref="EC176:ED176" si="1262">IF(ISEVEN($B176),DT176,0)</f>
        <v>0</v>
      </c>
      <c r="ED176" s="212">
        <f t="shared" si="1262"/>
        <v>0</v>
      </c>
      <c r="EE176" s="212">
        <f t="shared" ref="EE176:EF176" si="1263">IF(ISODD($B176),DU176,0)</f>
        <v>12</v>
      </c>
      <c r="EF176" s="212">
        <f t="shared" si="1263"/>
        <v>10</v>
      </c>
      <c r="EG176" s="212">
        <f t="shared" si="114"/>
        <v>0</v>
      </c>
      <c r="EH176" s="212">
        <f t="shared" si="115"/>
        <v>12</v>
      </c>
      <c r="EI176" s="212">
        <f t="shared" ref="EI176:EJ176" si="1264">IF(ISEVEN($B176),DW176,0)</f>
        <v>0</v>
      </c>
      <c r="EJ176" s="212">
        <f t="shared" si="1264"/>
        <v>0</v>
      </c>
      <c r="EK176" s="264">
        <f t="shared" ref="EK176:EL176" si="1265">IF(ISODD($B176),DX176,0)</f>
        <v>8</v>
      </c>
      <c r="EL176" s="212">
        <f t="shared" si="1265"/>
        <v>12</v>
      </c>
      <c r="EM176" s="212">
        <f t="shared" si="118"/>
        <v>0</v>
      </c>
      <c r="EN176" s="212"/>
      <c r="EO176" s="212"/>
      <c r="EP176" s="241">
        <f t="shared" si="119"/>
        <v>16</v>
      </c>
      <c r="EQ176" s="212">
        <f t="shared" si="120"/>
        <v>14</v>
      </c>
      <c r="ER176" s="212">
        <f t="shared" si="121"/>
        <v>14</v>
      </c>
      <c r="ES176" s="212">
        <f t="shared" si="122"/>
        <v>13</v>
      </c>
      <c r="ET176" s="264">
        <f t="shared" si="123"/>
        <v>12</v>
      </c>
      <c r="EU176" s="212">
        <f t="shared" si="124"/>
        <v>13</v>
      </c>
      <c r="EV176" s="212"/>
      <c r="EW176" s="212">
        <f t="shared" si="125"/>
        <v>82</v>
      </c>
      <c r="EX176" s="212">
        <f t="shared" si="126"/>
        <v>16</v>
      </c>
      <c r="EY176" s="212">
        <f t="shared" si="127"/>
        <v>14</v>
      </c>
      <c r="EZ176" s="212">
        <f t="shared" ref="EZ176:FA176" si="1266">IF(ISEVEN($B176),EQ176,0)</f>
        <v>0</v>
      </c>
      <c r="FA176" s="212">
        <f t="shared" si="1266"/>
        <v>0</v>
      </c>
      <c r="FB176" s="212">
        <f t="shared" ref="FB176:FC176" si="1267">IF(ISODD($B176),ER176,0)</f>
        <v>14</v>
      </c>
      <c r="FC176" s="212">
        <f t="shared" si="1267"/>
        <v>13</v>
      </c>
      <c r="FD176" s="212">
        <f t="shared" si="130"/>
        <v>0</v>
      </c>
      <c r="FE176" s="264">
        <f t="shared" si="131"/>
        <v>12</v>
      </c>
      <c r="FF176" s="212">
        <f t="shared" ref="FF176:FG176" si="1268">IF(ISEVEN($B176),ET176,0)</f>
        <v>0</v>
      </c>
      <c r="FG176" s="212">
        <f t="shared" si="1268"/>
        <v>0</v>
      </c>
      <c r="FH176" s="212">
        <f t="shared" si="133"/>
        <v>13</v>
      </c>
      <c r="FI176" s="212">
        <v>0</v>
      </c>
      <c r="FJ176" s="212">
        <v>0</v>
      </c>
      <c r="FK176" s="212"/>
      <c r="FL176" s="212"/>
      <c r="FM176" s="262">
        <v>82</v>
      </c>
    </row>
    <row r="177" spans="1:169" ht="15.75" customHeight="1" x14ac:dyDescent="0.2">
      <c r="A177" s="247">
        <v>164</v>
      </c>
      <c r="B177" s="266">
        <v>213423243164</v>
      </c>
      <c r="C177" s="266" t="s">
        <v>239</v>
      </c>
      <c r="D177" s="250"/>
      <c r="E177" s="267" t="s">
        <v>222</v>
      </c>
      <c r="F177" s="252">
        <f t="shared" si="0"/>
        <v>2</v>
      </c>
      <c r="G177" s="252">
        <f t="shared" si="1"/>
        <v>2</v>
      </c>
      <c r="H177" s="252">
        <f t="shared" si="2"/>
        <v>2</v>
      </c>
      <c r="I177" s="252">
        <f t="shared" si="3"/>
        <v>1</v>
      </c>
      <c r="J177" s="252">
        <f t="shared" si="4"/>
        <v>0</v>
      </c>
      <c r="K177" s="252">
        <f t="shared" si="5"/>
        <v>0</v>
      </c>
      <c r="L177" s="252">
        <f t="shared" si="6"/>
        <v>0</v>
      </c>
      <c r="M177" s="252">
        <f t="shared" si="7"/>
        <v>0</v>
      </c>
      <c r="N177" s="252">
        <f t="shared" si="8"/>
        <v>0</v>
      </c>
      <c r="O177" s="253">
        <f t="shared" si="9"/>
        <v>0</v>
      </c>
      <c r="P177" s="252">
        <f t="shared" si="10"/>
        <v>0</v>
      </c>
      <c r="Q177" s="252">
        <f t="shared" si="11"/>
        <v>0</v>
      </c>
      <c r="R177" s="252">
        <f t="shared" si="12"/>
        <v>0</v>
      </c>
      <c r="S177" s="254">
        <f t="shared" si="13"/>
        <v>0</v>
      </c>
      <c r="T177" s="255">
        <f t="shared" si="14"/>
        <v>4</v>
      </c>
      <c r="U177" s="252">
        <f t="shared" si="15"/>
        <v>5</v>
      </c>
      <c r="V177" s="252">
        <f t="shared" si="16"/>
        <v>0</v>
      </c>
      <c r="W177" s="252">
        <f t="shared" si="17"/>
        <v>0</v>
      </c>
      <c r="X177" s="254">
        <f t="shared" si="18"/>
        <v>0</v>
      </c>
      <c r="Y177" s="256">
        <f t="shared" si="19"/>
        <v>3</v>
      </c>
      <c r="Z177" s="252">
        <f t="shared" si="20"/>
        <v>5</v>
      </c>
      <c r="AA177" s="252">
        <f t="shared" si="21"/>
        <v>0</v>
      </c>
      <c r="AB177" s="252">
        <f t="shared" si="22"/>
        <v>0</v>
      </c>
      <c r="AC177" s="254">
        <f t="shared" si="23"/>
        <v>0</v>
      </c>
      <c r="AD177" s="255">
        <f t="shared" si="24"/>
        <v>3</v>
      </c>
      <c r="AE177" s="252">
        <f t="shared" si="25"/>
        <v>0</v>
      </c>
      <c r="AF177" s="252">
        <f t="shared" si="26"/>
        <v>0</v>
      </c>
      <c r="AG177" s="252">
        <f t="shared" si="27"/>
        <v>0</v>
      </c>
      <c r="AH177" s="254">
        <f t="shared" si="28"/>
        <v>0</v>
      </c>
      <c r="AI177" s="257">
        <f t="shared" si="29"/>
        <v>4</v>
      </c>
      <c r="AJ177" s="252">
        <f t="shared" si="30"/>
        <v>0</v>
      </c>
      <c r="AK177" s="252">
        <f t="shared" si="31"/>
        <v>0</v>
      </c>
      <c r="AL177" s="252">
        <f t="shared" si="32"/>
        <v>0</v>
      </c>
      <c r="AM177" s="254">
        <f t="shared" si="33"/>
        <v>0</v>
      </c>
      <c r="AN177" s="257">
        <f t="shared" si="34"/>
        <v>4</v>
      </c>
      <c r="AO177" s="252">
        <f t="shared" si="35"/>
        <v>5</v>
      </c>
      <c r="AP177" s="252">
        <f t="shared" si="36"/>
        <v>0</v>
      </c>
      <c r="AQ177" s="252">
        <f t="shared" si="37"/>
        <v>0</v>
      </c>
      <c r="AR177" s="254">
        <f t="shared" si="38"/>
        <v>0</v>
      </c>
      <c r="AS177" s="257">
        <f t="shared" si="39"/>
        <v>3</v>
      </c>
      <c r="AT177" s="252">
        <f t="shared" si="40"/>
        <v>0</v>
      </c>
      <c r="AU177" s="252">
        <f t="shared" si="41"/>
        <v>0</v>
      </c>
      <c r="AV177" s="252">
        <f t="shared" si="42"/>
        <v>0</v>
      </c>
      <c r="AW177" s="254">
        <f t="shared" si="43"/>
        <v>0</v>
      </c>
      <c r="AX177" s="258">
        <f t="shared" si="44"/>
        <v>4</v>
      </c>
      <c r="AY177" s="252">
        <f t="shared" si="45"/>
        <v>5</v>
      </c>
      <c r="AZ177" s="252">
        <f t="shared" si="46"/>
        <v>0</v>
      </c>
      <c r="BA177" s="252">
        <f t="shared" si="47"/>
        <v>0</v>
      </c>
      <c r="BB177" s="254">
        <f t="shared" si="48"/>
        <v>0</v>
      </c>
      <c r="BC177" s="257">
        <f t="shared" si="49"/>
        <v>3</v>
      </c>
      <c r="BD177" s="259">
        <f t="shared" si="50"/>
        <v>1</v>
      </c>
      <c r="BE177" s="252">
        <f t="shared" si="51"/>
        <v>0</v>
      </c>
      <c r="BF177" s="252">
        <f t="shared" si="52"/>
        <v>0</v>
      </c>
      <c r="BG177" s="254">
        <f t="shared" si="53"/>
        <v>0</v>
      </c>
      <c r="BH177" s="257">
        <f t="shared" si="54"/>
        <v>3</v>
      </c>
      <c r="BI177" s="252">
        <f t="shared" si="55"/>
        <v>0</v>
      </c>
      <c r="BJ177" s="252">
        <f t="shared" si="56"/>
        <v>0</v>
      </c>
      <c r="BK177" s="252">
        <f t="shared" si="57"/>
        <v>0</v>
      </c>
      <c r="BL177" s="254">
        <f t="shared" si="58"/>
        <v>0</v>
      </c>
      <c r="BM177" s="260">
        <f t="shared" si="59"/>
        <v>4</v>
      </c>
      <c r="BN177" s="252">
        <f t="shared" si="60"/>
        <v>0</v>
      </c>
      <c r="BO177" s="252">
        <f t="shared" si="61"/>
        <v>0</v>
      </c>
      <c r="BP177" s="252">
        <f t="shared" si="62"/>
        <v>0</v>
      </c>
      <c r="BQ177" s="254">
        <f t="shared" si="63"/>
        <v>0</v>
      </c>
      <c r="BR177" s="261">
        <f t="shared" si="64"/>
        <v>4</v>
      </c>
      <c r="BS177" s="252">
        <f t="shared" si="65"/>
        <v>5</v>
      </c>
      <c r="BT177" s="252">
        <f t="shared" si="66"/>
        <v>0</v>
      </c>
      <c r="BU177" s="252">
        <f t="shared" si="67"/>
        <v>0</v>
      </c>
      <c r="BV177" s="254">
        <f t="shared" si="68"/>
        <v>0</v>
      </c>
      <c r="BW177" s="261">
        <f t="shared" si="69"/>
        <v>3</v>
      </c>
      <c r="BX177" s="262">
        <v>33</v>
      </c>
      <c r="BY177" s="262">
        <v>33</v>
      </c>
      <c r="BZ177" s="246" t="e">
        <f t="shared" si="70"/>
        <v>#VALUE!</v>
      </c>
      <c r="CA177" s="246">
        <f t="shared" si="71"/>
        <v>20</v>
      </c>
      <c r="CB177" s="246" t="e">
        <f t="shared" si="72"/>
        <v>#VALUE!</v>
      </c>
      <c r="CC177" s="246" t="e">
        <f t="shared" si="73"/>
        <v>#VALUE!</v>
      </c>
      <c r="CD177" s="246" t="e">
        <f t="shared" si="74"/>
        <v>#VALUE!</v>
      </c>
      <c r="CE177" s="246" t="e">
        <f t="shared" si="75"/>
        <v>#VALUE!</v>
      </c>
      <c r="CF177" s="246" t="e">
        <f t="shared" si="76"/>
        <v>#VALUE!</v>
      </c>
      <c r="CG177" s="246" t="e">
        <f t="shared" si="77"/>
        <v>#VALUE!</v>
      </c>
      <c r="CH177" s="246" t="e">
        <f t="shared" si="78"/>
        <v>#VALUE!</v>
      </c>
      <c r="CI177" s="246" t="e">
        <f t="shared" si="79"/>
        <v>#VALUE!</v>
      </c>
      <c r="CJ177" s="246" t="e">
        <f t="shared" si="80"/>
        <v>#VALUE!</v>
      </c>
      <c r="CK177" s="246" t="e">
        <f t="shared" si="81"/>
        <v>#VALUE!</v>
      </c>
      <c r="CL177" s="246" t="e">
        <f t="shared" si="82"/>
        <v>#VALUE!</v>
      </c>
      <c r="CM177" s="246" t="e">
        <f t="shared" si="83"/>
        <v>#VALUE!</v>
      </c>
      <c r="CN177" s="246" t="e">
        <f t="shared" si="84"/>
        <v>#VALUE!</v>
      </c>
      <c r="CO177" s="263" t="str">
        <f t="shared" si="85"/>
        <v>2023PEC AI 180</v>
      </c>
      <c r="CP177" s="246" t="e">
        <f t="shared" si="86"/>
        <v>#VALUE!</v>
      </c>
      <c r="CQ177" s="211"/>
      <c r="CR177" s="246">
        <f t="shared" si="87"/>
        <v>20</v>
      </c>
      <c r="CS177" s="246" t="e">
        <f t="shared" si="88"/>
        <v>#VALUE!</v>
      </c>
      <c r="CT177" s="246" t="e">
        <f t="shared" si="89"/>
        <v>#VALUE!</v>
      </c>
      <c r="CU177" s="246" t="e">
        <f t="shared" si="90"/>
        <v>#VALUE!</v>
      </c>
      <c r="CV177" s="246" t="e">
        <f t="shared" si="91"/>
        <v>#VALUE!</v>
      </c>
      <c r="CW177" s="246" t="e">
        <f t="shared" si="92"/>
        <v>#VALUE!</v>
      </c>
      <c r="CX177" s="246" t="e">
        <f t="shared" si="93"/>
        <v>#VALUE!</v>
      </c>
      <c r="CY177" s="246" t="e">
        <f t="shared" si="94"/>
        <v>#VALUE!</v>
      </c>
      <c r="CZ177" s="246" t="e">
        <f t="shared" si="95"/>
        <v>#VALUE!</v>
      </c>
      <c r="DA177" s="246" t="e">
        <f t="shared" si="96"/>
        <v>#VALUE!</v>
      </c>
      <c r="DB177" s="246" t="e">
        <f t="shared" si="97"/>
        <v>#VALUE!</v>
      </c>
      <c r="DC177" s="246" t="e">
        <f t="shared" si="98"/>
        <v>#VALUE!</v>
      </c>
      <c r="DD177" s="246" t="e">
        <f t="shared" si="99"/>
        <v>#VALUE!</v>
      </c>
      <c r="DE177" s="212"/>
      <c r="DF177" s="212" t="e">
        <f t="shared" si="100"/>
        <v>#VALUE!</v>
      </c>
      <c r="DG177" s="212"/>
      <c r="DH177" s="212"/>
      <c r="DI177" s="212"/>
      <c r="DJ177" s="212"/>
      <c r="DK177" s="212"/>
      <c r="DL177" s="212"/>
      <c r="DM177" s="212"/>
      <c r="DN177" s="212"/>
      <c r="DO177" s="212"/>
      <c r="DP177" s="212"/>
      <c r="DQ177" s="212"/>
      <c r="DR177" s="264">
        <f t="shared" si="101"/>
        <v>33</v>
      </c>
      <c r="DS177" s="241">
        <f t="shared" si="102"/>
        <v>7</v>
      </c>
      <c r="DT177" s="212">
        <f t="shared" si="103"/>
        <v>5</v>
      </c>
      <c r="DU177" s="212">
        <f t="shared" si="104"/>
        <v>5</v>
      </c>
      <c r="DV177" s="212">
        <f t="shared" si="105"/>
        <v>5</v>
      </c>
      <c r="DW177" s="212">
        <f t="shared" si="106"/>
        <v>5</v>
      </c>
      <c r="DX177" s="264">
        <f t="shared" si="107"/>
        <v>1</v>
      </c>
      <c r="DY177" s="265">
        <f t="shared" si="108"/>
        <v>5</v>
      </c>
      <c r="DZ177" s="212">
        <f t="shared" si="109"/>
        <v>33</v>
      </c>
      <c r="EA177" s="212">
        <f t="shared" si="110"/>
        <v>7</v>
      </c>
      <c r="EB177" s="212">
        <f t="shared" si="111"/>
        <v>0</v>
      </c>
      <c r="EC177" s="212">
        <f t="shared" ref="EC177:ED177" si="1269">IF(ISEVEN($B177),DT177,0)</f>
        <v>5</v>
      </c>
      <c r="ED177" s="212">
        <f t="shared" si="1269"/>
        <v>5</v>
      </c>
      <c r="EE177" s="212">
        <f t="shared" ref="EE177:EF177" si="1270">IF(ISODD($B177),DU177,0)</f>
        <v>0</v>
      </c>
      <c r="EF177" s="212">
        <f t="shared" si="1270"/>
        <v>0</v>
      </c>
      <c r="EG177" s="212">
        <f t="shared" si="114"/>
        <v>5</v>
      </c>
      <c r="EH177" s="212">
        <f t="shared" si="115"/>
        <v>0</v>
      </c>
      <c r="EI177" s="212">
        <f t="shared" ref="EI177:EJ177" si="1271">IF(ISEVEN($B177),DW177,0)</f>
        <v>5</v>
      </c>
      <c r="EJ177" s="264">
        <f t="shared" si="1271"/>
        <v>1</v>
      </c>
      <c r="EK177" s="212">
        <f t="shared" ref="EK177:EL177" si="1272">IF(ISODD($B177),DX177,0)</f>
        <v>0</v>
      </c>
      <c r="EL177" s="212">
        <f t="shared" si="1272"/>
        <v>0</v>
      </c>
      <c r="EM177" s="212">
        <f t="shared" si="118"/>
        <v>5</v>
      </c>
      <c r="EN177" s="212"/>
      <c r="EO177" s="212"/>
      <c r="EP177" s="241">
        <f t="shared" si="119"/>
        <v>7</v>
      </c>
      <c r="EQ177" s="212">
        <f t="shared" si="120"/>
        <v>6</v>
      </c>
      <c r="ER177" s="212">
        <f t="shared" si="121"/>
        <v>6</v>
      </c>
      <c r="ES177" s="212">
        <f t="shared" si="122"/>
        <v>6</v>
      </c>
      <c r="ET177" s="264">
        <f t="shared" si="123"/>
        <v>3</v>
      </c>
      <c r="EU177" s="212">
        <f t="shared" si="124"/>
        <v>5</v>
      </c>
      <c r="EV177" s="212"/>
      <c r="EW177" s="212">
        <f t="shared" si="125"/>
        <v>33</v>
      </c>
      <c r="EX177" s="212">
        <f t="shared" si="126"/>
        <v>7</v>
      </c>
      <c r="EY177" s="212">
        <f t="shared" si="127"/>
        <v>0</v>
      </c>
      <c r="EZ177" s="212">
        <f t="shared" ref="EZ177:FA177" si="1273">IF(ISEVEN($B177),EQ177,0)</f>
        <v>6</v>
      </c>
      <c r="FA177" s="212">
        <f t="shared" si="1273"/>
        <v>6</v>
      </c>
      <c r="FB177" s="212">
        <f t="shared" ref="FB177:FC177" si="1274">IF(ISODD($B177),ER177,0)</f>
        <v>0</v>
      </c>
      <c r="FC177" s="212">
        <f t="shared" si="1274"/>
        <v>0</v>
      </c>
      <c r="FD177" s="212">
        <f t="shared" si="130"/>
        <v>6</v>
      </c>
      <c r="FE177" s="212">
        <f t="shared" si="131"/>
        <v>0</v>
      </c>
      <c r="FF177" s="264">
        <f t="shared" ref="FF177:FG177" si="1275">IF(ISEVEN($B177),ET177,0)</f>
        <v>3</v>
      </c>
      <c r="FG177" s="212">
        <f t="shared" si="1275"/>
        <v>5</v>
      </c>
      <c r="FH177" s="212">
        <f t="shared" si="133"/>
        <v>0</v>
      </c>
      <c r="FI177" s="212">
        <v>0</v>
      </c>
      <c r="FJ177" s="212">
        <v>0</v>
      </c>
      <c r="FK177" s="212"/>
      <c r="FL177" s="212"/>
      <c r="FM177" s="262">
        <v>33</v>
      </c>
    </row>
    <row r="178" spans="1:169" ht="15.75" customHeight="1" x14ac:dyDescent="0.2">
      <c r="A178" s="247">
        <v>165</v>
      </c>
      <c r="B178" s="266">
        <v>213423243165</v>
      </c>
      <c r="C178" s="266" t="s">
        <v>241</v>
      </c>
      <c r="D178" s="250"/>
      <c r="E178" s="267" t="s">
        <v>224</v>
      </c>
      <c r="F178" s="252">
        <f t="shared" si="0"/>
        <v>2</v>
      </c>
      <c r="G178" s="252">
        <f t="shared" si="1"/>
        <v>2</v>
      </c>
      <c r="H178" s="252">
        <f t="shared" si="2"/>
        <v>2</v>
      </c>
      <c r="I178" s="252">
        <f t="shared" si="3"/>
        <v>2</v>
      </c>
      <c r="J178" s="252">
        <f t="shared" si="4"/>
        <v>0</v>
      </c>
      <c r="K178" s="252">
        <f t="shared" si="5"/>
        <v>0</v>
      </c>
      <c r="L178" s="252">
        <f t="shared" si="6"/>
        <v>0</v>
      </c>
      <c r="M178" s="252">
        <f t="shared" si="7"/>
        <v>0</v>
      </c>
      <c r="N178" s="252">
        <f t="shared" si="8"/>
        <v>0</v>
      </c>
      <c r="O178" s="253">
        <f t="shared" si="9"/>
        <v>0</v>
      </c>
      <c r="P178" s="252">
        <f t="shared" si="10"/>
        <v>6</v>
      </c>
      <c r="Q178" s="252">
        <f t="shared" si="11"/>
        <v>0</v>
      </c>
      <c r="R178" s="252">
        <f t="shared" si="12"/>
        <v>0</v>
      </c>
      <c r="S178" s="254">
        <f t="shared" si="13"/>
        <v>0</v>
      </c>
      <c r="T178" s="255">
        <f t="shared" si="14"/>
        <v>3</v>
      </c>
      <c r="U178" s="252">
        <f t="shared" si="15"/>
        <v>0</v>
      </c>
      <c r="V178" s="252">
        <f t="shared" si="16"/>
        <v>0</v>
      </c>
      <c r="W178" s="252">
        <f t="shared" si="17"/>
        <v>0</v>
      </c>
      <c r="X178" s="254">
        <f t="shared" si="18"/>
        <v>0</v>
      </c>
      <c r="Y178" s="256">
        <f t="shared" si="19"/>
        <v>4</v>
      </c>
      <c r="Z178" s="252">
        <f t="shared" si="20"/>
        <v>0</v>
      </c>
      <c r="AA178" s="252">
        <f t="shared" si="21"/>
        <v>0</v>
      </c>
      <c r="AB178" s="252">
        <f t="shared" si="22"/>
        <v>0</v>
      </c>
      <c r="AC178" s="254">
        <f t="shared" si="23"/>
        <v>0</v>
      </c>
      <c r="AD178" s="255">
        <f t="shared" si="24"/>
        <v>4</v>
      </c>
      <c r="AE178" s="252">
        <f t="shared" si="25"/>
        <v>6</v>
      </c>
      <c r="AF178" s="252">
        <f t="shared" si="26"/>
        <v>0</v>
      </c>
      <c r="AG178" s="252">
        <f t="shared" si="27"/>
        <v>0</v>
      </c>
      <c r="AH178" s="254">
        <f t="shared" si="28"/>
        <v>0</v>
      </c>
      <c r="AI178" s="257">
        <f t="shared" si="29"/>
        <v>3</v>
      </c>
      <c r="AJ178" s="252">
        <f t="shared" si="30"/>
        <v>5</v>
      </c>
      <c r="AK178" s="252">
        <f t="shared" si="31"/>
        <v>0</v>
      </c>
      <c r="AL178" s="252">
        <f t="shared" si="32"/>
        <v>0</v>
      </c>
      <c r="AM178" s="254">
        <f t="shared" si="33"/>
        <v>0</v>
      </c>
      <c r="AN178" s="257">
        <f t="shared" si="34"/>
        <v>3</v>
      </c>
      <c r="AO178" s="252">
        <f t="shared" si="35"/>
        <v>0</v>
      </c>
      <c r="AP178" s="252">
        <f t="shared" si="36"/>
        <v>0</v>
      </c>
      <c r="AQ178" s="252">
        <f t="shared" si="37"/>
        <v>0</v>
      </c>
      <c r="AR178" s="254">
        <f t="shared" si="38"/>
        <v>0</v>
      </c>
      <c r="AS178" s="257">
        <f t="shared" si="39"/>
        <v>4</v>
      </c>
      <c r="AT178" s="252">
        <f t="shared" si="40"/>
        <v>6</v>
      </c>
      <c r="AU178" s="252">
        <f t="shared" si="41"/>
        <v>0</v>
      </c>
      <c r="AV178" s="252">
        <f t="shared" si="42"/>
        <v>0</v>
      </c>
      <c r="AW178" s="254">
        <f t="shared" si="43"/>
        <v>0</v>
      </c>
      <c r="AX178" s="258">
        <f t="shared" si="44"/>
        <v>3</v>
      </c>
      <c r="AY178" s="252">
        <f t="shared" si="45"/>
        <v>0</v>
      </c>
      <c r="AZ178" s="252">
        <f t="shared" si="46"/>
        <v>0</v>
      </c>
      <c r="BA178" s="252">
        <f t="shared" si="47"/>
        <v>0</v>
      </c>
      <c r="BB178" s="254">
        <f t="shared" si="48"/>
        <v>0</v>
      </c>
      <c r="BC178" s="257">
        <f t="shared" si="49"/>
        <v>4</v>
      </c>
      <c r="BD178" s="252">
        <f t="shared" si="50"/>
        <v>0</v>
      </c>
      <c r="BE178" s="252">
        <f t="shared" si="51"/>
        <v>0</v>
      </c>
      <c r="BF178" s="252">
        <f t="shared" si="52"/>
        <v>0</v>
      </c>
      <c r="BG178" s="254">
        <f t="shared" si="53"/>
        <v>0</v>
      </c>
      <c r="BH178" s="257">
        <f t="shared" si="54"/>
        <v>4</v>
      </c>
      <c r="BI178" s="259">
        <f t="shared" si="55"/>
        <v>1</v>
      </c>
      <c r="BJ178" s="252">
        <f t="shared" si="56"/>
        <v>0</v>
      </c>
      <c r="BK178" s="252">
        <f t="shared" si="57"/>
        <v>0</v>
      </c>
      <c r="BL178" s="254">
        <f t="shared" si="58"/>
        <v>0</v>
      </c>
      <c r="BM178" s="260">
        <f t="shared" si="59"/>
        <v>3</v>
      </c>
      <c r="BN178" s="252">
        <f t="shared" si="60"/>
        <v>6</v>
      </c>
      <c r="BO178" s="252">
        <f t="shared" si="61"/>
        <v>0</v>
      </c>
      <c r="BP178" s="252">
        <f t="shared" si="62"/>
        <v>0</v>
      </c>
      <c r="BQ178" s="254">
        <f t="shared" si="63"/>
        <v>0</v>
      </c>
      <c r="BR178" s="261">
        <f t="shared" si="64"/>
        <v>3</v>
      </c>
      <c r="BS178" s="252">
        <f t="shared" si="65"/>
        <v>0</v>
      </c>
      <c r="BT178" s="252">
        <f t="shared" si="66"/>
        <v>0</v>
      </c>
      <c r="BU178" s="252">
        <f t="shared" si="67"/>
        <v>0</v>
      </c>
      <c r="BV178" s="254">
        <f t="shared" si="68"/>
        <v>0</v>
      </c>
      <c r="BW178" s="261">
        <f t="shared" si="69"/>
        <v>4</v>
      </c>
      <c r="BX178" s="262">
        <v>38</v>
      </c>
      <c r="BY178" s="262">
        <v>38</v>
      </c>
      <c r="BZ178" s="246" t="e">
        <f t="shared" si="70"/>
        <v>#VALUE!</v>
      </c>
      <c r="CA178" s="246">
        <f t="shared" si="71"/>
        <v>20</v>
      </c>
      <c r="CB178" s="246" t="e">
        <f t="shared" si="72"/>
        <v>#VALUE!</v>
      </c>
      <c r="CC178" s="246" t="e">
        <f t="shared" si="73"/>
        <v>#VALUE!</v>
      </c>
      <c r="CD178" s="246" t="e">
        <f t="shared" si="74"/>
        <v>#VALUE!</v>
      </c>
      <c r="CE178" s="246" t="e">
        <f t="shared" si="75"/>
        <v>#VALUE!</v>
      </c>
      <c r="CF178" s="246" t="e">
        <f t="shared" si="76"/>
        <v>#VALUE!</v>
      </c>
      <c r="CG178" s="246" t="e">
        <f t="shared" si="77"/>
        <v>#VALUE!</v>
      </c>
      <c r="CH178" s="246" t="e">
        <f t="shared" si="78"/>
        <v>#VALUE!</v>
      </c>
      <c r="CI178" s="246" t="e">
        <f t="shared" si="79"/>
        <v>#VALUE!</v>
      </c>
      <c r="CJ178" s="246" t="e">
        <f t="shared" si="80"/>
        <v>#VALUE!</v>
      </c>
      <c r="CK178" s="246" t="e">
        <f t="shared" si="81"/>
        <v>#VALUE!</v>
      </c>
      <c r="CL178" s="246" t="e">
        <f t="shared" si="82"/>
        <v>#VALUE!</v>
      </c>
      <c r="CM178" s="246" t="e">
        <f t="shared" si="83"/>
        <v>#VALUE!</v>
      </c>
      <c r="CN178" s="246" t="e">
        <f t="shared" si="84"/>
        <v>#VALUE!</v>
      </c>
      <c r="CO178" s="263" t="str">
        <f t="shared" si="85"/>
        <v>2023PEC AI 181</v>
      </c>
      <c r="CP178" s="246" t="e">
        <f t="shared" si="86"/>
        <v>#VALUE!</v>
      </c>
      <c r="CQ178" s="211"/>
      <c r="CR178" s="246">
        <f t="shared" si="87"/>
        <v>20</v>
      </c>
      <c r="CS178" s="246" t="e">
        <f t="shared" si="88"/>
        <v>#VALUE!</v>
      </c>
      <c r="CT178" s="246" t="e">
        <f t="shared" si="89"/>
        <v>#VALUE!</v>
      </c>
      <c r="CU178" s="246" t="e">
        <f t="shared" si="90"/>
        <v>#VALUE!</v>
      </c>
      <c r="CV178" s="246" t="e">
        <f t="shared" si="91"/>
        <v>#VALUE!</v>
      </c>
      <c r="CW178" s="246" t="e">
        <f t="shared" si="92"/>
        <v>#VALUE!</v>
      </c>
      <c r="CX178" s="246" t="e">
        <f t="shared" si="93"/>
        <v>#VALUE!</v>
      </c>
      <c r="CY178" s="246" t="e">
        <f t="shared" si="94"/>
        <v>#VALUE!</v>
      </c>
      <c r="CZ178" s="246" t="e">
        <f t="shared" si="95"/>
        <v>#VALUE!</v>
      </c>
      <c r="DA178" s="246" t="e">
        <f t="shared" si="96"/>
        <v>#VALUE!</v>
      </c>
      <c r="DB178" s="246" t="e">
        <f t="shared" si="97"/>
        <v>#VALUE!</v>
      </c>
      <c r="DC178" s="246" t="e">
        <f t="shared" si="98"/>
        <v>#VALUE!</v>
      </c>
      <c r="DD178" s="246" t="e">
        <f t="shared" si="99"/>
        <v>#VALUE!</v>
      </c>
      <c r="DE178" s="212"/>
      <c r="DF178" s="212" t="e">
        <f t="shared" si="100"/>
        <v>#VALUE!</v>
      </c>
      <c r="DG178" s="212"/>
      <c r="DH178" s="212"/>
      <c r="DI178" s="212"/>
      <c r="DJ178" s="212"/>
      <c r="DK178" s="212"/>
      <c r="DL178" s="212"/>
      <c r="DM178" s="212"/>
      <c r="DN178" s="212"/>
      <c r="DO178" s="212"/>
      <c r="DP178" s="212"/>
      <c r="DQ178" s="212"/>
      <c r="DR178" s="264">
        <f t="shared" si="101"/>
        <v>38</v>
      </c>
      <c r="DS178" s="241">
        <f t="shared" si="102"/>
        <v>8</v>
      </c>
      <c r="DT178" s="212">
        <f t="shared" si="103"/>
        <v>6</v>
      </c>
      <c r="DU178" s="212">
        <f t="shared" si="104"/>
        <v>6</v>
      </c>
      <c r="DV178" s="212">
        <f t="shared" si="105"/>
        <v>5</v>
      </c>
      <c r="DW178" s="212">
        <f t="shared" si="106"/>
        <v>6</v>
      </c>
      <c r="DX178" s="264">
        <f t="shared" si="107"/>
        <v>1</v>
      </c>
      <c r="DY178" s="265">
        <f t="shared" si="108"/>
        <v>6</v>
      </c>
      <c r="DZ178" s="212">
        <f t="shared" si="109"/>
        <v>38</v>
      </c>
      <c r="EA178" s="212">
        <f t="shared" si="110"/>
        <v>8</v>
      </c>
      <c r="EB178" s="212">
        <f t="shared" si="111"/>
        <v>6</v>
      </c>
      <c r="EC178" s="212">
        <f t="shared" ref="EC178:ED178" si="1276">IF(ISEVEN($B178),DT178,0)</f>
        <v>0</v>
      </c>
      <c r="ED178" s="212">
        <f t="shared" si="1276"/>
        <v>0</v>
      </c>
      <c r="EE178" s="212">
        <f t="shared" ref="EE178:EF178" si="1277">IF(ISODD($B178),DU178,0)</f>
        <v>6</v>
      </c>
      <c r="EF178" s="212">
        <f t="shared" si="1277"/>
        <v>5</v>
      </c>
      <c r="EG178" s="212">
        <f t="shared" si="114"/>
        <v>0</v>
      </c>
      <c r="EH178" s="212">
        <f t="shared" si="115"/>
        <v>6</v>
      </c>
      <c r="EI178" s="212">
        <f t="shared" ref="EI178:EJ178" si="1278">IF(ISEVEN($B178),DW178,0)</f>
        <v>0</v>
      </c>
      <c r="EJ178" s="212">
        <f t="shared" si="1278"/>
        <v>0</v>
      </c>
      <c r="EK178" s="264">
        <f t="shared" ref="EK178:EL178" si="1279">IF(ISODD($B178),DX178,0)</f>
        <v>1</v>
      </c>
      <c r="EL178" s="212">
        <f t="shared" si="1279"/>
        <v>6</v>
      </c>
      <c r="EM178" s="212">
        <f t="shared" si="118"/>
        <v>0</v>
      </c>
      <c r="EN178" s="212"/>
      <c r="EO178" s="212"/>
      <c r="EP178" s="241">
        <f t="shared" si="119"/>
        <v>8</v>
      </c>
      <c r="EQ178" s="212">
        <f t="shared" si="120"/>
        <v>7</v>
      </c>
      <c r="ER178" s="212">
        <f t="shared" si="121"/>
        <v>7</v>
      </c>
      <c r="ES178" s="212">
        <f t="shared" si="122"/>
        <v>6</v>
      </c>
      <c r="ET178" s="264">
        <f t="shared" si="123"/>
        <v>4</v>
      </c>
      <c r="EU178" s="212">
        <f t="shared" si="124"/>
        <v>6</v>
      </c>
      <c r="EV178" s="212"/>
      <c r="EW178" s="212">
        <f t="shared" si="125"/>
        <v>38</v>
      </c>
      <c r="EX178" s="212">
        <f t="shared" si="126"/>
        <v>8</v>
      </c>
      <c r="EY178" s="212">
        <f t="shared" si="127"/>
        <v>7</v>
      </c>
      <c r="EZ178" s="212">
        <f t="shared" ref="EZ178:FA178" si="1280">IF(ISEVEN($B178),EQ178,0)</f>
        <v>0</v>
      </c>
      <c r="FA178" s="212">
        <f t="shared" si="1280"/>
        <v>0</v>
      </c>
      <c r="FB178" s="212">
        <f t="shared" ref="FB178:FC178" si="1281">IF(ISODD($B178),ER178,0)</f>
        <v>7</v>
      </c>
      <c r="FC178" s="212">
        <f t="shared" si="1281"/>
        <v>6</v>
      </c>
      <c r="FD178" s="212">
        <f t="shared" si="130"/>
        <v>0</v>
      </c>
      <c r="FE178" s="264">
        <f t="shared" si="131"/>
        <v>4</v>
      </c>
      <c r="FF178" s="212">
        <f t="shared" ref="FF178:FG178" si="1282">IF(ISEVEN($B178),ET178,0)</f>
        <v>0</v>
      </c>
      <c r="FG178" s="212">
        <f t="shared" si="1282"/>
        <v>0</v>
      </c>
      <c r="FH178" s="212">
        <f t="shared" si="133"/>
        <v>6</v>
      </c>
      <c r="FI178" s="212">
        <v>0</v>
      </c>
      <c r="FJ178" s="212">
        <v>0</v>
      </c>
      <c r="FK178" s="212"/>
      <c r="FL178" s="212"/>
      <c r="FM178" s="262">
        <v>38</v>
      </c>
    </row>
    <row r="179" spans="1:169" ht="15.75" customHeight="1" x14ac:dyDescent="0.2">
      <c r="A179" s="247">
        <v>166</v>
      </c>
      <c r="B179" s="248">
        <v>213423243166</v>
      </c>
      <c r="C179" s="249" t="s">
        <v>890</v>
      </c>
      <c r="D179" s="250"/>
      <c r="E179" s="251" t="s">
        <v>891</v>
      </c>
      <c r="F179" s="252">
        <f t="shared" si="0"/>
        <v>2</v>
      </c>
      <c r="G179" s="252">
        <f t="shared" si="1"/>
        <v>2</v>
      </c>
      <c r="H179" s="252">
        <f t="shared" si="2"/>
        <v>2</v>
      </c>
      <c r="I179" s="252">
        <f t="shared" si="3"/>
        <v>2</v>
      </c>
      <c r="J179" s="252">
        <f t="shared" si="4"/>
        <v>2</v>
      </c>
      <c r="K179" s="252">
        <f t="shared" si="5"/>
        <v>2</v>
      </c>
      <c r="L179" s="252">
        <f t="shared" si="6"/>
        <v>2</v>
      </c>
      <c r="M179" s="252">
        <f t="shared" si="7"/>
        <v>2</v>
      </c>
      <c r="N179" s="252">
        <f t="shared" si="8"/>
        <v>1</v>
      </c>
      <c r="O179" s="253">
        <f t="shared" si="9"/>
        <v>0</v>
      </c>
      <c r="P179" s="252">
        <f t="shared" si="10"/>
        <v>0</v>
      </c>
      <c r="Q179" s="252">
        <f t="shared" si="11"/>
        <v>0</v>
      </c>
      <c r="R179" s="252">
        <f t="shared" si="12"/>
        <v>0</v>
      </c>
      <c r="S179" s="254">
        <f t="shared" si="13"/>
        <v>0</v>
      </c>
      <c r="T179" s="255">
        <f t="shared" si="14"/>
        <v>4</v>
      </c>
      <c r="U179" s="252">
        <f t="shared" si="15"/>
        <v>11</v>
      </c>
      <c r="V179" s="252">
        <f t="shared" si="16"/>
        <v>0</v>
      </c>
      <c r="W179" s="252">
        <f t="shared" si="17"/>
        <v>0</v>
      </c>
      <c r="X179" s="254">
        <f t="shared" si="18"/>
        <v>0</v>
      </c>
      <c r="Y179" s="256">
        <f t="shared" si="19"/>
        <v>3</v>
      </c>
      <c r="Z179" s="252">
        <f t="shared" si="20"/>
        <v>12</v>
      </c>
      <c r="AA179" s="252">
        <f t="shared" si="21"/>
        <v>0</v>
      </c>
      <c r="AB179" s="252">
        <f t="shared" si="22"/>
        <v>0</v>
      </c>
      <c r="AC179" s="254">
        <f t="shared" si="23"/>
        <v>0</v>
      </c>
      <c r="AD179" s="255">
        <f t="shared" si="24"/>
        <v>3</v>
      </c>
      <c r="AE179" s="252">
        <f t="shared" si="25"/>
        <v>0</v>
      </c>
      <c r="AF179" s="252">
        <f t="shared" si="26"/>
        <v>0</v>
      </c>
      <c r="AG179" s="252">
        <f t="shared" si="27"/>
        <v>0</v>
      </c>
      <c r="AH179" s="254">
        <f t="shared" si="28"/>
        <v>0</v>
      </c>
      <c r="AI179" s="257">
        <f t="shared" si="29"/>
        <v>4</v>
      </c>
      <c r="AJ179" s="252">
        <f t="shared" si="30"/>
        <v>0</v>
      </c>
      <c r="AK179" s="252">
        <f t="shared" si="31"/>
        <v>0</v>
      </c>
      <c r="AL179" s="252">
        <f t="shared" si="32"/>
        <v>0</v>
      </c>
      <c r="AM179" s="254">
        <f t="shared" si="33"/>
        <v>0</v>
      </c>
      <c r="AN179" s="257">
        <f t="shared" si="34"/>
        <v>4</v>
      </c>
      <c r="AO179" s="252">
        <f t="shared" si="35"/>
        <v>12</v>
      </c>
      <c r="AP179" s="252">
        <f t="shared" si="36"/>
        <v>0</v>
      </c>
      <c r="AQ179" s="252">
        <f t="shared" si="37"/>
        <v>0</v>
      </c>
      <c r="AR179" s="254">
        <f t="shared" si="38"/>
        <v>0</v>
      </c>
      <c r="AS179" s="257">
        <f t="shared" si="39"/>
        <v>3</v>
      </c>
      <c r="AT179" s="252">
        <f t="shared" si="40"/>
        <v>0</v>
      </c>
      <c r="AU179" s="252">
        <f t="shared" si="41"/>
        <v>0</v>
      </c>
      <c r="AV179" s="252">
        <f t="shared" si="42"/>
        <v>0</v>
      </c>
      <c r="AW179" s="254">
        <f t="shared" si="43"/>
        <v>0</v>
      </c>
      <c r="AX179" s="258">
        <f t="shared" si="44"/>
        <v>4</v>
      </c>
      <c r="AY179" s="252">
        <f t="shared" si="45"/>
        <v>12</v>
      </c>
      <c r="AZ179" s="252">
        <f t="shared" si="46"/>
        <v>0</v>
      </c>
      <c r="BA179" s="252">
        <f t="shared" si="47"/>
        <v>0</v>
      </c>
      <c r="BB179" s="254">
        <f t="shared" si="48"/>
        <v>0</v>
      </c>
      <c r="BC179" s="257">
        <f t="shared" si="49"/>
        <v>3</v>
      </c>
      <c r="BD179" s="259">
        <f t="shared" si="50"/>
        <v>7</v>
      </c>
      <c r="BE179" s="252">
        <f t="shared" si="51"/>
        <v>0</v>
      </c>
      <c r="BF179" s="252">
        <f t="shared" si="52"/>
        <v>0</v>
      </c>
      <c r="BG179" s="254">
        <f t="shared" si="53"/>
        <v>0</v>
      </c>
      <c r="BH179" s="257">
        <f t="shared" si="54"/>
        <v>3</v>
      </c>
      <c r="BI179" s="252">
        <f t="shared" si="55"/>
        <v>0</v>
      </c>
      <c r="BJ179" s="252">
        <f t="shared" si="56"/>
        <v>0</v>
      </c>
      <c r="BK179" s="252">
        <f t="shared" si="57"/>
        <v>0</v>
      </c>
      <c r="BL179" s="254">
        <f t="shared" si="58"/>
        <v>0</v>
      </c>
      <c r="BM179" s="260">
        <f t="shared" si="59"/>
        <v>4</v>
      </c>
      <c r="BN179" s="252">
        <f t="shared" si="60"/>
        <v>0</v>
      </c>
      <c r="BO179" s="252">
        <f t="shared" si="61"/>
        <v>0</v>
      </c>
      <c r="BP179" s="252">
        <f t="shared" si="62"/>
        <v>0</v>
      </c>
      <c r="BQ179" s="254">
        <f t="shared" si="63"/>
        <v>0</v>
      </c>
      <c r="BR179" s="261">
        <f t="shared" si="64"/>
        <v>4</v>
      </c>
      <c r="BS179" s="252">
        <f t="shared" si="65"/>
        <v>12</v>
      </c>
      <c r="BT179" s="252">
        <f t="shared" si="66"/>
        <v>0</v>
      </c>
      <c r="BU179" s="252">
        <f t="shared" si="67"/>
        <v>0</v>
      </c>
      <c r="BV179" s="254">
        <f t="shared" si="68"/>
        <v>0</v>
      </c>
      <c r="BW179" s="261">
        <f t="shared" si="69"/>
        <v>3</v>
      </c>
      <c r="BX179" s="262">
        <v>83</v>
      </c>
      <c r="BY179" s="262">
        <v>83</v>
      </c>
      <c r="BZ179" s="246" t="e">
        <f t="shared" si="70"/>
        <v>#VALUE!</v>
      </c>
      <c r="CA179" s="246">
        <f t="shared" si="71"/>
        <v>20</v>
      </c>
      <c r="CB179" s="246" t="e">
        <f t="shared" si="72"/>
        <v>#VALUE!</v>
      </c>
      <c r="CC179" s="246" t="e">
        <f t="shared" si="73"/>
        <v>#VALUE!</v>
      </c>
      <c r="CD179" s="246" t="e">
        <f t="shared" si="74"/>
        <v>#VALUE!</v>
      </c>
      <c r="CE179" s="246" t="e">
        <f t="shared" si="75"/>
        <v>#VALUE!</v>
      </c>
      <c r="CF179" s="246" t="e">
        <f t="shared" si="76"/>
        <v>#VALUE!</v>
      </c>
      <c r="CG179" s="246" t="e">
        <f t="shared" si="77"/>
        <v>#VALUE!</v>
      </c>
      <c r="CH179" s="246" t="e">
        <f t="shared" si="78"/>
        <v>#VALUE!</v>
      </c>
      <c r="CI179" s="246" t="e">
        <f t="shared" si="79"/>
        <v>#VALUE!</v>
      </c>
      <c r="CJ179" s="246" t="e">
        <f t="shared" si="80"/>
        <v>#VALUE!</v>
      </c>
      <c r="CK179" s="246" t="e">
        <f t="shared" si="81"/>
        <v>#VALUE!</v>
      </c>
      <c r="CL179" s="246" t="e">
        <f t="shared" si="82"/>
        <v>#VALUE!</v>
      </c>
      <c r="CM179" s="246" t="e">
        <f t="shared" si="83"/>
        <v>#VALUE!</v>
      </c>
      <c r="CN179" s="246" t="e">
        <f t="shared" si="84"/>
        <v>#VALUE!</v>
      </c>
      <c r="CO179" s="263" t="str">
        <f t="shared" si="85"/>
        <v>2023PEC AI 506</v>
      </c>
      <c r="CP179" s="246" t="e">
        <f t="shared" si="86"/>
        <v>#VALUE!</v>
      </c>
      <c r="CQ179" s="211"/>
      <c r="CR179" s="246">
        <f t="shared" si="87"/>
        <v>20</v>
      </c>
      <c r="CS179" s="246" t="e">
        <f t="shared" si="88"/>
        <v>#VALUE!</v>
      </c>
      <c r="CT179" s="246" t="e">
        <f t="shared" si="89"/>
        <v>#VALUE!</v>
      </c>
      <c r="CU179" s="246" t="e">
        <f t="shared" si="90"/>
        <v>#VALUE!</v>
      </c>
      <c r="CV179" s="246" t="e">
        <f t="shared" si="91"/>
        <v>#VALUE!</v>
      </c>
      <c r="CW179" s="246" t="e">
        <f t="shared" si="92"/>
        <v>#VALUE!</v>
      </c>
      <c r="CX179" s="246" t="e">
        <f t="shared" si="93"/>
        <v>#VALUE!</v>
      </c>
      <c r="CY179" s="246" t="e">
        <f t="shared" si="94"/>
        <v>#VALUE!</v>
      </c>
      <c r="CZ179" s="246" t="e">
        <f t="shared" si="95"/>
        <v>#VALUE!</v>
      </c>
      <c r="DA179" s="246" t="e">
        <f t="shared" si="96"/>
        <v>#VALUE!</v>
      </c>
      <c r="DB179" s="246" t="e">
        <f t="shared" si="97"/>
        <v>#VALUE!</v>
      </c>
      <c r="DC179" s="246" t="e">
        <f t="shared" si="98"/>
        <v>#VALUE!</v>
      </c>
      <c r="DD179" s="246" t="e">
        <f t="shared" si="99"/>
        <v>#VALUE!</v>
      </c>
      <c r="DE179" s="212"/>
      <c r="DF179" s="212" t="e">
        <f t="shared" si="100"/>
        <v>#VALUE!</v>
      </c>
      <c r="DG179" s="212"/>
      <c r="DH179" s="212"/>
      <c r="DI179" s="212"/>
      <c r="DJ179" s="212"/>
      <c r="DK179" s="212"/>
      <c r="DL179" s="212"/>
      <c r="DM179" s="212"/>
      <c r="DN179" s="212"/>
      <c r="DO179" s="212"/>
      <c r="DP179" s="212"/>
      <c r="DQ179" s="212"/>
      <c r="DR179" s="264">
        <f t="shared" si="101"/>
        <v>83</v>
      </c>
      <c r="DS179" s="241">
        <f t="shared" si="102"/>
        <v>17</v>
      </c>
      <c r="DT179" s="212">
        <f t="shared" si="103"/>
        <v>11</v>
      </c>
      <c r="DU179" s="212">
        <f t="shared" si="104"/>
        <v>12</v>
      </c>
      <c r="DV179" s="212">
        <f t="shared" si="105"/>
        <v>12</v>
      </c>
      <c r="DW179" s="212">
        <f t="shared" si="106"/>
        <v>12</v>
      </c>
      <c r="DX179" s="264">
        <f t="shared" si="107"/>
        <v>7</v>
      </c>
      <c r="DY179" s="265">
        <f t="shared" si="108"/>
        <v>12</v>
      </c>
      <c r="DZ179" s="212">
        <f t="shared" si="109"/>
        <v>83</v>
      </c>
      <c r="EA179" s="212">
        <f t="shared" si="110"/>
        <v>17</v>
      </c>
      <c r="EB179" s="212">
        <f t="shared" si="111"/>
        <v>0</v>
      </c>
      <c r="EC179" s="212">
        <f t="shared" ref="EC179:ED179" si="1283">IF(ISEVEN($B179),DT179,0)</f>
        <v>11</v>
      </c>
      <c r="ED179" s="212">
        <f t="shared" si="1283"/>
        <v>12</v>
      </c>
      <c r="EE179" s="212">
        <f t="shared" ref="EE179:EF179" si="1284">IF(ISODD($B179),DU179,0)</f>
        <v>0</v>
      </c>
      <c r="EF179" s="212">
        <f t="shared" si="1284"/>
        <v>0</v>
      </c>
      <c r="EG179" s="212">
        <f t="shared" si="114"/>
        <v>12</v>
      </c>
      <c r="EH179" s="212">
        <f t="shared" si="115"/>
        <v>0</v>
      </c>
      <c r="EI179" s="212">
        <f t="shared" ref="EI179:EJ179" si="1285">IF(ISEVEN($B179),DW179,0)</f>
        <v>12</v>
      </c>
      <c r="EJ179" s="264">
        <f t="shared" si="1285"/>
        <v>7</v>
      </c>
      <c r="EK179" s="212">
        <f t="shared" ref="EK179:EL179" si="1286">IF(ISODD($B179),DX179,0)</f>
        <v>0</v>
      </c>
      <c r="EL179" s="212">
        <f t="shared" si="1286"/>
        <v>0</v>
      </c>
      <c r="EM179" s="212">
        <f t="shared" si="118"/>
        <v>12</v>
      </c>
      <c r="EN179" s="212"/>
      <c r="EO179" s="212"/>
      <c r="EP179" s="241">
        <f t="shared" si="119"/>
        <v>17</v>
      </c>
      <c r="EQ179" s="212">
        <f t="shared" si="120"/>
        <v>14</v>
      </c>
      <c r="ER179" s="212">
        <f t="shared" si="121"/>
        <v>15</v>
      </c>
      <c r="ES179" s="212">
        <f t="shared" si="122"/>
        <v>15</v>
      </c>
      <c r="ET179" s="264">
        <f t="shared" si="123"/>
        <v>9</v>
      </c>
      <c r="EU179" s="212">
        <f t="shared" si="124"/>
        <v>13</v>
      </c>
      <c r="EV179" s="212"/>
      <c r="EW179" s="212">
        <f t="shared" si="125"/>
        <v>83</v>
      </c>
      <c r="EX179" s="212">
        <f t="shared" si="126"/>
        <v>17</v>
      </c>
      <c r="EY179" s="212">
        <f t="shared" si="127"/>
        <v>0</v>
      </c>
      <c r="EZ179" s="212">
        <f t="shared" ref="EZ179:FA179" si="1287">IF(ISEVEN($B179),EQ179,0)</f>
        <v>14</v>
      </c>
      <c r="FA179" s="212">
        <f t="shared" si="1287"/>
        <v>15</v>
      </c>
      <c r="FB179" s="212">
        <f t="shared" ref="FB179:FC179" si="1288">IF(ISODD($B179),ER179,0)</f>
        <v>0</v>
      </c>
      <c r="FC179" s="212">
        <f t="shared" si="1288"/>
        <v>0</v>
      </c>
      <c r="FD179" s="212">
        <f t="shared" si="130"/>
        <v>15</v>
      </c>
      <c r="FE179" s="212">
        <f t="shared" si="131"/>
        <v>0</v>
      </c>
      <c r="FF179" s="264">
        <f t="shared" ref="FF179:FG179" si="1289">IF(ISEVEN($B179),ET179,0)</f>
        <v>9</v>
      </c>
      <c r="FG179" s="212">
        <f t="shared" si="1289"/>
        <v>13</v>
      </c>
      <c r="FH179" s="212">
        <f t="shared" si="133"/>
        <v>0</v>
      </c>
      <c r="FI179" s="212">
        <v>0</v>
      </c>
      <c r="FJ179" s="212">
        <v>0</v>
      </c>
      <c r="FK179" s="212"/>
      <c r="FL179" s="212"/>
      <c r="FM179" s="262">
        <v>83</v>
      </c>
    </row>
    <row r="180" spans="1:169" ht="15.75" customHeight="1" x14ac:dyDescent="0.2">
      <c r="A180" s="247">
        <v>168</v>
      </c>
      <c r="B180" s="266">
        <v>213423243168</v>
      </c>
      <c r="C180" s="266" t="s">
        <v>243</v>
      </c>
      <c r="D180" s="250"/>
      <c r="E180" s="267" t="s">
        <v>226</v>
      </c>
      <c r="F180" s="252">
        <f t="shared" si="0"/>
        <v>2</v>
      </c>
      <c r="G180" s="252">
        <f t="shared" si="1"/>
        <v>2</v>
      </c>
      <c r="H180" s="252">
        <f t="shared" si="2"/>
        <v>2</v>
      </c>
      <c r="I180" s="252">
        <f t="shared" si="3"/>
        <v>2</v>
      </c>
      <c r="J180" s="252">
        <f t="shared" si="4"/>
        <v>2</v>
      </c>
      <c r="K180" s="252">
        <f t="shared" si="5"/>
        <v>2</v>
      </c>
      <c r="L180" s="252">
        <f t="shared" si="6"/>
        <v>0</v>
      </c>
      <c r="M180" s="252">
        <f t="shared" si="7"/>
        <v>0</v>
      </c>
      <c r="N180" s="252">
        <f t="shared" si="8"/>
        <v>0</v>
      </c>
      <c r="O180" s="253">
        <f t="shared" si="9"/>
        <v>0</v>
      </c>
      <c r="P180" s="252">
        <f t="shared" si="10"/>
        <v>0</v>
      </c>
      <c r="Q180" s="252">
        <f t="shared" si="11"/>
        <v>0</v>
      </c>
      <c r="R180" s="252">
        <f t="shared" si="12"/>
        <v>0</v>
      </c>
      <c r="S180" s="254">
        <f t="shared" si="13"/>
        <v>0</v>
      </c>
      <c r="T180" s="255">
        <f t="shared" si="14"/>
        <v>4</v>
      </c>
      <c r="U180" s="252">
        <f t="shared" si="15"/>
        <v>9</v>
      </c>
      <c r="V180" s="252">
        <f t="shared" si="16"/>
        <v>0</v>
      </c>
      <c r="W180" s="252">
        <f t="shared" si="17"/>
        <v>0</v>
      </c>
      <c r="X180" s="254">
        <f t="shared" si="18"/>
        <v>0</v>
      </c>
      <c r="Y180" s="256">
        <f t="shared" si="19"/>
        <v>3</v>
      </c>
      <c r="Z180" s="252">
        <f t="shared" si="20"/>
        <v>9</v>
      </c>
      <c r="AA180" s="252">
        <f t="shared" si="21"/>
        <v>0</v>
      </c>
      <c r="AB180" s="252">
        <f t="shared" si="22"/>
        <v>0</v>
      </c>
      <c r="AC180" s="254">
        <f t="shared" si="23"/>
        <v>0</v>
      </c>
      <c r="AD180" s="255">
        <f t="shared" si="24"/>
        <v>3</v>
      </c>
      <c r="AE180" s="252">
        <f t="shared" si="25"/>
        <v>0</v>
      </c>
      <c r="AF180" s="252">
        <f t="shared" si="26"/>
        <v>0</v>
      </c>
      <c r="AG180" s="252">
        <f t="shared" si="27"/>
        <v>0</v>
      </c>
      <c r="AH180" s="254">
        <f t="shared" si="28"/>
        <v>0</v>
      </c>
      <c r="AI180" s="257">
        <f t="shared" si="29"/>
        <v>4</v>
      </c>
      <c r="AJ180" s="252">
        <f t="shared" si="30"/>
        <v>0</v>
      </c>
      <c r="AK180" s="252">
        <f t="shared" si="31"/>
        <v>0</v>
      </c>
      <c r="AL180" s="252">
        <f t="shared" si="32"/>
        <v>0</v>
      </c>
      <c r="AM180" s="254">
        <f t="shared" si="33"/>
        <v>0</v>
      </c>
      <c r="AN180" s="257">
        <f t="shared" si="34"/>
        <v>4</v>
      </c>
      <c r="AO180" s="252">
        <f t="shared" si="35"/>
        <v>9</v>
      </c>
      <c r="AP180" s="252">
        <f t="shared" si="36"/>
        <v>0</v>
      </c>
      <c r="AQ180" s="252">
        <f t="shared" si="37"/>
        <v>0</v>
      </c>
      <c r="AR180" s="254">
        <f t="shared" si="38"/>
        <v>0</v>
      </c>
      <c r="AS180" s="257">
        <f t="shared" si="39"/>
        <v>3</v>
      </c>
      <c r="AT180" s="252">
        <f t="shared" si="40"/>
        <v>0</v>
      </c>
      <c r="AU180" s="252">
        <f t="shared" si="41"/>
        <v>0</v>
      </c>
      <c r="AV180" s="252">
        <f t="shared" si="42"/>
        <v>0</v>
      </c>
      <c r="AW180" s="254">
        <f t="shared" si="43"/>
        <v>0</v>
      </c>
      <c r="AX180" s="258">
        <f t="shared" si="44"/>
        <v>4</v>
      </c>
      <c r="AY180" s="252">
        <f t="shared" si="45"/>
        <v>9</v>
      </c>
      <c r="AZ180" s="252">
        <f t="shared" si="46"/>
        <v>0</v>
      </c>
      <c r="BA180" s="252">
        <f t="shared" si="47"/>
        <v>0</v>
      </c>
      <c r="BB180" s="254">
        <f t="shared" si="48"/>
        <v>0</v>
      </c>
      <c r="BC180" s="257">
        <f t="shared" si="49"/>
        <v>3</v>
      </c>
      <c r="BD180" s="259">
        <f t="shared" si="50"/>
        <v>5</v>
      </c>
      <c r="BE180" s="252">
        <f t="shared" si="51"/>
        <v>0</v>
      </c>
      <c r="BF180" s="252">
        <f t="shared" si="52"/>
        <v>0</v>
      </c>
      <c r="BG180" s="254">
        <f t="shared" si="53"/>
        <v>0</v>
      </c>
      <c r="BH180" s="257">
        <f t="shared" si="54"/>
        <v>3</v>
      </c>
      <c r="BI180" s="252">
        <f t="shared" si="55"/>
        <v>0</v>
      </c>
      <c r="BJ180" s="252">
        <f t="shared" si="56"/>
        <v>0</v>
      </c>
      <c r="BK180" s="252">
        <f t="shared" si="57"/>
        <v>0</v>
      </c>
      <c r="BL180" s="254">
        <f t="shared" si="58"/>
        <v>0</v>
      </c>
      <c r="BM180" s="260">
        <f t="shared" si="59"/>
        <v>4</v>
      </c>
      <c r="BN180" s="252">
        <f t="shared" si="60"/>
        <v>0</v>
      </c>
      <c r="BO180" s="252">
        <f t="shared" si="61"/>
        <v>0</v>
      </c>
      <c r="BP180" s="252">
        <f t="shared" si="62"/>
        <v>0</v>
      </c>
      <c r="BQ180" s="254">
        <f t="shared" si="63"/>
        <v>0</v>
      </c>
      <c r="BR180" s="261">
        <f t="shared" si="64"/>
        <v>4</v>
      </c>
      <c r="BS180" s="252">
        <f t="shared" si="65"/>
        <v>9</v>
      </c>
      <c r="BT180" s="252">
        <f t="shared" si="66"/>
        <v>0</v>
      </c>
      <c r="BU180" s="252">
        <f t="shared" si="67"/>
        <v>0</v>
      </c>
      <c r="BV180" s="254">
        <f t="shared" si="68"/>
        <v>0</v>
      </c>
      <c r="BW180" s="261">
        <f t="shared" si="69"/>
        <v>3</v>
      </c>
      <c r="BX180" s="262">
        <v>62</v>
      </c>
      <c r="BY180" s="262">
        <v>62</v>
      </c>
      <c r="BZ180" s="246" t="e">
        <f t="shared" si="70"/>
        <v>#VALUE!</v>
      </c>
      <c r="CA180" s="246">
        <f t="shared" si="71"/>
        <v>20</v>
      </c>
      <c r="CB180" s="246" t="e">
        <f t="shared" si="72"/>
        <v>#VALUE!</v>
      </c>
      <c r="CC180" s="246" t="e">
        <f t="shared" si="73"/>
        <v>#VALUE!</v>
      </c>
      <c r="CD180" s="246" t="e">
        <f t="shared" si="74"/>
        <v>#VALUE!</v>
      </c>
      <c r="CE180" s="246" t="e">
        <f t="shared" si="75"/>
        <v>#VALUE!</v>
      </c>
      <c r="CF180" s="246" t="e">
        <f t="shared" si="76"/>
        <v>#VALUE!</v>
      </c>
      <c r="CG180" s="246" t="e">
        <f t="shared" si="77"/>
        <v>#VALUE!</v>
      </c>
      <c r="CH180" s="246" t="e">
        <f t="shared" si="78"/>
        <v>#VALUE!</v>
      </c>
      <c r="CI180" s="246" t="e">
        <f t="shared" si="79"/>
        <v>#VALUE!</v>
      </c>
      <c r="CJ180" s="246" t="e">
        <f t="shared" si="80"/>
        <v>#VALUE!</v>
      </c>
      <c r="CK180" s="246" t="e">
        <f t="shared" si="81"/>
        <v>#VALUE!</v>
      </c>
      <c r="CL180" s="246" t="e">
        <f t="shared" si="82"/>
        <v>#VALUE!</v>
      </c>
      <c r="CM180" s="246" t="e">
        <f t="shared" si="83"/>
        <v>#VALUE!</v>
      </c>
      <c r="CN180" s="246" t="e">
        <f t="shared" si="84"/>
        <v>#VALUE!</v>
      </c>
      <c r="CO180" s="263" t="str">
        <f t="shared" si="85"/>
        <v>2023PEC AI 182</v>
      </c>
      <c r="CP180" s="246" t="e">
        <f t="shared" si="86"/>
        <v>#VALUE!</v>
      </c>
      <c r="CQ180" s="211"/>
      <c r="CR180" s="246">
        <f t="shared" si="87"/>
        <v>20</v>
      </c>
      <c r="CS180" s="246" t="e">
        <f t="shared" si="88"/>
        <v>#VALUE!</v>
      </c>
      <c r="CT180" s="246" t="e">
        <f t="shared" si="89"/>
        <v>#VALUE!</v>
      </c>
      <c r="CU180" s="246" t="e">
        <f t="shared" si="90"/>
        <v>#VALUE!</v>
      </c>
      <c r="CV180" s="246" t="e">
        <f t="shared" si="91"/>
        <v>#VALUE!</v>
      </c>
      <c r="CW180" s="246" t="e">
        <f t="shared" si="92"/>
        <v>#VALUE!</v>
      </c>
      <c r="CX180" s="246" t="e">
        <f t="shared" si="93"/>
        <v>#VALUE!</v>
      </c>
      <c r="CY180" s="246" t="e">
        <f t="shared" si="94"/>
        <v>#VALUE!</v>
      </c>
      <c r="CZ180" s="246" t="e">
        <f t="shared" si="95"/>
        <v>#VALUE!</v>
      </c>
      <c r="DA180" s="246" t="e">
        <f t="shared" si="96"/>
        <v>#VALUE!</v>
      </c>
      <c r="DB180" s="246" t="e">
        <f t="shared" si="97"/>
        <v>#VALUE!</v>
      </c>
      <c r="DC180" s="246" t="e">
        <f t="shared" si="98"/>
        <v>#VALUE!</v>
      </c>
      <c r="DD180" s="246" t="e">
        <f t="shared" si="99"/>
        <v>#VALUE!</v>
      </c>
      <c r="DE180" s="212"/>
      <c r="DF180" s="212" t="e">
        <f t="shared" si="100"/>
        <v>#VALUE!</v>
      </c>
      <c r="DG180" s="212"/>
      <c r="DH180" s="212"/>
      <c r="DI180" s="212"/>
      <c r="DJ180" s="212"/>
      <c r="DK180" s="212"/>
      <c r="DL180" s="212"/>
      <c r="DM180" s="212"/>
      <c r="DN180" s="212"/>
      <c r="DO180" s="212"/>
      <c r="DP180" s="212"/>
      <c r="DQ180" s="212"/>
      <c r="DR180" s="264">
        <f t="shared" si="101"/>
        <v>62</v>
      </c>
      <c r="DS180" s="241">
        <f t="shared" si="102"/>
        <v>12</v>
      </c>
      <c r="DT180" s="212">
        <f t="shared" si="103"/>
        <v>9</v>
      </c>
      <c r="DU180" s="212">
        <f t="shared" si="104"/>
        <v>9</v>
      </c>
      <c r="DV180" s="212">
        <f t="shared" si="105"/>
        <v>9</v>
      </c>
      <c r="DW180" s="212">
        <f t="shared" si="106"/>
        <v>9</v>
      </c>
      <c r="DX180" s="264">
        <f t="shared" si="107"/>
        <v>5</v>
      </c>
      <c r="DY180" s="265">
        <f t="shared" si="108"/>
        <v>9</v>
      </c>
      <c r="DZ180" s="212">
        <f t="shared" si="109"/>
        <v>62</v>
      </c>
      <c r="EA180" s="212">
        <f t="shared" si="110"/>
        <v>12</v>
      </c>
      <c r="EB180" s="212">
        <f t="shared" si="111"/>
        <v>0</v>
      </c>
      <c r="EC180" s="212">
        <f t="shared" ref="EC180:ED180" si="1290">IF(ISEVEN($B180),DT180,0)</f>
        <v>9</v>
      </c>
      <c r="ED180" s="212">
        <f t="shared" si="1290"/>
        <v>9</v>
      </c>
      <c r="EE180" s="212">
        <f t="shared" ref="EE180:EF180" si="1291">IF(ISODD($B180),DU180,0)</f>
        <v>0</v>
      </c>
      <c r="EF180" s="212">
        <f t="shared" si="1291"/>
        <v>0</v>
      </c>
      <c r="EG180" s="212">
        <f t="shared" si="114"/>
        <v>9</v>
      </c>
      <c r="EH180" s="212">
        <f t="shared" si="115"/>
        <v>0</v>
      </c>
      <c r="EI180" s="212">
        <f t="shared" ref="EI180:EJ180" si="1292">IF(ISEVEN($B180),DW180,0)</f>
        <v>9</v>
      </c>
      <c r="EJ180" s="264">
        <f t="shared" si="1292"/>
        <v>5</v>
      </c>
      <c r="EK180" s="212">
        <f t="shared" ref="EK180:EL180" si="1293">IF(ISODD($B180),DX180,0)</f>
        <v>0</v>
      </c>
      <c r="EL180" s="212">
        <f t="shared" si="1293"/>
        <v>0</v>
      </c>
      <c r="EM180" s="212">
        <f t="shared" si="118"/>
        <v>9</v>
      </c>
      <c r="EN180" s="212"/>
      <c r="EO180" s="212"/>
      <c r="EP180" s="241">
        <f t="shared" si="119"/>
        <v>12</v>
      </c>
      <c r="EQ180" s="212">
        <f t="shared" si="120"/>
        <v>10</v>
      </c>
      <c r="ER180" s="212">
        <f t="shared" si="121"/>
        <v>11</v>
      </c>
      <c r="ES180" s="212">
        <f t="shared" si="122"/>
        <v>11</v>
      </c>
      <c r="ET180" s="264">
        <f t="shared" si="123"/>
        <v>8</v>
      </c>
      <c r="EU180" s="212">
        <f t="shared" si="124"/>
        <v>10</v>
      </c>
      <c r="EV180" s="212"/>
      <c r="EW180" s="212">
        <f t="shared" si="125"/>
        <v>62</v>
      </c>
      <c r="EX180" s="212">
        <f t="shared" si="126"/>
        <v>12</v>
      </c>
      <c r="EY180" s="212">
        <f t="shared" si="127"/>
        <v>0</v>
      </c>
      <c r="EZ180" s="212">
        <f t="shared" ref="EZ180:FA180" si="1294">IF(ISEVEN($B180),EQ180,0)</f>
        <v>10</v>
      </c>
      <c r="FA180" s="212">
        <f t="shared" si="1294"/>
        <v>11</v>
      </c>
      <c r="FB180" s="212">
        <f t="shared" ref="FB180:FC180" si="1295">IF(ISODD($B180),ER180,0)</f>
        <v>0</v>
      </c>
      <c r="FC180" s="212">
        <f t="shared" si="1295"/>
        <v>0</v>
      </c>
      <c r="FD180" s="212">
        <f t="shared" si="130"/>
        <v>11</v>
      </c>
      <c r="FE180" s="212">
        <f t="shared" si="131"/>
        <v>0</v>
      </c>
      <c r="FF180" s="264">
        <f t="shared" ref="FF180:FG180" si="1296">IF(ISEVEN($B180),ET180,0)</f>
        <v>8</v>
      </c>
      <c r="FG180" s="212">
        <f t="shared" si="1296"/>
        <v>10</v>
      </c>
      <c r="FH180" s="212">
        <f t="shared" si="133"/>
        <v>0</v>
      </c>
      <c r="FI180" s="212">
        <v>0</v>
      </c>
      <c r="FJ180" s="212">
        <v>0</v>
      </c>
      <c r="FK180" s="212"/>
      <c r="FL180" s="212"/>
      <c r="FM180" s="262">
        <v>62</v>
      </c>
    </row>
    <row r="181" spans="1:169" ht="15.75" customHeight="1" x14ac:dyDescent="0.2">
      <c r="A181" s="247">
        <v>168</v>
      </c>
      <c r="B181" s="266">
        <v>213423243168</v>
      </c>
      <c r="C181" s="266" t="s">
        <v>245</v>
      </c>
      <c r="D181" s="250"/>
      <c r="E181" s="267" t="s">
        <v>228</v>
      </c>
      <c r="F181" s="252">
        <f t="shared" si="0"/>
        <v>2</v>
      </c>
      <c r="G181" s="252">
        <f t="shared" si="1"/>
        <v>2</v>
      </c>
      <c r="H181" s="252">
        <f t="shared" si="2"/>
        <v>2</v>
      </c>
      <c r="I181" s="252">
        <f t="shared" si="3"/>
        <v>2</v>
      </c>
      <c r="J181" s="252">
        <f t="shared" si="4"/>
        <v>2</v>
      </c>
      <c r="K181" s="252">
        <f t="shared" si="5"/>
        <v>2</v>
      </c>
      <c r="L181" s="252">
        <f t="shared" si="6"/>
        <v>2</v>
      </c>
      <c r="M181" s="252">
        <f t="shared" si="7"/>
        <v>0</v>
      </c>
      <c r="N181" s="252">
        <f t="shared" si="8"/>
        <v>0</v>
      </c>
      <c r="O181" s="253">
        <f t="shared" si="9"/>
        <v>0</v>
      </c>
      <c r="P181" s="252">
        <f t="shared" si="10"/>
        <v>0</v>
      </c>
      <c r="Q181" s="252">
        <f t="shared" si="11"/>
        <v>0</v>
      </c>
      <c r="R181" s="252">
        <f t="shared" si="12"/>
        <v>0</v>
      </c>
      <c r="S181" s="254">
        <f t="shared" si="13"/>
        <v>0</v>
      </c>
      <c r="T181" s="255">
        <f t="shared" si="14"/>
        <v>4</v>
      </c>
      <c r="U181" s="252">
        <f t="shared" si="15"/>
        <v>9</v>
      </c>
      <c r="V181" s="252">
        <f t="shared" si="16"/>
        <v>0</v>
      </c>
      <c r="W181" s="252">
        <f t="shared" si="17"/>
        <v>0</v>
      </c>
      <c r="X181" s="254">
        <f t="shared" si="18"/>
        <v>0</v>
      </c>
      <c r="Y181" s="256">
        <f t="shared" si="19"/>
        <v>3</v>
      </c>
      <c r="Z181" s="252">
        <f t="shared" si="20"/>
        <v>10</v>
      </c>
      <c r="AA181" s="252">
        <f t="shared" si="21"/>
        <v>0</v>
      </c>
      <c r="AB181" s="252">
        <f t="shared" si="22"/>
        <v>0</v>
      </c>
      <c r="AC181" s="254">
        <f t="shared" si="23"/>
        <v>0</v>
      </c>
      <c r="AD181" s="255">
        <f t="shared" si="24"/>
        <v>3</v>
      </c>
      <c r="AE181" s="252">
        <f t="shared" si="25"/>
        <v>0</v>
      </c>
      <c r="AF181" s="252">
        <f t="shared" si="26"/>
        <v>0</v>
      </c>
      <c r="AG181" s="252">
        <f t="shared" si="27"/>
        <v>0</v>
      </c>
      <c r="AH181" s="254">
        <f t="shared" si="28"/>
        <v>0</v>
      </c>
      <c r="AI181" s="257">
        <f t="shared" si="29"/>
        <v>4</v>
      </c>
      <c r="AJ181" s="252">
        <f t="shared" si="30"/>
        <v>0</v>
      </c>
      <c r="AK181" s="252">
        <f t="shared" si="31"/>
        <v>0</v>
      </c>
      <c r="AL181" s="252">
        <f t="shared" si="32"/>
        <v>0</v>
      </c>
      <c r="AM181" s="254">
        <f t="shared" si="33"/>
        <v>0</v>
      </c>
      <c r="AN181" s="257">
        <f t="shared" si="34"/>
        <v>4</v>
      </c>
      <c r="AO181" s="252">
        <f t="shared" si="35"/>
        <v>10</v>
      </c>
      <c r="AP181" s="252">
        <f t="shared" si="36"/>
        <v>0</v>
      </c>
      <c r="AQ181" s="252">
        <f t="shared" si="37"/>
        <v>0</v>
      </c>
      <c r="AR181" s="254">
        <f t="shared" si="38"/>
        <v>0</v>
      </c>
      <c r="AS181" s="257">
        <f t="shared" si="39"/>
        <v>3</v>
      </c>
      <c r="AT181" s="252">
        <f t="shared" si="40"/>
        <v>0</v>
      </c>
      <c r="AU181" s="252">
        <f t="shared" si="41"/>
        <v>0</v>
      </c>
      <c r="AV181" s="252">
        <f t="shared" si="42"/>
        <v>0</v>
      </c>
      <c r="AW181" s="254">
        <f t="shared" si="43"/>
        <v>0</v>
      </c>
      <c r="AX181" s="258">
        <f t="shared" si="44"/>
        <v>4</v>
      </c>
      <c r="AY181" s="252">
        <f t="shared" si="45"/>
        <v>10</v>
      </c>
      <c r="AZ181" s="252">
        <f t="shared" si="46"/>
        <v>0</v>
      </c>
      <c r="BA181" s="252">
        <f t="shared" si="47"/>
        <v>0</v>
      </c>
      <c r="BB181" s="254">
        <f t="shared" si="48"/>
        <v>0</v>
      </c>
      <c r="BC181" s="257">
        <f t="shared" si="49"/>
        <v>3</v>
      </c>
      <c r="BD181" s="259">
        <f t="shared" si="50"/>
        <v>6</v>
      </c>
      <c r="BE181" s="252">
        <f t="shared" si="51"/>
        <v>0</v>
      </c>
      <c r="BF181" s="252">
        <f t="shared" si="52"/>
        <v>0</v>
      </c>
      <c r="BG181" s="254">
        <f t="shared" si="53"/>
        <v>0</v>
      </c>
      <c r="BH181" s="257">
        <f t="shared" si="54"/>
        <v>3</v>
      </c>
      <c r="BI181" s="252">
        <f t="shared" si="55"/>
        <v>0</v>
      </c>
      <c r="BJ181" s="252">
        <f t="shared" si="56"/>
        <v>0</v>
      </c>
      <c r="BK181" s="252">
        <f t="shared" si="57"/>
        <v>0</v>
      </c>
      <c r="BL181" s="254">
        <f t="shared" si="58"/>
        <v>0</v>
      </c>
      <c r="BM181" s="260">
        <f t="shared" si="59"/>
        <v>4</v>
      </c>
      <c r="BN181" s="252">
        <f t="shared" si="60"/>
        <v>0</v>
      </c>
      <c r="BO181" s="252">
        <f t="shared" si="61"/>
        <v>0</v>
      </c>
      <c r="BP181" s="252">
        <f t="shared" si="62"/>
        <v>0</v>
      </c>
      <c r="BQ181" s="254">
        <f t="shared" si="63"/>
        <v>0</v>
      </c>
      <c r="BR181" s="261">
        <f t="shared" si="64"/>
        <v>4</v>
      </c>
      <c r="BS181" s="252">
        <f t="shared" si="65"/>
        <v>10</v>
      </c>
      <c r="BT181" s="252">
        <f t="shared" si="66"/>
        <v>0</v>
      </c>
      <c r="BU181" s="252">
        <f t="shared" si="67"/>
        <v>0</v>
      </c>
      <c r="BV181" s="254">
        <f t="shared" si="68"/>
        <v>0</v>
      </c>
      <c r="BW181" s="261">
        <f t="shared" si="69"/>
        <v>3</v>
      </c>
      <c r="BX181" s="262">
        <v>69</v>
      </c>
      <c r="BY181" s="262">
        <v>69</v>
      </c>
      <c r="BZ181" s="246" t="e">
        <f t="shared" si="70"/>
        <v>#VALUE!</v>
      </c>
      <c r="CA181" s="246">
        <f t="shared" si="71"/>
        <v>20</v>
      </c>
      <c r="CB181" s="246" t="e">
        <f t="shared" si="72"/>
        <v>#VALUE!</v>
      </c>
      <c r="CC181" s="246" t="e">
        <f t="shared" si="73"/>
        <v>#VALUE!</v>
      </c>
      <c r="CD181" s="246" t="e">
        <f t="shared" si="74"/>
        <v>#VALUE!</v>
      </c>
      <c r="CE181" s="246" t="e">
        <f t="shared" si="75"/>
        <v>#VALUE!</v>
      </c>
      <c r="CF181" s="246" t="e">
        <f t="shared" si="76"/>
        <v>#VALUE!</v>
      </c>
      <c r="CG181" s="246" t="e">
        <f t="shared" si="77"/>
        <v>#VALUE!</v>
      </c>
      <c r="CH181" s="246" t="e">
        <f t="shared" si="78"/>
        <v>#VALUE!</v>
      </c>
      <c r="CI181" s="246" t="e">
        <f t="shared" si="79"/>
        <v>#VALUE!</v>
      </c>
      <c r="CJ181" s="246" t="e">
        <f t="shared" si="80"/>
        <v>#VALUE!</v>
      </c>
      <c r="CK181" s="246" t="e">
        <f t="shared" si="81"/>
        <v>#VALUE!</v>
      </c>
      <c r="CL181" s="246" t="e">
        <f t="shared" si="82"/>
        <v>#VALUE!</v>
      </c>
      <c r="CM181" s="246" t="e">
        <f t="shared" si="83"/>
        <v>#VALUE!</v>
      </c>
      <c r="CN181" s="246" t="e">
        <f t="shared" si="84"/>
        <v>#VALUE!</v>
      </c>
      <c r="CO181" s="263" t="str">
        <f t="shared" si="85"/>
        <v>2023PEC AI 183</v>
      </c>
      <c r="CP181" s="246" t="e">
        <f t="shared" si="86"/>
        <v>#VALUE!</v>
      </c>
      <c r="CQ181" s="211"/>
      <c r="CR181" s="246">
        <f t="shared" si="87"/>
        <v>20</v>
      </c>
      <c r="CS181" s="246" t="e">
        <f t="shared" si="88"/>
        <v>#VALUE!</v>
      </c>
      <c r="CT181" s="246" t="e">
        <f t="shared" si="89"/>
        <v>#VALUE!</v>
      </c>
      <c r="CU181" s="246" t="e">
        <f t="shared" si="90"/>
        <v>#VALUE!</v>
      </c>
      <c r="CV181" s="246" t="e">
        <f t="shared" si="91"/>
        <v>#VALUE!</v>
      </c>
      <c r="CW181" s="246" t="e">
        <f t="shared" si="92"/>
        <v>#VALUE!</v>
      </c>
      <c r="CX181" s="246" t="e">
        <f t="shared" si="93"/>
        <v>#VALUE!</v>
      </c>
      <c r="CY181" s="246" t="e">
        <f t="shared" si="94"/>
        <v>#VALUE!</v>
      </c>
      <c r="CZ181" s="246" t="e">
        <f t="shared" si="95"/>
        <v>#VALUE!</v>
      </c>
      <c r="DA181" s="246" t="e">
        <f t="shared" si="96"/>
        <v>#VALUE!</v>
      </c>
      <c r="DB181" s="246" t="e">
        <f t="shared" si="97"/>
        <v>#VALUE!</v>
      </c>
      <c r="DC181" s="246" t="e">
        <f t="shared" si="98"/>
        <v>#VALUE!</v>
      </c>
      <c r="DD181" s="246" t="e">
        <f t="shared" si="99"/>
        <v>#VALUE!</v>
      </c>
      <c r="DE181" s="212"/>
      <c r="DF181" s="212" t="e">
        <f t="shared" si="100"/>
        <v>#VALUE!</v>
      </c>
      <c r="DG181" s="212"/>
      <c r="DH181" s="212"/>
      <c r="DI181" s="212"/>
      <c r="DJ181" s="212"/>
      <c r="DK181" s="212"/>
      <c r="DL181" s="212"/>
      <c r="DM181" s="212"/>
      <c r="DN181" s="212"/>
      <c r="DO181" s="212"/>
      <c r="DP181" s="212"/>
      <c r="DQ181" s="212"/>
      <c r="DR181" s="264">
        <f t="shared" si="101"/>
        <v>69</v>
      </c>
      <c r="DS181" s="241">
        <f t="shared" si="102"/>
        <v>14</v>
      </c>
      <c r="DT181" s="212">
        <f t="shared" si="103"/>
        <v>9</v>
      </c>
      <c r="DU181" s="212">
        <f t="shared" si="104"/>
        <v>10</v>
      </c>
      <c r="DV181" s="212">
        <f t="shared" si="105"/>
        <v>10</v>
      </c>
      <c r="DW181" s="212">
        <f t="shared" si="106"/>
        <v>10</v>
      </c>
      <c r="DX181" s="264">
        <f t="shared" si="107"/>
        <v>6</v>
      </c>
      <c r="DY181" s="265">
        <f t="shared" si="108"/>
        <v>10</v>
      </c>
      <c r="DZ181" s="212">
        <f t="shared" si="109"/>
        <v>69</v>
      </c>
      <c r="EA181" s="212">
        <f t="shared" si="110"/>
        <v>14</v>
      </c>
      <c r="EB181" s="212">
        <f t="shared" si="111"/>
        <v>0</v>
      </c>
      <c r="EC181" s="212">
        <f t="shared" ref="EC181:ED181" si="1297">IF(ISEVEN($B181),DT181,0)</f>
        <v>9</v>
      </c>
      <c r="ED181" s="212">
        <f t="shared" si="1297"/>
        <v>10</v>
      </c>
      <c r="EE181" s="212">
        <f t="shared" ref="EE181:EF181" si="1298">IF(ISODD($B181),DU181,0)</f>
        <v>0</v>
      </c>
      <c r="EF181" s="212">
        <f t="shared" si="1298"/>
        <v>0</v>
      </c>
      <c r="EG181" s="212">
        <f t="shared" si="114"/>
        <v>10</v>
      </c>
      <c r="EH181" s="212">
        <f t="shared" si="115"/>
        <v>0</v>
      </c>
      <c r="EI181" s="212">
        <f t="shared" ref="EI181:EJ181" si="1299">IF(ISEVEN($B181),DW181,0)</f>
        <v>10</v>
      </c>
      <c r="EJ181" s="264">
        <f t="shared" si="1299"/>
        <v>6</v>
      </c>
      <c r="EK181" s="212">
        <f t="shared" ref="EK181:EL181" si="1300">IF(ISODD($B181),DX181,0)</f>
        <v>0</v>
      </c>
      <c r="EL181" s="212">
        <f t="shared" si="1300"/>
        <v>0</v>
      </c>
      <c r="EM181" s="212">
        <f t="shared" si="118"/>
        <v>10</v>
      </c>
      <c r="EN181" s="212"/>
      <c r="EO181" s="212"/>
      <c r="EP181" s="241">
        <f t="shared" si="119"/>
        <v>14</v>
      </c>
      <c r="EQ181" s="212">
        <f t="shared" si="120"/>
        <v>12</v>
      </c>
      <c r="ER181" s="212">
        <f t="shared" si="121"/>
        <v>12</v>
      </c>
      <c r="ES181" s="212">
        <f t="shared" si="122"/>
        <v>12</v>
      </c>
      <c r="ET181" s="264">
        <f t="shared" si="123"/>
        <v>8</v>
      </c>
      <c r="EU181" s="212">
        <f t="shared" si="124"/>
        <v>11</v>
      </c>
      <c r="EV181" s="212"/>
      <c r="EW181" s="212">
        <f t="shared" si="125"/>
        <v>69</v>
      </c>
      <c r="EX181" s="212">
        <f t="shared" si="126"/>
        <v>14</v>
      </c>
      <c r="EY181" s="212">
        <f t="shared" si="127"/>
        <v>0</v>
      </c>
      <c r="EZ181" s="212">
        <f t="shared" ref="EZ181:FA181" si="1301">IF(ISEVEN($B181),EQ181,0)</f>
        <v>12</v>
      </c>
      <c r="FA181" s="212">
        <f t="shared" si="1301"/>
        <v>12</v>
      </c>
      <c r="FB181" s="212">
        <f t="shared" ref="FB181:FC181" si="1302">IF(ISODD($B181),ER181,0)</f>
        <v>0</v>
      </c>
      <c r="FC181" s="212">
        <f t="shared" si="1302"/>
        <v>0</v>
      </c>
      <c r="FD181" s="212">
        <f t="shared" si="130"/>
        <v>12</v>
      </c>
      <c r="FE181" s="212">
        <f t="shared" si="131"/>
        <v>0</v>
      </c>
      <c r="FF181" s="264">
        <f t="shared" ref="FF181:FG181" si="1303">IF(ISEVEN($B181),ET181,0)</f>
        <v>8</v>
      </c>
      <c r="FG181" s="212">
        <f t="shared" si="1303"/>
        <v>11</v>
      </c>
      <c r="FH181" s="212">
        <f t="shared" si="133"/>
        <v>0</v>
      </c>
      <c r="FI181" s="212">
        <v>0</v>
      </c>
      <c r="FJ181" s="212">
        <v>0</v>
      </c>
      <c r="FK181" s="212"/>
      <c r="FL181" s="212"/>
      <c r="FM181" s="262">
        <v>69</v>
      </c>
    </row>
    <row r="182" spans="1:169" ht="15.75" customHeight="1" x14ac:dyDescent="0.2">
      <c r="A182" s="247">
        <v>169</v>
      </c>
      <c r="B182" s="248">
        <v>213423243169</v>
      </c>
      <c r="C182" s="249" t="s">
        <v>894</v>
      </c>
      <c r="D182" s="250"/>
      <c r="E182" s="251" t="s">
        <v>893</v>
      </c>
      <c r="F182" s="252">
        <f t="shared" si="0"/>
        <v>2</v>
      </c>
      <c r="G182" s="252">
        <f t="shared" si="1"/>
        <v>2</v>
      </c>
      <c r="H182" s="252">
        <f t="shared" si="2"/>
        <v>2</v>
      </c>
      <c r="I182" s="252">
        <f t="shared" si="3"/>
        <v>2</v>
      </c>
      <c r="J182" s="252">
        <f t="shared" si="4"/>
        <v>2</v>
      </c>
      <c r="K182" s="252">
        <f t="shared" si="5"/>
        <v>2</v>
      </c>
      <c r="L182" s="252">
        <f t="shared" si="6"/>
        <v>0</v>
      </c>
      <c r="M182" s="252">
        <f t="shared" si="7"/>
        <v>0</v>
      </c>
      <c r="N182" s="252">
        <f t="shared" si="8"/>
        <v>0</v>
      </c>
      <c r="O182" s="253">
        <f t="shared" si="9"/>
        <v>0</v>
      </c>
      <c r="P182" s="252">
        <f t="shared" si="10"/>
        <v>9</v>
      </c>
      <c r="Q182" s="252">
        <f t="shared" si="11"/>
        <v>0</v>
      </c>
      <c r="R182" s="252">
        <f t="shared" si="12"/>
        <v>0</v>
      </c>
      <c r="S182" s="254">
        <f t="shared" si="13"/>
        <v>0</v>
      </c>
      <c r="T182" s="255">
        <f t="shared" si="14"/>
        <v>3</v>
      </c>
      <c r="U182" s="252">
        <f t="shared" si="15"/>
        <v>0</v>
      </c>
      <c r="V182" s="252">
        <f t="shared" si="16"/>
        <v>0</v>
      </c>
      <c r="W182" s="252">
        <f t="shared" si="17"/>
        <v>0</v>
      </c>
      <c r="X182" s="254">
        <f t="shared" si="18"/>
        <v>0</v>
      </c>
      <c r="Y182" s="256">
        <f t="shared" si="19"/>
        <v>4</v>
      </c>
      <c r="Z182" s="252">
        <f t="shared" si="20"/>
        <v>0</v>
      </c>
      <c r="AA182" s="252">
        <f t="shared" si="21"/>
        <v>0</v>
      </c>
      <c r="AB182" s="252">
        <f t="shared" si="22"/>
        <v>0</v>
      </c>
      <c r="AC182" s="254">
        <f t="shared" si="23"/>
        <v>0</v>
      </c>
      <c r="AD182" s="255">
        <f t="shared" si="24"/>
        <v>4</v>
      </c>
      <c r="AE182" s="252">
        <f t="shared" si="25"/>
        <v>9</v>
      </c>
      <c r="AF182" s="252">
        <f t="shared" si="26"/>
        <v>0</v>
      </c>
      <c r="AG182" s="252">
        <f t="shared" si="27"/>
        <v>0</v>
      </c>
      <c r="AH182" s="254">
        <f t="shared" si="28"/>
        <v>0</v>
      </c>
      <c r="AI182" s="257">
        <f t="shared" si="29"/>
        <v>3</v>
      </c>
      <c r="AJ182" s="252">
        <f t="shared" si="30"/>
        <v>7</v>
      </c>
      <c r="AK182" s="252">
        <f t="shared" si="31"/>
        <v>0</v>
      </c>
      <c r="AL182" s="252">
        <f t="shared" si="32"/>
        <v>0</v>
      </c>
      <c r="AM182" s="254">
        <f t="shared" si="33"/>
        <v>0</v>
      </c>
      <c r="AN182" s="257">
        <f t="shared" si="34"/>
        <v>3</v>
      </c>
      <c r="AO182" s="252">
        <f t="shared" si="35"/>
        <v>0</v>
      </c>
      <c r="AP182" s="252">
        <f t="shared" si="36"/>
        <v>0</v>
      </c>
      <c r="AQ182" s="252">
        <f t="shared" si="37"/>
        <v>0</v>
      </c>
      <c r="AR182" s="254">
        <f t="shared" si="38"/>
        <v>0</v>
      </c>
      <c r="AS182" s="257">
        <f t="shared" si="39"/>
        <v>4</v>
      </c>
      <c r="AT182" s="252">
        <f t="shared" si="40"/>
        <v>9</v>
      </c>
      <c r="AU182" s="252">
        <f t="shared" si="41"/>
        <v>0</v>
      </c>
      <c r="AV182" s="252">
        <f t="shared" si="42"/>
        <v>0</v>
      </c>
      <c r="AW182" s="254">
        <f t="shared" si="43"/>
        <v>0</v>
      </c>
      <c r="AX182" s="258">
        <f t="shared" si="44"/>
        <v>3</v>
      </c>
      <c r="AY182" s="252">
        <f t="shared" si="45"/>
        <v>0</v>
      </c>
      <c r="AZ182" s="252">
        <f t="shared" si="46"/>
        <v>0</v>
      </c>
      <c r="BA182" s="252">
        <f t="shared" si="47"/>
        <v>0</v>
      </c>
      <c r="BB182" s="254">
        <f t="shared" si="48"/>
        <v>0</v>
      </c>
      <c r="BC182" s="257">
        <f t="shared" si="49"/>
        <v>4</v>
      </c>
      <c r="BD182" s="252">
        <f t="shared" si="50"/>
        <v>0</v>
      </c>
      <c r="BE182" s="252">
        <f t="shared" si="51"/>
        <v>0</v>
      </c>
      <c r="BF182" s="252">
        <f t="shared" si="52"/>
        <v>0</v>
      </c>
      <c r="BG182" s="254">
        <f t="shared" si="53"/>
        <v>0</v>
      </c>
      <c r="BH182" s="257">
        <f t="shared" si="54"/>
        <v>4</v>
      </c>
      <c r="BI182" s="259">
        <f t="shared" si="55"/>
        <v>3</v>
      </c>
      <c r="BJ182" s="252">
        <f t="shared" si="56"/>
        <v>0</v>
      </c>
      <c r="BK182" s="252">
        <f t="shared" si="57"/>
        <v>0</v>
      </c>
      <c r="BL182" s="254">
        <f t="shared" si="58"/>
        <v>0</v>
      </c>
      <c r="BM182" s="260">
        <f t="shared" si="59"/>
        <v>3</v>
      </c>
      <c r="BN182" s="252">
        <f t="shared" si="60"/>
        <v>9</v>
      </c>
      <c r="BO182" s="252">
        <f t="shared" si="61"/>
        <v>0</v>
      </c>
      <c r="BP182" s="252">
        <f t="shared" si="62"/>
        <v>0</v>
      </c>
      <c r="BQ182" s="254">
        <f t="shared" si="63"/>
        <v>0</v>
      </c>
      <c r="BR182" s="261">
        <f t="shared" si="64"/>
        <v>3</v>
      </c>
      <c r="BS182" s="252">
        <f t="shared" si="65"/>
        <v>0</v>
      </c>
      <c r="BT182" s="252">
        <f t="shared" si="66"/>
        <v>0</v>
      </c>
      <c r="BU182" s="252">
        <f t="shared" si="67"/>
        <v>0</v>
      </c>
      <c r="BV182" s="254">
        <f t="shared" si="68"/>
        <v>0</v>
      </c>
      <c r="BW182" s="261">
        <f t="shared" si="69"/>
        <v>4</v>
      </c>
      <c r="BX182" s="262">
        <v>58</v>
      </c>
      <c r="BY182" s="262">
        <v>58</v>
      </c>
      <c r="BZ182" s="246" t="e">
        <f t="shared" si="70"/>
        <v>#VALUE!</v>
      </c>
      <c r="CA182" s="246">
        <f t="shared" si="71"/>
        <v>20</v>
      </c>
      <c r="CB182" s="246" t="e">
        <f t="shared" si="72"/>
        <v>#VALUE!</v>
      </c>
      <c r="CC182" s="246" t="e">
        <f t="shared" si="73"/>
        <v>#VALUE!</v>
      </c>
      <c r="CD182" s="246" t="e">
        <f t="shared" si="74"/>
        <v>#VALUE!</v>
      </c>
      <c r="CE182" s="246" t="e">
        <f t="shared" si="75"/>
        <v>#VALUE!</v>
      </c>
      <c r="CF182" s="246" t="e">
        <f t="shared" si="76"/>
        <v>#VALUE!</v>
      </c>
      <c r="CG182" s="246" t="e">
        <f t="shared" si="77"/>
        <v>#VALUE!</v>
      </c>
      <c r="CH182" s="246" t="e">
        <f t="shared" si="78"/>
        <v>#VALUE!</v>
      </c>
      <c r="CI182" s="246" t="e">
        <f t="shared" si="79"/>
        <v>#VALUE!</v>
      </c>
      <c r="CJ182" s="246" t="e">
        <f t="shared" si="80"/>
        <v>#VALUE!</v>
      </c>
      <c r="CK182" s="246" t="e">
        <f t="shared" si="81"/>
        <v>#VALUE!</v>
      </c>
      <c r="CL182" s="246" t="e">
        <f t="shared" si="82"/>
        <v>#VALUE!</v>
      </c>
      <c r="CM182" s="246" t="e">
        <f t="shared" si="83"/>
        <v>#VALUE!</v>
      </c>
      <c r="CN182" s="246" t="e">
        <f t="shared" si="84"/>
        <v>#VALUE!</v>
      </c>
      <c r="CO182" s="263" t="str">
        <f t="shared" si="85"/>
        <v>2023PEC AI 508</v>
      </c>
      <c r="CP182" s="246" t="e">
        <f t="shared" si="86"/>
        <v>#VALUE!</v>
      </c>
      <c r="CQ182" s="211"/>
      <c r="CR182" s="246">
        <f t="shared" si="87"/>
        <v>20</v>
      </c>
      <c r="CS182" s="246" t="e">
        <f t="shared" si="88"/>
        <v>#VALUE!</v>
      </c>
      <c r="CT182" s="246" t="e">
        <f t="shared" si="89"/>
        <v>#VALUE!</v>
      </c>
      <c r="CU182" s="246" t="e">
        <f t="shared" si="90"/>
        <v>#VALUE!</v>
      </c>
      <c r="CV182" s="246" t="e">
        <f t="shared" si="91"/>
        <v>#VALUE!</v>
      </c>
      <c r="CW182" s="246" t="e">
        <f t="shared" si="92"/>
        <v>#VALUE!</v>
      </c>
      <c r="CX182" s="246" t="e">
        <f t="shared" si="93"/>
        <v>#VALUE!</v>
      </c>
      <c r="CY182" s="246" t="e">
        <f t="shared" si="94"/>
        <v>#VALUE!</v>
      </c>
      <c r="CZ182" s="246" t="e">
        <f t="shared" si="95"/>
        <v>#VALUE!</v>
      </c>
      <c r="DA182" s="246" t="e">
        <f t="shared" si="96"/>
        <v>#VALUE!</v>
      </c>
      <c r="DB182" s="246" t="e">
        <f t="shared" si="97"/>
        <v>#VALUE!</v>
      </c>
      <c r="DC182" s="246" t="e">
        <f t="shared" si="98"/>
        <v>#VALUE!</v>
      </c>
      <c r="DD182" s="246" t="e">
        <f t="shared" si="99"/>
        <v>#VALUE!</v>
      </c>
      <c r="DE182" s="212"/>
      <c r="DF182" s="212" t="e">
        <f t="shared" si="100"/>
        <v>#VALUE!</v>
      </c>
      <c r="DG182" s="212"/>
      <c r="DH182" s="212"/>
      <c r="DI182" s="212"/>
      <c r="DJ182" s="212"/>
      <c r="DK182" s="212"/>
      <c r="DL182" s="212"/>
      <c r="DM182" s="212"/>
      <c r="DN182" s="212"/>
      <c r="DO182" s="212"/>
      <c r="DP182" s="212"/>
      <c r="DQ182" s="212"/>
      <c r="DR182" s="264">
        <f t="shared" si="101"/>
        <v>58</v>
      </c>
      <c r="DS182" s="241">
        <f t="shared" si="102"/>
        <v>12</v>
      </c>
      <c r="DT182" s="212">
        <f t="shared" si="103"/>
        <v>9</v>
      </c>
      <c r="DU182" s="212">
        <f t="shared" si="104"/>
        <v>9</v>
      </c>
      <c r="DV182" s="212">
        <f t="shared" si="105"/>
        <v>7</v>
      </c>
      <c r="DW182" s="212">
        <f t="shared" si="106"/>
        <v>9</v>
      </c>
      <c r="DX182" s="264">
        <f t="shared" si="107"/>
        <v>3</v>
      </c>
      <c r="DY182" s="265">
        <f t="shared" si="108"/>
        <v>9</v>
      </c>
      <c r="DZ182" s="212">
        <f t="shared" si="109"/>
        <v>58</v>
      </c>
      <c r="EA182" s="212">
        <f t="shared" si="110"/>
        <v>12</v>
      </c>
      <c r="EB182" s="212">
        <f t="shared" si="111"/>
        <v>9</v>
      </c>
      <c r="EC182" s="212">
        <f t="shared" ref="EC182:ED182" si="1304">IF(ISEVEN($B182),DT182,0)</f>
        <v>0</v>
      </c>
      <c r="ED182" s="212">
        <f t="shared" si="1304"/>
        <v>0</v>
      </c>
      <c r="EE182" s="212">
        <f t="shared" ref="EE182:EF182" si="1305">IF(ISODD($B182),DU182,0)</f>
        <v>9</v>
      </c>
      <c r="EF182" s="212">
        <f t="shared" si="1305"/>
        <v>7</v>
      </c>
      <c r="EG182" s="212">
        <f t="shared" si="114"/>
        <v>0</v>
      </c>
      <c r="EH182" s="212">
        <f t="shared" si="115"/>
        <v>9</v>
      </c>
      <c r="EI182" s="212">
        <f t="shared" ref="EI182:EJ182" si="1306">IF(ISEVEN($B182),DW182,0)</f>
        <v>0</v>
      </c>
      <c r="EJ182" s="212">
        <f t="shared" si="1306"/>
        <v>0</v>
      </c>
      <c r="EK182" s="264">
        <f t="shared" ref="EK182:EL182" si="1307">IF(ISODD($B182),DX182,0)</f>
        <v>3</v>
      </c>
      <c r="EL182" s="212">
        <f t="shared" si="1307"/>
        <v>9</v>
      </c>
      <c r="EM182" s="212">
        <f t="shared" si="118"/>
        <v>0</v>
      </c>
      <c r="EN182" s="212"/>
      <c r="EO182" s="212"/>
      <c r="EP182" s="241">
        <f t="shared" si="119"/>
        <v>12</v>
      </c>
      <c r="EQ182" s="212">
        <f t="shared" si="120"/>
        <v>10</v>
      </c>
      <c r="ER182" s="212">
        <f t="shared" si="121"/>
        <v>10</v>
      </c>
      <c r="ES182" s="212">
        <f t="shared" si="122"/>
        <v>9</v>
      </c>
      <c r="ET182" s="264">
        <f t="shared" si="123"/>
        <v>8</v>
      </c>
      <c r="EU182" s="212">
        <f t="shared" si="124"/>
        <v>9</v>
      </c>
      <c r="EV182" s="212"/>
      <c r="EW182" s="212">
        <f t="shared" si="125"/>
        <v>58</v>
      </c>
      <c r="EX182" s="212">
        <f t="shared" si="126"/>
        <v>12</v>
      </c>
      <c r="EY182" s="212">
        <f t="shared" si="127"/>
        <v>10</v>
      </c>
      <c r="EZ182" s="212">
        <f t="shared" ref="EZ182:FA182" si="1308">IF(ISEVEN($B182),EQ182,0)</f>
        <v>0</v>
      </c>
      <c r="FA182" s="212">
        <f t="shared" si="1308"/>
        <v>0</v>
      </c>
      <c r="FB182" s="212">
        <f t="shared" ref="FB182:FC182" si="1309">IF(ISODD($B182),ER182,0)</f>
        <v>10</v>
      </c>
      <c r="FC182" s="212">
        <f t="shared" si="1309"/>
        <v>9</v>
      </c>
      <c r="FD182" s="212">
        <f t="shared" si="130"/>
        <v>0</v>
      </c>
      <c r="FE182" s="264">
        <f t="shared" si="131"/>
        <v>8</v>
      </c>
      <c r="FF182" s="212">
        <f t="shared" ref="FF182:FG182" si="1310">IF(ISEVEN($B182),ET182,0)</f>
        <v>0</v>
      </c>
      <c r="FG182" s="212">
        <f t="shared" si="1310"/>
        <v>0</v>
      </c>
      <c r="FH182" s="212">
        <f t="shared" si="133"/>
        <v>9</v>
      </c>
      <c r="FI182" s="212">
        <v>0</v>
      </c>
      <c r="FJ182" s="212">
        <v>0</v>
      </c>
      <c r="FK182" s="212"/>
      <c r="FL182" s="212"/>
      <c r="FM182" s="262">
        <v>58</v>
      </c>
    </row>
    <row r="183" spans="1:169" ht="15.75" customHeight="1" x14ac:dyDescent="0.2">
      <c r="A183" s="247">
        <v>180</v>
      </c>
      <c r="B183" s="248">
        <v>213423243180</v>
      </c>
      <c r="C183" s="249" t="s">
        <v>894</v>
      </c>
      <c r="D183" s="250"/>
      <c r="E183" s="251" t="s">
        <v>895</v>
      </c>
      <c r="F183" s="252">
        <f t="shared" si="0"/>
        <v>2</v>
      </c>
      <c r="G183" s="252">
        <f t="shared" si="1"/>
        <v>2</v>
      </c>
      <c r="H183" s="252">
        <f t="shared" si="2"/>
        <v>2</v>
      </c>
      <c r="I183" s="252">
        <f t="shared" si="3"/>
        <v>2</v>
      </c>
      <c r="J183" s="252">
        <f t="shared" si="4"/>
        <v>2</v>
      </c>
      <c r="K183" s="252">
        <f t="shared" si="5"/>
        <v>2</v>
      </c>
      <c r="L183" s="252">
        <f t="shared" si="6"/>
        <v>2</v>
      </c>
      <c r="M183" s="252">
        <f t="shared" si="7"/>
        <v>2</v>
      </c>
      <c r="N183" s="252">
        <f t="shared" si="8"/>
        <v>0</v>
      </c>
      <c r="O183" s="253">
        <f t="shared" si="9"/>
        <v>0</v>
      </c>
      <c r="P183" s="252">
        <f t="shared" si="10"/>
        <v>0</v>
      </c>
      <c r="Q183" s="252">
        <f t="shared" si="11"/>
        <v>0</v>
      </c>
      <c r="R183" s="252">
        <f t="shared" si="12"/>
        <v>0</v>
      </c>
      <c r="S183" s="254">
        <f t="shared" si="13"/>
        <v>0</v>
      </c>
      <c r="T183" s="255">
        <f t="shared" si="14"/>
        <v>4</v>
      </c>
      <c r="U183" s="252">
        <f t="shared" si="15"/>
        <v>11</v>
      </c>
      <c r="V183" s="252">
        <f t="shared" si="16"/>
        <v>0</v>
      </c>
      <c r="W183" s="252">
        <f t="shared" si="17"/>
        <v>0</v>
      </c>
      <c r="X183" s="254">
        <f t="shared" si="18"/>
        <v>0</v>
      </c>
      <c r="Y183" s="256">
        <f t="shared" si="19"/>
        <v>3</v>
      </c>
      <c r="Z183" s="252">
        <f t="shared" si="20"/>
        <v>12</v>
      </c>
      <c r="AA183" s="252">
        <f t="shared" si="21"/>
        <v>0</v>
      </c>
      <c r="AB183" s="252">
        <f t="shared" si="22"/>
        <v>0</v>
      </c>
      <c r="AC183" s="254">
        <f t="shared" si="23"/>
        <v>0</v>
      </c>
      <c r="AD183" s="255">
        <f t="shared" si="24"/>
        <v>3</v>
      </c>
      <c r="AE183" s="252">
        <f t="shared" si="25"/>
        <v>0</v>
      </c>
      <c r="AF183" s="252">
        <f t="shared" si="26"/>
        <v>0</v>
      </c>
      <c r="AG183" s="252">
        <f t="shared" si="27"/>
        <v>0</v>
      </c>
      <c r="AH183" s="254">
        <f t="shared" si="28"/>
        <v>0</v>
      </c>
      <c r="AI183" s="257">
        <f t="shared" si="29"/>
        <v>4</v>
      </c>
      <c r="AJ183" s="252">
        <f t="shared" si="30"/>
        <v>0</v>
      </c>
      <c r="AK183" s="252">
        <f t="shared" si="31"/>
        <v>0</v>
      </c>
      <c r="AL183" s="252">
        <f t="shared" si="32"/>
        <v>0</v>
      </c>
      <c r="AM183" s="254">
        <f t="shared" si="33"/>
        <v>0</v>
      </c>
      <c r="AN183" s="257">
        <f t="shared" si="34"/>
        <v>4</v>
      </c>
      <c r="AO183" s="252">
        <f t="shared" si="35"/>
        <v>12</v>
      </c>
      <c r="AP183" s="252">
        <f t="shared" si="36"/>
        <v>0</v>
      </c>
      <c r="AQ183" s="252">
        <f t="shared" si="37"/>
        <v>0</v>
      </c>
      <c r="AR183" s="254">
        <f t="shared" si="38"/>
        <v>0</v>
      </c>
      <c r="AS183" s="257">
        <f t="shared" si="39"/>
        <v>3</v>
      </c>
      <c r="AT183" s="252">
        <f t="shared" si="40"/>
        <v>0</v>
      </c>
      <c r="AU183" s="252">
        <f t="shared" si="41"/>
        <v>0</v>
      </c>
      <c r="AV183" s="252">
        <f t="shared" si="42"/>
        <v>0</v>
      </c>
      <c r="AW183" s="254">
        <f t="shared" si="43"/>
        <v>0</v>
      </c>
      <c r="AX183" s="258">
        <f t="shared" si="44"/>
        <v>4</v>
      </c>
      <c r="AY183" s="252">
        <f t="shared" si="45"/>
        <v>12</v>
      </c>
      <c r="AZ183" s="252">
        <f t="shared" si="46"/>
        <v>0</v>
      </c>
      <c r="BA183" s="252">
        <f t="shared" si="47"/>
        <v>0</v>
      </c>
      <c r="BB183" s="254">
        <f t="shared" si="48"/>
        <v>0</v>
      </c>
      <c r="BC183" s="257">
        <f t="shared" si="49"/>
        <v>3</v>
      </c>
      <c r="BD183" s="259">
        <f t="shared" si="50"/>
        <v>5</v>
      </c>
      <c r="BE183" s="252">
        <f t="shared" si="51"/>
        <v>0</v>
      </c>
      <c r="BF183" s="252">
        <f t="shared" si="52"/>
        <v>0</v>
      </c>
      <c r="BG183" s="254">
        <f t="shared" si="53"/>
        <v>0</v>
      </c>
      <c r="BH183" s="257">
        <f t="shared" si="54"/>
        <v>3</v>
      </c>
      <c r="BI183" s="252">
        <f t="shared" si="55"/>
        <v>0</v>
      </c>
      <c r="BJ183" s="252">
        <f t="shared" si="56"/>
        <v>0</v>
      </c>
      <c r="BK183" s="252">
        <f t="shared" si="57"/>
        <v>0</v>
      </c>
      <c r="BL183" s="254">
        <f t="shared" si="58"/>
        <v>0</v>
      </c>
      <c r="BM183" s="260">
        <f t="shared" si="59"/>
        <v>4</v>
      </c>
      <c r="BN183" s="252">
        <f t="shared" si="60"/>
        <v>0</v>
      </c>
      <c r="BO183" s="252">
        <f t="shared" si="61"/>
        <v>0</v>
      </c>
      <c r="BP183" s="252">
        <f t="shared" si="62"/>
        <v>0</v>
      </c>
      <c r="BQ183" s="254">
        <f t="shared" si="63"/>
        <v>0</v>
      </c>
      <c r="BR183" s="261">
        <f t="shared" si="64"/>
        <v>4</v>
      </c>
      <c r="BS183" s="252">
        <f t="shared" si="65"/>
        <v>12</v>
      </c>
      <c r="BT183" s="252">
        <f t="shared" si="66"/>
        <v>0</v>
      </c>
      <c r="BU183" s="252">
        <f t="shared" si="67"/>
        <v>0</v>
      </c>
      <c r="BV183" s="254">
        <f t="shared" si="68"/>
        <v>0</v>
      </c>
      <c r="BW183" s="261">
        <f t="shared" si="69"/>
        <v>3</v>
      </c>
      <c r="BX183" s="262">
        <v>80</v>
      </c>
      <c r="BY183" s="262">
        <v>80</v>
      </c>
      <c r="BZ183" s="246" t="e">
        <f t="shared" si="70"/>
        <v>#VALUE!</v>
      </c>
      <c r="CA183" s="246">
        <f t="shared" si="71"/>
        <v>14</v>
      </c>
      <c r="CB183" s="246" t="e">
        <f t="shared" si="72"/>
        <v>#VALUE!</v>
      </c>
      <c r="CC183" s="246" t="e">
        <f t="shared" si="73"/>
        <v>#VALUE!</v>
      </c>
      <c r="CD183" s="246" t="e">
        <f t="shared" si="74"/>
        <v>#VALUE!</v>
      </c>
      <c r="CE183" s="246" t="e">
        <f t="shared" si="75"/>
        <v>#VALUE!</v>
      </c>
      <c r="CF183" s="246" t="e">
        <f t="shared" si="76"/>
        <v>#VALUE!</v>
      </c>
      <c r="CG183" s="246" t="e">
        <f t="shared" si="77"/>
        <v>#VALUE!</v>
      </c>
      <c r="CH183" s="246" t="e">
        <f t="shared" si="78"/>
        <v>#VALUE!</v>
      </c>
      <c r="CI183" s="246" t="e">
        <f t="shared" si="79"/>
        <v>#VALUE!</v>
      </c>
      <c r="CJ183" s="246" t="e">
        <f t="shared" si="80"/>
        <v>#VALUE!</v>
      </c>
      <c r="CK183" s="246" t="e">
        <f t="shared" si="81"/>
        <v>#VALUE!</v>
      </c>
      <c r="CL183" s="246" t="e">
        <f t="shared" si="82"/>
        <v>#VALUE!</v>
      </c>
      <c r="CM183" s="246" t="e">
        <f t="shared" si="83"/>
        <v>#VALUE!</v>
      </c>
      <c r="CN183" s="246" t="e">
        <f t="shared" si="84"/>
        <v>#VALUE!</v>
      </c>
      <c r="CO183" s="263" t="str">
        <f t="shared" si="85"/>
        <v>2023PEC AI 508</v>
      </c>
      <c r="CP183" s="246" t="e">
        <f t="shared" si="86"/>
        <v>#VALUE!</v>
      </c>
      <c r="CQ183" s="211"/>
      <c r="CR183" s="246">
        <f t="shared" si="87"/>
        <v>13</v>
      </c>
      <c r="CS183" s="246" t="e">
        <f t="shared" si="88"/>
        <v>#VALUE!</v>
      </c>
      <c r="CT183" s="246" t="e">
        <f t="shared" si="89"/>
        <v>#VALUE!</v>
      </c>
      <c r="CU183" s="246" t="e">
        <f t="shared" si="90"/>
        <v>#VALUE!</v>
      </c>
      <c r="CV183" s="246" t="e">
        <f t="shared" si="91"/>
        <v>#VALUE!</v>
      </c>
      <c r="CW183" s="246" t="e">
        <f t="shared" si="92"/>
        <v>#VALUE!</v>
      </c>
      <c r="CX183" s="246" t="e">
        <f t="shared" si="93"/>
        <v>#VALUE!</v>
      </c>
      <c r="CY183" s="246" t="e">
        <f t="shared" si="94"/>
        <v>#VALUE!</v>
      </c>
      <c r="CZ183" s="246" t="e">
        <f t="shared" si="95"/>
        <v>#VALUE!</v>
      </c>
      <c r="DA183" s="246" t="e">
        <f t="shared" si="96"/>
        <v>#VALUE!</v>
      </c>
      <c r="DB183" s="246" t="e">
        <f t="shared" si="97"/>
        <v>#VALUE!</v>
      </c>
      <c r="DC183" s="246" t="e">
        <f t="shared" si="98"/>
        <v>#VALUE!</v>
      </c>
      <c r="DD183" s="246" t="e">
        <f t="shared" si="99"/>
        <v>#VALUE!</v>
      </c>
      <c r="DE183" s="212"/>
      <c r="DF183" s="212" t="e">
        <f t="shared" si="100"/>
        <v>#VALUE!</v>
      </c>
      <c r="DG183" s="212"/>
      <c r="DH183" s="212"/>
      <c r="DI183" s="212"/>
      <c r="DJ183" s="212"/>
      <c r="DK183" s="212"/>
      <c r="DL183" s="212"/>
      <c r="DM183" s="212"/>
      <c r="DN183" s="212"/>
      <c r="DO183" s="212"/>
      <c r="DP183" s="212"/>
      <c r="DQ183" s="212"/>
      <c r="DR183" s="264">
        <f t="shared" si="101"/>
        <v>80</v>
      </c>
      <c r="DS183" s="241">
        <f t="shared" si="102"/>
        <v>16</v>
      </c>
      <c r="DT183" s="212">
        <f t="shared" si="103"/>
        <v>11</v>
      </c>
      <c r="DU183" s="212">
        <f t="shared" si="104"/>
        <v>12</v>
      </c>
      <c r="DV183" s="212">
        <f t="shared" si="105"/>
        <v>12</v>
      </c>
      <c r="DW183" s="212">
        <f t="shared" si="106"/>
        <v>12</v>
      </c>
      <c r="DX183" s="264">
        <f t="shared" si="107"/>
        <v>5</v>
      </c>
      <c r="DY183" s="265">
        <f t="shared" si="108"/>
        <v>12</v>
      </c>
      <c r="DZ183" s="212">
        <f t="shared" si="109"/>
        <v>80</v>
      </c>
      <c r="EA183" s="212">
        <f t="shared" si="110"/>
        <v>16</v>
      </c>
      <c r="EB183" s="212">
        <f t="shared" si="111"/>
        <v>0</v>
      </c>
      <c r="EC183" s="212">
        <f t="shared" ref="EC183:ED183" si="1311">IF(ISEVEN($B183),DT183,0)</f>
        <v>11</v>
      </c>
      <c r="ED183" s="212">
        <f t="shared" si="1311"/>
        <v>12</v>
      </c>
      <c r="EE183" s="212">
        <f t="shared" ref="EE183:EF183" si="1312">IF(ISODD($B183),DU183,0)</f>
        <v>0</v>
      </c>
      <c r="EF183" s="212">
        <f t="shared" si="1312"/>
        <v>0</v>
      </c>
      <c r="EG183" s="212">
        <f t="shared" si="114"/>
        <v>12</v>
      </c>
      <c r="EH183" s="212">
        <f t="shared" si="115"/>
        <v>0</v>
      </c>
      <c r="EI183" s="212">
        <f t="shared" ref="EI183:EJ183" si="1313">IF(ISEVEN($B183),DW183,0)</f>
        <v>12</v>
      </c>
      <c r="EJ183" s="264">
        <f t="shared" si="1313"/>
        <v>5</v>
      </c>
      <c r="EK183" s="212">
        <f t="shared" ref="EK183:EL183" si="1314">IF(ISODD($B183),DX183,0)</f>
        <v>0</v>
      </c>
      <c r="EL183" s="212">
        <f t="shared" si="1314"/>
        <v>0</v>
      </c>
      <c r="EM183" s="212">
        <f t="shared" si="118"/>
        <v>12</v>
      </c>
      <c r="EN183" s="212"/>
      <c r="EO183" s="212"/>
      <c r="EP183" s="241">
        <f t="shared" si="119"/>
        <v>16</v>
      </c>
      <c r="EQ183" s="212">
        <f t="shared" si="120"/>
        <v>13</v>
      </c>
      <c r="ER183" s="212">
        <f t="shared" si="121"/>
        <v>14</v>
      </c>
      <c r="ES183" s="212">
        <f t="shared" si="122"/>
        <v>14</v>
      </c>
      <c r="ET183" s="264">
        <f t="shared" si="123"/>
        <v>10</v>
      </c>
      <c r="EU183" s="212">
        <f t="shared" si="124"/>
        <v>13</v>
      </c>
      <c r="EV183" s="212"/>
      <c r="EW183" s="212">
        <f t="shared" si="125"/>
        <v>80</v>
      </c>
      <c r="EX183" s="212">
        <f t="shared" si="126"/>
        <v>16</v>
      </c>
      <c r="EY183" s="212">
        <f t="shared" si="127"/>
        <v>0</v>
      </c>
      <c r="EZ183" s="212">
        <f t="shared" ref="EZ183:FA183" si="1315">IF(ISEVEN($B183),EQ183,0)</f>
        <v>13</v>
      </c>
      <c r="FA183" s="212">
        <f t="shared" si="1315"/>
        <v>14</v>
      </c>
      <c r="FB183" s="212">
        <f t="shared" ref="FB183:FC183" si="1316">IF(ISODD($B183),ER183,0)</f>
        <v>0</v>
      </c>
      <c r="FC183" s="212">
        <f t="shared" si="1316"/>
        <v>0</v>
      </c>
      <c r="FD183" s="212">
        <f t="shared" si="130"/>
        <v>14</v>
      </c>
      <c r="FE183" s="212">
        <f t="shared" si="131"/>
        <v>0</v>
      </c>
      <c r="FF183" s="264">
        <f t="shared" ref="FF183:FG183" si="1317">IF(ISEVEN($B183),ET183,0)</f>
        <v>10</v>
      </c>
      <c r="FG183" s="212">
        <f t="shared" si="1317"/>
        <v>13</v>
      </c>
      <c r="FH183" s="212">
        <f t="shared" si="133"/>
        <v>0</v>
      </c>
      <c r="FI183" s="212">
        <v>0</v>
      </c>
      <c r="FJ183" s="212">
        <v>0</v>
      </c>
      <c r="FK183" s="212"/>
      <c r="FL183" s="212"/>
      <c r="FM183" s="262">
        <v>80</v>
      </c>
    </row>
    <row r="184" spans="1:169" ht="15.75" customHeight="1" x14ac:dyDescent="0.2">
      <c r="A184" s="247">
        <v>181</v>
      </c>
      <c r="B184" s="248">
        <v>213423243181</v>
      </c>
      <c r="C184" s="249" t="s">
        <v>896</v>
      </c>
      <c r="D184" s="250"/>
      <c r="E184" s="251" t="s">
        <v>897</v>
      </c>
      <c r="F184" s="252">
        <f t="shared" si="0"/>
        <v>2</v>
      </c>
      <c r="G184" s="252">
        <f t="shared" si="1"/>
        <v>2</v>
      </c>
      <c r="H184" s="252">
        <f t="shared" si="2"/>
        <v>2</v>
      </c>
      <c r="I184" s="252">
        <f t="shared" si="3"/>
        <v>2</v>
      </c>
      <c r="J184" s="252">
        <f t="shared" si="4"/>
        <v>2</v>
      </c>
      <c r="K184" s="252">
        <f t="shared" si="5"/>
        <v>2</v>
      </c>
      <c r="L184" s="252">
        <f t="shared" si="6"/>
        <v>2</v>
      </c>
      <c r="M184" s="252">
        <f t="shared" si="7"/>
        <v>2</v>
      </c>
      <c r="N184" s="252">
        <f t="shared" si="8"/>
        <v>0</v>
      </c>
      <c r="O184" s="253">
        <f t="shared" si="9"/>
        <v>0</v>
      </c>
      <c r="P184" s="252">
        <f t="shared" si="10"/>
        <v>12</v>
      </c>
      <c r="Q184" s="252">
        <f t="shared" si="11"/>
        <v>0</v>
      </c>
      <c r="R184" s="252">
        <f t="shared" si="12"/>
        <v>0</v>
      </c>
      <c r="S184" s="254">
        <f t="shared" si="13"/>
        <v>0</v>
      </c>
      <c r="T184" s="255">
        <f t="shared" si="14"/>
        <v>3</v>
      </c>
      <c r="U184" s="252">
        <f t="shared" si="15"/>
        <v>0</v>
      </c>
      <c r="V184" s="252">
        <f t="shared" si="16"/>
        <v>0</v>
      </c>
      <c r="W184" s="252">
        <f t="shared" si="17"/>
        <v>0</v>
      </c>
      <c r="X184" s="254">
        <f t="shared" si="18"/>
        <v>0</v>
      </c>
      <c r="Y184" s="256">
        <f t="shared" si="19"/>
        <v>4</v>
      </c>
      <c r="Z184" s="252">
        <f t="shared" si="20"/>
        <v>0</v>
      </c>
      <c r="AA184" s="252">
        <f t="shared" si="21"/>
        <v>0</v>
      </c>
      <c r="AB184" s="252">
        <f t="shared" si="22"/>
        <v>0</v>
      </c>
      <c r="AC184" s="254">
        <f t="shared" si="23"/>
        <v>0</v>
      </c>
      <c r="AD184" s="255">
        <f t="shared" si="24"/>
        <v>4</v>
      </c>
      <c r="AE184" s="252">
        <f t="shared" si="25"/>
        <v>12</v>
      </c>
      <c r="AF184" s="252">
        <f t="shared" si="26"/>
        <v>0</v>
      </c>
      <c r="AG184" s="252">
        <f t="shared" si="27"/>
        <v>0</v>
      </c>
      <c r="AH184" s="254">
        <f t="shared" si="28"/>
        <v>0</v>
      </c>
      <c r="AI184" s="257">
        <f t="shared" si="29"/>
        <v>3</v>
      </c>
      <c r="AJ184" s="252">
        <f t="shared" si="30"/>
        <v>10</v>
      </c>
      <c r="AK184" s="252">
        <f t="shared" si="31"/>
        <v>0</v>
      </c>
      <c r="AL184" s="252">
        <f t="shared" si="32"/>
        <v>0</v>
      </c>
      <c r="AM184" s="254">
        <f t="shared" si="33"/>
        <v>0</v>
      </c>
      <c r="AN184" s="257">
        <f t="shared" si="34"/>
        <v>3</v>
      </c>
      <c r="AO184" s="252">
        <f t="shared" si="35"/>
        <v>0</v>
      </c>
      <c r="AP184" s="252">
        <f t="shared" si="36"/>
        <v>0</v>
      </c>
      <c r="AQ184" s="252">
        <f t="shared" si="37"/>
        <v>0</v>
      </c>
      <c r="AR184" s="254">
        <f t="shared" si="38"/>
        <v>0</v>
      </c>
      <c r="AS184" s="257">
        <f t="shared" si="39"/>
        <v>4</v>
      </c>
      <c r="AT184" s="252">
        <f t="shared" si="40"/>
        <v>12</v>
      </c>
      <c r="AU184" s="252">
        <f t="shared" si="41"/>
        <v>0</v>
      </c>
      <c r="AV184" s="252">
        <f t="shared" si="42"/>
        <v>0</v>
      </c>
      <c r="AW184" s="254">
        <f t="shared" si="43"/>
        <v>0</v>
      </c>
      <c r="AX184" s="258">
        <f t="shared" si="44"/>
        <v>3</v>
      </c>
      <c r="AY184" s="252">
        <f t="shared" si="45"/>
        <v>0</v>
      </c>
      <c r="AZ184" s="252">
        <f t="shared" si="46"/>
        <v>0</v>
      </c>
      <c r="BA184" s="252">
        <f t="shared" si="47"/>
        <v>0</v>
      </c>
      <c r="BB184" s="254">
        <f t="shared" si="48"/>
        <v>0</v>
      </c>
      <c r="BC184" s="257">
        <f t="shared" si="49"/>
        <v>4</v>
      </c>
      <c r="BD184" s="252">
        <f t="shared" si="50"/>
        <v>0</v>
      </c>
      <c r="BE184" s="252">
        <f t="shared" si="51"/>
        <v>0</v>
      </c>
      <c r="BF184" s="252">
        <f t="shared" si="52"/>
        <v>0</v>
      </c>
      <c r="BG184" s="254">
        <f t="shared" si="53"/>
        <v>0</v>
      </c>
      <c r="BH184" s="257">
        <f t="shared" si="54"/>
        <v>4</v>
      </c>
      <c r="BI184" s="259">
        <f t="shared" si="55"/>
        <v>6</v>
      </c>
      <c r="BJ184" s="252">
        <f t="shared" si="56"/>
        <v>0</v>
      </c>
      <c r="BK184" s="252">
        <f t="shared" si="57"/>
        <v>0</v>
      </c>
      <c r="BL184" s="254">
        <f t="shared" si="58"/>
        <v>0</v>
      </c>
      <c r="BM184" s="260">
        <f t="shared" si="59"/>
        <v>3</v>
      </c>
      <c r="BN184" s="252">
        <f t="shared" si="60"/>
        <v>12</v>
      </c>
      <c r="BO184" s="252">
        <f t="shared" si="61"/>
        <v>0</v>
      </c>
      <c r="BP184" s="252">
        <f t="shared" si="62"/>
        <v>0</v>
      </c>
      <c r="BQ184" s="254">
        <f t="shared" si="63"/>
        <v>0</v>
      </c>
      <c r="BR184" s="261">
        <f t="shared" si="64"/>
        <v>3</v>
      </c>
      <c r="BS184" s="252">
        <f t="shared" si="65"/>
        <v>0</v>
      </c>
      <c r="BT184" s="252">
        <f t="shared" si="66"/>
        <v>0</v>
      </c>
      <c r="BU184" s="252">
        <f t="shared" si="67"/>
        <v>0</v>
      </c>
      <c r="BV184" s="254">
        <f t="shared" si="68"/>
        <v>0</v>
      </c>
      <c r="BW184" s="261">
        <f t="shared" si="69"/>
        <v>4</v>
      </c>
      <c r="BX184" s="262">
        <v>80</v>
      </c>
      <c r="BY184" s="262">
        <v>80</v>
      </c>
      <c r="BZ184" s="246" t="e">
        <f t="shared" si="70"/>
        <v>#VALUE!</v>
      </c>
      <c r="CA184" s="246">
        <f t="shared" si="71"/>
        <v>14</v>
      </c>
      <c r="CB184" s="246" t="e">
        <f t="shared" si="72"/>
        <v>#VALUE!</v>
      </c>
      <c r="CC184" s="246" t="e">
        <f t="shared" si="73"/>
        <v>#VALUE!</v>
      </c>
      <c r="CD184" s="246" t="e">
        <f t="shared" si="74"/>
        <v>#VALUE!</v>
      </c>
      <c r="CE184" s="246" t="e">
        <f t="shared" si="75"/>
        <v>#VALUE!</v>
      </c>
      <c r="CF184" s="246" t="e">
        <f t="shared" si="76"/>
        <v>#VALUE!</v>
      </c>
      <c r="CG184" s="246" t="e">
        <f t="shared" si="77"/>
        <v>#VALUE!</v>
      </c>
      <c r="CH184" s="246" t="e">
        <f t="shared" si="78"/>
        <v>#VALUE!</v>
      </c>
      <c r="CI184" s="246" t="e">
        <f t="shared" si="79"/>
        <v>#VALUE!</v>
      </c>
      <c r="CJ184" s="246" t="e">
        <f t="shared" si="80"/>
        <v>#VALUE!</v>
      </c>
      <c r="CK184" s="246" t="e">
        <f t="shared" si="81"/>
        <v>#VALUE!</v>
      </c>
      <c r="CL184" s="246" t="e">
        <f t="shared" si="82"/>
        <v>#VALUE!</v>
      </c>
      <c r="CM184" s="246" t="e">
        <f t="shared" si="83"/>
        <v>#VALUE!</v>
      </c>
      <c r="CN184" s="246" t="e">
        <f t="shared" si="84"/>
        <v>#VALUE!</v>
      </c>
      <c r="CO184" s="263" t="str">
        <f t="shared" si="85"/>
        <v>2023PEC AI 509</v>
      </c>
      <c r="CP184" s="246" t="e">
        <f t="shared" si="86"/>
        <v>#VALUE!</v>
      </c>
      <c r="CQ184" s="211"/>
      <c r="CR184" s="246">
        <f t="shared" si="87"/>
        <v>13</v>
      </c>
      <c r="CS184" s="246" t="e">
        <f t="shared" si="88"/>
        <v>#VALUE!</v>
      </c>
      <c r="CT184" s="246" t="e">
        <f t="shared" si="89"/>
        <v>#VALUE!</v>
      </c>
      <c r="CU184" s="246" t="e">
        <f t="shared" si="90"/>
        <v>#VALUE!</v>
      </c>
      <c r="CV184" s="246" t="e">
        <f t="shared" si="91"/>
        <v>#VALUE!</v>
      </c>
      <c r="CW184" s="246" t="e">
        <f t="shared" si="92"/>
        <v>#VALUE!</v>
      </c>
      <c r="CX184" s="246" t="e">
        <f t="shared" si="93"/>
        <v>#VALUE!</v>
      </c>
      <c r="CY184" s="246" t="e">
        <f t="shared" si="94"/>
        <v>#VALUE!</v>
      </c>
      <c r="CZ184" s="246" t="e">
        <f t="shared" si="95"/>
        <v>#VALUE!</v>
      </c>
      <c r="DA184" s="246" t="e">
        <f t="shared" si="96"/>
        <v>#VALUE!</v>
      </c>
      <c r="DB184" s="246" t="e">
        <f t="shared" si="97"/>
        <v>#VALUE!</v>
      </c>
      <c r="DC184" s="246" t="e">
        <f t="shared" si="98"/>
        <v>#VALUE!</v>
      </c>
      <c r="DD184" s="246" t="e">
        <f t="shared" si="99"/>
        <v>#VALUE!</v>
      </c>
      <c r="DE184" s="212"/>
      <c r="DF184" s="212" t="e">
        <f t="shared" si="100"/>
        <v>#VALUE!</v>
      </c>
      <c r="DG184" s="212"/>
      <c r="DH184" s="212"/>
      <c r="DI184" s="212"/>
      <c r="DJ184" s="212"/>
      <c r="DK184" s="212"/>
      <c r="DL184" s="212"/>
      <c r="DM184" s="212"/>
      <c r="DN184" s="212"/>
      <c r="DO184" s="212"/>
      <c r="DP184" s="212"/>
      <c r="DQ184" s="212"/>
      <c r="DR184" s="264">
        <f t="shared" si="101"/>
        <v>80</v>
      </c>
      <c r="DS184" s="241">
        <f t="shared" si="102"/>
        <v>16</v>
      </c>
      <c r="DT184" s="212">
        <f t="shared" si="103"/>
        <v>12</v>
      </c>
      <c r="DU184" s="212">
        <f t="shared" si="104"/>
        <v>12</v>
      </c>
      <c r="DV184" s="212">
        <f t="shared" si="105"/>
        <v>10</v>
      </c>
      <c r="DW184" s="212">
        <f t="shared" si="106"/>
        <v>12</v>
      </c>
      <c r="DX184" s="264">
        <f t="shared" si="107"/>
        <v>6</v>
      </c>
      <c r="DY184" s="265">
        <f t="shared" si="108"/>
        <v>12</v>
      </c>
      <c r="DZ184" s="212">
        <f t="shared" si="109"/>
        <v>80</v>
      </c>
      <c r="EA184" s="212">
        <f t="shared" si="110"/>
        <v>16</v>
      </c>
      <c r="EB184" s="212">
        <f t="shared" si="111"/>
        <v>12</v>
      </c>
      <c r="EC184" s="212">
        <f t="shared" ref="EC184:ED184" si="1318">IF(ISEVEN($B184),DT184,0)</f>
        <v>0</v>
      </c>
      <c r="ED184" s="212">
        <f t="shared" si="1318"/>
        <v>0</v>
      </c>
      <c r="EE184" s="212">
        <f t="shared" ref="EE184:EF184" si="1319">IF(ISODD($B184),DU184,0)</f>
        <v>12</v>
      </c>
      <c r="EF184" s="212">
        <f t="shared" si="1319"/>
        <v>10</v>
      </c>
      <c r="EG184" s="212">
        <f t="shared" si="114"/>
        <v>0</v>
      </c>
      <c r="EH184" s="212">
        <f t="shared" si="115"/>
        <v>12</v>
      </c>
      <c r="EI184" s="212">
        <f t="shared" ref="EI184:EJ184" si="1320">IF(ISEVEN($B184),DW184,0)</f>
        <v>0</v>
      </c>
      <c r="EJ184" s="212">
        <f t="shared" si="1320"/>
        <v>0</v>
      </c>
      <c r="EK184" s="264">
        <f t="shared" ref="EK184:EL184" si="1321">IF(ISODD($B184),DX184,0)</f>
        <v>6</v>
      </c>
      <c r="EL184" s="212">
        <f t="shared" si="1321"/>
        <v>12</v>
      </c>
      <c r="EM184" s="212">
        <f t="shared" si="118"/>
        <v>0</v>
      </c>
      <c r="EN184" s="212"/>
      <c r="EO184" s="212"/>
      <c r="EP184" s="241">
        <f t="shared" si="119"/>
        <v>16</v>
      </c>
      <c r="EQ184" s="212">
        <f t="shared" si="120"/>
        <v>14</v>
      </c>
      <c r="ER184" s="212">
        <f t="shared" si="121"/>
        <v>14</v>
      </c>
      <c r="ES184" s="212">
        <f t="shared" si="122"/>
        <v>12</v>
      </c>
      <c r="ET184" s="264">
        <f t="shared" si="123"/>
        <v>11</v>
      </c>
      <c r="EU184" s="212">
        <f t="shared" si="124"/>
        <v>13</v>
      </c>
      <c r="EV184" s="212"/>
      <c r="EW184" s="212">
        <f t="shared" si="125"/>
        <v>80</v>
      </c>
      <c r="EX184" s="212">
        <f t="shared" si="126"/>
        <v>16</v>
      </c>
      <c r="EY184" s="212">
        <f t="shared" si="127"/>
        <v>14</v>
      </c>
      <c r="EZ184" s="212">
        <f t="shared" ref="EZ184:FA184" si="1322">IF(ISEVEN($B184),EQ184,0)</f>
        <v>0</v>
      </c>
      <c r="FA184" s="212">
        <f t="shared" si="1322"/>
        <v>0</v>
      </c>
      <c r="FB184" s="212">
        <f t="shared" ref="FB184:FC184" si="1323">IF(ISODD($B184),ER184,0)</f>
        <v>14</v>
      </c>
      <c r="FC184" s="212">
        <f t="shared" si="1323"/>
        <v>12</v>
      </c>
      <c r="FD184" s="212">
        <f t="shared" si="130"/>
        <v>0</v>
      </c>
      <c r="FE184" s="264">
        <f t="shared" si="131"/>
        <v>11</v>
      </c>
      <c r="FF184" s="212">
        <f t="shared" ref="FF184:FG184" si="1324">IF(ISEVEN($B184),ET184,0)</f>
        <v>0</v>
      </c>
      <c r="FG184" s="212">
        <f t="shared" si="1324"/>
        <v>0</v>
      </c>
      <c r="FH184" s="212">
        <f t="shared" si="133"/>
        <v>13</v>
      </c>
      <c r="FI184" s="212">
        <v>0</v>
      </c>
      <c r="FJ184" s="212">
        <v>0</v>
      </c>
      <c r="FK184" s="212"/>
      <c r="FL184" s="212"/>
      <c r="FM184" s="262">
        <v>80</v>
      </c>
    </row>
    <row r="185" spans="1:169" ht="15.75" customHeight="1" x14ac:dyDescent="0.2">
      <c r="A185" s="247">
        <v>182</v>
      </c>
      <c r="B185" s="248">
        <v>213423243182</v>
      </c>
      <c r="C185" s="249" t="s">
        <v>898</v>
      </c>
      <c r="D185" s="250"/>
      <c r="E185" s="251" t="s">
        <v>899</v>
      </c>
      <c r="F185" s="252">
        <f t="shared" si="0"/>
        <v>2</v>
      </c>
      <c r="G185" s="252">
        <f t="shared" si="1"/>
        <v>2</v>
      </c>
      <c r="H185" s="252">
        <f t="shared" si="2"/>
        <v>2</v>
      </c>
      <c r="I185" s="252">
        <f t="shared" si="3"/>
        <v>2</v>
      </c>
      <c r="J185" s="252">
        <f t="shared" si="4"/>
        <v>2</v>
      </c>
      <c r="K185" s="252">
        <f t="shared" si="5"/>
        <v>2</v>
      </c>
      <c r="L185" s="252">
        <f t="shared" si="6"/>
        <v>2</v>
      </c>
      <c r="M185" s="252">
        <f t="shared" si="7"/>
        <v>2</v>
      </c>
      <c r="N185" s="252">
        <f t="shared" si="8"/>
        <v>1</v>
      </c>
      <c r="O185" s="253">
        <f t="shared" si="9"/>
        <v>0</v>
      </c>
      <c r="P185" s="252">
        <f t="shared" si="10"/>
        <v>0</v>
      </c>
      <c r="Q185" s="252">
        <f t="shared" si="11"/>
        <v>0</v>
      </c>
      <c r="R185" s="252">
        <f t="shared" si="12"/>
        <v>0</v>
      </c>
      <c r="S185" s="254">
        <f t="shared" si="13"/>
        <v>0</v>
      </c>
      <c r="T185" s="255">
        <f t="shared" si="14"/>
        <v>4</v>
      </c>
      <c r="U185" s="252">
        <f t="shared" si="15"/>
        <v>11</v>
      </c>
      <c r="V185" s="252">
        <f t="shared" si="16"/>
        <v>0</v>
      </c>
      <c r="W185" s="252">
        <f t="shared" si="17"/>
        <v>0</v>
      </c>
      <c r="X185" s="254">
        <f t="shared" si="18"/>
        <v>0</v>
      </c>
      <c r="Y185" s="256">
        <f t="shared" si="19"/>
        <v>3</v>
      </c>
      <c r="Z185" s="252">
        <f t="shared" si="20"/>
        <v>12</v>
      </c>
      <c r="AA185" s="252">
        <f t="shared" si="21"/>
        <v>0</v>
      </c>
      <c r="AB185" s="252">
        <f t="shared" si="22"/>
        <v>0</v>
      </c>
      <c r="AC185" s="254">
        <f t="shared" si="23"/>
        <v>0</v>
      </c>
      <c r="AD185" s="255">
        <f t="shared" si="24"/>
        <v>3</v>
      </c>
      <c r="AE185" s="252">
        <f t="shared" si="25"/>
        <v>0</v>
      </c>
      <c r="AF185" s="252">
        <f t="shared" si="26"/>
        <v>0</v>
      </c>
      <c r="AG185" s="252">
        <f t="shared" si="27"/>
        <v>0</v>
      </c>
      <c r="AH185" s="254">
        <f t="shared" si="28"/>
        <v>0</v>
      </c>
      <c r="AI185" s="257">
        <f t="shared" si="29"/>
        <v>4</v>
      </c>
      <c r="AJ185" s="252">
        <f t="shared" si="30"/>
        <v>0</v>
      </c>
      <c r="AK185" s="252">
        <f t="shared" si="31"/>
        <v>0</v>
      </c>
      <c r="AL185" s="252">
        <f t="shared" si="32"/>
        <v>0</v>
      </c>
      <c r="AM185" s="254">
        <f t="shared" si="33"/>
        <v>0</v>
      </c>
      <c r="AN185" s="257">
        <f t="shared" si="34"/>
        <v>4</v>
      </c>
      <c r="AO185" s="252">
        <f t="shared" si="35"/>
        <v>12</v>
      </c>
      <c r="AP185" s="252">
        <f t="shared" si="36"/>
        <v>0</v>
      </c>
      <c r="AQ185" s="252">
        <f t="shared" si="37"/>
        <v>0</v>
      </c>
      <c r="AR185" s="254">
        <f t="shared" si="38"/>
        <v>0</v>
      </c>
      <c r="AS185" s="257">
        <f t="shared" si="39"/>
        <v>3</v>
      </c>
      <c r="AT185" s="252">
        <f t="shared" si="40"/>
        <v>0</v>
      </c>
      <c r="AU185" s="252">
        <f t="shared" si="41"/>
        <v>0</v>
      </c>
      <c r="AV185" s="252">
        <f t="shared" si="42"/>
        <v>0</v>
      </c>
      <c r="AW185" s="254">
        <f t="shared" si="43"/>
        <v>0</v>
      </c>
      <c r="AX185" s="258">
        <f t="shared" si="44"/>
        <v>4</v>
      </c>
      <c r="AY185" s="252">
        <f t="shared" si="45"/>
        <v>12</v>
      </c>
      <c r="AZ185" s="252">
        <f t="shared" si="46"/>
        <v>0</v>
      </c>
      <c r="BA185" s="252">
        <f t="shared" si="47"/>
        <v>0</v>
      </c>
      <c r="BB185" s="254">
        <f t="shared" si="48"/>
        <v>0</v>
      </c>
      <c r="BC185" s="257">
        <f t="shared" si="49"/>
        <v>3</v>
      </c>
      <c r="BD185" s="259">
        <f t="shared" si="50"/>
        <v>7</v>
      </c>
      <c r="BE185" s="252">
        <f t="shared" si="51"/>
        <v>0</v>
      </c>
      <c r="BF185" s="252">
        <f t="shared" si="52"/>
        <v>0</v>
      </c>
      <c r="BG185" s="254">
        <f t="shared" si="53"/>
        <v>0</v>
      </c>
      <c r="BH185" s="257">
        <f t="shared" si="54"/>
        <v>3</v>
      </c>
      <c r="BI185" s="252">
        <f t="shared" si="55"/>
        <v>0</v>
      </c>
      <c r="BJ185" s="252">
        <f t="shared" si="56"/>
        <v>0</v>
      </c>
      <c r="BK185" s="252">
        <f t="shared" si="57"/>
        <v>0</v>
      </c>
      <c r="BL185" s="254">
        <f t="shared" si="58"/>
        <v>0</v>
      </c>
      <c r="BM185" s="260">
        <f t="shared" si="59"/>
        <v>4</v>
      </c>
      <c r="BN185" s="252">
        <f t="shared" si="60"/>
        <v>0</v>
      </c>
      <c r="BO185" s="252">
        <f t="shared" si="61"/>
        <v>0</v>
      </c>
      <c r="BP185" s="252">
        <f t="shared" si="62"/>
        <v>0</v>
      </c>
      <c r="BQ185" s="254">
        <f t="shared" si="63"/>
        <v>0</v>
      </c>
      <c r="BR185" s="261">
        <f t="shared" si="64"/>
        <v>4</v>
      </c>
      <c r="BS185" s="252">
        <f t="shared" si="65"/>
        <v>12</v>
      </c>
      <c r="BT185" s="252">
        <f t="shared" si="66"/>
        <v>0</v>
      </c>
      <c r="BU185" s="252">
        <f t="shared" si="67"/>
        <v>0</v>
      </c>
      <c r="BV185" s="254">
        <f t="shared" si="68"/>
        <v>0</v>
      </c>
      <c r="BW185" s="261">
        <f t="shared" si="69"/>
        <v>3</v>
      </c>
      <c r="BX185" s="262">
        <v>83</v>
      </c>
      <c r="BY185" s="262">
        <v>83</v>
      </c>
      <c r="BZ185" s="246" t="e">
        <f t="shared" si="70"/>
        <v>#VALUE!</v>
      </c>
      <c r="CA185" s="246">
        <f t="shared" si="71"/>
        <v>20</v>
      </c>
      <c r="CB185" s="246" t="e">
        <f t="shared" si="72"/>
        <v>#VALUE!</v>
      </c>
      <c r="CC185" s="246" t="e">
        <f t="shared" si="73"/>
        <v>#VALUE!</v>
      </c>
      <c r="CD185" s="246" t="e">
        <f t="shared" si="74"/>
        <v>#VALUE!</v>
      </c>
      <c r="CE185" s="246" t="e">
        <f t="shared" si="75"/>
        <v>#VALUE!</v>
      </c>
      <c r="CF185" s="246" t="e">
        <f t="shared" si="76"/>
        <v>#VALUE!</v>
      </c>
      <c r="CG185" s="246" t="e">
        <f t="shared" si="77"/>
        <v>#VALUE!</v>
      </c>
      <c r="CH185" s="246" t="e">
        <f t="shared" si="78"/>
        <v>#VALUE!</v>
      </c>
      <c r="CI185" s="246" t="e">
        <f t="shared" si="79"/>
        <v>#VALUE!</v>
      </c>
      <c r="CJ185" s="246" t="e">
        <f t="shared" si="80"/>
        <v>#VALUE!</v>
      </c>
      <c r="CK185" s="246" t="e">
        <f t="shared" si="81"/>
        <v>#VALUE!</v>
      </c>
      <c r="CL185" s="246" t="e">
        <f t="shared" si="82"/>
        <v>#VALUE!</v>
      </c>
      <c r="CM185" s="246" t="e">
        <f t="shared" si="83"/>
        <v>#VALUE!</v>
      </c>
      <c r="CN185" s="246" t="e">
        <f t="shared" si="84"/>
        <v>#VALUE!</v>
      </c>
      <c r="CO185" s="263" t="str">
        <f t="shared" si="85"/>
        <v>2023PEC AI 510</v>
      </c>
      <c r="CP185" s="246" t="e">
        <f t="shared" si="86"/>
        <v>#VALUE!</v>
      </c>
      <c r="CQ185" s="211"/>
      <c r="CR185" s="246">
        <f t="shared" si="87"/>
        <v>20</v>
      </c>
      <c r="CS185" s="246" t="e">
        <f t="shared" si="88"/>
        <v>#VALUE!</v>
      </c>
      <c r="CT185" s="246" t="e">
        <f t="shared" si="89"/>
        <v>#VALUE!</v>
      </c>
      <c r="CU185" s="246" t="e">
        <f t="shared" si="90"/>
        <v>#VALUE!</v>
      </c>
      <c r="CV185" s="246" t="e">
        <f t="shared" si="91"/>
        <v>#VALUE!</v>
      </c>
      <c r="CW185" s="246" t="e">
        <f t="shared" si="92"/>
        <v>#VALUE!</v>
      </c>
      <c r="CX185" s="246" t="e">
        <f t="shared" si="93"/>
        <v>#VALUE!</v>
      </c>
      <c r="CY185" s="246" t="e">
        <f t="shared" si="94"/>
        <v>#VALUE!</v>
      </c>
      <c r="CZ185" s="246" t="e">
        <f t="shared" si="95"/>
        <v>#VALUE!</v>
      </c>
      <c r="DA185" s="246" t="e">
        <f t="shared" si="96"/>
        <v>#VALUE!</v>
      </c>
      <c r="DB185" s="246" t="e">
        <f t="shared" si="97"/>
        <v>#VALUE!</v>
      </c>
      <c r="DC185" s="246" t="e">
        <f t="shared" si="98"/>
        <v>#VALUE!</v>
      </c>
      <c r="DD185" s="246" t="e">
        <f t="shared" si="99"/>
        <v>#VALUE!</v>
      </c>
      <c r="DE185" s="212"/>
      <c r="DF185" s="212" t="e">
        <f t="shared" si="100"/>
        <v>#VALUE!</v>
      </c>
      <c r="DG185" s="212"/>
      <c r="DH185" s="212"/>
      <c r="DI185" s="212"/>
      <c r="DJ185" s="212"/>
      <c r="DK185" s="212"/>
      <c r="DL185" s="212"/>
      <c r="DM185" s="212"/>
      <c r="DN185" s="212"/>
      <c r="DO185" s="212"/>
      <c r="DP185" s="212"/>
      <c r="DQ185" s="212"/>
      <c r="DR185" s="264">
        <f t="shared" si="101"/>
        <v>83</v>
      </c>
      <c r="DS185" s="241">
        <f t="shared" si="102"/>
        <v>17</v>
      </c>
      <c r="DT185" s="212">
        <f t="shared" si="103"/>
        <v>11</v>
      </c>
      <c r="DU185" s="212">
        <f t="shared" si="104"/>
        <v>12</v>
      </c>
      <c r="DV185" s="212">
        <f t="shared" si="105"/>
        <v>12</v>
      </c>
      <c r="DW185" s="212">
        <f t="shared" si="106"/>
        <v>12</v>
      </c>
      <c r="DX185" s="264">
        <f t="shared" si="107"/>
        <v>7</v>
      </c>
      <c r="DY185" s="265">
        <f t="shared" si="108"/>
        <v>12</v>
      </c>
      <c r="DZ185" s="212">
        <f t="shared" si="109"/>
        <v>83</v>
      </c>
      <c r="EA185" s="212">
        <f t="shared" si="110"/>
        <v>17</v>
      </c>
      <c r="EB185" s="212">
        <f t="shared" si="111"/>
        <v>0</v>
      </c>
      <c r="EC185" s="212">
        <f t="shared" ref="EC185:ED185" si="1325">IF(ISEVEN($B185),DT185,0)</f>
        <v>11</v>
      </c>
      <c r="ED185" s="212">
        <f t="shared" si="1325"/>
        <v>12</v>
      </c>
      <c r="EE185" s="212">
        <f t="shared" ref="EE185:EF185" si="1326">IF(ISODD($B185),DU185,0)</f>
        <v>0</v>
      </c>
      <c r="EF185" s="212">
        <f t="shared" si="1326"/>
        <v>0</v>
      </c>
      <c r="EG185" s="212">
        <f t="shared" si="114"/>
        <v>12</v>
      </c>
      <c r="EH185" s="212">
        <f t="shared" si="115"/>
        <v>0</v>
      </c>
      <c r="EI185" s="212">
        <f t="shared" ref="EI185:EJ185" si="1327">IF(ISEVEN($B185),DW185,0)</f>
        <v>12</v>
      </c>
      <c r="EJ185" s="264">
        <f t="shared" si="1327"/>
        <v>7</v>
      </c>
      <c r="EK185" s="212">
        <f t="shared" ref="EK185:EL185" si="1328">IF(ISODD($B185),DX185,0)</f>
        <v>0</v>
      </c>
      <c r="EL185" s="212">
        <f t="shared" si="1328"/>
        <v>0</v>
      </c>
      <c r="EM185" s="212">
        <f t="shared" si="118"/>
        <v>12</v>
      </c>
      <c r="EN185" s="212"/>
      <c r="EO185" s="212"/>
      <c r="EP185" s="241">
        <f t="shared" si="119"/>
        <v>17</v>
      </c>
      <c r="EQ185" s="212">
        <f t="shared" si="120"/>
        <v>14</v>
      </c>
      <c r="ER185" s="212">
        <f t="shared" si="121"/>
        <v>15</v>
      </c>
      <c r="ES185" s="212">
        <f t="shared" si="122"/>
        <v>15</v>
      </c>
      <c r="ET185" s="264">
        <f t="shared" si="123"/>
        <v>9</v>
      </c>
      <c r="EU185" s="212">
        <f t="shared" si="124"/>
        <v>13</v>
      </c>
      <c r="EV185" s="212"/>
      <c r="EW185" s="212">
        <f t="shared" si="125"/>
        <v>83</v>
      </c>
      <c r="EX185" s="212">
        <f t="shared" si="126"/>
        <v>17</v>
      </c>
      <c r="EY185" s="212">
        <f t="shared" si="127"/>
        <v>0</v>
      </c>
      <c r="EZ185" s="212">
        <f t="shared" ref="EZ185:FA185" si="1329">IF(ISEVEN($B185),EQ185,0)</f>
        <v>14</v>
      </c>
      <c r="FA185" s="212">
        <f t="shared" si="1329"/>
        <v>15</v>
      </c>
      <c r="FB185" s="212">
        <f t="shared" ref="FB185:FC185" si="1330">IF(ISODD($B185),ER185,0)</f>
        <v>0</v>
      </c>
      <c r="FC185" s="212">
        <f t="shared" si="1330"/>
        <v>0</v>
      </c>
      <c r="FD185" s="212">
        <f t="shared" si="130"/>
        <v>15</v>
      </c>
      <c r="FE185" s="212">
        <f t="shared" si="131"/>
        <v>0</v>
      </c>
      <c r="FF185" s="264">
        <f t="shared" ref="FF185:FG185" si="1331">IF(ISEVEN($B185),ET185,0)</f>
        <v>9</v>
      </c>
      <c r="FG185" s="212">
        <f t="shared" si="1331"/>
        <v>13</v>
      </c>
      <c r="FH185" s="212">
        <f t="shared" si="133"/>
        <v>0</v>
      </c>
      <c r="FI185" s="212">
        <v>0</v>
      </c>
      <c r="FJ185" s="212">
        <v>0</v>
      </c>
      <c r="FK185" s="212"/>
      <c r="FL185" s="212"/>
      <c r="FM185" s="262">
        <v>83</v>
      </c>
    </row>
    <row r="186" spans="1:169" ht="15.75" customHeight="1" x14ac:dyDescent="0.2">
      <c r="A186" s="247">
        <v>183</v>
      </c>
      <c r="B186" s="248">
        <v>213423243183</v>
      </c>
      <c r="C186" s="249" t="s">
        <v>904</v>
      </c>
      <c r="D186" s="250"/>
      <c r="E186" s="251" t="s">
        <v>901</v>
      </c>
      <c r="F186" s="252">
        <f t="shared" si="0"/>
        <v>2</v>
      </c>
      <c r="G186" s="252">
        <f t="shared" si="1"/>
        <v>2</v>
      </c>
      <c r="H186" s="252">
        <f t="shared" si="2"/>
        <v>2</v>
      </c>
      <c r="I186" s="252">
        <f t="shared" si="3"/>
        <v>2</v>
      </c>
      <c r="J186" s="252">
        <f t="shared" si="4"/>
        <v>2</v>
      </c>
      <c r="K186" s="252">
        <f t="shared" si="5"/>
        <v>2</v>
      </c>
      <c r="L186" s="252">
        <f t="shared" si="6"/>
        <v>2</v>
      </c>
      <c r="M186" s="252">
        <f t="shared" si="7"/>
        <v>2</v>
      </c>
      <c r="N186" s="252">
        <f t="shared" si="8"/>
        <v>1</v>
      </c>
      <c r="O186" s="253">
        <f t="shared" si="9"/>
        <v>0</v>
      </c>
      <c r="P186" s="252">
        <f t="shared" si="10"/>
        <v>12</v>
      </c>
      <c r="Q186" s="252">
        <f t="shared" si="11"/>
        <v>0</v>
      </c>
      <c r="R186" s="252">
        <f t="shared" si="12"/>
        <v>0</v>
      </c>
      <c r="S186" s="254">
        <f t="shared" si="13"/>
        <v>0</v>
      </c>
      <c r="T186" s="255">
        <f t="shared" si="14"/>
        <v>3</v>
      </c>
      <c r="U186" s="252">
        <f t="shared" si="15"/>
        <v>0</v>
      </c>
      <c r="V186" s="252">
        <f t="shared" si="16"/>
        <v>0</v>
      </c>
      <c r="W186" s="252">
        <f t="shared" si="17"/>
        <v>0</v>
      </c>
      <c r="X186" s="254">
        <f t="shared" si="18"/>
        <v>0</v>
      </c>
      <c r="Y186" s="256">
        <f t="shared" si="19"/>
        <v>4</v>
      </c>
      <c r="Z186" s="252">
        <f t="shared" si="20"/>
        <v>0</v>
      </c>
      <c r="AA186" s="252">
        <f t="shared" si="21"/>
        <v>0</v>
      </c>
      <c r="AB186" s="252">
        <f t="shared" si="22"/>
        <v>0</v>
      </c>
      <c r="AC186" s="254">
        <f t="shared" si="23"/>
        <v>0</v>
      </c>
      <c r="AD186" s="255">
        <f t="shared" si="24"/>
        <v>4</v>
      </c>
      <c r="AE186" s="252">
        <f t="shared" si="25"/>
        <v>12</v>
      </c>
      <c r="AF186" s="252">
        <f t="shared" si="26"/>
        <v>0</v>
      </c>
      <c r="AG186" s="252">
        <f t="shared" si="27"/>
        <v>0</v>
      </c>
      <c r="AH186" s="254">
        <f t="shared" si="28"/>
        <v>0</v>
      </c>
      <c r="AI186" s="257">
        <f t="shared" si="29"/>
        <v>3</v>
      </c>
      <c r="AJ186" s="252">
        <f t="shared" si="30"/>
        <v>10</v>
      </c>
      <c r="AK186" s="252">
        <f t="shared" si="31"/>
        <v>0</v>
      </c>
      <c r="AL186" s="252">
        <f t="shared" si="32"/>
        <v>0</v>
      </c>
      <c r="AM186" s="254">
        <f t="shared" si="33"/>
        <v>0</v>
      </c>
      <c r="AN186" s="257">
        <f t="shared" si="34"/>
        <v>3</v>
      </c>
      <c r="AO186" s="252">
        <f t="shared" si="35"/>
        <v>0</v>
      </c>
      <c r="AP186" s="252">
        <f t="shared" si="36"/>
        <v>0</v>
      </c>
      <c r="AQ186" s="252">
        <f t="shared" si="37"/>
        <v>0</v>
      </c>
      <c r="AR186" s="254">
        <f t="shared" si="38"/>
        <v>0</v>
      </c>
      <c r="AS186" s="257">
        <f t="shared" si="39"/>
        <v>4</v>
      </c>
      <c r="AT186" s="252">
        <f t="shared" si="40"/>
        <v>12</v>
      </c>
      <c r="AU186" s="252">
        <f t="shared" si="41"/>
        <v>0</v>
      </c>
      <c r="AV186" s="252">
        <f t="shared" si="42"/>
        <v>0</v>
      </c>
      <c r="AW186" s="254">
        <f t="shared" si="43"/>
        <v>0</v>
      </c>
      <c r="AX186" s="258">
        <f t="shared" si="44"/>
        <v>3</v>
      </c>
      <c r="AY186" s="252">
        <f t="shared" si="45"/>
        <v>0</v>
      </c>
      <c r="AZ186" s="252">
        <f t="shared" si="46"/>
        <v>0</v>
      </c>
      <c r="BA186" s="252">
        <f t="shared" si="47"/>
        <v>0</v>
      </c>
      <c r="BB186" s="254">
        <f t="shared" si="48"/>
        <v>0</v>
      </c>
      <c r="BC186" s="257">
        <f t="shared" si="49"/>
        <v>4</v>
      </c>
      <c r="BD186" s="252">
        <f t="shared" si="50"/>
        <v>0</v>
      </c>
      <c r="BE186" s="252">
        <f t="shared" si="51"/>
        <v>0</v>
      </c>
      <c r="BF186" s="252">
        <f t="shared" si="52"/>
        <v>0</v>
      </c>
      <c r="BG186" s="254">
        <f t="shared" si="53"/>
        <v>0</v>
      </c>
      <c r="BH186" s="257">
        <f t="shared" si="54"/>
        <v>4</v>
      </c>
      <c r="BI186" s="259">
        <f t="shared" si="55"/>
        <v>8</v>
      </c>
      <c r="BJ186" s="252">
        <f t="shared" si="56"/>
        <v>0</v>
      </c>
      <c r="BK186" s="252">
        <f t="shared" si="57"/>
        <v>0</v>
      </c>
      <c r="BL186" s="254">
        <f t="shared" si="58"/>
        <v>0</v>
      </c>
      <c r="BM186" s="260">
        <f t="shared" si="59"/>
        <v>3</v>
      </c>
      <c r="BN186" s="252">
        <f t="shared" si="60"/>
        <v>12</v>
      </c>
      <c r="BO186" s="252">
        <f t="shared" si="61"/>
        <v>0</v>
      </c>
      <c r="BP186" s="252">
        <f t="shared" si="62"/>
        <v>0</v>
      </c>
      <c r="BQ186" s="254">
        <f t="shared" si="63"/>
        <v>0</v>
      </c>
      <c r="BR186" s="261">
        <f t="shared" si="64"/>
        <v>3</v>
      </c>
      <c r="BS186" s="252">
        <f t="shared" si="65"/>
        <v>0</v>
      </c>
      <c r="BT186" s="252">
        <f t="shared" si="66"/>
        <v>0</v>
      </c>
      <c r="BU186" s="252">
        <f t="shared" si="67"/>
        <v>0</v>
      </c>
      <c r="BV186" s="254">
        <f t="shared" si="68"/>
        <v>0</v>
      </c>
      <c r="BW186" s="261">
        <f t="shared" si="69"/>
        <v>4</v>
      </c>
      <c r="BX186" s="262">
        <v>83</v>
      </c>
      <c r="BY186" s="262">
        <v>83</v>
      </c>
      <c r="BZ186" s="246" t="e">
        <f t="shared" si="70"/>
        <v>#VALUE!</v>
      </c>
      <c r="CA186" s="246">
        <f t="shared" si="71"/>
        <v>20</v>
      </c>
      <c r="CB186" s="246" t="e">
        <f t="shared" si="72"/>
        <v>#VALUE!</v>
      </c>
      <c r="CC186" s="246" t="e">
        <f t="shared" si="73"/>
        <v>#VALUE!</v>
      </c>
      <c r="CD186" s="246" t="e">
        <f t="shared" si="74"/>
        <v>#VALUE!</v>
      </c>
      <c r="CE186" s="246" t="e">
        <f t="shared" si="75"/>
        <v>#VALUE!</v>
      </c>
      <c r="CF186" s="246" t="e">
        <f t="shared" si="76"/>
        <v>#VALUE!</v>
      </c>
      <c r="CG186" s="246" t="e">
        <f t="shared" si="77"/>
        <v>#VALUE!</v>
      </c>
      <c r="CH186" s="246" t="e">
        <f t="shared" si="78"/>
        <v>#VALUE!</v>
      </c>
      <c r="CI186" s="246" t="e">
        <f t="shared" si="79"/>
        <v>#VALUE!</v>
      </c>
      <c r="CJ186" s="246" t="e">
        <f t="shared" si="80"/>
        <v>#VALUE!</v>
      </c>
      <c r="CK186" s="246" t="e">
        <f t="shared" si="81"/>
        <v>#VALUE!</v>
      </c>
      <c r="CL186" s="246" t="e">
        <f t="shared" si="82"/>
        <v>#VALUE!</v>
      </c>
      <c r="CM186" s="246" t="e">
        <f t="shared" si="83"/>
        <v>#VALUE!</v>
      </c>
      <c r="CN186" s="246" t="e">
        <f t="shared" si="84"/>
        <v>#VALUE!</v>
      </c>
      <c r="CO186" s="263" t="str">
        <f t="shared" si="85"/>
        <v>2023PEC AI 513</v>
      </c>
      <c r="CP186" s="246" t="e">
        <f t="shared" si="86"/>
        <v>#VALUE!</v>
      </c>
      <c r="CQ186" s="211"/>
      <c r="CR186" s="246">
        <f t="shared" si="87"/>
        <v>20</v>
      </c>
      <c r="CS186" s="246" t="e">
        <f t="shared" si="88"/>
        <v>#VALUE!</v>
      </c>
      <c r="CT186" s="246" t="e">
        <f t="shared" si="89"/>
        <v>#VALUE!</v>
      </c>
      <c r="CU186" s="246" t="e">
        <f t="shared" si="90"/>
        <v>#VALUE!</v>
      </c>
      <c r="CV186" s="246" t="e">
        <f t="shared" si="91"/>
        <v>#VALUE!</v>
      </c>
      <c r="CW186" s="246" t="e">
        <f t="shared" si="92"/>
        <v>#VALUE!</v>
      </c>
      <c r="CX186" s="246" t="e">
        <f t="shared" si="93"/>
        <v>#VALUE!</v>
      </c>
      <c r="CY186" s="246" t="e">
        <f t="shared" si="94"/>
        <v>#VALUE!</v>
      </c>
      <c r="CZ186" s="246" t="e">
        <f t="shared" si="95"/>
        <v>#VALUE!</v>
      </c>
      <c r="DA186" s="246" t="e">
        <f t="shared" si="96"/>
        <v>#VALUE!</v>
      </c>
      <c r="DB186" s="246" t="e">
        <f t="shared" si="97"/>
        <v>#VALUE!</v>
      </c>
      <c r="DC186" s="246" t="e">
        <f t="shared" si="98"/>
        <v>#VALUE!</v>
      </c>
      <c r="DD186" s="246" t="e">
        <f t="shared" si="99"/>
        <v>#VALUE!</v>
      </c>
      <c r="DE186" s="212"/>
      <c r="DF186" s="212" t="e">
        <f t="shared" si="100"/>
        <v>#VALUE!</v>
      </c>
      <c r="DG186" s="212"/>
      <c r="DH186" s="212"/>
      <c r="DI186" s="212"/>
      <c r="DJ186" s="212"/>
      <c r="DK186" s="212"/>
      <c r="DL186" s="212"/>
      <c r="DM186" s="212"/>
      <c r="DN186" s="212"/>
      <c r="DO186" s="212"/>
      <c r="DP186" s="212"/>
      <c r="DQ186" s="212"/>
      <c r="DR186" s="264">
        <f t="shared" si="101"/>
        <v>83</v>
      </c>
      <c r="DS186" s="241">
        <f t="shared" si="102"/>
        <v>17</v>
      </c>
      <c r="DT186" s="212">
        <f t="shared" si="103"/>
        <v>12</v>
      </c>
      <c r="DU186" s="212">
        <f t="shared" si="104"/>
        <v>12</v>
      </c>
      <c r="DV186" s="212">
        <f t="shared" si="105"/>
        <v>10</v>
      </c>
      <c r="DW186" s="212">
        <f t="shared" si="106"/>
        <v>12</v>
      </c>
      <c r="DX186" s="264">
        <f t="shared" si="107"/>
        <v>8</v>
      </c>
      <c r="DY186" s="265">
        <f t="shared" si="108"/>
        <v>12</v>
      </c>
      <c r="DZ186" s="212">
        <f t="shared" si="109"/>
        <v>83</v>
      </c>
      <c r="EA186" s="212">
        <f t="shared" si="110"/>
        <v>17</v>
      </c>
      <c r="EB186" s="212">
        <f t="shared" si="111"/>
        <v>12</v>
      </c>
      <c r="EC186" s="212">
        <f t="shared" ref="EC186:ED186" si="1332">IF(ISEVEN($B186),DT186,0)</f>
        <v>0</v>
      </c>
      <c r="ED186" s="212">
        <f t="shared" si="1332"/>
        <v>0</v>
      </c>
      <c r="EE186" s="212">
        <f t="shared" ref="EE186:EF186" si="1333">IF(ISODD($B186),DU186,0)</f>
        <v>12</v>
      </c>
      <c r="EF186" s="212">
        <f t="shared" si="1333"/>
        <v>10</v>
      </c>
      <c r="EG186" s="212">
        <f t="shared" si="114"/>
        <v>0</v>
      </c>
      <c r="EH186" s="212">
        <f t="shared" si="115"/>
        <v>12</v>
      </c>
      <c r="EI186" s="212">
        <f t="shared" ref="EI186:EJ186" si="1334">IF(ISEVEN($B186),DW186,0)</f>
        <v>0</v>
      </c>
      <c r="EJ186" s="212">
        <f t="shared" si="1334"/>
        <v>0</v>
      </c>
      <c r="EK186" s="264">
        <f t="shared" ref="EK186:EL186" si="1335">IF(ISODD($B186),DX186,0)</f>
        <v>8</v>
      </c>
      <c r="EL186" s="212">
        <f t="shared" si="1335"/>
        <v>12</v>
      </c>
      <c r="EM186" s="212">
        <f t="shared" si="118"/>
        <v>0</v>
      </c>
      <c r="EN186" s="212"/>
      <c r="EO186" s="212"/>
      <c r="EP186" s="241">
        <f t="shared" si="119"/>
        <v>17</v>
      </c>
      <c r="EQ186" s="212">
        <f t="shared" si="120"/>
        <v>15</v>
      </c>
      <c r="ER186" s="212">
        <f t="shared" si="121"/>
        <v>15</v>
      </c>
      <c r="ES186" s="212">
        <f t="shared" si="122"/>
        <v>13</v>
      </c>
      <c r="ET186" s="264">
        <f t="shared" si="123"/>
        <v>10</v>
      </c>
      <c r="EU186" s="212">
        <f t="shared" si="124"/>
        <v>13</v>
      </c>
      <c r="EV186" s="212"/>
      <c r="EW186" s="212">
        <f t="shared" si="125"/>
        <v>83</v>
      </c>
      <c r="EX186" s="212">
        <f t="shared" si="126"/>
        <v>17</v>
      </c>
      <c r="EY186" s="212">
        <f t="shared" si="127"/>
        <v>15</v>
      </c>
      <c r="EZ186" s="212">
        <f t="shared" ref="EZ186:FA186" si="1336">IF(ISEVEN($B186),EQ186,0)</f>
        <v>0</v>
      </c>
      <c r="FA186" s="212">
        <f t="shared" si="1336"/>
        <v>0</v>
      </c>
      <c r="FB186" s="212">
        <f t="shared" ref="FB186:FC186" si="1337">IF(ISODD($B186),ER186,0)</f>
        <v>15</v>
      </c>
      <c r="FC186" s="212">
        <f t="shared" si="1337"/>
        <v>13</v>
      </c>
      <c r="FD186" s="212">
        <f t="shared" si="130"/>
        <v>0</v>
      </c>
      <c r="FE186" s="264">
        <f t="shared" si="131"/>
        <v>10</v>
      </c>
      <c r="FF186" s="212">
        <f t="shared" ref="FF186:FG186" si="1338">IF(ISEVEN($B186),ET186,0)</f>
        <v>0</v>
      </c>
      <c r="FG186" s="212">
        <f t="shared" si="1338"/>
        <v>0</v>
      </c>
      <c r="FH186" s="212">
        <f t="shared" si="133"/>
        <v>13</v>
      </c>
      <c r="FI186" s="212">
        <v>0</v>
      </c>
      <c r="FJ186" s="212">
        <v>0</v>
      </c>
      <c r="FK186" s="212"/>
      <c r="FL186" s="212"/>
      <c r="FM186" s="262">
        <v>83</v>
      </c>
    </row>
    <row r="187" spans="1:169" ht="15.75" customHeight="1" x14ac:dyDescent="0.2">
      <c r="A187" s="247">
        <v>184</v>
      </c>
      <c r="B187" s="266">
        <v>213423243184</v>
      </c>
      <c r="C187" s="266" t="s">
        <v>247</v>
      </c>
      <c r="D187" s="250"/>
      <c r="E187" s="267" t="s">
        <v>230</v>
      </c>
      <c r="F187" s="252">
        <f t="shared" si="0"/>
        <v>2</v>
      </c>
      <c r="G187" s="252">
        <f t="shared" si="1"/>
        <v>2</v>
      </c>
      <c r="H187" s="252">
        <f t="shared" si="2"/>
        <v>2</v>
      </c>
      <c r="I187" s="252">
        <f t="shared" si="3"/>
        <v>2</v>
      </c>
      <c r="J187" s="252">
        <f t="shared" si="4"/>
        <v>2</v>
      </c>
      <c r="K187" s="252">
        <f t="shared" si="5"/>
        <v>2</v>
      </c>
      <c r="L187" s="252">
        <f t="shared" si="6"/>
        <v>0</v>
      </c>
      <c r="M187" s="252">
        <f t="shared" si="7"/>
        <v>0</v>
      </c>
      <c r="N187" s="252">
        <f t="shared" si="8"/>
        <v>0</v>
      </c>
      <c r="O187" s="253">
        <f t="shared" si="9"/>
        <v>0</v>
      </c>
      <c r="P187" s="252">
        <f t="shared" si="10"/>
        <v>0</v>
      </c>
      <c r="Q187" s="252">
        <f t="shared" si="11"/>
        <v>0</v>
      </c>
      <c r="R187" s="252">
        <f t="shared" si="12"/>
        <v>0</v>
      </c>
      <c r="S187" s="254">
        <f t="shared" si="13"/>
        <v>0</v>
      </c>
      <c r="T187" s="255">
        <f t="shared" si="14"/>
        <v>4</v>
      </c>
      <c r="U187" s="252">
        <f t="shared" si="15"/>
        <v>8</v>
      </c>
      <c r="V187" s="252">
        <f t="shared" si="16"/>
        <v>0</v>
      </c>
      <c r="W187" s="252">
        <f t="shared" si="17"/>
        <v>0</v>
      </c>
      <c r="X187" s="254">
        <f t="shared" si="18"/>
        <v>0</v>
      </c>
      <c r="Y187" s="256">
        <f t="shared" si="19"/>
        <v>3</v>
      </c>
      <c r="Z187" s="252">
        <f t="shared" si="20"/>
        <v>9</v>
      </c>
      <c r="AA187" s="252">
        <f t="shared" si="21"/>
        <v>0</v>
      </c>
      <c r="AB187" s="252">
        <f t="shared" si="22"/>
        <v>0</v>
      </c>
      <c r="AC187" s="254">
        <f t="shared" si="23"/>
        <v>0</v>
      </c>
      <c r="AD187" s="255">
        <f t="shared" si="24"/>
        <v>3</v>
      </c>
      <c r="AE187" s="252">
        <f t="shared" si="25"/>
        <v>0</v>
      </c>
      <c r="AF187" s="252">
        <f t="shared" si="26"/>
        <v>0</v>
      </c>
      <c r="AG187" s="252">
        <f t="shared" si="27"/>
        <v>0</v>
      </c>
      <c r="AH187" s="254">
        <f t="shared" si="28"/>
        <v>0</v>
      </c>
      <c r="AI187" s="257">
        <f t="shared" si="29"/>
        <v>4</v>
      </c>
      <c r="AJ187" s="252">
        <f t="shared" si="30"/>
        <v>0</v>
      </c>
      <c r="AK187" s="252">
        <f t="shared" si="31"/>
        <v>0</v>
      </c>
      <c r="AL187" s="252">
        <f t="shared" si="32"/>
        <v>0</v>
      </c>
      <c r="AM187" s="254">
        <f t="shared" si="33"/>
        <v>0</v>
      </c>
      <c r="AN187" s="257">
        <f t="shared" si="34"/>
        <v>4</v>
      </c>
      <c r="AO187" s="252">
        <f t="shared" si="35"/>
        <v>9</v>
      </c>
      <c r="AP187" s="252">
        <f t="shared" si="36"/>
        <v>0</v>
      </c>
      <c r="AQ187" s="252">
        <f t="shared" si="37"/>
        <v>0</v>
      </c>
      <c r="AR187" s="254">
        <f t="shared" si="38"/>
        <v>0</v>
      </c>
      <c r="AS187" s="257">
        <f t="shared" si="39"/>
        <v>3</v>
      </c>
      <c r="AT187" s="252">
        <f t="shared" si="40"/>
        <v>0</v>
      </c>
      <c r="AU187" s="252">
        <f t="shared" si="41"/>
        <v>0</v>
      </c>
      <c r="AV187" s="252">
        <f t="shared" si="42"/>
        <v>0</v>
      </c>
      <c r="AW187" s="254">
        <f t="shared" si="43"/>
        <v>0</v>
      </c>
      <c r="AX187" s="258">
        <f t="shared" si="44"/>
        <v>4</v>
      </c>
      <c r="AY187" s="252">
        <f t="shared" si="45"/>
        <v>9</v>
      </c>
      <c r="AZ187" s="252">
        <f t="shared" si="46"/>
        <v>0</v>
      </c>
      <c r="BA187" s="252">
        <f t="shared" si="47"/>
        <v>0</v>
      </c>
      <c r="BB187" s="254">
        <f t="shared" si="48"/>
        <v>0</v>
      </c>
      <c r="BC187" s="257">
        <f t="shared" si="49"/>
        <v>3</v>
      </c>
      <c r="BD187" s="259">
        <f t="shared" si="50"/>
        <v>2</v>
      </c>
      <c r="BE187" s="252">
        <f t="shared" si="51"/>
        <v>0</v>
      </c>
      <c r="BF187" s="252">
        <f t="shared" si="52"/>
        <v>0</v>
      </c>
      <c r="BG187" s="254">
        <f t="shared" si="53"/>
        <v>0</v>
      </c>
      <c r="BH187" s="257">
        <f t="shared" si="54"/>
        <v>3</v>
      </c>
      <c r="BI187" s="252">
        <f t="shared" si="55"/>
        <v>0</v>
      </c>
      <c r="BJ187" s="252">
        <f t="shared" si="56"/>
        <v>0</v>
      </c>
      <c r="BK187" s="252">
        <f t="shared" si="57"/>
        <v>0</v>
      </c>
      <c r="BL187" s="254">
        <f t="shared" si="58"/>
        <v>0</v>
      </c>
      <c r="BM187" s="260">
        <f t="shared" si="59"/>
        <v>4</v>
      </c>
      <c r="BN187" s="252">
        <f t="shared" si="60"/>
        <v>0</v>
      </c>
      <c r="BO187" s="252">
        <f t="shared" si="61"/>
        <v>0</v>
      </c>
      <c r="BP187" s="252">
        <f t="shared" si="62"/>
        <v>0</v>
      </c>
      <c r="BQ187" s="254">
        <f t="shared" si="63"/>
        <v>0</v>
      </c>
      <c r="BR187" s="261">
        <f t="shared" si="64"/>
        <v>4</v>
      </c>
      <c r="BS187" s="252">
        <f t="shared" si="65"/>
        <v>9</v>
      </c>
      <c r="BT187" s="252">
        <f t="shared" si="66"/>
        <v>0</v>
      </c>
      <c r="BU187" s="252">
        <f t="shared" si="67"/>
        <v>0</v>
      </c>
      <c r="BV187" s="254">
        <f t="shared" si="68"/>
        <v>0</v>
      </c>
      <c r="BW187" s="261">
        <f t="shared" si="69"/>
        <v>3</v>
      </c>
      <c r="BX187" s="262">
        <v>58</v>
      </c>
      <c r="BY187" s="262">
        <v>58</v>
      </c>
      <c r="BZ187" s="246" t="e">
        <f t="shared" si="70"/>
        <v>#VALUE!</v>
      </c>
      <c r="CA187" s="246">
        <f t="shared" si="71"/>
        <v>20</v>
      </c>
      <c r="CB187" s="246" t="e">
        <f t="shared" si="72"/>
        <v>#VALUE!</v>
      </c>
      <c r="CC187" s="246" t="e">
        <f t="shared" si="73"/>
        <v>#VALUE!</v>
      </c>
      <c r="CD187" s="246" t="e">
        <f t="shared" si="74"/>
        <v>#VALUE!</v>
      </c>
      <c r="CE187" s="246" t="e">
        <f t="shared" si="75"/>
        <v>#VALUE!</v>
      </c>
      <c r="CF187" s="246" t="e">
        <f t="shared" si="76"/>
        <v>#VALUE!</v>
      </c>
      <c r="CG187" s="246" t="e">
        <f t="shared" si="77"/>
        <v>#VALUE!</v>
      </c>
      <c r="CH187" s="246" t="e">
        <f t="shared" si="78"/>
        <v>#VALUE!</v>
      </c>
      <c r="CI187" s="246" t="e">
        <f t="shared" si="79"/>
        <v>#VALUE!</v>
      </c>
      <c r="CJ187" s="246" t="e">
        <f t="shared" si="80"/>
        <v>#VALUE!</v>
      </c>
      <c r="CK187" s="246" t="e">
        <f t="shared" si="81"/>
        <v>#VALUE!</v>
      </c>
      <c r="CL187" s="246" t="e">
        <f t="shared" si="82"/>
        <v>#VALUE!</v>
      </c>
      <c r="CM187" s="246" t="e">
        <f t="shared" si="83"/>
        <v>#VALUE!</v>
      </c>
      <c r="CN187" s="246" t="e">
        <f t="shared" si="84"/>
        <v>#VALUE!</v>
      </c>
      <c r="CO187" s="263" t="str">
        <f t="shared" si="85"/>
        <v>2023PEC AI 184</v>
      </c>
      <c r="CP187" s="246" t="e">
        <f t="shared" si="86"/>
        <v>#VALUE!</v>
      </c>
      <c r="CQ187" s="211"/>
      <c r="CR187" s="246">
        <f t="shared" si="87"/>
        <v>20</v>
      </c>
      <c r="CS187" s="246" t="e">
        <f t="shared" si="88"/>
        <v>#VALUE!</v>
      </c>
      <c r="CT187" s="246" t="e">
        <f t="shared" si="89"/>
        <v>#VALUE!</v>
      </c>
      <c r="CU187" s="246" t="e">
        <f t="shared" si="90"/>
        <v>#VALUE!</v>
      </c>
      <c r="CV187" s="246" t="e">
        <f t="shared" si="91"/>
        <v>#VALUE!</v>
      </c>
      <c r="CW187" s="246" t="e">
        <f t="shared" si="92"/>
        <v>#VALUE!</v>
      </c>
      <c r="CX187" s="246" t="e">
        <f t="shared" si="93"/>
        <v>#VALUE!</v>
      </c>
      <c r="CY187" s="246" t="e">
        <f t="shared" si="94"/>
        <v>#VALUE!</v>
      </c>
      <c r="CZ187" s="246" t="e">
        <f t="shared" si="95"/>
        <v>#VALUE!</v>
      </c>
      <c r="DA187" s="246" t="e">
        <f t="shared" si="96"/>
        <v>#VALUE!</v>
      </c>
      <c r="DB187" s="246" t="e">
        <f t="shared" si="97"/>
        <v>#VALUE!</v>
      </c>
      <c r="DC187" s="246" t="e">
        <f t="shared" si="98"/>
        <v>#VALUE!</v>
      </c>
      <c r="DD187" s="246" t="e">
        <f t="shared" si="99"/>
        <v>#VALUE!</v>
      </c>
      <c r="DE187" s="212"/>
      <c r="DF187" s="212" t="e">
        <f t="shared" si="100"/>
        <v>#VALUE!</v>
      </c>
      <c r="DG187" s="212"/>
      <c r="DH187" s="212"/>
      <c r="DI187" s="212"/>
      <c r="DJ187" s="212"/>
      <c r="DK187" s="212"/>
      <c r="DL187" s="212"/>
      <c r="DM187" s="212"/>
      <c r="DN187" s="212"/>
      <c r="DO187" s="212"/>
      <c r="DP187" s="212"/>
      <c r="DQ187" s="212"/>
      <c r="DR187" s="264">
        <f t="shared" si="101"/>
        <v>58</v>
      </c>
      <c r="DS187" s="241">
        <f t="shared" si="102"/>
        <v>12</v>
      </c>
      <c r="DT187" s="212">
        <f t="shared" si="103"/>
        <v>8</v>
      </c>
      <c r="DU187" s="212">
        <f t="shared" si="104"/>
        <v>9</v>
      </c>
      <c r="DV187" s="212">
        <f t="shared" si="105"/>
        <v>9</v>
      </c>
      <c r="DW187" s="212">
        <f t="shared" si="106"/>
        <v>9</v>
      </c>
      <c r="DX187" s="264">
        <f t="shared" si="107"/>
        <v>2</v>
      </c>
      <c r="DY187" s="265">
        <f t="shared" si="108"/>
        <v>9</v>
      </c>
      <c r="DZ187" s="212">
        <f t="shared" si="109"/>
        <v>58</v>
      </c>
      <c r="EA187" s="212">
        <f t="shared" si="110"/>
        <v>12</v>
      </c>
      <c r="EB187" s="212">
        <f t="shared" si="111"/>
        <v>0</v>
      </c>
      <c r="EC187" s="212">
        <f t="shared" ref="EC187:ED187" si="1339">IF(ISEVEN($B187),DT187,0)</f>
        <v>8</v>
      </c>
      <c r="ED187" s="212">
        <f t="shared" si="1339"/>
        <v>9</v>
      </c>
      <c r="EE187" s="212">
        <f t="shared" ref="EE187:EF187" si="1340">IF(ISODD($B187),DU187,0)</f>
        <v>0</v>
      </c>
      <c r="EF187" s="212">
        <f t="shared" si="1340"/>
        <v>0</v>
      </c>
      <c r="EG187" s="212">
        <f t="shared" si="114"/>
        <v>9</v>
      </c>
      <c r="EH187" s="212">
        <f t="shared" si="115"/>
        <v>0</v>
      </c>
      <c r="EI187" s="212">
        <f t="shared" ref="EI187:EJ187" si="1341">IF(ISEVEN($B187),DW187,0)</f>
        <v>9</v>
      </c>
      <c r="EJ187" s="264">
        <f t="shared" si="1341"/>
        <v>2</v>
      </c>
      <c r="EK187" s="212">
        <f t="shared" ref="EK187:EL187" si="1342">IF(ISODD($B187),DX187,0)</f>
        <v>0</v>
      </c>
      <c r="EL187" s="212">
        <f t="shared" si="1342"/>
        <v>0</v>
      </c>
      <c r="EM187" s="212">
        <f t="shared" si="118"/>
        <v>9</v>
      </c>
      <c r="EN187" s="212"/>
      <c r="EO187" s="212"/>
      <c r="EP187" s="241">
        <f t="shared" si="119"/>
        <v>12</v>
      </c>
      <c r="EQ187" s="212">
        <f t="shared" si="120"/>
        <v>10</v>
      </c>
      <c r="ER187" s="212">
        <f t="shared" si="121"/>
        <v>10</v>
      </c>
      <c r="ES187" s="212">
        <f t="shared" si="122"/>
        <v>10</v>
      </c>
      <c r="ET187" s="264">
        <f t="shared" si="123"/>
        <v>7</v>
      </c>
      <c r="EU187" s="212">
        <f t="shared" si="124"/>
        <v>9</v>
      </c>
      <c r="EV187" s="212"/>
      <c r="EW187" s="212">
        <f t="shared" si="125"/>
        <v>58</v>
      </c>
      <c r="EX187" s="212">
        <f t="shared" si="126"/>
        <v>12</v>
      </c>
      <c r="EY187" s="212">
        <f t="shared" si="127"/>
        <v>0</v>
      </c>
      <c r="EZ187" s="212">
        <f t="shared" ref="EZ187:FA187" si="1343">IF(ISEVEN($B187),EQ187,0)</f>
        <v>10</v>
      </c>
      <c r="FA187" s="212">
        <f t="shared" si="1343"/>
        <v>10</v>
      </c>
      <c r="FB187" s="212">
        <f t="shared" ref="FB187:FC187" si="1344">IF(ISODD($B187),ER187,0)</f>
        <v>0</v>
      </c>
      <c r="FC187" s="212">
        <f t="shared" si="1344"/>
        <v>0</v>
      </c>
      <c r="FD187" s="212">
        <f t="shared" si="130"/>
        <v>10</v>
      </c>
      <c r="FE187" s="212">
        <f t="shared" si="131"/>
        <v>0</v>
      </c>
      <c r="FF187" s="264">
        <f t="shared" ref="FF187:FG187" si="1345">IF(ISEVEN($B187),ET187,0)</f>
        <v>7</v>
      </c>
      <c r="FG187" s="212">
        <f t="shared" si="1345"/>
        <v>9</v>
      </c>
      <c r="FH187" s="212">
        <f t="shared" si="133"/>
        <v>0</v>
      </c>
      <c r="FI187" s="212">
        <v>0</v>
      </c>
      <c r="FJ187" s="212">
        <v>0</v>
      </c>
      <c r="FK187" s="212"/>
      <c r="FL187" s="212"/>
      <c r="FM187" s="262">
        <v>58</v>
      </c>
    </row>
    <row r="188" spans="1:169" ht="15.75" customHeight="1" x14ac:dyDescent="0.2">
      <c r="A188" s="247">
        <v>185</v>
      </c>
      <c r="B188" s="266">
        <v>213423243185</v>
      </c>
      <c r="C188" s="266" t="s">
        <v>249</v>
      </c>
      <c r="D188" s="250"/>
      <c r="E188" s="267" t="s">
        <v>230</v>
      </c>
      <c r="F188" s="252">
        <f t="shared" si="0"/>
        <v>2</v>
      </c>
      <c r="G188" s="252">
        <f t="shared" si="1"/>
        <v>2</v>
      </c>
      <c r="H188" s="252">
        <f t="shared" si="2"/>
        <v>2</v>
      </c>
      <c r="I188" s="252">
        <f t="shared" si="3"/>
        <v>2</v>
      </c>
      <c r="J188" s="252">
        <f t="shared" si="4"/>
        <v>2</v>
      </c>
      <c r="K188" s="252">
        <f t="shared" si="5"/>
        <v>2</v>
      </c>
      <c r="L188" s="252">
        <f t="shared" si="6"/>
        <v>2</v>
      </c>
      <c r="M188" s="252">
        <f t="shared" si="7"/>
        <v>0</v>
      </c>
      <c r="N188" s="252">
        <f t="shared" si="8"/>
        <v>0</v>
      </c>
      <c r="O188" s="253">
        <f t="shared" si="9"/>
        <v>0</v>
      </c>
      <c r="P188" s="252">
        <f t="shared" si="10"/>
        <v>10</v>
      </c>
      <c r="Q188" s="252">
        <f t="shared" si="11"/>
        <v>0</v>
      </c>
      <c r="R188" s="252">
        <f t="shared" si="12"/>
        <v>0</v>
      </c>
      <c r="S188" s="254">
        <f t="shared" si="13"/>
        <v>0</v>
      </c>
      <c r="T188" s="255">
        <f t="shared" si="14"/>
        <v>3</v>
      </c>
      <c r="U188" s="252">
        <f t="shared" si="15"/>
        <v>0</v>
      </c>
      <c r="V188" s="252">
        <f t="shared" si="16"/>
        <v>0</v>
      </c>
      <c r="W188" s="252">
        <f t="shared" si="17"/>
        <v>0</v>
      </c>
      <c r="X188" s="254">
        <f t="shared" si="18"/>
        <v>0</v>
      </c>
      <c r="Y188" s="256">
        <f t="shared" si="19"/>
        <v>4</v>
      </c>
      <c r="Z188" s="252">
        <f t="shared" si="20"/>
        <v>0</v>
      </c>
      <c r="AA188" s="252">
        <f t="shared" si="21"/>
        <v>0</v>
      </c>
      <c r="AB188" s="252">
        <f t="shared" si="22"/>
        <v>0</v>
      </c>
      <c r="AC188" s="254">
        <f t="shared" si="23"/>
        <v>0</v>
      </c>
      <c r="AD188" s="255">
        <f t="shared" si="24"/>
        <v>4</v>
      </c>
      <c r="AE188" s="252">
        <f t="shared" si="25"/>
        <v>10</v>
      </c>
      <c r="AF188" s="252">
        <f t="shared" si="26"/>
        <v>0</v>
      </c>
      <c r="AG188" s="252">
        <f t="shared" si="27"/>
        <v>0</v>
      </c>
      <c r="AH188" s="254">
        <f t="shared" si="28"/>
        <v>0</v>
      </c>
      <c r="AI188" s="257">
        <f t="shared" si="29"/>
        <v>3</v>
      </c>
      <c r="AJ188" s="252">
        <f t="shared" si="30"/>
        <v>9</v>
      </c>
      <c r="AK188" s="252">
        <f t="shared" si="31"/>
        <v>0</v>
      </c>
      <c r="AL188" s="252">
        <f t="shared" si="32"/>
        <v>0</v>
      </c>
      <c r="AM188" s="254">
        <f t="shared" si="33"/>
        <v>0</v>
      </c>
      <c r="AN188" s="257">
        <f t="shared" si="34"/>
        <v>3</v>
      </c>
      <c r="AO188" s="252">
        <f t="shared" si="35"/>
        <v>0</v>
      </c>
      <c r="AP188" s="252">
        <f t="shared" si="36"/>
        <v>0</v>
      </c>
      <c r="AQ188" s="252">
        <f t="shared" si="37"/>
        <v>0</v>
      </c>
      <c r="AR188" s="254">
        <f t="shared" si="38"/>
        <v>0</v>
      </c>
      <c r="AS188" s="257">
        <f t="shared" si="39"/>
        <v>4</v>
      </c>
      <c r="AT188" s="252">
        <f t="shared" si="40"/>
        <v>10</v>
      </c>
      <c r="AU188" s="252">
        <f t="shared" si="41"/>
        <v>0</v>
      </c>
      <c r="AV188" s="252">
        <f t="shared" si="42"/>
        <v>0</v>
      </c>
      <c r="AW188" s="254">
        <f t="shared" si="43"/>
        <v>0</v>
      </c>
      <c r="AX188" s="258">
        <f t="shared" si="44"/>
        <v>3</v>
      </c>
      <c r="AY188" s="252">
        <f t="shared" si="45"/>
        <v>0</v>
      </c>
      <c r="AZ188" s="252">
        <f t="shared" si="46"/>
        <v>0</v>
      </c>
      <c r="BA188" s="252">
        <f t="shared" si="47"/>
        <v>0</v>
      </c>
      <c r="BB188" s="254">
        <f t="shared" si="48"/>
        <v>0</v>
      </c>
      <c r="BC188" s="257">
        <f t="shared" si="49"/>
        <v>4</v>
      </c>
      <c r="BD188" s="252">
        <f t="shared" si="50"/>
        <v>0</v>
      </c>
      <c r="BE188" s="252">
        <f t="shared" si="51"/>
        <v>0</v>
      </c>
      <c r="BF188" s="252">
        <f t="shared" si="52"/>
        <v>0</v>
      </c>
      <c r="BG188" s="254">
        <f t="shared" si="53"/>
        <v>0</v>
      </c>
      <c r="BH188" s="257">
        <f t="shared" si="54"/>
        <v>4</v>
      </c>
      <c r="BI188" s="259">
        <f t="shared" si="55"/>
        <v>5</v>
      </c>
      <c r="BJ188" s="252">
        <f t="shared" si="56"/>
        <v>0</v>
      </c>
      <c r="BK188" s="252">
        <f t="shared" si="57"/>
        <v>0</v>
      </c>
      <c r="BL188" s="254">
        <f t="shared" si="58"/>
        <v>0</v>
      </c>
      <c r="BM188" s="260">
        <f t="shared" si="59"/>
        <v>3</v>
      </c>
      <c r="BN188" s="252">
        <f t="shared" si="60"/>
        <v>10</v>
      </c>
      <c r="BO188" s="252">
        <f t="shared" si="61"/>
        <v>0</v>
      </c>
      <c r="BP188" s="252">
        <f t="shared" si="62"/>
        <v>0</v>
      </c>
      <c r="BQ188" s="254">
        <f t="shared" si="63"/>
        <v>0</v>
      </c>
      <c r="BR188" s="261">
        <f t="shared" si="64"/>
        <v>3</v>
      </c>
      <c r="BS188" s="252">
        <f t="shared" si="65"/>
        <v>0</v>
      </c>
      <c r="BT188" s="252">
        <f t="shared" si="66"/>
        <v>0</v>
      </c>
      <c r="BU188" s="252">
        <f t="shared" si="67"/>
        <v>0</v>
      </c>
      <c r="BV188" s="254">
        <f t="shared" si="68"/>
        <v>0</v>
      </c>
      <c r="BW188" s="261">
        <f t="shared" si="69"/>
        <v>4</v>
      </c>
      <c r="BX188" s="262">
        <v>68</v>
      </c>
      <c r="BY188" s="262">
        <v>68</v>
      </c>
      <c r="BZ188" s="246" t="e">
        <f t="shared" si="70"/>
        <v>#VALUE!</v>
      </c>
      <c r="CA188" s="246">
        <f t="shared" si="71"/>
        <v>20</v>
      </c>
      <c r="CB188" s="246" t="e">
        <f t="shared" si="72"/>
        <v>#VALUE!</v>
      </c>
      <c r="CC188" s="246" t="e">
        <f t="shared" si="73"/>
        <v>#VALUE!</v>
      </c>
      <c r="CD188" s="246" t="e">
        <f t="shared" si="74"/>
        <v>#VALUE!</v>
      </c>
      <c r="CE188" s="246" t="e">
        <f t="shared" si="75"/>
        <v>#VALUE!</v>
      </c>
      <c r="CF188" s="246" t="e">
        <f t="shared" si="76"/>
        <v>#VALUE!</v>
      </c>
      <c r="CG188" s="246" t="e">
        <f t="shared" si="77"/>
        <v>#VALUE!</v>
      </c>
      <c r="CH188" s="246" t="e">
        <f t="shared" si="78"/>
        <v>#VALUE!</v>
      </c>
      <c r="CI188" s="246" t="e">
        <f t="shared" si="79"/>
        <v>#VALUE!</v>
      </c>
      <c r="CJ188" s="246" t="e">
        <f t="shared" si="80"/>
        <v>#VALUE!</v>
      </c>
      <c r="CK188" s="246" t="e">
        <f t="shared" si="81"/>
        <v>#VALUE!</v>
      </c>
      <c r="CL188" s="246" t="e">
        <f t="shared" si="82"/>
        <v>#VALUE!</v>
      </c>
      <c r="CM188" s="246" t="e">
        <f t="shared" si="83"/>
        <v>#VALUE!</v>
      </c>
      <c r="CN188" s="246" t="e">
        <f t="shared" si="84"/>
        <v>#VALUE!</v>
      </c>
      <c r="CO188" s="263" t="str">
        <f t="shared" si="85"/>
        <v>2023PEC AI 185</v>
      </c>
      <c r="CP188" s="246" t="e">
        <f t="shared" si="86"/>
        <v>#VALUE!</v>
      </c>
      <c r="CQ188" s="211"/>
      <c r="CR188" s="246">
        <f t="shared" si="87"/>
        <v>20</v>
      </c>
      <c r="CS188" s="246" t="e">
        <f t="shared" si="88"/>
        <v>#VALUE!</v>
      </c>
      <c r="CT188" s="246" t="e">
        <f t="shared" si="89"/>
        <v>#VALUE!</v>
      </c>
      <c r="CU188" s="246" t="e">
        <f t="shared" si="90"/>
        <v>#VALUE!</v>
      </c>
      <c r="CV188" s="246" t="e">
        <f t="shared" si="91"/>
        <v>#VALUE!</v>
      </c>
      <c r="CW188" s="246" t="e">
        <f t="shared" si="92"/>
        <v>#VALUE!</v>
      </c>
      <c r="CX188" s="246" t="e">
        <f t="shared" si="93"/>
        <v>#VALUE!</v>
      </c>
      <c r="CY188" s="246" t="e">
        <f t="shared" si="94"/>
        <v>#VALUE!</v>
      </c>
      <c r="CZ188" s="246" t="e">
        <f t="shared" si="95"/>
        <v>#VALUE!</v>
      </c>
      <c r="DA188" s="246" t="e">
        <f t="shared" si="96"/>
        <v>#VALUE!</v>
      </c>
      <c r="DB188" s="246" t="e">
        <f t="shared" si="97"/>
        <v>#VALUE!</v>
      </c>
      <c r="DC188" s="246" t="e">
        <f t="shared" si="98"/>
        <v>#VALUE!</v>
      </c>
      <c r="DD188" s="246" t="e">
        <f t="shared" si="99"/>
        <v>#VALUE!</v>
      </c>
      <c r="DE188" s="212"/>
      <c r="DF188" s="212" t="e">
        <f t="shared" si="100"/>
        <v>#VALUE!</v>
      </c>
      <c r="DG188" s="212"/>
      <c r="DH188" s="212"/>
      <c r="DI188" s="212"/>
      <c r="DJ188" s="212"/>
      <c r="DK188" s="212"/>
      <c r="DL188" s="212"/>
      <c r="DM188" s="212"/>
      <c r="DN188" s="212"/>
      <c r="DO188" s="212"/>
      <c r="DP188" s="212"/>
      <c r="DQ188" s="212"/>
      <c r="DR188" s="264">
        <f t="shared" si="101"/>
        <v>68</v>
      </c>
      <c r="DS188" s="241">
        <f t="shared" si="102"/>
        <v>14</v>
      </c>
      <c r="DT188" s="212">
        <f t="shared" si="103"/>
        <v>10</v>
      </c>
      <c r="DU188" s="212">
        <f t="shared" si="104"/>
        <v>10</v>
      </c>
      <c r="DV188" s="212">
        <f t="shared" si="105"/>
        <v>9</v>
      </c>
      <c r="DW188" s="212">
        <f t="shared" si="106"/>
        <v>10</v>
      </c>
      <c r="DX188" s="264">
        <f t="shared" si="107"/>
        <v>5</v>
      </c>
      <c r="DY188" s="265">
        <f t="shared" si="108"/>
        <v>10</v>
      </c>
      <c r="DZ188" s="212">
        <f t="shared" si="109"/>
        <v>68</v>
      </c>
      <c r="EA188" s="212">
        <f t="shared" si="110"/>
        <v>14</v>
      </c>
      <c r="EB188" s="212">
        <f t="shared" si="111"/>
        <v>10</v>
      </c>
      <c r="EC188" s="212">
        <f t="shared" ref="EC188:ED188" si="1346">IF(ISEVEN($B188),DT188,0)</f>
        <v>0</v>
      </c>
      <c r="ED188" s="212">
        <f t="shared" si="1346"/>
        <v>0</v>
      </c>
      <c r="EE188" s="212">
        <f t="shared" ref="EE188:EF188" si="1347">IF(ISODD($B188),DU188,0)</f>
        <v>10</v>
      </c>
      <c r="EF188" s="212">
        <f t="shared" si="1347"/>
        <v>9</v>
      </c>
      <c r="EG188" s="212">
        <f t="shared" si="114"/>
        <v>0</v>
      </c>
      <c r="EH188" s="212">
        <f t="shared" si="115"/>
        <v>10</v>
      </c>
      <c r="EI188" s="212">
        <f t="shared" ref="EI188:EJ188" si="1348">IF(ISEVEN($B188),DW188,0)</f>
        <v>0</v>
      </c>
      <c r="EJ188" s="212">
        <f t="shared" si="1348"/>
        <v>0</v>
      </c>
      <c r="EK188" s="264">
        <f t="shared" ref="EK188:EL188" si="1349">IF(ISODD($B188),DX188,0)</f>
        <v>5</v>
      </c>
      <c r="EL188" s="212">
        <f t="shared" si="1349"/>
        <v>10</v>
      </c>
      <c r="EM188" s="212">
        <f t="shared" si="118"/>
        <v>0</v>
      </c>
      <c r="EN188" s="212"/>
      <c r="EO188" s="212"/>
      <c r="EP188" s="241">
        <f t="shared" si="119"/>
        <v>14</v>
      </c>
      <c r="EQ188" s="212">
        <f t="shared" si="120"/>
        <v>12</v>
      </c>
      <c r="ER188" s="212">
        <f t="shared" si="121"/>
        <v>12</v>
      </c>
      <c r="ES188" s="212">
        <f t="shared" si="122"/>
        <v>11</v>
      </c>
      <c r="ET188" s="264">
        <f t="shared" si="123"/>
        <v>8</v>
      </c>
      <c r="EU188" s="212">
        <f t="shared" si="124"/>
        <v>11</v>
      </c>
      <c r="EV188" s="212"/>
      <c r="EW188" s="212">
        <f t="shared" si="125"/>
        <v>68</v>
      </c>
      <c r="EX188" s="212">
        <f t="shared" si="126"/>
        <v>14</v>
      </c>
      <c r="EY188" s="212">
        <f t="shared" si="127"/>
        <v>12</v>
      </c>
      <c r="EZ188" s="212">
        <f t="shared" ref="EZ188:FA188" si="1350">IF(ISEVEN($B188),EQ188,0)</f>
        <v>0</v>
      </c>
      <c r="FA188" s="212">
        <f t="shared" si="1350"/>
        <v>0</v>
      </c>
      <c r="FB188" s="212">
        <f t="shared" ref="FB188:FC188" si="1351">IF(ISODD($B188),ER188,0)</f>
        <v>12</v>
      </c>
      <c r="FC188" s="212">
        <f t="shared" si="1351"/>
        <v>11</v>
      </c>
      <c r="FD188" s="212">
        <f t="shared" si="130"/>
        <v>0</v>
      </c>
      <c r="FE188" s="264">
        <f t="shared" si="131"/>
        <v>8</v>
      </c>
      <c r="FF188" s="212">
        <f t="shared" ref="FF188:FG188" si="1352">IF(ISEVEN($B188),ET188,0)</f>
        <v>0</v>
      </c>
      <c r="FG188" s="212">
        <f t="shared" si="1352"/>
        <v>0</v>
      </c>
      <c r="FH188" s="212">
        <f t="shared" si="133"/>
        <v>11</v>
      </c>
      <c r="FI188" s="212">
        <v>0</v>
      </c>
      <c r="FJ188" s="212">
        <v>0</v>
      </c>
      <c r="FK188" s="212"/>
      <c r="FL188" s="212"/>
      <c r="FM188" s="262">
        <v>68</v>
      </c>
    </row>
    <row r="189" spans="1:169" ht="15.75" customHeight="1" x14ac:dyDescent="0.2">
      <c r="A189" s="247">
        <v>186</v>
      </c>
      <c r="B189" s="248">
        <v>213423243186</v>
      </c>
      <c r="C189" s="249" t="s">
        <v>906</v>
      </c>
      <c r="D189" s="250"/>
      <c r="E189" s="251" t="s">
        <v>903</v>
      </c>
      <c r="F189" s="252">
        <f t="shared" si="0"/>
        <v>2</v>
      </c>
      <c r="G189" s="252">
        <f t="shared" si="1"/>
        <v>2</v>
      </c>
      <c r="H189" s="252">
        <f t="shared" si="2"/>
        <v>2</v>
      </c>
      <c r="I189" s="252">
        <f t="shared" si="3"/>
        <v>2</v>
      </c>
      <c r="J189" s="252">
        <f t="shared" si="4"/>
        <v>2</v>
      </c>
      <c r="K189" s="252">
        <f t="shared" si="5"/>
        <v>2</v>
      </c>
      <c r="L189" s="252">
        <f t="shared" si="6"/>
        <v>2</v>
      </c>
      <c r="M189" s="252">
        <f t="shared" si="7"/>
        <v>2</v>
      </c>
      <c r="N189" s="252">
        <f t="shared" si="8"/>
        <v>0</v>
      </c>
      <c r="O189" s="253">
        <f t="shared" si="9"/>
        <v>0</v>
      </c>
      <c r="P189" s="252">
        <f t="shared" si="10"/>
        <v>0</v>
      </c>
      <c r="Q189" s="252">
        <f t="shared" si="11"/>
        <v>0</v>
      </c>
      <c r="R189" s="252">
        <f t="shared" si="12"/>
        <v>0</v>
      </c>
      <c r="S189" s="254">
        <f t="shared" si="13"/>
        <v>0</v>
      </c>
      <c r="T189" s="255">
        <f t="shared" si="14"/>
        <v>4</v>
      </c>
      <c r="U189" s="252">
        <f t="shared" si="15"/>
        <v>11</v>
      </c>
      <c r="V189" s="252">
        <f t="shared" si="16"/>
        <v>0</v>
      </c>
      <c r="W189" s="252">
        <f t="shared" si="17"/>
        <v>0</v>
      </c>
      <c r="X189" s="254">
        <f t="shared" si="18"/>
        <v>0</v>
      </c>
      <c r="Y189" s="256">
        <f t="shared" si="19"/>
        <v>3</v>
      </c>
      <c r="Z189" s="252">
        <f t="shared" si="20"/>
        <v>12</v>
      </c>
      <c r="AA189" s="252">
        <f t="shared" si="21"/>
        <v>0</v>
      </c>
      <c r="AB189" s="252">
        <f t="shared" si="22"/>
        <v>0</v>
      </c>
      <c r="AC189" s="254">
        <f t="shared" si="23"/>
        <v>0</v>
      </c>
      <c r="AD189" s="255">
        <f t="shared" si="24"/>
        <v>3</v>
      </c>
      <c r="AE189" s="252">
        <f t="shared" si="25"/>
        <v>0</v>
      </c>
      <c r="AF189" s="252">
        <f t="shared" si="26"/>
        <v>0</v>
      </c>
      <c r="AG189" s="252">
        <f t="shared" si="27"/>
        <v>0</v>
      </c>
      <c r="AH189" s="254">
        <f t="shared" si="28"/>
        <v>0</v>
      </c>
      <c r="AI189" s="257">
        <f t="shared" si="29"/>
        <v>4</v>
      </c>
      <c r="AJ189" s="252">
        <f t="shared" si="30"/>
        <v>0</v>
      </c>
      <c r="AK189" s="252">
        <f t="shared" si="31"/>
        <v>0</v>
      </c>
      <c r="AL189" s="252">
        <f t="shared" si="32"/>
        <v>0</v>
      </c>
      <c r="AM189" s="254">
        <f t="shared" si="33"/>
        <v>0</v>
      </c>
      <c r="AN189" s="257">
        <f t="shared" si="34"/>
        <v>4</v>
      </c>
      <c r="AO189" s="252">
        <f t="shared" si="35"/>
        <v>12</v>
      </c>
      <c r="AP189" s="252">
        <f t="shared" si="36"/>
        <v>0</v>
      </c>
      <c r="AQ189" s="252">
        <f t="shared" si="37"/>
        <v>0</v>
      </c>
      <c r="AR189" s="254">
        <f t="shared" si="38"/>
        <v>0</v>
      </c>
      <c r="AS189" s="257">
        <f t="shared" si="39"/>
        <v>3</v>
      </c>
      <c r="AT189" s="252">
        <f t="shared" si="40"/>
        <v>0</v>
      </c>
      <c r="AU189" s="252">
        <f t="shared" si="41"/>
        <v>0</v>
      </c>
      <c r="AV189" s="252">
        <f t="shared" si="42"/>
        <v>0</v>
      </c>
      <c r="AW189" s="254">
        <f t="shared" si="43"/>
        <v>0</v>
      </c>
      <c r="AX189" s="258">
        <f t="shared" si="44"/>
        <v>4</v>
      </c>
      <c r="AY189" s="252">
        <f t="shared" si="45"/>
        <v>12</v>
      </c>
      <c r="AZ189" s="252">
        <f t="shared" si="46"/>
        <v>0</v>
      </c>
      <c r="BA189" s="252">
        <f t="shared" si="47"/>
        <v>0</v>
      </c>
      <c r="BB189" s="254">
        <f t="shared" si="48"/>
        <v>0</v>
      </c>
      <c r="BC189" s="257">
        <f t="shared" si="49"/>
        <v>3</v>
      </c>
      <c r="BD189" s="259">
        <f t="shared" si="50"/>
        <v>7</v>
      </c>
      <c r="BE189" s="252">
        <f t="shared" si="51"/>
        <v>0</v>
      </c>
      <c r="BF189" s="252">
        <f t="shared" si="52"/>
        <v>0</v>
      </c>
      <c r="BG189" s="254">
        <f t="shared" si="53"/>
        <v>0</v>
      </c>
      <c r="BH189" s="257">
        <f t="shared" si="54"/>
        <v>3</v>
      </c>
      <c r="BI189" s="252">
        <f t="shared" si="55"/>
        <v>0</v>
      </c>
      <c r="BJ189" s="252">
        <f t="shared" si="56"/>
        <v>0</v>
      </c>
      <c r="BK189" s="252">
        <f t="shared" si="57"/>
        <v>0</v>
      </c>
      <c r="BL189" s="254">
        <f t="shared" si="58"/>
        <v>0</v>
      </c>
      <c r="BM189" s="260">
        <f t="shared" si="59"/>
        <v>4</v>
      </c>
      <c r="BN189" s="252">
        <f t="shared" si="60"/>
        <v>0</v>
      </c>
      <c r="BO189" s="252">
        <f t="shared" si="61"/>
        <v>0</v>
      </c>
      <c r="BP189" s="252">
        <f t="shared" si="62"/>
        <v>0</v>
      </c>
      <c r="BQ189" s="254">
        <f t="shared" si="63"/>
        <v>0</v>
      </c>
      <c r="BR189" s="261">
        <f t="shared" si="64"/>
        <v>4</v>
      </c>
      <c r="BS189" s="252">
        <f t="shared" si="65"/>
        <v>12</v>
      </c>
      <c r="BT189" s="252">
        <f t="shared" si="66"/>
        <v>0</v>
      </c>
      <c r="BU189" s="252">
        <f t="shared" si="67"/>
        <v>0</v>
      </c>
      <c r="BV189" s="254">
        <f t="shared" si="68"/>
        <v>0</v>
      </c>
      <c r="BW189" s="261">
        <f t="shared" si="69"/>
        <v>3</v>
      </c>
      <c r="BX189" s="262">
        <v>82</v>
      </c>
      <c r="BY189" s="262">
        <v>82</v>
      </c>
      <c r="BZ189" s="246" t="e">
        <f t="shared" si="70"/>
        <v>#VALUE!</v>
      </c>
      <c r="CA189" s="246">
        <f t="shared" si="71"/>
        <v>20</v>
      </c>
      <c r="CB189" s="246" t="e">
        <f t="shared" si="72"/>
        <v>#VALUE!</v>
      </c>
      <c r="CC189" s="246" t="e">
        <f t="shared" si="73"/>
        <v>#VALUE!</v>
      </c>
      <c r="CD189" s="246" t="e">
        <f t="shared" si="74"/>
        <v>#VALUE!</v>
      </c>
      <c r="CE189" s="246" t="e">
        <f t="shared" si="75"/>
        <v>#VALUE!</v>
      </c>
      <c r="CF189" s="246" t="e">
        <f t="shared" si="76"/>
        <v>#VALUE!</v>
      </c>
      <c r="CG189" s="246" t="e">
        <f t="shared" si="77"/>
        <v>#VALUE!</v>
      </c>
      <c r="CH189" s="246" t="e">
        <f t="shared" si="78"/>
        <v>#VALUE!</v>
      </c>
      <c r="CI189" s="246" t="e">
        <f t="shared" si="79"/>
        <v>#VALUE!</v>
      </c>
      <c r="CJ189" s="246" t="e">
        <f t="shared" si="80"/>
        <v>#VALUE!</v>
      </c>
      <c r="CK189" s="246" t="e">
        <f t="shared" si="81"/>
        <v>#VALUE!</v>
      </c>
      <c r="CL189" s="246" t="e">
        <f t="shared" si="82"/>
        <v>#VALUE!</v>
      </c>
      <c r="CM189" s="246" t="e">
        <f t="shared" si="83"/>
        <v>#VALUE!</v>
      </c>
      <c r="CN189" s="246" t="e">
        <f t="shared" si="84"/>
        <v>#VALUE!</v>
      </c>
      <c r="CO189" s="263" t="str">
        <f t="shared" si="85"/>
        <v>2023PEC AI 514</v>
      </c>
      <c r="CP189" s="246" t="e">
        <f t="shared" si="86"/>
        <v>#VALUE!</v>
      </c>
      <c r="CQ189" s="211"/>
      <c r="CR189" s="246">
        <f t="shared" si="87"/>
        <v>20</v>
      </c>
      <c r="CS189" s="246" t="e">
        <f t="shared" si="88"/>
        <v>#VALUE!</v>
      </c>
      <c r="CT189" s="246" t="e">
        <f t="shared" si="89"/>
        <v>#VALUE!</v>
      </c>
      <c r="CU189" s="246" t="e">
        <f t="shared" si="90"/>
        <v>#VALUE!</v>
      </c>
      <c r="CV189" s="246" t="e">
        <f t="shared" si="91"/>
        <v>#VALUE!</v>
      </c>
      <c r="CW189" s="246" t="e">
        <f t="shared" si="92"/>
        <v>#VALUE!</v>
      </c>
      <c r="CX189" s="246" t="e">
        <f t="shared" si="93"/>
        <v>#VALUE!</v>
      </c>
      <c r="CY189" s="246" t="e">
        <f t="shared" si="94"/>
        <v>#VALUE!</v>
      </c>
      <c r="CZ189" s="246" t="e">
        <f t="shared" si="95"/>
        <v>#VALUE!</v>
      </c>
      <c r="DA189" s="246" t="e">
        <f t="shared" si="96"/>
        <v>#VALUE!</v>
      </c>
      <c r="DB189" s="246" t="e">
        <f t="shared" si="97"/>
        <v>#VALUE!</v>
      </c>
      <c r="DC189" s="246" t="e">
        <f t="shared" si="98"/>
        <v>#VALUE!</v>
      </c>
      <c r="DD189" s="246" t="e">
        <f t="shared" si="99"/>
        <v>#VALUE!</v>
      </c>
      <c r="DE189" s="212"/>
      <c r="DF189" s="212" t="e">
        <f t="shared" si="100"/>
        <v>#VALUE!</v>
      </c>
      <c r="DG189" s="212"/>
      <c r="DH189" s="212"/>
      <c r="DI189" s="212"/>
      <c r="DJ189" s="212"/>
      <c r="DK189" s="212"/>
      <c r="DL189" s="212"/>
      <c r="DM189" s="212"/>
      <c r="DN189" s="212"/>
      <c r="DO189" s="212"/>
      <c r="DP189" s="212"/>
      <c r="DQ189" s="212"/>
      <c r="DR189" s="264">
        <f t="shared" si="101"/>
        <v>82</v>
      </c>
      <c r="DS189" s="241">
        <f t="shared" si="102"/>
        <v>16</v>
      </c>
      <c r="DT189" s="212">
        <f t="shared" si="103"/>
        <v>11</v>
      </c>
      <c r="DU189" s="212">
        <f t="shared" si="104"/>
        <v>12</v>
      </c>
      <c r="DV189" s="212">
        <f t="shared" si="105"/>
        <v>12</v>
      </c>
      <c r="DW189" s="212">
        <f t="shared" si="106"/>
        <v>12</v>
      </c>
      <c r="DX189" s="264">
        <f t="shared" si="107"/>
        <v>7</v>
      </c>
      <c r="DY189" s="265">
        <f t="shared" si="108"/>
        <v>12</v>
      </c>
      <c r="DZ189" s="212">
        <f t="shared" si="109"/>
        <v>82</v>
      </c>
      <c r="EA189" s="212">
        <f t="shared" si="110"/>
        <v>16</v>
      </c>
      <c r="EB189" s="212">
        <f t="shared" si="111"/>
        <v>0</v>
      </c>
      <c r="EC189" s="212">
        <f t="shared" ref="EC189:ED189" si="1353">IF(ISEVEN($B189),DT189,0)</f>
        <v>11</v>
      </c>
      <c r="ED189" s="212">
        <f t="shared" si="1353"/>
        <v>12</v>
      </c>
      <c r="EE189" s="212">
        <f t="shared" ref="EE189:EF189" si="1354">IF(ISODD($B189),DU189,0)</f>
        <v>0</v>
      </c>
      <c r="EF189" s="212">
        <f t="shared" si="1354"/>
        <v>0</v>
      </c>
      <c r="EG189" s="212">
        <f t="shared" si="114"/>
        <v>12</v>
      </c>
      <c r="EH189" s="212">
        <f t="shared" si="115"/>
        <v>0</v>
      </c>
      <c r="EI189" s="212">
        <f t="shared" ref="EI189:EJ189" si="1355">IF(ISEVEN($B189),DW189,0)</f>
        <v>12</v>
      </c>
      <c r="EJ189" s="264">
        <f t="shared" si="1355"/>
        <v>7</v>
      </c>
      <c r="EK189" s="212">
        <f t="shared" ref="EK189:EL189" si="1356">IF(ISODD($B189),DX189,0)</f>
        <v>0</v>
      </c>
      <c r="EL189" s="212">
        <f t="shared" si="1356"/>
        <v>0</v>
      </c>
      <c r="EM189" s="212">
        <f t="shared" si="118"/>
        <v>12</v>
      </c>
      <c r="EN189" s="212"/>
      <c r="EO189" s="212"/>
      <c r="EP189" s="241">
        <f t="shared" si="119"/>
        <v>16</v>
      </c>
      <c r="EQ189" s="212">
        <f t="shared" si="120"/>
        <v>14</v>
      </c>
      <c r="ER189" s="212">
        <f t="shared" si="121"/>
        <v>14</v>
      </c>
      <c r="ES189" s="212">
        <f t="shared" si="122"/>
        <v>14</v>
      </c>
      <c r="ET189" s="264">
        <f t="shared" si="123"/>
        <v>11</v>
      </c>
      <c r="EU189" s="212">
        <f t="shared" si="124"/>
        <v>13</v>
      </c>
      <c r="EV189" s="212"/>
      <c r="EW189" s="212">
        <f t="shared" si="125"/>
        <v>82</v>
      </c>
      <c r="EX189" s="212">
        <f t="shared" si="126"/>
        <v>16</v>
      </c>
      <c r="EY189" s="212">
        <f t="shared" si="127"/>
        <v>0</v>
      </c>
      <c r="EZ189" s="212">
        <f t="shared" ref="EZ189:FA189" si="1357">IF(ISEVEN($B189),EQ189,0)</f>
        <v>14</v>
      </c>
      <c r="FA189" s="212">
        <f t="shared" si="1357"/>
        <v>14</v>
      </c>
      <c r="FB189" s="212">
        <f t="shared" ref="FB189:FC189" si="1358">IF(ISODD($B189),ER189,0)</f>
        <v>0</v>
      </c>
      <c r="FC189" s="212">
        <f t="shared" si="1358"/>
        <v>0</v>
      </c>
      <c r="FD189" s="212">
        <f t="shared" si="130"/>
        <v>14</v>
      </c>
      <c r="FE189" s="212">
        <f t="shared" si="131"/>
        <v>0</v>
      </c>
      <c r="FF189" s="264">
        <f t="shared" ref="FF189:FG189" si="1359">IF(ISEVEN($B189),ET189,0)</f>
        <v>11</v>
      </c>
      <c r="FG189" s="212">
        <f t="shared" si="1359"/>
        <v>13</v>
      </c>
      <c r="FH189" s="212">
        <f t="shared" si="133"/>
        <v>0</v>
      </c>
      <c r="FI189" s="212">
        <v>0</v>
      </c>
      <c r="FJ189" s="212">
        <v>0</v>
      </c>
      <c r="FK189" s="212"/>
      <c r="FL189" s="212"/>
      <c r="FM189" s="262">
        <v>82</v>
      </c>
    </row>
    <row r="190" spans="1:169" ht="15.75" customHeight="1" x14ac:dyDescent="0.2">
      <c r="A190" s="247">
        <v>188</v>
      </c>
      <c r="B190" s="248">
        <v>213423243188</v>
      </c>
      <c r="C190" s="249" t="s">
        <v>910</v>
      </c>
      <c r="D190" s="250"/>
      <c r="E190" s="251" t="s">
        <v>905</v>
      </c>
      <c r="F190" s="252">
        <f t="shared" si="0"/>
        <v>2</v>
      </c>
      <c r="G190" s="252">
        <f t="shared" si="1"/>
        <v>2</v>
      </c>
      <c r="H190" s="252">
        <f t="shared" si="2"/>
        <v>2</v>
      </c>
      <c r="I190" s="252">
        <f t="shared" si="3"/>
        <v>2</v>
      </c>
      <c r="J190" s="252">
        <f t="shared" si="4"/>
        <v>2</v>
      </c>
      <c r="K190" s="252">
        <f t="shared" si="5"/>
        <v>2</v>
      </c>
      <c r="L190" s="252">
        <f t="shared" si="6"/>
        <v>2</v>
      </c>
      <c r="M190" s="252">
        <f t="shared" si="7"/>
        <v>2</v>
      </c>
      <c r="N190" s="252">
        <f t="shared" si="8"/>
        <v>2</v>
      </c>
      <c r="O190" s="253">
        <f t="shared" si="9"/>
        <v>0</v>
      </c>
      <c r="P190" s="252">
        <f t="shared" si="10"/>
        <v>0</v>
      </c>
      <c r="Q190" s="252">
        <f t="shared" si="11"/>
        <v>0</v>
      </c>
      <c r="R190" s="252">
        <f t="shared" si="12"/>
        <v>0</v>
      </c>
      <c r="S190" s="254">
        <f t="shared" si="13"/>
        <v>0</v>
      </c>
      <c r="T190" s="255">
        <f t="shared" si="14"/>
        <v>4</v>
      </c>
      <c r="U190" s="252">
        <f t="shared" si="15"/>
        <v>12</v>
      </c>
      <c r="V190" s="252">
        <f t="shared" si="16"/>
        <v>0</v>
      </c>
      <c r="W190" s="252">
        <f t="shared" si="17"/>
        <v>0</v>
      </c>
      <c r="X190" s="254">
        <f t="shared" si="18"/>
        <v>0</v>
      </c>
      <c r="Y190" s="256">
        <f t="shared" si="19"/>
        <v>3</v>
      </c>
      <c r="Z190" s="252">
        <f t="shared" si="20"/>
        <v>13</v>
      </c>
      <c r="AA190" s="252">
        <f t="shared" si="21"/>
        <v>0</v>
      </c>
      <c r="AB190" s="252">
        <f t="shared" si="22"/>
        <v>0</v>
      </c>
      <c r="AC190" s="254">
        <f t="shared" si="23"/>
        <v>0</v>
      </c>
      <c r="AD190" s="255">
        <f t="shared" si="24"/>
        <v>3</v>
      </c>
      <c r="AE190" s="252">
        <f t="shared" si="25"/>
        <v>0</v>
      </c>
      <c r="AF190" s="252">
        <f t="shared" si="26"/>
        <v>0</v>
      </c>
      <c r="AG190" s="252">
        <f t="shared" si="27"/>
        <v>0</v>
      </c>
      <c r="AH190" s="254">
        <f t="shared" si="28"/>
        <v>0</v>
      </c>
      <c r="AI190" s="257">
        <f t="shared" si="29"/>
        <v>4</v>
      </c>
      <c r="AJ190" s="252">
        <f t="shared" si="30"/>
        <v>0</v>
      </c>
      <c r="AK190" s="252">
        <f t="shared" si="31"/>
        <v>0</v>
      </c>
      <c r="AL190" s="252">
        <f t="shared" si="32"/>
        <v>0</v>
      </c>
      <c r="AM190" s="254">
        <f t="shared" si="33"/>
        <v>0</v>
      </c>
      <c r="AN190" s="257">
        <f t="shared" si="34"/>
        <v>4</v>
      </c>
      <c r="AO190" s="252">
        <f t="shared" si="35"/>
        <v>13</v>
      </c>
      <c r="AP190" s="252">
        <f t="shared" si="36"/>
        <v>0</v>
      </c>
      <c r="AQ190" s="252">
        <f t="shared" si="37"/>
        <v>0</v>
      </c>
      <c r="AR190" s="254">
        <f t="shared" si="38"/>
        <v>0</v>
      </c>
      <c r="AS190" s="257">
        <f t="shared" si="39"/>
        <v>3</v>
      </c>
      <c r="AT190" s="252">
        <f t="shared" si="40"/>
        <v>0</v>
      </c>
      <c r="AU190" s="252">
        <f t="shared" si="41"/>
        <v>0</v>
      </c>
      <c r="AV190" s="252">
        <f t="shared" si="42"/>
        <v>0</v>
      </c>
      <c r="AW190" s="254">
        <f t="shared" si="43"/>
        <v>0</v>
      </c>
      <c r="AX190" s="258">
        <f t="shared" si="44"/>
        <v>4</v>
      </c>
      <c r="AY190" s="252">
        <f t="shared" si="45"/>
        <v>13</v>
      </c>
      <c r="AZ190" s="252">
        <f t="shared" si="46"/>
        <v>0</v>
      </c>
      <c r="BA190" s="252">
        <f t="shared" si="47"/>
        <v>0</v>
      </c>
      <c r="BB190" s="254">
        <f t="shared" si="48"/>
        <v>0</v>
      </c>
      <c r="BC190" s="257">
        <f t="shared" si="49"/>
        <v>3</v>
      </c>
      <c r="BD190" s="259">
        <f t="shared" si="50"/>
        <v>7</v>
      </c>
      <c r="BE190" s="252">
        <f t="shared" si="51"/>
        <v>0</v>
      </c>
      <c r="BF190" s="252">
        <f t="shared" si="52"/>
        <v>0</v>
      </c>
      <c r="BG190" s="254">
        <f t="shared" si="53"/>
        <v>0</v>
      </c>
      <c r="BH190" s="257">
        <f t="shared" si="54"/>
        <v>3</v>
      </c>
      <c r="BI190" s="252">
        <f t="shared" si="55"/>
        <v>0</v>
      </c>
      <c r="BJ190" s="252">
        <f t="shared" si="56"/>
        <v>0</v>
      </c>
      <c r="BK190" s="252">
        <f t="shared" si="57"/>
        <v>0</v>
      </c>
      <c r="BL190" s="254">
        <f t="shared" si="58"/>
        <v>0</v>
      </c>
      <c r="BM190" s="260">
        <f t="shared" si="59"/>
        <v>4</v>
      </c>
      <c r="BN190" s="252">
        <f t="shared" si="60"/>
        <v>0</v>
      </c>
      <c r="BO190" s="252">
        <f t="shared" si="61"/>
        <v>0</v>
      </c>
      <c r="BP190" s="252">
        <f t="shared" si="62"/>
        <v>0</v>
      </c>
      <c r="BQ190" s="254">
        <f t="shared" si="63"/>
        <v>0</v>
      </c>
      <c r="BR190" s="261">
        <f t="shared" si="64"/>
        <v>4</v>
      </c>
      <c r="BS190" s="252">
        <f t="shared" si="65"/>
        <v>13</v>
      </c>
      <c r="BT190" s="252">
        <f t="shared" si="66"/>
        <v>0</v>
      </c>
      <c r="BU190" s="252">
        <f t="shared" si="67"/>
        <v>0</v>
      </c>
      <c r="BV190" s="254">
        <f t="shared" si="68"/>
        <v>0</v>
      </c>
      <c r="BW190" s="261">
        <f t="shared" si="69"/>
        <v>3</v>
      </c>
      <c r="BX190" s="262">
        <v>89</v>
      </c>
      <c r="BY190" s="262">
        <v>89</v>
      </c>
      <c r="BZ190" s="246" t="e">
        <f t="shared" si="70"/>
        <v>#VALUE!</v>
      </c>
      <c r="CA190" s="246">
        <f t="shared" si="71"/>
        <v>20</v>
      </c>
      <c r="CB190" s="246" t="e">
        <f t="shared" si="72"/>
        <v>#VALUE!</v>
      </c>
      <c r="CC190" s="246" t="e">
        <f t="shared" si="73"/>
        <v>#VALUE!</v>
      </c>
      <c r="CD190" s="246" t="e">
        <f t="shared" si="74"/>
        <v>#VALUE!</v>
      </c>
      <c r="CE190" s="246" t="e">
        <f t="shared" si="75"/>
        <v>#VALUE!</v>
      </c>
      <c r="CF190" s="246" t="e">
        <f t="shared" si="76"/>
        <v>#VALUE!</v>
      </c>
      <c r="CG190" s="246" t="e">
        <f t="shared" si="77"/>
        <v>#VALUE!</v>
      </c>
      <c r="CH190" s="246" t="e">
        <f t="shared" si="78"/>
        <v>#VALUE!</v>
      </c>
      <c r="CI190" s="246" t="e">
        <f t="shared" si="79"/>
        <v>#VALUE!</v>
      </c>
      <c r="CJ190" s="246" t="e">
        <f t="shared" si="80"/>
        <v>#VALUE!</v>
      </c>
      <c r="CK190" s="246" t="e">
        <f t="shared" si="81"/>
        <v>#VALUE!</v>
      </c>
      <c r="CL190" s="246" t="e">
        <f t="shared" si="82"/>
        <v>#VALUE!</v>
      </c>
      <c r="CM190" s="246" t="e">
        <f t="shared" si="83"/>
        <v>#VALUE!</v>
      </c>
      <c r="CN190" s="246" t="e">
        <f t="shared" si="84"/>
        <v>#VALUE!</v>
      </c>
      <c r="CO190" s="263" t="str">
        <f t="shared" si="85"/>
        <v>2023PEC AI 516</v>
      </c>
      <c r="CP190" s="246" t="e">
        <f t="shared" si="86"/>
        <v>#VALUE!</v>
      </c>
      <c r="CQ190" s="211"/>
      <c r="CR190" s="246">
        <f t="shared" si="87"/>
        <v>20</v>
      </c>
      <c r="CS190" s="246" t="e">
        <f t="shared" si="88"/>
        <v>#VALUE!</v>
      </c>
      <c r="CT190" s="246" t="e">
        <f t="shared" si="89"/>
        <v>#VALUE!</v>
      </c>
      <c r="CU190" s="246" t="e">
        <f t="shared" si="90"/>
        <v>#VALUE!</v>
      </c>
      <c r="CV190" s="246" t="e">
        <f t="shared" si="91"/>
        <v>#VALUE!</v>
      </c>
      <c r="CW190" s="246" t="e">
        <f t="shared" si="92"/>
        <v>#VALUE!</v>
      </c>
      <c r="CX190" s="246" t="e">
        <f t="shared" si="93"/>
        <v>#VALUE!</v>
      </c>
      <c r="CY190" s="246" t="e">
        <f t="shared" si="94"/>
        <v>#VALUE!</v>
      </c>
      <c r="CZ190" s="246" t="e">
        <f t="shared" si="95"/>
        <v>#VALUE!</v>
      </c>
      <c r="DA190" s="246" t="e">
        <f t="shared" si="96"/>
        <v>#VALUE!</v>
      </c>
      <c r="DB190" s="246" t="e">
        <f t="shared" si="97"/>
        <v>#VALUE!</v>
      </c>
      <c r="DC190" s="246" t="e">
        <f t="shared" si="98"/>
        <v>#VALUE!</v>
      </c>
      <c r="DD190" s="246" t="e">
        <f t="shared" si="99"/>
        <v>#VALUE!</v>
      </c>
      <c r="DE190" s="212"/>
      <c r="DF190" s="212" t="e">
        <f t="shared" si="100"/>
        <v>#VALUE!</v>
      </c>
      <c r="DG190" s="212"/>
      <c r="DH190" s="212"/>
      <c r="DI190" s="212"/>
      <c r="DJ190" s="212"/>
      <c r="DK190" s="212"/>
      <c r="DL190" s="212"/>
      <c r="DM190" s="212"/>
      <c r="DN190" s="212"/>
      <c r="DO190" s="212"/>
      <c r="DP190" s="212"/>
      <c r="DQ190" s="212"/>
      <c r="DR190" s="264">
        <f t="shared" si="101"/>
        <v>89</v>
      </c>
      <c r="DS190" s="241">
        <f t="shared" si="102"/>
        <v>18</v>
      </c>
      <c r="DT190" s="212">
        <f t="shared" si="103"/>
        <v>12</v>
      </c>
      <c r="DU190" s="212">
        <f t="shared" si="104"/>
        <v>13</v>
      </c>
      <c r="DV190" s="212">
        <f t="shared" si="105"/>
        <v>13</v>
      </c>
      <c r="DW190" s="212">
        <f t="shared" si="106"/>
        <v>13</v>
      </c>
      <c r="DX190" s="264">
        <f t="shared" si="107"/>
        <v>7</v>
      </c>
      <c r="DY190" s="265">
        <f t="shared" si="108"/>
        <v>13</v>
      </c>
      <c r="DZ190" s="212">
        <f t="shared" si="109"/>
        <v>89</v>
      </c>
      <c r="EA190" s="212">
        <f t="shared" si="110"/>
        <v>18</v>
      </c>
      <c r="EB190" s="212">
        <f t="shared" si="111"/>
        <v>0</v>
      </c>
      <c r="EC190" s="212">
        <f t="shared" ref="EC190:ED190" si="1360">IF(ISEVEN($B190),DT190,0)</f>
        <v>12</v>
      </c>
      <c r="ED190" s="212">
        <f t="shared" si="1360"/>
        <v>13</v>
      </c>
      <c r="EE190" s="212">
        <f t="shared" ref="EE190:EF190" si="1361">IF(ISODD($B190),DU190,0)</f>
        <v>0</v>
      </c>
      <c r="EF190" s="212">
        <f t="shared" si="1361"/>
        <v>0</v>
      </c>
      <c r="EG190" s="212">
        <f t="shared" si="114"/>
        <v>13</v>
      </c>
      <c r="EH190" s="212">
        <f t="shared" si="115"/>
        <v>0</v>
      </c>
      <c r="EI190" s="212">
        <f t="shared" ref="EI190:EJ190" si="1362">IF(ISEVEN($B190),DW190,0)</f>
        <v>13</v>
      </c>
      <c r="EJ190" s="264">
        <f t="shared" si="1362"/>
        <v>7</v>
      </c>
      <c r="EK190" s="212">
        <f t="shared" ref="EK190:EL190" si="1363">IF(ISODD($B190),DX190,0)</f>
        <v>0</v>
      </c>
      <c r="EL190" s="212">
        <f t="shared" si="1363"/>
        <v>0</v>
      </c>
      <c r="EM190" s="212">
        <f t="shared" si="118"/>
        <v>13</v>
      </c>
      <c r="EN190" s="212"/>
      <c r="EO190" s="212"/>
      <c r="EP190" s="241">
        <f t="shared" si="119"/>
        <v>18</v>
      </c>
      <c r="EQ190" s="212">
        <f t="shared" si="120"/>
        <v>15</v>
      </c>
      <c r="ER190" s="212">
        <f t="shared" si="121"/>
        <v>16</v>
      </c>
      <c r="ES190" s="212">
        <f t="shared" si="122"/>
        <v>16</v>
      </c>
      <c r="ET190" s="264">
        <f t="shared" si="123"/>
        <v>10</v>
      </c>
      <c r="EU190" s="212">
        <f t="shared" si="124"/>
        <v>14</v>
      </c>
      <c r="EV190" s="212"/>
      <c r="EW190" s="212">
        <f t="shared" si="125"/>
        <v>89</v>
      </c>
      <c r="EX190" s="212">
        <f t="shared" si="126"/>
        <v>18</v>
      </c>
      <c r="EY190" s="212">
        <f t="shared" si="127"/>
        <v>0</v>
      </c>
      <c r="EZ190" s="212">
        <f t="shared" ref="EZ190:FA190" si="1364">IF(ISEVEN($B190),EQ190,0)</f>
        <v>15</v>
      </c>
      <c r="FA190" s="212">
        <f t="shared" si="1364"/>
        <v>16</v>
      </c>
      <c r="FB190" s="212">
        <f t="shared" ref="FB190:FC190" si="1365">IF(ISODD($B190),ER190,0)</f>
        <v>0</v>
      </c>
      <c r="FC190" s="212">
        <f t="shared" si="1365"/>
        <v>0</v>
      </c>
      <c r="FD190" s="212">
        <f t="shared" si="130"/>
        <v>16</v>
      </c>
      <c r="FE190" s="212">
        <f t="shared" si="131"/>
        <v>0</v>
      </c>
      <c r="FF190" s="264">
        <f t="shared" ref="FF190:FG190" si="1366">IF(ISEVEN($B190),ET190,0)</f>
        <v>10</v>
      </c>
      <c r="FG190" s="212">
        <f t="shared" si="1366"/>
        <v>14</v>
      </c>
      <c r="FH190" s="212">
        <f t="shared" si="133"/>
        <v>0</v>
      </c>
      <c r="FI190" s="212">
        <v>0</v>
      </c>
      <c r="FJ190" s="212">
        <v>0</v>
      </c>
      <c r="FK190" s="212"/>
      <c r="FL190" s="212"/>
      <c r="FM190" s="262">
        <v>89</v>
      </c>
    </row>
    <row r="191" spans="1:169" ht="15.75" customHeight="1" x14ac:dyDescent="0.2">
      <c r="A191" s="247">
        <v>188</v>
      </c>
      <c r="B191" s="248">
        <v>213423243188</v>
      </c>
      <c r="C191" s="249" t="s">
        <v>906</v>
      </c>
      <c r="D191" s="250"/>
      <c r="E191" s="251" t="s">
        <v>907</v>
      </c>
      <c r="F191" s="252">
        <f t="shared" si="0"/>
        <v>2</v>
      </c>
      <c r="G191" s="252">
        <f t="shared" si="1"/>
        <v>2</v>
      </c>
      <c r="H191" s="252">
        <f t="shared" si="2"/>
        <v>2</v>
      </c>
      <c r="I191" s="252">
        <f t="shared" si="3"/>
        <v>2</v>
      </c>
      <c r="J191" s="252">
        <f t="shared" si="4"/>
        <v>2</v>
      </c>
      <c r="K191" s="252">
        <f t="shared" si="5"/>
        <v>2</v>
      </c>
      <c r="L191" s="252">
        <f t="shared" si="6"/>
        <v>2</v>
      </c>
      <c r="M191" s="252">
        <f t="shared" si="7"/>
        <v>2</v>
      </c>
      <c r="N191" s="252">
        <f t="shared" si="8"/>
        <v>0</v>
      </c>
      <c r="O191" s="253">
        <f t="shared" si="9"/>
        <v>0</v>
      </c>
      <c r="P191" s="252">
        <f t="shared" si="10"/>
        <v>0</v>
      </c>
      <c r="Q191" s="252">
        <f t="shared" si="11"/>
        <v>0</v>
      </c>
      <c r="R191" s="252">
        <f t="shared" si="12"/>
        <v>0</v>
      </c>
      <c r="S191" s="254">
        <f t="shared" si="13"/>
        <v>0</v>
      </c>
      <c r="T191" s="255">
        <f t="shared" si="14"/>
        <v>4</v>
      </c>
      <c r="U191" s="252">
        <f t="shared" si="15"/>
        <v>11</v>
      </c>
      <c r="V191" s="252">
        <f t="shared" si="16"/>
        <v>0</v>
      </c>
      <c r="W191" s="252">
        <f t="shared" si="17"/>
        <v>0</v>
      </c>
      <c r="X191" s="254">
        <f t="shared" si="18"/>
        <v>0</v>
      </c>
      <c r="Y191" s="256">
        <f t="shared" si="19"/>
        <v>3</v>
      </c>
      <c r="Z191" s="252">
        <f t="shared" si="20"/>
        <v>12</v>
      </c>
      <c r="AA191" s="252">
        <f t="shared" si="21"/>
        <v>0</v>
      </c>
      <c r="AB191" s="252">
        <f t="shared" si="22"/>
        <v>0</v>
      </c>
      <c r="AC191" s="254">
        <f t="shared" si="23"/>
        <v>0</v>
      </c>
      <c r="AD191" s="255">
        <f t="shared" si="24"/>
        <v>3</v>
      </c>
      <c r="AE191" s="252">
        <f t="shared" si="25"/>
        <v>0</v>
      </c>
      <c r="AF191" s="252">
        <f t="shared" si="26"/>
        <v>0</v>
      </c>
      <c r="AG191" s="252">
        <f t="shared" si="27"/>
        <v>0</v>
      </c>
      <c r="AH191" s="254">
        <f t="shared" si="28"/>
        <v>0</v>
      </c>
      <c r="AI191" s="257">
        <f t="shared" si="29"/>
        <v>4</v>
      </c>
      <c r="AJ191" s="252">
        <f t="shared" si="30"/>
        <v>0</v>
      </c>
      <c r="AK191" s="252">
        <f t="shared" si="31"/>
        <v>0</v>
      </c>
      <c r="AL191" s="252">
        <f t="shared" si="32"/>
        <v>0</v>
      </c>
      <c r="AM191" s="254">
        <f t="shared" si="33"/>
        <v>0</v>
      </c>
      <c r="AN191" s="257">
        <f t="shared" si="34"/>
        <v>4</v>
      </c>
      <c r="AO191" s="252">
        <f t="shared" si="35"/>
        <v>12</v>
      </c>
      <c r="AP191" s="252">
        <f t="shared" si="36"/>
        <v>0</v>
      </c>
      <c r="AQ191" s="252">
        <f t="shared" si="37"/>
        <v>0</v>
      </c>
      <c r="AR191" s="254">
        <f t="shared" si="38"/>
        <v>0</v>
      </c>
      <c r="AS191" s="257">
        <f t="shared" si="39"/>
        <v>3</v>
      </c>
      <c r="AT191" s="252">
        <f t="shared" si="40"/>
        <v>0</v>
      </c>
      <c r="AU191" s="252">
        <f t="shared" si="41"/>
        <v>0</v>
      </c>
      <c r="AV191" s="252">
        <f t="shared" si="42"/>
        <v>0</v>
      </c>
      <c r="AW191" s="254">
        <f t="shared" si="43"/>
        <v>0</v>
      </c>
      <c r="AX191" s="258">
        <f t="shared" si="44"/>
        <v>4</v>
      </c>
      <c r="AY191" s="252">
        <f t="shared" si="45"/>
        <v>12</v>
      </c>
      <c r="AZ191" s="252">
        <f t="shared" si="46"/>
        <v>0</v>
      </c>
      <c r="BA191" s="252">
        <f t="shared" si="47"/>
        <v>0</v>
      </c>
      <c r="BB191" s="254">
        <f t="shared" si="48"/>
        <v>0</v>
      </c>
      <c r="BC191" s="257">
        <f t="shared" si="49"/>
        <v>3</v>
      </c>
      <c r="BD191" s="259">
        <f t="shared" si="50"/>
        <v>6</v>
      </c>
      <c r="BE191" s="252">
        <f t="shared" si="51"/>
        <v>0</v>
      </c>
      <c r="BF191" s="252">
        <f t="shared" si="52"/>
        <v>0</v>
      </c>
      <c r="BG191" s="254">
        <f t="shared" si="53"/>
        <v>0</v>
      </c>
      <c r="BH191" s="257">
        <f t="shared" si="54"/>
        <v>3</v>
      </c>
      <c r="BI191" s="252">
        <f t="shared" si="55"/>
        <v>0</v>
      </c>
      <c r="BJ191" s="252">
        <f t="shared" si="56"/>
        <v>0</v>
      </c>
      <c r="BK191" s="252">
        <f t="shared" si="57"/>
        <v>0</v>
      </c>
      <c r="BL191" s="254">
        <f t="shared" si="58"/>
        <v>0</v>
      </c>
      <c r="BM191" s="260">
        <f t="shared" si="59"/>
        <v>4</v>
      </c>
      <c r="BN191" s="252">
        <f t="shared" si="60"/>
        <v>0</v>
      </c>
      <c r="BO191" s="252">
        <f t="shared" si="61"/>
        <v>0</v>
      </c>
      <c r="BP191" s="252">
        <f t="shared" si="62"/>
        <v>0</v>
      </c>
      <c r="BQ191" s="254">
        <f t="shared" si="63"/>
        <v>0</v>
      </c>
      <c r="BR191" s="261">
        <f t="shared" si="64"/>
        <v>4</v>
      </c>
      <c r="BS191" s="252">
        <f t="shared" si="65"/>
        <v>12</v>
      </c>
      <c r="BT191" s="252">
        <f t="shared" si="66"/>
        <v>0</v>
      </c>
      <c r="BU191" s="252">
        <f t="shared" si="67"/>
        <v>0</v>
      </c>
      <c r="BV191" s="254">
        <f t="shared" si="68"/>
        <v>0</v>
      </c>
      <c r="BW191" s="261">
        <f t="shared" si="69"/>
        <v>3</v>
      </c>
      <c r="BX191" s="262">
        <v>81</v>
      </c>
      <c r="BY191" s="262">
        <v>81</v>
      </c>
      <c r="BZ191" s="246" t="e">
        <f t="shared" si="70"/>
        <v>#VALUE!</v>
      </c>
      <c r="CA191" s="246">
        <f t="shared" si="71"/>
        <v>20</v>
      </c>
      <c r="CB191" s="246" t="e">
        <f t="shared" si="72"/>
        <v>#VALUE!</v>
      </c>
      <c r="CC191" s="246" t="e">
        <f t="shared" si="73"/>
        <v>#VALUE!</v>
      </c>
      <c r="CD191" s="246" t="e">
        <f t="shared" si="74"/>
        <v>#VALUE!</v>
      </c>
      <c r="CE191" s="246" t="e">
        <f t="shared" si="75"/>
        <v>#VALUE!</v>
      </c>
      <c r="CF191" s="246" t="e">
        <f t="shared" si="76"/>
        <v>#VALUE!</v>
      </c>
      <c r="CG191" s="246" t="e">
        <f t="shared" si="77"/>
        <v>#VALUE!</v>
      </c>
      <c r="CH191" s="246" t="e">
        <f t="shared" si="78"/>
        <v>#VALUE!</v>
      </c>
      <c r="CI191" s="246" t="e">
        <f t="shared" si="79"/>
        <v>#VALUE!</v>
      </c>
      <c r="CJ191" s="246" t="e">
        <f t="shared" si="80"/>
        <v>#VALUE!</v>
      </c>
      <c r="CK191" s="246" t="e">
        <f t="shared" si="81"/>
        <v>#VALUE!</v>
      </c>
      <c r="CL191" s="246" t="e">
        <f t="shared" si="82"/>
        <v>#VALUE!</v>
      </c>
      <c r="CM191" s="246" t="e">
        <f t="shared" si="83"/>
        <v>#VALUE!</v>
      </c>
      <c r="CN191" s="246" t="e">
        <f t="shared" si="84"/>
        <v>#VALUE!</v>
      </c>
      <c r="CO191" s="263" t="str">
        <f t="shared" si="85"/>
        <v>2023PEC AI 514</v>
      </c>
      <c r="CP191" s="246" t="e">
        <f t="shared" si="86"/>
        <v>#VALUE!</v>
      </c>
      <c r="CQ191" s="211"/>
      <c r="CR191" s="246">
        <f t="shared" si="87"/>
        <v>20</v>
      </c>
      <c r="CS191" s="246" t="e">
        <f t="shared" si="88"/>
        <v>#VALUE!</v>
      </c>
      <c r="CT191" s="246" t="e">
        <f t="shared" si="89"/>
        <v>#VALUE!</v>
      </c>
      <c r="CU191" s="246" t="e">
        <f t="shared" si="90"/>
        <v>#VALUE!</v>
      </c>
      <c r="CV191" s="246" t="e">
        <f t="shared" si="91"/>
        <v>#VALUE!</v>
      </c>
      <c r="CW191" s="246" t="e">
        <f t="shared" si="92"/>
        <v>#VALUE!</v>
      </c>
      <c r="CX191" s="246" t="e">
        <f t="shared" si="93"/>
        <v>#VALUE!</v>
      </c>
      <c r="CY191" s="246" t="e">
        <f t="shared" si="94"/>
        <v>#VALUE!</v>
      </c>
      <c r="CZ191" s="246" t="e">
        <f t="shared" si="95"/>
        <v>#VALUE!</v>
      </c>
      <c r="DA191" s="246" t="e">
        <f t="shared" si="96"/>
        <v>#VALUE!</v>
      </c>
      <c r="DB191" s="246" t="e">
        <f t="shared" si="97"/>
        <v>#VALUE!</v>
      </c>
      <c r="DC191" s="246" t="e">
        <f t="shared" si="98"/>
        <v>#VALUE!</v>
      </c>
      <c r="DD191" s="246" t="e">
        <f t="shared" si="99"/>
        <v>#VALUE!</v>
      </c>
      <c r="DE191" s="212"/>
      <c r="DF191" s="212" t="e">
        <f t="shared" si="100"/>
        <v>#VALUE!</v>
      </c>
      <c r="DG191" s="212"/>
      <c r="DH191" s="212"/>
      <c r="DI191" s="212"/>
      <c r="DJ191" s="212"/>
      <c r="DK191" s="212"/>
      <c r="DL191" s="212"/>
      <c r="DM191" s="212"/>
      <c r="DN191" s="212"/>
      <c r="DO191" s="212"/>
      <c r="DP191" s="212"/>
      <c r="DQ191" s="212"/>
      <c r="DR191" s="264">
        <f t="shared" si="101"/>
        <v>81</v>
      </c>
      <c r="DS191" s="241">
        <f t="shared" si="102"/>
        <v>16</v>
      </c>
      <c r="DT191" s="212">
        <f t="shared" si="103"/>
        <v>11</v>
      </c>
      <c r="DU191" s="212">
        <f t="shared" si="104"/>
        <v>12</v>
      </c>
      <c r="DV191" s="212">
        <f t="shared" si="105"/>
        <v>12</v>
      </c>
      <c r="DW191" s="212">
        <f t="shared" si="106"/>
        <v>12</v>
      </c>
      <c r="DX191" s="264">
        <f t="shared" si="107"/>
        <v>6</v>
      </c>
      <c r="DY191" s="265">
        <f t="shared" si="108"/>
        <v>12</v>
      </c>
      <c r="DZ191" s="212">
        <f t="shared" si="109"/>
        <v>81</v>
      </c>
      <c r="EA191" s="212">
        <f t="shared" si="110"/>
        <v>16</v>
      </c>
      <c r="EB191" s="212">
        <f t="shared" si="111"/>
        <v>0</v>
      </c>
      <c r="EC191" s="212">
        <f t="shared" ref="EC191:ED191" si="1367">IF(ISEVEN($B191),DT191,0)</f>
        <v>11</v>
      </c>
      <c r="ED191" s="212">
        <f t="shared" si="1367"/>
        <v>12</v>
      </c>
      <c r="EE191" s="212">
        <f t="shared" ref="EE191:EF191" si="1368">IF(ISODD($B191),DU191,0)</f>
        <v>0</v>
      </c>
      <c r="EF191" s="212">
        <f t="shared" si="1368"/>
        <v>0</v>
      </c>
      <c r="EG191" s="212">
        <f t="shared" si="114"/>
        <v>12</v>
      </c>
      <c r="EH191" s="212">
        <f t="shared" si="115"/>
        <v>0</v>
      </c>
      <c r="EI191" s="212">
        <f t="shared" ref="EI191:EJ191" si="1369">IF(ISEVEN($B191),DW191,0)</f>
        <v>12</v>
      </c>
      <c r="EJ191" s="264">
        <f t="shared" si="1369"/>
        <v>6</v>
      </c>
      <c r="EK191" s="212">
        <f t="shared" ref="EK191:EL191" si="1370">IF(ISODD($B191),DX191,0)</f>
        <v>0</v>
      </c>
      <c r="EL191" s="212">
        <f t="shared" si="1370"/>
        <v>0</v>
      </c>
      <c r="EM191" s="212">
        <f t="shared" si="118"/>
        <v>12</v>
      </c>
      <c r="EN191" s="212"/>
      <c r="EO191" s="212"/>
      <c r="EP191" s="241">
        <f t="shared" si="119"/>
        <v>16</v>
      </c>
      <c r="EQ191" s="212">
        <f t="shared" si="120"/>
        <v>13</v>
      </c>
      <c r="ER191" s="212">
        <f t="shared" si="121"/>
        <v>14</v>
      </c>
      <c r="ES191" s="212">
        <f t="shared" si="122"/>
        <v>14</v>
      </c>
      <c r="ET191" s="264">
        <f t="shared" si="123"/>
        <v>11</v>
      </c>
      <c r="EU191" s="212">
        <f t="shared" si="124"/>
        <v>13</v>
      </c>
      <c r="EV191" s="212"/>
      <c r="EW191" s="212">
        <f t="shared" si="125"/>
        <v>81</v>
      </c>
      <c r="EX191" s="212">
        <f t="shared" si="126"/>
        <v>16</v>
      </c>
      <c r="EY191" s="212">
        <f t="shared" si="127"/>
        <v>0</v>
      </c>
      <c r="EZ191" s="212">
        <f t="shared" ref="EZ191:FA191" si="1371">IF(ISEVEN($B191),EQ191,0)</f>
        <v>13</v>
      </c>
      <c r="FA191" s="212">
        <f t="shared" si="1371"/>
        <v>14</v>
      </c>
      <c r="FB191" s="212">
        <f t="shared" ref="FB191:FC191" si="1372">IF(ISODD($B191),ER191,0)</f>
        <v>0</v>
      </c>
      <c r="FC191" s="212">
        <f t="shared" si="1372"/>
        <v>0</v>
      </c>
      <c r="FD191" s="212">
        <f t="shared" si="130"/>
        <v>14</v>
      </c>
      <c r="FE191" s="212">
        <f t="shared" si="131"/>
        <v>0</v>
      </c>
      <c r="FF191" s="264">
        <f t="shared" ref="FF191:FG191" si="1373">IF(ISEVEN($B191),ET191,0)</f>
        <v>11</v>
      </c>
      <c r="FG191" s="212">
        <f t="shared" si="1373"/>
        <v>13</v>
      </c>
      <c r="FH191" s="212">
        <f t="shared" si="133"/>
        <v>0</v>
      </c>
      <c r="FI191" s="212">
        <v>0</v>
      </c>
      <c r="FJ191" s="212">
        <v>0</v>
      </c>
      <c r="FK191" s="212"/>
      <c r="FL191" s="212"/>
      <c r="FM191" s="262">
        <v>81</v>
      </c>
    </row>
    <row r="192" spans="1:169" ht="15.75" customHeight="1" x14ac:dyDescent="0.2">
      <c r="A192" s="247">
        <v>189</v>
      </c>
      <c r="B192" s="248">
        <v>213423243189</v>
      </c>
      <c r="C192" s="249" t="s">
        <v>908</v>
      </c>
      <c r="D192" s="250"/>
      <c r="E192" s="251" t="s">
        <v>909</v>
      </c>
      <c r="F192" s="252">
        <f t="shared" si="0"/>
        <v>2</v>
      </c>
      <c r="G192" s="252">
        <f t="shared" si="1"/>
        <v>2</v>
      </c>
      <c r="H192" s="252">
        <f t="shared" si="2"/>
        <v>2</v>
      </c>
      <c r="I192" s="252">
        <f t="shared" si="3"/>
        <v>2</v>
      </c>
      <c r="J192" s="252">
        <f t="shared" si="4"/>
        <v>2</v>
      </c>
      <c r="K192" s="252">
        <f t="shared" si="5"/>
        <v>2</v>
      </c>
      <c r="L192" s="252">
        <f t="shared" si="6"/>
        <v>2</v>
      </c>
      <c r="M192" s="252">
        <f t="shared" si="7"/>
        <v>2</v>
      </c>
      <c r="N192" s="252">
        <f t="shared" si="8"/>
        <v>0</v>
      </c>
      <c r="O192" s="253">
        <f t="shared" si="9"/>
        <v>0</v>
      </c>
      <c r="P192" s="252">
        <f t="shared" si="10"/>
        <v>12</v>
      </c>
      <c r="Q192" s="252">
        <f t="shared" si="11"/>
        <v>0</v>
      </c>
      <c r="R192" s="252">
        <f t="shared" si="12"/>
        <v>0</v>
      </c>
      <c r="S192" s="254">
        <f t="shared" si="13"/>
        <v>0</v>
      </c>
      <c r="T192" s="255">
        <f t="shared" si="14"/>
        <v>3</v>
      </c>
      <c r="U192" s="252">
        <f t="shared" si="15"/>
        <v>0</v>
      </c>
      <c r="V192" s="252">
        <f t="shared" si="16"/>
        <v>0</v>
      </c>
      <c r="W192" s="252">
        <f t="shared" si="17"/>
        <v>0</v>
      </c>
      <c r="X192" s="254">
        <f t="shared" si="18"/>
        <v>0</v>
      </c>
      <c r="Y192" s="256">
        <f t="shared" si="19"/>
        <v>4</v>
      </c>
      <c r="Z192" s="252">
        <f t="shared" si="20"/>
        <v>0</v>
      </c>
      <c r="AA192" s="252">
        <f t="shared" si="21"/>
        <v>0</v>
      </c>
      <c r="AB192" s="252">
        <f t="shared" si="22"/>
        <v>0</v>
      </c>
      <c r="AC192" s="254">
        <f t="shared" si="23"/>
        <v>0</v>
      </c>
      <c r="AD192" s="255">
        <f t="shared" si="24"/>
        <v>4</v>
      </c>
      <c r="AE192" s="252">
        <f t="shared" si="25"/>
        <v>12</v>
      </c>
      <c r="AF192" s="252">
        <f t="shared" si="26"/>
        <v>0</v>
      </c>
      <c r="AG192" s="252">
        <f t="shared" si="27"/>
        <v>0</v>
      </c>
      <c r="AH192" s="254">
        <f t="shared" si="28"/>
        <v>0</v>
      </c>
      <c r="AI192" s="257">
        <f t="shared" si="29"/>
        <v>3</v>
      </c>
      <c r="AJ192" s="252">
        <f t="shared" si="30"/>
        <v>10</v>
      </c>
      <c r="AK192" s="252">
        <f t="shared" si="31"/>
        <v>0</v>
      </c>
      <c r="AL192" s="252">
        <f t="shared" si="32"/>
        <v>0</v>
      </c>
      <c r="AM192" s="254">
        <f t="shared" si="33"/>
        <v>0</v>
      </c>
      <c r="AN192" s="257">
        <f t="shared" si="34"/>
        <v>3</v>
      </c>
      <c r="AO192" s="252">
        <f t="shared" si="35"/>
        <v>0</v>
      </c>
      <c r="AP192" s="252">
        <f t="shared" si="36"/>
        <v>0</v>
      </c>
      <c r="AQ192" s="252">
        <f t="shared" si="37"/>
        <v>0</v>
      </c>
      <c r="AR192" s="254">
        <f t="shared" si="38"/>
        <v>0</v>
      </c>
      <c r="AS192" s="257">
        <f t="shared" si="39"/>
        <v>4</v>
      </c>
      <c r="AT192" s="252">
        <f t="shared" si="40"/>
        <v>12</v>
      </c>
      <c r="AU192" s="252">
        <f t="shared" si="41"/>
        <v>0</v>
      </c>
      <c r="AV192" s="252">
        <f t="shared" si="42"/>
        <v>0</v>
      </c>
      <c r="AW192" s="254">
        <f t="shared" si="43"/>
        <v>0</v>
      </c>
      <c r="AX192" s="258">
        <f t="shared" si="44"/>
        <v>3</v>
      </c>
      <c r="AY192" s="252">
        <f t="shared" si="45"/>
        <v>0</v>
      </c>
      <c r="AZ192" s="252">
        <f t="shared" si="46"/>
        <v>0</v>
      </c>
      <c r="BA192" s="252">
        <f t="shared" si="47"/>
        <v>0</v>
      </c>
      <c r="BB192" s="254">
        <f t="shared" si="48"/>
        <v>0</v>
      </c>
      <c r="BC192" s="257">
        <f t="shared" si="49"/>
        <v>4</v>
      </c>
      <c r="BD192" s="252">
        <f t="shared" si="50"/>
        <v>0</v>
      </c>
      <c r="BE192" s="252">
        <f t="shared" si="51"/>
        <v>0</v>
      </c>
      <c r="BF192" s="252">
        <f t="shared" si="52"/>
        <v>0</v>
      </c>
      <c r="BG192" s="254">
        <f t="shared" si="53"/>
        <v>0</v>
      </c>
      <c r="BH192" s="257">
        <f t="shared" si="54"/>
        <v>4</v>
      </c>
      <c r="BI192" s="259">
        <f t="shared" si="55"/>
        <v>8</v>
      </c>
      <c r="BJ192" s="252">
        <f t="shared" si="56"/>
        <v>0</v>
      </c>
      <c r="BK192" s="252">
        <f t="shared" si="57"/>
        <v>0</v>
      </c>
      <c r="BL192" s="254">
        <f t="shared" si="58"/>
        <v>0</v>
      </c>
      <c r="BM192" s="260">
        <f t="shared" si="59"/>
        <v>3</v>
      </c>
      <c r="BN192" s="252">
        <f t="shared" si="60"/>
        <v>12</v>
      </c>
      <c r="BO192" s="252">
        <f t="shared" si="61"/>
        <v>0</v>
      </c>
      <c r="BP192" s="252">
        <f t="shared" si="62"/>
        <v>0</v>
      </c>
      <c r="BQ192" s="254">
        <f t="shared" si="63"/>
        <v>0</v>
      </c>
      <c r="BR192" s="261">
        <f t="shared" si="64"/>
        <v>3</v>
      </c>
      <c r="BS192" s="252">
        <f t="shared" si="65"/>
        <v>0</v>
      </c>
      <c r="BT192" s="252">
        <f t="shared" si="66"/>
        <v>0</v>
      </c>
      <c r="BU192" s="252">
        <f t="shared" si="67"/>
        <v>0</v>
      </c>
      <c r="BV192" s="254">
        <f t="shared" si="68"/>
        <v>0</v>
      </c>
      <c r="BW192" s="261">
        <f t="shared" si="69"/>
        <v>4</v>
      </c>
      <c r="BX192" s="262">
        <v>82</v>
      </c>
      <c r="BY192" s="262">
        <v>82</v>
      </c>
      <c r="BZ192" s="246" t="e">
        <f t="shared" si="70"/>
        <v>#VALUE!</v>
      </c>
      <c r="CA192" s="246">
        <f t="shared" si="71"/>
        <v>20</v>
      </c>
      <c r="CB192" s="246" t="e">
        <f t="shared" si="72"/>
        <v>#VALUE!</v>
      </c>
      <c r="CC192" s="246" t="e">
        <f t="shared" si="73"/>
        <v>#VALUE!</v>
      </c>
      <c r="CD192" s="246" t="e">
        <f t="shared" si="74"/>
        <v>#VALUE!</v>
      </c>
      <c r="CE192" s="246" t="e">
        <f t="shared" si="75"/>
        <v>#VALUE!</v>
      </c>
      <c r="CF192" s="246" t="e">
        <f t="shared" si="76"/>
        <v>#VALUE!</v>
      </c>
      <c r="CG192" s="246" t="e">
        <f t="shared" si="77"/>
        <v>#VALUE!</v>
      </c>
      <c r="CH192" s="246" t="e">
        <f t="shared" si="78"/>
        <v>#VALUE!</v>
      </c>
      <c r="CI192" s="246" t="e">
        <f t="shared" si="79"/>
        <v>#VALUE!</v>
      </c>
      <c r="CJ192" s="246" t="e">
        <f t="shared" si="80"/>
        <v>#VALUE!</v>
      </c>
      <c r="CK192" s="246" t="e">
        <f t="shared" si="81"/>
        <v>#VALUE!</v>
      </c>
      <c r="CL192" s="246" t="e">
        <f t="shared" si="82"/>
        <v>#VALUE!</v>
      </c>
      <c r="CM192" s="246" t="e">
        <f t="shared" si="83"/>
        <v>#VALUE!</v>
      </c>
      <c r="CN192" s="246" t="e">
        <f t="shared" si="84"/>
        <v>#VALUE!</v>
      </c>
      <c r="CO192" s="263" t="str">
        <f t="shared" si="85"/>
        <v>2023PEC AI 515</v>
      </c>
      <c r="CP192" s="246" t="e">
        <f t="shared" si="86"/>
        <v>#VALUE!</v>
      </c>
      <c r="CQ192" s="211"/>
      <c r="CR192" s="246">
        <f t="shared" si="87"/>
        <v>20</v>
      </c>
      <c r="CS192" s="246" t="e">
        <f t="shared" si="88"/>
        <v>#VALUE!</v>
      </c>
      <c r="CT192" s="246" t="e">
        <f t="shared" si="89"/>
        <v>#VALUE!</v>
      </c>
      <c r="CU192" s="246" t="e">
        <f t="shared" si="90"/>
        <v>#VALUE!</v>
      </c>
      <c r="CV192" s="246" t="e">
        <f t="shared" si="91"/>
        <v>#VALUE!</v>
      </c>
      <c r="CW192" s="246" t="e">
        <f t="shared" si="92"/>
        <v>#VALUE!</v>
      </c>
      <c r="CX192" s="246" t="e">
        <f t="shared" si="93"/>
        <v>#VALUE!</v>
      </c>
      <c r="CY192" s="246" t="e">
        <f t="shared" si="94"/>
        <v>#VALUE!</v>
      </c>
      <c r="CZ192" s="246" t="e">
        <f t="shared" si="95"/>
        <v>#VALUE!</v>
      </c>
      <c r="DA192" s="246" t="e">
        <f t="shared" si="96"/>
        <v>#VALUE!</v>
      </c>
      <c r="DB192" s="246" t="e">
        <f t="shared" si="97"/>
        <v>#VALUE!</v>
      </c>
      <c r="DC192" s="246" t="e">
        <f t="shared" si="98"/>
        <v>#VALUE!</v>
      </c>
      <c r="DD192" s="246" t="e">
        <f t="shared" si="99"/>
        <v>#VALUE!</v>
      </c>
      <c r="DE192" s="212"/>
      <c r="DF192" s="212" t="e">
        <f t="shared" si="100"/>
        <v>#VALUE!</v>
      </c>
      <c r="DG192" s="212"/>
      <c r="DH192" s="212"/>
      <c r="DI192" s="212"/>
      <c r="DJ192" s="212"/>
      <c r="DK192" s="212"/>
      <c r="DL192" s="212"/>
      <c r="DM192" s="212"/>
      <c r="DN192" s="212"/>
      <c r="DO192" s="212"/>
      <c r="DP192" s="212"/>
      <c r="DQ192" s="212"/>
      <c r="DR192" s="264">
        <f t="shared" si="101"/>
        <v>82</v>
      </c>
      <c r="DS192" s="241">
        <f t="shared" si="102"/>
        <v>16</v>
      </c>
      <c r="DT192" s="212">
        <f t="shared" si="103"/>
        <v>12</v>
      </c>
      <c r="DU192" s="212">
        <f t="shared" si="104"/>
        <v>12</v>
      </c>
      <c r="DV192" s="212">
        <f t="shared" si="105"/>
        <v>10</v>
      </c>
      <c r="DW192" s="212">
        <f t="shared" si="106"/>
        <v>12</v>
      </c>
      <c r="DX192" s="264">
        <f t="shared" si="107"/>
        <v>8</v>
      </c>
      <c r="DY192" s="265">
        <f t="shared" si="108"/>
        <v>12</v>
      </c>
      <c r="DZ192" s="212">
        <f t="shared" si="109"/>
        <v>82</v>
      </c>
      <c r="EA192" s="212">
        <f t="shared" si="110"/>
        <v>16</v>
      </c>
      <c r="EB192" s="212">
        <f t="shared" si="111"/>
        <v>12</v>
      </c>
      <c r="EC192" s="212">
        <f t="shared" ref="EC192:ED192" si="1374">IF(ISEVEN($B192),DT192,0)</f>
        <v>0</v>
      </c>
      <c r="ED192" s="212">
        <f t="shared" si="1374"/>
        <v>0</v>
      </c>
      <c r="EE192" s="212">
        <f t="shared" ref="EE192:EF192" si="1375">IF(ISODD($B192),DU192,0)</f>
        <v>12</v>
      </c>
      <c r="EF192" s="212">
        <f t="shared" si="1375"/>
        <v>10</v>
      </c>
      <c r="EG192" s="212">
        <f t="shared" si="114"/>
        <v>0</v>
      </c>
      <c r="EH192" s="212">
        <f t="shared" si="115"/>
        <v>12</v>
      </c>
      <c r="EI192" s="212">
        <f t="shared" ref="EI192:EJ192" si="1376">IF(ISEVEN($B192),DW192,0)</f>
        <v>0</v>
      </c>
      <c r="EJ192" s="212">
        <f t="shared" si="1376"/>
        <v>0</v>
      </c>
      <c r="EK192" s="264">
        <f t="shared" ref="EK192:EL192" si="1377">IF(ISODD($B192),DX192,0)</f>
        <v>8</v>
      </c>
      <c r="EL192" s="212">
        <f t="shared" si="1377"/>
        <v>12</v>
      </c>
      <c r="EM192" s="212">
        <f t="shared" si="118"/>
        <v>0</v>
      </c>
      <c r="EN192" s="212"/>
      <c r="EO192" s="212"/>
      <c r="EP192" s="241">
        <f t="shared" si="119"/>
        <v>16</v>
      </c>
      <c r="EQ192" s="212">
        <f t="shared" si="120"/>
        <v>14</v>
      </c>
      <c r="ER192" s="212">
        <f t="shared" si="121"/>
        <v>14</v>
      </c>
      <c r="ES192" s="212">
        <f t="shared" si="122"/>
        <v>13</v>
      </c>
      <c r="ET192" s="264">
        <f t="shared" si="123"/>
        <v>12</v>
      </c>
      <c r="EU192" s="212">
        <f t="shared" si="124"/>
        <v>13</v>
      </c>
      <c r="EV192" s="212"/>
      <c r="EW192" s="212">
        <f t="shared" si="125"/>
        <v>82</v>
      </c>
      <c r="EX192" s="212">
        <f t="shared" si="126"/>
        <v>16</v>
      </c>
      <c r="EY192" s="212">
        <f t="shared" si="127"/>
        <v>14</v>
      </c>
      <c r="EZ192" s="212">
        <f t="shared" ref="EZ192:FA192" si="1378">IF(ISEVEN($B192),EQ192,0)</f>
        <v>0</v>
      </c>
      <c r="FA192" s="212">
        <f t="shared" si="1378"/>
        <v>0</v>
      </c>
      <c r="FB192" s="212">
        <f t="shared" ref="FB192:FC192" si="1379">IF(ISODD($B192),ER192,0)</f>
        <v>14</v>
      </c>
      <c r="FC192" s="212">
        <f t="shared" si="1379"/>
        <v>13</v>
      </c>
      <c r="FD192" s="212">
        <f t="shared" si="130"/>
        <v>0</v>
      </c>
      <c r="FE192" s="264">
        <f t="shared" si="131"/>
        <v>12</v>
      </c>
      <c r="FF192" s="212">
        <f t="shared" ref="FF192:FG192" si="1380">IF(ISEVEN($B192),ET192,0)</f>
        <v>0</v>
      </c>
      <c r="FG192" s="212">
        <f t="shared" si="1380"/>
        <v>0</v>
      </c>
      <c r="FH192" s="212">
        <f t="shared" si="133"/>
        <v>13</v>
      </c>
      <c r="FI192" s="212">
        <v>0</v>
      </c>
      <c r="FJ192" s="212">
        <v>0</v>
      </c>
      <c r="FK192" s="212"/>
      <c r="FL192" s="212"/>
      <c r="FM192" s="262">
        <v>82</v>
      </c>
    </row>
    <row r="193" spans="1:169" ht="15.75" customHeight="1" x14ac:dyDescent="0.2">
      <c r="A193" s="247">
        <v>180</v>
      </c>
      <c r="B193" s="248">
        <v>213423243180</v>
      </c>
      <c r="C193" s="249" t="s">
        <v>910</v>
      </c>
      <c r="D193" s="250"/>
      <c r="E193" s="251" t="s">
        <v>911</v>
      </c>
      <c r="F193" s="252">
        <f t="shared" si="0"/>
        <v>2</v>
      </c>
      <c r="G193" s="252">
        <f t="shared" si="1"/>
        <v>2</v>
      </c>
      <c r="H193" s="252">
        <f t="shared" si="2"/>
        <v>2</v>
      </c>
      <c r="I193" s="252">
        <f t="shared" si="3"/>
        <v>2</v>
      </c>
      <c r="J193" s="252">
        <f t="shared" si="4"/>
        <v>2</v>
      </c>
      <c r="K193" s="252">
        <f t="shared" si="5"/>
        <v>1</v>
      </c>
      <c r="L193" s="252">
        <f t="shared" si="6"/>
        <v>0</v>
      </c>
      <c r="M193" s="252">
        <f t="shared" si="7"/>
        <v>0</v>
      </c>
      <c r="N193" s="252">
        <f t="shared" si="8"/>
        <v>0</v>
      </c>
      <c r="O193" s="253">
        <f t="shared" si="9"/>
        <v>0</v>
      </c>
      <c r="P193" s="252">
        <f t="shared" si="10"/>
        <v>0</v>
      </c>
      <c r="Q193" s="252">
        <f t="shared" si="11"/>
        <v>0</v>
      </c>
      <c r="R193" s="252">
        <f t="shared" si="12"/>
        <v>0</v>
      </c>
      <c r="S193" s="254">
        <f t="shared" si="13"/>
        <v>0</v>
      </c>
      <c r="T193" s="255">
        <f t="shared" si="14"/>
        <v>4</v>
      </c>
      <c r="U193" s="252">
        <f t="shared" si="15"/>
        <v>8</v>
      </c>
      <c r="V193" s="252">
        <f t="shared" si="16"/>
        <v>0</v>
      </c>
      <c r="W193" s="252">
        <f t="shared" si="17"/>
        <v>0</v>
      </c>
      <c r="X193" s="254">
        <f t="shared" si="18"/>
        <v>0</v>
      </c>
      <c r="Y193" s="256">
        <f t="shared" si="19"/>
        <v>3</v>
      </c>
      <c r="Z193" s="252">
        <f t="shared" si="20"/>
        <v>8</v>
      </c>
      <c r="AA193" s="252">
        <f t="shared" si="21"/>
        <v>0</v>
      </c>
      <c r="AB193" s="252">
        <f t="shared" si="22"/>
        <v>0</v>
      </c>
      <c r="AC193" s="254">
        <f t="shared" si="23"/>
        <v>0</v>
      </c>
      <c r="AD193" s="255">
        <f t="shared" si="24"/>
        <v>3</v>
      </c>
      <c r="AE193" s="252">
        <f t="shared" si="25"/>
        <v>0</v>
      </c>
      <c r="AF193" s="252">
        <f t="shared" si="26"/>
        <v>0</v>
      </c>
      <c r="AG193" s="252">
        <f t="shared" si="27"/>
        <v>0</v>
      </c>
      <c r="AH193" s="254">
        <f t="shared" si="28"/>
        <v>0</v>
      </c>
      <c r="AI193" s="257">
        <f t="shared" si="29"/>
        <v>4</v>
      </c>
      <c r="AJ193" s="252">
        <f t="shared" si="30"/>
        <v>0</v>
      </c>
      <c r="AK193" s="252">
        <f t="shared" si="31"/>
        <v>0</v>
      </c>
      <c r="AL193" s="252">
        <f t="shared" si="32"/>
        <v>0</v>
      </c>
      <c r="AM193" s="254">
        <f t="shared" si="33"/>
        <v>0</v>
      </c>
      <c r="AN193" s="257">
        <f t="shared" si="34"/>
        <v>4</v>
      </c>
      <c r="AO193" s="252">
        <f t="shared" si="35"/>
        <v>8</v>
      </c>
      <c r="AP193" s="252">
        <f t="shared" si="36"/>
        <v>0</v>
      </c>
      <c r="AQ193" s="252">
        <f t="shared" si="37"/>
        <v>0</v>
      </c>
      <c r="AR193" s="254">
        <f t="shared" si="38"/>
        <v>0</v>
      </c>
      <c r="AS193" s="257">
        <f t="shared" si="39"/>
        <v>3</v>
      </c>
      <c r="AT193" s="252">
        <f t="shared" si="40"/>
        <v>0</v>
      </c>
      <c r="AU193" s="252">
        <f t="shared" si="41"/>
        <v>0</v>
      </c>
      <c r="AV193" s="252">
        <f t="shared" si="42"/>
        <v>0</v>
      </c>
      <c r="AW193" s="254">
        <f t="shared" si="43"/>
        <v>0</v>
      </c>
      <c r="AX193" s="258">
        <f t="shared" si="44"/>
        <v>4</v>
      </c>
      <c r="AY193" s="252">
        <f t="shared" si="45"/>
        <v>8</v>
      </c>
      <c r="AZ193" s="252">
        <f t="shared" si="46"/>
        <v>0</v>
      </c>
      <c r="BA193" s="252">
        <f t="shared" si="47"/>
        <v>0</v>
      </c>
      <c r="BB193" s="254">
        <f t="shared" si="48"/>
        <v>0</v>
      </c>
      <c r="BC193" s="257">
        <f t="shared" si="49"/>
        <v>3</v>
      </c>
      <c r="BD193" s="259">
        <f t="shared" si="50"/>
        <v>3</v>
      </c>
      <c r="BE193" s="252">
        <f t="shared" si="51"/>
        <v>0</v>
      </c>
      <c r="BF193" s="252">
        <f t="shared" si="52"/>
        <v>0</v>
      </c>
      <c r="BG193" s="254">
        <f t="shared" si="53"/>
        <v>0</v>
      </c>
      <c r="BH193" s="257">
        <f t="shared" si="54"/>
        <v>3</v>
      </c>
      <c r="BI193" s="252">
        <f t="shared" si="55"/>
        <v>0</v>
      </c>
      <c r="BJ193" s="252">
        <f t="shared" si="56"/>
        <v>0</v>
      </c>
      <c r="BK193" s="252">
        <f t="shared" si="57"/>
        <v>0</v>
      </c>
      <c r="BL193" s="254">
        <f t="shared" si="58"/>
        <v>0</v>
      </c>
      <c r="BM193" s="260">
        <f t="shared" si="59"/>
        <v>4</v>
      </c>
      <c r="BN193" s="252">
        <f t="shared" si="60"/>
        <v>0</v>
      </c>
      <c r="BO193" s="252">
        <f t="shared" si="61"/>
        <v>0</v>
      </c>
      <c r="BP193" s="252">
        <f t="shared" si="62"/>
        <v>0</v>
      </c>
      <c r="BQ193" s="254">
        <f t="shared" si="63"/>
        <v>0</v>
      </c>
      <c r="BR193" s="261">
        <f t="shared" si="64"/>
        <v>4</v>
      </c>
      <c r="BS193" s="252">
        <f t="shared" si="65"/>
        <v>8</v>
      </c>
      <c r="BT193" s="252">
        <f t="shared" si="66"/>
        <v>0</v>
      </c>
      <c r="BU193" s="252">
        <f t="shared" si="67"/>
        <v>0</v>
      </c>
      <c r="BV193" s="254">
        <f t="shared" si="68"/>
        <v>0</v>
      </c>
      <c r="BW193" s="261">
        <f t="shared" si="69"/>
        <v>3</v>
      </c>
      <c r="BX193" s="262">
        <v>54</v>
      </c>
      <c r="BY193" s="262">
        <v>54</v>
      </c>
      <c r="BZ193" s="246" t="e">
        <f t="shared" si="70"/>
        <v>#VALUE!</v>
      </c>
      <c r="CA193" s="246">
        <f t="shared" si="71"/>
        <v>20</v>
      </c>
      <c r="CB193" s="246" t="e">
        <f t="shared" si="72"/>
        <v>#VALUE!</v>
      </c>
      <c r="CC193" s="246" t="e">
        <f t="shared" si="73"/>
        <v>#VALUE!</v>
      </c>
      <c r="CD193" s="246" t="e">
        <f t="shared" si="74"/>
        <v>#VALUE!</v>
      </c>
      <c r="CE193" s="246" t="e">
        <f t="shared" si="75"/>
        <v>#VALUE!</v>
      </c>
      <c r="CF193" s="246" t="e">
        <f t="shared" si="76"/>
        <v>#VALUE!</v>
      </c>
      <c r="CG193" s="246" t="e">
        <f t="shared" si="77"/>
        <v>#VALUE!</v>
      </c>
      <c r="CH193" s="246" t="e">
        <f t="shared" si="78"/>
        <v>#VALUE!</v>
      </c>
      <c r="CI193" s="246" t="e">
        <f t="shared" si="79"/>
        <v>#VALUE!</v>
      </c>
      <c r="CJ193" s="246" t="e">
        <f t="shared" si="80"/>
        <v>#VALUE!</v>
      </c>
      <c r="CK193" s="246" t="e">
        <f t="shared" si="81"/>
        <v>#VALUE!</v>
      </c>
      <c r="CL193" s="246" t="e">
        <f t="shared" si="82"/>
        <v>#VALUE!</v>
      </c>
      <c r="CM193" s="246" t="e">
        <f t="shared" si="83"/>
        <v>#VALUE!</v>
      </c>
      <c r="CN193" s="246" t="e">
        <f t="shared" si="84"/>
        <v>#VALUE!</v>
      </c>
      <c r="CO193" s="263" t="str">
        <f t="shared" si="85"/>
        <v>2023PEC AI 516</v>
      </c>
      <c r="CP193" s="246" t="e">
        <f t="shared" si="86"/>
        <v>#VALUE!</v>
      </c>
      <c r="CQ193" s="211"/>
      <c r="CR193" s="246">
        <f t="shared" si="87"/>
        <v>20</v>
      </c>
      <c r="CS193" s="246" t="e">
        <f t="shared" si="88"/>
        <v>#VALUE!</v>
      </c>
      <c r="CT193" s="246" t="e">
        <f t="shared" si="89"/>
        <v>#VALUE!</v>
      </c>
      <c r="CU193" s="246" t="e">
        <f t="shared" si="90"/>
        <v>#VALUE!</v>
      </c>
      <c r="CV193" s="246" t="e">
        <f t="shared" si="91"/>
        <v>#VALUE!</v>
      </c>
      <c r="CW193" s="246" t="e">
        <f t="shared" si="92"/>
        <v>#VALUE!</v>
      </c>
      <c r="CX193" s="246" t="e">
        <f t="shared" si="93"/>
        <v>#VALUE!</v>
      </c>
      <c r="CY193" s="246" t="e">
        <f t="shared" si="94"/>
        <v>#VALUE!</v>
      </c>
      <c r="CZ193" s="246" t="e">
        <f t="shared" si="95"/>
        <v>#VALUE!</v>
      </c>
      <c r="DA193" s="246" t="e">
        <f t="shared" si="96"/>
        <v>#VALUE!</v>
      </c>
      <c r="DB193" s="246" t="e">
        <f t="shared" si="97"/>
        <v>#VALUE!</v>
      </c>
      <c r="DC193" s="246" t="e">
        <f t="shared" si="98"/>
        <v>#VALUE!</v>
      </c>
      <c r="DD193" s="246" t="e">
        <f t="shared" si="99"/>
        <v>#VALUE!</v>
      </c>
      <c r="DE193" s="212"/>
      <c r="DF193" s="212" t="e">
        <f t="shared" si="100"/>
        <v>#VALUE!</v>
      </c>
      <c r="DG193" s="212"/>
      <c r="DH193" s="212"/>
      <c r="DI193" s="212"/>
      <c r="DJ193" s="212"/>
      <c r="DK193" s="212"/>
      <c r="DL193" s="212"/>
      <c r="DM193" s="212"/>
      <c r="DN193" s="212"/>
      <c r="DO193" s="212"/>
      <c r="DP193" s="212"/>
      <c r="DQ193" s="212"/>
      <c r="DR193" s="264">
        <f t="shared" si="101"/>
        <v>54</v>
      </c>
      <c r="DS193" s="241">
        <f t="shared" si="102"/>
        <v>11</v>
      </c>
      <c r="DT193" s="212">
        <f t="shared" si="103"/>
        <v>8</v>
      </c>
      <c r="DU193" s="212">
        <f t="shared" si="104"/>
        <v>8</v>
      </c>
      <c r="DV193" s="212">
        <f t="shared" si="105"/>
        <v>8</v>
      </c>
      <c r="DW193" s="212">
        <f t="shared" si="106"/>
        <v>8</v>
      </c>
      <c r="DX193" s="264">
        <f t="shared" si="107"/>
        <v>3</v>
      </c>
      <c r="DY193" s="265">
        <f t="shared" si="108"/>
        <v>8</v>
      </c>
      <c r="DZ193" s="212">
        <f t="shared" si="109"/>
        <v>54</v>
      </c>
      <c r="EA193" s="212">
        <f t="shared" si="110"/>
        <v>11</v>
      </c>
      <c r="EB193" s="212">
        <f t="shared" si="111"/>
        <v>0</v>
      </c>
      <c r="EC193" s="212">
        <f t="shared" ref="EC193:ED193" si="1381">IF(ISEVEN($B193),DT193,0)</f>
        <v>8</v>
      </c>
      <c r="ED193" s="212">
        <f t="shared" si="1381"/>
        <v>8</v>
      </c>
      <c r="EE193" s="212">
        <f t="shared" ref="EE193:EF193" si="1382">IF(ISODD($B193),DU193,0)</f>
        <v>0</v>
      </c>
      <c r="EF193" s="212">
        <f t="shared" si="1382"/>
        <v>0</v>
      </c>
      <c r="EG193" s="212">
        <f t="shared" si="114"/>
        <v>8</v>
      </c>
      <c r="EH193" s="212">
        <f t="shared" si="115"/>
        <v>0</v>
      </c>
      <c r="EI193" s="212">
        <f t="shared" ref="EI193:EJ193" si="1383">IF(ISEVEN($B193),DW193,0)</f>
        <v>8</v>
      </c>
      <c r="EJ193" s="264">
        <f t="shared" si="1383"/>
        <v>3</v>
      </c>
      <c r="EK193" s="212">
        <f t="shared" ref="EK193:EL193" si="1384">IF(ISODD($B193),DX193,0)</f>
        <v>0</v>
      </c>
      <c r="EL193" s="212">
        <f t="shared" si="1384"/>
        <v>0</v>
      </c>
      <c r="EM193" s="212">
        <f t="shared" si="118"/>
        <v>8</v>
      </c>
      <c r="EN193" s="212"/>
      <c r="EO193" s="212"/>
      <c r="EP193" s="241">
        <f t="shared" si="119"/>
        <v>11</v>
      </c>
      <c r="EQ193" s="212">
        <f t="shared" si="120"/>
        <v>9</v>
      </c>
      <c r="ER193" s="212">
        <f t="shared" si="121"/>
        <v>10</v>
      </c>
      <c r="ES193" s="212">
        <f t="shared" si="122"/>
        <v>10</v>
      </c>
      <c r="ET193" s="264">
        <f t="shared" si="123"/>
        <v>5</v>
      </c>
      <c r="EU193" s="212">
        <f t="shared" si="124"/>
        <v>9</v>
      </c>
      <c r="EV193" s="212"/>
      <c r="EW193" s="212">
        <f t="shared" si="125"/>
        <v>54</v>
      </c>
      <c r="EX193" s="212">
        <f t="shared" si="126"/>
        <v>11</v>
      </c>
      <c r="EY193" s="212">
        <f t="shared" si="127"/>
        <v>0</v>
      </c>
      <c r="EZ193" s="212">
        <f t="shared" ref="EZ193:FA193" si="1385">IF(ISEVEN($B193),EQ193,0)</f>
        <v>9</v>
      </c>
      <c r="FA193" s="212">
        <f t="shared" si="1385"/>
        <v>10</v>
      </c>
      <c r="FB193" s="212">
        <f t="shared" ref="FB193:FC193" si="1386">IF(ISODD($B193),ER193,0)</f>
        <v>0</v>
      </c>
      <c r="FC193" s="212">
        <f t="shared" si="1386"/>
        <v>0</v>
      </c>
      <c r="FD193" s="212">
        <f t="shared" si="130"/>
        <v>10</v>
      </c>
      <c r="FE193" s="212">
        <f t="shared" si="131"/>
        <v>0</v>
      </c>
      <c r="FF193" s="264">
        <f t="shared" ref="FF193:FG193" si="1387">IF(ISEVEN($B193),ET193,0)</f>
        <v>5</v>
      </c>
      <c r="FG193" s="212">
        <f t="shared" si="1387"/>
        <v>9</v>
      </c>
      <c r="FH193" s="212">
        <f t="shared" si="133"/>
        <v>0</v>
      </c>
      <c r="FI193" s="212">
        <v>0</v>
      </c>
      <c r="FJ193" s="212">
        <v>0</v>
      </c>
      <c r="FK193" s="212"/>
      <c r="FL193" s="212"/>
      <c r="FM193" s="262">
        <v>54</v>
      </c>
    </row>
    <row r="194" spans="1:169" ht="15.75" customHeight="1" x14ac:dyDescent="0.2">
      <c r="A194" s="247">
        <v>181</v>
      </c>
      <c r="B194" s="266">
        <v>213423243181</v>
      </c>
      <c r="C194" s="266" t="s">
        <v>255</v>
      </c>
      <c r="D194" s="250"/>
      <c r="E194" s="267" t="s">
        <v>235</v>
      </c>
      <c r="F194" s="252">
        <f t="shared" si="0"/>
        <v>2</v>
      </c>
      <c r="G194" s="252">
        <f t="shared" si="1"/>
        <v>2</v>
      </c>
      <c r="H194" s="252">
        <f t="shared" si="2"/>
        <v>2</v>
      </c>
      <c r="I194" s="252">
        <f t="shared" si="3"/>
        <v>2</v>
      </c>
      <c r="J194" s="252">
        <f t="shared" si="4"/>
        <v>2</v>
      </c>
      <c r="K194" s="252">
        <f t="shared" si="5"/>
        <v>2</v>
      </c>
      <c r="L194" s="252">
        <f t="shared" si="6"/>
        <v>0</v>
      </c>
      <c r="M194" s="252">
        <f t="shared" si="7"/>
        <v>0</v>
      </c>
      <c r="N194" s="252">
        <f t="shared" si="8"/>
        <v>0</v>
      </c>
      <c r="O194" s="253">
        <f t="shared" si="9"/>
        <v>0</v>
      </c>
      <c r="P194" s="252">
        <f t="shared" si="10"/>
        <v>9</v>
      </c>
      <c r="Q194" s="252">
        <f t="shared" si="11"/>
        <v>0</v>
      </c>
      <c r="R194" s="252">
        <f t="shared" si="12"/>
        <v>0</v>
      </c>
      <c r="S194" s="254">
        <f t="shared" si="13"/>
        <v>0</v>
      </c>
      <c r="T194" s="255">
        <f t="shared" si="14"/>
        <v>3</v>
      </c>
      <c r="U194" s="252">
        <f t="shared" si="15"/>
        <v>0</v>
      </c>
      <c r="V194" s="252">
        <f t="shared" si="16"/>
        <v>0</v>
      </c>
      <c r="W194" s="252">
        <f t="shared" si="17"/>
        <v>0</v>
      </c>
      <c r="X194" s="254">
        <f t="shared" si="18"/>
        <v>0</v>
      </c>
      <c r="Y194" s="256">
        <f t="shared" si="19"/>
        <v>4</v>
      </c>
      <c r="Z194" s="252">
        <f t="shared" si="20"/>
        <v>0</v>
      </c>
      <c r="AA194" s="252">
        <f t="shared" si="21"/>
        <v>0</v>
      </c>
      <c r="AB194" s="252">
        <f t="shared" si="22"/>
        <v>0</v>
      </c>
      <c r="AC194" s="254">
        <f t="shared" si="23"/>
        <v>0</v>
      </c>
      <c r="AD194" s="255">
        <f t="shared" si="24"/>
        <v>4</v>
      </c>
      <c r="AE194" s="252">
        <f t="shared" si="25"/>
        <v>9</v>
      </c>
      <c r="AF194" s="252">
        <f t="shared" si="26"/>
        <v>0</v>
      </c>
      <c r="AG194" s="252">
        <f t="shared" si="27"/>
        <v>0</v>
      </c>
      <c r="AH194" s="254">
        <f t="shared" si="28"/>
        <v>0</v>
      </c>
      <c r="AI194" s="257">
        <f t="shared" si="29"/>
        <v>3</v>
      </c>
      <c r="AJ194" s="252">
        <f t="shared" si="30"/>
        <v>7</v>
      </c>
      <c r="AK194" s="252">
        <f t="shared" si="31"/>
        <v>0</v>
      </c>
      <c r="AL194" s="252">
        <f t="shared" si="32"/>
        <v>0</v>
      </c>
      <c r="AM194" s="254">
        <f t="shared" si="33"/>
        <v>0</v>
      </c>
      <c r="AN194" s="257">
        <f t="shared" si="34"/>
        <v>3</v>
      </c>
      <c r="AO194" s="252">
        <f t="shared" si="35"/>
        <v>0</v>
      </c>
      <c r="AP194" s="252">
        <f t="shared" si="36"/>
        <v>0</v>
      </c>
      <c r="AQ194" s="252">
        <f t="shared" si="37"/>
        <v>0</v>
      </c>
      <c r="AR194" s="254">
        <f t="shared" si="38"/>
        <v>0</v>
      </c>
      <c r="AS194" s="257">
        <f t="shared" si="39"/>
        <v>4</v>
      </c>
      <c r="AT194" s="252">
        <f t="shared" si="40"/>
        <v>9</v>
      </c>
      <c r="AU194" s="252">
        <f t="shared" si="41"/>
        <v>0</v>
      </c>
      <c r="AV194" s="252">
        <f t="shared" si="42"/>
        <v>0</v>
      </c>
      <c r="AW194" s="254">
        <f t="shared" si="43"/>
        <v>0</v>
      </c>
      <c r="AX194" s="258">
        <f t="shared" si="44"/>
        <v>3</v>
      </c>
      <c r="AY194" s="252">
        <f t="shared" si="45"/>
        <v>0</v>
      </c>
      <c r="AZ194" s="252">
        <f t="shared" si="46"/>
        <v>0</v>
      </c>
      <c r="BA194" s="252">
        <f t="shared" si="47"/>
        <v>0</v>
      </c>
      <c r="BB194" s="254">
        <f t="shared" si="48"/>
        <v>0</v>
      </c>
      <c r="BC194" s="257">
        <f t="shared" si="49"/>
        <v>4</v>
      </c>
      <c r="BD194" s="252">
        <f t="shared" si="50"/>
        <v>0</v>
      </c>
      <c r="BE194" s="252">
        <f t="shared" si="51"/>
        <v>0</v>
      </c>
      <c r="BF194" s="252">
        <f t="shared" si="52"/>
        <v>0</v>
      </c>
      <c r="BG194" s="254">
        <f t="shared" si="53"/>
        <v>0</v>
      </c>
      <c r="BH194" s="257">
        <f t="shared" si="54"/>
        <v>4</v>
      </c>
      <c r="BI194" s="259">
        <f t="shared" si="55"/>
        <v>3</v>
      </c>
      <c r="BJ194" s="252">
        <f t="shared" si="56"/>
        <v>0</v>
      </c>
      <c r="BK194" s="252">
        <f t="shared" si="57"/>
        <v>0</v>
      </c>
      <c r="BL194" s="254">
        <f t="shared" si="58"/>
        <v>0</v>
      </c>
      <c r="BM194" s="260">
        <f t="shared" si="59"/>
        <v>3</v>
      </c>
      <c r="BN194" s="252">
        <f t="shared" si="60"/>
        <v>9</v>
      </c>
      <c r="BO194" s="252">
        <f t="shared" si="61"/>
        <v>0</v>
      </c>
      <c r="BP194" s="252">
        <f t="shared" si="62"/>
        <v>0</v>
      </c>
      <c r="BQ194" s="254">
        <f t="shared" si="63"/>
        <v>0</v>
      </c>
      <c r="BR194" s="261">
        <f t="shared" si="64"/>
        <v>3</v>
      </c>
      <c r="BS194" s="252">
        <f t="shared" si="65"/>
        <v>0</v>
      </c>
      <c r="BT194" s="252">
        <f t="shared" si="66"/>
        <v>0</v>
      </c>
      <c r="BU194" s="252">
        <f t="shared" si="67"/>
        <v>0</v>
      </c>
      <c r="BV194" s="254">
        <f t="shared" si="68"/>
        <v>0</v>
      </c>
      <c r="BW194" s="261">
        <f t="shared" si="69"/>
        <v>4</v>
      </c>
      <c r="BX194" s="262">
        <v>58</v>
      </c>
      <c r="BY194" s="262">
        <v>58</v>
      </c>
      <c r="BZ194" s="246" t="e">
        <f t="shared" si="70"/>
        <v>#VALUE!</v>
      </c>
      <c r="CA194" s="246">
        <f t="shared" si="71"/>
        <v>20</v>
      </c>
      <c r="CB194" s="246" t="e">
        <f t="shared" si="72"/>
        <v>#VALUE!</v>
      </c>
      <c r="CC194" s="246" t="e">
        <f t="shared" si="73"/>
        <v>#VALUE!</v>
      </c>
      <c r="CD194" s="246" t="e">
        <f t="shared" si="74"/>
        <v>#VALUE!</v>
      </c>
      <c r="CE194" s="246" t="e">
        <f t="shared" si="75"/>
        <v>#VALUE!</v>
      </c>
      <c r="CF194" s="246" t="e">
        <f t="shared" si="76"/>
        <v>#VALUE!</v>
      </c>
      <c r="CG194" s="246" t="e">
        <f t="shared" si="77"/>
        <v>#VALUE!</v>
      </c>
      <c r="CH194" s="246" t="e">
        <f t="shared" si="78"/>
        <v>#VALUE!</v>
      </c>
      <c r="CI194" s="246" t="e">
        <f t="shared" si="79"/>
        <v>#VALUE!</v>
      </c>
      <c r="CJ194" s="246" t="e">
        <f t="shared" si="80"/>
        <v>#VALUE!</v>
      </c>
      <c r="CK194" s="246" t="e">
        <f t="shared" si="81"/>
        <v>#VALUE!</v>
      </c>
      <c r="CL194" s="246" t="e">
        <f t="shared" si="82"/>
        <v>#VALUE!</v>
      </c>
      <c r="CM194" s="246" t="e">
        <f t="shared" si="83"/>
        <v>#VALUE!</v>
      </c>
      <c r="CN194" s="246" t="e">
        <f t="shared" si="84"/>
        <v>#VALUE!</v>
      </c>
      <c r="CO194" s="263" t="str">
        <f t="shared" si="85"/>
        <v>2023PEC AI 188</v>
      </c>
      <c r="CP194" s="246" t="e">
        <f t="shared" si="86"/>
        <v>#VALUE!</v>
      </c>
      <c r="CQ194" s="211"/>
      <c r="CR194" s="246">
        <f t="shared" si="87"/>
        <v>20</v>
      </c>
      <c r="CS194" s="246" t="e">
        <f t="shared" si="88"/>
        <v>#VALUE!</v>
      </c>
      <c r="CT194" s="246" t="e">
        <f t="shared" si="89"/>
        <v>#VALUE!</v>
      </c>
      <c r="CU194" s="246" t="e">
        <f t="shared" si="90"/>
        <v>#VALUE!</v>
      </c>
      <c r="CV194" s="246" t="e">
        <f t="shared" si="91"/>
        <v>#VALUE!</v>
      </c>
      <c r="CW194" s="246" t="e">
        <f t="shared" si="92"/>
        <v>#VALUE!</v>
      </c>
      <c r="CX194" s="246" t="e">
        <f t="shared" si="93"/>
        <v>#VALUE!</v>
      </c>
      <c r="CY194" s="246" t="e">
        <f t="shared" si="94"/>
        <v>#VALUE!</v>
      </c>
      <c r="CZ194" s="246" t="e">
        <f t="shared" si="95"/>
        <v>#VALUE!</v>
      </c>
      <c r="DA194" s="246" t="e">
        <f t="shared" si="96"/>
        <v>#VALUE!</v>
      </c>
      <c r="DB194" s="246" t="e">
        <f t="shared" si="97"/>
        <v>#VALUE!</v>
      </c>
      <c r="DC194" s="246" t="e">
        <f t="shared" si="98"/>
        <v>#VALUE!</v>
      </c>
      <c r="DD194" s="246" t="e">
        <f t="shared" si="99"/>
        <v>#VALUE!</v>
      </c>
      <c r="DE194" s="212"/>
      <c r="DF194" s="212" t="e">
        <f t="shared" si="100"/>
        <v>#VALUE!</v>
      </c>
      <c r="DG194" s="212"/>
      <c r="DH194" s="212"/>
      <c r="DI194" s="212"/>
      <c r="DJ194" s="212"/>
      <c r="DK194" s="212"/>
      <c r="DL194" s="212"/>
      <c r="DM194" s="212"/>
      <c r="DN194" s="212"/>
      <c r="DO194" s="212"/>
      <c r="DP194" s="212"/>
      <c r="DQ194" s="212"/>
      <c r="DR194" s="264">
        <f t="shared" si="101"/>
        <v>58</v>
      </c>
      <c r="DS194" s="241">
        <f t="shared" si="102"/>
        <v>12</v>
      </c>
      <c r="DT194" s="212">
        <f t="shared" si="103"/>
        <v>9</v>
      </c>
      <c r="DU194" s="212">
        <f t="shared" si="104"/>
        <v>9</v>
      </c>
      <c r="DV194" s="212">
        <f t="shared" si="105"/>
        <v>7</v>
      </c>
      <c r="DW194" s="212">
        <f t="shared" si="106"/>
        <v>9</v>
      </c>
      <c r="DX194" s="264">
        <f t="shared" si="107"/>
        <v>3</v>
      </c>
      <c r="DY194" s="265">
        <f t="shared" si="108"/>
        <v>9</v>
      </c>
      <c r="DZ194" s="212">
        <f t="shared" si="109"/>
        <v>58</v>
      </c>
      <c r="EA194" s="212">
        <f t="shared" si="110"/>
        <v>12</v>
      </c>
      <c r="EB194" s="212">
        <f t="shared" si="111"/>
        <v>9</v>
      </c>
      <c r="EC194" s="212">
        <f t="shared" ref="EC194:ED194" si="1388">IF(ISEVEN($B194),DT194,0)</f>
        <v>0</v>
      </c>
      <c r="ED194" s="212">
        <f t="shared" si="1388"/>
        <v>0</v>
      </c>
      <c r="EE194" s="212">
        <f t="shared" ref="EE194:EF194" si="1389">IF(ISODD($B194),DU194,0)</f>
        <v>9</v>
      </c>
      <c r="EF194" s="212">
        <f t="shared" si="1389"/>
        <v>7</v>
      </c>
      <c r="EG194" s="212">
        <f t="shared" si="114"/>
        <v>0</v>
      </c>
      <c r="EH194" s="212">
        <f t="shared" si="115"/>
        <v>9</v>
      </c>
      <c r="EI194" s="212">
        <f t="shared" ref="EI194:EJ194" si="1390">IF(ISEVEN($B194),DW194,0)</f>
        <v>0</v>
      </c>
      <c r="EJ194" s="212">
        <f t="shared" si="1390"/>
        <v>0</v>
      </c>
      <c r="EK194" s="264">
        <f t="shared" ref="EK194:EL194" si="1391">IF(ISODD($B194),DX194,0)</f>
        <v>3</v>
      </c>
      <c r="EL194" s="212">
        <f t="shared" si="1391"/>
        <v>9</v>
      </c>
      <c r="EM194" s="212">
        <f t="shared" si="118"/>
        <v>0</v>
      </c>
      <c r="EN194" s="212"/>
      <c r="EO194" s="212"/>
      <c r="EP194" s="241">
        <f t="shared" si="119"/>
        <v>12</v>
      </c>
      <c r="EQ194" s="212">
        <f t="shared" si="120"/>
        <v>10</v>
      </c>
      <c r="ER194" s="212">
        <f t="shared" si="121"/>
        <v>10</v>
      </c>
      <c r="ES194" s="212">
        <f t="shared" si="122"/>
        <v>9</v>
      </c>
      <c r="ET194" s="264">
        <f t="shared" si="123"/>
        <v>8</v>
      </c>
      <c r="EU194" s="212">
        <f t="shared" si="124"/>
        <v>9</v>
      </c>
      <c r="EV194" s="212"/>
      <c r="EW194" s="212">
        <f t="shared" si="125"/>
        <v>58</v>
      </c>
      <c r="EX194" s="212">
        <f t="shared" si="126"/>
        <v>12</v>
      </c>
      <c r="EY194" s="212">
        <f t="shared" si="127"/>
        <v>10</v>
      </c>
      <c r="EZ194" s="212">
        <f t="shared" ref="EZ194:FA194" si="1392">IF(ISEVEN($B194),EQ194,0)</f>
        <v>0</v>
      </c>
      <c r="FA194" s="212">
        <f t="shared" si="1392"/>
        <v>0</v>
      </c>
      <c r="FB194" s="212">
        <f t="shared" ref="FB194:FC194" si="1393">IF(ISODD($B194),ER194,0)</f>
        <v>10</v>
      </c>
      <c r="FC194" s="212">
        <f t="shared" si="1393"/>
        <v>9</v>
      </c>
      <c r="FD194" s="212">
        <f t="shared" si="130"/>
        <v>0</v>
      </c>
      <c r="FE194" s="264">
        <f t="shared" si="131"/>
        <v>8</v>
      </c>
      <c r="FF194" s="212">
        <f t="shared" ref="FF194:FG194" si="1394">IF(ISEVEN($B194),ET194,0)</f>
        <v>0</v>
      </c>
      <c r="FG194" s="212">
        <f t="shared" si="1394"/>
        <v>0</v>
      </c>
      <c r="FH194" s="212">
        <f t="shared" si="133"/>
        <v>9</v>
      </c>
      <c r="FI194" s="212">
        <v>0</v>
      </c>
      <c r="FJ194" s="212">
        <v>0</v>
      </c>
      <c r="FK194" s="212"/>
      <c r="FL194" s="212"/>
      <c r="FM194" s="262">
        <v>58</v>
      </c>
    </row>
    <row r="195" spans="1:169" ht="15.75" customHeight="1" x14ac:dyDescent="0.2">
      <c r="A195" s="247">
        <v>182</v>
      </c>
      <c r="B195" s="266">
        <v>213423243182</v>
      </c>
      <c r="C195" s="266" t="s">
        <v>255</v>
      </c>
      <c r="D195" s="250"/>
      <c r="E195" s="267" t="s">
        <v>235</v>
      </c>
      <c r="F195" s="252">
        <f t="shared" si="0"/>
        <v>2</v>
      </c>
      <c r="G195" s="252">
        <f t="shared" si="1"/>
        <v>2</v>
      </c>
      <c r="H195" s="252">
        <f t="shared" si="2"/>
        <v>2</v>
      </c>
      <c r="I195" s="252">
        <f t="shared" si="3"/>
        <v>2</v>
      </c>
      <c r="J195" s="252">
        <f t="shared" si="4"/>
        <v>2</v>
      </c>
      <c r="K195" s="252">
        <f t="shared" si="5"/>
        <v>2</v>
      </c>
      <c r="L195" s="252">
        <f t="shared" si="6"/>
        <v>0</v>
      </c>
      <c r="M195" s="252">
        <f t="shared" si="7"/>
        <v>0</v>
      </c>
      <c r="N195" s="252">
        <f t="shared" si="8"/>
        <v>0</v>
      </c>
      <c r="O195" s="253">
        <f t="shared" si="9"/>
        <v>0</v>
      </c>
      <c r="P195" s="252">
        <f t="shared" si="10"/>
        <v>0</v>
      </c>
      <c r="Q195" s="252">
        <f t="shared" si="11"/>
        <v>0</v>
      </c>
      <c r="R195" s="252">
        <f t="shared" si="12"/>
        <v>0</v>
      </c>
      <c r="S195" s="254">
        <f t="shared" si="13"/>
        <v>0</v>
      </c>
      <c r="T195" s="255">
        <f t="shared" si="14"/>
        <v>4</v>
      </c>
      <c r="U195" s="252">
        <f t="shared" si="15"/>
        <v>8</v>
      </c>
      <c r="V195" s="252">
        <f t="shared" si="16"/>
        <v>0</v>
      </c>
      <c r="W195" s="252">
        <f t="shared" si="17"/>
        <v>0</v>
      </c>
      <c r="X195" s="254">
        <f t="shared" si="18"/>
        <v>0</v>
      </c>
      <c r="Y195" s="256">
        <f t="shared" si="19"/>
        <v>3</v>
      </c>
      <c r="Z195" s="252">
        <f t="shared" si="20"/>
        <v>9</v>
      </c>
      <c r="AA195" s="252">
        <f t="shared" si="21"/>
        <v>0</v>
      </c>
      <c r="AB195" s="252">
        <f t="shared" si="22"/>
        <v>0</v>
      </c>
      <c r="AC195" s="254">
        <f t="shared" si="23"/>
        <v>0</v>
      </c>
      <c r="AD195" s="255">
        <f t="shared" si="24"/>
        <v>3</v>
      </c>
      <c r="AE195" s="252">
        <f t="shared" si="25"/>
        <v>0</v>
      </c>
      <c r="AF195" s="252">
        <f t="shared" si="26"/>
        <v>0</v>
      </c>
      <c r="AG195" s="252">
        <f t="shared" si="27"/>
        <v>0</v>
      </c>
      <c r="AH195" s="254">
        <f t="shared" si="28"/>
        <v>0</v>
      </c>
      <c r="AI195" s="257">
        <f t="shared" si="29"/>
        <v>4</v>
      </c>
      <c r="AJ195" s="252">
        <f t="shared" si="30"/>
        <v>0</v>
      </c>
      <c r="AK195" s="252">
        <f t="shared" si="31"/>
        <v>0</v>
      </c>
      <c r="AL195" s="252">
        <f t="shared" si="32"/>
        <v>0</v>
      </c>
      <c r="AM195" s="254">
        <f t="shared" si="33"/>
        <v>0</v>
      </c>
      <c r="AN195" s="257">
        <f t="shared" si="34"/>
        <v>4</v>
      </c>
      <c r="AO195" s="252">
        <f t="shared" si="35"/>
        <v>9</v>
      </c>
      <c r="AP195" s="252">
        <f t="shared" si="36"/>
        <v>0</v>
      </c>
      <c r="AQ195" s="252">
        <f t="shared" si="37"/>
        <v>0</v>
      </c>
      <c r="AR195" s="254">
        <f t="shared" si="38"/>
        <v>0</v>
      </c>
      <c r="AS195" s="257">
        <f t="shared" si="39"/>
        <v>3</v>
      </c>
      <c r="AT195" s="252">
        <f t="shared" si="40"/>
        <v>0</v>
      </c>
      <c r="AU195" s="252">
        <f t="shared" si="41"/>
        <v>0</v>
      </c>
      <c r="AV195" s="252">
        <f t="shared" si="42"/>
        <v>0</v>
      </c>
      <c r="AW195" s="254">
        <f t="shared" si="43"/>
        <v>0</v>
      </c>
      <c r="AX195" s="258">
        <f t="shared" si="44"/>
        <v>4</v>
      </c>
      <c r="AY195" s="252">
        <f t="shared" si="45"/>
        <v>9</v>
      </c>
      <c r="AZ195" s="252">
        <f t="shared" si="46"/>
        <v>0</v>
      </c>
      <c r="BA195" s="252">
        <f t="shared" si="47"/>
        <v>0</v>
      </c>
      <c r="BB195" s="254">
        <f t="shared" si="48"/>
        <v>0</v>
      </c>
      <c r="BC195" s="257">
        <f t="shared" si="49"/>
        <v>3</v>
      </c>
      <c r="BD195" s="259">
        <f t="shared" si="50"/>
        <v>2</v>
      </c>
      <c r="BE195" s="252">
        <f t="shared" si="51"/>
        <v>0</v>
      </c>
      <c r="BF195" s="252">
        <f t="shared" si="52"/>
        <v>0</v>
      </c>
      <c r="BG195" s="254">
        <f t="shared" si="53"/>
        <v>0</v>
      </c>
      <c r="BH195" s="257">
        <f t="shared" si="54"/>
        <v>3</v>
      </c>
      <c r="BI195" s="252">
        <f t="shared" si="55"/>
        <v>0</v>
      </c>
      <c r="BJ195" s="252">
        <f t="shared" si="56"/>
        <v>0</v>
      </c>
      <c r="BK195" s="252">
        <f t="shared" si="57"/>
        <v>0</v>
      </c>
      <c r="BL195" s="254">
        <f t="shared" si="58"/>
        <v>0</v>
      </c>
      <c r="BM195" s="260">
        <f t="shared" si="59"/>
        <v>4</v>
      </c>
      <c r="BN195" s="252">
        <f t="shared" si="60"/>
        <v>0</v>
      </c>
      <c r="BO195" s="252">
        <f t="shared" si="61"/>
        <v>0</v>
      </c>
      <c r="BP195" s="252">
        <f t="shared" si="62"/>
        <v>0</v>
      </c>
      <c r="BQ195" s="254">
        <f t="shared" si="63"/>
        <v>0</v>
      </c>
      <c r="BR195" s="261">
        <f t="shared" si="64"/>
        <v>4</v>
      </c>
      <c r="BS195" s="252">
        <f t="shared" si="65"/>
        <v>9</v>
      </c>
      <c r="BT195" s="252">
        <f t="shared" si="66"/>
        <v>0</v>
      </c>
      <c r="BU195" s="252">
        <f t="shared" si="67"/>
        <v>0</v>
      </c>
      <c r="BV195" s="254">
        <f t="shared" si="68"/>
        <v>0</v>
      </c>
      <c r="BW195" s="261">
        <f t="shared" si="69"/>
        <v>3</v>
      </c>
      <c r="BX195" s="262">
        <v>58</v>
      </c>
      <c r="BY195" s="262">
        <v>58</v>
      </c>
      <c r="BZ195" s="246" t="e">
        <f t="shared" si="70"/>
        <v>#VALUE!</v>
      </c>
      <c r="CA195" s="246">
        <f t="shared" si="71"/>
        <v>20</v>
      </c>
      <c r="CB195" s="246" t="e">
        <f t="shared" si="72"/>
        <v>#VALUE!</v>
      </c>
      <c r="CC195" s="246" t="e">
        <f t="shared" si="73"/>
        <v>#VALUE!</v>
      </c>
      <c r="CD195" s="246" t="e">
        <f t="shared" si="74"/>
        <v>#VALUE!</v>
      </c>
      <c r="CE195" s="246" t="e">
        <f t="shared" si="75"/>
        <v>#VALUE!</v>
      </c>
      <c r="CF195" s="246" t="e">
        <f t="shared" si="76"/>
        <v>#VALUE!</v>
      </c>
      <c r="CG195" s="246" t="e">
        <f t="shared" si="77"/>
        <v>#VALUE!</v>
      </c>
      <c r="CH195" s="246" t="e">
        <f t="shared" si="78"/>
        <v>#VALUE!</v>
      </c>
      <c r="CI195" s="246" t="e">
        <f t="shared" si="79"/>
        <v>#VALUE!</v>
      </c>
      <c r="CJ195" s="246" t="e">
        <f t="shared" si="80"/>
        <v>#VALUE!</v>
      </c>
      <c r="CK195" s="246" t="e">
        <f t="shared" si="81"/>
        <v>#VALUE!</v>
      </c>
      <c r="CL195" s="246" t="e">
        <f t="shared" si="82"/>
        <v>#VALUE!</v>
      </c>
      <c r="CM195" s="246" t="e">
        <f t="shared" si="83"/>
        <v>#VALUE!</v>
      </c>
      <c r="CN195" s="246" t="e">
        <f t="shared" si="84"/>
        <v>#VALUE!</v>
      </c>
      <c r="CO195" s="263" t="str">
        <f t="shared" si="85"/>
        <v>2023PEC AI 188</v>
      </c>
      <c r="CP195" s="246" t="e">
        <f t="shared" si="86"/>
        <v>#VALUE!</v>
      </c>
      <c r="CQ195" s="211"/>
      <c r="CR195" s="246">
        <f t="shared" si="87"/>
        <v>20</v>
      </c>
      <c r="CS195" s="246" t="e">
        <f t="shared" si="88"/>
        <v>#VALUE!</v>
      </c>
      <c r="CT195" s="246" t="e">
        <f t="shared" si="89"/>
        <v>#VALUE!</v>
      </c>
      <c r="CU195" s="246" t="e">
        <f t="shared" si="90"/>
        <v>#VALUE!</v>
      </c>
      <c r="CV195" s="246" t="e">
        <f t="shared" si="91"/>
        <v>#VALUE!</v>
      </c>
      <c r="CW195" s="246" t="e">
        <f t="shared" si="92"/>
        <v>#VALUE!</v>
      </c>
      <c r="CX195" s="246" t="e">
        <f t="shared" si="93"/>
        <v>#VALUE!</v>
      </c>
      <c r="CY195" s="246" t="e">
        <f t="shared" si="94"/>
        <v>#VALUE!</v>
      </c>
      <c r="CZ195" s="246" t="e">
        <f t="shared" si="95"/>
        <v>#VALUE!</v>
      </c>
      <c r="DA195" s="246" t="e">
        <f t="shared" si="96"/>
        <v>#VALUE!</v>
      </c>
      <c r="DB195" s="246" t="e">
        <f t="shared" si="97"/>
        <v>#VALUE!</v>
      </c>
      <c r="DC195" s="246" t="e">
        <f t="shared" si="98"/>
        <v>#VALUE!</v>
      </c>
      <c r="DD195" s="246" t="e">
        <f t="shared" si="99"/>
        <v>#VALUE!</v>
      </c>
      <c r="DE195" s="212"/>
      <c r="DF195" s="212" t="e">
        <f t="shared" si="100"/>
        <v>#VALUE!</v>
      </c>
      <c r="DG195" s="212"/>
      <c r="DH195" s="212"/>
      <c r="DI195" s="212"/>
      <c r="DJ195" s="212"/>
      <c r="DK195" s="212"/>
      <c r="DL195" s="212"/>
      <c r="DM195" s="212"/>
      <c r="DN195" s="212"/>
      <c r="DO195" s="212"/>
      <c r="DP195" s="212"/>
      <c r="DQ195" s="212"/>
      <c r="DR195" s="264">
        <f t="shared" si="101"/>
        <v>58</v>
      </c>
      <c r="DS195" s="241">
        <f t="shared" si="102"/>
        <v>12</v>
      </c>
      <c r="DT195" s="212">
        <f t="shared" si="103"/>
        <v>8</v>
      </c>
      <c r="DU195" s="212">
        <f t="shared" si="104"/>
        <v>9</v>
      </c>
      <c r="DV195" s="212">
        <f t="shared" si="105"/>
        <v>9</v>
      </c>
      <c r="DW195" s="212">
        <f t="shared" si="106"/>
        <v>9</v>
      </c>
      <c r="DX195" s="264">
        <f t="shared" si="107"/>
        <v>2</v>
      </c>
      <c r="DY195" s="265">
        <f t="shared" si="108"/>
        <v>9</v>
      </c>
      <c r="DZ195" s="212">
        <f t="shared" si="109"/>
        <v>58</v>
      </c>
      <c r="EA195" s="212">
        <f t="shared" si="110"/>
        <v>12</v>
      </c>
      <c r="EB195" s="212">
        <f t="shared" si="111"/>
        <v>0</v>
      </c>
      <c r="EC195" s="212">
        <f t="shared" ref="EC195:ED195" si="1395">IF(ISEVEN($B195),DT195,0)</f>
        <v>8</v>
      </c>
      <c r="ED195" s="212">
        <f t="shared" si="1395"/>
        <v>9</v>
      </c>
      <c r="EE195" s="212">
        <f t="shared" ref="EE195:EF195" si="1396">IF(ISODD($B195),DU195,0)</f>
        <v>0</v>
      </c>
      <c r="EF195" s="212">
        <f t="shared" si="1396"/>
        <v>0</v>
      </c>
      <c r="EG195" s="212">
        <f t="shared" si="114"/>
        <v>9</v>
      </c>
      <c r="EH195" s="212">
        <f t="shared" si="115"/>
        <v>0</v>
      </c>
      <c r="EI195" s="212">
        <f t="shared" ref="EI195:EJ195" si="1397">IF(ISEVEN($B195),DW195,0)</f>
        <v>9</v>
      </c>
      <c r="EJ195" s="264">
        <f t="shared" si="1397"/>
        <v>2</v>
      </c>
      <c r="EK195" s="212">
        <f t="shared" ref="EK195:EL195" si="1398">IF(ISODD($B195),DX195,0)</f>
        <v>0</v>
      </c>
      <c r="EL195" s="212">
        <f t="shared" si="1398"/>
        <v>0</v>
      </c>
      <c r="EM195" s="212">
        <f t="shared" si="118"/>
        <v>9</v>
      </c>
      <c r="EN195" s="212"/>
      <c r="EO195" s="212"/>
      <c r="EP195" s="241">
        <f t="shared" si="119"/>
        <v>12</v>
      </c>
      <c r="EQ195" s="212">
        <f t="shared" si="120"/>
        <v>10</v>
      </c>
      <c r="ER195" s="212">
        <f t="shared" si="121"/>
        <v>10</v>
      </c>
      <c r="ES195" s="212">
        <f t="shared" si="122"/>
        <v>10</v>
      </c>
      <c r="ET195" s="264">
        <f t="shared" si="123"/>
        <v>7</v>
      </c>
      <c r="EU195" s="212">
        <f t="shared" si="124"/>
        <v>9</v>
      </c>
      <c r="EV195" s="212"/>
      <c r="EW195" s="212">
        <f t="shared" si="125"/>
        <v>58</v>
      </c>
      <c r="EX195" s="212">
        <f t="shared" si="126"/>
        <v>12</v>
      </c>
      <c r="EY195" s="212">
        <f t="shared" si="127"/>
        <v>0</v>
      </c>
      <c r="EZ195" s="212">
        <f t="shared" ref="EZ195:FA195" si="1399">IF(ISEVEN($B195),EQ195,0)</f>
        <v>10</v>
      </c>
      <c r="FA195" s="212">
        <f t="shared" si="1399"/>
        <v>10</v>
      </c>
      <c r="FB195" s="212">
        <f t="shared" ref="FB195:FC195" si="1400">IF(ISODD($B195),ER195,0)</f>
        <v>0</v>
      </c>
      <c r="FC195" s="212">
        <f t="shared" si="1400"/>
        <v>0</v>
      </c>
      <c r="FD195" s="212">
        <f t="shared" si="130"/>
        <v>10</v>
      </c>
      <c r="FE195" s="212">
        <f t="shared" si="131"/>
        <v>0</v>
      </c>
      <c r="FF195" s="264">
        <f t="shared" ref="FF195:FG195" si="1401">IF(ISEVEN($B195),ET195,0)</f>
        <v>7</v>
      </c>
      <c r="FG195" s="212">
        <f t="shared" si="1401"/>
        <v>9</v>
      </c>
      <c r="FH195" s="212">
        <f t="shared" si="133"/>
        <v>0</v>
      </c>
      <c r="FI195" s="212">
        <v>0</v>
      </c>
      <c r="FJ195" s="212">
        <v>0</v>
      </c>
      <c r="FK195" s="212"/>
      <c r="FL195" s="212"/>
      <c r="FM195" s="262">
        <v>58</v>
      </c>
    </row>
    <row r="196" spans="1:169" ht="15.75" customHeight="1" x14ac:dyDescent="0.2">
      <c r="A196" s="247">
        <v>183</v>
      </c>
      <c r="B196" s="266">
        <v>213423243183</v>
      </c>
      <c r="C196" s="266" t="s">
        <v>251</v>
      </c>
      <c r="D196" s="250"/>
      <c r="E196" s="267" t="s">
        <v>233</v>
      </c>
      <c r="F196" s="252">
        <f t="shared" si="0"/>
        <v>2</v>
      </c>
      <c r="G196" s="252">
        <f t="shared" si="1"/>
        <v>2</v>
      </c>
      <c r="H196" s="252">
        <f t="shared" si="2"/>
        <v>2</v>
      </c>
      <c r="I196" s="252">
        <f t="shared" si="3"/>
        <v>2</v>
      </c>
      <c r="J196" s="252">
        <f t="shared" si="4"/>
        <v>2</v>
      </c>
      <c r="K196" s="252">
        <f t="shared" si="5"/>
        <v>2</v>
      </c>
      <c r="L196" s="252">
        <f t="shared" si="6"/>
        <v>2</v>
      </c>
      <c r="M196" s="252">
        <f t="shared" si="7"/>
        <v>2</v>
      </c>
      <c r="N196" s="252">
        <f t="shared" si="8"/>
        <v>1</v>
      </c>
      <c r="O196" s="253">
        <f t="shared" si="9"/>
        <v>0</v>
      </c>
      <c r="P196" s="252">
        <f t="shared" si="10"/>
        <v>12</v>
      </c>
      <c r="Q196" s="252">
        <f t="shared" si="11"/>
        <v>0</v>
      </c>
      <c r="R196" s="252">
        <f t="shared" si="12"/>
        <v>0</v>
      </c>
      <c r="S196" s="254">
        <f t="shared" si="13"/>
        <v>0</v>
      </c>
      <c r="T196" s="255">
        <f t="shared" si="14"/>
        <v>3</v>
      </c>
      <c r="U196" s="252">
        <f t="shared" si="15"/>
        <v>0</v>
      </c>
      <c r="V196" s="252">
        <f t="shared" si="16"/>
        <v>0</v>
      </c>
      <c r="W196" s="252">
        <f t="shared" si="17"/>
        <v>0</v>
      </c>
      <c r="X196" s="254">
        <f t="shared" si="18"/>
        <v>0</v>
      </c>
      <c r="Y196" s="256">
        <f t="shared" si="19"/>
        <v>4</v>
      </c>
      <c r="Z196" s="252">
        <f t="shared" si="20"/>
        <v>0</v>
      </c>
      <c r="AA196" s="252">
        <f t="shared" si="21"/>
        <v>0</v>
      </c>
      <c r="AB196" s="252">
        <f t="shared" si="22"/>
        <v>0</v>
      </c>
      <c r="AC196" s="254">
        <f t="shared" si="23"/>
        <v>0</v>
      </c>
      <c r="AD196" s="255">
        <f t="shared" si="24"/>
        <v>4</v>
      </c>
      <c r="AE196" s="252">
        <f t="shared" si="25"/>
        <v>12</v>
      </c>
      <c r="AF196" s="252">
        <f t="shared" si="26"/>
        <v>0</v>
      </c>
      <c r="AG196" s="252">
        <f t="shared" si="27"/>
        <v>0</v>
      </c>
      <c r="AH196" s="254">
        <f t="shared" si="28"/>
        <v>0</v>
      </c>
      <c r="AI196" s="257">
        <f t="shared" si="29"/>
        <v>3</v>
      </c>
      <c r="AJ196" s="252">
        <f t="shared" si="30"/>
        <v>10</v>
      </c>
      <c r="AK196" s="252">
        <f t="shared" si="31"/>
        <v>0</v>
      </c>
      <c r="AL196" s="252">
        <f t="shared" si="32"/>
        <v>0</v>
      </c>
      <c r="AM196" s="254">
        <f t="shared" si="33"/>
        <v>0</v>
      </c>
      <c r="AN196" s="257">
        <f t="shared" si="34"/>
        <v>3</v>
      </c>
      <c r="AO196" s="252">
        <f t="shared" si="35"/>
        <v>0</v>
      </c>
      <c r="AP196" s="252">
        <f t="shared" si="36"/>
        <v>0</v>
      </c>
      <c r="AQ196" s="252">
        <f t="shared" si="37"/>
        <v>0</v>
      </c>
      <c r="AR196" s="254">
        <f t="shared" si="38"/>
        <v>0</v>
      </c>
      <c r="AS196" s="257">
        <f t="shared" si="39"/>
        <v>4</v>
      </c>
      <c r="AT196" s="252">
        <f t="shared" si="40"/>
        <v>12</v>
      </c>
      <c r="AU196" s="252">
        <f t="shared" si="41"/>
        <v>0</v>
      </c>
      <c r="AV196" s="252">
        <f t="shared" si="42"/>
        <v>0</v>
      </c>
      <c r="AW196" s="254">
        <f t="shared" si="43"/>
        <v>0</v>
      </c>
      <c r="AX196" s="258">
        <f t="shared" si="44"/>
        <v>3</v>
      </c>
      <c r="AY196" s="252">
        <f t="shared" si="45"/>
        <v>0</v>
      </c>
      <c r="AZ196" s="252">
        <f t="shared" si="46"/>
        <v>0</v>
      </c>
      <c r="BA196" s="252">
        <f t="shared" si="47"/>
        <v>0</v>
      </c>
      <c r="BB196" s="254">
        <f t="shared" si="48"/>
        <v>0</v>
      </c>
      <c r="BC196" s="257">
        <f t="shared" si="49"/>
        <v>4</v>
      </c>
      <c r="BD196" s="252">
        <f t="shared" si="50"/>
        <v>0</v>
      </c>
      <c r="BE196" s="252">
        <f t="shared" si="51"/>
        <v>0</v>
      </c>
      <c r="BF196" s="252">
        <f t="shared" si="52"/>
        <v>0</v>
      </c>
      <c r="BG196" s="254">
        <f t="shared" si="53"/>
        <v>0</v>
      </c>
      <c r="BH196" s="257">
        <f t="shared" si="54"/>
        <v>4</v>
      </c>
      <c r="BI196" s="259">
        <f t="shared" si="55"/>
        <v>8</v>
      </c>
      <c r="BJ196" s="252">
        <f t="shared" si="56"/>
        <v>0</v>
      </c>
      <c r="BK196" s="252">
        <f t="shared" si="57"/>
        <v>0</v>
      </c>
      <c r="BL196" s="254">
        <f t="shared" si="58"/>
        <v>0</v>
      </c>
      <c r="BM196" s="260">
        <f t="shared" si="59"/>
        <v>3</v>
      </c>
      <c r="BN196" s="252">
        <f t="shared" si="60"/>
        <v>12</v>
      </c>
      <c r="BO196" s="252">
        <f t="shared" si="61"/>
        <v>0</v>
      </c>
      <c r="BP196" s="252">
        <f t="shared" si="62"/>
        <v>0</v>
      </c>
      <c r="BQ196" s="254">
        <f t="shared" si="63"/>
        <v>0</v>
      </c>
      <c r="BR196" s="261">
        <f t="shared" si="64"/>
        <v>3</v>
      </c>
      <c r="BS196" s="252">
        <f t="shared" si="65"/>
        <v>0</v>
      </c>
      <c r="BT196" s="252">
        <f t="shared" si="66"/>
        <v>0</v>
      </c>
      <c r="BU196" s="252">
        <f t="shared" si="67"/>
        <v>0</v>
      </c>
      <c r="BV196" s="254">
        <f t="shared" si="68"/>
        <v>0</v>
      </c>
      <c r="BW196" s="261">
        <f t="shared" si="69"/>
        <v>4</v>
      </c>
      <c r="BX196" s="262">
        <v>83</v>
      </c>
      <c r="BY196" s="262">
        <v>83</v>
      </c>
      <c r="BZ196" s="246" t="e">
        <f t="shared" si="70"/>
        <v>#VALUE!</v>
      </c>
      <c r="CA196" s="246">
        <f t="shared" si="71"/>
        <v>20</v>
      </c>
      <c r="CB196" s="246" t="e">
        <f t="shared" si="72"/>
        <v>#VALUE!</v>
      </c>
      <c r="CC196" s="246" t="e">
        <f t="shared" si="73"/>
        <v>#VALUE!</v>
      </c>
      <c r="CD196" s="246" t="e">
        <f t="shared" si="74"/>
        <v>#VALUE!</v>
      </c>
      <c r="CE196" s="246" t="e">
        <f t="shared" si="75"/>
        <v>#VALUE!</v>
      </c>
      <c r="CF196" s="246" t="e">
        <f t="shared" si="76"/>
        <v>#VALUE!</v>
      </c>
      <c r="CG196" s="246" t="e">
        <f t="shared" si="77"/>
        <v>#VALUE!</v>
      </c>
      <c r="CH196" s="246" t="e">
        <f t="shared" si="78"/>
        <v>#VALUE!</v>
      </c>
      <c r="CI196" s="246" t="e">
        <f t="shared" si="79"/>
        <v>#VALUE!</v>
      </c>
      <c r="CJ196" s="246" t="e">
        <f t="shared" si="80"/>
        <v>#VALUE!</v>
      </c>
      <c r="CK196" s="246" t="e">
        <f t="shared" si="81"/>
        <v>#VALUE!</v>
      </c>
      <c r="CL196" s="246" t="e">
        <f t="shared" si="82"/>
        <v>#VALUE!</v>
      </c>
      <c r="CM196" s="246" t="e">
        <f t="shared" si="83"/>
        <v>#VALUE!</v>
      </c>
      <c r="CN196" s="246" t="e">
        <f t="shared" si="84"/>
        <v>#VALUE!</v>
      </c>
      <c r="CO196" s="263" t="str">
        <f t="shared" si="85"/>
        <v>2023PEC AI 186</v>
      </c>
      <c r="CP196" s="246" t="e">
        <f t="shared" si="86"/>
        <v>#VALUE!</v>
      </c>
      <c r="CQ196" s="211"/>
      <c r="CR196" s="246">
        <f t="shared" si="87"/>
        <v>20</v>
      </c>
      <c r="CS196" s="246" t="e">
        <f t="shared" si="88"/>
        <v>#VALUE!</v>
      </c>
      <c r="CT196" s="246" t="e">
        <f t="shared" si="89"/>
        <v>#VALUE!</v>
      </c>
      <c r="CU196" s="246" t="e">
        <f t="shared" si="90"/>
        <v>#VALUE!</v>
      </c>
      <c r="CV196" s="246" t="e">
        <f t="shared" si="91"/>
        <v>#VALUE!</v>
      </c>
      <c r="CW196" s="246" t="e">
        <f t="shared" si="92"/>
        <v>#VALUE!</v>
      </c>
      <c r="CX196" s="246" t="e">
        <f t="shared" si="93"/>
        <v>#VALUE!</v>
      </c>
      <c r="CY196" s="246" t="e">
        <f t="shared" si="94"/>
        <v>#VALUE!</v>
      </c>
      <c r="CZ196" s="246" t="e">
        <f t="shared" si="95"/>
        <v>#VALUE!</v>
      </c>
      <c r="DA196" s="246" t="e">
        <f t="shared" si="96"/>
        <v>#VALUE!</v>
      </c>
      <c r="DB196" s="246" t="e">
        <f t="shared" si="97"/>
        <v>#VALUE!</v>
      </c>
      <c r="DC196" s="246" t="e">
        <f t="shared" si="98"/>
        <v>#VALUE!</v>
      </c>
      <c r="DD196" s="246" t="e">
        <f t="shared" si="99"/>
        <v>#VALUE!</v>
      </c>
      <c r="DE196" s="212"/>
      <c r="DF196" s="212" t="e">
        <f t="shared" si="100"/>
        <v>#VALUE!</v>
      </c>
      <c r="DG196" s="212"/>
      <c r="DH196" s="212"/>
      <c r="DI196" s="212"/>
      <c r="DJ196" s="212"/>
      <c r="DK196" s="212"/>
      <c r="DL196" s="212"/>
      <c r="DM196" s="212"/>
      <c r="DN196" s="212"/>
      <c r="DO196" s="212"/>
      <c r="DP196" s="212"/>
      <c r="DQ196" s="212"/>
      <c r="DR196" s="264">
        <f t="shared" si="101"/>
        <v>83</v>
      </c>
      <c r="DS196" s="241">
        <f t="shared" si="102"/>
        <v>17</v>
      </c>
      <c r="DT196" s="212">
        <f t="shared" si="103"/>
        <v>12</v>
      </c>
      <c r="DU196" s="212">
        <f t="shared" si="104"/>
        <v>12</v>
      </c>
      <c r="DV196" s="212">
        <f t="shared" si="105"/>
        <v>10</v>
      </c>
      <c r="DW196" s="212">
        <f t="shared" si="106"/>
        <v>12</v>
      </c>
      <c r="DX196" s="264">
        <f t="shared" si="107"/>
        <v>8</v>
      </c>
      <c r="DY196" s="265">
        <f t="shared" si="108"/>
        <v>12</v>
      </c>
      <c r="DZ196" s="212">
        <f t="shared" si="109"/>
        <v>83</v>
      </c>
      <c r="EA196" s="212">
        <f t="shared" si="110"/>
        <v>17</v>
      </c>
      <c r="EB196" s="212">
        <f t="shared" si="111"/>
        <v>12</v>
      </c>
      <c r="EC196" s="212">
        <f t="shared" ref="EC196:ED196" si="1402">IF(ISEVEN($B196),DT196,0)</f>
        <v>0</v>
      </c>
      <c r="ED196" s="212">
        <f t="shared" si="1402"/>
        <v>0</v>
      </c>
      <c r="EE196" s="212">
        <f t="shared" ref="EE196:EF196" si="1403">IF(ISODD($B196),DU196,0)</f>
        <v>12</v>
      </c>
      <c r="EF196" s="212">
        <f t="shared" si="1403"/>
        <v>10</v>
      </c>
      <c r="EG196" s="212">
        <f t="shared" si="114"/>
        <v>0</v>
      </c>
      <c r="EH196" s="212">
        <f t="shared" si="115"/>
        <v>12</v>
      </c>
      <c r="EI196" s="212">
        <f t="shared" ref="EI196:EJ196" si="1404">IF(ISEVEN($B196),DW196,0)</f>
        <v>0</v>
      </c>
      <c r="EJ196" s="212">
        <f t="shared" si="1404"/>
        <v>0</v>
      </c>
      <c r="EK196" s="264">
        <f t="shared" ref="EK196:EL196" si="1405">IF(ISODD($B196),DX196,0)</f>
        <v>8</v>
      </c>
      <c r="EL196" s="212">
        <f t="shared" si="1405"/>
        <v>12</v>
      </c>
      <c r="EM196" s="212">
        <f t="shared" si="118"/>
        <v>0</v>
      </c>
      <c r="EN196" s="212"/>
      <c r="EO196" s="212"/>
      <c r="EP196" s="241">
        <f t="shared" si="119"/>
        <v>17</v>
      </c>
      <c r="EQ196" s="212">
        <f t="shared" si="120"/>
        <v>15</v>
      </c>
      <c r="ER196" s="212">
        <f t="shared" si="121"/>
        <v>15</v>
      </c>
      <c r="ES196" s="212">
        <f t="shared" si="122"/>
        <v>13</v>
      </c>
      <c r="ET196" s="264">
        <f t="shared" si="123"/>
        <v>10</v>
      </c>
      <c r="EU196" s="212">
        <f t="shared" si="124"/>
        <v>13</v>
      </c>
      <c r="EV196" s="212"/>
      <c r="EW196" s="212">
        <f t="shared" si="125"/>
        <v>83</v>
      </c>
      <c r="EX196" s="212">
        <f t="shared" si="126"/>
        <v>17</v>
      </c>
      <c r="EY196" s="212">
        <f t="shared" si="127"/>
        <v>15</v>
      </c>
      <c r="EZ196" s="212">
        <f t="shared" ref="EZ196:FA196" si="1406">IF(ISEVEN($B196),EQ196,0)</f>
        <v>0</v>
      </c>
      <c r="FA196" s="212">
        <f t="shared" si="1406"/>
        <v>0</v>
      </c>
      <c r="FB196" s="212">
        <f t="shared" ref="FB196:FC196" si="1407">IF(ISODD($B196),ER196,0)</f>
        <v>15</v>
      </c>
      <c r="FC196" s="212">
        <f t="shared" si="1407"/>
        <v>13</v>
      </c>
      <c r="FD196" s="212">
        <f t="shared" si="130"/>
        <v>0</v>
      </c>
      <c r="FE196" s="264">
        <f t="shared" si="131"/>
        <v>10</v>
      </c>
      <c r="FF196" s="212">
        <f t="shared" ref="FF196:FG196" si="1408">IF(ISEVEN($B196),ET196,0)</f>
        <v>0</v>
      </c>
      <c r="FG196" s="212">
        <f t="shared" si="1408"/>
        <v>0</v>
      </c>
      <c r="FH196" s="212">
        <f t="shared" si="133"/>
        <v>13</v>
      </c>
      <c r="FI196" s="212">
        <v>0</v>
      </c>
      <c r="FJ196" s="212">
        <v>0</v>
      </c>
      <c r="FK196" s="212"/>
      <c r="FL196" s="212"/>
      <c r="FM196" s="262">
        <v>83</v>
      </c>
    </row>
    <row r="197" spans="1:169" ht="15.75" customHeight="1" x14ac:dyDescent="0.2">
      <c r="A197" s="247">
        <v>184</v>
      </c>
      <c r="B197" s="248">
        <v>213423243184</v>
      </c>
      <c r="C197" s="249" t="s">
        <v>914</v>
      </c>
      <c r="D197" s="250"/>
      <c r="E197" s="251" t="s">
        <v>913</v>
      </c>
      <c r="F197" s="252">
        <f t="shared" si="0"/>
        <v>2</v>
      </c>
      <c r="G197" s="252">
        <f t="shared" si="1"/>
        <v>2</v>
      </c>
      <c r="H197" s="252">
        <f t="shared" si="2"/>
        <v>2</v>
      </c>
      <c r="I197" s="252">
        <f t="shared" si="3"/>
        <v>2</v>
      </c>
      <c r="J197" s="252">
        <f t="shared" si="4"/>
        <v>2</v>
      </c>
      <c r="K197" s="252">
        <f t="shared" si="5"/>
        <v>2</v>
      </c>
      <c r="L197" s="252">
        <f t="shared" si="6"/>
        <v>2</v>
      </c>
      <c r="M197" s="252">
        <f t="shared" si="7"/>
        <v>2</v>
      </c>
      <c r="N197" s="252">
        <f t="shared" si="8"/>
        <v>1</v>
      </c>
      <c r="O197" s="253">
        <f t="shared" si="9"/>
        <v>0</v>
      </c>
      <c r="P197" s="252">
        <f t="shared" si="10"/>
        <v>0</v>
      </c>
      <c r="Q197" s="252">
        <f t="shared" si="11"/>
        <v>0</v>
      </c>
      <c r="R197" s="252">
        <f t="shared" si="12"/>
        <v>0</v>
      </c>
      <c r="S197" s="254">
        <f t="shared" si="13"/>
        <v>0</v>
      </c>
      <c r="T197" s="255">
        <f t="shared" si="14"/>
        <v>4</v>
      </c>
      <c r="U197" s="252">
        <f t="shared" si="15"/>
        <v>11</v>
      </c>
      <c r="V197" s="252">
        <f t="shared" si="16"/>
        <v>0</v>
      </c>
      <c r="W197" s="252">
        <f t="shared" si="17"/>
        <v>0</v>
      </c>
      <c r="X197" s="254">
        <f t="shared" si="18"/>
        <v>0</v>
      </c>
      <c r="Y197" s="256">
        <f t="shared" si="19"/>
        <v>3</v>
      </c>
      <c r="Z197" s="252">
        <f t="shared" si="20"/>
        <v>12</v>
      </c>
      <c r="AA197" s="252">
        <f t="shared" si="21"/>
        <v>0</v>
      </c>
      <c r="AB197" s="252">
        <f t="shared" si="22"/>
        <v>0</v>
      </c>
      <c r="AC197" s="254">
        <f t="shared" si="23"/>
        <v>0</v>
      </c>
      <c r="AD197" s="255">
        <f t="shared" si="24"/>
        <v>3</v>
      </c>
      <c r="AE197" s="252">
        <f t="shared" si="25"/>
        <v>0</v>
      </c>
      <c r="AF197" s="252">
        <f t="shared" si="26"/>
        <v>0</v>
      </c>
      <c r="AG197" s="252">
        <f t="shared" si="27"/>
        <v>0</v>
      </c>
      <c r="AH197" s="254">
        <f t="shared" si="28"/>
        <v>0</v>
      </c>
      <c r="AI197" s="257">
        <f t="shared" si="29"/>
        <v>4</v>
      </c>
      <c r="AJ197" s="252">
        <f t="shared" si="30"/>
        <v>0</v>
      </c>
      <c r="AK197" s="252">
        <f t="shared" si="31"/>
        <v>0</v>
      </c>
      <c r="AL197" s="252">
        <f t="shared" si="32"/>
        <v>0</v>
      </c>
      <c r="AM197" s="254">
        <f t="shared" si="33"/>
        <v>0</v>
      </c>
      <c r="AN197" s="257">
        <f t="shared" si="34"/>
        <v>4</v>
      </c>
      <c r="AO197" s="252">
        <f t="shared" si="35"/>
        <v>12</v>
      </c>
      <c r="AP197" s="252">
        <f t="shared" si="36"/>
        <v>0</v>
      </c>
      <c r="AQ197" s="252">
        <f t="shared" si="37"/>
        <v>0</v>
      </c>
      <c r="AR197" s="254">
        <f t="shared" si="38"/>
        <v>0</v>
      </c>
      <c r="AS197" s="257">
        <f t="shared" si="39"/>
        <v>3</v>
      </c>
      <c r="AT197" s="252">
        <f t="shared" si="40"/>
        <v>0</v>
      </c>
      <c r="AU197" s="252">
        <f t="shared" si="41"/>
        <v>0</v>
      </c>
      <c r="AV197" s="252">
        <f t="shared" si="42"/>
        <v>0</v>
      </c>
      <c r="AW197" s="254">
        <f t="shared" si="43"/>
        <v>0</v>
      </c>
      <c r="AX197" s="258">
        <f t="shared" si="44"/>
        <v>4</v>
      </c>
      <c r="AY197" s="252">
        <f t="shared" si="45"/>
        <v>12</v>
      </c>
      <c r="AZ197" s="252">
        <f t="shared" si="46"/>
        <v>0</v>
      </c>
      <c r="BA197" s="252">
        <f t="shared" si="47"/>
        <v>0</v>
      </c>
      <c r="BB197" s="254">
        <f t="shared" si="48"/>
        <v>0</v>
      </c>
      <c r="BC197" s="257">
        <f t="shared" si="49"/>
        <v>3</v>
      </c>
      <c r="BD197" s="259">
        <f t="shared" si="50"/>
        <v>7</v>
      </c>
      <c r="BE197" s="252">
        <f t="shared" si="51"/>
        <v>0</v>
      </c>
      <c r="BF197" s="252">
        <f t="shared" si="52"/>
        <v>0</v>
      </c>
      <c r="BG197" s="254">
        <f t="shared" si="53"/>
        <v>0</v>
      </c>
      <c r="BH197" s="257">
        <f t="shared" si="54"/>
        <v>3</v>
      </c>
      <c r="BI197" s="252">
        <f t="shared" si="55"/>
        <v>0</v>
      </c>
      <c r="BJ197" s="252">
        <f t="shared" si="56"/>
        <v>0</v>
      </c>
      <c r="BK197" s="252">
        <f t="shared" si="57"/>
        <v>0</v>
      </c>
      <c r="BL197" s="254">
        <f t="shared" si="58"/>
        <v>0</v>
      </c>
      <c r="BM197" s="260">
        <f t="shared" si="59"/>
        <v>4</v>
      </c>
      <c r="BN197" s="252">
        <f t="shared" si="60"/>
        <v>0</v>
      </c>
      <c r="BO197" s="252">
        <f t="shared" si="61"/>
        <v>0</v>
      </c>
      <c r="BP197" s="252">
        <f t="shared" si="62"/>
        <v>0</v>
      </c>
      <c r="BQ197" s="254">
        <f t="shared" si="63"/>
        <v>0</v>
      </c>
      <c r="BR197" s="261">
        <f t="shared" si="64"/>
        <v>4</v>
      </c>
      <c r="BS197" s="252">
        <f t="shared" si="65"/>
        <v>12</v>
      </c>
      <c r="BT197" s="252">
        <f t="shared" si="66"/>
        <v>0</v>
      </c>
      <c r="BU197" s="252">
        <f t="shared" si="67"/>
        <v>0</v>
      </c>
      <c r="BV197" s="254">
        <f t="shared" si="68"/>
        <v>0</v>
      </c>
      <c r="BW197" s="261">
        <f t="shared" si="69"/>
        <v>3</v>
      </c>
      <c r="BX197" s="262">
        <v>83</v>
      </c>
      <c r="BY197" s="262">
        <v>83</v>
      </c>
      <c r="BZ197" s="246" t="e">
        <f t="shared" si="70"/>
        <v>#VALUE!</v>
      </c>
      <c r="CA197" s="246">
        <f t="shared" si="71"/>
        <v>20</v>
      </c>
      <c r="CB197" s="246" t="e">
        <f t="shared" si="72"/>
        <v>#VALUE!</v>
      </c>
      <c r="CC197" s="246" t="e">
        <f t="shared" si="73"/>
        <v>#VALUE!</v>
      </c>
      <c r="CD197" s="246" t="e">
        <f t="shared" si="74"/>
        <v>#VALUE!</v>
      </c>
      <c r="CE197" s="246" t="e">
        <f t="shared" si="75"/>
        <v>#VALUE!</v>
      </c>
      <c r="CF197" s="246" t="e">
        <f t="shared" si="76"/>
        <v>#VALUE!</v>
      </c>
      <c r="CG197" s="246" t="e">
        <f t="shared" si="77"/>
        <v>#VALUE!</v>
      </c>
      <c r="CH197" s="246" t="e">
        <f t="shared" si="78"/>
        <v>#VALUE!</v>
      </c>
      <c r="CI197" s="246" t="e">
        <f t="shared" si="79"/>
        <v>#VALUE!</v>
      </c>
      <c r="CJ197" s="246" t="e">
        <f t="shared" si="80"/>
        <v>#VALUE!</v>
      </c>
      <c r="CK197" s="246" t="e">
        <f t="shared" si="81"/>
        <v>#VALUE!</v>
      </c>
      <c r="CL197" s="246" t="e">
        <f t="shared" si="82"/>
        <v>#VALUE!</v>
      </c>
      <c r="CM197" s="246" t="e">
        <f t="shared" si="83"/>
        <v>#VALUE!</v>
      </c>
      <c r="CN197" s="246" t="e">
        <f t="shared" si="84"/>
        <v>#VALUE!</v>
      </c>
      <c r="CO197" s="263" t="str">
        <f t="shared" si="85"/>
        <v>2023PEC AI 518</v>
      </c>
      <c r="CP197" s="246" t="e">
        <f t="shared" si="86"/>
        <v>#VALUE!</v>
      </c>
      <c r="CQ197" s="211"/>
      <c r="CR197" s="246">
        <f t="shared" si="87"/>
        <v>20</v>
      </c>
      <c r="CS197" s="246" t="e">
        <f t="shared" si="88"/>
        <v>#VALUE!</v>
      </c>
      <c r="CT197" s="246" t="e">
        <f t="shared" si="89"/>
        <v>#VALUE!</v>
      </c>
      <c r="CU197" s="246" t="e">
        <f t="shared" si="90"/>
        <v>#VALUE!</v>
      </c>
      <c r="CV197" s="246" t="e">
        <f t="shared" si="91"/>
        <v>#VALUE!</v>
      </c>
      <c r="CW197" s="246" t="e">
        <f t="shared" si="92"/>
        <v>#VALUE!</v>
      </c>
      <c r="CX197" s="246" t="e">
        <f t="shared" si="93"/>
        <v>#VALUE!</v>
      </c>
      <c r="CY197" s="246" t="e">
        <f t="shared" si="94"/>
        <v>#VALUE!</v>
      </c>
      <c r="CZ197" s="246" t="e">
        <f t="shared" si="95"/>
        <v>#VALUE!</v>
      </c>
      <c r="DA197" s="246" t="e">
        <f t="shared" si="96"/>
        <v>#VALUE!</v>
      </c>
      <c r="DB197" s="246" t="e">
        <f t="shared" si="97"/>
        <v>#VALUE!</v>
      </c>
      <c r="DC197" s="246" t="e">
        <f t="shared" si="98"/>
        <v>#VALUE!</v>
      </c>
      <c r="DD197" s="246" t="e">
        <f t="shared" si="99"/>
        <v>#VALUE!</v>
      </c>
      <c r="DE197" s="212"/>
      <c r="DF197" s="212" t="e">
        <f t="shared" si="100"/>
        <v>#VALUE!</v>
      </c>
      <c r="DG197" s="212"/>
      <c r="DH197" s="212"/>
      <c r="DI197" s="212"/>
      <c r="DJ197" s="212"/>
      <c r="DK197" s="212"/>
      <c r="DL197" s="212"/>
      <c r="DM197" s="212"/>
      <c r="DN197" s="212"/>
      <c r="DO197" s="212"/>
      <c r="DP197" s="212"/>
      <c r="DQ197" s="212"/>
      <c r="DR197" s="264">
        <f t="shared" si="101"/>
        <v>83</v>
      </c>
      <c r="DS197" s="241">
        <f t="shared" si="102"/>
        <v>17</v>
      </c>
      <c r="DT197" s="212">
        <f t="shared" si="103"/>
        <v>11</v>
      </c>
      <c r="DU197" s="212">
        <f t="shared" si="104"/>
        <v>12</v>
      </c>
      <c r="DV197" s="212">
        <f t="shared" si="105"/>
        <v>12</v>
      </c>
      <c r="DW197" s="212">
        <f t="shared" si="106"/>
        <v>12</v>
      </c>
      <c r="DX197" s="264">
        <f t="shared" si="107"/>
        <v>7</v>
      </c>
      <c r="DY197" s="265">
        <f t="shared" si="108"/>
        <v>12</v>
      </c>
      <c r="DZ197" s="212">
        <f t="shared" si="109"/>
        <v>83</v>
      </c>
      <c r="EA197" s="212">
        <f t="shared" si="110"/>
        <v>17</v>
      </c>
      <c r="EB197" s="212">
        <f t="shared" si="111"/>
        <v>0</v>
      </c>
      <c r="EC197" s="212">
        <f t="shared" ref="EC197:ED197" si="1409">IF(ISEVEN($B197),DT197,0)</f>
        <v>11</v>
      </c>
      <c r="ED197" s="212">
        <f t="shared" si="1409"/>
        <v>12</v>
      </c>
      <c r="EE197" s="212">
        <f t="shared" ref="EE197:EF197" si="1410">IF(ISODD($B197),DU197,0)</f>
        <v>0</v>
      </c>
      <c r="EF197" s="212">
        <f t="shared" si="1410"/>
        <v>0</v>
      </c>
      <c r="EG197" s="212">
        <f t="shared" si="114"/>
        <v>12</v>
      </c>
      <c r="EH197" s="212">
        <f t="shared" si="115"/>
        <v>0</v>
      </c>
      <c r="EI197" s="212">
        <f t="shared" ref="EI197:EJ197" si="1411">IF(ISEVEN($B197),DW197,0)</f>
        <v>12</v>
      </c>
      <c r="EJ197" s="264">
        <f t="shared" si="1411"/>
        <v>7</v>
      </c>
      <c r="EK197" s="212">
        <f t="shared" ref="EK197:EL197" si="1412">IF(ISODD($B197),DX197,0)</f>
        <v>0</v>
      </c>
      <c r="EL197" s="212">
        <f t="shared" si="1412"/>
        <v>0</v>
      </c>
      <c r="EM197" s="212">
        <f t="shared" si="118"/>
        <v>12</v>
      </c>
      <c r="EN197" s="212"/>
      <c r="EO197" s="212"/>
      <c r="EP197" s="241">
        <f t="shared" si="119"/>
        <v>17</v>
      </c>
      <c r="EQ197" s="212">
        <f t="shared" si="120"/>
        <v>14</v>
      </c>
      <c r="ER197" s="212">
        <f t="shared" si="121"/>
        <v>15</v>
      </c>
      <c r="ES197" s="212">
        <f t="shared" si="122"/>
        <v>15</v>
      </c>
      <c r="ET197" s="264">
        <f t="shared" si="123"/>
        <v>9</v>
      </c>
      <c r="EU197" s="212">
        <f t="shared" si="124"/>
        <v>13</v>
      </c>
      <c r="EV197" s="212"/>
      <c r="EW197" s="212">
        <f t="shared" si="125"/>
        <v>83</v>
      </c>
      <c r="EX197" s="212">
        <f t="shared" si="126"/>
        <v>17</v>
      </c>
      <c r="EY197" s="212">
        <f t="shared" si="127"/>
        <v>0</v>
      </c>
      <c r="EZ197" s="212">
        <f t="shared" ref="EZ197:FA197" si="1413">IF(ISEVEN($B197),EQ197,0)</f>
        <v>14</v>
      </c>
      <c r="FA197" s="212">
        <f t="shared" si="1413"/>
        <v>15</v>
      </c>
      <c r="FB197" s="212">
        <f t="shared" ref="FB197:FC197" si="1414">IF(ISODD($B197),ER197,0)</f>
        <v>0</v>
      </c>
      <c r="FC197" s="212">
        <f t="shared" si="1414"/>
        <v>0</v>
      </c>
      <c r="FD197" s="212">
        <f t="shared" si="130"/>
        <v>15</v>
      </c>
      <c r="FE197" s="212">
        <f t="shared" si="131"/>
        <v>0</v>
      </c>
      <c r="FF197" s="264">
        <f t="shared" ref="FF197:FG197" si="1415">IF(ISEVEN($B197),ET197,0)</f>
        <v>9</v>
      </c>
      <c r="FG197" s="212">
        <f t="shared" si="1415"/>
        <v>13</v>
      </c>
      <c r="FH197" s="212">
        <f t="shared" si="133"/>
        <v>0</v>
      </c>
      <c r="FI197" s="212">
        <v>0</v>
      </c>
      <c r="FJ197" s="212">
        <v>0</v>
      </c>
      <c r="FK197" s="212"/>
      <c r="FL197" s="212"/>
      <c r="FM197" s="262">
        <v>83</v>
      </c>
    </row>
    <row r="198" spans="1:169" ht="15.75" customHeight="1" x14ac:dyDescent="0.2">
      <c r="A198" s="247">
        <v>185</v>
      </c>
      <c r="B198" s="248">
        <v>213423243185</v>
      </c>
      <c r="C198" s="249" t="s">
        <v>914</v>
      </c>
      <c r="D198" s="250"/>
      <c r="E198" s="251" t="s">
        <v>915</v>
      </c>
      <c r="F198" s="252">
        <f t="shared" si="0"/>
        <v>2</v>
      </c>
      <c r="G198" s="252">
        <f t="shared" si="1"/>
        <v>2</v>
      </c>
      <c r="H198" s="252">
        <f t="shared" si="2"/>
        <v>2</v>
      </c>
      <c r="I198" s="252">
        <f t="shared" si="3"/>
        <v>2</v>
      </c>
      <c r="J198" s="252">
        <f t="shared" si="4"/>
        <v>2</v>
      </c>
      <c r="K198" s="252">
        <f t="shared" si="5"/>
        <v>2</v>
      </c>
      <c r="L198" s="252">
        <f t="shared" si="6"/>
        <v>2</v>
      </c>
      <c r="M198" s="252">
        <f t="shared" si="7"/>
        <v>2</v>
      </c>
      <c r="N198" s="252">
        <f t="shared" si="8"/>
        <v>2</v>
      </c>
      <c r="O198" s="253">
        <f t="shared" si="9"/>
        <v>0</v>
      </c>
      <c r="P198" s="252">
        <f t="shared" si="10"/>
        <v>13</v>
      </c>
      <c r="Q198" s="252">
        <f t="shared" si="11"/>
        <v>0</v>
      </c>
      <c r="R198" s="252">
        <f t="shared" si="12"/>
        <v>0</v>
      </c>
      <c r="S198" s="254">
        <f t="shared" si="13"/>
        <v>0</v>
      </c>
      <c r="T198" s="255">
        <f t="shared" si="14"/>
        <v>3</v>
      </c>
      <c r="U198" s="252">
        <f t="shared" si="15"/>
        <v>0</v>
      </c>
      <c r="V198" s="252">
        <f t="shared" si="16"/>
        <v>0</v>
      </c>
      <c r="W198" s="252">
        <f t="shared" si="17"/>
        <v>0</v>
      </c>
      <c r="X198" s="254">
        <f t="shared" si="18"/>
        <v>0</v>
      </c>
      <c r="Y198" s="256">
        <f t="shared" si="19"/>
        <v>4</v>
      </c>
      <c r="Z198" s="252">
        <f t="shared" si="20"/>
        <v>0</v>
      </c>
      <c r="AA198" s="252">
        <f t="shared" si="21"/>
        <v>0</v>
      </c>
      <c r="AB198" s="252">
        <f t="shared" si="22"/>
        <v>0</v>
      </c>
      <c r="AC198" s="254">
        <f t="shared" si="23"/>
        <v>0</v>
      </c>
      <c r="AD198" s="255">
        <f t="shared" si="24"/>
        <v>4</v>
      </c>
      <c r="AE198" s="252">
        <f t="shared" si="25"/>
        <v>13</v>
      </c>
      <c r="AF198" s="252">
        <f t="shared" si="26"/>
        <v>0</v>
      </c>
      <c r="AG198" s="252">
        <f t="shared" si="27"/>
        <v>0</v>
      </c>
      <c r="AH198" s="254">
        <f t="shared" si="28"/>
        <v>0</v>
      </c>
      <c r="AI198" s="257">
        <f t="shared" si="29"/>
        <v>3</v>
      </c>
      <c r="AJ198" s="252">
        <f t="shared" si="30"/>
        <v>11</v>
      </c>
      <c r="AK198" s="252">
        <f t="shared" si="31"/>
        <v>0</v>
      </c>
      <c r="AL198" s="252">
        <f t="shared" si="32"/>
        <v>0</v>
      </c>
      <c r="AM198" s="254">
        <f t="shared" si="33"/>
        <v>0</v>
      </c>
      <c r="AN198" s="257">
        <f t="shared" si="34"/>
        <v>3</v>
      </c>
      <c r="AO198" s="252">
        <f t="shared" si="35"/>
        <v>0</v>
      </c>
      <c r="AP198" s="252">
        <f t="shared" si="36"/>
        <v>0</v>
      </c>
      <c r="AQ198" s="252">
        <f t="shared" si="37"/>
        <v>0</v>
      </c>
      <c r="AR198" s="254">
        <f t="shared" si="38"/>
        <v>0</v>
      </c>
      <c r="AS198" s="257">
        <f t="shared" si="39"/>
        <v>4</v>
      </c>
      <c r="AT198" s="252">
        <f t="shared" si="40"/>
        <v>13</v>
      </c>
      <c r="AU198" s="252">
        <f t="shared" si="41"/>
        <v>0</v>
      </c>
      <c r="AV198" s="252">
        <f t="shared" si="42"/>
        <v>0</v>
      </c>
      <c r="AW198" s="254">
        <f t="shared" si="43"/>
        <v>0</v>
      </c>
      <c r="AX198" s="258">
        <f t="shared" si="44"/>
        <v>3</v>
      </c>
      <c r="AY198" s="252">
        <f t="shared" si="45"/>
        <v>0</v>
      </c>
      <c r="AZ198" s="252">
        <f t="shared" si="46"/>
        <v>0</v>
      </c>
      <c r="BA198" s="252">
        <f t="shared" si="47"/>
        <v>0</v>
      </c>
      <c r="BB198" s="254">
        <f t="shared" si="48"/>
        <v>0</v>
      </c>
      <c r="BC198" s="257">
        <f t="shared" si="49"/>
        <v>4</v>
      </c>
      <c r="BD198" s="252">
        <f t="shared" si="50"/>
        <v>0</v>
      </c>
      <c r="BE198" s="252">
        <f t="shared" si="51"/>
        <v>0</v>
      </c>
      <c r="BF198" s="252">
        <f t="shared" si="52"/>
        <v>0</v>
      </c>
      <c r="BG198" s="254">
        <f t="shared" si="53"/>
        <v>0</v>
      </c>
      <c r="BH198" s="257">
        <f t="shared" si="54"/>
        <v>4</v>
      </c>
      <c r="BI198" s="259">
        <f t="shared" si="55"/>
        <v>7</v>
      </c>
      <c r="BJ198" s="252">
        <f t="shared" si="56"/>
        <v>0</v>
      </c>
      <c r="BK198" s="252">
        <f t="shared" si="57"/>
        <v>0</v>
      </c>
      <c r="BL198" s="254">
        <f t="shared" si="58"/>
        <v>0</v>
      </c>
      <c r="BM198" s="260">
        <f t="shared" si="59"/>
        <v>3</v>
      </c>
      <c r="BN198" s="252">
        <f t="shared" si="60"/>
        <v>13</v>
      </c>
      <c r="BO198" s="252">
        <f t="shared" si="61"/>
        <v>0</v>
      </c>
      <c r="BP198" s="252">
        <f t="shared" si="62"/>
        <v>0</v>
      </c>
      <c r="BQ198" s="254">
        <f t="shared" si="63"/>
        <v>0</v>
      </c>
      <c r="BR198" s="261">
        <f t="shared" si="64"/>
        <v>3</v>
      </c>
      <c r="BS198" s="252">
        <f t="shared" si="65"/>
        <v>0</v>
      </c>
      <c r="BT198" s="252">
        <f t="shared" si="66"/>
        <v>0</v>
      </c>
      <c r="BU198" s="252">
        <f t="shared" si="67"/>
        <v>0</v>
      </c>
      <c r="BV198" s="254">
        <f t="shared" si="68"/>
        <v>0</v>
      </c>
      <c r="BW198" s="261">
        <f t="shared" si="69"/>
        <v>4</v>
      </c>
      <c r="BX198" s="262">
        <v>88</v>
      </c>
      <c r="BY198" s="262">
        <v>88</v>
      </c>
      <c r="BZ198" s="246" t="e">
        <f t="shared" si="70"/>
        <v>#VALUE!</v>
      </c>
      <c r="CA198" s="246">
        <f t="shared" si="71"/>
        <v>20</v>
      </c>
      <c r="CB198" s="246" t="e">
        <f t="shared" si="72"/>
        <v>#VALUE!</v>
      </c>
      <c r="CC198" s="246" t="e">
        <f t="shared" si="73"/>
        <v>#VALUE!</v>
      </c>
      <c r="CD198" s="246" t="e">
        <f t="shared" si="74"/>
        <v>#VALUE!</v>
      </c>
      <c r="CE198" s="246" t="e">
        <f t="shared" si="75"/>
        <v>#VALUE!</v>
      </c>
      <c r="CF198" s="246" t="e">
        <f t="shared" si="76"/>
        <v>#VALUE!</v>
      </c>
      <c r="CG198" s="246" t="e">
        <f t="shared" si="77"/>
        <v>#VALUE!</v>
      </c>
      <c r="CH198" s="246" t="e">
        <f t="shared" si="78"/>
        <v>#VALUE!</v>
      </c>
      <c r="CI198" s="246" t="e">
        <f t="shared" si="79"/>
        <v>#VALUE!</v>
      </c>
      <c r="CJ198" s="246" t="e">
        <f t="shared" si="80"/>
        <v>#VALUE!</v>
      </c>
      <c r="CK198" s="246" t="e">
        <f t="shared" si="81"/>
        <v>#VALUE!</v>
      </c>
      <c r="CL198" s="246" t="e">
        <f t="shared" si="82"/>
        <v>#VALUE!</v>
      </c>
      <c r="CM198" s="246" t="e">
        <f t="shared" si="83"/>
        <v>#VALUE!</v>
      </c>
      <c r="CN198" s="246" t="e">
        <f t="shared" si="84"/>
        <v>#VALUE!</v>
      </c>
      <c r="CO198" s="263" t="str">
        <f t="shared" si="85"/>
        <v>2023PEC AI 518</v>
      </c>
      <c r="CP198" s="246" t="e">
        <f t="shared" si="86"/>
        <v>#VALUE!</v>
      </c>
      <c r="CQ198" s="211"/>
      <c r="CR198" s="246">
        <f t="shared" si="87"/>
        <v>20</v>
      </c>
      <c r="CS198" s="246" t="e">
        <f t="shared" si="88"/>
        <v>#VALUE!</v>
      </c>
      <c r="CT198" s="246" t="e">
        <f t="shared" si="89"/>
        <v>#VALUE!</v>
      </c>
      <c r="CU198" s="246" t="e">
        <f t="shared" si="90"/>
        <v>#VALUE!</v>
      </c>
      <c r="CV198" s="246" t="e">
        <f t="shared" si="91"/>
        <v>#VALUE!</v>
      </c>
      <c r="CW198" s="246" t="e">
        <f t="shared" si="92"/>
        <v>#VALUE!</v>
      </c>
      <c r="CX198" s="246" t="e">
        <f t="shared" si="93"/>
        <v>#VALUE!</v>
      </c>
      <c r="CY198" s="246" t="e">
        <f t="shared" si="94"/>
        <v>#VALUE!</v>
      </c>
      <c r="CZ198" s="246" t="e">
        <f t="shared" si="95"/>
        <v>#VALUE!</v>
      </c>
      <c r="DA198" s="246" t="e">
        <f t="shared" si="96"/>
        <v>#VALUE!</v>
      </c>
      <c r="DB198" s="246" t="e">
        <f t="shared" si="97"/>
        <v>#VALUE!</v>
      </c>
      <c r="DC198" s="246" t="e">
        <f t="shared" si="98"/>
        <v>#VALUE!</v>
      </c>
      <c r="DD198" s="246" t="e">
        <f t="shared" si="99"/>
        <v>#VALUE!</v>
      </c>
      <c r="DE198" s="212"/>
      <c r="DF198" s="212" t="e">
        <f t="shared" si="100"/>
        <v>#VALUE!</v>
      </c>
      <c r="DG198" s="212"/>
      <c r="DH198" s="212"/>
      <c r="DI198" s="212"/>
      <c r="DJ198" s="212"/>
      <c r="DK198" s="212"/>
      <c r="DL198" s="212"/>
      <c r="DM198" s="212"/>
      <c r="DN198" s="212"/>
      <c r="DO198" s="212"/>
      <c r="DP198" s="212"/>
      <c r="DQ198" s="212"/>
      <c r="DR198" s="264">
        <f t="shared" si="101"/>
        <v>88</v>
      </c>
      <c r="DS198" s="241">
        <f t="shared" si="102"/>
        <v>18</v>
      </c>
      <c r="DT198" s="212">
        <f t="shared" si="103"/>
        <v>13</v>
      </c>
      <c r="DU198" s="212">
        <f t="shared" si="104"/>
        <v>13</v>
      </c>
      <c r="DV198" s="212">
        <f t="shared" si="105"/>
        <v>11</v>
      </c>
      <c r="DW198" s="212">
        <f t="shared" si="106"/>
        <v>13</v>
      </c>
      <c r="DX198" s="264">
        <f t="shared" si="107"/>
        <v>7</v>
      </c>
      <c r="DY198" s="265">
        <f t="shared" si="108"/>
        <v>13</v>
      </c>
      <c r="DZ198" s="212">
        <f t="shared" si="109"/>
        <v>88</v>
      </c>
      <c r="EA198" s="212">
        <f t="shared" si="110"/>
        <v>18</v>
      </c>
      <c r="EB198" s="212">
        <f t="shared" si="111"/>
        <v>13</v>
      </c>
      <c r="EC198" s="212">
        <f t="shared" ref="EC198:ED198" si="1416">IF(ISEVEN($B198),DT198,0)</f>
        <v>0</v>
      </c>
      <c r="ED198" s="212">
        <f t="shared" si="1416"/>
        <v>0</v>
      </c>
      <c r="EE198" s="212">
        <f t="shared" ref="EE198:EF198" si="1417">IF(ISODD($B198),DU198,0)</f>
        <v>13</v>
      </c>
      <c r="EF198" s="212">
        <f t="shared" si="1417"/>
        <v>11</v>
      </c>
      <c r="EG198" s="212">
        <f t="shared" si="114"/>
        <v>0</v>
      </c>
      <c r="EH198" s="212">
        <f t="shared" si="115"/>
        <v>13</v>
      </c>
      <c r="EI198" s="212">
        <f t="shared" ref="EI198:EJ198" si="1418">IF(ISEVEN($B198),DW198,0)</f>
        <v>0</v>
      </c>
      <c r="EJ198" s="212">
        <f t="shared" si="1418"/>
        <v>0</v>
      </c>
      <c r="EK198" s="264">
        <f t="shared" ref="EK198:EL198" si="1419">IF(ISODD($B198),DX198,0)</f>
        <v>7</v>
      </c>
      <c r="EL198" s="212">
        <f t="shared" si="1419"/>
        <v>13</v>
      </c>
      <c r="EM198" s="212">
        <f t="shared" si="118"/>
        <v>0</v>
      </c>
      <c r="EN198" s="212"/>
      <c r="EO198" s="212"/>
      <c r="EP198" s="241">
        <f t="shared" si="119"/>
        <v>18</v>
      </c>
      <c r="EQ198" s="212">
        <f t="shared" si="120"/>
        <v>15</v>
      </c>
      <c r="ER198" s="212">
        <f t="shared" si="121"/>
        <v>15</v>
      </c>
      <c r="ES198" s="212">
        <f t="shared" si="122"/>
        <v>14</v>
      </c>
      <c r="ET198" s="264">
        <f t="shared" si="123"/>
        <v>12</v>
      </c>
      <c r="EU198" s="212">
        <f t="shared" si="124"/>
        <v>14</v>
      </c>
      <c r="EV198" s="212"/>
      <c r="EW198" s="212">
        <f t="shared" si="125"/>
        <v>88</v>
      </c>
      <c r="EX198" s="212">
        <f t="shared" si="126"/>
        <v>18</v>
      </c>
      <c r="EY198" s="212">
        <f t="shared" si="127"/>
        <v>15</v>
      </c>
      <c r="EZ198" s="212">
        <f t="shared" ref="EZ198:FA198" si="1420">IF(ISEVEN($B198),EQ198,0)</f>
        <v>0</v>
      </c>
      <c r="FA198" s="212">
        <f t="shared" si="1420"/>
        <v>0</v>
      </c>
      <c r="FB198" s="212">
        <f t="shared" ref="FB198:FC198" si="1421">IF(ISODD($B198),ER198,0)</f>
        <v>15</v>
      </c>
      <c r="FC198" s="212">
        <f t="shared" si="1421"/>
        <v>14</v>
      </c>
      <c r="FD198" s="212">
        <f t="shared" si="130"/>
        <v>0</v>
      </c>
      <c r="FE198" s="264">
        <f t="shared" si="131"/>
        <v>12</v>
      </c>
      <c r="FF198" s="212">
        <f t="shared" ref="FF198:FG198" si="1422">IF(ISEVEN($B198),ET198,0)</f>
        <v>0</v>
      </c>
      <c r="FG198" s="212">
        <f t="shared" si="1422"/>
        <v>0</v>
      </c>
      <c r="FH198" s="212">
        <f t="shared" si="133"/>
        <v>14</v>
      </c>
      <c r="FI198" s="212">
        <v>0</v>
      </c>
      <c r="FJ198" s="212">
        <v>0</v>
      </c>
      <c r="FK198" s="212"/>
      <c r="FL198" s="212"/>
      <c r="FM198" s="262">
        <v>88</v>
      </c>
    </row>
    <row r="199" spans="1:169" ht="15.75" customHeight="1" x14ac:dyDescent="0.2">
      <c r="A199" s="247">
        <v>186</v>
      </c>
      <c r="B199" s="248">
        <v>213423243186</v>
      </c>
      <c r="C199" s="249" t="s">
        <v>916</v>
      </c>
      <c r="D199" s="250"/>
      <c r="E199" s="251" t="s">
        <v>917</v>
      </c>
      <c r="F199" s="252">
        <f t="shared" si="0"/>
        <v>2</v>
      </c>
      <c r="G199" s="252">
        <f t="shared" si="1"/>
        <v>2</v>
      </c>
      <c r="H199" s="252">
        <f t="shared" si="2"/>
        <v>2</v>
      </c>
      <c r="I199" s="252">
        <f t="shared" si="3"/>
        <v>2</v>
      </c>
      <c r="J199" s="252">
        <f t="shared" si="4"/>
        <v>2</v>
      </c>
      <c r="K199" s="252">
        <f t="shared" si="5"/>
        <v>1</v>
      </c>
      <c r="L199" s="252">
        <f t="shared" si="6"/>
        <v>0</v>
      </c>
      <c r="M199" s="252">
        <f t="shared" si="7"/>
        <v>0</v>
      </c>
      <c r="N199" s="252">
        <f t="shared" si="8"/>
        <v>0</v>
      </c>
      <c r="O199" s="253">
        <f t="shared" si="9"/>
        <v>0</v>
      </c>
      <c r="P199" s="252">
        <f t="shared" si="10"/>
        <v>0</v>
      </c>
      <c r="Q199" s="252">
        <f t="shared" si="11"/>
        <v>0</v>
      </c>
      <c r="R199" s="252">
        <f t="shared" si="12"/>
        <v>0</v>
      </c>
      <c r="S199" s="254">
        <f t="shared" si="13"/>
        <v>0</v>
      </c>
      <c r="T199" s="255">
        <f t="shared" si="14"/>
        <v>4</v>
      </c>
      <c r="U199" s="252">
        <f t="shared" si="15"/>
        <v>7</v>
      </c>
      <c r="V199" s="252">
        <f t="shared" si="16"/>
        <v>0</v>
      </c>
      <c r="W199" s="252">
        <f t="shared" si="17"/>
        <v>0</v>
      </c>
      <c r="X199" s="254">
        <f t="shared" si="18"/>
        <v>0</v>
      </c>
      <c r="Y199" s="256">
        <f t="shared" si="19"/>
        <v>3</v>
      </c>
      <c r="Z199" s="252">
        <f t="shared" si="20"/>
        <v>8</v>
      </c>
      <c r="AA199" s="252">
        <f t="shared" si="21"/>
        <v>0</v>
      </c>
      <c r="AB199" s="252">
        <f t="shared" si="22"/>
        <v>0</v>
      </c>
      <c r="AC199" s="254">
        <f t="shared" si="23"/>
        <v>0</v>
      </c>
      <c r="AD199" s="255">
        <f t="shared" si="24"/>
        <v>3</v>
      </c>
      <c r="AE199" s="252">
        <f t="shared" si="25"/>
        <v>0</v>
      </c>
      <c r="AF199" s="252">
        <f t="shared" si="26"/>
        <v>0</v>
      </c>
      <c r="AG199" s="252">
        <f t="shared" si="27"/>
        <v>0</v>
      </c>
      <c r="AH199" s="254">
        <f t="shared" si="28"/>
        <v>0</v>
      </c>
      <c r="AI199" s="257">
        <f t="shared" si="29"/>
        <v>4</v>
      </c>
      <c r="AJ199" s="252">
        <f t="shared" si="30"/>
        <v>0</v>
      </c>
      <c r="AK199" s="252">
        <f t="shared" si="31"/>
        <v>0</v>
      </c>
      <c r="AL199" s="252">
        <f t="shared" si="32"/>
        <v>0</v>
      </c>
      <c r="AM199" s="254">
        <f t="shared" si="33"/>
        <v>0</v>
      </c>
      <c r="AN199" s="257">
        <f t="shared" si="34"/>
        <v>4</v>
      </c>
      <c r="AO199" s="252">
        <f t="shared" si="35"/>
        <v>8</v>
      </c>
      <c r="AP199" s="252">
        <f t="shared" si="36"/>
        <v>0</v>
      </c>
      <c r="AQ199" s="252">
        <f t="shared" si="37"/>
        <v>0</v>
      </c>
      <c r="AR199" s="254">
        <f t="shared" si="38"/>
        <v>0</v>
      </c>
      <c r="AS199" s="257">
        <f t="shared" si="39"/>
        <v>3</v>
      </c>
      <c r="AT199" s="252">
        <f t="shared" si="40"/>
        <v>0</v>
      </c>
      <c r="AU199" s="252">
        <f t="shared" si="41"/>
        <v>0</v>
      </c>
      <c r="AV199" s="252">
        <f t="shared" si="42"/>
        <v>0</v>
      </c>
      <c r="AW199" s="254">
        <f t="shared" si="43"/>
        <v>0</v>
      </c>
      <c r="AX199" s="258">
        <f t="shared" si="44"/>
        <v>4</v>
      </c>
      <c r="AY199" s="252">
        <f t="shared" si="45"/>
        <v>8</v>
      </c>
      <c r="AZ199" s="252">
        <f t="shared" si="46"/>
        <v>0</v>
      </c>
      <c r="BA199" s="252">
        <f t="shared" si="47"/>
        <v>0</v>
      </c>
      <c r="BB199" s="254">
        <f t="shared" si="48"/>
        <v>0</v>
      </c>
      <c r="BC199" s="257">
        <f t="shared" si="49"/>
        <v>3</v>
      </c>
      <c r="BD199" s="259">
        <f t="shared" si="50"/>
        <v>3</v>
      </c>
      <c r="BE199" s="252">
        <f t="shared" si="51"/>
        <v>0</v>
      </c>
      <c r="BF199" s="252">
        <f t="shared" si="52"/>
        <v>0</v>
      </c>
      <c r="BG199" s="254">
        <f t="shared" si="53"/>
        <v>0</v>
      </c>
      <c r="BH199" s="257">
        <f t="shared" si="54"/>
        <v>3</v>
      </c>
      <c r="BI199" s="252">
        <f t="shared" si="55"/>
        <v>0</v>
      </c>
      <c r="BJ199" s="252">
        <f t="shared" si="56"/>
        <v>0</v>
      </c>
      <c r="BK199" s="252">
        <f t="shared" si="57"/>
        <v>0</v>
      </c>
      <c r="BL199" s="254">
        <f t="shared" si="58"/>
        <v>0</v>
      </c>
      <c r="BM199" s="260">
        <f t="shared" si="59"/>
        <v>4</v>
      </c>
      <c r="BN199" s="252">
        <f t="shared" si="60"/>
        <v>0</v>
      </c>
      <c r="BO199" s="252">
        <f t="shared" si="61"/>
        <v>0</v>
      </c>
      <c r="BP199" s="252">
        <f t="shared" si="62"/>
        <v>0</v>
      </c>
      <c r="BQ199" s="254">
        <f t="shared" si="63"/>
        <v>0</v>
      </c>
      <c r="BR199" s="261">
        <f t="shared" si="64"/>
        <v>4</v>
      </c>
      <c r="BS199" s="252">
        <f t="shared" si="65"/>
        <v>8</v>
      </c>
      <c r="BT199" s="252">
        <f t="shared" si="66"/>
        <v>0</v>
      </c>
      <c r="BU199" s="252">
        <f t="shared" si="67"/>
        <v>0</v>
      </c>
      <c r="BV199" s="254">
        <f t="shared" si="68"/>
        <v>0</v>
      </c>
      <c r="BW199" s="261">
        <f t="shared" si="69"/>
        <v>3</v>
      </c>
      <c r="BX199" s="262">
        <v>53</v>
      </c>
      <c r="BY199" s="262">
        <v>53</v>
      </c>
      <c r="BZ199" s="246" t="e">
        <f t="shared" si="70"/>
        <v>#VALUE!</v>
      </c>
      <c r="CA199" s="246">
        <f t="shared" si="71"/>
        <v>20</v>
      </c>
      <c r="CB199" s="246" t="e">
        <f t="shared" si="72"/>
        <v>#VALUE!</v>
      </c>
      <c r="CC199" s="246" t="e">
        <f t="shared" si="73"/>
        <v>#VALUE!</v>
      </c>
      <c r="CD199" s="246" t="e">
        <f t="shared" si="74"/>
        <v>#VALUE!</v>
      </c>
      <c r="CE199" s="246" t="e">
        <f t="shared" si="75"/>
        <v>#VALUE!</v>
      </c>
      <c r="CF199" s="246" t="e">
        <f t="shared" si="76"/>
        <v>#VALUE!</v>
      </c>
      <c r="CG199" s="246" t="e">
        <f t="shared" si="77"/>
        <v>#VALUE!</v>
      </c>
      <c r="CH199" s="246" t="e">
        <f t="shared" si="78"/>
        <v>#VALUE!</v>
      </c>
      <c r="CI199" s="246" t="e">
        <f t="shared" si="79"/>
        <v>#VALUE!</v>
      </c>
      <c r="CJ199" s="246" t="e">
        <f t="shared" si="80"/>
        <v>#VALUE!</v>
      </c>
      <c r="CK199" s="246" t="e">
        <f t="shared" si="81"/>
        <v>#VALUE!</v>
      </c>
      <c r="CL199" s="246" t="e">
        <f t="shared" si="82"/>
        <v>#VALUE!</v>
      </c>
      <c r="CM199" s="246" t="e">
        <f t="shared" si="83"/>
        <v>#VALUE!</v>
      </c>
      <c r="CN199" s="246" t="e">
        <f t="shared" si="84"/>
        <v>#VALUE!</v>
      </c>
      <c r="CO199" s="263" t="str">
        <f t="shared" si="85"/>
        <v>2023PEC AI 519</v>
      </c>
      <c r="CP199" s="246" t="e">
        <f t="shared" si="86"/>
        <v>#VALUE!</v>
      </c>
      <c r="CQ199" s="211"/>
      <c r="CR199" s="246">
        <f t="shared" si="87"/>
        <v>20</v>
      </c>
      <c r="CS199" s="246" t="e">
        <f t="shared" si="88"/>
        <v>#VALUE!</v>
      </c>
      <c r="CT199" s="246" t="e">
        <f t="shared" si="89"/>
        <v>#VALUE!</v>
      </c>
      <c r="CU199" s="246" t="e">
        <f t="shared" si="90"/>
        <v>#VALUE!</v>
      </c>
      <c r="CV199" s="246" t="e">
        <f t="shared" si="91"/>
        <v>#VALUE!</v>
      </c>
      <c r="CW199" s="246" t="e">
        <f t="shared" si="92"/>
        <v>#VALUE!</v>
      </c>
      <c r="CX199" s="246" t="e">
        <f t="shared" si="93"/>
        <v>#VALUE!</v>
      </c>
      <c r="CY199" s="246" t="e">
        <f t="shared" si="94"/>
        <v>#VALUE!</v>
      </c>
      <c r="CZ199" s="246" t="e">
        <f t="shared" si="95"/>
        <v>#VALUE!</v>
      </c>
      <c r="DA199" s="246" t="e">
        <f t="shared" si="96"/>
        <v>#VALUE!</v>
      </c>
      <c r="DB199" s="246" t="e">
        <f t="shared" si="97"/>
        <v>#VALUE!</v>
      </c>
      <c r="DC199" s="246" t="e">
        <f t="shared" si="98"/>
        <v>#VALUE!</v>
      </c>
      <c r="DD199" s="246" t="e">
        <f t="shared" si="99"/>
        <v>#VALUE!</v>
      </c>
      <c r="DE199" s="212"/>
      <c r="DF199" s="212" t="e">
        <f t="shared" si="100"/>
        <v>#VALUE!</v>
      </c>
      <c r="DG199" s="212"/>
      <c r="DH199" s="212"/>
      <c r="DI199" s="212"/>
      <c r="DJ199" s="212"/>
      <c r="DK199" s="212"/>
      <c r="DL199" s="212"/>
      <c r="DM199" s="212"/>
      <c r="DN199" s="212"/>
      <c r="DO199" s="212"/>
      <c r="DP199" s="212"/>
      <c r="DQ199" s="212"/>
      <c r="DR199" s="264">
        <f t="shared" si="101"/>
        <v>53</v>
      </c>
      <c r="DS199" s="241">
        <f t="shared" si="102"/>
        <v>11</v>
      </c>
      <c r="DT199" s="212">
        <f t="shared" si="103"/>
        <v>7</v>
      </c>
      <c r="DU199" s="212">
        <f t="shared" si="104"/>
        <v>8</v>
      </c>
      <c r="DV199" s="212">
        <f t="shared" si="105"/>
        <v>8</v>
      </c>
      <c r="DW199" s="212">
        <f t="shared" si="106"/>
        <v>8</v>
      </c>
      <c r="DX199" s="264">
        <f t="shared" si="107"/>
        <v>3</v>
      </c>
      <c r="DY199" s="265">
        <f t="shared" si="108"/>
        <v>8</v>
      </c>
      <c r="DZ199" s="212">
        <f t="shared" si="109"/>
        <v>53</v>
      </c>
      <c r="EA199" s="212">
        <f t="shared" si="110"/>
        <v>11</v>
      </c>
      <c r="EB199" s="212">
        <f t="shared" si="111"/>
        <v>0</v>
      </c>
      <c r="EC199" s="212">
        <f t="shared" ref="EC199:ED199" si="1423">IF(ISEVEN($B199),DT199,0)</f>
        <v>7</v>
      </c>
      <c r="ED199" s="212">
        <f t="shared" si="1423"/>
        <v>8</v>
      </c>
      <c r="EE199" s="212">
        <f t="shared" ref="EE199:EF199" si="1424">IF(ISODD($B199),DU199,0)</f>
        <v>0</v>
      </c>
      <c r="EF199" s="212">
        <f t="shared" si="1424"/>
        <v>0</v>
      </c>
      <c r="EG199" s="212">
        <f t="shared" si="114"/>
        <v>8</v>
      </c>
      <c r="EH199" s="212">
        <f t="shared" si="115"/>
        <v>0</v>
      </c>
      <c r="EI199" s="212">
        <f t="shared" ref="EI199:EJ199" si="1425">IF(ISEVEN($B199),DW199,0)</f>
        <v>8</v>
      </c>
      <c r="EJ199" s="264">
        <f t="shared" si="1425"/>
        <v>3</v>
      </c>
      <c r="EK199" s="212">
        <f t="shared" ref="EK199:EL199" si="1426">IF(ISODD($B199),DX199,0)</f>
        <v>0</v>
      </c>
      <c r="EL199" s="212">
        <f t="shared" si="1426"/>
        <v>0</v>
      </c>
      <c r="EM199" s="212">
        <f t="shared" si="118"/>
        <v>8</v>
      </c>
      <c r="EN199" s="212"/>
      <c r="EO199" s="212"/>
      <c r="EP199" s="241">
        <f t="shared" si="119"/>
        <v>11</v>
      </c>
      <c r="EQ199" s="212">
        <f t="shared" si="120"/>
        <v>9</v>
      </c>
      <c r="ER199" s="212">
        <f t="shared" si="121"/>
        <v>10</v>
      </c>
      <c r="ES199" s="212">
        <f t="shared" si="122"/>
        <v>10</v>
      </c>
      <c r="ET199" s="264">
        <f t="shared" si="123"/>
        <v>5</v>
      </c>
      <c r="EU199" s="212">
        <f t="shared" si="124"/>
        <v>8</v>
      </c>
      <c r="EV199" s="212"/>
      <c r="EW199" s="212">
        <f t="shared" si="125"/>
        <v>53</v>
      </c>
      <c r="EX199" s="212">
        <f t="shared" si="126"/>
        <v>11</v>
      </c>
      <c r="EY199" s="212">
        <f t="shared" si="127"/>
        <v>0</v>
      </c>
      <c r="EZ199" s="212">
        <f t="shared" ref="EZ199:FA199" si="1427">IF(ISEVEN($B199),EQ199,0)</f>
        <v>9</v>
      </c>
      <c r="FA199" s="212">
        <f t="shared" si="1427"/>
        <v>10</v>
      </c>
      <c r="FB199" s="212">
        <f t="shared" ref="FB199:FC199" si="1428">IF(ISODD($B199),ER199,0)</f>
        <v>0</v>
      </c>
      <c r="FC199" s="212">
        <f t="shared" si="1428"/>
        <v>0</v>
      </c>
      <c r="FD199" s="212">
        <f t="shared" si="130"/>
        <v>10</v>
      </c>
      <c r="FE199" s="212">
        <f t="shared" si="131"/>
        <v>0</v>
      </c>
      <c r="FF199" s="264">
        <f t="shared" ref="FF199:FG199" si="1429">IF(ISEVEN($B199),ET199,0)</f>
        <v>5</v>
      </c>
      <c r="FG199" s="212">
        <f t="shared" si="1429"/>
        <v>8</v>
      </c>
      <c r="FH199" s="212">
        <f t="shared" si="133"/>
        <v>0</v>
      </c>
      <c r="FI199" s="212">
        <v>0</v>
      </c>
      <c r="FJ199" s="212">
        <v>0</v>
      </c>
      <c r="FK199" s="212"/>
      <c r="FL199" s="212"/>
      <c r="FM199" s="262">
        <v>53</v>
      </c>
    </row>
    <row r="200" spans="1:169" ht="15.75" customHeight="1" x14ac:dyDescent="0.2">
      <c r="A200" s="247">
        <v>188</v>
      </c>
      <c r="B200" s="248">
        <v>213423243188</v>
      </c>
      <c r="C200" s="249" t="s">
        <v>918</v>
      </c>
      <c r="D200" s="250"/>
      <c r="E200" s="251" t="s">
        <v>919</v>
      </c>
      <c r="F200" s="252">
        <f t="shared" si="0"/>
        <v>2</v>
      </c>
      <c r="G200" s="252">
        <f t="shared" si="1"/>
        <v>2</v>
      </c>
      <c r="H200" s="252">
        <f t="shared" si="2"/>
        <v>2</v>
      </c>
      <c r="I200" s="252">
        <f t="shared" si="3"/>
        <v>2</v>
      </c>
      <c r="J200" s="252">
        <f t="shared" si="4"/>
        <v>0</v>
      </c>
      <c r="K200" s="252">
        <f t="shared" si="5"/>
        <v>0</v>
      </c>
      <c r="L200" s="252">
        <f t="shared" si="6"/>
        <v>0</v>
      </c>
      <c r="M200" s="252">
        <f t="shared" si="7"/>
        <v>0</v>
      </c>
      <c r="N200" s="252">
        <f t="shared" si="8"/>
        <v>0</v>
      </c>
      <c r="O200" s="253">
        <f t="shared" si="9"/>
        <v>0</v>
      </c>
      <c r="P200" s="252">
        <f t="shared" si="10"/>
        <v>0</v>
      </c>
      <c r="Q200" s="252">
        <f t="shared" si="11"/>
        <v>0</v>
      </c>
      <c r="R200" s="252">
        <f t="shared" si="12"/>
        <v>0</v>
      </c>
      <c r="S200" s="254">
        <f t="shared" si="13"/>
        <v>0</v>
      </c>
      <c r="T200" s="255">
        <f t="shared" si="14"/>
        <v>4</v>
      </c>
      <c r="U200" s="252">
        <f t="shared" si="15"/>
        <v>6</v>
      </c>
      <c r="V200" s="252">
        <f t="shared" si="16"/>
        <v>0</v>
      </c>
      <c r="W200" s="252">
        <f t="shared" si="17"/>
        <v>0</v>
      </c>
      <c r="X200" s="254">
        <f t="shared" si="18"/>
        <v>0</v>
      </c>
      <c r="Y200" s="256">
        <f t="shared" si="19"/>
        <v>3</v>
      </c>
      <c r="Z200" s="252">
        <f t="shared" si="20"/>
        <v>6</v>
      </c>
      <c r="AA200" s="252">
        <f t="shared" si="21"/>
        <v>0</v>
      </c>
      <c r="AB200" s="252">
        <f t="shared" si="22"/>
        <v>0</v>
      </c>
      <c r="AC200" s="254">
        <f t="shared" si="23"/>
        <v>0</v>
      </c>
      <c r="AD200" s="255">
        <f t="shared" si="24"/>
        <v>3</v>
      </c>
      <c r="AE200" s="252">
        <f t="shared" si="25"/>
        <v>0</v>
      </c>
      <c r="AF200" s="252">
        <f t="shared" si="26"/>
        <v>0</v>
      </c>
      <c r="AG200" s="252">
        <f t="shared" si="27"/>
        <v>0</v>
      </c>
      <c r="AH200" s="254">
        <f t="shared" si="28"/>
        <v>0</v>
      </c>
      <c r="AI200" s="257">
        <f t="shared" si="29"/>
        <v>4</v>
      </c>
      <c r="AJ200" s="252">
        <f t="shared" si="30"/>
        <v>0</v>
      </c>
      <c r="AK200" s="252">
        <f t="shared" si="31"/>
        <v>0</v>
      </c>
      <c r="AL200" s="252">
        <f t="shared" si="32"/>
        <v>0</v>
      </c>
      <c r="AM200" s="254">
        <f t="shared" si="33"/>
        <v>0</v>
      </c>
      <c r="AN200" s="257">
        <f t="shared" si="34"/>
        <v>4</v>
      </c>
      <c r="AO200" s="252">
        <f t="shared" si="35"/>
        <v>6</v>
      </c>
      <c r="AP200" s="252">
        <f t="shared" si="36"/>
        <v>0</v>
      </c>
      <c r="AQ200" s="252">
        <f t="shared" si="37"/>
        <v>0</v>
      </c>
      <c r="AR200" s="254">
        <f t="shared" si="38"/>
        <v>0</v>
      </c>
      <c r="AS200" s="257">
        <f t="shared" si="39"/>
        <v>3</v>
      </c>
      <c r="AT200" s="252">
        <f t="shared" si="40"/>
        <v>0</v>
      </c>
      <c r="AU200" s="252">
        <f t="shared" si="41"/>
        <v>0</v>
      </c>
      <c r="AV200" s="252">
        <f t="shared" si="42"/>
        <v>0</v>
      </c>
      <c r="AW200" s="254">
        <f t="shared" si="43"/>
        <v>0</v>
      </c>
      <c r="AX200" s="258">
        <f t="shared" si="44"/>
        <v>4</v>
      </c>
      <c r="AY200" s="252">
        <f t="shared" si="45"/>
        <v>6</v>
      </c>
      <c r="AZ200" s="252">
        <f t="shared" si="46"/>
        <v>0</v>
      </c>
      <c r="BA200" s="252">
        <f t="shared" si="47"/>
        <v>0</v>
      </c>
      <c r="BB200" s="254">
        <f t="shared" si="48"/>
        <v>0</v>
      </c>
      <c r="BC200" s="257">
        <f t="shared" si="49"/>
        <v>3</v>
      </c>
      <c r="BD200" s="259">
        <f t="shared" si="50"/>
        <v>3</v>
      </c>
      <c r="BE200" s="252">
        <f t="shared" si="51"/>
        <v>0</v>
      </c>
      <c r="BF200" s="252">
        <f t="shared" si="52"/>
        <v>0</v>
      </c>
      <c r="BG200" s="254">
        <f t="shared" si="53"/>
        <v>0</v>
      </c>
      <c r="BH200" s="257">
        <f t="shared" si="54"/>
        <v>3</v>
      </c>
      <c r="BI200" s="252">
        <f t="shared" si="55"/>
        <v>0</v>
      </c>
      <c r="BJ200" s="252">
        <f t="shared" si="56"/>
        <v>0</v>
      </c>
      <c r="BK200" s="252">
        <f t="shared" si="57"/>
        <v>0</v>
      </c>
      <c r="BL200" s="254">
        <f t="shared" si="58"/>
        <v>0</v>
      </c>
      <c r="BM200" s="260">
        <f t="shared" si="59"/>
        <v>4</v>
      </c>
      <c r="BN200" s="252">
        <f t="shared" si="60"/>
        <v>0</v>
      </c>
      <c r="BO200" s="252">
        <f t="shared" si="61"/>
        <v>0</v>
      </c>
      <c r="BP200" s="252">
        <f t="shared" si="62"/>
        <v>0</v>
      </c>
      <c r="BQ200" s="254">
        <f t="shared" si="63"/>
        <v>0</v>
      </c>
      <c r="BR200" s="261">
        <f t="shared" si="64"/>
        <v>4</v>
      </c>
      <c r="BS200" s="252">
        <f t="shared" si="65"/>
        <v>6</v>
      </c>
      <c r="BT200" s="252">
        <f t="shared" si="66"/>
        <v>0</v>
      </c>
      <c r="BU200" s="252">
        <f t="shared" si="67"/>
        <v>0</v>
      </c>
      <c r="BV200" s="254">
        <f t="shared" si="68"/>
        <v>0</v>
      </c>
      <c r="BW200" s="261">
        <f t="shared" si="69"/>
        <v>3</v>
      </c>
      <c r="BX200" s="262">
        <v>41</v>
      </c>
      <c r="BY200" s="262">
        <v>41</v>
      </c>
      <c r="BZ200" s="246" t="e">
        <f t="shared" si="70"/>
        <v>#VALUE!</v>
      </c>
      <c r="CA200" s="246">
        <f t="shared" si="71"/>
        <v>20</v>
      </c>
      <c r="CB200" s="246" t="e">
        <f t="shared" si="72"/>
        <v>#VALUE!</v>
      </c>
      <c r="CC200" s="246" t="e">
        <f t="shared" si="73"/>
        <v>#VALUE!</v>
      </c>
      <c r="CD200" s="246" t="e">
        <f t="shared" si="74"/>
        <v>#VALUE!</v>
      </c>
      <c r="CE200" s="246" t="e">
        <f t="shared" si="75"/>
        <v>#VALUE!</v>
      </c>
      <c r="CF200" s="246" t="e">
        <f t="shared" si="76"/>
        <v>#VALUE!</v>
      </c>
      <c r="CG200" s="246" t="e">
        <f t="shared" si="77"/>
        <v>#VALUE!</v>
      </c>
      <c r="CH200" s="246" t="e">
        <f t="shared" si="78"/>
        <v>#VALUE!</v>
      </c>
      <c r="CI200" s="246" t="e">
        <f t="shared" si="79"/>
        <v>#VALUE!</v>
      </c>
      <c r="CJ200" s="246" t="e">
        <f t="shared" si="80"/>
        <v>#VALUE!</v>
      </c>
      <c r="CK200" s="246" t="e">
        <f t="shared" si="81"/>
        <v>#VALUE!</v>
      </c>
      <c r="CL200" s="246" t="e">
        <f t="shared" si="82"/>
        <v>#VALUE!</v>
      </c>
      <c r="CM200" s="246" t="e">
        <f t="shared" si="83"/>
        <v>#VALUE!</v>
      </c>
      <c r="CN200" s="246" t="e">
        <f t="shared" si="84"/>
        <v>#VALUE!</v>
      </c>
      <c r="CO200" s="263" t="str">
        <f t="shared" si="85"/>
        <v>2023PEC AI 520</v>
      </c>
      <c r="CP200" s="246" t="e">
        <f t="shared" si="86"/>
        <v>#VALUE!</v>
      </c>
      <c r="CQ200" s="211"/>
      <c r="CR200" s="246">
        <f t="shared" si="87"/>
        <v>20</v>
      </c>
      <c r="CS200" s="246" t="e">
        <f t="shared" si="88"/>
        <v>#VALUE!</v>
      </c>
      <c r="CT200" s="246" t="e">
        <f t="shared" si="89"/>
        <v>#VALUE!</v>
      </c>
      <c r="CU200" s="246" t="e">
        <f t="shared" si="90"/>
        <v>#VALUE!</v>
      </c>
      <c r="CV200" s="246" t="e">
        <f t="shared" si="91"/>
        <v>#VALUE!</v>
      </c>
      <c r="CW200" s="246" t="e">
        <f t="shared" si="92"/>
        <v>#VALUE!</v>
      </c>
      <c r="CX200" s="246" t="e">
        <f t="shared" si="93"/>
        <v>#VALUE!</v>
      </c>
      <c r="CY200" s="246" t="e">
        <f t="shared" si="94"/>
        <v>#VALUE!</v>
      </c>
      <c r="CZ200" s="246" t="e">
        <f t="shared" si="95"/>
        <v>#VALUE!</v>
      </c>
      <c r="DA200" s="246" t="e">
        <f t="shared" si="96"/>
        <v>#VALUE!</v>
      </c>
      <c r="DB200" s="246" t="e">
        <f t="shared" si="97"/>
        <v>#VALUE!</v>
      </c>
      <c r="DC200" s="246" t="e">
        <f t="shared" si="98"/>
        <v>#VALUE!</v>
      </c>
      <c r="DD200" s="246" t="e">
        <f t="shared" si="99"/>
        <v>#VALUE!</v>
      </c>
      <c r="DE200" s="212"/>
      <c r="DF200" s="212" t="e">
        <f t="shared" si="100"/>
        <v>#VALUE!</v>
      </c>
      <c r="DG200" s="212"/>
      <c r="DH200" s="212"/>
      <c r="DI200" s="212"/>
      <c r="DJ200" s="212"/>
      <c r="DK200" s="212"/>
      <c r="DL200" s="212"/>
      <c r="DM200" s="212"/>
      <c r="DN200" s="212"/>
      <c r="DO200" s="212"/>
      <c r="DP200" s="212"/>
      <c r="DQ200" s="212"/>
      <c r="DR200" s="264">
        <f t="shared" si="101"/>
        <v>41</v>
      </c>
      <c r="DS200" s="241">
        <f t="shared" si="102"/>
        <v>8</v>
      </c>
      <c r="DT200" s="212">
        <f t="shared" si="103"/>
        <v>6</v>
      </c>
      <c r="DU200" s="212">
        <f t="shared" si="104"/>
        <v>6</v>
      </c>
      <c r="DV200" s="212">
        <f t="shared" si="105"/>
        <v>6</v>
      </c>
      <c r="DW200" s="212">
        <f t="shared" si="106"/>
        <v>6</v>
      </c>
      <c r="DX200" s="264">
        <f t="shared" si="107"/>
        <v>3</v>
      </c>
      <c r="DY200" s="265">
        <f t="shared" si="108"/>
        <v>6</v>
      </c>
      <c r="DZ200" s="212">
        <f t="shared" si="109"/>
        <v>41</v>
      </c>
      <c r="EA200" s="212">
        <f t="shared" si="110"/>
        <v>8</v>
      </c>
      <c r="EB200" s="212">
        <f t="shared" si="111"/>
        <v>0</v>
      </c>
      <c r="EC200" s="212">
        <f t="shared" ref="EC200:ED200" si="1430">IF(ISEVEN($B200),DT200,0)</f>
        <v>6</v>
      </c>
      <c r="ED200" s="212">
        <f t="shared" si="1430"/>
        <v>6</v>
      </c>
      <c r="EE200" s="212">
        <f t="shared" ref="EE200:EF200" si="1431">IF(ISODD($B200),DU200,0)</f>
        <v>0</v>
      </c>
      <c r="EF200" s="212">
        <f t="shared" si="1431"/>
        <v>0</v>
      </c>
      <c r="EG200" s="212">
        <f t="shared" si="114"/>
        <v>6</v>
      </c>
      <c r="EH200" s="212">
        <f t="shared" si="115"/>
        <v>0</v>
      </c>
      <c r="EI200" s="212">
        <f t="shared" ref="EI200:EJ200" si="1432">IF(ISEVEN($B200),DW200,0)</f>
        <v>6</v>
      </c>
      <c r="EJ200" s="264">
        <f t="shared" si="1432"/>
        <v>3</v>
      </c>
      <c r="EK200" s="212">
        <f t="shared" ref="EK200:EL200" si="1433">IF(ISODD($B200),DX200,0)</f>
        <v>0</v>
      </c>
      <c r="EL200" s="212">
        <f t="shared" si="1433"/>
        <v>0</v>
      </c>
      <c r="EM200" s="212">
        <f t="shared" si="118"/>
        <v>6</v>
      </c>
      <c r="EN200" s="212"/>
      <c r="EO200" s="212"/>
      <c r="EP200" s="241">
        <f t="shared" si="119"/>
        <v>8</v>
      </c>
      <c r="EQ200" s="212">
        <f t="shared" si="120"/>
        <v>7</v>
      </c>
      <c r="ER200" s="212">
        <f t="shared" si="121"/>
        <v>7</v>
      </c>
      <c r="ES200" s="212">
        <f t="shared" si="122"/>
        <v>7</v>
      </c>
      <c r="ET200" s="264">
        <f t="shared" si="123"/>
        <v>5</v>
      </c>
      <c r="EU200" s="212">
        <f t="shared" si="124"/>
        <v>7</v>
      </c>
      <c r="EV200" s="212"/>
      <c r="EW200" s="212">
        <f t="shared" si="125"/>
        <v>41</v>
      </c>
      <c r="EX200" s="212">
        <f t="shared" si="126"/>
        <v>8</v>
      </c>
      <c r="EY200" s="212">
        <f t="shared" si="127"/>
        <v>0</v>
      </c>
      <c r="EZ200" s="212">
        <f t="shared" ref="EZ200:FA200" si="1434">IF(ISEVEN($B200),EQ200,0)</f>
        <v>7</v>
      </c>
      <c r="FA200" s="212">
        <f t="shared" si="1434"/>
        <v>7</v>
      </c>
      <c r="FB200" s="212">
        <f t="shared" ref="FB200:FC200" si="1435">IF(ISODD($B200),ER200,0)</f>
        <v>0</v>
      </c>
      <c r="FC200" s="212">
        <f t="shared" si="1435"/>
        <v>0</v>
      </c>
      <c r="FD200" s="212">
        <f t="shared" si="130"/>
        <v>7</v>
      </c>
      <c r="FE200" s="212">
        <f t="shared" si="131"/>
        <v>0</v>
      </c>
      <c r="FF200" s="264">
        <f t="shared" ref="FF200:FG200" si="1436">IF(ISEVEN($B200),ET200,0)</f>
        <v>5</v>
      </c>
      <c r="FG200" s="212">
        <f t="shared" si="1436"/>
        <v>7</v>
      </c>
      <c r="FH200" s="212">
        <f t="shared" si="133"/>
        <v>0</v>
      </c>
      <c r="FI200" s="212">
        <v>0</v>
      </c>
      <c r="FJ200" s="212">
        <v>0</v>
      </c>
      <c r="FK200" s="212"/>
      <c r="FL200" s="212"/>
      <c r="FM200" s="262">
        <v>41</v>
      </c>
    </row>
    <row r="201" spans="1:169" ht="15.75" customHeight="1" x14ac:dyDescent="0.2">
      <c r="A201" s="247">
        <v>188</v>
      </c>
      <c r="B201" s="248">
        <v>213423243188</v>
      </c>
      <c r="C201" s="249" t="s">
        <v>920</v>
      </c>
      <c r="D201" s="250"/>
      <c r="E201" s="251" t="s">
        <v>921</v>
      </c>
      <c r="F201" s="252">
        <f t="shared" si="0"/>
        <v>2</v>
      </c>
      <c r="G201" s="252">
        <f t="shared" si="1"/>
        <v>2</v>
      </c>
      <c r="H201" s="252">
        <f t="shared" si="2"/>
        <v>2</v>
      </c>
      <c r="I201" s="252">
        <f t="shared" si="3"/>
        <v>2</v>
      </c>
      <c r="J201" s="252">
        <f t="shared" si="4"/>
        <v>0</v>
      </c>
      <c r="K201" s="252">
        <f t="shared" si="5"/>
        <v>0</v>
      </c>
      <c r="L201" s="252">
        <f t="shared" si="6"/>
        <v>0</v>
      </c>
      <c r="M201" s="252">
        <f t="shared" si="7"/>
        <v>0</v>
      </c>
      <c r="N201" s="252">
        <f t="shared" si="8"/>
        <v>0</v>
      </c>
      <c r="O201" s="253">
        <f t="shared" si="9"/>
        <v>0</v>
      </c>
      <c r="P201" s="252">
        <f t="shared" si="10"/>
        <v>0</v>
      </c>
      <c r="Q201" s="252">
        <f t="shared" si="11"/>
        <v>0</v>
      </c>
      <c r="R201" s="252">
        <f t="shared" si="12"/>
        <v>0</v>
      </c>
      <c r="S201" s="254">
        <f t="shared" si="13"/>
        <v>0</v>
      </c>
      <c r="T201" s="255">
        <f t="shared" si="14"/>
        <v>4</v>
      </c>
      <c r="U201" s="252">
        <f t="shared" si="15"/>
        <v>6</v>
      </c>
      <c r="V201" s="252">
        <f t="shared" si="16"/>
        <v>0</v>
      </c>
      <c r="W201" s="252">
        <f t="shared" si="17"/>
        <v>0</v>
      </c>
      <c r="X201" s="254">
        <f t="shared" si="18"/>
        <v>0</v>
      </c>
      <c r="Y201" s="256">
        <f t="shared" si="19"/>
        <v>3</v>
      </c>
      <c r="Z201" s="252">
        <f t="shared" si="20"/>
        <v>6</v>
      </c>
      <c r="AA201" s="252">
        <f t="shared" si="21"/>
        <v>0</v>
      </c>
      <c r="AB201" s="252">
        <f t="shared" si="22"/>
        <v>0</v>
      </c>
      <c r="AC201" s="254">
        <f t="shared" si="23"/>
        <v>0</v>
      </c>
      <c r="AD201" s="255">
        <f t="shared" si="24"/>
        <v>3</v>
      </c>
      <c r="AE201" s="252">
        <f t="shared" si="25"/>
        <v>0</v>
      </c>
      <c r="AF201" s="252">
        <f t="shared" si="26"/>
        <v>0</v>
      </c>
      <c r="AG201" s="252">
        <f t="shared" si="27"/>
        <v>0</v>
      </c>
      <c r="AH201" s="254">
        <f t="shared" si="28"/>
        <v>0</v>
      </c>
      <c r="AI201" s="257">
        <f t="shared" si="29"/>
        <v>4</v>
      </c>
      <c r="AJ201" s="252">
        <f t="shared" si="30"/>
        <v>0</v>
      </c>
      <c r="AK201" s="252">
        <f t="shared" si="31"/>
        <v>0</v>
      </c>
      <c r="AL201" s="252">
        <f t="shared" si="32"/>
        <v>0</v>
      </c>
      <c r="AM201" s="254">
        <f t="shared" si="33"/>
        <v>0</v>
      </c>
      <c r="AN201" s="257">
        <f t="shared" si="34"/>
        <v>4</v>
      </c>
      <c r="AO201" s="252">
        <f t="shared" si="35"/>
        <v>6</v>
      </c>
      <c r="AP201" s="252">
        <f t="shared" si="36"/>
        <v>0</v>
      </c>
      <c r="AQ201" s="252">
        <f t="shared" si="37"/>
        <v>0</v>
      </c>
      <c r="AR201" s="254">
        <f t="shared" si="38"/>
        <v>0</v>
      </c>
      <c r="AS201" s="257">
        <f t="shared" si="39"/>
        <v>3</v>
      </c>
      <c r="AT201" s="252">
        <f t="shared" si="40"/>
        <v>0</v>
      </c>
      <c r="AU201" s="252">
        <f t="shared" si="41"/>
        <v>0</v>
      </c>
      <c r="AV201" s="252">
        <f t="shared" si="42"/>
        <v>0</v>
      </c>
      <c r="AW201" s="254">
        <f t="shared" si="43"/>
        <v>0</v>
      </c>
      <c r="AX201" s="258">
        <f t="shared" si="44"/>
        <v>4</v>
      </c>
      <c r="AY201" s="252">
        <f t="shared" si="45"/>
        <v>6</v>
      </c>
      <c r="AZ201" s="252">
        <f t="shared" si="46"/>
        <v>0</v>
      </c>
      <c r="BA201" s="252">
        <f t="shared" si="47"/>
        <v>0</v>
      </c>
      <c r="BB201" s="254">
        <f t="shared" si="48"/>
        <v>0</v>
      </c>
      <c r="BC201" s="257">
        <f t="shared" si="49"/>
        <v>3</v>
      </c>
      <c r="BD201" s="259">
        <f t="shared" si="50"/>
        <v>1</v>
      </c>
      <c r="BE201" s="252">
        <f t="shared" si="51"/>
        <v>0</v>
      </c>
      <c r="BF201" s="252">
        <f t="shared" si="52"/>
        <v>0</v>
      </c>
      <c r="BG201" s="254">
        <f t="shared" si="53"/>
        <v>0</v>
      </c>
      <c r="BH201" s="257">
        <f t="shared" si="54"/>
        <v>3</v>
      </c>
      <c r="BI201" s="252">
        <f t="shared" si="55"/>
        <v>0</v>
      </c>
      <c r="BJ201" s="252">
        <f t="shared" si="56"/>
        <v>0</v>
      </c>
      <c r="BK201" s="252">
        <f t="shared" si="57"/>
        <v>0</v>
      </c>
      <c r="BL201" s="254">
        <f t="shared" si="58"/>
        <v>0</v>
      </c>
      <c r="BM201" s="260">
        <f t="shared" si="59"/>
        <v>4</v>
      </c>
      <c r="BN201" s="252">
        <f t="shared" si="60"/>
        <v>0</v>
      </c>
      <c r="BO201" s="252">
        <f t="shared" si="61"/>
        <v>0</v>
      </c>
      <c r="BP201" s="252">
        <f t="shared" si="62"/>
        <v>0</v>
      </c>
      <c r="BQ201" s="254">
        <f t="shared" si="63"/>
        <v>0</v>
      </c>
      <c r="BR201" s="261">
        <f t="shared" si="64"/>
        <v>4</v>
      </c>
      <c r="BS201" s="252">
        <f t="shared" si="65"/>
        <v>6</v>
      </c>
      <c r="BT201" s="252">
        <f t="shared" si="66"/>
        <v>0</v>
      </c>
      <c r="BU201" s="252">
        <f t="shared" si="67"/>
        <v>0</v>
      </c>
      <c r="BV201" s="254">
        <f t="shared" si="68"/>
        <v>0</v>
      </c>
      <c r="BW201" s="261">
        <f t="shared" si="69"/>
        <v>3</v>
      </c>
      <c r="BX201" s="262">
        <v>39</v>
      </c>
      <c r="BY201" s="262">
        <v>39</v>
      </c>
      <c r="BZ201" s="246" t="e">
        <f t="shared" si="70"/>
        <v>#VALUE!</v>
      </c>
      <c r="CA201" s="246">
        <f t="shared" si="71"/>
        <v>20</v>
      </c>
      <c r="CB201" s="246" t="e">
        <f t="shared" si="72"/>
        <v>#VALUE!</v>
      </c>
      <c r="CC201" s="246" t="e">
        <f t="shared" si="73"/>
        <v>#VALUE!</v>
      </c>
      <c r="CD201" s="246" t="e">
        <f t="shared" si="74"/>
        <v>#VALUE!</v>
      </c>
      <c r="CE201" s="246" t="e">
        <f t="shared" si="75"/>
        <v>#VALUE!</v>
      </c>
      <c r="CF201" s="246" t="e">
        <f t="shared" si="76"/>
        <v>#VALUE!</v>
      </c>
      <c r="CG201" s="246" t="e">
        <f t="shared" si="77"/>
        <v>#VALUE!</v>
      </c>
      <c r="CH201" s="246" t="e">
        <f t="shared" si="78"/>
        <v>#VALUE!</v>
      </c>
      <c r="CI201" s="246" t="e">
        <f t="shared" si="79"/>
        <v>#VALUE!</v>
      </c>
      <c r="CJ201" s="246" t="e">
        <f t="shared" si="80"/>
        <v>#VALUE!</v>
      </c>
      <c r="CK201" s="246" t="e">
        <f t="shared" si="81"/>
        <v>#VALUE!</v>
      </c>
      <c r="CL201" s="246" t="e">
        <f t="shared" si="82"/>
        <v>#VALUE!</v>
      </c>
      <c r="CM201" s="246" t="e">
        <f t="shared" si="83"/>
        <v>#VALUE!</v>
      </c>
      <c r="CN201" s="246" t="e">
        <f t="shared" si="84"/>
        <v>#VALUE!</v>
      </c>
      <c r="CO201" s="263" t="str">
        <f t="shared" si="85"/>
        <v>2023PEC AI 521</v>
      </c>
      <c r="CP201" s="246" t="e">
        <f t="shared" si="86"/>
        <v>#VALUE!</v>
      </c>
      <c r="CQ201" s="211"/>
      <c r="CR201" s="246">
        <f t="shared" si="87"/>
        <v>20</v>
      </c>
      <c r="CS201" s="246" t="e">
        <f t="shared" si="88"/>
        <v>#VALUE!</v>
      </c>
      <c r="CT201" s="246" t="e">
        <f t="shared" si="89"/>
        <v>#VALUE!</v>
      </c>
      <c r="CU201" s="246" t="e">
        <f t="shared" si="90"/>
        <v>#VALUE!</v>
      </c>
      <c r="CV201" s="246" t="e">
        <f t="shared" si="91"/>
        <v>#VALUE!</v>
      </c>
      <c r="CW201" s="246" t="e">
        <f t="shared" si="92"/>
        <v>#VALUE!</v>
      </c>
      <c r="CX201" s="246" t="e">
        <f t="shared" si="93"/>
        <v>#VALUE!</v>
      </c>
      <c r="CY201" s="246" t="e">
        <f t="shared" si="94"/>
        <v>#VALUE!</v>
      </c>
      <c r="CZ201" s="246" t="e">
        <f t="shared" si="95"/>
        <v>#VALUE!</v>
      </c>
      <c r="DA201" s="246" t="e">
        <f t="shared" si="96"/>
        <v>#VALUE!</v>
      </c>
      <c r="DB201" s="246" t="e">
        <f t="shared" si="97"/>
        <v>#VALUE!</v>
      </c>
      <c r="DC201" s="246" t="e">
        <f t="shared" si="98"/>
        <v>#VALUE!</v>
      </c>
      <c r="DD201" s="246" t="e">
        <f t="shared" si="99"/>
        <v>#VALUE!</v>
      </c>
      <c r="DE201" s="212"/>
      <c r="DF201" s="212" t="e">
        <f t="shared" si="100"/>
        <v>#VALUE!</v>
      </c>
      <c r="DG201" s="212"/>
      <c r="DH201" s="212"/>
      <c r="DI201" s="212"/>
      <c r="DJ201" s="212"/>
      <c r="DK201" s="212"/>
      <c r="DL201" s="212"/>
      <c r="DM201" s="212"/>
      <c r="DN201" s="212"/>
      <c r="DO201" s="212"/>
      <c r="DP201" s="212"/>
      <c r="DQ201" s="212"/>
      <c r="DR201" s="264">
        <f t="shared" si="101"/>
        <v>39</v>
      </c>
      <c r="DS201" s="241">
        <f t="shared" si="102"/>
        <v>8</v>
      </c>
      <c r="DT201" s="212">
        <f t="shared" si="103"/>
        <v>6</v>
      </c>
      <c r="DU201" s="212">
        <f t="shared" si="104"/>
        <v>6</v>
      </c>
      <c r="DV201" s="212">
        <f t="shared" si="105"/>
        <v>6</v>
      </c>
      <c r="DW201" s="212">
        <f t="shared" si="106"/>
        <v>6</v>
      </c>
      <c r="DX201" s="264">
        <f t="shared" si="107"/>
        <v>1</v>
      </c>
      <c r="DY201" s="265">
        <f t="shared" si="108"/>
        <v>6</v>
      </c>
      <c r="DZ201" s="212">
        <f t="shared" si="109"/>
        <v>39</v>
      </c>
      <c r="EA201" s="212">
        <f t="shared" si="110"/>
        <v>8</v>
      </c>
      <c r="EB201" s="212">
        <f t="shared" si="111"/>
        <v>0</v>
      </c>
      <c r="EC201" s="212">
        <f t="shared" ref="EC201:ED201" si="1437">IF(ISEVEN($B201),DT201,0)</f>
        <v>6</v>
      </c>
      <c r="ED201" s="212">
        <f t="shared" si="1437"/>
        <v>6</v>
      </c>
      <c r="EE201" s="212">
        <f t="shared" ref="EE201:EF201" si="1438">IF(ISODD($B201),DU201,0)</f>
        <v>0</v>
      </c>
      <c r="EF201" s="212">
        <f t="shared" si="1438"/>
        <v>0</v>
      </c>
      <c r="EG201" s="212">
        <f t="shared" si="114"/>
        <v>6</v>
      </c>
      <c r="EH201" s="212">
        <f t="shared" si="115"/>
        <v>0</v>
      </c>
      <c r="EI201" s="212">
        <f t="shared" ref="EI201:EJ201" si="1439">IF(ISEVEN($B201),DW201,0)</f>
        <v>6</v>
      </c>
      <c r="EJ201" s="264">
        <f t="shared" si="1439"/>
        <v>1</v>
      </c>
      <c r="EK201" s="212">
        <f t="shared" ref="EK201:EL201" si="1440">IF(ISODD($B201),DX201,0)</f>
        <v>0</v>
      </c>
      <c r="EL201" s="212">
        <f t="shared" si="1440"/>
        <v>0</v>
      </c>
      <c r="EM201" s="212">
        <f t="shared" si="118"/>
        <v>6</v>
      </c>
      <c r="EN201" s="212"/>
      <c r="EO201" s="212"/>
      <c r="EP201" s="241">
        <f t="shared" si="119"/>
        <v>8</v>
      </c>
      <c r="EQ201" s="212">
        <f t="shared" si="120"/>
        <v>7</v>
      </c>
      <c r="ER201" s="212">
        <f t="shared" si="121"/>
        <v>7</v>
      </c>
      <c r="ES201" s="212">
        <f t="shared" si="122"/>
        <v>7</v>
      </c>
      <c r="ET201" s="264">
        <f t="shared" si="123"/>
        <v>4</v>
      </c>
      <c r="EU201" s="212">
        <f t="shared" si="124"/>
        <v>6</v>
      </c>
      <c r="EV201" s="212"/>
      <c r="EW201" s="212">
        <f t="shared" si="125"/>
        <v>39</v>
      </c>
      <c r="EX201" s="212">
        <f t="shared" si="126"/>
        <v>8</v>
      </c>
      <c r="EY201" s="212">
        <f t="shared" si="127"/>
        <v>0</v>
      </c>
      <c r="EZ201" s="212">
        <f t="shared" ref="EZ201:FA201" si="1441">IF(ISEVEN($B201),EQ201,0)</f>
        <v>7</v>
      </c>
      <c r="FA201" s="212">
        <f t="shared" si="1441"/>
        <v>7</v>
      </c>
      <c r="FB201" s="212">
        <f t="shared" ref="FB201:FC201" si="1442">IF(ISODD($B201),ER201,0)</f>
        <v>0</v>
      </c>
      <c r="FC201" s="212">
        <f t="shared" si="1442"/>
        <v>0</v>
      </c>
      <c r="FD201" s="212">
        <f t="shared" si="130"/>
        <v>7</v>
      </c>
      <c r="FE201" s="212">
        <f t="shared" si="131"/>
        <v>0</v>
      </c>
      <c r="FF201" s="264">
        <f t="shared" ref="FF201:FG201" si="1443">IF(ISEVEN($B201),ET201,0)</f>
        <v>4</v>
      </c>
      <c r="FG201" s="212">
        <f t="shared" si="1443"/>
        <v>6</v>
      </c>
      <c r="FH201" s="212">
        <f t="shared" si="133"/>
        <v>0</v>
      </c>
      <c r="FI201" s="212">
        <v>0</v>
      </c>
      <c r="FJ201" s="212">
        <v>0</v>
      </c>
      <c r="FK201" s="212"/>
      <c r="FL201" s="212"/>
      <c r="FM201" s="262">
        <v>39</v>
      </c>
    </row>
    <row r="202" spans="1:169" ht="15.75" customHeight="1" x14ac:dyDescent="0.2">
      <c r="A202" s="247">
        <v>189</v>
      </c>
      <c r="B202" s="248">
        <v>213423243189</v>
      </c>
      <c r="C202" s="249" t="s">
        <v>922</v>
      </c>
      <c r="D202" s="250"/>
      <c r="E202" s="251" t="s">
        <v>923</v>
      </c>
      <c r="F202" s="252">
        <f t="shared" si="0"/>
        <v>2</v>
      </c>
      <c r="G202" s="252">
        <f t="shared" si="1"/>
        <v>2</v>
      </c>
      <c r="H202" s="252">
        <f t="shared" si="2"/>
        <v>2</v>
      </c>
      <c r="I202" s="252">
        <f t="shared" si="3"/>
        <v>0</v>
      </c>
      <c r="J202" s="252">
        <f t="shared" si="4"/>
        <v>0</v>
      </c>
      <c r="K202" s="252">
        <f t="shared" si="5"/>
        <v>0</v>
      </c>
      <c r="L202" s="252">
        <f t="shared" si="6"/>
        <v>0</v>
      </c>
      <c r="M202" s="252">
        <f t="shared" si="7"/>
        <v>0</v>
      </c>
      <c r="N202" s="252">
        <f t="shared" si="8"/>
        <v>0</v>
      </c>
      <c r="O202" s="253">
        <f t="shared" si="9"/>
        <v>0</v>
      </c>
      <c r="P202" s="252">
        <f t="shared" si="10"/>
        <v>5</v>
      </c>
      <c r="Q202" s="252">
        <f t="shared" si="11"/>
        <v>0</v>
      </c>
      <c r="R202" s="252">
        <f t="shared" si="12"/>
        <v>0</v>
      </c>
      <c r="S202" s="254">
        <f t="shared" si="13"/>
        <v>0</v>
      </c>
      <c r="T202" s="255">
        <f t="shared" si="14"/>
        <v>3</v>
      </c>
      <c r="U202" s="252">
        <f t="shared" si="15"/>
        <v>0</v>
      </c>
      <c r="V202" s="252">
        <f t="shared" si="16"/>
        <v>0</v>
      </c>
      <c r="W202" s="252">
        <f t="shared" si="17"/>
        <v>0</v>
      </c>
      <c r="X202" s="254">
        <f t="shared" si="18"/>
        <v>0</v>
      </c>
      <c r="Y202" s="256">
        <f t="shared" si="19"/>
        <v>4</v>
      </c>
      <c r="Z202" s="252">
        <f t="shared" si="20"/>
        <v>0</v>
      </c>
      <c r="AA202" s="252">
        <f t="shared" si="21"/>
        <v>0</v>
      </c>
      <c r="AB202" s="252">
        <f t="shared" si="22"/>
        <v>0</v>
      </c>
      <c r="AC202" s="254">
        <f t="shared" si="23"/>
        <v>0</v>
      </c>
      <c r="AD202" s="255">
        <f t="shared" si="24"/>
        <v>4</v>
      </c>
      <c r="AE202" s="252">
        <f t="shared" si="25"/>
        <v>5</v>
      </c>
      <c r="AF202" s="252">
        <f t="shared" si="26"/>
        <v>0</v>
      </c>
      <c r="AG202" s="252">
        <f t="shared" si="27"/>
        <v>0</v>
      </c>
      <c r="AH202" s="254">
        <f t="shared" si="28"/>
        <v>0</v>
      </c>
      <c r="AI202" s="257">
        <f t="shared" si="29"/>
        <v>3</v>
      </c>
      <c r="AJ202" s="252">
        <f t="shared" si="30"/>
        <v>4</v>
      </c>
      <c r="AK202" s="252">
        <f t="shared" si="31"/>
        <v>0</v>
      </c>
      <c r="AL202" s="252">
        <f t="shared" si="32"/>
        <v>0</v>
      </c>
      <c r="AM202" s="254">
        <f t="shared" si="33"/>
        <v>0</v>
      </c>
      <c r="AN202" s="257">
        <f t="shared" si="34"/>
        <v>3</v>
      </c>
      <c r="AO202" s="252">
        <f t="shared" si="35"/>
        <v>0</v>
      </c>
      <c r="AP202" s="252">
        <f t="shared" si="36"/>
        <v>0</v>
      </c>
      <c r="AQ202" s="252">
        <f t="shared" si="37"/>
        <v>0</v>
      </c>
      <c r="AR202" s="254">
        <f t="shared" si="38"/>
        <v>0</v>
      </c>
      <c r="AS202" s="257">
        <f t="shared" si="39"/>
        <v>4</v>
      </c>
      <c r="AT202" s="252">
        <f t="shared" si="40"/>
        <v>5</v>
      </c>
      <c r="AU202" s="252">
        <f t="shared" si="41"/>
        <v>0</v>
      </c>
      <c r="AV202" s="252">
        <f t="shared" si="42"/>
        <v>0</v>
      </c>
      <c r="AW202" s="254">
        <f t="shared" si="43"/>
        <v>0</v>
      </c>
      <c r="AX202" s="258">
        <f t="shared" si="44"/>
        <v>3</v>
      </c>
      <c r="AY202" s="252">
        <f t="shared" si="45"/>
        <v>0</v>
      </c>
      <c r="AZ202" s="252">
        <f t="shared" si="46"/>
        <v>0</v>
      </c>
      <c r="BA202" s="252">
        <f t="shared" si="47"/>
        <v>0</v>
      </c>
      <c r="BB202" s="254">
        <f t="shared" si="48"/>
        <v>0</v>
      </c>
      <c r="BC202" s="257">
        <f t="shared" si="49"/>
        <v>4</v>
      </c>
      <c r="BD202" s="252">
        <f t="shared" si="50"/>
        <v>0</v>
      </c>
      <c r="BE202" s="252">
        <f t="shared" si="51"/>
        <v>0</v>
      </c>
      <c r="BF202" s="252">
        <f t="shared" si="52"/>
        <v>0</v>
      </c>
      <c r="BG202" s="254">
        <f t="shared" si="53"/>
        <v>0</v>
      </c>
      <c r="BH202" s="257">
        <f t="shared" si="54"/>
        <v>4</v>
      </c>
      <c r="BI202" s="252">
        <f t="shared" si="55"/>
        <v>0</v>
      </c>
      <c r="BJ202" s="252">
        <f t="shared" si="56"/>
        <v>0</v>
      </c>
      <c r="BK202" s="252">
        <f t="shared" si="57"/>
        <v>0</v>
      </c>
      <c r="BL202" s="254">
        <f t="shared" si="58"/>
        <v>0</v>
      </c>
      <c r="BM202" s="260">
        <f t="shared" si="59"/>
        <v>4</v>
      </c>
      <c r="BN202" s="252">
        <f t="shared" si="60"/>
        <v>5</v>
      </c>
      <c r="BO202" s="252">
        <f t="shared" si="61"/>
        <v>0</v>
      </c>
      <c r="BP202" s="252">
        <f t="shared" si="62"/>
        <v>0</v>
      </c>
      <c r="BQ202" s="254">
        <f t="shared" si="63"/>
        <v>0</v>
      </c>
      <c r="BR202" s="261">
        <f t="shared" si="64"/>
        <v>3</v>
      </c>
      <c r="BS202" s="252">
        <f t="shared" si="65"/>
        <v>0</v>
      </c>
      <c r="BT202" s="252">
        <f t="shared" si="66"/>
        <v>0</v>
      </c>
      <c r="BU202" s="252">
        <f t="shared" si="67"/>
        <v>0</v>
      </c>
      <c r="BV202" s="254">
        <f t="shared" si="68"/>
        <v>0</v>
      </c>
      <c r="BW202" s="261">
        <f t="shared" si="69"/>
        <v>4</v>
      </c>
      <c r="BX202" s="262">
        <v>30</v>
      </c>
      <c r="BY202" s="262">
        <v>30</v>
      </c>
      <c r="BZ202" s="246" t="e">
        <f t="shared" si="70"/>
        <v>#VALUE!</v>
      </c>
      <c r="CA202" s="246">
        <f t="shared" si="71"/>
        <v>20</v>
      </c>
      <c r="CB202" s="246" t="e">
        <f t="shared" si="72"/>
        <v>#VALUE!</v>
      </c>
      <c r="CC202" s="246" t="e">
        <f t="shared" si="73"/>
        <v>#VALUE!</v>
      </c>
      <c r="CD202" s="246" t="e">
        <f t="shared" si="74"/>
        <v>#VALUE!</v>
      </c>
      <c r="CE202" s="246" t="e">
        <f t="shared" si="75"/>
        <v>#VALUE!</v>
      </c>
      <c r="CF202" s="246" t="e">
        <f t="shared" si="76"/>
        <v>#VALUE!</v>
      </c>
      <c r="CG202" s="246" t="e">
        <f t="shared" si="77"/>
        <v>#VALUE!</v>
      </c>
      <c r="CH202" s="246" t="e">
        <f t="shared" si="78"/>
        <v>#VALUE!</v>
      </c>
      <c r="CI202" s="246" t="e">
        <f t="shared" si="79"/>
        <v>#VALUE!</v>
      </c>
      <c r="CJ202" s="246" t="e">
        <f t="shared" si="80"/>
        <v>#VALUE!</v>
      </c>
      <c r="CK202" s="246" t="e">
        <f t="shared" si="81"/>
        <v>#VALUE!</v>
      </c>
      <c r="CL202" s="246" t="e">
        <f t="shared" si="82"/>
        <v>#VALUE!</v>
      </c>
      <c r="CM202" s="246" t="e">
        <f t="shared" si="83"/>
        <v>#VALUE!</v>
      </c>
      <c r="CN202" s="246" t="e">
        <f t="shared" si="84"/>
        <v>#VALUE!</v>
      </c>
      <c r="CO202" s="263" t="str">
        <f t="shared" si="85"/>
        <v>2023PEC AI 522</v>
      </c>
      <c r="CP202" s="246" t="e">
        <f t="shared" si="86"/>
        <v>#VALUE!</v>
      </c>
      <c r="CQ202" s="211"/>
      <c r="CR202" s="246">
        <f t="shared" si="87"/>
        <v>20</v>
      </c>
      <c r="CS202" s="246" t="e">
        <f t="shared" si="88"/>
        <v>#VALUE!</v>
      </c>
      <c r="CT202" s="246" t="e">
        <f t="shared" si="89"/>
        <v>#VALUE!</v>
      </c>
      <c r="CU202" s="246" t="e">
        <f t="shared" si="90"/>
        <v>#VALUE!</v>
      </c>
      <c r="CV202" s="246" t="e">
        <f t="shared" si="91"/>
        <v>#VALUE!</v>
      </c>
      <c r="CW202" s="246" t="e">
        <f t="shared" si="92"/>
        <v>#VALUE!</v>
      </c>
      <c r="CX202" s="246" t="e">
        <f t="shared" si="93"/>
        <v>#VALUE!</v>
      </c>
      <c r="CY202" s="246" t="e">
        <f t="shared" si="94"/>
        <v>#VALUE!</v>
      </c>
      <c r="CZ202" s="246" t="e">
        <f t="shared" si="95"/>
        <v>#VALUE!</v>
      </c>
      <c r="DA202" s="246" t="e">
        <f t="shared" si="96"/>
        <v>#VALUE!</v>
      </c>
      <c r="DB202" s="246" t="e">
        <f t="shared" si="97"/>
        <v>#VALUE!</v>
      </c>
      <c r="DC202" s="246" t="e">
        <f t="shared" si="98"/>
        <v>#VALUE!</v>
      </c>
      <c r="DD202" s="246" t="e">
        <f t="shared" si="99"/>
        <v>#VALUE!</v>
      </c>
      <c r="DE202" s="212"/>
      <c r="DF202" s="212" t="e">
        <f t="shared" si="100"/>
        <v>#VALUE!</v>
      </c>
      <c r="DG202" s="212"/>
      <c r="DH202" s="212"/>
      <c r="DI202" s="212"/>
      <c r="DJ202" s="212"/>
      <c r="DK202" s="212"/>
      <c r="DL202" s="212"/>
      <c r="DM202" s="212"/>
      <c r="DN202" s="212"/>
      <c r="DO202" s="212"/>
      <c r="DP202" s="212"/>
      <c r="DQ202" s="212"/>
      <c r="DR202" s="264">
        <f t="shared" si="101"/>
        <v>30</v>
      </c>
      <c r="DS202" s="241">
        <f t="shared" si="102"/>
        <v>6</v>
      </c>
      <c r="DT202" s="212">
        <f t="shared" si="103"/>
        <v>5</v>
      </c>
      <c r="DU202" s="212">
        <f t="shared" si="104"/>
        <v>5</v>
      </c>
      <c r="DV202" s="212">
        <f t="shared" si="105"/>
        <v>4</v>
      </c>
      <c r="DW202" s="212">
        <f t="shared" si="106"/>
        <v>5</v>
      </c>
      <c r="DX202" s="264">
        <f t="shared" si="107"/>
        <v>0</v>
      </c>
      <c r="DY202" s="265">
        <f t="shared" si="108"/>
        <v>5</v>
      </c>
      <c r="DZ202" s="212">
        <f t="shared" si="109"/>
        <v>30</v>
      </c>
      <c r="EA202" s="212">
        <f t="shared" si="110"/>
        <v>6</v>
      </c>
      <c r="EB202" s="212">
        <f t="shared" si="111"/>
        <v>5</v>
      </c>
      <c r="EC202" s="212">
        <f t="shared" ref="EC202:ED202" si="1444">IF(ISEVEN($B202),DT202,0)</f>
        <v>0</v>
      </c>
      <c r="ED202" s="212">
        <f t="shared" si="1444"/>
        <v>0</v>
      </c>
      <c r="EE202" s="212">
        <f t="shared" ref="EE202:EF202" si="1445">IF(ISODD($B202),DU202,0)</f>
        <v>5</v>
      </c>
      <c r="EF202" s="212">
        <f t="shared" si="1445"/>
        <v>4</v>
      </c>
      <c r="EG202" s="212">
        <f t="shared" si="114"/>
        <v>0</v>
      </c>
      <c r="EH202" s="212">
        <f t="shared" si="115"/>
        <v>5</v>
      </c>
      <c r="EI202" s="212">
        <f t="shared" ref="EI202:EJ202" si="1446">IF(ISEVEN($B202),DW202,0)</f>
        <v>0</v>
      </c>
      <c r="EJ202" s="212">
        <f t="shared" si="1446"/>
        <v>0</v>
      </c>
      <c r="EK202" s="264">
        <f t="shared" ref="EK202:EL202" si="1447">IF(ISODD($B202),DX202,0)</f>
        <v>0</v>
      </c>
      <c r="EL202" s="212">
        <f t="shared" si="1447"/>
        <v>5</v>
      </c>
      <c r="EM202" s="212">
        <f t="shared" si="118"/>
        <v>0</v>
      </c>
      <c r="EN202" s="212"/>
      <c r="EO202" s="212"/>
      <c r="EP202" s="241">
        <f t="shared" si="119"/>
        <v>6</v>
      </c>
      <c r="EQ202" s="212">
        <f t="shared" si="120"/>
        <v>6</v>
      </c>
      <c r="ER202" s="212">
        <f t="shared" si="121"/>
        <v>6</v>
      </c>
      <c r="ES202" s="212">
        <f t="shared" si="122"/>
        <v>5</v>
      </c>
      <c r="ET202" s="264">
        <f t="shared" si="123"/>
        <v>2</v>
      </c>
      <c r="EU202" s="212">
        <f t="shared" si="124"/>
        <v>5</v>
      </c>
      <c r="EV202" s="212"/>
      <c r="EW202" s="212">
        <f t="shared" si="125"/>
        <v>30</v>
      </c>
      <c r="EX202" s="212">
        <f t="shared" si="126"/>
        <v>6</v>
      </c>
      <c r="EY202" s="212">
        <f t="shared" si="127"/>
        <v>6</v>
      </c>
      <c r="EZ202" s="212">
        <f t="shared" ref="EZ202:FA202" si="1448">IF(ISEVEN($B202),EQ202,0)</f>
        <v>0</v>
      </c>
      <c r="FA202" s="212">
        <f t="shared" si="1448"/>
        <v>0</v>
      </c>
      <c r="FB202" s="212">
        <f t="shared" ref="FB202:FC202" si="1449">IF(ISODD($B202),ER202,0)</f>
        <v>6</v>
      </c>
      <c r="FC202" s="212">
        <f t="shared" si="1449"/>
        <v>5</v>
      </c>
      <c r="FD202" s="212">
        <f t="shared" si="130"/>
        <v>0</v>
      </c>
      <c r="FE202" s="264">
        <f t="shared" si="131"/>
        <v>2</v>
      </c>
      <c r="FF202" s="212">
        <f t="shared" ref="FF202:FG202" si="1450">IF(ISEVEN($B202),ET202,0)</f>
        <v>0</v>
      </c>
      <c r="FG202" s="212">
        <f t="shared" si="1450"/>
        <v>0</v>
      </c>
      <c r="FH202" s="212">
        <f t="shared" si="133"/>
        <v>5</v>
      </c>
      <c r="FI202" s="212">
        <v>0</v>
      </c>
      <c r="FJ202" s="212">
        <v>0</v>
      </c>
      <c r="FK202" s="212"/>
      <c r="FL202" s="212"/>
      <c r="FM202" s="262">
        <v>30</v>
      </c>
    </row>
    <row r="203" spans="1:169" ht="15.75" customHeight="1" x14ac:dyDescent="0.2">
      <c r="A203" s="247">
        <v>190</v>
      </c>
      <c r="B203" s="266">
        <v>213423243190</v>
      </c>
      <c r="C203" s="266" t="s">
        <v>451</v>
      </c>
      <c r="D203" s="250"/>
      <c r="E203" s="267" t="s">
        <v>452</v>
      </c>
      <c r="F203" s="252">
        <f t="shared" si="0"/>
        <v>2</v>
      </c>
      <c r="G203" s="252">
        <f t="shared" si="1"/>
        <v>2</v>
      </c>
      <c r="H203" s="252">
        <f t="shared" si="2"/>
        <v>2</v>
      </c>
      <c r="I203" s="252">
        <f t="shared" si="3"/>
        <v>2</v>
      </c>
      <c r="J203" s="252">
        <f t="shared" si="4"/>
        <v>2</v>
      </c>
      <c r="K203" s="252">
        <f t="shared" si="5"/>
        <v>2</v>
      </c>
      <c r="L203" s="252">
        <f t="shared" si="6"/>
        <v>0</v>
      </c>
      <c r="M203" s="252">
        <f t="shared" si="7"/>
        <v>0</v>
      </c>
      <c r="N203" s="252">
        <f t="shared" si="8"/>
        <v>0</v>
      </c>
      <c r="O203" s="253">
        <f t="shared" si="9"/>
        <v>0</v>
      </c>
      <c r="P203" s="252">
        <f t="shared" si="10"/>
        <v>0</v>
      </c>
      <c r="Q203" s="252">
        <f t="shared" si="11"/>
        <v>0</v>
      </c>
      <c r="R203" s="252">
        <f t="shared" si="12"/>
        <v>0</v>
      </c>
      <c r="S203" s="254">
        <f t="shared" si="13"/>
        <v>0</v>
      </c>
      <c r="T203" s="255">
        <f t="shared" si="14"/>
        <v>4</v>
      </c>
      <c r="U203" s="252">
        <f t="shared" si="15"/>
        <v>8</v>
      </c>
      <c r="V203" s="252">
        <f t="shared" si="16"/>
        <v>0</v>
      </c>
      <c r="W203" s="252">
        <f t="shared" si="17"/>
        <v>0</v>
      </c>
      <c r="X203" s="254">
        <f t="shared" si="18"/>
        <v>0</v>
      </c>
      <c r="Y203" s="256">
        <f t="shared" si="19"/>
        <v>3</v>
      </c>
      <c r="Z203" s="252">
        <f t="shared" si="20"/>
        <v>9</v>
      </c>
      <c r="AA203" s="252">
        <f t="shared" si="21"/>
        <v>0</v>
      </c>
      <c r="AB203" s="252">
        <f t="shared" si="22"/>
        <v>0</v>
      </c>
      <c r="AC203" s="254">
        <f t="shared" si="23"/>
        <v>0</v>
      </c>
      <c r="AD203" s="255">
        <f t="shared" si="24"/>
        <v>3</v>
      </c>
      <c r="AE203" s="252">
        <f t="shared" si="25"/>
        <v>0</v>
      </c>
      <c r="AF203" s="252">
        <f t="shared" si="26"/>
        <v>0</v>
      </c>
      <c r="AG203" s="252">
        <f t="shared" si="27"/>
        <v>0</v>
      </c>
      <c r="AH203" s="254">
        <f t="shared" si="28"/>
        <v>0</v>
      </c>
      <c r="AI203" s="257">
        <f t="shared" si="29"/>
        <v>4</v>
      </c>
      <c r="AJ203" s="252">
        <f t="shared" si="30"/>
        <v>0</v>
      </c>
      <c r="AK203" s="252">
        <f t="shared" si="31"/>
        <v>0</v>
      </c>
      <c r="AL203" s="252">
        <f t="shared" si="32"/>
        <v>0</v>
      </c>
      <c r="AM203" s="254">
        <f t="shared" si="33"/>
        <v>0</v>
      </c>
      <c r="AN203" s="257">
        <f t="shared" si="34"/>
        <v>4</v>
      </c>
      <c r="AO203" s="252">
        <f t="shared" si="35"/>
        <v>9</v>
      </c>
      <c r="AP203" s="252">
        <f t="shared" si="36"/>
        <v>0</v>
      </c>
      <c r="AQ203" s="252">
        <f t="shared" si="37"/>
        <v>0</v>
      </c>
      <c r="AR203" s="254">
        <f t="shared" si="38"/>
        <v>0</v>
      </c>
      <c r="AS203" s="257">
        <f t="shared" si="39"/>
        <v>3</v>
      </c>
      <c r="AT203" s="252">
        <f t="shared" si="40"/>
        <v>0</v>
      </c>
      <c r="AU203" s="252">
        <f t="shared" si="41"/>
        <v>0</v>
      </c>
      <c r="AV203" s="252">
        <f t="shared" si="42"/>
        <v>0</v>
      </c>
      <c r="AW203" s="254">
        <f t="shared" si="43"/>
        <v>0</v>
      </c>
      <c r="AX203" s="258">
        <f t="shared" si="44"/>
        <v>4</v>
      </c>
      <c r="AY203" s="252">
        <f t="shared" si="45"/>
        <v>9</v>
      </c>
      <c r="AZ203" s="252">
        <f t="shared" si="46"/>
        <v>0</v>
      </c>
      <c r="BA203" s="252">
        <f t="shared" si="47"/>
        <v>0</v>
      </c>
      <c r="BB203" s="254">
        <f t="shared" si="48"/>
        <v>0</v>
      </c>
      <c r="BC203" s="257">
        <f t="shared" si="49"/>
        <v>3</v>
      </c>
      <c r="BD203" s="259">
        <f t="shared" si="50"/>
        <v>5</v>
      </c>
      <c r="BE203" s="252">
        <f t="shared" si="51"/>
        <v>0</v>
      </c>
      <c r="BF203" s="252">
        <f t="shared" si="52"/>
        <v>0</v>
      </c>
      <c r="BG203" s="254">
        <f t="shared" si="53"/>
        <v>0</v>
      </c>
      <c r="BH203" s="257">
        <f t="shared" si="54"/>
        <v>3</v>
      </c>
      <c r="BI203" s="252">
        <f t="shared" si="55"/>
        <v>0</v>
      </c>
      <c r="BJ203" s="252">
        <f t="shared" si="56"/>
        <v>0</v>
      </c>
      <c r="BK203" s="252">
        <f t="shared" si="57"/>
        <v>0</v>
      </c>
      <c r="BL203" s="254">
        <f t="shared" si="58"/>
        <v>0</v>
      </c>
      <c r="BM203" s="260">
        <f t="shared" si="59"/>
        <v>4</v>
      </c>
      <c r="BN203" s="252">
        <f t="shared" si="60"/>
        <v>0</v>
      </c>
      <c r="BO203" s="252">
        <f t="shared" si="61"/>
        <v>0</v>
      </c>
      <c r="BP203" s="252">
        <f t="shared" si="62"/>
        <v>0</v>
      </c>
      <c r="BQ203" s="254">
        <f t="shared" si="63"/>
        <v>0</v>
      </c>
      <c r="BR203" s="261">
        <f t="shared" si="64"/>
        <v>4</v>
      </c>
      <c r="BS203" s="252">
        <f t="shared" si="65"/>
        <v>9</v>
      </c>
      <c r="BT203" s="252">
        <f t="shared" si="66"/>
        <v>0</v>
      </c>
      <c r="BU203" s="252">
        <f t="shared" si="67"/>
        <v>0</v>
      </c>
      <c r="BV203" s="254">
        <f t="shared" si="68"/>
        <v>0</v>
      </c>
      <c r="BW203" s="261">
        <f t="shared" si="69"/>
        <v>3</v>
      </c>
      <c r="BX203" s="262">
        <v>61</v>
      </c>
      <c r="BY203" s="262">
        <v>61</v>
      </c>
      <c r="BZ203" s="246" t="e">
        <f t="shared" si="70"/>
        <v>#VALUE!</v>
      </c>
      <c r="CA203" s="246">
        <f t="shared" si="71"/>
        <v>20</v>
      </c>
      <c r="CB203" s="246" t="e">
        <f t="shared" si="72"/>
        <v>#VALUE!</v>
      </c>
      <c r="CC203" s="246" t="e">
        <f t="shared" si="73"/>
        <v>#VALUE!</v>
      </c>
      <c r="CD203" s="246" t="e">
        <f t="shared" si="74"/>
        <v>#VALUE!</v>
      </c>
      <c r="CE203" s="246" t="e">
        <f t="shared" si="75"/>
        <v>#VALUE!</v>
      </c>
      <c r="CF203" s="246" t="e">
        <f t="shared" si="76"/>
        <v>#VALUE!</v>
      </c>
      <c r="CG203" s="246" t="e">
        <f t="shared" si="77"/>
        <v>#VALUE!</v>
      </c>
      <c r="CH203" s="246" t="e">
        <f t="shared" si="78"/>
        <v>#VALUE!</v>
      </c>
      <c r="CI203" s="246" t="e">
        <f t="shared" si="79"/>
        <v>#VALUE!</v>
      </c>
      <c r="CJ203" s="246" t="e">
        <f t="shared" si="80"/>
        <v>#VALUE!</v>
      </c>
      <c r="CK203" s="246" t="e">
        <f t="shared" si="81"/>
        <v>#VALUE!</v>
      </c>
      <c r="CL203" s="246" t="e">
        <f t="shared" si="82"/>
        <v>#VALUE!</v>
      </c>
      <c r="CM203" s="246" t="e">
        <f t="shared" si="83"/>
        <v>#VALUE!</v>
      </c>
      <c r="CN203" s="246" t="e">
        <f t="shared" si="84"/>
        <v>#VALUE!</v>
      </c>
      <c r="CO203" s="263" t="str">
        <f t="shared" si="85"/>
        <v>2023PEC AI 286</v>
      </c>
      <c r="CP203" s="246" t="e">
        <f t="shared" si="86"/>
        <v>#VALUE!</v>
      </c>
      <c r="CQ203" s="211"/>
      <c r="CR203" s="246">
        <f t="shared" si="87"/>
        <v>20</v>
      </c>
      <c r="CS203" s="246" t="e">
        <f t="shared" si="88"/>
        <v>#VALUE!</v>
      </c>
      <c r="CT203" s="246" t="e">
        <f t="shared" si="89"/>
        <v>#VALUE!</v>
      </c>
      <c r="CU203" s="246" t="e">
        <f t="shared" si="90"/>
        <v>#VALUE!</v>
      </c>
      <c r="CV203" s="246" t="e">
        <f t="shared" si="91"/>
        <v>#VALUE!</v>
      </c>
      <c r="CW203" s="246" t="e">
        <f t="shared" si="92"/>
        <v>#VALUE!</v>
      </c>
      <c r="CX203" s="246" t="e">
        <f t="shared" si="93"/>
        <v>#VALUE!</v>
      </c>
      <c r="CY203" s="246" t="e">
        <f t="shared" si="94"/>
        <v>#VALUE!</v>
      </c>
      <c r="CZ203" s="246" t="e">
        <f t="shared" si="95"/>
        <v>#VALUE!</v>
      </c>
      <c r="DA203" s="246" t="e">
        <f t="shared" si="96"/>
        <v>#VALUE!</v>
      </c>
      <c r="DB203" s="246" t="e">
        <f t="shared" si="97"/>
        <v>#VALUE!</v>
      </c>
      <c r="DC203" s="246" t="e">
        <f t="shared" si="98"/>
        <v>#VALUE!</v>
      </c>
      <c r="DD203" s="246" t="e">
        <f t="shared" si="99"/>
        <v>#VALUE!</v>
      </c>
      <c r="DE203" s="212"/>
      <c r="DF203" s="212" t="e">
        <f t="shared" si="100"/>
        <v>#VALUE!</v>
      </c>
      <c r="DG203" s="212"/>
      <c r="DH203" s="212"/>
      <c r="DI203" s="212"/>
      <c r="DJ203" s="212"/>
      <c r="DK203" s="212"/>
      <c r="DL203" s="212"/>
      <c r="DM203" s="212"/>
      <c r="DN203" s="212"/>
      <c r="DO203" s="212"/>
      <c r="DP203" s="212"/>
      <c r="DQ203" s="212"/>
      <c r="DR203" s="264">
        <f t="shared" si="101"/>
        <v>61</v>
      </c>
      <c r="DS203" s="241">
        <f t="shared" si="102"/>
        <v>12</v>
      </c>
      <c r="DT203" s="212">
        <f t="shared" si="103"/>
        <v>8</v>
      </c>
      <c r="DU203" s="212">
        <f t="shared" si="104"/>
        <v>9</v>
      </c>
      <c r="DV203" s="212">
        <f t="shared" si="105"/>
        <v>9</v>
      </c>
      <c r="DW203" s="212">
        <f t="shared" si="106"/>
        <v>9</v>
      </c>
      <c r="DX203" s="264">
        <f t="shared" si="107"/>
        <v>5</v>
      </c>
      <c r="DY203" s="265">
        <f t="shared" si="108"/>
        <v>9</v>
      </c>
      <c r="DZ203" s="212">
        <f t="shared" si="109"/>
        <v>61</v>
      </c>
      <c r="EA203" s="212">
        <f t="shared" si="110"/>
        <v>12</v>
      </c>
      <c r="EB203" s="212">
        <f t="shared" si="111"/>
        <v>0</v>
      </c>
      <c r="EC203" s="212">
        <f t="shared" ref="EC203:ED203" si="1451">IF(ISEVEN($B203),DT203,0)</f>
        <v>8</v>
      </c>
      <c r="ED203" s="212">
        <f t="shared" si="1451"/>
        <v>9</v>
      </c>
      <c r="EE203" s="212">
        <f t="shared" ref="EE203:EF203" si="1452">IF(ISODD($B203),DU203,0)</f>
        <v>0</v>
      </c>
      <c r="EF203" s="212">
        <f t="shared" si="1452"/>
        <v>0</v>
      </c>
      <c r="EG203" s="212">
        <f t="shared" si="114"/>
        <v>9</v>
      </c>
      <c r="EH203" s="212">
        <f t="shared" si="115"/>
        <v>0</v>
      </c>
      <c r="EI203" s="212">
        <f t="shared" ref="EI203:EJ203" si="1453">IF(ISEVEN($B203),DW203,0)</f>
        <v>9</v>
      </c>
      <c r="EJ203" s="264">
        <f t="shared" si="1453"/>
        <v>5</v>
      </c>
      <c r="EK203" s="212">
        <f t="shared" ref="EK203:EL203" si="1454">IF(ISODD($B203),DX203,0)</f>
        <v>0</v>
      </c>
      <c r="EL203" s="212">
        <f t="shared" si="1454"/>
        <v>0</v>
      </c>
      <c r="EM203" s="212">
        <f t="shared" si="118"/>
        <v>9</v>
      </c>
      <c r="EN203" s="212"/>
      <c r="EO203" s="212"/>
      <c r="EP203" s="241">
        <f t="shared" si="119"/>
        <v>12</v>
      </c>
      <c r="EQ203" s="212">
        <f t="shared" si="120"/>
        <v>10</v>
      </c>
      <c r="ER203" s="212">
        <f t="shared" si="121"/>
        <v>11</v>
      </c>
      <c r="ES203" s="212">
        <f t="shared" si="122"/>
        <v>11</v>
      </c>
      <c r="ET203" s="264">
        <f t="shared" si="123"/>
        <v>7</v>
      </c>
      <c r="EU203" s="212">
        <f t="shared" si="124"/>
        <v>10</v>
      </c>
      <c r="EV203" s="212"/>
      <c r="EW203" s="212">
        <f t="shared" si="125"/>
        <v>61</v>
      </c>
      <c r="EX203" s="212">
        <f t="shared" si="126"/>
        <v>12</v>
      </c>
      <c r="EY203" s="212">
        <f t="shared" si="127"/>
        <v>0</v>
      </c>
      <c r="EZ203" s="212">
        <f t="shared" ref="EZ203:FA203" si="1455">IF(ISEVEN($B203),EQ203,0)</f>
        <v>10</v>
      </c>
      <c r="FA203" s="212">
        <f t="shared" si="1455"/>
        <v>11</v>
      </c>
      <c r="FB203" s="212">
        <f t="shared" ref="FB203:FC203" si="1456">IF(ISODD($B203),ER203,0)</f>
        <v>0</v>
      </c>
      <c r="FC203" s="212">
        <f t="shared" si="1456"/>
        <v>0</v>
      </c>
      <c r="FD203" s="212">
        <f t="shared" si="130"/>
        <v>11</v>
      </c>
      <c r="FE203" s="212">
        <f t="shared" si="131"/>
        <v>0</v>
      </c>
      <c r="FF203" s="264">
        <f t="shared" ref="FF203:FG203" si="1457">IF(ISEVEN($B203),ET203,0)</f>
        <v>7</v>
      </c>
      <c r="FG203" s="212">
        <f t="shared" si="1457"/>
        <v>10</v>
      </c>
      <c r="FH203" s="212">
        <f t="shared" si="133"/>
        <v>0</v>
      </c>
      <c r="FI203" s="212">
        <v>0</v>
      </c>
      <c r="FJ203" s="212">
        <v>0</v>
      </c>
      <c r="FK203" s="212"/>
      <c r="FL203" s="212"/>
      <c r="FM203" s="262">
        <v>61</v>
      </c>
    </row>
    <row r="204" spans="1:169" ht="15.75" customHeight="1" x14ac:dyDescent="0.2">
      <c r="A204" s="247">
        <v>191</v>
      </c>
      <c r="B204" s="266">
        <v>213423243191</v>
      </c>
      <c r="C204" s="266" t="s">
        <v>257</v>
      </c>
      <c r="D204" s="250"/>
      <c r="E204" s="267" t="s">
        <v>1678</v>
      </c>
      <c r="F204" s="252">
        <f t="shared" si="0"/>
        <v>2</v>
      </c>
      <c r="G204" s="252">
        <f t="shared" si="1"/>
        <v>2</v>
      </c>
      <c r="H204" s="252">
        <f t="shared" si="2"/>
        <v>2</v>
      </c>
      <c r="I204" s="252">
        <f t="shared" si="3"/>
        <v>2</v>
      </c>
      <c r="J204" s="252">
        <f t="shared" si="4"/>
        <v>2</v>
      </c>
      <c r="K204" s="252">
        <f t="shared" si="5"/>
        <v>2</v>
      </c>
      <c r="L204" s="252">
        <f t="shared" si="6"/>
        <v>2</v>
      </c>
      <c r="M204" s="252">
        <f t="shared" si="7"/>
        <v>2</v>
      </c>
      <c r="N204" s="252">
        <f t="shared" si="8"/>
        <v>0</v>
      </c>
      <c r="O204" s="253">
        <f t="shared" si="9"/>
        <v>0</v>
      </c>
      <c r="P204" s="252">
        <f t="shared" si="10"/>
        <v>12</v>
      </c>
      <c r="Q204" s="252">
        <f t="shared" si="11"/>
        <v>0</v>
      </c>
      <c r="R204" s="252">
        <f t="shared" si="12"/>
        <v>0</v>
      </c>
      <c r="S204" s="254">
        <f t="shared" si="13"/>
        <v>0</v>
      </c>
      <c r="T204" s="255">
        <f t="shared" si="14"/>
        <v>3</v>
      </c>
      <c r="U204" s="252">
        <f t="shared" si="15"/>
        <v>0</v>
      </c>
      <c r="V204" s="252">
        <f t="shared" si="16"/>
        <v>0</v>
      </c>
      <c r="W204" s="252">
        <f t="shared" si="17"/>
        <v>0</v>
      </c>
      <c r="X204" s="254">
        <f t="shared" si="18"/>
        <v>0</v>
      </c>
      <c r="Y204" s="256">
        <f t="shared" si="19"/>
        <v>4</v>
      </c>
      <c r="Z204" s="252">
        <f t="shared" si="20"/>
        <v>0</v>
      </c>
      <c r="AA204" s="252">
        <f t="shared" si="21"/>
        <v>0</v>
      </c>
      <c r="AB204" s="252">
        <f t="shared" si="22"/>
        <v>0</v>
      </c>
      <c r="AC204" s="254">
        <f t="shared" si="23"/>
        <v>0</v>
      </c>
      <c r="AD204" s="255">
        <f t="shared" si="24"/>
        <v>4</v>
      </c>
      <c r="AE204" s="252">
        <f t="shared" si="25"/>
        <v>12</v>
      </c>
      <c r="AF204" s="252">
        <f t="shared" si="26"/>
        <v>0</v>
      </c>
      <c r="AG204" s="252">
        <f t="shared" si="27"/>
        <v>0</v>
      </c>
      <c r="AH204" s="254">
        <f t="shared" si="28"/>
        <v>0</v>
      </c>
      <c r="AI204" s="257">
        <f t="shared" si="29"/>
        <v>3</v>
      </c>
      <c r="AJ204" s="252">
        <f t="shared" si="30"/>
        <v>10</v>
      </c>
      <c r="AK204" s="252">
        <f t="shared" si="31"/>
        <v>0</v>
      </c>
      <c r="AL204" s="252">
        <f t="shared" si="32"/>
        <v>0</v>
      </c>
      <c r="AM204" s="254">
        <f t="shared" si="33"/>
        <v>0</v>
      </c>
      <c r="AN204" s="257">
        <f t="shared" si="34"/>
        <v>3</v>
      </c>
      <c r="AO204" s="252">
        <f t="shared" si="35"/>
        <v>0</v>
      </c>
      <c r="AP204" s="252">
        <f t="shared" si="36"/>
        <v>0</v>
      </c>
      <c r="AQ204" s="252">
        <f t="shared" si="37"/>
        <v>0</v>
      </c>
      <c r="AR204" s="254">
        <f t="shared" si="38"/>
        <v>0</v>
      </c>
      <c r="AS204" s="257">
        <f t="shared" si="39"/>
        <v>4</v>
      </c>
      <c r="AT204" s="252">
        <f t="shared" si="40"/>
        <v>12</v>
      </c>
      <c r="AU204" s="252">
        <f t="shared" si="41"/>
        <v>0</v>
      </c>
      <c r="AV204" s="252">
        <f t="shared" si="42"/>
        <v>0</v>
      </c>
      <c r="AW204" s="254">
        <f t="shared" si="43"/>
        <v>0</v>
      </c>
      <c r="AX204" s="258">
        <f t="shared" si="44"/>
        <v>3</v>
      </c>
      <c r="AY204" s="252">
        <f t="shared" si="45"/>
        <v>0</v>
      </c>
      <c r="AZ204" s="252">
        <f t="shared" si="46"/>
        <v>0</v>
      </c>
      <c r="BA204" s="252">
        <f t="shared" si="47"/>
        <v>0</v>
      </c>
      <c r="BB204" s="254">
        <f t="shared" si="48"/>
        <v>0</v>
      </c>
      <c r="BC204" s="257">
        <f t="shared" si="49"/>
        <v>4</v>
      </c>
      <c r="BD204" s="252">
        <f t="shared" si="50"/>
        <v>0</v>
      </c>
      <c r="BE204" s="252">
        <f t="shared" si="51"/>
        <v>0</v>
      </c>
      <c r="BF204" s="252">
        <f t="shared" si="52"/>
        <v>0</v>
      </c>
      <c r="BG204" s="254">
        <f t="shared" si="53"/>
        <v>0</v>
      </c>
      <c r="BH204" s="257">
        <f t="shared" si="54"/>
        <v>4</v>
      </c>
      <c r="BI204" s="259">
        <f t="shared" si="55"/>
        <v>7</v>
      </c>
      <c r="BJ204" s="252">
        <f t="shared" si="56"/>
        <v>0</v>
      </c>
      <c r="BK204" s="252">
        <f t="shared" si="57"/>
        <v>0</v>
      </c>
      <c r="BL204" s="254">
        <f t="shared" si="58"/>
        <v>0</v>
      </c>
      <c r="BM204" s="260">
        <f t="shared" si="59"/>
        <v>3</v>
      </c>
      <c r="BN204" s="252">
        <f t="shared" si="60"/>
        <v>12</v>
      </c>
      <c r="BO204" s="252">
        <f t="shared" si="61"/>
        <v>0</v>
      </c>
      <c r="BP204" s="252">
        <f t="shared" si="62"/>
        <v>0</v>
      </c>
      <c r="BQ204" s="254">
        <f t="shared" si="63"/>
        <v>0</v>
      </c>
      <c r="BR204" s="261">
        <f t="shared" si="64"/>
        <v>3</v>
      </c>
      <c r="BS204" s="252">
        <f t="shared" si="65"/>
        <v>0</v>
      </c>
      <c r="BT204" s="252">
        <f t="shared" si="66"/>
        <v>0</v>
      </c>
      <c r="BU204" s="252">
        <f t="shared" si="67"/>
        <v>0</v>
      </c>
      <c r="BV204" s="254">
        <f t="shared" si="68"/>
        <v>0</v>
      </c>
      <c r="BW204" s="261">
        <f t="shared" si="69"/>
        <v>4</v>
      </c>
      <c r="BX204" s="262">
        <v>81</v>
      </c>
      <c r="BY204" s="262">
        <v>81</v>
      </c>
      <c r="BZ204" s="246" t="e">
        <f t="shared" si="70"/>
        <v>#VALUE!</v>
      </c>
      <c r="CA204" s="246">
        <f t="shared" si="71"/>
        <v>20</v>
      </c>
      <c r="CB204" s="246" t="e">
        <f t="shared" si="72"/>
        <v>#VALUE!</v>
      </c>
      <c r="CC204" s="246" t="e">
        <f t="shared" si="73"/>
        <v>#VALUE!</v>
      </c>
      <c r="CD204" s="246" t="e">
        <f t="shared" si="74"/>
        <v>#VALUE!</v>
      </c>
      <c r="CE204" s="246" t="e">
        <f t="shared" si="75"/>
        <v>#VALUE!</v>
      </c>
      <c r="CF204" s="246" t="e">
        <f t="shared" si="76"/>
        <v>#VALUE!</v>
      </c>
      <c r="CG204" s="246" t="e">
        <f t="shared" si="77"/>
        <v>#VALUE!</v>
      </c>
      <c r="CH204" s="246" t="e">
        <f t="shared" si="78"/>
        <v>#VALUE!</v>
      </c>
      <c r="CI204" s="246" t="e">
        <f t="shared" si="79"/>
        <v>#VALUE!</v>
      </c>
      <c r="CJ204" s="246" t="e">
        <f t="shared" si="80"/>
        <v>#VALUE!</v>
      </c>
      <c r="CK204" s="246" t="e">
        <f t="shared" si="81"/>
        <v>#VALUE!</v>
      </c>
      <c r="CL204" s="246" t="e">
        <f t="shared" si="82"/>
        <v>#VALUE!</v>
      </c>
      <c r="CM204" s="246" t="e">
        <f t="shared" si="83"/>
        <v>#VALUE!</v>
      </c>
      <c r="CN204" s="246" t="e">
        <f t="shared" si="84"/>
        <v>#VALUE!</v>
      </c>
      <c r="CO204" s="263" t="str">
        <f t="shared" si="85"/>
        <v>2023PEC AI 189</v>
      </c>
      <c r="CP204" s="246" t="e">
        <f t="shared" si="86"/>
        <v>#VALUE!</v>
      </c>
      <c r="CQ204" s="211"/>
      <c r="CR204" s="246">
        <f t="shared" si="87"/>
        <v>20</v>
      </c>
      <c r="CS204" s="246" t="e">
        <f t="shared" si="88"/>
        <v>#VALUE!</v>
      </c>
      <c r="CT204" s="246" t="e">
        <f t="shared" si="89"/>
        <v>#VALUE!</v>
      </c>
      <c r="CU204" s="246" t="e">
        <f t="shared" si="90"/>
        <v>#VALUE!</v>
      </c>
      <c r="CV204" s="246" t="e">
        <f t="shared" si="91"/>
        <v>#VALUE!</v>
      </c>
      <c r="CW204" s="246" t="e">
        <f t="shared" si="92"/>
        <v>#VALUE!</v>
      </c>
      <c r="CX204" s="246" t="e">
        <f t="shared" si="93"/>
        <v>#VALUE!</v>
      </c>
      <c r="CY204" s="246" t="e">
        <f t="shared" si="94"/>
        <v>#VALUE!</v>
      </c>
      <c r="CZ204" s="246" t="e">
        <f t="shared" si="95"/>
        <v>#VALUE!</v>
      </c>
      <c r="DA204" s="246" t="e">
        <f t="shared" si="96"/>
        <v>#VALUE!</v>
      </c>
      <c r="DB204" s="246" t="e">
        <f t="shared" si="97"/>
        <v>#VALUE!</v>
      </c>
      <c r="DC204" s="246" t="e">
        <f t="shared" si="98"/>
        <v>#VALUE!</v>
      </c>
      <c r="DD204" s="246" t="e">
        <f t="shared" si="99"/>
        <v>#VALUE!</v>
      </c>
      <c r="DE204" s="212"/>
      <c r="DF204" s="212" t="e">
        <f t="shared" si="100"/>
        <v>#VALUE!</v>
      </c>
      <c r="DG204" s="212"/>
      <c r="DH204" s="212"/>
      <c r="DI204" s="212"/>
      <c r="DJ204" s="212"/>
      <c r="DK204" s="212"/>
      <c r="DL204" s="212"/>
      <c r="DM204" s="212"/>
      <c r="DN204" s="212"/>
      <c r="DO204" s="212"/>
      <c r="DP204" s="212"/>
      <c r="DQ204" s="212"/>
      <c r="DR204" s="264">
        <f t="shared" si="101"/>
        <v>81</v>
      </c>
      <c r="DS204" s="241">
        <f t="shared" si="102"/>
        <v>16</v>
      </c>
      <c r="DT204" s="212">
        <f t="shared" si="103"/>
        <v>12</v>
      </c>
      <c r="DU204" s="212">
        <f t="shared" si="104"/>
        <v>12</v>
      </c>
      <c r="DV204" s="212">
        <f t="shared" si="105"/>
        <v>10</v>
      </c>
      <c r="DW204" s="212">
        <f t="shared" si="106"/>
        <v>12</v>
      </c>
      <c r="DX204" s="264">
        <f t="shared" si="107"/>
        <v>7</v>
      </c>
      <c r="DY204" s="265">
        <f t="shared" si="108"/>
        <v>12</v>
      </c>
      <c r="DZ204" s="212">
        <f t="shared" si="109"/>
        <v>81</v>
      </c>
      <c r="EA204" s="212">
        <f t="shared" si="110"/>
        <v>16</v>
      </c>
      <c r="EB204" s="212">
        <f t="shared" si="111"/>
        <v>12</v>
      </c>
      <c r="EC204" s="212">
        <f t="shared" ref="EC204:ED204" si="1458">IF(ISEVEN($B204),DT204,0)</f>
        <v>0</v>
      </c>
      <c r="ED204" s="212">
        <f t="shared" si="1458"/>
        <v>0</v>
      </c>
      <c r="EE204" s="212">
        <f t="shared" ref="EE204:EF204" si="1459">IF(ISODD($B204),DU204,0)</f>
        <v>12</v>
      </c>
      <c r="EF204" s="212">
        <f t="shared" si="1459"/>
        <v>10</v>
      </c>
      <c r="EG204" s="212">
        <f t="shared" si="114"/>
        <v>0</v>
      </c>
      <c r="EH204" s="212">
        <f t="shared" si="115"/>
        <v>12</v>
      </c>
      <c r="EI204" s="212">
        <f t="shared" ref="EI204:EJ204" si="1460">IF(ISEVEN($B204),DW204,0)</f>
        <v>0</v>
      </c>
      <c r="EJ204" s="212">
        <f t="shared" si="1460"/>
        <v>0</v>
      </c>
      <c r="EK204" s="264">
        <f t="shared" ref="EK204:EL204" si="1461">IF(ISODD($B204),DX204,0)</f>
        <v>7</v>
      </c>
      <c r="EL204" s="212">
        <f t="shared" si="1461"/>
        <v>12</v>
      </c>
      <c r="EM204" s="212">
        <f t="shared" si="118"/>
        <v>0</v>
      </c>
      <c r="EN204" s="212"/>
      <c r="EO204" s="212"/>
      <c r="EP204" s="241">
        <f t="shared" si="119"/>
        <v>16</v>
      </c>
      <c r="EQ204" s="212">
        <f t="shared" si="120"/>
        <v>14</v>
      </c>
      <c r="ER204" s="212">
        <f t="shared" si="121"/>
        <v>14</v>
      </c>
      <c r="ES204" s="212">
        <f t="shared" si="122"/>
        <v>13</v>
      </c>
      <c r="ET204" s="264">
        <f t="shared" si="123"/>
        <v>11</v>
      </c>
      <c r="EU204" s="212">
        <f t="shared" si="124"/>
        <v>13</v>
      </c>
      <c r="EV204" s="212"/>
      <c r="EW204" s="212">
        <f t="shared" si="125"/>
        <v>81</v>
      </c>
      <c r="EX204" s="212">
        <f t="shared" si="126"/>
        <v>16</v>
      </c>
      <c r="EY204" s="212">
        <f t="shared" si="127"/>
        <v>14</v>
      </c>
      <c r="EZ204" s="212">
        <f t="shared" ref="EZ204:FA204" si="1462">IF(ISEVEN($B204),EQ204,0)</f>
        <v>0</v>
      </c>
      <c r="FA204" s="212">
        <f t="shared" si="1462"/>
        <v>0</v>
      </c>
      <c r="FB204" s="212">
        <f t="shared" ref="FB204:FC204" si="1463">IF(ISODD($B204),ER204,0)</f>
        <v>14</v>
      </c>
      <c r="FC204" s="212">
        <f t="shared" si="1463"/>
        <v>13</v>
      </c>
      <c r="FD204" s="212">
        <f t="shared" si="130"/>
        <v>0</v>
      </c>
      <c r="FE204" s="264">
        <f t="shared" si="131"/>
        <v>11</v>
      </c>
      <c r="FF204" s="212">
        <f t="shared" ref="FF204:FG204" si="1464">IF(ISEVEN($B204),ET204,0)</f>
        <v>0</v>
      </c>
      <c r="FG204" s="212">
        <f t="shared" si="1464"/>
        <v>0</v>
      </c>
      <c r="FH204" s="212">
        <f t="shared" si="133"/>
        <v>13</v>
      </c>
      <c r="FI204" s="212">
        <v>0</v>
      </c>
      <c r="FJ204" s="212">
        <v>0</v>
      </c>
      <c r="FK204" s="212"/>
      <c r="FL204" s="212"/>
      <c r="FM204" s="262">
        <v>81</v>
      </c>
    </row>
    <row r="205" spans="1:169" ht="15.75" customHeight="1" x14ac:dyDescent="0.2">
      <c r="A205" s="247">
        <v>192</v>
      </c>
      <c r="B205" s="248">
        <v>213423243192</v>
      </c>
      <c r="C205" s="249" t="s">
        <v>924</v>
      </c>
      <c r="D205" s="250"/>
      <c r="E205" s="251" t="s">
        <v>925</v>
      </c>
      <c r="F205" s="252">
        <f t="shared" si="0"/>
        <v>2</v>
      </c>
      <c r="G205" s="252">
        <f t="shared" si="1"/>
        <v>2</v>
      </c>
      <c r="H205" s="252">
        <f t="shared" si="2"/>
        <v>2</v>
      </c>
      <c r="I205" s="252">
        <f t="shared" si="3"/>
        <v>2</v>
      </c>
      <c r="J205" s="252">
        <f t="shared" si="4"/>
        <v>2</v>
      </c>
      <c r="K205" s="252">
        <f t="shared" si="5"/>
        <v>2</v>
      </c>
      <c r="L205" s="252">
        <f t="shared" si="6"/>
        <v>2</v>
      </c>
      <c r="M205" s="252">
        <f t="shared" si="7"/>
        <v>2</v>
      </c>
      <c r="N205" s="252">
        <f t="shared" si="8"/>
        <v>0</v>
      </c>
      <c r="O205" s="253">
        <f t="shared" si="9"/>
        <v>0</v>
      </c>
      <c r="P205" s="252">
        <f t="shared" si="10"/>
        <v>0</v>
      </c>
      <c r="Q205" s="252">
        <f t="shared" si="11"/>
        <v>0</v>
      </c>
      <c r="R205" s="252">
        <f t="shared" si="12"/>
        <v>0</v>
      </c>
      <c r="S205" s="254">
        <f t="shared" si="13"/>
        <v>0</v>
      </c>
      <c r="T205" s="255">
        <f t="shared" si="14"/>
        <v>4</v>
      </c>
      <c r="U205" s="252">
        <f t="shared" si="15"/>
        <v>11</v>
      </c>
      <c r="V205" s="252">
        <f t="shared" si="16"/>
        <v>0</v>
      </c>
      <c r="W205" s="252">
        <f t="shared" si="17"/>
        <v>0</v>
      </c>
      <c r="X205" s="254">
        <f t="shared" si="18"/>
        <v>0</v>
      </c>
      <c r="Y205" s="256">
        <f t="shared" si="19"/>
        <v>3</v>
      </c>
      <c r="Z205" s="252">
        <f t="shared" si="20"/>
        <v>12</v>
      </c>
      <c r="AA205" s="252">
        <f t="shared" si="21"/>
        <v>0</v>
      </c>
      <c r="AB205" s="252">
        <f t="shared" si="22"/>
        <v>0</v>
      </c>
      <c r="AC205" s="254">
        <f t="shared" si="23"/>
        <v>0</v>
      </c>
      <c r="AD205" s="255">
        <f t="shared" si="24"/>
        <v>3</v>
      </c>
      <c r="AE205" s="252">
        <f t="shared" si="25"/>
        <v>0</v>
      </c>
      <c r="AF205" s="252">
        <f t="shared" si="26"/>
        <v>0</v>
      </c>
      <c r="AG205" s="252">
        <f t="shared" si="27"/>
        <v>0</v>
      </c>
      <c r="AH205" s="254">
        <f t="shared" si="28"/>
        <v>0</v>
      </c>
      <c r="AI205" s="257">
        <f t="shared" si="29"/>
        <v>4</v>
      </c>
      <c r="AJ205" s="252">
        <f t="shared" si="30"/>
        <v>0</v>
      </c>
      <c r="AK205" s="252">
        <f t="shared" si="31"/>
        <v>0</v>
      </c>
      <c r="AL205" s="252">
        <f t="shared" si="32"/>
        <v>0</v>
      </c>
      <c r="AM205" s="254">
        <f t="shared" si="33"/>
        <v>0</v>
      </c>
      <c r="AN205" s="257">
        <f t="shared" si="34"/>
        <v>4</v>
      </c>
      <c r="AO205" s="252">
        <f t="shared" si="35"/>
        <v>12</v>
      </c>
      <c r="AP205" s="252">
        <f t="shared" si="36"/>
        <v>0</v>
      </c>
      <c r="AQ205" s="252">
        <f t="shared" si="37"/>
        <v>0</v>
      </c>
      <c r="AR205" s="254">
        <f t="shared" si="38"/>
        <v>0</v>
      </c>
      <c r="AS205" s="257">
        <f t="shared" si="39"/>
        <v>3</v>
      </c>
      <c r="AT205" s="252">
        <f t="shared" si="40"/>
        <v>0</v>
      </c>
      <c r="AU205" s="252">
        <f t="shared" si="41"/>
        <v>0</v>
      </c>
      <c r="AV205" s="252">
        <f t="shared" si="42"/>
        <v>0</v>
      </c>
      <c r="AW205" s="254">
        <f t="shared" si="43"/>
        <v>0</v>
      </c>
      <c r="AX205" s="258">
        <f t="shared" si="44"/>
        <v>4</v>
      </c>
      <c r="AY205" s="252">
        <f t="shared" si="45"/>
        <v>12</v>
      </c>
      <c r="AZ205" s="252">
        <f t="shared" si="46"/>
        <v>0</v>
      </c>
      <c r="BA205" s="252">
        <f t="shared" si="47"/>
        <v>0</v>
      </c>
      <c r="BB205" s="254">
        <f t="shared" si="48"/>
        <v>0</v>
      </c>
      <c r="BC205" s="257">
        <f t="shared" si="49"/>
        <v>3</v>
      </c>
      <c r="BD205" s="259">
        <f t="shared" si="50"/>
        <v>7</v>
      </c>
      <c r="BE205" s="252">
        <f t="shared" si="51"/>
        <v>0</v>
      </c>
      <c r="BF205" s="252">
        <f t="shared" si="52"/>
        <v>0</v>
      </c>
      <c r="BG205" s="254">
        <f t="shared" si="53"/>
        <v>0</v>
      </c>
      <c r="BH205" s="257">
        <f t="shared" si="54"/>
        <v>3</v>
      </c>
      <c r="BI205" s="252">
        <f t="shared" si="55"/>
        <v>0</v>
      </c>
      <c r="BJ205" s="252">
        <f t="shared" si="56"/>
        <v>0</v>
      </c>
      <c r="BK205" s="252">
        <f t="shared" si="57"/>
        <v>0</v>
      </c>
      <c r="BL205" s="254">
        <f t="shared" si="58"/>
        <v>0</v>
      </c>
      <c r="BM205" s="260">
        <f t="shared" si="59"/>
        <v>4</v>
      </c>
      <c r="BN205" s="252">
        <f t="shared" si="60"/>
        <v>0</v>
      </c>
      <c r="BO205" s="252">
        <f t="shared" si="61"/>
        <v>0</v>
      </c>
      <c r="BP205" s="252">
        <f t="shared" si="62"/>
        <v>0</v>
      </c>
      <c r="BQ205" s="254">
        <f t="shared" si="63"/>
        <v>0</v>
      </c>
      <c r="BR205" s="261">
        <f t="shared" si="64"/>
        <v>4</v>
      </c>
      <c r="BS205" s="252">
        <f t="shared" si="65"/>
        <v>12</v>
      </c>
      <c r="BT205" s="252">
        <f t="shared" si="66"/>
        <v>0</v>
      </c>
      <c r="BU205" s="252">
        <f t="shared" si="67"/>
        <v>0</v>
      </c>
      <c r="BV205" s="254">
        <f t="shared" si="68"/>
        <v>0</v>
      </c>
      <c r="BW205" s="261">
        <f t="shared" si="69"/>
        <v>3</v>
      </c>
      <c r="BX205" s="262">
        <v>82</v>
      </c>
      <c r="BY205" s="262">
        <v>82</v>
      </c>
      <c r="BZ205" s="246" t="e">
        <f t="shared" si="70"/>
        <v>#VALUE!</v>
      </c>
      <c r="CA205" s="246">
        <f t="shared" si="71"/>
        <v>20</v>
      </c>
      <c r="CB205" s="246" t="e">
        <f t="shared" si="72"/>
        <v>#VALUE!</v>
      </c>
      <c r="CC205" s="246" t="e">
        <f t="shared" si="73"/>
        <v>#VALUE!</v>
      </c>
      <c r="CD205" s="246" t="e">
        <f t="shared" si="74"/>
        <v>#VALUE!</v>
      </c>
      <c r="CE205" s="246" t="e">
        <f t="shared" si="75"/>
        <v>#VALUE!</v>
      </c>
      <c r="CF205" s="246" t="e">
        <f t="shared" si="76"/>
        <v>#VALUE!</v>
      </c>
      <c r="CG205" s="246" t="e">
        <f t="shared" si="77"/>
        <v>#VALUE!</v>
      </c>
      <c r="CH205" s="246" t="e">
        <f t="shared" si="78"/>
        <v>#VALUE!</v>
      </c>
      <c r="CI205" s="246" t="e">
        <f t="shared" si="79"/>
        <v>#VALUE!</v>
      </c>
      <c r="CJ205" s="246" t="e">
        <f t="shared" si="80"/>
        <v>#VALUE!</v>
      </c>
      <c r="CK205" s="246" t="e">
        <f t="shared" si="81"/>
        <v>#VALUE!</v>
      </c>
      <c r="CL205" s="246" t="e">
        <f t="shared" si="82"/>
        <v>#VALUE!</v>
      </c>
      <c r="CM205" s="246" t="e">
        <f t="shared" si="83"/>
        <v>#VALUE!</v>
      </c>
      <c r="CN205" s="246" t="e">
        <f t="shared" si="84"/>
        <v>#VALUE!</v>
      </c>
      <c r="CO205" s="263" t="str">
        <f t="shared" si="85"/>
        <v>2023PEC AI 523</v>
      </c>
      <c r="CP205" s="246" t="e">
        <f t="shared" si="86"/>
        <v>#VALUE!</v>
      </c>
      <c r="CQ205" s="211"/>
      <c r="CR205" s="246">
        <f t="shared" si="87"/>
        <v>20</v>
      </c>
      <c r="CS205" s="246" t="e">
        <f t="shared" si="88"/>
        <v>#VALUE!</v>
      </c>
      <c r="CT205" s="246" t="e">
        <f t="shared" si="89"/>
        <v>#VALUE!</v>
      </c>
      <c r="CU205" s="246" t="e">
        <f t="shared" si="90"/>
        <v>#VALUE!</v>
      </c>
      <c r="CV205" s="246" t="e">
        <f t="shared" si="91"/>
        <v>#VALUE!</v>
      </c>
      <c r="CW205" s="246" t="e">
        <f t="shared" si="92"/>
        <v>#VALUE!</v>
      </c>
      <c r="CX205" s="246" t="e">
        <f t="shared" si="93"/>
        <v>#VALUE!</v>
      </c>
      <c r="CY205" s="246" t="e">
        <f t="shared" si="94"/>
        <v>#VALUE!</v>
      </c>
      <c r="CZ205" s="246" t="e">
        <f t="shared" si="95"/>
        <v>#VALUE!</v>
      </c>
      <c r="DA205" s="246" t="e">
        <f t="shared" si="96"/>
        <v>#VALUE!</v>
      </c>
      <c r="DB205" s="246" t="e">
        <f t="shared" si="97"/>
        <v>#VALUE!</v>
      </c>
      <c r="DC205" s="246" t="e">
        <f t="shared" si="98"/>
        <v>#VALUE!</v>
      </c>
      <c r="DD205" s="246" t="e">
        <f t="shared" si="99"/>
        <v>#VALUE!</v>
      </c>
      <c r="DE205" s="212"/>
      <c r="DF205" s="212" t="e">
        <f t="shared" si="100"/>
        <v>#VALUE!</v>
      </c>
      <c r="DG205" s="212"/>
      <c r="DH205" s="212"/>
      <c r="DI205" s="212"/>
      <c r="DJ205" s="212"/>
      <c r="DK205" s="212"/>
      <c r="DL205" s="212"/>
      <c r="DM205" s="212"/>
      <c r="DN205" s="212"/>
      <c r="DO205" s="212"/>
      <c r="DP205" s="212"/>
      <c r="DQ205" s="212"/>
      <c r="DR205" s="264">
        <f t="shared" si="101"/>
        <v>82</v>
      </c>
      <c r="DS205" s="241">
        <f t="shared" si="102"/>
        <v>16</v>
      </c>
      <c r="DT205" s="212">
        <f t="shared" si="103"/>
        <v>11</v>
      </c>
      <c r="DU205" s="212">
        <f t="shared" si="104"/>
        <v>12</v>
      </c>
      <c r="DV205" s="212">
        <f t="shared" si="105"/>
        <v>12</v>
      </c>
      <c r="DW205" s="212">
        <f t="shared" si="106"/>
        <v>12</v>
      </c>
      <c r="DX205" s="264">
        <f t="shared" si="107"/>
        <v>7</v>
      </c>
      <c r="DY205" s="265">
        <f t="shared" si="108"/>
        <v>12</v>
      </c>
      <c r="DZ205" s="212">
        <f t="shared" si="109"/>
        <v>82</v>
      </c>
      <c r="EA205" s="212">
        <f t="shared" si="110"/>
        <v>16</v>
      </c>
      <c r="EB205" s="212">
        <f t="shared" si="111"/>
        <v>0</v>
      </c>
      <c r="EC205" s="212">
        <f t="shared" ref="EC205:ED205" si="1465">IF(ISEVEN($B205),DT205,0)</f>
        <v>11</v>
      </c>
      <c r="ED205" s="212">
        <f t="shared" si="1465"/>
        <v>12</v>
      </c>
      <c r="EE205" s="212">
        <f t="shared" ref="EE205:EF205" si="1466">IF(ISODD($B205),DU205,0)</f>
        <v>0</v>
      </c>
      <c r="EF205" s="212">
        <f t="shared" si="1466"/>
        <v>0</v>
      </c>
      <c r="EG205" s="212">
        <f t="shared" si="114"/>
        <v>12</v>
      </c>
      <c r="EH205" s="212">
        <f t="shared" si="115"/>
        <v>0</v>
      </c>
      <c r="EI205" s="212">
        <f t="shared" ref="EI205:EJ205" si="1467">IF(ISEVEN($B205),DW205,0)</f>
        <v>12</v>
      </c>
      <c r="EJ205" s="264">
        <f t="shared" si="1467"/>
        <v>7</v>
      </c>
      <c r="EK205" s="212">
        <f t="shared" ref="EK205:EL205" si="1468">IF(ISODD($B205),DX205,0)</f>
        <v>0</v>
      </c>
      <c r="EL205" s="212">
        <f t="shared" si="1468"/>
        <v>0</v>
      </c>
      <c r="EM205" s="212">
        <f t="shared" si="118"/>
        <v>12</v>
      </c>
      <c r="EN205" s="212"/>
      <c r="EO205" s="212"/>
      <c r="EP205" s="241">
        <f t="shared" si="119"/>
        <v>16</v>
      </c>
      <c r="EQ205" s="212">
        <f t="shared" si="120"/>
        <v>14</v>
      </c>
      <c r="ER205" s="212">
        <f t="shared" si="121"/>
        <v>14</v>
      </c>
      <c r="ES205" s="212">
        <f t="shared" si="122"/>
        <v>14</v>
      </c>
      <c r="ET205" s="264">
        <f t="shared" si="123"/>
        <v>11</v>
      </c>
      <c r="EU205" s="212">
        <f t="shared" si="124"/>
        <v>13</v>
      </c>
      <c r="EV205" s="212"/>
      <c r="EW205" s="212">
        <f t="shared" si="125"/>
        <v>82</v>
      </c>
      <c r="EX205" s="212">
        <f t="shared" si="126"/>
        <v>16</v>
      </c>
      <c r="EY205" s="212">
        <f t="shared" si="127"/>
        <v>0</v>
      </c>
      <c r="EZ205" s="212">
        <f t="shared" ref="EZ205:FA205" si="1469">IF(ISEVEN($B205),EQ205,0)</f>
        <v>14</v>
      </c>
      <c r="FA205" s="212">
        <f t="shared" si="1469"/>
        <v>14</v>
      </c>
      <c r="FB205" s="212">
        <f t="shared" ref="FB205:FC205" si="1470">IF(ISODD($B205),ER205,0)</f>
        <v>0</v>
      </c>
      <c r="FC205" s="212">
        <f t="shared" si="1470"/>
        <v>0</v>
      </c>
      <c r="FD205" s="212">
        <f t="shared" si="130"/>
        <v>14</v>
      </c>
      <c r="FE205" s="212">
        <f t="shared" si="131"/>
        <v>0</v>
      </c>
      <c r="FF205" s="264">
        <f t="shared" ref="FF205:FG205" si="1471">IF(ISEVEN($B205),ET205,0)</f>
        <v>11</v>
      </c>
      <c r="FG205" s="212">
        <f t="shared" si="1471"/>
        <v>13</v>
      </c>
      <c r="FH205" s="212">
        <f t="shared" si="133"/>
        <v>0</v>
      </c>
      <c r="FI205" s="212">
        <v>0</v>
      </c>
      <c r="FJ205" s="212">
        <v>0</v>
      </c>
      <c r="FK205" s="212"/>
      <c r="FL205" s="212"/>
      <c r="FM205" s="262">
        <v>82</v>
      </c>
    </row>
    <row r="206" spans="1:169" ht="15.75" customHeight="1" x14ac:dyDescent="0.2">
      <c r="A206" s="247">
        <v>193</v>
      </c>
      <c r="B206" s="248">
        <v>213423243193</v>
      </c>
      <c r="C206" s="249" t="s">
        <v>926</v>
      </c>
      <c r="D206" s="250"/>
      <c r="E206" s="251" t="s">
        <v>927</v>
      </c>
      <c r="F206" s="252">
        <f t="shared" si="0"/>
        <v>2</v>
      </c>
      <c r="G206" s="252">
        <f t="shared" si="1"/>
        <v>2</v>
      </c>
      <c r="H206" s="252">
        <f t="shared" si="2"/>
        <v>2</v>
      </c>
      <c r="I206" s="252">
        <f t="shared" si="3"/>
        <v>2</v>
      </c>
      <c r="J206" s="252">
        <f t="shared" si="4"/>
        <v>2</v>
      </c>
      <c r="K206" s="252">
        <f t="shared" si="5"/>
        <v>0</v>
      </c>
      <c r="L206" s="252">
        <f t="shared" si="6"/>
        <v>0</v>
      </c>
      <c r="M206" s="252">
        <f t="shared" si="7"/>
        <v>0</v>
      </c>
      <c r="N206" s="252">
        <f t="shared" si="8"/>
        <v>0</v>
      </c>
      <c r="O206" s="253">
        <f t="shared" si="9"/>
        <v>0</v>
      </c>
      <c r="P206" s="252">
        <f t="shared" si="10"/>
        <v>7</v>
      </c>
      <c r="Q206" s="252">
        <f t="shared" si="11"/>
        <v>0</v>
      </c>
      <c r="R206" s="252">
        <f t="shared" si="12"/>
        <v>0</v>
      </c>
      <c r="S206" s="254">
        <f t="shared" si="13"/>
        <v>0</v>
      </c>
      <c r="T206" s="255">
        <f t="shared" si="14"/>
        <v>3</v>
      </c>
      <c r="U206" s="252">
        <f t="shared" si="15"/>
        <v>0</v>
      </c>
      <c r="V206" s="252">
        <f t="shared" si="16"/>
        <v>0</v>
      </c>
      <c r="W206" s="252">
        <f t="shared" si="17"/>
        <v>0</v>
      </c>
      <c r="X206" s="254">
        <f t="shared" si="18"/>
        <v>0</v>
      </c>
      <c r="Y206" s="256">
        <f t="shared" si="19"/>
        <v>4</v>
      </c>
      <c r="Z206" s="252">
        <f t="shared" si="20"/>
        <v>0</v>
      </c>
      <c r="AA206" s="252">
        <f t="shared" si="21"/>
        <v>0</v>
      </c>
      <c r="AB206" s="252">
        <f t="shared" si="22"/>
        <v>0</v>
      </c>
      <c r="AC206" s="254">
        <f t="shared" si="23"/>
        <v>0</v>
      </c>
      <c r="AD206" s="255">
        <f t="shared" si="24"/>
        <v>4</v>
      </c>
      <c r="AE206" s="252">
        <f t="shared" si="25"/>
        <v>7</v>
      </c>
      <c r="AF206" s="252">
        <f t="shared" si="26"/>
        <v>0</v>
      </c>
      <c r="AG206" s="252">
        <f t="shared" si="27"/>
        <v>0</v>
      </c>
      <c r="AH206" s="254">
        <f t="shared" si="28"/>
        <v>0</v>
      </c>
      <c r="AI206" s="257">
        <f t="shared" si="29"/>
        <v>3</v>
      </c>
      <c r="AJ206" s="252">
        <f t="shared" si="30"/>
        <v>6</v>
      </c>
      <c r="AK206" s="252">
        <f t="shared" si="31"/>
        <v>0</v>
      </c>
      <c r="AL206" s="252">
        <f t="shared" si="32"/>
        <v>0</v>
      </c>
      <c r="AM206" s="254">
        <f t="shared" si="33"/>
        <v>0</v>
      </c>
      <c r="AN206" s="257">
        <f t="shared" si="34"/>
        <v>3</v>
      </c>
      <c r="AO206" s="252">
        <f t="shared" si="35"/>
        <v>0</v>
      </c>
      <c r="AP206" s="252">
        <f t="shared" si="36"/>
        <v>0</v>
      </c>
      <c r="AQ206" s="252">
        <f t="shared" si="37"/>
        <v>0</v>
      </c>
      <c r="AR206" s="254">
        <f t="shared" si="38"/>
        <v>0</v>
      </c>
      <c r="AS206" s="257">
        <f t="shared" si="39"/>
        <v>4</v>
      </c>
      <c r="AT206" s="252">
        <f t="shared" si="40"/>
        <v>7</v>
      </c>
      <c r="AU206" s="252">
        <f t="shared" si="41"/>
        <v>0</v>
      </c>
      <c r="AV206" s="252">
        <f t="shared" si="42"/>
        <v>0</v>
      </c>
      <c r="AW206" s="254">
        <f t="shared" si="43"/>
        <v>0</v>
      </c>
      <c r="AX206" s="258">
        <f t="shared" si="44"/>
        <v>3</v>
      </c>
      <c r="AY206" s="252">
        <f t="shared" si="45"/>
        <v>0</v>
      </c>
      <c r="AZ206" s="252">
        <f t="shared" si="46"/>
        <v>0</v>
      </c>
      <c r="BA206" s="252">
        <f t="shared" si="47"/>
        <v>0</v>
      </c>
      <c r="BB206" s="254">
        <f t="shared" si="48"/>
        <v>0</v>
      </c>
      <c r="BC206" s="257">
        <f t="shared" si="49"/>
        <v>4</v>
      </c>
      <c r="BD206" s="252">
        <f t="shared" si="50"/>
        <v>0</v>
      </c>
      <c r="BE206" s="252">
        <f t="shared" si="51"/>
        <v>0</v>
      </c>
      <c r="BF206" s="252">
        <f t="shared" si="52"/>
        <v>0</v>
      </c>
      <c r="BG206" s="254">
        <f t="shared" si="53"/>
        <v>0</v>
      </c>
      <c r="BH206" s="257">
        <f t="shared" si="54"/>
        <v>4</v>
      </c>
      <c r="BI206" s="259">
        <f t="shared" si="55"/>
        <v>5</v>
      </c>
      <c r="BJ206" s="252">
        <f t="shared" si="56"/>
        <v>0</v>
      </c>
      <c r="BK206" s="252">
        <f t="shared" si="57"/>
        <v>0</v>
      </c>
      <c r="BL206" s="254">
        <f t="shared" si="58"/>
        <v>0</v>
      </c>
      <c r="BM206" s="260">
        <f t="shared" si="59"/>
        <v>3</v>
      </c>
      <c r="BN206" s="252">
        <f t="shared" si="60"/>
        <v>8</v>
      </c>
      <c r="BO206" s="252">
        <f t="shared" si="61"/>
        <v>0</v>
      </c>
      <c r="BP206" s="252">
        <f t="shared" si="62"/>
        <v>0</v>
      </c>
      <c r="BQ206" s="254">
        <f t="shared" si="63"/>
        <v>0</v>
      </c>
      <c r="BR206" s="261">
        <f t="shared" si="64"/>
        <v>3</v>
      </c>
      <c r="BS206" s="252">
        <f t="shared" si="65"/>
        <v>0</v>
      </c>
      <c r="BT206" s="252">
        <f t="shared" si="66"/>
        <v>0</v>
      </c>
      <c r="BU206" s="252">
        <f t="shared" si="67"/>
        <v>0</v>
      </c>
      <c r="BV206" s="254">
        <f t="shared" si="68"/>
        <v>0</v>
      </c>
      <c r="BW206" s="261">
        <f t="shared" si="69"/>
        <v>4</v>
      </c>
      <c r="BX206" s="262">
        <v>50</v>
      </c>
      <c r="BY206" s="262">
        <v>50</v>
      </c>
      <c r="BZ206" s="246" t="e">
        <f t="shared" si="70"/>
        <v>#VALUE!</v>
      </c>
      <c r="CA206" s="246">
        <f t="shared" si="71"/>
        <v>20</v>
      </c>
      <c r="CB206" s="246" t="e">
        <f t="shared" si="72"/>
        <v>#VALUE!</v>
      </c>
      <c r="CC206" s="246" t="e">
        <f t="shared" si="73"/>
        <v>#VALUE!</v>
      </c>
      <c r="CD206" s="246" t="e">
        <f t="shared" si="74"/>
        <v>#VALUE!</v>
      </c>
      <c r="CE206" s="246" t="e">
        <f t="shared" si="75"/>
        <v>#VALUE!</v>
      </c>
      <c r="CF206" s="246" t="e">
        <f t="shared" si="76"/>
        <v>#VALUE!</v>
      </c>
      <c r="CG206" s="246" t="e">
        <f t="shared" si="77"/>
        <v>#VALUE!</v>
      </c>
      <c r="CH206" s="246" t="e">
        <f t="shared" si="78"/>
        <v>#VALUE!</v>
      </c>
      <c r="CI206" s="246" t="e">
        <f t="shared" si="79"/>
        <v>#VALUE!</v>
      </c>
      <c r="CJ206" s="246" t="e">
        <f t="shared" si="80"/>
        <v>#VALUE!</v>
      </c>
      <c r="CK206" s="246" t="e">
        <f t="shared" si="81"/>
        <v>#VALUE!</v>
      </c>
      <c r="CL206" s="246" t="e">
        <f t="shared" si="82"/>
        <v>#VALUE!</v>
      </c>
      <c r="CM206" s="246" t="e">
        <f t="shared" si="83"/>
        <v>#VALUE!</v>
      </c>
      <c r="CN206" s="246" t="e">
        <f t="shared" si="84"/>
        <v>#VALUE!</v>
      </c>
      <c r="CO206" s="263" t="str">
        <f t="shared" si="85"/>
        <v>2023PEC AI 524</v>
      </c>
      <c r="CP206" s="246" t="e">
        <f t="shared" si="86"/>
        <v>#VALUE!</v>
      </c>
      <c r="CQ206" s="211"/>
      <c r="CR206" s="246">
        <f t="shared" si="87"/>
        <v>20</v>
      </c>
      <c r="CS206" s="246" t="e">
        <f t="shared" si="88"/>
        <v>#VALUE!</v>
      </c>
      <c r="CT206" s="246" t="e">
        <f t="shared" si="89"/>
        <v>#VALUE!</v>
      </c>
      <c r="CU206" s="246" t="e">
        <f t="shared" si="90"/>
        <v>#VALUE!</v>
      </c>
      <c r="CV206" s="246" t="e">
        <f t="shared" si="91"/>
        <v>#VALUE!</v>
      </c>
      <c r="CW206" s="246" t="e">
        <f t="shared" si="92"/>
        <v>#VALUE!</v>
      </c>
      <c r="CX206" s="246" t="e">
        <f t="shared" si="93"/>
        <v>#VALUE!</v>
      </c>
      <c r="CY206" s="246" t="e">
        <f t="shared" si="94"/>
        <v>#VALUE!</v>
      </c>
      <c r="CZ206" s="246" t="e">
        <f t="shared" si="95"/>
        <v>#VALUE!</v>
      </c>
      <c r="DA206" s="246" t="e">
        <f t="shared" si="96"/>
        <v>#VALUE!</v>
      </c>
      <c r="DB206" s="246" t="e">
        <f t="shared" si="97"/>
        <v>#VALUE!</v>
      </c>
      <c r="DC206" s="246" t="e">
        <f t="shared" si="98"/>
        <v>#VALUE!</v>
      </c>
      <c r="DD206" s="246" t="e">
        <f t="shared" si="99"/>
        <v>#VALUE!</v>
      </c>
      <c r="DE206" s="212"/>
      <c r="DF206" s="212" t="e">
        <f t="shared" si="100"/>
        <v>#VALUE!</v>
      </c>
      <c r="DG206" s="212"/>
      <c r="DH206" s="212"/>
      <c r="DI206" s="212"/>
      <c r="DJ206" s="212"/>
      <c r="DK206" s="212"/>
      <c r="DL206" s="212"/>
      <c r="DM206" s="212"/>
      <c r="DN206" s="212"/>
      <c r="DO206" s="212"/>
      <c r="DP206" s="212"/>
      <c r="DQ206" s="212"/>
      <c r="DR206" s="264">
        <f t="shared" si="101"/>
        <v>50</v>
      </c>
      <c r="DS206" s="241">
        <f t="shared" si="102"/>
        <v>10</v>
      </c>
      <c r="DT206" s="212">
        <f t="shared" si="103"/>
        <v>7</v>
      </c>
      <c r="DU206" s="212">
        <f t="shared" si="104"/>
        <v>7</v>
      </c>
      <c r="DV206" s="212">
        <f t="shared" si="105"/>
        <v>6</v>
      </c>
      <c r="DW206" s="212">
        <f t="shared" si="106"/>
        <v>7</v>
      </c>
      <c r="DX206" s="264">
        <f t="shared" si="107"/>
        <v>5</v>
      </c>
      <c r="DY206" s="265">
        <f t="shared" si="108"/>
        <v>8</v>
      </c>
      <c r="DZ206" s="212">
        <f t="shared" si="109"/>
        <v>50</v>
      </c>
      <c r="EA206" s="212">
        <f t="shared" si="110"/>
        <v>10</v>
      </c>
      <c r="EB206" s="212">
        <f t="shared" si="111"/>
        <v>7</v>
      </c>
      <c r="EC206" s="212">
        <f t="shared" ref="EC206:ED206" si="1472">IF(ISEVEN($B206),DT206,0)</f>
        <v>0</v>
      </c>
      <c r="ED206" s="212">
        <f t="shared" si="1472"/>
        <v>0</v>
      </c>
      <c r="EE206" s="212">
        <f t="shared" ref="EE206:EF206" si="1473">IF(ISODD($B206),DU206,0)</f>
        <v>7</v>
      </c>
      <c r="EF206" s="212">
        <f t="shared" si="1473"/>
        <v>6</v>
      </c>
      <c r="EG206" s="212">
        <f t="shared" si="114"/>
        <v>0</v>
      </c>
      <c r="EH206" s="212">
        <f t="shared" si="115"/>
        <v>7</v>
      </c>
      <c r="EI206" s="212">
        <f t="shared" ref="EI206:EJ206" si="1474">IF(ISEVEN($B206),DW206,0)</f>
        <v>0</v>
      </c>
      <c r="EJ206" s="212">
        <f t="shared" si="1474"/>
        <v>0</v>
      </c>
      <c r="EK206" s="264">
        <f t="shared" ref="EK206:EL206" si="1475">IF(ISODD($B206),DX206,0)</f>
        <v>5</v>
      </c>
      <c r="EL206" s="212">
        <f t="shared" si="1475"/>
        <v>8</v>
      </c>
      <c r="EM206" s="212">
        <f t="shared" si="118"/>
        <v>0</v>
      </c>
      <c r="EN206" s="212"/>
      <c r="EO206" s="212"/>
      <c r="EP206" s="241">
        <f t="shared" si="119"/>
        <v>10</v>
      </c>
      <c r="EQ206" s="212">
        <f t="shared" si="120"/>
        <v>9</v>
      </c>
      <c r="ER206" s="212">
        <f t="shared" si="121"/>
        <v>9</v>
      </c>
      <c r="ES206" s="212">
        <f t="shared" si="122"/>
        <v>8</v>
      </c>
      <c r="ET206" s="264">
        <f t="shared" si="123"/>
        <v>6</v>
      </c>
      <c r="EU206" s="212">
        <f t="shared" si="124"/>
        <v>8</v>
      </c>
      <c r="EV206" s="212"/>
      <c r="EW206" s="212">
        <f t="shared" si="125"/>
        <v>50</v>
      </c>
      <c r="EX206" s="212">
        <f t="shared" si="126"/>
        <v>10</v>
      </c>
      <c r="EY206" s="212">
        <f t="shared" si="127"/>
        <v>9</v>
      </c>
      <c r="EZ206" s="212">
        <f t="shared" ref="EZ206:FA206" si="1476">IF(ISEVEN($B206),EQ206,0)</f>
        <v>0</v>
      </c>
      <c r="FA206" s="212">
        <f t="shared" si="1476"/>
        <v>0</v>
      </c>
      <c r="FB206" s="212">
        <f t="shared" ref="FB206:FC206" si="1477">IF(ISODD($B206),ER206,0)</f>
        <v>9</v>
      </c>
      <c r="FC206" s="212">
        <f t="shared" si="1477"/>
        <v>8</v>
      </c>
      <c r="FD206" s="212">
        <f t="shared" si="130"/>
        <v>0</v>
      </c>
      <c r="FE206" s="264">
        <f t="shared" si="131"/>
        <v>6</v>
      </c>
      <c r="FF206" s="212">
        <f t="shared" ref="FF206:FG206" si="1478">IF(ISEVEN($B206),ET206,0)</f>
        <v>0</v>
      </c>
      <c r="FG206" s="212">
        <f t="shared" si="1478"/>
        <v>0</v>
      </c>
      <c r="FH206" s="212">
        <f t="shared" si="133"/>
        <v>8</v>
      </c>
      <c r="FI206" s="212">
        <v>0</v>
      </c>
      <c r="FJ206" s="212">
        <v>0</v>
      </c>
      <c r="FK206" s="212"/>
      <c r="FL206" s="212"/>
      <c r="FM206" s="262">
        <v>50</v>
      </c>
    </row>
    <row r="207" spans="1:169" ht="15.75" customHeight="1" x14ac:dyDescent="0.2">
      <c r="A207" s="247">
        <v>194</v>
      </c>
      <c r="B207" s="266">
        <v>213423243194</v>
      </c>
      <c r="C207" s="266" t="s">
        <v>449</v>
      </c>
      <c r="D207" s="250"/>
      <c r="E207" s="267" t="s">
        <v>450</v>
      </c>
      <c r="F207" s="252">
        <f t="shared" si="0"/>
        <v>2</v>
      </c>
      <c r="G207" s="252">
        <f t="shared" si="1"/>
        <v>2</v>
      </c>
      <c r="H207" s="252">
        <f t="shared" si="2"/>
        <v>2</v>
      </c>
      <c r="I207" s="252">
        <f t="shared" si="3"/>
        <v>2</v>
      </c>
      <c r="J207" s="252">
        <f t="shared" si="4"/>
        <v>2</v>
      </c>
      <c r="K207" s="252">
        <f t="shared" si="5"/>
        <v>2</v>
      </c>
      <c r="L207" s="252">
        <f t="shared" si="6"/>
        <v>1</v>
      </c>
      <c r="M207" s="252">
        <f t="shared" si="7"/>
        <v>0</v>
      </c>
      <c r="N207" s="252">
        <f t="shared" si="8"/>
        <v>0</v>
      </c>
      <c r="O207" s="253">
        <f t="shared" si="9"/>
        <v>0</v>
      </c>
      <c r="P207" s="252">
        <f t="shared" si="10"/>
        <v>0</v>
      </c>
      <c r="Q207" s="252">
        <f t="shared" si="11"/>
        <v>0</v>
      </c>
      <c r="R207" s="252">
        <f t="shared" si="12"/>
        <v>0</v>
      </c>
      <c r="S207" s="254">
        <f t="shared" si="13"/>
        <v>0</v>
      </c>
      <c r="T207" s="255">
        <f t="shared" si="14"/>
        <v>4</v>
      </c>
      <c r="U207" s="252">
        <f t="shared" si="15"/>
        <v>9</v>
      </c>
      <c r="V207" s="252">
        <f t="shared" si="16"/>
        <v>0</v>
      </c>
      <c r="W207" s="252">
        <f t="shared" si="17"/>
        <v>0</v>
      </c>
      <c r="X207" s="254">
        <f t="shared" si="18"/>
        <v>0</v>
      </c>
      <c r="Y207" s="256">
        <f t="shared" si="19"/>
        <v>3</v>
      </c>
      <c r="Z207" s="252">
        <f t="shared" si="20"/>
        <v>9</v>
      </c>
      <c r="AA207" s="252">
        <f t="shared" si="21"/>
        <v>0</v>
      </c>
      <c r="AB207" s="252">
        <f t="shared" si="22"/>
        <v>0</v>
      </c>
      <c r="AC207" s="254">
        <f t="shared" si="23"/>
        <v>0</v>
      </c>
      <c r="AD207" s="255">
        <f t="shared" si="24"/>
        <v>3</v>
      </c>
      <c r="AE207" s="252">
        <f t="shared" si="25"/>
        <v>0</v>
      </c>
      <c r="AF207" s="252">
        <f t="shared" si="26"/>
        <v>0</v>
      </c>
      <c r="AG207" s="252">
        <f t="shared" si="27"/>
        <v>0</v>
      </c>
      <c r="AH207" s="254">
        <f t="shared" si="28"/>
        <v>0</v>
      </c>
      <c r="AI207" s="257">
        <f t="shared" si="29"/>
        <v>4</v>
      </c>
      <c r="AJ207" s="252">
        <f t="shared" si="30"/>
        <v>0</v>
      </c>
      <c r="AK207" s="252">
        <f t="shared" si="31"/>
        <v>0</v>
      </c>
      <c r="AL207" s="252">
        <f t="shared" si="32"/>
        <v>0</v>
      </c>
      <c r="AM207" s="254">
        <f t="shared" si="33"/>
        <v>0</v>
      </c>
      <c r="AN207" s="257">
        <f t="shared" si="34"/>
        <v>4</v>
      </c>
      <c r="AO207" s="252">
        <f t="shared" si="35"/>
        <v>9</v>
      </c>
      <c r="AP207" s="252">
        <f t="shared" si="36"/>
        <v>0</v>
      </c>
      <c r="AQ207" s="252">
        <f t="shared" si="37"/>
        <v>0</v>
      </c>
      <c r="AR207" s="254">
        <f t="shared" si="38"/>
        <v>0</v>
      </c>
      <c r="AS207" s="257">
        <f t="shared" si="39"/>
        <v>3</v>
      </c>
      <c r="AT207" s="252">
        <f t="shared" si="40"/>
        <v>0</v>
      </c>
      <c r="AU207" s="252">
        <f t="shared" si="41"/>
        <v>0</v>
      </c>
      <c r="AV207" s="252">
        <f t="shared" si="42"/>
        <v>0</v>
      </c>
      <c r="AW207" s="254">
        <f t="shared" si="43"/>
        <v>0</v>
      </c>
      <c r="AX207" s="258">
        <f t="shared" si="44"/>
        <v>4</v>
      </c>
      <c r="AY207" s="252">
        <f t="shared" si="45"/>
        <v>9</v>
      </c>
      <c r="AZ207" s="252">
        <f t="shared" si="46"/>
        <v>0</v>
      </c>
      <c r="BA207" s="252">
        <f t="shared" si="47"/>
        <v>0</v>
      </c>
      <c r="BB207" s="254">
        <f t="shared" si="48"/>
        <v>0</v>
      </c>
      <c r="BC207" s="257">
        <f t="shared" si="49"/>
        <v>3</v>
      </c>
      <c r="BD207" s="259">
        <f t="shared" si="50"/>
        <v>5</v>
      </c>
      <c r="BE207" s="252">
        <f t="shared" si="51"/>
        <v>0</v>
      </c>
      <c r="BF207" s="252">
        <f t="shared" si="52"/>
        <v>0</v>
      </c>
      <c r="BG207" s="254">
        <f t="shared" si="53"/>
        <v>0</v>
      </c>
      <c r="BH207" s="257">
        <f t="shared" si="54"/>
        <v>3</v>
      </c>
      <c r="BI207" s="252">
        <f t="shared" si="55"/>
        <v>0</v>
      </c>
      <c r="BJ207" s="252">
        <f t="shared" si="56"/>
        <v>0</v>
      </c>
      <c r="BK207" s="252">
        <f t="shared" si="57"/>
        <v>0</v>
      </c>
      <c r="BL207" s="254">
        <f t="shared" si="58"/>
        <v>0</v>
      </c>
      <c r="BM207" s="260">
        <f t="shared" si="59"/>
        <v>4</v>
      </c>
      <c r="BN207" s="252">
        <f t="shared" si="60"/>
        <v>0</v>
      </c>
      <c r="BO207" s="252">
        <f t="shared" si="61"/>
        <v>0</v>
      </c>
      <c r="BP207" s="252">
        <f t="shared" si="62"/>
        <v>0</v>
      </c>
      <c r="BQ207" s="254">
        <f t="shared" si="63"/>
        <v>0</v>
      </c>
      <c r="BR207" s="261">
        <f t="shared" si="64"/>
        <v>4</v>
      </c>
      <c r="BS207" s="252">
        <f t="shared" si="65"/>
        <v>10</v>
      </c>
      <c r="BT207" s="252">
        <f t="shared" si="66"/>
        <v>0</v>
      </c>
      <c r="BU207" s="252">
        <f t="shared" si="67"/>
        <v>0</v>
      </c>
      <c r="BV207" s="254">
        <f t="shared" si="68"/>
        <v>0</v>
      </c>
      <c r="BW207" s="261">
        <f t="shared" si="69"/>
        <v>3</v>
      </c>
      <c r="BX207" s="262">
        <v>64</v>
      </c>
      <c r="BY207" s="262">
        <v>64</v>
      </c>
      <c r="BZ207" s="246" t="e">
        <f t="shared" si="70"/>
        <v>#VALUE!</v>
      </c>
      <c r="CA207" s="246">
        <f t="shared" si="71"/>
        <v>20</v>
      </c>
      <c r="CB207" s="246" t="e">
        <f t="shared" si="72"/>
        <v>#VALUE!</v>
      </c>
      <c r="CC207" s="246" t="e">
        <f t="shared" si="73"/>
        <v>#VALUE!</v>
      </c>
      <c r="CD207" s="246" t="e">
        <f t="shared" si="74"/>
        <v>#VALUE!</v>
      </c>
      <c r="CE207" s="246" t="e">
        <f t="shared" si="75"/>
        <v>#VALUE!</v>
      </c>
      <c r="CF207" s="246" t="e">
        <f t="shared" si="76"/>
        <v>#VALUE!</v>
      </c>
      <c r="CG207" s="246" t="e">
        <f t="shared" si="77"/>
        <v>#VALUE!</v>
      </c>
      <c r="CH207" s="246" t="e">
        <f t="shared" si="78"/>
        <v>#VALUE!</v>
      </c>
      <c r="CI207" s="246" t="e">
        <f t="shared" si="79"/>
        <v>#VALUE!</v>
      </c>
      <c r="CJ207" s="246" t="e">
        <f t="shared" si="80"/>
        <v>#VALUE!</v>
      </c>
      <c r="CK207" s="246" t="e">
        <f t="shared" si="81"/>
        <v>#VALUE!</v>
      </c>
      <c r="CL207" s="246" t="e">
        <f t="shared" si="82"/>
        <v>#VALUE!</v>
      </c>
      <c r="CM207" s="246" t="e">
        <f t="shared" si="83"/>
        <v>#VALUE!</v>
      </c>
      <c r="CN207" s="246" t="e">
        <f t="shared" si="84"/>
        <v>#VALUE!</v>
      </c>
      <c r="CO207" s="263" t="str">
        <f t="shared" si="85"/>
        <v>2023PEC AI 285</v>
      </c>
      <c r="CP207" s="246" t="e">
        <f t="shared" si="86"/>
        <v>#VALUE!</v>
      </c>
      <c r="CQ207" s="211"/>
      <c r="CR207" s="246">
        <f t="shared" si="87"/>
        <v>20</v>
      </c>
      <c r="CS207" s="246" t="e">
        <f t="shared" si="88"/>
        <v>#VALUE!</v>
      </c>
      <c r="CT207" s="246" t="e">
        <f t="shared" si="89"/>
        <v>#VALUE!</v>
      </c>
      <c r="CU207" s="246" t="e">
        <f t="shared" si="90"/>
        <v>#VALUE!</v>
      </c>
      <c r="CV207" s="246" t="e">
        <f t="shared" si="91"/>
        <v>#VALUE!</v>
      </c>
      <c r="CW207" s="246" t="e">
        <f t="shared" si="92"/>
        <v>#VALUE!</v>
      </c>
      <c r="CX207" s="246" t="e">
        <f t="shared" si="93"/>
        <v>#VALUE!</v>
      </c>
      <c r="CY207" s="246" t="e">
        <f t="shared" si="94"/>
        <v>#VALUE!</v>
      </c>
      <c r="CZ207" s="246" t="e">
        <f t="shared" si="95"/>
        <v>#VALUE!</v>
      </c>
      <c r="DA207" s="246" t="e">
        <f t="shared" si="96"/>
        <v>#VALUE!</v>
      </c>
      <c r="DB207" s="246" t="e">
        <f t="shared" si="97"/>
        <v>#VALUE!</v>
      </c>
      <c r="DC207" s="246" t="e">
        <f t="shared" si="98"/>
        <v>#VALUE!</v>
      </c>
      <c r="DD207" s="246" t="e">
        <f t="shared" si="99"/>
        <v>#VALUE!</v>
      </c>
      <c r="DE207" s="212"/>
      <c r="DF207" s="212" t="e">
        <f t="shared" si="100"/>
        <v>#VALUE!</v>
      </c>
      <c r="DG207" s="212"/>
      <c r="DH207" s="212"/>
      <c r="DI207" s="212"/>
      <c r="DJ207" s="212"/>
      <c r="DK207" s="212"/>
      <c r="DL207" s="212"/>
      <c r="DM207" s="212"/>
      <c r="DN207" s="212"/>
      <c r="DO207" s="212"/>
      <c r="DP207" s="212"/>
      <c r="DQ207" s="212"/>
      <c r="DR207" s="264">
        <f t="shared" si="101"/>
        <v>64</v>
      </c>
      <c r="DS207" s="241">
        <f t="shared" si="102"/>
        <v>13</v>
      </c>
      <c r="DT207" s="212">
        <f t="shared" si="103"/>
        <v>9</v>
      </c>
      <c r="DU207" s="212">
        <f t="shared" si="104"/>
        <v>9</v>
      </c>
      <c r="DV207" s="212">
        <f t="shared" si="105"/>
        <v>9</v>
      </c>
      <c r="DW207" s="212">
        <f t="shared" si="106"/>
        <v>9</v>
      </c>
      <c r="DX207" s="264">
        <f t="shared" si="107"/>
        <v>5</v>
      </c>
      <c r="DY207" s="265">
        <f t="shared" si="108"/>
        <v>10</v>
      </c>
      <c r="DZ207" s="212">
        <f t="shared" si="109"/>
        <v>64</v>
      </c>
      <c r="EA207" s="212">
        <f t="shared" si="110"/>
        <v>13</v>
      </c>
      <c r="EB207" s="212">
        <f t="shared" si="111"/>
        <v>0</v>
      </c>
      <c r="EC207" s="212">
        <f t="shared" ref="EC207:ED207" si="1479">IF(ISEVEN($B207),DT207,0)</f>
        <v>9</v>
      </c>
      <c r="ED207" s="212">
        <f t="shared" si="1479"/>
        <v>9</v>
      </c>
      <c r="EE207" s="212">
        <f t="shared" ref="EE207:EF207" si="1480">IF(ISODD($B207),DU207,0)</f>
        <v>0</v>
      </c>
      <c r="EF207" s="212">
        <f t="shared" si="1480"/>
        <v>0</v>
      </c>
      <c r="EG207" s="212">
        <f t="shared" si="114"/>
        <v>9</v>
      </c>
      <c r="EH207" s="212">
        <f t="shared" si="115"/>
        <v>0</v>
      </c>
      <c r="EI207" s="212">
        <f t="shared" ref="EI207:EJ207" si="1481">IF(ISEVEN($B207),DW207,0)</f>
        <v>9</v>
      </c>
      <c r="EJ207" s="264">
        <f t="shared" si="1481"/>
        <v>5</v>
      </c>
      <c r="EK207" s="212">
        <f t="shared" ref="EK207:EL207" si="1482">IF(ISODD($B207),DX207,0)</f>
        <v>0</v>
      </c>
      <c r="EL207" s="212">
        <f t="shared" si="1482"/>
        <v>0</v>
      </c>
      <c r="EM207" s="212">
        <f t="shared" si="118"/>
        <v>10</v>
      </c>
      <c r="EN207" s="212"/>
      <c r="EO207" s="212"/>
      <c r="EP207" s="241">
        <f t="shared" si="119"/>
        <v>13</v>
      </c>
      <c r="EQ207" s="212">
        <f t="shared" si="120"/>
        <v>11</v>
      </c>
      <c r="ER207" s="212">
        <f t="shared" si="121"/>
        <v>11</v>
      </c>
      <c r="ES207" s="212">
        <f t="shared" si="122"/>
        <v>11</v>
      </c>
      <c r="ET207" s="264">
        <f t="shared" si="123"/>
        <v>8</v>
      </c>
      <c r="EU207" s="212">
        <f t="shared" si="124"/>
        <v>10</v>
      </c>
      <c r="EV207" s="212"/>
      <c r="EW207" s="212">
        <f t="shared" si="125"/>
        <v>64</v>
      </c>
      <c r="EX207" s="212">
        <f t="shared" si="126"/>
        <v>13</v>
      </c>
      <c r="EY207" s="212">
        <f t="shared" si="127"/>
        <v>0</v>
      </c>
      <c r="EZ207" s="212">
        <f t="shared" ref="EZ207:FA207" si="1483">IF(ISEVEN($B207),EQ207,0)</f>
        <v>11</v>
      </c>
      <c r="FA207" s="212">
        <f t="shared" si="1483"/>
        <v>11</v>
      </c>
      <c r="FB207" s="212">
        <f t="shared" ref="FB207:FC207" si="1484">IF(ISODD($B207),ER207,0)</f>
        <v>0</v>
      </c>
      <c r="FC207" s="212">
        <f t="shared" si="1484"/>
        <v>0</v>
      </c>
      <c r="FD207" s="212">
        <f t="shared" si="130"/>
        <v>11</v>
      </c>
      <c r="FE207" s="212">
        <f t="shared" si="131"/>
        <v>0</v>
      </c>
      <c r="FF207" s="264">
        <f t="shared" ref="FF207:FG207" si="1485">IF(ISEVEN($B207),ET207,0)</f>
        <v>8</v>
      </c>
      <c r="FG207" s="212">
        <f t="shared" si="1485"/>
        <v>10</v>
      </c>
      <c r="FH207" s="212">
        <f t="shared" si="133"/>
        <v>0</v>
      </c>
      <c r="FI207" s="212">
        <v>0</v>
      </c>
      <c r="FJ207" s="212">
        <v>0</v>
      </c>
      <c r="FK207" s="212"/>
      <c r="FL207" s="212"/>
      <c r="FM207" s="262">
        <v>64</v>
      </c>
    </row>
    <row r="208" spans="1:169" ht="15.75" customHeight="1" x14ac:dyDescent="0.2">
      <c r="A208" s="247">
        <v>195</v>
      </c>
      <c r="B208" s="266">
        <v>213423243195</v>
      </c>
      <c r="C208" s="266" t="s">
        <v>239</v>
      </c>
      <c r="D208" s="250"/>
      <c r="E208" s="267" t="s">
        <v>240</v>
      </c>
      <c r="F208" s="252">
        <f t="shared" si="0"/>
        <v>2</v>
      </c>
      <c r="G208" s="252">
        <f t="shared" si="1"/>
        <v>2</v>
      </c>
      <c r="H208" s="252">
        <f t="shared" si="2"/>
        <v>2</v>
      </c>
      <c r="I208" s="252">
        <f t="shared" si="3"/>
        <v>2</v>
      </c>
      <c r="J208" s="252">
        <f t="shared" si="4"/>
        <v>2</v>
      </c>
      <c r="K208" s="252">
        <f t="shared" si="5"/>
        <v>2</v>
      </c>
      <c r="L208" s="252">
        <f t="shared" si="6"/>
        <v>2</v>
      </c>
      <c r="M208" s="252">
        <f t="shared" si="7"/>
        <v>2</v>
      </c>
      <c r="N208" s="252">
        <f t="shared" si="8"/>
        <v>1</v>
      </c>
      <c r="O208" s="253">
        <f t="shared" si="9"/>
        <v>0</v>
      </c>
      <c r="P208" s="252">
        <f t="shared" si="10"/>
        <v>12</v>
      </c>
      <c r="Q208" s="252">
        <f t="shared" si="11"/>
        <v>0</v>
      </c>
      <c r="R208" s="252">
        <f t="shared" si="12"/>
        <v>0</v>
      </c>
      <c r="S208" s="254">
        <f t="shared" si="13"/>
        <v>0</v>
      </c>
      <c r="T208" s="255">
        <f t="shared" si="14"/>
        <v>3</v>
      </c>
      <c r="U208" s="252">
        <f t="shared" si="15"/>
        <v>0</v>
      </c>
      <c r="V208" s="252">
        <f t="shared" si="16"/>
        <v>0</v>
      </c>
      <c r="W208" s="252">
        <f t="shared" si="17"/>
        <v>0</v>
      </c>
      <c r="X208" s="254">
        <f t="shared" si="18"/>
        <v>0</v>
      </c>
      <c r="Y208" s="256">
        <f t="shared" si="19"/>
        <v>4</v>
      </c>
      <c r="Z208" s="252">
        <f t="shared" si="20"/>
        <v>0</v>
      </c>
      <c r="AA208" s="252">
        <f t="shared" si="21"/>
        <v>0</v>
      </c>
      <c r="AB208" s="252">
        <f t="shared" si="22"/>
        <v>0</v>
      </c>
      <c r="AC208" s="254">
        <f t="shared" si="23"/>
        <v>0</v>
      </c>
      <c r="AD208" s="255">
        <f t="shared" si="24"/>
        <v>4</v>
      </c>
      <c r="AE208" s="252">
        <f t="shared" si="25"/>
        <v>12</v>
      </c>
      <c r="AF208" s="252">
        <f t="shared" si="26"/>
        <v>0</v>
      </c>
      <c r="AG208" s="252">
        <f t="shared" si="27"/>
        <v>0</v>
      </c>
      <c r="AH208" s="254">
        <f t="shared" si="28"/>
        <v>0</v>
      </c>
      <c r="AI208" s="257">
        <f t="shared" si="29"/>
        <v>3</v>
      </c>
      <c r="AJ208" s="252">
        <f t="shared" si="30"/>
        <v>11</v>
      </c>
      <c r="AK208" s="252">
        <f t="shared" si="31"/>
        <v>0</v>
      </c>
      <c r="AL208" s="252">
        <f t="shared" si="32"/>
        <v>0</v>
      </c>
      <c r="AM208" s="254">
        <f t="shared" si="33"/>
        <v>0</v>
      </c>
      <c r="AN208" s="257">
        <f t="shared" si="34"/>
        <v>3</v>
      </c>
      <c r="AO208" s="252">
        <f t="shared" si="35"/>
        <v>0</v>
      </c>
      <c r="AP208" s="252">
        <f t="shared" si="36"/>
        <v>0</v>
      </c>
      <c r="AQ208" s="252">
        <f t="shared" si="37"/>
        <v>0</v>
      </c>
      <c r="AR208" s="254">
        <f t="shared" si="38"/>
        <v>0</v>
      </c>
      <c r="AS208" s="257">
        <f t="shared" si="39"/>
        <v>4</v>
      </c>
      <c r="AT208" s="252">
        <f t="shared" si="40"/>
        <v>12</v>
      </c>
      <c r="AU208" s="252">
        <f t="shared" si="41"/>
        <v>0</v>
      </c>
      <c r="AV208" s="252">
        <f t="shared" si="42"/>
        <v>0</v>
      </c>
      <c r="AW208" s="254">
        <f t="shared" si="43"/>
        <v>0</v>
      </c>
      <c r="AX208" s="258">
        <f t="shared" si="44"/>
        <v>3</v>
      </c>
      <c r="AY208" s="252">
        <f t="shared" si="45"/>
        <v>0</v>
      </c>
      <c r="AZ208" s="252">
        <f t="shared" si="46"/>
        <v>0</v>
      </c>
      <c r="BA208" s="252">
        <f t="shared" si="47"/>
        <v>0</v>
      </c>
      <c r="BB208" s="254">
        <f t="shared" si="48"/>
        <v>0</v>
      </c>
      <c r="BC208" s="257">
        <f t="shared" si="49"/>
        <v>4</v>
      </c>
      <c r="BD208" s="252">
        <f t="shared" si="50"/>
        <v>0</v>
      </c>
      <c r="BE208" s="252">
        <f t="shared" si="51"/>
        <v>0</v>
      </c>
      <c r="BF208" s="252">
        <f t="shared" si="52"/>
        <v>0</v>
      </c>
      <c r="BG208" s="254">
        <f t="shared" si="53"/>
        <v>0</v>
      </c>
      <c r="BH208" s="257">
        <f t="shared" si="54"/>
        <v>4</v>
      </c>
      <c r="BI208" s="259">
        <f t="shared" si="55"/>
        <v>8</v>
      </c>
      <c r="BJ208" s="252">
        <f t="shared" si="56"/>
        <v>0</v>
      </c>
      <c r="BK208" s="252">
        <f t="shared" si="57"/>
        <v>0</v>
      </c>
      <c r="BL208" s="254">
        <f t="shared" si="58"/>
        <v>0</v>
      </c>
      <c r="BM208" s="260">
        <f t="shared" si="59"/>
        <v>3</v>
      </c>
      <c r="BN208" s="252">
        <f t="shared" si="60"/>
        <v>13</v>
      </c>
      <c r="BO208" s="252">
        <f t="shared" si="61"/>
        <v>0</v>
      </c>
      <c r="BP208" s="252">
        <f t="shared" si="62"/>
        <v>0</v>
      </c>
      <c r="BQ208" s="254">
        <f t="shared" si="63"/>
        <v>0</v>
      </c>
      <c r="BR208" s="261">
        <f t="shared" si="64"/>
        <v>3</v>
      </c>
      <c r="BS208" s="252">
        <f t="shared" si="65"/>
        <v>0</v>
      </c>
      <c r="BT208" s="252">
        <f t="shared" si="66"/>
        <v>0</v>
      </c>
      <c r="BU208" s="252">
        <f t="shared" si="67"/>
        <v>0</v>
      </c>
      <c r="BV208" s="254">
        <f t="shared" si="68"/>
        <v>0</v>
      </c>
      <c r="BW208" s="261">
        <f t="shared" si="69"/>
        <v>4</v>
      </c>
      <c r="BX208" s="262">
        <v>85</v>
      </c>
      <c r="BY208" s="262">
        <v>85</v>
      </c>
      <c r="BZ208" s="246" t="e">
        <f t="shared" si="70"/>
        <v>#VALUE!</v>
      </c>
      <c r="CA208" s="246">
        <f t="shared" si="71"/>
        <v>16</v>
      </c>
      <c r="CB208" s="246" t="e">
        <f t="shared" si="72"/>
        <v>#VALUE!</v>
      </c>
      <c r="CC208" s="246" t="e">
        <f t="shared" si="73"/>
        <v>#VALUE!</v>
      </c>
      <c r="CD208" s="246" t="e">
        <f t="shared" si="74"/>
        <v>#VALUE!</v>
      </c>
      <c r="CE208" s="246" t="e">
        <f t="shared" si="75"/>
        <v>#VALUE!</v>
      </c>
      <c r="CF208" s="246" t="e">
        <f t="shared" si="76"/>
        <v>#VALUE!</v>
      </c>
      <c r="CG208" s="246" t="e">
        <f t="shared" si="77"/>
        <v>#VALUE!</v>
      </c>
      <c r="CH208" s="246" t="e">
        <f t="shared" si="78"/>
        <v>#VALUE!</v>
      </c>
      <c r="CI208" s="246" t="e">
        <f t="shared" si="79"/>
        <v>#VALUE!</v>
      </c>
      <c r="CJ208" s="246" t="e">
        <f t="shared" si="80"/>
        <v>#VALUE!</v>
      </c>
      <c r="CK208" s="246" t="e">
        <f t="shared" si="81"/>
        <v>#VALUE!</v>
      </c>
      <c r="CL208" s="246" t="e">
        <f t="shared" si="82"/>
        <v>#VALUE!</v>
      </c>
      <c r="CM208" s="246" t="e">
        <f t="shared" si="83"/>
        <v>#VALUE!</v>
      </c>
      <c r="CN208" s="246" t="e">
        <f t="shared" si="84"/>
        <v>#VALUE!</v>
      </c>
      <c r="CO208" s="263" t="str">
        <f t="shared" si="85"/>
        <v>2023PEC AI 180</v>
      </c>
      <c r="CP208" s="246" t="e">
        <f t="shared" si="86"/>
        <v>#VALUE!</v>
      </c>
      <c r="CQ208" s="211"/>
      <c r="CR208" s="246">
        <f t="shared" si="87"/>
        <v>15</v>
      </c>
      <c r="CS208" s="246" t="e">
        <f t="shared" si="88"/>
        <v>#VALUE!</v>
      </c>
      <c r="CT208" s="246" t="e">
        <f t="shared" si="89"/>
        <v>#VALUE!</v>
      </c>
      <c r="CU208" s="246" t="e">
        <f t="shared" si="90"/>
        <v>#VALUE!</v>
      </c>
      <c r="CV208" s="246" t="e">
        <f t="shared" si="91"/>
        <v>#VALUE!</v>
      </c>
      <c r="CW208" s="246" t="e">
        <f t="shared" si="92"/>
        <v>#VALUE!</v>
      </c>
      <c r="CX208" s="246" t="e">
        <f t="shared" si="93"/>
        <v>#VALUE!</v>
      </c>
      <c r="CY208" s="246" t="e">
        <f t="shared" si="94"/>
        <v>#VALUE!</v>
      </c>
      <c r="CZ208" s="246" t="e">
        <f t="shared" si="95"/>
        <v>#VALUE!</v>
      </c>
      <c r="DA208" s="246" t="e">
        <f t="shared" si="96"/>
        <v>#VALUE!</v>
      </c>
      <c r="DB208" s="246" t="e">
        <f t="shared" si="97"/>
        <v>#VALUE!</v>
      </c>
      <c r="DC208" s="246" t="e">
        <f t="shared" si="98"/>
        <v>#VALUE!</v>
      </c>
      <c r="DD208" s="246" t="e">
        <f t="shared" si="99"/>
        <v>#VALUE!</v>
      </c>
      <c r="DE208" s="212"/>
      <c r="DF208" s="212" t="e">
        <f t="shared" si="100"/>
        <v>#VALUE!</v>
      </c>
      <c r="DG208" s="212"/>
      <c r="DH208" s="212"/>
      <c r="DI208" s="212"/>
      <c r="DJ208" s="212"/>
      <c r="DK208" s="212"/>
      <c r="DL208" s="212"/>
      <c r="DM208" s="212"/>
      <c r="DN208" s="212"/>
      <c r="DO208" s="212"/>
      <c r="DP208" s="212"/>
      <c r="DQ208" s="212"/>
      <c r="DR208" s="264">
        <f t="shared" si="101"/>
        <v>85</v>
      </c>
      <c r="DS208" s="241">
        <f t="shared" si="102"/>
        <v>17</v>
      </c>
      <c r="DT208" s="212">
        <f t="shared" si="103"/>
        <v>12</v>
      </c>
      <c r="DU208" s="212">
        <f t="shared" si="104"/>
        <v>12</v>
      </c>
      <c r="DV208" s="212">
        <f t="shared" si="105"/>
        <v>11</v>
      </c>
      <c r="DW208" s="212">
        <f t="shared" si="106"/>
        <v>12</v>
      </c>
      <c r="DX208" s="264">
        <f t="shared" si="107"/>
        <v>8</v>
      </c>
      <c r="DY208" s="265">
        <f t="shared" si="108"/>
        <v>13</v>
      </c>
      <c r="DZ208" s="212">
        <f t="shared" si="109"/>
        <v>85</v>
      </c>
      <c r="EA208" s="212">
        <f t="shared" si="110"/>
        <v>17</v>
      </c>
      <c r="EB208" s="212">
        <f t="shared" si="111"/>
        <v>12</v>
      </c>
      <c r="EC208" s="212">
        <f t="shared" ref="EC208:ED208" si="1486">IF(ISEVEN($B208),DT208,0)</f>
        <v>0</v>
      </c>
      <c r="ED208" s="212">
        <f t="shared" si="1486"/>
        <v>0</v>
      </c>
      <c r="EE208" s="212">
        <f t="shared" ref="EE208:EF208" si="1487">IF(ISODD($B208),DU208,0)</f>
        <v>12</v>
      </c>
      <c r="EF208" s="212">
        <f t="shared" si="1487"/>
        <v>11</v>
      </c>
      <c r="EG208" s="212">
        <f t="shared" si="114"/>
        <v>0</v>
      </c>
      <c r="EH208" s="212">
        <f t="shared" si="115"/>
        <v>12</v>
      </c>
      <c r="EI208" s="212">
        <f t="shared" ref="EI208:EJ208" si="1488">IF(ISEVEN($B208),DW208,0)</f>
        <v>0</v>
      </c>
      <c r="EJ208" s="212">
        <f t="shared" si="1488"/>
        <v>0</v>
      </c>
      <c r="EK208" s="264">
        <f t="shared" ref="EK208:EL208" si="1489">IF(ISODD($B208),DX208,0)</f>
        <v>8</v>
      </c>
      <c r="EL208" s="212">
        <f t="shared" si="1489"/>
        <v>13</v>
      </c>
      <c r="EM208" s="212">
        <f t="shared" si="118"/>
        <v>0</v>
      </c>
      <c r="EN208" s="212"/>
      <c r="EO208" s="212"/>
      <c r="EP208" s="241">
        <f t="shared" si="119"/>
        <v>17</v>
      </c>
      <c r="EQ208" s="212">
        <f t="shared" si="120"/>
        <v>15</v>
      </c>
      <c r="ER208" s="212">
        <f t="shared" si="121"/>
        <v>15</v>
      </c>
      <c r="ES208" s="212">
        <f t="shared" si="122"/>
        <v>13</v>
      </c>
      <c r="ET208" s="264">
        <f t="shared" si="123"/>
        <v>11</v>
      </c>
      <c r="EU208" s="212">
        <f t="shared" si="124"/>
        <v>14</v>
      </c>
      <c r="EV208" s="212"/>
      <c r="EW208" s="212">
        <f t="shared" si="125"/>
        <v>85</v>
      </c>
      <c r="EX208" s="212">
        <f t="shared" si="126"/>
        <v>17</v>
      </c>
      <c r="EY208" s="212">
        <f t="shared" si="127"/>
        <v>15</v>
      </c>
      <c r="EZ208" s="212">
        <f t="shared" ref="EZ208:FA208" si="1490">IF(ISEVEN($B208),EQ208,0)</f>
        <v>0</v>
      </c>
      <c r="FA208" s="212">
        <f t="shared" si="1490"/>
        <v>0</v>
      </c>
      <c r="FB208" s="212">
        <f t="shared" ref="FB208:FC208" si="1491">IF(ISODD($B208),ER208,0)</f>
        <v>15</v>
      </c>
      <c r="FC208" s="212">
        <f t="shared" si="1491"/>
        <v>13</v>
      </c>
      <c r="FD208" s="212">
        <f t="shared" si="130"/>
        <v>0</v>
      </c>
      <c r="FE208" s="264">
        <f t="shared" si="131"/>
        <v>11</v>
      </c>
      <c r="FF208" s="212">
        <f t="shared" ref="FF208:FG208" si="1492">IF(ISEVEN($B208),ET208,0)</f>
        <v>0</v>
      </c>
      <c r="FG208" s="212">
        <f t="shared" si="1492"/>
        <v>0</v>
      </c>
      <c r="FH208" s="212">
        <f t="shared" si="133"/>
        <v>14</v>
      </c>
      <c r="FI208" s="212">
        <v>0</v>
      </c>
      <c r="FJ208" s="212">
        <v>0</v>
      </c>
      <c r="FK208" s="212"/>
      <c r="FL208" s="212"/>
      <c r="FM208" s="262">
        <v>85</v>
      </c>
    </row>
    <row r="209" spans="1:169" ht="15.75" customHeight="1" x14ac:dyDescent="0.2">
      <c r="A209" s="247">
        <v>196</v>
      </c>
      <c r="B209" s="266">
        <v>213423243196</v>
      </c>
      <c r="C209" s="266" t="s">
        <v>241</v>
      </c>
      <c r="D209" s="250"/>
      <c r="E209" s="267" t="s">
        <v>242</v>
      </c>
      <c r="F209" s="252">
        <f t="shared" si="0"/>
        <v>2</v>
      </c>
      <c r="G209" s="252">
        <f t="shared" si="1"/>
        <v>2</v>
      </c>
      <c r="H209" s="252">
        <f t="shared" si="2"/>
        <v>2</v>
      </c>
      <c r="I209" s="252">
        <f t="shared" si="3"/>
        <v>2</v>
      </c>
      <c r="J209" s="252">
        <f t="shared" si="4"/>
        <v>2</v>
      </c>
      <c r="K209" s="252">
        <f t="shared" si="5"/>
        <v>2</v>
      </c>
      <c r="L209" s="252">
        <f t="shared" si="6"/>
        <v>2</v>
      </c>
      <c r="M209" s="252">
        <f t="shared" si="7"/>
        <v>2</v>
      </c>
      <c r="N209" s="252">
        <f t="shared" si="8"/>
        <v>0</v>
      </c>
      <c r="O209" s="253">
        <f t="shared" si="9"/>
        <v>0</v>
      </c>
      <c r="P209" s="252">
        <f t="shared" si="10"/>
        <v>0</v>
      </c>
      <c r="Q209" s="252">
        <f t="shared" si="11"/>
        <v>0</v>
      </c>
      <c r="R209" s="252">
        <f t="shared" si="12"/>
        <v>0</v>
      </c>
      <c r="S209" s="254">
        <f t="shared" si="13"/>
        <v>0</v>
      </c>
      <c r="T209" s="255">
        <f t="shared" si="14"/>
        <v>4</v>
      </c>
      <c r="U209" s="252">
        <f t="shared" si="15"/>
        <v>11</v>
      </c>
      <c r="V209" s="252">
        <f t="shared" si="16"/>
        <v>0</v>
      </c>
      <c r="W209" s="252">
        <f t="shared" si="17"/>
        <v>0</v>
      </c>
      <c r="X209" s="254">
        <f t="shared" si="18"/>
        <v>0</v>
      </c>
      <c r="Y209" s="256">
        <f t="shared" si="19"/>
        <v>3</v>
      </c>
      <c r="Z209" s="252">
        <f t="shared" si="20"/>
        <v>12</v>
      </c>
      <c r="AA209" s="252">
        <f t="shared" si="21"/>
        <v>0</v>
      </c>
      <c r="AB209" s="252">
        <f t="shared" si="22"/>
        <v>0</v>
      </c>
      <c r="AC209" s="254">
        <f t="shared" si="23"/>
        <v>0</v>
      </c>
      <c r="AD209" s="255">
        <f t="shared" si="24"/>
        <v>3</v>
      </c>
      <c r="AE209" s="252">
        <f t="shared" si="25"/>
        <v>0</v>
      </c>
      <c r="AF209" s="252">
        <f t="shared" si="26"/>
        <v>0</v>
      </c>
      <c r="AG209" s="252">
        <f t="shared" si="27"/>
        <v>0</v>
      </c>
      <c r="AH209" s="254">
        <f t="shared" si="28"/>
        <v>0</v>
      </c>
      <c r="AI209" s="257">
        <f t="shared" si="29"/>
        <v>4</v>
      </c>
      <c r="AJ209" s="252">
        <f t="shared" si="30"/>
        <v>0</v>
      </c>
      <c r="AK209" s="252">
        <f t="shared" si="31"/>
        <v>0</v>
      </c>
      <c r="AL209" s="252">
        <f t="shared" si="32"/>
        <v>0</v>
      </c>
      <c r="AM209" s="254">
        <f t="shared" si="33"/>
        <v>0</v>
      </c>
      <c r="AN209" s="257">
        <f t="shared" si="34"/>
        <v>4</v>
      </c>
      <c r="AO209" s="252">
        <f t="shared" si="35"/>
        <v>12</v>
      </c>
      <c r="AP209" s="252">
        <f t="shared" si="36"/>
        <v>0</v>
      </c>
      <c r="AQ209" s="252">
        <f t="shared" si="37"/>
        <v>0</v>
      </c>
      <c r="AR209" s="254">
        <f t="shared" si="38"/>
        <v>0</v>
      </c>
      <c r="AS209" s="257">
        <f t="shared" si="39"/>
        <v>3</v>
      </c>
      <c r="AT209" s="252">
        <f t="shared" si="40"/>
        <v>0</v>
      </c>
      <c r="AU209" s="252">
        <f t="shared" si="41"/>
        <v>0</v>
      </c>
      <c r="AV209" s="252">
        <f t="shared" si="42"/>
        <v>0</v>
      </c>
      <c r="AW209" s="254">
        <f t="shared" si="43"/>
        <v>0</v>
      </c>
      <c r="AX209" s="258">
        <f t="shared" si="44"/>
        <v>4</v>
      </c>
      <c r="AY209" s="252">
        <f t="shared" si="45"/>
        <v>12</v>
      </c>
      <c r="AZ209" s="252">
        <f t="shared" si="46"/>
        <v>0</v>
      </c>
      <c r="BA209" s="252">
        <f t="shared" si="47"/>
        <v>0</v>
      </c>
      <c r="BB209" s="254">
        <f t="shared" si="48"/>
        <v>0</v>
      </c>
      <c r="BC209" s="257">
        <f t="shared" si="49"/>
        <v>3</v>
      </c>
      <c r="BD209" s="259">
        <f t="shared" si="50"/>
        <v>5</v>
      </c>
      <c r="BE209" s="252">
        <f t="shared" si="51"/>
        <v>0</v>
      </c>
      <c r="BF209" s="252">
        <f t="shared" si="52"/>
        <v>0</v>
      </c>
      <c r="BG209" s="254">
        <f t="shared" si="53"/>
        <v>0</v>
      </c>
      <c r="BH209" s="257">
        <f t="shared" si="54"/>
        <v>3</v>
      </c>
      <c r="BI209" s="252">
        <f t="shared" si="55"/>
        <v>0</v>
      </c>
      <c r="BJ209" s="252">
        <f t="shared" si="56"/>
        <v>0</v>
      </c>
      <c r="BK209" s="252">
        <f t="shared" si="57"/>
        <v>0</v>
      </c>
      <c r="BL209" s="254">
        <f t="shared" si="58"/>
        <v>0</v>
      </c>
      <c r="BM209" s="260">
        <f t="shared" si="59"/>
        <v>4</v>
      </c>
      <c r="BN209" s="252">
        <f t="shared" si="60"/>
        <v>0</v>
      </c>
      <c r="BO209" s="252">
        <f t="shared" si="61"/>
        <v>0</v>
      </c>
      <c r="BP209" s="252">
        <f t="shared" si="62"/>
        <v>0</v>
      </c>
      <c r="BQ209" s="254">
        <f t="shared" si="63"/>
        <v>0</v>
      </c>
      <c r="BR209" s="261">
        <f t="shared" si="64"/>
        <v>4</v>
      </c>
      <c r="BS209" s="252">
        <f t="shared" si="65"/>
        <v>12</v>
      </c>
      <c r="BT209" s="252">
        <f t="shared" si="66"/>
        <v>0</v>
      </c>
      <c r="BU209" s="252">
        <f t="shared" si="67"/>
        <v>0</v>
      </c>
      <c r="BV209" s="254">
        <f t="shared" si="68"/>
        <v>0</v>
      </c>
      <c r="BW209" s="261">
        <f t="shared" si="69"/>
        <v>3</v>
      </c>
      <c r="BX209" s="262">
        <v>80</v>
      </c>
      <c r="BY209" s="262">
        <v>80</v>
      </c>
      <c r="BZ209" s="246" t="e">
        <f t="shared" si="70"/>
        <v>#VALUE!</v>
      </c>
      <c r="CA209" s="246">
        <f t="shared" si="71"/>
        <v>14</v>
      </c>
      <c r="CB209" s="246" t="e">
        <f t="shared" si="72"/>
        <v>#VALUE!</v>
      </c>
      <c r="CC209" s="246" t="e">
        <f t="shared" si="73"/>
        <v>#VALUE!</v>
      </c>
      <c r="CD209" s="246" t="e">
        <f t="shared" si="74"/>
        <v>#VALUE!</v>
      </c>
      <c r="CE209" s="246" t="e">
        <f t="shared" si="75"/>
        <v>#VALUE!</v>
      </c>
      <c r="CF209" s="246" t="e">
        <f t="shared" si="76"/>
        <v>#VALUE!</v>
      </c>
      <c r="CG209" s="246" t="e">
        <f t="shared" si="77"/>
        <v>#VALUE!</v>
      </c>
      <c r="CH209" s="246" t="e">
        <f t="shared" si="78"/>
        <v>#VALUE!</v>
      </c>
      <c r="CI209" s="246" t="e">
        <f t="shared" si="79"/>
        <v>#VALUE!</v>
      </c>
      <c r="CJ209" s="246" t="e">
        <f t="shared" si="80"/>
        <v>#VALUE!</v>
      </c>
      <c r="CK209" s="246" t="e">
        <f t="shared" si="81"/>
        <v>#VALUE!</v>
      </c>
      <c r="CL209" s="246" t="e">
        <f t="shared" si="82"/>
        <v>#VALUE!</v>
      </c>
      <c r="CM209" s="246" t="e">
        <f t="shared" si="83"/>
        <v>#VALUE!</v>
      </c>
      <c r="CN209" s="246" t="e">
        <f t="shared" si="84"/>
        <v>#VALUE!</v>
      </c>
      <c r="CO209" s="263" t="str">
        <f t="shared" si="85"/>
        <v>2023PEC AI 181</v>
      </c>
      <c r="CP209" s="246" t="e">
        <f t="shared" si="86"/>
        <v>#VALUE!</v>
      </c>
      <c r="CQ209" s="211"/>
      <c r="CR209" s="246">
        <f t="shared" si="87"/>
        <v>13</v>
      </c>
      <c r="CS209" s="246" t="e">
        <f t="shared" si="88"/>
        <v>#VALUE!</v>
      </c>
      <c r="CT209" s="246" t="e">
        <f t="shared" si="89"/>
        <v>#VALUE!</v>
      </c>
      <c r="CU209" s="246" t="e">
        <f t="shared" si="90"/>
        <v>#VALUE!</v>
      </c>
      <c r="CV209" s="246" t="e">
        <f t="shared" si="91"/>
        <v>#VALUE!</v>
      </c>
      <c r="CW209" s="246" t="e">
        <f t="shared" si="92"/>
        <v>#VALUE!</v>
      </c>
      <c r="CX209" s="246" t="e">
        <f t="shared" si="93"/>
        <v>#VALUE!</v>
      </c>
      <c r="CY209" s="246" t="e">
        <f t="shared" si="94"/>
        <v>#VALUE!</v>
      </c>
      <c r="CZ209" s="246" t="e">
        <f t="shared" si="95"/>
        <v>#VALUE!</v>
      </c>
      <c r="DA209" s="246" t="e">
        <f t="shared" si="96"/>
        <v>#VALUE!</v>
      </c>
      <c r="DB209" s="246" t="e">
        <f t="shared" si="97"/>
        <v>#VALUE!</v>
      </c>
      <c r="DC209" s="246" t="e">
        <f t="shared" si="98"/>
        <v>#VALUE!</v>
      </c>
      <c r="DD209" s="246" t="e">
        <f t="shared" si="99"/>
        <v>#VALUE!</v>
      </c>
      <c r="DE209" s="212"/>
      <c r="DF209" s="212" t="e">
        <f t="shared" si="100"/>
        <v>#VALUE!</v>
      </c>
      <c r="DG209" s="212"/>
      <c r="DH209" s="212"/>
      <c r="DI209" s="212"/>
      <c r="DJ209" s="212"/>
      <c r="DK209" s="212"/>
      <c r="DL209" s="212"/>
      <c r="DM209" s="212"/>
      <c r="DN209" s="212"/>
      <c r="DO209" s="212"/>
      <c r="DP209" s="212"/>
      <c r="DQ209" s="212"/>
      <c r="DR209" s="264">
        <f t="shared" si="101"/>
        <v>80</v>
      </c>
      <c r="DS209" s="241">
        <f t="shared" si="102"/>
        <v>16</v>
      </c>
      <c r="DT209" s="212">
        <f t="shared" si="103"/>
        <v>11</v>
      </c>
      <c r="DU209" s="212">
        <f t="shared" si="104"/>
        <v>12</v>
      </c>
      <c r="DV209" s="212">
        <f t="shared" si="105"/>
        <v>12</v>
      </c>
      <c r="DW209" s="212">
        <f t="shared" si="106"/>
        <v>12</v>
      </c>
      <c r="DX209" s="264">
        <f t="shared" si="107"/>
        <v>5</v>
      </c>
      <c r="DY209" s="265">
        <f t="shared" si="108"/>
        <v>12</v>
      </c>
      <c r="DZ209" s="212">
        <f t="shared" si="109"/>
        <v>80</v>
      </c>
      <c r="EA209" s="212">
        <f t="shared" si="110"/>
        <v>16</v>
      </c>
      <c r="EB209" s="212">
        <f t="shared" si="111"/>
        <v>0</v>
      </c>
      <c r="EC209" s="212">
        <f t="shared" ref="EC209:ED209" si="1493">IF(ISEVEN($B209),DT209,0)</f>
        <v>11</v>
      </c>
      <c r="ED209" s="212">
        <f t="shared" si="1493"/>
        <v>12</v>
      </c>
      <c r="EE209" s="212">
        <f t="shared" ref="EE209:EF209" si="1494">IF(ISODD($B209),DU209,0)</f>
        <v>0</v>
      </c>
      <c r="EF209" s="212">
        <f t="shared" si="1494"/>
        <v>0</v>
      </c>
      <c r="EG209" s="212">
        <f t="shared" si="114"/>
        <v>12</v>
      </c>
      <c r="EH209" s="212">
        <f t="shared" si="115"/>
        <v>0</v>
      </c>
      <c r="EI209" s="212">
        <f t="shared" ref="EI209:EJ209" si="1495">IF(ISEVEN($B209),DW209,0)</f>
        <v>12</v>
      </c>
      <c r="EJ209" s="264">
        <f t="shared" si="1495"/>
        <v>5</v>
      </c>
      <c r="EK209" s="212">
        <f t="shared" ref="EK209:EL209" si="1496">IF(ISODD($B209),DX209,0)</f>
        <v>0</v>
      </c>
      <c r="EL209" s="212">
        <f t="shared" si="1496"/>
        <v>0</v>
      </c>
      <c r="EM209" s="212">
        <f t="shared" si="118"/>
        <v>12</v>
      </c>
      <c r="EN209" s="212"/>
      <c r="EO209" s="212"/>
      <c r="EP209" s="241">
        <f t="shared" si="119"/>
        <v>16</v>
      </c>
      <c r="EQ209" s="212">
        <f t="shared" si="120"/>
        <v>13</v>
      </c>
      <c r="ER209" s="212">
        <f t="shared" si="121"/>
        <v>14</v>
      </c>
      <c r="ES209" s="212">
        <f t="shared" si="122"/>
        <v>14</v>
      </c>
      <c r="ET209" s="264">
        <f t="shared" si="123"/>
        <v>10</v>
      </c>
      <c r="EU209" s="212">
        <f t="shared" si="124"/>
        <v>13</v>
      </c>
      <c r="EV209" s="212"/>
      <c r="EW209" s="212">
        <f t="shared" si="125"/>
        <v>80</v>
      </c>
      <c r="EX209" s="212">
        <f t="shared" si="126"/>
        <v>16</v>
      </c>
      <c r="EY209" s="212">
        <f t="shared" si="127"/>
        <v>0</v>
      </c>
      <c r="EZ209" s="212">
        <f t="shared" ref="EZ209:FA209" si="1497">IF(ISEVEN($B209),EQ209,0)</f>
        <v>13</v>
      </c>
      <c r="FA209" s="212">
        <f t="shared" si="1497"/>
        <v>14</v>
      </c>
      <c r="FB209" s="212">
        <f t="shared" ref="FB209:FC209" si="1498">IF(ISODD($B209),ER209,0)</f>
        <v>0</v>
      </c>
      <c r="FC209" s="212">
        <f t="shared" si="1498"/>
        <v>0</v>
      </c>
      <c r="FD209" s="212">
        <f t="shared" si="130"/>
        <v>14</v>
      </c>
      <c r="FE209" s="212">
        <f t="shared" si="131"/>
        <v>0</v>
      </c>
      <c r="FF209" s="264">
        <f t="shared" ref="FF209:FG209" si="1499">IF(ISEVEN($B209),ET209,0)</f>
        <v>10</v>
      </c>
      <c r="FG209" s="212">
        <f t="shared" si="1499"/>
        <v>13</v>
      </c>
      <c r="FH209" s="212">
        <f t="shared" si="133"/>
        <v>0</v>
      </c>
      <c r="FI209" s="212">
        <v>0</v>
      </c>
      <c r="FJ209" s="212">
        <v>0</v>
      </c>
      <c r="FK209" s="212"/>
      <c r="FL209" s="212"/>
      <c r="FM209" s="262">
        <v>80</v>
      </c>
    </row>
    <row r="210" spans="1:169" ht="15.75" customHeight="1" x14ac:dyDescent="0.2">
      <c r="A210" s="247">
        <v>198</v>
      </c>
      <c r="B210" s="248">
        <v>213423243198</v>
      </c>
      <c r="C210" s="249" t="s">
        <v>928</v>
      </c>
      <c r="D210" s="250"/>
      <c r="E210" s="251" t="s">
        <v>929</v>
      </c>
      <c r="F210" s="252">
        <f t="shared" si="0"/>
        <v>2</v>
      </c>
      <c r="G210" s="252">
        <f t="shared" si="1"/>
        <v>2</v>
      </c>
      <c r="H210" s="252">
        <f t="shared" si="2"/>
        <v>2</v>
      </c>
      <c r="I210" s="252">
        <f t="shared" si="3"/>
        <v>2</v>
      </c>
      <c r="J210" s="252">
        <f t="shared" si="4"/>
        <v>2</v>
      </c>
      <c r="K210" s="252">
        <f t="shared" si="5"/>
        <v>2</v>
      </c>
      <c r="L210" s="252">
        <f t="shared" si="6"/>
        <v>2</v>
      </c>
      <c r="M210" s="252">
        <f t="shared" si="7"/>
        <v>2</v>
      </c>
      <c r="N210" s="252">
        <f t="shared" si="8"/>
        <v>0</v>
      </c>
      <c r="O210" s="253">
        <f t="shared" si="9"/>
        <v>0</v>
      </c>
      <c r="P210" s="252">
        <f t="shared" si="10"/>
        <v>0</v>
      </c>
      <c r="Q210" s="252">
        <f t="shared" si="11"/>
        <v>0</v>
      </c>
      <c r="R210" s="252">
        <f t="shared" si="12"/>
        <v>0</v>
      </c>
      <c r="S210" s="254">
        <f t="shared" si="13"/>
        <v>0</v>
      </c>
      <c r="T210" s="255">
        <f t="shared" si="14"/>
        <v>4</v>
      </c>
      <c r="U210" s="252">
        <f t="shared" si="15"/>
        <v>11</v>
      </c>
      <c r="V210" s="252">
        <f t="shared" si="16"/>
        <v>0</v>
      </c>
      <c r="W210" s="252">
        <f t="shared" si="17"/>
        <v>0</v>
      </c>
      <c r="X210" s="254">
        <f t="shared" si="18"/>
        <v>0</v>
      </c>
      <c r="Y210" s="256">
        <f t="shared" si="19"/>
        <v>3</v>
      </c>
      <c r="Z210" s="252">
        <f t="shared" si="20"/>
        <v>12</v>
      </c>
      <c r="AA210" s="252">
        <f t="shared" si="21"/>
        <v>0</v>
      </c>
      <c r="AB210" s="252">
        <f t="shared" si="22"/>
        <v>0</v>
      </c>
      <c r="AC210" s="254">
        <f t="shared" si="23"/>
        <v>0</v>
      </c>
      <c r="AD210" s="255">
        <f t="shared" si="24"/>
        <v>3</v>
      </c>
      <c r="AE210" s="252">
        <f t="shared" si="25"/>
        <v>0</v>
      </c>
      <c r="AF210" s="252">
        <f t="shared" si="26"/>
        <v>0</v>
      </c>
      <c r="AG210" s="252">
        <f t="shared" si="27"/>
        <v>0</v>
      </c>
      <c r="AH210" s="254">
        <f t="shared" si="28"/>
        <v>0</v>
      </c>
      <c r="AI210" s="257">
        <f t="shared" si="29"/>
        <v>4</v>
      </c>
      <c r="AJ210" s="252">
        <f t="shared" si="30"/>
        <v>0</v>
      </c>
      <c r="AK210" s="252">
        <f t="shared" si="31"/>
        <v>0</v>
      </c>
      <c r="AL210" s="252">
        <f t="shared" si="32"/>
        <v>0</v>
      </c>
      <c r="AM210" s="254">
        <f t="shared" si="33"/>
        <v>0</v>
      </c>
      <c r="AN210" s="257">
        <f t="shared" si="34"/>
        <v>4</v>
      </c>
      <c r="AO210" s="252">
        <f t="shared" si="35"/>
        <v>12</v>
      </c>
      <c r="AP210" s="252">
        <f t="shared" si="36"/>
        <v>0</v>
      </c>
      <c r="AQ210" s="252">
        <f t="shared" si="37"/>
        <v>0</v>
      </c>
      <c r="AR210" s="254">
        <f t="shared" si="38"/>
        <v>0</v>
      </c>
      <c r="AS210" s="257">
        <f t="shared" si="39"/>
        <v>3</v>
      </c>
      <c r="AT210" s="252">
        <f t="shared" si="40"/>
        <v>0</v>
      </c>
      <c r="AU210" s="252">
        <f t="shared" si="41"/>
        <v>0</v>
      </c>
      <c r="AV210" s="252">
        <f t="shared" si="42"/>
        <v>0</v>
      </c>
      <c r="AW210" s="254">
        <f t="shared" si="43"/>
        <v>0</v>
      </c>
      <c r="AX210" s="258">
        <f t="shared" si="44"/>
        <v>4</v>
      </c>
      <c r="AY210" s="252">
        <f t="shared" si="45"/>
        <v>12</v>
      </c>
      <c r="AZ210" s="252">
        <f t="shared" si="46"/>
        <v>0</v>
      </c>
      <c r="BA210" s="252">
        <f t="shared" si="47"/>
        <v>0</v>
      </c>
      <c r="BB210" s="254">
        <f t="shared" si="48"/>
        <v>0</v>
      </c>
      <c r="BC210" s="257">
        <f t="shared" si="49"/>
        <v>3</v>
      </c>
      <c r="BD210" s="259">
        <f t="shared" si="50"/>
        <v>7</v>
      </c>
      <c r="BE210" s="252">
        <f t="shared" si="51"/>
        <v>0</v>
      </c>
      <c r="BF210" s="252">
        <f t="shared" si="52"/>
        <v>0</v>
      </c>
      <c r="BG210" s="254">
        <f t="shared" si="53"/>
        <v>0</v>
      </c>
      <c r="BH210" s="257">
        <f t="shared" si="54"/>
        <v>3</v>
      </c>
      <c r="BI210" s="252">
        <f t="shared" si="55"/>
        <v>0</v>
      </c>
      <c r="BJ210" s="252">
        <f t="shared" si="56"/>
        <v>0</v>
      </c>
      <c r="BK210" s="252">
        <f t="shared" si="57"/>
        <v>0</v>
      </c>
      <c r="BL210" s="254">
        <f t="shared" si="58"/>
        <v>0</v>
      </c>
      <c r="BM210" s="260">
        <f t="shared" si="59"/>
        <v>4</v>
      </c>
      <c r="BN210" s="252">
        <f t="shared" si="60"/>
        <v>0</v>
      </c>
      <c r="BO210" s="252">
        <f t="shared" si="61"/>
        <v>0</v>
      </c>
      <c r="BP210" s="252">
        <f t="shared" si="62"/>
        <v>0</v>
      </c>
      <c r="BQ210" s="254">
        <f t="shared" si="63"/>
        <v>0</v>
      </c>
      <c r="BR210" s="261">
        <f t="shared" si="64"/>
        <v>4</v>
      </c>
      <c r="BS210" s="252">
        <f t="shared" si="65"/>
        <v>12</v>
      </c>
      <c r="BT210" s="252">
        <f t="shared" si="66"/>
        <v>0</v>
      </c>
      <c r="BU210" s="252">
        <f t="shared" si="67"/>
        <v>0</v>
      </c>
      <c r="BV210" s="254">
        <f t="shared" si="68"/>
        <v>0</v>
      </c>
      <c r="BW210" s="261">
        <f t="shared" si="69"/>
        <v>3</v>
      </c>
      <c r="BX210" s="262">
        <v>82</v>
      </c>
      <c r="BY210" s="262">
        <v>82</v>
      </c>
      <c r="BZ210" s="246" t="e">
        <f t="shared" si="70"/>
        <v>#VALUE!</v>
      </c>
      <c r="CA210" s="246">
        <f t="shared" si="71"/>
        <v>20</v>
      </c>
      <c r="CB210" s="246" t="e">
        <f t="shared" si="72"/>
        <v>#VALUE!</v>
      </c>
      <c r="CC210" s="246" t="e">
        <f t="shared" si="73"/>
        <v>#VALUE!</v>
      </c>
      <c r="CD210" s="246" t="e">
        <f t="shared" si="74"/>
        <v>#VALUE!</v>
      </c>
      <c r="CE210" s="246" t="e">
        <f t="shared" si="75"/>
        <v>#VALUE!</v>
      </c>
      <c r="CF210" s="246" t="e">
        <f t="shared" si="76"/>
        <v>#VALUE!</v>
      </c>
      <c r="CG210" s="246" t="e">
        <f t="shared" si="77"/>
        <v>#VALUE!</v>
      </c>
      <c r="CH210" s="246" t="e">
        <f t="shared" si="78"/>
        <v>#VALUE!</v>
      </c>
      <c r="CI210" s="246" t="e">
        <f t="shared" si="79"/>
        <v>#VALUE!</v>
      </c>
      <c r="CJ210" s="246" t="e">
        <f t="shared" si="80"/>
        <v>#VALUE!</v>
      </c>
      <c r="CK210" s="246" t="e">
        <f t="shared" si="81"/>
        <v>#VALUE!</v>
      </c>
      <c r="CL210" s="246" t="e">
        <f t="shared" si="82"/>
        <v>#VALUE!</v>
      </c>
      <c r="CM210" s="246" t="e">
        <f t="shared" si="83"/>
        <v>#VALUE!</v>
      </c>
      <c r="CN210" s="246" t="e">
        <f t="shared" si="84"/>
        <v>#VALUE!</v>
      </c>
      <c r="CO210" s="263" t="str">
        <f t="shared" si="85"/>
        <v>2023PEC AI 525</v>
      </c>
      <c r="CP210" s="246" t="e">
        <f t="shared" si="86"/>
        <v>#VALUE!</v>
      </c>
      <c r="CQ210" s="211"/>
      <c r="CR210" s="246">
        <f t="shared" si="87"/>
        <v>20</v>
      </c>
      <c r="CS210" s="246" t="e">
        <f t="shared" si="88"/>
        <v>#VALUE!</v>
      </c>
      <c r="CT210" s="246" t="e">
        <f t="shared" si="89"/>
        <v>#VALUE!</v>
      </c>
      <c r="CU210" s="246" t="e">
        <f t="shared" si="90"/>
        <v>#VALUE!</v>
      </c>
      <c r="CV210" s="246" t="e">
        <f t="shared" si="91"/>
        <v>#VALUE!</v>
      </c>
      <c r="CW210" s="246" t="e">
        <f t="shared" si="92"/>
        <v>#VALUE!</v>
      </c>
      <c r="CX210" s="246" t="e">
        <f t="shared" si="93"/>
        <v>#VALUE!</v>
      </c>
      <c r="CY210" s="246" t="e">
        <f t="shared" si="94"/>
        <v>#VALUE!</v>
      </c>
      <c r="CZ210" s="246" t="e">
        <f t="shared" si="95"/>
        <v>#VALUE!</v>
      </c>
      <c r="DA210" s="246" t="e">
        <f t="shared" si="96"/>
        <v>#VALUE!</v>
      </c>
      <c r="DB210" s="246" t="e">
        <f t="shared" si="97"/>
        <v>#VALUE!</v>
      </c>
      <c r="DC210" s="246" t="e">
        <f t="shared" si="98"/>
        <v>#VALUE!</v>
      </c>
      <c r="DD210" s="246" t="e">
        <f t="shared" si="99"/>
        <v>#VALUE!</v>
      </c>
      <c r="DE210" s="212"/>
      <c r="DF210" s="212" t="e">
        <f t="shared" si="100"/>
        <v>#VALUE!</v>
      </c>
      <c r="DG210" s="212"/>
      <c r="DH210" s="212"/>
      <c r="DI210" s="212"/>
      <c r="DJ210" s="212"/>
      <c r="DK210" s="212"/>
      <c r="DL210" s="212"/>
      <c r="DM210" s="212"/>
      <c r="DN210" s="212"/>
      <c r="DO210" s="212"/>
      <c r="DP210" s="212"/>
      <c r="DQ210" s="212"/>
      <c r="DR210" s="264">
        <f t="shared" si="101"/>
        <v>82</v>
      </c>
      <c r="DS210" s="241">
        <f t="shared" si="102"/>
        <v>16</v>
      </c>
      <c r="DT210" s="212">
        <f t="shared" si="103"/>
        <v>11</v>
      </c>
      <c r="DU210" s="212">
        <f t="shared" si="104"/>
        <v>12</v>
      </c>
      <c r="DV210" s="212">
        <f t="shared" si="105"/>
        <v>12</v>
      </c>
      <c r="DW210" s="212">
        <f t="shared" si="106"/>
        <v>12</v>
      </c>
      <c r="DX210" s="264">
        <f t="shared" si="107"/>
        <v>7</v>
      </c>
      <c r="DY210" s="265">
        <f t="shared" si="108"/>
        <v>12</v>
      </c>
      <c r="DZ210" s="212">
        <f t="shared" si="109"/>
        <v>82</v>
      </c>
      <c r="EA210" s="212">
        <f t="shared" si="110"/>
        <v>16</v>
      </c>
      <c r="EB210" s="212">
        <f t="shared" si="111"/>
        <v>0</v>
      </c>
      <c r="EC210" s="212">
        <f t="shared" ref="EC210:ED210" si="1500">IF(ISEVEN($B210),DT210,0)</f>
        <v>11</v>
      </c>
      <c r="ED210" s="212">
        <f t="shared" si="1500"/>
        <v>12</v>
      </c>
      <c r="EE210" s="212">
        <f t="shared" ref="EE210:EF210" si="1501">IF(ISODD($B210),DU210,0)</f>
        <v>0</v>
      </c>
      <c r="EF210" s="212">
        <f t="shared" si="1501"/>
        <v>0</v>
      </c>
      <c r="EG210" s="212">
        <f t="shared" si="114"/>
        <v>12</v>
      </c>
      <c r="EH210" s="212">
        <f t="shared" si="115"/>
        <v>0</v>
      </c>
      <c r="EI210" s="212">
        <f t="shared" ref="EI210:EJ210" si="1502">IF(ISEVEN($B210),DW210,0)</f>
        <v>12</v>
      </c>
      <c r="EJ210" s="264">
        <f t="shared" si="1502"/>
        <v>7</v>
      </c>
      <c r="EK210" s="212">
        <f t="shared" ref="EK210:EL210" si="1503">IF(ISODD($B210),DX210,0)</f>
        <v>0</v>
      </c>
      <c r="EL210" s="212">
        <f t="shared" si="1503"/>
        <v>0</v>
      </c>
      <c r="EM210" s="212">
        <f t="shared" si="118"/>
        <v>12</v>
      </c>
      <c r="EN210" s="212"/>
      <c r="EO210" s="212"/>
      <c r="EP210" s="241">
        <f t="shared" si="119"/>
        <v>16</v>
      </c>
      <c r="EQ210" s="212">
        <f t="shared" si="120"/>
        <v>14</v>
      </c>
      <c r="ER210" s="212">
        <f t="shared" si="121"/>
        <v>14</v>
      </c>
      <c r="ES210" s="212">
        <f t="shared" si="122"/>
        <v>14</v>
      </c>
      <c r="ET210" s="264">
        <f t="shared" si="123"/>
        <v>11</v>
      </c>
      <c r="EU210" s="212">
        <f t="shared" si="124"/>
        <v>13</v>
      </c>
      <c r="EV210" s="212"/>
      <c r="EW210" s="212">
        <f t="shared" si="125"/>
        <v>82</v>
      </c>
      <c r="EX210" s="212">
        <f t="shared" si="126"/>
        <v>16</v>
      </c>
      <c r="EY210" s="212">
        <f t="shared" si="127"/>
        <v>0</v>
      </c>
      <c r="EZ210" s="212">
        <f t="shared" ref="EZ210:FA210" si="1504">IF(ISEVEN($B210),EQ210,0)</f>
        <v>14</v>
      </c>
      <c r="FA210" s="212">
        <f t="shared" si="1504"/>
        <v>14</v>
      </c>
      <c r="FB210" s="212">
        <f t="shared" ref="FB210:FC210" si="1505">IF(ISODD($B210),ER210,0)</f>
        <v>0</v>
      </c>
      <c r="FC210" s="212">
        <f t="shared" si="1505"/>
        <v>0</v>
      </c>
      <c r="FD210" s="212">
        <f t="shared" si="130"/>
        <v>14</v>
      </c>
      <c r="FE210" s="212">
        <f t="shared" si="131"/>
        <v>0</v>
      </c>
      <c r="FF210" s="264">
        <f t="shared" ref="FF210:FG210" si="1506">IF(ISEVEN($B210),ET210,0)</f>
        <v>11</v>
      </c>
      <c r="FG210" s="212">
        <f t="shared" si="1506"/>
        <v>13</v>
      </c>
      <c r="FH210" s="212">
        <f t="shared" si="133"/>
        <v>0</v>
      </c>
      <c r="FI210" s="212">
        <v>0</v>
      </c>
      <c r="FJ210" s="212">
        <v>0</v>
      </c>
      <c r="FK210" s="212"/>
      <c r="FL210" s="212"/>
      <c r="FM210" s="262">
        <v>82</v>
      </c>
    </row>
    <row r="211" spans="1:169" ht="15.75" customHeight="1" x14ac:dyDescent="0.2">
      <c r="A211" s="247">
        <v>198</v>
      </c>
      <c r="B211" s="248">
        <v>213423243198</v>
      </c>
      <c r="C211" s="249" t="s">
        <v>930</v>
      </c>
      <c r="D211" s="250"/>
      <c r="E211" s="251" t="s">
        <v>931</v>
      </c>
      <c r="F211" s="252">
        <f t="shared" si="0"/>
        <v>2</v>
      </c>
      <c r="G211" s="252">
        <f t="shared" si="1"/>
        <v>2</v>
      </c>
      <c r="H211" s="252">
        <f t="shared" si="2"/>
        <v>2</v>
      </c>
      <c r="I211" s="252">
        <f t="shared" si="3"/>
        <v>2</v>
      </c>
      <c r="J211" s="252">
        <f t="shared" si="4"/>
        <v>2</v>
      </c>
      <c r="K211" s="252">
        <f t="shared" si="5"/>
        <v>1</v>
      </c>
      <c r="L211" s="252">
        <f t="shared" si="6"/>
        <v>0</v>
      </c>
      <c r="M211" s="252">
        <f t="shared" si="7"/>
        <v>0</v>
      </c>
      <c r="N211" s="252">
        <f t="shared" si="8"/>
        <v>0</v>
      </c>
      <c r="O211" s="253">
        <f t="shared" si="9"/>
        <v>0</v>
      </c>
      <c r="P211" s="252">
        <f t="shared" si="10"/>
        <v>0</v>
      </c>
      <c r="Q211" s="252">
        <f t="shared" si="11"/>
        <v>0</v>
      </c>
      <c r="R211" s="252">
        <f t="shared" si="12"/>
        <v>0</v>
      </c>
      <c r="S211" s="254">
        <f t="shared" si="13"/>
        <v>0</v>
      </c>
      <c r="T211" s="255">
        <f t="shared" si="14"/>
        <v>4</v>
      </c>
      <c r="U211" s="252">
        <f t="shared" si="15"/>
        <v>8</v>
      </c>
      <c r="V211" s="252">
        <f t="shared" si="16"/>
        <v>0</v>
      </c>
      <c r="W211" s="252">
        <f t="shared" si="17"/>
        <v>0</v>
      </c>
      <c r="X211" s="254">
        <f t="shared" si="18"/>
        <v>0</v>
      </c>
      <c r="Y211" s="256">
        <f t="shared" si="19"/>
        <v>3</v>
      </c>
      <c r="Z211" s="252">
        <f t="shared" si="20"/>
        <v>8</v>
      </c>
      <c r="AA211" s="252">
        <f t="shared" si="21"/>
        <v>0</v>
      </c>
      <c r="AB211" s="252">
        <f t="shared" si="22"/>
        <v>0</v>
      </c>
      <c r="AC211" s="254">
        <f t="shared" si="23"/>
        <v>0</v>
      </c>
      <c r="AD211" s="255">
        <f t="shared" si="24"/>
        <v>3</v>
      </c>
      <c r="AE211" s="252">
        <f t="shared" si="25"/>
        <v>0</v>
      </c>
      <c r="AF211" s="252">
        <f t="shared" si="26"/>
        <v>0</v>
      </c>
      <c r="AG211" s="252">
        <f t="shared" si="27"/>
        <v>0</v>
      </c>
      <c r="AH211" s="254">
        <f t="shared" si="28"/>
        <v>0</v>
      </c>
      <c r="AI211" s="257">
        <f t="shared" si="29"/>
        <v>4</v>
      </c>
      <c r="AJ211" s="252">
        <f t="shared" si="30"/>
        <v>0</v>
      </c>
      <c r="AK211" s="252">
        <f t="shared" si="31"/>
        <v>0</v>
      </c>
      <c r="AL211" s="252">
        <f t="shared" si="32"/>
        <v>0</v>
      </c>
      <c r="AM211" s="254">
        <f t="shared" si="33"/>
        <v>0</v>
      </c>
      <c r="AN211" s="257">
        <f t="shared" si="34"/>
        <v>4</v>
      </c>
      <c r="AO211" s="252">
        <f t="shared" si="35"/>
        <v>8</v>
      </c>
      <c r="AP211" s="252">
        <f t="shared" si="36"/>
        <v>0</v>
      </c>
      <c r="AQ211" s="252">
        <f t="shared" si="37"/>
        <v>0</v>
      </c>
      <c r="AR211" s="254">
        <f t="shared" si="38"/>
        <v>0</v>
      </c>
      <c r="AS211" s="257">
        <f t="shared" si="39"/>
        <v>3</v>
      </c>
      <c r="AT211" s="252">
        <f t="shared" si="40"/>
        <v>0</v>
      </c>
      <c r="AU211" s="252">
        <f t="shared" si="41"/>
        <v>0</v>
      </c>
      <c r="AV211" s="252">
        <f t="shared" si="42"/>
        <v>0</v>
      </c>
      <c r="AW211" s="254">
        <f t="shared" si="43"/>
        <v>0</v>
      </c>
      <c r="AX211" s="258">
        <f t="shared" si="44"/>
        <v>4</v>
      </c>
      <c r="AY211" s="252">
        <f t="shared" si="45"/>
        <v>8</v>
      </c>
      <c r="AZ211" s="252">
        <f t="shared" si="46"/>
        <v>0</v>
      </c>
      <c r="BA211" s="252">
        <f t="shared" si="47"/>
        <v>0</v>
      </c>
      <c r="BB211" s="254">
        <f t="shared" si="48"/>
        <v>0</v>
      </c>
      <c r="BC211" s="257">
        <f t="shared" si="49"/>
        <v>3</v>
      </c>
      <c r="BD211" s="259">
        <f t="shared" si="50"/>
        <v>3</v>
      </c>
      <c r="BE211" s="252">
        <f t="shared" si="51"/>
        <v>0</v>
      </c>
      <c r="BF211" s="252">
        <f t="shared" si="52"/>
        <v>0</v>
      </c>
      <c r="BG211" s="254">
        <f t="shared" si="53"/>
        <v>0</v>
      </c>
      <c r="BH211" s="257">
        <f t="shared" si="54"/>
        <v>3</v>
      </c>
      <c r="BI211" s="252">
        <f t="shared" si="55"/>
        <v>0</v>
      </c>
      <c r="BJ211" s="252">
        <f t="shared" si="56"/>
        <v>0</v>
      </c>
      <c r="BK211" s="252">
        <f t="shared" si="57"/>
        <v>0</v>
      </c>
      <c r="BL211" s="254">
        <f t="shared" si="58"/>
        <v>0</v>
      </c>
      <c r="BM211" s="260">
        <f t="shared" si="59"/>
        <v>4</v>
      </c>
      <c r="BN211" s="252">
        <f t="shared" si="60"/>
        <v>0</v>
      </c>
      <c r="BO211" s="252">
        <f t="shared" si="61"/>
        <v>0</v>
      </c>
      <c r="BP211" s="252">
        <f t="shared" si="62"/>
        <v>0</v>
      </c>
      <c r="BQ211" s="254">
        <f t="shared" si="63"/>
        <v>0</v>
      </c>
      <c r="BR211" s="261">
        <f t="shared" si="64"/>
        <v>4</v>
      </c>
      <c r="BS211" s="252">
        <f t="shared" si="65"/>
        <v>8</v>
      </c>
      <c r="BT211" s="252">
        <f t="shared" si="66"/>
        <v>0</v>
      </c>
      <c r="BU211" s="252">
        <f t="shared" si="67"/>
        <v>0</v>
      </c>
      <c r="BV211" s="254">
        <f t="shared" si="68"/>
        <v>0</v>
      </c>
      <c r="BW211" s="261">
        <f t="shared" si="69"/>
        <v>3</v>
      </c>
      <c r="BX211" s="262">
        <v>54</v>
      </c>
      <c r="BY211" s="262">
        <v>54</v>
      </c>
      <c r="BZ211" s="246" t="e">
        <f t="shared" si="70"/>
        <v>#VALUE!</v>
      </c>
      <c r="CA211" s="246">
        <f t="shared" si="71"/>
        <v>20</v>
      </c>
      <c r="CB211" s="246" t="e">
        <f t="shared" si="72"/>
        <v>#VALUE!</v>
      </c>
      <c r="CC211" s="246" t="e">
        <f t="shared" si="73"/>
        <v>#VALUE!</v>
      </c>
      <c r="CD211" s="246" t="e">
        <f t="shared" si="74"/>
        <v>#VALUE!</v>
      </c>
      <c r="CE211" s="246" t="e">
        <f t="shared" si="75"/>
        <v>#VALUE!</v>
      </c>
      <c r="CF211" s="246" t="e">
        <f t="shared" si="76"/>
        <v>#VALUE!</v>
      </c>
      <c r="CG211" s="246" t="e">
        <f t="shared" si="77"/>
        <v>#VALUE!</v>
      </c>
      <c r="CH211" s="246" t="e">
        <f t="shared" si="78"/>
        <v>#VALUE!</v>
      </c>
      <c r="CI211" s="246" t="e">
        <f t="shared" si="79"/>
        <v>#VALUE!</v>
      </c>
      <c r="CJ211" s="246" t="e">
        <f t="shared" si="80"/>
        <v>#VALUE!</v>
      </c>
      <c r="CK211" s="246" t="e">
        <f t="shared" si="81"/>
        <v>#VALUE!</v>
      </c>
      <c r="CL211" s="246" t="e">
        <f t="shared" si="82"/>
        <v>#VALUE!</v>
      </c>
      <c r="CM211" s="246" t="e">
        <f t="shared" si="83"/>
        <v>#VALUE!</v>
      </c>
      <c r="CN211" s="246" t="e">
        <f t="shared" si="84"/>
        <v>#VALUE!</v>
      </c>
      <c r="CO211" s="263" t="str">
        <f t="shared" si="85"/>
        <v>2023PEC AI 526</v>
      </c>
      <c r="CP211" s="246" t="e">
        <f t="shared" si="86"/>
        <v>#VALUE!</v>
      </c>
      <c r="CQ211" s="211"/>
      <c r="CR211" s="246">
        <f t="shared" si="87"/>
        <v>20</v>
      </c>
      <c r="CS211" s="246" t="e">
        <f t="shared" si="88"/>
        <v>#VALUE!</v>
      </c>
      <c r="CT211" s="246" t="e">
        <f t="shared" si="89"/>
        <v>#VALUE!</v>
      </c>
      <c r="CU211" s="246" t="e">
        <f t="shared" si="90"/>
        <v>#VALUE!</v>
      </c>
      <c r="CV211" s="246" t="e">
        <f t="shared" si="91"/>
        <v>#VALUE!</v>
      </c>
      <c r="CW211" s="246" t="e">
        <f t="shared" si="92"/>
        <v>#VALUE!</v>
      </c>
      <c r="CX211" s="246" t="e">
        <f t="shared" si="93"/>
        <v>#VALUE!</v>
      </c>
      <c r="CY211" s="246" t="e">
        <f t="shared" si="94"/>
        <v>#VALUE!</v>
      </c>
      <c r="CZ211" s="246" t="e">
        <f t="shared" si="95"/>
        <v>#VALUE!</v>
      </c>
      <c r="DA211" s="246" t="e">
        <f t="shared" si="96"/>
        <v>#VALUE!</v>
      </c>
      <c r="DB211" s="246" t="e">
        <f t="shared" si="97"/>
        <v>#VALUE!</v>
      </c>
      <c r="DC211" s="246" t="e">
        <f t="shared" si="98"/>
        <v>#VALUE!</v>
      </c>
      <c r="DD211" s="246" t="e">
        <f t="shared" si="99"/>
        <v>#VALUE!</v>
      </c>
      <c r="DE211" s="212"/>
      <c r="DF211" s="212" t="e">
        <f t="shared" si="100"/>
        <v>#VALUE!</v>
      </c>
      <c r="DG211" s="212"/>
      <c r="DH211" s="212"/>
      <c r="DI211" s="212"/>
      <c r="DJ211" s="212"/>
      <c r="DK211" s="212"/>
      <c r="DL211" s="212"/>
      <c r="DM211" s="212"/>
      <c r="DN211" s="212"/>
      <c r="DO211" s="212"/>
      <c r="DP211" s="212"/>
      <c r="DQ211" s="212"/>
      <c r="DR211" s="264">
        <f t="shared" si="101"/>
        <v>54</v>
      </c>
      <c r="DS211" s="241">
        <f t="shared" si="102"/>
        <v>11</v>
      </c>
      <c r="DT211" s="212">
        <f t="shared" si="103"/>
        <v>8</v>
      </c>
      <c r="DU211" s="212">
        <f t="shared" si="104"/>
        <v>8</v>
      </c>
      <c r="DV211" s="212">
        <f t="shared" si="105"/>
        <v>8</v>
      </c>
      <c r="DW211" s="212">
        <f t="shared" si="106"/>
        <v>8</v>
      </c>
      <c r="DX211" s="264">
        <f t="shared" si="107"/>
        <v>3</v>
      </c>
      <c r="DY211" s="265">
        <f t="shared" si="108"/>
        <v>8</v>
      </c>
      <c r="DZ211" s="212">
        <f t="shared" si="109"/>
        <v>54</v>
      </c>
      <c r="EA211" s="212">
        <f t="shared" si="110"/>
        <v>11</v>
      </c>
      <c r="EB211" s="212">
        <f t="shared" si="111"/>
        <v>0</v>
      </c>
      <c r="EC211" s="212">
        <f t="shared" ref="EC211:ED211" si="1507">IF(ISEVEN($B211),DT211,0)</f>
        <v>8</v>
      </c>
      <c r="ED211" s="212">
        <f t="shared" si="1507"/>
        <v>8</v>
      </c>
      <c r="EE211" s="212">
        <f t="shared" ref="EE211:EF211" si="1508">IF(ISODD($B211),DU211,0)</f>
        <v>0</v>
      </c>
      <c r="EF211" s="212">
        <f t="shared" si="1508"/>
        <v>0</v>
      </c>
      <c r="EG211" s="212">
        <f t="shared" si="114"/>
        <v>8</v>
      </c>
      <c r="EH211" s="212">
        <f t="shared" si="115"/>
        <v>0</v>
      </c>
      <c r="EI211" s="212">
        <f t="shared" ref="EI211:EJ211" si="1509">IF(ISEVEN($B211),DW211,0)</f>
        <v>8</v>
      </c>
      <c r="EJ211" s="264">
        <f t="shared" si="1509"/>
        <v>3</v>
      </c>
      <c r="EK211" s="212">
        <f t="shared" ref="EK211:EL211" si="1510">IF(ISODD($B211),DX211,0)</f>
        <v>0</v>
      </c>
      <c r="EL211" s="212">
        <f t="shared" si="1510"/>
        <v>0</v>
      </c>
      <c r="EM211" s="212">
        <f t="shared" si="118"/>
        <v>8</v>
      </c>
      <c r="EN211" s="212"/>
      <c r="EO211" s="212"/>
      <c r="EP211" s="241">
        <f t="shared" si="119"/>
        <v>11</v>
      </c>
      <c r="EQ211" s="212">
        <f t="shared" si="120"/>
        <v>9</v>
      </c>
      <c r="ER211" s="212">
        <f t="shared" si="121"/>
        <v>10</v>
      </c>
      <c r="ES211" s="212">
        <f t="shared" si="122"/>
        <v>10</v>
      </c>
      <c r="ET211" s="264">
        <f t="shared" si="123"/>
        <v>5</v>
      </c>
      <c r="EU211" s="212">
        <f t="shared" si="124"/>
        <v>9</v>
      </c>
      <c r="EV211" s="212"/>
      <c r="EW211" s="212">
        <f t="shared" si="125"/>
        <v>54</v>
      </c>
      <c r="EX211" s="212">
        <f t="shared" si="126"/>
        <v>11</v>
      </c>
      <c r="EY211" s="212">
        <f t="shared" si="127"/>
        <v>0</v>
      </c>
      <c r="EZ211" s="212">
        <f t="shared" ref="EZ211:FA211" si="1511">IF(ISEVEN($B211),EQ211,0)</f>
        <v>9</v>
      </c>
      <c r="FA211" s="212">
        <f t="shared" si="1511"/>
        <v>10</v>
      </c>
      <c r="FB211" s="212">
        <f t="shared" ref="FB211:FC211" si="1512">IF(ISODD($B211),ER211,0)</f>
        <v>0</v>
      </c>
      <c r="FC211" s="212">
        <f t="shared" si="1512"/>
        <v>0</v>
      </c>
      <c r="FD211" s="212">
        <f t="shared" si="130"/>
        <v>10</v>
      </c>
      <c r="FE211" s="212">
        <f t="shared" si="131"/>
        <v>0</v>
      </c>
      <c r="FF211" s="264">
        <f t="shared" ref="FF211:FG211" si="1513">IF(ISEVEN($B211),ET211,0)</f>
        <v>5</v>
      </c>
      <c r="FG211" s="212">
        <f t="shared" si="1513"/>
        <v>9</v>
      </c>
      <c r="FH211" s="212">
        <f t="shared" si="133"/>
        <v>0</v>
      </c>
      <c r="FI211" s="212">
        <v>0</v>
      </c>
      <c r="FJ211" s="212">
        <v>0</v>
      </c>
      <c r="FK211" s="212"/>
      <c r="FL211" s="212"/>
      <c r="FM211" s="262">
        <v>54</v>
      </c>
    </row>
    <row r="212" spans="1:169" ht="15.75" customHeight="1" x14ac:dyDescent="0.2">
      <c r="A212" s="247">
        <v>199</v>
      </c>
      <c r="B212" s="248">
        <v>213423243199</v>
      </c>
      <c r="C212" s="249" t="s">
        <v>934</v>
      </c>
      <c r="D212" s="250"/>
      <c r="E212" s="251" t="s">
        <v>1679</v>
      </c>
      <c r="F212" s="252">
        <f t="shared" si="0"/>
        <v>2</v>
      </c>
      <c r="G212" s="252">
        <f t="shared" si="1"/>
        <v>2</v>
      </c>
      <c r="H212" s="252">
        <f t="shared" si="2"/>
        <v>2</v>
      </c>
      <c r="I212" s="252">
        <f t="shared" si="3"/>
        <v>2</v>
      </c>
      <c r="J212" s="252">
        <f t="shared" si="4"/>
        <v>2</v>
      </c>
      <c r="K212" s="252">
        <f t="shared" si="5"/>
        <v>2</v>
      </c>
      <c r="L212" s="252">
        <f t="shared" si="6"/>
        <v>2</v>
      </c>
      <c r="M212" s="252">
        <f t="shared" si="7"/>
        <v>0</v>
      </c>
      <c r="N212" s="252">
        <f t="shared" si="8"/>
        <v>0</v>
      </c>
      <c r="O212" s="253">
        <f t="shared" si="9"/>
        <v>0</v>
      </c>
      <c r="P212" s="252">
        <f t="shared" si="10"/>
        <v>10</v>
      </c>
      <c r="Q212" s="252">
        <f t="shared" si="11"/>
        <v>0</v>
      </c>
      <c r="R212" s="252">
        <f t="shared" si="12"/>
        <v>0</v>
      </c>
      <c r="S212" s="254">
        <f t="shared" si="13"/>
        <v>0</v>
      </c>
      <c r="T212" s="255">
        <f t="shared" si="14"/>
        <v>3</v>
      </c>
      <c r="U212" s="252">
        <f t="shared" si="15"/>
        <v>0</v>
      </c>
      <c r="V212" s="252">
        <f t="shared" si="16"/>
        <v>0</v>
      </c>
      <c r="W212" s="252">
        <f t="shared" si="17"/>
        <v>0</v>
      </c>
      <c r="X212" s="254">
        <f t="shared" si="18"/>
        <v>0</v>
      </c>
      <c r="Y212" s="256">
        <f t="shared" si="19"/>
        <v>4</v>
      </c>
      <c r="Z212" s="252">
        <f t="shared" si="20"/>
        <v>0</v>
      </c>
      <c r="AA212" s="252">
        <f t="shared" si="21"/>
        <v>0</v>
      </c>
      <c r="AB212" s="252">
        <f t="shared" si="22"/>
        <v>0</v>
      </c>
      <c r="AC212" s="254">
        <f t="shared" si="23"/>
        <v>0</v>
      </c>
      <c r="AD212" s="255">
        <f t="shared" si="24"/>
        <v>4</v>
      </c>
      <c r="AE212" s="252">
        <f t="shared" si="25"/>
        <v>10</v>
      </c>
      <c r="AF212" s="252">
        <f t="shared" si="26"/>
        <v>0</v>
      </c>
      <c r="AG212" s="252">
        <f t="shared" si="27"/>
        <v>0</v>
      </c>
      <c r="AH212" s="254">
        <f t="shared" si="28"/>
        <v>0</v>
      </c>
      <c r="AI212" s="257">
        <f t="shared" si="29"/>
        <v>3</v>
      </c>
      <c r="AJ212" s="252">
        <f t="shared" si="30"/>
        <v>9</v>
      </c>
      <c r="AK212" s="252">
        <f t="shared" si="31"/>
        <v>0</v>
      </c>
      <c r="AL212" s="252">
        <f t="shared" si="32"/>
        <v>0</v>
      </c>
      <c r="AM212" s="254">
        <f t="shared" si="33"/>
        <v>0</v>
      </c>
      <c r="AN212" s="257">
        <f t="shared" si="34"/>
        <v>3</v>
      </c>
      <c r="AO212" s="252">
        <f t="shared" si="35"/>
        <v>0</v>
      </c>
      <c r="AP212" s="252">
        <f t="shared" si="36"/>
        <v>0</v>
      </c>
      <c r="AQ212" s="252">
        <f t="shared" si="37"/>
        <v>0</v>
      </c>
      <c r="AR212" s="254">
        <f t="shared" si="38"/>
        <v>0</v>
      </c>
      <c r="AS212" s="257">
        <f t="shared" si="39"/>
        <v>4</v>
      </c>
      <c r="AT212" s="252">
        <f t="shared" si="40"/>
        <v>10</v>
      </c>
      <c r="AU212" s="252">
        <f t="shared" si="41"/>
        <v>0</v>
      </c>
      <c r="AV212" s="252">
        <f t="shared" si="42"/>
        <v>0</v>
      </c>
      <c r="AW212" s="254">
        <f t="shared" si="43"/>
        <v>0</v>
      </c>
      <c r="AX212" s="258">
        <f t="shared" si="44"/>
        <v>3</v>
      </c>
      <c r="AY212" s="252">
        <f t="shared" si="45"/>
        <v>0</v>
      </c>
      <c r="AZ212" s="252">
        <f t="shared" si="46"/>
        <v>0</v>
      </c>
      <c r="BA212" s="252">
        <f t="shared" si="47"/>
        <v>0</v>
      </c>
      <c r="BB212" s="254">
        <f t="shared" si="48"/>
        <v>0</v>
      </c>
      <c r="BC212" s="257">
        <f t="shared" si="49"/>
        <v>4</v>
      </c>
      <c r="BD212" s="252">
        <f t="shared" si="50"/>
        <v>0</v>
      </c>
      <c r="BE212" s="252">
        <f t="shared" si="51"/>
        <v>0</v>
      </c>
      <c r="BF212" s="252">
        <f t="shared" si="52"/>
        <v>0</v>
      </c>
      <c r="BG212" s="254">
        <f t="shared" si="53"/>
        <v>0</v>
      </c>
      <c r="BH212" s="257">
        <f t="shared" si="54"/>
        <v>4</v>
      </c>
      <c r="BI212" s="259">
        <f t="shared" si="55"/>
        <v>5</v>
      </c>
      <c r="BJ212" s="252">
        <f t="shared" si="56"/>
        <v>0</v>
      </c>
      <c r="BK212" s="252">
        <f t="shared" si="57"/>
        <v>0</v>
      </c>
      <c r="BL212" s="254">
        <f t="shared" si="58"/>
        <v>0</v>
      </c>
      <c r="BM212" s="260">
        <f t="shared" si="59"/>
        <v>3</v>
      </c>
      <c r="BN212" s="252">
        <f t="shared" si="60"/>
        <v>10</v>
      </c>
      <c r="BO212" s="252">
        <f t="shared" si="61"/>
        <v>0</v>
      </c>
      <c r="BP212" s="252">
        <f t="shared" si="62"/>
        <v>0</v>
      </c>
      <c r="BQ212" s="254">
        <f t="shared" si="63"/>
        <v>0</v>
      </c>
      <c r="BR212" s="261">
        <f t="shared" si="64"/>
        <v>3</v>
      </c>
      <c r="BS212" s="252">
        <f t="shared" si="65"/>
        <v>0</v>
      </c>
      <c r="BT212" s="252">
        <f t="shared" si="66"/>
        <v>0</v>
      </c>
      <c r="BU212" s="252">
        <f t="shared" si="67"/>
        <v>0</v>
      </c>
      <c r="BV212" s="254">
        <f t="shared" si="68"/>
        <v>0</v>
      </c>
      <c r="BW212" s="261">
        <f t="shared" si="69"/>
        <v>4</v>
      </c>
      <c r="BX212" s="262">
        <v>68</v>
      </c>
      <c r="BY212" s="262">
        <v>68</v>
      </c>
      <c r="BZ212" s="246" t="e">
        <f t="shared" si="70"/>
        <v>#VALUE!</v>
      </c>
      <c r="CA212" s="246">
        <f t="shared" si="71"/>
        <v>20</v>
      </c>
      <c r="CB212" s="246" t="e">
        <f t="shared" si="72"/>
        <v>#VALUE!</v>
      </c>
      <c r="CC212" s="246" t="e">
        <f t="shared" si="73"/>
        <v>#VALUE!</v>
      </c>
      <c r="CD212" s="246" t="e">
        <f t="shared" si="74"/>
        <v>#VALUE!</v>
      </c>
      <c r="CE212" s="246" t="e">
        <f t="shared" si="75"/>
        <v>#VALUE!</v>
      </c>
      <c r="CF212" s="246" t="e">
        <f t="shared" si="76"/>
        <v>#VALUE!</v>
      </c>
      <c r="CG212" s="246" t="e">
        <f t="shared" si="77"/>
        <v>#VALUE!</v>
      </c>
      <c r="CH212" s="246" t="e">
        <f t="shared" si="78"/>
        <v>#VALUE!</v>
      </c>
      <c r="CI212" s="246" t="e">
        <f t="shared" si="79"/>
        <v>#VALUE!</v>
      </c>
      <c r="CJ212" s="246" t="e">
        <f t="shared" si="80"/>
        <v>#VALUE!</v>
      </c>
      <c r="CK212" s="246" t="e">
        <f t="shared" si="81"/>
        <v>#VALUE!</v>
      </c>
      <c r="CL212" s="246" t="e">
        <f t="shared" si="82"/>
        <v>#VALUE!</v>
      </c>
      <c r="CM212" s="246" t="e">
        <f t="shared" si="83"/>
        <v>#VALUE!</v>
      </c>
      <c r="CN212" s="246" t="e">
        <f t="shared" si="84"/>
        <v>#VALUE!</v>
      </c>
      <c r="CO212" s="263" t="str">
        <f t="shared" si="85"/>
        <v>2023PEC AI 528</v>
      </c>
      <c r="CP212" s="246" t="e">
        <f t="shared" si="86"/>
        <v>#VALUE!</v>
      </c>
      <c r="CQ212" s="211"/>
      <c r="CR212" s="246">
        <f t="shared" si="87"/>
        <v>20</v>
      </c>
      <c r="CS212" s="246" t="e">
        <f t="shared" si="88"/>
        <v>#VALUE!</v>
      </c>
      <c r="CT212" s="246" t="e">
        <f t="shared" si="89"/>
        <v>#VALUE!</v>
      </c>
      <c r="CU212" s="246" t="e">
        <f t="shared" si="90"/>
        <v>#VALUE!</v>
      </c>
      <c r="CV212" s="246" t="e">
        <f t="shared" si="91"/>
        <v>#VALUE!</v>
      </c>
      <c r="CW212" s="246" t="e">
        <f t="shared" si="92"/>
        <v>#VALUE!</v>
      </c>
      <c r="CX212" s="246" t="e">
        <f t="shared" si="93"/>
        <v>#VALUE!</v>
      </c>
      <c r="CY212" s="246" t="e">
        <f t="shared" si="94"/>
        <v>#VALUE!</v>
      </c>
      <c r="CZ212" s="246" t="e">
        <f t="shared" si="95"/>
        <v>#VALUE!</v>
      </c>
      <c r="DA212" s="246" t="e">
        <f t="shared" si="96"/>
        <v>#VALUE!</v>
      </c>
      <c r="DB212" s="246" t="e">
        <f t="shared" si="97"/>
        <v>#VALUE!</v>
      </c>
      <c r="DC212" s="246" t="e">
        <f t="shared" si="98"/>
        <v>#VALUE!</v>
      </c>
      <c r="DD212" s="246" t="e">
        <f t="shared" si="99"/>
        <v>#VALUE!</v>
      </c>
      <c r="DE212" s="212"/>
      <c r="DF212" s="212" t="e">
        <f t="shared" si="100"/>
        <v>#VALUE!</v>
      </c>
      <c r="DG212" s="212"/>
      <c r="DH212" s="212"/>
      <c r="DI212" s="212"/>
      <c r="DJ212" s="212"/>
      <c r="DK212" s="212"/>
      <c r="DL212" s="212"/>
      <c r="DM212" s="212"/>
      <c r="DN212" s="212"/>
      <c r="DO212" s="212"/>
      <c r="DP212" s="212"/>
      <c r="DQ212" s="212"/>
      <c r="DR212" s="264">
        <f t="shared" si="101"/>
        <v>68</v>
      </c>
      <c r="DS212" s="241">
        <f t="shared" si="102"/>
        <v>14</v>
      </c>
      <c r="DT212" s="212">
        <f t="shared" si="103"/>
        <v>10</v>
      </c>
      <c r="DU212" s="212">
        <f t="shared" si="104"/>
        <v>10</v>
      </c>
      <c r="DV212" s="212">
        <f t="shared" si="105"/>
        <v>9</v>
      </c>
      <c r="DW212" s="212">
        <f t="shared" si="106"/>
        <v>10</v>
      </c>
      <c r="DX212" s="264">
        <f t="shared" si="107"/>
        <v>5</v>
      </c>
      <c r="DY212" s="265">
        <f t="shared" si="108"/>
        <v>10</v>
      </c>
      <c r="DZ212" s="212">
        <f t="shared" si="109"/>
        <v>68</v>
      </c>
      <c r="EA212" s="212">
        <f t="shared" si="110"/>
        <v>14</v>
      </c>
      <c r="EB212" s="212">
        <f t="shared" si="111"/>
        <v>10</v>
      </c>
      <c r="EC212" s="212">
        <f t="shared" ref="EC212:ED212" si="1514">IF(ISEVEN($B212),DT212,0)</f>
        <v>0</v>
      </c>
      <c r="ED212" s="212">
        <f t="shared" si="1514"/>
        <v>0</v>
      </c>
      <c r="EE212" s="212">
        <f t="shared" ref="EE212:EF212" si="1515">IF(ISODD($B212),DU212,0)</f>
        <v>10</v>
      </c>
      <c r="EF212" s="212">
        <f t="shared" si="1515"/>
        <v>9</v>
      </c>
      <c r="EG212" s="212">
        <f t="shared" si="114"/>
        <v>0</v>
      </c>
      <c r="EH212" s="212">
        <f t="shared" si="115"/>
        <v>10</v>
      </c>
      <c r="EI212" s="212">
        <f t="shared" ref="EI212:EJ212" si="1516">IF(ISEVEN($B212),DW212,0)</f>
        <v>0</v>
      </c>
      <c r="EJ212" s="212">
        <f t="shared" si="1516"/>
        <v>0</v>
      </c>
      <c r="EK212" s="264">
        <f t="shared" ref="EK212:EL212" si="1517">IF(ISODD($B212),DX212,0)</f>
        <v>5</v>
      </c>
      <c r="EL212" s="212">
        <f t="shared" si="1517"/>
        <v>10</v>
      </c>
      <c r="EM212" s="212">
        <f t="shared" si="118"/>
        <v>0</v>
      </c>
      <c r="EN212" s="212"/>
      <c r="EO212" s="212"/>
      <c r="EP212" s="241">
        <f t="shared" si="119"/>
        <v>14</v>
      </c>
      <c r="EQ212" s="212">
        <f t="shared" si="120"/>
        <v>12</v>
      </c>
      <c r="ER212" s="212">
        <f t="shared" si="121"/>
        <v>12</v>
      </c>
      <c r="ES212" s="212">
        <f t="shared" si="122"/>
        <v>11</v>
      </c>
      <c r="ET212" s="264">
        <f t="shared" si="123"/>
        <v>8</v>
      </c>
      <c r="EU212" s="212">
        <f t="shared" si="124"/>
        <v>11</v>
      </c>
      <c r="EV212" s="212"/>
      <c r="EW212" s="212">
        <f t="shared" si="125"/>
        <v>68</v>
      </c>
      <c r="EX212" s="212">
        <f t="shared" si="126"/>
        <v>14</v>
      </c>
      <c r="EY212" s="212">
        <f t="shared" si="127"/>
        <v>12</v>
      </c>
      <c r="EZ212" s="212">
        <f t="shared" ref="EZ212:FA212" si="1518">IF(ISEVEN($B212),EQ212,0)</f>
        <v>0</v>
      </c>
      <c r="FA212" s="212">
        <f t="shared" si="1518"/>
        <v>0</v>
      </c>
      <c r="FB212" s="212">
        <f t="shared" ref="FB212:FC212" si="1519">IF(ISODD($B212),ER212,0)</f>
        <v>12</v>
      </c>
      <c r="FC212" s="212">
        <f t="shared" si="1519"/>
        <v>11</v>
      </c>
      <c r="FD212" s="212">
        <f t="shared" si="130"/>
        <v>0</v>
      </c>
      <c r="FE212" s="264">
        <f t="shared" si="131"/>
        <v>8</v>
      </c>
      <c r="FF212" s="212">
        <f t="shared" ref="FF212:FG212" si="1520">IF(ISEVEN($B212),ET212,0)</f>
        <v>0</v>
      </c>
      <c r="FG212" s="212">
        <f t="shared" si="1520"/>
        <v>0</v>
      </c>
      <c r="FH212" s="212">
        <f t="shared" si="133"/>
        <v>11</v>
      </c>
      <c r="FI212" s="212">
        <v>0</v>
      </c>
      <c r="FJ212" s="212">
        <v>0</v>
      </c>
      <c r="FK212" s="212"/>
      <c r="FL212" s="212"/>
      <c r="FM212" s="262">
        <v>68</v>
      </c>
    </row>
    <row r="213" spans="1:169" ht="15.75" customHeight="1" x14ac:dyDescent="0.2">
      <c r="A213" s="247">
        <v>200</v>
      </c>
      <c r="B213" s="248">
        <v>213423243200</v>
      </c>
      <c r="C213" s="249" t="s">
        <v>934</v>
      </c>
      <c r="D213" s="250"/>
      <c r="E213" s="251" t="s">
        <v>935</v>
      </c>
      <c r="F213" s="252">
        <f t="shared" si="0"/>
        <v>2</v>
      </c>
      <c r="G213" s="252">
        <f t="shared" si="1"/>
        <v>2</v>
      </c>
      <c r="H213" s="252">
        <f t="shared" si="2"/>
        <v>2</v>
      </c>
      <c r="I213" s="252">
        <f t="shared" si="3"/>
        <v>2</v>
      </c>
      <c r="J213" s="252">
        <f t="shared" si="4"/>
        <v>2</v>
      </c>
      <c r="K213" s="252">
        <f t="shared" si="5"/>
        <v>0</v>
      </c>
      <c r="L213" s="252">
        <f t="shared" si="6"/>
        <v>0</v>
      </c>
      <c r="M213" s="252">
        <f t="shared" si="7"/>
        <v>0</v>
      </c>
      <c r="N213" s="252">
        <f t="shared" si="8"/>
        <v>0</v>
      </c>
      <c r="O213" s="253">
        <f t="shared" si="9"/>
        <v>0</v>
      </c>
      <c r="P213" s="252">
        <f t="shared" si="10"/>
        <v>0</v>
      </c>
      <c r="Q213" s="252">
        <f t="shared" si="11"/>
        <v>0</v>
      </c>
      <c r="R213" s="252">
        <f t="shared" si="12"/>
        <v>0</v>
      </c>
      <c r="S213" s="254">
        <f t="shared" si="13"/>
        <v>0</v>
      </c>
      <c r="T213" s="255">
        <f t="shared" si="14"/>
        <v>4</v>
      </c>
      <c r="U213" s="252">
        <f t="shared" si="15"/>
        <v>7</v>
      </c>
      <c r="V213" s="252">
        <f t="shared" si="16"/>
        <v>0</v>
      </c>
      <c r="W213" s="252">
        <f t="shared" si="17"/>
        <v>0</v>
      </c>
      <c r="X213" s="254">
        <f t="shared" si="18"/>
        <v>0</v>
      </c>
      <c r="Y213" s="256">
        <f t="shared" si="19"/>
        <v>3</v>
      </c>
      <c r="Z213" s="252">
        <f t="shared" si="20"/>
        <v>8</v>
      </c>
      <c r="AA213" s="252">
        <f t="shared" si="21"/>
        <v>0</v>
      </c>
      <c r="AB213" s="252">
        <f t="shared" si="22"/>
        <v>0</v>
      </c>
      <c r="AC213" s="254">
        <f t="shared" si="23"/>
        <v>0</v>
      </c>
      <c r="AD213" s="255">
        <f t="shared" si="24"/>
        <v>3</v>
      </c>
      <c r="AE213" s="252">
        <f t="shared" si="25"/>
        <v>0</v>
      </c>
      <c r="AF213" s="252">
        <f t="shared" si="26"/>
        <v>0</v>
      </c>
      <c r="AG213" s="252">
        <f t="shared" si="27"/>
        <v>0</v>
      </c>
      <c r="AH213" s="254">
        <f t="shared" si="28"/>
        <v>0</v>
      </c>
      <c r="AI213" s="257">
        <f t="shared" si="29"/>
        <v>4</v>
      </c>
      <c r="AJ213" s="252">
        <f t="shared" si="30"/>
        <v>0</v>
      </c>
      <c r="AK213" s="252">
        <f t="shared" si="31"/>
        <v>0</v>
      </c>
      <c r="AL213" s="252">
        <f t="shared" si="32"/>
        <v>0</v>
      </c>
      <c r="AM213" s="254">
        <f t="shared" si="33"/>
        <v>0</v>
      </c>
      <c r="AN213" s="257">
        <f t="shared" si="34"/>
        <v>4</v>
      </c>
      <c r="AO213" s="252">
        <f t="shared" si="35"/>
        <v>8</v>
      </c>
      <c r="AP213" s="252">
        <f t="shared" si="36"/>
        <v>0</v>
      </c>
      <c r="AQ213" s="252">
        <f t="shared" si="37"/>
        <v>0</v>
      </c>
      <c r="AR213" s="254">
        <f t="shared" si="38"/>
        <v>0</v>
      </c>
      <c r="AS213" s="257">
        <f t="shared" si="39"/>
        <v>3</v>
      </c>
      <c r="AT213" s="252">
        <f t="shared" si="40"/>
        <v>0</v>
      </c>
      <c r="AU213" s="252">
        <f t="shared" si="41"/>
        <v>0</v>
      </c>
      <c r="AV213" s="252">
        <f t="shared" si="42"/>
        <v>0</v>
      </c>
      <c r="AW213" s="254">
        <f t="shared" si="43"/>
        <v>0</v>
      </c>
      <c r="AX213" s="258">
        <f t="shared" si="44"/>
        <v>4</v>
      </c>
      <c r="AY213" s="252">
        <f t="shared" si="45"/>
        <v>8</v>
      </c>
      <c r="AZ213" s="252">
        <f t="shared" si="46"/>
        <v>0</v>
      </c>
      <c r="BA213" s="252">
        <f t="shared" si="47"/>
        <v>0</v>
      </c>
      <c r="BB213" s="254">
        <f t="shared" si="48"/>
        <v>0</v>
      </c>
      <c r="BC213" s="257">
        <f t="shared" si="49"/>
        <v>3</v>
      </c>
      <c r="BD213" s="259">
        <f t="shared" si="50"/>
        <v>2</v>
      </c>
      <c r="BE213" s="252">
        <f t="shared" si="51"/>
        <v>0</v>
      </c>
      <c r="BF213" s="252">
        <f t="shared" si="52"/>
        <v>0</v>
      </c>
      <c r="BG213" s="254">
        <f t="shared" si="53"/>
        <v>0</v>
      </c>
      <c r="BH213" s="257">
        <f t="shared" si="54"/>
        <v>3</v>
      </c>
      <c r="BI213" s="252">
        <f t="shared" si="55"/>
        <v>0</v>
      </c>
      <c r="BJ213" s="252">
        <f t="shared" si="56"/>
        <v>0</v>
      </c>
      <c r="BK213" s="252">
        <f t="shared" si="57"/>
        <v>0</v>
      </c>
      <c r="BL213" s="254">
        <f t="shared" si="58"/>
        <v>0</v>
      </c>
      <c r="BM213" s="260">
        <f t="shared" si="59"/>
        <v>4</v>
      </c>
      <c r="BN213" s="252">
        <f t="shared" si="60"/>
        <v>0</v>
      </c>
      <c r="BO213" s="252">
        <f t="shared" si="61"/>
        <v>0</v>
      </c>
      <c r="BP213" s="252">
        <f t="shared" si="62"/>
        <v>0</v>
      </c>
      <c r="BQ213" s="254">
        <f t="shared" si="63"/>
        <v>0</v>
      </c>
      <c r="BR213" s="261">
        <f t="shared" si="64"/>
        <v>4</v>
      </c>
      <c r="BS213" s="252">
        <f t="shared" si="65"/>
        <v>8</v>
      </c>
      <c r="BT213" s="252">
        <f t="shared" si="66"/>
        <v>0</v>
      </c>
      <c r="BU213" s="252">
        <f t="shared" si="67"/>
        <v>0</v>
      </c>
      <c r="BV213" s="254">
        <f t="shared" si="68"/>
        <v>0</v>
      </c>
      <c r="BW213" s="261">
        <f t="shared" si="69"/>
        <v>3</v>
      </c>
      <c r="BX213" s="262">
        <v>51</v>
      </c>
      <c r="BY213" s="262">
        <v>51</v>
      </c>
      <c r="BZ213" s="246" t="e">
        <f t="shared" si="70"/>
        <v>#VALUE!</v>
      </c>
      <c r="CA213" s="246">
        <f t="shared" si="71"/>
        <v>20</v>
      </c>
      <c r="CB213" s="246" t="e">
        <f t="shared" si="72"/>
        <v>#VALUE!</v>
      </c>
      <c r="CC213" s="246" t="e">
        <f t="shared" si="73"/>
        <v>#VALUE!</v>
      </c>
      <c r="CD213" s="246" t="e">
        <f t="shared" si="74"/>
        <v>#VALUE!</v>
      </c>
      <c r="CE213" s="246" t="e">
        <f t="shared" si="75"/>
        <v>#VALUE!</v>
      </c>
      <c r="CF213" s="246" t="e">
        <f t="shared" si="76"/>
        <v>#VALUE!</v>
      </c>
      <c r="CG213" s="246" t="e">
        <f t="shared" si="77"/>
        <v>#VALUE!</v>
      </c>
      <c r="CH213" s="246" t="e">
        <f t="shared" si="78"/>
        <v>#VALUE!</v>
      </c>
      <c r="CI213" s="246" t="e">
        <f t="shared" si="79"/>
        <v>#VALUE!</v>
      </c>
      <c r="CJ213" s="246" t="e">
        <f t="shared" si="80"/>
        <v>#VALUE!</v>
      </c>
      <c r="CK213" s="246" t="e">
        <f t="shared" si="81"/>
        <v>#VALUE!</v>
      </c>
      <c r="CL213" s="246" t="e">
        <f t="shared" si="82"/>
        <v>#VALUE!</v>
      </c>
      <c r="CM213" s="246" t="e">
        <f t="shared" si="83"/>
        <v>#VALUE!</v>
      </c>
      <c r="CN213" s="246" t="e">
        <f t="shared" si="84"/>
        <v>#VALUE!</v>
      </c>
      <c r="CO213" s="263" t="str">
        <f t="shared" si="85"/>
        <v>2023PEC AI 528</v>
      </c>
      <c r="CP213" s="246" t="e">
        <f t="shared" si="86"/>
        <v>#VALUE!</v>
      </c>
      <c r="CQ213" s="211"/>
      <c r="CR213" s="246">
        <f t="shared" si="87"/>
        <v>20</v>
      </c>
      <c r="CS213" s="246" t="e">
        <f t="shared" si="88"/>
        <v>#VALUE!</v>
      </c>
      <c r="CT213" s="246" t="e">
        <f t="shared" si="89"/>
        <v>#VALUE!</v>
      </c>
      <c r="CU213" s="246" t="e">
        <f t="shared" si="90"/>
        <v>#VALUE!</v>
      </c>
      <c r="CV213" s="246" t="e">
        <f t="shared" si="91"/>
        <v>#VALUE!</v>
      </c>
      <c r="CW213" s="246" t="e">
        <f t="shared" si="92"/>
        <v>#VALUE!</v>
      </c>
      <c r="CX213" s="246" t="e">
        <f t="shared" si="93"/>
        <v>#VALUE!</v>
      </c>
      <c r="CY213" s="246" t="e">
        <f t="shared" si="94"/>
        <v>#VALUE!</v>
      </c>
      <c r="CZ213" s="246" t="e">
        <f t="shared" si="95"/>
        <v>#VALUE!</v>
      </c>
      <c r="DA213" s="246" t="e">
        <f t="shared" si="96"/>
        <v>#VALUE!</v>
      </c>
      <c r="DB213" s="246" t="e">
        <f t="shared" si="97"/>
        <v>#VALUE!</v>
      </c>
      <c r="DC213" s="246" t="e">
        <f t="shared" si="98"/>
        <v>#VALUE!</v>
      </c>
      <c r="DD213" s="246" t="e">
        <f t="shared" si="99"/>
        <v>#VALUE!</v>
      </c>
      <c r="DE213" s="212"/>
      <c r="DF213" s="212" t="e">
        <f t="shared" si="100"/>
        <v>#VALUE!</v>
      </c>
      <c r="DG213" s="212"/>
      <c r="DH213" s="212"/>
      <c r="DI213" s="212"/>
      <c r="DJ213" s="212"/>
      <c r="DK213" s="212"/>
      <c r="DL213" s="212"/>
      <c r="DM213" s="212"/>
      <c r="DN213" s="212"/>
      <c r="DO213" s="212"/>
      <c r="DP213" s="212"/>
      <c r="DQ213" s="212"/>
      <c r="DR213" s="264">
        <f t="shared" si="101"/>
        <v>51</v>
      </c>
      <c r="DS213" s="241">
        <f t="shared" si="102"/>
        <v>10</v>
      </c>
      <c r="DT213" s="212">
        <f t="shared" si="103"/>
        <v>7</v>
      </c>
      <c r="DU213" s="212">
        <f t="shared" si="104"/>
        <v>8</v>
      </c>
      <c r="DV213" s="212">
        <f t="shared" si="105"/>
        <v>8</v>
      </c>
      <c r="DW213" s="212">
        <f t="shared" si="106"/>
        <v>8</v>
      </c>
      <c r="DX213" s="264">
        <f t="shared" si="107"/>
        <v>2</v>
      </c>
      <c r="DY213" s="265">
        <f t="shared" si="108"/>
        <v>8</v>
      </c>
      <c r="DZ213" s="212">
        <f t="shared" si="109"/>
        <v>51</v>
      </c>
      <c r="EA213" s="212">
        <f t="shared" si="110"/>
        <v>10</v>
      </c>
      <c r="EB213" s="212">
        <f t="shared" si="111"/>
        <v>0</v>
      </c>
      <c r="EC213" s="212">
        <f t="shared" ref="EC213:ED213" si="1521">IF(ISEVEN($B213),DT213,0)</f>
        <v>7</v>
      </c>
      <c r="ED213" s="212">
        <f t="shared" si="1521"/>
        <v>8</v>
      </c>
      <c r="EE213" s="212">
        <f t="shared" ref="EE213:EF213" si="1522">IF(ISODD($B213),DU213,0)</f>
        <v>0</v>
      </c>
      <c r="EF213" s="212">
        <f t="shared" si="1522"/>
        <v>0</v>
      </c>
      <c r="EG213" s="212">
        <f t="shared" si="114"/>
        <v>8</v>
      </c>
      <c r="EH213" s="212">
        <f t="shared" si="115"/>
        <v>0</v>
      </c>
      <c r="EI213" s="212">
        <f t="shared" ref="EI213:EJ213" si="1523">IF(ISEVEN($B213),DW213,0)</f>
        <v>8</v>
      </c>
      <c r="EJ213" s="264">
        <f t="shared" si="1523"/>
        <v>2</v>
      </c>
      <c r="EK213" s="212">
        <f t="shared" ref="EK213:EL213" si="1524">IF(ISODD($B213),DX213,0)</f>
        <v>0</v>
      </c>
      <c r="EL213" s="212">
        <f t="shared" si="1524"/>
        <v>0</v>
      </c>
      <c r="EM213" s="212">
        <f t="shared" si="118"/>
        <v>8</v>
      </c>
      <c r="EN213" s="212"/>
      <c r="EO213" s="212"/>
      <c r="EP213" s="241">
        <f t="shared" si="119"/>
        <v>10</v>
      </c>
      <c r="EQ213" s="212">
        <f t="shared" si="120"/>
        <v>9</v>
      </c>
      <c r="ER213" s="212">
        <f t="shared" si="121"/>
        <v>9</v>
      </c>
      <c r="ES213" s="212">
        <f t="shared" si="122"/>
        <v>9</v>
      </c>
      <c r="ET213" s="264">
        <f t="shared" si="123"/>
        <v>6</v>
      </c>
      <c r="EU213" s="212">
        <f t="shared" si="124"/>
        <v>8</v>
      </c>
      <c r="EV213" s="212"/>
      <c r="EW213" s="212">
        <f t="shared" si="125"/>
        <v>51</v>
      </c>
      <c r="EX213" s="212">
        <f t="shared" si="126"/>
        <v>10</v>
      </c>
      <c r="EY213" s="212">
        <f t="shared" si="127"/>
        <v>0</v>
      </c>
      <c r="EZ213" s="212">
        <f t="shared" ref="EZ213:FA213" si="1525">IF(ISEVEN($B213),EQ213,0)</f>
        <v>9</v>
      </c>
      <c r="FA213" s="212">
        <f t="shared" si="1525"/>
        <v>9</v>
      </c>
      <c r="FB213" s="212">
        <f t="shared" ref="FB213:FC213" si="1526">IF(ISODD($B213),ER213,0)</f>
        <v>0</v>
      </c>
      <c r="FC213" s="212">
        <f t="shared" si="1526"/>
        <v>0</v>
      </c>
      <c r="FD213" s="212">
        <f t="shared" si="130"/>
        <v>9</v>
      </c>
      <c r="FE213" s="212">
        <f t="shared" si="131"/>
        <v>0</v>
      </c>
      <c r="FF213" s="264">
        <f t="shared" ref="FF213:FG213" si="1527">IF(ISEVEN($B213),ET213,0)</f>
        <v>6</v>
      </c>
      <c r="FG213" s="212">
        <f t="shared" si="1527"/>
        <v>8</v>
      </c>
      <c r="FH213" s="212">
        <f t="shared" si="133"/>
        <v>0</v>
      </c>
      <c r="FI213" s="212">
        <v>0</v>
      </c>
      <c r="FJ213" s="212">
        <v>0</v>
      </c>
      <c r="FK213" s="212"/>
      <c r="FL213" s="212"/>
      <c r="FM213" s="262">
        <v>51</v>
      </c>
    </row>
    <row r="214" spans="1:169" ht="15.75" customHeight="1" x14ac:dyDescent="0.2">
      <c r="A214" s="247">
        <v>201</v>
      </c>
      <c r="B214" s="266">
        <v>213423243201</v>
      </c>
      <c r="C214" s="266" t="s">
        <v>243</v>
      </c>
      <c r="D214" s="250"/>
      <c r="E214" s="267" t="s">
        <v>1680</v>
      </c>
      <c r="F214" s="252">
        <f t="shared" si="0"/>
        <v>2</v>
      </c>
      <c r="G214" s="252">
        <f t="shared" si="1"/>
        <v>2</v>
      </c>
      <c r="H214" s="252">
        <f t="shared" si="2"/>
        <v>2</v>
      </c>
      <c r="I214" s="252">
        <f t="shared" si="3"/>
        <v>2</v>
      </c>
      <c r="J214" s="252">
        <f t="shared" si="4"/>
        <v>2</v>
      </c>
      <c r="K214" s="252">
        <f t="shared" si="5"/>
        <v>2</v>
      </c>
      <c r="L214" s="252">
        <f t="shared" si="6"/>
        <v>2</v>
      </c>
      <c r="M214" s="252">
        <f t="shared" si="7"/>
        <v>2</v>
      </c>
      <c r="N214" s="252">
        <f t="shared" si="8"/>
        <v>0</v>
      </c>
      <c r="O214" s="253">
        <f t="shared" si="9"/>
        <v>0</v>
      </c>
      <c r="P214" s="252">
        <f t="shared" si="10"/>
        <v>12</v>
      </c>
      <c r="Q214" s="252">
        <f t="shared" si="11"/>
        <v>0</v>
      </c>
      <c r="R214" s="252">
        <f t="shared" si="12"/>
        <v>0</v>
      </c>
      <c r="S214" s="254">
        <f t="shared" si="13"/>
        <v>0</v>
      </c>
      <c r="T214" s="255">
        <f t="shared" si="14"/>
        <v>3</v>
      </c>
      <c r="U214" s="252">
        <f t="shared" si="15"/>
        <v>0</v>
      </c>
      <c r="V214" s="252">
        <f t="shared" si="16"/>
        <v>0</v>
      </c>
      <c r="W214" s="252">
        <f t="shared" si="17"/>
        <v>0</v>
      </c>
      <c r="X214" s="254">
        <f t="shared" si="18"/>
        <v>0</v>
      </c>
      <c r="Y214" s="256">
        <f t="shared" si="19"/>
        <v>4</v>
      </c>
      <c r="Z214" s="252">
        <f t="shared" si="20"/>
        <v>0</v>
      </c>
      <c r="AA214" s="252">
        <f t="shared" si="21"/>
        <v>0</v>
      </c>
      <c r="AB214" s="252">
        <f t="shared" si="22"/>
        <v>0</v>
      </c>
      <c r="AC214" s="254">
        <f t="shared" si="23"/>
        <v>0</v>
      </c>
      <c r="AD214" s="255">
        <f t="shared" si="24"/>
        <v>4</v>
      </c>
      <c r="AE214" s="252">
        <f t="shared" si="25"/>
        <v>12</v>
      </c>
      <c r="AF214" s="252">
        <f t="shared" si="26"/>
        <v>0</v>
      </c>
      <c r="AG214" s="252">
        <f t="shared" si="27"/>
        <v>0</v>
      </c>
      <c r="AH214" s="254">
        <f t="shared" si="28"/>
        <v>0</v>
      </c>
      <c r="AI214" s="257">
        <f t="shared" si="29"/>
        <v>3</v>
      </c>
      <c r="AJ214" s="252">
        <f t="shared" si="30"/>
        <v>10</v>
      </c>
      <c r="AK214" s="252">
        <f t="shared" si="31"/>
        <v>0</v>
      </c>
      <c r="AL214" s="252">
        <f t="shared" si="32"/>
        <v>0</v>
      </c>
      <c r="AM214" s="254">
        <f t="shared" si="33"/>
        <v>0</v>
      </c>
      <c r="AN214" s="257">
        <f t="shared" si="34"/>
        <v>3</v>
      </c>
      <c r="AO214" s="252">
        <f t="shared" si="35"/>
        <v>0</v>
      </c>
      <c r="AP214" s="252">
        <f t="shared" si="36"/>
        <v>0</v>
      </c>
      <c r="AQ214" s="252">
        <f t="shared" si="37"/>
        <v>0</v>
      </c>
      <c r="AR214" s="254">
        <f t="shared" si="38"/>
        <v>0</v>
      </c>
      <c r="AS214" s="257">
        <f t="shared" si="39"/>
        <v>4</v>
      </c>
      <c r="AT214" s="252">
        <f t="shared" si="40"/>
        <v>12</v>
      </c>
      <c r="AU214" s="252">
        <f t="shared" si="41"/>
        <v>0</v>
      </c>
      <c r="AV214" s="252">
        <f t="shared" si="42"/>
        <v>0</v>
      </c>
      <c r="AW214" s="254">
        <f t="shared" si="43"/>
        <v>0</v>
      </c>
      <c r="AX214" s="258">
        <f t="shared" si="44"/>
        <v>3</v>
      </c>
      <c r="AY214" s="252">
        <f t="shared" si="45"/>
        <v>0</v>
      </c>
      <c r="AZ214" s="252">
        <f t="shared" si="46"/>
        <v>0</v>
      </c>
      <c r="BA214" s="252">
        <f t="shared" si="47"/>
        <v>0</v>
      </c>
      <c r="BB214" s="254">
        <f t="shared" si="48"/>
        <v>0</v>
      </c>
      <c r="BC214" s="257">
        <f t="shared" si="49"/>
        <v>4</v>
      </c>
      <c r="BD214" s="252">
        <f t="shared" si="50"/>
        <v>0</v>
      </c>
      <c r="BE214" s="252">
        <f t="shared" si="51"/>
        <v>0</v>
      </c>
      <c r="BF214" s="252">
        <f t="shared" si="52"/>
        <v>0</v>
      </c>
      <c r="BG214" s="254">
        <f t="shared" si="53"/>
        <v>0</v>
      </c>
      <c r="BH214" s="257">
        <f t="shared" si="54"/>
        <v>4</v>
      </c>
      <c r="BI214" s="259">
        <f t="shared" si="55"/>
        <v>7</v>
      </c>
      <c r="BJ214" s="252">
        <f t="shared" si="56"/>
        <v>0</v>
      </c>
      <c r="BK214" s="252">
        <f t="shared" si="57"/>
        <v>0</v>
      </c>
      <c r="BL214" s="254">
        <f t="shared" si="58"/>
        <v>0</v>
      </c>
      <c r="BM214" s="260">
        <f t="shared" si="59"/>
        <v>3</v>
      </c>
      <c r="BN214" s="252">
        <f t="shared" si="60"/>
        <v>12</v>
      </c>
      <c r="BO214" s="252">
        <f t="shared" si="61"/>
        <v>0</v>
      </c>
      <c r="BP214" s="252">
        <f t="shared" si="62"/>
        <v>0</v>
      </c>
      <c r="BQ214" s="254">
        <f t="shared" si="63"/>
        <v>0</v>
      </c>
      <c r="BR214" s="261">
        <f t="shared" si="64"/>
        <v>3</v>
      </c>
      <c r="BS214" s="252">
        <f t="shared" si="65"/>
        <v>0</v>
      </c>
      <c r="BT214" s="252">
        <f t="shared" si="66"/>
        <v>0</v>
      </c>
      <c r="BU214" s="252">
        <f t="shared" si="67"/>
        <v>0</v>
      </c>
      <c r="BV214" s="254">
        <f t="shared" si="68"/>
        <v>0</v>
      </c>
      <c r="BW214" s="261">
        <f t="shared" si="69"/>
        <v>4</v>
      </c>
      <c r="BX214" s="262">
        <v>81</v>
      </c>
      <c r="BY214" s="262">
        <v>81</v>
      </c>
      <c r="BZ214" s="246" t="e">
        <f t="shared" si="70"/>
        <v>#VALUE!</v>
      </c>
      <c r="CA214" s="246">
        <f t="shared" si="71"/>
        <v>20</v>
      </c>
      <c r="CB214" s="246" t="e">
        <f t="shared" si="72"/>
        <v>#VALUE!</v>
      </c>
      <c r="CC214" s="246" t="e">
        <f t="shared" si="73"/>
        <v>#VALUE!</v>
      </c>
      <c r="CD214" s="246" t="e">
        <f t="shared" si="74"/>
        <v>#VALUE!</v>
      </c>
      <c r="CE214" s="246" t="e">
        <f t="shared" si="75"/>
        <v>#VALUE!</v>
      </c>
      <c r="CF214" s="246" t="e">
        <f t="shared" si="76"/>
        <v>#VALUE!</v>
      </c>
      <c r="CG214" s="246" t="e">
        <f t="shared" si="77"/>
        <v>#VALUE!</v>
      </c>
      <c r="CH214" s="246" t="e">
        <f t="shared" si="78"/>
        <v>#VALUE!</v>
      </c>
      <c r="CI214" s="246" t="e">
        <f t="shared" si="79"/>
        <v>#VALUE!</v>
      </c>
      <c r="CJ214" s="246" t="e">
        <f t="shared" si="80"/>
        <v>#VALUE!</v>
      </c>
      <c r="CK214" s="246" t="e">
        <f t="shared" si="81"/>
        <v>#VALUE!</v>
      </c>
      <c r="CL214" s="246" t="e">
        <f t="shared" si="82"/>
        <v>#VALUE!</v>
      </c>
      <c r="CM214" s="246" t="e">
        <f t="shared" si="83"/>
        <v>#VALUE!</v>
      </c>
      <c r="CN214" s="246" t="e">
        <f t="shared" si="84"/>
        <v>#VALUE!</v>
      </c>
      <c r="CO214" s="263" t="str">
        <f t="shared" si="85"/>
        <v>2023PEC AI 182</v>
      </c>
      <c r="CP214" s="246" t="e">
        <f t="shared" si="86"/>
        <v>#VALUE!</v>
      </c>
      <c r="CQ214" s="211"/>
      <c r="CR214" s="246">
        <f t="shared" si="87"/>
        <v>20</v>
      </c>
      <c r="CS214" s="246" t="e">
        <f t="shared" si="88"/>
        <v>#VALUE!</v>
      </c>
      <c r="CT214" s="246" t="e">
        <f t="shared" si="89"/>
        <v>#VALUE!</v>
      </c>
      <c r="CU214" s="246" t="e">
        <f t="shared" si="90"/>
        <v>#VALUE!</v>
      </c>
      <c r="CV214" s="246" t="e">
        <f t="shared" si="91"/>
        <v>#VALUE!</v>
      </c>
      <c r="CW214" s="246" t="e">
        <f t="shared" si="92"/>
        <v>#VALUE!</v>
      </c>
      <c r="CX214" s="246" t="e">
        <f t="shared" si="93"/>
        <v>#VALUE!</v>
      </c>
      <c r="CY214" s="246" t="e">
        <f t="shared" si="94"/>
        <v>#VALUE!</v>
      </c>
      <c r="CZ214" s="246" t="e">
        <f t="shared" si="95"/>
        <v>#VALUE!</v>
      </c>
      <c r="DA214" s="246" t="e">
        <f t="shared" si="96"/>
        <v>#VALUE!</v>
      </c>
      <c r="DB214" s="246" t="e">
        <f t="shared" si="97"/>
        <v>#VALUE!</v>
      </c>
      <c r="DC214" s="246" t="e">
        <f t="shared" si="98"/>
        <v>#VALUE!</v>
      </c>
      <c r="DD214" s="246" t="e">
        <f t="shared" si="99"/>
        <v>#VALUE!</v>
      </c>
      <c r="DE214" s="212"/>
      <c r="DF214" s="212" t="e">
        <f t="shared" si="100"/>
        <v>#VALUE!</v>
      </c>
      <c r="DG214" s="212"/>
      <c r="DH214" s="212"/>
      <c r="DI214" s="212"/>
      <c r="DJ214" s="212"/>
      <c r="DK214" s="212"/>
      <c r="DL214" s="212"/>
      <c r="DM214" s="212"/>
      <c r="DN214" s="212"/>
      <c r="DO214" s="212"/>
      <c r="DP214" s="212"/>
      <c r="DQ214" s="212"/>
      <c r="DR214" s="264">
        <f t="shared" si="101"/>
        <v>81</v>
      </c>
      <c r="DS214" s="241">
        <f t="shared" si="102"/>
        <v>16</v>
      </c>
      <c r="DT214" s="212">
        <f t="shared" si="103"/>
        <v>12</v>
      </c>
      <c r="DU214" s="212">
        <f t="shared" si="104"/>
        <v>12</v>
      </c>
      <c r="DV214" s="212">
        <f t="shared" si="105"/>
        <v>10</v>
      </c>
      <c r="DW214" s="212">
        <f t="shared" si="106"/>
        <v>12</v>
      </c>
      <c r="DX214" s="264">
        <f t="shared" si="107"/>
        <v>7</v>
      </c>
      <c r="DY214" s="265">
        <f t="shared" si="108"/>
        <v>12</v>
      </c>
      <c r="DZ214" s="212">
        <f t="shared" si="109"/>
        <v>81</v>
      </c>
      <c r="EA214" s="212">
        <f t="shared" si="110"/>
        <v>16</v>
      </c>
      <c r="EB214" s="212">
        <f t="shared" si="111"/>
        <v>12</v>
      </c>
      <c r="EC214" s="212">
        <f t="shared" ref="EC214:ED214" si="1528">IF(ISEVEN($B214),DT214,0)</f>
        <v>0</v>
      </c>
      <c r="ED214" s="212">
        <f t="shared" si="1528"/>
        <v>0</v>
      </c>
      <c r="EE214" s="212">
        <f t="shared" ref="EE214:EF214" si="1529">IF(ISODD($B214),DU214,0)</f>
        <v>12</v>
      </c>
      <c r="EF214" s="212">
        <f t="shared" si="1529"/>
        <v>10</v>
      </c>
      <c r="EG214" s="212">
        <f t="shared" si="114"/>
        <v>0</v>
      </c>
      <c r="EH214" s="212">
        <f t="shared" si="115"/>
        <v>12</v>
      </c>
      <c r="EI214" s="212">
        <f t="shared" ref="EI214:EJ214" si="1530">IF(ISEVEN($B214),DW214,0)</f>
        <v>0</v>
      </c>
      <c r="EJ214" s="212">
        <f t="shared" si="1530"/>
        <v>0</v>
      </c>
      <c r="EK214" s="264">
        <f t="shared" ref="EK214:EL214" si="1531">IF(ISODD($B214),DX214,0)</f>
        <v>7</v>
      </c>
      <c r="EL214" s="212">
        <f t="shared" si="1531"/>
        <v>12</v>
      </c>
      <c r="EM214" s="212">
        <f t="shared" si="118"/>
        <v>0</v>
      </c>
      <c r="EN214" s="212"/>
      <c r="EO214" s="212"/>
      <c r="EP214" s="241">
        <f t="shared" si="119"/>
        <v>16</v>
      </c>
      <c r="EQ214" s="212">
        <f t="shared" si="120"/>
        <v>14</v>
      </c>
      <c r="ER214" s="212">
        <f t="shared" si="121"/>
        <v>14</v>
      </c>
      <c r="ES214" s="212">
        <f t="shared" si="122"/>
        <v>13</v>
      </c>
      <c r="ET214" s="264">
        <f t="shared" si="123"/>
        <v>11</v>
      </c>
      <c r="EU214" s="212">
        <f t="shared" si="124"/>
        <v>13</v>
      </c>
      <c r="EV214" s="212"/>
      <c r="EW214" s="212">
        <f t="shared" si="125"/>
        <v>81</v>
      </c>
      <c r="EX214" s="212">
        <f t="shared" si="126"/>
        <v>16</v>
      </c>
      <c r="EY214" s="212">
        <f t="shared" si="127"/>
        <v>14</v>
      </c>
      <c r="EZ214" s="212">
        <f t="shared" ref="EZ214:FA214" si="1532">IF(ISEVEN($B214),EQ214,0)</f>
        <v>0</v>
      </c>
      <c r="FA214" s="212">
        <f t="shared" si="1532"/>
        <v>0</v>
      </c>
      <c r="FB214" s="212">
        <f t="shared" ref="FB214:FC214" si="1533">IF(ISODD($B214),ER214,0)</f>
        <v>14</v>
      </c>
      <c r="FC214" s="212">
        <f t="shared" si="1533"/>
        <v>13</v>
      </c>
      <c r="FD214" s="212">
        <f t="shared" si="130"/>
        <v>0</v>
      </c>
      <c r="FE214" s="264">
        <f t="shared" si="131"/>
        <v>11</v>
      </c>
      <c r="FF214" s="212">
        <f t="shared" ref="FF214:FG214" si="1534">IF(ISEVEN($B214),ET214,0)</f>
        <v>0</v>
      </c>
      <c r="FG214" s="212">
        <f t="shared" si="1534"/>
        <v>0</v>
      </c>
      <c r="FH214" s="212">
        <f t="shared" si="133"/>
        <v>13</v>
      </c>
      <c r="FI214" s="212">
        <v>0</v>
      </c>
      <c r="FJ214" s="212">
        <v>0</v>
      </c>
      <c r="FK214" s="212"/>
      <c r="FL214" s="212"/>
      <c r="FM214" s="262">
        <v>81</v>
      </c>
    </row>
    <row r="215" spans="1:169" ht="15.75" customHeight="1" x14ac:dyDescent="0.2">
      <c r="A215" s="247">
        <v>202</v>
      </c>
      <c r="B215" s="248">
        <v>213423243202</v>
      </c>
      <c r="C215" s="249" t="s">
        <v>936</v>
      </c>
      <c r="D215" s="250"/>
      <c r="E215" s="251" t="s">
        <v>937</v>
      </c>
      <c r="F215" s="252">
        <f t="shared" si="0"/>
        <v>2</v>
      </c>
      <c r="G215" s="252">
        <f t="shared" si="1"/>
        <v>2</v>
      </c>
      <c r="H215" s="252">
        <f t="shared" si="2"/>
        <v>2</v>
      </c>
      <c r="I215" s="252">
        <f t="shared" si="3"/>
        <v>2</v>
      </c>
      <c r="J215" s="252">
        <f t="shared" si="4"/>
        <v>2</v>
      </c>
      <c r="K215" s="252">
        <f t="shared" si="5"/>
        <v>2</v>
      </c>
      <c r="L215" s="252">
        <f t="shared" si="6"/>
        <v>1</v>
      </c>
      <c r="M215" s="252">
        <f t="shared" si="7"/>
        <v>0</v>
      </c>
      <c r="N215" s="252">
        <f t="shared" si="8"/>
        <v>0</v>
      </c>
      <c r="O215" s="253">
        <f t="shared" si="9"/>
        <v>0</v>
      </c>
      <c r="P215" s="252">
        <f t="shared" si="10"/>
        <v>0</v>
      </c>
      <c r="Q215" s="252">
        <f t="shared" si="11"/>
        <v>0</v>
      </c>
      <c r="R215" s="252">
        <f t="shared" si="12"/>
        <v>0</v>
      </c>
      <c r="S215" s="254">
        <f t="shared" si="13"/>
        <v>0</v>
      </c>
      <c r="T215" s="255">
        <f t="shared" si="14"/>
        <v>4</v>
      </c>
      <c r="U215" s="252">
        <f t="shared" si="15"/>
        <v>9</v>
      </c>
      <c r="V215" s="252">
        <f t="shared" si="16"/>
        <v>0</v>
      </c>
      <c r="W215" s="252">
        <f t="shared" si="17"/>
        <v>0</v>
      </c>
      <c r="X215" s="254">
        <f t="shared" si="18"/>
        <v>0</v>
      </c>
      <c r="Y215" s="256">
        <f t="shared" si="19"/>
        <v>3</v>
      </c>
      <c r="Z215" s="252">
        <f t="shared" si="20"/>
        <v>9</v>
      </c>
      <c r="AA215" s="252">
        <f t="shared" si="21"/>
        <v>0</v>
      </c>
      <c r="AB215" s="252">
        <f t="shared" si="22"/>
        <v>0</v>
      </c>
      <c r="AC215" s="254">
        <f t="shared" si="23"/>
        <v>0</v>
      </c>
      <c r="AD215" s="255">
        <f t="shared" si="24"/>
        <v>3</v>
      </c>
      <c r="AE215" s="252">
        <f t="shared" si="25"/>
        <v>0</v>
      </c>
      <c r="AF215" s="252">
        <f t="shared" si="26"/>
        <v>0</v>
      </c>
      <c r="AG215" s="252">
        <f t="shared" si="27"/>
        <v>0</v>
      </c>
      <c r="AH215" s="254">
        <f t="shared" si="28"/>
        <v>0</v>
      </c>
      <c r="AI215" s="257">
        <f t="shared" si="29"/>
        <v>4</v>
      </c>
      <c r="AJ215" s="252">
        <f t="shared" si="30"/>
        <v>0</v>
      </c>
      <c r="AK215" s="252">
        <f t="shared" si="31"/>
        <v>0</v>
      </c>
      <c r="AL215" s="252">
        <f t="shared" si="32"/>
        <v>0</v>
      </c>
      <c r="AM215" s="254">
        <f t="shared" si="33"/>
        <v>0</v>
      </c>
      <c r="AN215" s="257">
        <f t="shared" si="34"/>
        <v>4</v>
      </c>
      <c r="AO215" s="252">
        <f t="shared" si="35"/>
        <v>9</v>
      </c>
      <c r="AP215" s="252">
        <f t="shared" si="36"/>
        <v>0</v>
      </c>
      <c r="AQ215" s="252">
        <f t="shared" si="37"/>
        <v>0</v>
      </c>
      <c r="AR215" s="254">
        <f t="shared" si="38"/>
        <v>0</v>
      </c>
      <c r="AS215" s="257">
        <f t="shared" si="39"/>
        <v>3</v>
      </c>
      <c r="AT215" s="252">
        <f t="shared" si="40"/>
        <v>0</v>
      </c>
      <c r="AU215" s="252">
        <f t="shared" si="41"/>
        <v>0</v>
      </c>
      <c r="AV215" s="252">
        <f t="shared" si="42"/>
        <v>0</v>
      </c>
      <c r="AW215" s="254">
        <f t="shared" si="43"/>
        <v>0</v>
      </c>
      <c r="AX215" s="258">
        <f t="shared" si="44"/>
        <v>4</v>
      </c>
      <c r="AY215" s="252">
        <f t="shared" si="45"/>
        <v>9</v>
      </c>
      <c r="AZ215" s="252">
        <f t="shared" si="46"/>
        <v>0</v>
      </c>
      <c r="BA215" s="252">
        <f t="shared" si="47"/>
        <v>0</v>
      </c>
      <c r="BB215" s="254">
        <f t="shared" si="48"/>
        <v>0</v>
      </c>
      <c r="BC215" s="257">
        <f t="shared" si="49"/>
        <v>3</v>
      </c>
      <c r="BD215" s="259">
        <f t="shared" si="50"/>
        <v>5</v>
      </c>
      <c r="BE215" s="252">
        <f t="shared" si="51"/>
        <v>0</v>
      </c>
      <c r="BF215" s="252">
        <f t="shared" si="52"/>
        <v>0</v>
      </c>
      <c r="BG215" s="254">
        <f t="shared" si="53"/>
        <v>0</v>
      </c>
      <c r="BH215" s="257">
        <f t="shared" si="54"/>
        <v>3</v>
      </c>
      <c r="BI215" s="252">
        <f t="shared" si="55"/>
        <v>0</v>
      </c>
      <c r="BJ215" s="252">
        <f t="shared" si="56"/>
        <v>0</v>
      </c>
      <c r="BK215" s="252">
        <f t="shared" si="57"/>
        <v>0</v>
      </c>
      <c r="BL215" s="254">
        <f t="shared" si="58"/>
        <v>0</v>
      </c>
      <c r="BM215" s="260">
        <f t="shared" si="59"/>
        <v>4</v>
      </c>
      <c r="BN215" s="252">
        <f t="shared" si="60"/>
        <v>0</v>
      </c>
      <c r="BO215" s="252">
        <f t="shared" si="61"/>
        <v>0</v>
      </c>
      <c r="BP215" s="252">
        <f t="shared" si="62"/>
        <v>0</v>
      </c>
      <c r="BQ215" s="254">
        <f t="shared" si="63"/>
        <v>0</v>
      </c>
      <c r="BR215" s="261">
        <f t="shared" si="64"/>
        <v>4</v>
      </c>
      <c r="BS215" s="252">
        <f t="shared" si="65"/>
        <v>10</v>
      </c>
      <c r="BT215" s="252">
        <f t="shared" si="66"/>
        <v>0</v>
      </c>
      <c r="BU215" s="252">
        <f t="shared" si="67"/>
        <v>0</v>
      </c>
      <c r="BV215" s="254">
        <f t="shared" si="68"/>
        <v>0</v>
      </c>
      <c r="BW215" s="261">
        <f t="shared" si="69"/>
        <v>3</v>
      </c>
      <c r="BX215" s="262">
        <v>64</v>
      </c>
      <c r="BY215" s="262">
        <v>64</v>
      </c>
      <c r="BZ215" s="246" t="e">
        <f t="shared" si="70"/>
        <v>#VALUE!</v>
      </c>
      <c r="CA215" s="246">
        <f t="shared" si="71"/>
        <v>20</v>
      </c>
      <c r="CB215" s="246" t="e">
        <f t="shared" si="72"/>
        <v>#VALUE!</v>
      </c>
      <c r="CC215" s="246" t="e">
        <f t="shared" si="73"/>
        <v>#VALUE!</v>
      </c>
      <c r="CD215" s="246" t="e">
        <f t="shared" si="74"/>
        <v>#VALUE!</v>
      </c>
      <c r="CE215" s="246" t="e">
        <f t="shared" si="75"/>
        <v>#VALUE!</v>
      </c>
      <c r="CF215" s="246" t="e">
        <f t="shared" si="76"/>
        <v>#VALUE!</v>
      </c>
      <c r="CG215" s="246" t="e">
        <f t="shared" si="77"/>
        <v>#VALUE!</v>
      </c>
      <c r="CH215" s="246" t="e">
        <f t="shared" si="78"/>
        <v>#VALUE!</v>
      </c>
      <c r="CI215" s="246" t="e">
        <f t="shared" si="79"/>
        <v>#VALUE!</v>
      </c>
      <c r="CJ215" s="246" t="e">
        <f t="shared" si="80"/>
        <v>#VALUE!</v>
      </c>
      <c r="CK215" s="246" t="e">
        <f t="shared" si="81"/>
        <v>#VALUE!</v>
      </c>
      <c r="CL215" s="246" t="e">
        <f t="shared" si="82"/>
        <v>#VALUE!</v>
      </c>
      <c r="CM215" s="246" t="e">
        <f t="shared" si="83"/>
        <v>#VALUE!</v>
      </c>
      <c r="CN215" s="246" t="e">
        <f t="shared" si="84"/>
        <v>#VALUE!</v>
      </c>
      <c r="CO215" s="263" t="str">
        <f t="shared" si="85"/>
        <v>2023PEC AI 529</v>
      </c>
      <c r="CP215" s="246" t="e">
        <f t="shared" si="86"/>
        <v>#VALUE!</v>
      </c>
      <c r="CQ215" s="211"/>
      <c r="CR215" s="246">
        <f t="shared" si="87"/>
        <v>20</v>
      </c>
      <c r="CS215" s="246" t="e">
        <f t="shared" si="88"/>
        <v>#VALUE!</v>
      </c>
      <c r="CT215" s="246" t="e">
        <f t="shared" si="89"/>
        <v>#VALUE!</v>
      </c>
      <c r="CU215" s="246" t="e">
        <f t="shared" si="90"/>
        <v>#VALUE!</v>
      </c>
      <c r="CV215" s="246" t="e">
        <f t="shared" si="91"/>
        <v>#VALUE!</v>
      </c>
      <c r="CW215" s="246" t="e">
        <f t="shared" si="92"/>
        <v>#VALUE!</v>
      </c>
      <c r="CX215" s="246" t="e">
        <f t="shared" si="93"/>
        <v>#VALUE!</v>
      </c>
      <c r="CY215" s="246" t="e">
        <f t="shared" si="94"/>
        <v>#VALUE!</v>
      </c>
      <c r="CZ215" s="246" t="e">
        <f t="shared" si="95"/>
        <v>#VALUE!</v>
      </c>
      <c r="DA215" s="246" t="e">
        <f t="shared" si="96"/>
        <v>#VALUE!</v>
      </c>
      <c r="DB215" s="246" t="e">
        <f t="shared" si="97"/>
        <v>#VALUE!</v>
      </c>
      <c r="DC215" s="246" t="e">
        <f t="shared" si="98"/>
        <v>#VALUE!</v>
      </c>
      <c r="DD215" s="246" t="e">
        <f t="shared" si="99"/>
        <v>#VALUE!</v>
      </c>
      <c r="DE215" s="212"/>
      <c r="DF215" s="212" t="e">
        <f t="shared" si="100"/>
        <v>#VALUE!</v>
      </c>
      <c r="DG215" s="212"/>
      <c r="DH215" s="212"/>
      <c r="DI215" s="212"/>
      <c r="DJ215" s="212"/>
      <c r="DK215" s="212"/>
      <c r="DL215" s="212"/>
      <c r="DM215" s="212"/>
      <c r="DN215" s="212"/>
      <c r="DO215" s="212"/>
      <c r="DP215" s="212"/>
      <c r="DQ215" s="212"/>
      <c r="DR215" s="264">
        <f t="shared" si="101"/>
        <v>64</v>
      </c>
      <c r="DS215" s="241">
        <f t="shared" si="102"/>
        <v>13</v>
      </c>
      <c r="DT215" s="212">
        <f t="shared" si="103"/>
        <v>9</v>
      </c>
      <c r="DU215" s="212">
        <f t="shared" si="104"/>
        <v>9</v>
      </c>
      <c r="DV215" s="212">
        <f t="shared" si="105"/>
        <v>9</v>
      </c>
      <c r="DW215" s="212">
        <f t="shared" si="106"/>
        <v>9</v>
      </c>
      <c r="DX215" s="264">
        <f t="shared" si="107"/>
        <v>5</v>
      </c>
      <c r="DY215" s="265">
        <f t="shared" si="108"/>
        <v>10</v>
      </c>
      <c r="DZ215" s="212">
        <f t="shared" si="109"/>
        <v>64</v>
      </c>
      <c r="EA215" s="212">
        <f t="shared" si="110"/>
        <v>13</v>
      </c>
      <c r="EB215" s="212">
        <f t="shared" si="111"/>
        <v>0</v>
      </c>
      <c r="EC215" s="212">
        <f t="shared" ref="EC215:ED215" si="1535">IF(ISEVEN($B215),DT215,0)</f>
        <v>9</v>
      </c>
      <c r="ED215" s="212">
        <f t="shared" si="1535"/>
        <v>9</v>
      </c>
      <c r="EE215" s="212">
        <f t="shared" ref="EE215:EF215" si="1536">IF(ISODD($B215),DU215,0)</f>
        <v>0</v>
      </c>
      <c r="EF215" s="212">
        <f t="shared" si="1536"/>
        <v>0</v>
      </c>
      <c r="EG215" s="212">
        <f t="shared" si="114"/>
        <v>9</v>
      </c>
      <c r="EH215" s="212">
        <f t="shared" si="115"/>
        <v>0</v>
      </c>
      <c r="EI215" s="212">
        <f t="shared" ref="EI215:EJ215" si="1537">IF(ISEVEN($B215),DW215,0)</f>
        <v>9</v>
      </c>
      <c r="EJ215" s="264">
        <f t="shared" si="1537"/>
        <v>5</v>
      </c>
      <c r="EK215" s="212">
        <f t="shared" ref="EK215:EL215" si="1538">IF(ISODD($B215),DX215,0)</f>
        <v>0</v>
      </c>
      <c r="EL215" s="212">
        <f t="shared" si="1538"/>
        <v>0</v>
      </c>
      <c r="EM215" s="212">
        <f t="shared" si="118"/>
        <v>10</v>
      </c>
      <c r="EN215" s="212"/>
      <c r="EO215" s="212"/>
      <c r="EP215" s="241">
        <f t="shared" si="119"/>
        <v>13</v>
      </c>
      <c r="EQ215" s="212">
        <f t="shared" si="120"/>
        <v>11</v>
      </c>
      <c r="ER215" s="212">
        <f t="shared" si="121"/>
        <v>11</v>
      </c>
      <c r="ES215" s="212">
        <f t="shared" si="122"/>
        <v>11</v>
      </c>
      <c r="ET215" s="264">
        <f t="shared" si="123"/>
        <v>8</v>
      </c>
      <c r="EU215" s="212">
        <f t="shared" si="124"/>
        <v>10</v>
      </c>
      <c r="EV215" s="212"/>
      <c r="EW215" s="212">
        <f t="shared" si="125"/>
        <v>64</v>
      </c>
      <c r="EX215" s="212">
        <f t="shared" si="126"/>
        <v>13</v>
      </c>
      <c r="EY215" s="212">
        <f t="shared" si="127"/>
        <v>0</v>
      </c>
      <c r="EZ215" s="212">
        <f t="shared" ref="EZ215:FA215" si="1539">IF(ISEVEN($B215),EQ215,0)</f>
        <v>11</v>
      </c>
      <c r="FA215" s="212">
        <f t="shared" si="1539"/>
        <v>11</v>
      </c>
      <c r="FB215" s="212">
        <f t="shared" ref="FB215:FC215" si="1540">IF(ISODD($B215),ER215,0)</f>
        <v>0</v>
      </c>
      <c r="FC215" s="212">
        <f t="shared" si="1540"/>
        <v>0</v>
      </c>
      <c r="FD215" s="212">
        <f t="shared" si="130"/>
        <v>11</v>
      </c>
      <c r="FE215" s="212">
        <f t="shared" si="131"/>
        <v>0</v>
      </c>
      <c r="FF215" s="264">
        <f t="shared" ref="FF215:FG215" si="1541">IF(ISEVEN($B215),ET215,0)</f>
        <v>8</v>
      </c>
      <c r="FG215" s="212">
        <f t="shared" si="1541"/>
        <v>10</v>
      </c>
      <c r="FH215" s="212">
        <f t="shared" si="133"/>
        <v>0</v>
      </c>
      <c r="FI215" s="212">
        <v>0</v>
      </c>
      <c r="FJ215" s="212">
        <v>0</v>
      </c>
      <c r="FK215" s="212"/>
      <c r="FL215" s="212"/>
      <c r="FM215" s="262">
        <v>64</v>
      </c>
    </row>
    <row r="216" spans="1:169" ht="15.75" customHeight="1" x14ac:dyDescent="0.2">
      <c r="A216" s="247">
        <v>203</v>
      </c>
      <c r="B216" s="266">
        <v>213423243203</v>
      </c>
      <c r="C216" s="266" t="s">
        <v>245</v>
      </c>
      <c r="D216" s="250"/>
      <c r="E216" s="267" t="s">
        <v>246</v>
      </c>
      <c r="F216" s="252">
        <f t="shared" si="0"/>
        <v>2</v>
      </c>
      <c r="G216" s="252">
        <f t="shared" si="1"/>
        <v>2</v>
      </c>
      <c r="H216" s="252">
        <f t="shared" si="2"/>
        <v>2</v>
      </c>
      <c r="I216" s="252">
        <f t="shared" si="3"/>
        <v>0</v>
      </c>
      <c r="J216" s="252">
        <f t="shared" si="4"/>
        <v>0</v>
      </c>
      <c r="K216" s="252">
        <f t="shared" si="5"/>
        <v>0</v>
      </c>
      <c r="L216" s="252">
        <f t="shared" si="6"/>
        <v>0</v>
      </c>
      <c r="M216" s="252">
        <f t="shared" si="7"/>
        <v>0</v>
      </c>
      <c r="N216" s="252">
        <f t="shared" si="8"/>
        <v>0</v>
      </c>
      <c r="O216" s="253">
        <f t="shared" si="9"/>
        <v>0</v>
      </c>
      <c r="P216" s="252">
        <f t="shared" si="10"/>
        <v>5</v>
      </c>
      <c r="Q216" s="252">
        <f t="shared" si="11"/>
        <v>0</v>
      </c>
      <c r="R216" s="252">
        <f t="shared" si="12"/>
        <v>0</v>
      </c>
      <c r="S216" s="254">
        <f t="shared" si="13"/>
        <v>0</v>
      </c>
      <c r="T216" s="255">
        <f t="shared" si="14"/>
        <v>3</v>
      </c>
      <c r="U216" s="252">
        <f t="shared" si="15"/>
        <v>0</v>
      </c>
      <c r="V216" s="252">
        <f t="shared" si="16"/>
        <v>0</v>
      </c>
      <c r="W216" s="252">
        <f t="shared" si="17"/>
        <v>0</v>
      </c>
      <c r="X216" s="254">
        <f t="shared" si="18"/>
        <v>0</v>
      </c>
      <c r="Y216" s="256">
        <f t="shared" si="19"/>
        <v>4</v>
      </c>
      <c r="Z216" s="252">
        <f t="shared" si="20"/>
        <v>0</v>
      </c>
      <c r="AA216" s="252">
        <f t="shared" si="21"/>
        <v>0</v>
      </c>
      <c r="AB216" s="252">
        <f t="shared" si="22"/>
        <v>0</v>
      </c>
      <c r="AC216" s="254">
        <f t="shared" si="23"/>
        <v>0</v>
      </c>
      <c r="AD216" s="255">
        <f t="shared" si="24"/>
        <v>4</v>
      </c>
      <c r="AE216" s="252">
        <f t="shared" si="25"/>
        <v>5</v>
      </c>
      <c r="AF216" s="252">
        <f t="shared" si="26"/>
        <v>0</v>
      </c>
      <c r="AG216" s="252">
        <f t="shared" si="27"/>
        <v>0</v>
      </c>
      <c r="AH216" s="254">
        <f t="shared" si="28"/>
        <v>0</v>
      </c>
      <c r="AI216" s="257">
        <f t="shared" si="29"/>
        <v>3</v>
      </c>
      <c r="AJ216" s="252">
        <f t="shared" si="30"/>
        <v>4</v>
      </c>
      <c r="AK216" s="252">
        <f t="shared" si="31"/>
        <v>0</v>
      </c>
      <c r="AL216" s="252">
        <f t="shared" si="32"/>
        <v>0</v>
      </c>
      <c r="AM216" s="254">
        <f t="shared" si="33"/>
        <v>0</v>
      </c>
      <c r="AN216" s="257">
        <f t="shared" si="34"/>
        <v>3</v>
      </c>
      <c r="AO216" s="252">
        <f t="shared" si="35"/>
        <v>0</v>
      </c>
      <c r="AP216" s="252">
        <f t="shared" si="36"/>
        <v>0</v>
      </c>
      <c r="AQ216" s="252">
        <f t="shared" si="37"/>
        <v>0</v>
      </c>
      <c r="AR216" s="254">
        <f t="shared" si="38"/>
        <v>0</v>
      </c>
      <c r="AS216" s="257">
        <f t="shared" si="39"/>
        <v>4</v>
      </c>
      <c r="AT216" s="252">
        <f t="shared" si="40"/>
        <v>5</v>
      </c>
      <c r="AU216" s="252">
        <f t="shared" si="41"/>
        <v>0</v>
      </c>
      <c r="AV216" s="252">
        <f t="shared" si="42"/>
        <v>0</v>
      </c>
      <c r="AW216" s="254">
        <f t="shared" si="43"/>
        <v>0</v>
      </c>
      <c r="AX216" s="258">
        <f t="shared" si="44"/>
        <v>3</v>
      </c>
      <c r="AY216" s="252">
        <f t="shared" si="45"/>
        <v>0</v>
      </c>
      <c r="AZ216" s="252">
        <f t="shared" si="46"/>
        <v>0</v>
      </c>
      <c r="BA216" s="252">
        <f t="shared" si="47"/>
        <v>0</v>
      </c>
      <c r="BB216" s="254">
        <f t="shared" si="48"/>
        <v>0</v>
      </c>
      <c r="BC216" s="257">
        <f t="shared" si="49"/>
        <v>4</v>
      </c>
      <c r="BD216" s="252">
        <f t="shared" si="50"/>
        <v>0</v>
      </c>
      <c r="BE216" s="252">
        <f t="shared" si="51"/>
        <v>0</v>
      </c>
      <c r="BF216" s="252">
        <f t="shared" si="52"/>
        <v>0</v>
      </c>
      <c r="BG216" s="254">
        <f t="shared" si="53"/>
        <v>0</v>
      </c>
      <c r="BH216" s="257">
        <f t="shared" si="54"/>
        <v>4</v>
      </c>
      <c r="BI216" s="252">
        <f t="shared" si="55"/>
        <v>0</v>
      </c>
      <c r="BJ216" s="252">
        <f t="shared" si="56"/>
        <v>0</v>
      </c>
      <c r="BK216" s="252">
        <f t="shared" si="57"/>
        <v>0</v>
      </c>
      <c r="BL216" s="254">
        <f t="shared" si="58"/>
        <v>0</v>
      </c>
      <c r="BM216" s="260">
        <f t="shared" si="59"/>
        <v>4</v>
      </c>
      <c r="BN216" s="252">
        <f t="shared" si="60"/>
        <v>5</v>
      </c>
      <c r="BO216" s="252">
        <f t="shared" si="61"/>
        <v>0</v>
      </c>
      <c r="BP216" s="252">
        <f t="shared" si="62"/>
        <v>0</v>
      </c>
      <c r="BQ216" s="254">
        <f t="shared" si="63"/>
        <v>0</v>
      </c>
      <c r="BR216" s="261">
        <f t="shared" si="64"/>
        <v>3</v>
      </c>
      <c r="BS216" s="252">
        <f t="shared" si="65"/>
        <v>0</v>
      </c>
      <c r="BT216" s="252">
        <f t="shared" si="66"/>
        <v>0</v>
      </c>
      <c r="BU216" s="252">
        <f t="shared" si="67"/>
        <v>0</v>
      </c>
      <c r="BV216" s="254">
        <f t="shared" si="68"/>
        <v>0</v>
      </c>
      <c r="BW216" s="261">
        <f t="shared" si="69"/>
        <v>4</v>
      </c>
      <c r="BX216" s="262">
        <v>30</v>
      </c>
      <c r="BY216" s="262">
        <v>30</v>
      </c>
      <c r="BZ216" s="246" t="e">
        <f t="shared" si="70"/>
        <v>#VALUE!</v>
      </c>
      <c r="CA216" s="246">
        <f t="shared" si="71"/>
        <v>20</v>
      </c>
      <c r="CB216" s="246" t="e">
        <f t="shared" si="72"/>
        <v>#VALUE!</v>
      </c>
      <c r="CC216" s="246" t="e">
        <f t="shared" si="73"/>
        <v>#VALUE!</v>
      </c>
      <c r="CD216" s="246" t="e">
        <f t="shared" si="74"/>
        <v>#VALUE!</v>
      </c>
      <c r="CE216" s="246" t="e">
        <f t="shared" si="75"/>
        <v>#VALUE!</v>
      </c>
      <c r="CF216" s="246" t="e">
        <f t="shared" si="76"/>
        <v>#VALUE!</v>
      </c>
      <c r="CG216" s="246" t="e">
        <f t="shared" si="77"/>
        <v>#VALUE!</v>
      </c>
      <c r="CH216" s="246" t="e">
        <f t="shared" si="78"/>
        <v>#VALUE!</v>
      </c>
      <c r="CI216" s="246" t="e">
        <f t="shared" si="79"/>
        <v>#VALUE!</v>
      </c>
      <c r="CJ216" s="246" t="e">
        <f t="shared" si="80"/>
        <v>#VALUE!</v>
      </c>
      <c r="CK216" s="246" t="e">
        <f t="shared" si="81"/>
        <v>#VALUE!</v>
      </c>
      <c r="CL216" s="246" t="e">
        <f t="shared" si="82"/>
        <v>#VALUE!</v>
      </c>
      <c r="CM216" s="246" t="e">
        <f t="shared" si="83"/>
        <v>#VALUE!</v>
      </c>
      <c r="CN216" s="246" t="e">
        <f t="shared" si="84"/>
        <v>#VALUE!</v>
      </c>
      <c r="CO216" s="263" t="str">
        <f t="shared" si="85"/>
        <v>2023PEC AI 183</v>
      </c>
      <c r="CP216" s="246" t="e">
        <f t="shared" si="86"/>
        <v>#VALUE!</v>
      </c>
      <c r="CQ216" s="211"/>
      <c r="CR216" s="246">
        <f t="shared" si="87"/>
        <v>20</v>
      </c>
      <c r="CS216" s="246" t="e">
        <f t="shared" si="88"/>
        <v>#VALUE!</v>
      </c>
      <c r="CT216" s="246" t="e">
        <f t="shared" si="89"/>
        <v>#VALUE!</v>
      </c>
      <c r="CU216" s="246" t="e">
        <f t="shared" si="90"/>
        <v>#VALUE!</v>
      </c>
      <c r="CV216" s="246" t="e">
        <f t="shared" si="91"/>
        <v>#VALUE!</v>
      </c>
      <c r="CW216" s="246" t="e">
        <f t="shared" si="92"/>
        <v>#VALUE!</v>
      </c>
      <c r="CX216" s="246" t="e">
        <f t="shared" si="93"/>
        <v>#VALUE!</v>
      </c>
      <c r="CY216" s="246" t="e">
        <f t="shared" si="94"/>
        <v>#VALUE!</v>
      </c>
      <c r="CZ216" s="246" t="e">
        <f t="shared" si="95"/>
        <v>#VALUE!</v>
      </c>
      <c r="DA216" s="246" t="e">
        <f t="shared" si="96"/>
        <v>#VALUE!</v>
      </c>
      <c r="DB216" s="246" t="e">
        <f t="shared" si="97"/>
        <v>#VALUE!</v>
      </c>
      <c r="DC216" s="246" t="e">
        <f t="shared" si="98"/>
        <v>#VALUE!</v>
      </c>
      <c r="DD216" s="246" t="e">
        <f t="shared" si="99"/>
        <v>#VALUE!</v>
      </c>
      <c r="DE216" s="212"/>
      <c r="DF216" s="212" t="e">
        <f t="shared" si="100"/>
        <v>#VALUE!</v>
      </c>
      <c r="DG216" s="212"/>
      <c r="DH216" s="212"/>
      <c r="DI216" s="212"/>
      <c r="DJ216" s="212"/>
      <c r="DK216" s="212"/>
      <c r="DL216" s="212"/>
      <c r="DM216" s="212"/>
      <c r="DN216" s="212"/>
      <c r="DO216" s="212"/>
      <c r="DP216" s="212"/>
      <c r="DQ216" s="212"/>
      <c r="DR216" s="264">
        <f t="shared" si="101"/>
        <v>30</v>
      </c>
      <c r="DS216" s="241">
        <f t="shared" si="102"/>
        <v>6</v>
      </c>
      <c r="DT216" s="212">
        <f t="shared" si="103"/>
        <v>5</v>
      </c>
      <c r="DU216" s="212">
        <f t="shared" si="104"/>
        <v>5</v>
      </c>
      <c r="DV216" s="212">
        <f t="shared" si="105"/>
        <v>4</v>
      </c>
      <c r="DW216" s="212">
        <f t="shared" si="106"/>
        <v>5</v>
      </c>
      <c r="DX216" s="264">
        <f t="shared" si="107"/>
        <v>0</v>
      </c>
      <c r="DY216" s="265">
        <f t="shared" si="108"/>
        <v>5</v>
      </c>
      <c r="DZ216" s="212">
        <f t="shared" si="109"/>
        <v>30</v>
      </c>
      <c r="EA216" s="212">
        <f t="shared" si="110"/>
        <v>6</v>
      </c>
      <c r="EB216" s="212">
        <f t="shared" si="111"/>
        <v>5</v>
      </c>
      <c r="EC216" s="212">
        <f t="shared" ref="EC216:ED216" si="1542">IF(ISEVEN($B216),DT216,0)</f>
        <v>0</v>
      </c>
      <c r="ED216" s="212">
        <f t="shared" si="1542"/>
        <v>0</v>
      </c>
      <c r="EE216" s="212">
        <f t="shared" ref="EE216:EF216" si="1543">IF(ISODD($B216),DU216,0)</f>
        <v>5</v>
      </c>
      <c r="EF216" s="212">
        <f t="shared" si="1543"/>
        <v>4</v>
      </c>
      <c r="EG216" s="212">
        <f t="shared" si="114"/>
        <v>0</v>
      </c>
      <c r="EH216" s="212">
        <f t="shared" si="115"/>
        <v>5</v>
      </c>
      <c r="EI216" s="212">
        <f t="shared" ref="EI216:EJ216" si="1544">IF(ISEVEN($B216),DW216,0)</f>
        <v>0</v>
      </c>
      <c r="EJ216" s="212">
        <f t="shared" si="1544"/>
        <v>0</v>
      </c>
      <c r="EK216" s="264">
        <f t="shared" ref="EK216:EL216" si="1545">IF(ISODD($B216),DX216,0)</f>
        <v>0</v>
      </c>
      <c r="EL216" s="212">
        <f t="shared" si="1545"/>
        <v>5</v>
      </c>
      <c r="EM216" s="212">
        <f t="shared" si="118"/>
        <v>0</v>
      </c>
      <c r="EN216" s="212"/>
      <c r="EO216" s="212"/>
      <c r="EP216" s="241">
        <f t="shared" si="119"/>
        <v>6</v>
      </c>
      <c r="EQ216" s="212">
        <f t="shared" si="120"/>
        <v>6</v>
      </c>
      <c r="ER216" s="212">
        <f t="shared" si="121"/>
        <v>6</v>
      </c>
      <c r="ES216" s="212">
        <f t="shared" si="122"/>
        <v>5</v>
      </c>
      <c r="ET216" s="264">
        <f t="shared" si="123"/>
        <v>2</v>
      </c>
      <c r="EU216" s="212">
        <f t="shared" si="124"/>
        <v>5</v>
      </c>
      <c r="EV216" s="212"/>
      <c r="EW216" s="212">
        <f t="shared" si="125"/>
        <v>30</v>
      </c>
      <c r="EX216" s="212">
        <f t="shared" si="126"/>
        <v>6</v>
      </c>
      <c r="EY216" s="212">
        <f t="shared" si="127"/>
        <v>6</v>
      </c>
      <c r="EZ216" s="212">
        <f t="shared" ref="EZ216:FA216" si="1546">IF(ISEVEN($B216),EQ216,0)</f>
        <v>0</v>
      </c>
      <c r="FA216" s="212">
        <f t="shared" si="1546"/>
        <v>0</v>
      </c>
      <c r="FB216" s="212">
        <f t="shared" ref="FB216:FC216" si="1547">IF(ISODD($B216),ER216,0)</f>
        <v>6</v>
      </c>
      <c r="FC216" s="212">
        <f t="shared" si="1547"/>
        <v>5</v>
      </c>
      <c r="FD216" s="212">
        <f t="shared" si="130"/>
        <v>0</v>
      </c>
      <c r="FE216" s="264">
        <f t="shared" si="131"/>
        <v>2</v>
      </c>
      <c r="FF216" s="212">
        <f t="shared" ref="FF216:FG216" si="1548">IF(ISEVEN($B216),ET216,0)</f>
        <v>0</v>
      </c>
      <c r="FG216" s="212">
        <f t="shared" si="1548"/>
        <v>0</v>
      </c>
      <c r="FH216" s="212">
        <f t="shared" si="133"/>
        <v>5</v>
      </c>
      <c r="FI216" s="212">
        <v>0</v>
      </c>
      <c r="FJ216" s="212">
        <v>0</v>
      </c>
      <c r="FK216" s="212"/>
      <c r="FL216" s="212"/>
      <c r="FM216" s="262">
        <v>30</v>
      </c>
    </row>
    <row r="217" spans="1:169" ht="15.75" customHeight="1" x14ac:dyDescent="0.2">
      <c r="A217" s="247">
        <v>204</v>
      </c>
      <c r="B217" s="266">
        <v>213423243204</v>
      </c>
      <c r="C217" s="266" t="s">
        <v>247</v>
      </c>
      <c r="D217" s="250"/>
      <c r="E217" s="267" t="s">
        <v>248</v>
      </c>
      <c r="F217" s="252">
        <f t="shared" si="0"/>
        <v>2</v>
      </c>
      <c r="G217" s="252">
        <f t="shared" si="1"/>
        <v>2</v>
      </c>
      <c r="H217" s="252">
        <f t="shared" si="2"/>
        <v>2</v>
      </c>
      <c r="I217" s="252">
        <f t="shared" si="3"/>
        <v>2</v>
      </c>
      <c r="J217" s="252">
        <f t="shared" si="4"/>
        <v>2</v>
      </c>
      <c r="K217" s="252">
        <f t="shared" si="5"/>
        <v>2</v>
      </c>
      <c r="L217" s="252">
        <f t="shared" si="6"/>
        <v>0</v>
      </c>
      <c r="M217" s="252">
        <f t="shared" si="7"/>
        <v>0</v>
      </c>
      <c r="N217" s="252">
        <f t="shared" si="8"/>
        <v>0</v>
      </c>
      <c r="O217" s="253">
        <f t="shared" si="9"/>
        <v>0</v>
      </c>
      <c r="P217" s="252">
        <f t="shared" si="10"/>
        <v>0</v>
      </c>
      <c r="Q217" s="252">
        <f t="shared" si="11"/>
        <v>0</v>
      </c>
      <c r="R217" s="252">
        <f t="shared" si="12"/>
        <v>0</v>
      </c>
      <c r="S217" s="254">
        <f t="shared" si="13"/>
        <v>0</v>
      </c>
      <c r="T217" s="255">
        <f t="shared" si="14"/>
        <v>4</v>
      </c>
      <c r="U217" s="252">
        <f t="shared" si="15"/>
        <v>8</v>
      </c>
      <c r="V217" s="252">
        <f t="shared" si="16"/>
        <v>0</v>
      </c>
      <c r="W217" s="252">
        <f t="shared" si="17"/>
        <v>0</v>
      </c>
      <c r="X217" s="254">
        <f t="shared" si="18"/>
        <v>0</v>
      </c>
      <c r="Y217" s="256">
        <f t="shared" si="19"/>
        <v>3</v>
      </c>
      <c r="Z217" s="252">
        <f t="shared" si="20"/>
        <v>9</v>
      </c>
      <c r="AA217" s="252">
        <f t="shared" si="21"/>
        <v>0</v>
      </c>
      <c r="AB217" s="252">
        <f t="shared" si="22"/>
        <v>0</v>
      </c>
      <c r="AC217" s="254">
        <f t="shared" si="23"/>
        <v>0</v>
      </c>
      <c r="AD217" s="255">
        <f t="shared" si="24"/>
        <v>3</v>
      </c>
      <c r="AE217" s="252">
        <f t="shared" si="25"/>
        <v>0</v>
      </c>
      <c r="AF217" s="252">
        <f t="shared" si="26"/>
        <v>0</v>
      </c>
      <c r="AG217" s="252">
        <f t="shared" si="27"/>
        <v>0</v>
      </c>
      <c r="AH217" s="254">
        <f t="shared" si="28"/>
        <v>0</v>
      </c>
      <c r="AI217" s="257">
        <f t="shared" si="29"/>
        <v>4</v>
      </c>
      <c r="AJ217" s="252">
        <f t="shared" si="30"/>
        <v>0</v>
      </c>
      <c r="AK217" s="252">
        <f t="shared" si="31"/>
        <v>0</v>
      </c>
      <c r="AL217" s="252">
        <f t="shared" si="32"/>
        <v>0</v>
      </c>
      <c r="AM217" s="254">
        <f t="shared" si="33"/>
        <v>0</v>
      </c>
      <c r="AN217" s="257">
        <f t="shared" si="34"/>
        <v>4</v>
      </c>
      <c r="AO217" s="252">
        <f t="shared" si="35"/>
        <v>9</v>
      </c>
      <c r="AP217" s="252">
        <f t="shared" si="36"/>
        <v>0</v>
      </c>
      <c r="AQ217" s="252">
        <f t="shared" si="37"/>
        <v>0</v>
      </c>
      <c r="AR217" s="254">
        <f t="shared" si="38"/>
        <v>0</v>
      </c>
      <c r="AS217" s="257">
        <f t="shared" si="39"/>
        <v>3</v>
      </c>
      <c r="AT217" s="252">
        <f t="shared" si="40"/>
        <v>0</v>
      </c>
      <c r="AU217" s="252">
        <f t="shared" si="41"/>
        <v>0</v>
      </c>
      <c r="AV217" s="252">
        <f t="shared" si="42"/>
        <v>0</v>
      </c>
      <c r="AW217" s="254">
        <f t="shared" si="43"/>
        <v>0</v>
      </c>
      <c r="AX217" s="258">
        <f t="shared" si="44"/>
        <v>4</v>
      </c>
      <c r="AY217" s="252">
        <f t="shared" si="45"/>
        <v>9</v>
      </c>
      <c r="AZ217" s="252">
        <f t="shared" si="46"/>
        <v>0</v>
      </c>
      <c r="BA217" s="252">
        <f t="shared" si="47"/>
        <v>0</v>
      </c>
      <c r="BB217" s="254">
        <f t="shared" si="48"/>
        <v>0</v>
      </c>
      <c r="BC217" s="257">
        <f t="shared" si="49"/>
        <v>3</v>
      </c>
      <c r="BD217" s="259">
        <f t="shared" si="50"/>
        <v>3</v>
      </c>
      <c r="BE217" s="252">
        <f t="shared" si="51"/>
        <v>0</v>
      </c>
      <c r="BF217" s="252">
        <f t="shared" si="52"/>
        <v>0</v>
      </c>
      <c r="BG217" s="254">
        <f t="shared" si="53"/>
        <v>0</v>
      </c>
      <c r="BH217" s="257">
        <f t="shared" si="54"/>
        <v>3</v>
      </c>
      <c r="BI217" s="252">
        <f t="shared" si="55"/>
        <v>0</v>
      </c>
      <c r="BJ217" s="252">
        <f t="shared" si="56"/>
        <v>0</v>
      </c>
      <c r="BK217" s="252">
        <f t="shared" si="57"/>
        <v>0</v>
      </c>
      <c r="BL217" s="254">
        <f t="shared" si="58"/>
        <v>0</v>
      </c>
      <c r="BM217" s="260">
        <f t="shared" si="59"/>
        <v>4</v>
      </c>
      <c r="BN217" s="252">
        <f t="shared" si="60"/>
        <v>0</v>
      </c>
      <c r="BO217" s="252">
        <f t="shared" si="61"/>
        <v>0</v>
      </c>
      <c r="BP217" s="252">
        <f t="shared" si="62"/>
        <v>0</v>
      </c>
      <c r="BQ217" s="254">
        <f t="shared" si="63"/>
        <v>0</v>
      </c>
      <c r="BR217" s="261">
        <f t="shared" si="64"/>
        <v>4</v>
      </c>
      <c r="BS217" s="252">
        <f t="shared" si="65"/>
        <v>9</v>
      </c>
      <c r="BT217" s="252">
        <f t="shared" si="66"/>
        <v>0</v>
      </c>
      <c r="BU217" s="252">
        <f t="shared" si="67"/>
        <v>0</v>
      </c>
      <c r="BV217" s="254">
        <f t="shared" si="68"/>
        <v>0</v>
      </c>
      <c r="BW217" s="261">
        <f t="shared" si="69"/>
        <v>3</v>
      </c>
      <c r="BX217" s="262">
        <v>59</v>
      </c>
      <c r="BY217" s="262">
        <v>59</v>
      </c>
      <c r="BZ217" s="246" t="e">
        <f t="shared" si="70"/>
        <v>#VALUE!</v>
      </c>
      <c r="CA217" s="246">
        <f t="shared" si="71"/>
        <v>20</v>
      </c>
      <c r="CB217" s="246" t="e">
        <f t="shared" si="72"/>
        <v>#VALUE!</v>
      </c>
      <c r="CC217" s="246" t="e">
        <f t="shared" si="73"/>
        <v>#VALUE!</v>
      </c>
      <c r="CD217" s="246" t="e">
        <f t="shared" si="74"/>
        <v>#VALUE!</v>
      </c>
      <c r="CE217" s="246" t="e">
        <f t="shared" si="75"/>
        <v>#VALUE!</v>
      </c>
      <c r="CF217" s="246" t="e">
        <f t="shared" si="76"/>
        <v>#VALUE!</v>
      </c>
      <c r="CG217" s="246" t="e">
        <f t="shared" si="77"/>
        <v>#VALUE!</v>
      </c>
      <c r="CH217" s="246" t="e">
        <f t="shared" si="78"/>
        <v>#VALUE!</v>
      </c>
      <c r="CI217" s="246" t="e">
        <f t="shared" si="79"/>
        <v>#VALUE!</v>
      </c>
      <c r="CJ217" s="246" t="e">
        <f t="shared" si="80"/>
        <v>#VALUE!</v>
      </c>
      <c r="CK217" s="246" t="e">
        <f t="shared" si="81"/>
        <v>#VALUE!</v>
      </c>
      <c r="CL217" s="246" t="e">
        <f t="shared" si="82"/>
        <v>#VALUE!</v>
      </c>
      <c r="CM217" s="246" t="e">
        <f t="shared" si="83"/>
        <v>#VALUE!</v>
      </c>
      <c r="CN217" s="246" t="e">
        <f t="shared" si="84"/>
        <v>#VALUE!</v>
      </c>
      <c r="CO217" s="263" t="str">
        <f t="shared" si="85"/>
        <v>2023PEC AI 184</v>
      </c>
      <c r="CP217" s="246" t="e">
        <f t="shared" si="86"/>
        <v>#VALUE!</v>
      </c>
      <c r="CQ217" s="211"/>
      <c r="CR217" s="246">
        <f t="shared" si="87"/>
        <v>20</v>
      </c>
      <c r="CS217" s="246" t="e">
        <f t="shared" si="88"/>
        <v>#VALUE!</v>
      </c>
      <c r="CT217" s="246" t="e">
        <f t="shared" si="89"/>
        <v>#VALUE!</v>
      </c>
      <c r="CU217" s="246" t="e">
        <f t="shared" si="90"/>
        <v>#VALUE!</v>
      </c>
      <c r="CV217" s="246" t="e">
        <f t="shared" si="91"/>
        <v>#VALUE!</v>
      </c>
      <c r="CW217" s="246" t="e">
        <f t="shared" si="92"/>
        <v>#VALUE!</v>
      </c>
      <c r="CX217" s="246" t="e">
        <f t="shared" si="93"/>
        <v>#VALUE!</v>
      </c>
      <c r="CY217" s="246" t="e">
        <f t="shared" si="94"/>
        <v>#VALUE!</v>
      </c>
      <c r="CZ217" s="246" t="e">
        <f t="shared" si="95"/>
        <v>#VALUE!</v>
      </c>
      <c r="DA217" s="246" t="e">
        <f t="shared" si="96"/>
        <v>#VALUE!</v>
      </c>
      <c r="DB217" s="246" t="e">
        <f t="shared" si="97"/>
        <v>#VALUE!</v>
      </c>
      <c r="DC217" s="246" t="e">
        <f t="shared" si="98"/>
        <v>#VALUE!</v>
      </c>
      <c r="DD217" s="246" t="e">
        <f t="shared" si="99"/>
        <v>#VALUE!</v>
      </c>
      <c r="DE217" s="212"/>
      <c r="DF217" s="212" t="e">
        <f t="shared" si="100"/>
        <v>#VALUE!</v>
      </c>
      <c r="DG217" s="212"/>
      <c r="DH217" s="212"/>
      <c r="DI217" s="212"/>
      <c r="DJ217" s="212"/>
      <c r="DK217" s="212"/>
      <c r="DL217" s="212"/>
      <c r="DM217" s="212"/>
      <c r="DN217" s="212"/>
      <c r="DO217" s="212"/>
      <c r="DP217" s="212"/>
      <c r="DQ217" s="212"/>
      <c r="DR217" s="264">
        <f t="shared" si="101"/>
        <v>59</v>
      </c>
      <c r="DS217" s="241">
        <f t="shared" si="102"/>
        <v>12</v>
      </c>
      <c r="DT217" s="212">
        <f t="shared" si="103"/>
        <v>8</v>
      </c>
      <c r="DU217" s="212">
        <f t="shared" si="104"/>
        <v>9</v>
      </c>
      <c r="DV217" s="212">
        <f t="shared" si="105"/>
        <v>9</v>
      </c>
      <c r="DW217" s="212">
        <f t="shared" si="106"/>
        <v>9</v>
      </c>
      <c r="DX217" s="264">
        <f t="shared" si="107"/>
        <v>3</v>
      </c>
      <c r="DY217" s="265">
        <f t="shared" si="108"/>
        <v>9</v>
      </c>
      <c r="DZ217" s="212">
        <f t="shared" si="109"/>
        <v>59</v>
      </c>
      <c r="EA217" s="212">
        <f t="shared" si="110"/>
        <v>12</v>
      </c>
      <c r="EB217" s="212">
        <f t="shared" si="111"/>
        <v>0</v>
      </c>
      <c r="EC217" s="212">
        <f t="shared" ref="EC217:ED217" si="1549">IF(ISEVEN($B217),DT217,0)</f>
        <v>8</v>
      </c>
      <c r="ED217" s="212">
        <f t="shared" si="1549"/>
        <v>9</v>
      </c>
      <c r="EE217" s="212">
        <f t="shared" ref="EE217:EF217" si="1550">IF(ISODD($B217),DU217,0)</f>
        <v>0</v>
      </c>
      <c r="EF217" s="212">
        <f t="shared" si="1550"/>
        <v>0</v>
      </c>
      <c r="EG217" s="212">
        <f t="shared" si="114"/>
        <v>9</v>
      </c>
      <c r="EH217" s="212">
        <f t="shared" si="115"/>
        <v>0</v>
      </c>
      <c r="EI217" s="212">
        <f t="shared" ref="EI217:EJ217" si="1551">IF(ISEVEN($B217),DW217,0)</f>
        <v>9</v>
      </c>
      <c r="EJ217" s="264">
        <f t="shared" si="1551"/>
        <v>3</v>
      </c>
      <c r="EK217" s="212">
        <f t="shared" ref="EK217:EL217" si="1552">IF(ISODD($B217),DX217,0)</f>
        <v>0</v>
      </c>
      <c r="EL217" s="212">
        <f t="shared" si="1552"/>
        <v>0</v>
      </c>
      <c r="EM217" s="212">
        <f t="shared" si="118"/>
        <v>9</v>
      </c>
      <c r="EN217" s="212"/>
      <c r="EO217" s="212"/>
      <c r="EP217" s="241">
        <f t="shared" si="119"/>
        <v>12</v>
      </c>
      <c r="EQ217" s="212">
        <f t="shared" si="120"/>
        <v>10</v>
      </c>
      <c r="ER217" s="212">
        <f t="shared" si="121"/>
        <v>11</v>
      </c>
      <c r="ES217" s="212">
        <f t="shared" si="122"/>
        <v>11</v>
      </c>
      <c r="ET217" s="264">
        <f t="shared" si="123"/>
        <v>6</v>
      </c>
      <c r="EU217" s="212">
        <f t="shared" si="124"/>
        <v>9</v>
      </c>
      <c r="EV217" s="212"/>
      <c r="EW217" s="212">
        <f t="shared" si="125"/>
        <v>59</v>
      </c>
      <c r="EX217" s="212">
        <f t="shared" si="126"/>
        <v>12</v>
      </c>
      <c r="EY217" s="212">
        <f t="shared" si="127"/>
        <v>0</v>
      </c>
      <c r="EZ217" s="212">
        <f t="shared" ref="EZ217:FA217" si="1553">IF(ISEVEN($B217),EQ217,0)</f>
        <v>10</v>
      </c>
      <c r="FA217" s="212">
        <f t="shared" si="1553"/>
        <v>11</v>
      </c>
      <c r="FB217" s="212">
        <f t="shared" ref="FB217:FC217" si="1554">IF(ISODD($B217),ER217,0)</f>
        <v>0</v>
      </c>
      <c r="FC217" s="212">
        <f t="shared" si="1554"/>
        <v>0</v>
      </c>
      <c r="FD217" s="212">
        <f t="shared" si="130"/>
        <v>11</v>
      </c>
      <c r="FE217" s="212">
        <f t="shared" si="131"/>
        <v>0</v>
      </c>
      <c r="FF217" s="264">
        <f t="shared" ref="FF217:FG217" si="1555">IF(ISEVEN($B217),ET217,0)</f>
        <v>6</v>
      </c>
      <c r="FG217" s="212">
        <f t="shared" si="1555"/>
        <v>9</v>
      </c>
      <c r="FH217" s="212">
        <f t="shared" si="133"/>
        <v>0</v>
      </c>
      <c r="FI217" s="212">
        <v>0</v>
      </c>
      <c r="FJ217" s="212">
        <v>0</v>
      </c>
      <c r="FK217" s="212"/>
      <c r="FL217" s="212"/>
      <c r="FM217" s="262">
        <v>59</v>
      </c>
    </row>
    <row r="218" spans="1:169" ht="15.75" customHeight="1" x14ac:dyDescent="0.2">
      <c r="A218" s="247">
        <v>205</v>
      </c>
      <c r="B218" s="248">
        <v>213423243205</v>
      </c>
      <c r="C218" s="249" t="s">
        <v>938</v>
      </c>
      <c r="D218" s="250"/>
      <c r="E218" s="251" t="s">
        <v>939</v>
      </c>
      <c r="F218" s="252">
        <f t="shared" si="0"/>
        <v>2</v>
      </c>
      <c r="G218" s="252">
        <f t="shared" si="1"/>
        <v>2</v>
      </c>
      <c r="H218" s="252">
        <f t="shared" si="2"/>
        <v>2</v>
      </c>
      <c r="I218" s="252">
        <f t="shared" si="3"/>
        <v>2</v>
      </c>
      <c r="J218" s="252">
        <f t="shared" si="4"/>
        <v>2</v>
      </c>
      <c r="K218" s="252">
        <f t="shared" si="5"/>
        <v>2</v>
      </c>
      <c r="L218" s="252">
        <f t="shared" si="6"/>
        <v>0</v>
      </c>
      <c r="M218" s="252">
        <f t="shared" si="7"/>
        <v>0</v>
      </c>
      <c r="N218" s="252">
        <f t="shared" si="8"/>
        <v>0</v>
      </c>
      <c r="O218" s="253">
        <f t="shared" si="9"/>
        <v>0</v>
      </c>
      <c r="P218" s="252">
        <f t="shared" si="10"/>
        <v>9</v>
      </c>
      <c r="Q218" s="252">
        <f t="shared" si="11"/>
        <v>0</v>
      </c>
      <c r="R218" s="252">
        <f t="shared" si="12"/>
        <v>0</v>
      </c>
      <c r="S218" s="254">
        <f t="shared" si="13"/>
        <v>0</v>
      </c>
      <c r="T218" s="255">
        <f t="shared" si="14"/>
        <v>3</v>
      </c>
      <c r="U218" s="252">
        <f t="shared" si="15"/>
        <v>0</v>
      </c>
      <c r="V218" s="252">
        <f t="shared" si="16"/>
        <v>0</v>
      </c>
      <c r="W218" s="252">
        <f t="shared" si="17"/>
        <v>0</v>
      </c>
      <c r="X218" s="254">
        <f t="shared" si="18"/>
        <v>0</v>
      </c>
      <c r="Y218" s="256">
        <f t="shared" si="19"/>
        <v>4</v>
      </c>
      <c r="Z218" s="252">
        <f t="shared" si="20"/>
        <v>0</v>
      </c>
      <c r="AA218" s="252">
        <f t="shared" si="21"/>
        <v>0</v>
      </c>
      <c r="AB218" s="252">
        <f t="shared" si="22"/>
        <v>0</v>
      </c>
      <c r="AC218" s="254">
        <f t="shared" si="23"/>
        <v>0</v>
      </c>
      <c r="AD218" s="255">
        <f t="shared" si="24"/>
        <v>4</v>
      </c>
      <c r="AE218" s="252">
        <f t="shared" si="25"/>
        <v>9</v>
      </c>
      <c r="AF218" s="252">
        <f t="shared" si="26"/>
        <v>0</v>
      </c>
      <c r="AG218" s="252">
        <f t="shared" si="27"/>
        <v>0</v>
      </c>
      <c r="AH218" s="254">
        <f t="shared" si="28"/>
        <v>0</v>
      </c>
      <c r="AI218" s="257">
        <f t="shared" si="29"/>
        <v>3</v>
      </c>
      <c r="AJ218" s="252">
        <f t="shared" si="30"/>
        <v>8</v>
      </c>
      <c r="AK218" s="252">
        <f t="shared" si="31"/>
        <v>0</v>
      </c>
      <c r="AL218" s="252">
        <f t="shared" si="32"/>
        <v>0</v>
      </c>
      <c r="AM218" s="254">
        <f t="shared" si="33"/>
        <v>0</v>
      </c>
      <c r="AN218" s="257">
        <f t="shared" si="34"/>
        <v>3</v>
      </c>
      <c r="AO218" s="252">
        <f t="shared" si="35"/>
        <v>0</v>
      </c>
      <c r="AP218" s="252">
        <f t="shared" si="36"/>
        <v>0</v>
      </c>
      <c r="AQ218" s="252">
        <f t="shared" si="37"/>
        <v>0</v>
      </c>
      <c r="AR218" s="254">
        <f t="shared" si="38"/>
        <v>0</v>
      </c>
      <c r="AS218" s="257">
        <f t="shared" si="39"/>
        <v>4</v>
      </c>
      <c r="AT218" s="252">
        <f t="shared" si="40"/>
        <v>9</v>
      </c>
      <c r="AU218" s="252">
        <f t="shared" si="41"/>
        <v>0</v>
      </c>
      <c r="AV218" s="252">
        <f t="shared" si="42"/>
        <v>0</v>
      </c>
      <c r="AW218" s="254">
        <f t="shared" si="43"/>
        <v>0</v>
      </c>
      <c r="AX218" s="258">
        <f t="shared" si="44"/>
        <v>3</v>
      </c>
      <c r="AY218" s="252">
        <f t="shared" si="45"/>
        <v>0</v>
      </c>
      <c r="AZ218" s="252">
        <f t="shared" si="46"/>
        <v>0</v>
      </c>
      <c r="BA218" s="252">
        <f t="shared" si="47"/>
        <v>0</v>
      </c>
      <c r="BB218" s="254">
        <f t="shared" si="48"/>
        <v>0</v>
      </c>
      <c r="BC218" s="257">
        <f t="shared" si="49"/>
        <v>4</v>
      </c>
      <c r="BD218" s="252">
        <f t="shared" si="50"/>
        <v>0</v>
      </c>
      <c r="BE218" s="252">
        <f t="shared" si="51"/>
        <v>0</v>
      </c>
      <c r="BF218" s="252">
        <f t="shared" si="52"/>
        <v>0</v>
      </c>
      <c r="BG218" s="254">
        <f t="shared" si="53"/>
        <v>0</v>
      </c>
      <c r="BH218" s="257">
        <f t="shared" si="54"/>
        <v>4</v>
      </c>
      <c r="BI218" s="259">
        <f t="shared" si="55"/>
        <v>3</v>
      </c>
      <c r="BJ218" s="252">
        <f t="shared" si="56"/>
        <v>0</v>
      </c>
      <c r="BK218" s="252">
        <f t="shared" si="57"/>
        <v>0</v>
      </c>
      <c r="BL218" s="254">
        <f t="shared" si="58"/>
        <v>0</v>
      </c>
      <c r="BM218" s="260">
        <f t="shared" si="59"/>
        <v>3</v>
      </c>
      <c r="BN218" s="252">
        <f t="shared" si="60"/>
        <v>9</v>
      </c>
      <c r="BO218" s="252">
        <f t="shared" si="61"/>
        <v>0</v>
      </c>
      <c r="BP218" s="252">
        <f t="shared" si="62"/>
        <v>0</v>
      </c>
      <c r="BQ218" s="254">
        <f t="shared" si="63"/>
        <v>0</v>
      </c>
      <c r="BR218" s="261">
        <f t="shared" si="64"/>
        <v>3</v>
      </c>
      <c r="BS218" s="252">
        <f t="shared" si="65"/>
        <v>0</v>
      </c>
      <c r="BT218" s="252">
        <f t="shared" si="66"/>
        <v>0</v>
      </c>
      <c r="BU218" s="252">
        <f t="shared" si="67"/>
        <v>0</v>
      </c>
      <c r="BV218" s="254">
        <f t="shared" si="68"/>
        <v>0</v>
      </c>
      <c r="BW218" s="261">
        <f t="shared" si="69"/>
        <v>4</v>
      </c>
      <c r="BX218" s="262">
        <v>59</v>
      </c>
      <c r="BY218" s="262">
        <v>59</v>
      </c>
      <c r="BZ218" s="246" t="e">
        <f t="shared" si="70"/>
        <v>#VALUE!</v>
      </c>
      <c r="CA218" s="246">
        <f t="shared" si="71"/>
        <v>20</v>
      </c>
      <c r="CB218" s="246" t="e">
        <f t="shared" si="72"/>
        <v>#VALUE!</v>
      </c>
      <c r="CC218" s="246" t="e">
        <f t="shared" si="73"/>
        <v>#VALUE!</v>
      </c>
      <c r="CD218" s="246" t="e">
        <f t="shared" si="74"/>
        <v>#VALUE!</v>
      </c>
      <c r="CE218" s="246" t="e">
        <f t="shared" si="75"/>
        <v>#VALUE!</v>
      </c>
      <c r="CF218" s="246" t="e">
        <f t="shared" si="76"/>
        <v>#VALUE!</v>
      </c>
      <c r="CG218" s="246" t="e">
        <f t="shared" si="77"/>
        <v>#VALUE!</v>
      </c>
      <c r="CH218" s="246" t="e">
        <f t="shared" si="78"/>
        <v>#VALUE!</v>
      </c>
      <c r="CI218" s="246" t="e">
        <f t="shared" si="79"/>
        <v>#VALUE!</v>
      </c>
      <c r="CJ218" s="246" t="e">
        <f t="shared" si="80"/>
        <v>#VALUE!</v>
      </c>
      <c r="CK218" s="246" t="e">
        <f t="shared" si="81"/>
        <v>#VALUE!</v>
      </c>
      <c r="CL218" s="246" t="e">
        <f t="shared" si="82"/>
        <v>#VALUE!</v>
      </c>
      <c r="CM218" s="246" t="e">
        <f t="shared" si="83"/>
        <v>#VALUE!</v>
      </c>
      <c r="CN218" s="246" t="e">
        <f t="shared" si="84"/>
        <v>#VALUE!</v>
      </c>
      <c r="CO218" s="263" t="str">
        <f t="shared" si="85"/>
        <v>2023PEC AI 530</v>
      </c>
      <c r="CP218" s="246" t="e">
        <f t="shared" si="86"/>
        <v>#VALUE!</v>
      </c>
      <c r="CQ218" s="211"/>
      <c r="CR218" s="246">
        <f t="shared" si="87"/>
        <v>20</v>
      </c>
      <c r="CS218" s="246" t="e">
        <f t="shared" si="88"/>
        <v>#VALUE!</v>
      </c>
      <c r="CT218" s="246" t="e">
        <f t="shared" si="89"/>
        <v>#VALUE!</v>
      </c>
      <c r="CU218" s="246" t="e">
        <f t="shared" si="90"/>
        <v>#VALUE!</v>
      </c>
      <c r="CV218" s="246" t="e">
        <f t="shared" si="91"/>
        <v>#VALUE!</v>
      </c>
      <c r="CW218" s="246" t="e">
        <f t="shared" si="92"/>
        <v>#VALUE!</v>
      </c>
      <c r="CX218" s="246" t="e">
        <f t="shared" si="93"/>
        <v>#VALUE!</v>
      </c>
      <c r="CY218" s="246" t="e">
        <f t="shared" si="94"/>
        <v>#VALUE!</v>
      </c>
      <c r="CZ218" s="246" t="e">
        <f t="shared" si="95"/>
        <v>#VALUE!</v>
      </c>
      <c r="DA218" s="246" t="e">
        <f t="shared" si="96"/>
        <v>#VALUE!</v>
      </c>
      <c r="DB218" s="246" t="e">
        <f t="shared" si="97"/>
        <v>#VALUE!</v>
      </c>
      <c r="DC218" s="246" t="e">
        <f t="shared" si="98"/>
        <v>#VALUE!</v>
      </c>
      <c r="DD218" s="246" t="e">
        <f t="shared" si="99"/>
        <v>#VALUE!</v>
      </c>
      <c r="DE218" s="212"/>
      <c r="DF218" s="212" t="e">
        <f t="shared" si="100"/>
        <v>#VALUE!</v>
      </c>
      <c r="DG218" s="212"/>
      <c r="DH218" s="212"/>
      <c r="DI218" s="212"/>
      <c r="DJ218" s="212"/>
      <c r="DK218" s="212"/>
      <c r="DL218" s="212"/>
      <c r="DM218" s="212"/>
      <c r="DN218" s="212"/>
      <c r="DO218" s="212"/>
      <c r="DP218" s="212"/>
      <c r="DQ218" s="212"/>
      <c r="DR218" s="264">
        <f t="shared" si="101"/>
        <v>59</v>
      </c>
      <c r="DS218" s="241">
        <f t="shared" si="102"/>
        <v>12</v>
      </c>
      <c r="DT218" s="212">
        <f t="shared" si="103"/>
        <v>9</v>
      </c>
      <c r="DU218" s="212">
        <f t="shared" si="104"/>
        <v>9</v>
      </c>
      <c r="DV218" s="212">
        <f t="shared" si="105"/>
        <v>8</v>
      </c>
      <c r="DW218" s="212">
        <f t="shared" si="106"/>
        <v>9</v>
      </c>
      <c r="DX218" s="264">
        <f t="shared" si="107"/>
        <v>3</v>
      </c>
      <c r="DY218" s="265">
        <f t="shared" si="108"/>
        <v>9</v>
      </c>
      <c r="DZ218" s="212">
        <f t="shared" si="109"/>
        <v>59</v>
      </c>
      <c r="EA218" s="212">
        <f t="shared" si="110"/>
        <v>12</v>
      </c>
      <c r="EB218" s="212">
        <f t="shared" si="111"/>
        <v>9</v>
      </c>
      <c r="EC218" s="212">
        <f t="shared" ref="EC218:ED218" si="1556">IF(ISEVEN($B218),DT218,0)</f>
        <v>0</v>
      </c>
      <c r="ED218" s="212">
        <f t="shared" si="1556"/>
        <v>0</v>
      </c>
      <c r="EE218" s="212">
        <f t="shared" ref="EE218:EF218" si="1557">IF(ISODD($B218),DU218,0)</f>
        <v>9</v>
      </c>
      <c r="EF218" s="212">
        <f t="shared" si="1557"/>
        <v>8</v>
      </c>
      <c r="EG218" s="212">
        <f t="shared" si="114"/>
        <v>0</v>
      </c>
      <c r="EH218" s="212">
        <f t="shared" si="115"/>
        <v>9</v>
      </c>
      <c r="EI218" s="212">
        <f t="shared" ref="EI218:EJ218" si="1558">IF(ISEVEN($B218),DW218,0)</f>
        <v>0</v>
      </c>
      <c r="EJ218" s="212">
        <f t="shared" si="1558"/>
        <v>0</v>
      </c>
      <c r="EK218" s="264">
        <f t="shared" ref="EK218:EL218" si="1559">IF(ISODD($B218),DX218,0)</f>
        <v>3</v>
      </c>
      <c r="EL218" s="212">
        <f t="shared" si="1559"/>
        <v>9</v>
      </c>
      <c r="EM218" s="212">
        <f t="shared" si="118"/>
        <v>0</v>
      </c>
      <c r="EN218" s="212"/>
      <c r="EO218" s="212"/>
      <c r="EP218" s="241">
        <f t="shared" si="119"/>
        <v>12</v>
      </c>
      <c r="EQ218" s="212">
        <f t="shared" si="120"/>
        <v>11</v>
      </c>
      <c r="ER218" s="212">
        <f t="shared" si="121"/>
        <v>11</v>
      </c>
      <c r="ES218" s="212">
        <f t="shared" si="122"/>
        <v>9</v>
      </c>
      <c r="ET218" s="264">
        <f t="shared" si="123"/>
        <v>7</v>
      </c>
      <c r="EU218" s="212">
        <f t="shared" si="124"/>
        <v>9</v>
      </c>
      <c r="EV218" s="212"/>
      <c r="EW218" s="212">
        <f t="shared" si="125"/>
        <v>59</v>
      </c>
      <c r="EX218" s="212">
        <f t="shared" si="126"/>
        <v>12</v>
      </c>
      <c r="EY218" s="212">
        <f t="shared" si="127"/>
        <v>11</v>
      </c>
      <c r="EZ218" s="212">
        <f t="shared" ref="EZ218:FA218" si="1560">IF(ISEVEN($B218),EQ218,0)</f>
        <v>0</v>
      </c>
      <c r="FA218" s="212">
        <f t="shared" si="1560"/>
        <v>0</v>
      </c>
      <c r="FB218" s="212">
        <f t="shared" ref="FB218:FC218" si="1561">IF(ISODD($B218),ER218,0)</f>
        <v>11</v>
      </c>
      <c r="FC218" s="212">
        <f t="shared" si="1561"/>
        <v>9</v>
      </c>
      <c r="FD218" s="212">
        <f t="shared" si="130"/>
        <v>0</v>
      </c>
      <c r="FE218" s="264">
        <f t="shared" si="131"/>
        <v>7</v>
      </c>
      <c r="FF218" s="212">
        <f t="shared" ref="FF218:FG218" si="1562">IF(ISEVEN($B218),ET218,0)</f>
        <v>0</v>
      </c>
      <c r="FG218" s="212">
        <f t="shared" si="1562"/>
        <v>0</v>
      </c>
      <c r="FH218" s="212">
        <f t="shared" si="133"/>
        <v>9</v>
      </c>
      <c r="FI218" s="212">
        <v>0</v>
      </c>
      <c r="FJ218" s="212">
        <v>0</v>
      </c>
      <c r="FK218" s="212"/>
      <c r="FL218" s="212"/>
      <c r="FM218" s="262">
        <v>59</v>
      </c>
    </row>
    <row r="219" spans="1:169" ht="15.75" customHeight="1" x14ac:dyDescent="0.2">
      <c r="A219" s="247">
        <v>206</v>
      </c>
      <c r="B219" s="266">
        <v>213423243206</v>
      </c>
      <c r="C219" s="266" t="s">
        <v>249</v>
      </c>
      <c r="D219" s="250"/>
      <c r="E219" s="267" t="s">
        <v>250</v>
      </c>
      <c r="F219" s="252">
        <f t="shared" si="0"/>
        <v>2</v>
      </c>
      <c r="G219" s="252">
        <f t="shared" si="1"/>
        <v>2</v>
      </c>
      <c r="H219" s="252">
        <f t="shared" si="2"/>
        <v>2</v>
      </c>
      <c r="I219" s="252">
        <f t="shared" si="3"/>
        <v>2</v>
      </c>
      <c r="J219" s="252">
        <f t="shared" si="4"/>
        <v>2</v>
      </c>
      <c r="K219" s="252">
        <f t="shared" si="5"/>
        <v>2</v>
      </c>
      <c r="L219" s="252">
        <f t="shared" si="6"/>
        <v>2</v>
      </c>
      <c r="M219" s="252">
        <f t="shared" si="7"/>
        <v>2</v>
      </c>
      <c r="N219" s="252">
        <f t="shared" si="8"/>
        <v>2</v>
      </c>
      <c r="O219" s="253">
        <f t="shared" si="9"/>
        <v>0</v>
      </c>
      <c r="P219" s="252">
        <f t="shared" si="10"/>
        <v>0</v>
      </c>
      <c r="Q219" s="252">
        <f t="shared" si="11"/>
        <v>0</v>
      </c>
      <c r="R219" s="252">
        <f t="shared" si="12"/>
        <v>0</v>
      </c>
      <c r="S219" s="254">
        <f t="shared" si="13"/>
        <v>0</v>
      </c>
      <c r="T219" s="255">
        <f t="shared" si="14"/>
        <v>4</v>
      </c>
      <c r="U219" s="252">
        <f t="shared" si="15"/>
        <v>12</v>
      </c>
      <c r="V219" s="252">
        <f t="shared" si="16"/>
        <v>0</v>
      </c>
      <c r="W219" s="252">
        <f t="shared" si="17"/>
        <v>0</v>
      </c>
      <c r="X219" s="254">
        <f t="shared" si="18"/>
        <v>0</v>
      </c>
      <c r="Y219" s="256">
        <f t="shared" si="19"/>
        <v>3</v>
      </c>
      <c r="Z219" s="252">
        <f t="shared" si="20"/>
        <v>13</v>
      </c>
      <c r="AA219" s="252">
        <f t="shared" si="21"/>
        <v>0</v>
      </c>
      <c r="AB219" s="252">
        <f t="shared" si="22"/>
        <v>0</v>
      </c>
      <c r="AC219" s="254">
        <f t="shared" si="23"/>
        <v>0</v>
      </c>
      <c r="AD219" s="255">
        <f t="shared" si="24"/>
        <v>3</v>
      </c>
      <c r="AE219" s="252">
        <f t="shared" si="25"/>
        <v>0</v>
      </c>
      <c r="AF219" s="252">
        <f t="shared" si="26"/>
        <v>0</v>
      </c>
      <c r="AG219" s="252">
        <f t="shared" si="27"/>
        <v>0</v>
      </c>
      <c r="AH219" s="254">
        <f t="shared" si="28"/>
        <v>0</v>
      </c>
      <c r="AI219" s="257">
        <f t="shared" si="29"/>
        <v>4</v>
      </c>
      <c r="AJ219" s="252">
        <f t="shared" si="30"/>
        <v>0</v>
      </c>
      <c r="AK219" s="252">
        <f t="shared" si="31"/>
        <v>0</v>
      </c>
      <c r="AL219" s="252">
        <f t="shared" si="32"/>
        <v>0</v>
      </c>
      <c r="AM219" s="254">
        <f t="shared" si="33"/>
        <v>0</v>
      </c>
      <c r="AN219" s="257">
        <f t="shared" si="34"/>
        <v>4</v>
      </c>
      <c r="AO219" s="252">
        <f t="shared" si="35"/>
        <v>13</v>
      </c>
      <c r="AP219" s="252">
        <f t="shared" si="36"/>
        <v>0</v>
      </c>
      <c r="AQ219" s="252">
        <f t="shared" si="37"/>
        <v>0</v>
      </c>
      <c r="AR219" s="254">
        <f t="shared" si="38"/>
        <v>0</v>
      </c>
      <c r="AS219" s="257">
        <f t="shared" si="39"/>
        <v>3</v>
      </c>
      <c r="AT219" s="252">
        <f t="shared" si="40"/>
        <v>0</v>
      </c>
      <c r="AU219" s="252">
        <f t="shared" si="41"/>
        <v>0</v>
      </c>
      <c r="AV219" s="252">
        <f t="shared" si="42"/>
        <v>0</v>
      </c>
      <c r="AW219" s="254">
        <f t="shared" si="43"/>
        <v>0</v>
      </c>
      <c r="AX219" s="258">
        <f t="shared" si="44"/>
        <v>4</v>
      </c>
      <c r="AY219" s="252">
        <f t="shared" si="45"/>
        <v>13</v>
      </c>
      <c r="AZ219" s="252">
        <f t="shared" si="46"/>
        <v>0</v>
      </c>
      <c r="BA219" s="252">
        <f t="shared" si="47"/>
        <v>0</v>
      </c>
      <c r="BB219" s="254">
        <f t="shared" si="48"/>
        <v>0</v>
      </c>
      <c r="BC219" s="257">
        <f t="shared" si="49"/>
        <v>3</v>
      </c>
      <c r="BD219" s="259">
        <f t="shared" si="50"/>
        <v>7</v>
      </c>
      <c r="BE219" s="252">
        <f t="shared" si="51"/>
        <v>0</v>
      </c>
      <c r="BF219" s="252">
        <f t="shared" si="52"/>
        <v>0</v>
      </c>
      <c r="BG219" s="254">
        <f t="shared" si="53"/>
        <v>0</v>
      </c>
      <c r="BH219" s="257">
        <f t="shared" si="54"/>
        <v>3</v>
      </c>
      <c r="BI219" s="252">
        <f t="shared" si="55"/>
        <v>0</v>
      </c>
      <c r="BJ219" s="252">
        <f t="shared" si="56"/>
        <v>0</v>
      </c>
      <c r="BK219" s="252">
        <f t="shared" si="57"/>
        <v>0</v>
      </c>
      <c r="BL219" s="254">
        <f t="shared" si="58"/>
        <v>0</v>
      </c>
      <c r="BM219" s="260">
        <f t="shared" si="59"/>
        <v>4</v>
      </c>
      <c r="BN219" s="252">
        <f t="shared" si="60"/>
        <v>0</v>
      </c>
      <c r="BO219" s="252">
        <f t="shared" si="61"/>
        <v>0</v>
      </c>
      <c r="BP219" s="252">
        <f t="shared" si="62"/>
        <v>0</v>
      </c>
      <c r="BQ219" s="254">
        <f t="shared" si="63"/>
        <v>0</v>
      </c>
      <c r="BR219" s="261">
        <f t="shared" si="64"/>
        <v>4</v>
      </c>
      <c r="BS219" s="252">
        <f t="shared" si="65"/>
        <v>13</v>
      </c>
      <c r="BT219" s="252">
        <f t="shared" si="66"/>
        <v>0</v>
      </c>
      <c r="BU219" s="252">
        <f t="shared" si="67"/>
        <v>0</v>
      </c>
      <c r="BV219" s="254">
        <f t="shared" si="68"/>
        <v>0</v>
      </c>
      <c r="BW219" s="261">
        <f t="shared" si="69"/>
        <v>3</v>
      </c>
      <c r="BX219" s="262">
        <v>89</v>
      </c>
      <c r="BY219" s="262">
        <v>89</v>
      </c>
      <c r="BZ219" s="246" t="e">
        <f t="shared" si="70"/>
        <v>#VALUE!</v>
      </c>
      <c r="CA219" s="246">
        <f t="shared" si="71"/>
        <v>20</v>
      </c>
      <c r="CB219" s="246" t="e">
        <f t="shared" si="72"/>
        <v>#VALUE!</v>
      </c>
      <c r="CC219" s="246" t="e">
        <f t="shared" si="73"/>
        <v>#VALUE!</v>
      </c>
      <c r="CD219" s="246" t="e">
        <f t="shared" si="74"/>
        <v>#VALUE!</v>
      </c>
      <c r="CE219" s="246" t="e">
        <f t="shared" si="75"/>
        <v>#VALUE!</v>
      </c>
      <c r="CF219" s="246" t="e">
        <f t="shared" si="76"/>
        <v>#VALUE!</v>
      </c>
      <c r="CG219" s="246" t="e">
        <f t="shared" si="77"/>
        <v>#VALUE!</v>
      </c>
      <c r="CH219" s="246" t="e">
        <f t="shared" si="78"/>
        <v>#VALUE!</v>
      </c>
      <c r="CI219" s="246" t="e">
        <f t="shared" si="79"/>
        <v>#VALUE!</v>
      </c>
      <c r="CJ219" s="246" t="e">
        <f t="shared" si="80"/>
        <v>#VALUE!</v>
      </c>
      <c r="CK219" s="246" t="e">
        <f t="shared" si="81"/>
        <v>#VALUE!</v>
      </c>
      <c r="CL219" s="246" t="e">
        <f t="shared" si="82"/>
        <v>#VALUE!</v>
      </c>
      <c r="CM219" s="246" t="e">
        <f t="shared" si="83"/>
        <v>#VALUE!</v>
      </c>
      <c r="CN219" s="246" t="e">
        <f t="shared" si="84"/>
        <v>#VALUE!</v>
      </c>
      <c r="CO219" s="263" t="str">
        <f t="shared" si="85"/>
        <v>2023PEC AI 185</v>
      </c>
      <c r="CP219" s="246" t="e">
        <f t="shared" si="86"/>
        <v>#VALUE!</v>
      </c>
      <c r="CQ219" s="211"/>
      <c r="CR219" s="246">
        <f t="shared" si="87"/>
        <v>20</v>
      </c>
      <c r="CS219" s="246" t="e">
        <f t="shared" si="88"/>
        <v>#VALUE!</v>
      </c>
      <c r="CT219" s="246" t="e">
        <f t="shared" si="89"/>
        <v>#VALUE!</v>
      </c>
      <c r="CU219" s="246" t="e">
        <f t="shared" si="90"/>
        <v>#VALUE!</v>
      </c>
      <c r="CV219" s="246" t="e">
        <f t="shared" si="91"/>
        <v>#VALUE!</v>
      </c>
      <c r="CW219" s="246" t="e">
        <f t="shared" si="92"/>
        <v>#VALUE!</v>
      </c>
      <c r="CX219" s="246" t="e">
        <f t="shared" si="93"/>
        <v>#VALUE!</v>
      </c>
      <c r="CY219" s="246" t="e">
        <f t="shared" si="94"/>
        <v>#VALUE!</v>
      </c>
      <c r="CZ219" s="246" t="e">
        <f t="shared" si="95"/>
        <v>#VALUE!</v>
      </c>
      <c r="DA219" s="246" t="e">
        <f t="shared" si="96"/>
        <v>#VALUE!</v>
      </c>
      <c r="DB219" s="246" t="e">
        <f t="shared" si="97"/>
        <v>#VALUE!</v>
      </c>
      <c r="DC219" s="246" t="e">
        <f t="shared" si="98"/>
        <v>#VALUE!</v>
      </c>
      <c r="DD219" s="246" t="e">
        <f t="shared" si="99"/>
        <v>#VALUE!</v>
      </c>
      <c r="DE219" s="212"/>
      <c r="DF219" s="212" t="e">
        <f t="shared" si="100"/>
        <v>#VALUE!</v>
      </c>
      <c r="DG219" s="212"/>
      <c r="DH219" s="212"/>
      <c r="DI219" s="212"/>
      <c r="DJ219" s="212"/>
      <c r="DK219" s="212"/>
      <c r="DL219" s="212"/>
      <c r="DM219" s="212"/>
      <c r="DN219" s="212"/>
      <c r="DO219" s="212"/>
      <c r="DP219" s="212"/>
      <c r="DQ219" s="212"/>
      <c r="DR219" s="264">
        <f t="shared" si="101"/>
        <v>89</v>
      </c>
      <c r="DS219" s="241">
        <f t="shared" si="102"/>
        <v>18</v>
      </c>
      <c r="DT219" s="212">
        <f t="shared" si="103"/>
        <v>12</v>
      </c>
      <c r="DU219" s="212">
        <f t="shared" si="104"/>
        <v>13</v>
      </c>
      <c r="DV219" s="212">
        <f t="shared" si="105"/>
        <v>13</v>
      </c>
      <c r="DW219" s="212">
        <f t="shared" si="106"/>
        <v>13</v>
      </c>
      <c r="DX219" s="264">
        <f t="shared" si="107"/>
        <v>7</v>
      </c>
      <c r="DY219" s="265">
        <f t="shared" si="108"/>
        <v>13</v>
      </c>
      <c r="DZ219" s="212">
        <f t="shared" si="109"/>
        <v>89</v>
      </c>
      <c r="EA219" s="212">
        <f t="shared" si="110"/>
        <v>18</v>
      </c>
      <c r="EB219" s="212">
        <f t="shared" si="111"/>
        <v>0</v>
      </c>
      <c r="EC219" s="212">
        <f t="shared" ref="EC219:ED219" si="1563">IF(ISEVEN($B219),DT219,0)</f>
        <v>12</v>
      </c>
      <c r="ED219" s="212">
        <f t="shared" si="1563"/>
        <v>13</v>
      </c>
      <c r="EE219" s="212">
        <f t="shared" ref="EE219:EF219" si="1564">IF(ISODD($B219),DU219,0)</f>
        <v>0</v>
      </c>
      <c r="EF219" s="212">
        <f t="shared" si="1564"/>
        <v>0</v>
      </c>
      <c r="EG219" s="212">
        <f t="shared" si="114"/>
        <v>13</v>
      </c>
      <c r="EH219" s="212">
        <f t="shared" si="115"/>
        <v>0</v>
      </c>
      <c r="EI219" s="212">
        <f t="shared" ref="EI219:EJ219" si="1565">IF(ISEVEN($B219),DW219,0)</f>
        <v>13</v>
      </c>
      <c r="EJ219" s="264">
        <f t="shared" si="1565"/>
        <v>7</v>
      </c>
      <c r="EK219" s="212">
        <f t="shared" ref="EK219:EL219" si="1566">IF(ISODD($B219),DX219,0)</f>
        <v>0</v>
      </c>
      <c r="EL219" s="212">
        <f t="shared" si="1566"/>
        <v>0</v>
      </c>
      <c r="EM219" s="212">
        <f t="shared" si="118"/>
        <v>13</v>
      </c>
      <c r="EN219" s="212"/>
      <c r="EO219" s="212"/>
      <c r="EP219" s="241">
        <f t="shared" si="119"/>
        <v>18</v>
      </c>
      <c r="EQ219" s="212">
        <f t="shared" si="120"/>
        <v>15</v>
      </c>
      <c r="ER219" s="212">
        <f t="shared" si="121"/>
        <v>16</v>
      </c>
      <c r="ES219" s="212">
        <f t="shared" si="122"/>
        <v>16</v>
      </c>
      <c r="ET219" s="264">
        <f t="shared" si="123"/>
        <v>10</v>
      </c>
      <c r="EU219" s="212">
        <f t="shared" si="124"/>
        <v>14</v>
      </c>
      <c r="EV219" s="212"/>
      <c r="EW219" s="212">
        <f t="shared" si="125"/>
        <v>89</v>
      </c>
      <c r="EX219" s="212">
        <f t="shared" si="126"/>
        <v>18</v>
      </c>
      <c r="EY219" s="212">
        <f t="shared" si="127"/>
        <v>0</v>
      </c>
      <c r="EZ219" s="212">
        <f t="shared" ref="EZ219:FA219" si="1567">IF(ISEVEN($B219),EQ219,0)</f>
        <v>15</v>
      </c>
      <c r="FA219" s="212">
        <f t="shared" si="1567"/>
        <v>16</v>
      </c>
      <c r="FB219" s="212">
        <f t="shared" ref="FB219:FC219" si="1568">IF(ISODD($B219),ER219,0)</f>
        <v>0</v>
      </c>
      <c r="FC219" s="212">
        <f t="shared" si="1568"/>
        <v>0</v>
      </c>
      <c r="FD219" s="212">
        <f t="shared" si="130"/>
        <v>16</v>
      </c>
      <c r="FE219" s="212">
        <f t="shared" si="131"/>
        <v>0</v>
      </c>
      <c r="FF219" s="264">
        <f t="shared" ref="FF219:FG219" si="1569">IF(ISEVEN($B219),ET219,0)</f>
        <v>10</v>
      </c>
      <c r="FG219" s="212">
        <f t="shared" si="1569"/>
        <v>14</v>
      </c>
      <c r="FH219" s="212">
        <f t="shared" si="133"/>
        <v>0</v>
      </c>
      <c r="FI219" s="212">
        <v>0</v>
      </c>
      <c r="FJ219" s="212">
        <v>0</v>
      </c>
      <c r="FK219" s="212"/>
      <c r="FL219" s="212"/>
      <c r="FM219" s="262">
        <v>89</v>
      </c>
    </row>
    <row r="220" spans="1:169" ht="15.75" customHeight="1" x14ac:dyDescent="0.2">
      <c r="A220" s="247">
        <v>208</v>
      </c>
      <c r="B220" s="266">
        <v>213423243208</v>
      </c>
      <c r="C220" s="266" t="s">
        <v>251</v>
      </c>
      <c r="D220" s="250"/>
      <c r="E220" s="267" t="s">
        <v>1681</v>
      </c>
      <c r="F220" s="252">
        <f t="shared" si="0"/>
        <v>2</v>
      </c>
      <c r="G220" s="252">
        <f t="shared" si="1"/>
        <v>2</v>
      </c>
      <c r="H220" s="252">
        <f t="shared" si="2"/>
        <v>2</v>
      </c>
      <c r="I220" s="252">
        <f t="shared" si="3"/>
        <v>2</v>
      </c>
      <c r="J220" s="252">
        <f t="shared" si="4"/>
        <v>2</v>
      </c>
      <c r="K220" s="252">
        <f t="shared" si="5"/>
        <v>2</v>
      </c>
      <c r="L220" s="252">
        <f t="shared" si="6"/>
        <v>2</v>
      </c>
      <c r="M220" s="252">
        <f t="shared" si="7"/>
        <v>2</v>
      </c>
      <c r="N220" s="252">
        <f t="shared" si="8"/>
        <v>0</v>
      </c>
      <c r="O220" s="253">
        <f t="shared" si="9"/>
        <v>0</v>
      </c>
      <c r="P220" s="252">
        <f t="shared" si="10"/>
        <v>0</v>
      </c>
      <c r="Q220" s="252">
        <f t="shared" si="11"/>
        <v>0</v>
      </c>
      <c r="R220" s="252">
        <f t="shared" si="12"/>
        <v>0</v>
      </c>
      <c r="S220" s="254">
        <f t="shared" si="13"/>
        <v>0</v>
      </c>
      <c r="T220" s="255">
        <f t="shared" si="14"/>
        <v>4</v>
      </c>
      <c r="U220" s="252">
        <f t="shared" si="15"/>
        <v>11</v>
      </c>
      <c r="V220" s="252">
        <f t="shared" si="16"/>
        <v>0</v>
      </c>
      <c r="W220" s="252">
        <f t="shared" si="17"/>
        <v>0</v>
      </c>
      <c r="X220" s="254">
        <f t="shared" si="18"/>
        <v>0</v>
      </c>
      <c r="Y220" s="256">
        <f t="shared" si="19"/>
        <v>3</v>
      </c>
      <c r="Z220" s="252">
        <f t="shared" si="20"/>
        <v>12</v>
      </c>
      <c r="AA220" s="252">
        <f t="shared" si="21"/>
        <v>0</v>
      </c>
      <c r="AB220" s="252">
        <f t="shared" si="22"/>
        <v>0</v>
      </c>
      <c r="AC220" s="254">
        <f t="shared" si="23"/>
        <v>0</v>
      </c>
      <c r="AD220" s="255">
        <f t="shared" si="24"/>
        <v>3</v>
      </c>
      <c r="AE220" s="252">
        <f t="shared" si="25"/>
        <v>0</v>
      </c>
      <c r="AF220" s="252">
        <f t="shared" si="26"/>
        <v>0</v>
      </c>
      <c r="AG220" s="252">
        <f t="shared" si="27"/>
        <v>0</v>
      </c>
      <c r="AH220" s="254">
        <f t="shared" si="28"/>
        <v>0</v>
      </c>
      <c r="AI220" s="257">
        <f t="shared" si="29"/>
        <v>4</v>
      </c>
      <c r="AJ220" s="252">
        <f t="shared" si="30"/>
        <v>0</v>
      </c>
      <c r="AK220" s="252">
        <f t="shared" si="31"/>
        <v>0</v>
      </c>
      <c r="AL220" s="252">
        <f t="shared" si="32"/>
        <v>0</v>
      </c>
      <c r="AM220" s="254">
        <f t="shared" si="33"/>
        <v>0</v>
      </c>
      <c r="AN220" s="257">
        <f t="shared" si="34"/>
        <v>4</v>
      </c>
      <c r="AO220" s="252">
        <f t="shared" si="35"/>
        <v>12</v>
      </c>
      <c r="AP220" s="252">
        <f t="shared" si="36"/>
        <v>0</v>
      </c>
      <c r="AQ220" s="252">
        <f t="shared" si="37"/>
        <v>0</v>
      </c>
      <c r="AR220" s="254">
        <f t="shared" si="38"/>
        <v>0</v>
      </c>
      <c r="AS220" s="257">
        <f t="shared" si="39"/>
        <v>3</v>
      </c>
      <c r="AT220" s="252">
        <f t="shared" si="40"/>
        <v>0</v>
      </c>
      <c r="AU220" s="252">
        <f t="shared" si="41"/>
        <v>0</v>
      </c>
      <c r="AV220" s="252">
        <f t="shared" si="42"/>
        <v>0</v>
      </c>
      <c r="AW220" s="254">
        <f t="shared" si="43"/>
        <v>0</v>
      </c>
      <c r="AX220" s="258">
        <f t="shared" si="44"/>
        <v>4</v>
      </c>
      <c r="AY220" s="252">
        <f t="shared" si="45"/>
        <v>12</v>
      </c>
      <c r="AZ220" s="252">
        <f t="shared" si="46"/>
        <v>0</v>
      </c>
      <c r="BA220" s="252">
        <f t="shared" si="47"/>
        <v>0</v>
      </c>
      <c r="BB220" s="254">
        <f t="shared" si="48"/>
        <v>0</v>
      </c>
      <c r="BC220" s="257">
        <f t="shared" si="49"/>
        <v>3</v>
      </c>
      <c r="BD220" s="259">
        <f t="shared" si="50"/>
        <v>7</v>
      </c>
      <c r="BE220" s="252">
        <f t="shared" si="51"/>
        <v>0</v>
      </c>
      <c r="BF220" s="252">
        <f t="shared" si="52"/>
        <v>0</v>
      </c>
      <c r="BG220" s="254">
        <f t="shared" si="53"/>
        <v>0</v>
      </c>
      <c r="BH220" s="257">
        <f t="shared" si="54"/>
        <v>3</v>
      </c>
      <c r="BI220" s="252">
        <f t="shared" si="55"/>
        <v>0</v>
      </c>
      <c r="BJ220" s="252">
        <f t="shared" si="56"/>
        <v>0</v>
      </c>
      <c r="BK220" s="252">
        <f t="shared" si="57"/>
        <v>0</v>
      </c>
      <c r="BL220" s="254">
        <f t="shared" si="58"/>
        <v>0</v>
      </c>
      <c r="BM220" s="260">
        <f t="shared" si="59"/>
        <v>4</v>
      </c>
      <c r="BN220" s="252">
        <f t="shared" si="60"/>
        <v>0</v>
      </c>
      <c r="BO220" s="252">
        <f t="shared" si="61"/>
        <v>0</v>
      </c>
      <c r="BP220" s="252">
        <f t="shared" si="62"/>
        <v>0</v>
      </c>
      <c r="BQ220" s="254">
        <f t="shared" si="63"/>
        <v>0</v>
      </c>
      <c r="BR220" s="261">
        <f t="shared" si="64"/>
        <v>4</v>
      </c>
      <c r="BS220" s="252">
        <f t="shared" si="65"/>
        <v>12</v>
      </c>
      <c r="BT220" s="252">
        <f t="shared" si="66"/>
        <v>0</v>
      </c>
      <c r="BU220" s="252">
        <f t="shared" si="67"/>
        <v>0</v>
      </c>
      <c r="BV220" s="254">
        <f t="shared" si="68"/>
        <v>0</v>
      </c>
      <c r="BW220" s="261">
        <f t="shared" si="69"/>
        <v>3</v>
      </c>
      <c r="BX220" s="262">
        <v>82</v>
      </c>
      <c r="BY220" s="262">
        <v>82</v>
      </c>
      <c r="BZ220" s="246" t="e">
        <f t="shared" si="70"/>
        <v>#VALUE!</v>
      </c>
      <c r="CA220" s="246">
        <f t="shared" si="71"/>
        <v>20</v>
      </c>
      <c r="CB220" s="246" t="e">
        <f t="shared" si="72"/>
        <v>#VALUE!</v>
      </c>
      <c r="CC220" s="246" t="e">
        <f t="shared" si="73"/>
        <v>#VALUE!</v>
      </c>
      <c r="CD220" s="246" t="e">
        <f t="shared" si="74"/>
        <v>#VALUE!</v>
      </c>
      <c r="CE220" s="246" t="e">
        <f t="shared" si="75"/>
        <v>#VALUE!</v>
      </c>
      <c r="CF220" s="246" t="e">
        <f t="shared" si="76"/>
        <v>#VALUE!</v>
      </c>
      <c r="CG220" s="246" t="e">
        <f t="shared" si="77"/>
        <v>#VALUE!</v>
      </c>
      <c r="CH220" s="246" t="e">
        <f t="shared" si="78"/>
        <v>#VALUE!</v>
      </c>
      <c r="CI220" s="246" t="e">
        <f t="shared" si="79"/>
        <v>#VALUE!</v>
      </c>
      <c r="CJ220" s="246" t="e">
        <f t="shared" si="80"/>
        <v>#VALUE!</v>
      </c>
      <c r="CK220" s="246" t="e">
        <f t="shared" si="81"/>
        <v>#VALUE!</v>
      </c>
      <c r="CL220" s="246" t="e">
        <f t="shared" si="82"/>
        <v>#VALUE!</v>
      </c>
      <c r="CM220" s="246" t="e">
        <f t="shared" si="83"/>
        <v>#VALUE!</v>
      </c>
      <c r="CN220" s="246" t="e">
        <f t="shared" si="84"/>
        <v>#VALUE!</v>
      </c>
      <c r="CO220" s="263" t="str">
        <f t="shared" si="85"/>
        <v>2023PEC AI 186</v>
      </c>
      <c r="CP220" s="246" t="e">
        <f t="shared" si="86"/>
        <v>#VALUE!</v>
      </c>
      <c r="CQ220" s="211"/>
      <c r="CR220" s="246">
        <f t="shared" si="87"/>
        <v>20</v>
      </c>
      <c r="CS220" s="246" t="e">
        <f t="shared" si="88"/>
        <v>#VALUE!</v>
      </c>
      <c r="CT220" s="246" t="e">
        <f t="shared" si="89"/>
        <v>#VALUE!</v>
      </c>
      <c r="CU220" s="246" t="e">
        <f t="shared" si="90"/>
        <v>#VALUE!</v>
      </c>
      <c r="CV220" s="246" t="e">
        <f t="shared" si="91"/>
        <v>#VALUE!</v>
      </c>
      <c r="CW220" s="246" t="e">
        <f t="shared" si="92"/>
        <v>#VALUE!</v>
      </c>
      <c r="CX220" s="246" t="e">
        <f t="shared" si="93"/>
        <v>#VALUE!</v>
      </c>
      <c r="CY220" s="246" t="e">
        <f t="shared" si="94"/>
        <v>#VALUE!</v>
      </c>
      <c r="CZ220" s="246" t="e">
        <f t="shared" si="95"/>
        <v>#VALUE!</v>
      </c>
      <c r="DA220" s="246" t="e">
        <f t="shared" si="96"/>
        <v>#VALUE!</v>
      </c>
      <c r="DB220" s="246" t="e">
        <f t="shared" si="97"/>
        <v>#VALUE!</v>
      </c>
      <c r="DC220" s="246" t="e">
        <f t="shared" si="98"/>
        <v>#VALUE!</v>
      </c>
      <c r="DD220" s="246" t="e">
        <f t="shared" si="99"/>
        <v>#VALUE!</v>
      </c>
      <c r="DE220" s="212"/>
      <c r="DF220" s="212" t="e">
        <f t="shared" si="100"/>
        <v>#VALUE!</v>
      </c>
      <c r="DG220" s="212"/>
      <c r="DH220" s="212"/>
      <c r="DI220" s="212"/>
      <c r="DJ220" s="212"/>
      <c r="DK220" s="212"/>
      <c r="DL220" s="212"/>
      <c r="DM220" s="212"/>
      <c r="DN220" s="212"/>
      <c r="DO220" s="212"/>
      <c r="DP220" s="212"/>
      <c r="DQ220" s="212"/>
      <c r="DR220" s="264">
        <f t="shared" si="101"/>
        <v>82</v>
      </c>
      <c r="DS220" s="241">
        <f t="shared" si="102"/>
        <v>16</v>
      </c>
      <c r="DT220" s="212">
        <f t="shared" si="103"/>
        <v>11</v>
      </c>
      <c r="DU220" s="212">
        <f t="shared" si="104"/>
        <v>12</v>
      </c>
      <c r="DV220" s="212">
        <f t="shared" si="105"/>
        <v>12</v>
      </c>
      <c r="DW220" s="212">
        <f t="shared" si="106"/>
        <v>12</v>
      </c>
      <c r="DX220" s="264">
        <f t="shared" si="107"/>
        <v>7</v>
      </c>
      <c r="DY220" s="265">
        <f t="shared" si="108"/>
        <v>12</v>
      </c>
      <c r="DZ220" s="212">
        <f t="shared" si="109"/>
        <v>82</v>
      </c>
      <c r="EA220" s="212">
        <f t="shared" si="110"/>
        <v>16</v>
      </c>
      <c r="EB220" s="212">
        <f t="shared" si="111"/>
        <v>0</v>
      </c>
      <c r="EC220" s="212">
        <f t="shared" ref="EC220:ED220" si="1570">IF(ISEVEN($B220),DT220,0)</f>
        <v>11</v>
      </c>
      <c r="ED220" s="212">
        <f t="shared" si="1570"/>
        <v>12</v>
      </c>
      <c r="EE220" s="212">
        <f t="shared" ref="EE220:EF220" si="1571">IF(ISODD($B220),DU220,0)</f>
        <v>0</v>
      </c>
      <c r="EF220" s="212">
        <f t="shared" si="1571"/>
        <v>0</v>
      </c>
      <c r="EG220" s="212">
        <f t="shared" si="114"/>
        <v>12</v>
      </c>
      <c r="EH220" s="212">
        <f t="shared" si="115"/>
        <v>0</v>
      </c>
      <c r="EI220" s="212">
        <f t="shared" ref="EI220:EJ220" si="1572">IF(ISEVEN($B220),DW220,0)</f>
        <v>12</v>
      </c>
      <c r="EJ220" s="264">
        <f t="shared" si="1572"/>
        <v>7</v>
      </c>
      <c r="EK220" s="212">
        <f t="shared" ref="EK220:EL220" si="1573">IF(ISODD($B220),DX220,0)</f>
        <v>0</v>
      </c>
      <c r="EL220" s="212">
        <f t="shared" si="1573"/>
        <v>0</v>
      </c>
      <c r="EM220" s="212">
        <f t="shared" si="118"/>
        <v>12</v>
      </c>
      <c r="EN220" s="212"/>
      <c r="EO220" s="212"/>
      <c r="EP220" s="241">
        <f t="shared" si="119"/>
        <v>16</v>
      </c>
      <c r="EQ220" s="212">
        <f t="shared" si="120"/>
        <v>14</v>
      </c>
      <c r="ER220" s="212">
        <f t="shared" si="121"/>
        <v>14</v>
      </c>
      <c r="ES220" s="212">
        <f t="shared" si="122"/>
        <v>14</v>
      </c>
      <c r="ET220" s="264">
        <f t="shared" si="123"/>
        <v>11</v>
      </c>
      <c r="EU220" s="212">
        <f t="shared" si="124"/>
        <v>13</v>
      </c>
      <c r="EV220" s="212"/>
      <c r="EW220" s="212">
        <f t="shared" si="125"/>
        <v>82</v>
      </c>
      <c r="EX220" s="212">
        <f t="shared" si="126"/>
        <v>16</v>
      </c>
      <c r="EY220" s="212">
        <f t="shared" si="127"/>
        <v>0</v>
      </c>
      <c r="EZ220" s="212">
        <f t="shared" ref="EZ220:FA220" si="1574">IF(ISEVEN($B220),EQ220,0)</f>
        <v>14</v>
      </c>
      <c r="FA220" s="212">
        <f t="shared" si="1574"/>
        <v>14</v>
      </c>
      <c r="FB220" s="212">
        <f t="shared" ref="FB220:FC220" si="1575">IF(ISODD($B220),ER220,0)</f>
        <v>0</v>
      </c>
      <c r="FC220" s="212">
        <f t="shared" si="1575"/>
        <v>0</v>
      </c>
      <c r="FD220" s="212">
        <f t="shared" si="130"/>
        <v>14</v>
      </c>
      <c r="FE220" s="212">
        <f t="shared" si="131"/>
        <v>0</v>
      </c>
      <c r="FF220" s="264">
        <f t="shared" ref="FF220:FG220" si="1576">IF(ISEVEN($B220),ET220,0)</f>
        <v>11</v>
      </c>
      <c r="FG220" s="212">
        <f t="shared" si="1576"/>
        <v>13</v>
      </c>
      <c r="FH220" s="212">
        <f t="shared" si="133"/>
        <v>0</v>
      </c>
      <c r="FI220" s="212">
        <v>0</v>
      </c>
      <c r="FJ220" s="212">
        <v>0</v>
      </c>
      <c r="FK220" s="212"/>
      <c r="FL220" s="212"/>
      <c r="FM220" s="262">
        <v>82</v>
      </c>
    </row>
    <row r="221" spans="1:169" ht="15.75" customHeight="1" x14ac:dyDescent="0.2">
      <c r="A221" s="247">
        <v>208</v>
      </c>
      <c r="B221" s="266">
        <v>213423243208</v>
      </c>
      <c r="C221" s="266" t="s">
        <v>255</v>
      </c>
      <c r="D221" s="250"/>
      <c r="E221" s="267" t="s">
        <v>254</v>
      </c>
      <c r="F221" s="252">
        <f t="shared" si="0"/>
        <v>2</v>
      </c>
      <c r="G221" s="252">
        <f t="shared" si="1"/>
        <v>2</v>
      </c>
      <c r="H221" s="252">
        <f t="shared" si="2"/>
        <v>2</v>
      </c>
      <c r="I221" s="252">
        <f t="shared" si="3"/>
        <v>2</v>
      </c>
      <c r="J221" s="252">
        <f t="shared" si="4"/>
        <v>2</v>
      </c>
      <c r="K221" s="252">
        <f t="shared" si="5"/>
        <v>2</v>
      </c>
      <c r="L221" s="252">
        <f t="shared" si="6"/>
        <v>2</v>
      </c>
      <c r="M221" s="252">
        <f t="shared" si="7"/>
        <v>2</v>
      </c>
      <c r="N221" s="252">
        <f t="shared" si="8"/>
        <v>0</v>
      </c>
      <c r="O221" s="253">
        <f t="shared" si="9"/>
        <v>0</v>
      </c>
      <c r="P221" s="252">
        <f t="shared" si="10"/>
        <v>0</v>
      </c>
      <c r="Q221" s="252">
        <f t="shared" si="11"/>
        <v>0</v>
      </c>
      <c r="R221" s="252">
        <f t="shared" si="12"/>
        <v>0</v>
      </c>
      <c r="S221" s="254">
        <f t="shared" si="13"/>
        <v>0</v>
      </c>
      <c r="T221" s="255">
        <f t="shared" si="14"/>
        <v>4</v>
      </c>
      <c r="U221" s="252">
        <f t="shared" si="15"/>
        <v>11</v>
      </c>
      <c r="V221" s="252">
        <f t="shared" si="16"/>
        <v>0</v>
      </c>
      <c r="W221" s="252">
        <f t="shared" si="17"/>
        <v>0</v>
      </c>
      <c r="X221" s="254">
        <f t="shared" si="18"/>
        <v>0</v>
      </c>
      <c r="Y221" s="256">
        <f t="shared" si="19"/>
        <v>3</v>
      </c>
      <c r="Z221" s="252">
        <f t="shared" si="20"/>
        <v>12</v>
      </c>
      <c r="AA221" s="252">
        <f t="shared" si="21"/>
        <v>0</v>
      </c>
      <c r="AB221" s="252">
        <f t="shared" si="22"/>
        <v>0</v>
      </c>
      <c r="AC221" s="254">
        <f t="shared" si="23"/>
        <v>0</v>
      </c>
      <c r="AD221" s="255">
        <f t="shared" si="24"/>
        <v>3</v>
      </c>
      <c r="AE221" s="252">
        <f t="shared" si="25"/>
        <v>0</v>
      </c>
      <c r="AF221" s="252">
        <f t="shared" si="26"/>
        <v>0</v>
      </c>
      <c r="AG221" s="252">
        <f t="shared" si="27"/>
        <v>0</v>
      </c>
      <c r="AH221" s="254">
        <f t="shared" si="28"/>
        <v>0</v>
      </c>
      <c r="AI221" s="257">
        <f t="shared" si="29"/>
        <v>4</v>
      </c>
      <c r="AJ221" s="252">
        <f t="shared" si="30"/>
        <v>0</v>
      </c>
      <c r="AK221" s="252">
        <f t="shared" si="31"/>
        <v>0</v>
      </c>
      <c r="AL221" s="252">
        <f t="shared" si="32"/>
        <v>0</v>
      </c>
      <c r="AM221" s="254">
        <f t="shared" si="33"/>
        <v>0</v>
      </c>
      <c r="AN221" s="257">
        <f t="shared" si="34"/>
        <v>4</v>
      </c>
      <c r="AO221" s="252">
        <f t="shared" si="35"/>
        <v>12</v>
      </c>
      <c r="AP221" s="252">
        <f t="shared" si="36"/>
        <v>0</v>
      </c>
      <c r="AQ221" s="252">
        <f t="shared" si="37"/>
        <v>0</v>
      </c>
      <c r="AR221" s="254">
        <f t="shared" si="38"/>
        <v>0</v>
      </c>
      <c r="AS221" s="257">
        <f t="shared" si="39"/>
        <v>3</v>
      </c>
      <c r="AT221" s="252">
        <f t="shared" si="40"/>
        <v>0</v>
      </c>
      <c r="AU221" s="252">
        <f t="shared" si="41"/>
        <v>0</v>
      </c>
      <c r="AV221" s="252">
        <f t="shared" si="42"/>
        <v>0</v>
      </c>
      <c r="AW221" s="254">
        <f t="shared" si="43"/>
        <v>0</v>
      </c>
      <c r="AX221" s="258">
        <f t="shared" si="44"/>
        <v>4</v>
      </c>
      <c r="AY221" s="252">
        <f t="shared" si="45"/>
        <v>12</v>
      </c>
      <c r="AZ221" s="252">
        <f t="shared" si="46"/>
        <v>0</v>
      </c>
      <c r="BA221" s="252">
        <f t="shared" si="47"/>
        <v>0</v>
      </c>
      <c r="BB221" s="254">
        <f t="shared" si="48"/>
        <v>0</v>
      </c>
      <c r="BC221" s="257">
        <f t="shared" si="49"/>
        <v>3</v>
      </c>
      <c r="BD221" s="259">
        <f t="shared" si="50"/>
        <v>7</v>
      </c>
      <c r="BE221" s="252">
        <f t="shared" si="51"/>
        <v>0</v>
      </c>
      <c r="BF221" s="252">
        <f t="shared" si="52"/>
        <v>0</v>
      </c>
      <c r="BG221" s="254">
        <f t="shared" si="53"/>
        <v>0</v>
      </c>
      <c r="BH221" s="257">
        <f t="shared" si="54"/>
        <v>3</v>
      </c>
      <c r="BI221" s="252">
        <f t="shared" si="55"/>
        <v>0</v>
      </c>
      <c r="BJ221" s="252">
        <f t="shared" si="56"/>
        <v>0</v>
      </c>
      <c r="BK221" s="252">
        <f t="shared" si="57"/>
        <v>0</v>
      </c>
      <c r="BL221" s="254">
        <f t="shared" si="58"/>
        <v>0</v>
      </c>
      <c r="BM221" s="260">
        <f t="shared" si="59"/>
        <v>4</v>
      </c>
      <c r="BN221" s="252">
        <f t="shared" si="60"/>
        <v>0</v>
      </c>
      <c r="BO221" s="252">
        <f t="shared" si="61"/>
        <v>0</v>
      </c>
      <c r="BP221" s="252">
        <f t="shared" si="62"/>
        <v>0</v>
      </c>
      <c r="BQ221" s="254">
        <f t="shared" si="63"/>
        <v>0</v>
      </c>
      <c r="BR221" s="261">
        <f t="shared" si="64"/>
        <v>4</v>
      </c>
      <c r="BS221" s="252">
        <f t="shared" si="65"/>
        <v>12</v>
      </c>
      <c r="BT221" s="252">
        <f t="shared" si="66"/>
        <v>0</v>
      </c>
      <c r="BU221" s="252">
        <f t="shared" si="67"/>
        <v>0</v>
      </c>
      <c r="BV221" s="254">
        <f t="shared" si="68"/>
        <v>0</v>
      </c>
      <c r="BW221" s="261">
        <f t="shared" si="69"/>
        <v>3</v>
      </c>
      <c r="BX221" s="262">
        <v>82</v>
      </c>
      <c r="BY221" s="262">
        <v>82</v>
      </c>
      <c r="BZ221" s="246" t="e">
        <f t="shared" si="70"/>
        <v>#VALUE!</v>
      </c>
      <c r="CA221" s="246">
        <f t="shared" si="71"/>
        <v>20</v>
      </c>
      <c r="CB221" s="246" t="e">
        <f t="shared" si="72"/>
        <v>#VALUE!</v>
      </c>
      <c r="CC221" s="246" t="e">
        <f t="shared" si="73"/>
        <v>#VALUE!</v>
      </c>
      <c r="CD221" s="246" t="e">
        <f t="shared" si="74"/>
        <v>#VALUE!</v>
      </c>
      <c r="CE221" s="246" t="e">
        <f t="shared" si="75"/>
        <v>#VALUE!</v>
      </c>
      <c r="CF221" s="246" t="e">
        <f t="shared" si="76"/>
        <v>#VALUE!</v>
      </c>
      <c r="CG221" s="246" t="e">
        <f t="shared" si="77"/>
        <v>#VALUE!</v>
      </c>
      <c r="CH221" s="246" t="e">
        <f t="shared" si="78"/>
        <v>#VALUE!</v>
      </c>
      <c r="CI221" s="246" t="e">
        <f t="shared" si="79"/>
        <v>#VALUE!</v>
      </c>
      <c r="CJ221" s="246" t="e">
        <f t="shared" si="80"/>
        <v>#VALUE!</v>
      </c>
      <c r="CK221" s="246" t="e">
        <f t="shared" si="81"/>
        <v>#VALUE!</v>
      </c>
      <c r="CL221" s="246" t="e">
        <f t="shared" si="82"/>
        <v>#VALUE!</v>
      </c>
      <c r="CM221" s="246" t="e">
        <f t="shared" si="83"/>
        <v>#VALUE!</v>
      </c>
      <c r="CN221" s="246" t="e">
        <f t="shared" si="84"/>
        <v>#VALUE!</v>
      </c>
      <c r="CO221" s="263" t="str">
        <f t="shared" si="85"/>
        <v>2023PEC AI 188</v>
      </c>
      <c r="CP221" s="246" t="e">
        <f t="shared" si="86"/>
        <v>#VALUE!</v>
      </c>
      <c r="CQ221" s="211"/>
      <c r="CR221" s="246">
        <f t="shared" si="87"/>
        <v>20</v>
      </c>
      <c r="CS221" s="246" t="e">
        <f t="shared" si="88"/>
        <v>#VALUE!</v>
      </c>
      <c r="CT221" s="246" t="e">
        <f t="shared" si="89"/>
        <v>#VALUE!</v>
      </c>
      <c r="CU221" s="246" t="e">
        <f t="shared" si="90"/>
        <v>#VALUE!</v>
      </c>
      <c r="CV221" s="246" t="e">
        <f t="shared" si="91"/>
        <v>#VALUE!</v>
      </c>
      <c r="CW221" s="246" t="e">
        <f t="shared" si="92"/>
        <v>#VALUE!</v>
      </c>
      <c r="CX221" s="246" t="e">
        <f t="shared" si="93"/>
        <v>#VALUE!</v>
      </c>
      <c r="CY221" s="246" t="e">
        <f t="shared" si="94"/>
        <v>#VALUE!</v>
      </c>
      <c r="CZ221" s="246" t="e">
        <f t="shared" si="95"/>
        <v>#VALUE!</v>
      </c>
      <c r="DA221" s="246" t="e">
        <f t="shared" si="96"/>
        <v>#VALUE!</v>
      </c>
      <c r="DB221" s="246" t="e">
        <f t="shared" si="97"/>
        <v>#VALUE!</v>
      </c>
      <c r="DC221" s="246" t="e">
        <f t="shared" si="98"/>
        <v>#VALUE!</v>
      </c>
      <c r="DD221" s="246" t="e">
        <f t="shared" si="99"/>
        <v>#VALUE!</v>
      </c>
      <c r="DE221" s="212"/>
      <c r="DF221" s="212" t="e">
        <f t="shared" si="100"/>
        <v>#VALUE!</v>
      </c>
      <c r="DG221" s="212"/>
      <c r="DH221" s="212"/>
      <c r="DI221" s="212"/>
      <c r="DJ221" s="212"/>
      <c r="DK221" s="212"/>
      <c r="DL221" s="212"/>
      <c r="DM221" s="212"/>
      <c r="DN221" s="212"/>
      <c r="DO221" s="212"/>
      <c r="DP221" s="212"/>
      <c r="DQ221" s="212"/>
      <c r="DR221" s="264">
        <f t="shared" si="101"/>
        <v>82</v>
      </c>
      <c r="DS221" s="241">
        <f t="shared" si="102"/>
        <v>16</v>
      </c>
      <c r="DT221" s="212">
        <f t="shared" si="103"/>
        <v>11</v>
      </c>
      <c r="DU221" s="212">
        <f t="shared" si="104"/>
        <v>12</v>
      </c>
      <c r="DV221" s="212">
        <f t="shared" si="105"/>
        <v>12</v>
      </c>
      <c r="DW221" s="212">
        <f t="shared" si="106"/>
        <v>12</v>
      </c>
      <c r="DX221" s="264">
        <f t="shared" si="107"/>
        <v>7</v>
      </c>
      <c r="DY221" s="265">
        <f t="shared" si="108"/>
        <v>12</v>
      </c>
      <c r="DZ221" s="212">
        <f t="shared" si="109"/>
        <v>82</v>
      </c>
      <c r="EA221" s="212">
        <f t="shared" si="110"/>
        <v>16</v>
      </c>
      <c r="EB221" s="212">
        <f t="shared" si="111"/>
        <v>0</v>
      </c>
      <c r="EC221" s="212">
        <f t="shared" ref="EC221:ED221" si="1577">IF(ISEVEN($B221),DT221,0)</f>
        <v>11</v>
      </c>
      <c r="ED221" s="212">
        <f t="shared" si="1577"/>
        <v>12</v>
      </c>
      <c r="EE221" s="212">
        <f t="shared" ref="EE221:EF221" si="1578">IF(ISODD($B221),DU221,0)</f>
        <v>0</v>
      </c>
      <c r="EF221" s="212">
        <f t="shared" si="1578"/>
        <v>0</v>
      </c>
      <c r="EG221" s="212">
        <f t="shared" si="114"/>
        <v>12</v>
      </c>
      <c r="EH221" s="212">
        <f t="shared" si="115"/>
        <v>0</v>
      </c>
      <c r="EI221" s="212">
        <f t="shared" ref="EI221:EJ221" si="1579">IF(ISEVEN($B221),DW221,0)</f>
        <v>12</v>
      </c>
      <c r="EJ221" s="264">
        <f t="shared" si="1579"/>
        <v>7</v>
      </c>
      <c r="EK221" s="212">
        <f t="shared" ref="EK221:EL221" si="1580">IF(ISODD($B221),DX221,0)</f>
        <v>0</v>
      </c>
      <c r="EL221" s="212">
        <f t="shared" si="1580"/>
        <v>0</v>
      </c>
      <c r="EM221" s="212">
        <f t="shared" si="118"/>
        <v>12</v>
      </c>
      <c r="EN221" s="212"/>
      <c r="EO221" s="212"/>
      <c r="EP221" s="241">
        <f t="shared" si="119"/>
        <v>16</v>
      </c>
      <c r="EQ221" s="212">
        <f t="shared" si="120"/>
        <v>14</v>
      </c>
      <c r="ER221" s="212">
        <f t="shared" si="121"/>
        <v>14</v>
      </c>
      <c r="ES221" s="212">
        <f t="shared" si="122"/>
        <v>14</v>
      </c>
      <c r="ET221" s="264">
        <f t="shared" si="123"/>
        <v>11</v>
      </c>
      <c r="EU221" s="212">
        <f t="shared" si="124"/>
        <v>13</v>
      </c>
      <c r="EV221" s="212"/>
      <c r="EW221" s="212">
        <f t="shared" si="125"/>
        <v>82</v>
      </c>
      <c r="EX221" s="212">
        <f t="shared" si="126"/>
        <v>16</v>
      </c>
      <c r="EY221" s="212">
        <f t="shared" si="127"/>
        <v>0</v>
      </c>
      <c r="EZ221" s="212">
        <f t="shared" ref="EZ221:FA221" si="1581">IF(ISEVEN($B221),EQ221,0)</f>
        <v>14</v>
      </c>
      <c r="FA221" s="212">
        <f t="shared" si="1581"/>
        <v>14</v>
      </c>
      <c r="FB221" s="212">
        <f t="shared" ref="FB221:FC221" si="1582">IF(ISODD($B221),ER221,0)</f>
        <v>0</v>
      </c>
      <c r="FC221" s="212">
        <f t="shared" si="1582"/>
        <v>0</v>
      </c>
      <c r="FD221" s="212">
        <f t="shared" si="130"/>
        <v>14</v>
      </c>
      <c r="FE221" s="212">
        <f t="shared" si="131"/>
        <v>0</v>
      </c>
      <c r="FF221" s="264">
        <f t="shared" ref="FF221:FG221" si="1583">IF(ISEVEN($B221),ET221,0)</f>
        <v>11</v>
      </c>
      <c r="FG221" s="212">
        <f t="shared" si="1583"/>
        <v>13</v>
      </c>
      <c r="FH221" s="212">
        <f t="shared" si="133"/>
        <v>0</v>
      </c>
      <c r="FI221" s="212">
        <v>0</v>
      </c>
      <c r="FJ221" s="212">
        <v>0</v>
      </c>
      <c r="FK221" s="212"/>
      <c r="FL221" s="212"/>
      <c r="FM221" s="262">
        <v>82</v>
      </c>
    </row>
    <row r="222" spans="1:169" ht="15.75" customHeight="1" x14ac:dyDescent="0.2">
      <c r="A222" s="247">
        <v>209</v>
      </c>
      <c r="B222" s="248">
        <v>213423243209</v>
      </c>
      <c r="C222" s="249" t="s">
        <v>940</v>
      </c>
      <c r="D222" s="250"/>
      <c r="E222" s="251" t="s">
        <v>941</v>
      </c>
      <c r="F222" s="252">
        <f t="shared" si="0"/>
        <v>2</v>
      </c>
      <c r="G222" s="252">
        <f t="shared" si="1"/>
        <v>2</v>
      </c>
      <c r="H222" s="252">
        <f t="shared" si="2"/>
        <v>2</v>
      </c>
      <c r="I222" s="252">
        <f t="shared" si="3"/>
        <v>2</v>
      </c>
      <c r="J222" s="252">
        <f t="shared" si="4"/>
        <v>2</v>
      </c>
      <c r="K222" s="252">
        <f t="shared" si="5"/>
        <v>2</v>
      </c>
      <c r="L222" s="252">
        <f t="shared" si="6"/>
        <v>2</v>
      </c>
      <c r="M222" s="252">
        <f t="shared" si="7"/>
        <v>2</v>
      </c>
      <c r="N222" s="252">
        <f t="shared" si="8"/>
        <v>1</v>
      </c>
      <c r="O222" s="253">
        <f t="shared" si="9"/>
        <v>0</v>
      </c>
      <c r="P222" s="252">
        <f t="shared" si="10"/>
        <v>12</v>
      </c>
      <c r="Q222" s="252">
        <f t="shared" si="11"/>
        <v>0</v>
      </c>
      <c r="R222" s="252">
        <f t="shared" si="12"/>
        <v>0</v>
      </c>
      <c r="S222" s="254">
        <f t="shared" si="13"/>
        <v>0</v>
      </c>
      <c r="T222" s="255">
        <f t="shared" si="14"/>
        <v>3</v>
      </c>
      <c r="U222" s="252">
        <f t="shared" si="15"/>
        <v>0</v>
      </c>
      <c r="V222" s="252">
        <f t="shared" si="16"/>
        <v>0</v>
      </c>
      <c r="W222" s="252">
        <f t="shared" si="17"/>
        <v>0</v>
      </c>
      <c r="X222" s="254">
        <f t="shared" si="18"/>
        <v>0</v>
      </c>
      <c r="Y222" s="256">
        <f t="shared" si="19"/>
        <v>4</v>
      </c>
      <c r="Z222" s="252">
        <f t="shared" si="20"/>
        <v>0</v>
      </c>
      <c r="AA222" s="252">
        <f t="shared" si="21"/>
        <v>0</v>
      </c>
      <c r="AB222" s="252">
        <f t="shared" si="22"/>
        <v>0</v>
      </c>
      <c r="AC222" s="254">
        <f t="shared" si="23"/>
        <v>0</v>
      </c>
      <c r="AD222" s="255">
        <f t="shared" si="24"/>
        <v>4</v>
      </c>
      <c r="AE222" s="252">
        <f t="shared" si="25"/>
        <v>12</v>
      </c>
      <c r="AF222" s="252">
        <f t="shared" si="26"/>
        <v>0</v>
      </c>
      <c r="AG222" s="252">
        <f t="shared" si="27"/>
        <v>0</v>
      </c>
      <c r="AH222" s="254">
        <f t="shared" si="28"/>
        <v>0</v>
      </c>
      <c r="AI222" s="257">
        <f t="shared" si="29"/>
        <v>3</v>
      </c>
      <c r="AJ222" s="252">
        <f t="shared" si="30"/>
        <v>11</v>
      </c>
      <c r="AK222" s="252">
        <f t="shared" si="31"/>
        <v>0</v>
      </c>
      <c r="AL222" s="252">
        <f t="shared" si="32"/>
        <v>0</v>
      </c>
      <c r="AM222" s="254">
        <f t="shared" si="33"/>
        <v>0</v>
      </c>
      <c r="AN222" s="257">
        <f t="shared" si="34"/>
        <v>3</v>
      </c>
      <c r="AO222" s="252">
        <f t="shared" si="35"/>
        <v>0</v>
      </c>
      <c r="AP222" s="252">
        <f t="shared" si="36"/>
        <v>0</v>
      </c>
      <c r="AQ222" s="252">
        <f t="shared" si="37"/>
        <v>0</v>
      </c>
      <c r="AR222" s="254">
        <f t="shared" si="38"/>
        <v>0</v>
      </c>
      <c r="AS222" s="257">
        <f t="shared" si="39"/>
        <v>4</v>
      </c>
      <c r="AT222" s="252">
        <f t="shared" si="40"/>
        <v>12</v>
      </c>
      <c r="AU222" s="252">
        <f t="shared" si="41"/>
        <v>0</v>
      </c>
      <c r="AV222" s="252">
        <f t="shared" si="42"/>
        <v>0</v>
      </c>
      <c r="AW222" s="254">
        <f t="shared" si="43"/>
        <v>0</v>
      </c>
      <c r="AX222" s="258">
        <f t="shared" si="44"/>
        <v>3</v>
      </c>
      <c r="AY222" s="252">
        <f t="shared" si="45"/>
        <v>0</v>
      </c>
      <c r="AZ222" s="252">
        <f t="shared" si="46"/>
        <v>0</v>
      </c>
      <c r="BA222" s="252">
        <f t="shared" si="47"/>
        <v>0</v>
      </c>
      <c r="BB222" s="254">
        <f t="shared" si="48"/>
        <v>0</v>
      </c>
      <c r="BC222" s="257">
        <f t="shared" si="49"/>
        <v>4</v>
      </c>
      <c r="BD222" s="252">
        <f t="shared" si="50"/>
        <v>0</v>
      </c>
      <c r="BE222" s="252">
        <f t="shared" si="51"/>
        <v>0</v>
      </c>
      <c r="BF222" s="252">
        <f t="shared" si="52"/>
        <v>0</v>
      </c>
      <c r="BG222" s="254">
        <f t="shared" si="53"/>
        <v>0</v>
      </c>
      <c r="BH222" s="257">
        <f t="shared" si="54"/>
        <v>4</v>
      </c>
      <c r="BI222" s="259">
        <f t="shared" si="55"/>
        <v>8</v>
      </c>
      <c r="BJ222" s="252">
        <f t="shared" si="56"/>
        <v>0</v>
      </c>
      <c r="BK222" s="252">
        <f t="shared" si="57"/>
        <v>0</v>
      </c>
      <c r="BL222" s="254">
        <f t="shared" si="58"/>
        <v>0</v>
      </c>
      <c r="BM222" s="260">
        <f t="shared" si="59"/>
        <v>3</v>
      </c>
      <c r="BN222" s="252">
        <f t="shared" si="60"/>
        <v>13</v>
      </c>
      <c r="BO222" s="252">
        <f t="shared" si="61"/>
        <v>0</v>
      </c>
      <c r="BP222" s="252">
        <f t="shared" si="62"/>
        <v>0</v>
      </c>
      <c r="BQ222" s="254">
        <f t="shared" si="63"/>
        <v>0</v>
      </c>
      <c r="BR222" s="261">
        <f t="shared" si="64"/>
        <v>3</v>
      </c>
      <c r="BS222" s="252">
        <f t="shared" si="65"/>
        <v>0</v>
      </c>
      <c r="BT222" s="252">
        <f t="shared" si="66"/>
        <v>0</v>
      </c>
      <c r="BU222" s="252">
        <f t="shared" si="67"/>
        <v>0</v>
      </c>
      <c r="BV222" s="254">
        <f t="shared" si="68"/>
        <v>0</v>
      </c>
      <c r="BW222" s="261">
        <f t="shared" si="69"/>
        <v>4</v>
      </c>
      <c r="BX222" s="262">
        <v>85</v>
      </c>
      <c r="BY222" s="262">
        <v>85</v>
      </c>
      <c r="BZ222" s="246" t="e">
        <f t="shared" si="70"/>
        <v>#VALUE!</v>
      </c>
      <c r="CA222" s="246">
        <f t="shared" si="71"/>
        <v>16</v>
      </c>
      <c r="CB222" s="246" t="e">
        <f t="shared" si="72"/>
        <v>#VALUE!</v>
      </c>
      <c r="CC222" s="246" t="e">
        <f t="shared" si="73"/>
        <v>#VALUE!</v>
      </c>
      <c r="CD222" s="246" t="e">
        <f t="shared" si="74"/>
        <v>#VALUE!</v>
      </c>
      <c r="CE222" s="246" t="e">
        <f t="shared" si="75"/>
        <v>#VALUE!</v>
      </c>
      <c r="CF222" s="246" t="e">
        <f t="shared" si="76"/>
        <v>#VALUE!</v>
      </c>
      <c r="CG222" s="246" t="e">
        <f t="shared" si="77"/>
        <v>#VALUE!</v>
      </c>
      <c r="CH222" s="246" t="e">
        <f t="shared" si="78"/>
        <v>#VALUE!</v>
      </c>
      <c r="CI222" s="246" t="e">
        <f t="shared" si="79"/>
        <v>#VALUE!</v>
      </c>
      <c r="CJ222" s="246" t="e">
        <f t="shared" si="80"/>
        <v>#VALUE!</v>
      </c>
      <c r="CK222" s="246" t="e">
        <f t="shared" si="81"/>
        <v>#VALUE!</v>
      </c>
      <c r="CL222" s="246" t="e">
        <f t="shared" si="82"/>
        <v>#VALUE!</v>
      </c>
      <c r="CM222" s="246" t="e">
        <f t="shared" si="83"/>
        <v>#VALUE!</v>
      </c>
      <c r="CN222" s="246" t="e">
        <f t="shared" si="84"/>
        <v>#VALUE!</v>
      </c>
      <c r="CO222" s="263" t="str">
        <f t="shared" si="85"/>
        <v>2023PEC AI 531</v>
      </c>
      <c r="CP222" s="246" t="e">
        <f t="shared" si="86"/>
        <v>#VALUE!</v>
      </c>
      <c r="CQ222" s="211"/>
      <c r="CR222" s="246">
        <f t="shared" si="87"/>
        <v>15</v>
      </c>
      <c r="CS222" s="246" t="e">
        <f t="shared" si="88"/>
        <v>#VALUE!</v>
      </c>
      <c r="CT222" s="246" t="e">
        <f t="shared" si="89"/>
        <v>#VALUE!</v>
      </c>
      <c r="CU222" s="246" t="e">
        <f t="shared" si="90"/>
        <v>#VALUE!</v>
      </c>
      <c r="CV222" s="246" t="e">
        <f t="shared" si="91"/>
        <v>#VALUE!</v>
      </c>
      <c r="CW222" s="246" t="e">
        <f t="shared" si="92"/>
        <v>#VALUE!</v>
      </c>
      <c r="CX222" s="246" t="e">
        <f t="shared" si="93"/>
        <v>#VALUE!</v>
      </c>
      <c r="CY222" s="246" t="e">
        <f t="shared" si="94"/>
        <v>#VALUE!</v>
      </c>
      <c r="CZ222" s="246" t="e">
        <f t="shared" si="95"/>
        <v>#VALUE!</v>
      </c>
      <c r="DA222" s="246" t="e">
        <f t="shared" si="96"/>
        <v>#VALUE!</v>
      </c>
      <c r="DB222" s="246" t="e">
        <f t="shared" si="97"/>
        <v>#VALUE!</v>
      </c>
      <c r="DC222" s="246" t="e">
        <f t="shared" si="98"/>
        <v>#VALUE!</v>
      </c>
      <c r="DD222" s="246" t="e">
        <f t="shared" si="99"/>
        <v>#VALUE!</v>
      </c>
      <c r="DE222" s="212"/>
      <c r="DF222" s="212" t="e">
        <f t="shared" si="100"/>
        <v>#VALUE!</v>
      </c>
      <c r="DG222" s="212"/>
      <c r="DH222" s="212"/>
      <c r="DI222" s="212"/>
      <c r="DJ222" s="212"/>
      <c r="DK222" s="212"/>
      <c r="DL222" s="212"/>
      <c r="DM222" s="212"/>
      <c r="DN222" s="212"/>
      <c r="DO222" s="212"/>
      <c r="DP222" s="212"/>
      <c r="DQ222" s="212"/>
      <c r="DR222" s="264">
        <f t="shared" si="101"/>
        <v>85</v>
      </c>
      <c r="DS222" s="241">
        <f t="shared" si="102"/>
        <v>17</v>
      </c>
      <c r="DT222" s="212">
        <f t="shared" si="103"/>
        <v>12</v>
      </c>
      <c r="DU222" s="212">
        <f t="shared" si="104"/>
        <v>12</v>
      </c>
      <c r="DV222" s="212">
        <f t="shared" si="105"/>
        <v>11</v>
      </c>
      <c r="DW222" s="212">
        <f t="shared" si="106"/>
        <v>12</v>
      </c>
      <c r="DX222" s="264">
        <f t="shared" si="107"/>
        <v>8</v>
      </c>
      <c r="DY222" s="265">
        <f t="shared" si="108"/>
        <v>13</v>
      </c>
      <c r="DZ222" s="212">
        <f t="shared" si="109"/>
        <v>85</v>
      </c>
      <c r="EA222" s="212">
        <f t="shared" si="110"/>
        <v>17</v>
      </c>
      <c r="EB222" s="212">
        <f t="shared" si="111"/>
        <v>12</v>
      </c>
      <c r="EC222" s="212">
        <f t="shared" ref="EC222:ED222" si="1584">IF(ISEVEN($B222),DT222,0)</f>
        <v>0</v>
      </c>
      <c r="ED222" s="212">
        <f t="shared" si="1584"/>
        <v>0</v>
      </c>
      <c r="EE222" s="212">
        <f t="shared" ref="EE222:EF222" si="1585">IF(ISODD($B222),DU222,0)</f>
        <v>12</v>
      </c>
      <c r="EF222" s="212">
        <f t="shared" si="1585"/>
        <v>11</v>
      </c>
      <c r="EG222" s="212">
        <f t="shared" si="114"/>
        <v>0</v>
      </c>
      <c r="EH222" s="212">
        <f t="shared" si="115"/>
        <v>12</v>
      </c>
      <c r="EI222" s="212">
        <f t="shared" ref="EI222:EJ222" si="1586">IF(ISEVEN($B222),DW222,0)</f>
        <v>0</v>
      </c>
      <c r="EJ222" s="212">
        <f t="shared" si="1586"/>
        <v>0</v>
      </c>
      <c r="EK222" s="264">
        <f t="shared" ref="EK222:EL222" si="1587">IF(ISODD($B222),DX222,0)</f>
        <v>8</v>
      </c>
      <c r="EL222" s="212">
        <f t="shared" si="1587"/>
        <v>13</v>
      </c>
      <c r="EM222" s="212">
        <f t="shared" si="118"/>
        <v>0</v>
      </c>
      <c r="EN222" s="212"/>
      <c r="EO222" s="212"/>
      <c r="EP222" s="241">
        <f t="shared" si="119"/>
        <v>17</v>
      </c>
      <c r="EQ222" s="212">
        <f t="shared" si="120"/>
        <v>15</v>
      </c>
      <c r="ER222" s="212">
        <f t="shared" si="121"/>
        <v>15</v>
      </c>
      <c r="ES222" s="212">
        <f t="shared" si="122"/>
        <v>13</v>
      </c>
      <c r="ET222" s="264">
        <f t="shared" si="123"/>
        <v>11</v>
      </c>
      <c r="EU222" s="212">
        <f t="shared" si="124"/>
        <v>14</v>
      </c>
      <c r="EV222" s="212"/>
      <c r="EW222" s="212">
        <f t="shared" si="125"/>
        <v>85</v>
      </c>
      <c r="EX222" s="212">
        <f t="shared" si="126"/>
        <v>17</v>
      </c>
      <c r="EY222" s="212">
        <f t="shared" si="127"/>
        <v>15</v>
      </c>
      <c r="EZ222" s="212">
        <f t="shared" ref="EZ222:FA222" si="1588">IF(ISEVEN($B222),EQ222,0)</f>
        <v>0</v>
      </c>
      <c r="FA222" s="212">
        <f t="shared" si="1588"/>
        <v>0</v>
      </c>
      <c r="FB222" s="212">
        <f t="shared" ref="FB222:FC222" si="1589">IF(ISODD($B222),ER222,0)</f>
        <v>15</v>
      </c>
      <c r="FC222" s="212">
        <f t="shared" si="1589"/>
        <v>13</v>
      </c>
      <c r="FD222" s="212">
        <f t="shared" si="130"/>
        <v>0</v>
      </c>
      <c r="FE222" s="264">
        <f t="shared" si="131"/>
        <v>11</v>
      </c>
      <c r="FF222" s="212">
        <f t="shared" ref="FF222:FG222" si="1590">IF(ISEVEN($B222),ET222,0)</f>
        <v>0</v>
      </c>
      <c r="FG222" s="212">
        <f t="shared" si="1590"/>
        <v>0</v>
      </c>
      <c r="FH222" s="212">
        <f t="shared" si="133"/>
        <v>14</v>
      </c>
      <c r="FI222" s="212">
        <v>0</v>
      </c>
      <c r="FJ222" s="212">
        <v>0</v>
      </c>
      <c r="FK222" s="212"/>
      <c r="FL222" s="212"/>
      <c r="FM222" s="262">
        <v>85</v>
      </c>
    </row>
    <row r="223" spans="1:169" ht="15.75" customHeight="1" x14ac:dyDescent="0.2">
      <c r="A223" s="247">
        <v>210</v>
      </c>
      <c r="B223" s="248">
        <v>213423243210</v>
      </c>
      <c r="C223" s="249" t="s">
        <v>942</v>
      </c>
      <c r="D223" s="250"/>
      <c r="E223" s="251" t="s">
        <v>943</v>
      </c>
      <c r="F223" s="252">
        <f t="shared" si="0"/>
        <v>2</v>
      </c>
      <c r="G223" s="252">
        <f t="shared" si="1"/>
        <v>2</v>
      </c>
      <c r="H223" s="252">
        <f t="shared" si="2"/>
        <v>2</v>
      </c>
      <c r="I223" s="252">
        <f t="shared" si="3"/>
        <v>2</v>
      </c>
      <c r="J223" s="252">
        <f t="shared" si="4"/>
        <v>2</v>
      </c>
      <c r="K223" s="252">
        <f t="shared" si="5"/>
        <v>2</v>
      </c>
      <c r="L223" s="252">
        <f t="shared" si="6"/>
        <v>1</v>
      </c>
      <c r="M223" s="252">
        <f t="shared" si="7"/>
        <v>0</v>
      </c>
      <c r="N223" s="252">
        <f t="shared" si="8"/>
        <v>0</v>
      </c>
      <c r="O223" s="253">
        <f t="shared" si="9"/>
        <v>0</v>
      </c>
      <c r="P223" s="252">
        <f t="shared" si="10"/>
        <v>0</v>
      </c>
      <c r="Q223" s="252">
        <f t="shared" si="11"/>
        <v>0</v>
      </c>
      <c r="R223" s="252">
        <f t="shared" si="12"/>
        <v>0</v>
      </c>
      <c r="S223" s="254">
        <f t="shared" si="13"/>
        <v>0</v>
      </c>
      <c r="T223" s="255">
        <f t="shared" si="14"/>
        <v>4</v>
      </c>
      <c r="U223" s="252">
        <f t="shared" si="15"/>
        <v>9</v>
      </c>
      <c r="V223" s="252">
        <f t="shared" si="16"/>
        <v>0</v>
      </c>
      <c r="W223" s="252">
        <f t="shared" si="17"/>
        <v>0</v>
      </c>
      <c r="X223" s="254">
        <f t="shared" si="18"/>
        <v>0</v>
      </c>
      <c r="Y223" s="256">
        <f t="shared" si="19"/>
        <v>3</v>
      </c>
      <c r="Z223" s="252">
        <f t="shared" si="20"/>
        <v>10</v>
      </c>
      <c r="AA223" s="252">
        <f t="shared" si="21"/>
        <v>0</v>
      </c>
      <c r="AB223" s="252">
        <f t="shared" si="22"/>
        <v>0</v>
      </c>
      <c r="AC223" s="254">
        <f t="shared" si="23"/>
        <v>0</v>
      </c>
      <c r="AD223" s="255">
        <f t="shared" si="24"/>
        <v>3</v>
      </c>
      <c r="AE223" s="252">
        <f t="shared" si="25"/>
        <v>0</v>
      </c>
      <c r="AF223" s="252">
        <f t="shared" si="26"/>
        <v>0</v>
      </c>
      <c r="AG223" s="252">
        <f t="shared" si="27"/>
        <v>0</v>
      </c>
      <c r="AH223" s="254">
        <f t="shared" si="28"/>
        <v>0</v>
      </c>
      <c r="AI223" s="257">
        <f t="shared" si="29"/>
        <v>4</v>
      </c>
      <c r="AJ223" s="252">
        <f t="shared" si="30"/>
        <v>0</v>
      </c>
      <c r="AK223" s="252">
        <f t="shared" si="31"/>
        <v>0</v>
      </c>
      <c r="AL223" s="252">
        <f t="shared" si="32"/>
        <v>0</v>
      </c>
      <c r="AM223" s="254">
        <f t="shared" si="33"/>
        <v>0</v>
      </c>
      <c r="AN223" s="257">
        <f t="shared" si="34"/>
        <v>4</v>
      </c>
      <c r="AO223" s="252">
        <f t="shared" si="35"/>
        <v>10</v>
      </c>
      <c r="AP223" s="252">
        <f t="shared" si="36"/>
        <v>0</v>
      </c>
      <c r="AQ223" s="252">
        <f t="shared" si="37"/>
        <v>0</v>
      </c>
      <c r="AR223" s="254">
        <f t="shared" si="38"/>
        <v>0</v>
      </c>
      <c r="AS223" s="257">
        <f t="shared" si="39"/>
        <v>3</v>
      </c>
      <c r="AT223" s="252">
        <f t="shared" si="40"/>
        <v>0</v>
      </c>
      <c r="AU223" s="252">
        <f t="shared" si="41"/>
        <v>0</v>
      </c>
      <c r="AV223" s="252">
        <f t="shared" si="42"/>
        <v>0</v>
      </c>
      <c r="AW223" s="254">
        <f t="shared" si="43"/>
        <v>0</v>
      </c>
      <c r="AX223" s="258">
        <f t="shared" si="44"/>
        <v>4</v>
      </c>
      <c r="AY223" s="252">
        <f t="shared" si="45"/>
        <v>10</v>
      </c>
      <c r="AZ223" s="252">
        <f t="shared" si="46"/>
        <v>0</v>
      </c>
      <c r="BA223" s="252">
        <f t="shared" si="47"/>
        <v>0</v>
      </c>
      <c r="BB223" s="254">
        <f t="shared" si="48"/>
        <v>0</v>
      </c>
      <c r="BC223" s="257">
        <f t="shared" si="49"/>
        <v>3</v>
      </c>
      <c r="BD223" s="259">
        <f t="shared" si="50"/>
        <v>3</v>
      </c>
      <c r="BE223" s="252">
        <f t="shared" si="51"/>
        <v>0</v>
      </c>
      <c r="BF223" s="252">
        <f t="shared" si="52"/>
        <v>0</v>
      </c>
      <c r="BG223" s="254">
        <f t="shared" si="53"/>
        <v>0</v>
      </c>
      <c r="BH223" s="257">
        <f t="shared" si="54"/>
        <v>3</v>
      </c>
      <c r="BI223" s="252">
        <f t="shared" si="55"/>
        <v>0</v>
      </c>
      <c r="BJ223" s="252">
        <f t="shared" si="56"/>
        <v>0</v>
      </c>
      <c r="BK223" s="252">
        <f t="shared" si="57"/>
        <v>0</v>
      </c>
      <c r="BL223" s="254">
        <f t="shared" si="58"/>
        <v>0</v>
      </c>
      <c r="BM223" s="260">
        <f t="shared" si="59"/>
        <v>4</v>
      </c>
      <c r="BN223" s="252">
        <f t="shared" si="60"/>
        <v>0</v>
      </c>
      <c r="BO223" s="252">
        <f t="shared" si="61"/>
        <v>0</v>
      </c>
      <c r="BP223" s="252">
        <f t="shared" si="62"/>
        <v>0</v>
      </c>
      <c r="BQ223" s="254">
        <f t="shared" si="63"/>
        <v>0</v>
      </c>
      <c r="BR223" s="261">
        <f t="shared" si="64"/>
        <v>4</v>
      </c>
      <c r="BS223" s="252">
        <f t="shared" si="65"/>
        <v>10</v>
      </c>
      <c r="BT223" s="252">
        <f t="shared" si="66"/>
        <v>0</v>
      </c>
      <c r="BU223" s="252">
        <f t="shared" si="67"/>
        <v>0</v>
      </c>
      <c r="BV223" s="254">
        <f t="shared" si="68"/>
        <v>0</v>
      </c>
      <c r="BW223" s="261">
        <f t="shared" si="69"/>
        <v>3</v>
      </c>
      <c r="BX223" s="262">
        <v>65</v>
      </c>
      <c r="BY223" s="262">
        <v>65</v>
      </c>
      <c r="BZ223" s="246" t="e">
        <f t="shared" si="70"/>
        <v>#VALUE!</v>
      </c>
      <c r="CA223" s="246">
        <f t="shared" si="71"/>
        <v>20</v>
      </c>
      <c r="CB223" s="246" t="e">
        <f t="shared" si="72"/>
        <v>#VALUE!</v>
      </c>
      <c r="CC223" s="246" t="e">
        <f t="shared" si="73"/>
        <v>#VALUE!</v>
      </c>
      <c r="CD223" s="246" t="e">
        <f t="shared" si="74"/>
        <v>#VALUE!</v>
      </c>
      <c r="CE223" s="246" t="e">
        <f t="shared" si="75"/>
        <v>#VALUE!</v>
      </c>
      <c r="CF223" s="246" t="e">
        <f t="shared" si="76"/>
        <v>#VALUE!</v>
      </c>
      <c r="CG223" s="246" t="e">
        <f t="shared" si="77"/>
        <v>#VALUE!</v>
      </c>
      <c r="CH223" s="246" t="e">
        <f t="shared" si="78"/>
        <v>#VALUE!</v>
      </c>
      <c r="CI223" s="246" t="e">
        <f t="shared" si="79"/>
        <v>#VALUE!</v>
      </c>
      <c r="CJ223" s="246" t="e">
        <f t="shared" si="80"/>
        <v>#VALUE!</v>
      </c>
      <c r="CK223" s="246" t="e">
        <f t="shared" si="81"/>
        <v>#VALUE!</v>
      </c>
      <c r="CL223" s="246" t="e">
        <f t="shared" si="82"/>
        <v>#VALUE!</v>
      </c>
      <c r="CM223" s="246" t="e">
        <f t="shared" si="83"/>
        <v>#VALUE!</v>
      </c>
      <c r="CN223" s="246" t="e">
        <f t="shared" si="84"/>
        <v>#VALUE!</v>
      </c>
      <c r="CO223" s="263" t="str">
        <f t="shared" si="85"/>
        <v>2023PEC AI 532</v>
      </c>
      <c r="CP223" s="246" t="e">
        <f t="shared" si="86"/>
        <v>#VALUE!</v>
      </c>
      <c r="CQ223" s="211"/>
      <c r="CR223" s="246">
        <f t="shared" si="87"/>
        <v>20</v>
      </c>
      <c r="CS223" s="246" t="e">
        <f t="shared" si="88"/>
        <v>#VALUE!</v>
      </c>
      <c r="CT223" s="246" t="e">
        <f t="shared" si="89"/>
        <v>#VALUE!</v>
      </c>
      <c r="CU223" s="246" t="e">
        <f t="shared" si="90"/>
        <v>#VALUE!</v>
      </c>
      <c r="CV223" s="246" t="e">
        <f t="shared" si="91"/>
        <v>#VALUE!</v>
      </c>
      <c r="CW223" s="246" t="e">
        <f t="shared" si="92"/>
        <v>#VALUE!</v>
      </c>
      <c r="CX223" s="246" t="e">
        <f t="shared" si="93"/>
        <v>#VALUE!</v>
      </c>
      <c r="CY223" s="246" t="e">
        <f t="shared" si="94"/>
        <v>#VALUE!</v>
      </c>
      <c r="CZ223" s="246" t="e">
        <f t="shared" si="95"/>
        <v>#VALUE!</v>
      </c>
      <c r="DA223" s="246" t="e">
        <f t="shared" si="96"/>
        <v>#VALUE!</v>
      </c>
      <c r="DB223" s="246" t="e">
        <f t="shared" si="97"/>
        <v>#VALUE!</v>
      </c>
      <c r="DC223" s="246" t="e">
        <f t="shared" si="98"/>
        <v>#VALUE!</v>
      </c>
      <c r="DD223" s="246" t="e">
        <f t="shared" si="99"/>
        <v>#VALUE!</v>
      </c>
      <c r="DE223" s="212"/>
      <c r="DF223" s="212" t="e">
        <f t="shared" si="100"/>
        <v>#VALUE!</v>
      </c>
      <c r="DG223" s="212"/>
      <c r="DH223" s="212"/>
      <c r="DI223" s="212"/>
      <c r="DJ223" s="212"/>
      <c r="DK223" s="212"/>
      <c r="DL223" s="212"/>
      <c r="DM223" s="212"/>
      <c r="DN223" s="212"/>
      <c r="DO223" s="212"/>
      <c r="DP223" s="212"/>
      <c r="DQ223" s="212"/>
      <c r="DR223" s="264">
        <f t="shared" si="101"/>
        <v>65</v>
      </c>
      <c r="DS223" s="241">
        <f t="shared" si="102"/>
        <v>13</v>
      </c>
      <c r="DT223" s="212">
        <f t="shared" si="103"/>
        <v>9</v>
      </c>
      <c r="DU223" s="212">
        <f t="shared" si="104"/>
        <v>10</v>
      </c>
      <c r="DV223" s="212">
        <f t="shared" si="105"/>
        <v>10</v>
      </c>
      <c r="DW223" s="212">
        <f t="shared" si="106"/>
        <v>10</v>
      </c>
      <c r="DX223" s="264">
        <f t="shared" si="107"/>
        <v>3</v>
      </c>
      <c r="DY223" s="265">
        <f t="shared" si="108"/>
        <v>10</v>
      </c>
      <c r="DZ223" s="212">
        <f t="shared" si="109"/>
        <v>65</v>
      </c>
      <c r="EA223" s="212">
        <f t="shared" si="110"/>
        <v>13</v>
      </c>
      <c r="EB223" s="212">
        <f t="shared" si="111"/>
        <v>0</v>
      </c>
      <c r="EC223" s="212">
        <f t="shared" ref="EC223:ED223" si="1591">IF(ISEVEN($B223),DT223,0)</f>
        <v>9</v>
      </c>
      <c r="ED223" s="212">
        <f t="shared" si="1591"/>
        <v>10</v>
      </c>
      <c r="EE223" s="212">
        <f t="shared" ref="EE223:EF223" si="1592">IF(ISODD($B223),DU223,0)</f>
        <v>0</v>
      </c>
      <c r="EF223" s="212">
        <f t="shared" si="1592"/>
        <v>0</v>
      </c>
      <c r="EG223" s="212">
        <f t="shared" si="114"/>
        <v>10</v>
      </c>
      <c r="EH223" s="212">
        <f t="shared" si="115"/>
        <v>0</v>
      </c>
      <c r="EI223" s="212">
        <f t="shared" ref="EI223:EJ223" si="1593">IF(ISEVEN($B223),DW223,0)</f>
        <v>10</v>
      </c>
      <c r="EJ223" s="264">
        <f t="shared" si="1593"/>
        <v>3</v>
      </c>
      <c r="EK223" s="212">
        <f t="shared" ref="EK223:EL223" si="1594">IF(ISODD($B223),DX223,0)</f>
        <v>0</v>
      </c>
      <c r="EL223" s="212">
        <f t="shared" si="1594"/>
        <v>0</v>
      </c>
      <c r="EM223" s="212">
        <f t="shared" si="118"/>
        <v>10</v>
      </c>
      <c r="EN223" s="212"/>
      <c r="EO223" s="212"/>
      <c r="EP223" s="241">
        <f t="shared" si="119"/>
        <v>13</v>
      </c>
      <c r="EQ223" s="212">
        <f t="shared" si="120"/>
        <v>11</v>
      </c>
      <c r="ER223" s="212">
        <f t="shared" si="121"/>
        <v>12</v>
      </c>
      <c r="ES223" s="212">
        <f t="shared" si="122"/>
        <v>12</v>
      </c>
      <c r="ET223" s="264">
        <f t="shared" si="123"/>
        <v>7</v>
      </c>
      <c r="EU223" s="212">
        <f t="shared" si="124"/>
        <v>10</v>
      </c>
      <c r="EV223" s="212"/>
      <c r="EW223" s="212">
        <f t="shared" si="125"/>
        <v>65</v>
      </c>
      <c r="EX223" s="212">
        <f t="shared" si="126"/>
        <v>13</v>
      </c>
      <c r="EY223" s="212">
        <f t="shared" si="127"/>
        <v>0</v>
      </c>
      <c r="EZ223" s="212">
        <f t="shared" ref="EZ223:FA223" si="1595">IF(ISEVEN($B223),EQ223,0)</f>
        <v>11</v>
      </c>
      <c r="FA223" s="212">
        <f t="shared" si="1595"/>
        <v>12</v>
      </c>
      <c r="FB223" s="212">
        <f t="shared" ref="FB223:FC223" si="1596">IF(ISODD($B223),ER223,0)</f>
        <v>0</v>
      </c>
      <c r="FC223" s="212">
        <f t="shared" si="1596"/>
        <v>0</v>
      </c>
      <c r="FD223" s="212">
        <f t="shared" si="130"/>
        <v>12</v>
      </c>
      <c r="FE223" s="212">
        <f t="shared" si="131"/>
        <v>0</v>
      </c>
      <c r="FF223" s="264">
        <f t="shared" ref="FF223:FG223" si="1597">IF(ISEVEN($B223),ET223,0)</f>
        <v>7</v>
      </c>
      <c r="FG223" s="212">
        <f t="shared" si="1597"/>
        <v>10</v>
      </c>
      <c r="FH223" s="212">
        <f t="shared" si="133"/>
        <v>0</v>
      </c>
      <c r="FI223" s="212">
        <v>0</v>
      </c>
      <c r="FJ223" s="212">
        <v>0</v>
      </c>
      <c r="FK223" s="212"/>
      <c r="FL223" s="212"/>
      <c r="FM223" s="262">
        <v>65</v>
      </c>
    </row>
    <row r="224" spans="1:169" ht="15.75" customHeight="1" x14ac:dyDescent="0.2">
      <c r="A224" s="247">
        <v>213</v>
      </c>
      <c r="B224" s="266">
        <v>213423243213</v>
      </c>
      <c r="C224" s="266" t="s">
        <v>255</v>
      </c>
      <c r="D224" s="250"/>
      <c r="E224" s="267" t="s">
        <v>256</v>
      </c>
      <c r="F224" s="252">
        <f t="shared" si="0"/>
        <v>2</v>
      </c>
      <c r="G224" s="252">
        <f t="shared" si="1"/>
        <v>2</v>
      </c>
      <c r="H224" s="252">
        <f t="shared" si="2"/>
        <v>2</v>
      </c>
      <c r="I224" s="252">
        <f t="shared" si="3"/>
        <v>1</v>
      </c>
      <c r="J224" s="252">
        <f t="shared" si="4"/>
        <v>0</v>
      </c>
      <c r="K224" s="252">
        <f t="shared" si="5"/>
        <v>0</v>
      </c>
      <c r="L224" s="252">
        <f t="shared" si="6"/>
        <v>0</v>
      </c>
      <c r="M224" s="252">
        <f t="shared" si="7"/>
        <v>0</v>
      </c>
      <c r="N224" s="252">
        <f t="shared" si="8"/>
        <v>0</v>
      </c>
      <c r="O224" s="253">
        <f t="shared" si="9"/>
        <v>0</v>
      </c>
      <c r="P224" s="252">
        <f t="shared" si="10"/>
        <v>5</v>
      </c>
      <c r="Q224" s="252">
        <f t="shared" si="11"/>
        <v>0</v>
      </c>
      <c r="R224" s="252">
        <f t="shared" si="12"/>
        <v>0</v>
      </c>
      <c r="S224" s="254">
        <f t="shared" si="13"/>
        <v>0</v>
      </c>
      <c r="T224" s="255">
        <f t="shared" si="14"/>
        <v>3</v>
      </c>
      <c r="U224" s="252">
        <f t="shared" si="15"/>
        <v>0</v>
      </c>
      <c r="V224" s="252">
        <f t="shared" si="16"/>
        <v>0</v>
      </c>
      <c r="W224" s="252">
        <f t="shared" si="17"/>
        <v>0</v>
      </c>
      <c r="X224" s="254">
        <f t="shared" si="18"/>
        <v>0</v>
      </c>
      <c r="Y224" s="256">
        <f t="shared" si="19"/>
        <v>4</v>
      </c>
      <c r="Z224" s="252">
        <f t="shared" si="20"/>
        <v>0</v>
      </c>
      <c r="AA224" s="252">
        <f t="shared" si="21"/>
        <v>0</v>
      </c>
      <c r="AB224" s="252">
        <f t="shared" si="22"/>
        <v>0</v>
      </c>
      <c r="AC224" s="254">
        <f t="shared" si="23"/>
        <v>0</v>
      </c>
      <c r="AD224" s="255">
        <f t="shared" si="24"/>
        <v>4</v>
      </c>
      <c r="AE224" s="252">
        <f t="shared" si="25"/>
        <v>5</v>
      </c>
      <c r="AF224" s="252">
        <f t="shared" si="26"/>
        <v>0</v>
      </c>
      <c r="AG224" s="252">
        <f t="shared" si="27"/>
        <v>0</v>
      </c>
      <c r="AH224" s="254">
        <f t="shared" si="28"/>
        <v>0</v>
      </c>
      <c r="AI224" s="257">
        <f t="shared" si="29"/>
        <v>3</v>
      </c>
      <c r="AJ224" s="252">
        <f t="shared" si="30"/>
        <v>5</v>
      </c>
      <c r="AK224" s="252">
        <f t="shared" si="31"/>
        <v>0</v>
      </c>
      <c r="AL224" s="252">
        <f t="shared" si="32"/>
        <v>0</v>
      </c>
      <c r="AM224" s="254">
        <f t="shared" si="33"/>
        <v>0</v>
      </c>
      <c r="AN224" s="257">
        <f t="shared" si="34"/>
        <v>3</v>
      </c>
      <c r="AO224" s="252">
        <f t="shared" si="35"/>
        <v>0</v>
      </c>
      <c r="AP224" s="252">
        <f t="shared" si="36"/>
        <v>0</v>
      </c>
      <c r="AQ224" s="252">
        <f t="shared" si="37"/>
        <v>0</v>
      </c>
      <c r="AR224" s="254">
        <f t="shared" si="38"/>
        <v>0</v>
      </c>
      <c r="AS224" s="257">
        <f t="shared" si="39"/>
        <v>4</v>
      </c>
      <c r="AT224" s="252">
        <f t="shared" si="40"/>
        <v>5</v>
      </c>
      <c r="AU224" s="252">
        <f t="shared" si="41"/>
        <v>0</v>
      </c>
      <c r="AV224" s="252">
        <f t="shared" si="42"/>
        <v>0</v>
      </c>
      <c r="AW224" s="254">
        <f t="shared" si="43"/>
        <v>0</v>
      </c>
      <c r="AX224" s="258">
        <f t="shared" si="44"/>
        <v>3</v>
      </c>
      <c r="AY224" s="252">
        <f t="shared" si="45"/>
        <v>0</v>
      </c>
      <c r="AZ224" s="252">
        <f t="shared" si="46"/>
        <v>0</v>
      </c>
      <c r="BA224" s="252">
        <f t="shared" si="47"/>
        <v>0</v>
      </c>
      <c r="BB224" s="254">
        <f t="shared" si="48"/>
        <v>0</v>
      </c>
      <c r="BC224" s="257">
        <f t="shared" si="49"/>
        <v>4</v>
      </c>
      <c r="BD224" s="252">
        <f t="shared" si="50"/>
        <v>0</v>
      </c>
      <c r="BE224" s="252">
        <f t="shared" si="51"/>
        <v>0</v>
      </c>
      <c r="BF224" s="252">
        <f t="shared" si="52"/>
        <v>0</v>
      </c>
      <c r="BG224" s="254">
        <f t="shared" si="53"/>
        <v>0</v>
      </c>
      <c r="BH224" s="257">
        <f t="shared" si="54"/>
        <v>4</v>
      </c>
      <c r="BI224" s="259">
        <f t="shared" si="55"/>
        <v>2</v>
      </c>
      <c r="BJ224" s="252">
        <f t="shared" si="56"/>
        <v>0</v>
      </c>
      <c r="BK224" s="252">
        <f t="shared" si="57"/>
        <v>0</v>
      </c>
      <c r="BL224" s="254">
        <f t="shared" si="58"/>
        <v>0</v>
      </c>
      <c r="BM224" s="260">
        <f t="shared" si="59"/>
        <v>3</v>
      </c>
      <c r="BN224" s="252">
        <f t="shared" si="60"/>
        <v>5</v>
      </c>
      <c r="BO224" s="252">
        <f t="shared" si="61"/>
        <v>0</v>
      </c>
      <c r="BP224" s="252">
        <f t="shared" si="62"/>
        <v>0</v>
      </c>
      <c r="BQ224" s="254">
        <f t="shared" si="63"/>
        <v>0</v>
      </c>
      <c r="BR224" s="261">
        <f t="shared" si="64"/>
        <v>3</v>
      </c>
      <c r="BS224" s="252">
        <f t="shared" si="65"/>
        <v>0</v>
      </c>
      <c r="BT224" s="252">
        <f t="shared" si="66"/>
        <v>0</v>
      </c>
      <c r="BU224" s="252">
        <f t="shared" si="67"/>
        <v>0</v>
      </c>
      <c r="BV224" s="254">
        <f t="shared" si="68"/>
        <v>0</v>
      </c>
      <c r="BW224" s="261">
        <f t="shared" si="69"/>
        <v>4</v>
      </c>
      <c r="BX224" s="262">
        <v>34</v>
      </c>
      <c r="BY224" s="262">
        <v>34</v>
      </c>
      <c r="BZ224" s="246" t="e">
        <f t="shared" si="70"/>
        <v>#VALUE!</v>
      </c>
      <c r="CA224" s="246">
        <f t="shared" si="71"/>
        <v>20</v>
      </c>
      <c r="CB224" s="246" t="e">
        <f t="shared" si="72"/>
        <v>#VALUE!</v>
      </c>
      <c r="CC224" s="246" t="e">
        <f t="shared" si="73"/>
        <v>#VALUE!</v>
      </c>
      <c r="CD224" s="246" t="e">
        <f t="shared" si="74"/>
        <v>#VALUE!</v>
      </c>
      <c r="CE224" s="246" t="e">
        <f t="shared" si="75"/>
        <v>#VALUE!</v>
      </c>
      <c r="CF224" s="246" t="e">
        <f t="shared" si="76"/>
        <v>#VALUE!</v>
      </c>
      <c r="CG224" s="246" t="e">
        <f t="shared" si="77"/>
        <v>#VALUE!</v>
      </c>
      <c r="CH224" s="246" t="e">
        <f t="shared" si="78"/>
        <v>#VALUE!</v>
      </c>
      <c r="CI224" s="246" t="e">
        <f t="shared" si="79"/>
        <v>#VALUE!</v>
      </c>
      <c r="CJ224" s="246" t="e">
        <f t="shared" si="80"/>
        <v>#VALUE!</v>
      </c>
      <c r="CK224" s="246" t="e">
        <f t="shared" si="81"/>
        <v>#VALUE!</v>
      </c>
      <c r="CL224" s="246" t="e">
        <f t="shared" si="82"/>
        <v>#VALUE!</v>
      </c>
      <c r="CM224" s="246" t="e">
        <f t="shared" si="83"/>
        <v>#VALUE!</v>
      </c>
      <c r="CN224" s="246" t="e">
        <f t="shared" si="84"/>
        <v>#VALUE!</v>
      </c>
      <c r="CO224" s="263" t="str">
        <f t="shared" si="85"/>
        <v>2023PEC AI 188</v>
      </c>
      <c r="CP224" s="246" t="e">
        <f t="shared" si="86"/>
        <v>#VALUE!</v>
      </c>
      <c r="CQ224" s="211"/>
      <c r="CR224" s="246">
        <f t="shared" si="87"/>
        <v>20</v>
      </c>
      <c r="CS224" s="246" t="e">
        <f t="shared" si="88"/>
        <v>#VALUE!</v>
      </c>
      <c r="CT224" s="246" t="e">
        <f t="shared" si="89"/>
        <v>#VALUE!</v>
      </c>
      <c r="CU224" s="246" t="e">
        <f t="shared" si="90"/>
        <v>#VALUE!</v>
      </c>
      <c r="CV224" s="246" t="e">
        <f t="shared" si="91"/>
        <v>#VALUE!</v>
      </c>
      <c r="CW224" s="246" t="e">
        <f t="shared" si="92"/>
        <v>#VALUE!</v>
      </c>
      <c r="CX224" s="246" t="e">
        <f t="shared" si="93"/>
        <v>#VALUE!</v>
      </c>
      <c r="CY224" s="246" t="e">
        <f t="shared" si="94"/>
        <v>#VALUE!</v>
      </c>
      <c r="CZ224" s="246" t="e">
        <f t="shared" si="95"/>
        <v>#VALUE!</v>
      </c>
      <c r="DA224" s="246" t="e">
        <f t="shared" si="96"/>
        <v>#VALUE!</v>
      </c>
      <c r="DB224" s="246" t="e">
        <f t="shared" si="97"/>
        <v>#VALUE!</v>
      </c>
      <c r="DC224" s="246" t="e">
        <f t="shared" si="98"/>
        <v>#VALUE!</v>
      </c>
      <c r="DD224" s="246" t="e">
        <f t="shared" si="99"/>
        <v>#VALUE!</v>
      </c>
      <c r="DE224" s="212"/>
      <c r="DF224" s="212" t="e">
        <f t="shared" si="100"/>
        <v>#VALUE!</v>
      </c>
      <c r="DG224" s="212"/>
      <c r="DH224" s="212"/>
      <c r="DI224" s="212"/>
      <c r="DJ224" s="212"/>
      <c r="DK224" s="212"/>
      <c r="DL224" s="212"/>
      <c r="DM224" s="212"/>
      <c r="DN224" s="212"/>
      <c r="DO224" s="212"/>
      <c r="DP224" s="212"/>
      <c r="DQ224" s="212"/>
      <c r="DR224" s="264">
        <f t="shared" si="101"/>
        <v>34</v>
      </c>
      <c r="DS224" s="241">
        <f t="shared" si="102"/>
        <v>7</v>
      </c>
      <c r="DT224" s="212">
        <f t="shared" si="103"/>
        <v>5</v>
      </c>
      <c r="DU224" s="212">
        <f t="shared" si="104"/>
        <v>5</v>
      </c>
      <c r="DV224" s="212">
        <f t="shared" si="105"/>
        <v>5</v>
      </c>
      <c r="DW224" s="212">
        <f t="shared" si="106"/>
        <v>5</v>
      </c>
      <c r="DX224" s="264">
        <f t="shared" si="107"/>
        <v>2</v>
      </c>
      <c r="DY224" s="265">
        <f t="shared" si="108"/>
        <v>5</v>
      </c>
      <c r="DZ224" s="212">
        <f t="shared" si="109"/>
        <v>34</v>
      </c>
      <c r="EA224" s="212">
        <f t="shared" si="110"/>
        <v>7</v>
      </c>
      <c r="EB224" s="212">
        <f t="shared" si="111"/>
        <v>5</v>
      </c>
      <c r="EC224" s="212">
        <f t="shared" ref="EC224:ED224" si="1598">IF(ISEVEN($B224),DT224,0)</f>
        <v>0</v>
      </c>
      <c r="ED224" s="212">
        <f t="shared" si="1598"/>
        <v>0</v>
      </c>
      <c r="EE224" s="212">
        <f t="shared" ref="EE224:EF224" si="1599">IF(ISODD($B224),DU224,0)</f>
        <v>5</v>
      </c>
      <c r="EF224" s="212">
        <f t="shared" si="1599"/>
        <v>5</v>
      </c>
      <c r="EG224" s="212">
        <f t="shared" si="114"/>
        <v>0</v>
      </c>
      <c r="EH224" s="212">
        <f t="shared" si="115"/>
        <v>5</v>
      </c>
      <c r="EI224" s="212">
        <f t="shared" ref="EI224:EJ224" si="1600">IF(ISEVEN($B224),DW224,0)</f>
        <v>0</v>
      </c>
      <c r="EJ224" s="212">
        <f t="shared" si="1600"/>
        <v>0</v>
      </c>
      <c r="EK224" s="264">
        <f t="shared" ref="EK224:EL224" si="1601">IF(ISODD($B224),DX224,0)</f>
        <v>2</v>
      </c>
      <c r="EL224" s="212">
        <f t="shared" si="1601"/>
        <v>5</v>
      </c>
      <c r="EM224" s="212">
        <f t="shared" si="118"/>
        <v>0</v>
      </c>
      <c r="EN224" s="212"/>
      <c r="EO224" s="212"/>
      <c r="EP224" s="241">
        <f t="shared" si="119"/>
        <v>7</v>
      </c>
      <c r="EQ224" s="212">
        <f t="shared" si="120"/>
        <v>6</v>
      </c>
      <c r="ER224" s="212">
        <f t="shared" si="121"/>
        <v>6</v>
      </c>
      <c r="ES224" s="212">
        <f t="shared" si="122"/>
        <v>6</v>
      </c>
      <c r="ET224" s="264">
        <f t="shared" si="123"/>
        <v>4</v>
      </c>
      <c r="EU224" s="212">
        <f t="shared" si="124"/>
        <v>5</v>
      </c>
      <c r="EV224" s="212"/>
      <c r="EW224" s="212">
        <f t="shared" si="125"/>
        <v>34</v>
      </c>
      <c r="EX224" s="212">
        <f t="shared" si="126"/>
        <v>7</v>
      </c>
      <c r="EY224" s="212">
        <f t="shared" si="127"/>
        <v>6</v>
      </c>
      <c r="EZ224" s="212">
        <f t="shared" ref="EZ224:FA224" si="1602">IF(ISEVEN($B224),EQ224,0)</f>
        <v>0</v>
      </c>
      <c r="FA224" s="212">
        <f t="shared" si="1602"/>
        <v>0</v>
      </c>
      <c r="FB224" s="212">
        <f t="shared" ref="FB224:FC224" si="1603">IF(ISODD($B224),ER224,0)</f>
        <v>6</v>
      </c>
      <c r="FC224" s="212">
        <f t="shared" si="1603"/>
        <v>6</v>
      </c>
      <c r="FD224" s="212">
        <f t="shared" si="130"/>
        <v>0</v>
      </c>
      <c r="FE224" s="264">
        <f t="shared" si="131"/>
        <v>4</v>
      </c>
      <c r="FF224" s="212">
        <f t="shared" ref="FF224:FG224" si="1604">IF(ISEVEN($B224),ET224,0)</f>
        <v>0</v>
      </c>
      <c r="FG224" s="212">
        <f t="shared" si="1604"/>
        <v>0</v>
      </c>
      <c r="FH224" s="212">
        <f t="shared" si="133"/>
        <v>5</v>
      </c>
      <c r="FI224" s="212">
        <v>0</v>
      </c>
      <c r="FJ224" s="212">
        <v>0</v>
      </c>
      <c r="FK224" s="212"/>
      <c r="FL224" s="212"/>
      <c r="FM224" s="262">
        <v>34</v>
      </c>
    </row>
    <row r="225" spans="1:169" ht="15.75" customHeight="1" x14ac:dyDescent="0.2">
      <c r="A225" s="247">
        <v>214</v>
      </c>
      <c r="B225" s="266">
        <v>213423243214</v>
      </c>
      <c r="C225" s="266" t="s">
        <v>257</v>
      </c>
      <c r="D225" s="250"/>
      <c r="E225" s="267" t="s">
        <v>258</v>
      </c>
      <c r="F225" s="252">
        <f t="shared" si="0"/>
        <v>2</v>
      </c>
      <c r="G225" s="252">
        <f t="shared" si="1"/>
        <v>2</v>
      </c>
      <c r="H225" s="252">
        <f t="shared" si="2"/>
        <v>2</v>
      </c>
      <c r="I225" s="252">
        <f t="shared" si="3"/>
        <v>2</v>
      </c>
      <c r="J225" s="252">
        <f t="shared" si="4"/>
        <v>2</v>
      </c>
      <c r="K225" s="252">
        <f t="shared" si="5"/>
        <v>1</v>
      </c>
      <c r="L225" s="252">
        <f t="shared" si="6"/>
        <v>0</v>
      </c>
      <c r="M225" s="252">
        <f t="shared" si="7"/>
        <v>0</v>
      </c>
      <c r="N225" s="252">
        <f t="shared" si="8"/>
        <v>0</v>
      </c>
      <c r="O225" s="253">
        <f t="shared" si="9"/>
        <v>0</v>
      </c>
      <c r="P225" s="252">
        <f t="shared" si="10"/>
        <v>0</v>
      </c>
      <c r="Q225" s="252">
        <f t="shared" si="11"/>
        <v>0</v>
      </c>
      <c r="R225" s="252">
        <f t="shared" si="12"/>
        <v>0</v>
      </c>
      <c r="S225" s="254">
        <f t="shared" si="13"/>
        <v>0</v>
      </c>
      <c r="T225" s="255">
        <f t="shared" si="14"/>
        <v>4</v>
      </c>
      <c r="U225" s="252">
        <f t="shared" si="15"/>
        <v>8</v>
      </c>
      <c r="V225" s="252">
        <f t="shared" si="16"/>
        <v>0</v>
      </c>
      <c r="W225" s="252">
        <f t="shared" si="17"/>
        <v>0</v>
      </c>
      <c r="X225" s="254">
        <f t="shared" si="18"/>
        <v>0</v>
      </c>
      <c r="Y225" s="256">
        <f t="shared" si="19"/>
        <v>3</v>
      </c>
      <c r="Z225" s="252">
        <f t="shared" si="20"/>
        <v>8</v>
      </c>
      <c r="AA225" s="252">
        <f t="shared" si="21"/>
        <v>0</v>
      </c>
      <c r="AB225" s="252">
        <f t="shared" si="22"/>
        <v>0</v>
      </c>
      <c r="AC225" s="254">
        <f t="shared" si="23"/>
        <v>0</v>
      </c>
      <c r="AD225" s="255">
        <f t="shared" si="24"/>
        <v>3</v>
      </c>
      <c r="AE225" s="252">
        <f t="shared" si="25"/>
        <v>0</v>
      </c>
      <c r="AF225" s="252">
        <f t="shared" si="26"/>
        <v>0</v>
      </c>
      <c r="AG225" s="252">
        <f t="shared" si="27"/>
        <v>0</v>
      </c>
      <c r="AH225" s="254">
        <f t="shared" si="28"/>
        <v>0</v>
      </c>
      <c r="AI225" s="257">
        <f t="shared" si="29"/>
        <v>4</v>
      </c>
      <c r="AJ225" s="252">
        <f t="shared" si="30"/>
        <v>0</v>
      </c>
      <c r="AK225" s="252">
        <f t="shared" si="31"/>
        <v>0</v>
      </c>
      <c r="AL225" s="252">
        <f t="shared" si="32"/>
        <v>0</v>
      </c>
      <c r="AM225" s="254">
        <f t="shared" si="33"/>
        <v>0</v>
      </c>
      <c r="AN225" s="257">
        <f t="shared" si="34"/>
        <v>4</v>
      </c>
      <c r="AO225" s="252">
        <f t="shared" si="35"/>
        <v>8</v>
      </c>
      <c r="AP225" s="252">
        <f t="shared" si="36"/>
        <v>0</v>
      </c>
      <c r="AQ225" s="252">
        <f t="shared" si="37"/>
        <v>0</v>
      </c>
      <c r="AR225" s="254">
        <f t="shared" si="38"/>
        <v>0</v>
      </c>
      <c r="AS225" s="257">
        <f t="shared" si="39"/>
        <v>3</v>
      </c>
      <c r="AT225" s="252">
        <f t="shared" si="40"/>
        <v>0</v>
      </c>
      <c r="AU225" s="252">
        <f t="shared" si="41"/>
        <v>0</v>
      </c>
      <c r="AV225" s="252">
        <f t="shared" si="42"/>
        <v>0</v>
      </c>
      <c r="AW225" s="254">
        <f t="shared" si="43"/>
        <v>0</v>
      </c>
      <c r="AX225" s="258">
        <f t="shared" si="44"/>
        <v>4</v>
      </c>
      <c r="AY225" s="252">
        <f t="shared" si="45"/>
        <v>8</v>
      </c>
      <c r="AZ225" s="252">
        <f t="shared" si="46"/>
        <v>0</v>
      </c>
      <c r="BA225" s="252">
        <f t="shared" si="47"/>
        <v>0</v>
      </c>
      <c r="BB225" s="254">
        <f t="shared" si="48"/>
        <v>0</v>
      </c>
      <c r="BC225" s="257">
        <f t="shared" si="49"/>
        <v>3</v>
      </c>
      <c r="BD225" s="259">
        <f t="shared" si="50"/>
        <v>3</v>
      </c>
      <c r="BE225" s="252">
        <f t="shared" si="51"/>
        <v>0</v>
      </c>
      <c r="BF225" s="252">
        <f t="shared" si="52"/>
        <v>0</v>
      </c>
      <c r="BG225" s="254">
        <f t="shared" si="53"/>
        <v>0</v>
      </c>
      <c r="BH225" s="257">
        <f t="shared" si="54"/>
        <v>3</v>
      </c>
      <c r="BI225" s="252">
        <f t="shared" si="55"/>
        <v>0</v>
      </c>
      <c r="BJ225" s="252">
        <f t="shared" si="56"/>
        <v>0</v>
      </c>
      <c r="BK225" s="252">
        <f t="shared" si="57"/>
        <v>0</v>
      </c>
      <c r="BL225" s="254">
        <f t="shared" si="58"/>
        <v>0</v>
      </c>
      <c r="BM225" s="260">
        <f t="shared" si="59"/>
        <v>4</v>
      </c>
      <c r="BN225" s="252">
        <f t="shared" si="60"/>
        <v>0</v>
      </c>
      <c r="BO225" s="252">
        <f t="shared" si="61"/>
        <v>0</v>
      </c>
      <c r="BP225" s="252">
        <f t="shared" si="62"/>
        <v>0</v>
      </c>
      <c r="BQ225" s="254">
        <f t="shared" si="63"/>
        <v>0</v>
      </c>
      <c r="BR225" s="261">
        <f t="shared" si="64"/>
        <v>4</v>
      </c>
      <c r="BS225" s="252">
        <f t="shared" si="65"/>
        <v>8</v>
      </c>
      <c r="BT225" s="252">
        <f t="shared" si="66"/>
        <v>0</v>
      </c>
      <c r="BU225" s="252">
        <f t="shared" si="67"/>
        <v>0</v>
      </c>
      <c r="BV225" s="254">
        <f t="shared" si="68"/>
        <v>0</v>
      </c>
      <c r="BW225" s="261">
        <f t="shared" si="69"/>
        <v>3</v>
      </c>
      <c r="BX225" s="262">
        <v>54</v>
      </c>
      <c r="BY225" s="262">
        <v>54</v>
      </c>
      <c r="BZ225" s="246" t="e">
        <f t="shared" si="70"/>
        <v>#VALUE!</v>
      </c>
      <c r="CA225" s="246">
        <f t="shared" si="71"/>
        <v>20</v>
      </c>
      <c r="CB225" s="246" t="e">
        <f t="shared" si="72"/>
        <v>#VALUE!</v>
      </c>
      <c r="CC225" s="246" t="e">
        <f t="shared" si="73"/>
        <v>#VALUE!</v>
      </c>
      <c r="CD225" s="246" t="e">
        <f t="shared" si="74"/>
        <v>#VALUE!</v>
      </c>
      <c r="CE225" s="246" t="e">
        <f t="shared" si="75"/>
        <v>#VALUE!</v>
      </c>
      <c r="CF225" s="246" t="e">
        <f t="shared" si="76"/>
        <v>#VALUE!</v>
      </c>
      <c r="CG225" s="246" t="e">
        <f t="shared" si="77"/>
        <v>#VALUE!</v>
      </c>
      <c r="CH225" s="246" t="e">
        <f t="shared" si="78"/>
        <v>#VALUE!</v>
      </c>
      <c r="CI225" s="246" t="e">
        <f t="shared" si="79"/>
        <v>#VALUE!</v>
      </c>
      <c r="CJ225" s="246" t="e">
        <f t="shared" si="80"/>
        <v>#VALUE!</v>
      </c>
      <c r="CK225" s="246" t="e">
        <f t="shared" si="81"/>
        <v>#VALUE!</v>
      </c>
      <c r="CL225" s="246" t="e">
        <f t="shared" si="82"/>
        <v>#VALUE!</v>
      </c>
      <c r="CM225" s="246" t="e">
        <f t="shared" si="83"/>
        <v>#VALUE!</v>
      </c>
      <c r="CN225" s="246" t="e">
        <f t="shared" si="84"/>
        <v>#VALUE!</v>
      </c>
      <c r="CO225" s="263" t="str">
        <f t="shared" si="85"/>
        <v>2023PEC AI 189</v>
      </c>
      <c r="CP225" s="246" t="e">
        <f t="shared" si="86"/>
        <v>#VALUE!</v>
      </c>
      <c r="CQ225" s="211"/>
      <c r="CR225" s="246">
        <f t="shared" si="87"/>
        <v>20</v>
      </c>
      <c r="CS225" s="246" t="e">
        <f t="shared" si="88"/>
        <v>#VALUE!</v>
      </c>
      <c r="CT225" s="246" t="e">
        <f t="shared" si="89"/>
        <v>#VALUE!</v>
      </c>
      <c r="CU225" s="246" t="e">
        <f t="shared" si="90"/>
        <v>#VALUE!</v>
      </c>
      <c r="CV225" s="246" t="e">
        <f t="shared" si="91"/>
        <v>#VALUE!</v>
      </c>
      <c r="CW225" s="246" t="e">
        <f t="shared" si="92"/>
        <v>#VALUE!</v>
      </c>
      <c r="CX225" s="246" t="e">
        <f t="shared" si="93"/>
        <v>#VALUE!</v>
      </c>
      <c r="CY225" s="246" t="e">
        <f t="shared" si="94"/>
        <v>#VALUE!</v>
      </c>
      <c r="CZ225" s="246" t="e">
        <f t="shared" si="95"/>
        <v>#VALUE!</v>
      </c>
      <c r="DA225" s="246" t="e">
        <f t="shared" si="96"/>
        <v>#VALUE!</v>
      </c>
      <c r="DB225" s="246" t="e">
        <f t="shared" si="97"/>
        <v>#VALUE!</v>
      </c>
      <c r="DC225" s="246" t="e">
        <f t="shared" si="98"/>
        <v>#VALUE!</v>
      </c>
      <c r="DD225" s="246" t="e">
        <f t="shared" si="99"/>
        <v>#VALUE!</v>
      </c>
      <c r="DE225" s="212"/>
      <c r="DF225" s="212" t="e">
        <f t="shared" si="100"/>
        <v>#VALUE!</v>
      </c>
      <c r="DG225" s="212"/>
      <c r="DH225" s="212"/>
      <c r="DI225" s="212"/>
      <c r="DJ225" s="212"/>
      <c r="DK225" s="212"/>
      <c r="DL225" s="212"/>
      <c r="DM225" s="212"/>
      <c r="DN225" s="212"/>
      <c r="DO225" s="212"/>
      <c r="DP225" s="212"/>
      <c r="DQ225" s="212"/>
      <c r="DR225" s="264">
        <f t="shared" si="101"/>
        <v>54</v>
      </c>
      <c r="DS225" s="241">
        <f t="shared" si="102"/>
        <v>11</v>
      </c>
      <c r="DT225" s="212">
        <f t="shared" si="103"/>
        <v>8</v>
      </c>
      <c r="DU225" s="212">
        <f t="shared" si="104"/>
        <v>8</v>
      </c>
      <c r="DV225" s="212">
        <f t="shared" si="105"/>
        <v>8</v>
      </c>
      <c r="DW225" s="212">
        <f t="shared" si="106"/>
        <v>8</v>
      </c>
      <c r="DX225" s="264">
        <f t="shared" si="107"/>
        <v>3</v>
      </c>
      <c r="DY225" s="265">
        <f t="shared" si="108"/>
        <v>8</v>
      </c>
      <c r="DZ225" s="212">
        <f t="shared" si="109"/>
        <v>54</v>
      </c>
      <c r="EA225" s="212">
        <f t="shared" si="110"/>
        <v>11</v>
      </c>
      <c r="EB225" s="212">
        <f t="shared" si="111"/>
        <v>0</v>
      </c>
      <c r="EC225" s="212">
        <f t="shared" ref="EC225:ED225" si="1605">IF(ISEVEN($B225),DT225,0)</f>
        <v>8</v>
      </c>
      <c r="ED225" s="212">
        <f t="shared" si="1605"/>
        <v>8</v>
      </c>
      <c r="EE225" s="212">
        <f t="shared" ref="EE225:EF225" si="1606">IF(ISODD($B225),DU225,0)</f>
        <v>0</v>
      </c>
      <c r="EF225" s="212">
        <f t="shared" si="1606"/>
        <v>0</v>
      </c>
      <c r="EG225" s="212">
        <f t="shared" si="114"/>
        <v>8</v>
      </c>
      <c r="EH225" s="212">
        <f t="shared" si="115"/>
        <v>0</v>
      </c>
      <c r="EI225" s="212">
        <f t="shared" ref="EI225:EJ225" si="1607">IF(ISEVEN($B225),DW225,0)</f>
        <v>8</v>
      </c>
      <c r="EJ225" s="264">
        <f t="shared" si="1607"/>
        <v>3</v>
      </c>
      <c r="EK225" s="212">
        <f t="shared" ref="EK225:EL225" si="1608">IF(ISODD($B225),DX225,0)</f>
        <v>0</v>
      </c>
      <c r="EL225" s="212">
        <f t="shared" si="1608"/>
        <v>0</v>
      </c>
      <c r="EM225" s="212">
        <f t="shared" si="118"/>
        <v>8</v>
      </c>
      <c r="EN225" s="212"/>
      <c r="EO225" s="212"/>
      <c r="EP225" s="241">
        <f t="shared" si="119"/>
        <v>11</v>
      </c>
      <c r="EQ225" s="212">
        <f t="shared" si="120"/>
        <v>9</v>
      </c>
      <c r="ER225" s="212">
        <f t="shared" si="121"/>
        <v>10</v>
      </c>
      <c r="ES225" s="212">
        <f t="shared" si="122"/>
        <v>10</v>
      </c>
      <c r="ET225" s="264">
        <f t="shared" si="123"/>
        <v>5</v>
      </c>
      <c r="EU225" s="212">
        <f t="shared" si="124"/>
        <v>9</v>
      </c>
      <c r="EV225" s="212"/>
      <c r="EW225" s="212">
        <f t="shared" si="125"/>
        <v>54</v>
      </c>
      <c r="EX225" s="212">
        <f t="shared" si="126"/>
        <v>11</v>
      </c>
      <c r="EY225" s="212">
        <f t="shared" si="127"/>
        <v>0</v>
      </c>
      <c r="EZ225" s="212">
        <f t="shared" ref="EZ225:FA225" si="1609">IF(ISEVEN($B225),EQ225,0)</f>
        <v>9</v>
      </c>
      <c r="FA225" s="212">
        <f t="shared" si="1609"/>
        <v>10</v>
      </c>
      <c r="FB225" s="212">
        <f t="shared" ref="FB225:FC225" si="1610">IF(ISODD($B225),ER225,0)</f>
        <v>0</v>
      </c>
      <c r="FC225" s="212">
        <f t="shared" si="1610"/>
        <v>0</v>
      </c>
      <c r="FD225" s="212">
        <f t="shared" si="130"/>
        <v>10</v>
      </c>
      <c r="FE225" s="212">
        <f t="shared" si="131"/>
        <v>0</v>
      </c>
      <c r="FF225" s="264">
        <f t="shared" ref="FF225:FG225" si="1611">IF(ISEVEN($B225),ET225,0)</f>
        <v>5</v>
      </c>
      <c r="FG225" s="212">
        <f t="shared" si="1611"/>
        <v>9</v>
      </c>
      <c r="FH225" s="212">
        <f t="shared" si="133"/>
        <v>0</v>
      </c>
      <c r="FI225" s="212">
        <v>0</v>
      </c>
      <c r="FJ225" s="212">
        <v>0</v>
      </c>
      <c r="FK225" s="212"/>
      <c r="FL225" s="212"/>
      <c r="FM225" s="262">
        <v>54</v>
      </c>
    </row>
    <row r="226" spans="1:169" ht="15.75" customHeight="1" x14ac:dyDescent="0.2">
      <c r="A226" s="247">
        <v>216</v>
      </c>
      <c r="B226" s="248">
        <v>213423243216</v>
      </c>
      <c r="C226" s="249" t="s">
        <v>944</v>
      </c>
      <c r="D226" s="250"/>
      <c r="E226" s="251" t="s">
        <v>945</v>
      </c>
      <c r="F226" s="252">
        <f t="shared" si="0"/>
        <v>2</v>
      </c>
      <c r="G226" s="252">
        <f t="shared" si="1"/>
        <v>2</v>
      </c>
      <c r="H226" s="252">
        <f t="shared" si="2"/>
        <v>2</v>
      </c>
      <c r="I226" s="252">
        <f t="shared" si="3"/>
        <v>2</v>
      </c>
      <c r="J226" s="252">
        <f t="shared" si="4"/>
        <v>2</v>
      </c>
      <c r="K226" s="252">
        <f t="shared" si="5"/>
        <v>2</v>
      </c>
      <c r="L226" s="252">
        <f t="shared" si="6"/>
        <v>2</v>
      </c>
      <c r="M226" s="252">
        <f t="shared" si="7"/>
        <v>2</v>
      </c>
      <c r="N226" s="252">
        <f t="shared" si="8"/>
        <v>2</v>
      </c>
      <c r="O226" s="253">
        <f t="shared" si="9"/>
        <v>0</v>
      </c>
      <c r="P226" s="252">
        <f t="shared" si="10"/>
        <v>0</v>
      </c>
      <c r="Q226" s="252">
        <f t="shared" si="11"/>
        <v>0</v>
      </c>
      <c r="R226" s="252">
        <f t="shared" si="12"/>
        <v>0</v>
      </c>
      <c r="S226" s="254">
        <f t="shared" si="13"/>
        <v>0</v>
      </c>
      <c r="T226" s="255">
        <f t="shared" si="14"/>
        <v>4</v>
      </c>
      <c r="U226" s="252">
        <f t="shared" si="15"/>
        <v>12</v>
      </c>
      <c r="V226" s="252">
        <f t="shared" si="16"/>
        <v>0</v>
      </c>
      <c r="W226" s="252">
        <f t="shared" si="17"/>
        <v>0</v>
      </c>
      <c r="X226" s="254">
        <f t="shared" si="18"/>
        <v>0</v>
      </c>
      <c r="Y226" s="256">
        <f t="shared" si="19"/>
        <v>3</v>
      </c>
      <c r="Z226" s="252">
        <f t="shared" si="20"/>
        <v>13</v>
      </c>
      <c r="AA226" s="252">
        <f t="shared" si="21"/>
        <v>0</v>
      </c>
      <c r="AB226" s="252">
        <f t="shared" si="22"/>
        <v>0</v>
      </c>
      <c r="AC226" s="254">
        <f t="shared" si="23"/>
        <v>0</v>
      </c>
      <c r="AD226" s="255">
        <f t="shared" si="24"/>
        <v>3</v>
      </c>
      <c r="AE226" s="252">
        <f t="shared" si="25"/>
        <v>0</v>
      </c>
      <c r="AF226" s="252">
        <f t="shared" si="26"/>
        <v>0</v>
      </c>
      <c r="AG226" s="252">
        <f t="shared" si="27"/>
        <v>0</v>
      </c>
      <c r="AH226" s="254">
        <f t="shared" si="28"/>
        <v>0</v>
      </c>
      <c r="AI226" s="257">
        <f t="shared" si="29"/>
        <v>4</v>
      </c>
      <c r="AJ226" s="252">
        <f t="shared" si="30"/>
        <v>0</v>
      </c>
      <c r="AK226" s="252">
        <f t="shared" si="31"/>
        <v>0</v>
      </c>
      <c r="AL226" s="252">
        <f t="shared" si="32"/>
        <v>0</v>
      </c>
      <c r="AM226" s="254">
        <f t="shared" si="33"/>
        <v>0</v>
      </c>
      <c r="AN226" s="257">
        <f t="shared" si="34"/>
        <v>4</v>
      </c>
      <c r="AO226" s="252">
        <f t="shared" si="35"/>
        <v>13</v>
      </c>
      <c r="AP226" s="252">
        <f t="shared" si="36"/>
        <v>0</v>
      </c>
      <c r="AQ226" s="252">
        <f t="shared" si="37"/>
        <v>0</v>
      </c>
      <c r="AR226" s="254">
        <f t="shared" si="38"/>
        <v>0</v>
      </c>
      <c r="AS226" s="257">
        <f t="shared" si="39"/>
        <v>3</v>
      </c>
      <c r="AT226" s="252">
        <f t="shared" si="40"/>
        <v>0</v>
      </c>
      <c r="AU226" s="252">
        <f t="shared" si="41"/>
        <v>0</v>
      </c>
      <c r="AV226" s="252">
        <f t="shared" si="42"/>
        <v>0</v>
      </c>
      <c r="AW226" s="254">
        <f t="shared" si="43"/>
        <v>0</v>
      </c>
      <c r="AX226" s="258">
        <f t="shared" si="44"/>
        <v>4</v>
      </c>
      <c r="AY226" s="252">
        <f t="shared" si="45"/>
        <v>13</v>
      </c>
      <c r="AZ226" s="252">
        <f t="shared" si="46"/>
        <v>0</v>
      </c>
      <c r="BA226" s="252">
        <f t="shared" si="47"/>
        <v>0</v>
      </c>
      <c r="BB226" s="254">
        <f t="shared" si="48"/>
        <v>0</v>
      </c>
      <c r="BC226" s="257">
        <f t="shared" si="49"/>
        <v>3</v>
      </c>
      <c r="BD226" s="259">
        <f t="shared" si="50"/>
        <v>6</v>
      </c>
      <c r="BE226" s="252">
        <f t="shared" si="51"/>
        <v>0</v>
      </c>
      <c r="BF226" s="252">
        <f t="shared" si="52"/>
        <v>0</v>
      </c>
      <c r="BG226" s="254">
        <f t="shared" si="53"/>
        <v>0</v>
      </c>
      <c r="BH226" s="257">
        <f t="shared" si="54"/>
        <v>3</v>
      </c>
      <c r="BI226" s="252">
        <f t="shared" si="55"/>
        <v>0</v>
      </c>
      <c r="BJ226" s="252">
        <f t="shared" si="56"/>
        <v>0</v>
      </c>
      <c r="BK226" s="252">
        <f t="shared" si="57"/>
        <v>0</v>
      </c>
      <c r="BL226" s="254">
        <f t="shared" si="58"/>
        <v>0</v>
      </c>
      <c r="BM226" s="260">
        <f t="shared" si="59"/>
        <v>4</v>
      </c>
      <c r="BN226" s="252">
        <f t="shared" si="60"/>
        <v>0</v>
      </c>
      <c r="BO226" s="252">
        <f t="shared" si="61"/>
        <v>0</v>
      </c>
      <c r="BP226" s="252">
        <f t="shared" si="62"/>
        <v>0</v>
      </c>
      <c r="BQ226" s="254">
        <f t="shared" si="63"/>
        <v>0</v>
      </c>
      <c r="BR226" s="261">
        <f t="shared" si="64"/>
        <v>4</v>
      </c>
      <c r="BS226" s="252">
        <f t="shared" si="65"/>
        <v>13</v>
      </c>
      <c r="BT226" s="252">
        <f t="shared" si="66"/>
        <v>0</v>
      </c>
      <c r="BU226" s="252">
        <f t="shared" si="67"/>
        <v>0</v>
      </c>
      <c r="BV226" s="254">
        <f t="shared" si="68"/>
        <v>0</v>
      </c>
      <c r="BW226" s="261">
        <f t="shared" si="69"/>
        <v>3</v>
      </c>
      <c r="BX226" s="262">
        <v>88</v>
      </c>
      <c r="BY226" s="262">
        <v>88</v>
      </c>
      <c r="BZ226" s="246" t="e">
        <f t="shared" si="70"/>
        <v>#VALUE!</v>
      </c>
      <c r="CA226" s="246">
        <f t="shared" si="71"/>
        <v>20</v>
      </c>
      <c r="CB226" s="246" t="e">
        <f t="shared" si="72"/>
        <v>#VALUE!</v>
      </c>
      <c r="CC226" s="246" t="e">
        <f t="shared" si="73"/>
        <v>#VALUE!</v>
      </c>
      <c r="CD226" s="246" t="e">
        <f t="shared" si="74"/>
        <v>#VALUE!</v>
      </c>
      <c r="CE226" s="246" t="e">
        <f t="shared" si="75"/>
        <v>#VALUE!</v>
      </c>
      <c r="CF226" s="246" t="e">
        <f t="shared" si="76"/>
        <v>#VALUE!</v>
      </c>
      <c r="CG226" s="246" t="e">
        <f t="shared" si="77"/>
        <v>#VALUE!</v>
      </c>
      <c r="CH226" s="246" t="e">
        <f t="shared" si="78"/>
        <v>#VALUE!</v>
      </c>
      <c r="CI226" s="246" t="e">
        <f t="shared" si="79"/>
        <v>#VALUE!</v>
      </c>
      <c r="CJ226" s="246" t="e">
        <f t="shared" si="80"/>
        <v>#VALUE!</v>
      </c>
      <c r="CK226" s="246" t="e">
        <f t="shared" si="81"/>
        <v>#VALUE!</v>
      </c>
      <c r="CL226" s="246" t="e">
        <f t="shared" si="82"/>
        <v>#VALUE!</v>
      </c>
      <c r="CM226" s="246" t="e">
        <f t="shared" si="83"/>
        <v>#VALUE!</v>
      </c>
      <c r="CN226" s="246" t="e">
        <f t="shared" si="84"/>
        <v>#VALUE!</v>
      </c>
      <c r="CO226" s="263" t="str">
        <f t="shared" si="85"/>
        <v>2023PEC AI 533</v>
      </c>
      <c r="CP226" s="246" t="e">
        <f t="shared" si="86"/>
        <v>#VALUE!</v>
      </c>
      <c r="CQ226" s="211"/>
      <c r="CR226" s="246">
        <f t="shared" si="87"/>
        <v>20</v>
      </c>
      <c r="CS226" s="246" t="e">
        <f t="shared" si="88"/>
        <v>#VALUE!</v>
      </c>
      <c r="CT226" s="246" t="e">
        <f t="shared" si="89"/>
        <v>#VALUE!</v>
      </c>
      <c r="CU226" s="246" t="e">
        <f t="shared" si="90"/>
        <v>#VALUE!</v>
      </c>
      <c r="CV226" s="246" t="e">
        <f t="shared" si="91"/>
        <v>#VALUE!</v>
      </c>
      <c r="CW226" s="246" t="e">
        <f t="shared" si="92"/>
        <v>#VALUE!</v>
      </c>
      <c r="CX226" s="246" t="e">
        <f t="shared" si="93"/>
        <v>#VALUE!</v>
      </c>
      <c r="CY226" s="246" t="e">
        <f t="shared" si="94"/>
        <v>#VALUE!</v>
      </c>
      <c r="CZ226" s="246" t="e">
        <f t="shared" si="95"/>
        <v>#VALUE!</v>
      </c>
      <c r="DA226" s="246" t="e">
        <f t="shared" si="96"/>
        <v>#VALUE!</v>
      </c>
      <c r="DB226" s="246" t="e">
        <f t="shared" si="97"/>
        <v>#VALUE!</v>
      </c>
      <c r="DC226" s="246" t="e">
        <f t="shared" si="98"/>
        <v>#VALUE!</v>
      </c>
      <c r="DD226" s="246" t="e">
        <f t="shared" si="99"/>
        <v>#VALUE!</v>
      </c>
      <c r="DE226" s="212"/>
      <c r="DF226" s="212" t="e">
        <f t="shared" si="100"/>
        <v>#VALUE!</v>
      </c>
      <c r="DG226" s="212"/>
      <c r="DH226" s="212"/>
      <c r="DI226" s="212"/>
      <c r="DJ226" s="212"/>
      <c r="DK226" s="212"/>
      <c r="DL226" s="212"/>
      <c r="DM226" s="212"/>
      <c r="DN226" s="212"/>
      <c r="DO226" s="212"/>
      <c r="DP226" s="212"/>
      <c r="DQ226" s="212"/>
      <c r="DR226" s="264">
        <f t="shared" si="101"/>
        <v>88</v>
      </c>
      <c r="DS226" s="241">
        <f t="shared" si="102"/>
        <v>18</v>
      </c>
      <c r="DT226" s="212">
        <f t="shared" si="103"/>
        <v>12</v>
      </c>
      <c r="DU226" s="212">
        <f t="shared" si="104"/>
        <v>13</v>
      </c>
      <c r="DV226" s="212">
        <f t="shared" si="105"/>
        <v>13</v>
      </c>
      <c r="DW226" s="212">
        <f t="shared" si="106"/>
        <v>13</v>
      </c>
      <c r="DX226" s="264">
        <f t="shared" si="107"/>
        <v>6</v>
      </c>
      <c r="DY226" s="265">
        <f t="shared" si="108"/>
        <v>13</v>
      </c>
      <c r="DZ226" s="212">
        <f t="shared" si="109"/>
        <v>88</v>
      </c>
      <c r="EA226" s="212">
        <f t="shared" si="110"/>
        <v>18</v>
      </c>
      <c r="EB226" s="212">
        <f t="shared" si="111"/>
        <v>0</v>
      </c>
      <c r="EC226" s="212">
        <f t="shared" ref="EC226:ED226" si="1612">IF(ISEVEN($B226),DT226,0)</f>
        <v>12</v>
      </c>
      <c r="ED226" s="212">
        <f t="shared" si="1612"/>
        <v>13</v>
      </c>
      <c r="EE226" s="212">
        <f t="shared" ref="EE226:EF226" si="1613">IF(ISODD($B226),DU226,0)</f>
        <v>0</v>
      </c>
      <c r="EF226" s="212">
        <f t="shared" si="1613"/>
        <v>0</v>
      </c>
      <c r="EG226" s="212">
        <f t="shared" si="114"/>
        <v>13</v>
      </c>
      <c r="EH226" s="212">
        <f t="shared" si="115"/>
        <v>0</v>
      </c>
      <c r="EI226" s="212">
        <f t="shared" ref="EI226:EJ226" si="1614">IF(ISEVEN($B226),DW226,0)</f>
        <v>13</v>
      </c>
      <c r="EJ226" s="264">
        <f t="shared" si="1614"/>
        <v>6</v>
      </c>
      <c r="EK226" s="212">
        <f t="shared" ref="EK226:EL226" si="1615">IF(ISODD($B226),DX226,0)</f>
        <v>0</v>
      </c>
      <c r="EL226" s="212">
        <f t="shared" si="1615"/>
        <v>0</v>
      </c>
      <c r="EM226" s="212">
        <f t="shared" si="118"/>
        <v>13</v>
      </c>
      <c r="EN226" s="212"/>
      <c r="EO226" s="212"/>
      <c r="EP226" s="241">
        <f t="shared" si="119"/>
        <v>18</v>
      </c>
      <c r="EQ226" s="212">
        <f t="shared" si="120"/>
        <v>15</v>
      </c>
      <c r="ER226" s="212">
        <f t="shared" si="121"/>
        <v>15</v>
      </c>
      <c r="ES226" s="212">
        <f t="shared" si="122"/>
        <v>15</v>
      </c>
      <c r="ET226" s="264">
        <f t="shared" si="123"/>
        <v>11</v>
      </c>
      <c r="EU226" s="212">
        <f t="shared" si="124"/>
        <v>14</v>
      </c>
      <c r="EV226" s="212"/>
      <c r="EW226" s="212">
        <f t="shared" si="125"/>
        <v>88</v>
      </c>
      <c r="EX226" s="212">
        <f t="shared" si="126"/>
        <v>18</v>
      </c>
      <c r="EY226" s="212">
        <f t="shared" si="127"/>
        <v>0</v>
      </c>
      <c r="EZ226" s="212">
        <f t="shared" ref="EZ226:FA226" si="1616">IF(ISEVEN($B226),EQ226,0)</f>
        <v>15</v>
      </c>
      <c r="FA226" s="212">
        <f t="shared" si="1616"/>
        <v>15</v>
      </c>
      <c r="FB226" s="212">
        <f t="shared" ref="FB226:FC226" si="1617">IF(ISODD($B226),ER226,0)</f>
        <v>0</v>
      </c>
      <c r="FC226" s="212">
        <f t="shared" si="1617"/>
        <v>0</v>
      </c>
      <c r="FD226" s="212">
        <f t="shared" si="130"/>
        <v>15</v>
      </c>
      <c r="FE226" s="212">
        <f t="shared" si="131"/>
        <v>0</v>
      </c>
      <c r="FF226" s="264">
        <f t="shared" ref="FF226:FG226" si="1618">IF(ISEVEN($B226),ET226,0)</f>
        <v>11</v>
      </c>
      <c r="FG226" s="212">
        <f t="shared" si="1618"/>
        <v>14</v>
      </c>
      <c r="FH226" s="212">
        <f t="shared" si="133"/>
        <v>0</v>
      </c>
      <c r="FI226" s="212">
        <v>0</v>
      </c>
      <c r="FJ226" s="212">
        <v>0</v>
      </c>
      <c r="FK226" s="212"/>
      <c r="FL226" s="212"/>
      <c r="FM226" s="262">
        <v>88</v>
      </c>
    </row>
    <row r="227" spans="1:169" ht="15.75" customHeight="1" x14ac:dyDescent="0.2">
      <c r="A227" s="247">
        <v>214</v>
      </c>
      <c r="B227" s="266">
        <v>213423243214</v>
      </c>
      <c r="C227" s="266" t="s">
        <v>259</v>
      </c>
      <c r="D227" s="250"/>
      <c r="E227" s="267" t="s">
        <v>1682</v>
      </c>
      <c r="F227" s="252">
        <f t="shared" si="0"/>
        <v>2</v>
      </c>
      <c r="G227" s="252">
        <f t="shared" si="1"/>
        <v>2</v>
      </c>
      <c r="H227" s="252">
        <f t="shared" si="2"/>
        <v>2</v>
      </c>
      <c r="I227" s="252">
        <f t="shared" si="3"/>
        <v>2</v>
      </c>
      <c r="J227" s="252">
        <f t="shared" si="4"/>
        <v>2</v>
      </c>
      <c r="K227" s="252">
        <f t="shared" si="5"/>
        <v>2</v>
      </c>
      <c r="L227" s="252">
        <f t="shared" si="6"/>
        <v>2</v>
      </c>
      <c r="M227" s="252">
        <f t="shared" si="7"/>
        <v>2</v>
      </c>
      <c r="N227" s="252">
        <f t="shared" si="8"/>
        <v>1</v>
      </c>
      <c r="O227" s="253">
        <f t="shared" si="9"/>
        <v>0</v>
      </c>
      <c r="P227" s="252">
        <f t="shared" si="10"/>
        <v>0</v>
      </c>
      <c r="Q227" s="252">
        <f t="shared" si="11"/>
        <v>0</v>
      </c>
      <c r="R227" s="252">
        <f t="shared" si="12"/>
        <v>0</v>
      </c>
      <c r="S227" s="254">
        <f t="shared" si="13"/>
        <v>0</v>
      </c>
      <c r="T227" s="255">
        <f t="shared" si="14"/>
        <v>4</v>
      </c>
      <c r="U227" s="252">
        <f t="shared" si="15"/>
        <v>12</v>
      </c>
      <c r="V227" s="252">
        <f t="shared" si="16"/>
        <v>0</v>
      </c>
      <c r="W227" s="252">
        <f t="shared" si="17"/>
        <v>0</v>
      </c>
      <c r="X227" s="254">
        <f t="shared" si="18"/>
        <v>0</v>
      </c>
      <c r="Y227" s="256">
        <f t="shared" si="19"/>
        <v>3</v>
      </c>
      <c r="Z227" s="252">
        <f t="shared" si="20"/>
        <v>13</v>
      </c>
      <c r="AA227" s="252">
        <f t="shared" si="21"/>
        <v>0</v>
      </c>
      <c r="AB227" s="252">
        <f t="shared" si="22"/>
        <v>0</v>
      </c>
      <c r="AC227" s="254">
        <f t="shared" si="23"/>
        <v>0</v>
      </c>
      <c r="AD227" s="255">
        <f t="shared" si="24"/>
        <v>3</v>
      </c>
      <c r="AE227" s="252">
        <f t="shared" si="25"/>
        <v>0</v>
      </c>
      <c r="AF227" s="252">
        <f t="shared" si="26"/>
        <v>0</v>
      </c>
      <c r="AG227" s="252">
        <f t="shared" si="27"/>
        <v>0</v>
      </c>
      <c r="AH227" s="254">
        <f t="shared" si="28"/>
        <v>0</v>
      </c>
      <c r="AI227" s="257">
        <f t="shared" si="29"/>
        <v>4</v>
      </c>
      <c r="AJ227" s="252">
        <f t="shared" si="30"/>
        <v>0</v>
      </c>
      <c r="AK227" s="252">
        <f t="shared" si="31"/>
        <v>0</v>
      </c>
      <c r="AL227" s="252">
        <f t="shared" si="32"/>
        <v>0</v>
      </c>
      <c r="AM227" s="254">
        <f t="shared" si="33"/>
        <v>0</v>
      </c>
      <c r="AN227" s="257">
        <f t="shared" si="34"/>
        <v>4</v>
      </c>
      <c r="AO227" s="252">
        <f t="shared" si="35"/>
        <v>13</v>
      </c>
      <c r="AP227" s="252">
        <f t="shared" si="36"/>
        <v>0</v>
      </c>
      <c r="AQ227" s="252">
        <f t="shared" si="37"/>
        <v>0</v>
      </c>
      <c r="AR227" s="254">
        <f t="shared" si="38"/>
        <v>0</v>
      </c>
      <c r="AS227" s="257">
        <f t="shared" si="39"/>
        <v>3</v>
      </c>
      <c r="AT227" s="252">
        <f t="shared" si="40"/>
        <v>0</v>
      </c>
      <c r="AU227" s="252">
        <f t="shared" si="41"/>
        <v>0</v>
      </c>
      <c r="AV227" s="252">
        <f t="shared" si="42"/>
        <v>0</v>
      </c>
      <c r="AW227" s="254">
        <f t="shared" si="43"/>
        <v>0</v>
      </c>
      <c r="AX227" s="258">
        <f t="shared" si="44"/>
        <v>4</v>
      </c>
      <c r="AY227" s="252">
        <f t="shared" si="45"/>
        <v>13</v>
      </c>
      <c r="AZ227" s="252">
        <f t="shared" si="46"/>
        <v>0</v>
      </c>
      <c r="BA227" s="252">
        <f t="shared" si="47"/>
        <v>0</v>
      </c>
      <c r="BB227" s="254">
        <f t="shared" si="48"/>
        <v>0</v>
      </c>
      <c r="BC227" s="257">
        <f t="shared" si="49"/>
        <v>3</v>
      </c>
      <c r="BD227" s="259">
        <f t="shared" si="50"/>
        <v>5</v>
      </c>
      <c r="BE227" s="252">
        <f t="shared" si="51"/>
        <v>0</v>
      </c>
      <c r="BF227" s="252">
        <f t="shared" si="52"/>
        <v>0</v>
      </c>
      <c r="BG227" s="254">
        <f t="shared" si="53"/>
        <v>0</v>
      </c>
      <c r="BH227" s="257">
        <f t="shared" si="54"/>
        <v>3</v>
      </c>
      <c r="BI227" s="252">
        <f t="shared" si="55"/>
        <v>0</v>
      </c>
      <c r="BJ227" s="252">
        <f t="shared" si="56"/>
        <v>0</v>
      </c>
      <c r="BK227" s="252">
        <f t="shared" si="57"/>
        <v>0</v>
      </c>
      <c r="BL227" s="254">
        <f t="shared" si="58"/>
        <v>0</v>
      </c>
      <c r="BM227" s="260">
        <f t="shared" si="59"/>
        <v>4</v>
      </c>
      <c r="BN227" s="252">
        <f t="shared" si="60"/>
        <v>0</v>
      </c>
      <c r="BO227" s="252">
        <f t="shared" si="61"/>
        <v>0</v>
      </c>
      <c r="BP227" s="252">
        <f t="shared" si="62"/>
        <v>0</v>
      </c>
      <c r="BQ227" s="254">
        <f t="shared" si="63"/>
        <v>0</v>
      </c>
      <c r="BR227" s="261">
        <f t="shared" si="64"/>
        <v>4</v>
      </c>
      <c r="BS227" s="252">
        <f t="shared" si="65"/>
        <v>13</v>
      </c>
      <c r="BT227" s="252">
        <f t="shared" si="66"/>
        <v>0</v>
      </c>
      <c r="BU227" s="252">
        <f t="shared" si="67"/>
        <v>0</v>
      </c>
      <c r="BV227" s="254">
        <f t="shared" si="68"/>
        <v>0</v>
      </c>
      <c r="BW227" s="261">
        <f t="shared" si="69"/>
        <v>3</v>
      </c>
      <c r="BX227" s="262">
        <v>86</v>
      </c>
      <c r="BY227" s="262">
        <v>86</v>
      </c>
      <c r="BZ227" s="246" t="e">
        <f t="shared" si="70"/>
        <v>#VALUE!</v>
      </c>
      <c r="CA227" s="246">
        <f t="shared" si="71"/>
        <v>20</v>
      </c>
      <c r="CB227" s="246" t="e">
        <f t="shared" si="72"/>
        <v>#VALUE!</v>
      </c>
      <c r="CC227" s="246" t="e">
        <f t="shared" si="73"/>
        <v>#VALUE!</v>
      </c>
      <c r="CD227" s="246" t="e">
        <f t="shared" si="74"/>
        <v>#VALUE!</v>
      </c>
      <c r="CE227" s="246" t="e">
        <f t="shared" si="75"/>
        <v>#VALUE!</v>
      </c>
      <c r="CF227" s="246" t="e">
        <f t="shared" si="76"/>
        <v>#VALUE!</v>
      </c>
      <c r="CG227" s="246" t="e">
        <f t="shared" si="77"/>
        <v>#VALUE!</v>
      </c>
      <c r="CH227" s="246" t="e">
        <f t="shared" si="78"/>
        <v>#VALUE!</v>
      </c>
      <c r="CI227" s="246" t="e">
        <f t="shared" si="79"/>
        <v>#VALUE!</v>
      </c>
      <c r="CJ227" s="246" t="e">
        <f t="shared" si="80"/>
        <v>#VALUE!</v>
      </c>
      <c r="CK227" s="246" t="e">
        <f t="shared" si="81"/>
        <v>#VALUE!</v>
      </c>
      <c r="CL227" s="246" t="e">
        <f t="shared" si="82"/>
        <v>#VALUE!</v>
      </c>
      <c r="CM227" s="246" t="e">
        <f t="shared" si="83"/>
        <v>#VALUE!</v>
      </c>
      <c r="CN227" s="246" t="e">
        <f t="shared" si="84"/>
        <v>#VALUE!</v>
      </c>
      <c r="CO227" s="263" t="str">
        <f t="shared" si="85"/>
        <v>2023PEC AI 190</v>
      </c>
      <c r="CP227" s="246" t="e">
        <f t="shared" si="86"/>
        <v>#VALUE!</v>
      </c>
      <c r="CQ227" s="211"/>
      <c r="CR227" s="246">
        <f t="shared" si="87"/>
        <v>20</v>
      </c>
      <c r="CS227" s="246" t="e">
        <f t="shared" si="88"/>
        <v>#VALUE!</v>
      </c>
      <c r="CT227" s="246" t="e">
        <f t="shared" si="89"/>
        <v>#VALUE!</v>
      </c>
      <c r="CU227" s="246" t="e">
        <f t="shared" si="90"/>
        <v>#VALUE!</v>
      </c>
      <c r="CV227" s="246" t="e">
        <f t="shared" si="91"/>
        <v>#VALUE!</v>
      </c>
      <c r="CW227" s="246" t="e">
        <f t="shared" si="92"/>
        <v>#VALUE!</v>
      </c>
      <c r="CX227" s="246" t="e">
        <f t="shared" si="93"/>
        <v>#VALUE!</v>
      </c>
      <c r="CY227" s="246" t="e">
        <f t="shared" si="94"/>
        <v>#VALUE!</v>
      </c>
      <c r="CZ227" s="246" t="e">
        <f t="shared" si="95"/>
        <v>#VALUE!</v>
      </c>
      <c r="DA227" s="246" t="e">
        <f t="shared" si="96"/>
        <v>#VALUE!</v>
      </c>
      <c r="DB227" s="246" t="e">
        <f t="shared" si="97"/>
        <v>#VALUE!</v>
      </c>
      <c r="DC227" s="246" t="e">
        <f t="shared" si="98"/>
        <v>#VALUE!</v>
      </c>
      <c r="DD227" s="246" t="e">
        <f t="shared" si="99"/>
        <v>#VALUE!</v>
      </c>
      <c r="DE227" s="212"/>
      <c r="DF227" s="212" t="e">
        <f t="shared" si="100"/>
        <v>#VALUE!</v>
      </c>
      <c r="DG227" s="212"/>
      <c r="DH227" s="212"/>
      <c r="DI227" s="212"/>
      <c r="DJ227" s="212"/>
      <c r="DK227" s="212"/>
      <c r="DL227" s="212"/>
      <c r="DM227" s="212"/>
      <c r="DN227" s="212"/>
      <c r="DO227" s="212"/>
      <c r="DP227" s="212"/>
      <c r="DQ227" s="212"/>
      <c r="DR227" s="264">
        <f t="shared" si="101"/>
        <v>86</v>
      </c>
      <c r="DS227" s="241">
        <f t="shared" si="102"/>
        <v>17</v>
      </c>
      <c r="DT227" s="212">
        <f t="shared" si="103"/>
        <v>12</v>
      </c>
      <c r="DU227" s="212">
        <f t="shared" si="104"/>
        <v>13</v>
      </c>
      <c r="DV227" s="212">
        <f t="shared" si="105"/>
        <v>13</v>
      </c>
      <c r="DW227" s="212">
        <f t="shared" si="106"/>
        <v>13</v>
      </c>
      <c r="DX227" s="264">
        <f t="shared" si="107"/>
        <v>5</v>
      </c>
      <c r="DY227" s="265">
        <f t="shared" si="108"/>
        <v>13</v>
      </c>
      <c r="DZ227" s="212">
        <f t="shared" si="109"/>
        <v>86</v>
      </c>
      <c r="EA227" s="212">
        <f t="shared" si="110"/>
        <v>17</v>
      </c>
      <c r="EB227" s="212">
        <f t="shared" si="111"/>
        <v>0</v>
      </c>
      <c r="EC227" s="212">
        <f t="shared" ref="EC227:ED227" si="1619">IF(ISEVEN($B227),DT227,0)</f>
        <v>12</v>
      </c>
      <c r="ED227" s="212">
        <f t="shared" si="1619"/>
        <v>13</v>
      </c>
      <c r="EE227" s="212">
        <f t="shared" ref="EE227:EF227" si="1620">IF(ISODD($B227),DU227,0)</f>
        <v>0</v>
      </c>
      <c r="EF227" s="212">
        <f t="shared" si="1620"/>
        <v>0</v>
      </c>
      <c r="EG227" s="212">
        <f t="shared" si="114"/>
        <v>13</v>
      </c>
      <c r="EH227" s="212">
        <f t="shared" si="115"/>
        <v>0</v>
      </c>
      <c r="EI227" s="212">
        <f t="shared" ref="EI227:EJ227" si="1621">IF(ISEVEN($B227),DW227,0)</f>
        <v>13</v>
      </c>
      <c r="EJ227" s="264">
        <f t="shared" si="1621"/>
        <v>5</v>
      </c>
      <c r="EK227" s="212">
        <f t="shared" ref="EK227:EL227" si="1622">IF(ISODD($B227),DX227,0)</f>
        <v>0</v>
      </c>
      <c r="EL227" s="212">
        <f t="shared" si="1622"/>
        <v>0</v>
      </c>
      <c r="EM227" s="212">
        <f t="shared" si="118"/>
        <v>13</v>
      </c>
      <c r="EN227" s="212"/>
      <c r="EO227" s="212"/>
      <c r="EP227" s="241">
        <f t="shared" si="119"/>
        <v>17</v>
      </c>
      <c r="EQ227" s="212">
        <f t="shared" si="120"/>
        <v>14</v>
      </c>
      <c r="ER227" s="212">
        <f t="shared" si="121"/>
        <v>15</v>
      </c>
      <c r="ES227" s="212">
        <f t="shared" si="122"/>
        <v>15</v>
      </c>
      <c r="ET227" s="264">
        <f t="shared" si="123"/>
        <v>11</v>
      </c>
      <c r="EU227" s="212">
        <f t="shared" si="124"/>
        <v>14</v>
      </c>
      <c r="EV227" s="212"/>
      <c r="EW227" s="212">
        <f t="shared" si="125"/>
        <v>86</v>
      </c>
      <c r="EX227" s="212">
        <f t="shared" si="126"/>
        <v>17</v>
      </c>
      <c r="EY227" s="212">
        <f t="shared" si="127"/>
        <v>0</v>
      </c>
      <c r="EZ227" s="212">
        <f t="shared" ref="EZ227:FA227" si="1623">IF(ISEVEN($B227),EQ227,0)</f>
        <v>14</v>
      </c>
      <c r="FA227" s="212">
        <f t="shared" si="1623"/>
        <v>15</v>
      </c>
      <c r="FB227" s="212">
        <f t="shared" ref="FB227:FC227" si="1624">IF(ISODD($B227),ER227,0)</f>
        <v>0</v>
      </c>
      <c r="FC227" s="212">
        <f t="shared" si="1624"/>
        <v>0</v>
      </c>
      <c r="FD227" s="212">
        <f t="shared" si="130"/>
        <v>15</v>
      </c>
      <c r="FE227" s="212">
        <f t="shared" si="131"/>
        <v>0</v>
      </c>
      <c r="FF227" s="264">
        <f t="shared" ref="FF227:FG227" si="1625">IF(ISEVEN($B227),ET227,0)</f>
        <v>11</v>
      </c>
      <c r="FG227" s="212">
        <f t="shared" si="1625"/>
        <v>14</v>
      </c>
      <c r="FH227" s="212">
        <f t="shared" si="133"/>
        <v>0</v>
      </c>
      <c r="FI227" s="212">
        <v>0</v>
      </c>
      <c r="FJ227" s="212">
        <v>0</v>
      </c>
      <c r="FK227" s="212"/>
      <c r="FL227" s="212"/>
      <c r="FM227" s="262">
        <v>86</v>
      </c>
    </row>
    <row r="228" spans="1:169" ht="15.75" customHeight="1" x14ac:dyDescent="0.2">
      <c r="A228" s="247">
        <v>215</v>
      </c>
      <c r="B228" s="248">
        <v>213423243215</v>
      </c>
      <c r="C228" s="249" t="s">
        <v>946</v>
      </c>
      <c r="D228" s="250"/>
      <c r="E228" s="251" t="s">
        <v>947</v>
      </c>
      <c r="F228" s="252">
        <f t="shared" si="0"/>
        <v>2</v>
      </c>
      <c r="G228" s="252">
        <f t="shared" si="1"/>
        <v>2</v>
      </c>
      <c r="H228" s="252">
        <f t="shared" si="2"/>
        <v>2</v>
      </c>
      <c r="I228" s="252">
        <f t="shared" si="3"/>
        <v>2</v>
      </c>
      <c r="J228" s="252">
        <f t="shared" si="4"/>
        <v>2</v>
      </c>
      <c r="K228" s="252">
        <f t="shared" si="5"/>
        <v>2</v>
      </c>
      <c r="L228" s="252">
        <f t="shared" si="6"/>
        <v>2</v>
      </c>
      <c r="M228" s="252">
        <f t="shared" si="7"/>
        <v>2</v>
      </c>
      <c r="N228" s="252">
        <f t="shared" si="8"/>
        <v>0</v>
      </c>
      <c r="O228" s="253">
        <f t="shared" si="9"/>
        <v>0</v>
      </c>
      <c r="P228" s="252">
        <f t="shared" si="10"/>
        <v>12</v>
      </c>
      <c r="Q228" s="252">
        <f t="shared" si="11"/>
        <v>0</v>
      </c>
      <c r="R228" s="252">
        <f t="shared" si="12"/>
        <v>0</v>
      </c>
      <c r="S228" s="254">
        <f t="shared" si="13"/>
        <v>0</v>
      </c>
      <c r="T228" s="255">
        <f t="shared" si="14"/>
        <v>3</v>
      </c>
      <c r="U228" s="252">
        <f t="shared" si="15"/>
        <v>0</v>
      </c>
      <c r="V228" s="252">
        <f t="shared" si="16"/>
        <v>0</v>
      </c>
      <c r="W228" s="252">
        <f t="shared" si="17"/>
        <v>0</v>
      </c>
      <c r="X228" s="254">
        <f t="shared" si="18"/>
        <v>0</v>
      </c>
      <c r="Y228" s="256">
        <f t="shared" si="19"/>
        <v>4</v>
      </c>
      <c r="Z228" s="252">
        <f t="shared" si="20"/>
        <v>0</v>
      </c>
      <c r="AA228" s="252">
        <f t="shared" si="21"/>
        <v>0</v>
      </c>
      <c r="AB228" s="252">
        <f t="shared" si="22"/>
        <v>0</v>
      </c>
      <c r="AC228" s="254">
        <f t="shared" si="23"/>
        <v>0</v>
      </c>
      <c r="AD228" s="255">
        <f t="shared" si="24"/>
        <v>4</v>
      </c>
      <c r="AE228" s="252">
        <f t="shared" si="25"/>
        <v>12</v>
      </c>
      <c r="AF228" s="252">
        <f t="shared" si="26"/>
        <v>0</v>
      </c>
      <c r="AG228" s="252">
        <f t="shared" si="27"/>
        <v>0</v>
      </c>
      <c r="AH228" s="254">
        <f t="shared" si="28"/>
        <v>0</v>
      </c>
      <c r="AI228" s="257">
        <f t="shared" si="29"/>
        <v>3</v>
      </c>
      <c r="AJ228" s="252">
        <f t="shared" si="30"/>
        <v>10</v>
      </c>
      <c r="AK228" s="252">
        <f t="shared" si="31"/>
        <v>0</v>
      </c>
      <c r="AL228" s="252">
        <f t="shared" si="32"/>
        <v>0</v>
      </c>
      <c r="AM228" s="254">
        <f t="shared" si="33"/>
        <v>0</v>
      </c>
      <c r="AN228" s="257">
        <f t="shared" si="34"/>
        <v>3</v>
      </c>
      <c r="AO228" s="252">
        <f t="shared" si="35"/>
        <v>0</v>
      </c>
      <c r="AP228" s="252">
        <f t="shared" si="36"/>
        <v>0</v>
      </c>
      <c r="AQ228" s="252">
        <f t="shared" si="37"/>
        <v>0</v>
      </c>
      <c r="AR228" s="254">
        <f t="shared" si="38"/>
        <v>0</v>
      </c>
      <c r="AS228" s="257">
        <f t="shared" si="39"/>
        <v>4</v>
      </c>
      <c r="AT228" s="252">
        <f t="shared" si="40"/>
        <v>12</v>
      </c>
      <c r="AU228" s="252">
        <f t="shared" si="41"/>
        <v>0</v>
      </c>
      <c r="AV228" s="252">
        <f t="shared" si="42"/>
        <v>0</v>
      </c>
      <c r="AW228" s="254">
        <f t="shared" si="43"/>
        <v>0</v>
      </c>
      <c r="AX228" s="258">
        <f t="shared" si="44"/>
        <v>3</v>
      </c>
      <c r="AY228" s="252">
        <f t="shared" si="45"/>
        <v>0</v>
      </c>
      <c r="AZ228" s="252">
        <f t="shared" si="46"/>
        <v>0</v>
      </c>
      <c r="BA228" s="252">
        <f t="shared" si="47"/>
        <v>0</v>
      </c>
      <c r="BB228" s="254">
        <f t="shared" si="48"/>
        <v>0</v>
      </c>
      <c r="BC228" s="257">
        <f t="shared" si="49"/>
        <v>4</v>
      </c>
      <c r="BD228" s="252">
        <f t="shared" si="50"/>
        <v>0</v>
      </c>
      <c r="BE228" s="252">
        <f t="shared" si="51"/>
        <v>0</v>
      </c>
      <c r="BF228" s="252">
        <f t="shared" si="52"/>
        <v>0</v>
      </c>
      <c r="BG228" s="254">
        <f t="shared" si="53"/>
        <v>0</v>
      </c>
      <c r="BH228" s="257">
        <f t="shared" si="54"/>
        <v>4</v>
      </c>
      <c r="BI228" s="259">
        <f t="shared" si="55"/>
        <v>7</v>
      </c>
      <c r="BJ228" s="252">
        <f t="shared" si="56"/>
        <v>0</v>
      </c>
      <c r="BK228" s="252">
        <f t="shared" si="57"/>
        <v>0</v>
      </c>
      <c r="BL228" s="254">
        <f t="shared" si="58"/>
        <v>0</v>
      </c>
      <c r="BM228" s="260">
        <f t="shared" si="59"/>
        <v>3</v>
      </c>
      <c r="BN228" s="252">
        <f t="shared" si="60"/>
        <v>12</v>
      </c>
      <c r="BO228" s="252">
        <f t="shared" si="61"/>
        <v>0</v>
      </c>
      <c r="BP228" s="252">
        <f t="shared" si="62"/>
        <v>0</v>
      </c>
      <c r="BQ228" s="254">
        <f t="shared" si="63"/>
        <v>0</v>
      </c>
      <c r="BR228" s="261">
        <f t="shared" si="64"/>
        <v>3</v>
      </c>
      <c r="BS228" s="252">
        <f t="shared" si="65"/>
        <v>0</v>
      </c>
      <c r="BT228" s="252">
        <f t="shared" si="66"/>
        <v>0</v>
      </c>
      <c r="BU228" s="252">
        <f t="shared" si="67"/>
        <v>0</v>
      </c>
      <c r="BV228" s="254">
        <f t="shared" si="68"/>
        <v>0</v>
      </c>
      <c r="BW228" s="261">
        <f t="shared" si="69"/>
        <v>4</v>
      </c>
      <c r="BX228" s="262">
        <v>81</v>
      </c>
      <c r="BY228" s="262">
        <v>81</v>
      </c>
      <c r="BZ228" s="246" t="e">
        <f t="shared" si="70"/>
        <v>#VALUE!</v>
      </c>
      <c r="CA228" s="246">
        <f t="shared" si="71"/>
        <v>20</v>
      </c>
      <c r="CB228" s="246" t="e">
        <f t="shared" si="72"/>
        <v>#VALUE!</v>
      </c>
      <c r="CC228" s="246" t="e">
        <f t="shared" si="73"/>
        <v>#VALUE!</v>
      </c>
      <c r="CD228" s="246" t="e">
        <f t="shared" si="74"/>
        <v>#VALUE!</v>
      </c>
      <c r="CE228" s="246" t="e">
        <f t="shared" si="75"/>
        <v>#VALUE!</v>
      </c>
      <c r="CF228" s="246" t="e">
        <f t="shared" si="76"/>
        <v>#VALUE!</v>
      </c>
      <c r="CG228" s="246" t="e">
        <f t="shared" si="77"/>
        <v>#VALUE!</v>
      </c>
      <c r="CH228" s="246" t="e">
        <f t="shared" si="78"/>
        <v>#VALUE!</v>
      </c>
      <c r="CI228" s="246" t="e">
        <f t="shared" si="79"/>
        <v>#VALUE!</v>
      </c>
      <c r="CJ228" s="246" t="e">
        <f t="shared" si="80"/>
        <v>#VALUE!</v>
      </c>
      <c r="CK228" s="246" t="e">
        <f t="shared" si="81"/>
        <v>#VALUE!</v>
      </c>
      <c r="CL228" s="246" t="e">
        <f t="shared" si="82"/>
        <v>#VALUE!</v>
      </c>
      <c r="CM228" s="246" t="e">
        <f t="shared" si="83"/>
        <v>#VALUE!</v>
      </c>
      <c r="CN228" s="246" t="e">
        <f t="shared" si="84"/>
        <v>#VALUE!</v>
      </c>
      <c r="CO228" s="263" t="str">
        <f t="shared" si="85"/>
        <v>2023PEC AI 534</v>
      </c>
      <c r="CP228" s="246" t="e">
        <f t="shared" si="86"/>
        <v>#VALUE!</v>
      </c>
      <c r="CQ228" s="211"/>
      <c r="CR228" s="246">
        <f t="shared" si="87"/>
        <v>20</v>
      </c>
      <c r="CS228" s="246" t="e">
        <f t="shared" si="88"/>
        <v>#VALUE!</v>
      </c>
      <c r="CT228" s="246" t="e">
        <f t="shared" si="89"/>
        <v>#VALUE!</v>
      </c>
      <c r="CU228" s="246" t="e">
        <f t="shared" si="90"/>
        <v>#VALUE!</v>
      </c>
      <c r="CV228" s="246" t="e">
        <f t="shared" si="91"/>
        <v>#VALUE!</v>
      </c>
      <c r="CW228" s="246" t="e">
        <f t="shared" si="92"/>
        <v>#VALUE!</v>
      </c>
      <c r="CX228" s="246" t="e">
        <f t="shared" si="93"/>
        <v>#VALUE!</v>
      </c>
      <c r="CY228" s="246" t="e">
        <f t="shared" si="94"/>
        <v>#VALUE!</v>
      </c>
      <c r="CZ228" s="246" t="e">
        <f t="shared" si="95"/>
        <v>#VALUE!</v>
      </c>
      <c r="DA228" s="246" t="e">
        <f t="shared" si="96"/>
        <v>#VALUE!</v>
      </c>
      <c r="DB228" s="246" t="e">
        <f t="shared" si="97"/>
        <v>#VALUE!</v>
      </c>
      <c r="DC228" s="246" t="e">
        <f t="shared" si="98"/>
        <v>#VALUE!</v>
      </c>
      <c r="DD228" s="246" t="e">
        <f t="shared" si="99"/>
        <v>#VALUE!</v>
      </c>
      <c r="DE228" s="212"/>
      <c r="DF228" s="212" t="e">
        <f t="shared" si="100"/>
        <v>#VALUE!</v>
      </c>
      <c r="DG228" s="212"/>
      <c r="DH228" s="212"/>
      <c r="DI228" s="212"/>
      <c r="DJ228" s="212"/>
      <c r="DK228" s="212"/>
      <c r="DL228" s="212"/>
      <c r="DM228" s="212"/>
      <c r="DN228" s="212"/>
      <c r="DO228" s="212"/>
      <c r="DP228" s="212"/>
      <c r="DQ228" s="212"/>
      <c r="DR228" s="264">
        <f t="shared" si="101"/>
        <v>81</v>
      </c>
      <c r="DS228" s="241">
        <f t="shared" si="102"/>
        <v>16</v>
      </c>
      <c r="DT228" s="212">
        <f t="shared" si="103"/>
        <v>12</v>
      </c>
      <c r="DU228" s="212">
        <f t="shared" si="104"/>
        <v>12</v>
      </c>
      <c r="DV228" s="212">
        <f t="shared" si="105"/>
        <v>10</v>
      </c>
      <c r="DW228" s="212">
        <f t="shared" si="106"/>
        <v>12</v>
      </c>
      <c r="DX228" s="264">
        <f t="shared" si="107"/>
        <v>7</v>
      </c>
      <c r="DY228" s="265">
        <f t="shared" si="108"/>
        <v>12</v>
      </c>
      <c r="DZ228" s="212">
        <f t="shared" si="109"/>
        <v>81</v>
      </c>
      <c r="EA228" s="212">
        <f t="shared" si="110"/>
        <v>16</v>
      </c>
      <c r="EB228" s="212">
        <f t="shared" si="111"/>
        <v>12</v>
      </c>
      <c r="EC228" s="212">
        <f t="shared" ref="EC228:ED228" si="1626">IF(ISEVEN($B228),DT228,0)</f>
        <v>0</v>
      </c>
      <c r="ED228" s="212">
        <f t="shared" si="1626"/>
        <v>0</v>
      </c>
      <c r="EE228" s="212">
        <f t="shared" ref="EE228:EF228" si="1627">IF(ISODD($B228),DU228,0)</f>
        <v>12</v>
      </c>
      <c r="EF228" s="212">
        <f t="shared" si="1627"/>
        <v>10</v>
      </c>
      <c r="EG228" s="212">
        <f t="shared" si="114"/>
        <v>0</v>
      </c>
      <c r="EH228" s="212">
        <f t="shared" si="115"/>
        <v>12</v>
      </c>
      <c r="EI228" s="212">
        <f t="shared" ref="EI228:EJ228" si="1628">IF(ISEVEN($B228),DW228,0)</f>
        <v>0</v>
      </c>
      <c r="EJ228" s="212">
        <f t="shared" si="1628"/>
        <v>0</v>
      </c>
      <c r="EK228" s="264">
        <f t="shared" ref="EK228:EL228" si="1629">IF(ISODD($B228),DX228,0)</f>
        <v>7</v>
      </c>
      <c r="EL228" s="212">
        <f t="shared" si="1629"/>
        <v>12</v>
      </c>
      <c r="EM228" s="212">
        <f t="shared" si="118"/>
        <v>0</v>
      </c>
      <c r="EN228" s="212"/>
      <c r="EO228" s="212"/>
      <c r="EP228" s="241">
        <f t="shared" si="119"/>
        <v>16</v>
      </c>
      <c r="EQ228" s="212">
        <f t="shared" si="120"/>
        <v>14</v>
      </c>
      <c r="ER228" s="212">
        <f t="shared" si="121"/>
        <v>14</v>
      </c>
      <c r="ES228" s="212">
        <f t="shared" si="122"/>
        <v>13</v>
      </c>
      <c r="ET228" s="264">
        <f t="shared" si="123"/>
        <v>11</v>
      </c>
      <c r="EU228" s="212">
        <f t="shared" si="124"/>
        <v>13</v>
      </c>
      <c r="EV228" s="212"/>
      <c r="EW228" s="212">
        <f t="shared" si="125"/>
        <v>81</v>
      </c>
      <c r="EX228" s="212">
        <f t="shared" si="126"/>
        <v>16</v>
      </c>
      <c r="EY228" s="212">
        <f t="shared" si="127"/>
        <v>14</v>
      </c>
      <c r="EZ228" s="212">
        <f t="shared" ref="EZ228:FA228" si="1630">IF(ISEVEN($B228),EQ228,0)</f>
        <v>0</v>
      </c>
      <c r="FA228" s="212">
        <f t="shared" si="1630"/>
        <v>0</v>
      </c>
      <c r="FB228" s="212">
        <f t="shared" ref="FB228:FC228" si="1631">IF(ISODD($B228),ER228,0)</f>
        <v>14</v>
      </c>
      <c r="FC228" s="212">
        <f t="shared" si="1631"/>
        <v>13</v>
      </c>
      <c r="FD228" s="212">
        <f t="shared" si="130"/>
        <v>0</v>
      </c>
      <c r="FE228" s="264">
        <f t="shared" si="131"/>
        <v>11</v>
      </c>
      <c r="FF228" s="212">
        <f t="shared" ref="FF228:FG228" si="1632">IF(ISEVEN($B228),ET228,0)</f>
        <v>0</v>
      </c>
      <c r="FG228" s="212">
        <f t="shared" si="1632"/>
        <v>0</v>
      </c>
      <c r="FH228" s="212">
        <f t="shared" si="133"/>
        <v>13</v>
      </c>
      <c r="FI228" s="212">
        <v>0</v>
      </c>
      <c r="FJ228" s="212">
        <v>0</v>
      </c>
      <c r="FK228" s="212"/>
      <c r="FL228" s="212"/>
      <c r="FM228" s="262">
        <v>81</v>
      </c>
    </row>
    <row r="229" spans="1:169" ht="15.75" customHeight="1" x14ac:dyDescent="0.2">
      <c r="A229" s="247">
        <v>216</v>
      </c>
      <c r="B229" s="248">
        <v>213423243216</v>
      </c>
      <c r="C229" s="249" t="s">
        <v>948</v>
      </c>
      <c r="D229" s="250"/>
      <c r="E229" s="251" t="s">
        <v>949</v>
      </c>
      <c r="F229" s="252">
        <f t="shared" si="0"/>
        <v>2</v>
      </c>
      <c r="G229" s="252">
        <f t="shared" si="1"/>
        <v>2</v>
      </c>
      <c r="H229" s="252">
        <f t="shared" si="2"/>
        <v>2</v>
      </c>
      <c r="I229" s="252">
        <f t="shared" si="3"/>
        <v>2</v>
      </c>
      <c r="J229" s="252">
        <f t="shared" si="4"/>
        <v>2</v>
      </c>
      <c r="K229" s="252">
        <f t="shared" si="5"/>
        <v>2</v>
      </c>
      <c r="L229" s="252">
        <f t="shared" si="6"/>
        <v>2</v>
      </c>
      <c r="M229" s="252">
        <f t="shared" si="7"/>
        <v>2</v>
      </c>
      <c r="N229" s="252">
        <f t="shared" si="8"/>
        <v>0</v>
      </c>
      <c r="O229" s="253">
        <f t="shared" si="9"/>
        <v>0</v>
      </c>
      <c r="P229" s="252">
        <f t="shared" si="10"/>
        <v>0</v>
      </c>
      <c r="Q229" s="252">
        <f t="shared" si="11"/>
        <v>0</v>
      </c>
      <c r="R229" s="252">
        <f t="shared" si="12"/>
        <v>0</v>
      </c>
      <c r="S229" s="254">
        <f t="shared" si="13"/>
        <v>0</v>
      </c>
      <c r="T229" s="255">
        <f t="shared" si="14"/>
        <v>4</v>
      </c>
      <c r="U229" s="252">
        <f t="shared" si="15"/>
        <v>11</v>
      </c>
      <c r="V229" s="252">
        <f t="shared" si="16"/>
        <v>0</v>
      </c>
      <c r="W229" s="252">
        <f t="shared" si="17"/>
        <v>0</v>
      </c>
      <c r="X229" s="254">
        <f t="shared" si="18"/>
        <v>0</v>
      </c>
      <c r="Y229" s="256">
        <f t="shared" si="19"/>
        <v>3</v>
      </c>
      <c r="Z229" s="252">
        <f t="shared" si="20"/>
        <v>12</v>
      </c>
      <c r="AA229" s="252">
        <f t="shared" si="21"/>
        <v>0</v>
      </c>
      <c r="AB229" s="252">
        <f t="shared" si="22"/>
        <v>0</v>
      </c>
      <c r="AC229" s="254">
        <f t="shared" si="23"/>
        <v>0</v>
      </c>
      <c r="AD229" s="255">
        <f t="shared" si="24"/>
        <v>3</v>
      </c>
      <c r="AE229" s="252">
        <f t="shared" si="25"/>
        <v>0</v>
      </c>
      <c r="AF229" s="252">
        <f t="shared" si="26"/>
        <v>0</v>
      </c>
      <c r="AG229" s="252">
        <f t="shared" si="27"/>
        <v>0</v>
      </c>
      <c r="AH229" s="254">
        <f t="shared" si="28"/>
        <v>0</v>
      </c>
      <c r="AI229" s="257">
        <f t="shared" si="29"/>
        <v>4</v>
      </c>
      <c r="AJ229" s="252">
        <f t="shared" si="30"/>
        <v>0</v>
      </c>
      <c r="AK229" s="252">
        <f t="shared" si="31"/>
        <v>0</v>
      </c>
      <c r="AL229" s="252">
        <f t="shared" si="32"/>
        <v>0</v>
      </c>
      <c r="AM229" s="254">
        <f t="shared" si="33"/>
        <v>0</v>
      </c>
      <c r="AN229" s="257">
        <f t="shared" si="34"/>
        <v>4</v>
      </c>
      <c r="AO229" s="252">
        <f t="shared" si="35"/>
        <v>12</v>
      </c>
      <c r="AP229" s="252">
        <f t="shared" si="36"/>
        <v>0</v>
      </c>
      <c r="AQ229" s="252">
        <f t="shared" si="37"/>
        <v>0</v>
      </c>
      <c r="AR229" s="254">
        <f t="shared" si="38"/>
        <v>0</v>
      </c>
      <c r="AS229" s="257">
        <f t="shared" si="39"/>
        <v>3</v>
      </c>
      <c r="AT229" s="252">
        <f t="shared" si="40"/>
        <v>0</v>
      </c>
      <c r="AU229" s="252">
        <f t="shared" si="41"/>
        <v>0</v>
      </c>
      <c r="AV229" s="252">
        <f t="shared" si="42"/>
        <v>0</v>
      </c>
      <c r="AW229" s="254">
        <f t="shared" si="43"/>
        <v>0</v>
      </c>
      <c r="AX229" s="258">
        <f t="shared" si="44"/>
        <v>4</v>
      </c>
      <c r="AY229" s="252">
        <f t="shared" si="45"/>
        <v>12</v>
      </c>
      <c r="AZ229" s="252">
        <f t="shared" si="46"/>
        <v>0</v>
      </c>
      <c r="BA229" s="252">
        <f t="shared" si="47"/>
        <v>0</v>
      </c>
      <c r="BB229" s="254">
        <f t="shared" si="48"/>
        <v>0</v>
      </c>
      <c r="BC229" s="257">
        <f t="shared" si="49"/>
        <v>3</v>
      </c>
      <c r="BD229" s="259">
        <f t="shared" si="50"/>
        <v>6</v>
      </c>
      <c r="BE229" s="252">
        <f t="shared" si="51"/>
        <v>0</v>
      </c>
      <c r="BF229" s="252">
        <f t="shared" si="52"/>
        <v>0</v>
      </c>
      <c r="BG229" s="254">
        <f t="shared" si="53"/>
        <v>0</v>
      </c>
      <c r="BH229" s="257">
        <f t="shared" si="54"/>
        <v>3</v>
      </c>
      <c r="BI229" s="252">
        <f t="shared" si="55"/>
        <v>0</v>
      </c>
      <c r="BJ229" s="252">
        <f t="shared" si="56"/>
        <v>0</v>
      </c>
      <c r="BK229" s="252">
        <f t="shared" si="57"/>
        <v>0</v>
      </c>
      <c r="BL229" s="254">
        <f t="shared" si="58"/>
        <v>0</v>
      </c>
      <c r="BM229" s="260">
        <f t="shared" si="59"/>
        <v>4</v>
      </c>
      <c r="BN229" s="252">
        <f t="shared" si="60"/>
        <v>0</v>
      </c>
      <c r="BO229" s="252">
        <f t="shared" si="61"/>
        <v>0</v>
      </c>
      <c r="BP229" s="252">
        <f t="shared" si="62"/>
        <v>0</v>
      </c>
      <c r="BQ229" s="254">
        <f t="shared" si="63"/>
        <v>0</v>
      </c>
      <c r="BR229" s="261">
        <f t="shared" si="64"/>
        <v>4</v>
      </c>
      <c r="BS229" s="252">
        <f t="shared" si="65"/>
        <v>12</v>
      </c>
      <c r="BT229" s="252">
        <f t="shared" si="66"/>
        <v>0</v>
      </c>
      <c r="BU229" s="252">
        <f t="shared" si="67"/>
        <v>0</v>
      </c>
      <c r="BV229" s="254">
        <f t="shared" si="68"/>
        <v>0</v>
      </c>
      <c r="BW229" s="261">
        <f t="shared" si="69"/>
        <v>3</v>
      </c>
      <c r="BX229" s="262">
        <v>81</v>
      </c>
      <c r="BY229" s="262">
        <v>81</v>
      </c>
      <c r="BZ229" s="246" t="e">
        <f t="shared" si="70"/>
        <v>#VALUE!</v>
      </c>
      <c r="CA229" s="246">
        <f t="shared" si="71"/>
        <v>20</v>
      </c>
      <c r="CB229" s="246" t="e">
        <f t="shared" si="72"/>
        <v>#VALUE!</v>
      </c>
      <c r="CC229" s="246" t="e">
        <f t="shared" si="73"/>
        <v>#VALUE!</v>
      </c>
      <c r="CD229" s="246" t="e">
        <f t="shared" si="74"/>
        <v>#VALUE!</v>
      </c>
      <c r="CE229" s="246" t="e">
        <f t="shared" si="75"/>
        <v>#VALUE!</v>
      </c>
      <c r="CF229" s="246" t="e">
        <f t="shared" si="76"/>
        <v>#VALUE!</v>
      </c>
      <c r="CG229" s="246" t="e">
        <f t="shared" si="77"/>
        <v>#VALUE!</v>
      </c>
      <c r="CH229" s="246" t="e">
        <f t="shared" si="78"/>
        <v>#VALUE!</v>
      </c>
      <c r="CI229" s="246" t="e">
        <f t="shared" si="79"/>
        <v>#VALUE!</v>
      </c>
      <c r="CJ229" s="246" t="e">
        <f t="shared" si="80"/>
        <v>#VALUE!</v>
      </c>
      <c r="CK229" s="246" t="e">
        <f t="shared" si="81"/>
        <v>#VALUE!</v>
      </c>
      <c r="CL229" s="246" t="e">
        <f t="shared" si="82"/>
        <v>#VALUE!</v>
      </c>
      <c r="CM229" s="246" t="e">
        <f t="shared" si="83"/>
        <v>#VALUE!</v>
      </c>
      <c r="CN229" s="246" t="e">
        <f t="shared" si="84"/>
        <v>#VALUE!</v>
      </c>
      <c r="CO229" s="263" t="str">
        <f t="shared" si="85"/>
        <v>2023PEC AI 535</v>
      </c>
      <c r="CP229" s="246" t="e">
        <f t="shared" si="86"/>
        <v>#VALUE!</v>
      </c>
      <c r="CQ229" s="211"/>
      <c r="CR229" s="246">
        <f t="shared" si="87"/>
        <v>20</v>
      </c>
      <c r="CS229" s="246" t="e">
        <f t="shared" si="88"/>
        <v>#VALUE!</v>
      </c>
      <c r="CT229" s="246" t="e">
        <f t="shared" si="89"/>
        <v>#VALUE!</v>
      </c>
      <c r="CU229" s="246" t="e">
        <f t="shared" si="90"/>
        <v>#VALUE!</v>
      </c>
      <c r="CV229" s="246" t="e">
        <f t="shared" si="91"/>
        <v>#VALUE!</v>
      </c>
      <c r="CW229" s="246" t="e">
        <f t="shared" si="92"/>
        <v>#VALUE!</v>
      </c>
      <c r="CX229" s="246" t="e">
        <f t="shared" si="93"/>
        <v>#VALUE!</v>
      </c>
      <c r="CY229" s="246" t="e">
        <f t="shared" si="94"/>
        <v>#VALUE!</v>
      </c>
      <c r="CZ229" s="246" t="e">
        <f t="shared" si="95"/>
        <v>#VALUE!</v>
      </c>
      <c r="DA229" s="246" t="e">
        <f t="shared" si="96"/>
        <v>#VALUE!</v>
      </c>
      <c r="DB229" s="246" t="e">
        <f t="shared" si="97"/>
        <v>#VALUE!</v>
      </c>
      <c r="DC229" s="246" t="e">
        <f t="shared" si="98"/>
        <v>#VALUE!</v>
      </c>
      <c r="DD229" s="246" t="e">
        <f t="shared" si="99"/>
        <v>#VALUE!</v>
      </c>
      <c r="DE229" s="212"/>
      <c r="DF229" s="212" t="e">
        <f t="shared" si="100"/>
        <v>#VALUE!</v>
      </c>
      <c r="DG229" s="212"/>
      <c r="DH229" s="212"/>
      <c r="DI229" s="212"/>
      <c r="DJ229" s="212"/>
      <c r="DK229" s="212"/>
      <c r="DL229" s="212"/>
      <c r="DM229" s="212"/>
      <c r="DN229" s="212"/>
      <c r="DO229" s="212"/>
      <c r="DP229" s="212"/>
      <c r="DQ229" s="212"/>
      <c r="DR229" s="264">
        <f t="shared" si="101"/>
        <v>81</v>
      </c>
      <c r="DS229" s="241">
        <f t="shared" si="102"/>
        <v>16</v>
      </c>
      <c r="DT229" s="212">
        <f t="shared" si="103"/>
        <v>11</v>
      </c>
      <c r="DU229" s="212">
        <f t="shared" si="104"/>
        <v>12</v>
      </c>
      <c r="DV229" s="212">
        <f t="shared" si="105"/>
        <v>12</v>
      </c>
      <c r="DW229" s="212">
        <f t="shared" si="106"/>
        <v>12</v>
      </c>
      <c r="DX229" s="264">
        <f t="shared" si="107"/>
        <v>6</v>
      </c>
      <c r="DY229" s="265">
        <f t="shared" si="108"/>
        <v>12</v>
      </c>
      <c r="DZ229" s="212">
        <f t="shared" si="109"/>
        <v>81</v>
      </c>
      <c r="EA229" s="212">
        <f t="shared" si="110"/>
        <v>16</v>
      </c>
      <c r="EB229" s="212">
        <f t="shared" si="111"/>
        <v>0</v>
      </c>
      <c r="EC229" s="212">
        <f t="shared" ref="EC229:ED229" si="1633">IF(ISEVEN($B229),DT229,0)</f>
        <v>11</v>
      </c>
      <c r="ED229" s="212">
        <f t="shared" si="1633"/>
        <v>12</v>
      </c>
      <c r="EE229" s="212">
        <f t="shared" ref="EE229:EF229" si="1634">IF(ISODD($B229),DU229,0)</f>
        <v>0</v>
      </c>
      <c r="EF229" s="212">
        <f t="shared" si="1634"/>
        <v>0</v>
      </c>
      <c r="EG229" s="212">
        <f t="shared" si="114"/>
        <v>12</v>
      </c>
      <c r="EH229" s="212">
        <f t="shared" si="115"/>
        <v>0</v>
      </c>
      <c r="EI229" s="212">
        <f t="shared" ref="EI229:EJ229" si="1635">IF(ISEVEN($B229),DW229,0)</f>
        <v>12</v>
      </c>
      <c r="EJ229" s="264">
        <f t="shared" si="1635"/>
        <v>6</v>
      </c>
      <c r="EK229" s="212">
        <f t="shared" ref="EK229:EL229" si="1636">IF(ISODD($B229),DX229,0)</f>
        <v>0</v>
      </c>
      <c r="EL229" s="212">
        <f t="shared" si="1636"/>
        <v>0</v>
      </c>
      <c r="EM229" s="212">
        <f t="shared" si="118"/>
        <v>12</v>
      </c>
      <c r="EN229" s="212"/>
      <c r="EO229" s="212"/>
      <c r="EP229" s="241">
        <f t="shared" si="119"/>
        <v>16</v>
      </c>
      <c r="EQ229" s="212">
        <f t="shared" si="120"/>
        <v>13</v>
      </c>
      <c r="ER229" s="212">
        <f t="shared" si="121"/>
        <v>14</v>
      </c>
      <c r="ES229" s="212">
        <f t="shared" si="122"/>
        <v>14</v>
      </c>
      <c r="ET229" s="264">
        <f t="shared" si="123"/>
        <v>11</v>
      </c>
      <c r="EU229" s="212">
        <f t="shared" si="124"/>
        <v>13</v>
      </c>
      <c r="EV229" s="212"/>
      <c r="EW229" s="212">
        <f t="shared" si="125"/>
        <v>81</v>
      </c>
      <c r="EX229" s="212">
        <f t="shared" si="126"/>
        <v>16</v>
      </c>
      <c r="EY229" s="212">
        <f t="shared" si="127"/>
        <v>0</v>
      </c>
      <c r="EZ229" s="212">
        <f t="shared" ref="EZ229:FA229" si="1637">IF(ISEVEN($B229),EQ229,0)</f>
        <v>13</v>
      </c>
      <c r="FA229" s="212">
        <f t="shared" si="1637"/>
        <v>14</v>
      </c>
      <c r="FB229" s="212">
        <f t="shared" ref="FB229:FC229" si="1638">IF(ISODD($B229),ER229,0)</f>
        <v>0</v>
      </c>
      <c r="FC229" s="212">
        <f t="shared" si="1638"/>
        <v>0</v>
      </c>
      <c r="FD229" s="212">
        <f t="shared" si="130"/>
        <v>14</v>
      </c>
      <c r="FE229" s="212">
        <f t="shared" si="131"/>
        <v>0</v>
      </c>
      <c r="FF229" s="264">
        <f t="shared" ref="FF229:FG229" si="1639">IF(ISEVEN($B229),ET229,0)</f>
        <v>11</v>
      </c>
      <c r="FG229" s="212">
        <f t="shared" si="1639"/>
        <v>13</v>
      </c>
      <c r="FH229" s="212">
        <f t="shared" si="133"/>
        <v>0</v>
      </c>
      <c r="FI229" s="212">
        <v>0</v>
      </c>
      <c r="FJ229" s="212">
        <v>0</v>
      </c>
      <c r="FK229" s="212"/>
      <c r="FL229" s="212"/>
      <c r="FM229" s="262">
        <v>81</v>
      </c>
    </row>
    <row r="230" spans="1:169" ht="15.75" customHeight="1" x14ac:dyDescent="0.2">
      <c r="A230" s="247">
        <v>218</v>
      </c>
      <c r="B230" s="248">
        <v>213423243218</v>
      </c>
      <c r="C230" s="249" t="s">
        <v>950</v>
      </c>
      <c r="D230" s="250"/>
      <c r="E230" s="251" t="s">
        <v>951</v>
      </c>
      <c r="F230" s="252">
        <f t="shared" si="0"/>
        <v>2</v>
      </c>
      <c r="G230" s="252">
        <f t="shared" si="1"/>
        <v>2</v>
      </c>
      <c r="H230" s="252">
        <f t="shared" si="2"/>
        <v>2</v>
      </c>
      <c r="I230" s="252">
        <f t="shared" si="3"/>
        <v>2</v>
      </c>
      <c r="J230" s="252">
        <f t="shared" si="4"/>
        <v>2</v>
      </c>
      <c r="K230" s="252">
        <f t="shared" si="5"/>
        <v>2</v>
      </c>
      <c r="L230" s="252">
        <f t="shared" si="6"/>
        <v>2</v>
      </c>
      <c r="M230" s="252">
        <f t="shared" si="7"/>
        <v>2</v>
      </c>
      <c r="N230" s="252">
        <f t="shared" si="8"/>
        <v>2</v>
      </c>
      <c r="O230" s="253">
        <f t="shared" si="9"/>
        <v>0</v>
      </c>
      <c r="P230" s="252">
        <f t="shared" si="10"/>
        <v>0</v>
      </c>
      <c r="Q230" s="252">
        <f t="shared" si="11"/>
        <v>0</v>
      </c>
      <c r="R230" s="252">
        <f t="shared" si="12"/>
        <v>0</v>
      </c>
      <c r="S230" s="254">
        <f t="shared" si="13"/>
        <v>0</v>
      </c>
      <c r="T230" s="255">
        <f t="shared" si="14"/>
        <v>4</v>
      </c>
      <c r="U230" s="252">
        <f t="shared" si="15"/>
        <v>12</v>
      </c>
      <c r="V230" s="252">
        <f t="shared" si="16"/>
        <v>0</v>
      </c>
      <c r="W230" s="252">
        <f t="shared" si="17"/>
        <v>0</v>
      </c>
      <c r="X230" s="254">
        <f t="shared" si="18"/>
        <v>0</v>
      </c>
      <c r="Y230" s="256">
        <f t="shared" si="19"/>
        <v>3</v>
      </c>
      <c r="Z230" s="252">
        <f t="shared" si="20"/>
        <v>13</v>
      </c>
      <c r="AA230" s="252">
        <f t="shared" si="21"/>
        <v>0</v>
      </c>
      <c r="AB230" s="252">
        <f t="shared" si="22"/>
        <v>0</v>
      </c>
      <c r="AC230" s="254">
        <f t="shared" si="23"/>
        <v>0</v>
      </c>
      <c r="AD230" s="255">
        <f t="shared" si="24"/>
        <v>3</v>
      </c>
      <c r="AE230" s="252">
        <f t="shared" si="25"/>
        <v>0</v>
      </c>
      <c r="AF230" s="252">
        <f t="shared" si="26"/>
        <v>0</v>
      </c>
      <c r="AG230" s="252">
        <f t="shared" si="27"/>
        <v>0</v>
      </c>
      <c r="AH230" s="254">
        <f t="shared" si="28"/>
        <v>0</v>
      </c>
      <c r="AI230" s="257">
        <f t="shared" si="29"/>
        <v>4</v>
      </c>
      <c r="AJ230" s="252">
        <f t="shared" si="30"/>
        <v>0</v>
      </c>
      <c r="AK230" s="252">
        <f t="shared" si="31"/>
        <v>0</v>
      </c>
      <c r="AL230" s="252">
        <f t="shared" si="32"/>
        <v>0</v>
      </c>
      <c r="AM230" s="254">
        <f t="shared" si="33"/>
        <v>0</v>
      </c>
      <c r="AN230" s="257">
        <f t="shared" si="34"/>
        <v>4</v>
      </c>
      <c r="AO230" s="252">
        <f t="shared" si="35"/>
        <v>13</v>
      </c>
      <c r="AP230" s="252">
        <f t="shared" si="36"/>
        <v>0</v>
      </c>
      <c r="AQ230" s="252">
        <f t="shared" si="37"/>
        <v>0</v>
      </c>
      <c r="AR230" s="254">
        <f t="shared" si="38"/>
        <v>0</v>
      </c>
      <c r="AS230" s="257">
        <f t="shared" si="39"/>
        <v>3</v>
      </c>
      <c r="AT230" s="252">
        <f t="shared" si="40"/>
        <v>0</v>
      </c>
      <c r="AU230" s="252">
        <f t="shared" si="41"/>
        <v>0</v>
      </c>
      <c r="AV230" s="252">
        <f t="shared" si="42"/>
        <v>0</v>
      </c>
      <c r="AW230" s="254">
        <f t="shared" si="43"/>
        <v>0</v>
      </c>
      <c r="AX230" s="258">
        <f t="shared" si="44"/>
        <v>4</v>
      </c>
      <c r="AY230" s="252">
        <f t="shared" si="45"/>
        <v>13</v>
      </c>
      <c r="AZ230" s="252">
        <f t="shared" si="46"/>
        <v>0</v>
      </c>
      <c r="BA230" s="252">
        <f t="shared" si="47"/>
        <v>0</v>
      </c>
      <c r="BB230" s="254">
        <f t="shared" si="48"/>
        <v>0</v>
      </c>
      <c r="BC230" s="257">
        <f t="shared" si="49"/>
        <v>3</v>
      </c>
      <c r="BD230" s="259">
        <f t="shared" si="50"/>
        <v>6</v>
      </c>
      <c r="BE230" s="252">
        <f t="shared" si="51"/>
        <v>0</v>
      </c>
      <c r="BF230" s="252">
        <f t="shared" si="52"/>
        <v>0</v>
      </c>
      <c r="BG230" s="254">
        <f t="shared" si="53"/>
        <v>0</v>
      </c>
      <c r="BH230" s="257">
        <f t="shared" si="54"/>
        <v>3</v>
      </c>
      <c r="BI230" s="252">
        <f t="shared" si="55"/>
        <v>0</v>
      </c>
      <c r="BJ230" s="252">
        <f t="shared" si="56"/>
        <v>0</v>
      </c>
      <c r="BK230" s="252">
        <f t="shared" si="57"/>
        <v>0</v>
      </c>
      <c r="BL230" s="254">
        <f t="shared" si="58"/>
        <v>0</v>
      </c>
      <c r="BM230" s="260">
        <f t="shared" si="59"/>
        <v>4</v>
      </c>
      <c r="BN230" s="252">
        <f t="shared" si="60"/>
        <v>0</v>
      </c>
      <c r="BO230" s="252">
        <f t="shared" si="61"/>
        <v>0</v>
      </c>
      <c r="BP230" s="252">
        <f t="shared" si="62"/>
        <v>0</v>
      </c>
      <c r="BQ230" s="254">
        <f t="shared" si="63"/>
        <v>0</v>
      </c>
      <c r="BR230" s="261">
        <f t="shared" si="64"/>
        <v>4</v>
      </c>
      <c r="BS230" s="252">
        <f t="shared" si="65"/>
        <v>13</v>
      </c>
      <c r="BT230" s="252">
        <f t="shared" si="66"/>
        <v>0</v>
      </c>
      <c r="BU230" s="252">
        <f t="shared" si="67"/>
        <v>0</v>
      </c>
      <c r="BV230" s="254">
        <f t="shared" si="68"/>
        <v>0</v>
      </c>
      <c r="BW230" s="261">
        <f t="shared" si="69"/>
        <v>3</v>
      </c>
      <c r="BX230" s="262">
        <v>88</v>
      </c>
      <c r="BY230" s="262">
        <v>88</v>
      </c>
      <c r="BZ230" s="246" t="e">
        <f t="shared" si="70"/>
        <v>#VALUE!</v>
      </c>
      <c r="CA230" s="246">
        <f t="shared" si="71"/>
        <v>20</v>
      </c>
      <c r="CB230" s="246" t="e">
        <f t="shared" si="72"/>
        <v>#VALUE!</v>
      </c>
      <c r="CC230" s="246" t="e">
        <f t="shared" si="73"/>
        <v>#VALUE!</v>
      </c>
      <c r="CD230" s="246" t="e">
        <f t="shared" si="74"/>
        <v>#VALUE!</v>
      </c>
      <c r="CE230" s="246" t="e">
        <f t="shared" si="75"/>
        <v>#VALUE!</v>
      </c>
      <c r="CF230" s="246" t="e">
        <f t="shared" si="76"/>
        <v>#VALUE!</v>
      </c>
      <c r="CG230" s="246" t="e">
        <f t="shared" si="77"/>
        <v>#VALUE!</v>
      </c>
      <c r="CH230" s="246" t="e">
        <f t="shared" si="78"/>
        <v>#VALUE!</v>
      </c>
      <c r="CI230" s="246" t="e">
        <f t="shared" si="79"/>
        <v>#VALUE!</v>
      </c>
      <c r="CJ230" s="246" t="e">
        <f t="shared" si="80"/>
        <v>#VALUE!</v>
      </c>
      <c r="CK230" s="246" t="e">
        <f t="shared" si="81"/>
        <v>#VALUE!</v>
      </c>
      <c r="CL230" s="246" t="e">
        <f t="shared" si="82"/>
        <v>#VALUE!</v>
      </c>
      <c r="CM230" s="246" t="e">
        <f t="shared" si="83"/>
        <v>#VALUE!</v>
      </c>
      <c r="CN230" s="246" t="e">
        <f t="shared" si="84"/>
        <v>#VALUE!</v>
      </c>
      <c r="CO230" s="263" t="str">
        <f t="shared" si="85"/>
        <v>2023PEC AI 536</v>
      </c>
      <c r="CP230" s="246" t="e">
        <f t="shared" si="86"/>
        <v>#VALUE!</v>
      </c>
      <c r="CQ230" s="211"/>
      <c r="CR230" s="246">
        <f t="shared" si="87"/>
        <v>20</v>
      </c>
      <c r="CS230" s="246" t="e">
        <f t="shared" si="88"/>
        <v>#VALUE!</v>
      </c>
      <c r="CT230" s="246" t="e">
        <f t="shared" si="89"/>
        <v>#VALUE!</v>
      </c>
      <c r="CU230" s="246" t="e">
        <f t="shared" si="90"/>
        <v>#VALUE!</v>
      </c>
      <c r="CV230" s="246" t="e">
        <f t="shared" si="91"/>
        <v>#VALUE!</v>
      </c>
      <c r="CW230" s="246" t="e">
        <f t="shared" si="92"/>
        <v>#VALUE!</v>
      </c>
      <c r="CX230" s="246" t="e">
        <f t="shared" si="93"/>
        <v>#VALUE!</v>
      </c>
      <c r="CY230" s="246" t="e">
        <f t="shared" si="94"/>
        <v>#VALUE!</v>
      </c>
      <c r="CZ230" s="246" t="e">
        <f t="shared" si="95"/>
        <v>#VALUE!</v>
      </c>
      <c r="DA230" s="246" t="e">
        <f t="shared" si="96"/>
        <v>#VALUE!</v>
      </c>
      <c r="DB230" s="246" t="e">
        <f t="shared" si="97"/>
        <v>#VALUE!</v>
      </c>
      <c r="DC230" s="246" t="e">
        <f t="shared" si="98"/>
        <v>#VALUE!</v>
      </c>
      <c r="DD230" s="246" t="e">
        <f t="shared" si="99"/>
        <v>#VALUE!</v>
      </c>
      <c r="DE230" s="212"/>
      <c r="DF230" s="212" t="e">
        <f t="shared" si="100"/>
        <v>#VALUE!</v>
      </c>
      <c r="DG230" s="212"/>
      <c r="DH230" s="212"/>
      <c r="DI230" s="212"/>
      <c r="DJ230" s="212"/>
      <c r="DK230" s="212"/>
      <c r="DL230" s="212"/>
      <c r="DM230" s="212"/>
      <c r="DN230" s="212"/>
      <c r="DO230" s="212"/>
      <c r="DP230" s="212"/>
      <c r="DQ230" s="212"/>
      <c r="DR230" s="264">
        <f t="shared" si="101"/>
        <v>88</v>
      </c>
      <c r="DS230" s="241">
        <f t="shared" si="102"/>
        <v>18</v>
      </c>
      <c r="DT230" s="212">
        <f t="shared" si="103"/>
        <v>12</v>
      </c>
      <c r="DU230" s="212">
        <f t="shared" si="104"/>
        <v>13</v>
      </c>
      <c r="DV230" s="212">
        <f t="shared" si="105"/>
        <v>13</v>
      </c>
      <c r="DW230" s="212">
        <f t="shared" si="106"/>
        <v>13</v>
      </c>
      <c r="DX230" s="264">
        <f t="shared" si="107"/>
        <v>6</v>
      </c>
      <c r="DY230" s="265">
        <f t="shared" si="108"/>
        <v>13</v>
      </c>
      <c r="DZ230" s="212">
        <f t="shared" si="109"/>
        <v>88</v>
      </c>
      <c r="EA230" s="212">
        <f t="shared" si="110"/>
        <v>18</v>
      </c>
      <c r="EB230" s="212">
        <f t="shared" si="111"/>
        <v>0</v>
      </c>
      <c r="EC230" s="212">
        <f t="shared" ref="EC230:ED230" si="1640">IF(ISEVEN($B230),DT230,0)</f>
        <v>12</v>
      </c>
      <c r="ED230" s="212">
        <f t="shared" si="1640"/>
        <v>13</v>
      </c>
      <c r="EE230" s="212">
        <f t="shared" ref="EE230:EF230" si="1641">IF(ISODD($B230),DU230,0)</f>
        <v>0</v>
      </c>
      <c r="EF230" s="212">
        <f t="shared" si="1641"/>
        <v>0</v>
      </c>
      <c r="EG230" s="212">
        <f t="shared" si="114"/>
        <v>13</v>
      </c>
      <c r="EH230" s="212">
        <f t="shared" si="115"/>
        <v>0</v>
      </c>
      <c r="EI230" s="212">
        <f t="shared" ref="EI230:EJ230" si="1642">IF(ISEVEN($B230),DW230,0)</f>
        <v>13</v>
      </c>
      <c r="EJ230" s="264">
        <f t="shared" si="1642"/>
        <v>6</v>
      </c>
      <c r="EK230" s="212">
        <f t="shared" ref="EK230:EL230" si="1643">IF(ISODD($B230),DX230,0)</f>
        <v>0</v>
      </c>
      <c r="EL230" s="212">
        <f t="shared" si="1643"/>
        <v>0</v>
      </c>
      <c r="EM230" s="212">
        <f t="shared" si="118"/>
        <v>13</v>
      </c>
      <c r="EN230" s="212"/>
      <c r="EO230" s="212"/>
      <c r="EP230" s="241">
        <f t="shared" si="119"/>
        <v>18</v>
      </c>
      <c r="EQ230" s="212">
        <f t="shared" si="120"/>
        <v>15</v>
      </c>
      <c r="ER230" s="212">
        <f t="shared" si="121"/>
        <v>15</v>
      </c>
      <c r="ES230" s="212">
        <f t="shared" si="122"/>
        <v>15</v>
      </c>
      <c r="ET230" s="264">
        <f t="shared" si="123"/>
        <v>11</v>
      </c>
      <c r="EU230" s="212">
        <f t="shared" si="124"/>
        <v>14</v>
      </c>
      <c r="EV230" s="212"/>
      <c r="EW230" s="212">
        <f t="shared" si="125"/>
        <v>88</v>
      </c>
      <c r="EX230" s="212">
        <f t="shared" si="126"/>
        <v>18</v>
      </c>
      <c r="EY230" s="212">
        <f t="shared" si="127"/>
        <v>0</v>
      </c>
      <c r="EZ230" s="212">
        <f t="shared" ref="EZ230:FA230" si="1644">IF(ISEVEN($B230),EQ230,0)</f>
        <v>15</v>
      </c>
      <c r="FA230" s="212">
        <f t="shared" si="1644"/>
        <v>15</v>
      </c>
      <c r="FB230" s="212">
        <f t="shared" ref="FB230:FC230" si="1645">IF(ISODD($B230),ER230,0)</f>
        <v>0</v>
      </c>
      <c r="FC230" s="212">
        <f t="shared" si="1645"/>
        <v>0</v>
      </c>
      <c r="FD230" s="212">
        <f t="shared" si="130"/>
        <v>15</v>
      </c>
      <c r="FE230" s="212">
        <f t="shared" si="131"/>
        <v>0</v>
      </c>
      <c r="FF230" s="264">
        <f t="shared" ref="FF230:FG230" si="1646">IF(ISEVEN($B230),ET230,0)</f>
        <v>11</v>
      </c>
      <c r="FG230" s="212">
        <f t="shared" si="1646"/>
        <v>14</v>
      </c>
      <c r="FH230" s="212">
        <f t="shared" si="133"/>
        <v>0</v>
      </c>
      <c r="FI230" s="212">
        <v>0</v>
      </c>
      <c r="FJ230" s="212">
        <v>0</v>
      </c>
      <c r="FK230" s="212"/>
      <c r="FL230" s="212"/>
      <c r="FM230" s="262">
        <v>88</v>
      </c>
    </row>
    <row r="231" spans="1:169" ht="15.75" customHeight="1" x14ac:dyDescent="0.2">
      <c r="A231" s="247">
        <v>218</v>
      </c>
      <c r="B231" s="266">
        <v>213423243218</v>
      </c>
      <c r="C231" s="266" t="s">
        <v>263</v>
      </c>
      <c r="D231" s="250"/>
      <c r="E231" s="267" t="s">
        <v>264</v>
      </c>
      <c r="F231" s="252">
        <f t="shared" si="0"/>
        <v>2</v>
      </c>
      <c r="G231" s="252">
        <f t="shared" si="1"/>
        <v>2</v>
      </c>
      <c r="H231" s="252">
        <f t="shared" si="2"/>
        <v>2</v>
      </c>
      <c r="I231" s="252">
        <f t="shared" si="3"/>
        <v>2</v>
      </c>
      <c r="J231" s="252">
        <f t="shared" si="4"/>
        <v>2</v>
      </c>
      <c r="K231" s="252">
        <f t="shared" si="5"/>
        <v>2</v>
      </c>
      <c r="L231" s="252">
        <f t="shared" si="6"/>
        <v>2</v>
      </c>
      <c r="M231" s="252">
        <f t="shared" si="7"/>
        <v>2</v>
      </c>
      <c r="N231" s="252">
        <f t="shared" si="8"/>
        <v>1</v>
      </c>
      <c r="O231" s="253">
        <f t="shared" si="9"/>
        <v>0</v>
      </c>
      <c r="P231" s="252">
        <f t="shared" si="10"/>
        <v>0</v>
      </c>
      <c r="Q231" s="252">
        <f t="shared" si="11"/>
        <v>0</v>
      </c>
      <c r="R231" s="252">
        <f t="shared" si="12"/>
        <v>0</v>
      </c>
      <c r="S231" s="254">
        <f t="shared" si="13"/>
        <v>0</v>
      </c>
      <c r="T231" s="255">
        <f t="shared" si="14"/>
        <v>4</v>
      </c>
      <c r="U231" s="252">
        <f t="shared" si="15"/>
        <v>12</v>
      </c>
      <c r="V231" s="252">
        <f t="shared" si="16"/>
        <v>0</v>
      </c>
      <c r="W231" s="252">
        <f t="shared" si="17"/>
        <v>0</v>
      </c>
      <c r="X231" s="254">
        <f t="shared" si="18"/>
        <v>0</v>
      </c>
      <c r="Y231" s="256">
        <f t="shared" si="19"/>
        <v>3</v>
      </c>
      <c r="Z231" s="252">
        <f t="shared" si="20"/>
        <v>13</v>
      </c>
      <c r="AA231" s="252">
        <f t="shared" si="21"/>
        <v>0</v>
      </c>
      <c r="AB231" s="252">
        <f t="shared" si="22"/>
        <v>0</v>
      </c>
      <c r="AC231" s="254">
        <f t="shared" si="23"/>
        <v>0</v>
      </c>
      <c r="AD231" s="255">
        <f t="shared" si="24"/>
        <v>3</v>
      </c>
      <c r="AE231" s="252">
        <f t="shared" si="25"/>
        <v>0</v>
      </c>
      <c r="AF231" s="252">
        <f t="shared" si="26"/>
        <v>0</v>
      </c>
      <c r="AG231" s="252">
        <f t="shared" si="27"/>
        <v>0</v>
      </c>
      <c r="AH231" s="254">
        <f t="shared" si="28"/>
        <v>0</v>
      </c>
      <c r="AI231" s="257">
        <f t="shared" si="29"/>
        <v>4</v>
      </c>
      <c r="AJ231" s="252">
        <f t="shared" si="30"/>
        <v>0</v>
      </c>
      <c r="AK231" s="252">
        <f t="shared" si="31"/>
        <v>0</v>
      </c>
      <c r="AL231" s="252">
        <f t="shared" si="32"/>
        <v>0</v>
      </c>
      <c r="AM231" s="254">
        <f t="shared" si="33"/>
        <v>0</v>
      </c>
      <c r="AN231" s="257">
        <f t="shared" si="34"/>
        <v>4</v>
      </c>
      <c r="AO231" s="252">
        <f t="shared" si="35"/>
        <v>13</v>
      </c>
      <c r="AP231" s="252">
        <f t="shared" si="36"/>
        <v>0</v>
      </c>
      <c r="AQ231" s="252">
        <f t="shared" si="37"/>
        <v>0</v>
      </c>
      <c r="AR231" s="254">
        <f t="shared" si="38"/>
        <v>0</v>
      </c>
      <c r="AS231" s="257">
        <f t="shared" si="39"/>
        <v>3</v>
      </c>
      <c r="AT231" s="252">
        <f t="shared" si="40"/>
        <v>0</v>
      </c>
      <c r="AU231" s="252">
        <f t="shared" si="41"/>
        <v>0</v>
      </c>
      <c r="AV231" s="252">
        <f t="shared" si="42"/>
        <v>0</v>
      </c>
      <c r="AW231" s="254">
        <f t="shared" si="43"/>
        <v>0</v>
      </c>
      <c r="AX231" s="258">
        <f t="shared" si="44"/>
        <v>4</v>
      </c>
      <c r="AY231" s="252">
        <f t="shared" si="45"/>
        <v>13</v>
      </c>
      <c r="AZ231" s="252">
        <f t="shared" si="46"/>
        <v>0</v>
      </c>
      <c r="BA231" s="252">
        <f t="shared" si="47"/>
        <v>0</v>
      </c>
      <c r="BB231" s="254">
        <f t="shared" si="48"/>
        <v>0</v>
      </c>
      <c r="BC231" s="257">
        <f t="shared" si="49"/>
        <v>3</v>
      </c>
      <c r="BD231" s="259">
        <f t="shared" si="50"/>
        <v>5</v>
      </c>
      <c r="BE231" s="252">
        <f t="shared" si="51"/>
        <v>0</v>
      </c>
      <c r="BF231" s="252">
        <f t="shared" si="52"/>
        <v>0</v>
      </c>
      <c r="BG231" s="254">
        <f t="shared" si="53"/>
        <v>0</v>
      </c>
      <c r="BH231" s="257">
        <f t="shared" si="54"/>
        <v>3</v>
      </c>
      <c r="BI231" s="252">
        <f t="shared" si="55"/>
        <v>0</v>
      </c>
      <c r="BJ231" s="252">
        <f t="shared" si="56"/>
        <v>0</v>
      </c>
      <c r="BK231" s="252">
        <f t="shared" si="57"/>
        <v>0</v>
      </c>
      <c r="BL231" s="254">
        <f t="shared" si="58"/>
        <v>0</v>
      </c>
      <c r="BM231" s="260">
        <f t="shared" si="59"/>
        <v>4</v>
      </c>
      <c r="BN231" s="252">
        <f t="shared" si="60"/>
        <v>0</v>
      </c>
      <c r="BO231" s="252">
        <f t="shared" si="61"/>
        <v>0</v>
      </c>
      <c r="BP231" s="252">
        <f t="shared" si="62"/>
        <v>0</v>
      </c>
      <c r="BQ231" s="254">
        <f t="shared" si="63"/>
        <v>0</v>
      </c>
      <c r="BR231" s="261">
        <f t="shared" si="64"/>
        <v>4</v>
      </c>
      <c r="BS231" s="252">
        <f t="shared" si="65"/>
        <v>13</v>
      </c>
      <c r="BT231" s="252">
        <f t="shared" si="66"/>
        <v>0</v>
      </c>
      <c r="BU231" s="252">
        <f t="shared" si="67"/>
        <v>0</v>
      </c>
      <c r="BV231" s="254">
        <f t="shared" si="68"/>
        <v>0</v>
      </c>
      <c r="BW231" s="261">
        <f t="shared" si="69"/>
        <v>3</v>
      </c>
      <c r="BX231" s="262">
        <v>86</v>
      </c>
      <c r="BY231" s="262">
        <v>86</v>
      </c>
      <c r="BZ231" s="246" t="e">
        <f t="shared" si="70"/>
        <v>#VALUE!</v>
      </c>
      <c r="CA231" s="246">
        <f t="shared" si="71"/>
        <v>20</v>
      </c>
      <c r="CB231" s="246" t="e">
        <f t="shared" si="72"/>
        <v>#VALUE!</v>
      </c>
      <c r="CC231" s="246" t="e">
        <f t="shared" si="73"/>
        <v>#VALUE!</v>
      </c>
      <c r="CD231" s="246" t="e">
        <f t="shared" si="74"/>
        <v>#VALUE!</v>
      </c>
      <c r="CE231" s="246" t="e">
        <f t="shared" si="75"/>
        <v>#VALUE!</v>
      </c>
      <c r="CF231" s="246" t="e">
        <f t="shared" si="76"/>
        <v>#VALUE!</v>
      </c>
      <c r="CG231" s="246" t="e">
        <f t="shared" si="77"/>
        <v>#VALUE!</v>
      </c>
      <c r="CH231" s="246" t="e">
        <f t="shared" si="78"/>
        <v>#VALUE!</v>
      </c>
      <c r="CI231" s="246" t="e">
        <f t="shared" si="79"/>
        <v>#VALUE!</v>
      </c>
      <c r="CJ231" s="246" t="e">
        <f t="shared" si="80"/>
        <v>#VALUE!</v>
      </c>
      <c r="CK231" s="246" t="e">
        <f t="shared" si="81"/>
        <v>#VALUE!</v>
      </c>
      <c r="CL231" s="246" t="e">
        <f t="shared" si="82"/>
        <v>#VALUE!</v>
      </c>
      <c r="CM231" s="246" t="e">
        <f t="shared" si="83"/>
        <v>#VALUE!</v>
      </c>
      <c r="CN231" s="246" t="e">
        <f t="shared" si="84"/>
        <v>#VALUE!</v>
      </c>
      <c r="CO231" s="263" t="str">
        <f t="shared" si="85"/>
        <v>2023PEC AI 192</v>
      </c>
      <c r="CP231" s="246" t="e">
        <f t="shared" si="86"/>
        <v>#VALUE!</v>
      </c>
      <c r="CQ231" s="211"/>
      <c r="CR231" s="246">
        <f t="shared" si="87"/>
        <v>20</v>
      </c>
      <c r="CS231" s="246" t="e">
        <f t="shared" si="88"/>
        <v>#VALUE!</v>
      </c>
      <c r="CT231" s="246" t="e">
        <f t="shared" si="89"/>
        <v>#VALUE!</v>
      </c>
      <c r="CU231" s="246" t="e">
        <f t="shared" si="90"/>
        <v>#VALUE!</v>
      </c>
      <c r="CV231" s="246" t="e">
        <f t="shared" si="91"/>
        <v>#VALUE!</v>
      </c>
      <c r="CW231" s="246" t="e">
        <f t="shared" si="92"/>
        <v>#VALUE!</v>
      </c>
      <c r="CX231" s="246" t="e">
        <f t="shared" si="93"/>
        <v>#VALUE!</v>
      </c>
      <c r="CY231" s="246" t="e">
        <f t="shared" si="94"/>
        <v>#VALUE!</v>
      </c>
      <c r="CZ231" s="246" t="e">
        <f t="shared" si="95"/>
        <v>#VALUE!</v>
      </c>
      <c r="DA231" s="246" t="e">
        <f t="shared" si="96"/>
        <v>#VALUE!</v>
      </c>
      <c r="DB231" s="246" t="e">
        <f t="shared" si="97"/>
        <v>#VALUE!</v>
      </c>
      <c r="DC231" s="246" t="e">
        <f t="shared" si="98"/>
        <v>#VALUE!</v>
      </c>
      <c r="DD231" s="246" t="e">
        <f t="shared" si="99"/>
        <v>#VALUE!</v>
      </c>
      <c r="DE231" s="212"/>
      <c r="DF231" s="212" t="e">
        <f t="shared" si="100"/>
        <v>#VALUE!</v>
      </c>
      <c r="DG231" s="212"/>
      <c r="DH231" s="212"/>
      <c r="DI231" s="212"/>
      <c r="DJ231" s="212"/>
      <c r="DK231" s="212"/>
      <c r="DL231" s="212"/>
      <c r="DM231" s="212"/>
      <c r="DN231" s="212"/>
      <c r="DO231" s="212"/>
      <c r="DP231" s="212"/>
      <c r="DQ231" s="212"/>
      <c r="DR231" s="264">
        <f t="shared" si="101"/>
        <v>86</v>
      </c>
      <c r="DS231" s="241">
        <f t="shared" si="102"/>
        <v>17</v>
      </c>
      <c r="DT231" s="212">
        <f t="shared" si="103"/>
        <v>12</v>
      </c>
      <c r="DU231" s="212">
        <f t="shared" si="104"/>
        <v>13</v>
      </c>
      <c r="DV231" s="212">
        <f t="shared" si="105"/>
        <v>13</v>
      </c>
      <c r="DW231" s="212">
        <f t="shared" si="106"/>
        <v>13</v>
      </c>
      <c r="DX231" s="264">
        <f t="shared" si="107"/>
        <v>5</v>
      </c>
      <c r="DY231" s="265">
        <f t="shared" si="108"/>
        <v>13</v>
      </c>
      <c r="DZ231" s="212">
        <f t="shared" si="109"/>
        <v>86</v>
      </c>
      <c r="EA231" s="212">
        <f t="shared" si="110"/>
        <v>17</v>
      </c>
      <c r="EB231" s="212">
        <f t="shared" si="111"/>
        <v>0</v>
      </c>
      <c r="EC231" s="212">
        <f t="shared" ref="EC231:ED231" si="1647">IF(ISEVEN($B231),DT231,0)</f>
        <v>12</v>
      </c>
      <c r="ED231" s="212">
        <f t="shared" si="1647"/>
        <v>13</v>
      </c>
      <c r="EE231" s="212">
        <f t="shared" ref="EE231:EF231" si="1648">IF(ISODD($B231),DU231,0)</f>
        <v>0</v>
      </c>
      <c r="EF231" s="212">
        <f t="shared" si="1648"/>
        <v>0</v>
      </c>
      <c r="EG231" s="212">
        <f t="shared" si="114"/>
        <v>13</v>
      </c>
      <c r="EH231" s="212">
        <f t="shared" si="115"/>
        <v>0</v>
      </c>
      <c r="EI231" s="212">
        <f t="shared" ref="EI231:EJ231" si="1649">IF(ISEVEN($B231),DW231,0)</f>
        <v>13</v>
      </c>
      <c r="EJ231" s="264">
        <f t="shared" si="1649"/>
        <v>5</v>
      </c>
      <c r="EK231" s="212">
        <f t="shared" ref="EK231:EL231" si="1650">IF(ISODD($B231),DX231,0)</f>
        <v>0</v>
      </c>
      <c r="EL231" s="212">
        <f t="shared" si="1650"/>
        <v>0</v>
      </c>
      <c r="EM231" s="212">
        <f t="shared" si="118"/>
        <v>13</v>
      </c>
      <c r="EN231" s="212"/>
      <c r="EO231" s="212"/>
      <c r="EP231" s="241">
        <f t="shared" si="119"/>
        <v>17</v>
      </c>
      <c r="EQ231" s="212">
        <f t="shared" si="120"/>
        <v>14</v>
      </c>
      <c r="ER231" s="212">
        <f t="shared" si="121"/>
        <v>15</v>
      </c>
      <c r="ES231" s="212">
        <f t="shared" si="122"/>
        <v>15</v>
      </c>
      <c r="ET231" s="264">
        <f t="shared" si="123"/>
        <v>11</v>
      </c>
      <c r="EU231" s="212">
        <f t="shared" si="124"/>
        <v>14</v>
      </c>
      <c r="EV231" s="212"/>
      <c r="EW231" s="212">
        <f t="shared" si="125"/>
        <v>86</v>
      </c>
      <c r="EX231" s="212">
        <f t="shared" si="126"/>
        <v>17</v>
      </c>
      <c r="EY231" s="212">
        <f t="shared" si="127"/>
        <v>0</v>
      </c>
      <c r="EZ231" s="212">
        <f t="shared" ref="EZ231:FA231" si="1651">IF(ISEVEN($B231),EQ231,0)</f>
        <v>14</v>
      </c>
      <c r="FA231" s="212">
        <f t="shared" si="1651"/>
        <v>15</v>
      </c>
      <c r="FB231" s="212">
        <f t="shared" ref="FB231:FC231" si="1652">IF(ISODD($B231),ER231,0)</f>
        <v>0</v>
      </c>
      <c r="FC231" s="212">
        <f t="shared" si="1652"/>
        <v>0</v>
      </c>
      <c r="FD231" s="212">
        <f t="shared" si="130"/>
        <v>15</v>
      </c>
      <c r="FE231" s="212">
        <f t="shared" si="131"/>
        <v>0</v>
      </c>
      <c r="FF231" s="264">
        <f t="shared" ref="FF231:FG231" si="1653">IF(ISEVEN($B231),ET231,0)</f>
        <v>11</v>
      </c>
      <c r="FG231" s="212">
        <f t="shared" si="1653"/>
        <v>14</v>
      </c>
      <c r="FH231" s="212">
        <f t="shared" si="133"/>
        <v>0</v>
      </c>
      <c r="FI231" s="212">
        <v>0</v>
      </c>
      <c r="FJ231" s="212">
        <v>0</v>
      </c>
      <c r="FK231" s="212"/>
      <c r="FL231" s="212"/>
      <c r="FM231" s="262">
        <v>86</v>
      </c>
    </row>
    <row r="232" spans="1:169" ht="15.75" customHeight="1" x14ac:dyDescent="0.2">
      <c r="A232" s="247">
        <v>219</v>
      </c>
      <c r="B232" s="266">
        <v>213423243219</v>
      </c>
      <c r="C232" s="266" t="s">
        <v>265</v>
      </c>
      <c r="D232" s="250"/>
      <c r="E232" s="267" t="s">
        <v>266</v>
      </c>
      <c r="F232" s="252">
        <f t="shared" si="0"/>
        <v>2</v>
      </c>
      <c r="G232" s="252">
        <f t="shared" si="1"/>
        <v>2</v>
      </c>
      <c r="H232" s="252">
        <f t="shared" si="2"/>
        <v>2</v>
      </c>
      <c r="I232" s="252">
        <f t="shared" si="3"/>
        <v>2</v>
      </c>
      <c r="J232" s="252">
        <f t="shared" si="4"/>
        <v>2</v>
      </c>
      <c r="K232" s="252">
        <f t="shared" si="5"/>
        <v>2</v>
      </c>
      <c r="L232" s="252">
        <f t="shared" si="6"/>
        <v>1</v>
      </c>
      <c r="M232" s="252">
        <f t="shared" si="7"/>
        <v>0</v>
      </c>
      <c r="N232" s="252">
        <f t="shared" si="8"/>
        <v>0</v>
      </c>
      <c r="O232" s="253">
        <f t="shared" si="9"/>
        <v>0</v>
      </c>
      <c r="P232" s="252">
        <f t="shared" si="10"/>
        <v>9</v>
      </c>
      <c r="Q232" s="252">
        <f t="shared" si="11"/>
        <v>0</v>
      </c>
      <c r="R232" s="252">
        <f t="shared" si="12"/>
        <v>0</v>
      </c>
      <c r="S232" s="254">
        <f t="shared" si="13"/>
        <v>0</v>
      </c>
      <c r="T232" s="255">
        <f t="shared" si="14"/>
        <v>3</v>
      </c>
      <c r="U232" s="252">
        <f t="shared" si="15"/>
        <v>0</v>
      </c>
      <c r="V232" s="252">
        <f t="shared" si="16"/>
        <v>0</v>
      </c>
      <c r="W232" s="252">
        <f t="shared" si="17"/>
        <v>0</v>
      </c>
      <c r="X232" s="254">
        <f t="shared" si="18"/>
        <v>0</v>
      </c>
      <c r="Y232" s="256">
        <f t="shared" si="19"/>
        <v>4</v>
      </c>
      <c r="Z232" s="252">
        <f t="shared" si="20"/>
        <v>0</v>
      </c>
      <c r="AA232" s="252">
        <f t="shared" si="21"/>
        <v>0</v>
      </c>
      <c r="AB232" s="252">
        <f t="shared" si="22"/>
        <v>0</v>
      </c>
      <c r="AC232" s="254">
        <f t="shared" si="23"/>
        <v>0</v>
      </c>
      <c r="AD232" s="255">
        <f t="shared" si="24"/>
        <v>4</v>
      </c>
      <c r="AE232" s="252">
        <f t="shared" si="25"/>
        <v>9</v>
      </c>
      <c r="AF232" s="252">
        <f t="shared" si="26"/>
        <v>0</v>
      </c>
      <c r="AG232" s="252">
        <f t="shared" si="27"/>
        <v>0</v>
      </c>
      <c r="AH232" s="254">
        <f t="shared" si="28"/>
        <v>0</v>
      </c>
      <c r="AI232" s="257">
        <f t="shared" si="29"/>
        <v>3</v>
      </c>
      <c r="AJ232" s="252">
        <f t="shared" si="30"/>
        <v>8</v>
      </c>
      <c r="AK232" s="252">
        <f t="shared" si="31"/>
        <v>0</v>
      </c>
      <c r="AL232" s="252">
        <f t="shared" si="32"/>
        <v>0</v>
      </c>
      <c r="AM232" s="254">
        <f t="shared" si="33"/>
        <v>0</v>
      </c>
      <c r="AN232" s="257">
        <f t="shared" si="34"/>
        <v>3</v>
      </c>
      <c r="AO232" s="252">
        <f t="shared" si="35"/>
        <v>0</v>
      </c>
      <c r="AP232" s="252">
        <f t="shared" si="36"/>
        <v>0</v>
      </c>
      <c r="AQ232" s="252">
        <f t="shared" si="37"/>
        <v>0</v>
      </c>
      <c r="AR232" s="254">
        <f t="shared" si="38"/>
        <v>0</v>
      </c>
      <c r="AS232" s="257">
        <f t="shared" si="39"/>
        <v>4</v>
      </c>
      <c r="AT232" s="252">
        <f t="shared" si="40"/>
        <v>9</v>
      </c>
      <c r="AU232" s="252">
        <f t="shared" si="41"/>
        <v>0</v>
      </c>
      <c r="AV232" s="252">
        <f t="shared" si="42"/>
        <v>0</v>
      </c>
      <c r="AW232" s="254">
        <f t="shared" si="43"/>
        <v>0</v>
      </c>
      <c r="AX232" s="258">
        <f t="shared" si="44"/>
        <v>3</v>
      </c>
      <c r="AY232" s="252">
        <f t="shared" si="45"/>
        <v>0</v>
      </c>
      <c r="AZ232" s="252">
        <f t="shared" si="46"/>
        <v>0</v>
      </c>
      <c r="BA232" s="252">
        <f t="shared" si="47"/>
        <v>0</v>
      </c>
      <c r="BB232" s="254">
        <f t="shared" si="48"/>
        <v>0</v>
      </c>
      <c r="BC232" s="257">
        <f t="shared" si="49"/>
        <v>4</v>
      </c>
      <c r="BD232" s="252">
        <f t="shared" si="50"/>
        <v>0</v>
      </c>
      <c r="BE232" s="252">
        <f t="shared" si="51"/>
        <v>0</v>
      </c>
      <c r="BF232" s="252">
        <f t="shared" si="52"/>
        <v>0</v>
      </c>
      <c r="BG232" s="254">
        <f t="shared" si="53"/>
        <v>0</v>
      </c>
      <c r="BH232" s="257">
        <f t="shared" si="54"/>
        <v>4</v>
      </c>
      <c r="BI232" s="259">
        <f t="shared" si="55"/>
        <v>6</v>
      </c>
      <c r="BJ232" s="252">
        <f t="shared" si="56"/>
        <v>0</v>
      </c>
      <c r="BK232" s="252">
        <f t="shared" si="57"/>
        <v>0</v>
      </c>
      <c r="BL232" s="254">
        <f t="shared" si="58"/>
        <v>0</v>
      </c>
      <c r="BM232" s="260">
        <f t="shared" si="59"/>
        <v>3</v>
      </c>
      <c r="BN232" s="252">
        <f t="shared" si="60"/>
        <v>10</v>
      </c>
      <c r="BO232" s="252">
        <f t="shared" si="61"/>
        <v>0</v>
      </c>
      <c r="BP232" s="252">
        <f t="shared" si="62"/>
        <v>0</v>
      </c>
      <c r="BQ232" s="254">
        <f t="shared" si="63"/>
        <v>0</v>
      </c>
      <c r="BR232" s="261">
        <f t="shared" si="64"/>
        <v>3</v>
      </c>
      <c r="BS232" s="252">
        <f t="shared" si="65"/>
        <v>0</v>
      </c>
      <c r="BT232" s="252">
        <f t="shared" si="66"/>
        <v>0</v>
      </c>
      <c r="BU232" s="252">
        <f t="shared" si="67"/>
        <v>0</v>
      </c>
      <c r="BV232" s="254">
        <f t="shared" si="68"/>
        <v>0</v>
      </c>
      <c r="BW232" s="261">
        <f t="shared" si="69"/>
        <v>4</v>
      </c>
      <c r="BX232" s="262">
        <v>64</v>
      </c>
      <c r="BY232" s="262">
        <v>64</v>
      </c>
      <c r="BZ232" s="246" t="e">
        <f t="shared" si="70"/>
        <v>#VALUE!</v>
      </c>
      <c r="CA232" s="246">
        <f t="shared" si="71"/>
        <v>20</v>
      </c>
      <c r="CB232" s="246" t="e">
        <f t="shared" si="72"/>
        <v>#VALUE!</v>
      </c>
      <c r="CC232" s="246" t="e">
        <f t="shared" si="73"/>
        <v>#VALUE!</v>
      </c>
      <c r="CD232" s="246" t="e">
        <f t="shared" si="74"/>
        <v>#VALUE!</v>
      </c>
      <c r="CE232" s="246" t="e">
        <f t="shared" si="75"/>
        <v>#VALUE!</v>
      </c>
      <c r="CF232" s="246" t="e">
        <f t="shared" si="76"/>
        <v>#VALUE!</v>
      </c>
      <c r="CG232" s="246" t="e">
        <f t="shared" si="77"/>
        <v>#VALUE!</v>
      </c>
      <c r="CH232" s="246" t="e">
        <f t="shared" si="78"/>
        <v>#VALUE!</v>
      </c>
      <c r="CI232" s="246" t="e">
        <f t="shared" si="79"/>
        <v>#VALUE!</v>
      </c>
      <c r="CJ232" s="246" t="e">
        <f t="shared" si="80"/>
        <v>#VALUE!</v>
      </c>
      <c r="CK232" s="246" t="e">
        <f t="shared" si="81"/>
        <v>#VALUE!</v>
      </c>
      <c r="CL232" s="246" t="e">
        <f t="shared" si="82"/>
        <v>#VALUE!</v>
      </c>
      <c r="CM232" s="246" t="e">
        <f t="shared" si="83"/>
        <v>#VALUE!</v>
      </c>
      <c r="CN232" s="246" t="e">
        <f t="shared" si="84"/>
        <v>#VALUE!</v>
      </c>
      <c r="CO232" s="263" t="str">
        <f t="shared" si="85"/>
        <v>2023PEC AI 193</v>
      </c>
      <c r="CP232" s="246" t="e">
        <f t="shared" si="86"/>
        <v>#VALUE!</v>
      </c>
      <c r="CQ232" s="211"/>
      <c r="CR232" s="246">
        <f t="shared" si="87"/>
        <v>20</v>
      </c>
      <c r="CS232" s="246" t="e">
        <f t="shared" si="88"/>
        <v>#VALUE!</v>
      </c>
      <c r="CT232" s="246" t="e">
        <f t="shared" si="89"/>
        <v>#VALUE!</v>
      </c>
      <c r="CU232" s="246" t="e">
        <f t="shared" si="90"/>
        <v>#VALUE!</v>
      </c>
      <c r="CV232" s="246" t="e">
        <f t="shared" si="91"/>
        <v>#VALUE!</v>
      </c>
      <c r="CW232" s="246" t="e">
        <f t="shared" si="92"/>
        <v>#VALUE!</v>
      </c>
      <c r="CX232" s="246" t="e">
        <f t="shared" si="93"/>
        <v>#VALUE!</v>
      </c>
      <c r="CY232" s="246" t="e">
        <f t="shared" si="94"/>
        <v>#VALUE!</v>
      </c>
      <c r="CZ232" s="246" t="e">
        <f t="shared" si="95"/>
        <v>#VALUE!</v>
      </c>
      <c r="DA232" s="246" t="e">
        <f t="shared" si="96"/>
        <v>#VALUE!</v>
      </c>
      <c r="DB232" s="246" t="e">
        <f t="shared" si="97"/>
        <v>#VALUE!</v>
      </c>
      <c r="DC232" s="246" t="e">
        <f t="shared" si="98"/>
        <v>#VALUE!</v>
      </c>
      <c r="DD232" s="246" t="e">
        <f t="shared" si="99"/>
        <v>#VALUE!</v>
      </c>
      <c r="DE232" s="212"/>
      <c r="DF232" s="212" t="e">
        <f t="shared" si="100"/>
        <v>#VALUE!</v>
      </c>
      <c r="DG232" s="212"/>
      <c r="DH232" s="212"/>
      <c r="DI232" s="212"/>
      <c r="DJ232" s="212"/>
      <c r="DK232" s="212"/>
      <c r="DL232" s="212"/>
      <c r="DM232" s="212"/>
      <c r="DN232" s="212"/>
      <c r="DO232" s="212"/>
      <c r="DP232" s="212"/>
      <c r="DQ232" s="212"/>
      <c r="DR232" s="264">
        <f t="shared" si="101"/>
        <v>64</v>
      </c>
      <c r="DS232" s="241">
        <f t="shared" si="102"/>
        <v>13</v>
      </c>
      <c r="DT232" s="212">
        <f t="shared" si="103"/>
        <v>9</v>
      </c>
      <c r="DU232" s="212">
        <f t="shared" si="104"/>
        <v>9</v>
      </c>
      <c r="DV232" s="212">
        <f t="shared" si="105"/>
        <v>8</v>
      </c>
      <c r="DW232" s="212">
        <f t="shared" si="106"/>
        <v>9</v>
      </c>
      <c r="DX232" s="264">
        <f t="shared" si="107"/>
        <v>6</v>
      </c>
      <c r="DY232" s="265">
        <f t="shared" si="108"/>
        <v>10</v>
      </c>
      <c r="DZ232" s="212">
        <f t="shared" si="109"/>
        <v>64</v>
      </c>
      <c r="EA232" s="212">
        <f t="shared" si="110"/>
        <v>13</v>
      </c>
      <c r="EB232" s="212">
        <f t="shared" si="111"/>
        <v>9</v>
      </c>
      <c r="EC232" s="212">
        <f t="shared" ref="EC232:ED232" si="1654">IF(ISEVEN($B232),DT232,0)</f>
        <v>0</v>
      </c>
      <c r="ED232" s="212">
        <f t="shared" si="1654"/>
        <v>0</v>
      </c>
      <c r="EE232" s="212">
        <f t="shared" ref="EE232:EF232" si="1655">IF(ISODD($B232),DU232,0)</f>
        <v>9</v>
      </c>
      <c r="EF232" s="212">
        <f t="shared" si="1655"/>
        <v>8</v>
      </c>
      <c r="EG232" s="212">
        <f t="shared" si="114"/>
        <v>0</v>
      </c>
      <c r="EH232" s="212">
        <f t="shared" si="115"/>
        <v>9</v>
      </c>
      <c r="EI232" s="212">
        <f t="shared" ref="EI232:EJ232" si="1656">IF(ISEVEN($B232),DW232,0)</f>
        <v>0</v>
      </c>
      <c r="EJ232" s="212">
        <f t="shared" si="1656"/>
        <v>0</v>
      </c>
      <c r="EK232" s="264">
        <f t="shared" ref="EK232:EL232" si="1657">IF(ISODD($B232),DX232,0)</f>
        <v>6</v>
      </c>
      <c r="EL232" s="212">
        <f t="shared" si="1657"/>
        <v>10</v>
      </c>
      <c r="EM232" s="212">
        <f t="shared" si="118"/>
        <v>0</v>
      </c>
      <c r="EN232" s="212"/>
      <c r="EO232" s="212"/>
      <c r="EP232" s="241">
        <f t="shared" si="119"/>
        <v>13</v>
      </c>
      <c r="EQ232" s="212">
        <f t="shared" si="120"/>
        <v>11</v>
      </c>
      <c r="ER232" s="212">
        <f t="shared" si="121"/>
        <v>11</v>
      </c>
      <c r="ES232" s="212">
        <f t="shared" si="122"/>
        <v>10</v>
      </c>
      <c r="ET232" s="264">
        <f t="shared" si="123"/>
        <v>9</v>
      </c>
      <c r="EU232" s="212">
        <f t="shared" si="124"/>
        <v>10</v>
      </c>
      <c r="EV232" s="212"/>
      <c r="EW232" s="212">
        <f t="shared" si="125"/>
        <v>64</v>
      </c>
      <c r="EX232" s="212">
        <f t="shared" si="126"/>
        <v>13</v>
      </c>
      <c r="EY232" s="212">
        <f t="shared" si="127"/>
        <v>11</v>
      </c>
      <c r="EZ232" s="212">
        <f t="shared" ref="EZ232:FA232" si="1658">IF(ISEVEN($B232),EQ232,0)</f>
        <v>0</v>
      </c>
      <c r="FA232" s="212">
        <f t="shared" si="1658"/>
        <v>0</v>
      </c>
      <c r="FB232" s="212">
        <f t="shared" ref="FB232:FC232" si="1659">IF(ISODD($B232),ER232,0)</f>
        <v>11</v>
      </c>
      <c r="FC232" s="212">
        <f t="shared" si="1659"/>
        <v>10</v>
      </c>
      <c r="FD232" s="212">
        <f t="shared" si="130"/>
        <v>0</v>
      </c>
      <c r="FE232" s="264">
        <f t="shared" si="131"/>
        <v>9</v>
      </c>
      <c r="FF232" s="212">
        <f t="shared" ref="FF232:FG232" si="1660">IF(ISEVEN($B232),ET232,0)</f>
        <v>0</v>
      </c>
      <c r="FG232" s="212">
        <f t="shared" si="1660"/>
        <v>0</v>
      </c>
      <c r="FH232" s="212">
        <f t="shared" si="133"/>
        <v>10</v>
      </c>
      <c r="FI232" s="212">
        <v>0</v>
      </c>
      <c r="FJ232" s="212">
        <v>0</v>
      </c>
      <c r="FK232" s="212"/>
      <c r="FL232" s="212"/>
      <c r="FM232" s="262">
        <v>64</v>
      </c>
    </row>
    <row r="233" spans="1:169" ht="15.75" customHeight="1" x14ac:dyDescent="0.2">
      <c r="A233" s="247">
        <v>220</v>
      </c>
      <c r="B233" s="266">
        <v>213423243220</v>
      </c>
      <c r="C233" s="266" t="s">
        <v>267</v>
      </c>
      <c r="D233" s="250"/>
      <c r="E233" s="267" t="s">
        <v>268</v>
      </c>
      <c r="F233" s="252">
        <f t="shared" si="0"/>
        <v>2</v>
      </c>
      <c r="G233" s="252">
        <f t="shared" si="1"/>
        <v>2</v>
      </c>
      <c r="H233" s="252">
        <f t="shared" si="2"/>
        <v>2</v>
      </c>
      <c r="I233" s="252">
        <f t="shared" si="3"/>
        <v>2</v>
      </c>
      <c r="J233" s="252">
        <f t="shared" si="4"/>
        <v>2</v>
      </c>
      <c r="K233" s="252">
        <f t="shared" si="5"/>
        <v>0</v>
      </c>
      <c r="L233" s="252">
        <f t="shared" si="6"/>
        <v>0</v>
      </c>
      <c r="M233" s="252">
        <f t="shared" si="7"/>
        <v>0</v>
      </c>
      <c r="N233" s="252">
        <f t="shared" si="8"/>
        <v>0</v>
      </c>
      <c r="O233" s="253">
        <f t="shared" si="9"/>
        <v>0</v>
      </c>
      <c r="P233" s="252">
        <f t="shared" si="10"/>
        <v>0</v>
      </c>
      <c r="Q233" s="252">
        <f t="shared" si="11"/>
        <v>0</v>
      </c>
      <c r="R233" s="252">
        <f t="shared" si="12"/>
        <v>0</v>
      </c>
      <c r="S233" s="254">
        <f t="shared" si="13"/>
        <v>0</v>
      </c>
      <c r="T233" s="255">
        <f t="shared" si="14"/>
        <v>4</v>
      </c>
      <c r="U233" s="252">
        <f t="shared" si="15"/>
        <v>7</v>
      </c>
      <c r="V233" s="252">
        <f t="shared" si="16"/>
        <v>0</v>
      </c>
      <c r="W233" s="252">
        <f t="shared" si="17"/>
        <v>0</v>
      </c>
      <c r="X233" s="254">
        <f t="shared" si="18"/>
        <v>0</v>
      </c>
      <c r="Y233" s="256">
        <f t="shared" si="19"/>
        <v>3</v>
      </c>
      <c r="Z233" s="252">
        <f t="shared" si="20"/>
        <v>7</v>
      </c>
      <c r="AA233" s="252">
        <f t="shared" si="21"/>
        <v>0</v>
      </c>
      <c r="AB233" s="252">
        <f t="shared" si="22"/>
        <v>0</v>
      </c>
      <c r="AC233" s="254">
        <f t="shared" si="23"/>
        <v>0</v>
      </c>
      <c r="AD233" s="255">
        <f t="shared" si="24"/>
        <v>3</v>
      </c>
      <c r="AE233" s="252">
        <f t="shared" si="25"/>
        <v>0</v>
      </c>
      <c r="AF233" s="252">
        <f t="shared" si="26"/>
        <v>0</v>
      </c>
      <c r="AG233" s="252">
        <f t="shared" si="27"/>
        <v>0</v>
      </c>
      <c r="AH233" s="254">
        <f t="shared" si="28"/>
        <v>0</v>
      </c>
      <c r="AI233" s="257">
        <f t="shared" si="29"/>
        <v>4</v>
      </c>
      <c r="AJ233" s="252">
        <f t="shared" si="30"/>
        <v>0</v>
      </c>
      <c r="AK233" s="252">
        <f t="shared" si="31"/>
        <v>0</v>
      </c>
      <c r="AL233" s="252">
        <f t="shared" si="32"/>
        <v>0</v>
      </c>
      <c r="AM233" s="254">
        <f t="shared" si="33"/>
        <v>0</v>
      </c>
      <c r="AN233" s="257">
        <f t="shared" si="34"/>
        <v>4</v>
      </c>
      <c r="AO233" s="252">
        <f t="shared" si="35"/>
        <v>7</v>
      </c>
      <c r="AP233" s="252">
        <f t="shared" si="36"/>
        <v>0</v>
      </c>
      <c r="AQ233" s="252">
        <f t="shared" si="37"/>
        <v>0</v>
      </c>
      <c r="AR233" s="254">
        <f t="shared" si="38"/>
        <v>0</v>
      </c>
      <c r="AS233" s="257">
        <f t="shared" si="39"/>
        <v>3</v>
      </c>
      <c r="AT233" s="252">
        <f t="shared" si="40"/>
        <v>0</v>
      </c>
      <c r="AU233" s="252">
        <f t="shared" si="41"/>
        <v>0</v>
      </c>
      <c r="AV233" s="252">
        <f t="shared" si="42"/>
        <v>0</v>
      </c>
      <c r="AW233" s="254">
        <f t="shared" si="43"/>
        <v>0</v>
      </c>
      <c r="AX233" s="258">
        <f t="shared" si="44"/>
        <v>4</v>
      </c>
      <c r="AY233" s="252">
        <f t="shared" si="45"/>
        <v>7</v>
      </c>
      <c r="AZ233" s="252">
        <f t="shared" si="46"/>
        <v>0</v>
      </c>
      <c r="BA233" s="252">
        <f t="shared" si="47"/>
        <v>0</v>
      </c>
      <c r="BB233" s="254">
        <f t="shared" si="48"/>
        <v>0</v>
      </c>
      <c r="BC233" s="257">
        <f t="shared" si="49"/>
        <v>3</v>
      </c>
      <c r="BD233" s="259">
        <f t="shared" si="50"/>
        <v>4</v>
      </c>
      <c r="BE233" s="252">
        <f t="shared" si="51"/>
        <v>0</v>
      </c>
      <c r="BF233" s="252">
        <f t="shared" si="52"/>
        <v>0</v>
      </c>
      <c r="BG233" s="254">
        <f t="shared" si="53"/>
        <v>0</v>
      </c>
      <c r="BH233" s="257">
        <f t="shared" si="54"/>
        <v>3</v>
      </c>
      <c r="BI233" s="252">
        <f t="shared" si="55"/>
        <v>0</v>
      </c>
      <c r="BJ233" s="252">
        <f t="shared" si="56"/>
        <v>0</v>
      </c>
      <c r="BK233" s="252">
        <f t="shared" si="57"/>
        <v>0</v>
      </c>
      <c r="BL233" s="254">
        <f t="shared" si="58"/>
        <v>0</v>
      </c>
      <c r="BM233" s="260">
        <f t="shared" si="59"/>
        <v>4</v>
      </c>
      <c r="BN233" s="252">
        <f t="shared" si="60"/>
        <v>0</v>
      </c>
      <c r="BO233" s="252">
        <f t="shared" si="61"/>
        <v>0</v>
      </c>
      <c r="BP233" s="252">
        <f t="shared" si="62"/>
        <v>0</v>
      </c>
      <c r="BQ233" s="254">
        <f t="shared" si="63"/>
        <v>0</v>
      </c>
      <c r="BR233" s="261">
        <f t="shared" si="64"/>
        <v>4</v>
      </c>
      <c r="BS233" s="252">
        <f t="shared" si="65"/>
        <v>8</v>
      </c>
      <c r="BT233" s="252">
        <f t="shared" si="66"/>
        <v>0</v>
      </c>
      <c r="BU233" s="252">
        <f t="shared" si="67"/>
        <v>0</v>
      </c>
      <c r="BV233" s="254">
        <f t="shared" si="68"/>
        <v>0</v>
      </c>
      <c r="BW233" s="261">
        <f t="shared" si="69"/>
        <v>3</v>
      </c>
      <c r="BX233" s="262">
        <v>50</v>
      </c>
      <c r="BY233" s="262">
        <v>50</v>
      </c>
      <c r="BZ233" s="246" t="e">
        <f t="shared" si="70"/>
        <v>#VALUE!</v>
      </c>
      <c r="CA233" s="246">
        <f t="shared" si="71"/>
        <v>20</v>
      </c>
      <c r="CB233" s="246" t="e">
        <f t="shared" si="72"/>
        <v>#VALUE!</v>
      </c>
      <c r="CC233" s="246" t="e">
        <f t="shared" si="73"/>
        <v>#VALUE!</v>
      </c>
      <c r="CD233" s="246" t="e">
        <f t="shared" si="74"/>
        <v>#VALUE!</v>
      </c>
      <c r="CE233" s="246" t="e">
        <f t="shared" si="75"/>
        <v>#VALUE!</v>
      </c>
      <c r="CF233" s="246" t="e">
        <f t="shared" si="76"/>
        <v>#VALUE!</v>
      </c>
      <c r="CG233" s="246" t="e">
        <f t="shared" si="77"/>
        <v>#VALUE!</v>
      </c>
      <c r="CH233" s="246" t="e">
        <f t="shared" si="78"/>
        <v>#VALUE!</v>
      </c>
      <c r="CI233" s="246" t="e">
        <f t="shared" si="79"/>
        <v>#VALUE!</v>
      </c>
      <c r="CJ233" s="246" t="e">
        <f t="shared" si="80"/>
        <v>#VALUE!</v>
      </c>
      <c r="CK233" s="246" t="e">
        <f t="shared" si="81"/>
        <v>#VALUE!</v>
      </c>
      <c r="CL233" s="246" t="e">
        <f t="shared" si="82"/>
        <v>#VALUE!</v>
      </c>
      <c r="CM233" s="246" t="e">
        <f t="shared" si="83"/>
        <v>#VALUE!</v>
      </c>
      <c r="CN233" s="246" t="e">
        <f t="shared" si="84"/>
        <v>#VALUE!</v>
      </c>
      <c r="CO233" s="263" t="str">
        <f t="shared" si="85"/>
        <v>2023PEC AI 194</v>
      </c>
      <c r="CP233" s="246" t="e">
        <f t="shared" si="86"/>
        <v>#VALUE!</v>
      </c>
      <c r="CQ233" s="211"/>
      <c r="CR233" s="246">
        <f t="shared" si="87"/>
        <v>20</v>
      </c>
      <c r="CS233" s="246" t="e">
        <f t="shared" si="88"/>
        <v>#VALUE!</v>
      </c>
      <c r="CT233" s="246" t="e">
        <f t="shared" si="89"/>
        <v>#VALUE!</v>
      </c>
      <c r="CU233" s="246" t="e">
        <f t="shared" si="90"/>
        <v>#VALUE!</v>
      </c>
      <c r="CV233" s="246" t="e">
        <f t="shared" si="91"/>
        <v>#VALUE!</v>
      </c>
      <c r="CW233" s="246" t="e">
        <f t="shared" si="92"/>
        <v>#VALUE!</v>
      </c>
      <c r="CX233" s="246" t="e">
        <f t="shared" si="93"/>
        <v>#VALUE!</v>
      </c>
      <c r="CY233" s="246" t="e">
        <f t="shared" si="94"/>
        <v>#VALUE!</v>
      </c>
      <c r="CZ233" s="246" t="e">
        <f t="shared" si="95"/>
        <v>#VALUE!</v>
      </c>
      <c r="DA233" s="246" t="e">
        <f t="shared" si="96"/>
        <v>#VALUE!</v>
      </c>
      <c r="DB233" s="246" t="e">
        <f t="shared" si="97"/>
        <v>#VALUE!</v>
      </c>
      <c r="DC233" s="246" t="e">
        <f t="shared" si="98"/>
        <v>#VALUE!</v>
      </c>
      <c r="DD233" s="246" t="e">
        <f t="shared" si="99"/>
        <v>#VALUE!</v>
      </c>
      <c r="DE233" s="212"/>
      <c r="DF233" s="212" t="e">
        <f t="shared" si="100"/>
        <v>#VALUE!</v>
      </c>
      <c r="DG233" s="212"/>
      <c r="DH233" s="212"/>
      <c r="DI233" s="212"/>
      <c r="DJ233" s="212"/>
      <c r="DK233" s="212"/>
      <c r="DL233" s="212"/>
      <c r="DM233" s="212"/>
      <c r="DN233" s="212"/>
      <c r="DO233" s="212"/>
      <c r="DP233" s="212"/>
      <c r="DQ233" s="212"/>
      <c r="DR233" s="264">
        <f t="shared" si="101"/>
        <v>50</v>
      </c>
      <c r="DS233" s="241">
        <f t="shared" si="102"/>
        <v>10</v>
      </c>
      <c r="DT233" s="212">
        <f t="shared" si="103"/>
        <v>7</v>
      </c>
      <c r="DU233" s="212">
        <f t="shared" si="104"/>
        <v>7</v>
      </c>
      <c r="DV233" s="212">
        <f t="shared" si="105"/>
        <v>7</v>
      </c>
      <c r="DW233" s="212">
        <f t="shared" si="106"/>
        <v>7</v>
      </c>
      <c r="DX233" s="264">
        <f t="shared" si="107"/>
        <v>4</v>
      </c>
      <c r="DY233" s="265">
        <f t="shared" si="108"/>
        <v>8</v>
      </c>
      <c r="DZ233" s="212">
        <f t="shared" si="109"/>
        <v>50</v>
      </c>
      <c r="EA233" s="212">
        <f t="shared" si="110"/>
        <v>10</v>
      </c>
      <c r="EB233" s="212">
        <f t="shared" si="111"/>
        <v>0</v>
      </c>
      <c r="EC233" s="212">
        <f t="shared" ref="EC233:ED233" si="1661">IF(ISEVEN($B233),DT233,0)</f>
        <v>7</v>
      </c>
      <c r="ED233" s="212">
        <f t="shared" si="1661"/>
        <v>7</v>
      </c>
      <c r="EE233" s="212">
        <f t="shared" ref="EE233:EF233" si="1662">IF(ISODD($B233),DU233,0)</f>
        <v>0</v>
      </c>
      <c r="EF233" s="212">
        <f t="shared" si="1662"/>
        <v>0</v>
      </c>
      <c r="EG233" s="212">
        <f t="shared" si="114"/>
        <v>7</v>
      </c>
      <c r="EH233" s="212">
        <f t="shared" si="115"/>
        <v>0</v>
      </c>
      <c r="EI233" s="212">
        <f t="shared" ref="EI233:EJ233" si="1663">IF(ISEVEN($B233),DW233,0)</f>
        <v>7</v>
      </c>
      <c r="EJ233" s="264">
        <f t="shared" si="1663"/>
        <v>4</v>
      </c>
      <c r="EK233" s="212">
        <f t="shared" ref="EK233:EL233" si="1664">IF(ISODD($B233),DX233,0)</f>
        <v>0</v>
      </c>
      <c r="EL233" s="212">
        <f t="shared" si="1664"/>
        <v>0</v>
      </c>
      <c r="EM233" s="212">
        <f t="shared" si="118"/>
        <v>8</v>
      </c>
      <c r="EN233" s="212"/>
      <c r="EO233" s="212"/>
      <c r="EP233" s="241">
        <f t="shared" si="119"/>
        <v>10</v>
      </c>
      <c r="EQ233" s="212">
        <f t="shared" si="120"/>
        <v>8</v>
      </c>
      <c r="ER233" s="212">
        <f t="shared" si="121"/>
        <v>9</v>
      </c>
      <c r="ES233" s="212">
        <f t="shared" si="122"/>
        <v>9</v>
      </c>
      <c r="ET233" s="264">
        <f t="shared" si="123"/>
        <v>6</v>
      </c>
      <c r="EU233" s="212">
        <f t="shared" si="124"/>
        <v>8</v>
      </c>
      <c r="EV233" s="212"/>
      <c r="EW233" s="212">
        <f t="shared" si="125"/>
        <v>50</v>
      </c>
      <c r="EX233" s="212">
        <f t="shared" si="126"/>
        <v>10</v>
      </c>
      <c r="EY233" s="212">
        <f t="shared" si="127"/>
        <v>0</v>
      </c>
      <c r="EZ233" s="212">
        <f t="shared" ref="EZ233:FA233" si="1665">IF(ISEVEN($B233),EQ233,0)</f>
        <v>8</v>
      </c>
      <c r="FA233" s="212">
        <f t="shared" si="1665"/>
        <v>9</v>
      </c>
      <c r="FB233" s="212">
        <f t="shared" ref="FB233:FC233" si="1666">IF(ISODD($B233),ER233,0)</f>
        <v>0</v>
      </c>
      <c r="FC233" s="212">
        <f t="shared" si="1666"/>
        <v>0</v>
      </c>
      <c r="FD233" s="212">
        <f t="shared" si="130"/>
        <v>9</v>
      </c>
      <c r="FE233" s="212">
        <f t="shared" si="131"/>
        <v>0</v>
      </c>
      <c r="FF233" s="264">
        <f t="shared" ref="FF233:FG233" si="1667">IF(ISEVEN($B233),ET233,0)</f>
        <v>6</v>
      </c>
      <c r="FG233" s="212">
        <f t="shared" si="1667"/>
        <v>8</v>
      </c>
      <c r="FH233" s="212">
        <f t="shared" si="133"/>
        <v>0</v>
      </c>
      <c r="FI233" s="212">
        <v>0</v>
      </c>
      <c r="FJ233" s="212">
        <v>0</v>
      </c>
      <c r="FK233" s="212"/>
      <c r="FL233" s="212"/>
      <c r="FM233" s="262">
        <v>50</v>
      </c>
    </row>
    <row r="234" spans="1:169" ht="15.75" customHeight="1" x14ac:dyDescent="0.2">
      <c r="A234" s="247">
        <v>221</v>
      </c>
      <c r="B234" s="266">
        <v>213423243221</v>
      </c>
      <c r="C234" s="266" t="s">
        <v>269</v>
      </c>
      <c r="D234" s="250"/>
      <c r="E234" s="267" t="s">
        <v>270</v>
      </c>
      <c r="F234" s="252">
        <f t="shared" si="0"/>
        <v>2</v>
      </c>
      <c r="G234" s="252">
        <f t="shared" si="1"/>
        <v>2</v>
      </c>
      <c r="H234" s="252">
        <f t="shared" si="2"/>
        <v>2</v>
      </c>
      <c r="I234" s="252">
        <f t="shared" si="3"/>
        <v>2</v>
      </c>
      <c r="J234" s="252">
        <f t="shared" si="4"/>
        <v>2</v>
      </c>
      <c r="K234" s="252">
        <f t="shared" si="5"/>
        <v>2</v>
      </c>
      <c r="L234" s="252">
        <f t="shared" si="6"/>
        <v>2</v>
      </c>
      <c r="M234" s="252">
        <f t="shared" si="7"/>
        <v>2</v>
      </c>
      <c r="N234" s="252">
        <f t="shared" si="8"/>
        <v>1</v>
      </c>
      <c r="O234" s="253">
        <f t="shared" si="9"/>
        <v>0</v>
      </c>
      <c r="P234" s="252">
        <f t="shared" si="10"/>
        <v>12</v>
      </c>
      <c r="Q234" s="252">
        <f t="shared" si="11"/>
        <v>0</v>
      </c>
      <c r="R234" s="252">
        <f t="shared" si="12"/>
        <v>0</v>
      </c>
      <c r="S234" s="254">
        <f t="shared" si="13"/>
        <v>0</v>
      </c>
      <c r="T234" s="255">
        <f t="shared" si="14"/>
        <v>3</v>
      </c>
      <c r="U234" s="252">
        <f t="shared" si="15"/>
        <v>0</v>
      </c>
      <c r="V234" s="252">
        <f t="shared" si="16"/>
        <v>0</v>
      </c>
      <c r="W234" s="252">
        <f t="shared" si="17"/>
        <v>0</v>
      </c>
      <c r="X234" s="254">
        <f t="shared" si="18"/>
        <v>0</v>
      </c>
      <c r="Y234" s="256">
        <f t="shared" si="19"/>
        <v>4</v>
      </c>
      <c r="Z234" s="252">
        <f t="shared" si="20"/>
        <v>0</v>
      </c>
      <c r="AA234" s="252">
        <f t="shared" si="21"/>
        <v>0</v>
      </c>
      <c r="AB234" s="252">
        <f t="shared" si="22"/>
        <v>0</v>
      </c>
      <c r="AC234" s="254">
        <f t="shared" si="23"/>
        <v>0</v>
      </c>
      <c r="AD234" s="255">
        <f t="shared" si="24"/>
        <v>4</v>
      </c>
      <c r="AE234" s="252">
        <f t="shared" si="25"/>
        <v>12</v>
      </c>
      <c r="AF234" s="252">
        <f t="shared" si="26"/>
        <v>0</v>
      </c>
      <c r="AG234" s="252">
        <f t="shared" si="27"/>
        <v>0</v>
      </c>
      <c r="AH234" s="254">
        <f t="shared" si="28"/>
        <v>0</v>
      </c>
      <c r="AI234" s="257">
        <f t="shared" si="29"/>
        <v>3</v>
      </c>
      <c r="AJ234" s="252">
        <f t="shared" si="30"/>
        <v>11</v>
      </c>
      <c r="AK234" s="252">
        <f t="shared" si="31"/>
        <v>0</v>
      </c>
      <c r="AL234" s="252">
        <f t="shared" si="32"/>
        <v>0</v>
      </c>
      <c r="AM234" s="254">
        <f t="shared" si="33"/>
        <v>0</v>
      </c>
      <c r="AN234" s="257">
        <f t="shared" si="34"/>
        <v>3</v>
      </c>
      <c r="AO234" s="252">
        <f t="shared" si="35"/>
        <v>0</v>
      </c>
      <c r="AP234" s="252">
        <f t="shared" si="36"/>
        <v>0</v>
      </c>
      <c r="AQ234" s="252">
        <f t="shared" si="37"/>
        <v>0</v>
      </c>
      <c r="AR234" s="254">
        <f t="shared" si="38"/>
        <v>0</v>
      </c>
      <c r="AS234" s="257">
        <f t="shared" si="39"/>
        <v>4</v>
      </c>
      <c r="AT234" s="252">
        <f t="shared" si="40"/>
        <v>12</v>
      </c>
      <c r="AU234" s="252">
        <f t="shared" si="41"/>
        <v>0</v>
      </c>
      <c r="AV234" s="252">
        <f t="shared" si="42"/>
        <v>0</v>
      </c>
      <c r="AW234" s="254">
        <f t="shared" si="43"/>
        <v>0</v>
      </c>
      <c r="AX234" s="258">
        <f t="shared" si="44"/>
        <v>3</v>
      </c>
      <c r="AY234" s="252">
        <f t="shared" si="45"/>
        <v>0</v>
      </c>
      <c r="AZ234" s="252">
        <f t="shared" si="46"/>
        <v>0</v>
      </c>
      <c r="BA234" s="252">
        <f t="shared" si="47"/>
        <v>0</v>
      </c>
      <c r="BB234" s="254">
        <f t="shared" si="48"/>
        <v>0</v>
      </c>
      <c r="BC234" s="257">
        <f t="shared" si="49"/>
        <v>4</v>
      </c>
      <c r="BD234" s="252">
        <f t="shared" si="50"/>
        <v>0</v>
      </c>
      <c r="BE234" s="252">
        <f t="shared" si="51"/>
        <v>0</v>
      </c>
      <c r="BF234" s="252">
        <f t="shared" si="52"/>
        <v>0</v>
      </c>
      <c r="BG234" s="254">
        <f t="shared" si="53"/>
        <v>0</v>
      </c>
      <c r="BH234" s="257">
        <f t="shared" si="54"/>
        <v>4</v>
      </c>
      <c r="BI234" s="259">
        <f t="shared" si="55"/>
        <v>8</v>
      </c>
      <c r="BJ234" s="252">
        <f t="shared" si="56"/>
        <v>0</v>
      </c>
      <c r="BK234" s="252">
        <f t="shared" si="57"/>
        <v>0</v>
      </c>
      <c r="BL234" s="254">
        <f t="shared" si="58"/>
        <v>0</v>
      </c>
      <c r="BM234" s="260">
        <f t="shared" si="59"/>
        <v>3</v>
      </c>
      <c r="BN234" s="252">
        <f t="shared" si="60"/>
        <v>13</v>
      </c>
      <c r="BO234" s="252">
        <f t="shared" si="61"/>
        <v>0</v>
      </c>
      <c r="BP234" s="252">
        <f t="shared" si="62"/>
        <v>0</v>
      </c>
      <c r="BQ234" s="254">
        <f t="shared" si="63"/>
        <v>0</v>
      </c>
      <c r="BR234" s="261">
        <f t="shared" si="64"/>
        <v>3</v>
      </c>
      <c r="BS234" s="252">
        <f t="shared" si="65"/>
        <v>0</v>
      </c>
      <c r="BT234" s="252">
        <f t="shared" si="66"/>
        <v>0</v>
      </c>
      <c r="BU234" s="252">
        <f t="shared" si="67"/>
        <v>0</v>
      </c>
      <c r="BV234" s="254">
        <f t="shared" si="68"/>
        <v>0</v>
      </c>
      <c r="BW234" s="261">
        <f t="shared" si="69"/>
        <v>4</v>
      </c>
      <c r="BX234" s="262">
        <v>85</v>
      </c>
      <c r="BY234" s="262">
        <v>85</v>
      </c>
      <c r="BZ234" s="246" t="e">
        <f t="shared" si="70"/>
        <v>#VALUE!</v>
      </c>
      <c r="CA234" s="246">
        <f t="shared" si="71"/>
        <v>16</v>
      </c>
      <c r="CB234" s="246" t="e">
        <f t="shared" si="72"/>
        <v>#VALUE!</v>
      </c>
      <c r="CC234" s="246" t="e">
        <f t="shared" si="73"/>
        <v>#VALUE!</v>
      </c>
      <c r="CD234" s="246" t="e">
        <f t="shared" si="74"/>
        <v>#VALUE!</v>
      </c>
      <c r="CE234" s="246" t="e">
        <f t="shared" si="75"/>
        <v>#VALUE!</v>
      </c>
      <c r="CF234" s="246" t="e">
        <f t="shared" si="76"/>
        <v>#VALUE!</v>
      </c>
      <c r="CG234" s="246" t="e">
        <f t="shared" si="77"/>
        <v>#VALUE!</v>
      </c>
      <c r="CH234" s="246" t="e">
        <f t="shared" si="78"/>
        <v>#VALUE!</v>
      </c>
      <c r="CI234" s="246" t="e">
        <f t="shared" si="79"/>
        <v>#VALUE!</v>
      </c>
      <c r="CJ234" s="246" t="e">
        <f t="shared" si="80"/>
        <v>#VALUE!</v>
      </c>
      <c r="CK234" s="246" t="e">
        <f t="shared" si="81"/>
        <v>#VALUE!</v>
      </c>
      <c r="CL234" s="246" t="e">
        <f t="shared" si="82"/>
        <v>#VALUE!</v>
      </c>
      <c r="CM234" s="246" t="e">
        <f t="shared" si="83"/>
        <v>#VALUE!</v>
      </c>
      <c r="CN234" s="246" t="e">
        <f t="shared" si="84"/>
        <v>#VALUE!</v>
      </c>
      <c r="CO234" s="263" t="str">
        <f t="shared" si="85"/>
        <v>2023PEC AI 195</v>
      </c>
      <c r="CP234" s="246" t="e">
        <f t="shared" si="86"/>
        <v>#VALUE!</v>
      </c>
      <c r="CQ234" s="211"/>
      <c r="CR234" s="246">
        <f t="shared" si="87"/>
        <v>15</v>
      </c>
      <c r="CS234" s="246" t="e">
        <f t="shared" si="88"/>
        <v>#VALUE!</v>
      </c>
      <c r="CT234" s="246" t="e">
        <f t="shared" si="89"/>
        <v>#VALUE!</v>
      </c>
      <c r="CU234" s="246" t="e">
        <f t="shared" si="90"/>
        <v>#VALUE!</v>
      </c>
      <c r="CV234" s="246" t="e">
        <f t="shared" si="91"/>
        <v>#VALUE!</v>
      </c>
      <c r="CW234" s="246" t="e">
        <f t="shared" si="92"/>
        <v>#VALUE!</v>
      </c>
      <c r="CX234" s="246" t="e">
        <f t="shared" si="93"/>
        <v>#VALUE!</v>
      </c>
      <c r="CY234" s="246" t="e">
        <f t="shared" si="94"/>
        <v>#VALUE!</v>
      </c>
      <c r="CZ234" s="246" t="e">
        <f t="shared" si="95"/>
        <v>#VALUE!</v>
      </c>
      <c r="DA234" s="246" t="e">
        <f t="shared" si="96"/>
        <v>#VALUE!</v>
      </c>
      <c r="DB234" s="246" t="e">
        <f t="shared" si="97"/>
        <v>#VALUE!</v>
      </c>
      <c r="DC234" s="246" t="e">
        <f t="shared" si="98"/>
        <v>#VALUE!</v>
      </c>
      <c r="DD234" s="246" t="e">
        <f t="shared" si="99"/>
        <v>#VALUE!</v>
      </c>
      <c r="DE234" s="212"/>
      <c r="DF234" s="212" t="e">
        <f t="shared" si="100"/>
        <v>#VALUE!</v>
      </c>
      <c r="DG234" s="212"/>
      <c r="DH234" s="212"/>
      <c r="DI234" s="212"/>
      <c r="DJ234" s="212"/>
      <c r="DK234" s="212"/>
      <c r="DL234" s="212"/>
      <c r="DM234" s="212"/>
      <c r="DN234" s="212"/>
      <c r="DO234" s="212"/>
      <c r="DP234" s="212"/>
      <c r="DQ234" s="212"/>
      <c r="DR234" s="264">
        <f t="shared" si="101"/>
        <v>85</v>
      </c>
      <c r="DS234" s="241">
        <f t="shared" si="102"/>
        <v>17</v>
      </c>
      <c r="DT234" s="212">
        <f t="shared" si="103"/>
        <v>12</v>
      </c>
      <c r="DU234" s="212">
        <f t="shared" si="104"/>
        <v>12</v>
      </c>
      <c r="DV234" s="212">
        <f t="shared" si="105"/>
        <v>11</v>
      </c>
      <c r="DW234" s="212">
        <f t="shared" si="106"/>
        <v>12</v>
      </c>
      <c r="DX234" s="264">
        <f t="shared" si="107"/>
        <v>8</v>
      </c>
      <c r="DY234" s="265">
        <f t="shared" si="108"/>
        <v>13</v>
      </c>
      <c r="DZ234" s="212">
        <f t="shared" si="109"/>
        <v>85</v>
      </c>
      <c r="EA234" s="212">
        <f t="shared" si="110"/>
        <v>17</v>
      </c>
      <c r="EB234" s="212">
        <f t="shared" si="111"/>
        <v>12</v>
      </c>
      <c r="EC234" s="212">
        <f t="shared" ref="EC234:ED234" si="1668">IF(ISEVEN($B234),DT234,0)</f>
        <v>0</v>
      </c>
      <c r="ED234" s="212">
        <f t="shared" si="1668"/>
        <v>0</v>
      </c>
      <c r="EE234" s="212">
        <f t="shared" ref="EE234:EF234" si="1669">IF(ISODD($B234),DU234,0)</f>
        <v>12</v>
      </c>
      <c r="EF234" s="212">
        <f t="shared" si="1669"/>
        <v>11</v>
      </c>
      <c r="EG234" s="212">
        <f t="shared" si="114"/>
        <v>0</v>
      </c>
      <c r="EH234" s="212">
        <f t="shared" si="115"/>
        <v>12</v>
      </c>
      <c r="EI234" s="212">
        <f t="shared" ref="EI234:EJ234" si="1670">IF(ISEVEN($B234),DW234,0)</f>
        <v>0</v>
      </c>
      <c r="EJ234" s="212">
        <f t="shared" si="1670"/>
        <v>0</v>
      </c>
      <c r="EK234" s="264">
        <f t="shared" ref="EK234:EL234" si="1671">IF(ISODD($B234),DX234,0)</f>
        <v>8</v>
      </c>
      <c r="EL234" s="212">
        <f t="shared" si="1671"/>
        <v>13</v>
      </c>
      <c r="EM234" s="212">
        <f t="shared" si="118"/>
        <v>0</v>
      </c>
      <c r="EN234" s="212"/>
      <c r="EO234" s="212"/>
      <c r="EP234" s="241">
        <f t="shared" si="119"/>
        <v>17</v>
      </c>
      <c r="EQ234" s="212">
        <f t="shared" si="120"/>
        <v>15</v>
      </c>
      <c r="ER234" s="212">
        <f t="shared" si="121"/>
        <v>15</v>
      </c>
      <c r="ES234" s="212">
        <f t="shared" si="122"/>
        <v>13</v>
      </c>
      <c r="ET234" s="264">
        <f t="shared" si="123"/>
        <v>11</v>
      </c>
      <c r="EU234" s="212">
        <f t="shared" si="124"/>
        <v>14</v>
      </c>
      <c r="EV234" s="212"/>
      <c r="EW234" s="212">
        <f t="shared" si="125"/>
        <v>85</v>
      </c>
      <c r="EX234" s="212">
        <f t="shared" si="126"/>
        <v>17</v>
      </c>
      <c r="EY234" s="212">
        <f t="shared" si="127"/>
        <v>15</v>
      </c>
      <c r="EZ234" s="212">
        <f t="shared" ref="EZ234:FA234" si="1672">IF(ISEVEN($B234),EQ234,0)</f>
        <v>0</v>
      </c>
      <c r="FA234" s="212">
        <f t="shared" si="1672"/>
        <v>0</v>
      </c>
      <c r="FB234" s="212">
        <f t="shared" ref="FB234:FC234" si="1673">IF(ISODD($B234),ER234,0)</f>
        <v>15</v>
      </c>
      <c r="FC234" s="212">
        <f t="shared" si="1673"/>
        <v>13</v>
      </c>
      <c r="FD234" s="212">
        <f t="shared" si="130"/>
        <v>0</v>
      </c>
      <c r="FE234" s="264">
        <f t="shared" si="131"/>
        <v>11</v>
      </c>
      <c r="FF234" s="212">
        <f t="shared" ref="FF234:FG234" si="1674">IF(ISEVEN($B234),ET234,0)</f>
        <v>0</v>
      </c>
      <c r="FG234" s="212">
        <f t="shared" si="1674"/>
        <v>0</v>
      </c>
      <c r="FH234" s="212">
        <f t="shared" si="133"/>
        <v>14</v>
      </c>
      <c r="FI234" s="212">
        <v>0</v>
      </c>
      <c r="FJ234" s="212">
        <v>0</v>
      </c>
      <c r="FK234" s="212"/>
      <c r="FL234" s="212"/>
      <c r="FM234" s="262">
        <v>85</v>
      </c>
    </row>
    <row r="235" spans="1:169" ht="15.75" customHeight="1" x14ac:dyDescent="0.2">
      <c r="A235" s="247">
        <v>222</v>
      </c>
      <c r="B235" s="248">
        <v>213423243222</v>
      </c>
      <c r="C235" s="249" t="s">
        <v>954</v>
      </c>
      <c r="D235" s="250"/>
      <c r="E235" s="251" t="s">
        <v>953</v>
      </c>
      <c r="F235" s="252">
        <f t="shared" si="0"/>
        <v>2</v>
      </c>
      <c r="G235" s="252">
        <f t="shared" si="1"/>
        <v>2</v>
      </c>
      <c r="H235" s="252">
        <f t="shared" si="2"/>
        <v>2</v>
      </c>
      <c r="I235" s="252">
        <f t="shared" si="3"/>
        <v>2</v>
      </c>
      <c r="J235" s="252">
        <f t="shared" si="4"/>
        <v>2</v>
      </c>
      <c r="K235" s="252">
        <f t="shared" si="5"/>
        <v>2</v>
      </c>
      <c r="L235" s="252">
        <f t="shared" si="6"/>
        <v>2</v>
      </c>
      <c r="M235" s="252">
        <f t="shared" si="7"/>
        <v>2</v>
      </c>
      <c r="N235" s="252">
        <f t="shared" si="8"/>
        <v>2</v>
      </c>
      <c r="O235" s="253">
        <f t="shared" si="9"/>
        <v>0</v>
      </c>
      <c r="P235" s="252">
        <f t="shared" si="10"/>
        <v>0</v>
      </c>
      <c r="Q235" s="252">
        <f t="shared" si="11"/>
        <v>0</v>
      </c>
      <c r="R235" s="252">
        <f t="shared" si="12"/>
        <v>0</v>
      </c>
      <c r="S235" s="254">
        <f t="shared" si="13"/>
        <v>0</v>
      </c>
      <c r="T235" s="255">
        <f t="shared" si="14"/>
        <v>4</v>
      </c>
      <c r="U235" s="252">
        <f t="shared" si="15"/>
        <v>12</v>
      </c>
      <c r="V235" s="252">
        <f t="shared" si="16"/>
        <v>0</v>
      </c>
      <c r="W235" s="252">
        <f t="shared" si="17"/>
        <v>0</v>
      </c>
      <c r="X235" s="254">
        <f t="shared" si="18"/>
        <v>0</v>
      </c>
      <c r="Y235" s="256">
        <f t="shared" si="19"/>
        <v>3</v>
      </c>
      <c r="Z235" s="252">
        <f t="shared" si="20"/>
        <v>13</v>
      </c>
      <c r="AA235" s="252">
        <f t="shared" si="21"/>
        <v>0</v>
      </c>
      <c r="AB235" s="252">
        <f t="shared" si="22"/>
        <v>0</v>
      </c>
      <c r="AC235" s="254">
        <f t="shared" si="23"/>
        <v>0</v>
      </c>
      <c r="AD235" s="255">
        <f t="shared" si="24"/>
        <v>3</v>
      </c>
      <c r="AE235" s="252">
        <f t="shared" si="25"/>
        <v>0</v>
      </c>
      <c r="AF235" s="252">
        <f t="shared" si="26"/>
        <v>0</v>
      </c>
      <c r="AG235" s="252">
        <f t="shared" si="27"/>
        <v>0</v>
      </c>
      <c r="AH235" s="254">
        <f t="shared" si="28"/>
        <v>0</v>
      </c>
      <c r="AI235" s="257">
        <f t="shared" si="29"/>
        <v>4</v>
      </c>
      <c r="AJ235" s="252">
        <f t="shared" si="30"/>
        <v>0</v>
      </c>
      <c r="AK235" s="252">
        <f t="shared" si="31"/>
        <v>0</v>
      </c>
      <c r="AL235" s="252">
        <f t="shared" si="32"/>
        <v>0</v>
      </c>
      <c r="AM235" s="254">
        <f t="shared" si="33"/>
        <v>0</v>
      </c>
      <c r="AN235" s="257">
        <f t="shared" si="34"/>
        <v>4</v>
      </c>
      <c r="AO235" s="252">
        <f t="shared" si="35"/>
        <v>13</v>
      </c>
      <c r="AP235" s="252">
        <f t="shared" si="36"/>
        <v>0</v>
      </c>
      <c r="AQ235" s="252">
        <f t="shared" si="37"/>
        <v>0</v>
      </c>
      <c r="AR235" s="254">
        <f t="shared" si="38"/>
        <v>0</v>
      </c>
      <c r="AS235" s="257">
        <f t="shared" si="39"/>
        <v>3</v>
      </c>
      <c r="AT235" s="252">
        <f t="shared" si="40"/>
        <v>0</v>
      </c>
      <c r="AU235" s="252">
        <f t="shared" si="41"/>
        <v>0</v>
      </c>
      <c r="AV235" s="252">
        <f t="shared" si="42"/>
        <v>0</v>
      </c>
      <c r="AW235" s="254">
        <f t="shared" si="43"/>
        <v>0</v>
      </c>
      <c r="AX235" s="258">
        <f t="shared" si="44"/>
        <v>4</v>
      </c>
      <c r="AY235" s="252">
        <f t="shared" si="45"/>
        <v>13</v>
      </c>
      <c r="AZ235" s="252">
        <f t="shared" si="46"/>
        <v>0</v>
      </c>
      <c r="BA235" s="252">
        <f t="shared" si="47"/>
        <v>0</v>
      </c>
      <c r="BB235" s="254">
        <f t="shared" si="48"/>
        <v>0</v>
      </c>
      <c r="BC235" s="257">
        <f t="shared" si="49"/>
        <v>3</v>
      </c>
      <c r="BD235" s="259">
        <f t="shared" si="50"/>
        <v>6</v>
      </c>
      <c r="BE235" s="252">
        <f t="shared" si="51"/>
        <v>0</v>
      </c>
      <c r="BF235" s="252">
        <f t="shared" si="52"/>
        <v>0</v>
      </c>
      <c r="BG235" s="254">
        <f t="shared" si="53"/>
        <v>0</v>
      </c>
      <c r="BH235" s="257">
        <f t="shared" si="54"/>
        <v>3</v>
      </c>
      <c r="BI235" s="252">
        <f t="shared" si="55"/>
        <v>0</v>
      </c>
      <c r="BJ235" s="252">
        <f t="shared" si="56"/>
        <v>0</v>
      </c>
      <c r="BK235" s="252">
        <f t="shared" si="57"/>
        <v>0</v>
      </c>
      <c r="BL235" s="254">
        <f t="shared" si="58"/>
        <v>0</v>
      </c>
      <c r="BM235" s="260">
        <f t="shared" si="59"/>
        <v>4</v>
      </c>
      <c r="BN235" s="252">
        <f t="shared" si="60"/>
        <v>0</v>
      </c>
      <c r="BO235" s="252">
        <f t="shared" si="61"/>
        <v>0</v>
      </c>
      <c r="BP235" s="252">
        <f t="shared" si="62"/>
        <v>0</v>
      </c>
      <c r="BQ235" s="254">
        <f t="shared" si="63"/>
        <v>0</v>
      </c>
      <c r="BR235" s="261">
        <f t="shared" si="64"/>
        <v>4</v>
      </c>
      <c r="BS235" s="252">
        <f t="shared" si="65"/>
        <v>13</v>
      </c>
      <c r="BT235" s="252">
        <f t="shared" si="66"/>
        <v>0</v>
      </c>
      <c r="BU235" s="252">
        <f t="shared" si="67"/>
        <v>0</v>
      </c>
      <c r="BV235" s="254">
        <f t="shared" si="68"/>
        <v>0</v>
      </c>
      <c r="BW235" s="261">
        <f t="shared" si="69"/>
        <v>3</v>
      </c>
      <c r="BX235" s="262">
        <v>88</v>
      </c>
      <c r="BY235" s="262">
        <v>88</v>
      </c>
      <c r="BZ235" s="246" t="e">
        <f t="shared" si="70"/>
        <v>#VALUE!</v>
      </c>
      <c r="CA235" s="246">
        <f t="shared" si="71"/>
        <v>20</v>
      </c>
      <c r="CB235" s="246" t="e">
        <f t="shared" si="72"/>
        <v>#VALUE!</v>
      </c>
      <c r="CC235" s="246" t="e">
        <f t="shared" si="73"/>
        <v>#VALUE!</v>
      </c>
      <c r="CD235" s="246" t="e">
        <f t="shared" si="74"/>
        <v>#VALUE!</v>
      </c>
      <c r="CE235" s="246" t="e">
        <f t="shared" si="75"/>
        <v>#VALUE!</v>
      </c>
      <c r="CF235" s="246" t="e">
        <f t="shared" si="76"/>
        <v>#VALUE!</v>
      </c>
      <c r="CG235" s="246" t="e">
        <f t="shared" si="77"/>
        <v>#VALUE!</v>
      </c>
      <c r="CH235" s="246" t="e">
        <f t="shared" si="78"/>
        <v>#VALUE!</v>
      </c>
      <c r="CI235" s="246" t="e">
        <f t="shared" si="79"/>
        <v>#VALUE!</v>
      </c>
      <c r="CJ235" s="246" t="e">
        <f t="shared" si="80"/>
        <v>#VALUE!</v>
      </c>
      <c r="CK235" s="246" t="e">
        <f t="shared" si="81"/>
        <v>#VALUE!</v>
      </c>
      <c r="CL235" s="246" t="e">
        <f t="shared" si="82"/>
        <v>#VALUE!</v>
      </c>
      <c r="CM235" s="246" t="e">
        <f t="shared" si="83"/>
        <v>#VALUE!</v>
      </c>
      <c r="CN235" s="246" t="e">
        <f t="shared" si="84"/>
        <v>#VALUE!</v>
      </c>
      <c r="CO235" s="263" t="str">
        <f t="shared" si="85"/>
        <v>2023PEC AI 538</v>
      </c>
      <c r="CP235" s="246" t="e">
        <f t="shared" si="86"/>
        <v>#VALUE!</v>
      </c>
      <c r="CQ235" s="211"/>
      <c r="CR235" s="246">
        <f t="shared" si="87"/>
        <v>20</v>
      </c>
      <c r="CS235" s="246" t="e">
        <f t="shared" si="88"/>
        <v>#VALUE!</v>
      </c>
      <c r="CT235" s="246" t="e">
        <f t="shared" si="89"/>
        <v>#VALUE!</v>
      </c>
      <c r="CU235" s="246" t="e">
        <f t="shared" si="90"/>
        <v>#VALUE!</v>
      </c>
      <c r="CV235" s="246" t="e">
        <f t="shared" si="91"/>
        <v>#VALUE!</v>
      </c>
      <c r="CW235" s="246" t="e">
        <f t="shared" si="92"/>
        <v>#VALUE!</v>
      </c>
      <c r="CX235" s="246" t="e">
        <f t="shared" si="93"/>
        <v>#VALUE!</v>
      </c>
      <c r="CY235" s="246" t="e">
        <f t="shared" si="94"/>
        <v>#VALUE!</v>
      </c>
      <c r="CZ235" s="246" t="e">
        <f t="shared" si="95"/>
        <v>#VALUE!</v>
      </c>
      <c r="DA235" s="246" t="e">
        <f t="shared" si="96"/>
        <v>#VALUE!</v>
      </c>
      <c r="DB235" s="246" t="e">
        <f t="shared" si="97"/>
        <v>#VALUE!</v>
      </c>
      <c r="DC235" s="246" t="e">
        <f t="shared" si="98"/>
        <v>#VALUE!</v>
      </c>
      <c r="DD235" s="246" t="e">
        <f t="shared" si="99"/>
        <v>#VALUE!</v>
      </c>
      <c r="DE235" s="212"/>
      <c r="DF235" s="212" t="e">
        <f t="shared" si="100"/>
        <v>#VALUE!</v>
      </c>
      <c r="DG235" s="212"/>
      <c r="DH235" s="212"/>
      <c r="DI235" s="212"/>
      <c r="DJ235" s="212"/>
      <c r="DK235" s="212"/>
      <c r="DL235" s="212"/>
      <c r="DM235" s="212"/>
      <c r="DN235" s="212"/>
      <c r="DO235" s="212"/>
      <c r="DP235" s="212"/>
      <c r="DQ235" s="212"/>
      <c r="DR235" s="264">
        <f t="shared" si="101"/>
        <v>88</v>
      </c>
      <c r="DS235" s="241">
        <f t="shared" si="102"/>
        <v>18</v>
      </c>
      <c r="DT235" s="212">
        <f t="shared" si="103"/>
        <v>12</v>
      </c>
      <c r="DU235" s="212">
        <f t="shared" si="104"/>
        <v>13</v>
      </c>
      <c r="DV235" s="212">
        <f t="shared" si="105"/>
        <v>13</v>
      </c>
      <c r="DW235" s="212">
        <f t="shared" si="106"/>
        <v>13</v>
      </c>
      <c r="DX235" s="264">
        <f t="shared" si="107"/>
        <v>6</v>
      </c>
      <c r="DY235" s="265">
        <f t="shared" si="108"/>
        <v>13</v>
      </c>
      <c r="DZ235" s="212">
        <f t="shared" si="109"/>
        <v>88</v>
      </c>
      <c r="EA235" s="212">
        <f t="shared" si="110"/>
        <v>18</v>
      </c>
      <c r="EB235" s="212">
        <f t="shared" si="111"/>
        <v>0</v>
      </c>
      <c r="EC235" s="212">
        <f t="shared" ref="EC235:ED235" si="1675">IF(ISEVEN($B235),DT235,0)</f>
        <v>12</v>
      </c>
      <c r="ED235" s="212">
        <f t="shared" si="1675"/>
        <v>13</v>
      </c>
      <c r="EE235" s="212">
        <f t="shared" ref="EE235:EF235" si="1676">IF(ISODD($B235),DU235,0)</f>
        <v>0</v>
      </c>
      <c r="EF235" s="212">
        <f t="shared" si="1676"/>
        <v>0</v>
      </c>
      <c r="EG235" s="212">
        <f t="shared" si="114"/>
        <v>13</v>
      </c>
      <c r="EH235" s="212">
        <f t="shared" si="115"/>
        <v>0</v>
      </c>
      <c r="EI235" s="212">
        <f t="shared" ref="EI235:EJ235" si="1677">IF(ISEVEN($B235),DW235,0)</f>
        <v>13</v>
      </c>
      <c r="EJ235" s="264">
        <f t="shared" si="1677"/>
        <v>6</v>
      </c>
      <c r="EK235" s="212">
        <f t="shared" ref="EK235:EL235" si="1678">IF(ISODD($B235),DX235,0)</f>
        <v>0</v>
      </c>
      <c r="EL235" s="212">
        <f t="shared" si="1678"/>
        <v>0</v>
      </c>
      <c r="EM235" s="212">
        <f t="shared" si="118"/>
        <v>13</v>
      </c>
      <c r="EN235" s="212"/>
      <c r="EO235" s="212"/>
      <c r="EP235" s="241">
        <f t="shared" si="119"/>
        <v>18</v>
      </c>
      <c r="EQ235" s="212">
        <f t="shared" si="120"/>
        <v>15</v>
      </c>
      <c r="ER235" s="212">
        <f t="shared" si="121"/>
        <v>15</v>
      </c>
      <c r="ES235" s="212">
        <f t="shared" si="122"/>
        <v>15</v>
      </c>
      <c r="ET235" s="264">
        <f t="shared" si="123"/>
        <v>11</v>
      </c>
      <c r="EU235" s="212">
        <f t="shared" si="124"/>
        <v>14</v>
      </c>
      <c r="EV235" s="212"/>
      <c r="EW235" s="212">
        <f t="shared" si="125"/>
        <v>88</v>
      </c>
      <c r="EX235" s="212">
        <f t="shared" si="126"/>
        <v>18</v>
      </c>
      <c r="EY235" s="212">
        <f t="shared" si="127"/>
        <v>0</v>
      </c>
      <c r="EZ235" s="212">
        <f t="shared" ref="EZ235:FA235" si="1679">IF(ISEVEN($B235),EQ235,0)</f>
        <v>15</v>
      </c>
      <c r="FA235" s="212">
        <f t="shared" si="1679"/>
        <v>15</v>
      </c>
      <c r="FB235" s="212">
        <f t="shared" ref="FB235:FC235" si="1680">IF(ISODD($B235),ER235,0)</f>
        <v>0</v>
      </c>
      <c r="FC235" s="212">
        <f t="shared" si="1680"/>
        <v>0</v>
      </c>
      <c r="FD235" s="212">
        <f t="shared" si="130"/>
        <v>15</v>
      </c>
      <c r="FE235" s="212">
        <f t="shared" si="131"/>
        <v>0</v>
      </c>
      <c r="FF235" s="264">
        <f t="shared" ref="FF235:FG235" si="1681">IF(ISEVEN($B235),ET235,0)</f>
        <v>11</v>
      </c>
      <c r="FG235" s="212">
        <f t="shared" si="1681"/>
        <v>14</v>
      </c>
      <c r="FH235" s="212">
        <f t="shared" si="133"/>
        <v>0</v>
      </c>
      <c r="FI235" s="212">
        <v>0</v>
      </c>
      <c r="FJ235" s="212">
        <v>0</v>
      </c>
      <c r="FK235" s="212"/>
      <c r="FL235" s="212"/>
      <c r="FM235" s="262">
        <v>88</v>
      </c>
    </row>
    <row r="236" spans="1:169" ht="15.75" customHeight="1" x14ac:dyDescent="0.2">
      <c r="A236" s="247">
        <v>223</v>
      </c>
      <c r="B236" s="248">
        <v>213423243223</v>
      </c>
      <c r="C236" s="249" t="s">
        <v>954</v>
      </c>
      <c r="D236" s="250"/>
      <c r="E236" s="251" t="s">
        <v>955</v>
      </c>
      <c r="F236" s="252">
        <f t="shared" si="0"/>
        <v>2</v>
      </c>
      <c r="G236" s="252">
        <f t="shared" si="1"/>
        <v>2</v>
      </c>
      <c r="H236" s="252">
        <f t="shared" si="2"/>
        <v>2</v>
      </c>
      <c r="I236" s="252">
        <f t="shared" si="3"/>
        <v>2</v>
      </c>
      <c r="J236" s="252">
        <f t="shared" si="4"/>
        <v>2</v>
      </c>
      <c r="K236" s="252">
        <f t="shared" si="5"/>
        <v>1</v>
      </c>
      <c r="L236" s="252">
        <f t="shared" si="6"/>
        <v>0</v>
      </c>
      <c r="M236" s="252">
        <f t="shared" si="7"/>
        <v>0</v>
      </c>
      <c r="N236" s="252">
        <f t="shared" si="8"/>
        <v>0</v>
      </c>
      <c r="O236" s="253">
        <f t="shared" si="9"/>
        <v>0</v>
      </c>
      <c r="P236" s="252">
        <f t="shared" si="10"/>
        <v>8</v>
      </c>
      <c r="Q236" s="252">
        <f t="shared" si="11"/>
        <v>0</v>
      </c>
      <c r="R236" s="252">
        <f t="shared" si="12"/>
        <v>0</v>
      </c>
      <c r="S236" s="254">
        <f t="shared" si="13"/>
        <v>0</v>
      </c>
      <c r="T236" s="255">
        <f t="shared" si="14"/>
        <v>3</v>
      </c>
      <c r="U236" s="252">
        <f t="shared" si="15"/>
        <v>0</v>
      </c>
      <c r="V236" s="252">
        <f t="shared" si="16"/>
        <v>0</v>
      </c>
      <c r="W236" s="252">
        <f t="shared" si="17"/>
        <v>0</v>
      </c>
      <c r="X236" s="254">
        <f t="shared" si="18"/>
        <v>0</v>
      </c>
      <c r="Y236" s="256">
        <f t="shared" si="19"/>
        <v>4</v>
      </c>
      <c r="Z236" s="252">
        <f t="shared" si="20"/>
        <v>0</v>
      </c>
      <c r="AA236" s="252">
        <f t="shared" si="21"/>
        <v>0</v>
      </c>
      <c r="AB236" s="252">
        <f t="shared" si="22"/>
        <v>0</v>
      </c>
      <c r="AC236" s="254">
        <f t="shared" si="23"/>
        <v>0</v>
      </c>
      <c r="AD236" s="255">
        <f t="shared" si="24"/>
        <v>4</v>
      </c>
      <c r="AE236" s="252">
        <f t="shared" si="25"/>
        <v>8</v>
      </c>
      <c r="AF236" s="252">
        <f t="shared" si="26"/>
        <v>0</v>
      </c>
      <c r="AG236" s="252">
        <f t="shared" si="27"/>
        <v>0</v>
      </c>
      <c r="AH236" s="254">
        <f t="shared" si="28"/>
        <v>0</v>
      </c>
      <c r="AI236" s="257">
        <f t="shared" si="29"/>
        <v>3</v>
      </c>
      <c r="AJ236" s="252">
        <f t="shared" si="30"/>
        <v>7</v>
      </c>
      <c r="AK236" s="252">
        <f t="shared" si="31"/>
        <v>0</v>
      </c>
      <c r="AL236" s="252">
        <f t="shared" si="32"/>
        <v>0</v>
      </c>
      <c r="AM236" s="254">
        <f t="shared" si="33"/>
        <v>0</v>
      </c>
      <c r="AN236" s="257">
        <f t="shared" si="34"/>
        <v>3</v>
      </c>
      <c r="AO236" s="252">
        <f t="shared" si="35"/>
        <v>0</v>
      </c>
      <c r="AP236" s="252">
        <f t="shared" si="36"/>
        <v>0</v>
      </c>
      <c r="AQ236" s="252">
        <f t="shared" si="37"/>
        <v>0</v>
      </c>
      <c r="AR236" s="254">
        <f t="shared" si="38"/>
        <v>0</v>
      </c>
      <c r="AS236" s="257">
        <f t="shared" si="39"/>
        <v>4</v>
      </c>
      <c r="AT236" s="252">
        <f t="shared" si="40"/>
        <v>8</v>
      </c>
      <c r="AU236" s="252">
        <f t="shared" si="41"/>
        <v>0</v>
      </c>
      <c r="AV236" s="252">
        <f t="shared" si="42"/>
        <v>0</v>
      </c>
      <c r="AW236" s="254">
        <f t="shared" si="43"/>
        <v>0</v>
      </c>
      <c r="AX236" s="258">
        <f t="shared" si="44"/>
        <v>3</v>
      </c>
      <c r="AY236" s="252">
        <f t="shared" si="45"/>
        <v>0</v>
      </c>
      <c r="AZ236" s="252">
        <f t="shared" si="46"/>
        <v>0</v>
      </c>
      <c r="BA236" s="252">
        <f t="shared" si="47"/>
        <v>0</v>
      </c>
      <c r="BB236" s="254">
        <f t="shared" si="48"/>
        <v>0</v>
      </c>
      <c r="BC236" s="257">
        <f t="shared" si="49"/>
        <v>4</v>
      </c>
      <c r="BD236" s="252">
        <f t="shared" si="50"/>
        <v>0</v>
      </c>
      <c r="BE236" s="252">
        <f t="shared" si="51"/>
        <v>0</v>
      </c>
      <c r="BF236" s="252">
        <f t="shared" si="52"/>
        <v>0</v>
      </c>
      <c r="BG236" s="254">
        <f t="shared" si="53"/>
        <v>0</v>
      </c>
      <c r="BH236" s="257">
        <f t="shared" si="54"/>
        <v>4</v>
      </c>
      <c r="BI236" s="259">
        <f t="shared" si="55"/>
        <v>6</v>
      </c>
      <c r="BJ236" s="252">
        <f t="shared" si="56"/>
        <v>0</v>
      </c>
      <c r="BK236" s="252">
        <f t="shared" si="57"/>
        <v>0</v>
      </c>
      <c r="BL236" s="254">
        <f t="shared" si="58"/>
        <v>0</v>
      </c>
      <c r="BM236" s="260">
        <f t="shared" si="59"/>
        <v>3</v>
      </c>
      <c r="BN236" s="252">
        <f t="shared" si="60"/>
        <v>8</v>
      </c>
      <c r="BO236" s="252">
        <f t="shared" si="61"/>
        <v>0</v>
      </c>
      <c r="BP236" s="252">
        <f t="shared" si="62"/>
        <v>0</v>
      </c>
      <c r="BQ236" s="254">
        <f t="shared" si="63"/>
        <v>0</v>
      </c>
      <c r="BR236" s="261">
        <f t="shared" si="64"/>
        <v>3</v>
      </c>
      <c r="BS236" s="252">
        <f t="shared" si="65"/>
        <v>0</v>
      </c>
      <c r="BT236" s="252">
        <f t="shared" si="66"/>
        <v>0</v>
      </c>
      <c r="BU236" s="252">
        <f t="shared" si="67"/>
        <v>0</v>
      </c>
      <c r="BV236" s="254">
        <f t="shared" si="68"/>
        <v>0</v>
      </c>
      <c r="BW236" s="261">
        <f t="shared" si="69"/>
        <v>4</v>
      </c>
      <c r="BX236" s="262">
        <v>56</v>
      </c>
      <c r="BY236" s="262">
        <v>56</v>
      </c>
      <c r="BZ236" s="246" t="e">
        <f t="shared" si="70"/>
        <v>#VALUE!</v>
      </c>
      <c r="CA236" s="246">
        <f t="shared" si="71"/>
        <v>20</v>
      </c>
      <c r="CB236" s="246" t="e">
        <f t="shared" si="72"/>
        <v>#VALUE!</v>
      </c>
      <c r="CC236" s="246" t="e">
        <f t="shared" si="73"/>
        <v>#VALUE!</v>
      </c>
      <c r="CD236" s="246" t="e">
        <f t="shared" si="74"/>
        <v>#VALUE!</v>
      </c>
      <c r="CE236" s="246" t="e">
        <f t="shared" si="75"/>
        <v>#VALUE!</v>
      </c>
      <c r="CF236" s="246" t="e">
        <f t="shared" si="76"/>
        <v>#VALUE!</v>
      </c>
      <c r="CG236" s="246" t="e">
        <f t="shared" si="77"/>
        <v>#VALUE!</v>
      </c>
      <c r="CH236" s="246" t="e">
        <f t="shared" si="78"/>
        <v>#VALUE!</v>
      </c>
      <c r="CI236" s="246" t="e">
        <f t="shared" si="79"/>
        <v>#VALUE!</v>
      </c>
      <c r="CJ236" s="246" t="e">
        <f t="shared" si="80"/>
        <v>#VALUE!</v>
      </c>
      <c r="CK236" s="246" t="e">
        <f t="shared" si="81"/>
        <v>#VALUE!</v>
      </c>
      <c r="CL236" s="246" t="e">
        <f t="shared" si="82"/>
        <v>#VALUE!</v>
      </c>
      <c r="CM236" s="246" t="e">
        <f t="shared" si="83"/>
        <v>#VALUE!</v>
      </c>
      <c r="CN236" s="246" t="e">
        <f t="shared" si="84"/>
        <v>#VALUE!</v>
      </c>
      <c r="CO236" s="263" t="str">
        <f t="shared" si="85"/>
        <v>2023PEC AI 538</v>
      </c>
      <c r="CP236" s="246" t="e">
        <f t="shared" si="86"/>
        <v>#VALUE!</v>
      </c>
      <c r="CQ236" s="211"/>
      <c r="CR236" s="246">
        <f t="shared" si="87"/>
        <v>20</v>
      </c>
      <c r="CS236" s="246" t="e">
        <f t="shared" si="88"/>
        <v>#VALUE!</v>
      </c>
      <c r="CT236" s="246" t="e">
        <f t="shared" si="89"/>
        <v>#VALUE!</v>
      </c>
      <c r="CU236" s="246" t="e">
        <f t="shared" si="90"/>
        <v>#VALUE!</v>
      </c>
      <c r="CV236" s="246" t="e">
        <f t="shared" si="91"/>
        <v>#VALUE!</v>
      </c>
      <c r="CW236" s="246" t="e">
        <f t="shared" si="92"/>
        <v>#VALUE!</v>
      </c>
      <c r="CX236" s="246" t="e">
        <f t="shared" si="93"/>
        <v>#VALUE!</v>
      </c>
      <c r="CY236" s="246" t="e">
        <f t="shared" si="94"/>
        <v>#VALUE!</v>
      </c>
      <c r="CZ236" s="246" t="e">
        <f t="shared" si="95"/>
        <v>#VALUE!</v>
      </c>
      <c r="DA236" s="246" t="e">
        <f t="shared" si="96"/>
        <v>#VALUE!</v>
      </c>
      <c r="DB236" s="246" t="e">
        <f t="shared" si="97"/>
        <v>#VALUE!</v>
      </c>
      <c r="DC236" s="246" t="e">
        <f t="shared" si="98"/>
        <v>#VALUE!</v>
      </c>
      <c r="DD236" s="246" t="e">
        <f t="shared" si="99"/>
        <v>#VALUE!</v>
      </c>
      <c r="DE236" s="212"/>
      <c r="DF236" s="212" t="e">
        <f t="shared" si="100"/>
        <v>#VALUE!</v>
      </c>
      <c r="DG236" s="212"/>
      <c r="DH236" s="212"/>
      <c r="DI236" s="212"/>
      <c r="DJ236" s="212"/>
      <c r="DK236" s="212"/>
      <c r="DL236" s="212"/>
      <c r="DM236" s="212"/>
      <c r="DN236" s="212"/>
      <c r="DO236" s="212"/>
      <c r="DP236" s="212"/>
      <c r="DQ236" s="212"/>
      <c r="DR236" s="264">
        <f t="shared" si="101"/>
        <v>56</v>
      </c>
      <c r="DS236" s="241">
        <f t="shared" si="102"/>
        <v>11</v>
      </c>
      <c r="DT236" s="212">
        <f t="shared" si="103"/>
        <v>8</v>
      </c>
      <c r="DU236" s="212">
        <f t="shared" si="104"/>
        <v>8</v>
      </c>
      <c r="DV236" s="212">
        <f t="shared" si="105"/>
        <v>7</v>
      </c>
      <c r="DW236" s="212">
        <f t="shared" si="106"/>
        <v>8</v>
      </c>
      <c r="DX236" s="264">
        <f t="shared" si="107"/>
        <v>6</v>
      </c>
      <c r="DY236" s="265">
        <f t="shared" si="108"/>
        <v>8</v>
      </c>
      <c r="DZ236" s="212">
        <f t="shared" si="109"/>
        <v>56</v>
      </c>
      <c r="EA236" s="212">
        <f t="shared" si="110"/>
        <v>11</v>
      </c>
      <c r="EB236" s="212">
        <f t="shared" si="111"/>
        <v>8</v>
      </c>
      <c r="EC236" s="212">
        <f t="shared" ref="EC236:ED236" si="1682">IF(ISEVEN($B236),DT236,0)</f>
        <v>0</v>
      </c>
      <c r="ED236" s="212">
        <f t="shared" si="1682"/>
        <v>0</v>
      </c>
      <c r="EE236" s="212">
        <f t="shared" ref="EE236:EF236" si="1683">IF(ISODD($B236),DU236,0)</f>
        <v>8</v>
      </c>
      <c r="EF236" s="212">
        <f t="shared" si="1683"/>
        <v>7</v>
      </c>
      <c r="EG236" s="212">
        <f t="shared" si="114"/>
        <v>0</v>
      </c>
      <c r="EH236" s="212">
        <f t="shared" si="115"/>
        <v>8</v>
      </c>
      <c r="EI236" s="212">
        <f t="shared" ref="EI236:EJ236" si="1684">IF(ISEVEN($B236),DW236,0)</f>
        <v>0</v>
      </c>
      <c r="EJ236" s="212">
        <f t="shared" si="1684"/>
        <v>0</v>
      </c>
      <c r="EK236" s="264">
        <f t="shared" ref="EK236:EL236" si="1685">IF(ISODD($B236),DX236,0)</f>
        <v>6</v>
      </c>
      <c r="EL236" s="212">
        <f t="shared" si="1685"/>
        <v>8</v>
      </c>
      <c r="EM236" s="212">
        <f t="shared" si="118"/>
        <v>0</v>
      </c>
      <c r="EN236" s="212"/>
      <c r="EO236" s="212"/>
      <c r="EP236" s="241">
        <f t="shared" si="119"/>
        <v>11</v>
      </c>
      <c r="EQ236" s="212">
        <f t="shared" si="120"/>
        <v>10</v>
      </c>
      <c r="ER236" s="212">
        <f t="shared" si="121"/>
        <v>10</v>
      </c>
      <c r="ES236" s="212">
        <f t="shared" si="122"/>
        <v>9</v>
      </c>
      <c r="ET236" s="264">
        <f t="shared" si="123"/>
        <v>7</v>
      </c>
      <c r="EU236" s="212">
        <f t="shared" si="124"/>
        <v>9</v>
      </c>
      <c r="EV236" s="212"/>
      <c r="EW236" s="212">
        <f t="shared" si="125"/>
        <v>56</v>
      </c>
      <c r="EX236" s="212">
        <f t="shared" si="126"/>
        <v>11</v>
      </c>
      <c r="EY236" s="212">
        <f t="shared" si="127"/>
        <v>10</v>
      </c>
      <c r="EZ236" s="212">
        <f t="shared" ref="EZ236:FA236" si="1686">IF(ISEVEN($B236),EQ236,0)</f>
        <v>0</v>
      </c>
      <c r="FA236" s="212">
        <f t="shared" si="1686"/>
        <v>0</v>
      </c>
      <c r="FB236" s="212">
        <f t="shared" ref="FB236:FC236" si="1687">IF(ISODD($B236),ER236,0)</f>
        <v>10</v>
      </c>
      <c r="FC236" s="212">
        <f t="shared" si="1687"/>
        <v>9</v>
      </c>
      <c r="FD236" s="212">
        <f t="shared" si="130"/>
        <v>0</v>
      </c>
      <c r="FE236" s="264">
        <f t="shared" si="131"/>
        <v>7</v>
      </c>
      <c r="FF236" s="212">
        <f t="shared" ref="FF236:FG236" si="1688">IF(ISEVEN($B236),ET236,0)</f>
        <v>0</v>
      </c>
      <c r="FG236" s="212">
        <f t="shared" si="1688"/>
        <v>0</v>
      </c>
      <c r="FH236" s="212">
        <f t="shared" si="133"/>
        <v>9</v>
      </c>
      <c r="FI236" s="212">
        <v>0</v>
      </c>
      <c r="FJ236" s="212">
        <v>0</v>
      </c>
      <c r="FK236" s="212"/>
      <c r="FL236" s="212"/>
      <c r="FM236" s="262">
        <v>56</v>
      </c>
    </row>
    <row r="237" spans="1:169" ht="15.75" customHeight="1" x14ac:dyDescent="0.2">
      <c r="A237" s="247">
        <v>224</v>
      </c>
      <c r="B237" s="248">
        <v>213423243224</v>
      </c>
      <c r="C237" s="249" t="s">
        <v>956</v>
      </c>
      <c r="D237" s="250"/>
      <c r="E237" s="251" t="s">
        <v>957</v>
      </c>
      <c r="F237" s="252">
        <f t="shared" si="0"/>
        <v>2</v>
      </c>
      <c r="G237" s="252">
        <f t="shared" si="1"/>
        <v>2</v>
      </c>
      <c r="H237" s="252">
        <f t="shared" si="2"/>
        <v>2</v>
      </c>
      <c r="I237" s="252">
        <f t="shared" si="3"/>
        <v>2</v>
      </c>
      <c r="J237" s="252">
        <f t="shared" si="4"/>
        <v>2</v>
      </c>
      <c r="K237" s="252">
        <f t="shared" si="5"/>
        <v>2</v>
      </c>
      <c r="L237" s="252">
        <f t="shared" si="6"/>
        <v>0</v>
      </c>
      <c r="M237" s="252">
        <f t="shared" si="7"/>
        <v>0</v>
      </c>
      <c r="N237" s="252">
        <f t="shared" si="8"/>
        <v>0</v>
      </c>
      <c r="O237" s="253">
        <f t="shared" si="9"/>
        <v>0</v>
      </c>
      <c r="P237" s="252">
        <f t="shared" si="10"/>
        <v>0</v>
      </c>
      <c r="Q237" s="252">
        <f t="shared" si="11"/>
        <v>0</v>
      </c>
      <c r="R237" s="252">
        <f t="shared" si="12"/>
        <v>0</v>
      </c>
      <c r="S237" s="254">
        <f t="shared" si="13"/>
        <v>0</v>
      </c>
      <c r="T237" s="255">
        <f t="shared" si="14"/>
        <v>4</v>
      </c>
      <c r="U237" s="252">
        <f t="shared" si="15"/>
        <v>8</v>
      </c>
      <c r="V237" s="252">
        <f t="shared" si="16"/>
        <v>0</v>
      </c>
      <c r="W237" s="252">
        <f t="shared" si="17"/>
        <v>0</v>
      </c>
      <c r="X237" s="254">
        <f t="shared" si="18"/>
        <v>0</v>
      </c>
      <c r="Y237" s="256">
        <f t="shared" si="19"/>
        <v>3</v>
      </c>
      <c r="Z237" s="252">
        <f t="shared" si="20"/>
        <v>9</v>
      </c>
      <c r="AA237" s="252">
        <f t="shared" si="21"/>
        <v>0</v>
      </c>
      <c r="AB237" s="252">
        <f t="shared" si="22"/>
        <v>0</v>
      </c>
      <c r="AC237" s="254">
        <f t="shared" si="23"/>
        <v>0</v>
      </c>
      <c r="AD237" s="255">
        <f t="shared" si="24"/>
        <v>3</v>
      </c>
      <c r="AE237" s="252">
        <f t="shared" si="25"/>
        <v>0</v>
      </c>
      <c r="AF237" s="252">
        <f t="shared" si="26"/>
        <v>0</v>
      </c>
      <c r="AG237" s="252">
        <f t="shared" si="27"/>
        <v>0</v>
      </c>
      <c r="AH237" s="254">
        <f t="shared" si="28"/>
        <v>0</v>
      </c>
      <c r="AI237" s="257">
        <f t="shared" si="29"/>
        <v>4</v>
      </c>
      <c r="AJ237" s="252">
        <f t="shared" si="30"/>
        <v>0</v>
      </c>
      <c r="AK237" s="252">
        <f t="shared" si="31"/>
        <v>0</v>
      </c>
      <c r="AL237" s="252">
        <f t="shared" si="32"/>
        <v>0</v>
      </c>
      <c r="AM237" s="254">
        <f t="shared" si="33"/>
        <v>0</v>
      </c>
      <c r="AN237" s="257">
        <f t="shared" si="34"/>
        <v>4</v>
      </c>
      <c r="AO237" s="252">
        <f t="shared" si="35"/>
        <v>9</v>
      </c>
      <c r="AP237" s="252">
        <f t="shared" si="36"/>
        <v>0</v>
      </c>
      <c r="AQ237" s="252">
        <f t="shared" si="37"/>
        <v>0</v>
      </c>
      <c r="AR237" s="254">
        <f t="shared" si="38"/>
        <v>0</v>
      </c>
      <c r="AS237" s="257">
        <f t="shared" si="39"/>
        <v>3</v>
      </c>
      <c r="AT237" s="252">
        <f t="shared" si="40"/>
        <v>0</v>
      </c>
      <c r="AU237" s="252">
        <f t="shared" si="41"/>
        <v>0</v>
      </c>
      <c r="AV237" s="252">
        <f t="shared" si="42"/>
        <v>0</v>
      </c>
      <c r="AW237" s="254">
        <f t="shared" si="43"/>
        <v>0</v>
      </c>
      <c r="AX237" s="258">
        <f t="shared" si="44"/>
        <v>4</v>
      </c>
      <c r="AY237" s="252">
        <f t="shared" si="45"/>
        <v>9</v>
      </c>
      <c r="AZ237" s="252">
        <f t="shared" si="46"/>
        <v>0</v>
      </c>
      <c r="BA237" s="252">
        <f t="shared" si="47"/>
        <v>0</v>
      </c>
      <c r="BB237" s="254">
        <f t="shared" si="48"/>
        <v>0</v>
      </c>
      <c r="BC237" s="257">
        <f t="shared" si="49"/>
        <v>3</v>
      </c>
      <c r="BD237" s="259">
        <f t="shared" si="50"/>
        <v>2</v>
      </c>
      <c r="BE237" s="252">
        <f t="shared" si="51"/>
        <v>0</v>
      </c>
      <c r="BF237" s="252">
        <f t="shared" si="52"/>
        <v>0</v>
      </c>
      <c r="BG237" s="254">
        <f t="shared" si="53"/>
        <v>0</v>
      </c>
      <c r="BH237" s="257">
        <f t="shared" si="54"/>
        <v>3</v>
      </c>
      <c r="BI237" s="252">
        <f t="shared" si="55"/>
        <v>0</v>
      </c>
      <c r="BJ237" s="252">
        <f t="shared" si="56"/>
        <v>0</v>
      </c>
      <c r="BK237" s="252">
        <f t="shared" si="57"/>
        <v>0</v>
      </c>
      <c r="BL237" s="254">
        <f t="shared" si="58"/>
        <v>0</v>
      </c>
      <c r="BM237" s="260">
        <f t="shared" si="59"/>
        <v>4</v>
      </c>
      <c r="BN237" s="252">
        <f t="shared" si="60"/>
        <v>0</v>
      </c>
      <c r="BO237" s="252">
        <f t="shared" si="61"/>
        <v>0</v>
      </c>
      <c r="BP237" s="252">
        <f t="shared" si="62"/>
        <v>0</v>
      </c>
      <c r="BQ237" s="254">
        <f t="shared" si="63"/>
        <v>0</v>
      </c>
      <c r="BR237" s="261">
        <f t="shared" si="64"/>
        <v>4</v>
      </c>
      <c r="BS237" s="252">
        <f t="shared" si="65"/>
        <v>9</v>
      </c>
      <c r="BT237" s="252">
        <f t="shared" si="66"/>
        <v>0</v>
      </c>
      <c r="BU237" s="252">
        <f t="shared" si="67"/>
        <v>0</v>
      </c>
      <c r="BV237" s="254">
        <f t="shared" si="68"/>
        <v>0</v>
      </c>
      <c r="BW237" s="261">
        <f t="shared" si="69"/>
        <v>3</v>
      </c>
      <c r="BX237" s="262">
        <v>58</v>
      </c>
      <c r="BY237" s="262">
        <v>58</v>
      </c>
      <c r="BZ237" s="246" t="e">
        <f t="shared" si="70"/>
        <v>#VALUE!</v>
      </c>
      <c r="CA237" s="246">
        <f t="shared" si="71"/>
        <v>20</v>
      </c>
      <c r="CB237" s="246" t="e">
        <f t="shared" si="72"/>
        <v>#VALUE!</v>
      </c>
      <c r="CC237" s="246" t="e">
        <f t="shared" si="73"/>
        <v>#VALUE!</v>
      </c>
      <c r="CD237" s="246" t="e">
        <f t="shared" si="74"/>
        <v>#VALUE!</v>
      </c>
      <c r="CE237" s="246" t="e">
        <f t="shared" si="75"/>
        <v>#VALUE!</v>
      </c>
      <c r="CF237" s="246" t="e">
        <f t="shared" si="76"/>
        <v>#VALUE!</v>
      </c>
      <c r="CG237" s="246" t="e">
        <f t="shared" si="77"/>
        <v>#VALUE!</v>
      </c>
      <c r="CH237" s="246" t="e">
        <f t="shared" si="78"/>
        <v>#VALUE!</v>
      </c>
      <c r="CI237" s="246" t="e">
        <f t="shared" si="79"/>
        <v>#VALUE!</v>
      </c>
      <c r="CJ237" s="246" t="e">
        <f t="shared" si="80"/>
        <v>#VALUE!</v>
      </c>
      <c r="CK237" s="246" t="e">
        <f t="shared" si="81"/>
        <v>#VALUE!</v>
      </c>
      <c r="CL237" s="246" t="e">
        <f t="shared" si="82"/>
        <v>#VALUE!</v>
      </c>
      <c r="CM237" s="246" t="e">
        <f t="shared" si="83"/>
        <v>#VALUE!</v>
      </c>
      <c r="CN237" s="246" t="e">
        <f t="shared" si="84"/>
        <v>#VALUE!</v>
      </c>
      <c r="CO237" s="263" t="str">
        <f t="shared" si="85"/>
        <v>2023PEC AI 539</v>
      </c>
      <c r="CP237" s="246" t="e">
        <f t="shared" si="86"/>
        <v>#VALUE!</v>
      </c>
      <c r="CQ237" s="211"/>
      <c r="CR237" s="246">
        <f t="shared" si="87"/>
        <v>20</v>
      </c>
      <c r="CS237" s="246" t="e">
        <f t="shared" si="88"/>
        <v>#VALUE!</v>
      </c>
      <c r="CT237" s="246" t="e">
        <f t="shared" si="89"/>
        <v>#VALUE!</v>
      </c>
      <c r="CU237" s="246" t="e">
        <f t="shared" si="90"/>
        <v>#VALUE!</v>
      </c>
      <c r="CV237" s="246" t="e">
        <f t="shared" si="91"/>
        <v>#VALUE!</v>
      </c>
      <c r="CW237" s="246" t="e">
        <f t="shared" si="92"/>
        <v>#VALUE!</v>
      </c>
      <c r="CX237" s="246" t="e">
        <f t="shared" si="93"/>
        <v>#VALUE!</v>
      </c>
      <c r="CY237" s="246" t="e">
        <f t="shared" si="94"/>
        <v>#VALUE!</v>
      </c>
      <c r="CZ237" s="246" t="e">
        <f t="shared" si="95"/>
        <v>#VALUE!</v>
      </c>
      <c r="DA237" s="246" t="e">
        <f t="shared" si="96"/>
        <v>#VALUE!</v>
      </c>
      <c r="DB237" s="246" t="e">
        <f t="shared" si="97"/>
        <v>#VALUE!</v>
      </c>
      <c r="DC237" s="246" t="e">
        <f t="shared" si="98"/>
        <v>#VALUE!</v>
      </c>
      <c r="DD237" s="246" t="e">
        <f t="shared" si="99"/>
        <v>#VALUE!</v>
      </c>
      <c r="DE237" s="212"/>
      <c r="DF237" s="212" t="e">
        <f t="shared" si="100"/>
        <v>#VALUE!</v>
      </c>
      <c r="DG237" s="212"/>
      <c r="DH237" s="212"/>
      <c r="DI237" s="212"/>
      <c r="DJ237" s="212"/>
      <c r="DK237" s="212"/>
      <c r="DL237" s="212"/>
      <c r="DM237" s="212"/>
      <c r="DN237" s="212"/>
      <c r="DO237" s="212"/>
      <c r="DP237" s="212"/>
      <c r="DQ237" s="212"/>
      <c r="DR237" s="264">
        <f t="shared" si="101"/>
        <v>58</v>
      </c>
      <c r="DS237" s="241">
        <f t="shared" si="102"/>
        <v>12</v>
      </c>
      <c r="DT237" s="212">
        <f t="shared" si="103"/>
        <v>8</v>
      </c>
      <c r="DU237" s="212">
        <f t="shared" si="104"/>
        <v>9</v>
      </c>
      <c r="DV237" s="212">
        <f t="shared" si="105"/>
        <v>9</v>
      </c>
      <c r="DW237" s="212">
        <f t="shared" si="106"/>
        <v>9</v>
      </c>
      <c r="DX237" s="264">
        <f t="shared" si="107"/>
        <v>2</v>
      </c>
      <c r="DY237" s="265">
        <f t="shared" si="108"/>
        <v>9</v>
      </c>
      <c r="DZ237" s="212">
        <f t="shared" si="109"/>
        <v>58</v>
      </c>
      <c r="EA237" s="212">
        <f t="shared" si="110"/>
        <v>12</v>
      </c>
      <c r="EB237" s="212">
        <f t="shared" si="111"/>
        <v>0</v>
      </c>
      <c r="EC237" s="212">
        <f t="shared" ref="EC237:ED237" si="1689">IF(ISEVEN($B237),DT237,0)</f>
        <v>8</v>
      </c>
      <c r="ED237" s="212">
        <f t="shared" si="1689"/>
        <v>9</v>
      </c>
      <c r="EE237" s="212">
        <f t="shared" ref="EE237:EF237" si="1690">IF(ISODD($B237),DU237,0)</f>
        <v>0</v>
      </c>
      <c r="EF237" s="212">
        <f t="shared" si="1690"/>
        <v>0</v>
      </c>
      <c r="EG237" s="212">
        <f t="shared" si="114"/>
        <v>9</v>
      </c>
      <c r="EH237" s="212">
        <f t="shared" si="115"/>
        <v>0</v>
      </c>
      <c r="EI237" s="212">
        <f t="shared" ref="EI237:EJ237" si="1691">IF(ISEVEN($B237),DW237,0)</f>
        <v>9</v>
      </c>
      <c r="EJ237" s="264">
        <f t="shared" si="1691"/>
        <v>2</v>
      </c>
      <c r="EK237" s="212">
        <f t="shared" ref="EK237:EL237" si="1692">IF(ISODD($B237),DX237,0)</f>
        <v>0</v>
      </c>
      <c r="EL237" s="212">
        <f t="shared" si="1692"/>
        <v>0</v>
      </c>
      <c r="EM237" s="212">
        <f t="shared" si="118"/>
        <v>9</v>
      </c>
      <c r="EN237" s="212"/>
      <c r="EO237" s="212"/>
      <c r="EP237" s="241">
        <f t="shared" si="119"/>
        <v>12</v>
      </c>
      <c r="EQ237" s="212">
        <f t="shared" si="120"/>
        <v>10</v>
      </c>
      <c r="ER237" s="212">
        <f t="shared" si="121"/>
        <v>10</v>
      </c>
      <c r="ES237" s="212">
        <f t="shared" si="122"/>
        <v>10</v>
      </c>
      <c r="ET237" s="264">
        <f t="shared" si="123"/>
        <v>7</v>
      </c>
      <c r="EU237" s="212">
        <f t="shared" si="124"/>
        <v>9</v>
      </c>
      <c r="EV237" s="212"/>
      <c r="EW237" s="212">
        <f t="shared" si="125"/>
        <v>58</v>
      </c>
      <c r="EX237" s="212">
        <f t="shared" si="126"/>
        <v>12</v>
      </c>
      <c r="EY237" s="212">
        <f t="shared" si="127"/>
        <v>0</v>
      </c>
      <c r="EZ237" s="212">
        <f t="shared" ref="EZ237:FA237" si="1693">IF(ISEVEN($B237),EQ237,0)</f>
        <v>10</v>
      </c>
      <c r="FA237" s="212">
        <f t="shared" si="1693"/>
        <v>10</v>
      </c>
      <c r="FB237" s="212">
        <f t="shared" ref="FB237:FC237" si="1694">IF(ISODD($B237),ER237,0)</f>
        <v>0</v>
      </c>
      <c r="FC237" s="212">
        <f t="shared" si="1694"/>
        <v>0</v>
      </c>
      <c r="FD237" s="212">
        <f t="shared" si="130"/>
        <v>10</v>
      </c>
      <c r="FE237" s="212">
        <f t="shared" si="131"/>
        <v>0</v>
      </c>
      <c r="FF237" s="264">
        <f t="shared" ref="FF237:FG237" si="1695">IF(ISEVEN($B237),ET237,0)</f>
        <v>7</v>
      </c>
      <c r="FG237" s="212">
        <f t="shared" si="1695"/>
        <v>9</v>
      </c>
      <c r="FH237" s="212">
        <f t="shared" si="133"/>
        <v>0</v>
      </c>
      <c r="FI237" s="212">
        <v>0</v>
      </c>
      <c r="FJ237" s="212">
        <v>0</v>
      </c>
      <c r="FK237" s="212"/>
      <c r="FL237" s="212"/>
      <c r="FM237" s="262">
        <v>58</v>
      </c>
    </row>
    <row r="238" spans="1:169" ht="15.75" customHeight="1" x14ac:dyDescent="0.2">
      <c r="A238" s="247">
        <v>225</v>
      </c>
      <c r="B238" s="248">
        <v>213423243225</v>
      </c>
      <c r="C238" s="249" t="s">
        <v>958</v>
      </c>
      <c r="D238" s="250"/>
      <c r="E238" s="251" t="s">
        <v>959</v>
      </c>
      <c r="F238" s="252">
        <f t="shared" si="0"/>
        <v>2</v>
      </c>
      <c r="G238" s="252">
        <f t="shared" si="1"/>
        <v>2</v>
      </c>
      <c r="H238" s="252">
        <f t="shared" si="2"/>
        <v>2</v>
      </c>
      <c r="I238" s="252">
        <f t="shared" si="3"/>
        <v>2</v>
      </c>
      <c r="J238" s="252">
        <f t="shared" si="4"/>
        <v>2</v>
      </c>
      <c r="K238" s="252">
        <f t="shared" si="5"/>
        <v>2</v>
      </c>
      <c r="L238" s="252">
        <f t="shared" si="6"/>
        <v>2</v>
      </c>
      <c r="M238" s="252">
        <f t="shared" si="7"/>
        <v>2</v>
      </c>
      <c r="N238" s="252">
        <f t="shared" si="8"/>
        <v>0</v>
      </c>
      <c r="O238" s="253">
        <f t="shared" si="9"/>
        <v>0</v>
      </c>
      <c r="P238" s="252">
        <f t="shared" si="10"/>
        <v>12</v>
      </c>
      <c r="Q238" s="252">
        <f t="shared" si="11"/>
        <v>0</v>
      </c>
      <c r="R238" s="252">
        <f t="shared" si="12"/>
        <v>0</v>
      </c>
      <c r="S238" s="254">
        <f t="shared" si="13"/>
        <v>0</v>
      </c>
      <c r="T238" s="255">
        <f t="shared" si="14"/>
        <v>3</v>
      </c>
      <c r="U238" s="252">
        <f t="shared" si="15"/>
        <v>0</v>
      </c>
      <c r="V238" s="252">
        <f t="shared" si="16"/>
        <v>0</v>
      </c>
      <c r="W238" s="252">
        <f t="shared" si="17"/>
        <v>0</v>
      </c>
      <c r="X238" s="254">
        <f t="shared" si="18"/>
        <v>0</v>
      </c>
      <c r="Y238" s="256">
        <f t="shared" si="19"/>
        <v>4</v>
      </c>
      <c r="Z238" s="252">
        <f t="shared" si="20"/>
        <v>0</v>
      </c>
      <c r="AA238" s="252">
        <f t="shared" si="21"/>
        <v>0</v>
      </c>
      <c r="AB238" s="252">
        <f t="shared" si="22"/>
        <v>0</v>
      </c>
      <c r="AC238" s="254">
        <f t="shared" si="23"/>
        <v>0</v>
      </c>
      <c r="AD238" s="255">
        <f t="shared" si="24"/>
        <v>4</v>
      </c>
      <c r="AE238" s="252">
        <f t="shared" si="25"/>
        <v>12</v>
      </c>
      <c r="AF238" s="252">
        <f t="shared" si="26"/>
        <v>0</v>
      </c>
      <c r="AG238" s="252">
        <f t="shared" si="27"/>
        <v>0</v>
      </c>
      <c r="AH238" s="254">
        <f t="shared" si="28"/>
        <v>0</v>
      </c>
      <c r="AI238" s="257">
        <f t="shared" si="29"/>
        <v>3</v>
      </c>
      <c r="AJ238" s="252">
        <f t="shared" si="30"/>
        <v>10</v>
      </c>
      <c r="AK238" s="252">
        <f t="shared" si="31"/>
        <v>0</v>
      </c>
      <c r="AL238" s="252">
        <f t="shared" si="32"/>
        <v>0</v>
      </c>
      <c r="AM238" s="254">
        <f t="shared" si="33"/>
        <v>0</v>
      </c>
      <c r="AN238" s="257">
        <f t="shared" si="34"/>
        <v>3</v>
      </c>
      <c r="AO238" s="252">
        <f t="shared" si="35"/>
        <v>0</v>
      </c>
      <c r="AP238" s="252">
        <f t="shared" si="36"/>
        <v>0</v>
      </c>
      <c r="AQ238" s="252">
        <f t="shared" si="37"/>
        <v>0</v>
      </c>
      <c r="AR238" s="254">
        <f t="shared" si="38"/>
        <v>0</v>
      </c>
      <c r="AS238" s="257">
        <f t="shared" si="39"/>
        <v>4</v>
      </c>
      <c r="AT238" s="252">
        <f t="shared" si="40"/>
        <v>12</v>
      </c>
      <c r="AU238" s="252">
        <f t="shared" si="41"/>
        <v>0</v>
      </c>
      <c r="AV238" s="252">
        <f t="shared" si="42"/>
        <v>0</v>
      </c>
      <c r="AW238" s="254">
        <f t="shared" si="43"/>
        <v>0</v>
      </c>
      <c r="AX238" s="258">
        <f t="shared" si="44"/>
        <v>3</v>
      </c>
      <c r="AY238" s="252">
        <f t="shared" si="45"/>
        <v>0</v>
      </c>
      <c r="AZ238" s="252">
        <f t="shared" si="46"/>
        <v>0</v>
      </c>
      <c r="BA238" s="252">
        <f t="shared" si="47"/>
        <v>0</v>
      </c>
      <c r="BB238" s="254">
        <f t="shared" si="48"/>
        <v>0</v>
      </c>
      <c r="BC238" s="257">
        <f t="shared" si="49"/>
        <v>4</v>
      </c>
      <c r="BD238" s="252">
        <f t="shared" si="50"/>
        <v>0</v>
      </c>
      <c r="BE238" s="252">
        <f t="shared" si="51"/>
        <v>0</v>
      </c>
      <c r="BF238" s="252">
        <f t="shared" si="52"/>
        <v>0</v>
      </c>
      <c r="BG238" s="254">
        <f t="shared" si="53"/>
        <v>0</v>
      </c>
      <c r="BH238" s="257">
        <f t="shared" si="54"/>
        <v>4</v>
      </c>
      <c r="BI238" s="259">
        <f t="shared" si="55"/>
        <v>8</v>
      </c>
      <c r="BJ238" s="252">
        <f t="shared" si="56"/>
        <v>0</v>
      </c>
      <c r="BK238" s="252">
        <f t="shared" si="57"/>
        <v>0</v>
      </c>
      <c r="BL238" s="254">
        <f t="shared" si="58"/>
        <v>0</v>
      </c>
      <c r="BM238" s="260">
        <f t="shared" si="59"/>
        <v>3</v>
      </c>
      <c r="BN238" s="252">
        <f t="shared" si="60"/>
        <v>12</v>
      </c>
      <c r="BO238" s="252">
        <f t="shared" si="61"/>
        <v>0</v>
      </c>
      <c r="BP238" s="252">
        <f t="shared" si="62"/>
        <v>0</v>
      </c>
      <c r="BQ238" s="254">
        <f t="shared" si="63"/>
        <v>0</v>
      </c>
      <c r="BR238" s="261">
        <f t="shared" si="64"/>
        <v>3</v>
      </c>
      <c r="BS238" s="252">
        <f t="shared" si="65"/>
        <v>0</v>
      </c>
      <c r="BT238" s="252">
        <f t="shared" si="66"/>
        <v>0</v>
      </c>
      <c r="BU238" s="252">
        <f t="shared" si="67"/>
        <v>0</v>
      </c>
      <c r="BV238" s="254">
        <f t="shared" si="68"/>
        <v>0</v>
      </c>
      <c r="BW238" s="261">
        <f t="shared" si="69"/>
        <v>4</v>
      </c>
      <c r="BX238" s="262">
        <v>82</v>
      </c>
      <c r="BY238" s="262">
        <v>82</v>
      </c>
      <c r="BZ238" s="246" t="e">
        <f t="shared" si="70"/>
        <v>#VALUE!</v>
      </c>
      <c r="CA238" s="246">
        <f t="shared" si="71"/>
        <v>20</v>
      </c>
      <c r="CB238" s="246" t="e">
        <f t="shared" si="72"/>
        <v>#VALUE!</v>
      </c>
      <c r="CC238" s="246" t="e">
        <f t="shared" si="73"/>
        <v>#VALUE!</v>
      </c>
      <c r="CD238" s="246" t="e">
        <f t="shared" si="74"/>
        <v>#VALUE!</v>
      </c>
      <c r="CE238" s="246" t="e">
        <f t="shared" si="75"/>
        <v>#VALUE!</v>
      </c>
      <c r="CF238" s="246" t="e">
        <f t="shared" si="76"/>
        <v>#VALUE!</v>
      </c>
      <c r="CG238" s="246" t="e">
        <f t="shared" si="77"/>
        <v>#VALUE!</v>
      </c>
      <c r="CH238" s="246" t="e">
        <f t="shared" si="78"/>
        <v>#VALUE!</v>
      </c>
      <c r="CI238" s="246" t="e">
        <f t="shared" si="79"/>
        <v>#VALUE!</v>
      </c>
      <c r="CJ238" s="246" t="e">
        <f t="shared" si="80"/>
        <v>#VALUE!</v>
      </c>
      <c r="CK238" s="246" t="e">
        <f t="shared" si="81"/>
        <v>#VALUE!</v>
      </c>
      <c r="CL238" s="246" t="e">
        <f t="shared" si="82"/>
        <v>#VALUE!</v>
      </c>
      <c r="CM238" s="246" t="e">
        <f t="shared" si="83"/>
        <v>#VALUE!</v>
      </c>
      <c r="CN238" s="246" t="e">
        <f t="shared" si="84"/>
        <v>#VALUE!</v>
      </c>
      <c r="CO238" s="263" t="str">
        <f t="shared" si="85"/>
        <v>2023PEC AI 540</v>
      </c>
      <c r="CP238" s="246" t="e">
        <f t="shared" si="86"/>
        <v>#VALUE!</v>
      </c>
      <c r="CQ238" s="211"/>
      <c r="CR238" s="246">
        <f t="shared" si="87"/>
        <v>20</v>
      </c>
      <c r="CS238" s="246" t="e">
        <f t="shared" si="88"/>
        <v>#VALUE!</v>
      </c>
      <c r="CT238" s="246" t="e">
        <f t="shared" si="89"/>
        <v>#VALUE!</v>
      </c>
      <c r="CU238" s="246" t="e">
        <f t="shared" si="90"/>
        <v>#VALUE!</v>
      </c>
      <c r="CV238" s="246" t="e">
        <f t="shared" si="91"/>
        <v>#VALUE!</v>
      </c>
      <c r="CW238" s="246" t="e">
        <f t="shared" si="92"/>
        <v>#VALUE!</v>
      </c>
      <c r="CX238" s="246" t="e">
        <f t="shared" si="93"/>
        <v>#VALUE!</v>
      </c>
      <c r="CY238" s="246" t="e">
        <f t="shared" si="94"/>
        <v>#VALUE!</v>
      </c>
      <c r="CZ238" s="246" t="e">
        <f t="shared" si="95"/>
        <v>#VALUE!</v>
      </c>
      <c r="DA238" s="246" t="e">
        <f t="shared" si="96"/>
        <v>#VALUE!</v>
      </c>
      <c r="DB238" s="246" t="e">
        <f t="shared" si="97"/>
        <v>#VALUE!</v>
      </c>
      <c r="DC238" s="246" t="e">
        <f t="shared" si="98"/>
        <v>#VALUE!</v>
      </c>
      <c r="DD238" s="246" t="e">
        <f t="shared" si="99"/>
        <v>#VALUE!</v>
      </c>
      <c r="DE238" s="212"/>
      <c r="DF238" s="212" t="e">
        <f t="shared" si="100"/>
        <v>#VALUE!</v>
      </c>
      <c r="DG238" s="212"/>
      <c r="DH238" s="212"/>
      <c r="DI238" s="212"/>
      <c r="DJ238" s="212"/>
      <c r="DK238" s="212"/>
      <c r="DL238" s="212"/>
      <c r="DM238" s="212"/>
      <c r="DN238" s="212"/>
      <c r="DO238" s="212"/>
      <c r="DP238" s="212"/>
      <c r="DQ238" s="212"/>
      <c r="DR238" s="264">
        <f t="shared" si="101"/>
        <v>82</v>
      </c>
      <c r="DS238" s="241">
        <f t="shared" si="102"/>
        <v>16</v>
      </c>
      <c r="DT238" s="212">
        <f t="shared" si="103"/>
        <v>12</v>
      </c>
      <c r="DU238" s="212">
        <f t="shared" si="104"/>
        <v>12</v>
      </c>
      <c r="DV238" s="212">
        <f t="shared" si="105"/>
        <v>10</v>
      </c>
      <c r="DW238" s="212">
        <f t="shared" si="106"/>
        <v>12</v>
      </c>
      <c r="DX238" s="264">
        <f t="shared" si="107"/>
        <v>8</v>
      </c>
      <c r="DY238" s="265">
        <f t="shared" si="108"/>
        <v>12</v>
      </c>
      <c r="DZ238" s="212">
        <f t="shared" si="109"/>
        <v>82</v>
      </c>
      <c r="EA238" s="212">
        <f t="shared" si="110"/>
        <v>16</v>
      </c>
      <c r="EB238" s="212">
        <f t="shared" si="111"/>
        <v>12</v>
      </c>
      <c r="EC238" s="212">
        <f t="shared" ref="EC238:ED238" si="1696">IF(ISEVEN($B238),DT238,0)</f>
        <v>0</v>
      </c>
      <c r="ED238" s="212">
        <f t="shared" si="1696"/>
        <v>0</v>
      </c>
      <c r="EE238" s="212">
        <f t="shared" ref="EE238:EF238" si="1697">IF(ISODD($B238),DU238,0)</f>
        <v>12</v>
      </c>
      <c r="EF238" s="212">
        <f t="shared" si="1697"/>
        <v>10</v>
      </c>
      <c r="EG238" s="212">
        <f t="shared" si="114"/>
        <v>0</v>
      </c>
      <c r="EH238" s="212">
        <f t="shared" si="115"/>
        <v>12</v>
      </c>
      <c r="EI238" s="212">
        <f t="shared" ref="EI238:EJ238" si="1698">IF(ISEVEN($B238),DW238,0)</f>
        <v>0</v>
      </c>
      <c r="EJ238" s="212">
        <f t="shared" si="1698"/>
        <v>0</v>
      </c>
      <c r="EK238" s="264">
        <f t="shared" ref="EK238:EL238" si="1699">IF(ISODD($B238),DX238,0)</f>
        <v>8</v>
      </c>
      <c r="EL238" s="212">
        <f t="shared" si="1699"/>
        <v>12</v>
      </c>
      <c r="EM238" s="212">
        <f t="shared" si="118"/>
        <v>0</v>
      </c>
      <c r="EN238" s="212"/>
      <c r="EO238" s="212"/>
      <c r="EP238" s="241">
        <f t="shared" si="119"/>
        <v>16</v>
      </c>
      <c r="EQ238" s="212">
        <f t="shared" si="120"/>
        <v>14</v>
      </c>
      <c r="ER238" s="212">
        <f t="shared" si="121"/>
        <v>14</v>
      </c>
      <c r="ES238" s="212">
        <f t="shared" si="122"/>
        <v>13</v>
      </c>
      <c r="ET238" s="264">
        <f t="shared" si="123"/>
        <v>12</v>
      </c>
      <c r="EU238" s="212">
        <f t="shared" si="124"/>
        <v>13</v>
      </c>
      <c r="EV238" s="212"/>
      <c r="EW238" s="212">
        <f t="shared" si="125"/>
        <v>82</v>
      </c>
      <c r="EX238" s="212">
        <f t="shared" si="126"/>
        <v>16</v>
      </c>
      <c r="EY238" s="212">
        <f t="shared" si="127"/>
        <v>14</v>
      </c>
      <c r="EZ238" s="212">
        <f t="shared" ref="EZ238:FA238" si="1700">IF(ISEVEN($B238),EQ238,0)</f>
        <v>0</v>
      </c>
      <c r="FA238" s="212">
        <f t="shared" si="1700"/>
        <v>0</v>
      </c>
      <c r="FB238" s="212">
        <f t="shared" ref="FB238:FC238" si="1701">IF(ISODD($B238),ER238,0)</f>
        <v>14</v>
      </c>
      <c r="FC238" s="212">
        <f t="shared" si="1701"/>
        <v>13</v>
      </c>
      <c r="FD238" s="212">
        <f t="shared" si="130"/>
        <v>0</v>
      </c>
      <c r="FE238" s="264">
        <f t="shared" si="131"/>
        <v>12</v>
      </c>
      <c r="FF238" s="212">
        <f t="shared" ref="FF238:FG238" si="1702">IF(ISEVEN($B238),ET238,0)</f>
        <v>0</v>
      </c>
      <c r="FG238" s="212">
        <f t="shared" si="1702"/>
        <v>0</v>
      </c>
      <c r="FH238" s="212">
        <f t="shared" si="133"/>
        <v>13</v>
      </c>
      <c r="FI238" s="212">
        <v>0</v>
      </c>
      <c r="FJ238" s="212">
        <v>0</v>
      </c>
      <c r="FK238" s="212"/>
      <c r="FL238" s="212"/>
      <c r="FM238" s="262">
        <v>82</v>
      </c>
    </row>
    <row r="239" spans="1:169" ht="15.75" customHeight="1" x14ac:dyDescent="0.2">
      <c r="A239" s="247">
        <v>226</v>
      </c>
      <c r="B239" s="248">
        <v>213423243226</v>
      </c>
      <c r="C239" s="249" t="s">
        <v>706</v>
      </c>
      <c r="D239" s="250"/>
      <c r="E239" s="251" t="s">
        <v>1683</v>
      </c>
      <c r="F239" s="252">
        <f t="shared" si="0"/>
        <v>2</v>
      </c>
      <c r="G239" s="252">
        <f t="shared" si="1"/>
        <v>2</v>
      </c>
      <c r="H239" s="252">
        <f t="shared" si="2"/>
        <v>2</v>
      </c>
      <c r="I239" s="252">
        <f t="shared" si="3"/>
        <v>2</v>
      </c>
      <c r="J239" s="252">
        <f t="shared" si="4"/>
        <v>2</v>
      </c>
      <c r="K239" s="252">
        <f t="shared" si="5"/>
        <v>0</v>
      </c>
      <c r="L239" s="252">
        <f t="shared" si="6"/>
        <v>0</v>
      </c>
      <c r="M239" s="252">
        <f t="shared" si="7"/>
        <v>0</v>
      </c>
      <c r="N239" s="252">
        <f t="shared" si="8"/>
        <v>0</v>
      </c>
      <c r="O239" s="253">
        <f t="shared" si="9"/>
        <v>0</v>
      </c>
      <c r="P239" s="252">
        <f t="shared" si="10"/>
        <v>0</v>
      </c>
      <c r="Q239" s="252">
        <f t="shared" si="11"/>
        <v>0</v>
      </c>
      <c r="R239" s="252">
        <f t="shared" si="12"/>
        <v>0</v>
      </c>
      <c r="S239" s="254">
        <f t="shared" si="13"/>
        <v>0</v>
      </c>
      <c r="T239" s="255">
        <f t="shared" si="14"/>
        <v>4</v>
      </c>
      <c r="U239" s="252">
        <f t="shared" si="15"/>
        <v>7</v>
      </c>
      <c r="V239" s="252">
        <f t="shared" si="16"/>
        <v>0</v>
      </c>
      <c r="W239" s="252">
        <f t="shared" si="17"/>
        <v>0</v>
      </c>
      <c r="X239" s="254">
        <f t="shared" si="18"/>
        <v>0</v>
      </c>
      <c r="Y239" s="256">
        <f t="shared" si="19"/>
        <v>3</v>
      </c>
      <c r="Z239" s="252">
        <f t="shared" si="20"/>
        <v>8</v>
      </c>
      <c r="AA239" s="252">
        <f t="shared" si="21"/>
        <v>0</v>
      </c>
      <c r="AB239" s="252">
        <f t="shared" si="22"/>
        <v>0</v>
      </c>
      <c r="AC239" s="254">
        <f t="shared" si="23"/>
        <v>0</v>
      </c>
      <c r="AD239" s="255">
        <f t="shared" si="24"/>
        <v>3</v>
      </c>
      <c r="AE239" s="252">
        <f t="shared" si="25"/>
        <v>0</v>
      </c>
      <c r="AF239" s="252">
        <f t="shared" si="26"/>
        <v>0</v>
      </c>
      <c r="AG239" s="252">
        <f t="shared" si="27"/>
        <v>0</v>
      </c>
      <c r="AH239" s="254">
        <f t="shared" si="28"/>
        <v>0</v>
      </c>
      <c r="AI239" s="257">
        <f t="shared" si="29"/>
        <v>4</v>
      </c>
      <c r="AJ239" s="252">
        <f t="shared" si="30"/>
        <v>0</v>
      </c>
      <c r="AK239" s="252">
        <f t="shared" si="31"/>
        <v>0</v>
      </c>
      <c r="AL239" s="252">
        <f t="shared" si="32"/>
        <v>0</v>
      </c>
      <c r="AM239" s="254">
        <f t="shared" si="33"/>
        <v>0</v>
      </c>
      <c r="AN239" s="257">
        <f t="shared" si="34"/>
        <v>4</v>
      </c>
      <c r="AO239" s="252">
        <f t="shared" si="35"/>
        <v>8</v>
      </c>
      <c r="AP239" s="252">
        <f t="shared" si="36"/>
        <v>0</v>
      </c>
      <c r="AQ239" s="252">
        <f t="shared" si="37"/>
        <v>0</v>
      </c>
      <c r="AR239" s="254">
        <f t="shared" si="38"/>
        <v>0</v>
      </c>
      <c r="AS239" s="257">
        <f t="shared" si="39"/>
        <v>3</v>
      </c>
      <c r="AT239" s="252">
        <f t="shared" si="40"/>
        <v>0</v>
      </c>
      <c r="AU239" s="252">
        <f t="shared" si="41"/>
        <v>0</v>
      </c>
      <c r="AV239" s="252">
        <f t="shared" si="42"/>
        <v>0</v>
      </c>
      <c r="AW239" s="254">
        <f t="shared" si="43"/>
        <v>0</v>
      </c>
      <c r="AX239" s="258">
        <f t="shared" si="44"/>
        <v>4</v>
      </c>
      <c r="AY239" s="252">
        <f t="shared" si="45"/>
        <v>8</v>
      </c>
      <c r="AZ239" s="252">
        <f t="shared" si="46"/>
        <v>0</v>
      </c>
      <c r="BA239" s="252">
        <f t="shared" si="47"/>
        <v>0</v>
      </c>
      <c r="BB239" s="254">
        <f t="shared" si="48"/>
        <v>0</v>
      </c>
      <c r="BC239" s="257">
        <f t="shared" si="49"/>
        <v>3</v>
      </c>
      <c r="BD239" s="259">
        <f t="shared" si="50"/>
        <v>3</v>
      </c>
      <c r="BE239" s="252">
        <f t="shared" si="51"/>
        <v>0</v>
      </c>
      <c r="BF239" s="252">
        <f t="shared" si="52"/>
        <v>0</v>
      </c>
      <c r="BG239" s="254">
        <f t="shared" si="53"/>
        <v>0</v>
      </c>
      <c r="BH239" s="257">
        <f t="shared" si="54"/>
        <v>3</v>
      </c>
      <c r="BI239" s="252">
        <f t="shared" si="55"/>
        <v>0</v>
      </c>
      <c r="BJ239" s="252">
        <f t="shared" si="56"/>
        <v>0</v>
      </c>
      <c r="BK239" s="252">
        <f t="shared" si="57"/>
        <v>0</v>
      </c>
      <c r="BL239" s="254">
        <f t="shared" si="58"/>
        <v>0</v>
      </c>
      <c r="BM239" s="260">
        <f t="shared" si="59"/>
        <v>4</v>
      </c>
      <c r="BN239" s="252">
        <f t="shared" si="60"/>
        <v>0</v>
      </c>
      <c r="BO239" s="252">
        <f t="shared" si="61"/>
        <v>0</v>
      </c>
      <c r="BP239" s="252">
        <f t="shared" si="62"/>
        <v>0</v>
      </c>
      <c r="BQ239" s="254">
        <f t="shared" si="63"/>
        <v>0</v>
      </c>
      <c r="BR239" s="261">
        <f t="shared" si="64"/>
        <v>4</v>
      </c>
      <c r="BS239" s="252">
        <f t="shared" si="65"/>
        <v>8</v>
      </c>
      <c r="BT239" s="252">
        <f t="shared" si="66"/>
        <v>0</v>
      </c>
      <c r="BU239" s="252">
        <f t="shared" si="67"/>
        <v>0</v>
      </c>
      <c r="BV239" s="254">
        <f t="shared" si="68"/>
        <v>0</v>
      </c>
      <c r="BW239" s="261">
        <f t="shared" si="69"/>
        <v>3</v>
      </c>
      <c r="BX239" s="262">
        <v>52</v>
      </c>
      <c r="BY239" s="262">
        <v>52</v>
      </c>
      <c r="BZ239" s="246" t="e">
        <f t="shared" si="70"/>
        <v>#VALUE!</v>
      </c>
      <c r="CA239" s="246">
        <f t="shared" si="71"/>
        <v>20</v>
      </c>
      <c r="CB239" s="246" t="e">
        <f t="shared" si="72"/>
        <v>#VALUE!</v>
      </c>
      <c r="CC239" s="246" t="e">
        <f t="shared" si="73"/>
        <v>#VALUE!</v>
      </c>
      <c r="CD239" s="246" t="e">
        <f t="shared" si="74"/>
        <v>#VALUE!</v>
      </c>
      <c r="CE239" s="246" t="e">
        <f t="shared" si="75"/>
        <v>#VALUE!</v>
      </c>
      <c r="CF239" s="246" t="e">
        <f t="shared" si="76"/>
        <v>#VALUE!</v>
      </c>
      <c r="CG239" s="246" t="e">
        <f t="shared" si="77"/>
        <v>#VALUE!</v>
      </c>
      <c r="CH239" s="246" t="e">
        <f t="shared" si="78"/>
        <v>#VALUE!</v>
      </c>
      <c r="CI239" s="246" t="e">
        <f t="shared" si="79"/>
        <v>#VALUE!</v>
      </c>
      <c r="CJ239" s="246" t="e">
        <f t="shared" si="80"/>
        <v>#VALUE!</v>
      </c>
      <c r="CK239" s="246" t="e">
        <f t="shared" si="81"/>
        <v>#VALUE!</v>
      </c>
      <c r="CL239" s="246" t="e">
        <f t="shared" si="82"/>
        <v>#VALUE!</v>
      </c>
      <c r="CM239" s="246" t="e">
        <f t="shared" si="83"/>
        <v>#VALUE!</v>
      </c>
      <c r="CN239" s="246" t="e">
        <f t="shared" si="84"/>
        <v>#VALUE!</v>
      </c>
      <c r="CO239" s="263" t="str">
        <f t="shared" si="85"/>
        <v>2023PEC AI 414</v>
      </c>
      <c r="CP239" s="246" t="e">
        <f t="shared" si="86"/>
        <v>#VALUE!</v>
      </c>
      <c r="CQ239" s="211"/>
      <c r="CR239" s="246">
        <f t="shared" si="87"/>
        <v>20</v>
      </c>
      <c r="CS239" s="246" t="e">
        <f t="shared" si="88"/>
        <v>#VALUE!</v>
      </c>
      <c r="CT239" s="246" t="e">
        <f t="shared" si="89"/>
        <v>#VALUE!</v>
      </c>
      <c r="CU239" s="246" t="e">
        <f t="shared" si="90"/>
        <v>#VALUE!</v>
      </c>
      <c r="CV239" s="246" t="e">
        <f t="shared" si="91"/>
        <v>#VALUE!</v>
      </c>
      <c r="CW239" s="246" t="e">
        <f t="shared" si="92"/>
        <v>#VALUE!</v>
      </c>
      <c r="CX239" s="246" t="e">
        <f t="shared" si="93"/>
        <v>#VALUE!</v>
      </c>
      <c r="CY239" s="246" t="e">
        <f t="shared" si="94"/>
        <v>#VALUE!</v>
      </c>
      <c r="CZ239" s="246" t="e">
        <f t="shared" si="95"/>
        <v>#VALUE!</v>
      </c>
      <c r="DA239" s="246" t="e">
        <f t="shared" si="96"/>
        <v>#VALUE!</v>
      </c>
      <c r="DB239" s="246" t="e">
        <f t="shared" si="97"/>
        <v>#VALUE!</v>
      </c>
      <c r="DC239" s="246" t="e">
        <f t="shared" si="98"/>
        <v>#VALUE!</v>
      </c>
      <c r="DD239" s="246" t="e">
        <f t="shared" si="99"/>
        <v>#VALUE!</v>
      </c>
      <c r="DE239" s="212"/>
      <c r="DF239" s="212" t="e">
        <f t="shared" si="100"/>
        <v>#VALUE!</v>
      </c>
      <c r="DG239" s="212"/>
      <c r="DH239" s="212"/>
      <c r="DI239" s="212"/>
      <c r="DJ239" s="212"/>
      <c r="DK239" s="212"/>
      <c r="DL239" s="212"/>
      <c r="DM239" s="212"/>
      <c r="DN239" s="212"/>
      <c r="DO239" s="212"/>
      <c r="DP239" s="212"/>
      <c r="DQ239" s="212"/>
      <c r="DR239" s="264">
        <f t="shared" si="101"/>
        <v>52</v>
      </c>
      <c r="DS239" s="241">
        <f t="shared" si="102"/>
        <v>10</v>
      </c>
      <c r="DT239" s="212">
        <f t="shared" si="103"/>
        <v>7</v>
      </c>
      <c r="DU239" s="212">
        <f t="shared" si="104"/>
        <v>8</v>
      </c>
      <c r="DV239" s="212">
        <f t="shared" si="105"/>
        <v>8</v>
      </c>
      <c r="DW239" s="212">
        <f t="shared" si="106"/>
        <v>8</v>
      </c>
      <c r="DX239" s="264">
        <f t="shared" si="107"/>
        <v>3</v>
      </c>
      <c r="DY239" s="265">
        <f t="shared" si="108"/>
        <v>8</v>
      </c>
      <c r="DZ239" s="212">
        <f t="shared" si="109"/>
        <v>52</v>
      </c>
      <c r="EA239" s="212">
        <f t="shared" si="110"/>
        <v>10</v>
      </c>
      <c r="EB239" s="212">
        <f t="shared" si="111"/>
        <v>0</v>
      </c>
      <c r="EC239" s="212">
        <f t="shared" ref="EC239:ED239" si="1703">IF(ISEVEN($B239),DT239,0)</f>
        <v>7</v>
      </c>
      <c r="ED239" s="212">
        <f t="shared" si="1703"/>
        <v>8</v>
      </c>
      <c r="EE239" s="212">
        <f t="shared" ref="EE239:EF239" si="1704">IF(ISODD($B239),DU239,0)</f>
        <v>0</v>
      </c>
      <c r="EF239" s="212">
        <f t="shared" si="1704"/>
        <v>0</v>
      </c>
      <c r="EG239" s="212">
        <f t="shared" si="114"/>
        <v>8</v>
      </c>
      <c r="EH239" s="212">
        <f t="shared" si="115"/>
        <v>0</v>
      </c>
      <c r="EI239" s="212">
        <f t="shared" ref="EI239:EJ239" si="1705">IF(ISEVEN($B239),DW239,0)</f>
        <v>8</v>
      </c>
      <c r="EJ239" s="264">
        <f t="shared" si="1705"/>
        <v>3</v>
      </c>
      <c r="EK239" s="212">
        <f t="shared" ref="EK239:EL239" si="1706">IF(ISODD($B239),DX239,0)</f>
        <v>0</v>
      </c>
      <c r="EL239" s="212">
        <f t="shared" si="1706"/>
        <v>0</v>
      </c>
      <c r="EM239" s="212">
        <f t="shared" si="118"/>
        <v>8</v>
      </c>
      <c r="EN239" s="212"/>
      <c r="EO239" s="212"/>
      <c r="EP239" s="241">
        <f t="shared" si="119"/>
        <v>10</v>
      </c>
      <c r="EQ239" s="212">
        <f t="shared" si="120"/>
        <v>9</v>
      </c>
      <c r="ER239" s="212">
        <f t="shared" si="121"/>
        <v>9</v>
      </c>
      <c r="ES239" s="212">
        <f t="shared" si="122"/>
        <v>9</v>
      </c>
      <c r="ET239" s="264">
        <f t="shared" si="123"/>
        <v>7</v>
      </c>
      <c r="EU239" s="212">
        <f t="shared" si="124"/>
        <v>8</v>
      </c>
      <c r="EV239" s="212"/>
      <c r="EW239" s="212">
        <f t="shared" si="125"/>
        <v>52</v>
      </c>
      <c r="EX239" s="212">
        <f t="shared" si="126"/>
        <v>10</v>
      </c>
      <c r="EY239" s="212">
        <f t="shared" si="127"/>
        <v>0</v>
      </c>
      <c r="EZ239" s="212">
        <f t="shared" ref="EZ239:FA239" si="1707">IF(ISEVEN($B239),EQ239,0)</f>
        <v>9</v>
      </c>
      <c r="FA239" s="212">
        <f t="shared" si="1707"/>
        <v>9</v>
      </c>
      <c r="FB239" s="212">
        <f t="shared" ref="FB239:FC239" si="1708">IF(ISODD($B239),ER239,0)</f>
        <v>0</v>
      </c>
      <c r="FC239" s="212">
        <f t="shared" si="1708"/>
        <v>0</v>
      </c>
      <c r="FD239" s="212">
        <f t="shared" si="130"/>
        <v>9</v>
      </c>
      <c r="FE239" s="212">
        <f t="shared" si="131"/>
        <v>0</v>
      </c>
      <c r="FF239" s="264">
        <f t="shared" ref="FF239:FG239" si="1709">IF(ISEVEN($B239),ET239,0)</f>
        <v>7</v>
      </c>
      <c r="FG239" s="212">
        <f t="shared" si="1709"/>
        <v>8</v>
      </c>
      <c r="FH239" s="212">
        <f t="shared" si="133"/>
        <v>0</v>
      </c>
      <c r="FI239" s="212">
        <v>0</v>
      </c>
      <c r="FJ239" s="212">
        <v>0</v>
      </c>
      <c r="FK239" s="212"/>
      <c r="FL239" s="212"/>
      <c r="FM239" s="262">
        <v>52</v>
      </c>
    </row>
    <row r="240" spans="1:169" ht="15.75" customHeight="1" x14ac:dyDescent="0.2">
      <c r="A240" s="247">
        <v>228</v>
      </c>
      <c r="B240" s="248">
        <v>213423243228</v>
      </c>
      <c r="C240" s="266" t="s">
        <v>455</v>
      </c>
      <c r="D240" s="250"/>
      <c r="E240" s="267" t="s">
        <v>456</v>
      </c>
      <c r="F240" s="252">
        <f t="shared" si="0"/>
        <v>2</v>
      </c>
      <c r="G240" s="252">
        <f t="shared" si="1"/>
        <v>2</v>
      </c>
      <c r="H240" s="252">
        <f t="shared" si="2"/>
        <v>2</v>
      </c>
      <c r="I240" s="252">
        <f t="shared" si="3"/>
        <v>2</v>
      </c>
      <c r="J240" s="252">
        <f t="shared" si="4"/>
        <v>2</v>
      </c>
      <c r="K240" s="252">
        <f t="shared" si="5"/>
        <v>2</v>
      </c>
      <c r="L240" s="252">
        <f t="shared" si="6"/>
        <v>2</v>
      </c>
      <c r="M240" s="252">
        <f t="shared" si="7"/>
        <v>2</v>
      </c>
      <c r="N240" s="252">
        <f t="shared" si="8"/>
        <v>2</v>
      </c>
      <c r="O240" s="253">
        <f t="shared" si="9"/>
        <v>0</v>
      </c>
      <c r="P240" s="252">
        <f t="shared" si="10"/>
        <v>0</v>
      </c>
      <c r="Q240" s="252">
        <f t="shared" si="11"/>
        <v>0</v>
      </c>
      <c r="R240" s="252">
        <f t="shared" si="12"/>
        <v>0</v>
      </c>
      <c r="S240" s="254">
        <f t="shared" si="13"/>
        <v>0</v>
      </c>
      <c r="T240" s="255">
        <f t="shared" si="14"/>
        <v>4</v>
      </c>
      <c r="U240" s="252">
        <f t="shared" si="15"/>
        <v>12</v>
      </c>
      <c r="V240" s="252">
        <f t="shared" si="16"/>
        <v>0</v>
      </c>
      <c r="W240" s="252">
        <f t="shared" si="17"/>
        <v>0</v>
      </c>
      <c r="X240" s="254">
        <f t="shared" si="18"/>
        <v>0</v>
      </c>
      <c r="Y240" s="256">
        <f t="shared" si="19"/>
        <v>3</v>
      </c>
      <c r="Z240" s="252">
        <f t="shared" si="20"/>
        <v>13</v>
      </c>
      <c r="AA240" s="252">
        <f t="shared" si="21"/>
        <v>0</v>
      </c>
      <c r="AB240" s="252">
        <f t="shared" si="22"/>
        <v>0</v>
      </c>
      <c r="AC240" s="254">
        <f t="shared" si="23"/>
        <v>0</v>
      </c>
      <c r="AD240" s="255">
        <f t="shared" si="24"/>
        <v>3</v>
      </c>
      <c r="AE240" s="252">
        <f t="shared" si="25"/>
        <v>0</v>
      </c>
      <c r="AF240" s="252">
        <f t="shared" si="26"/>
        <v>0</v>
      </c>
      <c r="AG240" s="252">
        <f t="shared" si="27"/>
        <v>0</v>
      </c>
      <c r="AH240" s="254">
        <f t="shared" si="28"/>
        <v>0</v>
      </c>
      <c r="AI240" s="257">
        <f t="shared" si="29"/>
        <v>4</v>
      </c>
      <c r="AJ240" s="252">
        <f t="shared" si="30"/>
        <v>0</v>
      </c>
      <c r="AK240" s="252">
        <f t="shared" si="31"/>
        <v>0</v>
      </c>
      <c r="AL240" s="252">
        <f t="shared" si="32"/>
        <v>0</v>
      </c>
      <c r="AM240" s="254">
        <f t="shared" si="33"/>
        <v>0</v>
      </c>
      <c r="AN240" s="257">
        <f t="shared" si="34"/>
        <v>4</v>
      </c>
      <c r="AO240" s="252">
        <f t="shared" si="35"/>
        <v>13</v>
      </c>
      <c r="AP240" s="252">
        <f t="shared" si="36"/>
        <v>0</v>
      </c>
      <c r="AQ240" s="252">
        <f t="shared" si="37"/>
        <v>0</v>
      </c>
      <c r="AR240" s="254">
        <f t="shared" si="38"/>
        <v>0</v>
      </c>
      <c r="AS240" s="257">
        <f t="shared" si="39"/>
        <v>3</v>
      </c>
      <c r="AT240" s="252">
        <f t="shared" si="40"/>
        <v>0</v>
      </c>
      <c r="AU240" s="252">
        <f t="shared" si="41"/>
        <v>0</v>
      </c>
      <c r="AV240" s="252">
        <f t="shared" si="42"/>
        <v>0</v>
      </c>
      <c r="AW240" s="254">
        <f t="shared" si="43"/>
        <v>0</v>
      </c>
      <c r="AX240" s="258">
        <f t="shared" si="44"/>
        <v>4</v>
      </c>
      <c r="AY240" s="252">
        <f t="shared" si="45"/>
        <v>13</v>
      </c>
      <c r="AZ240" s="252">
        <f t="shared" si="46"/>
        <v>0</v>
      </c>
      <c r="BA240" s="252">
        <f t="shared" si="47"/>
        <v>0</v>
      </c>
      <c r="BB240" s="254">
        <f t="shared" si="48"/>
        <v>0</v>
      </c>
      <c r="BC240" s="257">
        <f t="shared" si="49"/>
        <v>3</v>
      </c>
      <c r="BD240" s="259">
        <f t="shared" si="50"/>
        <v>6</v>
      </c>
      <c r="BE240" s="252">
        <f t="shared" si="51"/>
        <v>0</v>
      </c>
      <c r="BF240" s="252">
        <f t="shared" si="52"/>
        <v>0</v>
      </c>
      <c r="BG240" s="254">
        <f t="shared" si="53"/>
        <v>0</v>
      </c>
      <c r="BH240" s="257">
        <f t="shared" si="54"/>
        <v>3</v>
      </c>
      <c r="BI240" s="252">
        <f t="shared" si="55"/>
        <v>0</v>
      </c>
      <c r="BJ240" s="252">
        <f t="shared" si="56"/>
        <v>0</v>
      </c>
      <c r="BK240" s="252">
        <f t="shared" si="57"/>
        <v>0</v>
      </c>
      <c r="BL240" s="254">
        <f t="shared" si="58"/>
        <v>0</v>
      </c>
      <c r="BM240" s="260">
        <f t="shared" si="59"/>
        <v>4</v>
      </c>
      <c r="BN240" s="252">
        <f t="shared" si="60"/>
        <v>0</v>
      </c>
      <c r="BO240" s="252">
        <f t="shared" si="61"/>
        <v>0</v>
      </c>
      <c r="BP240" s="252">
        <f t="shared" si="62"/>
        <v>0</v>
      </c>
      <c r="BQ240" s="254">
        <f t="shared" si="63"/>
        <v>0</v>
      </c>
      <c r="BR240" s="261">
        <f t="shared" si="64"/>
        <v>4</v>
      </c>
      <c r="BS240" s="252">
        <f t="shared" si="65"/>
        <v>13</v>
      </c>
      <c r="BT240" s="252">
        <f t="shared" si="66"/>
        <v>0</v>
      </c>
      <c r="BU240" s="252">
        <f t="shared" si="67"/>
        <v>0</v>
      </c>
      <c r="BV240" s="254">
        <f t="shared" si="68"/>
        <v>0</v>
      </c>
      <c r="BW240" s="261">
        <f t="shared" si="69"/>
        <v>3</v>
      </c>
      <c r="BX240" s="262">
        <v>88</v>
      </c>
      <c r="BY240" s="262">
        <v>88</v>
      </c>
      <c r="BZ240" s="246" t="e">
        <f t="shared" si="70"/>
        <v>#VALUE!</v>
      </c>
      <c r="CA240" s="246">
        <f t="shared" si="71"/>
        <v>20</v>
      </c>
      <c r="CB240" s="246" t="e">
        <f t="shared" si="72"/>
        <v>#VALUE!</v>
      </c>
      <c r="CC240" s="246" t="e">
        <f t="shared" si="73"/>
        <v>#VALUE!</v>
      </c>
      <c r="CD240" s="246" t="e">
        <f t="shared" si="74"/>
        <v>#VALUE!</v>
      </c>
      <c r="CE240" s="246" t="e">
        <f t="shared" si="75"/>
        <v>#VALUE!</v>
      </c>
      <c r="CF240" s="246" t="e">
        <f t="shared" si="76"/>
        <v>#VALUE!</v>
      </c>
      <c r="CG240" s="246" t="e">
        <f t="shared" si="77"/>
        <v>#VALUE!</v>
      </c>
      <c r="CH240" s="246" t="e">
        <f t="shared" si="78"/>
        <v>#VALUE!</v>
      </c>
      <c r="CI240" s="246" t="e">
        <f t="shared" si="79"/>
        <v>#VALUE!</v>
      </c>
      <c r="CJ240" s="246" t="e">
        <f t="shared" si="80"/>
        <v>#VALUE!</v>
      </c>
      <c r="CK240" s="246" t="e">
        <f t="shared" si="81"/>
        <v>#VALUE!</v>
      </c>
      <c r="CL240" s="246" t="e">
        <f t="shared" si="82"/>
        <v>#VALUE!</v>
      </c>
      <c r="CM240" s="246" t="e">
        <f t="shared" si="83"/>
        <v>#VALUE!</v>
      </c>
      <c r="CN240" s="246" t="e">
        <f t="shared" si="84"/>
        <v>#VALUE!</v>
      </c>
      <c r="CO240" s="263" t="str">
        <f t="shared" si="85"/>
        <v>2023PEC AI 288</v>
      </c>
      <c r="CP240" s="246" t="e">
        <f t="shared" si="86"/>
        <v>#VALUE!</v>
      </c>
      <c r="CQ240" s="211"/>
      <c r="CR240" s="246">
        <f t="shared" si="87"/>
        <v>20</v>
      </c>
      <c r="CS240" s="246" t="e">
        <f t="shared" si="88"/>
        <v>#VALUE!</v>
      </c>
      <c r="CT240" s="246" t="e">
        <f t="shared" si="89"/>
        <v>#VALUE!</v>
      </c>
      <c r="CU240" s="246" t="e">
        <f t="shared" si="90"/>
        <v>#VALUE!</v>
      </c>
      <c r="CV240" s="246" t="e">
        <f t="shared" si="91"/>
        <v>#VALUE!</v>
      </c>
      <c r="CW240" s="246" t="e">
        <f t="shared" si="92"/>
        <v>#VALUE!</v>
      </c>
      <c r="CX240" s="246" t="e">
        <f t="shared" si="93"/>
        <v>#VALUE!</v>
      </c>
      <c r="CY240" s="246" t="e">
        <f t="shared" si="94"/>
        <v>#VALUE!</v>
      </c>
      <c r="CZ240" s="246" t="e">
        <f t="shared" si="95"/>
        <v>#VALUE!</v>
      </c>
      <c r="DA240" s="246" t="e">
        <f t="shared" si="96"/>
        <v>#VALUE!</v>
      </c>
      <c r="DB240" s="246" t="e">
        <f t="shared" si="97"/>
        <v>#VALUE!</v>
      </c>
      <c r="DC240" s="246" t="e">
        <f t="shared" si="98"/>
        <v>#VALUE!</v>
      </c>
      <c r="DD240" s="246" t="e">
        <f t="shared" si="99"/>
        <v>#VALUE!</v>
      </c>
      <c r="DE240" s="212"/>
      <c r="DF240" s="212" t="e">
        <f t="shared" si="100"/>
        <v>#VALUE!</v>
      </c>
      <c r="DG240" s="212"/>
      <c r="DH240" s="212"/>
      <c r="DI240" s="212"/>
      <c r="DJ240" s="212"/>
      <c r="DK240" s="212"/>
      <c r="DL240" s="212"/>
      <c r="DM240" s="212"/>
      <c r="DN240" s="212"/>
      <c r="DO240" s="212"/>
      <c r="DP240" s="212"/>
      <c r="DQ240" s="212"/>
      <c r="DR240" s="264">
        <f t="shared" si="101"/>
        <v>88</v>
      </c>
      <c r="DS240" s="241">
        <f t="shared" si="102"/>
        <v>18</v>
      </c>
      <c r="DT240" s="212">
        <f t="shared" si="103"/>
        <v>12</v>
      </c>
      <c r="DU240" s="212">
        <f t="shared" si="104"/>
        <v>13</v>
      </c>
      <c r="DV240" s="212">
        <f t="shared" si="105"/>
        <v>13</v>
      </c>
      <c r="DW240" s="212">
        <f t="shared" si="106"/>
        <v>13</v>
      </c>
      <c r="DX240" s="264">
        <f t="shared" si="107"/>
        <v>6</v>
      </c>
      <c r="DY240" s="265">
        <f t="shared" si="108"/>
        <v>13</v>
      </c>
      <c r="DZ240" s="212">
        <f t="shared" si="109"/>
        <v>88</v>
      </c>
      <c r="EA240" s="212">
        <f t="shared" si="110"/>
        <v>18</v>
      </c>
      <c r="EB240" s="212">
        <f t="shared" si="111"/>
        <v>0</v>
      </c>
      <c r="EC240" s="212">
        <f t="shared" ref="EC240:ED240" si="1710">IF(ISEVEN($B240),DT240,0)</f>
        <v>12</v>
      </c>
      <c r="ED240" s="212">
        <f t="shared" si="1710"/>
        <v>13</v>
      </c>
      <c r="EE240" s="212">
        <f t="shared" ref="EE240:EF240" si="1711">IF(ISODD($B240),DU240,0)</f>
        <v>0</v>
      </c>
      <c r="EF240" s="212">
        <f t="shared" si="1711"/>
        <v>0</v>
      </c>
      <c r="EG240" s="212">
        <f t="shared" si="114"/>
        <v>13</v>
      </c>
      <c r="EH240" s="212">
        <f t="shared" si="115"/>
        <v>0</v>
      </c>
      <c r="EI240" s="212">
        <f t="shared" ref="EI240:EJ240" si="1712">IF(ISEVEN($B240),DW240,0)</f>
        <v>13</v>
      </c>
      <c r="EJ240" s="264">
        <f t="shared" si="1712"/>
        <v>6</v>
      </c>
      <c r="EK240" s="212">
        <f t="shared" ref="EK240:EL240" si="1713">IF(ISODD($B240),DX240,0)</f>
        <v>0</v>
      </c>
      <c r="EL240" s="212">
        <f t="shared" si="1713"/>
        <v>0</v>
      </c>
      <c r="EM240" s="212">
        <f t="shared" si="118"/>
        <v>13</v>
      </c>
      <c r="EN240" s="212"/>
      <c r="EO240" s="212"/>
      <c r="EP240" s="241">
        <f t="shared" si="119"/>
        <v>18</v>
      </c>
      <c r="EQ240" s="212">
        <f t="shared" si="120"/>
        <v>15</v>
      </c>
      <c r="ER240" s="212">
        <f t="shared" si="121"/>
        <v>15</v>
      </c>
      <c r="ES240" s="212">
        <f t="shared" si="122"/>
        <v>15</v>
      </c>
      <c r="ET240" s="264">
        <f t="shared" si="123"/>
        <v>11</v>
      </c>
      <c r="EU240" s="212">
        <f t="shared" si="124"/>
        <v>14</v>
      </c>
      <c r="EV240" s="212"/>
      <c r="EW240" s="212">
        <f t="shared" si="125"/>
        <v>88</v>
      </c>
      <c r="EX240" s="212">
        <f t="shared" si="126"/>
        <v>18</v>
      </c>
      <c r="EY240" s="212">
        <f t="shared" si="127"/>
        <v>0</v>
      </c>
      <c r="EZ240" s="212">
        <f t="shared" ref="EZ240:FA240" si="1714">IF(ISEVEN($B240),EQ240,0)</f>
        <v>15</v>
      </c>
      <c r="FA240" s="212">
        <f t="shared" si="1714"/>
        <v>15</v>
      </c>
      <c r="FB240" s="212">
        <f t="shared" ref="FB240:FC240" si="1715">IF(ISODD($B240),ER240,0)</f>
        <v>0</v>
      </c>
      <c r="FC240" s="212">
        <f t="shared" si="1715"/>
        <v>0</v>
      </c>
      <c r="FD240" s="212">
        <f t="shared" si="130"/>
        <v>15</v>
      </c>
      <c r="FE240" s="212">
        <f t="shared" si="131"/>
        <v>0</v>
      </c>
      <c r="FF240" s="264">
        <f t="shared" ref="FF240:FG240" si="1716">IF(ISEVEN($B240),ET240,0)</f>
        <v>11</v>
      </c>
      <c r="FG240" s="212">
        <f t="shared" si="1716"/>
        <v>14</v>
      </c>
      <c r="FH240" s="212">
        <f t="shared" si="133"/>
        <v>0</v>
      </c>
      <c r="FI240" s="212">
        <v>0</v>
      </c>
      <c r="FJ240" s="212">
        <v>0</v>
      </c>
      <c r="FK240" s="212"/>
      <c r="FL240" s="212"/>
      <c r="FM240" s="262">
        <v>88</v>
      </c>
    </row>
    <row r="241" spans="1:169" ht="15.75" customHeight="1" x14ac:dyDescent="0.2">
      <c r="A241" s="247">
        <v>228</v>
      </c>
      <c r="B241" s="248">
        <v>213423243228</v>
      </c>
      <c r="C241" s="249" t="s">
        <v>708</v>
      </c>
      <c r="D241" s="250"/>
      <c r="E241" s="251" t="s">
        <v>709</v>
      </c>
      <c r="F241" s="252">
        <f t="shared" si="0"/>
        <v>2</v>
      </c>
      <c r="G241" s="252">
        <f t="shared" si="1"/>
        <v>2</v>
      </c>
      <c r="H241" s="252">
        <f t="shared" si="2"/>
        <v>2</v>
      </c>
      <c r="I241" s="252">
        <f t="shared" si="3"/>
        <v>2</v>
      </c>
      <c r="J241" s="252">
        <f t="shared" si="4"/>
        <v>2</v>
      </c>
      <c r="K241" s="252">
        <f t="shared" si="5"/>
        <v>2</v>
      </c>
      <c r="L241" s="252">
        <f t="shared" si="6"/>
        <v>2</v>
      </c>
      <c r="M241" s="252">
        <f t="shared" si="7"/>
        <v>2</v>
      </c>
      <c r="N241" s="252">
        <f t="shared" si="8"/>
        <v>2</v>
      </c>
      <c r="O241" s="253">
        <f t="shared" si="9"/>
        <v>0</v>
      </c>
      <c r="P241" s="252">
        <f t="shared" si="10"/>
        <v>0</v>
      </c>
      <c r="Q241" s="252">
        <f t="shared" si="11"/>
        <v>0</v>
      </c>
      <c r="R241" s="252">
        <f t="shared" si="12"/>
        <v>0</v>
      </c>
      <c r="S241" s="254">
        <f t="shared" si="13"/>
        <v>0</v>
      </c>
      <c r="T241" s="255">
        <f t="shared" si="14"/>
        <v>4</v>
      </c>
      <c r="U241" s="252">
        <f t="shared" si="15"/>
        <v>12</v>
      </c>
      <c r="V241" s="252">
        <f t="shared" si="16"/>
        <v>0</v>
      </c>
      <c r="W241" s="252">
        <f t="shared" si="17"/>
        <v>0</v>
      </c>
      <c r="X241" s="254">
        <f t="shared" si="18"/>
        <v>0</v>
      </c>
      <c r="Y241" s="256">
        <f t="shared" si="19"/>
        <v>3</v>
      </c>
      <c r="Z241" s="252">
        <f t="shared" si="20"/>
        <v>13</v>
      </c>
      <c r="AA241" s="252">
        <f t="shared" si="21"/>
        <v>0</v>
      </c>
      <c r="AB241" s="252">
        <f t="shared" si="22"/>
        <v>0</v>
      </c>
      <c r="AC241" s="254">
        <f t="shared" si="23"/>
        <v>0</v>
      </c>
      <c r="AD241" s="255">
        <f t="shared" si="24"/>
        <v>3</v>
      </c>
      <c r="AE241" s="252">
        <f t="shared" si="25"/>
        <v>0</v>
      </c>
      <c r="AF241" s="252">
        <f t="shared" si="26"/>
        <v>0</v>
      </c>
      <c r="AG241" s="252">
        <f t="shared" si="27"/>
        <v>0</v>
      </c>
      <c r="AH241" s="254">
        <f t="shared" si="28"/>
        <v>0</v>
      </c>
      <c r="AI241" s="257">
        <f t="shared" si="29"/>
        <v>4</v>
      </c>
      <c r="AJ241" s="252">
        <f t="shared" si="30"/>
        <v>0</v>
      </c>
      <c r="AK241" s="252">
        <f t="shared" si="31"/>
        <v>0</v>
      </c>
      <c r="AL241" s="252">
        <f t="shared" si="32"/>
        <v>0</v>
      </c>
      <c r="AM241" s="254">
        <f t="shared" si="33"/>
        <v>0</v>
      </c>
      <c r="AN241" s="257">
        <f t="shared" si="34"/>
        <v>4</v>
      </c>
      <c r="AO241" s="252">
        <f t="shared" si="35"/>
        <v>13</v>
      </c>
      <c r="AP241" s="252">
        <f t="shared" si="36"/>
        <v>0</v>
      </c>
      <c r="AQ241" s="252">
        <f t="shared" si="37"/>
        <v>0</v>
      </c>
      <c r="AR241" s="254">
        <f t="shared" si="38"/>
        <v>0</v>
      </c>
      <c r="AS241" s="257">
        <f t="shared" si="39"/>
        <v>3</v>
      </c>
      <c r="AT241" s="252">
        <f t="shared" si="40"/>
        <v>0</v>
      </c>
      <c r="AU241" s="252">
        <f t="shared" si="41"/>
        <v>0</v>
      </c>
      <c r="AV241" s="252">
        <f t="shared" si="42"/>
        <v>0</v>
      </c>
      <c r="AW241" s="254">
        <f t="shared" si="43"/>
        <v>0</v>
      </c>
      <c r="AX241" s="258">
        <f t="shared" si="44"/>
        <v>4</v>
      </c>
      <c r="AY241" s="252">
        <f t="shared" si="45"/>
        <v>13</v>
      </c>
      <c r="AZ241" s="252">
        <f t="shared" si="46"/>
        <v>0</v>
      </c>
      <c r="BA241" s="252">
        <f t="shared" si="47"/>
        <v>0</v>
      </c>
      <c r="BB241" s="254">
        <f t="shared" si="48"/>
        <v>0</v>
      </c>
      <c r="BC241" s="257">
        <f t="shared" si="49"/>
        <v>3</v>
      </c>
      <c r="BD241" s="259">
        <f t="shared" si="50"/>
        <v>7</v>
      </c>
      <c r="BE241" s="252">
        <f t="shared" si="51"/>
        <v>0</v>
      </c>
      <c r="BF241" s="252">
        <f t="shared" si="52"/>
        <v>0</v>
      </c>
      <c r="BG241" s="254">
        <f t="shared" si="53"/>
        <v>0</v>
      </c>
      <c r="BH241" s="257">
        <f t="shared" si="54"/>
        <v>3</v>
      </c>
      <c r="BI241" s="252">
        <f t="shared" si="55"/>
        <v>0</v>
      </c>
      <c r="BJ241" s="252">
        <f t="shared" si="56"/>
        <v>0</v>
      </c>
      <c r="BK241" s="252">
        <f t="shared" si="57"/>
        <v>0</v>
      </c>
      <c r="BL241" s="254">
        <f t="shared" si="58"/>
        <v>0</v>
      </c>
      <c r="BM241" s="260">
        <f t="shared" si="59"/>
        <v>4</v>
      </c>
      <c r="BN241" s="252">
        <f t="shared" si="60"/>
        <v>0</v>
      </c>
      <c r="BO241" s="252">
        <f t="shared" si="61"/>
        <v>0</v>
      </c>
      <c r="BP241" s="252">
        <f t="shared" si="62"/>
        <v>0</v>
      </c>
      <c r="BQ241" s="254">
        <f t="shared" si="63"/>
        <v>0</v>
      </c>
      <c r="BR241" s="261">
        <f t="shared" si="64"/>
        <v>4</v>
      </c>
      <c r="BS241" s="252">
        <f t="shared" si="65"/>
        <v>14</v>
      </c>
      <c r="BT241" s="252">
        <f t="shared" si="66"/>
        <v>0</v>
      </c>
      <c r="BU241" s="252">
        <f t="shared" si="67"/>
        <v>0</v>
      </c>
      <c r="BV241" s="254">
        <f t="shared" si="68"/>
        <v>0</v>
      </c>
      <c r="BW241" s="261">
        <f t="shared" si="69"/>
        <v>3</v>
      </c>
      <c r="BX241" s="262">
        <v>90</v>
      </c>
      <c r="BY241" s="262">
        <v>90</v>
      </c>
      <c r="BZ241" s="246" t="e">
        <f t="shared" si="70"/>
        <v>#VALUE!</v>
      </c>
      <c r="CA241" s="246">
        <f t="shared" si="71"/>
        <v>18</v>
      </c>
      <c r="CB241" s="246" t="e">
        <f t="shared" si="72"/>
        <v>#VALUE!</v>
      </c>
      <c r="CC241" s="246" t="e">
        <f t="shared" si="73"/>
        <v>#VALUE!</v>
      </c>
      <c r="CD241" s="246" t="e">
        <f t="shared" si="74"/>
        <v>#VALUE!</v>
      </c>
      <c r="CE241" s="246" t="e">
        <f t="shared" si="75"/>
        <v>#VALUE!</v>
      </c>
      <c r="CF241" s="246" t="e">
        <f t="shared" si="76"/>
        <v>#VALUE!</v>
      </c>
      <c r="CG241" s="246" t="e">
        <f t="shared" si="77"/>
        <v>#VALUE!</v>
      </c>
      <c r="CH241" s="246" t="e">
        <f t="shared" si="78"/>
        <v>#VALUE!</v>
      </c>
      <c r="CI241" s="246" t="e">
        <f t="shared" si="79"/>
        <v>#VALUE!</v>
      </c>
      <c r="CJ241" s="246" t="e">
        <f t="shared" si="80"/>
        <v>#VALUE!</v>
      </c>
      <c r="CK241" s="246" t="e">
        <f t="shared" si="81"/>
        <v>#VALUE!</v>
      </c>
      <c r="CL241" s="246" t="e">
        <f t="shared" si="82"/>
        <v>#VALUE!</v>
      </c>
      <c r="CM241" s="246" t="e">
        <f t="shared" si="83"/>
        <v>#VALUE!</v>
      </c>
      <c r="CN241" s="246" t="e">
        <f t="shared" si="84"/>
        <v>#VALUE!</v>
      </c>
      <c r="CO241" s="263" t="str">
        <f t="shared" si="85"/>
        <v>2023PEC AI 415</v>
      </c>
      <c r="CP241" s="246" t="e">
        <f t="shared" si="86"/>
        <v>#VALUE!</v>
      </c>
      <c r="CQ241" s="211"/>
      <c r="CR241" s="246">
        <f t="shared" si="87"/>
        <v>17</v>
      </c>
      <c r="CS241" s="246" t="e">
        <f t="shared" si="88"/>
        <v>#VALUE!</v>
      </c>
      <c r="CT241" s="246" t="e">
        <f t="shared" si="89"/>
        <v>#VALUE!</v>
      </c>
      <c r="CU241" s="246" t="e">
        <f t="shared" si="90"/>
        <v>#VALUE!</v>
      </c>
      <c r="CV241" s="246" t="e">
        <f t="shared" si="91"/>
        <v>#VALUE!</v>
      </c>
      <c r="CW241" s="246" t="e">
        <f t="shared" si="92"/>
        <v>#VALUE!</v>
      </c>
      <c r="CX241" s="246" t="e">
        <f t="shared" si="93"/>
        <v>#VALUE!</v>
      </c>
      <c r="CY241" s="246" t="e">
        <f t="shared" si="94"/>
        <v>#VALUE!</v>
      </c>
      <c r="CZ241" s="246" t="e">
        <f t="shared" si="95"/>
        <v>#VALUE!</v>
      </c>
      <c r="DA241" s="246" t="e">
        <f t="shared" si="96"/>
        <v>#VALUE!</v>
      </c>
      <c r="DB241" s="246" t="e">
        <f t="shared" si="97"/>
        <v>#VALUE!</v>
      </c>
      <c r="DC241" s="246" t="e">
        <f t="shared" si="98"/>
        <v>#VALUE!</v>
      </c>
      <c r="DD241" s="246" t="e">
        <f t="shared" si="99"/>
        <v>#VALUE!</v>
      </c>
      <c r="DE241" s="212"/>
      <c r="DF241" s="212" t="e">
        <f t="shared" si="100"/>
        <v>#VALUE!</v>
      </c>
      <c r="DG241" s="212"/>
      <c r="DH241" s="212"/>
      <c r="DI241" s="212"/>
      <c r="DJ241" s="212"/>
      <c r="DK241" s="212"/>
      <c r="DL241" s="212"/>
      <c r="DM241" s="212"/>
      <c r="DN241" s="212"/>
      <c r="DO241" s="212"/>
      <c r="DP241" s="212"/>
      <c r="DQ241" s="212"/>
      <c r="DR241" s="264">
        <f t="shared" si="101"/>
        <v>90</v>
      </c>
      <c r="DS241" s="241">
        <f t="shared" si="102"/>
        <v>18</v>
      </c>
      <c r="DT241" s="212">
        <f t="shared" si="103"/>
        <v>12</v>
      </c>
      <c r="DU241" s="212">
        <f t="shared" si="104"/>
        <v>13</v>
      </c>
      <c r="DV241" s="212">
        <f t="shared" si="105"/>
        <v>13</v>
      </c>
      <c r="DW241" s="212">
        <f t="shared" si="106"/>
        <v>13</v>
      </c>
      <c r="DX241" s="264">
        <f t="shared" si="107"/>
        <v>7</v>
      </c>
      <c r="DY241" s="265">
        <f t="shared" si="108"/>
        <v>14</v>
      </c>
      <c r="DZ241" s="212">
        <f t="shared" si="109"/>
        <v>90</v>
      </c>
      <c r="EA241" s="212">
        <f t="shared" si="110"/>
        <v>18</v>
      </c>
      <c r="EB241" s="212">
        <f t="shared" si="111"/>
        <v>0</v>
      </c>
      <c r="EC241" s="212">
        <f t="shared" ref="EC241:ED241" si="1717">IF(ISEVEN($B241),DT241,0)</f>
        <v>12</v>
      </c>
      <c r="ED241" s="212">
        <f t="shared" si="1717"/>
        <v>13</v>
      </c>
      <c r="EE241" s="212">
        <f t="shared" ref="EE241:EF241" si="1718">IF(ISODD($B241),DU241,0)</f>
        <v>0</v>
      </c>
      <c r="EF241" s="212">
        <f t="shared" si="1718"/>
        <v>0</v>
      </c>
      <c r="EG241" s="212">
        <f t="shared" si="114"/>
        <v>13</v>
      </c>
      <c r="EH241" s="212">
        <f t="shared" si="115"/>
        <v>0</v>
      </c>
      <c r="EI241" s="212">
        <f t="shared" ref="EI241:EJ241" si="1719">IF(ISEVEN($B241),DW241,0)</f>
        <v>13</v>
      </c>
      <c r="EJ241" s="264">
        <f t="shared" si="1719"/>
        <v>7</v>
      </c>
      <c r="EK241" s="212">
        <f t="shared" ref="EK241:EL241" si="1720">IF(ISODD($B241),DX241,0)</f>
        <v>0</v>
      </c>
      <c r="EL241" s="212">
        <f t="shared" si="1720"/>
        <v>0</v>
      </c>
      <c r="EM241" s="212">
        <f t="shared" si="118"/>
        <v>14</v>
      </c>
      <c r="EN241" s="212"/>
      <c r="EO241" s="212"/>
      <c r="EP241" s="241">
        <f t="shared" si="119"/>
        <v>18</v>
      </c>
      <c r="EQ241" s="212">
        <f t="shared" si="120"/>
        <v>15</v>
      </c>
      <c r="ER241" s="212">
        <f t="shared" si="121"/>
        <v>16</v>
      </c>
      <c r="ES241" s="212">
        <f t="shared" si="122"/>
        <v>16</v>
      </c>
      <c r="ET241" s="264">
        <f t="shared" si="123"/>
        <v>11</v>
      </c>
      <c r="EU241" s="212">
        <f t="shared" si="124"/>
        <v>14</v>
      </c>
      <c r="EV241" s="212"/>
      <c r="EW241" s="212">
        <f t="shared" si="125"/>
        <v>90</v>
      </c>
      <c r="EX241" s="212">
        <f t="shared" si="126"/>
        <v>18</v>
      </c>
      <c r="EY241" s="212">
        <f t="shared" si="127"/>
        <v>0</v>
      </c>
      <c r="EZ241" s="212">
        <f t="shared" ref="EZ241:FA241" si="1721">IF(ISEVEN($B241),EQ241,0)</f>
        <v>15</v>
      </c>
      <c r="FA241" s="212">
        <f t="shared" si="1721"/>
        <v>16</v>
      </c>
      <c r="FB241" s="212">
        <f t="shared" ref="FB241:FC241" si="1722">IF(ISODD($B241),ER241,0)</f>
        <v>0</v>
      </c>
      <c r="FC241" s="212">
        <f t="shared" si="1722"/>
        <v>0</v>
      </c>
      <c r="FD241" s="212">
        <f t="shared" si="130"/>
        <v>16</v>
      </c>
      <c r="FE241" s="212">
        <f t="shared" si="131"/>
        <v>0</v>
      </c>
      <c r="FF241" s="264">
        <f t="shared" ref="FF241:FG241" si="1723">IF(ISEVEN($B241),ET241,0)</f>
        <v>11</v>
      </c>
      <c r="FG241" s="212">
        <f t="shared" si="1723"/>
        <v>14</v>
      </c>
      <c r="FH241" s="212">
        <f t="shared" si="133"/>
        <v>0</v>
      </c>
      <c r="FI241" s="212">
        <v>0</v>
      </c>
      <c r="FJ241" s="212">
        <v>0</v>
      </c>
      <c r="FK241" s="212"/>
      <c r="FL241" s="212"/>
      <c r="FM241" s="262">
        <v>90</v>
      </c>
    </row>
    <row r="242" spans="1:169" ht="15.75" customHeight="1" x14ac:dyDescent="0.2">
      <c r="A242" s="247">
        <v>229</v>
      </c>
      <c r="B242" s="248">
        <v>213423243229</v>
      </c>
      <c r="C242" s="249" t="s">
        <v>710</v>
      </c>
      <c r="D242" s="250"/>
      <c r="E242" s="251" t="s">
        <v>711</v>
      </c>
      <c r="F242" s="252">
        <f t="shared" si="0"/>
        <v>2</v>
      </c>
      <c r="G242" s="252">
        <f t="shared" si="1"/>
        <v>2</v>
      </c>
      <c r="H242" s="252">
        <f t="shared" si="2"/>
        <v>2</v>
      </c>
      <c r="I242" s="252">
        <f t="shared" si="3"/>
        <v>2</v>
      </c>
      <c r="J242" s="252">
        <f t="shared" si="4"/>
        <v>2</v>
      </c>
      <c r="K242" s="252">
        <f t="shared" si="5"/>
        <v>0</v>
      </c>
      <c r="L242" s="252">
        <f t="shared" si="6"/>
        <v>0</v>
      </c>
      <c r="M242" s="252">
        <f t="shared" si="7"/>
        <v>0</v>
      </c>
      <c r="N242" s="252">
        <f t="shared" si="8"/>
        <v>0</v>
      </c>
      <c r="O242" s="253">
        <f t="shared" si="9"/>
        <v>0</v>
      </c>
      <c r="P242" s="252">
        <f t="shared" si="10"/>
        <v>8</v>
      </c>
      <c r="Q242" s="252">
        <f t="shared" si="11"/>
        <v>0</v>
      </c>
      <c r="R242" s="252">
        <f t="shared" si="12"/>
        <v>0</v>
      </c>
      <c r="S242" s="254">
        <f t="shared" si="13"/>
        <v>0</v>
      </c>
      <c r="T242" s="255">
        <f t="shared" si="14"/>
        <v>3</v>
      </c>
      <c r="U242" s="252">
        <f t="shared" si="15"/>
        <v>0</v>
      </c>
      <c r="V242" s="252">
        <f t="shared" si="16"/>
        <v>0</v>
      </c>
      <c r="W242" s="252">
        <f t="shared" si="17"/>
        <v>0</v>
      </c>
      <c r="X242" s="254">
        <f t="shared" si="18"/>
        <v>0</v>
      </c>
      <c r="Y242" s="256">
        <f t="shared" si="19"/>
        <v>4</v>
      </c>
      <c r="Z242" s="252">
        <f t="shared" si="20"/>
        <v>0</v>
      </c>
      <c r="AA242" s="252">
        <f t="shared" si="21"/>
        <v>0</v>
      </c>
      <c r="AB242" s="252">
        <f t="shared" si="22"/>
        <v>0</v>
      </c>
      <c r="AC242" s="254">
        <f t="shared" si="23"/>
        <v>0</v>
      </c>
      <c r="AD242" s="255">
        <f t="shared" si="24"/>
        <v>4</v>
      </c>
      <c r="AE242" s="252">
        <f t="shared" si="25"/>
        <v>8</v>
      </c>
      <c r="AF242" s="252">
        <f t="shared" si="26"/>
        <v>0</v>
      </c>
      <c r="AG242" s="252">
        <f t="shared" si="27"/>
        <v>0</v>
      </c>
      <c r="AH242" s="254">
        <f t="shared" si="28"/>
        <v>0</v>
      </c>
      <c r="AI242" s="257">
        <f t="shared" si="29"/>
        <v>3</v>
      </c>
      <c r="AJ242" s="252">
        <f t="shared" si="30"/>
        <v>7</v>
      </c>
      <c r="AK242" s="252">
        <f t="shared" si="31"/>
        <v>0</v>
      </c>
      <c r="AL242" s="252">
        <f t="shared" si="32"/>
        <v>0</v>
      </c>
      <c r="AM242" s="254">
        <f t="shared" si="33"/>
        <v>0</v>
      </c>
      <c r="AN242" s="257">
        <f t="shared" si="34"/>
        <v>3</v>
      </c>
      <c r="AO242" s="252">
        <f t="shared" si="35"/>
        <v>0</v>
      </c>
      <c r="AP242" s="252">
        <f t="shared" si="36"/>
        <v>0</v>
      </c>
      <c r="AQ242" s="252">
        <f t="shared" si="37"/>
        <v>0</v>
      </c>
      <c r="AR242" s="254">
        <f t="shared" si="38"/>
        <v>0</v>
      </c>
      <c r="AS242" s="257">
        <f t="shared" si="39"/>
        <v>4</v>
      </c>
      <c r="AT242" s="252">
        <f t="shared" si="40"/>
        <v>8</v>
      </c>
      <c r="AU242" s="252">
        <f t="shared" si="41"/>
        <v>0</v>
      </c>
      <c r="AV242" s="252">
        <f t="shared" si="42"/>
        <v>0</v>
      </c>
      <c r="AW242" s="254">
        <f t="shared" si="43"/>
        <v>0</v>
      </c>
      <c r="AX242" s="258">
        <f t="shared" si="44"/>
        <v>3</v>
      </c>
      <c r="AY242" s="252">
        <f t="shared" si="45"/>
        <v>0</v>
      </c>
      <c r="AZ242" s="252">
        <f t="shared" si="46"/>
        <v>0</v>
      </c>
      <c r="BA242" s="252">
        <f t="shared" si="47"/>
        <v>0</v>
      </c>
      <c r="BB242" s="254">
        <f t="shared" si="48"/>
        <v>0</v>
      </c>
      <c r="BC242" s="257">
        <f t="shared" si="49"/>
        <v>4</v>
      </c>
      <c r="BD242" s="252">
        <f t="shared" si="50"/>
        <v>0</v>
      </c>
      <c r="BE242" s="252">
        <f t="shared" si="51"/>
        <v>0</v>
      </c>
      <c r="BF242" s="252">
        <f t="shared" si="52"/>
        <v>0</v>
      </c>
      <c r="BG242" s="254">
        <f t="shared" si="53"/>
        <v>0</v>
      </c>
      <c r="BH242" s="257">
        <f t="shared" si="54"/>
        <v>4</v>
      </c>
      <c r="BI242" s="259">
        <f t="shared" si="55"/>
        <v>2</v>
      </c>
      <c r="BJ242" s="252">
        <f t="shared" si="56"/>
        <v>0</v>
      </c>
      <c r="BK242" s="252">
        <f t="shared" si="57"/>
        <v>0</v>
      </c>
      <c r="BL242" s="254">
        <f t="shared" si="58"/>
        <v>0</v>
      </c>
      <c r="BM242" s="260">
        <f t="shared" si="59"/>
        <v>3</v>
      </c>
      <c r="BN242" s="252">
        <f t="shared" si="60"/>
        <v>8</v>
      </c>
      <c r="BO242" s="252">
        <f t="shared" si="61"/>
        <v>0</v>
      </c>
      <c r="BP242" s="252">
        <f t="shared" si="62"/>
        <v>0</v>
      </c>
      <c r="BQ242" s="254">
        <f t="shared" si="63"/>
        <v>0</v>
      </c>
      <c r="BR242" s="261">
        <f t="shared" si="64"/>
        <v>3</v>
      </c>
      <c r="BS242" s="252">
        <f t="shared" si="65"/>
        <v>0</v>
      </c>
      <c r="BT242" s="252">
        <f t="shared" si="66"/>
        <v>0</v>
      </c>
      <c r="BU242" s="252">
        <f t="shared" si="67"/>
        <v>0</v>
      </c>
      <c r="BV242" s="254">
        <f t="shared" si="68"/>
        <v>0</v>
      </c>
      <c r="BW242" s="261">
        <f t="shared" si="69"/>
        <v>4</v>
      </c>
      <c r="BX242" s="262">
        <v>51</v>
      </c>
      <c r="BY242" s="262">
        <v>51</v>
      </c>
      <c r="BZ242" s="246" t="e">
        <f t="shared" si="70"/>
        <v>#VALUE!</v>
      </c>
      <c r="CA242" s="246">
        <f t="shared" si="71"/>
        <v>20</v>
      </c>
      <c r="CB242" s="246" t="e">
        <f t="shared" si="72"/>
        <v>#VALUE!</v>
      </c>
      <c r="CC242" s="246" t="e">
        <f t="shared" si="73"/>
        <v>#VALUE!</v>
      </c>
      <c r="CD242" s="246" t="e">
        <f t="shared" si="74"/>
        <v>#VALUE!</v>
      </c>
      <c r="CE242" s="246" t="e">
        <f t="shared" si="75"/>
        <v>#VALUE!</v>
      </c>
      <c r="CF242" s="246" t="e">
        <f t="shared" si="76"/>
        <v>#VALUE!</v>
      </c>
      <c r="CG242" s="246" t="e">
        <f t="shared" si="77"/>
        <v>#VALUE!</v>
      </c>
      <c r="CH242" s="246" t="e">
        <f t="shared" si="78"/>
        <v>#VALUE!</v>
      </c>
      <c r="CI242" s="246" t="e">
        <f t="shared" si="79"/>
        <v>#VALUE!</v>
      </c>
      <c r="CJ242" s="246" t="e">
        <f t="shared" si="80"/>
        <v>#VALUE!</v>
      </c>
      <c r="CK242" s="246" t="e">
        <f t="shared" si="81"/>
        <v>#VALUE!</v>
      </c>
      <c r="CL242" s="246" t="e">
        <f t="shared" si="82"/>
        <v>#VALUE!</v>
      </c>
      <c r="CM242" s="246" t="e">
        <f t="shared" si="83"/>
        <v>#VALUE!</v>
      </c>
      <c r="CN242" s="246" t="e">
        <f t="shared" si="84"/>
        <v>#VALUE!</v>
      </c>
      <c r="CO242" s="263" t="str">
        <f t="shared" si="85"/>
        <v>2023PEC AI 416</v>
      </c>
      <c r="CP242" s="246" t="e">
        <f t="shared" si="86"/>
        <v>#VALUE!</v>
      </c>
      <c r="CQ242" s="211"/>
      <c r="CR242" s="246">
        <f t="shared" si="87"/>
        <v>20</v>
      </c>
      <c r="CS242" s="246" t="e">
        <f t="shared" si="88"/>
        <v>#VALUE!</v>
      </c>
      <c r="CT242" s="246" t="e">
        <f t="shared" si="89"/>
        <v>#VALUE!</v>
      </c>
      <c r="CU242" s="246" t="e">
        <f t="shared" si="90"/>
        <v>#VALUE!</v>
      </c>
      <c r="CV242" s="246" t="e">
        <f t="shared" si="91"/>
        <v>#VALUE!</v>
      </c>
      <c r="CW242" s="246" t="e">
        <f t="shared" si="92"/>
        <v>#VALUE!</v>
      </c>
      <c r="CX242" s="246" t="e">
        <f t="shared" si="93"/>
        <v>#VALUE!</v>
      </c>
      <c r="CY242" s="246" t="e">
        <f t="shared" si="94"/>
        <v>#VALUE!</v>
      </c>
      <c r="CZ242" s="246" t="e">
        <f t="shared" si="95"/>
        <v>#VALUE!</v>
      </c>
      <c r="DA242" s="246" t="e">
        <f t="shared" si="96"/>
        <v>#VALUE!</v>
      </c>
      <c r="DB242" s="246" t="e">
        <f t="shared" si="97"/>
        <v>#VALUE!</v>
      </c>
      <c r="DC242" s="246" t="e">
        <f t="shared" si="98"/>
        <v>#VALUE!</v>
      </c>
      <c r="DD242" s="246" t="e">
        <f t="shared" si="99"/>
        <v>#VALUE!</v>
      </c>
      <c r="DE242" s="212"/>
      <c r="DF242" s="212" t="e">
        <f t="shared" si="100"/>
        <v>#VALUE!</v>
      </c>
      <c r="DG242" s="212"/>
      <c r="DH242" s="212"/>
      <c r="DI242" s="212"/>
      <c r="DJ242" s="212"/>
      <c r="DK242" s="212"/>
      <c r="DL242" s="212"/>
      <c r="DM242" s="212"/>
      <c r="DN242" s="212"/>
      <c r="DO242" s="212"/>
      <c r="DP242" s="212"/>
      <c r="DQ242" s="212"/>
      <c r="DR242" s="264">
        <f t="shared" si="101"/>
        <v>51</v>
      </c>
      <c r="DS242" s="241">
        <f t="shared" si="102"/>
        <v>10</v>
      </c>
      <c r="DT242" s="212">
        <f t="shared" si="103"/>
        <v>8</v>
      </c>
      <c r="DU242" s="212">
        <f t="shared" si="104"/>
        <v>8</v>
      </c>
      <c r="DV242" s="212">
        <f t="shared" si="105"/>
        <v>7</v>
      </c>
      <c r="DW242" s="212">
        <f t="shared" si="106"/>
        <v>8</v>
      </c>
      <c r="DX242" s="264">
        <f t="shared" si="107"/>
        <v>2</v>
      </c>
      <c r="DY242" s="265">
        <f t="shared" si="108"/>
        <v>8</v>
      </c>
      <c r="DZ242" s="212">
        <f t="shared" si="109"/>
        <v>51</v>
      </c>
      <c r="EA242" s="212">
        <f t="shared" si="110"/>
        <v>10</v>
      </c>
      <c r="EB242" s="212">
        <f t="shared" si="111"/>
        <v>8</v>
      </c>
      <c r="EC242" s="212">
        <f t="shared" ref="EC242:ED242" si="1724">IF(ISEVEN($B242),DT242,0)</f>
        <v>0</v>
      </c>
      <c r="ED242" s="212">
        <f t="shared" si="1724"/>
        <v>0</v>
      </c>
      <c r="EE242" s="212">
        <f t="shared" ref="EE242:EF242" si="1725">IF(ISODD($B242),DU242,0)</f>
        <v>8</v>
      </c>
      <c r="EF242" s="212">
        <f t="shared" si="1725"/>
        <v>7</v>
      </c>
      <c r="EG242" s="212">
        <f t="shared" si="114"/>
        <v>0</v>
      </c>
      <c r="EH242" s="212">
        <f t="shared" si="115"/>
        <v>8</v>
      </c>
      <c r="EI242" s="212">
        <f t="shared" ref="EI242:EJ242" si="1726">IF(ISEVEN($B242),DW242,0)</f>
        <v>0</v>
      </c>
      <c r="EJ242" s="212">
        <f t="shared" si="1726"/>
        <v>0</v>
      </c>
      <c r="EK242" s="264">
        <f t="shared" ref="EK242:EL242" si="1727">IF(ISODD($B242),DX242,0)</f>
        <v>2</v>
      </c>
      <c r="EL242" s="212">
        <f t="shared" si="1727"/>
        <v>8</v>
      </c>
      <c r="EM242" s="212">
        <f t="shared" si="118"/>
        <v>0</v>
      </c>
      <c r="EN242" s="212"/>
      <c r="EO242" s="212"/>
      <c r="EP242" s="241">
        <f t="shared" si="119"/>
        <v>10</v>
      </c>
      <c r="EQ242" s="212">
        <f t="shared" si="120"/>
        <v>9</v>
      </c>
      <c r="ER242" s="212">
        <f t="shared" si="121"/>
        <v>9</v>
      </c>
      <c r="ES242" s="212">
        <f t="shared" si="122"/>
        <v>8</v>
      </c>
      <c r="ET242" s="264">
        <f t="shared" si="123"/>
        <v>7</v>
      </c>
      <c r="EU242" s="212">
        <f t="shared" si="124"/>
        <v>8</v>
      </c>
      <c r="EV242" s="212"/>
      <c r="EW242" s="212">
        <f t="shared" si="125"/>
        <v>51</v>
      </c>
      <c r="EX242" s="212">
        <f t="shared" si="126"/>
        <v>10</v>
      </c>
      <c r="EY242" s="212">
        <f t="shared" si="127"/>
        <v>9</v>
      </c>
      <c r="EZ242" s="212">
        <f t="shared" ref="EZ242:FA242" si="1728">IF(ISEVEN($B242),EQ242,0)</f>
        <v>0</v>
      </c>
      <c r="FA242" s="212">
        <f t="shared" si="1728"/>
        <v>0</v>
      </c>
      <c r="FB242" s="212">
        <f t="shared" ref="FB242:FC242" si="1729">IF(ISODD($B242),ER242,0)</f>
        <v>9</v>
      </c>
      <c r="FC242" s="212">
        <f t="shared" si="1729"/>
        <v>8</v>
      </c>
      <c r="FD242" s="212">
        <f t="shared" si="130"/>
        <v>0</v>
      </c>
      <c r="FE242" s="264">
        <f t="shared" si="131"/>
        <v>7</v>
      </c>
      <c r="FF242" s="212">
        <f t="shared" ref="FF242:FG242" si="1730">IF(ISEVEN($B242),ET242,0)</f>
        <v>0</v>
      </c>
      <c r="FG242" s="212">
        <f t="shared" si="1730"/>
        <v>0</v>
      </c>
      <c r="FH242" s="212">
        <f t="shared" si="133"/>
        <v>8</v>
      </c>
      <c r="FI242" s="212">
        <v>0</v>
      </c>
      <c r="FJ242" s="212">
        <v>0</v>
      </c>
      <c r="FK242" s="212"/>
      <c r="FL242" s="212"/>
      <c r="FM242" s="262">
        <v>51</v>
      </c>
    </row>
    <row r="243" spans="1:169" ht="15.75" customHeight="1" x14ac:dyDescent="0.2">
      <c r="A243" s="247">
        <v>230</v>
      </c>
      <c r="B243" s="266">
        <v>213423243230</v>
      </c>
      <c r="C243" s="266" t="s">
        <v>271</v>
      </c>
      <c r="D243" s="250"/>
      <c r="E243" s="267" t="s">
        <v>272</v>
      </c>
      <c r="F243" s="252">
        <f t="shared" si="0"/>
        <v>2</v>
      </c>
      <c r="G243" s="252">
        <f t="shared" si="1"/>
        <v>2</v>
      </c>
      <c r="H243" s="252">
        <f t="shared" si="2"/>
        <v>2</v>
      </c>
      <c r="I243" s="252">
        <f t="shared" si="3"/>
        <v>2</v>
      </c>
      <c r="J243" s="252">
        <f t="shared" si="4"/>
        <v>2</v>
      </c>
      <c r="K243" s="252">
        <f t="shared" si="5"/>
        <v>2</v>
      </c>
      <c r="L243" s="252">
        <f t="shared" si="6"/>
        <v>2</v>
      </c>
      <c r="M243" s="252">
        <f t="shared" si="7"/>
        <v>2</v>
      </c>
      <c r="N243" s="252">
        <f t="shared" si="8"/>
        <v>1</v>
      </c>
      <c r="O243" s="253">
        <f t="shared" si="9"/>
        <v>0</v>
      </c>
      <c r="P243" s="252">
        <f t="shared" si="10"/>
        <v>0</v>
      </c>
      <c r="Q243" s="252">
        <f t="shared" si="11"/>
        <v>0</v>
      </c>
      <c r="R243" s="252">
        <f t="shared" si="12"/>
        <v>0</v>
      </c>
      <c r="S243" s="254">
        <f t="shared" si="13"/>
        <v>0</v>
      </c>
      <c r="T243" s="255">
        <f t="shared" si="14"/>
        <v>4</v>
      </c>
      <c r="U243" s="252">
        <f t="shared" si="15"/>
        <v>12</v>
      </c>
      <c r="V243" s="252">
        <f t="shared" si="16"/>
        <v>0</v>
      </c>
      <c r="W243" s="252">
        <f t="shared" si="17"/>
        <v>0</v>
      </c>
      <c r="X243" s="254">
        <f t="shared" si="18"/>
        <v>0</v>
      </c>
      <c r="Y243" s="256">
        <f t="shared" si="19"/>
        <v>3</v>
      </c>
      <c r="Z243" s="252">
        <f t="shared" si="20"/>
        <v>13</v>
      </c>
      <c r="AA243" s="252">
        <f t="shared" si="21"/>
        <v>0</v>
      </c>
      <c r="AB243" s="252">
        <f t="shared" si="22"/>
        <v>0</v>
      </c>
      <c r="AC243" s="254">
        <f t="shared" si="23"/>
        <v>0</v>
      </c>
      <c r="AD243" s="255">
        <f t="shared" si="24"/>
        <v>3</v>
      </c>
      <c r="AE243" s="252">
        <f t="shared" si="25"/>
        <v>0</v>
      </c>
      <c r="AF243" s="252">
        <f t="shared" si="26"/>
        <v>0</v>
      </c>
      <c r="AG243" s="252">
        <f t="shared" si="27"/>
        <v>0</v>
      </c>
      <c r="AH243" s="254">
        <f t="shared" si="28"/>
        <v>0</v>
      </c>
      <c r="AI243" s="257">
        <f t="shared" si="29"/>
        <v>4</v>
      </c>
      <c r="AJ243" s="252">
        <f t="shared" si="30"/>
        <v>0</v>
      </c>
      <c r="AK243" s="252">
        <f t="shared" si="31"/>
        <v>0</v>
      </c>
      <c r="AL243" s="252">
        <f t="shared" si="32"/>
        <v>0</v>
      </c>
      <c r="AM243" s="254">
        <f t="shared" si="33"/>
        <v>0</v>
      </c>
      <c r="AN243" s="257">
        <f t="shared" si="34"/>
        <v>4</v>
      </c>
      <c r="AO243" s="252">
        <f t="shared" si="35"/>
        <v>13</v>
      </c>
      <c r="AP243" s="252">
        <f t="shared" si="36"/>
        <v>0</v>
      </c>
      <c r="AQ243" s="252">
        <f t="shared" si="37"/>
        <v>0</v>
      </c>
      <c r="AR243" s="254">
        <f t="shared" si="38"/>
        <v>0</v>
      </c>
      <c r="AS243" s="257">
        <f t="shared" si="39"/>
        <v>3</v>
      </c>
      <c r="AT243" s="252">
        <f t="shared" si="40"/>
        <v>0</v>
      </c>
      <c r="AU243" s="252">
        <f t="shared" si="41"/>
        <v>0</v>
      </c>
      <c r="AV243" s="252">
        <f t="shared" si="42"/>
        <v>0</v>
      </c>
      <c r="AW243" s="254">
        <f t="shared" si="43"/>
        <v>0</v>
      </c>
      <c r="AX243" s="258">
        <f t="shared" si="44"/>
        <v>4</v>
      </c>
      <c r="AY243" s="252">
        <f t="shared" si="45"/>
        <v>13</v>
      </c>
      <c r="AZ243" s="252">
        <f t="shared" si="46"/>
        <v>0</v>
      </c>
      <c r="BA243" s="252">
        <f t="shared" si="47"/>
        <v>0</v>
      </c>
      <c r="BB243" s="254">
        <f t="shared" si="48"/>
        <v>0</v>
      </c>
      <c r="BC243" s="257">
        <f t="shared" si="49"/>
        <v>3</v>
      </c>
      <c r="BD243" s="259">
        <f t="shared" si="50"/>
        <v>5</v>
      </c>
      <c r="BE243" s="252">
        <f t="shared" si="51"/>
        <v>0</v>
      </c>
      <c r="BF243" s="252">
        <f t="shared" si="52"/>
        <v>0</v>
      </c>
      <c r="BG243" s="254">
        <f t="shared" si="53"/>
        <v>0</v>
      </c>
      <c r="BH243" s="257">
        <f t="shared" si="54"/>
        <v>3</v>
      </c>
      <c r="BI243" s="252">
        <f t="shared" si="55"/>
        <v>0</v>
      </c>
      <c r="BJ243" s="252">
        <f t="shared" si="56"/>
        <v>0</v>
      </c>
      <c r="BK243" s="252">
        <f t="shared" si="57"/>
        <v>0</v>
      </c>
      <c r="BL243" s="254">
        <f t="shared" si="58"/>
        <v>0</v>
      </c>
      <c r="BM243" s="260">
        <f t="shared" si="59"/>
        <v>4</v>
      </c>
      <c r="BN243" s="252">
        <f t="shared" si="60"/>
        <v>0</v>
      </c>
      <c r="BO243" s="252">
        <f t="shared" si="61"/>
        <v>0</v>
      </c>
      <c r="BP243" s="252">
        <f t="shared" si="62"/>
        <v>0</v>
      </c>
      <c r="BQ243" s="254">
        <f t="shared" si="63"/>
        <v>0</v>
      </c>
      <c r="BR243" s="261">
        <f t="shared" si="64"/>
        <v>4</v>
      </c>
      <c r="BS243" s="252">
        <f t="shared" si="65"/>
        <v>13</v>
      </c>
      <c r="BT243" s="252">
        <f t="shared" si="66"/>
        <v>0</v>
      </c>
      <c r="BU243" s="252">
        <f t="shared" si="67"/>
        <v>0</v>
      </c>
      <c r="BV243" s="254">
        <f t="shared" si="68"/>
        <v>0</v>
      </c>
      <c r="BW243" s="261">
        <f t="shared" si="69"/>
        <v>3</v>
      </c>
      <c r="BX243" s="262">
        <v>86</v>
      </c>
      <c r="BY243" s="262">
        <v>86</v>
      </c>
      <c r="BZ243" s="246" t="e">
        <f t="shared" si="70"/>
        <v>#VALUE!</v>
      </c>
      <c r="CA243" s="246">
        <f t="shared" si="71"/>
        <v>20</v>
      </c>
      <c r="CB243" s="246" t="e">
        <f t="shared" si="72"/>
        <v>#VALUE!</v>
      </c>
      <c r="CC243" s="246" t="e">
        <f t="shared" si="73"/>
        <v>#VALUE!</v>
      </c>
      <c r="CD243" s="246" t="e">
        <f t="shared" si="74"/>
        <v>#VALUE!</v>
      </c>
      <c r="CE243" s="246" t="e">
        <f t="shared" si="75"/>
        <v>#VALUE!</v>
      </c>
      <c r="CF243" s="246" t="e">
        <f t="shared" si="76"/>
        <v>#VALUE!</v>
      </c>
      <c r="CG243" s="246" t="e">
        <f t="shared" si="77"/>
        <v>#VALUE!</v>
      </c>
      <c r="CH243" s="246" t="e">
        <f t="shared" si="78"/>
        <v>#VALUE!</v>
      </c>
      <c r="CI243" s="246" t="e">
        <f t="shared" si="79"/>
        <v>#VALUE!</v>
      </c>
      <c r="CJ243" s="246" t="e">
        <f t="shared" si="80"/>
        <v>#VALUE!</v>
      </c>
      <c r="CK243" s="246" t="e">
        <f t="shared" si="81"/>
        <v>#VALUE!</v>
      </c>
      <c r="CL243" s="246" t="e">
        <f t="shared" si="82"/>
        <v>#VALUE!</v>
      </c>
      <c r="CM243" s="246" t="e">
        <f t="shared" si="83"/>
        <v>#VALUE!</v>
      </c>
      <c r="CN243" s="246" t="e">
        <f t="shared" si="84"/>
        <v>#VALUE!</v>
      </c>
      <c r="CO243" s="263" t="str">
        <f t="shared" si="85"/>
        <v>2023PEC AI 196</v>
      </c>
      <c r="CP243" s="246" t="e">
        <f t="shared" si="86"/>
        <v>#VALUE!</v>
      </c>
      <c r="CQ243" s="211"/>
      <c r="CR243" s="246">
        <f t="shared" si="87"/>
        <v>20</v>
      </c>
      <c r="CS243" s="246" t="e">
        <f t="shared" si="88"/>
        <v>#VALUE!</v>
      </c>
      <c r="CT243" s="246" t="e">
        <f t="shared" si="89"/>
        <v>#VALUE!</v>
      </c>
      <c r="CU243" s="246" t="e">
        <f t="shared" si="90"/>
        <v>#VALUE!</v>
      </c>
      <c r="CV243" s="246" t="e">
        <f t="shared" si="91"/>
        <v>#VALUE!</v>
      </c>
      <c r="CW243" s="246" t="e">
        <f t="shared" si="92"/>
        <v>#VALUE!</v>
      </c>
      <c r="CX243" s="246" t="e">
        <f t="shared" si="93"/>
        <v>#VALUE!</v>
      </c>
      <c r="CY243" s="246" t="e">
        <f t="shared" si="94"/>
        <v>#VALUE!</v>
      </c>
      <c r="CZ243" s="246" t="e">
        <f t="shared" si="95"/>
        <v>#VALUE!</v>
      </c>
      <c r="DA243" s="246" t="e">
        <f t="shared" si="96"/>
        <v>#VALUE!</v>
      </c>
      <c r="DB243" s="246" t="e">
        <f t="shared" si="97"/>
        <v>#VALUE!</v>
      </c>
      <c r="DC243" s="246" t="e">
        <f t="shared" si="98"/>
        <v>#VALUE!</v>
      </c>
      <c r="DD243" s="246" t="e">
        <f t="shared" si="99"/>
        <v>#VALUE!</v>
      </c>
      <c r="DE243" s="212"/>
      <c r="DF243" s="212" t="e">
        <f t="shared" si="100"/>
        <v>#VALUE!</v>
      </c>
      <c r="DG243" s="212"/>
      <c r="DH243" s="212"/>
      <c r="DI243" s="212"/>
      <c r="DJ243" s="212"/>
      <c r="DK243" s="212"/>
      <c r="DL243" s="212"/>
      <c r="DM243" s="212"/>
      <c r="DN243" s="212"/>
      <c r="DO243" s="212"/>
      <c r="DP243" s="212"/>
      <c r="DQ243" s="212"/>
      <c r="DR243" s="264">
        <f t="shared" si="101"/>
        <v>86</v>
      </c>
      <c r="DS243" s="241">
        <f t="shared" si="102"/>
        <v>17</v>
      </c>
      <c r="DT243" s="212">
        <f t="shared" si="103"/>
        <v>12</v>
      </c>
      <c r="DU243" s="212">
        <f t="shared" si="104"/>
        <v>13</v>
      </c>
      <c r="DV243" s="212">
        <f t="shared" si="105"/>
        <v>13</v>
      </c>
      <c r="DW243" s="212">
        <f t="shared" si="106"/>
        <v>13</v>
      </c>
      <c r="DX243" s="264">
        <f t="shared" si="107"/>
        <v>5</v>
      </c>
      <c r="DY243" s="265">
        <f t="shared" si="108"/>
        <v>13</v>
      </c>
      <c r="DZ243" s="212">
        <f t="shared" si="109"/>
        <v>86</v>
      </c>
      <c r="EA243" s="212">
        <f t="shared" si="110"/>
        <v>17</v>
      </c>
      <c r="EB243" s="212">
        <f t="shared" si="111"/>
        <v>0</v>
      </c>
      <c r="EC243" s="212">
        <f t="shared" ref="EC243:ED243" si="1731">IF(ISEVEN($B243),DT243,0)</f>
        <v>12</v>
      </c>
      <c r="ED243" s="212">
        <f t="shared" si="1731"/>
        <v>13</v>
      </c>
      <c r="EE243" s="212">
        <f t="shared" ref="EE243:EF243" si="1732">IF(ISODD($B243),DU243,0)</f>
        <v>0</v>
      </c>
      <c r="EF243" s="212">
        <f t="shared" si="1732"/>
        <v>0</v>
      </c>
      <c r="EG243" s="212">
        <f t="shared" si="114"/>
        <v>13</v>
      </c>
      <c r="EH243" s="212">
        <f t="shared" si="115"/>
        <v>0</v>
      </c>
      <c r="EI243" s="212">
        <f t="shared" ref="EI243:EJ243" si="1733">IF(ISEVEN($B243),DW243,0)</f>
        <v>13</v>
      </c>
      <c r="EJ243" s="264">
        <f t="shared" si="1733"/>
        <v>5</v>
      </c>
      <c r="EK243" s="212">
        <f t="shared" ref="EK243:EL243" si="1734">IF(ISODD($B243),DX243,0)</f>
        <v>0</v>
      </c>
      <c r="EL243" s="212">
        <f t="shared" si="1734"/>
        <v>0</v>
      </c>
      <c r="EM243" s="212">
        <f t="shared" si="118"/>
        <v>13</v>
      </c>
      <c r="EN243" s="212"/>
      <c r="EO243" s="212"/>
      <c r="EP243" s="241">
        <f t="shared" si="119"/>
        <v>17</v>
      </c>
      <c r="EQ243" s="212">
        <f t="shared" si="120"/>
        <v>14</v>
      </c>
      <c r="ER243" s="212">
        <f t="shared" si="121"/>
        <v>15</v>
      </c>
      <c r="ES243" s="212">
        <f t="shared" si="122"/>
        <v>15</v>
      </c>
      <c r="ET243" s="264">
        <f t="shared" si="123"/>
        <v>11</v>
      </c>
      <c r="EU243" s="212">
        <f t="shared" si="124"/>
        <v>14</v>
      </c>
      <c r="EV243" s="212"/>
      <c r="EW243" s="212">
        <f t="shared" si="125"/>
        <v>86</v>
      </c>
      <c r="EX243" s="212">
        <f t="shared" si="126"/>
        <v>17</v>
      </c>
      <c r="EY243" s="212">
        <f t="shared" si="127"/>
        <v>0</v>
      </c>
      <c r="EZ243" s="212">
        <f t="shared" ref="EZ243:FA243" si="1735">IF(ISEVEN($B243),EQ243,0)</f>
        <v>14</v>
      </c>
      <c r="FA243" s="212">
        <f t="shared" si="1735"/>
        <v>15</v>
      </c>
      <c r="FB243" s="212">
        <f t="shared" ref="FB243:FC243" si="1736">IF(ISODD($B243),ER243,0)</f>
        <v>0</v>
      </c>
      <c r="FC243" s="212">
        <f t="shared" si="1736"/>
        <v>0</v>
      </c>
      <c r="FD243" s="212">
        <f t="shared" si="130"/>
        <v>15</v>
      </c>
      <c r="FE243" s="212">
        <f t="shared" si="131"/>
        <v>0</v>
      </c>
      <c r="FF243" s="264">
        <f t="shared" ref="FF243:FG243" si="1737">IF(ISEVEN($B243),ET243,0)</f>
        <v>11</v>
      </c>
      <c r="FG243" s="212">
        <f t="shared" si="1737"/>
        <v>14</v>
      </c>
      <c r="FH243" s="212">
        <f t="shared" si="133"/>
        <v>0</v>
      </c>
      <c r="FI243" s="212">
        <v>0</v>
      </c>
      <c r="FJ243" s="212">
        <v>0</v>
      </c>
      <c r="FK243" s="212"/>
      <c r="FL243" s="212"/>
      <c r="FM243" s="262">
        <v>86</v>
      </c>
    </row>
    <row r="244" spans="1:169" ht="15.75" customHeight="1" x14ac:dyDescent="0.2">
      <c r="A244" s="247">
        <v>231</v>
      </c>
      <c r="B244" s="248">
        <v>213423243231</v>
      </c>
      <c r="C244" s="249" t="s">
        <v>714</v>
      </c>
      <c r="D244" s="250"/>
      <c r="E244" s="251" t="s">
        <v>715</v>
      </c>
      <c r="F244" s="252">
        <f t="shared" si="0"/>
        <v>2</v>
      </c>
      <c r="G244" s="252">
        <f t="shared" si="1"/>
        <v>2</v>
      </c>
      <c r="H244" s="252">
        <f t="shared" si="2"/>
        <v>2</v>
      </c>
      <c r="I244" s="252">
        <f t="shared" si="3"/>
        <v>2</v>
      </c>
      <c r="J244" s="252">
        <f t="shared" si="4"/>
        <v>2</v>
      </c>
      <c r="K244" s="252">
        <f t="shared" si="5"/>
        <v>2</v>
      </c>
      <c r="L244" s="252">
        <f t="shared" si="6"/>
        <v>2</v>
      </c>
      <c r="M244" s="252">
        <f t="shared" si="7"/>
        <v>2</v>
      </c>
      <c r="N244" s="252">
        <f t="shared" si="8"/>
        <v>1</v>
      </c>
      <c r="O244" s="253">
        <f t="shared" si="9"/>
        <v>0</v>
      </c>
      <c r="P244" s="252">
        <f t="shared" si="10"/>
        <v>12</v>
      </c>
      <c r="Q244" s="252">
        <f t="shared" si="11"/>
        <v>0</v>
      </c>
      <c r="R244" s="252">
        <f t="shared" si="12"/>
        <v>0</v>
      </c>
      <c r="S244" s="254">
        <f t="shared" si="13"/>
        <v>0</v>
      </c>
      <c r="T244" s="255">
        <f t="shared" si="14"/>
        <v>3</v>
      </c>
      <c r="U244" s="252">
        <f t="shared" si="15"/>
        <v>0</v>
      </c>
      <c r="V244" s="252">
        <f t="shared" si="16"/>
        <v>0</v>
      </c>
      <c r="W244" s="252">
        <f t="shared" si="17"/>
        <v>0</v>
      </c>
      <c r="X244" s="254">
        <f t="shared" si="18"/>
        <v>0</v>
      </c>
      <c r="Y244" s="256">
        <f t="shared" si="19"/>
        <v>4</v>
      </c>
      <c r="Z244" s="252">
        <f t="shared" si="20"/>
        <v>0</v>
      </c>
      <c r="AA244" s="252">
        <f t="shared" si="21"/>
        <v>0</v>
      </c>
      <c r="AB244" s="252">
        <f t="shared" si="22"/>
        <v>0</v>
      </c>
      <c r="AC244" s="254">
        <f t="shared" si="23"/>
        <v>0</v>
      </c>
      <c r="AD244" s="255">
        <f t="shared" si="24"/>
        <v>4</v>
      </c>
      <c r="AE244" s="252">
        <f t="shared" si="25"/>
        <v>12</v>
      </c>
      <c r="AF244" s="252">
        <f t="shared" si="26"/>
        <v>0</v>
      </c>
      <c r="AG244" s="252">
        <f t="shared" si="27"/>
        <v>0</v>
      </c>
      <c r="AH244" s="254">
        <f t="shared" si="28"/>
        <v>0</v>
      </c>
      <c r="AI244" s="257">
        <f t="shared" si="29"/>
        <v>3</v>
      </c>
      <c r="AJ244" s="252">
        <f t="shared" si="30"/>
        <v>11</v>
      </c>
      <c r="AK244" s="252">
        <f t="shared" si="31"/>
        <v>0</v>
      </c>
      <c r="AL244" s="252">
        <f t="shared" si="32"/>
        <v>0</v>
      </c>
      <c r="AM244" s="254">
        <f t="shared" si="33"/>
        <v>0</v>
      </c>
      <c r="AN244" s="257">
        <f t="shared" si="34"/>
        <v>3</v>
      </c>
      <c r="AO244" s="252">
        <f t="shared" si="35"/>
        <v>0</v>
      </c>
      <c r="AP244" s="252">
        <f t="shared" si="36"/>
        <v>0</v>
      </c>
      <c r="AQ244" s="252">
        <f t="shared" si="37"/>
        <v>0</v>
      </c>
      <c r="AR244" s="254">
        <f t="shared" si="38"/>
        <v>0</v>
      </c>
      <c r="AS244" s="257">
        <f t="shared" si="39"/>
        <v>4</v>
      </c>
      <c r="AT244" s="252">
        <f t="shared" si="40"/>
        <v>12</v>
      </c>
      <c r="AU244" s="252">
        <f t="shared" si="41"/>
        <v>0</v>
      </c>
      <c r="AV244" s="252">
        <f t="shared" si="42"/>
        <v>0</v>
      </c>
      <c r="AW244" s="254">
        <f t="shared" si="43"/>
        <v>0</v>
      </c>
      <c r="AX244" s="258">
        <f t="shared" si="44"/>
        <v>3</v>
      </c>
      <c r="AY244" s="252">
        <f t="shared" si="45"/>
        <v>0</v>
      </c>
      <c r="AZ244" s="252">
        <f t="shared" si="46"/>
        <v>0</v>
      </c>
      <c r="BA244" s="252">
        <f t="shared" si="47"/>
        <v>0</v>
      </c>
      <c r="BB244" s="254">
        <f t="shared" si="48"/>
        <v>0</v>
      </c>
      <c r="BC244" s="257">
        <f t="shared" si="49"/>
        <v>4</v>
      </c>
      <c r="BD244" s="252">
        <f t="shared" si="50"/>
        <v>0</v>
      </c>
      <c r="BE244" s="252">
        <f t="shared" si="51"/>
        <v>0</v>
      </c>
      <c r="BF244" s="252">
        <f t="shared" si="52"/>
        <v>0</v>
      </c>
      <c r="BG244" s="254">
        <f t="shared" si="53"/>
        <v>0</v>
      </c>
      <c r="BH244" s="257">
        <f t="shared" si="54"/>
        <v>4</v>
      </c>
      <c r="BI244" s="259">
        <f t="shared" si="55"/>
        <v>8</v>
      </c>
      <c r="BJ244" s="252">
        <f t="shared" si="56"/>
        <v>0</v>
      </c>
      <c r="BK244" s="252">
        <f t="shared" si="57"/>
        <v>0</v>
      </c>
      <c r="BL244" s="254">
        <f t="shared" si="58"/>
        <v>0</v>
      </c>
      <c r="BM244" s="260">
        <f t="shared" si="59"/>
        <v>3</v>
      </c>
      <c r="BN244" s="252">
        <f t="shared" si="60"/>
        <v>13</v>
      </c>
      <c r="BO244" s="252">
        <f t="shared" si="61"/>
        <v>0</v>
      </c>
      <c r="BP244" s="252">
        <f t="shared" si="62"/>
        <v>0</v>
      </c>
      <c r="BQ244" s="254">
        <f t="shared" si="63"/>
        <v>0</v>
      </c>
      <c r="BR244" s="261">
        <f t="shared" si="64"/>
        <v>3</v>
      </c>
      <c r="BS244" s="252">
        <f t="shared" si="65"/>
        <v>0</v>
      </c>
      <c r="BT244" s="252">
        <f t="shared" si="66"/>
        <v>0</v>
      </c>
      <c r="BU244" s="252">
        <f t="shared" si="67"/>
        <v>0</v>
      </c>
      <c r="BV244" s="254">
        <f t="shared" si="68"/>
        <v>0</v>
      </c>
      <c r="BW244" s="261">
        <f t="shared" si="69"/>
        <v>4</v>
      </c>
      <c r="BX244" s="262">
        <v>85</v>
      </c>
      <c r="BY244" s="262">
        <v>85</v>
      </c>
      <c r="BZ244" s="246" t="e">
        <f t="shared" si="70"/>
        <v>#VALUE!</v>
      </c>
      <c r="CA244" s="246">
        <f t="shared" si="71"/>
        <v>16</v>
      </c>
      <c r="CB244" s="246" t="e">
        <f t="shared" si="72"/>
        <v>#VALUE!</v>
      </c>
      <c r="CC244" s="246" t="e">
        <f t="shared" si="73"/>
        <v>#VALUE!</v>
      </c>
      <c r="CD244" s="246" t="e">
        <f t="shared" si="74"/>
        <v>#VALUE!</v>
      </c>
      <c r="CE244" s="246" t="e">
        <f t="shared" si="75"/>
        <v>#VALUE!</v>
      </c>
      <c r="CF244" s="246" t="e">
        <f t="shared" si="76"/>
        <v>#VALUE!</v>
      </c>
      <c r="CG244" s="246" t="e">
        <f t="shared" si="77"/>
        <v>#VALUE!</v>
      </c>
      <c r="CH244" s="246" t="e">
        <f t="shared" si="78"/>
        <v>#VALUE!</v>
      </c>
      <c r="CI244" s="246" t="e">
        <f t="shared" si="79"/>
        <v>#VALUE!</v>
      </c>
      <c r="CJ244" s="246" t="e">
        <f t="shared" si="80"/>
        <v>#VALUE!</v>
      </c>
      <c r="CK244" s="246" t="e">
        <f t="shared" si="81"/>
        <v>#VALUE!</v>
      </c>
      <c r="CL244" s="246" t="e">
        <f t="shared" si="82"/>
        <v>#VALUE!</v>
      </c>
      <c r="CM244" s="246" t="e">
        <f t="shared" si="83"/>
        <v>#VALUE!</v>
      </c>
      <c r="CN244" s="246" t="e">
        <f t="shared" si="84"/>
        <v>#VALUE!</v>
      </c>
      <c r="CO244" s="263" t="str">
        <f t="shared" si="85"/>
        <v>2023PEC AI 418</v>
      </c>
      <c r="CP244" s="246" t="e">
        <f t="shared" si="86"/>
        <v>#VALUE!</v>
      </c>
      <c r="CQ244" s="211"/>
      <c r="CR244" s="246">
        <f t="shared" si="87"/>
        <v>15</v>
      </c>
      <c r="CS244" s="246" t="e">
        <f t="shared" si="88"/>
        <v>#VALUE!</v>
      </c>
      <c r="CT244" s="246" t="e">
        <f t="shared" si="89"/>
        <v>#VALUE!</v>
      </c>
      <c r="CU244" s="246" t="e">
        <f t="shared" si="90"/>
        <v>#VALUE!</v>
      </c>
      <c r="CV244" s="246" t="e">
        <f t="shared" si="91"/>
        <v>#VALUE!</v>
      </c>
      <c r="CW244" s="246" t="e">
        <f t="shared" si="92"/>
        <v>#VALUE!</v>
      </c>
      <c r="CX244" s="246" t="e">
        <f t="shared" si="93"/>
        <v>#VALUE!</v>
      </c>
      <c r="CY244" s="246" t="e">
        <f t="shared" si="94"/>
        <v>#VALUE!</v>
      </c>
      <c r="CZ244" s="246" t="e">
        <f t="shared" si="95"/>
        <v>#VALUE!</v>
      </c>
      <c r="DA244" s="246" t="e">
        <f t="shared" si="96"/>
        <v>#VALUE!</v>
      </c>
      <c r="DB244" s="246" t="e">
        <f t="shared" si="97"/>
        <v>#VALUE!</v>
      </c>
      <c r="DC244" s="246" t="e">
        <f t="shared" si="98"/>
        <v>#VALUE!</v>
      </c>
      <c r="DD244" s="246" t="e">
        <f t="shared" si="99"/>
        <v>#VALUE!</v>
      </c>
      <c r="DE244" s="212"/>
      <c r="DF244" s="212" t="e">
        <f t="shared" si="100"/>
        <v>#VALUE!</v>
      </c>
      <c r="DG244" s="212"/>
      <c r="DH244" s="212"/>
      <c r="DI244" s="212"/>
      <c r="DJ244" s="212"/>
      <c r="DK244" s="212"/>
      <c r="DL244" s="212"/>
      <c r="DM244" s="212"/>
      <c r="DN244" s="212"/>
      <c r="DO244" s="212"/>
      <c r="DP244" s="212"/>
      <c r="DQ244" s="212"/>
      <c r="DR244" s="264">
        <f t="shared" si="101"/>
        <v>85</v>
      </c>
      <c r="DS244" s="241">
        <f t="shared" si="102"/>
        <v>17</v>
      </c>
      <c r="DT244" s="212">
        <f t="shared" si="103"/>
        <v>12</v>
      </c>
      <c r="DU244" s="212">
        <f t="shared" si="104"/>
        <v>12</v>
      </c>
      <c r="DV244" s="212">
        <f t="shared" si="105"/>
        <v>11</v>
      </c>
      <c r="DW244" s="212">
        <f t="shared" si="106"/>
        <v>12</v>
      </c>
      <c r="DX244" s="264">
        <f t="shared" si="107"/>
        <v>8</v>
      </c>
      <c r="DY244" s="265">
        <f t="shared" si="108"/>
        <v>13</v>
      </c>
      <c r="DZ244" s="212">
        <f t="shared" si="109"/>
        <v>85</v>
      </c>
      <c r="EA244" s="212">
        <f t="shared" si="110"/>
        <v>17</v>
      </c>
      <c r="EB244" s="212">
        <f t="shared" si="111"/>
        <v>12</v>
      </c>
      <c r="EC244" s="212">
        <f t="shared" ref="EC244:ED244" si="1738">IF(ISEVEN($B244),DT244,0)</f>
        <v>0</v>
      </c>
      <c r="ED244" s="212">
        <f t="shared" si="1738"/>
        <v>0</v>
      </c>
      <c r="EE244" s="212">
        <f t="shared" ref="EE244:EF244" si="1739">IF(ISODD($B244),DU244,0)</f>
        <v>12</v>
      </c>
      <c r="EF244" s="212">
        <f t="shared" si="1739"/>
        <v>11</v>
      </c>
      <c r="EG244" s="212">
        <f t="shared" si="114"/>
        <v>0</v>
      </c>
      <c r="EH244" s="212">
        <f t="shared" si="115"/>
        <v>12</v>
      </c>
      <c r="EI244" s="212">
        <f t="shared" ref="EI244:EJ244" si="1740">IF(ISEVEN($B244),DW244,0)</f>
        <v>0</v>
      </c>
      <c r="EJ244" s="212">
        <f t="shared" si="1740"/>
        <v>0</v>
      </c>
      <c r="EK244" s="264">
        <f t="shared" ref="EK244:EL244" si="1741">IF(ISODD($B244),DX244,0)</f>
        <v>8</v>
      </c>
      <c r="EL244" s="212">
        <f t="shared" si="1741"/>
        <v>13</v>
      </c>
      <c r="EM244" s="212">
        <f t="shared" si="118"/>
        <v>0</v>
      </c>
      <c r="EN244" s="212"/>
      <c r="EO244" s="212"/>
      <c r="EP244" s="241">
        <f t="shared" si="119"/>
        <v>17</v>
      </c>
      <c r="EQ244" s="212">
        <f t="shared" si="120"/>
        <v>15</v>
      </c>
      <c r="ER244" s="212">
        <f t="shared" si="121"/>
        <v>15</v>
      </c>
      <c r="ES244" s="212">
        <f t="shared" si="122"/>
        <v>13</v>
      </c>
      <c r="ET244" s="264">
        <f t="shared" si="123"/>
        <v>11</v>
      </c>
      <c r="EU244" s="212">
        <f t="shared" si="124"/>
        <v>14</v>
      </c>
      <c r="EV244" s="212"/>
      <c r="EW244" s="212">
        <f t="shared" si="125"/>
        <v>85</v>
      </c>
      <c r="EX244" s="212">
        <f t="shared" si="126"/>
        <v>17</v>
      </c>
      <c r="EY244" s="212">
        <f t="shared" si="127"/>
        <v>15</v>
      </c>
      <c r="EZ244" s="212">
        <f t="shared" ref="EZ244:FA244" si="1742">IF(ISEVEN($B244),EQ244,0)</f>
        <v>0</v>
      </c>
      <c r="FA244" s="212">
        <f t="shared" si="1742"/>
        <v>0</v>
      </c>
      <c r="FB244" s="212">
        <f t="shared" ref="FB244:FC244" si="1743">IF(ISODD($B244),ER244,0)</f>
        <v>15</v>
      </c>
      <c r="FC244" s="212">
        <f t="shared" si="1743"/>
        <v>13</v>
      </c>
      <c r="FD244" s="212">
        <f t="shared" si="130"/>
        <v>0</v>
      </c>
      <c r="FE244" s="264">
        <f t="shared" si="131"/>
        <v>11</v>
      </c>
      <c r="FF244" s="212">
        <f t="shared" ref="FF244:FG244" si="1744">IF(ISEVEN($B244),ET244,0)</f>
        <v>0</v>
      </c>
      <c r="FG244" s="212">
        <f t="shared" si="1744"/>
        <v>0</v>
      </c>
      <c r="FH244" s="212">
        <f t="shared" si="133"/>
        <v>14</v>
      </c>
      <c r="FI244" s="212">
        <v>0</v>
      </c>
      <c r="FJ244" s="212">
        <v>0</v>
      </c>
      <c r="FK244" s="212"/>
      <c r="FL244" s="212"/>
      <c r="FM244" s="262">
        <v>85</v>
      </c>
    </row>
    <row r="245" spans="1:169" ht="15.75" customHeight="1" x14ac:dyDescent="0.2">
      <c r="A245" s="247">
        <v>232</v>
      </c>
      <c r="B245" s="248">
        <v>213423243232</v>
      </c>
      <c r="C245" s="249" t="s">
        <v>716</v>
      </c>
      <c r="D245" s="250"/>
      <c r="E245" s="251" t="s">
        <v>717</v>
      </c>
      <c r="F245" s="252">
        <f t="shared" si="0"/>
        <v>2</v>
      </c>
      <c r="G245" s="252">
        <f t="shared" si="1"/>
        <v>2</v>
      </c>
      <c r="H245" s="252">
        <f t="shared" si="2"/>
        <v>2</v>
      </c>
      <c r="I245" s="252">
        <f t="shared" si="3"/>
        <v>2</v>
      </c>
      <c r="J245" s="252">
        <f t="shared" si="4"/>
        <v>2</v>
      </c>
      <c r="K245" s="252">
        <f t="shared" si="5"/>
        <v>2</v>
      </c>
      <c r="L245" s="252">
        <f t="shared" si="6"/>
        <v>2</v>
      </c>
      <c r="M245" s="252">
        <f t="shared" si="7"/>
        <v>2</v>
      </c>
      <c r="N245" s="252">
        <f t="shared" si="8"/>
        <v>2</v>
      </c>
      <c r="O245" s="253">
        <f t="shared" si="9"/>
        <v>0</v>
      </c>
      <c r="P245" s="252">
        <f t="shared" si="10"/>
        <v>0</v>
      </c>
      <c r="Q245" s="252">
        <f t="shared" si="11"/>
        <v>0</v>
      </c>
      <c r="R245" s="252">
        <f t="shared" si="12"/>
        <v>0</v>
      </c>
      <c r="S245" s="254">
        <f t="shared" si="13"/>
        <v>0</v>
      </c>
      <c r="T245" s="255">
        <f t="shared" si="14"/>
        <v>4</v>
      </c>
      <c r="U245" s="252">
        <f t="shared" si="15"/>
        <v>12</v>
      </c>
      <c r="V245" s="252">
        <f t="shared" si="16"/>
        <v>0</v>
      </c>
      <c r="W245" s="252">
        <f t="shared" si="17"/>
        <v>0</v>
      </c>
      <c r="X245" s="254">
        <f t="shared" si="18"/>
        <v>0</v>
      </c>
      <c r="Y245" s="256">
        <f t="shared" si="19"/>
        <v>3</v>
      </c>
      <c r="Z245" s="252">
        <f t="shared" si="20"/>
        <v>13</v>
      </c>
      <c r="AA245" s="252">
        <f t="shared" si="21"/>
        <v>0</v>
      </c>
      <c r="AB245" s="252">
        <f t="shared" si="22"/>
        <v>0</v>
      </c>
      <c r="AC245" s="254">
        <f t="shared" si="23"/>
        <v>0</v>
      </c>
      <c r="AD245" s="255">
        <f t="shared" si="24"/>
        <v>3</v>
      </c>
      <c r="AE245" s="252">
        <f t="shared" si="25"/>
        <v>0</v>
      </c>
      <c r="AF245" s="252">
        <f t="shared" si="26"/>
        <v>0</v>
      </c>
      <c r="AG245" s="252">
        <f t="shared" si="27"/>
        <v>0</v>
      </c>
      <c r="AH245" s="254">
        <f t="shared" si="28"/>
        <v>0</v>
      </c>
      <c r="AI245" s="257">
        <f t="shared" si="29"/>
        <v>4</v>
      </c>
      <c r="AJ245" s="252">
        <f t="shared" si="30"/>
        <v>0</v>
      </c>
      <c r="AK245" s="252">
        <f t="shared" si="31"/>
        <v>0</v>
      </c>
      <c r="AL245" s="252">
        <f t="shared" si="32"/>
        <v>0</v>
      </c>
      <c r="AM245" s="254">
        <f t="shared" si="33"/>
        <v>0</v>
      </c>
      <c r="AN245" s="257">
        <f t="shared" si="34"/>
        <v>4</v>
      </c>
      <c r="AO245" s="252">
        <f t="shared" si="35"/>
        <v>13</v>
      </c>
      <c r="AP245" s="252">
        <f t="shared" si="36"/>
        <v>0</v>
      </c>
      <c r="AQ245" s="252">
        <f t="shared" si="37"/>
        <v>0</v>
      </c>
      <c r="AR245" s="254">
        <f t="shared" si="38"/>
        <v>0</v>
      </c>
      <c r="AS245" s="257">
        <f t="shared" si="39"/>
        <v>3</v>
      </c>
      <c r="AT245" s="252">
        <f t="shared" si="40"/>
        <v>0</v>
      </c>
      <c r="AU245" s="252">
        <f t="shared" si="41"/>
        <v>0</v>
      </c>
      <c r="AV245" s="252">
        <f t="shared" si="42"/>
        <v>0</v>
      </c>
      <c r="AW245" s="254">
        <f t="shared" si="43"/>
        <v>0</v>
      </c>
      <c r="AX245" s="258">
        <f t="shared" si="44"/>
        <v>4</v>
      </c>
      <c r="AY245" s="252">
        <f t="shared" si="45"/>
        <v>13</v>
      </c>
      <c r="AZ245" s="252">
        <f t="shared" si="46"/>
        <v>0</v>
      </c>
      <c r="BA245" s="252">
        <f t="shared" si="47"/>
        <v>0</v>
      </c>
      <c r="BB245" s="254">
        <f t="shared" si="48"/>
        <v>0</v>
      </c>
      <c r="BC245" s="257">
        <f t="shared" si="49"/>
        <v>3</v>
      </c>
      <c r="BD245" s="259">
        <f t="shared" si="50"/>
        <v>8</v>
      </c>
      <c r="BE245" s="252">
        <f t="shared" si="51"/>
        <v>0</v>
      </c>
      <c r="BF245" s="252">
        <f t="shared" si="52"/>
        <v>0</v>
      </c>
      <c r="BG245" s="254">
        <f t="shared" si="53"/>
        <v>0</v>
      </c>
      <c r="BH245" s="257">
        <f t="shared" si="54"/>
        <v>3</v>
      </c>
      <c r="BI245" s="252">
        <f t="shared" si="55"/>
        <v>0</v>
      </c>
      <c r="BJ245" s="252">
        <f t="shared" si="56"/>
        <v>0</v>
      </c>
      <c r="BK245" s="252">
        <f t="shared" si="57"/>
        <v>0</v>
      </c>
      <c r="BL245" s="254">
        <f t="shared" si="58"/>
        <v>0</v>
      </c>
      <c r="BM245" s="260">
        <f t="shared" si="59"/>
        <v>4</v>
      </c>
      <c r="BN245" s="252">
        <f t="shared" si="60"/>
        <v>0</v>
      </c>
      <c r="BO245" s="252">
        <f t="shared" si="61"/>
        <v>0</v>
      </c>
      <c r="BP245" s="252">
        <f t="shared" si="62"/>
        <v>0</v>
      </c>
      <c r="BQ245" s="254">
        <f t="shared" si="63"/>
        <v>0</v>
      </c>
      <c r="BR245" s="261">
        <f t="shared" si="64"/>
        <v>4</v>
      </c>
      <c r="BS245" s="252">
        <f t="shared" si="65"/>
        <v>14</v>
      </c>
      <c r="BT245" s="252">
        <f t="shared" si="66"/>
        <v>0</v>
      </c>
      <c r="BU245" s="252">
        <f t="shared" si="67"/>
        <v>0</v>
      </c>
      <c r="BV245" s="254">
        <f t="shared" si="68"/>
        <v>0</v>
      </c>
      <c r="BW245" s="261">
        <f t="shared" si="69"/>
        <v>3</v>
      </c>
      <c r="BX245" s="262">
        <v>91</v>
      </c>
      <c r="BY245" s="262">
        <v>91</v>
      </c>
      <c r="BZ245" s="246" t="e">
        <f t="shared" si="70"/>
        <v>#VALUE!</v>
      </c>
      <c r="CA245" s="246">
        <f t="shared" si="71"/>
        <v>20</v>
      </c>
      <c r="CB245" s="246" t="e">
        <f t="shared" si="72"/>
        <v>#VALUE!</v>
      </c>
      <c r="CC245" s="246" t="e">
        <f t="shared" si="73"/>
        <v>#VALUE!</v>
      </c>
      <c r="CD245" s="246" t="e">
        <f t="shared" si="74"/>
        <v>#VALUE!</v>
      </c>
      <c r="CE245" s="246" t="e">
        <f t="shared" si="75"/>
        <v>#VALUE!</v>
      </c>
      <c r="CF245" s="246" t="e">
        <f t="shared" si="76"/>
        <v>#VALUE!</v>
      </c>
      <c r="CG245" s="246" t="e">
        <f t="shared" si="77"/>
        <v>#VALUE!</v>
      </c>
      <c r="CH245" s="246" t="e">
        <f t="shared" si="78"/>
        <v>#VALUE!</v>
      </c>
      <c r="CI245" s="246" t="e">
        <f t="shared" si="79"/>
        <v>#VALUE!</v>
      </c>
      <c r="CJ245" s="246" t="e">
        <f t="shared" si="80"/>
        <v>#VALUE!</v>
      </c>
      <c r="CK245" s="246" t="e">
        <f t="shared" si="81"/>
        <v>#VALUE!</v>
      </c>
      <c r="CL245" s="246" t="e">
        <f t="shared" si="82"/>
        <v>#VALUE!</v>
      </c>
      <c r="CM245" s="246" t="e">
        <f t="shared" si="83"/>
        <v>#VALUE!</v>
      </c>
      <c r="CN245" s="246" t="e">
        <f t="shared" si="84"/>
        <v>#VALUE!</v>
      </c>
      <c r="CO245" s="263" t="str">
        <f t="shared" si="85"/>
        <v>2023PEC AI 419</v>
      </c>
      <c r="CP245" s="246" t="e">
        <f t="shared" si="86"/>
        <v>#VALUE!</v>
      </c>
      <c r="CQ245" s="211"/>
      <c r="CR245" s="246">
        <f t="shared" si="87"/>
        <v>20</v>
      </c>
      <c r="CS245" s="246" t="e">
        <f t="shared" si="88"/>
        <v>#VALUE!</v>
      </c>
      <c r="CT245" s="246" t="e">
        <f t="shared" si="89"/>
        <v>#VALUE!</v>
      </c>
      <c r="CU245" s="246" t="e">
        <f t="shared" si="90"/>
        <v>#VALUE!</v>
      </c>
      <c r="CV245" s="246" t="e">
        <f t="shared" si="91"/>
        <v>#VALUE!</v>
      </c>
      <c r="CW245" s="246" t="e">
        <f t="shared" si="92"/>
        <v>#VALUE!</v>
      </c>
      <c r="CX245" s="246" t="e">
        <f t="shared" si="93"/>
        <v>#VALUE!</v>
      </c>
      <c r="CY245" s="246" t="e">
        <f t="shared" si="94"/>
        <v>#VALUE!</v>
      </c>
      <c r="CZ245" s="246" t="e">
        <f t="shared" si="95"/>
        <v>#VALUE!</v>
      </c>
      <c r="DA245" s="246" t="e">
        <f t="shared" si="96"/>
        <v>#VALUE!</v>
      </c>
      <c r="DB245" s="246" t="e">
        <f t="shared" si="97"/>
        <v>#VALUE!</v>
      </c>
      <c r="DC245" s="246" t="e">
        <f t="shared" si="98"/>
        <v>#VALUE!</v>
      </c>
      <c r="DD245" s="246" t="e">
        <f t="shared" si="99"/>
        <v>#VALUE!</v>
      </c>
      <c r="DE245" s="212"/>
      <c r="DF245" s="212" t="e">
        <f t="shared" si="100"/>
        <v>#VALUE!</v>
      </c>
      <c r="DG245" s="212"/>
      <c r="DH245" s="212"/>
      <c r="DI245" s="212"/>
      <c r="DJ245" s="212"/>
      <c r="DK245" s="212"/>
      <c r="DL245" s="212"/>
      <c r="DM245" s="212"/>
      <c r="DN245" s="212"/>
      <c r="DO245" s="212"/>
      <c r="DP245" s="212"/>
      <c r="DQ245" s="212"/>
      <c r="DR245" s="264">
        <f t="shared" si="101"/>
        <v>91</v>
      </c>
      <c r="DS245" s="241">
        <f t="shared" si="102"/>
        <v>18</v>
      </c>
      <c r="DT245" s="212">
        <f t="shared" si="103"/>
        <v>12</v>
      </c>
      <c r="DU245" s="212">
        <f t="shared" si="104"/>
        <v>13</v>
      </c>
      <c r="DV245" s="212">
        <f t="shared" si="105"/>
        <v>13</v>
      </c>
      <c r="DW245" s="212">
        <f t="shared" si="106"/>
        <v>13</v>
      </c>
      <c r="DX245" s="264">
        <f t="shared" si="107"/>
        <v>8</v>
      </c>
      <c r="DY245" s="265">
        <f t="shared" si="108"/>
        <v>14</v>
      </c>
      <c r="DZ245" s="212">
        <f t="shared" si="109"/>
        <v>91</v>
      </c>
      <c r="EA245" s="212">
        <f t="shared" si="110"/>
        <v>18</v>
      </c>
      <c r="EB245" s="212">
        <f t="shared" si="111"/>
        <v>0</v>
      </c>
      <c r="EC245" s="212">
        <f t="shared" ref="EC245:ED245" si="1745">IF(ISEVEN($B245),DT245,0)</f>
        <v>12</v>
      </c>
      <c r="ED245" s="212">
        <f t="shared" si="1745"/>
        <v>13</v>
      </c>
      <c r="EE245" s="212">
        <f t="shared" ref="EE245:EF245" si="1746">IF(ISODD($B245),DU245,0)</f>
        <v>0</v>
      </c>
      <c r="EF245" s="212">
        <f t="shared" si="1746"/>
        <v>0</v>
      </c>
      <c r="EG245" s="212">
        <f t="shared" si="114"/>
        <v>13</v>
      </c>
      <c r="EH245" s="212">
        <f t="shared" si="115"/>
        <v>0</v>
      </c>
      <c r="EI245" s="212">
        <f t="shared" ref="EI245:EJ245" si="1747">IF(ISEVEN($B245),DW245,0)</f>
        <v>13</v>
      </c>
      <c r="EJ245" s="264">
        <f t="shared" si="1747"/>
        <v>8</v>
      </c>
      <c r="EK245" s="212">
        <f t="shared" ref="EK245:EL245" si="1748">IF(ISODD($B245),DX245,0)</f>
        <v>0</v>
      </c>
      <c r="EL245" s="212">
        <f t="shared" si="1748"/>
        <v>0</v>
      </c>
      <c r="EM245" s="212">
        <f t="shared" si="118"/>
        <v>14</v>
      </c>
      <c r="EN245" s="212"/>
      <c r="EO245" s="212"/>
      <c r="EP245" s="241">
        <f t="shared" si="119"/>
        <v>18</v>
      </c>
      <c r="EQ245" s="212">
        <f t="shared" si="120"/>
        <v>15</v>
      </c>
      <c r="ER245" s="212">
        <f t="shared" si="121"/>
        <v>16</v>
      </c>
      <c r="ES245" s="212">
        <f t="shared" si="122"/>
        <v>16</v>
      </c>
      <c r="ET245" s="264">
        <f t="shared" si="123"/>
        <v>11</v>
      </c>
      <c r="EU245" s="212">
        <f t="shared" si="124"/>
        <v>15</v>
      </c>
      <c r="EV245" s="212"/>
      <c r="EW245" s="212">
        <f t="shared" si="125"/>
        <v>91</v>
      </c>
      <c r="EX245" s="212">
        <f t="shared" si="126"/>
        <v>18</v>
      </c>
      <c r="EY245" s="212">
        <f t="shared" si="127"/>
        <v>0</v>
      </c>
      <c r="EZ245" s="212">
        <f t="shared" ref="EZ245:FA245" si="1749">IF(ISEVEN($B245),EQ245,0)</f>
        <v>15</v>
      </c>
      <c r="FA245" s="212">
        <f t="shared" si="1749"/>
        <v>16</v>
      </c>
      <c r="FB245" s="212">
        <f t="shared" ref="FB245:FC245" si="1750">IF(ISODD($B245),ER245,0)</f>
        <v>0</v>
      </c>
      <c r="FC245" s="212">
        <f t="shared" si="1750"/>
        <v>0</v>
      </c>
      <c r="FD245" s="212">
        <f t="shared" si="130"/>
        <v>16</v>
      </c>
      <c r="FE245" s="212">
        <f t="shared" si="131"/>
        <v>0</v>
      </c>
      <c r="FF245" s="264">
        <f t="shared" ref="FF245:FG245" si="1751">IF(ISEVEN($B245),ET245,0)</f>
        <v>11</v>
      </c>
      <c r="FG245" s="212">
        <f t="shared" si="1751"/>
        <v>15</v>
      </c>
      <c r="FH245" s="212">
        <f t="shared" si="133"/>
        <v>0</v>
      </c>
      <c r="FI245" s="212">
        <v>0</v>
      </c>
      <c r="FJ245" s="212">
        <v>0</v>
      </c>
      <c r="FK245" s="212"/>
      <c r="FL245" s="212"/>
      <c r="FM245" s="262">
        <v>91</v>
      </c>
    </row>
    <row r="246" spans="1:169" ht="15.75" customHeight="1" x14ac:dyDescent="0.2">
      <c r="A246" s="247">
        <v>233</v>
      </c>
      <c r="B246" s="248">
        <v>213423243233</v>
      </c>
      <c r="C246" s="249" t="s">
        <v>714</v>
      </c>
      <c r="D246" s="250"/>
      <c r="E246" s="251" t="s">
        <v>713</v>
      </c>
      <c r="F246" s="252">
        <f t="shared" si="0"/>
        <v>2</v>
      </c>
      <c r="G246" s="252">
        <f t="shared" si="1"/>
        <v>2</v>
      </c>
      <c r="H246" s="252">
        <f t="shared" si="2"/>
        <v>2</v>
      </c>
      <c r="I246" s="252">
        <f t="shared" si="3"/>
        <v>2</v>
      </c>
      <c r="J246" s="252">
        <f t="shared" si="4"/>
        <v>2</v>
      </c>
      <c r="K246" s="252">
        <f t="shared" si="5"/>
        <v>0</v>
      </c>
      <c r="L246" s="252">
        <f t="shared" si="6"/>
        <v>0</v>
      </c>
      <c r="M246" s="252">
        <f t="shared" si="7"/>
        <v>0</v>
      </c>
      <c r="N246" s="252">
        <f t="shared" si="8"/>
        <v>0</v>
      </c>
      <c r="O246" s="253">
        <f t="shared" si="9"/>
        <v>0</v>
      </c>
      <c r="P246" s="252">
        <f t="shared" si="10"/>
        <v>7</v>
      </c>
      <c r="Q246" s="252">
        <f t="shared" si="11"/>
        <v>0</v>
      </c>
      <c r="R246" s="252">
        <f t="shared" si="12"/>
        <v>0</v>
      </c>
      <c r="S246" s="254">
        <f t="shared" si="13"/>
        <v>0</v>
      </c>
      <c r="T246" s="255">
        <f t="shared" si="14"/>
        <v>3</v>
      </c>
      <c r="U246" s="252">
        <f t="shared" si="15"/>
        <v>0</v>
      </c>
      <c r="V246" s="252">
        <f t="shared" si="16"/>
        <v>0</v>
      </c>
      <c r="W246" s="252">
        <f t="shared" si="17"/>
        <v>0</v>
      </c>
      <c r="X246" s="254">
        <f t="shared" si="18"/>
        <v>0</v>
      </c>
      <c r="Y246" s="256">
        <f t="shared" si="19"/>
        <v>4</v>
      </c>
      <c r="Z246" s="252">
        <f t="shared" si="20"/>
        <v>0</v>
      </c>
      <c r="AA246" s="252">
        <f t="shared" si="21"/>
        <v>0</v>
      </c>
      <c r="AB246" s="252">
        <f t="shared" si="22"/>
        <v>0</v>
      </c>
      <c r="AC246" s="254">
        <f t="shared" si="23"/>
        <v>0</v>
      </c>
      <c r="AD246" s="255">
        <f t="shared" si="24"/>
        <v>4</v>
      </c>
      <c r="AE246" s="252">
        <f t="shared" si="25"/>
        <v>7</v>
      </c>
      <c r="AF246" s="252">
        <f t="shared" si="26"/>
        <v>0</v>
      </c>
      <c r="AG246" s="252">
        <f t="shared" si="27"/>
        <v>0</v>
      </c>
      <c r="AH246" s="254">
        <f t="shared" si="28"/>
        <v>0</v>
      </c>
      <c r="AI246" s="257">
        <f t="shared" si="29"/>
        <v>3</v>
      </c>
      <c r="AJ246" s="252">
        <f t="shared" si="30"/>
        <v>6</v>
      </c>
      <c r="AK246" s="252">
        <f t="shared" si="31"/>
        <v>0</v>
      </c>
      <c r="AL246" s="252">
        <f t="shared" si="32"/>
        <v>0</v>
      </c>
      <c r="AM246" s="254">
        <f t="shared" si="33"/>
        <v>0</v>
      </c>
      <c r="AN246" s="257">
        <f t="shared" si="34"/>
        <v>3</v>
      </c>
      <c r="AO246" s="252">
        <f t="shared" si="35"/>
        <v>0</v>
      </c>
      <c r="AP246" s="252">
        <f t="shared" si="36"/>
        <v>0</v>
      </c>
      <c r="AQ246" s="252">
        <f t="shared" si="37"/>
        <v>0</v>
      </c>
      <c r="AR246" s="254">
        <f t="shared" si="38"/>
        <v>0</v>
      </c>
      <c r="AS246" s="257">
        <f t="shared" si="39"/>
        <v>4</v>
      </c>
      <c r="AT246" s="252">
        <f t="shared" si="40"/>
        <v>7</v>
      </c>
      <c r="AU246" s="252">
        <f t="shared" si="41"/>
        <v>0</v>
      </c>
      <c r="AV246" s="252">
        <f t="shared" si="42"/>
        <v>0</v>
      </c>
      <c r="AW246" s="254">
        <f t="shared" si="43"/>
        <v>0</v>
      </c>
      <c r="AX246" s="258">
        <f t="shared" si="44"/>
        <v>3</v>
      </c>
      <c r="AY246" s="252">
        <f t="shared" si="45"/>
        <v>0</v>
      </c>
      <c r="AZ246" s="252">
        <f t="shared" si="46"/>
        <v>0</v>
      </c>
      <c r="BA246" s="252">
        <f t="shared" si="47"/>
        <v>0</v>
      </c>
      <c r="BB246" s="254">
        <f t="shared" si="48"/>
        <v>0</v>
      </c>
      <c r="BC246" s="257">
        <f t="shared" si="49"/>
        <v>4</v>
      </c>
      <c r="BD246" s="252">
        <f t="shared" si="50"/>
        <v>0</v>
      </c>
      <c r="BE246" s="252">
        <f t="shared" si="51"/>
        <v>0</v>
      </c>
      <c r="BF246" s="252">
        <f t="shared" si="52"/>
        <v>0</v>
      </c>
      <c r="BG246" s="254">
        <f t="shared" si="53"/>
        <v>0</v>
      </c>
      <c r="BH246" s="257">
        <f t="shared" si="54"/>
        <v>4</v>
      </c>
      <c r="BI246" s="259">
        <f t="shared" si="55"/>
        <v>5</v>
      </c>
      <c r="BJ246" s="252">
        <f t="shared" si="56"/>
        <v>0</v>
      </c>
      <c r="BK246" s="252">
        <f t="shared" si="57"/>
        <v>0</v>
      </c>
      <c r="BL246" s="254">
        <f t="shared" si="58"/>
        <v>0</v>
      </c>
      <c r="BM246" s="260">
        <f t="shared" si="59"/>
        <v>3</v>
      </c>
      <c r="BN246" s="252">
        <f t="shared" si="60"/>
        <v>7</v>
      </c>
      <c r="BO246" s="252">
        <f t="shared" si="61"/>
        <v>0</v>
      </c>
      <c r="BP246" s="252">
        <f t="shared" si="62"/>
        <v>0</v>
      </c>
      <c r="BQ246" s="254">
        <f t="shared" si="63"/>
        <v>0</v>
      </c>
      <c r="BR246" s="261">
        <f t="shared" si="64"/>
        <v>3</v>
      </c>
      <c r="BS246" s="252">
        <f t="shared" si="65"/>
        <v>0</v>
      </c>
      <c r="BT246" s="252">
        <f t="shared" si="66"/>
        <v>0</v>
      </c>
      <c r="BU246" s="252">
        <f t="shared" si="67"/>
        <v>0</v>
      </c>
      <c r="BV246" s="254">
        <f t="shared" si="68"/>
        <v>0</v>
      </c>
      <c r="BW246" s="261">
        <f t="shared" si="69"/>
        <v>4</v>
      </c>
      <c r="BX246" s="262">
        <v>49</v>
      </c>
      <c r="BY246" s="262">
        <v>49</v>
      </c>
      <c r="BZ246" s="246" t="e">
        <f t="shared" si="70"/>
        <v>#VALUE!</v>
      </c>
      <c r="CA246" s="246">
        <f t="shared" si="71"/>
        <v>20</v>
      </c>
      <c r="CB246" s="246" t="e">
        <f t="shared" si="72"/>
        <v>#VALUE!</v>
      </c>
      <c r="CC246" s="246" t="e">
        <f t="shared" si="73"/>
        <v>#VALUE!</v>
      </c>
      <c r="CD246" s="246" t="e">
        <f t="shared" si="74"/>
        <v>#VALUE!</v>
      </c>
      <c r="CE246" s="246" t="e">
        <f t="shared" si="75"/>
        <v>#VALUE!</v>
      </c>
      <c r="CF246" s="246" t="e">
        <f t="shared" si="76"/>
        <v>#VALUE!</v>
      </c>
      <c r="CG246" s="246" t="e">
        <f t="shared" si="77"/>
        <v>#VALUE!</v>
      </c>
      <c r="CH246" s="246" t="e">
        <f t="shared" si="78"/>
        <v>#VALUE!</v>
      </c>
      <c r="CI246" s="246" t="e">
        <f t="shared" si="79"/>
        <v>#VALUE!</v>
      </c>
      <c r="CJ246" s="246" t="e">
        <f t="shared" si="80"/>
        <v>#VALUE!</v>
      </c>
      <c r="CK246" s="246" t="e">
        <f t="shared" si="81"/>
        <v>#VALUE!</v>
      </c>
      <c r="CL246" s="246" t="e">
        <f t="shared" si="82"/>
        <v>#VALUE!</v>
      </c>
      <c r="CM246" s="246" t="e">
        <f t="shared" si="83"/>
        <v>#VALUE!</v>
      </c>
      <c r="CN246" s="246" t="e">
        <f t="shared" si="84"/>
        <v>#VALUE!</v>
      </c>
      <c r="CO246" s="263" t="str">
        <f t="shared" si="85"/>
        <v>2023PEC AI 418</v>
      </c>
      <c r="CP246" s="246" t="e">
        <f t="shared" si="86"/>
        <v>#VALUE!</v>
      </c>
      <c r="CQ246" s="211"/>
      <c r="CR246" s="246">
        <f t="shared" si="87"/>
        <v>20</v>
      </c>
      <c r="CS246" s="246" t="e">
        <f t="shared" si="88"/>
        <v>#VALUE!</v>
      </c>
      <c r="CT246" s="246" t="e">
        <f t="shared" si="89"/>
        <v>#VALUE!</v>
      </c>
      <c r="CU246" s="246" t="e">
        <f t="shared" si="90"/>
        <v>#VALUE!</v>
      </c>
      <c r="CV246" s="246" t="e">
        <f t="shared" si="91"/>
        <v>#VALUE!</v>
      </c>
      <c r="CW246" s="246" t="e">
        <f t="shared" si="92"/>
        <v>#VALUE!</v>
      </c>
      <c r="CX246" s="246" t="e">
        <f t="shared" si="93"/>
        <v>#VALUE!</v>
      </c>
      <c r="CY246" s="246" t="e">
        <f t="shared" si="94"/>
        <v>#VALUE!</v>
      </c>
      <c r="CZ246" s="246" t="e">
        <f t="shared" si="95"/>
        <v>#VALUE!</v>
      </c>
      <c r="DA246" s="246" t="e">
        <f t="shared" si="96"/>
        <v>#VALUE!</v>
      </c>
      <c r="DB246" s="246" t="e">
        <f t="shared" si="97"/>
        <v>#VALUE!</v>
      </c>
      <c r="DC246" s="246" t="e">
        <f t="shared" si="98"/>
        <v>#VALUE!</v>
      </c>
      <c r="DD246" s="246" t="e">
        <f t="shared" si="99"/>
        <v>#VALUE!</v>
      </c>
      <c r="DE246" s="212"/>
      <c r="DF246" s="212" t="e">
        <f t="shared" si="100"/>
        <v>#VALUE!</v>
      </c>
      <c r="DG246" s="212"/>
      <c r="DH246" s="212"/>
      <c r="DI246" s="212"/>
      <c r="DJ246" s="212"/>
      <c r="DK246" s="212"/>
      <c r="DL246" s="212"/>
      <c r="DM246" s="212"/>
      <c r="DN246" s="212"/>
      <c r="DO246" s="212"/>
      <c r="DP246" s="212"/>
      <c r="DQ246" s="212"/>
      <c r="DR246" s="264">
        <f t="shared" si="101"/>
        <v>49</v>
      </c>
      <c r="DS246" s="241">
        <f t="shared" si="102"/>
        <v>10</v>
      </c>
      <c r="DT246" s="212">
        <f t="shared" si="103"/>
        <v>7</v>
      </c>
      <c r="DU246" s="212">
        <f t="shared" si="104"/>
        <v>7</v>
      </c>
      <c r="DV246" s="212">
        <f t="shared" si="105"/>
        <v>6</v>
      </c>
      <c r="DW246" s="212">
        <f t="shared" si="106"/>
        <v>7</v>
      </c>
      <c r="DX246" s="264">
        <f t="shared" si="107"/>
        <v>5</v>
      </c>
      <c r="DY246" s="265">
        <f t="shared" si="108"/>
        <v>7</v>
      </c>
      <c r="DZ246" s="212">
        <f t="shared" si="109"/>
        <v>49</v>
      </c>
      <c r="EA246" s="212">
        <f t="shared" si="110"/>
        <v>10</v>
      </c>
      <c r="EB246" s="212">
        <f t="shared" si="111"/>
        <v>7</v>
      </c>
      <c r="EC246" s="212">
        <f t="shared" ref="EC246:ED246" si="1752">IF(ISEVEN($B246),DT246,0)</f>
        <v>0</v>
      </c>
      <c r="ED246" s="212">
        <f t="shared" si="1752"/>
        <v>0</v>
      </c>
      <c r="EE246" s="212">
        <f t="shared" ref="EE246:EF246" si="1753">IF(ISODD($B246),DU246,0)</f>
        <v>7</v>
      </c>
      <c r="EF246" s="212">
        <f t="shared" si="1753"/>
        <v>6</v>
      </c>
      <c r="EG246" s="212">
        <f t="shared" si="114"/>
        <v>0</v>
      </c>
      <c r="EH246" s="212">
        <f t="shared" si="115"/>
        <v>7</v>
      </c>
      <c r="EI246" s="212">
        <f t="shared" ref="EI246:EJ246" si="1754">IF(ISEVEN($B246),DW246,0)</f>
        <v>0</v>
      </c>
      <c r="EJ246" s="212">
        <f t="shared" si="1754"/>
        <v>0</v>
      </c>
      <c r="EK246" s="264">
        <f t="shared" ref="EK246:EL246" si="1755">IF(ISODD($B246),DX246,0)</f>
        <v>5</v>
      </c>
      <c r="EL246" s="212">
        <f t="shared" si="1755"/>
        <v>7</v>
      </c>
      <c r="EM246" s="212">
        <f t="shared" si="118"/>
        <v>0</v>
      </c>
      <c r="EN246" s="212"/>
      <c r="EO246" s="212"/>
      <c r="EP246" s="241">
        <f t="shared" si="119"/>
        <v>10</v>
      </c>
      <c r="EQ246" s="212">
        <f t="shared" si="120"/>
        <v>9</v>
      </c>
      <c r="ER246" s="212">
        <f t="shared" si="121"/>
        <v>9</v>
      </c>
      <c r="ES246" s="212">
        <f t="shared" si="122"/>
        <v>8</v>
      </c>
      <c r="ET246" s="264">
        <f t="shared" si="123"/>
        <v>5</v>
      </c>
      <c r="EU246" s="212">
        <f t="shared" si="124"/>
        <v>8</v>
      </c>
      <c r="EV246" s="212"/>
      <c r="EW246" s="212">
        <f t="shared" si="125"/>
        <v>49</v>
      </c>
      <c r="EX246" s="212">
        <f t="shared" si="126"/>
        <v>10</v>
      </c>
      <c r="EY246" s="212">
        <f t="shared" si="127"/>
        <v>9</v>
      </c>
      <c r="EZ246" s="212">
        <f t="shared" ref="EZ246:FA246" si="1756">IF(ISEVEN($B246),EQ246,0)</f>
        <v>0</v>
      </c>
      <c r="FA246" s="212">
        <f t="shared" si="1756"/>
        <v>0</v>
      </c>
      <c r="FB246" s="212">
        <f t="shared" ref="FB246:FC246" si="1757">IF(ISODD($B246),ER246,0)</f>
        <v>9</v>
      </c>
      <c r="FC246" s="212">
        <f t="shared" si="1757"/>
        <v>8</v>
      </c>
      <c r="FD246" s="212">
        <f t="shared" si="130"/>
        <v>0</v>
      </c>
      <c r="FE246" s="264">
        <f t="shared" si="131"/>
        <v>5</v>
      </c>
      <c r="FF246" s="212">
        <f t="shared" ref="FF246:FG246" si="1758">IF(ISEVEN($B246),ET246,0)</f>
        <v>0</v>
      </c>
      <c r="FG246" s="212">
        <f t="shared" si="1758"/>
        <v>0</v>
      </c>
      <c r="FH246" s="212">
        <f t="shared" si="133"/>
        <v>8</v>
      </c>
      <c r="FI246" s="212">
        <v>0</v>
      </c>
      <c r="FJ246" s="212">
        <v>0</v>
      </c>
      <c r="FK246" s="212"/>
      <c r="FL246" s="212"/>
      <c r="FM246" s="262">
        <v>49</v>
      </c>
    </row>
    <row r="247" spans="1:169" ht="15.75" customHeight="1" x14ac:dyDescent="0.2">
      <c r="A247" s="247">
        <v>234</v>
      </c>
      <c r="B247" s="266">
        <v>213423243234</v>
      </c>
      <c r="C247" s="266" t="s">
        <v>275</v>
      </c>
      <c r="D247" s="250"/>
      <c r="E247" s="267" t="s">
        <v>274</v>
      </c>
      <c r="F247" s="252">
        <f t="shared" si="0"/>
        <v>2</v>
      </c>
      <c r="G247" s="252">
        <f t="shared" si="1"/>
        <v>2</v>
      </c>
      <c r="H247" s="252">
        <f t="shared" si="2"/>
        <v>2</v>
      </c>
      <c r="I247" s="252">
        <f t="shared" si="3"/>
        <v>2</v>
      </c>
      <c r="J247" s="252">
        <f t="shared" si="4"/>
        <v>2</v>
      </c>
      <c r="K247" s="252">
        <f t="shared" si="5"/>
        <v>2</v>
      </c>
      <c r="L247" s="252">
        <f t="shared" si="6"/>
        <v>1</v>
      </c>
      <c r="M247" s="252">
        <f t="shared" si="7"/>
        <v>0</v>
      </c>
      <c r="N247" s="252">
        <f t="shared" si="8"/>
        <v>0</v>
      </c>
      <c r="O247" s="253">
        <f t="shared" si="9"/>
        <v>0</v>
      </c>
      <c r="P247" s="252">
        <f t="shared" si="10"/>
        <v>0</v>
      </c>
      <c r="Q247" s="252">
        <f t="shared" si="11"/>
        <v>0</v>
      </c>
      <c r="R247" s="252">
        <f t="shared" si="12"/>
        <v>0</v>
      </c>
      <c r="S247" s="254">
        <f t="shared" si="13"/>
        <v>0</v>
      </c>
      <c r="T247" s="255">
        <f t="shared" si="14"/>
        <v>4</v>
      </c>
      <c r="U247" s="252">
        <f t="shared" si="15"/>
        <v>9</v>
      </c>
      <c r="V247" s="252">
        <f t="shared" si="16"/>
        <v>0</v>
      </c>
      <c r="W247" s="252">
        <f t="shared" si="17"/>
        <v>0</v>
      </c>
      <c r="X247" s="254">
        <f t="shared" si="18"/>
        <v>0</v>
      </c>
      <c r="Y247" s="256">
        <f t="shared" si="19"/>
        <v>3</v>
      </c>
      <c r="Z247" s="252">
        <f t="shared" si="20"/>
        <v>10</v>
      </c>
      <c r="AA247" s="252">
        <f t="shared" si="21"/>
        <v>0</v>
      </c>
      <c r="AB247" s="252">
        <f t="shared" si="22"/>
        <v>0</v>
      </c>
      <c r="AC247" s="254">
        <f t="shared" si="23"/>
        <v>0</v>
      </c>
      <c r="AD247" s="255">
        <f t="shared" si="24"/>
        <v>3</v>
      </c>
      <c r="AE247" s="252">
        <f t="shared" si="25"/>
        <v>0</v>
      </c>
      <c r="AF247" s="252">
        <f t="shared" si="26"/>
        <v>0</v>
      </c>
      <c r="AG247" s="252">
        <f t="shared" si="27"/>
        <v>0</v>
      </c>
      <c r="AH247" s="254">
        <f t="shared" si="28"/>
        <v>0</v>
      </c>
      <c r="AI247" s="257">
        <f t="shared" si="29"/>
        <v>4</v>
      </c>
      <c r="AJ247" s="252">
        <f t="shared" si="30"/>
        <v>0</v>
      </c>
      <c r="AK247" s="252">
        <f t="shared" si="31"/>
        <v>0</v>
      </c>
      <c r="AL247" s="252">
        <f t="shared" si="32"/>
        <v>0</v>
      </c>
      <c r="AM247" s="254">
        <f t="shared" si="33"/>
        <v>0</v>
      </c>
      <c r="AN247" s="257">
        <f t="shared" si="34"/>
        <v>4</v>
      </c>
      <c r="AO247" s="252">
        <f t="shared" si="35"/>
        <v>10</v>
      </c>
      <c r="AP247" s="252">
        <f t="shared" si="36"/>
        <v>0</v>
      </c>
      <c r="AQ247" s="252">
        <f t="shared" si="37"/>
        <v>0</v>
      </c>
      <c r="AR247" s="254">
        <f t="shared" si="38"/>
        <v>0</v>
      </c>
      <c r="AS247" s="257">
        <f t="shared" si="39"/>
        <v>3</v>
      </c>
      <c r="AT247" s="252">
        <f t="shared" si="40"/>
        <v>0</v>
      </c>
      <c r="AU247" s="252">
        <f t="shared" si="41"/>
        <v>0</v>
      </c>
      <c r="AV247" s="252">
        <f t="shared" si="42"/>
        <v>0</v>
      </c>
      <c r="AW247" s="254">
        <f t="shared" si="43"/>
        <v>0</v>
      </c>
      <c r="AX247" s="258">
        <f t="shared" si="44"/>
        <v>4</v>
      </c>
      <c r="AY247" s="252">
        <f t="shared" si="45"/>
        <v>10</v>
      </c>
      <c r="AZ247" s="252">
        <f t="shared" si="46"/>
        <v>0</v>
      </c>
      <c r="BA247" s="252">
        <f t="shared" si="47"/>
        <v>0</v>
      </c>
      <c r="BB247" s="254">
        <f t="shared" si="48"/>
        <v>0</v>
      </c>
      <c r="BC247" s="257">
        <f t="shared" si="49"/>
        <v>3</v>
      </c>
      <c r="BD247" s="259">
        <f t="shared" si="50"/>
        <v>3</v>
      </c>
      <c r="BE247" s="252">
        <f t="shared" si="51"/>
        <v>0</v>
      </c>
      <c r="BF247" s="252">
        <f t="shared" si="52"/>
        <v>0</v>
      </c>
      <c r="BG247" s="254">
        <f t="shared" si="53"/>
        <v>0</v>
      </c>
      <c r="BH247" s="257">
        <f t="shared" si="54"/>
        <v>3</v>
      </c>
      <c r="BI247" s="252">
        <f t="shared" si="55"/>
        <v>0</v>
      </c>
      <c r="BJ247" s="252">
        <f t="shared" si="56"/>
        <v>0</v>
      </c>
      <c r="BK247" s="252">
        <f t="shared" si="57"/>
        <v>0</v>
      </c>
      <c r="BL247" s="254">
        <f t="shared" si="58"/>
        <v>0</v>
      </c>
      <c r="BM247" s="260">
        <f t="shared" si="59"/>
        <v>4</v>
      </c>
      <c r="BN247" s="252">
        <f t="shared" si="60"/>
        <v>0</v>
      </c>
      <c r="BO247" s="252">
        <f t="shared" si="61"/>
        <v>0</v>
      </c>
      <c r="BP247" s="252">
        <f t="shared" si="62"/>
        <v>0</v>
      </c>
      <c r="BQ247" s="254">
        <f t="shared" si="63"/>
        <v>0</v>
      </c>
      <c r="BR247" s="261">
        <f t="shared" si="64"/>
        <v>4</v>
      </c>
      <c r="BS247" s="252">
        <f t="shared" si="65"/>
        <v>10</v>
      </c>
      <c r="BT247" s="252">
        <f t="shared" si="66"/>
        <v>0</v>
      </c>
      <c r="BU247" s="252">
        <f t="shared" si="67"/>
        <v>0</v>
      </c>
      <c r="BV247" s="254">
        <f t="shared" si="68"/>
        <v>0</v>
      </c>
      <c r="BW247" s="261">
        <f t="shared" si="69"/>
        <v>3</v>
      </c>
      <c r="BX247" s="262">
        <v>65</v>
      </c>
      <c r="BY247" s="262">
        <v>65</v>
      </c>
      <c r="BZ247" s="246" t="e">
        <f t="shared" si="70"/>
        <v>#VALUE!</v>
      </c>
      <c r="CA247" s="246">
        <f t="shared" si="71"/>
        <v>20</v>
      </c>
      <c r="CB247" s="246" t="e">
        <f t="shared" si="72"/>
        <v>#VALUE!</v>
      </c>
      <c r="CC247" s="246" t="e">
        <f t="shared" si="73"/>
        <v>#VALUE!</v>
      </c>
      <c r="CD247" s="246" t="e">
        <f t="shared" si="74"/>
        <v>#VALUE!</v>
      </c>
      <c r="CE247" s="246" t="e">
        <f t="shared" si="75"/>
        <v>#VALUE!</v>
      </c>
      <c r="CF247" s="246" t="e">
        <f t="shared" si="76"/>
        <v>#VALUE!</v>
      </c>
      <c r="CG247" s="246" t="e">
        <f t="shared" si="77"/>
        <v>#VALUE!</v>
      </c>
      <c r="CH247" s="246" t="e">
        <f t="shared" si="78"/>
        <v>#VALUE!</v>
      </c>
      <c r="CI247" s="246" t="e">
        <f t="shared" si="79"/>
        <v>#VALUE!</v>
      </c>
      <c r="CJ247" s="246" t="e">
        <f t="shared" si="80"/>
        <v>#VALUE!</v>
      </c>
      <c r="CK247" s="246" t="e">
        <f t="shared" si="81"/>
        <v>#VALUE!</v>
      </c>
      <c r="CL247" s="246" t="e">
        <f t="shared" si="82"/>
        <v>#VALUE!</v>
      </c>
      <c r="CM247" s="246" t="e">
        <f t="shared" si="83"/>
        <v>#VALUE!</v>
      </c>
      <c r="CN247" s="246" t="e">
        <f t="shared" si="84"/>
        <v>#VALUE!</v>
      </c>
      <c r="CO247" s="263" t="str">
        <f t="shared" si="85"/>
        <v>2023PEC AI 198</v>
      </c>
      <c r="CP247" s="246" t="e">
        <f t="shared" si="86"/>
        <v>#VALUE!</v>
      </c>
      <c r="CQ247" s="211"/>
      <c r="CR247" s="246">
        <f t="shared" si="87"/>
        <v>20</v>
      </c>
      <c r="CS247" s="246" t="e">
        <f t="shared" si="88"/>
        <v>#VALUE!</v>
      </c>
      <c r="CT247" s="246" t="e">
        <f t="shared" si="89"/>
        <v>#VALUE!</v>
      </c>
      <c r="CU247" s="246" t="e">
        <f t="shared" si="90"/>
        <v>#VALUE!</v>
      </c>
      <c r="CV247" s="246" t="e">
        <f t="shared" si="91"/>
        <v>#VALUE!</v>
      </c>
      <c r="CW247" s="246" t="e">
        <f t="shared" si="92"/>
        <v>#VALUE!</v>
      </c>
      <c r="CX247" s="246" t="e">
        <f t="shared" si="93"/>
        <v>#VALUE!</v>
      </c>
      <c r="CY247" s="246" t="e">
        <f t="shared" si="94"/>
        <v>#VALUE!</v>
      </c>
      <c r="CZ247" s="246" t="e">
        <f t="shared" si="95"/>
        <v>#VALUE!</v>
      </c>
      <c r="DA247" s="246" t="e">
        <f t="shared" si="96"/>
        <v>#VALUE!</v>
      </c>
      <c r="DB247" s="246" t="e">
        <f t="shared" si="97"/>
        <v>#VALUE!</v>
      </c>
      <c r="DC247" s="246" t="e">
        <f t="shared" si="98"/>
        <v>#VALUE!</v>
      </c>
      <c r="DD247" s="246" t="e">
        <f t="shared" si="99"/>
        <v>#VALUE!</v>
      </c>
      <c r="DE247" s="212"/>
      <c r="DF247" s="212" t="e">
        <f t="shared" si="100"/>
        <v>#VALUE!</v>
      </c>
      <c r="DG247" s="212"/>
      <c r="DH247" s="212"/>
      <c r="DI247" s="212"/>
      <c r="DJ247" s="212"/>
      <c r="DK247" s="212"/>
      <c r="DL247" s="212"/>
      <c r="DM247" s="212"/>
      <c r="DN247" s="212"/>
      <c r="DO247" s="212"/>
      <c r="DP247" s="212"/>
      <c r="DQ247" s="212"/>
      <c r="DR247" s="264">
        <f t="shared" si="101"/>
        <v>65</v>
      </c>
      <c r="DS247" s="241">
        <f t="shared" si="102"/>
        <v>13</v>
      </c>
      <c r="DT247" s="212">
        <f t="shared" si="103"/>
        <v>9</v>
      </c>
      <c r="DU247" s="212">
        <f t="shared" si="104"/>
        <v>10</v>
      </c>
      <c r="DV247" s="212">
        <f t="shared" si="105"/>
        <v>10</v>
      </c>
      <c r="DW247" s="212">
        <f t="shared" si="106"/>
        <v>10</v>
      </c>
      <c r="DX247" s="264">
        <f t="shared" si="107"/>
        <v>3</v>
      </c>
      <c r="DY247" s="265">
        <f t="shared" si="108"/>
        <v>10</v>
      </c>
      <c r="DZ247" s="212">
        <f t="shared" si="109"/>
        <v>65</v>
      </c>
      <c r="EA247" s="212">
        <f t="shared" si="110"/>
        <v>13</v>
      </c>
      <c r="EB247" s="212">
        <f t="shared" si="111"/>
        <v>0</v>
      </c>
      <c r="EC247" s="212">
        <f t="shared" ref="EC247:ED247" si="1759">IF(ISEVEN($B247),DT247,0)</f>
        <v>9</v>
      </c>
      <c r="ED247" s="212">
        <f t="shared" si="1759"/>
        <v>10</v>
      </c>
      <c r="EE247" s="212">
        <f t="shared" ref="EE247:EF247" si="1760">IF(ISODD($B247),DU247,0)</f>
        <v>0</v>
      </c>
      <c r="EF247" s="212">
        <f t="shared" si="1760"/>
        <v>0</v>
      </c>
      <c r="EG247" s="212">
        <f t="shared" si="114"/>
        <v>10</v>
      </c>
      <c r="EH247" s="212">
        <f t="shared" si="115"/>
        <v>0</v>
      </c>
      <c r="EI247" s="212">
        <f t="shared" ref="EI247:EJ247" si="1761">IF(ISEVEN($B247),DW247,0)</f>
        <v>10</v>
      </c>
      <c r="EJ247" s="264">
        <f t="shared" si="1761"/>
        <v>3</v>
      </c>
      <c r="EK247" s="212">
        <f t="shared" ref="EK247:EL247" si="1762">IF(ISODD($B247),DX247,0)</f>
        <v>0</v>
      </c>
      <c r="EL247" s="212">
        <f t="shared" si="1762"/>
        <v>0</v>
      </c>
      <c r="EM247" s="212">
        <f t="shared" si="118"/>
        <v>10</v>
      </c>
      <c r="EN247" s="212"/>
      <c r="EO247" s="212"/>
      <c r="EP247" s="241">
        <f t="shared" si="119"/>
        <v>13</v>
      </c>
      <c r="EQ247" s="212">
        <f t="shared" si="120"/>
        <v>11</v>
      </c>
      <c r="ER247" s="212">
        <f t="shared" si="121"/>
        <v>12</v>
      </c>
      <c r="ES247" s="212">
        <f t="shared" si="122"/>
        <v>12</v>
      </c>
      <c r="ET247" s="264">
        <f t="shared" si="123"/>
        <v>7</v>
      </c>
      <c r="EU247" s="212">
        <f t="shared" si="124"/>
        <v>10</v>
      </c>
      <c r="EV247" s="212"/>
      <c r="EW247" s="212">
        <f t="shared" si="125"/>
        <v>65</v>
      </c>
      <c r="EX247" s="212">
        <f t="shared" si="126"/>
        <v>13</v>
      </c>
      <c r="EY247" s="212">
        <f t="shared" si="127"/>
        <v>0</v>
      </c>
      <c r="EZ247" s="212">
        <f t="shared" ref="EZ247:FA247" si="1763">IF(ISEVEN($B247),EQ247,0)</f>
        <v>11</v>
      </c>
      <c r="FA247" s="212">
        <f t="shared" si="1763"/>
        <v>12</v>
      </c>
      <c r="FB247" s="212">
        <f t="shared" ref="FB247:FC247" si="1764">IF(ISODD($B247),ER247,0)</f>
        <v>0</v>
      </c>
      <c r="FC247" s="212">
        <f t="shared" si="1764"/>
        <v>0</v>
      </c>
      <c r="FD247" s="212">
        <f t="shared" si="130"/>
        <v>12</v>
      </c>
      <c r="FE247" s="212">
        <f t="shared" si="131"/>
        <v>0</v>
      </c>
      <c r="FF247" s="264">
        <f t="shared" ref="FF247:FG247" si="1765">IF(ISEVEN($B247),ET247,0)</f>
        <v>7</v>
      </c>
      <c r="FG247" s="212">
        <f t="shared" si="1765"/>
        <v>10</v>
      </c>
      <c r="FH247" s="212">
        <f t="shared" si="133"/>
        <v>0</v>
      </c>
      <c r="FI247" s="212">
        <v>0</v>
      </c>
      <c r="FJ247" s="212">
        <v>0</v>
      </c>
      <c r="FK247" s="212"/>
      <c r="FL247" s="212"/>
      <c r="FM247" s="262">
        <v>65</v>
      </c>
    </row>
    <row r="248" spans="1:169" ht="15.75" customHeight="1" x14ac:dyDescent="0.2">
      <c r="A248" s="247">
        <v>235</v>
      </c>
      <c r="B248" s="266">
        <v>213423243235</v>
      </c>
      <c r="C248" s="266" t="s">
        <v>275</v>
      </c>
      <c r="D248" s="250"/>
      <c r="E248" s="267" t="s">
        <v>276</v>
      </c>
      <c r="F248" s="252">
        <f t="shared" si="0"/>
        <v>2</v>
      </c>
      <c r="G248" s="252">
        <f t="shared" si="1"/>
        <v>2</v>
      </c>
      <c r="H248" s="252">
        <f t="shared" si="2"/>
        <v>2</v>
      </c>
      <c r="I248" s="252">
        <f t="shared" si="3"/>
        <v>2</v>
      </c>
      <c r="J248" s="252">
        <f t="shared" si="4"/>
        <v>2</v>
      </c>
      <c r="K248" s="252">
        <f t="shared" si="5"/>
        <v>2</v>
      </c>
      <c r="L248" s="252">
        <f t="shared" si="6"/>
        <v>2</v>
      </c>
      <c r="M248" s="252">
        <f t="shared" si="7"/>
        <v>2</v>
      </c>
      <c r="N248" s="252">
        <f t="shared" si="8"/>
        <v>1</v>
      </c>
      <c r="O248" s="253">
        <f t="shared" si="9"/>
        <v>0</v>
      </c>
      <c r="P248" s="252">
        <f t="shared" si="10"/>
        <v>12</v>
      </c>
      <c r="Q248" s="252">
        <f t="shared" si="11"/>
        <v>0</v>
      </c>
      <c r="R248" s="252">
        <f t="shared" si="12"/>
        <v>0</v>
      </c>
      <c r="S248" s="254">
        <f t="shared" si="13"/>
        <v>0</v>
      </c>
      <c r="T248" s="255">
        <f t="shared" si="14"/>
        <v>3</v>
      </c>
      <c r="U248" s="252">
        <f t="shared" si="15"/>
        <v>0</v>
      </c>
      <c r="V248" s="252">
        <f t="shared" si="16"/>
        <v>0</v>
      </c>
      <c r="W248" s="252">
        <f t="shared" si="17"/>
        <v>0</v>
      </c>
      <c r="X248" s="254">
        <f t="shared" si="18"/>
        <v>0</v>
      </c>
      <c r="Y248" s="256">
        <f t="shared" si="19"/>
        <v>4</v>
      </c>
      <c r="Z248" s="252">
        <f t="shared" si="20"/>
        <v>0</v>
      </c>
      <c r="AA248" s="252">
        <f t="shared" si="21"/>
        <v>0</v>
      </c>
      <c r="AB248" s="252">
        <f t="shared" si="22"/>
        <v>0</v>
      </c>
      <c r="AC248" s="254">
        <f t="shared" si="23"/>
        <v>0</v>
      </c>
      <c r="AD248" s="255">
        <f t="shared" si="24"/>
        <v>4</v>
      </c>
      <c r="AE248" s="252">
        <f t="shared" si="25"/>
        <v>12</v>
      </c>
      <c r="AF248" s="252">
        <f t="shared" si="26"/>
        <v>0</v>
      </c>
      <c r="AG248" s="252">
        <f t="shared" si="27"/>
        <v>0</v>
      </c>
      <c r="AH248" s="254">
        <f t="shared" si="28"/>
        <v>0</v>
      </c>
      <c r="AI248" s="257">
        <f t="shared" si="29"/>
        <v>3</v>
      </c>
      <c r="AJ248" s="252">
        <f t="shared" si="30"/>
        <v>11</v>
      </c>
      <c r="AK248" s="252">
        <f t="shared" si="31"/>
        <v>0</v>
      </c>
      <c r="AL248" s="252">
        <f t="shared" si="32"/>
        <v>0</v>
      </c>
      <c r="AM248" s="254">
        <f t="shared" si="33"/>
        <v>0</v>
      </c>
      <c r="AN248" s="257">
        <f t="shared" si="34"/>
        <v>3</v>
      </c>
      <c r="AO248" s="252">
        <f t="shared" si="35"/>
        <v>0</v>
      </c>
      <c r="AP248" s="252">
        <f t="shared" si="36"/>
        <v>0</v>
      </c>
      <c r="AQ248" s="252">
        <f t="shared" si="37"/>
        <v>0</v>
      </c>
      <c r="AR248" s="254">
        <f t="shared" si="38"/>
        <v>0</v>
      </c>
      <c r="AS248" s="257">
        <f t="shared" si="39"/>
        <v>4</v>
      </c>
      <c r="AT248" s="252">
        <f t="shared" si="40"/>
        <v>12</v>
      </c>
      <c r="AU248" s="252">
        <f t="shared" si="41"/>
        <v>0</v>
      </c>
      <c r="AV248" s="252">
        <f t="shared" si="42"/>
        <v>0</v>
      </c>
      <c r="AW248" s="254">
        <f t="shared" si="43"/>
        <v>0</v>
      </c>
      <c r="AX248" s="258">
        <f t="shared" si="44"/>
        <v>3</v>
      </c>
      <c r="AY248" s="252">
        <f t="shared" si="45"/>
        <v>0</v>
      </c>
      <c r="AZ248" s="252">
        <f t="shared" si="46"/>
        <v>0</v>
      </c>
      <c r="BA248" s="252">
        <f t="shared" si="47"/>
        <v>0</v>
      </c>
      <c r="BB248" s="254">
        <f t="shared" si="48"/>
        <v>0</v>
      </c>
      <c r="BC248" s="257">
        <f t="shared" si="49"/>
        <v>4</v>
      </c>
      <c r="BD248" s="252">
        <f t="shared" si="50"/>
        <v>0</v>
      </c>
      <c r="BE248" s="252">
        <f t="shared" si="51"/>
        <v>0</v>
      </c>
      <c r="BF248" s="252">
        <f t="shared" si="52"/>
        <v>0</v>
      </c>
      <c r="BG248" s="254">
        <f t="shared" si="53"/>
        <v>0</v>
      </c>
      <c r="BH248" s="257">
        <f t="shared" si="54"/>
        <v>4</v>
      </c>
      <c r="BI248" s="259">
        <f t="shared" si="55"/>
        <v>8</v>
      </c>
      <c r="BJ248" s="252">
        <f t="shared" si="56"/>
        <v>0</v>
      </c>
      <c r="BK248" s="252">
        <f t="shared" si="57"/>
        <v>0</v>
      </c>
      <c r="BL248" s="254">
        <f t="shared" si="58"/>
        <v>0</v>
      </c>
      <c r="BM248" s="260">
        <f t="shared" si="59"/>
        <v>3</v>
      </c>
      <c r="BN248" s="252">
        <f t="shared" si="60"/>
        <v>13</v>
      </c>
      <c r="BO248" s="252">
        <f t="shared" si="61"/>
        <v>0</v>
      </c>
      <c r="BP248" s="252">
        <f t="shared" si="62"/>
        <v>0</v>
      </c>
      <c r="BQ248" s="254">
        <f t="shared" si="63"/>
        <v>0</v>
      </c>
      <c r="BR248" s="261">
        <f t="shared" si="64"/>
        <v>3</v>
      </c>
      <c r="BS248" s="252">
        <f t="shared" si="65"/>
        <v>0</v>
      </c>
      <c r="BT248" s="252">
        <f t="shared" si="66"/>
        <v>0</v>
      </c>
      <c r="BU248" s="252">
        <f t="shared" si="67"/>
        <v>0</v>
      </c>
      <c r="BV248" s="254">
        <f t="shared" si="68"/>
        <v>0</v>
      </c>
      <c r="BW248" s="261">
        <f t="shared" si="69"/>
        <v>4</v>
      </c>
      <c r="BX248" s="262">
        <v>85</v>
      </c>
      <c r="BY248" s="262">
        <v>85</v>
      </c>
      <c r="BZ248" s="246" t="e">
        <f t="shared" si="70"/>
        <v>#VALUE!</v>
      </c>
      <c r="CA248" s="246">
        <f t="shared" si="71"/>
        <v>16</v>
      </c>
      <c r="CB248" s="246" t="e">
        <f t="shared" si="72"/>
        <v>#VALUE!</v>
      </c>
      <c r="CC248" s="246" t="e">
        <f t="shared" si="73"/>
        <v>#VALUE!</v>
      </c>
      <c r="CD248" s="246" t="e">
        <f t="shared" si="74"/>
        <v>#VALUE!</v>
      </c>
      <c r="CE248" s="246" t="e">
        <f t="shared" si="75"/>
        <v>#VALUE!</v>
      </c>
      <c r="CF248" s="246" t="e">
        <f t="shared" si="76"/>
        <v>#VALUE!</v>
      </c>
      <c r="CG248" s="246" t="e">
        <f t="shared" si="77"/>
        <v>#VALUE!</v>
      </c>
      <c r="CH248" s="246" t="e">
        <f t="shared" si="78"/>
        <v>#VALUE!</v>
      </c>
      <c r="CI248" s="246" t="e">
        <f t="shared" si="79"/>
        <v>#VALUE!</v>
      </c>
      <c r="CJ248" s="246" t="e">
        <f t="shared" si="80"/>
        <v>#VALUE!</v>
      </c>
      <c r="CK248" s="246" t="e">
        <f t="shared" si="81"/>
        <v>#VALUE!</v>
      </c>
      <c r="CL248" s="246" t="e">
        <f t="shared" si="82"/>
        <v>#VALUE!</v>
      </c>
      <c r="CM248" s="246" t="e">
        <f t="shared" si="83"/>
        <v>#VALUE!</v>
      </c>
      <c r="CN248" s="246" t="e">
        <f t="shared" si="84"/>
        <v>#VALUE!</v>
      </c>
      <c r="CO248" s="263" t="str">
        <f t="shared" si="85"/>
        <v>2023PEC AI 198</v>
      </c>
      <c r="CP248" s="246" t="e">
        <f t="shared" si="86"/>
        <v>#VALUE!</v>
      </c>
      <c r="CQ248" s="211"/>
      <c r="CR248" s="246">
        <f t="shared" si="87"/>
        <v>15</v>
      </c>
      <c r="CS248" s="246" t="e">
        <f t="shared" si="88"/>
        <v>#VALUE!</v>
      </c>
      <c r="CT248" s="246" t="e">
        <f t="shared" si="89"/>
        <v>#VALUE!</v>
      </c>
      <c r="CU248" s="246" t="e">
        <f t="shared" si="90"/>
        <v>#VALUE!</v>
      </c>
      <c r="CV248" s="246" t="e">
        <f t="shared" si="91"/>
        <v>#VALUE!</v>
      </c>
      <c r="CW248" s="246" t="e">
        <f t="shared" si="92"/>
        <v>#VALUE!</v>
      </c>
      <c r="CX248" s="246" t="e">
        <f t="shared" si="93"/>
        <v>#VALUE!</v>
      </c>
      <c r="CY248" s="246" t="e">
        <f t="shared" si="94"/>
        <v>#VALUE!</v>
      </c>
      <c r="CZ248" s="246" t="e">
        <f t="shared" si="95"/>
        <v>#VALUE!</v>
      </c>
      <c r="DA248" s="246" t="e">
        <f t="shared" si="96"/>
        <v>#VALUE!</v>
      </c>
      <c r="DB248" s="246" t="e">
        <f t="shared" si="97"/>
        <v>#VALUE!</v>
      </c>
      <c r="DC248" s="246" t="e">
        <f t="shared" si="98"/>
        <v>#VALUE!</v>
      </c>
      <c r="DD248" s="246" t="e">
        <f t="shared" si="99"/>
        <v>#VALUE!</v>
      </c>
      <c r="DE248" s="212"/>
      <c r="DF248" s="212" t="e">
        <f t="shared" si="100"/>
        <v>#VALUE!</v>
      </c>
      <c r="DG248" s="212"/>
      <c r="DH248" s="212"/>
      <c r="DI248" s="212"/>
      <c r="DJ248" s="212"/>
      <c r="DK248" s="212"/>
      <c r="DL248" s="212"/>
      <c r="DM248" s="212"/>
      <c r="DN248" s="212"/>
      <c r="DO248" s="212"/>
      <c r="DP248" s="212"/>
      <c r="DQ248" s="212"/>
      <c r="DR248" s="264">
        <f t="shared" si="101"/>
        <v>85</v>
      </c>
      <c r="DS248" s="241">
        <f t="shared" si="102"/>
        <v>17</v>
      </c>
      <c r="DT248" s="212">
        <f t="shared" si="103"/>
        <v>12</v>
      </c>
      <c r="DU248" s="212">
        <f t="shared" si="104"/>
        <v>12</v>
      </c>
      <c r="DV248" s="212">
        <f t="shared" si="105"/>
        <v>11</v>
      </c>
      <c r="DW248" s="212">
        <f t="shared" si="106"/>
        <v>12</v>
      </c>
      <c r="DX248" s="264">
        <f t="shared" si="107"/>
        <v>8</v>
      </c>
      <c r="DY248" s="265">
        <f t="shared" si="108"/>
        <v>13</v>
      </c>
      <c r="DZ248" s="212">
        <f t="shared" si="109"/>
        <v>85</v>
      </c>
      <c r="EA248" s="212">
        <f t="shared" si="110"/>
        <v>17</v>
      </c>
      <c r="EB248" s="212">
        <f t="shared" si="111"/>
        <v>12</v>
      </c>
      <c r="EC248" s="212">
        <f t="shared" ref="EC248:ED248" si="1766">IF(ISEVEN($B248),DT248,0)</f>
        <v>0</v>
      </c>
      <c r="ED248" s="212">
        <f t="shared" si="1766"/>
        <v>0</v>
      </c>
      <c r="EE248" s="212">
        <f t="shared" ref="EE248:EF248" si="1767">IF(ISODD($B248),DU248,0)</f>
        <v>12</v>
      </c>
      <c r="EF248" s="212">
        <f t="shared" si="1767"/>
        <v>11</v>
      </c>
      <c r="EG248" s="212">
        <f t="shared" si="114"/>
        <v>0</v>
      </c>
      <c r="EH248" s="212">
        <f t="shared" si="115"/>
        <v>12</v>
      </c>
      <c r="EI248" s="212">
        <f t="shared" ref="EI248:EJ248" si="1768">IF(ISEVEN($B248),DW248,0)</f>
        <v>0</v>
      </c>
      <c r="EJ248" s="212">
        <f t="shared" si="1768"/>
        <v>0</v>
      </c>
      <c r="EK248" s="264">
        <f t="shared" ref="EK248:EL248" si="1769">IF(ISODD($B248),DX248,0)</f>
        <v>8</v>
      </c>
      <c r="EL248" s="212">
        <f t="shared" si="1769"/>
        <v>13</v>
      </c>
      <c r="EM248" s="212">
        <f t="shared" si="118"/>
        <v>0</v>
      </c>
      <c r="EN248" s="212"/>
      <c r="EO248" s="212"/>
      <c r="EP248" s="241">
        <f t="shared" si="119"/>
        <v>17</v>
      </c>
      <c r="EQ248" s="212">
        <f t="shared" si="120"/>
        <v>15</v>
      </c>
      <c r="ER248" s="212">
        <f t="shared" si="121"/>
        <v>15</v>
      </c>
      <c r="ES248" s="212">
        <f t="shared" si="122"/>
        <v>13</v>
      </c>
      <c r="ET248" s="264">
        <f t="shared" si="123"/>
        <v>11</v>
      </c>
      <c r="EU248" s="212">
        <f t="shared" si="124"/>
        <v>14</v>
      </c>
      <c r="EV248" s="212"/>
      <c r="EW248" s="212">
        <f t="shared" si="125"/>
        <v>85</v>
      </c>
      <c r="EX248" s="212">
        <f t="shared" si="126"/>
        <v>17</v>
      </c>
      <c r="EY248" s="212">
        <f t="shared" si="127"/>
        <v>15</v>
      </c>
      <c r="EZ248" s="212">
        <f t="shared" ref="EZ248:FA248" si="1770">IF(ISEVEN($B248),EQ248,0)</f>
        <v>0</v>
      </c>
      <c r="FA248" s="212">
        <f t="shared" si="1770"/>
        <v>0</v>
      </c>
      <c r="FB248" s="212">
        <f t="shared" ref="FB248:FC248" si="1771">IF(ISODD($B248),ER248,0)</f>
        <v>15</v>
      </c>
      <c r="FC248" s="212">
        <f t="shared" si="1771"/>
        <v>13</v>
      </c>
      <c r="FD248" s="212">
        <f t="shared" si="130"/>
        <v>0</v>
      </c>
      <c r="FE248" s="264">
        <f t="shared" si="131"/>
        <v>11</v>
      </c>
      <c r="FF248" s="212">
        <f t="shared" ref="FF248:FG248" si="1772">IF(ISEVEN($B248),ET248,0)</f>
        <v>0</v>
      </c>
      <c r="FG248" s="212">
        <f t="shared" si="1772"/>
        <v>0</v>
      </c>
      <c r="FH248" s="212">
        <f t="shared" si="133"/>
        <v>14</v>
      </c>
      <c r="FI248" s="212">
        <v>0</v>
      </c>
      <c r="FJ248" s="212">
        <v>0</v>
      </c>
      <c r="FK248" s="212"/>
      <c r="FL248" s="212"/>
      <c r="FM248" s="262">
        <v>85</v>
      </c>
    </row>
    <row r="249" spans="1:169" ht="15.75" customHeight="1" x14ac:dyDescent="0.2">
      <c r="A249" s="247">
        <v>236</v>
      </c>
      <c r="B249" s="248">
        <v>213423243236</v>
      </c>
      <c r="C249" s="249" t="s">
        <v>718</v>
      </c>
      <c r="D249" s="250"/>
      <c r="E249" s="251" t="s">
        <v>719</v>
      </c>
      <c r="F249" s="252">
        <f t="shared" si="0"/>
        <v>2</v>
      </c>
      <c r="G249" s="252">
        <f t="shared" si="1"/>
        <v>2</v>
      </c>
      <c r="H249" s="252">
        <f t="shared" si="2"/>
        <v>2</v>
      </c>
      <c r="I249" s="252">
        <f t="shared" si="3"/>
        <v>2</v>
      </c>
      <c r="J249" s="252">
        <f t="shared" si="4"/>
        <v>2</v>
      </c>
      <c r="K249" s="252">
        <f t="shared" si="5"/>
        <v>0</v>
      </c>
      <c r="L249" s="252">
        <f t="shared" si="6"/>
        <v>0</v>
      </c>
      <c r="M249" s="252">
        <f t="shared" si="7"/>
        <v>0</v>
      </c>
      <c r="N249" s="252">
        <f t="shared" si="8"/>
        <v>0</v>
      </c>
      <c r="O249" s="253">
        <f t="shared" si="9"/>
        <v>0</v>
      </c>
      <c r="P249" s="252">
        <f t="shared" si="10"/>
        <v>0</v>
      </c>
      <c r="Q249" s="252">
        <f t="shared" si="11"/>
        <v>0</v>
      </c>
      <c r="R249" s="252">
        <f t="shared" si="12"/>
        <v>0</v>
      </c>
      <c r="S249" s="254">
        <f t="shared" si="13"/>
        <v>0</v>
      </c>
      <c r="T249" s="255">
        <f t="shared" si="14"/>
        <v>4</v>
      </c>
      <c r="U249" s="252">
        <f t="shared" si="15"/>
        <v>7</v>
      </c>
      <c r="V249" s="252">
        <f t="shared" si="16"/>
        <v>0</v>
      </c>
      <c r="W249" s="252">
        <f t="shared" si="17"/>
        <v>0</v>
      </c>
      <c r="X249" s="254">
        <f t="shared" si="18"/>
        <v>0</v>
      </c>
      <c r="Y249" s="256">
        <f t="shared" si="19"/>
        <v>3</v>
      </c>
      <c r="Z249" s="252">
        <f t="shared" si="20"/>
        <v>8</v>
      </c>
      <c r="AA249" s="252">
        <f t="shared" si="21"/>
        <v>0</v>
      </c>
      <c r="AB249" s="252">
        <f t="shared" si="22"/>
        <v>0</v>
      </c>
      <c r="AC249" s="254">
        <f t="shared" si="23"/>
        <v>0</v>
      </c>
      <c r="AD249" s="255">
        <f t="shared" si="24"/>
        <v>3</v>
      </c>
      <c r="AE249" s="252">
        <f t="shared" si="25"/>
        <v>0</v>
      </c>
      <c r="AF249" s="252">
        <f t="shared" si="26"/>
        <v>0</v>
      </c>
      <c r="AG249" s="252">
        <f t="shared" si="27"/>
        <v>0</v>
      </c>
      <c r="AH249" s="254">
        <f t="shared" si="28"/>
        <v>0</v>
      </c>
      <c r="AI249" s="257">
        <f t="shared" si="29"/>
        <v>4</v>
      </c>
      <c r="AJ249" s="252">
        <f t="shared" si="30"/>
        <v>0</v>
      </c>
      <c r="AK249" s="252">
        <f t="shared" si="31"/>
        <v>0</v>
      </c>
      <c r="AL249" s="252">
        <f t="shared" si="32"/>
        <v>0</v>
      </c>
      <c r="AM249" s="254">
        <f t="shared" si="33"/>
        <v>0</v>
      </c>
      <c r="AN249" s="257">
        <f t="shared" si="34"/>
        <v>4</v>
      </c>
      <c r="AO249" s="252">
        <f t="shared" si="35"/>
        <v>8</v>
      </c>
      <c r="AP249" s="252">
        <f t="shared" si="36"/>
        <v>0</v>
      </c>
      <c r="AQ249" s="252">
        <f t="shared" si="37"/>
        <v>0</v>
      </c>
      <c r="AR249" s="254">
        <f t="shared" si="38"/>
        <v>0</v>
      </c>
      <c r="AS249" s="257">
        <f t="shared" si="39"/>
        <v>3</v>
      </c>
      <c r="AT249" s="252">
        <f t="shared" si="40"/>
        <v>0</v>
      </c>
      <c r="AU249" s="252">
        <f t="shared" si="41"/>
        <v>0</v>
      </c>
      <c r="AV249" s="252">
        <f t="shared" si="42"/>
        <v>0</v>
      </c>
      <c r="AW249" s="254">
        <f t="shared" si="43"/>
        <v>0</v>
      </c>
      <c r="AX249" s="258">
        <f t="shared" si="44"/>
        <v>4</v>
      </c>
      <c r="AY249" s="252">
        <f t="shared" si="45"/>
        <v>8</v>
      </c>
      <c r="AZ249" s="252">
        <f t="shared" si="46"/>
        <v>0</v>
      </c>
      <c r="BA249" s="252">
        <f t="shared" si="47"/>
        <v>0</v>
      </c>
      <c r="BB249" s="254">
        <f t="shared" si="48"/>
        <v>0</v>
      </c>
      <c r="BC249" s="257">
        <f t="shared" si="49"/>
        <v>3</v>
      </c>
      <c r="BD249" s="259">
        <f t="shared" si="50"/>
        <v>2</v>
      </c>
      <c r="BE249" s="252">
        <f t="shared" si="51"/>
        <v>0</v>
      </c>
      <c r="BF249" s="252">
        <f t="shared" si="52"/>
        <v>0</v>
      </c>
      <c r="BG249" s="254">
        <f t="shared" si="53"/>
        <v>0</v>
      </c>
      <c r="BH249" s="257">
        <f t="shared" si="54"/>
        <v>3</v>
      </c>
      <c r="BI249" s="252">
        <f t="shared" si="55"/>
        <v>0</v>
      </c>
      <c r="BJ249" s="252">
        <f t="shared" si="56"/>
        <v>0</v>
      </c>
      <c r="BK249" s="252">
        <f t="shared" si="57"/>
        <v>0</v>
      </c>
      <c r="BL249" s="254">
        <f t="shared" si="58"/>
        <v>0</v>
      </c>
      <c r="BM249" s="260">
        <f t="shared" si="59"/>
        <v>4</v>
      </c>
      <c r="BN249" s="252">
        <f t="shared" si="60"/>
        <v>0</v>
      </c>
      <c r="BO249" s="252">
        <f t="shared" si="61"/>
        <v>0</v>
      </c>
      <c r="BP249" s="252">
        <f t="shared" si="62"/>
        <v>0</v>
      </c>
      <c r="BQ249" s="254">
        <f t="shared" si="63"/>
        <v>0</v>
      </c>
      <c r="BR249" s="261">
        <f t="shared" si="64"/>
        <v>4</v>
      </c>
      <c r="BS249" s="252">
        <f t="shared" si="65"/>
        <v>8</v>
      </c>
      <c r="BT249" s="252">
        <f t="shared" si="66"/>
        <v>0</v>
      </c>
      <c r="BU249" s="252">
        <f t="shared" si="67"/>
        <v>0</v>
      </c>
      <c r="BV249" s="254">
        <f t="shared" si="68"/>
        <v>0</v>
      </c>
      <c r="BW249" s="261">
        <f t="shared" si="69"/>
        <v>3</v>
      </c>
      <c r="BX249" s="262">
        <v>51</v>
      </c>
      <c r="BY249" s="262">
        <v>51</v>
      </c>
      <c r="BZ249" s="246" t="e">
        <f t="shared" si="70"/>
        <v>#VALUE!</v>
      </c>
      <c r="CA249" s="246">
        <f t="shared" si="71"/>
        <v>20</v>
      </c>
      <c r="CB249" s="246" t="e">
        <f t="shared" si="72"/>
        <v>#VALUE!</v>
      </c>
      <c r="CC249" s="246" t="e">
        <f t="shared" si="73"/>
        <v>#VALUE!</v>
      </c>
      <c r="CD249" s="246" t="e">
        <f t="shared" si="74"/>
        <v>#VALUE!</v>
      </c>
      <c r="CE249" s="246" t="e">
        <f t="shared" si="75"/>
        <v>#VALUE!</v>
      </c>
      <c r="CF249" s="246" t="e">
        <f t="shared" si="76"/>
        <v>#VALUE!</v>
      </c>
      <c r="CG249" s="246" t="e">
        <f t="shared" si="77"/>
        <v>#VALUE!</v>
      </c>
      <c r="CH249" s="246" t="e">
        <f t="shared" si="78"/>
        <v>#VALUE!</v>
      </c>
      <c r="CI249" s="246" t="e">
        <f t="shared" si="79"/>
        <v>#VALUE!</v>
      </c>
      <c r="CJ249" s="246" t="e">
        <f t="shared" si="80"/>
        <v>#VALUE!</v>
      </c>
      <c r="CK249" s="246" t="e">
        <f t="shared" si="81"/>
        <v>#VALUE!</v>
      </c>
      <c r="CL249" s="246" t="e">
        <f t="shared" si="82"/>
        <v>#VALUE!</v>
      </c>
      <c r="CM249" s="246" t="e">
        <f t="shared" si="83"/>
        <v>#VALUE!</v>
      </c>
      <c r="CN249" s="246" t="e">
        <f t="shared" si="84"/>
        <v>#VALUE!</v>
      </c>
      <c r="CO249" s="263" t="str">
        <f t="shared" si="85"/>
        <v>2023PEC AI 420</v>
      </c>
      <c r="CP249" s="246" t="e">
        <f t="shared" si="86"/>
        <v>#VALUE!</v>
      </c>
      <c r="CQ249" s="211"/>
      <c r="CR249" s="246">
        <f t="shared" si="87"/>
        <v>20</v>
      </c>
      <c r="CS249" s="246" t="e">
        <f t="shared" si="88"/>
        <v>#VALUE!</v>
      </c>
      <c r="CT249" s="246" t="e">
        <f t="shared" si="89"/>
        <v>#VALUE!</v>
      </c>
      <c r="CU249" s="246" t="e">
        <f t="shared" si="90"/>
        <v>#VALUE!</v>
      </c>
      <c r="CV249" s="246" t="e">
        <f t="shared" si="91"/>
        <v>#VALUE!</v>
      </c>
      <c r="CW249" s="246" t="e">
        <f t="shared" si="92"/>
        <v>#VALUE!</v>
      </c>
      <c r="CX249" s="246" t="e">
        <f t="shared" si="93"/>
        <v>#VALUE!</v>
      </c>
      <c r="CY249" s="246" t="e">
        <f t="shared" si="94"/>
        <v>#VALUE!</v>
      </c>
      <c r="CZ249" s="246" t="e">
        <f t="shared" si="95"/>
        <v>#VALUE!</v>
      </c>
      <c r="DA249" s="246" t="e">
        <f t="shared" si="96"/>
        <v>#VALUE!</v>
      </c>
      <c r="DB249" s="246" t="e">
        <f t="shared" si="97"/>
        <v>#VALUE!</v>
      </c>
      <c r="DC249" s="246" t="e">
        <f t="shared" si="98"/>
        <v>#VALUE!</v>
      </c>
      <c r="DD249" s="246" t="e">
        <f t="shared" si="99"/>
        <v>#VALUE!</v>
      </c>
      <c r="DE249" s="212"/>
      <c r="DF249" s="212" t="e">
        <f t="shared" si="100"/>
        <v>#VALUE!</v>
      </c>
      <c r="DG249" s="212"/>
      <c r="DH249" s="212"/>
      <c r="DI249" s="212"/>
      <c r="DJ249" s="212"/>
      <c r="DK249" s="212"/>
      <c r="DL249" s="212"/>
      <c r="DM249" s="212"/>
      <c r="DN249" s="212"/>
      <c r="DO249" s="212"/>
      <c r="DP249" s="212"/>
      <c r="DQ249" s="212"/>
      <c r="DR249" s="264">
        <f t="shared" si="101"/>
        <v>51</v>
      </c>
      <c r="DS249" s="241">
        <f t="shared" si="102"/>
        <v>10</v>
      </c>
      <c r="DT249" s="212">
        <f t="shared" si="103"/>
        <v>7</v>
      </c>
      <c r="DU249" s="212">
        <f t="shared" si="104"/>
        <v>8</v>
      </c>
      <c r="DV249" s="212">
        <f t="shared" si="105"/>
        <v>8</v>
      </c>
      <c r="DW249" s="212">
        <f t="shared" si="106"/>
        <v>8</v>
      </c>
      <c r="DX249" s="264">
        <f t="shared" si="107"/>
        <v>2</v>
      </c>
      <c r="DY249" s="265">
        <f t="shared" si="108"/>
        <v>8</v>
      </c>
      <c r="DZ249" s="212">
        <f t="shared" si="109"/>
        <v>51</v>
      </c>
      <c r="EA249" s="212">
        <f t="shared" si="110"/>
        <v>10</v>
      </c>
      <c r="EB249" s="212">
        <f t="shared" si="111"/>
        <v>0</v>
      </c>
      <c r="EC249" s="212">
        <f t="shared" ref="EC249:ED249" si="1773">IF(ISEVEN($B249),DT249,0)</f>
        <v>7</v>
      </c>
      <c r="ED249" s="212">
        <f t="shared" si="1773"/>
        <v>8</v>
      </c>
      <c r="EE249" s="212">
        <f t="shared" ref="EE249:EF249" si="1774">IF(ISODD($B249),DU249,0)</f>
        <v>0</v>
      </c>
      <c r="EF249" s="212">
        <f t="shared" si="1774"/>
        <v>0</v>
      </c>
      <c r="EG249" s="212">
        <f t="shared" si="114"/>
        <v>8</v>
      </c>
      <c r="EH249" s="212">
        <f t="shared" si="115"/>
        <v>0</v>
      </c>
      <c r="EI249" s="212">
        <f t="shared" ref="EI249:EJ249" si="1775">IF(ISEVEN($B249),DW249,0)</f>
        <v>8</v>
      </c>
      <c r="EJ249" s="264">
        <f t="shared" si="1775"/>
        <v>2</v>
      </c>
      <c r="EK249" s="212">
        <f t="shared" ref="EK249:EL249" si="1776">IF(ISODD($B249),DX249,0)</f>
        <v>0</v>
      </c>
      <c r="EL249" s="212">
        <f t="shared" si="1776"/>
        <v>0</v>
      </c>
      <c r="EM249" s="212">
        <f t="shared" si="118"/>
        <v>8</v>
      </c>
      <c r="EN249" s="212"/>
      <c r="EO249" s="212"/>
      <c r="EP249" s="241">
        <f t="shared" si="119"/>
        <v>10</v>
      </c>
      <c r="EQ249" s="212">
        <f t="shared" si="120"/>
        <v>9</v>
      </c>
      <c r="ER249" s="212">
        <f t="shared" si="121"/>
        <v>9</v>
      </c>
      <c r="ES249" s="212">
        <f t="shared" si="122"/>
        <v>9</v>
      </c>
      <c r="ET249" s="264">
        <f t="shared" si="123"/>
        <v>6</v>
      </c>
      <c r="EU249" s="212">
        <f t="shared" si="124"/>
        <v>8</v>
      </c>
      <c r="EV249" s="212"/>
      <c r="EW249" s="212">
        <f t="shared" si="125"/>
        <v>51</v>
      </c>
      <c r="EX249" s="212">
        <f t="shared" si="126"/>
        <v>10</v>
      </c>
      <c r="EY249" s="212">
        <f t="shared" si="127"/>
        <v>0</v>
      </c>
      <c r="EZ249" s="212">
        <f t="shared" ref="EZ249:FA249" si="1777">IF(ISEVEN($B249),EQ249,0)</f>
        <v>9</v>
      </c>
      <c r="FA249" s="212">
        <f t="shared" si="1777"/>
        <v>9</v>
      </c>
      <c r="FB249" s="212">
        <f t="shared" ref="FB249:FC249" si="1778">IF(ISODD($B249),ER249,0)</f>
        <v>0</v>
      </c>
      <c r="FC249" s="212">
        <f t="shared" si="1778"/>
        <v>0</v>
      </c>
      <c r="FD249" s="212">
        <f t="shared" si="130"/>
        <v>9</v>
      </c>
      <c r="FE249" s="212">
        <f t="shared" si="131"/>
        <v>0</v>
      </c>
      <c r="FF249" s="264">
        <f t="shared" ref="FF249:FG249" si="1779">IF(ISEVEN($B249),ET249,0)</f>
        <v>6</v>
      </c>
      <c r="FG249" s="212">
        <f t="shared" si="1779"/>
        <v>8</v>
      </c>
      <c r="FH249" s="212">
        <f t="shared" si="133"/>
        <v>0</v>
      </c>
      <c r="FI249" s="212">
        <v>0</v>
      </c>
      <c r="FJ249" s="212">
        <v>0</v>
      </c>
      <c r="FK249" s="212"/>
      <c r="FL249" s="212"/>
      <c r="FM249" s="262">
        <v>51</v>
      </c>
    </row>
    <row r="250" spans="1:169" ht="15.75" customHeight="1" x14ac:dyDescent="0.2">
      <c r="A250" s="247">
        <v>238</v>
      </c>
      <c r="B250" s="248">
        <v>213423243238</v>
      </c>
      <c r="C250" s="249" t="s">
        <v>720</v>
      </c>
      <c r="D250" s="250"/>
      <c r="E250" s="251" t="s">
        <v>721</v>
      </c>
      <c r="F250" s="252">
        <f t="shared" si="0"/>
        <v>2</v>
      </c>
      <c r="G250" s="252">
        <f t="shared" si="1"/>
        <v>2</v>
      </c>
      <c r="H250" s="252">
        <f t="shared" si="2"/>
        <v>2</v>
      </c>
      <c r="I250" s="252">
        <f t="shared" si="3"/>
        <v>2</v>
      </c>
      <c r="J250" s="252">
        <f t="shared" si="4"/>
        <v>2</v>
      </c>
      <c r="K250" s="252">
        <f t="shared" si="5"/>
        <v>2</v>
      </c>
      <c r="L250" s="252">
        <f t="shared" si="6"/>
        <v>2</v>
      </c>
      <c r="M250" s="252">
        <f t="shared" si="7"/>
        <v>2</v>
      </c>
      <c r="N250" s="252">
        <f t="shared" si="8"/>
        <v>1</v>
      </c>
      <c r="O250" s="253">
        <f t="shared" si="9"/>
        <v>0</v>
      </c>
      <c r="P250" s="252">
        <f t="shared" si="10"/>
        <v>0</v>
      </c>
      <c r="Q250" s="252">
        <f t="shared" si="11"/>
        <v>0</v>
      </c>
      <c r="R250" s="252">
        <f t="shared" si="12"/>
        <v>0</v>
      </c>
      <c r="S250" s="254">
        <f t="shared" si="13"/>
        <v>0</v>
      </c>
      <c r="T250" s="255">
        <f t="shared" si="14"/>
        <v>4</v>
      </c>
      <c r="U250" s="252">
        <f t="shared" si="15"/>
        <v>12</v>
      </c>
      <c r="V250" s="252">
        <f t="shared" si="16"/>
        <v>0</v>
      </c>
      <c r="W250" s="252">
        <f t="shared" si="17"/>
        <v>0</v>
      </c>
      <c r="X250" s="254">
        <f t="shared" si="18"/>
        <v>0</v>
      </c>
      <c r="Y250" s="256">
        <f t="shared" si="19"/>
        <v>3</v>
      </c>
      <c r="Z250" s="252">
        <f t="shared" si="20"/>
        <v>13</v>
      </c>
      <c r="AA250" s="252">
        <f t="shared" si="21"/>
        <v>0</v>
      </c>
      <c r="AB250" s="252">
        <f t="shared" si="22"/>
        <v>0</v>
      </c>
      <c r="AC250" s="254">
        <f t="shared" si="23"/>
        <v>0</v>
      </c>
      <c r="AD250" s="255">
        <f t="shared" si="24"/>
        <v>3</v>
      </c>
      <c r="AE250" s="252">
        <f t="shared" si="25"/>
        <v>0</v>
      </c>
      <c r="AF250" s="252">
        <f t="shared" si="26"/>
        <v>0</v>
      </c>
      <c r="AG250" s="252">
        <f t="shared" si="27"/>
        <v>0</v>
      </c>
      <c r="AH250" s="254">
        <f t="shared" si="28"/>
        <v>0</v>
      </c>
      <c r="AI250" s="257">
        <f t="shared" si="29"/>
        <v>4</v>
      </c>
      <c r="AJ250" s="252">
        <f t="shared" si="30"/>
        <v>0</v>
      </c>
      <c r="AK250" s="252">
        <f t="shared" si="31"/>
        <v>0</v>
      </c>
      <c r="AL250" s="252">
        <f t="shared" si="32"/>
        <v>0</v>
      </c>
      <c r="AM250" s="254">
        <f t="shared" si="33"/>
        <v>0</v>
      </c>
      <c r="AN250" s="257">
        <f t="shared" si="34"/>
        <v>4</v>
      </c>
      <c r="AO250" s="252">
        <f t="shared" si="35"/>
        <v>13</v>
      </c>
      <c r="AP250" s="252">
        <f t="shared" si="36"/>
        <v>0</v>
      </c>
      <c r="AQ250" s="252">
        <f t="shared" si="37"/>
        <v>0</v>
      </c>
      <c r="AR250" s="254">
        <f t="shared" si="38"/>
        <v>0</v>
      </c>
      <c r="AS250" s="257">
        <f t="shared" si="39"/>
        <v>3</v>
      </c>
      <c r="AT250" s="252">
        <f t="shared" si="40"/>
        <v>0</v>
      </c>
      <c r="AU250" s="252">
        <f t="shared" si="41"/>
        <v>0</v>
      </c>
      <c r="AV250" s="252">
        <f t="shared" si="42"/>
        <v>0</v>
      </c>
      <c r="AW250" s="254">
        <f t="shared" si="43"/>
        <v>0</v>
      </c>
      <c r="AX250" s="258">
        <f t="shared" si="44"/>
        <v>4</v>
      </c>
      <c r="AY250" s="252">
        <f t="shared" si="45"/>
        <v>13</v>
      </c>
      <c r="AZ250" s="252">
        <f t="shared" si="46"/>
        <v>0</v>
      </c>
      <c r="BA250" s="252">
        <f t="shared" si="47"/>
        <v>0</v>
      </c>
      <c r="BB250" s="254">
        <f t="shared" si="48"/>
        <v>0</v>
      </c>
      <c r="BC250" s="257">
        <f t="shared" si="49"/>
        <v>3</v>
      </c>
      <c r="BD250" s="259">
        <f t="shared" si="50"/>
        <v>5</v>
      </c>
      <c r="BE250" s="252">
        <f t="shared" si="51"/>
        <v>0</v>
      </c>
      <c r="BF250" s="252">
        <f t="shared" si="52"/>
        <v>0</v>
      </c>
      <c r="BG250" s="254">
        <f t="shared" si="53"/>
        <v>0</v>
      </c>
      <c r="BH250" s="257">
        <f t="shared" si="54"/>
        <v>3</v>
      </c>
      <c r="BI250" s="252">
        <f t="shared" si="55"/>
        <v>0</v>
      </c>
      <c r="BJ250" s="252">
        <f t="shared" si="56"/>
        <v>0</v>
      </c>
      <c r="BK250" s="252">
        <f t="shared" si="57"/>
        <v>0</v>
      </c>
      <c r="BL250" s="254">
        <f t="shared" si="58"/>
        <v>0</v>
      </c>
      <c r="BM250" s="260">
        <f t="shared" si="59"/>
        <v>4</v>
      </c>
      <c r="BN250" s="252">
        <f t="shared" si="60"/>
        <v>0</v>
      </c>
      <c r="BO250" s="252">
        <f t="shared" si="61"/>
        <v>0</v>
      </c>
      <c r="BP250" s="252">
        <f t="shared" si="62"/>
        <v>0</v>
      </c>
      <c r="BQ250" s="254">
        <f t="shared" si="63"/>
        <v>0</v>
      </c>
      <c r="BR250" s="261">
        <f t="shared" si="64"/>
        <v>4</v>
      </c>
      <c r="BS250" s="252">
        <f t="shared" si="65"/>
        <v>13</v>
      </c>
      <c r="BT250" s="252">
        <f t="shared" si="66"/>
        <v>0</v>
      </c>
      <c r="BU250" s="252">
        <f t="shared" si="67"/>
        <v>0</v>
      </c>
      <c r="BV250" s="254">
        <f t="shared" si="68"/>
        <v>0</v>
      </c>
      <c r="BW250" s="261">
        <f t="shared" si="69"/>
        <v>3</v>
      </c>
      <c r="BX250" s="262">
        <v>86</v>
      </c>
      <c r="BY250" s="262">
        <v>86</v>
      </c>
      <c r="BZ250" s="246" t="e">
        <f t="shared" si="70"/>
        <v>#VALUE!</v>
      </c>
      <c r="CA250" s="246">
        <f t="shared" si="71"/>
        <v>20</v>
      </c>
      <c r="CB250" s="246" t="e">
        <f t="shared" si="72"/>
        <v>#VALUE!</v>
      </c>
      <c r="CC250" s="246" t="e">
        <f t="shared" si="73"/>
        <v>#VALUE!</v>
      </c>
      <c r="CD250" s="246" t="e">
        <f t="shared" si="74"/>
        <v>#VALUE!</v>
      </c>
      <c r="CE250" s="246" t="e">
        <f t="shared" si="75"/>
        <v>#VALUE!</v>
      </c>
      <c r="CF250" s="246" t="e">
        <f t="shared" si="76"/>
        <v>#VALUE!</v>
      </c>
      <c r="CG250" s="246" t="e">
        <f t="shared" si="77"/>
        <v>#VALUE!</v>
      </c>
      <c r="CH250" s="246" t="e">
        <f t="shared" si="78"/>
        <v>#VALUE!</v>
      </c>
      <c r="CI250" s="246" t="e">
        <f t="shared" si="79"/>
        <v>#VALUE!</v>
      </c>
      <c r="CJ250" s="246" t="e">
        <f t="shared" si="80"/>
        <v>#VALUE!</v>
      </c>
      <c r="CK250" s="246" t="e">
        <f t="shared" si="81"/>
        <v>#VALUE!</v>
      </c>
      <c r="CL250" s="246" t="e">
        <f t="shared" si="82"/>
        <v>#VALUE!</v>
      </c>
      <c r="CM250" s="246" t="e">
        <f t="shared" si="83"/>
        <v>#VALUE!</v>
      </c>
      <c r="CN250" s="246" t="e">
        <f t="shared" si="84"/>
        <v>#VALUE!</v>
      </c>
      <c r="CO250" s="263" t="str">
        <f t="shared" si="85"/>
        <v>2023PEC AI 421</v>
      </c>
      <c r="CP250" s="246" t="e">
        <f t="shared" si="86"/>
        <v>#VALUE!</v>
      </c>
      <c r="CQ250" s="211"/>
      <c r="CR250" s="246">
        <f t="shared" si="87"/>
        <v>20</v>
      </c>
      <c r="CS250" s="246" t="e">
        <f t="shared" si="88"/>
        <v>#VALUE!</v>
      </c>
      <c r="CT250" s="246" t="e">
        <f t="shared" si="89"/>
        <v>#VALUE!</v>
      </c>
      <c r="CU250" s="246" t="e">
        <f t="shared" si="90"/>
        <v>#VALUE!</v>
      </c>
      <c r="CV250" s="246" t="e">
        <f t="shared" si="91"/>
        <v>#VALUE!</v>
      </c>
      <c r="CW250" s="246" t="e">
        <f t="shared" si="92"/>
        <v>#VALUE!</v>
      </c>
      <c r="CX250" s="246" t="e">
        <f t="shared" si="93"/>
        <v>#VALUE!</v>
      </c>
      <c r="CY250" s="246" t="e">
        <f t="shared" si="94"/>
        <v>#VALUE!</v>
      </c>
      <c r="CZ250" s="246" t="e">
        <f t="shared" si="95"/>
        <v>#VALUE!</v>
      </c>
      <c r="DA250" s="246" t="e">
        <f t="shared" si="96"/>
        <v>#VALUE!</v>
      </c>
      <c r="DB250" s="246" t="e">
        <f t="shared" si="97"/>
        <v>#VALUE!</v>
      </c>
      <c r="DC250" s="246" t="e">
        <f t="shared" si="98"/>
        <v>#VALUE!</v>
      </c>
      <c r="DD250" s="246" t="e">
        <f t="shared" si="99"/>
        <v>#VALUE!</v>
      </c>
      <c r="DE250" s="212"/>
      <c r="DF250" s="212" t="e">
        <f t="shared" si="100"/>
        <v>#VALUE!</v>
      </c>
      <c r="DG250" s="212"/>
      <c r="DH250" s="212"/>
      <c r="DI250" s="212"/>
      <c r="DJ250" s="212"/>
      <c r="DK250" s="212"/>
      <c r="DL250" s="212"/>
      <c r="DM250" s="212"/>
      <c r="DN250" s="212"/>
      <c r="DO250" s="212"/>
      <c r="DP250" s="212"/>
      <c r="DQ250" s="212"/>
      <c r="DR250" s="264">
        <f t="shared" si="101"/>
        <v>86</v>
      </c>
      <c r="DS250" s="241">
        <f t="shared" si="102"/>
        <v>17</v>
      </c>
      <c r="DT250" s="212">
        <f t="shared" si="103"/>
        <v>12</v>
      </c>
      <c r="DU250" s="212">
        <f t="shared" si="104"/>
        <v>13</v>
      </c>
      <c r="DV250" s="212">
        <f t="shared" si="105"/>
        <v>13</v>
      </c>
      <c r="DW250" s="212">
        <f t="shared" si="106"/>
        <v>13</v>
      </c>
      <c r="DX250" s="264">
        <f t="shared" si="107"/>
        <v>5</v>
      </c>
      <c r="DY250" s="265">
        <f t="shared" si="108"/>
        <v>13</v>
      </c>
      <c r="DZ250" s="212">
        <f t="shared" si="109"/>
        <v>86</v>
      </c>
      <c r="EA250" s="212">
        <f t="shared" si="110"/>
        <v>17</v>
      </c>
      <c r="EB250" s="212">
        <f t="shared" si="111"/>
        <v>0</v>
      </c>
      <c r="EC250" s="212">
        <f t="shared" ref="EC250:ED250" si="1780">IF(ISEVEN($B250),DT250,0)</f>
        <v>12</v>
      </c>
      <c r="ED250" s="212">
        <f t="shared" si="1780"/>
        <v>13</v>
      </c>
      <c r="EE250" s="212">
        <f t="shared" ref="EE250:EF250" si="1781">IF(ISODD($B250),DU250,0)</f>
        <v>0</v>
      </c>
      <c r="EF250" s="212">
        <f t="shared" si="1781"/>
        <v>0</v>
      </c>
      <c r="EG250" s="212">
        <f t="shared" si="114"/>
        <v>13</v>
      </c>
      <c r="EH250" s="212">
        <f t="shared" si="115"/>
        <v>0</v>
      </c>
      <c r="EI250" s="212">
        <f t="shared" ref="EI250:EJ250" si="1782">IF(ISEVEN($B250),DW250,0)</f>
        <v>13</v>
      </c>
      <c r="EJ250" s="264">
        <f t="shared" si="1782"/>
        <v>5</v>
      </c>
      <c r="EK250" s="212">
        <f t="shared" ref="EK250:EL250" si="1783">IF(ISODD($B250),DX250,0)</f>
        <v>0</v>
      </c>
      <c r="EL250" s="212">
        <f t="shared" si="1783"/>
        <v>0</v>
      </c>
      <c r="EM250" s="212">
        <f t="shared" si="118"/>
        <v>13</v>
      </c>
      <c r="EN250" s="212"/>
      <c r="EO250" s="212"/>
      <c r="EP250" s="241">
        <f t="shared" si="119"/>
        <v>17</v>
      </c>
      <c r="EQ250" s="212">
        <f t="shared" si="120"/>
        <v>14</v>
      </c>
      <c r="ER250" s="212">
        <f t="shared" si="121"/>
        <v>15</v>
      </c>
      <c r="ES250" s="212">
        <f t="shared" si="122"/>
        <v>15</v>
      </c>
      <c r="ET250" s="264">
        <f t="shared" si="123"/>
        <v>11</v>
      </c>
      <c r="EU250" s="212">
        <f t="shared" si="124"/>
        <v>14</v>
      </c>
      <c r="EV250" s="212"/>
      <c r="EW250" s="212">
        <f t="shared" si="125"/>
        <v>86</v>
      </c>
      <c r="EX250" s="212">
        <f t="shared" si="126"/>
        <v>17</v>
      </c>
      <c r="EY250" s="212">
        <f t="shared" si="127"/>
        <v>0</v>
      </c>
      <c r="EZ250" s="212">
        <f t="shared" ref="EZ250:FA250" si="1784">IF(ISEVEN($B250),EQ250,0)</f>
        <v>14</v>
      </c>
      <c r="FA250" s="212">
        <f t="shared" si="1784"/>
        <v>15</v>
      </c>
      <c r="FB250" s="212">
        <f t="shared" ref="FB250:FC250" si="1785">IF(ISODD($B250),ER250,0)</f>
        <v>0</v>
      </c>
      <c r="FC250" s="212">
        <f t="shared" si="1785"/>
        <v>0</v>
      </c>
      <c r="FD250" s="212">
        <f t="shared" si="130"/>
        <v>15</v>
      </c>
      <c r="FE250" s="212">
        <f t="shared" si="131"/>
        <v>0</v>
      </c>
      <c r="FF250" s="264">
        <f t="shared" ref="FF250:FG250" si="1786">IF(ISEVEN($B250),ET250,0)</f>
        <v>11</v>
      </c>
      <c r="FG250" s="212">
        <f t="shared" si="1786"/>
        <v>14</v>
      </c>
      <c r="FH250" s="212">
        <f t="shared" si="133"/>
        <v>0</v>
      </c>
      <c r="FI250" s="212">
        <v>0</v>
      </c>
      <c r="FJ250" s="212">
        <v>0</v>
      </c>
      <c r="FK250" s="212"/>
      <c r="FL250" s="212"/>
      <c r="FM250" s="262">
        <v>86</v>
      </c>
    </row>
    <row r="251" spans="1:169" ht="15.75" customHeight="1" x14ac:dyDescent="0.2">
      <c r="A251" s="247">
        <v>238</v>
      </c>
      <c r="B251" s="266">
        <v>213423243238</v>
      </c>
      <c r="C251" s="266" t="s">
        <v>277</v>
      </c>
      <c r="D251" s="250"/>
      <c r="E251" s="267" t="s">
        <v>278</v>
      </c>
      <c r="F251" s="252">
        <f t="shared" si="0"/>
        <v>2</v>
      </c>
      <c r="G251" s="252">
        <f t="shared" si="1"/>
        <v>2</v>
      </c>
      <c r="H251" s="252">
        <f t="shared" si="2"/>
        <v>2</v>
      </c>
      <c r="I251" s="252">
        <f t="shared" si="3"/>
        <v>2</v>
      </c>
      <c r="J251" s="252">
        <f t="shared" si="4"/>
        <v>2</v>
      </c>
      <c r="K251" s="252">
        <f t="shared" si="5"/>
        <v>2</v>
      </c>
      <c r="L251" s="252">
        <f t="shared" si="6"/>
        <v>2</v>
      </c>
      <c r="M251" s="252">
        <f t="shared" si="7"/>
        <v>2</v>
      </c>
      <c r="N251" s="252">
        <f t="shared" si="8"/>
        <v>1</v>
      </c>
      <c r="O251" s="253">
        <f t="shared" si="9"/>
        <v>0</v>
      </c>
      <c r="P251" s="252">
        <f t="shared" si="10"/>
        <v>0</v>
      </c>
      <c r="Q251" s="252">
        <f t="shared" si="11"/>
        <v>0</v>
      </c>
      <c r="R251" s="252">
        <f t="shared" si="12"/>
        <v>0</v>
      </c>
      <c r="S251" s="254">
        <f t="shared" si="13"/>
        <v>0</v>
      </c>
      <c r="T251" s="255">
        <f t="shared" si="14"/>
        <v>4</v>
      </c>
      <c r="U251" s="252">
        <f t="shared" si="15"/>
        <v>12</v>
      </c>
      <c r="V251" s="252">
        <f t="shared" si="16"/>
        <v>0</v>
      </c>
      <c r="W251" s="252">
        <f t="shared" si="17"/>
        <v>0</v>
      </c>
      <c r="X251" s="254">
        <f t="shared" si="18"/>
        <v>0</v>
      </c>
      <c r="Y251" s="256">
        <f t="shared" si="19"/>
        <v>3</v>
      </c>
      <c r="Z251" s="252">
        <f t="shared" si="20"/>
        <v>12</v>
      </c>
      <c r="AA251" s="252">
        <f t="shared" si="21"/>
        <v>0</v>
      </c>
      <c r="AB251" s="252">
        <f t="shared" si="22"/>
        <v>0</v>
      </c>
      <c r="AC251" s="254">
        <f t="shared" si="23"/>
        <v>0</v>
      </c>
      <c r="AD251" s="255">
        <f t="shared" si="24"/>
        <v>3</v>
      </c>
      <c r="AE251" s="252">
        <f t="shared" si="25"/>
        <v>0</v>
      </c>
      <c r="AF251" s="252">
        <f t="shared" si="26"/>
        <v>0</v>
      </c>
      <c r="AG251" s="252">
        <f t="shared" si="27"/>
        <v>0</v>
      </c>
      <c r="AH251" s="254">
        <f t="shared" si="28"/>
        <v>0</v>
      </c>
      <c r="AI251" s="257">
        <f t="shared" si="29"/>
        <v>4</v>
      </c>
      <c r="AJ251" s="252">
        <f t="shared" si="30"/>
        <v>0</v>
      </c>
      <c r="AK251" s="252">
        <f t="shared" si="31"/>
        <v>0</v>
      </c>
      <c r="AL251" s="252">
        <f t="shared" si="32"/>
        <v>0</v>
      </c>
      <c r="AM251" s="254">
        <f t="shared" si="33"/>
        <v>0</v>
      </c>
      <c r="AN251" s="257">
        <f t="shared" si="34"/>
        <v>4</v>
      </c>
      <c r="AO251" s="252">
        <f t="shared" si="35"/>
        <v>12</v>
      </c>
      <c r="AP251" s="252">
        <f t="shared" si="36"/>
        <v>0</v>
      </c>
      <c r="AQ251" s="252">
        <f t="shared" si="37"/>
        <v>0</v>
      </c>
      <c r="AR251" s="254">
        <f t="shared" si="38"/>
        <v>0</v>
      </c>
      <c r="AS251" s="257">
        <f t="shared" si="39"/>
        <v>3</v>
      </c>
      <c r="AT251" s="252">
        <f t="shared" si="40"/>
        <v>0</v>
      </c>
      <c r="AU251" s="252">
        <f t="shared" si="41"/>
        <v>0</v>
      </c>
      <c r="AV251" s="252">
        <f t="shared" si="42"/>
        <v>0</v>
      </c>
      <c r="AW251" s="254">
        <f t="shared" si="43"/>
        <v>0</v>
      </c>
      <c r="AX251" s="258">
        <f t="shared" si="44"/>
        <v>4</v>
      </c>
      <c r="AY251" s="252">
        <f t="shared" si="45"/>
        <v>12</v>
      </c>
      <c r="AZ251" s="252">
        <f t="shared" si="46"/>
        <v>0</v>
      </c>
      <c r="BA251" s="252">
        <f t="shared" si="47"/>
        <v>0</v>
      </c>
      <c r="BB251" s="254">
        <f t="shared" si="48"/>
        <v>0</v>
      </c>
      <c r="BC251" s="257">
        <f t="shared" si="49"/>
        <v>3</v>
      </c>
      <c r="BD251" s="259">
        <f t="shared" si="50"/>
        <v>7</v>
      </c>
      <c r="BE251" s="252">
        <f t="shared" si="51"/>
        <v>0</v>
      </c>
      <c r="BF251" s="252">
        <f t="shared" si="52"/>
        <v>0</v>
      </c>
      <c r="BG251" s="254">
        <f t="shared" si="53"/>
        <v>0</v>
      </c>
      <c r="BH251" s="257">
        <f t="shared" si="54"/>
        <v>3</v>
      </c>
      <c r="BI251" s="252">
        <f t="shared" si="55"/>
        <v>0</v>
      </c>
      <c r="BJ251" s="252">
        <f t="shared" si="56"/>
        <v>0</v>
      </c>
      <c r="BK251" s="252">
        <f t="shared" si="57"/>
        <v>0</v>
      </c>
      <c r="BL251" s="254">
        <f t="shared" si="58"/>
        <v>0</v>
      </c>
      <c r="BM251" s="260">
        <f t="shared" si="59"/>
        <v>4</v>
      </c>
      <c r="BN251" s="252">
        <f t="shared" si="60"/>
        <v>0</v>
      </c>
      <c r="BO251" s="252">
        <f t="shared" si="61"/>
        <v>0</v>
      </c>
      <c r="BP251" s="252">
        <f t="shared" si="62"/>
        <v>0</v>
      </c>
      <c r="BQ251" s="254">
        <f t="shared" si="63"/>
        <v>0</v>
      </c>
      <c r="BR251" s="261">
        <f t="shared" si="64"/>
        <v>4</v>
      </c>
      <c r="BS251" s="252">
        <f t="shared" si="65"/>
        <v>13</v>
      </c>
      <c r="BT251" s="252">
        <f t="shared" si="66"/>
        <v>0</v>
      </c>
      <c r="BU251" s="252">
        <f t="shared" si="67"/>
        <v>0</v>
      </c>
      <c r="BV251" s="254">
        <f t="shared" si="68"/>
        <v>0</v>
      </c>
      <c r="BW251" s="261">
        <f t="shared" si="69"/>
        <v>3</v>
      </c>
      <c r="BX251" s="262">
        <v>85</v>
      </c>
      <c r="BY251" s="262">
        <v>85</v>
      </c>
      <c r="BZ251" s="246" t="e">
        <f t="shared" si="70"/>
        <v>#VALUE!</v>
      </c>
      <c r="CA251" s="246">
        <f t="shared" si="71"/>
        <v>16</v>
      </c>
      <c r="CB251" s="246" t="e">
        <f t="shared" si="72"/>
        <v>#VALUE!</v>
      </c>
      <c r="CC251" s="246" t="e">
        <f t="shared" si="73"/>
        <v>#VALUE!</v>
      </c>
      <c r="CD251" s="246" t="e">
        <f t="shared" si="74"/>
        <v>#VALUE!</v>
      </c>
      <c r="CE251" s="246" t="e">
        <f t="shared" si="75"/>
        <v>#VALUE!</v>
      </c>
      <c r="CF251" s="246" t="e">
        <f t="shared" si="76"/>
        <v>#VALUE!</v>
      </c>
      <c r="CG251" s="246" t="e">
        <f t="shared" si="77"/>
        <v>#VALUE!</v>
      </c>
      <c r="CH251" s="246" t="e">
        <f t="shared" si="78"/>
        <v>#VALUE!</v>
      </c>
      <c r="CI251" s="246" t="e">
        <f t="shared" si="79"/>
        <v>#VALUE!</v>
      </c>
      <c r="CJ251" s="246" t="e">
        <f t="shared" si="80"/>
        <v>#VALUE!</v>
      </c>
      <c r="CK251" s="246" t="e">
        <f t="shared" si="81"/>
        <v>#VALUE!</v>
      </c>
      <c r="CL251" s="246" t="e">
        <f t="shared" si="82"/>
        <v>#VALUE!</v>
      </c>
      <c r="CM251" s="246" t="e">
        <f t="shared" si="83"/>
        <v>#VALUE!</v>
      </c>
      <c r="CN251" s="246" t="e">
        <f t="shared" si="84"/>
        <v>#VALUE!</v>
      </c>
      <c r="CO251" s="263" t="str">
        <f t="shared" si="85"/>
        <v>2023PEC AI 199</v>
      </c>
      <c r="CP251" s="246" t="e">
        <f t="shared" si="86"/>
        <v>#VALUE!</v>
      </c>
      <c r="CQ251" s="211"/>
      <c r="CR251" s="246">
        <f t="shared" si="87"/>
        <v>15</v>
      </c>
      <c r="CS251" s="246" t="e">
        <f t="shared" si="88"/>
        <v>#VALUE!</v>
      </c>
      <c r="CT251" s="246" t="e">
        <f t="shared" si="89"/>
        <v>#VALUE!</v>
      </c>
      <c r="CU251" s="246" t="e">
        <f t="shared" si="90"/>
        <v>#VALUE!</v>
      </c>
      <c r="CV251" s="246" t="e">
        <f t="shared" si="91"/>
        <v>#VALUE!</v>
      </c>
      <c r="CW251" s="246" t="e">
        <f t="shared" si="92"/>
        <v>#VALUE!</v>
      </c>
      <c r="CX251" s="246" t="e">
        <f t="shared" si="93"/>
        <v>#VALUE!</v>
      </c>
      <c r="CY251" s="246" t="e">
        <f t="shared" si="94"/>
        <v>#VALUE!</v>
      </c>
      <c r="CZ251" s="246" t="e">
        <f t="shared" si="95"/>
        <v>#VALUE!</v>
      </c>
      <c r="DA251" s="246" t="e">
        <f t="shared" si="96"/>
        <v>#VALUE!</v>
      </c>
      <c r="DB251" s="246" t="e">
        <f t="shared" si="97"/>
        <v>#VALUE!</v>
      </c>
      <c r="DC251" s="246" t="e">
        <f t="shared" si="98"/>
        <v>#VALUE!</v>
      </c>
      <c r="DD251" s="246" t="e">
        <f t="shared" si="99"/>
        <v>#VALUE!</v>
      </c>
      <c r="DE251" s="212"/>
      <c r="DF251" s="212" t="e">
        <f t="shared" si="100"/>
        <v>#VALUE!</v>
      </c>
      <c r="DG251" s="212"/>
      <c r="DH251" s="212"/>
      <c r="DI251" s="212"/>
      <c r="DJ251" s="212"/>
      <c r="DK251" s="212"/>
      <c r="DL251" s="212"/>
      <c r="DM251" s="212"/>
      <c r="DN251" s="212"/>
      <c r="DO251" s="212"/>
      <c r="DP251" s="212"/>
      <c r="DQ251" s="212"/>
      <c r="DR251" s="264">
        <f t="shared" si="101"/>
        <v>85</v>
      </c>
      <c r="DS251" s="241">
        <f t="shared" si="102"/>
        <v>17</v>
      </c>
      <c r="DT251" s="212">
        <f t="shared" si="103"/>
        <v>12</v>
      </c>
      <c r="DU251" s="212">
        <f t="shared" si="104"/>
        <v>12</v>
      </c>
      <c r="DV251" s="212">
        <f t="shared" si="105"/>
        <v>12</v>
      </c>
      <c r="DW251" s="212">
        <f t="shared" si="106"/>
        <v>12</v>
      </c>
      <c r="DX251" s="264">
        <f t="shared" si="107"/>
        <v>7</v>
      </c>
      <c r="DY251" s="265">
        <f t="shared" si="108"/>
        <v>13</v>
      </c>
      <c r="DZ251" s="212">
        <f t="shared" si="109"/>
        <v>85</v>
      </c>
      <c r="EA251" s="212">
        <f t="shared" si="110"/>
        <v>17</v>
      </c>
      <c r="EB251" s="212">
        <f t="shared" si="111"/>
        <v>0</v>
      </c>
      <c r="EC251" s="212">
        <f t="shared" ref="EC251:ED251" si="1787">IF(ISEVEN($B251),DT251,0)</f>
        <v>12</v>
      </c>
      <c r="ED251" s="212">
        <f t="shared" si="1787"/>
        <v>12</v>
      </c>
      <c r="EE251" s="212">
        <f t="shared" ref="EE251:EF251" si="1788">IF(ISODD($B251),DU251,0)</f>
        <v>0</v>
      </c>
      <c r="EF251" s="212">
        <f t="shared" si="1788"/>
        <v>0</v>
      </c>
      <c r="EG251" s="212">
        <f t="shared" si="114"/>
        <v>12</v>
      </c>
      <c r="EH251" s="212">
        <f t="shared" si="115"/>
        <v>0</v>
      </c>
      <c r="EI251" s="212">
        <f t="shared" ref="EI251:EJ251" si="1789">IF(ISEVEN($B251),DW251,0)</f>
        <v>12</v>
      </c>
      <c r="EJ251" s="264">
        <f t="shared" si="1789"/>
        <v>7</v>
      </c>
      <c r="EK251" s="212">
        <f t="shared" ref="EK251:EL251" si="1790">IF(ISODD($B251),DX251,0)</f>
        <v>0</v>
      </c>
      <c r="EL251" s="212">
        <f t="shared" si="1790"/>
        <v>0</v>
      </c>
      <c r="EM251" s="212">
        <f t="shared" si="118"/>
        <v>13</v>
      </c>
      <c r="EN251" s="212"/>
      <c r="EO251" s="212"/>
      <c r="EP251" s="241">
        <f t="shared" si="119"/>
        <v>17</v>
      </c>
      <c r="EQ251" s="212">
        <f t="shared" si="120"/>
        <v>14</v>
      </c>
      <c r="ER251" s="212">
        <f t="shared" si="121"/>
        <v>15</v>
      </c>
      <c r="ES251" s="212">
        <f t="shared" si="122"/>
        <v>15</v>
      </c>
      <c r="ET251" s="264">
        <f t="shared" si="123"/>
        <v>10</v>
      </c>
      <c r="EU251" s="212">
        <f t="shared" si="124"/>
        <v>14</v>
      </c>
      <c r="EV251" s="212"/>
      <c r="EW251" s="212">
        <f t="shared" si="125"/>
        <v>85</v>
      </c>
      <c r="EX251" s="212">
        <f t="shared" si="126"/>
        <v>17</v>
      </c>
      <c r="EY251" s="212">
        <f t="shared" si="127"/>
        <v>0</v>
      </c>
      <c r="EZ251" s="212">
        <f t="shared" ref="EZ251:FA251" si="1791">IF(ISEVEN($B251),EQ251,0)</f>
        <v>14</v>
      </c>
      <c r="FA251" s="212">
        <f t="shared" si="1791"/>
        <v>15</v>
      </c>
      <c r="FB251" s="212">
        <f t="shared" ref="FB251:FC251" si="1792">IF(ISODD($B251),ER251,0)</f>
        <v>0</v>
      </c>
      <c r="FC251" s="212">
        <f t="shared" si="1792"/>
        <v>0</v>
      </c>
      <c r="FD251" s="212">
        <f t="shared" si="130"/>
        <v>15</v>
      </c>
      <c r="FE251" s="212">
        <f t="shared" si="131"/>
        <v>0</v>
      </c>
      <c r="FF251" s="264">
        <f t="shared" ref="FF251:FG251" si="1793">IF(ISEVEN($B251),ET251,0)</f>
        <v>10</v>
      </c>
      <c r="FG251" s="212">
        <f t="shared" si="1793"/>
        <v>14</v>
      </c>
      <c r="FH251" s="212">
        <f t="shared" si="133"/>
        <v>0</v>
      </c>
      <c r="FI251" s="212">
        <v>0</v>
      </c>
      <c r="FJ251" s="212">
        <v>0</v>
      </c>
      <c r="FK251" s="212"/>
      <c r="FL251" s="212"/>
      <c r="FM251" s="262">
        <v>85</v>
      </c>
    </row>
    <row r="252" spans="1:169" ht="15.75" customHeight="1" x14ac:dyDescent="0.2">
      <c r="A252" s="247">
        <v>239</v>
      </c>
      <c r="B252" s="248">
        <v>213423243239</v>
      </c>
      <c r="C252" s="249" t="s">
        <v>722</v>
      </c>
      <c r="D252" s="250"/>
      <c r="E252" s="251" t="s">
        <v>723</v>
      </c>
      <c r="F252" s="252">
        <f t="shared" si="0"/>
        <v>2</v>
      </c>
      <c r="G252" s="252">
        <f t="shared" si="1"/>
        <v>2</v>
      </c>
      <c r="H252" s="252">
        <f t="shared" si="2"/>
        <v>2</v>
      </c>
      <c r="I252" s="252">
        <f t="shared" si="3"/>
        <v>2</v>
      </c>
      <c r="J252" s="252">
        <f t="shared" si="4"/>
        <v>2</v>
      </c>
      <c r="K252" s="252">
        <f t="shared" si="5"/>
        <v>0</v>
      </c>
      <c r="L252" s="252">
        <f t="shared" si="6"/>
        <v>0</v>
      </c>
      <c r="M252" s="252">
        <f t="shared" si="7"/>
        <v>0</v>
      </c>
      <c r="N252" s="252">
        <f t="shared" si="8"/>
        <v>0</v>
      </c>
      <c r="O252" s="253">
        <f t="shared" si="9"/>
        <v>0</v>
      </c>
      <c r="P252" s="252">
        <f t="shared" si="10"/>
        <v>7</v>
      </c>
      <c r="Q252" s="252">
        <f t="shared" si="11"/>
        <v>0</v>
      </c>
      <c r="R252" s="252">
        <f t="shared" si="12"/>
        <v>0</v>
      </c>
      <c r="S252" s="254">
        <f t="shared" si="13"/>
        <v>0</v>
      </c>
      <c r="T252" s="255">
        <f t="shared" si="14"/>
        <v>3</v>
      </c>
      <c r="U252" s="252">
        <f t="shared" si="15"/>
        <v>0</v>
      </c>
      <c r="V252" s="252">
        <f t="shared" si="16"/>
        <v>0</v>
      </c>
      <c r="W252" s="252">
        <f t="shared" si="17"/>
        <v>0</v>
      </c>
      <c r="X252" s="254">
        <f t="shared" si="18"/>
        <v>0</v>
      </c>
      <c r="Y252" s="256">
        <f t="shared" si="19"/>
        <v>4</v>
      </c>
      <c r="Z252" s="252">
        <f t="shared" si="20"/>
        <v>0</v>
      </c>
      <c r="AA252" s="252">
        <f t="shared" si="21"/>
        <v>0</v>
      </c>
      <c r="AB252" s="252">
        <f t="shared" si="22"/>
        <v>0</v>
      </c>
      <c r="AC252" s="254">
        <f t="shared" si="23"/>
        <v>0</v>
      </c>
      <c r="AD252" s="255">
        <f t="shared" si="24"/>
        <v>4</v>
      </c>
      <c r="AE252" s="252">
        <f t="shared" si="25"/>
        <v>7</v>
      </c>
      <c r="AF252" s="252">
        <f t="shared" si="26"/>
        <v>0</v>
      </c>
      <c r="AG252" s="252">
        <f t="shared" si="27"/>
        <v>0</v>
      </c>
      <c r="AH252" s="254">
        <f t="shared" si="28"/>
        <v>0</v>
      </c>
      <c r="AI252" s="257">
        <f t="shared" si="29"/>
        <v>3</v>
      </c>
      <c r="AJ252" s="252">
        <f t="shared" si="30"/>
        <v>6</v>
      </c>
      <c r="AK252" s="252">
        <f t="shared" si="31"/>
        <v>0</v>
      </c>
      <c r="AL252" s="252">
        <f t="shared" si="32"/>
        <v>0</v>
      </c>
      <c r="AM252" s="254">
        <f t="shared" si="33"/>
        <v>0</v>
      </c>
      <c r="AN252" s="257">
        <f t="shared" si="34"/>
        <v>3</v>
      </c>
      <c r="AO252" s="252">
        <f t="shared" si="35"/>
        <v>0</v>
      </c>
      <c r="AP252" s="252">
        <f t="shared" si="36"/>
        <v>0</v>
      </c>
      <c r="AQ252" s="252">
        <f t="shared" si="37"/>
        <v>0</v>
      </c>
      <c r="AR252" s="254">
        <f t="shared" si="38"/>
        <v>0</v>
      </c>
      <c r="AS252" s="257">
        <f t="shared" si="39"/>
        <v>4</v>
      </c>
      <c r="AT252" s="252">
        <f t="shared" si="40"/>
        <v>7</v>
      </c>
      <c r="AU252" s="252">
        <f t="shared" si="41"/>
        <v>0</v>
      </c>
      <c r="AV252" s="252">
        <f t="shared" si="42"/>
        <v>0</v>
      </c>
      <c r="AW252" s="254">
        <f t="shared" si="43"/>
        <v>0</v>
      </c>
      <c r="AX252" s="258">
        <f t="shared" si="44"/>
        <v>3</v>
      </c>
      <c r="AY252" s="252">
        <f t="shared" si="45"/>
        <v>0</v>
      </c>
      <c r="AZ252" s="252">
        <f t="shared" si="46"/>
        <v>0</v>
      </c>
      <c r="BA252" s="252">
        <f t="shared" si="47"/>
        <v>0</v>
      </c>
      <c r="BB252" s="254">
        <f t="shared" si="48"/>
        <v>0</v>
      </c>
      <c r="BC252" s="257">
        <f t="shared" si="49"/>
        <v>4</v>
      </c>
      <c r="BD252" s="252">
        <f t="shared" si="50"/>
        <v>0</v>
      </c>
      <c r="BE252" s="252">
        <f t="shared" si="51"/>
        <v>0</v>
      </c>
      <c r="BF252" s="252">
        <f t="shared" si="52"/>
        <v>0</v>
      </c>
      <c r="BG252" s="254">
        <f t="shared" si="53"/>
        <v>0</v>
      </c>
      <c r="BH252" s="257">
        <f t="shared" si="54"/>
        <v>4</v>
      </c>
      <c r="BI252" s="259">
        <f t="shared" si="55"/>
        <v>4</v>
      </c>
      <c r="BJ252" s="252">
        <f t="shared" si="56"/>
        <v>0</v>
      </c>
      <c r="BK252" s="252">
        <f t="shared" si="57"/>
        <v>0</v>
      </c>
      <c r="BL252" s="254">
        <f t="shared" si="58"/>
        <v>0</v>
      </c>
      <c r="BM252" s="260">
        <f t="shared" si="59"/>
        <v>3</v>
      </c>
      <c r="BN252" s="252">
        <f t="shared" si="60"/>
        <v>7</v>
      </c>
      <c r="BO252" s="252">
        <f t="shared" si="61"/>
        <v>0</v>
      </c>
      <c r="BP252" s="252">
        <f t="shared" si="62"/>
        <v>0</v>
      </c>
      <c r="BQ252" s="254">
        <f t="shared" si="63"/>
        <v>0</v>
      </c>
      <c r="BR252" s="261">
        <f t="shared" si="64"/>
        <v>3</v>
      </c>
      <c r="BS252" s="252">
        <f t="shared" si="65"/>
        <v>0</v>
      </c>
      <c r="BT252" s="252">
        <f t="shared" si="66"/>
        <v>0</v>
      </c>
      <c r="BU252" s="252">
        <f t="shared" si="67"/>
        <v>0</v>
      </c>
      <c r="BV252" s="254">
        <f t="shared" si="68"/>
        <v>0</v>
      </c>
      <c r="BW252" s="261">
        <f t="shared" si="69"/>
        <v>4</v>
      </c>
      <c r="BX252" s="262">
        <v>48</v>
      </c>
      <c r="BY252" s="262">
        <v>48</v>
      </c>
      <c r="BZ252" s="246" t="e">
        <f t="shared" si="70"/>
        <v>#VALUE!</v>
      </c>
      <c r="CA252" s="246">
        <f t="shared" si="71"/>
        <v>20</v>
      </c>
      <c r="CB252" s="246" t="e">
        <f t="shared" si="72"/>
        <v>#VALUE!</v>
      </c>
      <c r="CC252" s="246" t="e">
        <f t="shared" si="73"/>
        <v>#VALUE!</v>
      </c>
      <c r="CD252" s="246" t="e">
        <f t="shared" si="74"/>
        <v>#VALUE!</v>
      </c>
      <c r="CE252" s="246" t="e">
        <f t="shared" si="75"/>
        <v>#VALUE!</v>
      </c>
      <c r="CF252" s="246" t="e">
        <f t="shared" si="76"/>
        <v>#VALUE!</v>
      </c>
      <c r="CG252" s="246" t="e">
        <f t="shared" si="77"/>
        <v>#VALUE!</v>
      </c>
      <c r="CH252" s="246" t="e">
        <f t="shared" si="78"/>
        <v>#VALUE!</v>
      </c>
      <c r="CI252" s="246" t="e">
        <f t="shared" si="79"/>
        <v>#VALUE!</v>
      </c>
      <c r="CJ252" s="246" t="e">
        <f t="shared" si="80"/>
        <v>#VALUE!</v>
      </c>
      <c r="CK252" s="246" t="e">
        <f t="shared" si="81"/>
        <v>#VALUE!</v>
      </c>
      <c r="CL252" s="246" t="e">
        <f t="shared" si="82"/>
        <v>#VALUE!</v>
      </c>
      <c r="CM252" s="246" t="e">
        <f t="shared" si="83"/>
        <v>#VALUE!</v>
      </c>
      <c r="CN252" s="246" t="e">
        <f t="shared" si="84"/>
        <v>#VALUE!</v>
      </c>
      <c r="CO252" s="263" t="str">
        <f t="shared" si="85"/>
        <v>2023PEC AI 422</v>
      </c>
      <c r="CP252" s="246" t="e">
        <f t="shared" si="86"/>
        <v>#VALUE!</v>
      </c>
      <c r="CQ252" s="211"/>
      <c r="CR252" s="246">
        <f t="shared" si="87"/>
        <v>20</v>
      </c>
      <c r="CS252" s="246" t="e">
        <f t="shared" si="88"/>
        <v>#VALUE!</v>
      </c>
      <c r="CT252" s="246" t="e">
        <f t="shared" si="89"/>
        <v>#VALUE!</v>
      </c>
      <c r="CU252" s="246" t="e">
        <f t="shared" si="90"/>
        <v>#VALUE!</v>
      </c>
      <c r="CV252" s="246" t="e">
        <f t="shared" si="91"/>
        <v>#VALUE!</v>
      </c>
      <c r="CW252" s="246" t="e">
        <f t="shared" si="92"/>
        <v>#VALUE!</v>
      </c>
      <c r="CX252" s="246" t="e">
        <f t="shared" si="93"/>
        <v>#VALUE!</v>
      </c>
      <c r="CY252" s="246" t="e">
        <f t="shared" si="94"/>
        <v>#VALUE!</v>
      </c>
      <c r="CZ252" s="246" t="e">
        <f t="shared" si="95"/>
        <v>#VALUE!</v>
      </c>
      <c r="DA252" s="246" t="e">
        <f t="shared" si="96"/>
        <v>#VALUE!</v>
      </c>
      <c r="DB252" s="246" t="e">
        <f t="shared" si="97"/>
        <v>#VALUE!</v>
      </c>
      <c r="DC252" s="246" t="e">
        <f t="shared" si="98"/>
        <v>#VALUE!</v>
      </c>
      <c r="DD252" s="246" t="e">
        <f t="shared" si="99"/>
        <v>#VALUE!</v>
      </c>
      <c r="DE252" s="212"/>
      <c r="DF252" s="212" t="e">
        <f t="shared" si="100"/>
        <v>#VALUE!</v>
      </c>
      <c r="DG252" s="212"/>
      <c r="DH252" s="212"/>
      <c r="DI252" s="212"/>
      <c r="DJ252" s="212"/>
      <c r="DK252" s="212"/>
      <c r="DL252" s="212"/>
      <c r="DM252" s="212"/>
      <c r="DN252" s="212"/>
      <c r="DO252" s="212"/>
      <c r="DP252" s="212"/>
      <c r="DQ252" s="212"/>
      <c r="DR252" s="264">
        <f t="shared" si="101"/>
        <v>48</v>
      </c>
      <c r="DS252" s="241">
        <f t="shared" si="102"/>
        <v>10</v>
      </c>
      <c r="DT252" s="212">
        <f t="shared" si="103"/>
        <v>7</v>
      </c>
      <c r="DU252" s="212">
        <f t="shared" si="104"/>
        <v>7</v>
      </c>
      <c r="DV252" s="212">
        <f t="shared" si="105"/>
        <v>6</v>
      </c>
      <c r="DW252" s="212">
        <f t="shared" si="106"/>
        <v>7</v>
      </c>
      <c r="DX252" s="264">
        <f t="shared" si="107"/>
        <v>4</v>
      </c>
      <c r="DY252" s="265">
        <f t="shared" si="108"/>
        <v>7</v>
      </c>
      <c r="DZ252" s="212">
        <f t="shared" si="109"/>
        <v>48</v>
      </c>
      <c r="EA252" s="212">
        <f t="shared" si="110"/>
        <v>10</v>
      </c>
      <c r="EB252" s="212">
        <f t="shared" si="111"/>
        <v>7</v>
      </c>
      <c r="EC252" s="212">
        <f t="shared" ref="EC252:ED252" si="1794">IF(ISEVEN($B252),DT252,0)</f>
        <v>0</v>
      </c>
      <c r="ED252" s="212">
        <f t="shared" si="1794"/>
        <v>0</v>
      </c>
      <c r="EE252" s="212">
        <f t="shared" ref="EE252:EF252" si="1795">IF(ISODD($B252),DU252,0)</f>
        <v>7</v>
      </c>
      <c r="EF252" s="212">
        <f t="shared" si="1795"/>
        <v>6</v>
      </c>
      <c r="EG252" s="212">
        <f t="shared" si="114"/>
        <v>0</v>
      </c>
      <c r="EH252" s="212">
        <f t="shared" si="115"/>
        <v>7</v>
      </c>
      <c r="EI252" s="212">
        <f t="shared" ref="EI252:EJ252" si="1796">IF(ISEVEN($B252),DW252,0)</f>
        <v>0</v>
      </c>
      <c r="EJ252" s="212">
        <f t="shared" si="1796"/>
        <v>0</v>
      </c>
      <c r="EK252" s="264">
        <f t="shared" ref="EK252:EL252" si="1797">IF(ISODD($B252),DX252,0)</f>
        <v>4</v>
      </c>
      <c r="EL252" s="212">
        <f t="shared" si="1797"/>
        <v>7</v>
      </c>
      <c r="EM252" s="212">
        <f t="shared" si="118"/>
        <v>0</v>
      </c>
      <c r="EN252" s="212"/>
      <c r="EO252" s="212"/>
      <c r="EP252" s="241">
        <f t="shared" si="119"/>
        <v>10</v>
      </c>
      <c r="EQ252" s="212">
        <f t="shared" si="120"/>
        <v>9</v>
      </c>
      <c r="ER252" s="212">
        <f t="shared" si="121"/>
        <v>9</v>
      </c>
      <c r="ES252" s="212">
        <f t="shared" si="122"/>
        <v>8</v>
      </c>
      <c r="ET252" s="264">
        <f t="shared" si="123"/>
        <v>4</v>
      </c>
      <c r="EU252" s="212">
        <f t="shared" si="124"/>
        <v>8</v>
      </c>
      <c r="EV252" s="212"/>
      <c r="EW252" s="212">
        <f t="shared" si="125"/>
        <v>48</v>
      </c>
      <c r="EX252" s="212">
        <f t="shared" si="126"/>
        <v>10</v>
      </c>
      <c r="EY252" s="212">
        <f t="shared" si="127"/>
        <v>9</v>
      </c>
      <c r="EZ252" s="212">
        <f t="shared" ref="EZ252:FA252" si="1798">IF(ISEVEN($B252),EQ252,0)</f>
        <v>0</v>
      </c>
      <c r="FA252" s="212">
        <f t="shared" si="1798"/>
        <v>0</v>
      </c>
      <c r="FB252" s="212">
        <f t="shared" ref="FB252:FC252" si="1799">IF(ISODD($B252),ER252,0)</f>
        <v>9</v>
      </c>
      <c r="FC252" s="212">
        <f t="shared" si="1799"/>
        <v>8</v>
      </c>
      <c r="FD252" s="212">
        <f t="shared" si="130"/>
        <v>0</v>
      </c>
      <c r="FE252" s="264">
        <f t="shared" si="131"/>
        <v>4</v>
      </c>
      <c r="FF252" s="212">
        <f t="shared" ref="FF252:FG252" si="1800">IF(ISEVEN($B252),ET252,0)</f>
        <v>0</v>
      </c>
      <c r="FG252" s="212">
        <f t="shared" si="1800"/>
        <v>0</v>
      </c>
      <c r="FH252" s="212">
        <f t="shared" si="133"/>
        <v>8</v>
      </c>
      <c r="FI252" s="212">
        <v>0</v>
      </c>
      <c r="FJ252" s="212">
        <v>0</v>
      </c>
      <c r="FK252" s="212"/>
      <c r="FL252" s="212"/>
      <c r="FM252" s="262">
        <v>48</v>
      </c>
    </row>
    <row r="253" spans="1:169" ht="15.75" customHeight="1" x14ac:dyDescent="0.2">
      <c r="A253" s="247">
        <v>240</v>
      </c>
      <c r="B253" s="248">
        <v>213423243240</v>
      </c>
      <c r="C253" s="249" t="s">
        <v>724</v>
      </c>
      <c r="D253" s="250"/>
      <c r="E253" s="251" t="s">
        <v>725</v>
      </c>
      <c r="F253" s="252">
        <f t="shared" si="0"/>
        <v>2</v>
      </c>
      <c r="G253" s="252">
        <f t="shared" si="1"/>
        <v>2</v>
      </c>
      <c r="H253" s="252">
        <f t="shared" si="2"/>
        <v>2</v>
      </c>
      <c r="I253" s="252">
        <f t="shared" si="3"/>
        <v>2</v>
      </c>
      <c r="J253" s="252">
        <f t="shared" si="4"/>
        <v>2</v>
      </c>
      <c r="K253" s="252">
        <f t="shared" si="5"/>
        <v>2</v>
      </c>
      <c r="L253" s="252">
        <f t="shared" si="6"/>
        <v>2</v>
      </c>
      <c r="M253" s="252">
        <f t="shared" si="7"/>
        <v>2</v>
      </c>
      <c r="N253" s="252">
        <f t="shared" si="8"/>
        <v>2</v>
      </c>
      <c r="O253" s="253">
        <f t="shared" si="9"/>
        <v>0</v>
      </c>
      <c r="P253" s="252">
        <f t="shared" si="10"/>
        <v>0</v>
      </c>
      <c r="Q253" s="252">
        <f t="shared" si="11"/>
        <v>0</v>
      </c>
      <c r="R253" s="252">
        <f t="shared" si="12"/>
        <v>0</v>
      </c>
      <c r="S253" s="254">
        <f t="shared" si="13"/>
        <v>0</v>
      </c>
      <c r="T253" s="255">
        <f t="shared" si="14"/>
        <v>4</v>
      </c>
      <c r="U253" s="252">
        <f t="shared" si="15"/>
        <v>12</v>
      </c>
      <c r="V253" s="252">
        <f t="shared" si="16"/>
        <v>0</v>
      </c>
      <c r="W253" s="252">
        <f t="shared" si="17"/>
        <v>0</v>
      </c>
      <c r="X253" s="254">
        <f t="shared" si="18"/>
        <v>0</v>
      </c>
      <c r="Y253" s="256">
        <f t="shared" si="19"/>
        <v>3</v>
      </c>
      <c r="Z253" s="252">
        <f t="shared" si="20"/>
        <v>13</v>
      </c>
      <c r="AA253" s="252">
        <f t="shared" si="21"/>
        <v>0</v>
      </c>
      <c r="AB253" s="252">
        <f t="shared" si="22"/>
        <v>0</v>
      </c>
      <c r="AC253" s="254">
        <f t="shared" si="23"/>
        <v>0</v>
      </c>
      <c r="AD253" s="255">
        <f t="shared" si="24"/>
        <v>3</v>
      </c>
      <c r="AE253" s="252">
        <f t="shared" si="25"/>
        <v>0</v>
      </c>
      <c r="AF253" s="252">
        <f t="shared" si="26"/>
        <v>0</v>
      </c>
      <c r="AG253" s="252">
        <f t="shared" si="27"/>
        <v>0</v>
      </c>
      <c r="AH253" s="254">
        <f t="shared" si="28"/>
        <v>0</v>
      </c>
      <c r="AI253" s="257">
        <f t="shared" si="29"/>
        <v>4</v>
      </c>
      <c r="AJ253" s="252">
        <f t="shared" si="30"/>
        <v>0</v>
      </c>
      <c r="AK253" s="252">
        <f t="shared" si="31"/>
        <v>0</v>
      </c>
      <c r="AL253" s="252">
        <f t="shared" si="32"/>
        <v>0</v>
      </c>
      <c r="AM253" s="254">
        <f t="shared" si="33"/>
        <v>0</v>
      </c>
      <c r="AN253" s="257">
        <f t="shared" si="34"/>
        <v>4</v>
      </c>
      <c r="AO253" s="252">
        <f t="shared" si="35"/>
        <v>13</v>
      </c>
      <c r="AP253" s="252">
        <f t="shared" si="36"/>
        <v>0</v>
      </c>
      <c r="AQ253" s="252">
        <f t="shared" si="37"/>
        <v>0</v>
      </c>
      <c r="AR253" s="254">
        <f t="shared" si="38"/>
        <v>0</v>
      </c>
      <c r="AS253" s="257">
        <f t="shared" si="39"/>
        <v>3</v>
      </c>
      <c r="AT253" s="252">
        <f t="shared" si="40"/>
        <v>0</v>
      </c>
      <c r="AU253" s="252">
        <f t="shared" si="41"/>
        <v>0</v>
      </c>
      <c r="AV253" s="252">
        <f t="shared" si="42"/>
        <v>0</v>
      </c>
      <c r="AW253" s="254">
        <f t="shared" si="43"/>
        <v>0</v>
      </c>
      <c r="AX253" s="258">
        <f t="shared" si="44"/>
        <v>4</v>
      </c>
      <c r="AY253" s="252">
        <f t="shared" si="45"/>
        <v>13</v>
      </c>
      <c r="AZ253" s="252">
        <f t="shared" si="46"/>
        <v>0</v>
      </c>
      <c r="BA253" s="252">
        <f t="shared" si="47"/>
        <v>0</v>
      </c>
      <c r="BB253" s="254">
        <f t="shared" si="48"/>
        <v>0</v>
      </c>
      <c r="BC253" s="257">
        <f t="shared" si="49"/>
        <v>3</v>
      </c>
      <c r="BD253" s="259">
        <f t="shared" si="50"/>
        <v>6</v>
      </c>
      <c r="BE253" s="252">
        <f t="shared" si="51"/>
        <v>0</v>
      </c>
      <c r="BF253" s="252">
        <f t="shared" si="52"/>
        <v>0</v>
      </c>
      <c r="BG253" s="254">
        <f t="shared" si="53"/>
        <v>0</v>
      </c>
      <c r="BH253" s="257">
        <f t="shared" si="54"/>
        <v>3</v>
      </c>
      <c r="BI253" s="252">
        <f t="shared" si="55"/>
        <v>0</v>
      </c>
      <c r="BJ253" s="252">
        <f t="shared" si="56"/>
        <v>0</v>
      </c>
      <c r="BK253" s="252">
        <f t="shared" si="57"/>
        <v>0</v>
      </c>
      <c r="BL253" s="254">
        <f t="shared" si="58"/>
        <v>0</v>
      </c>
      <c r="BM253" s="260">
        <f t="shared" si="59"/>
        <v>4</v>
      </c>
      <c r="BN253" s="252">
        <f t="shared" si="60"/>
        <v>0</v>
      </c>
      <c r="BO253" s="252">
        <f t="shared" si="61"/>
        <v>0</v>
      </c>
      <c r="BP253" s="252">
        <f t="shared" si="62"/>
        <v>0</v>
      </c>
      <c r="BQ253" s="254">
        <f t="shared" si="63"/>
        <v>0</v>
      </c>
      <c r="BR253" s="261">
        <f t="shared" si="64"/>
        <v>4</v>
      </c>
      <c r="BS253" s="252">
        <f t="shared" si="65"/>
        <v>13</v>
      </c>
      <c r="BT253" s="252">
        <f t="shared" si="66"/>
        <v>0</v>
      </c>
      <c r="BU253" s="252">
        <f t="shared" si="67"/>
        <v>0</v>
      </c>
      <c r="BV253" s="254">
        <f t="shared" si="68"/>
        <v>0</v>
      </c>
      <c r="BW253" s="261">
        <f t="shared" si="69"/>
        <v>3</v>
      </c>
      <c r="BX253" s="262">
        <v>88</v>
      </c>
      <c r="BY253" s="262">
        <v>88</v>
      </c>
      <c r="BZ253" s="246" t="e">
        <f t="shared" si="70"/>
        <v>#VALUE!</v>
      </c>
      <c r="CA253" s="246">
        <f t="shared" si="71"/>
        <v>20</v>
      </c>
      <c r="CB253" s="246" t="e">
        <f t="shared" si="72"/>
        <v>#VALUE!</v>
      </c>
      <c r="CC253" s="246" t="e">
        <f t="shared" si="73"/>
        <v>#VALUE!</v>
      </c>
      <c r="CD253" s="246" t="e">
        <f t="shared" si="74"/>
        <v>#VALUE!</v>
      </c>
      <c r="CE253" s="246" t="e">
        <f t="shared" si="75"/>
        <v>#VALUE!</v>
      </c>
      <c r="CF253" s="246" t="e">
        <f t="shared" si="76"/>
        <v>#VALUE!</v>
      </c>
      <c r="CG253" s="246" t="e">
        <f t="shared" si="77"/>
        <v>#VALUE!</v>
      </c>
      <c r="CH253" s="246" t="e">
        <f t="shared" si="78"/>
        <v>#VALUE!</v>
      </c>
      <c r="CI253" s="246" t="e">
        <f t="shared" si="79"/>
        <v>#VALUE!</v>
      </c>
      <c r="CJ253" s="246" t="e">
        <f t="shared" si="80"/>
        <v>#VALUE!</v>
      </c>
      <c r="CK253" s="246" t="e">
        <f t="shared" si="81"/>
        <v>#VALUE!</v>
      </c>
      <c r="CL253" s="246" t="e">
        <f t="shared" si="82"/>
        <v>#VALUE!</v>
      </c>
      <c r="CM253" s="246" t="e">
        <f t="shared" si="83"/>
        <v>#VALUE!</v>
      </c>
      <c r="CN253" s="246" t="e">
        <f t="shared" si="84"/>
        <v>#VALUE!</v>
      </c>
      <c r="CO253" s="263" t="str">
        <f t="shared" si="85"/>
        <v>2023PEC AI 423</v>
      </c>
      <c r="CP253" s="246" t="e">
        <f t="shared" si="86"/>
        <v>#VALUE!</v>
      </c>
      <c r="CQ253" s="211"/>
      <c r="CR253" s="246">
        <f t="shared" si="87"/>
        <v>20</v>
      </c>
      <c r="CS253" s="246" t="e">
        <f t="shared" si="88"/>
        <v>#VALUE!</v>
      </c>
      <c r="CT253" s="246" t="e">
        <f t="shared" si="89"/>
        <v>#VALUE!</v>
      </c>
      <c r="CU253" s="246" t="e">
        <f t="shared" si="90"/>
        <v>#VALUE!</v>
      </c>
      <c r="CV253" s="246" t="e">
        <f t="shared" si="91"/>
        <v>#VALUE!</v>
      </c>
      <c r="CW253" s="246" t="e">
        <f t="shared" si="92"/>
        <v>#VALUE!</v>
      </c>
      <c r="CX253" s="246" t="e">
        <f t="shared" si="93"/>
        <v>#VALUE!</v>
      </c>
      <c r="CY253" s="246" t="e">
        <f t="shared" si="94"/>
        <v>#VALUE!</v>
      </c>
      <c r="CZ253" s="246" t="e">
        <f t="shared" si="95"/>
        <v>#VALUE!</v>
      </c>
      <c r="DA253" s="246" t="e">
        <f t="shared" si="96"/>
        <v>#VALUE!</v>
      </c>
      <c r="DB253" s="246" t="e">
        <f t="shared" si="97"/>
        <v>#VALUE!</v>
      </c>
      <c r="DC253" s="246" t="e">
        <f t="shared" si="98"/>
        <v>#VALUE!</v>
      </c>
      <c r="DD253" s="246" t="e">
        <f t="shared" si="99"/>
        <v>#VALUE!</v>
      </c>
      <c r="DE253" s="212"/>
      <c r="DF253" s="212" t="e">
        <f t="shared" si="100"/>
        <v>#VALUE!</v>
      </c>
      <c r="DG253" s="212"/>
      <c r="DH253" s="212"/>
      <c r="DI253" s="212"/>
      <c r="DJ253" s="212"/>
      <c r="DK253" s="212"/>
      <c r="DL253" s="212"/>
      <c r="DM253" s="212"/>
      <c r="DN253" s="212"/>
      <c r="DO253" s="212"/>
      <c r="DP253" s="212"/>
      <c r="DQ253" s="212"/>
      <c r="DR253" s="264">
        <f t="shared" si="101"/>
        <v>88</v>
      </c>
      <c r="DS253" s="241">
        <f t="shared" si="102"/>
        <v>18</v>
      </c>
      <c r="DT253" s="212">
        <f t="shared" si="103"/>
        <v>12</v>
      </c>
      <c r="DU253" s="212">
        <f t="shared" si="104"/>
        <v>13</v>
      </c>
      <c r="DV253" s="212">
        <f t="shared" si="105"/>
        <v>13</v>
      </c>
      <c r="DW253" s="212">
        <f t="shared" si="106"/>
        <v>13</v>
      </c>
      <c r="DX253" s="264">
        <f t="shared" si="107"/>
        <v>6</v>
      </c>
      <c r="DY253" s="265">
        <f t="shared" si="108"/>
        <v>13</v>
      </c>
      <c r="DZ253" s="212">
        <f t="shared" si="109"/>
        <v>88</v>
      </c>
      <c r="EA253" s="212">
        <f t="shared" si="110"/>
        <v>18</v>
      </c>
      <c r="EB253" s="212">
        <f t="shared" si="111"/>
        <v>0</v>
      </c>
      <c r="EC253" s="212">
        <f t="shared" ref="EC253:ED253" si="1801">IF(ISEVEN($B253),DT253,0)</f>
        <v>12</v>
      </c>
      <c r="ED253" s="212">
        <f t="shared" si="1801"/>
        <v>13</v>
      </c>
      <c r="EE253" s="212">
        <f t="shared" ref="EE253:EF253" si="1802">IF(ISODD($B253),DU253,0)</f>
        <v>0</v>
      </c>
      <c r="EF253" s="212">
        <f t="shared" si="1802"/>
        <v>0</v>
      </c>
      <c r="EG253" s="212">
        <f t="shared" si="114"/>
        <v>13</v>
      </c>
      <c r="EH253" s="212">
        <f t="shared" si="115"/>
        <v>0</v>
      </c>
      <c r="EI253" s="212">
        <f t="shared" ref="EI253:EJ253" si="1803">IF(ISEVEN($B253),DW253,0)</f>
        <v>13</v>
      </c>
      <c r="EJ253" s="264">
        <f t="shared" si="1803"/>
        <v>6</v>
      </c>
      <c r="EK253" s="212">
        <f t="shared" ref="EK253:EL253" si="1804">IF(ISODD($B253),DX253,0)</f>
        <v>0</v>
      </c>
      <c r="EL253" s="212">
        <f t="shared" si="1804"/>
        <v>0</v>
      </c>
      <c r="EM253" s="212">
        <f t="shared" si="118"/>
        <v>13</v>
      </c>
      <c r="EN253" s="212"/>
      <c r="EO253" s="212"/>
      <c r="EP253" s="241">
        <f t="shared" si="119"/>
        <v>18</v>
      </c>
      <c r="EQ253" s="212">
        <f t="shared" si="120"/>
        <v>15</v>
      </c>
      <c r="ER253" s="212">
        <f t="shared" si="121"/>
        <v>15</v>
      </c>
      <c r="ES253" s="212">
        <f t="shared" si="122"/>
        <v>15</v>
      </c>
      <c r="ET253" s="264">
        <f t="shared" si="123"/>
        <v>11</v>
      </c>
      <c r="EU253" s="212">
        <f t="shared" si="124"/>
        <v>14</v>
      </c>
      <c r="EV253" s="212"/>
      <c r="EW253" s="212">
        <f t="shared" si="125"/>
        <v>88</v>
      </c>
      <c r="EX253" s="212">
        <f t="shared" si="126"/>
        <v>18</v>
      </c>
      <c r="EY253" s="212">
        <f t="shared" si="127"/>
        <v>0</v>
      </c>
      <c r="EZ253" s="212">
        <f t="shared" ref="EZ253:FA253" si="1805">IF(ISEVEN($B253),EQ253,0)</f>
        <v>15</v>
      </c>
      <c r="FA253" s="212">
        <f t="shared" si="1805"/>
        <v>15</v>
      </c>
      <c r="FB253" s="212">
        <f t="shared" ref="FB253:FC253" si="1806">IF(ISODD($B253),ER253,0)</f>
        <v>0</v>
      </c>
      <c r="FC253" s="212">
        <f t="shared" si="1806"/>
        <v>0</v>
      </c>
      <c r="FD253" s="212">
        <f t="shared" si="130"/>
        <v>15</v>
      </c>
      <c r="FE253" s="212">
        <f t="shared" si="131"/>
        <v>0</v>
      </c>
      <c r="FF253" s="264">
        <f t="shared" ref="FF253:FG253" si="1807">IF(ISEVEN($B253),ET253,0)</f>
        <v>11</v>
      </c>
      <c r="FG253" s="212">
        <f t="shared" si="1807"/>
        <v>14</v>
      </c>
      <c r="FH253" s="212">
        <f t="shared" si="133"/>
        <v>0</v>
      </c>
      <c r="FI253" s="212">
        <v>0</v>
      </c>
      <c r="FJ253" s="212">
        <v>0</v>
      </c>
      <c r="FK253" s="212"/>
      <c r="FL253" s="212"/>
      <c r="FM253" s="262">
        <v>88</v>
      </c>
    </row>
    <row r="254" spans="1:169" ht="15.75" customHeight="1" x14ac:dyDescent="0.2">
      <c r="A254" s="247">
        <v>241</v>
      </c>
      <c r="B254" s="266">
        <v>213423243241</v>
      </c>
      <c r="C254" s="266" t="s">
        <v>279</v>
      </c>
      <c r="D254" s="250"/>
      <c r="E254" s="267" t="s">
        <v>280</v>
      </c>
      <c r="F254" s="252">
        <f t="shared" si="0"/>
        <v>2</v>
      </c>
      <c r="G254" s="252">
        <f t="shared" si="1"/>
        <v>2</v>
      </c>
      <c r="H254" s="252">
        <f t="shared" si="2"/>
        <v>2</v>
      </c>
      <c r="I254" s="252">
        <f t="shared" si="3"/>
        <v>2</v>
      </c>
      <c r="J254" s="252">
        <f t="shared" si="4"/>
        <v>2</v>
      </c>
      <c r="K254" s="252">
        <f t="shared" si="5"/>
        <v>2</v>
      </c>
      <c r="L254" s="252">
        <f t="shared" si="6"/>
        <v>2</v>
      </c>
      <c r="M254" s="252">
        <f t="shared" si="7"/>
        <v>2</v>
      </c>
      <c r="N254" s="252">
        <f t="shared" si="8"/>
        <v>0</v>
      </c>
      <c r="O254" s="253">
        <f t="shared" si="9"/>
        <v>0</v>
      </c>
      <c r="P254" s="252">
        <f t="shared" si="10"/>
        <v>12</v>
      </c>
      <c r="Q254" s="252">
        <f t="shared" si="11"/>
        <v>0</v>
      </c>
      <c r="R254" s="252">
        <f t="shared" si="12"/>
        <v>0</v>
      </c>
      <c r="S254" s="254">
        <f t="shared" si="13"/>
        <v>0</v>
      </c>
      <c r="T254" s="255">
        <f t="shared" si="14"/>
        <v>3</v>
      </c>
      <c r="U254" s="252">
        <f t="shared" si="15"/>
        <v>0</v>
      </c>
      <c r="V254" s="252">
        <f t="shared" si="16"/>
        <v>0</v>
      </c>
      <c r="W254" s="252">
        <f t="shared" si="17"/>
        <v>0</v>
      </c>
      <c r="X254" s="254">
        <f t="shared" si="18"/>
        <v>0</v>
      </c>
      <c r="Y254" s="256">
        <f t="shared" si="19"/>
        <v>4</v>
      </c>
      <c r="Z254" s="252">
        <f t="shared" si="20"/>
        <v>0</v>
      </c>
      <c r="AA254" s="252">
        <f t="shared" si="21"/>
        <v>0</v>
      </c>
      <c r="AB254" s="252">
        <f t="shared" si="22"/>
        <v>0</v>
      </c>
      <c r="AC254" s="254">
        <f t="shared" si="23"/>
        <v>0</v>
      </c>
      <c r="AD254" s="255">
        <f t="shared" si="24"/>
        <v>4</v>
      </c>
      <c r="AE254" s="252">
        <f t="shared" si="25"/>
        <v>12</v>
      </c>
      <c r="AF254" s="252">
        <f t="shared" si="26"/>
        <v>0</v>
      </c>
      <c r="AG254" s="252">
        <f t="shared" si="27"/>
        <v>0</v>
      </c>
      <c r="AH254" s="254">
        <f t="shared" si="28"/>
        <v>0</v>
      </c>
      <c r="AI254" s="257">
        <f t="shared" si="29"/>
        <v>3</v>
      </c>
      <c r="AJ254" s="252">
        <f t="shared" si="30"/>
        <v>10</v>
      </c>
      <c r="AK254" s="252">
        <f t="shared" si="31"/>
        <v>0</v>
      </c>
      <c r="AL254" s="252">
        <f t="shared" si="32"/>
        <v>0</v>
      </c>
      <c r="AM254" s="254">
        <f t="shared" si="33"/>
        <v>0</v>
      </c>
      <c r="AN254" s="257">
        <f t="shared" si="34"/>
        <v>3</v>
      </c>
      <c r="AO254" s="252">
        <f t="shared" si="35"/>
        <v>0</v>
      </c>
      <c r="AP254" s="252">
        <f t="shared" si="36"/>
        <v>0</v>
      </c>
      <c r="AQ254" s="252">
        <f t="shared" si="37"/>
        <v>0</v>
      </c>
      <c r="AR254" s="254">
        <f t="shared" si="38"/>
        <v>0</v>
      </c>
      <c r="AS254" s="257">
        <f t="shared" si="39"/>
        <v>4</v>
      </c>
      <c r="AT254" s="252">
        <f t="shared" si="40"/>
        <v>12</v>
      </c>
      <c r="AU254" s="252">
        <f t="shared" si="41"/>
        <v>0</v>
      </c>
      <c r="AV254" s="252">
        <f t="shared" si="42"/>
        <v>0</v>
      </c>
      <c r="AW254" s="254">
        <f t="shared" si="43"/>
        <v>0</v>
      </c>
      <c r="AX254" s="258">
        <f t="shared" si="44"/>
        <v>3</v>
      </c>
      <c r="AY254" s="252">
        <f t="shared" si="45"/>
        <v>0</v>
      </c>
      <c r="AZ254" s="252">
        <f t="shared" si="46"/>
        <v>0</v>
      </c>
      <c r="BA254" s="252">
        <f t="shared" si="47"/>
        <v>0</v>
      </c>
      <c r="BB254" s="254">
        <f t="shared" si="48"/>
        <v>0</v>
      </c>
      <c r="BC254" s="257">
        <f t="shared" si="49"/>
        <v>4</v>
      </c>
      <c r="BD254" s="252">
        <f t="shared" si="50"/>
        <v>0</v>
      </c>
      <c r="BE254" s="252">
        <f t="shared" si="51"/>
        <v>0</v>
      </c>
      <c r="BF254" s="252">
        <f t="shared" si="52"/>
        <v>0</v>
      </c>
      <c r="BG254" s="254">
        <f t="shared" si="53"/>
        <v>0</v>
      </c>
      <c r="BH254" s="257">
        <f t="shared" si="54"/>
        <v>4</v>
      </c>
      <c r="BI254" s="259">
        <f t="shared" si="55"/>
        <v>6</v>
      </c>
      <c r="BJ254" s="252">
        <f t="shared" si="56"/>
        <v>0</v>
      </c>
      <c r="BK254" s="252">
        <f t="shared" si="57"/>
        <v>0</v>
      </c>
      <c r="BL254" s="254">
        <f t="shared" si="58"/>
        <v>0</v>
      </c>
      <c r="BM254" s="260">
        <f t="shared" si="59"/>
        <v>3</v>
      </c>
      <c r="BN254" s="252">
        <f t="shared" si="60"/>
        <v>12</v>
      </c>
      <c r="BO254" s="252">
        <f t="shared" si="61"/>
        <v>0</v>
      </c>
      <c r="BP254" s="252">
        <f t="shared" si="62"/>
        <v>0</v>
      </c>
      <c r="BQ254" s="254">
        <f t="shared" si="63"/>
        <v>0</v>
      </c>
      <c r="BR254" s="261">
        <f t="shared" si="64"/>
        <v>3</v>
      </c>
      <c r="BS254" s="252">
        <f t="shared" si="65"/>
        <v>0</v>
      </c>
      <c r="BT254" s="252">
        <f t="shared" si="66"/>
        <v>0</v>
      </c>
      <c r="BU254" s="252">
        <f t="shared" si="67"/>
        <v>0</v>
      </c>
      <c r="BV254" s="254">
        <f t="shared" si="68"/>
        <v>0</v>
      </c>
      <c r="BW254" s="261">
        <f t="shared" si="69"/>
        <v>4</v>
      </c>
      <c r="BX254" s="262">
        <v>80</v>
      </c>
      <c r="BY254" s="262">
        <v>80</v>
      </c>
      <c r="BZ254" s="246" t="e">
        <f t="shared" si="70"/>
        <v>#VALUE!</v>
      </c>
      <c r="CA254" s="246">
        <f t="shared" si="71"/>
        <v>14</v>
      </c>
      <c r="CB254" s="246" t="e">
        <f t="shared" si="72"/>
        <v>#VALUE!</v>
      </c>
      <c r="CC254" s="246" t="e">
        <f t="shared" si="73"/>
        <v>#VALUE!</v>
      </c>
      <c r="CD254" s="246" t="e">
        <f t="shared" si="74"/>
        <v>#VALUE!</v>
      </c>
      <c r="CE254" s="246" t="e">
        <f t="shared" si="75"/>
        <v>#VALUE!</v>
      </c>
      <c r="CF254" s="246" t="e">
        <f t="shared" si="76"/>
        <v>#VALUE!</v>
      </c>
      <c r="CG254" s="246" t="e">
        <f t="shared" si="77"/>
        <v>#VALUE!</v>
      </c>
      <c r="CH254" s="246" t="e">
        <f t="shared" si="78"/>
        <v>#VALUE!</v>
      </c>
      <c r="CI254" s="246" t="e">
        <f t="shared" si="79"/>
        <v>#VALUE!</v>
      </c>
      <c r="CJ254" s="246" t="e">
        <f t="shared" si="80"/>
        <v>#VALUE!</v>
      </c>
      <c r="CK254" s="246" t="e">
        <f t="shared" si="81"/>
        <v>#VALUE!</v>
      </c>
      <c r="CL254" s="246" t="e">
        <f t="shared" si="82"/>
        <v>#VALUE!</v>
      </c>
      <c r="CM254" s="246" t="e">
        <f t="shared" si="83"/>
        <v>#VALUE!</v>
      </c>
      <c r="CN254" s="246" t="e">
        <f t="shared" si="84"/>
        <v>#VALUE!</v>
      </c>
      <c r="CO254" s="263" t="str">
        <f t="shared" si="85"/>
        <v>2023PEC AI 200</v>
      </c>
      <c r="CP254" s="246" t="e">
        <f t="shared" si="86"/>
        <v>#VALUE!</v>
      </c>
      <c r="CQ254" s="211"/>
      <c r="CR254" s="246">
        <f t="shared" si="87"/>
        <v>13</v>
      </c>
      <c r="CS254" s="246" t="e">
        <f t="shared" si="88"/>
        <v>#VALUE!</v>
      </c>
      <c r="CT254" s="246" t="e">
        <f t="shared" si="89"/>
        <v>#VALUE!</v>
      </c>
      <c r="CU254" s="246" t="e">
        <f t="shared" si="90"/>
        <v>#VALUE!</v>
      </c>
      <c r="CV254" s="246" t="e">
        <f t="shared" si="91"/>
        <v>#VALUE!</v>
      </c>
      <c r="CW254" s="246" t="e">
        <f t="shared" si="92"/>
        <v>#VALUE!</v>
      </c>
      <c r="CX254" s="246" t="e">
        <f t="shared" si="93"/>
        <v>#VALUE!</v>
      </c>
      <c r="CY254" s="246" t="e">
        <f t="shared" si="94"/>
        <v>#VALUE!</v>
      </c>
      <c r="CZ254" s="246" t="e">
        <f t="shared" si="95"/>
        <v>#VALUE!</v>
      </c>
      <c r="DA254" s="246" t="e">
        <f t="shared" si="96"/>
        <v>#VALUE!</v>
      </c>
      <c r="DB254" s="246" t="e">
        <f t="shared" si="97"/>
        <v>#VALUE!</v>
      </c>
      <c r="DC254" s="246" t="e">
        <f t="shared" si="98"/>
        <v>#VALUE!</v>
      </c>
      <c r="DD254" s="246" t="e">
        <f t="shared" si="99"/>
        <v>#VALUE!</v>
      </c>
      <c r="DE254" s="212"/>
      <c r="DF254" s="212" t="e">
        <f t="shared" si="100"/>
        <v>#VALUE!</v>
      </c>
      <c r="DG254" s="212"/>
      <c r="DH254" s="212"/>
      <c r="DI254" s="212"/>
      <c r="DJ254" s="212"/>
      <c r="DK254" s="212"/>
      <c r="DL254" s="212"/>
      <c r="DM254" s="212"/>
      <c r="DN254" s="212"/>
      <c r="DO254" s="212"/>
      <c r="DP254" s="212"/>
      <c r="DQ254" s="212"/>
      <c r="DR254" s="264">
        <f t="shared" si="101"/>
        <v>80</v>
      </c>
      <c r="DS254" s="241">
        <f t="shared" si="102"/>
        <v>16</v>
      </c>
      <c r="DT254" s="212">
        <f t="shared" si="103"/>
        <v>12</v>
      </c>
      <c r="DU254" s="212">
        <f t="shared" si="104"/>
        <v>12</v>
      </c>
      <c r="DV254" s="212">
        <f t="shared" si="105"/>
        <v>10</v>
      </c>
      <c r="DW254" s="212">
        <f t="shared" si="106"/>
        <v>12</v>
      </c>
      <c r="DX254" s="264">
        <f t="shared" si="107"/>
        <v>6</v>
      </c>
      <c r="DY254" s="265">
        <f t="shared" si="108"/>
        <v>12</v>
      </c>
      <c r="DZ254" s="212">
        <f t="shared" si="109"/>
        <v>80</v>
      </c>
      <c r="EA254" s="212">
        <f t="shared" si="110"/>
        <v>16</v>
      </c>
      <c r="EB254" s="212">
        <f t="shared" si="111"/>
        <v>12</v>
      </c>
      <c r="EC254" s="212">
        <f t="shared" ref="EC254:ED254" si="1808">IF(ISEVEN($B254),DT254,0)</f>
        <v>0</v>
      </c>
      <c r="ED254" s="212">
        <f t="shared" si="1808"/>
        <v>0</v>
      </c>
      <c r="EE254" s="212">
        <f t="shared" ref="EE254:EF254" si="1809">IF(ISODD($B254),DU254,0)</f>
        <v>12</v>
      </c>
      <c r="EF254" s="212">
        <f t="shared" si="1809"/>
        <v>10</v>
      </c>
      <c r="EG254" s="212">
        <f t="shared" si="114"/>
        <v>0</v>
      </c>
      <c r="EH254" s="212">
        <f t="shared" si="115"/>
        <v>12</v>
      </c>
      <c r="EI254" s="212">
        <f t="shared" ref="EI254:EJ254" si="1810">IF(ISEVEN($B254),DW254,0)</f>
        <v>0</v>
      </c>
      <c r="EJ254" s="212">
        <f t="shared" si="1810"/>
        <v>0</v>
      </c>
      <c r="EK254" s="264">
        <f t="shared" ref="EK254:EL254" si="1811">IF(ISODD($B254),DX254,0)</f>
        <v>6</v>
      </c>
      <c r="EL254" s="212">
        <f t="shared" si="1811"/>
        <v>12</v>
      </c>
      <c r="EM254" s="212">
        <f t="shared" si="118"/>
        <v>0</v>
      </c>
      <c r="EN254" s="212"/>
      <c r="EO254" s="212"/>
      <c r="EP254" s="241">
        <f t="shared" si="119"/>
        <v>16</v>
      </c>
      <c r="EQ254" s="212">
        <f t="shared" si="120"/>
        <v>14</v>
      </c>
      <c r="ER254" s="212">
        <f t="shared" si="121"/>
        <v>14</v>
      </c>
      <c r="ES254" s="212">
        <f t="shared" si="122"/>
        <v>12</v>
      </c>
      <c r="ET254" s="264">
        <f t="shared" si="123"/>
        <v>11</v>
      </c>
      <c r="EU254" s="212">
        <f t="shared" si="124"/>
        <v>13</v>
      </c>
      <c r="EV254" s="212"/>
      <c r="EW254" s="212">
        <f t="shared" si="125"/>
        <v>80</v>
      </c>
      <c r="EX254" s="212">
        <f t="shared" si="126"/>
        <v>16</v>
      </c>
      <c r="EY254" s="212">
        <f t="shared" si="127"/>
        <v>14</v>
      </c>
      <c r="EZ254" s="212">
        <f t="shared" ref="EZ254:FA254" si="1812">IF(ISEVEN($B254),EQ254,0)</f>
        <v>0</v>
      </c>
      <c r="FA254" s="212">
        <f t="shared" si="1812"/>
        <v>0</v>
      </c>
      <c r="FB254" s="212">
        <f t="shared" ref="FB254:FC254" si="1813">IF(ISODD($B254),ER254,0)</f>
        <v>14</v>
      </c>
      <c r="FC254" s="212">
        <f t="shared" si="1813"/>
        <v>12</v>
      </c>
      <c r="FD254" s="212">
        <f t="shared" si="130"/>
        <v>0</v>
      </c>
      <c r="FE254" s="264">
        <f t="shared" si="131"/>
        <v>11</v>
      </c>
      <c r="FF254" s="212">
        <f t="shared" ref="FF254:FG254" si="1814">IF(ISEVEN($B254),ET254,0)</f>
        <v>0</v>
      </c>
      <c r="FG254" s="212">
        <f t="shared" si="1814"/>
        <v>0</v>
      </c>
      <c r="FH254" s="212">
        <f t="shared" si="133"/>
        <v>13</v>
      </c>
      <c r="FI254" s="212">
        <v>0</v>
      </c>
      <c r="FJ254" s="212">
        <v>0</v>
      </c>
      <c r="FK254" s="212"/>
      <c r="FL254" s="212"/>
      <c r="FM254" s="262">
        <v>80</v>
      </c>
    </row>
    <row r="255" spans="1:169" ht="15.75" customHeight="1" x14ac:dyDescent="0.2">
      <c r="A255" s="247">
        <v>242</v>
      </c>
      <c r="B255" s="266">
        <v>213423243242</v>
      </c>
      <c r="C255" s="266" t="s">
        <v>281</v>
      </c>
      <c r="D255" s="250"/>
      <c r="E255" s="267" t="s">
        <v>282</v>
      </c>
      <c r="F255" s="252">
        <f t="shared" si="0"/>
        <v>2</v>
      </c>
      <c r="G255" s="252">
        <f t="shared" si="1"/>
        <v>2</v>
      </c>
      <c r="H255" s="252">
        <f t="shared" si="2"/>
        <v>2</v>
      </c>
      <c r="I255" s="252">
        <f t="shared" si="3"/>
        <v>2</v>
      </c>
      <c r="J255" s="252">
        <f t="shared" si="4"/>
        <v>2</v>
      </c>
      <c r="K255" s="252">
        <f t="shared" si="5"/>
        <v>2</v>
      </c>
      <c r="L255" s="252">
        <f t="shared" si="6"/>
        <v>2</v>
      </c>
      <c r="M255" s="252">
        <f t="shared" si="7"/>
        <v>2</v>
      </c>
      <c r="N255" s="252">
        <f t="shared" si="8"/>
        <v>1</v>
      </c>
      <c r="O255" s="253">
        <f t="shared" si="9"/>
        <v>0</v>
      </c>
      <c r="P255" s="252">
        <f t="shared" si="10"/>
        <v>0</v>
      </c>
      <c r="Q255" s="252">
        <f t="shared" si="11"/>
        <v>0</v>
      </c>
      <c r="R255" s="252">
        <f t="shared" si="12"/>
        <v>0</v>
      </c>
      <c r="S255" s="254">
        <f t="shared" si="13"/>
        <v>0</v>
      </c>
      <c r="T255" s="255">
        <f t="shared" si="14"/>
        <v>4</v>
      </c>
      <c r="U255" s="252">
        <f t="shared" si="15"/>
        <v>12</v>
      </c>
      <c r="V255" s="252">
        <f t="shared" si="16"/>
        <v>0</v>
      </c>
      <c r="W255" s="252">
        <f t="shared" si="17"/>
        <v>0</v>
      </c>
      <c r="X255" s="254">
        <f t="shared" si="18"/>
        <v>0</v>
      </c>
      <c r="Y255" s="256">
        <f t="shared" si="19"/>
        <v>3</v>
      </c>
      <c r="Z255" s="252">
        <f t="shared" si="20"/>
        <v>13</v>
      </c>
      <c r="AA255" s="252">
        <f t="shared" si="21"/>
        <v>0</v>
      </c>
      <c r="AB255" s="252">
        <f t="shared" si="22"/>
        <v>0</v>
      </c>
      <c r="AC255" s="254">
        <f t="shared" si="23"/>
        <v>0</v>
      </c>
      <c r="AD255" s="255">
        <f t="shared" si="24"/>
        <v>3</v>
      </c>
      <c r="AE255" s="252">
        <f t="shared" si="25"/>
        <v>0</v>
      </c>
      <c r="AF255" s="252">
        <f t="shared" si="26"/>
        <v>0</v>
      </c>
      <c r="AG255" s="252">
        <f t="shared" si="27"/>
        <v>0</v>
      </c>
      <c r="AH255" s="254">
        <f t="shared" si="28"/>
        <v>0</v>
      </c>
      <c r="AI255" s="257">
        <f t="shared" si="29"/>
        <v>4</v>
      </c>
      <c r="AJ255" s="252">
        <f t="shared" si="30"/>
        <v>0</v>
      </c>
      <c r="AK255" s="252">
        <f t="shared" si="31"/>
        <v>0</v>
      </c>
      <c r="AL255" s="252">
        <f t="shared" si="32"/>
        <v>0</v>
      </c>
      <c r="AM255" s="254">
        <f t="shared" si="33"/>
        <v>0</v>
      </c>
      <c r="AN255" s="257">
        <f t="shared" si="34"/>
        <v>4</v>
      </c>
      <c r="AO255" s="252">
        <f t="shared" si="35"/>
        <v>13</v>
      </c>
      <c r="AP255" s="252">
        <f t="shared" si="36"/>
        <v>0</v>
      </c>
      <c r="AQ255" s="252">
        <f t="shared" si="37"/>
        <v>0</v>
      </c>
      <c r="AR255" s="254">
        <f t="shared" si="38"/>
        <v>0</v>
      </c>
      <c r="AS255" s="257">
        <f t="shared" si="39"/>
        <v>3</v>
      </c>
      <c r="AT255" s="252">
        <f t="shared" si="40"/>
        <v>0</v>
      </c>
      <c r="AU255" s="252">
        <f t="shared" si="41"/>
        <v>0</v>
      </c>
      <c r="AV255" s="252">
        <f t="shared" si="42"/>
        <v>0</v>
      </c>
      <c r="AW255" s="254">
        <f t="shared" si="43"/>
        <v>0</v>
      </c>
      <c r="AX255" s="258">
        <f t="shared" si="44"/>
        <v>4</v>
      </c>
      <c r="AY255" s="252">
        <f t="shared" si="45"/>
        <v>13</v>
      </c>
      <c r="AZ255" s="252">
        <f t="shared" si="46"/>
        <v>0</v>
      </c>
      <c r="BA255" s="252">
        <f t="shared" si="47"/>
        <v>0</v>
      </c>
      <c r="BB255" s="254">
        <f t="shared" si="48"/>
        <v>0</v>
      </c>
      <c r="BC255" s="257">
        <f t="shared" si="49"/>
        <v>3</v>
      </c>
      <c r="BD255" s="259">
        <f t="shared" si="50"/>
        <v>5</v>
      </c>
      <c r="BE255" s="252">
        <f t="shared" si="51"/>
        <v>0</v>
      </c>
      <c r="BF255" s="252">
        <f t="shared" si="52"/>
        <v>0</v>
      </c>
      <c r="BG255" s="254">
        <f t="shared" si="53"/>
        <v>0</v>
      </c>
      <c r="BH255" s="257">
        <f t="shared" si="54"/>
        <v>3</v>
      </c>
      <c r="BI255" s="252">
        <f t="shared" si="55"/>
        <v>0</v>
      </c>
      <c r="BJ255" s="252">
        <f t="shared" si="56"/>
        <v>0</v>
      </c>
      <c r="BK255" s="252">
        <f t="shared" si="57"/>
        <v>0</v>
      </c>
      <c r="BL255" s="254">
        <f t="shared" si="58"/>
        <v>0</v>
      </c>
      <c r="BM255" s="260">
        <f t="shared" si="59"/>
        <v>4</v>
      </c>
      <c r="BN255" s="252">
        <f t="shared" si="60"/>
        <v>0</v>
      </c>
      <c r="BO255" s="252">
        <f t="shared" si="61"/>
        <v>0</v>
      </c>
      <c r="BP255" s="252">
        <f t="shared" si="62"/>
        <v>0</v>
      </c>
      <c r="BQ255" s="254">
        <f t="shared" si="63"/>
        <v>0</v>
      </c>
      <c r="BR255" s="261">
        <f t="shared" si="64"/>
        <v>4</v>
      </c>
      <c r="BS255" s="252">
        <f t="shared" si="65"/>
        <v>13</v>
      </c>
      <c r="BT255" s="252">
        <f t="shared" si="66"/>
        <v>0</v>
      </c>
      <c r="BU255" s="252">
        <f t="shared" si="67"/>
        <v>0</v>
      </c>
      <c r="BV255" s="254">
        <f t="shared" si="68"/>
        <v>0</v>
      </c>
      <c r="BW255" s="261">
        <f t="shared" si="69"/>
        <v>3</v>
      </c>
      <c r="BX255" s="262">
        <v>86</v>
      </c>
      <c r="BY255" s="262">
        <v>86</v>
      </c>
      <c r="BZ255" s="246" t="e">
        <f t="shared" si="70"/>
        <v>#VALUE!</v>
      </c>
      <c r="CA255" s="246">
        <f t="shared" si="71"/>
        <v>20</v>
      </c>
      <c r="CB255" s="246" t="e">
        <f t="shared" si="72"/>
        <v>#VALUE!</v>
      </c>
      <c r="CC255" s="246" t="e">
        <f t="shared" si="73"/>
        <v>#VALUE!</v>
      </c>
      <c r="CD255" s="246" t="e">
        <f t="shared" si="74"/>
        <v>#VALUE!</v>
      </c>
      <c r="CE255" s="246" t="e">
        <f t="shared" si="75"/>
        <v>#VALUE!</v>
      </c>
      <c r="CF255" s="246" t="e">
        <f t="shared" si="76"/>
        <v>#VALUE!</v>
      </c>
      <c r="CG255" s="246" t="e">
        <f t="shared" si="77"/>
        <v>#VALUE!</v>
      </c>
      <c r="CH255" s="246" t="e">
        <f t="shared" si="78"/>
        <v>#VALUE!</v>
      </c>
      <c r="CI255" s="246" t="e">
        <f t="shared" si="79"/>
        <v>#VALUE!</v>
      </c>
      <c r="CJ255" s="246" t="e">
        <f t="shared" si="80"/>
        <v>#VALUE!</v>
      </c>
      <c r="CK255" s="246" t="e">
        <f t="shared" si="81"/>
        <v>#VALUE!</v>
      </c>
      <c r="CL255" s="246" t="e">
        <f t="shared" si="82"/>
        <v>#VALUE!</v>
      </c>
      <c r="CM255" s="246" t="e">
        <f t="shared" si="83"/>
        <v>#VALUE!</v>
      </c>
      <c r="CN255" s="246" t="e">
        <f t="shared" si="84"/>
        <v>#VALUE!</v>
      </c>
      <c r="CO255" s="263" t="str">
        <f t="shared" si="85"/>
        <v>2023PEC AI 201</v>
      </c>
      <c r="CP255" s="246" t="e">
        <f t="shared" si="86"/>
        <v>#VALUE!</v>
      </c>
      <c r="CQ255" s="211"/>
      <c r="CR255" s="246">
        <f t="shared" si="87"/>
        <v>20</v>
      </c>
      <c r="CS255" s="246" t="e">
        <f t="shared" si="88"/>
        <v>#VALUE!</v>
      </c>
      <c r="CT255" s="246" t="e">
        <f t="shared" si="89"/>
        <v>#VALUE!</v>
      </c>
      <c r="CU255" s="246" t="e">
        <f t="shared" si="90"/>
        <v>#VALUE!</v>
      </c>
      <c r="CV255" s="246" t="e">
        <f t="shared" si="91"/>
        <v>#VALUE!</v>
      </c>
      <c r="CW255" s="246" t="e">
        <f t="shared" si="92"/>
        <v>#VALUE!</v>
      </c>
      <c r="CX255" s="246" t="e">
        <f t="shared" si="93"/>
        <v>#VALUE!</v>
      </c>
      <c r="CY255" s="246" t="e">
        <f t="shared" si="94"/>
        <v>#VALUE!</v>
      </c>
      <c r="CZ255" s="246" t="e">
        <f t="shared" si="95"/>
        <v>#VALUE!</v>
      </c>
      <c r="DA255" s="246" t="e">
        <f t="shared" si="96"/>
        <v>#VALUE!</v>
      </c>
      <c r="DB255" s="246" t="e">
        <f t="shared" si="97"/>
        <v>#VALUE!</v>
      </c>
      <c r="DC255" s="246" t="e">
        <f t="shared" si="98"/>
        <v>#VALUE!</v>
      </c>
      <c r="DD255" s="246" t="e">
        <f t="shared" si="99"/>
        <v>#VALUE!</v>
      </c>
      <c r="DE255" s="212"/>
      <c r="DF255" s="212" t="e">
        <f t="shared" si="100"/>
        <v>#VALUE!</v>
      </c>
      <c r="DG255" s="212"/>
      <c r="DH255" s="212"/>
      <c r="DI255" s="212"/>
      <c r="DJ255" s="212"/>
      <c r="DK255" s="212"/>
      <c r="DL255" s="212"/>
      <c r="DM255" s="212"/>
      <c r="DN255" s="212"/>
      <c r="DO255" s="212"/>
      <c r="DP255" s="212"/>
      <c r="DQ255" s="212"/>
      <c r="DR255" s="264">
        <f t="shared" si="101"/>
        <v>86</v>
      </c>
      <c r="DS255" s="241">
        <f t="shared" si="102"/>
        <v>17</v>
      </c>
      <c r="DT255" s="212">
        <f t="shared" si="103"/>
        <v>12</v>
      </c>
      <c r="DU255" s="212">
        <f t="shared" si="104"/>
        <v>13</v>
      </c>
      <c r="DV255" s="212">
        <f t="shared" si="105"/>
        <v>13</v>
      </c>
      <c r="DW255" s="212">
        <f t="shared" si="106"/>
        <v>13</v>
      </c>
      <c r="DX255" s="264">
        <f t="shared" si="107"/>
        <v>5</v>
      </c>
      <c r="DY255" s="265">
        <f t="shared" si="108"/>
        <v>13</v>
      </c>
      <c r="DZ255" s="212">
        <f t="shared" si="109"/>
        <v>86</v>
      </c>
      <c r="EA255" s="212">
        <f t="shared" si="110"/>
        <v>17</v>
      </c>
      <c r="EB255" s="212">
        <f t="shared" si="111"/>
        <v>0</v>
      </c>
      <c r="EC255" s="212">
        <f t="shared" ref="EC255:ED255" si="1815">IF(ISEVEN($B255),DT255,0)</f>
        <v>12</v>
      </c>
      <c r="ED255" s="212">
        <f t="shared" si="1815"/>
        <v>13</v>
      </c>
      <c r="EE255" s="212">
        <f t="shared" ref="EE255:EF255" si="1816">IF(ISODD($B255),DU255,0)</f>
        <v>0</v>
      </c>
      <c r="EF255" s="212">
        <f t="shared" si="1816"/>
        <v>0</v>
      </c>
      <c r="EG255" s="212">
        <f t="shared" si="114"/>
        <v>13</v>
      </c>
      <c r="EH255" s="212">
        <f t="shared" si="115"/>
        <v>0</v>
      </c>
      <c r="EI255" s="212">
        <f t="shared" ref="EI255:EJ255" si="1817">IF(ISEVEN($B255),DW255,0)</f>
        <v>13</v>
      </c>
      <c r="EJ255" s="264">
        <f t="shared" si="1817"/>
        <v>5</v>
      </c>
      <c r="EK255" s="212">
        <f t="shared" ref="EK255:EL255" si="1818">IF(ISODD($B255),DX255,0)</f>
        <v>0</v>
      </c>
      <c r="EL255" s="212">
        <f t="shared" si="1818"/>
        <v>0</v>
      </c>
      <c r="EM255" s="212">
        <f t="shared" si="118"/>
        <v>13</v>
      </c>
      <c r="EN255" s="212"/>
      <c r="EO255" s="212"/>
      <c r="EP255" s="241">
        <f t="shared" si="119"/>
        <v>17</v>
      </c>
      <c r="EQ255" s="212">
        <f t="shared" si="120"/>
        <v>14</v>
      </c>
      <c r="ER255" s="212">
        <f t="shared" si="121"/>
        <v>15</v>
      </c>
      <c r="ES255" s="212">
        <f t="shared" si="122"/>
        <v>15</v>
      </c>
      <c r="ET255" s="264">
        <f t="shared" si="123"/>
        <v>11</v>
      </c>
      <c r="EU255" s="212">
        <f t="shared" si="124"/>
        <v>14</v>
      </c>
      <c r="EV255" s="212"/>
      <c r="EW255" s="212">
        <f t="shared" si="125"/>
        <v>86</v>
      </c>
      <c r="EX255" s="212">
        <f t="shared" si="126"/>
        <v>17</v>
      </c>
      <c r="EY255" s="212">
        <f t="shared" si="127"/>
        <v>0</v>
      </c>
      <c r="EZ255" s="212">
        <f t="shared" ref="EZ255:FA255" si="1819">IF(ISEVEN($B255),EQ255,0)</f>
        <v>14</v>
      </c>
      <c r="FA255" s="212">
        <f t="shared" si="1819"/>
        <v>15</v>
      </c>
      <c r="FB255" s="212">
        <f t="shared" ref="FB255:FC255" si="1820">IF(ISODD($B255),ER255,0)</f>
        <v>0</v>
      </c>
      <c r="FC255" s="212">
        <f t="shared" si="1820"/>
        <v>0</v>
      </c>
      <c r="FD255" s="212">
        <f t="shared" si="130"/>
        <v>15</v>
      </c>
      <c r="FE255" s="212">
        <f t="shared" si="131"/>
        <v>0</v>
      </c>
      <c r="FF255" s="264">
        <f t="shared" ref="FF255:FG255" si="1821">IF(ISEVEN($B255),ET255,0)</f>
        <v>11</v>
      </c>
      <c r="FG255" s="212">
        <f t="shared" si="1821"/>
        <v>14</v>
      </c>
      <c r="FH255" s="212">
        <f t="shared" si="133"/>
        <v>0</v>
      </c>
      <c r="FI255" s="212">
        <v>0</v>
      </c>
      <c r="FJ255" s="212">
        <v>0</v>
      </c>
      <c r="FK255" s="212"/>
      <c r="FL255" s="212"/>
      <c r="FM255" s="262">
        <v>86</v>
      </c>
    </row>
    <row r="256" spans="1:169" ht="15.75" customHeight="1" x14ac:dyDescent="0.2">
      <c r="A256" s="247">
        <v>243</v>
      </c>
      <c r="B256" s="248">
        <v>213423243243</v>
      </c>
      <c r="C256" s="249" t="s">
        <v>726</v>
      </c>
      <c r="D256" s="250"/>
      <c r="E256" s="251" t="s">
        <v>727</v>
      </c>
      <c r="F256" s="252">
        <f t="shared" si="0"/>
        <v>2</v>
      </c>
      <c r="G256" s="252">
        <f t="shared" si="1"/>
        <v>2</v>
      </c>
      <c r="H256" s="252">
        <f t="shared" si="2"/>
        <v>2</v>
      </c>
      <c r="I256" s="252">
        <f t="shared" si="3"/>
        <v>2</v>
      </c>
      <c r="J256" s="252">
        <f t="shared" si="4"/>
        <v>2</v>
      </c>
      <c r="K256" s="252">
        <f t="shared" si="5"/>
        <v>2</v>
      </c>
      <c r="L256" s="252">
        <f t="shared" si="6"/>
        <v>1</v>
      </c>
      <c r="M256" s="252">
        <f t="shared" si="7"/>
        <v>0</v>
      </c>
      <c r="N256" s="252">
        <f t="shared" si="8"/>
        <v>0</v>
      </c>
      <c r="O256" s="253">
        <f t="shared" si="9"/>
        <v>0</v>
      </c>
      <c r="P256" s="252">
        <f t="shared" si="10"/>
        <v>9</v>
      </c>
      <c r="Q256" s="252">
        <f t="shared" si="11"/>
        <v>0</v>
      </c>
      <c r="R256" s="252">
        <f t="shared" si="12"/>
        <v>0</v>
      </c>
      <c r="S256" s="254">
        <f t="shared" si="13"/>
        <v>0</v>
      </c>
      <c r="T256" s="255">
        <f t="shared" si="14"/>
        <v>3</v>
      </c>
      <c r="U256" s="252">
        <f t="shared" si="15"/>
        <v>0</v>
      </c>
      <c r="V256" s="252">
        <f t="shared" si="16"/>
        <v>0</v>
      </c>
      <c r="W256" s="252">
        <f t="shared" si="17"/>
        <v>0</v>
      </c>
      <c r="X256" s="254">
        <f t="shared" si="18"/>
        <v>0</v>
      </c>
      <c r="Y256" s="256">
        <f t="shared" si="19"/>
        <v>4</v>
      </c>
      <c r="Z256" s="252">
        <f t="shared" si="20"/>
        <v>0</v>
      </c>
      <c r="AA256" s="252">
        <f t="shared" si="21"/>
        <v>0</v>
      </c>
      <c r="AB256" s="252">
        <f t="shared" si="22"/>
        <v>0</v>
      </c>
      <c r="AC256" s="254">
        <f t="shared" si="23"/>
        <v>0</v>
      </c>
      <c r="AD256" s="255">
        <f t="shared" si="24"/>
        <v>4</v>
      </c>
      <c r="AE256" s="252">
        <f t="shared" si="25"/>
        <v>9</v>
      </c>
      <c r="AF256" s="252">
        <f t="shared" si="26"/>
        <v>0</v>
      </c>
      <c r="AG256" s="252">
        <f t="shared" si="27"/>
        <v>0</v>
      </c>
      <c r="AH256" s="254">
        <f t="shared" si="28"/>
        <v>0</v>
      </c>
      <c r="AI256" s="257">
        <f t="shared" si="29"/>
        <v>3</v>
      </c>
      <c r="AJ256" s="252">
        <f t="shared" si="30"/>
        <v>8</v>
      </c>
      <c r="AK256" s="252">
        <f t="shared" si="31"/>
        <v>0</v>
      </c>
      <c r="AL256" s="252">
        <f t="shared" si="32"/>
        <v>0</v>
      </c>
      <c r="AM256" s="254">
        <f t="shared" si="33"/>
        <v>0</v>
      </c>
      <c r="AN256" s="257">
        <f t="shared" si="34"/>
        <v>3</v>
      </c>
      <c r="AO256" s="252">
        <f t="shared" si="35"/>
        <v>0</v>
      </c>
      <c r="AP256" s="252">
        <f t="shared" si="36"/>
        <v>0</v>
      </c>
      <c r="AQ256" s="252">
        <f t="shared" si="37"/>
        <v>0</v>
      </c>
      <c r="AR256" s="254">
        <f t="shared" si="38"/>
        <v>0</v>
      </c>
      <c r="AS256" s="257">
        <f t="shared" si="39"/>
        <v>4</v>
      </c>
      <c r="AT256" s="252">
        <f t="shared" si="40"/>
        <v>9</v>
      </c>
      <c r="AU256" s="252">
        <f t="shared" si="41"/>
        <v>0</v>
      </c>
      <c r="AV256" s="252">
        <f t="shared" si="42"/>
        <v>0</v>
      </c>
      <c r="AW256" s="254">
        <f t="shared" si="43"/>
        <v>0</v>
      </c>
      <c r="AX256" s="258">
        <f t="shared" si="44"/>
        <v>3</v>
      </c>
      <c r="AY256" s="252">
        <f t="shared" si="45"/>
        <v>0</v>
      </c>
      <c r="AZ256" s="252">
        <f t="shared" si="46"/>
        <v>0</v>
      </c>
      <c r="BA256" s="252">
        <f t="shared" si="47"/>
        <v>0</v>
      </c>
      <c r="BB256" s="254">
        <f t="shared" si="48"/>
        <v>0</v>
      </c>
      <c r="BC256" s="257">
        <f t="shared" si="49"/>
        <v>4</v>
      </c>
      <c r="BD256" s="252">
        <f t="shared" si="50"/>
        <v>0</v>
      </c>
      <c r="BE256" s="252">
        <f t="shared" si="51"/>
        <v>0</v>
      </c>
      <c r="BF256" s="252">
        <f t="shared" si="52"/>
        <v>0</v>
      </c>
      <c r="BG256" s="254">
        <f t="shared" si="53"/>
        <v>0</v>
      </c>
      <c r="BH256" s="257">
        <f t="shared" si="54"/>
        <v>4</v>
      </c>
      <c r="BI256" s="259">
        <f t="shared" si="55"/>
        <v>6</v>
      </c>
      <c r="BJ256" s="252">
        <f t="shared" si="56"/>
        <v>0</v>
      </c>
      <c r="BK256" s="252">
        <f t="shared" si="57"/>
        <v>0</v>
      </c>
      <c r="BL256" s="254">
        <f t="shared" si="58"/>
        <v>0</v>
      </c>
      <c r="BM256" s="260">
        <f t="shared" si="59"/>
        <v>3</v>
      </c>
      <c r="BN256" s="252">
        <f t="shared" si="60"/>
        <v>9</v>
      </c>
      <c r="BO256" s="252">
        <f t="shared" si="61"/>
        <v>0</v>
      </c>
      <c r="BP256" s="252">
        <f t="shared" si="62"/>
        <v>0</v>
      </c>
      <c r="BQ256" s="254">
        <f t="shared" si="63"/>
        <v>0</v>
      </c>
      <c r="BR256" s="261">
        <f t="shared" si="64"/>
        <v>3</v>
      </c>
      <c r="BS256" s="252">
        <f t="shared" si="65"/>
        <v>0</v>
      </c>
      <c r="BT256" s="252">
        <f t="shared" si="66"/>
        <v>0</v>
      </c>
      <c r="BU256" s="252">
        <f t="shared" si="67"/>
        <v>0</v>
      </c>
      <c r="BV256" s="254">
        <f t="shared" si="68"/>
        <v>0</v>
      </c>
      <c r="BW256" s="261">
        <f t="shared" si="69"/>
        <v>4</v>
      </c>
      <c r="BX256" s="262">
        <v>63</v>
      </c>
      <c r="BY256" s="262">
        <v>63</v>
      </c>
      <c r="BZ256" s="246" t="e">
        <f t="shared" si="70"/>
        <v>#VALUE!</v>
      </c>
      <c r="CA256" s="246">
        <f t="shared" si="71"/>
        <v>20</v>
      </c>
      <c r="CB256" s="246" t="e">
        <f t="shared" si="72"/>
        <v>#VALUE!</v>
      </c>
      <c r="CC256" s="246" t="e">
        <f t="shared" si="73"/>
        <v>#VALUE!</v>
      </c>
      <c r="CD256" s="246" t="e">
        <f t="shared" si="74"/>
        <v>#VALUE!</v>
      </c>
      <c r="CE256" s="246" t="e">
        <f t="shared" si="75"/>
        <v>#VALUE!</v>
      </c>
      <c r="CF256" s="246" t="e">
        <f t="shared" si="76"/>
        <v>#VALUE!</v>
      </c>
      <c r="CG256" s="246" t="e">
        <f t="shared" si="77"/>
        <v>#VALUE!</v>
      </c>
      <c r="CH256" s="246" t="e">
        <f t="shared" si="78"/>
        <v>#VALUE!</v>
      </c>
      <c r="CI256" s="246" t="e">
        <f t="shared" si="79"/>
        <v>#VALUE!</v>
      </c>
      <c r="CJ256" s="246" t="e">
        <f t="shared" si="80"/>
        <v>#VALUE!</v>
      </c>
      <c r="CK256" s="246" t="e">
        <f t="shared" si="81"/>
        <v>#VALUE!</v>
      </c>
      <c r="CL256" s="246" t="e">
        <f t="shared" si="82"/>
        <v>#VALUE!</v>
      </c>
      <c r="CM256" s="246" t="e">
        <f t="shared" si="83"/>
        <v>#VALUE!</v>
      </c>
      <c r="CN256" s="246" t="e">
        <f t="shared" si="84"/>
        <v>#VALUE!</v>
      </c>
      <c r="CO256" s="263" t="str">
        <f t="shared" si="85"/>
        <v>2023PEC AI 424</v>
      </c>
      <c r="CP256" s="246" t="e">
        <f t="shared" si="86"/>
        <v>#VALUE!</v>
      </c>
      <c r="CQ256" s="211"/>
      <c r="CR256" s="246">
        <f t="shared" si="87"/>
        <v>20</v>
      </c>
      <c r="CS256" s="246" t="e">
        <f t="shared" si="88"/>
        <v>#VALUE!</v>
      </c>
      <c r="CT256" s="246" t="e">
        <f t="shared" si="89"/>
        <v>#VALUE!</v>
      </c>
      <c r="CU256" s="246" t="e">
        <f t="shared" si="90"/>
        <v>#VALUE!</v>
      </c>
      <c r="CV256" s="246" t="e">
        <f t="shared" si="91"/>
        <v>#VALUE!</v>
      </c>
      <c r="CW256" s="246" t="e">
        <f t="shared" si="92"/>
        <v>#VALUE!</v>
      </c>
      <c r="CX256" s="246" t="e">
        <f t="shared" si="93"/>
        <v>#VALUE!</v>
      </c>
      <c r="CY256" s="246" t="e">
        <f t="shared" si="94"/>
        <v>#VALUE!</v>
      </c>
      <c r="CZ256" s="246" t="e">
        <f t="shared" si="95"/>
        <v>#VALUE!</v>
      </c>
      <c r="DA256" s="246" t="e">
        <f t="shared" si="96"/>
        <v>#VALUE!</v>
      </c>
      <c r="DB256" s="246" t="e">
        <f t="shared" si="97"/>
        <v>#VALUE!</v>
      </c>
      <c r="DC256" s="246" t="e">
        <f t="shared" si="98"/>
        <v>#VALUE!</v>
      </c>
      <c r="DD256" s="246" t="e">
        <f t="shared" si="99"/>
        <v>#VALUE!</v>
      </c>
      <c r="DE256" s="212"/>
      <c r="DF256" s="212" t="e">
        <f t="shared" si="100"/>
        <v>#VALUE!</v>
      </c>
      <c r="DG256" s="212"/>
      <c r="DH256" s="212"/>
      <c r="DI256" s="212"/>
      <c r="DJ256" s="212"/>
      <c r="DK256" s="212"/>
      <c r="DL256" s="212"/>
      <c r="DM256" s="212"/>
      <c r="DN256" s="212"/>
      <c r="DO256" s="212"/>
      <c r="DP256" s="212"/>
      <c r="DQ256" s="212"/>
      <c r="DR256" s="264">
        <f t="shared" si="101"/>
        <v>63</v>
      </c>
      <c r="DS256" s="241">
        <f t="shared" si="102"/>
        <v>13</v>
      </c>
      <c r="DT256" s="212">
        <f t="shared" si="103"/>
        <v>9</v>
      </c>
      <c r="DU256" s="212">
        <f t="shared" si="104"/>
        <v>9</v>
      </c>
      <c r="DV256" s="212">
        <f t="shared" si="105"/>
        <v>8</v>
      </c>
      <c r="DW256" s="212">
        <f t="shared" si="106"/>
        <v>9</v>
      </c>
      <c r="DX256" s="264">
        <f t="shared" si="107"/>
        <v>6</v>
      </c>
      <c r="DY256" s="265">
        <f t="shared" si="108"/>
        <v>9</v>
      </c>
      <c r="DZ256" s="212">
        <f t="shared" si="109"/>
        <v>63</v>
      </c>
      <c r="EA256" s="212">
        <f t="shared" si="110"/>
        <v>13</v>
      </c>
      <c r="EB256" s="212">
        <f t="shared" si="111"/>
        <v>9</v>
      </c>
      <c r="EC256" s="212">
        <f t="shared" ref="EC256:ED256" si="1822">IF(ISEVEN($B256),DT256,0)</f>
        <v>0</v>
      </c>
      <c r="ED256" s="212">
        <f t="shared" si="1822"/>
        <v>0</v>
      </c>
      <c r="EE256" s="212">
        <f t="shared" ref="EE256:EF256" si="1823">IF(ISODD($B256),DU256,0)</f>
        <v>9</v>
      </c>
      <c r="EF256" s="212">
        <f t="shared" si="1823"/>
        <v>8</v>
      </c>
      <c r="EG256" s="212">
        <f t="shared" si="114"/>
        <v>0</v>
      </c>
      <c r="EH256" s="212">
        <f t="shared" si="115"/>
        <v>9</v>
      </c>
      <c r="EI256" s="212">
        <f t="shared" ref="EI256:EJ256" si="1824">IF(ISEVEN($B256),DW256,0)</f>
        <v>0</v>
      </c>
      <c r="EJ256" s="212">
        <f t="shared" si="1824"/>
        <v>0</v>
      </c>
      <c r="EK256" s="264">
        <f t="shared" ref="EK256:EL256" si="1825">IF(ISODD($B256),DX256,0)</f>
        <v>6</v>
      </c>
      <c r="EL256" s="212">
        <f t="shared" si="1825"/>
        <v>9</v>
      </c>
      <c r="EM256" s="212">
        <f t="shared" si="118"/>
        <v>0</v>
      </c>
      <c r="EN256" s="212"/>
      <c r="EO256" s="212"/>
      <c r="EP256" s="241">
        <f t="shared" si="119"/>
        <v>13</v>
      </c>
      <c r="EQ256" s="212">
        <f t="shared" si="120"/>
        <v>11</v>
      </c>
      <c r="ER256" s="212">
        <f t="shared" si="121"/>
        <v>11</v>
      </c>
      <c r="ES256" s="212">
        <f t="shared" si="122"/>
        <v>10</v>
      </c>
      <c r="ET256" s="264">
        <f t="shared" si="123"/>
        <v>8</v>
      </c>
      <c r="EU256" s="212">
        <f t="shared" si="124"/>
        <v>10</v>
      </c>
      <c r="EV256" s="212"/>
      <c r="EW256" s="212">
        <f t="shared" si="125"/>
        <v>63</v>
      </c>
      <c r="EX256" s="212">
        <f t="shared" si="126"/>
        <v>13</v>
      </c>
      <c r="EY256" s="212">
        <f t="shared" si="127"/>
        <v>11</v>
      </c>
      <c r="EZ256" s="212">
        <f t="shared" ref="EZ256:FA256" si="1826">IF(ISEVEN($B256),EQ256,0)</f>
        <v>0</v>
      </c>
      <c r="FA256" s="212">
        <f t="shared" si="1826"/>
        <v>0</v>
      </c>
      <c r="FB256" s="212">
        <f t="shared" ref="FB256:FC256" si="1827">IF(ISODD($B256),ER256,0)</f>
        <v>11</v>
      </c>
      <c r="FC256" s="212">
        <f t="shared" si="1827"/>
        <v>10</v>
      </c>
      <c r="FD256" s="212">
        <f t="shared" si="130"/>
        <v>0</v>
      </c>
      <c r="FE256" s="264">
        <f t="shared" si="131"/>
        <v>8</v>
      </c>
      <c r="FF256" s="212">
        <f t="shared" ref="FF256:FG256" si="1828">IF(ISEVEN($B256),ET256,0)</f>
        <v>0</v>
      </c>
      <c r="FG256" s="212">
        <f t="shared" si="1828"/>
        <v>0</v>
      </c>
      <c r="FH256" s="212">
        <f t="shared" si="133"/>
        <v>10</v>
      </c>
      <c r="FI256" s="212">
        <v>0</v>
      </c>
      <c r="FJ256" s="212">
        <v>0</v>
      </c>
      <c r="FK256" s="212"/>
      <c r="FL256" s="212"/>
      <c r="FM256" s="262">
        <v>63</v>
      </c>
    </row>
    <row r="257" spans="1:169" ht="15.75" customHeight="1" x14ac:dyDescent="0.2">
      <c r="A257" s="247">
        <v>244</v>
      </c>
      <c r="B257" s="248">
        <v>213423243244</v>
      </c>
      <c r="C257" s="249" t="s">
        <v>728</v>
      </c>
      <c r="D257" s="250"/>
      <c r="E257" s="251" t="s">
        <v>729</v>
      </c>
      <c r="F257" s="252">
        <f t="shared" si="0"/>
        <v>2</v>
      </c>
      <c r="G257" s="252">
        <f t="shared" si="1"/>
        <v>2</v>
      </c>
      <c r="H257" s="252">
        <f t="shared" si="2"/>
        <v>2</v>
      </c>
      <c r="I257" s="252">
        <f t="shared" si="3"/>
        <v>2</v>
      </c>
      <c r="J257" s="252">
        <f t="shared" si="4"/>
        <v>2</v>
      </c>
      <c r="K257" s="252">
        <f t="shared" si="5"/>
        <v>2</v>
      </c>
      <c r="L257" s="252">
        <f t="shared" si="6"/>
        <v>2</v>
      </c>
      <c r="M257" s="252">
        <f t="shared" si="7"/>
        <v>2</v>
      </c>
      <c r="N257" s="252">
        <f t="shared" si="8"/>
        <v>0</v>
      </c>
      <c r="O257" s="253">
        <f t="shared" si="9"/>
        <v>0</v>
      </c>
      <c r="P257" s="252">
        <f t="shared" si="10"/>
        <v>0</v>
      </c>
      <c r="Q257" s="252">
        <f t="shared" si="11"/>
        <v>0</v>
      </c>
      <c r="R257" s="252">
        <f t="shared" si="12"/>
        <v>0</v>
      </c>
      <c r="S257" s="254">
        <f t="shared" si="13"/>
        <v>0</v>
      </c>
      <c r="T257" s="255">
        <f t="shared" si="14"/>
        <v>4</v>
      </c>
      <c r="U257" s="252">
        <f t="shared" si="15"/>
        <v>11</v>
      </c>
      <c r="V257" s="252">
        <f t="shared" si="16"/>
        <v>0</v>
      </c>
      <c r="W257" s="252">
        <f t="shared" si="17"/>
        <v>0</v>
      </c>
      <c r="X257" s="254">
        <f t="shared" si="18"/>
        <v>0</v>
      </c>
      <c r="Y257" s="256">
        <f t="shared" si="19"/>
        <v>3</v>
      </c>
      <c r="Z257" s="252">
        <f t="shared" si="20"/>
        <v>12</v>
      </c>
      <c r="AA257" s="252">
        <f t="shared" si="21"/>
        <v>0</v>
      </c>
      <c r="AB257" s="252">
        <f t="shared" si="22"/>
        <v>0</v>
      </c>
      <c r="AC257" s="254">
        <f t="shared" si="23"/>
        <v>0</v>
      </c>
      <c r="AD257" s="255">
        <f t="shared" si="24"/>
        <v>3</v>
      </c>
      <c r="AE257" s="252">
        <f t="shared" si="25"/>
        <v>0</v>
      </c>
      <c r="AF257" s="252">
        <f t="shared" si="26"/>
        <v>0</v>
      </c>
      <c r="AG257" s="252">
        <f t="shared" si="27"/>
        <v>0</v>
      </c>
      <c r="AH257" s="254">
        <f t="shared" si="28"/>
        <v>0</v>
      </c>
      <c r="AI257" s="257">
        <f t="shared" si="29"/>
        <v>4</v>
      </c>
      <c r="AJ257" s="252">
        <f t="shared" si="30"/>
        <v>0</v>
      </c>
      <c r="AK257" s="252">
        <f t="shared" si="31"/>
        <v>0</v>
      </c>
      <c r="AL257" s="252">
        <f t="shared" si="32"/>
        <v>0</v>
      </c>
      <c r="AM257" s="254">
        <f t="shared" si="33"/>
        <v>0</v>
      </c>
      <c r="AN257" s="257">
        <f t="shared" si="34"/>
        <v>4</v>
      </c>
      <c r="AO257" s="252">
        <f t="shared" si="35"/>
        <v>12</v>
      </c>
      <c r="AP257" s="252">
        <f t="shared" si="36"/>
        <v>0</v>
      </c>
      <c r="AQ257" s="252">
        <f t="shared" si="37"/>
        <v>0</v>
      </c>
      <c r="AR257" s="254">
        <f t="shared" si="38"/>
        <v>0</v>
      </c>
      <c r="AS257" s="257">
        <f t="shared" si="39"/>
        <v>3</v>
      </c>
      <c r="AT257" s="252">
        <f t="shared" si="40"/>
        <v>0</v>
      </c>
      <c r="AU257" s="252">
        <f t="shared" si="41"/>
        <v>0</v>
      </c>
      <c r="AV257" s="252">
        <f t="shared" si="42"/>
        <v>0</v>
      </c>
      <c r="AW257" s="254">
        <f t="shared" si="43"/>
        <v>0</v>
      </c>
      <c r="AX257" s="258">
        <f t="shared" si="44"/>
        <v>4</v>
      </c>
      <c r="AY257" s="252">
        <f t="shared" si="45"/>
        <v>12</v>
      </c>
      <c r="AZ257" s="252">
        <f t="shared" si="46"/>
        <v>0</v>
      </c>
      <c r="BA257" s="252">
        <f t="shared" si="47"/>
        <v>0</v>
      </c>
      <c r="BB257" s="254">
        <f t="shared" si="48"/>
        <v>0</v>
      </c>
      <c r="BC257" s="257">
        <f t="shared" si="49"/>
        <v>3</v>
      </c>
      <c r="BD257" s="259">
        <f t="shared" si="50"/>
        <v>5</v>
      </c>
      <c r="BE257" s="252">
        <f t="shared" si="51"/>
        <v>0</v>
      </c>
      <c r="BF257" s="252">
        <f t="shared" si="52"/>
        <v>0</v>
      </c>
      <c r="BG257" s="254">
        <f t="shared" si="53"/>
        <v>0</v>
      </c>
      <c r="BH257" s="257">
        <f t="shared" si="54"/>
        <v>3</v>
      </c>
      <c r="BI257" s="252">
        <f t="shared" si="55"/>
        <v>0</v>
      </c>
      <c r="BJ257" s="252">
        <f t="shared" si="56"/>
        <v>0</v>
      </c>
      <c r="BK257" s="252">
        <f t="shared" si="57"/>
        <v>0</v>
      </c>
      <c r="BL257" s="254">
        <f t="shared" si="58"/>
        <v>0</v>
      </c>
      <c r="BM257" s="260">
        <f t="shared" si="59"/>
        <v>4</v>
      </c>
      <c r="BN257" s="252">
        <f t="shared" si="60"/>
        <v>0</v>
      </c>
      <c r="BO257" s="252">
        <f t="shared" si="61"/>
        <v>0</v>
      </c>
      <c r="BP257" s="252">
        <f t="shared" si="62"/>
        <v>0</v>
      </c>
      <c r="BQ257" s="254">
        <f t="shared" si="63"/>
        <v>0</v>
      </c>
      <c r="BR257" s="261">
        <f t="shared" si="64"/>
        <v>4</v>
      </c>
      <c r="BS257" s="252">
        <f t="shared" si="65"/>
        <v>12</v>
      </c>
      <c r="BT257" s="252">
        <f t="shared" si="66"/>
        <v>0</v>
      </c>
      <c r="BU257" s="252">
        <f t="shared" si="67"/>
        <v>0</v>
      </c>
      <c r="BV257" s="254">
        <f t="shared" si="68"/>
        <v>0</v>
      </c>
      <c r="BW257" s="261">
        <f t="shared" si="69"/>
        <v>3</v>
      </c>
      <c r="BX257" s="262">
        <v>80</v>
      </c>
      <c r="BY257" s="262">
        <v>80</v>
      </c>
      <c r="BZ257" s="246" t="e">
        <f t="shared" si="70"/>
        <v>#VALUE!</v>
      </c>
      <c r="CA257" s="246">
        <f t="shared" si="71"/>
        <v>14</v>
      </c>
      <c r="CB257" s="246" t="e">
        <f t="shared" si="72"/>
        <v>#VALUE!</v>
      </c>
      <c r="CC257" s="246" t="e">
        <f t="shared" si="73"/>
        <v>#VALUE!</v>
      </c>
      <c r="CD257" s="246" t="e">
        <f t="shared" si="74"/>
        <v>#VALUE!</v>
      </c>
      <c r="CE257" s="246" t="e">
        <f t="shared" si="75"/>
        <v>#VALUE!</v>
      </c>
      <c r="CF257" s="246" t="e">
        <f t="shared" si="76"/>
        <v>#VALUE!</v>
      </c>
      <c r="CG257" s="246" t="e">
        <f t="shared" si="77"/>
        <v>#VALUE!</v>
      </c>
      <c r="CH257" s="246" t="e">
        <f t="shared" si="78"/>
        <v>#VALUE!</v>
      </c>
      <c r="CI257" s="246" t="e">
        <f t="shared" si="79"/>
        <v>#VALUE!</v>
      </c>
      <c r="CJ257" s="246" t="e">
        <f t="shared" si="80"/>
        <v>#VALUE!</v>
      </c>
      <c r="CK257" s="246" t="e">
        <f t="shared" si="81"/>
        <v>#VALUE!</v>
      </c>
      <c r="CL257" s="246" t="e">
        <f t="shared" si="82"/>
        <v>#VALUE!</v>
      </c>
      <c r="CM257" s="246" t="e">
        <f t="shared" si="83"/>
        <v>#VALUE!</v>
      </c>
      <c r="CN257" s="246" t="e">
        <f t="shared" si="84"/>
        <v>#VALUE!</v>
      </c>
      <c r="CO257" s="263" t="str">
        <f t="shared" si="85"/>
        <v>2023PEC AI 425</v>
      </c>
      <c r="CP257" s="246" t="e">
        <f t="shared" si="86"/>
        <v>#VALUE!</v>
      </c>
      <c r="CQ257" s="211"/>
      <c r="CR257" s="246">
        <f t="shared" si="87"/>
        <v>13</v>
      </c>
      <c r="CS257" s="246" t="e">
        <f t="shared" si="88"/>
        <v>#VALUE!</v>
      </c>
      <c r="CT257" s="246" t="e">
        <f t="shared" si="89"/>
        <v>#VALUE!</v>
      </c>
      <c r="CU257" s="246" t="e">
        <f t="shared" si="90"/>
        <v>#VALUE!</v>
      </c>
      <c r="CV257" s="246" t="e">
        <f t="shared" si="91"/>
        <v>#VALUE!</v>
      </c>
      <c r="CW257" s="246" t="e">
        <f t="shared" si="92"/>
        <v>#VALUE!</v>
      </c>
      <c r="CX257" s="246" t="e">
        <f t="shared" si="93"/>
        <v>#VALUE!</v>
      </c>
      <c r="CY257" s="246" t="e">
        <f t="shared" si="94"/>
        <v>#VALUE!</v>
      </c>
      <c r="CZ257" s="246" t="e">
        <f t="shared" si="95"/>
        <v>#VALUE!</v>
      </c>
      <c r="DA257" s="246" t="e">
        <f t="shared" si="96"/>
        <v>#VALUE!</v>
      </c>
      <c r="DB257" s="246" t="e">
        <f t="shared" si="97"/>
        <v>#VALUE!</v>
      </c>
      <c r="DC257" s="246" t="e">
        <f t="shared" si="98"/>
        <v>#VALUE!</v>
      </c>
      <c r="DD257" s="246" t="e">
        <f t="shared" si="99"/>
        <v>#VALUE!</v>
      </c>
      <c r="DE257" s="212"/>
      <c r="DF257" s="212" t="e">
        <f t="shared" si="100"/>
        <v>#VALUE!</v>
      </c>
      <c r="DG257" s="212"/>
      <c r="DH257" s="212"/>
      <c r="DI257" s="212"/>
      <c r="DJ257" s="212"/>
      <c r="DK257" s="212"/>
      <c r="DL257" s="212"/>
      <c r="DM257" s="212"/>
      <c r="DN257" s="212"/>
      <c r="DO257" s="212"/>
      <c r="DP257" s="212"/>
      <c r="DQ257" s="212"/>
      <c r="DR257" s="264">
        <f t="shared" si="101"/>
        <v>80</v>
      </c>
      <c r="DS257" s="241">
        <f t="shared" si="102"/>
        <v>16</v>
      </c>
      <c r="DT257" s="212">
        <f t="shared" si="103"/>
        <v>11</v>
      </c>
      <c r="DU257" s="212">
        <f t="shared" si="104"/>
        <v>12</v>
      </c>
      <c r="DV257" s="212">
        <f t="shared" si="105"/>
        <v>12</v>
      </c>
      <c r="DW257" s="212">
        <f t="shared" si="106"/>
        <v>12</v>
      </c>
      <c r="DX257" s="264">
        <f t="shared" si="107"/>
        <v>5</v>
      </c>
      <c r="DY257" s="265">
        <f t="shared" si="108"/>
        <v>12</v>
      </c>
      <c r="DZ257" s="212">
        <f t="shared" si="109"/>
        <v>80</v>
      </c>
      <c r="EA257" s="212">
        <f t="shared" si="110"/>
        <v>16</v>
      </c>
      <c r="EB257" s="212">
        <f t="shared" si="111"/>
        <v>0</v>
      </c>
      <c r="EC257" s="212">
        <f t="shared" ref="EC257:ED257" si="1829">IF(ISEVEN($B257),DT257,0)</f>
        <v>11</v>
      </c>
      <c r="ED257" s="212">
        <f t="shared" si="1829"/>
        <v>12</v>
      </c>
      <c r="EE257" s="212">
        <f t="shared" ref="EE257:EF257" si="1830">IF(ISODD($B257),DU257,0)</f>
        <v>0</v>
      </c>
      <c r="EF257" s="212">
        <f t="shared" si="1830"/>
        <v>0</v>
      </c>
      <c r="EG257" s="212">
        <f t="shared" si="114"/>
        <v>12</v>
      </c>
      <c r="EH257" s="212">
        <f t="shared" si="115"/>
        <v>0</v>
      </c>
      <c r="EI257" s="212">
        <f t="shared" ref="EI257:EJ257" si="1831">IF(ISEVEN($B257),DW257,0)</f>
        <v>12</v>
      </c>
      <c r="EJ257" s="264">
        <f t="shared" si="1831"/>
        <v>5</v>
      </c>
      <c r="EK257" s="212">
        <f t="shared" ref="EK257:EL257" si="1832">IF(ISODD($B257),DX257,0)</f>
        <v>0</v>
      </c>
      <c r="EL257" s="212">
        <f t="shared" si="1832"/>
        <v>0</v>
      </c>
      <c r="EM257" s="212">
        <f t="shared" si="118"/>
        <v>12</v>
      </c>
      <c r="EN257" s="212"/>
      <c r="EO257" s="212"/>
      <c r="EP257" s="241">
        <f t="shared" si="119"/>
        <v>16</v>
      </c>
      <c r="EQ257" s="212">
        <f t="shared" si="120"/>
        <v>13</v>
      </c>
      <c r="ER257" s="212">
        <f t="shared" si="121"/>
        <v>14</v>
      </c>
      <c r="ES257" s="212">
        <f t="shared" si="122"/>
        <v>14</v>
      </c>
      <c r="ET257" s="264">
        <f t="shared" si="123"/>
        <v>10</v>
      </c>
      <c r="EU257" s="212">
        <f t="shared" si="124"/>
        <v>13</v>
      </c>
      <c r="EV257" s="212"/>
      <c r="EW257" s="212">
        <f t="shared" si="125"/>
        <v>80</v>
      </c>
      <c r="EX257" s="212">
        <f t="shared" si="126"/>
        <v>16</v>
      </c>
      <c r="EY257" s="212">
        <f t="shared" si="127"/>
        <v>0</v>
      </c>
      <c r="EZ257" s="212">
        <f t="shared" ref="EZ257:FA257" si="1833">IF(ISEVEN($B257),EQ257,0)</f>
        <v>13</v>
      </c>
      <c r="FA257" s="212">
        <f t="shared" si="1833"/>
        <v>14</v>
      </c>
      <c r="FB257" s="212">
        <f t="shared" ref="FB257:FC257" si="1834">IF(ISODD($B257),ER257,0)</f>
        <v>0</v>
      </c>
      <c r="FC257" s="212">
        <f t="shared" si="1834"/>
        <v>0</v>
      </c>
      <c r="FD257" s="212">
        <f t="shared" si="130"/>
        <v>14</v>
      </c>
      <c r="FE257" s="212">
        <f t="shared" si="131"/>
        <v>0</v>
      </c>
      <c r="FF257" s="264">
        <f t="shared" ref="FF257:FG257" si="1835">IF(ISEVEN($B257),ET257,0)</f>
        <v>10</v>
      </c>
      <c r="FG257" s="212">
        <f t="shared" si="1835"/>
        <v>13</v>
      </c>
      <c r="FH257" s="212">
        <f t="shared" si="133"/>
        <v>0</v>
      </c>
      <c r="FI257" s="212">
        <v>0</v>
      </c>
      <c r="FJ257" s="212">
        <v>0</v>
      </c>
      <c r="FK257" s="212"/>
      <c r="FL257" s="212"/>
      <c r="FM257" s="262">
        <v>80</v>
      </c>
    </row>
    <row r="258" spans="1:169" ht="15.75" customHeight="1" x14ac:dyDescent="0.2">
      <c r="A258" s="247">
        <v>245</v>
      </c>
      <c r="B258" s="248">
        <v>213423243245</v>
      </c>
      <c r="C258" s="249" t="s">
        <v>730</v>
      </c>
      <c r="D258" s="250"/>
      <c r="E258" s="251" t="s">
        <v>731</v>
      </c>
      <c r="F258" s="252">
        <f t="shared" si="0"/>
        <v>2</v>
      </c>
      <c r="G258" s="252">
        <f t="shared" si="1"/>
        <v>2</v>
      </c>
      <c r="H258" s="252">
        <f t="shared" si="2"/>
        <v>2</v>
      </c>
      <c r="I258" s="252">
        <f t="shared" si="3"/>
        <v>2</v>
      </c>
      <c r="J258" s="252">
        <f t="shared" si="4"/>
        <v>2</v>
      </c>
      <c r="K258" s="252">
        <f t="shared" si="5"/>
        <v>2</v>
      </c>
      <c r="L258" s="252">
        <f t="shared" si="6"/>
        <v>2</v>
      </c>
      <c r="M258" s="252">
        <f t="shared" si="7"/>
        <v>2</v>
      </c>
      <c r="N258" s="252">
        <f t="shared" si="8"/>
        <v>2</v>
      </c>
      <c r="O258" s="253">
        <f t="shared" si="9"/>
        <v>0</v>
      </c>
      <c r="P258" s="252">
        <f t="shared" si="10"/>
        <v>13</v>
      </c>
      <c r="Q258" s="252">
        <f t="shared" si="11"/>
        <v>0</v>
      </c>
      <c r="R258" s="252">
        <f t="shared" si="12"/>
        <v>0</v>
      </c>
      <c r="S258" s="254">
        <f t="shared" si="13"/>
        <v>0</v>
      </c>
      <c r="T258" s="255">
        <f t="shared" si="14"/>
        <v>3</v>
      </c>
      <c r="U258" s="252">
        <f t="shared" si="15"/>
        <v>0</v>
      </c>
      <c r="V258" s="252">
        <f t="shared" si="16"/>
        <v>0</v>
      </c>
      <c r="W258" s="252">
        <f t="shared" si="17"/>
        <v>0</v>
      </c>
      <c r="X258" s="254">
        <f t="shared" si="18"/>
        <v>0</v>
      </c>
      <c r="Y258" s="256">
        <f t="shared" si="19"/>
        <v>4</v>
      </c>
      <c r="Z258" s="252">
        <f t="shared" si="20"/>
        <v>0</v>
      </c>
      <c r="AA258" s="252">
        <f t="shared" si="21"/>
        <v>0</v>
      </c>
      <c r="AB258" s="252">
        <f t="shared" si="22"/>
        <v>0</v>
      </c>
      <c r="AC258" s="254">
        <f t="shared" si="23"/>
        <v>0</v>
      </c>
      <c r="AD258" s="255">
        <f t="shared" si="24"/>
        <v>4</v>
      </c>
      <c r="AE258" s="252">
        <f t="shared" si="25"/>
        <v>13</v>
      </c>
      <c r="AF258" s="252">
        <f t="shared" si="26"/>
        <v>0</v>
      </c>
      <c r="AG258" s="252">
        <f t="shared" si="27"/>
        <v>0</v>
      </c>
      <c r="AH258" s="254">
        <f t="shared" si="28"/>
        <v>0</v>
      </c>
      <c r="AI258" s="257">
        <f t="shared" si="29"/>
        <v>3</v>
      </c>
      <c r="AJ258" s="252">
        <f t="shared" si="30"/>
        <v>11</v>
      </c>
      <c r="AK258" s="252">
        <f t="shared" si="31"/>
        <v>0</v>
      </c>
      <c r="AL258" s="252">
        <f t="shared" si="32"/>
        <v>0</v>
      </c>
      <c r="AM258" s="254">
        <f t="shared" si="33"/>
        <v>0</v>
      </c>
      <c r="AN258" s="257">
        <f t="shared" si="34"/>
        <v>3</v>
      </c>
      <c r="AO258" s="252">
        <f t="shared" si="35"/>
        <v>0</v>
      </c>
      <c r="AP258" s="252">
        <f t="shared" si="36"/>
        <v>0</v>
      </c>
      <c r="AQ258" s="252">
        <f t="shared" si="37"/>
        <v>0</v>
      </c>
      <c r="AR258" s="254">
        <f t="shared" si="38"/>
        <v>0</v>
      </c>
      <c r="AS258" s="257">
        <f t="shared" si="39"/>
        <v>4</v>
      </c>
      <c r="AT258" s="252">
        <f t="shared" si="40"/>
        <v>13</v>
      </c>
      <c r="AU258" s="252">
        <f t="shared" si="41"/>
        <v>0</v>
      </c>
      <c r="AV258" s="252">
        <f t="shared" si="42"/>
        <v>0</v>
      </c>
      <c r="AW258" s="254">
        <f t="shared" si="43"/>
        <v>0</v>
      </c>
      <c r="AX258" s="258">
        <f t="shared" si="44"/>
        <v>3</v>
      </c>
      <c r="AY258" s="252">
        <f t="shared" si="45"/>
        <v>0</v>
      </c>
      <c r="AZ258" s="252">
        <f t="shared" si="46"/>
        <v>0</v>
      </c>
      <c r="BA258" s="252">
        <f t="shared" si="47"/>
        <v>0</v>
      </c>
      <c r="BB258" s="254">
        <f t="shared" si="48"/>
        <v>0</v>
      </c>
      <c r="BC258" s="257">
        <f t="shared" si="49"/>
        <v>4</v>
      </c>
      <c r="BD258" s="252">
        <f t="shared" si="50"/>
        <v>0</v>
      </c>
      <c r="BE258" s="252">
        <f t="shared" si="51"/>
        <v>0</v>
      </c>
      <c r="BF258" s="252">
        <f t="shared" si="52"/>
        <v>0</v>
      </c>
      <c r="BG258" s="254">
        <f t="shared" si="53"/>
        <v>0</v>
      </c>
      <c r="BH258" s="257">
        <f t="shared" si="54"/>
        <v>4</v>
      </c>
      <c r="BI258" s="259">
        <f t="shared" si="55"/>
        <v>7</v>
      </c>
      <c r="BJ258" s="252">
        <f t="shared" si="56"/>
        <v>0</v>
      </c>
      <c r="BK258" s="252">
        <f t="shared" si="57"/>
        <v>0</v>
      </c>
      <c r="BL258" s="254">
        <f t="shared" si="58"/>
        <v>0</v>
      </c>
      <c r="BM258" s="260">
        <f t="shared" si="59"/>
        <v>3</v>
      </c>
      <c r="BN258" s="252">
        <f t="shared" si="60"/>
        <v>13</v>
      </c>
      <c r="BO258" s="252">
        <f t="shared" si="61"/>
        <v>0</v>
      </c>
      <c r="BP258" s="252">
        <f t="shared" si="62"/>
        <v>0</v>
      </c>
      <c r="BQ258" s="254">
        <f t="shared" si="63"/>
        <v>0</v>
      </c>
      <c r="BR258" s="261">
        <f t="shared" si="64"/>
        <v>3</v>
      </c>
      <c r="BS258" s="252">
        <f t="shared" si="65"/>
        <v>0</v>
      </c>
      <c r="BT258" s="252">
        <f t="shared" si="66"/>
        <v>0</v>
      </c>
      <c r="BU258" s="252">
        <f t="shared" si="67"/>
        <v>0</v>
      </c>
      <c r="BV258" s="254">
        <f t="shared" si="68"/>
        <v>0</v>
      </c>
      <c r="BW258" s="261">
        <f t="shared" si="69"/>
        <v>4</v>
      </c>
      <c r="BX258" s="262">
        <v>88</v>
      </c>
      <c r="BY258" s="262">
        <v>88</v>
      </c>
      <c r="BZ258" s="246" t="e">
        <f t="shared" si="70"/>
        <v>#VALUE!</v>
      </c>
      <c r="CA258" s="246">
        <f t="shared" si="71"/>
        <v>20</v>
      </c>
      <c r="CB258" s="246" t="e">
        <f t="shared" si="72"/>
        <v>#VALUE!</v>
      </c>
      <c r="CC258" s="246" t="e">
        <f t="shared" si="73"/>
        <v>#VALUE!</v>
      </c>
      <c r="CD258" s="246" t="e">
        <f t="shared" si="74"/>
        <v>#VALUE!</v>
      </c>
      <c r="CE258" s="246" t="e">
        <f t="shared" si="75"/>
        <v>#VALUE!</v>
      </c>
      <c r="CF258" s="246" t="e">
        <f t="shared" si="76"/>
        <v>#VALUE!</v>
      </c>
      <c r="CG258" s="246" t="e">
        <f t="shared" si="77"/>
        <v>#VALUE!</v>
      </c>
      <c r="CH258" s="246" t="e">
        <f t="shared" si="78"/>
        <v>#VALUE!</v>
      </c>
      <c r="CI258" s="246" t="e">
        <f t="shared" si="79"/>
        <v>#VALUE!</v>
      </c>
      <c r="CJ258" s="246" t="e">
        <f t="shared" si="80"/>
        <v>#VALUE!</v>
      </c>
      <c r="CK258" s="246" t="e">
        <f t="shared" si="81"/>
        <v>#VALUE!</v>
      </c>
      <c r="CL258" s="246" t="e">
        <f t="shared" si="82"/>
        <v>#VALUE!</v>
      </c>
      <c r="CM258" s="246" t="e">
        <f t="shared" si="83"/>
        <v>#VALUE!</v>
      </c>
      <c r="CN258" s="246" t="e">
        <f t="shared" si="84"/>
        <v>#VALUE!</v>
      </c>
      <c r="CO258" s="263" t="str">
        <f t="shared" si="85"/>
        <v>2023PEC AI 426</v>
      </c>
      <c r="CP258" s="246" t="e">
        <f t="shared" si="86"/>
        <v>#VALUE!</v>
      </c>
      <c r="CQ258" s="211"/>
      <c r="CR258" s="246">
        <f t="shared" si="87"/>
        <v>20</v>
      </c>
      <c r="CS258" s="246" t="e">
        <f t="shared" si="88"/>
        <v>#VALUE!</v>
      </c>
      <c r="CT258" s="246" t="e">
        <f t="shared" si="89"/>
        <v>#VALUE!</v>
      </c>
      <c r="CU258" s="246" t="e">
        <f t="shared" si="90"/>
        <v>#VALUE!</v>
      </c>
      <c r="CV258" s="246" t="e">
        <f t="shared" si="91"/>
        <v>#VALUE!</v>
      </c>
      <c r="CW258" s="246" t="e">
        <f t="shared" si="92"/>
        <v>#VALUE!</v>
      </c>
      <c r="CX258" s="246" t="e">
        <f t="shared" si="93"/>
        <v>#VALUE!</v>
      </c>
      <c r="CY258" s="246" t="e">
        <f t="shared" si="94"/>
        <v>#VALUE!</v>
      </c>
      <c r="CZ258" s="246" t="e">
        <f t="shared" si="95"/>
        <v>#VALUE!</v>
      </c>
      <c r="DA258" s="246" t="e">
        <f t="shared" si="96"/>
        <v>#VALUE!</v>
      </c>
      <c r="DB258" s="246" t="e">
        <f t="shared" si="97"/>
        <v>#VALUE!</v>
      </c>
      <c r="DC258" s="246" t="e">
        <f t="shared" si="98"/>
        <v>#VALUE!</v>
      </c>
      <c r="DD258" s="246" t="e">
        <f t="shared" si="99"/>
        <v>#VALUE!</v>
      </c>
      <c r="DE258" s="212"/>
      <c r="DF258" s="212" t="e">
        <f t="shared" si="100"/>
        <v>#VALUE!</v>
      </c>
      <c r="DG258" s="212"/>
      <c r="DH258" s="212"/>
      <c r="DI258" s="212"/>
      <c r="DJ258" s="212"/>
      <c r="DK258" s="212"/>
      <c r="DL258" s="212"/>
      <c r="DM258" s="212"/>
      <c r="DN258" s="212"/>
      <c r="DO258" s="212"/>
      <c r="DP258" s="212"/>
      <c r="DQ258" s="212"/>
      <c r="DR258" s="264">
        <f t="shared" si="101"/>
        <v>88</v>
      </c>
      <c r="DS258" s="241">
        <f t="shared" si="102"/>
        <v>18</v>
      </c>
      <c r="DT258" s="212">
        <f t="shared" si="103"/>
        <v>13</v>
      </c>
      <c r="DU258" s="212">
        <f t="shared" si="104"/>
        <v>13</v>
      </c>
      <c r="DV258" s="212">
        <f t="shared" si="105"/>
        <v>11</v>
      </c>
      <c r="DW258" s="212">
        <f t="shared" si="106"/>
        <v>13</v>
      </c>
      <c r="DX258" s="264">
        <f t="shared" si="107"/>
        <v>7</v>
      </c>
      <c r="DY258" s="265">
        <f t="shared" si="108"/>
        <v>13</v>
      </c>
      <c r="DZ258" s="212">
        <f t="shared" si="109"/>
        <v>88</v>
      </c>
      <c r="EA258" s="212">
        <f t="shared" si="110"/>
        <v>18</v>
      </c>
      <c r="EB258" s="212">
        <f t="shared" si="111"/>
        <v>13</v>
      </c>
      <c r="EC258" s="212">
        <f t="shared" ref="EC258:ED258" si="1836">IF(ISEVEN($B258),DT258,0)</f>
        <v>0</v>
      </c>
      <c r="ED258" s="212">
        <f t="shared" si="1836"/>
        <v>0</v>
      </c>
      <c r="EE258" s="212">
        <f t="shared" ref="EE258:EF258" si="1837">IF(ISODD($B258),DU258,0)</f>
        <v>13</v>
      </c>
      <c r="EF258" s="212">
        <f t="shared" si="1837"/>
        <v>11</v>
      </c>
      <c r="EG258" s="212">
        <f t="shared" si="114"/>
        <v>0</v>
      </c>
      <c r="EH258" s="212">
        <f t="shared" si="115"/>
        <v>13</v>
      </c>
      <c r="EI258" s="212">
        <f t="shared" ref="EI258:EJ258" si="1838">IF(ISEVEN($B258),DW258,0)</f>
        <v>0</v>
      </c>
      <c r="EJ258" s="212">
        <f t="shared" si="1838"/>
        <v>0</v>
      </c>
      <c r="EK258" s="264">
        <f t="shared" ref="EK258:EL258" si="1839">IF(ISODD($B258),DX258,0)</f>
        <v>7</v>
      </c>
      <c r="EL258" s="212">
        <f t="shared" si="1839"/>
        <v>13</v>
      </c>
      <c r="EM258" s="212">
        <f t="shared" si="118"/>
        <v>0</v>
      </c>
      <c r="EN258" s="212"/>
      <c r="EO258" s="212"/>
      <c r="EP258" s="241">
        <f t="shared" si="119"/>
        <v>18</v>
      </c>
      <c r="EQ258" s="212">
        <f t="shared" si="120"/>
        <v>15</v>
      </c>
      <c r="ER258" s="212">
        <f t="shared" si="121"/>
        <v>15</v>
      </c>
      <c r="ES258" s="212">
        <f t="shared" si="122"/>
        <v>14</v>
      </c>
      <c r="ET258" s="264">
        <f t="shared" si="123"/>
        <v>12</v>
      </c>
      <c r="EU258" s="212">
        <f t="shared" si="124"/>
        <v>14</v>
      </c>
      <c r="EV258" s="212"/>
      <c r="EW258" s="212">
        <f t="shared" si="125"/>
        <v>88</v>
      </c>
      <c r="EX258" s="212">
        <f t="shared" si="126"/>
        <v>18</v>
      </c>
      <c r="EY258" s="212">
        <f t="shared" si="127"/>
        <v>15</v>
      </c>
      <c r="EZ258" s="212">
        <f t="shared" ref="EZ258:FA258" si="1840">IF(ISEVEN($B258),EQ258,0)</f>
        <v>0</v>
      </c>
      <c r="FA258" s="212">
        <f t="shared" si="1840"/>
        <v>0</v>
      </c>
      <c r="FB258" s="212">
        <f t="shared" ref="FB258:FC258" si="1841">IF(ISODD($B258),ER258,0)</f>
        <v>15</v>
      </c>
      <c r="FC258" s="212">
        <f t="shared" si="1841"/>
        <v>14</v>
      </c>
      <c r="FD258" s="212">
        <f t="shared" si="130"/>
        <v>0</v>
      </c>
      <c r="FE258" s="264">
        <f t="shared" si="131"/>
        <v>12</v>
      </c>
      <c r="FF258" s="212">
        <f t="shared" ref="FF258:FG258" si="1842">IF(ISEVEN($B258),ET258,0)</f>
        <v>0</v>
      </c>
      <c r="FG258" s="212">
        <f t="shared" si="1842"/>
        <v>0</v>
      </c>
      <c r="FH258" s="212">
        <f t="shared" si="133"/>
        <v>14</v>
      </c>
      <c r="FI258" s="212">
        <v>0</v>
      </c>
      <c r="FJ258" s="212">
        <v>0</v>
      </c>
      <c r="FK258" s="212"/>
      <c r="FL258" s="212"/>
      <c r="FM258" s="262">
        <v>88</v>
      </c>
    </row>
    <row r="259" spans="1:169" ht="15.75" customHeight="1" x14ac:dyDescent="0.2">
      <c r="A259" s="247">
        <v>246</v>
      </c>
      <c r="B259" s="248">
        <v>213423243246</v>
      </c>
      <c r="C259" s="249" t="s">
        <v>734</v>
      </c>
      <c r="D259" s="250"/>
      <c r="E259" s="251" t="s">
        <v>733</v>
      </c>
      <c r="F259" s="252">
        <f t="shared" si="0"/>
        <v>2</v>
      </c>
      <c r="G259" s="252">
        <f t="shared" si="1"/>
        <v>2</v>
      </c>
      <c r="H259" s="252">
        <f t="shared" si="2"/>
        <v>2</v>
      </c>
      <c r="I259" s="252">
        <f t="shared" si="3"/>
        <v>2</v>
      </c>
      <c r="J259" s="252">
        <f t="shared" si="4"/>
        <v>2</v>
      </c>
      <c r="K259" s="252">
        <f t="shared" si="5"/>
        <v>2</v>
      </c>
      <c r="L259" s="252">
        <f t="shared" si="6"/>
        <v>2</v>
      </c>
      <c r="M259" s="252">
        <f t="shared" si="7"/>
        <v>2</v>
      </c>
      <c r="N259" s="252">
        <f t="shared" si="8"/>
        <v>1</v>
      </c>
      <c r="O259" s="253">
        <f t="shared" si="9"/>
        <v>0</v>
      </c>
      <c r="P259" s="252">
        <f t="shared" si="10"/>
        <v>0</v>
      </c>
      <c r="Q259" s="252">
        <f t="shared" si="11"/>
        <v>0</v>
      </c>
      <c r="R259" s="252">
        <f t="shared" si="12"/>
        <v>0</v>
      </c>
      <c r="S259" s="254">
        <f t="shared" si="13"/>
        <v>0</v>
      </c>
      <c r="T259" s="255">
        <f t="shared" si="14"/>
        <v>4</v>
      </c>
      <c r="U259" s="252">
        <f t="shared" si="15"/>
        <v>11</v>
      </c>
      <c r="V259" s="252">
        <f t="shared" si="16"/>
        <v>0</v>
      </c>
      <c r="W259" s="252">
        <f t="shared" si="17"/>
        <v>0</v>
      </c>
      <c r="X259" s="254">
        <f t="shared" si="18"/>
        <v>0</v>
      </c>
      <c r="Y259" s="256">
        <f t="shared" si="19"/>
        <v>3</v>
      </c>
      <c r="Z259" s="252">
        <f t="shared" si="20"/>
        <v>12</v>
      </c>
      <c r="AA259" s="252">
        <f t="shared" si="21"/>
        <v>0</v>
      </c>
      <c r="AB259" s="252">
        <f t="shared" si="22"/>
        <v>0</v>
      </c>
      <c r="AC259" s="254">
        <f t="shared" si="23"/>
        <v>0</v>
      </c>
      <c r="AD259" s="255">
        <f t="shared" si="24"/>
        <v>3</v>
      </c>
      <c r="AE259" s="252">
        <f t="shared" si="25"/>
        <v>0</v>
      </c>
      <c r="AF259" s="252">
        <f t="shared" si="26"/>
        <v>0</v>
      </c>
      <c r="AG259" s="252">
        <f t="shared" si="27"/>
        <v>0</v>
      </c>
      <c r="AH259" s="254">
        <f t="shared" si="28"/>
        <v>0</v>
      </c>
      <c r="AI259" s="257">
        <f t="shared" si="29"/>
        <v>4</v>
      </c>
      <c r="AJ259" s="252">
        <f t="shared" si="30"/>
        <v>0</v>
      </c>
      <c r="AK259" s="252">
        <f t="shared" si="31"/>
        <v>0</v>
      </c>
      <c r="AL259" s="252">
        <f t="shared" si="32"/>
        <v>0</v>
      </c>
      <c r="AM259" s="254">
        <f t="shared" si="33"/>
        <v>0</v>
      </c>
      <c r="AN259" s="257">
        <f t="shared" si="34"/>
        <v>4</v>
      </c>
      <c r="AO259" s="252">
        <f t="shared" si="35"/>
        <v>12</v>
      </c>
      <c r="AP259" s="252">
        <f t="shared" si="36"/>
        <v>0</v>
      </c>
      <c r="AQ259" s="252">
        <f t="shared" si="37"/>
        <v>0</v>
      </c>
      <c r="AR259" s="254">
        <f t="shared" si="38"/>
        <v>0</v>
      </c>
      <c r="AS259" s="257">
        <f t="shared" si="39"/>
        <v>3</v>
      </c>
      <c r="AT259" s="252">
        <f t="shared" si="40"/>
        <v>0</v>
      </c>
      <c r="AU259" s="252">
        <f t="shared" si="41"/>
        <v>0</v>
      </c>
      <c r="AV259" s="252">
        <f t="shared" si="42"/>
        <v>0</v>
      </c>
      <c r="AW259" s="254">
        <f t="shared" si="43"/>
        <v>0</v>
      </c>
      <c r="AX259" s="258">
        <f t="shared" si="44"/>
        <v>4</v>
      </c>
      <c r="AY259" s="252">
        <f t="shared" si="45"/>
        <v>12</v>
      </c>
      <c r="AZ259" s="252">
        <f t="shared" si="46"/>
        <v>0</v>
      </c>
      <c r="BA259" s="252">
        <f t="shared" si="47"/>
        <v>0</v>
      </c>
      <c r="BB259" s="254">
        <f t="shared" si="48"/>
        <v>0</v>
      </c>
      <c r="BC259" s="257">
        <f t="shared" si="49"/>
        <v>3</v>
      </c>
      <c r="BD259" s="259">
        <f t="shared" si="50"/>
        <v>7</v>
      </c>
      <c r="BE259" s="252">
        <f t="shared" si="51"/>
        <v>0</v>
      </c>
      <c r="BF259" s="252">
        <f t="shared" si="52"/>
        <v>0</v>
      </c>
      <c r="BG259" s="254">
        <f t="shared" si="53"/>
        <v>0</v>
      </c>
      <c r="BH259" s="257">
        <f t="shared" si="54"/>
        <v>3</v>
      </c>
      <c r="BI259" s="252">
        <f t="shared" si="55"/>
        <v>0</v>
      </c>
      <c r="BJ259" s="252">
        <f t="shared" si="56"/>
        <v>0</v>
      </c>
      <c r="BK259" s="252">
        <f t="shared" si="57"/>
        <v>0</v>
      </c>
      <c r="BL259" s="254">
        <f t="shared" si="58"/>
        <v>0</v>
      </c>
      <c r="BM259" s="260">
        <f t="shared" si="59"/>
        <v>4</v>
      </c>
      <c r="BN259" s="252">
        <f t="shared" si="60"/>
        <v>0</v>
      </c>
      <c r="BO259" s="252">
        <f t="shared" si="61"/>
        <v>0</v>
      </c>
      <c r="BP259" s="252">
        <f t="shared" si="62"/>
        <v>0</v>
      </c>
      <c r="BQ259" s="254">
        <f t="shared" si="63"/>
        <v>0</v>
      </c>
      <c r="BR259" s="261">
        <f t="shared" si="64"/>
        <v>4</v>
      </c>
      <c r="BS259" s="252">
        <f t="shared" si="65"/>
        <v>12</v>
      </c>
      <c r="BT259" s="252">
        <f t="shared" si="66"/>
        <v>0</v>
      </c>
      <c r="BU259" s="252">
        <f t="shared" si="67"/>
        <v>0</v>
      </c>
      <c r="BV259" s="254">
        <f t="shared" si="68"/>
        <v>0</v>
      </c>
      <c r="BW259" s="261">
        <f t="shared" si="69"/>
        <v>3</v>
      </c>
      <c r="BX259" s="262">
        <v>83</v>
      </c>
      <c r="BY259" s="262">
        <v>83</v>
      </c>
      <c r="BZ259" s="246" t="e">
        <f t="shared" si="70"/>
        <v>#VALUE!</v>
      </c>
      <c r="CA259" s="246">
        <f t="shared" si="71"/>
        <v>20</v>
      </c>
      <c r="CB259" s="246" t="e">
        <f t="shared" si="72"/>
        <v>#VALUE!</v>
      </c>
      <c r="CC259" s="246" t="e">
        <f t="shared" si="73"/>
        <v>#VALUE!</v>
      </c>
      <c r="CD259" s="246" t="e">
        <f t="shared" si="74"/>
        <v>#VALUE!</v>
      </c>
      <c r="CE259" s="246" t="e">
        <f t="shared" si="75"/>
        <v>#VALUE!</v>
      </c>
      <c r="CF259" s="246" t="e">
        <f t="shared" si="76"/>
        <v>#VALUE!</v>
      </c>
      <c r="CG259" s="246" t="e">
        <f t="shared" si="77"/>
        <v>#VALUE!</v>
      </c>
      <c r="CH259" s="246" t="e">
        <f t="shared" si="78"/>
        <v>#VALUE!</v>
      </c>
      <c r="CI259" s="246" t="e">
        <f t="shared" si="79"/>
        <v>#VALUE!</v>
      </c>
      <c r="CJ259" s="246" t="e">
        <f t="shared" si="80"/>
        <v>#VALUE!</v>
      </c>
      <c r="CK259" s="246" t="e">
        <f t="shared" si="81"/>
        <v>#VALUE!</v>
      </c>
      <c r="CL259" s="246" t="e">
        <f t="shared" si="82"/>
        <v>#VALUE!</v>
      </c>
      <c r="CM259" s="246" t="e">
        <f t="shared" si="83"/>
        <v>#VALUE!</v>
      </c>
      <c r="CN259" s="246" t="e">
        <f t="shared" si="84"/>
        <v>#VALUE!</v>
      </c>
      <c r="CO259" s="263" t="str">
        <f t="shared" si="85"/>
        <v>2023PEC AI 428</v>
      </c>
      <c r="CP259" s="246" t="e">
        <f t="shared" si="86"/>
        <v>#VALUE!</v>
      </c>
      <c r="CQ259" s="211"/>
      <c r="CR259" s="246">
        <f t="shared" si="87"/>
        <v>20</v>
      </c>
      <c r="CS259" s="246" t="e">
        <f t="shared" si="88"/>
        <v>#VALUE!</v>
      </c>
      <c r="CT259" s="246" t="e">
        <f t="shared" si="89"/>
        <v>#VALUE!</v>
      </c>
      <c r="CU259" s="246" t="e">
        <f t="shared" si="90"/>
        <v>#VALUE!</v>
      </c>
      <c r="CV259" s="246" t="e">
        <f t="shared" si="91"/>
        <v>#VALUE!</v>
      </c>
      <c r="CW259" s="246" t="e">
        <f t="shared" si="92"/>
        <v>#VALUE!</v>
      </c>
      <c r="CX259" s="246" t="e">
        <f t="shared" si="93"/>
        <v>#VALUE!</v>
      </c>
      <c r="CY259" s="246" t="e">
        <f t="shared" si="94"/>
        <v>#VALUE!</v>
      </c>
      <c r="CZ259" s="246" t="e">
        <f t="shared" si="95"/>
        <v>#VALUE!</v>
      </c>
      <c r="DA259" s="246" t="e">
        <f t="shared" si="96"/>
        <v>#VALUE!</v>
      </c>
      <c r="DB259" s="246" t="e">
        <f t="shared" si="97"/>
        <v>#VALUE!</v>
      </c>
      <c r="DC259" s="246" t="e">
        <f t="shared" si="98"/>
        <v>#VALUE!</v>
      </c>
      <c r="DD259" s="246" t="e">
        <f t="shared" si="99"/>
        <v>#VALUE!</v>
      </c>
      <c r="DE259" s="212"/>
      <c r="DF259" s="212" t="e">
        <f t="shared" si="100"/>
        <v>#VALUE!</v>
      </c>
      <c r="DG259" s="212"/>
      <c r="DH259" s="212"/>
      <c r="DI259" s="212"/>
      <c r="DJ259" s="212"/>
      <c r="DK259" s="212"/>
      <c r="DL259" s="212"/>
      <c r="DM259" s="212"/>
      <c r="DN259" s="212"/>
      <c r="DO259" s="212"/>
      <c r="DP259" s="212"/>
      <c r="DQ259" s="212"/>
      <c r="DR259" s="264">
        <f t="shared" si="101"/>
        <v>83</v>
      </c>
      <c r="DS259" s="241">
        <f t="shared" si="102"/>
        <v>17</v>
      </c>
      <c r="DT259" s="212">
        <f t="shared" si="103"/>
        <v>11</v>
      </c>
      <c r="DU259" s="212">
        <f t="shared" si="104"/>
        <v>12</v>
      </c>
      <c r="DV259" s="212">
        <f t="shared" si="105"/>
        <v>12</v>
      </c>
      <c r="DW259" s="212">
        <f t="shared" si="106"/>
        <v>12</v>
      </c>
      <c r="DX259" s="264">
        <f t="shared" si="107"/>
        <v>7</v>
      </c>
      <c r="DY259" s="265">
        <f t="shared" si="108"/>
        <v>12</v>
      </c>
      <c r="DZ259" s="212">
        <f t="shared" si="109"/>
        <v>83</v>
      </c>
      <c r="EA259" s="212">
        <f t="shared" si="110"/>
        <v>17</v>
      </c>
      <c r="EB259" s="212">
        <f t="shared" si="111"/>
        <v>0</v>
      </c>
      <c r="EC259" s="212">
        <f t="shared" ref="EC259:ED259" si="1843">IF(ISEVEN($B259),DT259,0)</f>
        <v>11</v>
      </c>
      <c r="ED259" s="212">
        <f t="shared" si="1843"/>
        <v>12</v>
      </c>
      <c r="EE259" s="212">
        <f t="shared" ref="EE259:EF259" si="1844">IF(ISODD($B259),DU259,0)</f>
        <v>0</v>
      </c>
      <c r="EF259" s="212">
        <f t="shared" si="1844"/>
        <v>0</v>
      </c>
      <c r="EG259" s="212">
        <f t="shared" si="114"/>
        <v>12</v>
      </c>
      <c r="EH259" s="212">
        <f t="shared" si="115"/>
        <v>0</v>
      </c>
      <c r="EI259" s="212">
        <f t="shared" ref="EI259:EJ259" si="1845">IF(ISEVEN($B259),DW259,0)</f>
        <v>12</v>
      </c>
      <c r="EJ259" s="264">
        <f t="shared" si="1845"/>
        <v>7</v>
      </c>
      <c r="EK259" s="212">
        <f t="shared" ref="EK259:EL259" si="1846">IF(ISODD($B259),DX259,0)</f>
        <v>0</v>
      </c>
      <c r="EL259" s="212">
        <f t="shared" si="1846"/>
        <v>0</v>
      </c>
      <c r="EM259" s="212">
        <f t="shared" si="118"/>
        <v>12</v>
      </c>
      <c r="EN259" s="212"/>
      <c r="EO259" s="212"/>
      <c r="EP259" s="241">
        <f t="shared" si="119"/>
        <v>17</v>
      </c>
      <c r="EQ259" s="212">
        <f t="shared" si="120"/>
        <v>14</v>
      </c>
      <c r="ER259" s="212">
        <f t="shared" si="121"/>
        <v>15</v>
      </c>
      <c r="ES259" s="212">
        <f t="shared" si="122"/>
        <v>15</v>
      </c>
      <c r="ET259" s="264">
        <f t="shared" si="123"/>
        <v>9</v>
      </c>
      <c r="EU259" s="212">
        <f t="shared" si="124"/>
        <v>13</v>
      </c>
      <c r="EV259" s="212"/>
      <c r="EW259" s="212">
        <f t="shared" si="125"/>
        <v>83</v>
      </c>
      <c r="EX259" s="212">
        <f t="shared" si="126"/>
        <v>17</v>
      </c>
      <c r="EY259" s="212">
        <f t="shared" si="127"/>
        <v>0</v>
      </c>
      <c r="EZ259" s="212">
        <f t="shared" ref="EZ259:FA259" si="1847">IF(ISEVEN($B259),EQ259,0)</f>
        <v>14</v>
      </c>
      <c r="FA259" s="212">
        <f t="shared" si="1847"/>
        <v>15</v>
      </c>
      <c r="FB259" s="212">
        <f t="shared" ref="FB259:FC259" si="1848">IF(ISODD($B259),ER259,0)</f>
        <v>0</v>
      </c>
      <c r="FC259" s="212">
        <f t="shared" si="1848"/>
        <v>0</v>
      </c>
      <c r="FD259" s="212">
        <f t="shared" si="130"/>
        <v>15</v>
      </c>
      <c r="FE259" s="212">
        <f t="shared" si="131"/>
        <v>0</v>
      </c>
      <c r="FF259" s="264">
        <f t="shared" ref="FF259:FG259" si="1849">IF(ISEVEN($B259),ET259,0)</f>
        <v>9</v>
      </c>
      <c r="FG259" s="212">
        <f t="shared" si="1849"/>
        <v>13</v>
      </c>
      <c r="FH259" s="212">
        <f t="shared" si="133"/>
        <v>0</v>
      </c>
      <c r="FI259" s="212">
        <v>0</v>
      </c>
      <c r="FJ259" s="212">
        <v>0</v>
      </c>
      <c r="FK259" s="212"/>
      <c r="FL259" s="212"/>
      <c r="FM259" s="262">
        <v>83</v>
      </c>
    </row>
    <row r="260" spans="1:169" ht="15.75" customHeight="1" x14ac:dyDescent="0.2">
      <c r="A260" s="247">
        <v>248</v>
      </c>
      <c r="B260" s="248">
        <v>213423243248</v>
      </c>
      <c r="C260" s="249" t="s">
        <v>734</v>
      </c>
      <c r="D260" s="250"/>
      <c r="E260" s="251" t="s">
        <v>735</v>
      </c>
      <c r="F260" s="252">
        <f t="shared" si="0"/>
        <v>2</v>
      </c>
      <c r="G260" s="252">
        <f t="shared" si="1"/>
        <v>2</v>
      </c>
      <c r="H260" s="252">
        <f t="shared" si="2"/>
        <v>2</v>
      </c>
      <c r="I260" s="252">
        <f t="shared" si="3"/>
        <v>2</v>
      </c>
      <c r="J260" s="252">
        <f t="shared" si="4"/>
        <v>2</v>
      </c>
      <c r="K260" s="252">
        <f t="shared" si="5"/>
        <v>2</v>
      </c>
      <c r="L260" s="252">
        <f t="shared" si="6"/>
        <v>2</v>
      </c>
      <c r="M260" s="252">
        <f t="shared" si="7"/>
        <v>2</v>
      </c>
      <c r="N260" s="252">
        <f t="shared" si="8"/>
        <v>2</v>
      </c>
      <c r="O260" s="253">
        <f t="shared" si="9"/>
        <v>0</v>
      </c>
      <c r="P260" s="252">
        <f t="shared" si="10"/>
        <v>0</v>
      </c>
      <c r="Q260" s="252">
        <f t="shared" si="11"/>
        <v>0</v>
      </c>
      <c r="R260" s="252">
        <f t="shared" si="12"/>
        <v>0</v>
      </c>
      <c r="S260" s="254">
        <f t="shared" si="13"/>
        <v>0</v>
      </c>
      <c r="T260" s="255">
        <f t="shared" si="14"/>
        <v>4</v>
      </c>
      <c r="U260" s="252">
        <f t="shared" si="15"/>
        <v>12</v>
      </c>
      <c r="V260" s="252">
        <f t="shared" si="16"/>
        <v>0</v>
      </c>
      <c r="W260" s="252">
        <f t="shared" si="17"/>
        <v>0</v>
      </c>
      <c r="X260" s="254">
        <f t="shared" si="18"/>
        <v>0</v>
      </c>
      <c r="Y260" s="256">
        <f t="shared" si="19"/>
        <v>3</v>
      </c>
      <c r="Z260" s="252">
        <f t="shared" si="20"/>
        <v>13</v>
      </c>
      <c r="AA260" s="252">
        <f t="shared" si="21"/>
        <v>0</v>
      </c>
      <c r="AB260" s="252">
        <f t="shared" si="22"/>
        <v>0</v>
      </c>
      <c r="AC260" s="254">
        <f t="shared" si="23"/>
        <v>0</v>
      </c>
      <c r="AD260" s="255">
        <f t="shared" si="24"/>
        <v>3</v>
      </c>
      <c r="AE260" s="252">
        <f t="shared" si="25"/>
        <v>0</v>
      </c>
      <c r="AF260" s="252">
        <f t="shared" si="26"/>
        <v>0</v>
      </c>
      <c r="AG260" s="252">
        <f t="shared" si="27"/>
        <v>0</v>
      </c>
      <c r="AH260" s="254">
        <f t="shared" si="28"/>
        <v>0</v>
      </c>
      <c r="AI260" s="257">
        <f t="shared" si="29"/>
        <v>4</v>
      </c>
      <c r="AJ260" s="252">
        <f t="shared" si="30"/>
        <v>0</v>
      </c>
      <c r="AK260" s="252">
        <f t="shared" si="31"/>
        <v>0</v>
      </c>
      <c r="AL260" s="252">
        <f t="shared" si="32"/>
        <v>0</v>
      </c>
      <c r="AM260" s="254">
        <f t="shared" si="33"/>
        <v>0</v>
      </c>
      <c r="AN260" s="257">
        <f t="shared" si="34"/>
        <v>4</v>
      </c>
      <c r="AO260" s="252">
        <f t="shared" si="35"/>
        <v>13</v>
      </c>
      <c r="AP260" s="252">
        <f t="shared" si="36"/>
        <v>0</v>
      </c>
      <c r="AQ260" s="252">
        <f t="shared" si="37"/>
        <v>0</v>
      </c>
      <c r="AR260" s="254">
        <f t="shared" si="38"/>
        <v>0</v>
      </c>
      <c r="AS260" s="257">
        <f t="shared" si="39"/>
        <v>3</v>
      </c>
      <c r="AT260" s="252">
        <f t="shared" si="40"/>
        <v>0</v>
      </c>
      <c r="AU260" s="252">
        <f t="shared" si="41"/>
        <v>0</v>
      </c>
      <c r="AV260" s="252">
        <f t="shared" si="42"/>
        <v>0</v>
      </c>
      <c r="AW260" s="254">
        <f t="shared" si="43"/>
        <v>0</v>
      </c>
      <c r="AX260" s="258">
        <f t="shared" si="44"/>
        <v>4</v>
      </c>
      <c r="AY260" s="252">
        <f t="shared" si="45"/>
        <v>13</v>
      </c>
      <c r="AZ260" s="252">
        <f t="shared" si="46"/>
        <v>0</v>
      </c>
      <c r="BA260" s="252">
        <f t="shared" si="47"/>
        <v>0</v>
      </c>
      <c r="BB260" s="254">
        <f t="shared" si="48"/>
        <v>0</v>
      </c>
      <c r="BC260" s="257">
        <f t="shared" si="49"/>
        <v>3</v>
      </c>
      <c r="BD260" s="259">
        <f t="shared" si="50"/>
        <v>6</v>
      </c>
      <c r="BE260" s="252">
        <f t="shared" si="51"/>
        <v>0</v>
      </c>
      <c r="BF260" s="252">
        <f t="shared" si="52"/>
        <v>0</v>
      </c>
      <c r="BG260" s="254">
        <f t="shared" si="53"/>
        <v>0</v>
      </c>
      <c r="BH260" s="257">
        <f t="shared" si="54"/>
        <v>3</v>
      </c>
      <c r="BI260" s="252">
        <f t="shared" si="55"/>
        <v>0</v>
      </c>
      <c r="BJ260" s="252">
        <f t="shared" si="56"/>
        <v>0</v>
      </c>
      <c r="BK260" s="252">
        <f t="shared" si="57"/>
        <v>0</v>
      </c>
      <c r="BL260" s="254">
        <f t="shared" si="58"/>
        <v>0</v>
      </c>
      <c r="BM260" s="260">
        <f t="shared" si="59"/>
        <v>4</v>
      </c>
      <c r="BN260" s="252">
        <f t="shared" si="60"/>
        <v>0</v>
      </c>
      <c r="BO260" s="252">
        <f t="shared" si="61"/>
        <v>0</v>
      </c>
      <c r="BP260" s="252">
        <f t="shared" si="62"/>
        <v>0</v>
      </c>
      <c r="BQ260" s="254">
        <f t="shared" si="63"/>
        <v>0</v>
      </c>
      <c r="BR260" s="261">
        <f t="shared" si="64"/>
        <v>4</v>
      </c>
      <c r="BS260" s="252">
        <f t="shared" si="65"/>
        <v>13</v>
      </c>
      <c r="BT260" s="252">
        <f t="shared" si="66"/>
        <v>0</v>
      </c>
      <c r="BU260" s="252">
        <f t="shared" si="67"/>
        <v>0</v>
      </c>
      <c r="BV260" s="254">
        <f t="shared" si="68"/>
        <v>0</v>
      </c>
      <c r="BW260" s="261">
        <f t="shared" si="69"/>
        <v>3</v>
      </c>
      <c r="BX260" s="262">
        <v>88</v>
      </c>
      <c r="BY260" s="262">
        <v>88</v>
      </c>
      <c r="BZ260" s="246" t="e">
        <f t="shared" si="70"/>
        <v>#VALUE!</v>
      </c>
      <c r="CA260" s="246">
        <f t="shared" si="71"/>
        <v>20</v>
      </c>
      <c r="CB260" s="246" t="e">
        <f t="shared" si="72"/>
        <v>#VALUE!</v>
      </c>
      <c r="CC260" s="246" t="e">
        <f t="shared" si="73"/>
        <v>#VALUE!</v>
      </c>
      <c r="CD260" s="246" t="e">
        <f t="shared" si="74"/>
        <v>#VALUE!</v>
      </c>
      <c r="CE260" s="246" t="e">
        <f t="shared" si="75"/>
        <v>#VALUE!</v>
      </c>
      <c r="CF260" s="246" t="e">
        <f t="shared" si="76"/>
        <v>#VALUE!</v>
      </c>
      <c r="CG260" s="246" t="e">
        <f t="shared" si="77"/>
        <v>#VALUE!</v>
      </c>
      <c r="CH260" s="246" t="e">
        <f t="shared" si="78"/>
        <v>#VALUE!</v>
      </c>
      <c r="CI260" s="246" t="e">
        <f t="shared" si="79"/>
        <v>#VALUE!</v>
      </c>
      <c r="CJ260" s="246" t="e">
        <f t="shared" si="80"/>
        <v>#VALUE!</v>
      </c>
      <c r="CK260" s="246" t="e">
        <f t="shared" si="81"/>
        <v>#VALUE!</v>
      </c>
      <c r="CL260" s="246" t="e">
        <f t="shared" si="82"/>
        <v>#VALUE!</v>
      </c>
      <c r="CM260" s="246" t="e">
        <f t="shared" si="83"/>
        <v>#VALUE!</v>
      </c>
      <c r="CN260" s="246" t="e">
        <f t="shared" si="84"/>
        <v>#VALUE!</v>
      </c>
      <c r="CO260" s="263" t="str">
        <f t="shared" si="85"/>
        <v>2023PEC AI 428</v>
      </c>
      <c r="CP260" s="246" t="e">
        <f t="shared" si="86"/>
        <v>#VALUE!</v>
      </c>
      <c r="CQ260" s="211"/>
      <c r="CR260" s="246">
        <f t="shared" si="87"/>
        <v>20</v>
      </c>
      <c r="CS260" s="246" t="e">
        <f t="shared" si="88"/>
        <v>#VALUE!</v>
      </c>
      <c r="CT260" s="246" t="e">
        <f t="shared" si="89"/>
        <v>#VALUE!</v>
      </c>
      <c r="CU260" s="246" t="e">
        <f t="shared" si="90"/>
        <v>#VALUE!</v>
      </c>
      <c r="CV260" s="246" t="e">
        <f t="shared" si="91"/>
        <v>#VALUE!</v>
      </c>
      <c r="CW260" s="246" t="e">
        <f t="shared" si="92"/>
        <v>#VALUE!</v>
      </c>
      <c r="CX260" s="246" t="e">
        <f t="shared" si="93"/>
        <v>#VALUE!</v>
      </c>
      <c r="CY260" s="246" t="e">
        <f t="shared" si="94"/>
        <v>#VALUE!</v>
      </c>
      <c r="CZ260" s="246" t="e">
        <f t="shared" si="95"/>
        <v>#VALUE!</v>
      </c>
      <c r="DA260" s="246" t="e">
        <f t="shared" si="96"/>
        <v>#VALUE!</v>
      </c>
      <c r="DB260" s="246" t="e">
        <f t="shared" si="97"/>
        <v>#VALUE!</v>
      </c>
      <c r="DC260" s="246" t="e">
        <f t="shared" si="98"/>
        <v>#VALUE!</v>
      </c>
      <c r="DD260" s="246" t="e">
        <f t="shared" si="99"/>
        <v>#VALUE!</v>
      </c>
      <c r="DE260" s="212"/>
      <c r="DF260" s="212" t="e">
        <f t="shared" si="100"/>
        <v>#VALUE!</v>
      </c>
      <c r="DG260" s="212"/>
      <c r="DH260" s="212"/>
      <c r="DI260" s="212"/>
      <c r="DJ260" s="212"/>
      <c r="DK260" s="212"/>
      <c r="DL260" s="212"/>
      <c r="DM260" s="212"/>
      <c r="DN260" s="212"/>
      <c r="DO260" s="212"/>
      <c r="DP260" s="212"/>
      <c r="DQ260" s="212"/>
      <c r="DR260" s="264">
        <f t="shared" si="101"/>
        <v>88</v>
      </c>
      <c r="DS260" s="241">
        <f t="shared" si="102"/>
        <v>18</v>
      </c>
      <c r="DT260" s="212">
        <f t="shared" si="103"/>
        <v>12</v>
      </c>
      <c r="DU260" s="212">
        <f t="shared" si="104"/>
        <v>13</v>
      </c>
      <c r="DV260" s="212">
        <f t="shared" si="105"/>
        <v>13</v>
      </c>
      <c r="DW260" s="212">
        <f t="shared" si="106"/>
        <v>13</v>
      </c>
      <c r="DX260" s="264">
        <f t="shared" si="107"/>
        <v>6</v>
      </c>
      <c r="DY260" s="265">
        <f t="shared" si="108"/>
        <v>13</v>
      </c>
      <c r="DZ260" s="212">
        <f t="shared" si="109"/>
        <v>88</v>
      </c>
      <c r="EA260" s="212">
        <f t="shared" si="110"/>
        <v>18</v>
      </c>
      <c r="EB260" s="212">
        <f t="shared" si="111"/>
        <v>0</v>
      </c>
      <c r="EC260" s="212">
        <f t="shared" ref="EC260:ED260" si="1850">IF(ISEVEN($B260),DT260,0)</f>
        <v>12</v>
      </c>
      <c r="ED260" s="212">
        <f t="shared" si="1850"/>
        <v>13</v>
      </c>
      <c r="EE260" s="212">
        <f t="shared" ref="EE260:EF260" si="1851">IF(ISODD($B260),DU260,0)</f>
        <v>0</v>
      </c>
      <c r="EF260" s="212">
        <f t="shared" si="1851"/>
        <v>0</v>
      </c>
      <c r="EG260" s="212">
        <f t="shared" si="114"/>
        <v>13</v>
      </c>
      <c r="EH260" s="212">
        <f t="shared" si="115"/>
        <v>0</v>
      </c>
      <c r="EI260" s="212">
        <f t="shared" ref="EI260:EJ260" si="1852">IF(ISEVEN($B260),DW260,0)</f>
        <v>13</v>
      </c>
      <c r="EJ260" s="264">
        <f t="shared" si="1852"/>
        <v>6</v>
      </c>
      <c r="EK260" s="212">
        <f t="shared" ref="EK260:EL260" si="1853">IF(ISODD($B260),DX260,0)</f>
        <v>0</v>
      </c>
      <c r="EL260" s="212">
        <f t="shared" si="1853"/>
        <v>0</v>
      </c>
      <c r="EM260" s="212">
        <f t="shared" si="118"/>
        <v>13</v>
      </c>
      <c r="EN260" s="212"/>
      <c r="EO260" s="212"/>
      <c r="EP260" s="241">
        <f t="shared" si="119"/>
        <v>18</v>
      </c>
      <c r="EQ260" s="212">
        <f t="shared" si="120"/>
        <v>15</v>
      </c>
      <c r="ER260" s="212">
        <f t="shared" si="121"/>
        <v>15</v>
      </c>
      <c r="ES260" s="212">
        <f t="shared" si="122"/>
        <v>15</v>
      </c>
      <c r="ET260" s="264">
        <f t="shared" si="123"/>
        <v>11</v>
      </c>
      <c r="EU260" s="212">
        <f t="shared" si="124"/>
        <v>14</v>
      </c>
      <c r="EV260" s="212"/>
      <c r="EW260" s="212">
        <f t="shared" si="125"/>
        <v>88</v>
      </c>
      <c r="EX260" s="212">
        <f t="shared" si="126"/>
        <v>18</v>
      </c>
      <c r="EY260" s="212">
        <f t="shared" si="127"/>
        <v>0</v>
      </c>
      <c r="EZ260" s="212">
        <f t="shared" ref="EZ260:FA260" si="1854">IF(ISEVEN($B260),EQ260,0)</f>
        <v>15</v>
      </c>
      <c r="FA260" s="212">
        <f t="shared" si="1854"/>
        <v>15</v>
      </c>
      <c r="FB260" s="212">
        <f t="shared" ref="FB260:FC260" si="1855">IF(ISODD($B260),ER260,0)</f>
        <v>0</v>
      </c>
      <c r="FC260" s="212">
        <f t="shared" si="1855"/>
        <v>0</v>
      </c>
      <c r="FD260" s="212">
        <f t="shared" si="130"/>
        <v>15</v>
      </c>
      <c r="FE260" s="212">
        <f t="shared" si="131"/>
        <v>0</v>
      </c>
      <c r="FF260" s="264">
        <f t="shared" ref="FF260:FG260" si="1856">IF(ISEVEN($B260),ET260,0)</f>
        <v>11</v>
      </c>
      <c r="FG260" s="212">
        <f t="shared" si="1856"/>
        <v>14</v>
      </c>
      <c r="FH260" s="212">
        <f t="shared" si="133"/>
        <v>0</v>
      </c>
      <c r="FI260" s="212">
        <v>0</v>
      </c>
      <c r="FJ260" s="212">
        <v>0</v>
      </c>
      <c r="FK260" s="212"/>
      <c r="FL260" s="212"/>
      <c r="FM260" s="262">
        <v>88</v>
      </c>
    </row>
    <row r="261" spans="1:169" ht="15.75" customHeight="1" x14ac:dyDescent="0.2">
      <c r="A261" s="247">
        <v>248</v>
      </c>
      <c r="B261" s="248">
        <v>213423243248</v>
      </c>
      <c r="C261" s="249" t="s">
        <v>736</v>
      </c>
      <c r="D261" s="250"/>
      <c r="E261" s="251" t="s">
        <v>737</v>
      </c>
      <c r="F261" s="252">
        <f t="shared" si="0"/>
        <v>2</v>
      </c>
      <c r="G261" s="252">
        <f t="shared" si="1"/>
        <v>2</v>
      </c>
      <c r="H261" s="252">
        <f t="shared" si="2"/>
        <v>2</v>
      </c>
      <c r="I261" s="252">
        <f t="shared" si="3"/>
        <v>2</v>
      </c>
      <c r="J261" s="252">
        <f t="shared" si="4"/>
        <v>2</v>
      </c>
      <c r="K261" s="252">
        <f t="shared" si="5"/>
        <v>0</v>
      </c>
      <c r="L261" s="252">
        <f t="shared" si="6"/>
        <v>0</v>
      </c>
      <c r="M261" s="252">
        <f t="shared" si="7"/>
        <v>0</v>
      </c>
      <c r="N261" s="252">
        <f t="shared" si="8"/>
        <v>0</v>
      </c>
      <c r="O261" s="253">
        <f t="shared" si="9"/>
        <v>0</v>
      </c>
      <c r="P261" s="252">
        <f t="shared" si="10"/>
        <v>0</v>
      </c>
      <c r="Q261" s="252">
        <f t="shared" si="11"/>
        <v>0</v>
      </c>
      <c r="R261" s="252">
        <f t="shared" si="12"/>
        <v>0</v>
      </c>
      <c r="S261" s="254">
        <f t="shared" si="13"/>
        <v>0</v>
      </c>
      <c r="T261" s="255">
        <f t="shared" si="14"/>
        <v>4</v>
      </c>
      <c r="U261" s="252">
        <f t="shared" si="15"/>
        <v>7</v>
      </c>
      <c r="V261" s="252">
        <f t="shared" si="16"/>
        <v>0</v>
      </c>
      <c r="W261" s="252">
        <f t="shared" si="17"/>
        <v>0</v>
      </c>
      <c r="X261" s="254">
        <f t="shared" si="18"/>
        <v>0</v>
      </c>
      <c r="Y261" s="256">
        <f t="shared" si="19"/>
        <v>3</v>
      </c>
      <c r="Z261" s="252">
        <f t="shared" si="20"/>
        <v>7</v>
      </c>
      <c r="AA261" s="252">
        <f t="shared" si="21"/>
        <v>0</v>
      </c>
      <c r="AB261" s="252">
        <f t="shared" si="22"/>
        <v>0</v>
      </c>
      <c r="AC261" s="254">
        <f t="shared" si="23"/>
        <v>0</v>
      </c>
      <c r="AD261" s="255">
        <f t="shared" si="24"/>
        <v>3</v>
      </c>
      <c r="AE261" s="252">
        <f t="shared" si="25"/>
        <v>0</v>
      </c>
      <c r="AF261" s="252">
        <f t="shared" si="26"/>
        <v>0</v>
      </c>
      <c r="AG261" s="252">
        <f t="shared" si="27"/>
        <v>0</v>
      </c>
      <c r="AH261" s="254">
        <f t="shared" si="28"/>
        <v>0</v>
      </c>
      <c r="AI261" s="257">
        <f t="shared" si="29"/>
        <v>4</v>
      </c>
      <c r="AJ261" s="252">
        <f t="shared" si="30"/>
        <v>0</v>
      </c>
      <c r="AK261" s="252">
        <f t="shared" si="31"/>
        <v>0</v>
      </c>
      <c r="AL261" s="252">
        <f t="shared" si="32"/>
        <v>0</v>
      </c>
      <c r="AM261" s="254">
        <f t="shared" si="33"/>
        <v>0</v>
      </c>
      <c r="AN261" s="257">
        <f t="shared" si="34"/>
        <v>4</v>
      </c>
      <c r="AO261" s="252">
        <f t="shared" si="35"/>
        <v>7</v>
      </c>
      <c r="AP261" s="252">
        <f t="shared" si="36"/>
        <v>0</v>
      </c>
      <c r="AQ261" s="252">
        <f t="shared" si="37"/>
        <v>0</v>
      </c>
      <c r="AR261" s="254">
        <f t="shared" si="38"/>
        <v>0</v>
      </c>
      <c r="AS261" s="257">
        <f t="shared" si="39"/>
        <v>3</v>
      </c>
      <c r="AT261" s="252">
        <f t="shared" si="40"/>
        <v>0</v>
      </c>
      <c r="AU261" s="252">
        <f t="shared" si="41"/>
        <v>0</v>
      </c>
      <c r="AV261" s="252">
        <f t="shared" si="42"/>
        <v>0</v>
      </c>
      <c r="AW261" s="254">
        <f t="shared" si="43"/>
        <v>0</v>
      </c>
      <c r="AX261" s="258">
        <f t="shared" si="44"/>
        <v>4</v>
      </c>
      <c r="AY261" s="252">
        <f t="shared" si="45"/>
        <v>7</v>
      </c>
      <c r="AZ261" s="252">
        <f t="shared" si="46"/>
        <v>0</v>
      </c>
      <c r="BA261" s="252">
        <f t="shared" si="47"/>
        <v>0</v>
      </c>
      <c r="BB261" s="254">
        <f t="shared" si="48"/>
        <v>0</v>
      </c>
      <c r="BC261" s="257">
        <f t="shared" si="49"/>
        <v>3</v>
      </c>
      <c r="BD261" s="259">
        <f t="shared" si="50"/>
        <v>3</v>
      </c>
      <c r="BE261" s="252">
        <f t="shared" si="51"/>
        <v>0</v>
      </c>
      <c r="BF261" s="252">
        <f t="shared" si="52"/>
        <v>0</v>
      </c>
      <c r="BG261" s="254">
        <f t="shared" si="53"/>
        <v>0</v>
      </c>
      <c r="BH261" s="257">
        <f t="shared" si="54"/>
        <v>3</v>
      </c>
      <c r="BI261" s="252">
        <f t="shared" si="55"/>
        <v>0</v>
      </c>
      <c r="BJ261" s="252">
        <f t="shared" si="56"/>
        <v>0</v>
      </c>
      <c r="BK261" s="252">
        <f t="shared" si="57"/>
        <v>0</v>
      </c>
      <c r="BL261" s="254">
        <f t="shared" si="58"/>
        <v>0</v>
      </c>
      <c r="BM261" s="260">
        <f t="shared" si="59"/>
        <v>4</v>
      </c>
      <c r="BN261" s="252">
        <f t="shared" si="60"/>
        <v>0</v>
      </c>
      <c r="BO261" s="252">
        <f t="shared" si="61"/>
        <v>0</v>
      </c>
      <c r="BP261" s="252">
        <f t="shared" si="62"/>
        <v>0</v>
      </c>
      <c r="BQ261" s="254">
        <f t="shared" si="63"/>
        <v>0</v>
      </c>
      <c r="BR261" s="261">
        <f t="shared" si="64"/>
        <v>4</v>
      </c>
      <c r="BS261" s="252">
        <f t="shared" si="65"/>
        <v>7</v>
      </c>
      <c r="BT261" s="252">
        <f t="shared" si="66"/>
        <v>0</v>
      </c>
      <c r="BU261" s="252">
        <f t="shared" si="67"/>
        <v>0</v>
      </c>
      <c r="BV261" s="254">
        <f t="shared" si="68"/>
        <v>0</v>
      </c>
      <c r="BW261" s="261">
        <f t="shared" si="69"/>
        <v>3</v>
      </c>
      <c r="BX261" s="262">
        <v>48</v>
      </c>
      <c r="BY261" s="262">
        <v>48</v>
      </c>
      <c r="BZ261" s="246" t="e">
        <f t="shared" si="70"/>
        <v>#VALUE!</v>
      </c>
      <c r="CA261" s="246">
        <f t="shared" si="71"/>
        <v>20</v>
      </c>
      <c r="CB261" s="246" t="e">
        <f t="shared" si="72"/>
        <v>#VALUE!</v>
      </c>
      <c r="CC261" s="246" t="e">
        <f t="shared" si="73"/>
        <v>#VALUE!</v>
      </c>
      <c r="CD261" s="246" t="e">
        <f t="shared" si="74"/>
        <v>#VALUE!</v>
      </c>
      <c r="CE261" s="246" t="e">
        <f t="shared" si="75"/>
        <v>#VALUE!</v>
      </c>
      <c r="CF261" s="246" t="e">
        <f t="shared" si="76"/>
        <v>#VALUE!</v>
      </c>
      <c r="CG261" s="246" t="e">
        <f t="shared" si="77"/>
        <v>#VALUE!</v>
      </c>
      <c r="CH261" s="246" t="e">
        <f t="shared" si="78"/>
        <v>#VALUE!</v>
      </c>
      <c r="CI261" s="246" t="e">
        <f t="shared" si="79"/>
        <v>#VALUE!</v>
      </c>
      <c r="CJ261" s="246" t="e">
        <f t="shared" si="80"/>
        <v>#VALUE!</v>
      </c>
      <c r="CK261" s="246" t="e">
        <f t="shared" si="81"/>
        <v>#VALUE!</v>
      </c>
      <c r="CL261" s="246" t="e">
        <f t="shared" si="82"/>
        <v>#VALUE!</v>
      </c>
      <c r="CM261" s="246" t="e">
        <f t="shared" si="83"/>
        <v>#VALUE!</v>
      </c>
      <c r="CN261" s="246" t="e">
        <f t="shared" si="84"/>
        <v>#VALUE!</v>
      </c>
      <c r="CO261" s="263" t="str">
        <f t="shared" si="85"/>
        <v>2023PEC AI 429</v>
      </c>
      <c r="CP261" s="246" t="e">
        <f t="shared" si="86"/>
        <v>#VALUE!</v>
      </c>
      <c r="CQ261" s="211"/>
      <c r="CR261" s="246">
        <f t="shared" si="87"/>
        <v>20</v>
      </c>
      <c r="CS261" s="246" t="e">
        <f t="shared" si="88"/>
        <v>#VALUE!</v>
      </c>
      <c r="CT261" s="246" t="e">
        <f t="shared" si="89"/>
        <v>#VALUE!</v>
      </c>
      <c r="CU261" s="246" t="e">
        <f t="shared" si="90"/>
        <v>#VALUE!</v>
      </c>
      <c r="CV261" s="246" t="e">
        <f t="shared" si="91"/>
        <v>#VALUE!</v>
      </c>
      <c r="CW261" s="246" t="e">
        <f t="shared" si="92"/>
        <v>#VALUE!</v>
      </c>
      <c r="CX261" s="246" t="e">
        <f t="shared" si="93"/>
        <v>#VALUE!</v>
      </c>
      <c r="CY261" s="246" t="e">
        <f t="shared" si="94"/>
        <v>#VALUE!</v>
      </c>
      <c r="CZ261" s="246" t="e">
        <f t="shared" si="95"/>
        <v>#VALUE!</v>
      </c>
      <c r="DA261" s="246" t="e">
        <f t="shared" si="96"/>
        <v>#VALUE!</v>
      </c>
      <c r="DB261" s="246" t="e">
        <f t="shared" si="97"/>
        <v>#VALUE!</v>
      </c>
      <c r="DC261" s="246" t="e">
        <f t="shared" si="98"/>
        <v>#VALUE!</v>
      </c>
      <c r="DD261" s="246" t="e">
        <f t="shared" si="99"/>
        <v>#VALUE!</v>
      </c>
      <c r="DE261" s="212"/>
      <c r="DF261" s="212" t="e">
        <f t="shared" si="100"/>
        <v>#VALUE!</v>
      </c>
      <c r="DG261" s="212"/>
      <c r="DH261" s="212"/>
      <c r="DI261" s="212"/>
      <c r="DJ261" s="212"/>
      <c r="DK261" s="212"/>
      <c r="DL261" s="212"/>
      <c r="DM261" s="212"/>
      <c r="DN261" s="212"/>
      <c r="DO261" s="212"/>
      <c r="DP261" s="212"/>
      <c r="DQ261" s="212"/>
      <c r="DR261" s="264">
        <f t="shared" si="101"/>
        <v>48</v>
      </c>
      <c r="DS261" s="241">
        <f t="shared" si="102"/>
        <v>10</v>
      </c>
      <c r="DT261" s="212">
        <f t="shared" si="103"/>
        <v>7</v>
      </c>
      <c r="DU261" s="212">
        <f t="shared" si="104"/>
        <v>7</v>
      </c>
      <c r="DV261" s="212">
        <f t="shared" si="105"/>
        <v>7</v>
      </c>
      <c r="DW261" s="212">
        <f t="shared" si="106"/>
        <v>7</v>
      </c>
      <c r="DX261" s="264">
        <f t="shared" si="107"/>
        <v>3</v>
      </c>
      <c r="DY261" s="265">
        <f t="shared" si="108"/>
        <v>7</v>
      </c>
      <c r="DZ261" s="212">
        <f t="shared" si="109"/>
        <v>48</v>
      </c>
      <c r="EA261" s="212">
        <f t="shared" si="110"/>
        <v>10</v>
      </c>
      <c r="EB261" s="212">
        <f t="shared" si="111"/>
        <v>0</v>
      </c>
      <c r="EC261" s="212">
        <f t="shared" ref="EC261:ED261" si="1857">IF(ISEVEN($B261),DT261,0)</f>
        <v>7</v>
      </c>
      <c r="ED261" s="212">
        <f t="shared" si="1857"/>
        <v>7</v>
      </c>
      <c r="EE261" s="212">
        <f t="shared" ref="EE261:EF261" si="1858">IF(ISODD($B261),DU261,0)</f>
        <v>0</v>
      </c>
      <c r="EF261" s="212">
        <f t="shared" si="1858"/>
        <v>0</v>
      </c>
      <c r="EG261" s="212">
        <f t="shared" si="114"/>
        <v>7</v>
      </c>
      <c r="EH261" s="212">
        <f t="shared" si="115"/>
        <v>0</v>
      </c>
      <c r="EI261" s="212">
        <f t="shared" ref="EI261:EJ261" si="1859">IF(ISEVEN($B261),DW261,0)</f>
        <v>7</v>
      </c>
      <c r="EJ261" s="264">
        <f t="shared" si="1859"/>
        <v>3</v>
      </c>
      <c r="EK261" s="212">
        <f t="shared" ref="EK261:EL261" si="1860">IF(ISODD($B261),DX261,0)</f>
        <v>0</v>
      </c>
      <c r="EL261" s="212">
        <f t="shared" si="1860"/>
        <v>0</v>
      </c>
      <c r="EM261" s="212">
        <f t="shared" si="118"/>
        <v>7</v>
      </c>
      <c r="EN261" s="212"/>
      <c r="EO261" s="212"/>
      <c r="EP261" s="241">
        <f t="shared" si="119"/>
        <v>10</v>
      </c>
      <c r="EQ261" s="212">
        <f t="shared" si="120"/>
        <v>8</v>
      </c>
      <c r="ER261" s="212">
        <f t="shared" si="121"/>
        <v>9</v>
      </c>
      <c r="ES261" s="212">
        <f t="shared" si="122"/>
        <v>9</v>
      </c>
      <c r="ET261" s="264">
        <f t="shared" si="123"/>
        <v>4</v>
      </c>
      <c r="EU261" s="212">
        <f t="shared" si="124"/>
        <v>8</v>
      </c>
      <c r="EV261" s="212"/>
      <c r="EW261" s="212">
        <f t="shared" si="125"/>
        <v>48</v>
      </c>
      <c r="EX261" s="212">
        <f t="shared" si="126"/>
        <v>10</v>
      </c>
      <c r="EY261" s="212">
        <f t="shared" si="127"/>
        <v>0</v>
      </c>
      <c r="EZ261" s="212">
        <f t="shared" ref="EZ261:FA261" si="1861">IF(ISEVEN($B261),EQ261,0)</f>
        <v>8</v>
      </c>
      <c r="FA261" s="212">
        <f t="shared" si="1861"/>
        <v>9</v>
      </c>
      <c r="FB261" s="212">
        <f t="shared" ref="FB261:FC261" si="1862">IF(ISODD($B261),ER261,0)</f>
        <v>0</v>
      </c>
      <c r="FC261" s="212">
        <f t="shared" si="1862"/>
        <v>0</v>
      </c>
      <c r="FD261" s="212">
        <f t="shared" si="130"/>
        <v>9</v>
      </c>
      <c r="FE261" s="212">
        <f t="shared" si="131"/>
        <v>0</v>
      </c>
      <c r="FF261" s="264">
        <f t="shared" ref="FF261:FG261" si="1863">IF(ISEVEN($B261),ET261,0)</f>
        <v>4</v>
      </c>
      <c r="FG261" s="212">
        <f t="shared" si="1863"/>
        <v>8</v>
      </c>
      <c r="FH261" s="212">
        <f t="shared" si="133"/>
        <v>0</v>
      </c>
      <c r="FI261" s="212">
        <v>0</v>
      </c>
      <c r="FJ261" s="212">
        <v>0</v>
      </c>
      <c r="FK261" s="212"/>
      <c r="FL261" s="212"/>
      <c r="FM261" s="262">
        <v>48</v>
      </c>
    </row>
    <row r="262" spans="1:169" ht="15.75" customHeight="1" x14ac:dyDescent="0.2">
      <c r="A262" s="247">
        <v>249</v>
      </c>
      <c r="B262" s="266">
        <v>213423243249</v>
      </c>
      <c r="C262" s="266" t="s">
        <v>283</v>
      </c>
      <c r="D262" s="250"/>
      <c r="E262" s="267" t="s">
        <v>284</v>
      </c>
      <c r="F262" s="252">
        <f t="shared" si="0"/>
        <v>2</v>
      </c>
      <c r="G262" s="252">
        <f t="shared" si="1"/>
        <v>2</v>
      </c>
      <c r="H262" s="252">
        <f t="shared" si="2"/>
        <v>2</v>
      </c>
      <c r="I262" s="252">
        <f t="shared" si="3"/>
        <v>2</v>
      </c>
      <c r="J262" s="252">
        <f t="shared" si="4"/>
        <v>2</v>
      </c>
      <c r="K262" s="252">
        <f t="shared" si="5"/>
        <v>2</v>
      </c>
      <c r="L262" s="252">
        <f t="shared" si="6"/>
        <v>2</v>
      </c>
      <c r="M262" s="252">
        <f t="shared" si="7"/>
        <v>0</v>
      </c>
      <c r="N262" s="252">
        <f t="shared" si="8"/>
        <v>0</v>
      </c>
      <c r="O262" s="253">
        <f t="shared" si="9"/>
        <v>0</v>
      </c>
      <c r="P262" s="252">
        <f t="shared" si="10"/>
        <v>10</v>
      </c>
      <c r="Q262" s="252">
        <f t="shared" si="11"/>
        <v>0</v>
      </c>
      <c r="R262" s="252">
        <f t="shared" si="12"/>
        <v>0</v>
      </c>
      <c r="S262" s="254">
        <f t="shared" si="13"/>
        <v>0</v>
      </c>
      <c r="T262" s="255">
        <f t="shared" si="14"/>
        <v>3</v>
      </c>
      <c r="U262" s="252">
        <f t="shared" si="15"/>
        <v>0</v>
      </c>
      <c r="V262" s="252">
        <f t="shared" si="16"/>
        <v>0</v>
      </c>
      <c r="W262" s="252">
        <f t="shared" si="17"/>
        <v>0</v>
      </c>
      <c r="X262" s="254">
        <f t="shared" si="18"/>
        <v>0</v>
      </c>
      <c r="Y262" s="256">
        <f t="shared" si="19"/>
        <v>4</v>
      </c>
      <c r="Z262" s="252">
        <f t="shared" si="20"/>
        <v>0</v>
      </c>
      <c r="AA262" s="252">
        <f t="shared" si="21"/>
        <v>0</v>
      </c>
      <c r="AB262" s="252">
        <f t="shared" si="22"/>
        <v>0</v>
      </c>
      <c r="AC262" s="254">
        <f t="shared" si="23"/>
        <v>0</v>
      </c>
      <c r="AD262" s="255">
        <f t="shared" si="24"/>
        <v>4</v>
      </c>
      <c r="AE262" s="252">
        <f t="shared" si="25"/>
        <v>10</v>
      </c>
      <c r="AF262" s="252">
        <f t="shared" si="26"/>
        <v>0</v>
      </c>
      <c r="AG262" s="252">
        <f t="shared" si="27"/>
        <v>0</v>
      </c>
      <c r="AH262" s="254">
        <f t="shared" si="28"/>
        <v>0</v>
      </c>
      <c r="AI262" s="257">
        <f t="shared" si="29"/>
        <v>3</v>
      </c>
      <c r="AJ262" s="252">
        <f t="shared" si="30"/>
        <v>9</v>
      </c>
      <c r="AK262" s="252">
        <f t="shared" si="31"/>
        <v>0</v>
      </c>
      <c r="AL262" s="252">
        <f t="shared" si="32"/>
        <v>0</v>
      </c>
      <c r="AM262" s="254">
        <f t="shared" si="33"/>
        <v>0</v>
      </c>
      <c r="AN262" s="257">
        <f t="shared" si="34"/>
        <v>3</v>
      </c>
      <c r="AO262" s="252">
        <f t="shared" si="35"/>
        <v>0</v>
      </c>
      <c r="AP262" s="252">
        <f t="shared" si="36"/>
        <v>0</v>
      </c>
      <c r="AQ262" s="252">
        <f t="shared" si="37"/>
        <v>0</v>
      </c>
      <c r="AR262" s="254">
        <f t="shared" si="38"/>
        <v>0</v>
      </c>
      <c r="AS262" s="257">
        <f t="shared" si="39"/>
        <v>4</v>
      </c>
      <c r="AT262" s="252">
        <f t="shared" si="40"/>
        <v>10</v>
      </c>
      <c r="AU262" s="252">
        <f t="shared" si="41"/>
        <v>0</v>
      </c>
      <c r="AV262" s="252">
        <f t="shared" si="42"/>
        <v>0</v>
      </c>
      <c r="AW262" s="254">
        <f t="shared" si="43"/>
        <v>0</v>
      </c>
      <c r="AX262" s="258">
        <f t="shared" si="44"/>
        <v>3</v>
      </c>
      <c r="AY262" s="252">
        <f t="shared" si="45"/>
        <v>0</v>
      </c>
      <c r="AZ262" s="252">
        <f t="shared" si="46"/>
        <v>0</v>
      </c>
      <c r="BA262" s="252">
        <f t="shared" si="47"/>
        <v>0</v>
      </c>
      <c r="BB262" s="254">
        <f t="shared" si="48"/>
        <v>0</v>
      </c>
      <c r="BC262" s="257">
        <f t="shared" si="49"/>
        <v>4</v>
      </c>
      <c r="BD262" s="252">
        <f t="shared" si="50"/>
        <v>0</v>
      </c>
      <c r="BE262" s="252">
        <f t="shared" si="51"/>
        <v>0</v>
      </c>
      <c r="BF262" s="252">
        <f t="shared" si="52"/>
        <v>0</v>
      </c>
      <c r="BG262" s="254">
        <f t="shared" si="53"/>
        <v>0</v>
      </c>
      <c r="BH262" s="257">
        <f t="shared" si="54"/>
        <v>4</v>
      </c>
      <c r="BI262" s="259">
        <f t="shared" si="55"/>
        <v>5</v>
      </c>
      <c r="BJ262" s="252">
        <f t="shared" si="56"/>
        <v>0</v>
      </c>
      <c r="BK262" s="252">
        <f t="shared" si="57"/>
        <v>0</v>
      </c>
      <c r="BL262" s="254">
        <f t="shared" si="58"/>
        <v>0</v>
      </c>
      <c r="BM262" s="260">
        <f t="shared" si="59"/>
        <v>3</v>
      </c>
      <c r="BN262" s="252">
        <f t="shared" si="60"/>
        <v>10</v>
      </c>
      <c r="BO262" s="252">
        <f t="shared" si="61"/>
        <v>0</v>
      </c>
      <c r="BP262" s="252">
        <f t="shared" si="62"/>
        <v>0</v>
      </c>
      <c r="BQ262" s="254">
        <f t="shared" si="63"/>
        <v>0</v>
      </c>
      <c r="BR262" s="261">
        <f t="shared" si="64"/>
        <v>3</v>
      </c>
      <c r="BS262" s="252">
        <f t="shared" si="65"/>
        <v>0</v>
      </c>
      <c r="BT262" s="252">
        <f t="shared" si="66"/>
        <v>0</v>
      </c>
      <c r="BU262" s="252">
        <f t="shared" si="67"/>
        <v>0</v>
      </c>
      <c r="BV262" s="254">
        <f t="shared" si="68"/>
        <v>0</v>
      </c>
      <c r="BW262" s="261">
        <f t="shared" si="69"/>
        <v>4</v>
      </c>
      <c r="BX262" s="262">
        <v>68</v>
      </c>
      <c r="BY262" s="262">
        <v>68</v>
      </c>
      <c r="BZ262" s="246" t="e">
        <f t="shared" si="70"/>
        <v>#VALUE!</v>
      </c>
      <c r="CA262" s="246">
        <f t="shared" si="71"/>
        <v>20</v>
      </c>
      <c r="CB262" s="246" t="e">
        <f t="shared" si="72"/>
        <v>#VALUE!</v>
      </c>
      <c r="CC262" s="246" t="e">
        <f t="shared" si="73"/>
        <v>#VALUE!</v>
      </c>
      <c r="CD262" s="246" t="e">
        <f t="shared" si="74"/>
        <v>#VALUE!</v>
      </c>
      <c r="CE262" s="246" t="e">
        <f t="shared" si="75"/>
        <v>#VALUE!</v>
      </c>
      <c r="CF262" s="246" t="e">
        <f t="shared" si="76"/>
        <v>#VALUE!</v>
      </c>
      <c r="CG262" s="246" t="e">
        <f t="shared" si="77"/>
        <v>#VALUE!</v>
      </c>
      <c r="CH262" s="246" t="e">
        <f t="shared" si="78"/>
        <v>#VALUE!</v>
      </c>
      <c r="CI262" s="246" t="e">
        <f t="shared" si="79"/>
        <v>#VALUE!</v>
      </c>
      <c r="CJ262" s="246" t="e">
        <f t="shared" si="80"/>
        <v>#VALUE!</v>
      </c>
      <c r="CK262" s="246" t="e">
        <f t="shared" si="81"/>
        <v>#VALUE!</v>
      </c>
      <c r="CL262" s="246" t="e">
        <f t="shared" si="82"/>
        <v>#VALUE!</v>
      </c>
      <c r="CM262" s="246" t="e">
        <f t="shared" si="83"/>
        <v>#VALUE!</v>
      </c>
      <c r="CN262" s="246" t="e">
        <f t="shared" si="84"/>
        <v>#VALUE!</v>
      </c>
      <c r="CO262" s="263" t="str">
        <f t="shared" si="85"/>
        <v>2023PEC AI 202</v>
      </c>
      <c r="CP262" s="246" t="e">
        <f t="shared" si="86"/>
        <v>#VALUE!</v>
      </c>
      <c r="CQ262" s="211"/>
      <c r="CR262" s="246">
        <f t="shared" si="87"/>
        <v>20</v>
      </c>
      <c r="CS262" s="246" t="e">
        <f t="shared" si="88"/>
        <v>#VALUE!</v>
      </c>
      <c r="CT262" s="246" t="e">
        <f t="shared" si="89"/>
        <v>#VALUE!</v>
      </c>
      <c r="CU262" s="246" t="e">
        <f t="shared" si="90"/>
        <v>#VALUE!</v>
      </c>
      <c r="CV262" s="246" t="e">
        <f t="shared" si="91"/>
        <v>#VALUE!</v>
      </c>
      <c r="CW262" s="246" t="e">
        <f t="shared" si="92"/>
        <v>#VALUE!</v>
      </c>
      <c r="CX262" s="246" t="e">
        <f t="shared" si="93"/>
        <v>#VALUE!</v>
      </c>
      <c r="CY262" s="246" t="e">
        <f t="shared" si="94"/>
        <v>#VALUE!</v>
      </c>
      <c r="CZ262" s="246" t="e">
        <f t="shared" si="95"/>
        <v>#VALUE!</v>
      </c>
      <c r="DA262" s="246" t="e">
        <f t="shared" si="96"/>
        <v>#VALUE!</v>
      </c>
      <c r="DB262" s="246" t="e">
        <f t="shared" si="97"/>
        <v>#VALUE!</v>
      </c>
      <c r="DC262" s="246" t="e">
        <f t="shared" si="98"/>
        <v>#VALUE!</v>
      </c>
      <c r="DD262" s="246" t="e">
        <f t="shared" si="99"/>
        <v>#VALUE!</v>
      </c>
      <c r="DE262" s="212"/>
      <c r="DF262" s="212" t="e">
        <f t="shared" si="100"/>
        <v>#VALUE!</v>
      </c>
      <c r="DG262" s="212"/>
      <c r="DH262" s="212"/>
      <c r="DI262" s="212"/>
      <c r="DJ262" s="212"/>
      <c r="DK262" s="212"/>
      <c r="DL262" s="212"/>
      <c r="DM262" s="212"/>
      <c r="DN262" s="212"/>
      <c r="DO262" s="212"/>
      <c r="DP262" s="212"/>
      <c r="DQ262" s="212"/>
      <c r="DR262" s="264">
        <f t="shared" si="101"/>
        <v>68</v>
      </c>
      <c r="DS262" s="241">
        <f t="shared" si="102"/>
        <v>14</v>
      </c>
      <c r="DT262" s="212">
        <f t="shared" si="103"/>
        <v>10</v>
      </c>
      <c r="DU262" s="212">
        <f t="shared" si="104"/>
        <v>10</v>
      </c>
      <c r="DV262" s="212">
        <f t="shared" si="105"/>
        <v>9</v>
      </c>
      <c r="DW262" s="212">
        <f t="shared" si="106"/>
        <v>10</v>
      </c>
      <c r="DX262" s="264">
        <f t="shared" si="107"/>
        <v>5</v>
      </c>
      <c r="DY262" s="265">
        <f t="shared" si="108"/>
        <v>10</v>
      </c>
      <c r="DZ262" s="212">
        <f t="shared" si="109"/>
        <v>68</v>
      </c>
      <c r="EA262" s="212">
        <f t="shared" si="110"/>
        <v>14</v>
      </c>
      <c r="EB262" s="212">
        <f t="shared" si="111"/>
        <v>10</v>
      </c>
      <c r="EC262" s="212">
        <f t="shared" ref="EC262:ED262" si="1864">IF(ISEVEN($B262),DT262,0)</f>
        <v>0</v>
      </c>
      <c r="ED262" s="212">
        <f t="shared" si="1864"/>
        <v>0</v>
      </c>
      <c r="EE262" s="212">
        <f t="shared" ref="EE262:EF262" si="1865">IF(ISODD($B262),DU262,0)</f>
        <v>10</v>
      </c>
      <c r="EF262" s="212">
        <f t="shared" si="1865"/>
        <v>9</v>
      </c>
      <c r="EG262" s="212">
        <f t="shared" si="114"/>
        <v>0</v>
      </c>
      <c r="EH262" s="212">
        <f t="shared" si="115"/>
        <v>10</v>
      </c>
      <c r="EI262" s="212">
        <f t="shared" ref="EI262:EJ262" si="1866">IF(ISEVEN($B262),DW262,0)</f>
        <v>0</v>
      </c>
      <c r="EJ262" s="212">
        <f t="shared" si="1866"/>
        <v>0</v>
      </c>
      <c r="EK262" s="264">
        <f t="shared" ref="EK262:EL262" si="1867">IF(ISODD($B262),DX262,0)</f>
        <v>5</v>
      </c>
      <c r="EL262" s="212">
        <f t="shared" si="1867"/>
        <v>10</v>
      </c>
      <c r="EM262" s="212">
        <f t="shared" si="118"/>
        <v>0</v>
      </c>
      <c r="EN262" s="212"/>
      <c r="EO262" s="212"/>
      <c r="EP262" s="241">
        <f t="shared" si="119"/>
        <v>14</v>
      </c>
      <c r="EQ262" s="212">
        <f t="shared" si="120"/>
        <v>12</v>
      </c>
      <c r="ER262" s="212">
        <f t="shared" si="121"/>
        <v>12</v>
      </c>
      <c r="ES262" s="212">
        <f t="shared" si="122"/>
        <v>11</v>
      </c>
      <c r="ET262" s="264">
        <f t="shared" si="123"/>
        <v>8</v>
      </c>
      <c r="EU262" s="212">
        <f t="shared" si="124"/>
        <v>11</v>
      </c>
      <c r="EV262" s="212"/>
      <c r="EW262" s="212">
        <f t="shared" si="125"/>
        <v>68</v>
      </c>
      <c r="EX262" s="212">
        <f t="shared" si="126"/>
        <v>14</v>
      </c>
      <c r="EY262" s="212">
        <f t="shared" si="127"/>
        <v>12</v>
      </c>
      <c r="EZ262" s="212">
        <f t="shared" ref="EZ262:FA262" si="1868">IF(ISEVEN($B262),EQ262,0)</f>
        <v>0</v>
      </c>
      <c r="FA262" s="212">
        <f t="shared" si="1868"/>
        <v>0</v>
      </c>
      <c r="FB262" s="212">
        <f t="shared" ref="FB262:FC262" si="1869">IF(ISODD($B262),ER262,0)</f>
        <v>12</v>
      </c>
      <c r="FC262" s="212">
        <f t="shared" si="1869"/>
        <v>11</v>
      </c>
      <c r="FD262" s="212">
        <f t="shared" si="130"/>
        <v>0</v>
      </c>
      <c r="FE262" s="264">
        <f t="shared" si="131"/>
        <v>8</v>
      </c>
      <c r="FF262" s="212">
        <f t="shared" ref="FF262:FG262" si="1870">IF(ISEVEN($B262),ET262,0)</f>
        <v>0</v>
      </c>
      <c r="FG262" s="212">
        <f t="shared" si="1870"/>
        <v>0</v>
      </c>
      <c r="FH262" s="212">
        <f t="shared" si="133"/>
        <v>11</v>
      </c>
      <c r="FI262" s="212">
        <v>0</v>
      </c>
      <c r="FJ262" s="212">
        <v>0</v>
      </c>
      <c r="FK262" s="212"/>
      <c r="FL262" s="212"/>
      <c r="FM262" s="262">
        <v>68</v>
      </c>
    </row>
    <row r="263" spans="1:169" ht="15.75" customHeight="1" x14ac:dyDescent="0.2">
      <c r="A263" s="247">
        <v>250</v>
      </c>
      <c r="B263" s="266">
        <v>213423243250</v>
      </c>
      <c r="C263" s="266" t="s">
        <v>285</v>
      </c>
      <c r="D263" s="250"/>
      <c r="E263" s="267" t="s">
        <v>286</v>
      </c>
      <c r="F263" s="252">
        <f t="shared" si="0"/>
        <v>2</v>
      </c>
      <c r="G263" s="252">
        <f t="shared" si="1"/>
        <v>2</v>
      </c>
      <c r="H263" s="252">
        <f t="shared" si="2"/>
        <v>2</v>
      </c>
      <c r="I263" s="252">
        <f t="shared" si="3"/>
        <v>2</v>
      </c>
      <c r="J263" s="252">
        <f t="shared" si="4"/>
        <v>2</v>
      </c>
      <c r="K263" s="252">
        <f t="shared" si="5"/>
        <v>2</v>
      </c>
      <c r="L263" s="252">
        <f t="shared" si="6"/>
        <v>2</v>
      </c>
      <c r="M263" s="252">
        <f t="shared" si="7"/>
        <v>2</v>
      </c>
      <c r="N263" s="252">
        <f t="shared" si="8"/>
        <v>0</v>
      </c>
      <c r="O263" s="253">
        <f t="shared" si="9"/>
        <v>0</v>
      </c>
      <c r="P263" s="252">
        <f t="shared" si="10"/>
        <v>0</v>
      </c>
      <c r="Q263" s="252">
        <f t="shared" si="11"/>
        <v>0</v>
      </c>
      <c r="R263" s="252">
        <f t="shared" si="12"/>
        <v>0</v>
      </c>
      <c r="S263" s="254">
        <f t="shared" si="13"/>
        <v>0</v>
      </c>
      <c r="T263" s="255">
        <f t="shared" si="14"/>
        <v>4</v>
      </c>
      <c r="U263" s="252">
        <f t="shared" si="15"/>
        <v>11</v>
      </c>
      <c r="V263" s="252">
        <f t="shared" si="16"/>
        <v>0</v>
      </c>
      <c r="W263" s="252">
        <f t="shared" si="17"/>
        <v>0</v>
      </c>
      <c r="X263" s="254">
        <f t="shared" si="18"/>
        <v>0</v>
      </c>
      <c r="Y263" s="256">
        <f t="shared" si="19"/>
        <v>3</v>
      </c>
      <c r="Z263" s="252">
        <f t="shared" si="20"/>
        <v>12</v>
      </c>
      <c r="AA263" s="252">
        <f t="shared" si="21"/>
        <v>0</v>
      </c>
      <c r="AB263" s="252">
        <f t="shared" si="22"/>
        <v>0</v>
      </c>
      <c r="AC263" s="254">
        <f t="shared" si="23"/>
        <v>0</v>
      </c>
      <c r="AD263" s="255">
        <f t="shared" si="24"/>
        <v>3</v>
      </c>
      <c r="AE263" s="252">
        <f t="shared" si="25"/>
        <v>0</v>
      </c>
      <c r="AF263" s="252">
        <f t="shared" si="26"/>
        <v>0</v>
      </c>
      <c r="AG263" s="252">
        <f t="shared" si="27"/>
        <v>0</v>
      </c>
      <c r="AH263" s="254">
        <f t="shared" si="28"/>
        <v>0</v>
      </c>
      <c r="AI263" s="257">
        <f t="shared" si="29"/>
        <v>4</v>
      </c>
      <c r="AJ263" s="252">
        <f t="shared" si="30"/>
        <v>0</v>
      </c>
      <c r="AK263" s="252">
        <f t="shared" si="31"/>
        <v>0</v>
      </c>
      <c r="AL263" s="252">
        <f t="shared" si="32"/>
        <v>0</v>
      </c>
      <c r="AM263" s="254">
        <f t="shared" si="33"/>
        <v>0</v>
      </c>
      <c r="AN263" s="257">
        <f t="shared" si="34"/>
        <v>4</v>
      </c>
      <c r="AO263" s="252">
        <f t="shared" si="35"/>
        <v>12</v>
      </c>
      <c r="AP263" s="252">
        <f t="shared" si="36"/>
        <v>0</v>
      </c>
      <c r="AQ263" s="252">
        <f t="shared" si="37"/>
        <v>0</v>
      </c>
      <c r="AR263" s="254">
        <f t="shared" si="38"/>
        <v>0</v>
      </c>
      <c r="AS263" s="257">
        <f t="shared" si="39"/>
        <v>3</v>
      </c>
      <c r="AT263" s="252">
        <f t="shared" si="40"/>
        <v>0</v>
      </c>
      <c r="AU263" s="252">
        <f t="shared" si="41"/>
        <v>0</v>
      </c>
      <c r="AV263" s="252">
        <f t="shared" si="42"/>
        <v>0</v>
      </c>
      <c r="AW263" s="254">
        <f t="shared" si="43"/>
        <v>0</v>
      </c>
      <c r="AX263" s="258">
        <f t="shared" si="44"/>
        <v>4</v>
      </c>
      <c r="AY263" s="252">
        <f t="shared" si="45"/>
        <v>12</v>
      </c>
      <c r="AZ263" s="252">
        <f t="shared" si="46"/>
        <v>0</v>
      </c>
      <c r="BA263" s="252">
        <f t="shared" si="47"/>
        <v>0</v>
      </c>
      <c r="BB263" s="254">
        <f t="shared" si="48"/>
        <v>0</v>
      </c>
      <c r="BC263" s="257">
        <f t="shared" si="49"/>
        <v>3</v>
      </c>
      <c r="BD263" s="259">
        <f t="shared" si="50"/>
        <v>5</v>
      </c>
      <c r="BE263" s="252">
        <f t="shared" si="51"/>
        <v>0</v>
      </c>
      <c r="BF263" s="252">
        <f t="shared" si="52"/>
        <v>0</v>
      </c>
      <c r="BG263" s="254">
        <f t="shared" si="53"/>
        <v>0</v>
      </c>
      <c r="BH263" s="257">
        <f t="shared" si="54"/>
        <v>3</v>
      </c>
      <c r="BI263" s="252">
        <f t="shared" si="55"/>
        <v>0</v>
      </c>
      <c r="BJ263" s="252">
        <f t="shared" si="56"/>
        <v>0</v>
      </c>
      <c r="BK263" s="252">
        <f t="shared" si="57"/>
        <v>0</v>
      </c>
      <c r="BL263" s="254">
        <f t="shared" si="58"/>
        <v>0</v>
      </c>
      <c r="BM263" s="260">
        <f t="shared" si="59"/>
        <v>4</v>
      </c>
      <c r="BN263" s="252">
        <f t="shared" si="60"/>
        <v>0</v>
      </c>
      <c r="BO263" s="252">
        <f t="shared" si="61"/>
        <v>0</v>
      </c>
      <c r="BP263" s="252">
        <f t="shared" si="62"/>
        <v>0</v>
      </c>
      <c r="BQ263" s="254">
        <f t="shared" si="63"/>
        <v>0</v>
      </c>
      <c r="BR263" s="261">
        <f t="shared" si="64"/>
        <v>4</v>
      </c>
      <c r="BS263" s="252">
        <f t="shared" si="65"/>
        <v>12</v>
      </c>
      <c r="BT263" s="252">
        <f t="shared" si="66"/>
        <v>0</v>
      </c>
      <c r="BU263" s="252">
        <f t="shared" si="67"/>
        <v>0</v>
      </c>
      <c r="BV263" s="254">
        <f t="shared" si="68"/>
        <v>0</v>
      </c>
      <c r="BW263" s="261">
        <f t="shared" si="69"/>
        <v>3</v>
      </c>
      <c r="BX263" s="262">
        <v>80</v>
      </c>
      <c r="BY263" s="262">
        <v>80</v>
      </c>
      <c r="BZ263" s="246" t="e">
        <f t="shared" si="70"/>
        <v>#VALUE!</v>
      </c>
      <c r="CA263" s="246">
        <f t="shared" si="71"/>
        <v>14</v>
      </c>
      <c r="CB263" s="246" t="e">
        <f t="shared" si="72"/>
        <v>#VALUE!</v>
      </c>
      <c r="CC263" s="246" t="e">
        <f t="shared" si="73"/>
        <v>#VALUE!</v>
      </c>
      <c r="CD263" s="246" t="e">
        <f t="shared" si="74"/>
        <v>#VALUE!</v>
      </c>
      <c r="CE263" s="246" t="e">
        <f t="shared" si="75"/>
        <v>#VALUE!</v>
      </c>
      <c r="CF263" s="246" t="e">
        <f t="shared" si="76"/>
        <v>#VALUE!</v>
      </c>
      <c r="CG263" s="246" t="e">
        <f t="shared" si="77"/>
        <v>#VALUE!</v>
      </c>
      <c r="CH263" s="246" t="e">
        <f t="shared" si="78"/>
        <v>#VALUE!</v>
      </c>
      <c r="CI263" s="246" t="e">
        <f t="shared" si="79"/>
        <v>#VALUE!</v>
      </c>
      <c r="CJ263" s="246" t="e">
        <f t="shared" si="80"/>
        <v>#VALUE!</v>
      </c>
      <c r="CK263" s="246" t="e">
        <f t="shared" si="81"/>
        <v>#VALUE!</v>
      </c>
      <c r="CL263" s="246" t="e">
        <f t="shared" si="82"/>
        <v>#VALUE!</v>
      </c>
      <c r="CM263" s="246" t="e">
        <f t="shared" si="83"/>
        <v>#VALUE!</v>
      </c>
      <c r="CN263" s="246" t="e">
        <f t="shared" si="84"/>
        <v>#VALUE!</v>
      </c>
      <c r="CO263" s="263" t="str">
        <f t="shared" si="85"/>
        <v>2023PEC AI 203</v>
      </c>
      <c r="CP263" s="246" t="e">
        <f t="shared" si="86"/>
        <v>#VALUE!</v>
      </c>
      <c r="CQ263" s="211"/>
      <c r="CR263" s="246">
        <f t="shared" si="87"/>
        <v>13</v>
      </c>
      <c r="CS263" s="246" t="e">
        <f t="shared" si="88"/>
        <v>#VALUE!</v>
      </c>
      <c r="CT263" s="246" t="e">
        <f t="shared" si="89"/>
        <v>#VALUE!</v>
      </c>
      <c r="CU263" s="246" t="e">
        <f t="shared" si="90"/>
        <v>#VALUE!</v>
      </c>
      <c r="CV263" s="246" t="e">
        <f t="shared" si="91"/>
        <v>#VALUE!</v>
      </c>
      <c r="CW263" s="246" t="e">
        <f t="shared" si="92"/>
        <v>#VALUE!</v>
      </c>
      <c r="CX263" s="246" t="e">
        <f t="shared" si="93"/>
        <v>#VALUE!</v>
      </c>
      <c r="CY263" s="246" t="e">
        <f t="shared" si="94"/>
        <v>#VALUE!</v>
      </c>
      <c r="CZ263" s="246" t="e">
        <f t="shared" si="95"/>
        <v>#VALUE!</v>
      </c>
      <c r="DA263" s="246" t="e">
        <f t="shared" si="96"/>
        <v>#VALUE!</v>
      </c>
      <c r="DB263" s="246" t="e">
        <f t="shared" si="97"/>
        <v>#VALUE!</v>
      </c>
      <c r="DC263" s="246" t="e">
        <f t="shared" si="98"/>
        <v>#VALUE!</v>
      </c>
      <c r="DD263" s="246" t="e">
        <f t="shared" si="99"/>
        <v>#VALUE!</v>
      </c>
      <c r="DE263" s="212"/>
      <c r="DF263" s="212" t="e">
        <f t="shared" si="100"/>
        <v>#VALUE!</v>
      </c>
      <c r="DG263" s="212"/>
      <c r="DH263" s="212"/>
      <c r="DI263" s="212"/>
      <c r="DJ263" s="212"/>
      <c r="DK263" s="212"/>
      <c r="DL263" s="212"/>
      <c r="DM263" s="212"/>
      <c r="DN263" s="212"/>
      <c r="DO263" s="212"/>
      <c r="DP263" s="212"/>
      <c r="DQ263" s="212"/>
      <c r="DR263" s="264">
        <f t="shared" si="101"/>
        <v>80</v>
      </c>
      <c r="DS263" s="241">
        <f t="shared" si="102"/>
        <v>16</v>
      </c>
      <c r="DT263" s="212">
        <f t="shared" si="103"/>
        <v>11</v>
      </c>
      <c r="DU263" s="212">
        <f t="shared" si="104"/>
        <v>12</v>
      </c>
      <c r="DV263" s="212">
        <f t="shared" si="105"/>
        <v>12</v>
      </c>
      <c r="DW263" s="212">
        <f t="shared" si="106"/>
        <v>12</v>
      </c>
      <c r="DX263" s="264">
        <f t="shared" si="107"/>
        <v>5</v>
      </c>
      <c r="DY263" s="265">
        <f t="shared" si="108"/>
        <v>12</v>
      </c>
      <c r="DZ263" s="212">
        <f t="shared" si="109"/>
        <v>80</v>
      </c>
      <c r="EA263" s="212">
        <f t="shared" si="110"/>
        <v>16</v>
      </c>
      <c r="EB263" s="212">
        <f t="shared" si="111"/>
        <v>0</v>
      </c>
      <c r="EC263" s="212">
        <f t="shared" ref="EC263:ED263" si="1871">IF(ISEVEN($B263),DT263,0)</f>
        <v>11</v>
      </c>
      <c r="ED263" s="212">
        <f t="shared" si="1871"/>
        <v>12</v>
      </c>
      <c r="EE263" s="212">
        <f t="shared" ref="EE263:EF263" si="1872">IF(ISODD($B263),DU263,0)</f>
        <v>0</v>
      </c>
      <c r="EF263" s="212">
        <f t="shared" si="1872"/>
        <v>0</v>
      </c>
      <c r="EG263" s="212">
        <f t="shared" si="114"/>
        <v>12</v>
      </c>
      <c r="EH263" s="212">
        <f t="shared" si="115"/>
        <v>0</v>
      </c>
      <c r="EI263" s="212">
        <f t="shared" ref="EI263:EJ263" si="1873">IF(ISEVEN($B263),DW263,0)</f>
        <v>12</v>
      </c>
      <c r="EJ263" s="264">
        <f t="shared" si="1873"/>
        <v>5</v>
      </c>
      <c r="EK263" s="212">
        <f t="shared" ref="EK263:EL263" si="1874">IF(ISODD($B263),DX263,0)</f>
        <v>0</v>
      </c>
      <c r="EL263" s="212">
        <f t="shared" si="1874"/>
        <v>0</v>
      </c>
      <c r="EM263" s="212">
        <f t="shared" si="118"/>
        <v>12</v>
      </c>
      <c r="EN263" s="212"/>
      <c r="EO263" s="212"/>
      <c r="EP263" s="241">
        <f t="shared" si="119"/>
        <v>16</v>
      </c>
      <c r="EQ263" s="212">
        <f t="shared" si="120"/>
        <v>13</v>
      </c>
      <c r="ER263" s="212">
        <f t="shared" si="121"/>
        <v>14</v>
      </c>
      <c r="ES263" s="212">
        <f t="shared" si="122"/>
        <v>14</v>
      </c>
      <c r="ET263" s="264">
        <f t="shared" si="123"/>
        <v>10</v>
      </c>
      <c r="EU263" s="212">
        <f t="shared" si="124"/>
        <v>13</v>
      </c>
      <c r="EV263" s="212"/>
      <c r="EW263" s="212">
        <f t="shared" si="125"/>
        <v>80</v>
      </c>
      <c r="EX263" s="212">
        <f t="shared" si="126"/>
        <v>16</v>
      </c>
      <c r="EY263" s="212">
        <f t="shared" si="127"/>
        <v>0</v>
      </c>
      <c r="EZ263" s="212">
        <f t="shared" ref="EZ263:FA263" si="1875">IF(ISEVEN($B263),EQ263,0)</f>
        <v>13</v>
      </c>
      <c r="FA263" s="212">
        <f t="shared" si="1875"/>
        <v>14</v>
      </c>
      <c r="FB263" s="212">
        <f t="shared" ref="FB263:FC263" si="1876">IF(ISODD($B263),ER263,0)</f>
        <v>0</v>
      </c>
      <c r="FC263" s="212">
        <f t="shared" si="1876"/>
        <v>0</v>
      </c>
      <c r="FD263" s="212">
        <f t="shared" si="130"/>
        <v>14</v>
      </c>
      <c r="FE263" s="212">
        <f t="shared" si="131"/>
        <v>0</v>
      </c>
      <c r="FF263" s="264">
        <f t="shared" ref="FF263:FG263" si="1877">IF(ISEVEN($B263),ET263,0)</f>
        <v>10</v>
      </c>
      <c r="FG263" s="212">
        <f t="shared" si="1877"/>
        <v>13</v>
      </c>
      <c r="FH263" s="212">
        <f t="shared" si="133"/>
        <v>0</v>
      </c>
      <c r="FI263" s="212">
        <v>0</v>
      </c>
      <c r="FJ263" s="212">
        <v>0</v>
      </c>
      <c r="FK263" s="212"/>
      <c r="FL263" s="212"/>
      <c r="FM263" s="262">
        <v>80</v>
      </c>
    </row>
    <row r="264" spans="1:169" ht="15.75" customHeight="1" x14ac:dyDescent="0.2">
      <c r="A264" s="247">
        <v>251</v>
      </c>
      <c r="B264" s="248">
        <v>213423243251</v>
      </c>
      <c r="C264" s="249" t="s">
        <v>738</v>
      </c>
      <c r="D264" s="250"/>
      <c r="E264" s="251" t="s">
        <v>739</v>
      </c>
      <c r="F264" s="252">
        <f t="shared" si="0"/>
        <v>2</v>
      </c>
      <c r="G264" s="252">
        <f t="shared" si="1"/>
        <v>2</v>
      </c>
      <c r="H264" s="252">
        <f t="shared" si="2"/>
        <v>2</v>
      </c>
      <c r="I264" s="252">
        <f t="shared" si="3"/>
        <v>2</v>
      </c>
      <c r="J264" s="252">
        <f t="shared" si="4"/>
        <v>2</v>
      </c>
      <c r="K264" s="252">
        <f t="shared" si="5"/>
        <v>2</v>
      </c>
      <c r="L264" s="252">
        <f t="shared" si="6"/>
        <v>2</v>
      </c>
      <c r="M264" s="252">
        <f t="shared" si="7"/>
        <v>2</v>
      </c>
      <c r="N264" s="252">
        <f t="shared" si="8"/>
        <v>1</v>
      </c>
      <c r="O264" s="253">
        <f t="shared" si="9"/>
        <v>0</v>
      </c>
      <c r="P264" s="252">
        <f t="shared" si="10"/>
        <v>12</v>
      </c>
      <c r="Q264" s="252">
        <f t="shared" si="11"/>
        <v>0</v>
      </c>
      <c r="R264" s="252">
        <f t="shared" si="12"/>
        <v>0</v>
      </c>
      <c r="S264" s="254">
        <f t="shared" si="13"/>
        <v>0</v>
      </c>
      <c r="T264" s="255">
        <f t="shared" si="14"/>
        <v>3</v>
      </c>
      <c r="U264" s="252">
        <f t="shared" si="15"/>
        <v>0</v>
      </c>
      <c r="V264" s="252">
        <f t="shared" si="16"/>
        <v>0</v>
      </c>
      <c r="W264" s="252">
        <f t="shared" si="17"/>
        <v>0</v>
      </c>
      <c r="X264" s="254">
        <f t="shared" si="18"/>
        <v>0</v>
      </c>
      <c r="Y264" s="256">
        <f t="shared" si="19"/>
        <v>4</v>
      </c>
      <c r="Z264" s="252">
        <f t="shared" si="20"/>
        <v>0</v>
      </c>
      <c r="AA264" s="252">
        <f t="shared" si="21"/>
        <v>0</v>
      </c>
      <c r="AB264" s="252">
        <f t="shared" si="22"/>
        <v>0</v>
      </c>
      <c r="AC264" s="254">
        <f t="shared" si="23"/>
        <v>0</v>
      </c>
      <c r="AD264" s="255">
        <f t="shared" si="24"/>
        <v>4</v>
      </c>
      <c r="AE264" s="252">
        <f t="shared" si="25"/>
        <v>12</v>
      </c>
      <c r="AF264" s="252">
        <f t="shared" si="26"/>
        <v>0</v>
      </c>
      <c r="AG264" s="252">
        <f t="shared" si="27"/>
        <v>0</v>
      </c>
      <c r="AH264" s="254">
        <f t="shared" si="28"/>
        <v>0</v>
      </c>
      <c r="AI264" s="257">
        <f t="shared" si="29"/>
        <v>3</v>
      </c>
      <c r="AJ264" s="252">
        <f t="shared" si="30"/>
        <v>11</v>
      </c>
      <c r="AK264" s="252">
        <f t="shared" si="31"/>
        <v>0</v>
      </c>
      <c r="AL264" s="252">
        <f t="shared" si="32"/>
        <v>0</v>
      </c>
      <c r="AM264" s="254">
        <f t="shared" si="33"/>
        <v>0</v>
      </c>
      <c r="AN264" s="257">
        <f t="shared" si="34"/>
        <v>3</v>
      </c>
      <c r="AO264" s="252">
        <f t="shared" si="35"/>
        <v>0</v>
      </c>
      <c r="AP264" s="252">
        <f t="shared" si="36"/>
        <v>0</v>
      </c>
      <c r="AQ264" s="252">
        <f t="shared" si="37"/>
        <v>0</v>
      </c>
      <c r="AR264" s="254">
        <f t="shared" si="38"/>
        <v>0</v>
      </c>
      <c r="AS264" s="257">
        <f t="shared" si="39"/>
        <v>4</v>
      </c>
      <c r="AT264" s="252">
        <f t="shared" si="40"/>
        <v>12</v>
      </c>
      <c r="AU264" s="252">
        <f t="shared" si="41"/>
        <v>0</v>
      </c>
      <c r="AV264" s="252">
        <f t="shared" si="42"/>
        <v>0</v>
      </c>
      <c r="AW264" s="254">
        <f t="shared" si="43"/>
        <v>0</v>
      </c>
      <c r="AX264" s="258">
        <f t="shared" si="44"/>
        <v>3</v>
      </c>
      <c r="AY264" s="252">
        <f t="shared" si="45"/>
        <v>0</v>
      </c>
      <c r="AZ264" s="252">
        <f t="shared" si="46"/>
        <v>0</v>
      </c>
      <c r="BA264" s="252">
        <f t="shared" si="47"/>
        <v>0</v>
      </c>
      <c r="BB264" s="254">
        <f t="shared" si="48"/>
        <v>0</v>
      </c>
      <c r="BC264" s="257">
        <f t="shared" si="49"/>
        <v>4</v>
      </c>
      <c r="BD264" s="252">
        <f t="shared" si="50"/>
        <v>0</v>
      </c>
      <c r="BE264" s="252">
        <f t="shared" si="51"/>
        <v>0</v>
      </c>
      <c r="BF264" s="252">
        <f t="shared" si="52"/>
        <v>0</v>
      </c>
      <c r="BG264" s="254">
        <f t="shared" si="53"/>
        <v>0</v>
      </c>
      <c r="BH264" s="257">
        <f t="shared" si="54"/>
        <v>4</v>
      </c>
      <c r="BI264" s="259">
        <f t="shared" si="55"/>
        <v>7</v>
      </c>
      <c r="BJ264" s="252">
        <f t="shared" si="56"/>
        <v>0</v>
      </c>
      <c r="BK264" s="252">
        <f t="shared" si="57"/>
        <v>0</v>
      </c>
      <c r="BL264" s="254">
        <f t="shared" si="58"/>
        <v>0</v>
      </c>
      <c r="BM264" s="260">
        <f t="shared" si="59"/>
        <v>3</v>
      </c>
      <c r="BN264" s="252">
        <f t="shared" si="60"/>
        <v>13</v>
      </c>
      <c r="BO264" s="252">
        <f t="shared" si="61"/>
        <v>0</v>
      </c>
      <c r="BP264" s="252">
        <f t="shared" si="62"/>
        <v>0</v>
      </c>
      <c r="BQ264" s="254">
        <f t="shared" si="63"/>
        <v>0</v>
      </c>
      <c r="BR264" s="261">
        <f t="shared" si="64"/>
        <v>3</v>
      </c>
      <c r="BS264" s="252">
        <f t="shared" si="65"/>
        <v>0</v>
      </c>
      <c r="BT264" s="252">
        <f t="shared" si="66"/>
        <v>0</v>
      </c>
      <c r="BU264" s="252">
        <f t="shared" si="67"/>
        <v>0</v>
      </c>
      <c r="BV264" s="254">
        <f t="shared" si="68"/>
        <v>0</v>
      </c>
      <c r="BW264" s="261">
        <f t="shared" si="69"/>
        <v>4</v>
      </c>
      <c r="BX264" s="262">
        <v>84</v>
      </c>
      <c r="BY264" s="262">
        <v>84</v>
      </c>
      <c r="BZ264" s="246" t="e">
        <f t="shared" si="70"/>
        <v>#VALUE!</v>
      </c>
      <c r="CA264" s="246">
        <f t="shared" si="71"/>
        <v>20</v>
      </c>
      <c r="CB264" s="246" t="e">
        <f t="shared" si="72"/>
        <v>#VALUE!</v>
      </c>
      <c r="CC264" s="246" t="e">
        <f t="shared" si="73"/>
        <v>#VALUE!</v>
      </c>
      <c r="CD264" s="246" t="e">
        <f t="shared" si="74"/>
        <v>#VALUE!</v>
      </c>
      <c r="CE264" s="246" t="e">
        <f t="shared" si="75"/>
        <v>#VALUE!</v>
      </c>
      <c r="CF264" s="246" t="e">
        <f t="shared" si="76"/>
        <v>#VALUE!</v>
      </c>
      <c r="CG264" s="246" t="e">
        <f t="shared" si="77"/>
        <v>#VALUE!</v>
      </c>
      <c r="CH264" s="246" t="e">
        <f t="shared" si="78"/>
        <v>#VALUE!</v>
      </c>
      <c r="CI264" s="246" t="e">
        <f t="shared" si="79"/>
        <v>#VALUE!</v>
      </c>
      <c r="CJ264" s="246" t="e">
        <f t="shared" si="80"/>
        <v>#VALUE!</v>
      </c>
      <c r="CK264" s="246" t="e">
        <f t="shared" si="81"/>
        <v>#VALUE!</v>
      </c>
      <c r="CL264" s="246" t="e">
        <f t="shared" si="82"/>
        <v>#VALUE!</v>
      </c>
      <c r="CM264" s="246" t="e">
        <f t="shared" si="83"/>
        <v>#VALUE!</v>
      </c>
      <c r="CN264" s="246" t="e">
        <f t="shared" si="84"/>
        <v>#VALUE!</v>
      </c>
      <c r="CO264" s="263" t="str">
        <f t="shared" si="85"/>
        <v>2023PEC AI 430</v>
      </c>
      <c r="CP264" s="246" t="e">
        <f t="shared" si="86"/>
        <v>#VALUE!</v>
      </c>
      <c r="CQ264" s="211"/>
      <c r="CR264" s="246">
        <f t="shared" si="87"/>
        <v>20</v>
      </c>
      <c r="CS264" s="246" t="e">
        <f t="shared" si="88"/>
        <v>#VALUE!</v>
      </c>
      <c r="CT264" s="246" t="e">
        <f t="shared" si="89"/>
        <v>#VALUE!</v>
      </c>
      <c r="CU264" s="246" t="e">
        <f t="shared" si="90"/>
        <v>#VALUE!</v>
      </c>
      <c r="CV264" s="246" t="e">
        <f t="shared" si="91"/>
        <v>#VALUE!</v>
      </c>
      <c r="CW264" s="246" t="e">
        <f t="shared" si="92"/>
        <v>#VALUE!</v>
      </c>
      <c r="CX264" s="246" t="e">
        <f t="shared" si="93"/>
        <v>#VALUE!</v>
      </c>
      <c r="CY264" s="246" t="e">
        <f t="shared" si="94"/>
        <v>#VALUE!</v>
      </c>
      <c r="CZ264" s="246" t="e">
        <f t="shared" si="95"/>
        <v>#VALUE!</v>
      </c>
      <c r="DA264" s="246" t="e">
        <f t="shared" si="96"/>
        <v>#VALUE!</v>
      </c>
      <c r="DB264" s="246" t="e">
        <f t="shared" si="97"/>
        <v>#VALUE!</v>
      </c>
      <c r="DC264" s="246" t="e">
        <f t="shared" si="98"/>
        <v>#VALUE!</v>
      </c>
      <c r="DD264" s="246" t="e">
        <f t="shared" si="99"/>
        <v>#VALUE!</v>
      </c>
      <c r="DE264" s="212"/>
      <c r="DF264" s="212" t="e">
        <f t="shared" si="100"/>
        <v>#VALUE!</v>
      </c>
      <c r="DG264" s="212"/>
      <c r="DH264" s="212"/>
      <c r="DI264" s="212"/>
      <c r="DJ264" s="212"/>
      <c r="DK264" s="212"/>
      <c r="DL264" s="212"/>
      <c r="DM264" s="212"/>
      <c r="DN264" s="212"/>
      <c r="DO264" s="212"/>
      <c r="DP264" s="212"/>
      <c r="DQ264" s="212"/>
      <c r="DR264" s="264">
        <f t="shared" si="101"/>
        <v>84</v>
      </c>
      <c r="DS264" s="241">
        <f t="shared" si="102"/>
        <v>17</v>
      </c>
      <c r="DT264" s="212">
        <f t="shared" si="103"/>
        <v>12</v>
      </c>
      <c r="DU264" s="212">
        <f t="shared" si="104"/>
        <v>12</v>
      </c>
      <c r="DV264" s="212">
        <f t="shared" si="105"/>
        <v>11</v>
      </c>
      <c r="DW264" s="212">
        <f t="shared" si="106"/>
        <v>12</v>
      </c>
      <c r="DX264" s="264">
        <f t="shared" si="107"/>
        <v>7</v>
      </c>
      <c r="DY264" s="265">
        <f t="shared" si="108"/>
        <v>13</v>
      </c>
      <c r="DZ264" s="212">
        <f t="shared" si="109"/>
        <v>84</v>
      </c>
      <c r="EA264" s="212">
        <f t="shared" si="110"/>
        <v>17</v>
      </c>
      <c r="EB264" s="212">
        <f t="shared" si="111"/>
        <v>12</v>
      </c>
      <c r="EC264" s="212">
        <f t="shared" ref="EC264:ED264" si="1878">IF(ISEVEN($B264),DT264,0)</f>
        <v>0</v>
      </c>
      <c r="ED264" s="212">
        <f t="shared" si="1878"/>
        <v>0</v>
      </c>
      <c r="EE264" s="212">
        <f t="shared" ref="EE264:EF264" si="1879">IF(ISODD($B264),DU264,0)</f>
        <v>12</v>
      </c>
      <c r="EF264" s="212">
        <f t="shared" si="1879"/>
        <v>11</v>
      </c>
      <c r="EG264" s="212">
        <f t="shared" si="114"/>
        <v>0</v>
      </c>
      <c r="EH264" s="212">
        <f t="shared" si="115"/>
        <v>12</v>
      </c>
      <c r="EI264" s="212">
        <f t="shared" ref="EI264:EJ264" si="1880">IF(ISEVEN($B264),DW264,0)</f>
        <v>0</v>
      </c>
      <c r="EJ264" s="212">
        <f t="shared" si="1880"/>
        <v>0</v>
      </c>
      <c r="EK264" s="264">
        <f t="shared" ref="EK264:EL264" si="1881">IF(ISODD($B264),DX264,0)</f>
        <v>7</v>
      </c>
      <c r="EL264" s="212">
        <f t="shared" si="1881"/>
        <v>13</v>
      </c>
      <c r="EM264" s="212">
        <f t="shared" si="118"/>
        <v>0</v>
      </c>
      <c r="EN264" s="212"/>
      <c r="EO264" s="212"/>
      <c r="EP264" s="241">
        <f t="shared" si="119"/>
        <v>17</v>
      </c>
      <c r="EQ264" s="212">
        <f t="shared" si="120"/>
        <v>15</v>
      </c>
      <c r="ER264" s="212">
        <f t="shared" si="121"/>
        <v>15</v>
      </c>
      <c r="ES264" s="212">
        <f t="shared" si="122"/>
        <v>13</v>
      </c>
      <c r="ET264" s="264">
        <f t="shared" si="123"/>
        <v>11</v>
      </c>
      <c r="EU264" s="212">
        <f t="shared" si="124"/>
        <v>13</v>
      </c>
      <c r="EV264" s="212"/>
      <c r="EW264" s="212">
        <f t="shared" si="125"/>
        <v>84</v>
      </c>
      <c r="EX264" s="212">
        <f t="shared" si="126"/>
        <v>17</v>
      </c>
      <c r="EY264" s="212">
        <f t="shared" si="127"/>
        <v>15</v>
      </c>
      <c r="EZ264" s="212">
        <f t="shared" ref="EZ264:FA264" si="1882">IF(ISEVEN($B264),EQ264,0)</f>
        <v>0</v>
      </c>
      <c r="FA264" s="212">
        <f t="shared" si="1882"/>
        <v>0</v>
      </c>
      <c r="FB264" s="212">
        <f t="shared" ref="FB264:FC264" si="1883">IF(ISODD($B264),ER264,0)</f>
        <v>15</v>
      </c>
      <c r="FC264" s="212">
        <f t="shared" si="1883"/>
        <v>13</v>
      </c>
      <c r="FD264" s="212">
        <f t="shared" si="130"/>
        <v>0</v>
      </c>
      <c r="FE264" s="264">
        <f t="shared" si="131"/>
        <v>11</v>
      </c>
      <c r="FF264" s="212">
        <f t="shared" ref="FF264:FG264" si="1884">IF(ISEVEN($B264),ET264,0)</f>
        <v>0</v>
      </c>
      <c r="FG264" s="212">
        <f t="shared" si="1884"/>
        <v>0</v>
      </c>
      <c r="FH264" s="212">
        <f t="shared" si="133"/>
        <v>13</v>
      </c>
      <c r="FI264" s="212">
        <v>0</v>
      </c>
      <c r="FJ264" s="212">
        <v>0</v>
      </c>
      <c r="FK264" s="212"/>
      <c r="FL264" s="212"/>
      <c r="FM264" s="262">
        <v>84</v>
      </c>
    </row>
    <row r="265" spans="1:169" ht="15.75" customHeight="1" x14ac:dyDescent="0.2">
      <c r="A265" s="247">
        <v>252</v>
      </c>
      <c r="B265" s="248">
        <v>213423243252</v>
      </c>
      <c r="C265" s="249" t="s">
        <v>740</v>
      </c>
      <c r="D265" s="250"/>
      <c r="E265" s="251" t="s">
        <v>741</v>
      </c>
      <c r="F265" s="252">
        <f t="shared" si="0"/>
        <v>2</v>
      </c>
      <c r="G265" s="252">
        <f t="shared" si="1"/>
        <v>2</v>
      </c>
      <c r="H265" s="252">
        <f t="shared" si="2"/>
        <v>2</v>
      </c>
      <c r="I265" s="252">
        <f t="shared" si="3"/>
        <v>2</v>
      </c>
      <c r="J265" s="252">
        <f t="shared" si="4"/>
        <v>2</v>
      </c>
      <c r="K265" s="252">
        <f t="shared" si="5"/>
        <v>2</v>
      </c>
      <c r="L265" s="252">
        <f t="shared" si="6"/>
        <v>2</v>
      </c>
      <c r="M265" s="252">
        <f t="shared" si="7"/>
        <v>2</v>
      </c>
      <c r="N265" s="252">
        <f t="shared" si="8"/>
        <v>2</v>
      </c>
      <c r="O265" s="253">
        <f t="shared" si="9"/>
        <v>0</v>
      </c>
      <c r="P265" s="252">
        <f t="shared" si="10"/>
        <v>0</v>
      </c>
      <c r="Q265" s="252">
        <f t="shared" si="11"/>
        <v>0</v>
      </c>
      <c r="R265" s="252">
        <f t="shared" si="12"/>
        <v>0</v>
      </c>
      <c r="S265" s="254">
        <f t="shared" si="13"/>
        <v>0</v>
      </c>
      <c r="T265" s="255">
        <f t="shared" si="14"/>
        <v>4</v>
      </c>
      <c r="U265" s="252">
        <f t="shared" si="15"/>
        <v>12</v>
      </c>
      <c r="V265" s="252">
        <f t="shared" si="16"/>
        <v>0</v>
      </c>
      <c r="W265" s="252">
        <f t="shared" si="17"/>
        <v>0</v>
      </c>
      <c r="X265" s="254">
        <f t="shared" si="18"/>
        <v>0</v>
      </c>
      <c r="Y265" s="256">
        <f t="shared" si="19"/>
        <v>3</v>
      </c>
      <c r="Z265" s="252">
        <f t="shared" si="20"/>
        <v>13</v>
      </c>
      <c r="AA265" s="252">
        <f t="shared" si="21"/>
        <v>0</v>
      </c>
      <c r="AB265" s="252">
        <f t="shared" si="22"/>
        <v>0</v>
      </c>
      <c r="AC265" s="254">
        <f t="shared" si="23"/>
        <v>0</v>
      </c>
      <c r="AD265" s="255">
        <f t="shared" si="24"/>
        <v>3</v>
      </c>
      <c r="AE265" s="252">
        <f t="shared" si="25"/>
        <v>0</v>
      </c>
      <c r="AF265" s="252">
        <f t="shared" si="26"/>
        <v>0</v>
      </c>
      <c r="AG265" s="252">
        <f t="shared" si="27"/>
        <v>0</v>
      </c>
      <c r="AH265" s="254">
        <f t="shared" si="28"/>
        <v>0</v>
      </c>
      <c r="AI265" s="257">
        <f t="shared" si="29"/>
        <v>4</v>
      </c>
      <c r="AJ265" s="252">
        <f t="shared" si="30"/>
        <v>0</v>
      </c>
      <c r="AK265" s="252">
        <f t="shared" si="31"/>
        <v>0</v>
      </c>
      <c r="AL265" s="252">
        <f t="shared" si="32"/>
        <v>0</v>
      </c>
      <c r="AM265" s="254">
        <f t="shared" si="33"/>
        <v>0</v>
      </c>
      <c r="AN265" s="257">
        <f t="shared" si="34"/>
        <v>4</v>
      </c>
      <c r="AO265" s="252">
        <f t="shared" si="35"/>
        <v>13</v>
      </c>
      <c r="AP265" s="252">
        <f t="shared" si="36"/>
        <v>0</v>
      </c>
      <c r="AQ265" s="252">
        <f t="shared" si="37"/>
        <v>0</v>
      </c>
      <c r="AR265" s="254">
        <f t="shared" si="38"/>
        <v>0</v>
      </c>
      <c r="AS265" s="257">
        <f t="shared" si="39"/>
        <v>3</v>
      </c>
      <c r="AT265" s="252">
        <f t="shared" si="40"/>
        <v>0</v>
      </c>
      <c r="AU265" s="252">
        <f t="shared" si="41"/>
        <v>0</v>
      </c>
      <c r="AV265" s="252">
        <f t="shared" si="42"/>
        <v>0</v>
      </c>
      <c r="AW265" s="254">
        <f t="shared" si="43"/>
        <v>0</v>
      </c>
      <c r="AX265" s="258">
        <f t="shared" si="44"/>
        <v>4</v>
      </c>
      <c r="AY265" s="252">
        <f t="shared" si="45"/>
        <v>13</v>
      </c>
      <c r="AZ265" s="252">
        <f t="shared" si="46"/>
        <v>0</v>
      </c>
      <c r="BA265" s="252">
        <f t="shared" si="47"/>
        <v>0</v>
      </c>
      <c r="BB265" s="254">
        <f t="shared" si="48"/>
        <v>0</v>
      </c>
      <c r="BC265" s="257">
        <f t="shared" si="49"/>
        <v>3</v>
      </c>
      <c r="BD265" s="259">
        <f t="shared" si="50"/>
        <v>6</v>
      </c>
      <c r="BE265" s="252">
        <f t="shared" si="51"/>
        <v>0</v>
      </c>
      <c r="BF265" s="252">
        <f t="shared" si="52"/>
        <v>0</v>
      </c>
      <c r="BG265" s="254">
        <f t="shared" si="53"/>
        <v>0</v>
      </c>
      <c r="BH265" s="257">
        <f t="shared" si="54"/>
        <v>3</v>
      </c>
      <c r="BI265" s="252">
        <f t="shared" si="55"/>
        <v>0</v>
      </c>
      <c r="BJ265" s="252">
        <f t="shared" si="56"/>
        <v>0</v>
      </c>
      <c r="BK265" s="252">
        <f t="shared" si="57"/>
        <v>0</v>
      </c>
      <c r="BL265" s="254">
        <f t="shared" si="58"/>
        <v>0</v>
      </c>
      <c r="BM265" s="260">
        <f t="shared" si="59"/>
        <v>4</v>
      </c>
      <c r="BN265" s="252">
        <f t="shared" si="60"/>
        <v>0</v>
      </c>
      <c r="BO265" s="252">
        <f t="shared" si="61"/>
        <v>0</v>
      </c>
      <c r="BP265" s="252">
        <f t="shared" si="62"/>
        <v>0</v>
      </c>
      <c r="BQ265" s="254">
        <f t="shared" si="63"/>
        <v>0</v>
      </c>
      <c r="BR265" s="261">
        <f t="shared" si="64"/>
        <v>4</v>
      </c>
      <c r="BS265" s="252">
        <f t="shared" si="65"/>
        <v>13</v>
      </c>
      <c r="BT265" s="252">
        <f t="shared" si="66"/>
        <v>0</v>
      </c>
      <c r="BU265" s="252">
        <f t="shared" si="67"/>
        <v>0</v>
      </c>
      <c r="BV265" s="254">
        <f t="shared" si="68"/>
        <v>0</v>
      </c>
      <c r="BW265" s="261">
        <f t="shared" si="69"/>
        <v>3</v>
      </c>
      <c r="BX265" s="262">
        <v>88</v>
      </c>
      <c r="BY265" s="262">
        <v>88</v>
      </c>
      <c r="BZ265" s="246" t="e">
        <f t="shared" si="70"/>
        <v>#VALUE!</v>
      </c>
      <c r="CA265" s="246">
        <f t="shared" si="71"/>
        <v>20</v>
      </c>
      <c r="CB265" s="246" t="e">
        <f t="shared" si="72"/>
        <v>#VALUE!</v>
      </c>
      <c r="CC265" s="246" t="e">
        <f t="shared" si="73"/>
        <v>#VALUE!</v>
      </c>
      <c r="CD265" s="246" t="e">
        <f t="shared" si="74"/>
        <v>#VALUE!</v>
      </c>
      <c r="CE265" s="246" t="e">
        <f t="shared" si="75"/>
        <v>#VALUE!</v>
      </c>
      <c r="CF265" s="246" t="e">
        <f t="shared" si="76"/>
        <v>#VALUE!</v>
      </c>
      <c r="CG265" s="246" t="e">
        <f t="shared" si="77"/>
        <v>#VALUE!</v>
      </c>
      <c r="CH265" s="246" t="e">
        <f t="shared" si="78"/>
        <v>#VALUE!</v>
      </c>
      <c r="CI265" s="246" t="e">
        <f t="shared" si="79"/>
        <v>#VALUE!</v>
      </c>
      <c r="CJ265" s="246" t="e">
        <f t="shared" si="80"/>
        <v>#VALUE!</v>
      </c>
      <c r="CK265" s="246" t="e">
        <f t="shared" si="81"/>
        <v>#VALUE!</v>
      </c>
      <c r="CL265" s="246" t="e">
        <f t="shared" si="82"/>
        <v>#VALUE!</v>
      </c>
      <c r="CM265" s="246" t="e">
        <f t="shared" si="83"/>
        <v>#VALUE!</v>
      </c>
      <c r="CN265" s="246" t="e">
        <f t="shared" si="84"/>
        <v>#VALUE!</v>
      </c>
      <c r="CO265" s="263" t="str">
        <f t="shared" si="85"/>
        <v>2023PEC AI 431</v>
      </c>
      <c r="CP265" s="246" t="e">
        <f t="shared" si="86"/>
        <v>#VALUE!</v>
      </c>
      <c r="CQ265" s="211"/>
      <c r="CR265" s="246">
        <f t="shared" si="87"/>
        <v>20</v>
      </c>
      <c r="CS265" s="246" t="e">
        <f t="shared" si="88"/>
        <v>#VALUE!</v>
      </c>
      <c r="CT265" s="246" t="e">
        <f t="shared" si="89"/>
        <v>#VALUE!</v>
      </c>
      <c r="CU265" s="246" t="e">
        <f t="shared" si="90"/>
        <v>#VALUE!</v>
      </c>
      <c r="CV265" s="246" t="e">
        <f t="shared" si="91"/>
        <v>#VALUE!</v>
      </c>
      <c r="CW265" s="246" t="e">
        <f t="shared" si="92"/>
        <v>#VALUE!</v>
      </c>
      <c r="CX265" s="246" t="e">
        <f t="shared" si="93"/>
        <v>#VALUE!</v>
      </c>
      <c r="CY265" s="246" t="e">
        <f t="shared" si="94"/>
        <v>#VALUE!</v>
      </c>
      <c r="CZ265" s="246" t="e">
        <f t="shared" si="95"/>
        <v>#VALUE!</v>
      </c>
      <c r="DA265" s="246" t="e">
        <f t="shared" si="96"/>
        <v>#VALUE!</v>
      </c>
      <c r="DB265" s="246" t="e">
        <f t="shared" si="97"/>
        <v>#VALUE!</v>
      </c>
      <c r="DC265" s="246" t="e">
        <f t="shared" si="98"/>
        <v>#VALUE!</v>
      </c>
      <c r="DD265" s="246" t="e">
        <f t="shared" si="99"/>
        <v>#VALUE!</v>
      </c>
      <c r="DE265" s="212"/>
      <c r="DF265" s="212" t="e">
        <f t="shared" si="100"/>
        <v>#VALUE!</v>
      </c>
      <c r="DG265" s="212"/>
      <c r="DH265" s="212"/>
      <c r="DI265" s="212"/>
      <c r="DJ265" s="212"/>
      <c r="DK265" s="212"/>
      <c r="DL265" s="212"/>
      <c r="DM265" s="212"/>
      <c r="DN265" s="212"/>
      <c r="DO265" s="212"/>
      <c r="DP265" s="212"/>
      <c r="DQ265" s="212"/>
      <c r="DR265" s="264">
        <f t="shared" si="101"/>
        <v>88</v>
      </c>
      <c r="DS265" s="241">
        <f t="shared" si="102"/>
        <v>18</v>
      </c>
      <c r="DT265" s="212">
        <f t="shared" si="103"/>
        <v>12</v>
      </c>
      <c r="DU265" s="212">
        <f t="shared" si="104"/>
        <v>13</v>
      </c>
      <c r="DV265" s="212">
        <f t="shared" si="105"/>
        <v>13</v>
      </c>
      <c r="DW265" s="212">
        <f t="shared" si="106"/>
        <v>13</v>
      </c>
      <c r="DX265" s="264">
        <f t="shared" si="107"/>
        <v>6</v>
      </c>
      <c r="DY265" s="265">
        <f t="shared" si="108"/>
        <v>13</v>
      </c>
      <c r="DZ265" s="212">
        <f t="shared" si="109"/>
        <v>88</v>
      </c>
      <c r="EA265" s="212">
        <f t="shared" si="110"/>
        <v>18</v>
      </c>
      <c r="EB265" s="212">
        <f t="shared" si="111"/>
        <v>0</v>
      </c>
      <c r="EC265" s="212">
        <f t="shared" ref="EC265:ED265" si="1885">IF(ISEVEN($B265),DT265,0)</f>
        <v>12</v>
      </c>
      <c r="ED265" s="212">
        <f t="shared" si="1885"/>
        <v>13</v>
      </c>
      <c r="EE265" s="212">
        <f t="shared" ref="EE265:EF265" si="1886">IF(ISODD($B265),DU265,0)</f>
        <v>0</v>
      </c>
      <c r="EF265" s="212">
        <f t="shared" si="1886"/>
        <v>0</v>
      </c>
      <c r="EG265" s="212">
        <f t="shared" si="114"/>
        <v>13</v>
      </c>
      <c r="EH265" s="212">
        <f t="shared" si="115"/>
        <v>0</v>
      </c>
      <c r="EI265" s="212">
        <f t="shared" ref="EI265:EJ265" si="1887">IF(ISEVEN($B265),DW265,0)</f>
        <v>13</v>
      </c>
      <c r="EJ265" s="264">
        <f t="shared" si="1887"/>
        <v>6</v>
      </c>
      <c r="EK265" s="212">
        <f t="shared" ref="EK265:EL265" si="1888">IF(ISODD($B265),DX265,0)</f>
        <v>0</v>
      </c>
      <c r="EL265" s="212">
        <f t="shared" si="1888"/>
        <v>0</v>
      </c>
      <c r="EM265" s="212">
        <f t="shared" si="118"/>
        <v>13</v>
      </c>
      <c r="EN265" s="212"/>
      <c r="EO265" s="212"/>
      <c r="EP265" s="241">
        <f t="shared" si="119"/>
        <v>18</v>
      </c>
      <c r="EQ265" s="212">
        <f t="shared" si="120"/>
        <v>15</v>
      </c>
      <c r="ER265" s="212">
        <f t="shared" si="121"/>
        <v>15</v>
      </c>
      <c r="ES265" s="212">
        <f t="shared" si="122"/>
        <v>15</v>
      </c>
      <c r="ET265" s="264">
        <f t="shared" si="123"/>
        <v>11</v>
      </c>
      <c r="EU265" s="212">
        <f t="shared" si="124"/>
        <v>14</v>
      </c>
      <c r="EV265" s="212"/>
      <c r="EW265" s="212">
        <f t="shared" si="125"/>
        <v>88</v>
      </c>
      <c r="EX265" s="212">
        <f t="shared" si="126"/>
        <v>18</v>
      </c>
      <c r="EY265" s="212">
        <f t="shared" si="127"/>
        <v>0</v>
      </c>
      <c r="EZ265" s="212">
        <f t="shared" ref="EZ265:FA265" si="1889">IF(ISEVEN($B265),EQ265,0)</f>
        <v>15</v>
      </c>
      <c r="FA265" s="212">
        <f t="shared" si="1889"/>
        <v>15</v>
      </c>
      <c r="FB265" s="212">
        <f t="shared" ref="FB265:FC265" si="1890">IF(ISODD($B265),ER265,0)</f>
        <v>0</v>
      </c>
      <c r="FC265" s="212">
        <f t="shared" si="1890"/>
        <v>0</v>
      </c>
      <c r="FD265" s="212">
        <f t="shared" si="130"/>
        <v>15</v>
      </c>
      <c r="FE265" s="212">
        <f t="shared" si="131"/>
        <v>0</v>
      </c>
      <c r="FF265" s="264">
        <f t="shared" ref="FF265:FG265" si="1891">IF(ISEVEN($B265),ET265,0)</f>
        <v>11</v>
      </c>
      <c r="FG265" s="212">
        <f t="shared" si="1891"/>
        <v>14</v>
      </c>
      <c r="FH265" s="212">
        <f t="shared" si="133"/>
        <v>0</v>
      </c>
      <c r="FI265" s="212">
        <v>0</v>
      </c>
      <c r="FJ265" s="212">
        <v>0</v>
      </c>
      <c r="FK265" s="212"/>
      <c r="FL265" s="212"/>
      <c r="FM265" s="262">
        <v>88</v>
      </c>
    </row>
    <row r="266" spans="1:169" ht="15.75" customHeight="1" x14ac:dyDescent="0.2">
      <c r="A266" s="247">
        <v>253</v>
      </c>
      <c r="B266" s="248">
        <v>213423243253</v>
      </c>
      <c r="C266" s="249" t="s">
        <v>742</v>
      </c>
      <c r="D266" s="250"/>
      <c r="E266" s="251" t="s">
        <v>743</v>
      </c>
      <c r="F266" s="252">
        <f t="shared" si="0"/>
        <v>2</v>
      </c>
      <c r="G266" s="252">
        <f t="shared" si="1"/>
        <v>2</v>
      </c>
      <c r="H266" s="252">
        <f t="shared" si="2"/>
        <v>2</v>
      </c>
      <c r="I266" s="252">
        <f t="shared" si="3"/>
        <v>2</v>
      </c>
      <c r="J266" s="252">
        <f t="shared" si="4"/>
        <v>2</v>
      </c>
      <c r="K266" s="252">
        <f t="shared" si="5"/>
        <v>2</v>
      </c>
      <c r="L266" s="252">
        <f t="shared" si="6"/>
        <v>2</v>
      </c>
      <c r="M266" s="252">
        <f t="shared" si="7"/>
        <v>2</v>
      </c>
      <c r="N266" s="252">
        <f t="shared" si="8"/>
        <v>0</v>
      </c>
      <c r="O266" s="253">
        <f t="shared" si="9"/>
        <v>0</v>
      </c>
      <c r="P266" s="252">
        <f t="shared" si="10"/>
        <v>12</v>
      </c>
      <c r="Q266" s="252">
        <f t="shared" si="11"/>
        <v>0</v>
      </c>
      <c r="R266" s="252">
        <f t="shared" si="12"/>
        <v>0</v>
      </c>
      <c r="S266" s="254">
        <f t="shared" si="13"/>
        <v>0</v>
      </c>
      <c r="T266" s="255">
        <f t="shared" si="14"/>
        <v>3</v>
      </c>
      <c r="U266" s="252">
        <f t="shared" si="15"/>
        <v>0</v>
      </c>
      <c r="V266" s="252">
        <f t="shared" si="16"/>
        <v>0</v>
      </c>
      <c r="W266" s="252">
        <f t="shared" si="17"/>
        <v>0</v>
      </c>
      <c r="X266" s="254">
        <f t="shared" si="18"/>
        <v>0</v>
      </c>
      <c r="Y266" s="256">
        <f t="shared" si="19"/>
        <v>4</v>
      </c>
      <c r="Z266" s="252">
        <f t="shared" si="20"/>
        <v>0</v>
      </c>
      <c r="AA266" s="252">
        <f t="shared" si="21"/>
        <v>0</v>
      </c>
      <c r="AB266" s="252">
        <f t="shared" si="22"/>
        <v>0</v>
      </c>
      <c r="AC266" s="254">
        <f t="shared" si="23"/>
        <v>0</v>
      </c>
      <c r="AD266" s="255">
        <f t="shared" si="24"/>
        <v>4</v>
      </c>
      <c r="AE266" s="252">
        <f t="shared" si="25"/>
        <v>12</v>
      </c>
      <c r="AF266" s="252">
        <f t="shared" si="26"/>
        <v>0</v>
      </c>
      <c r="AG266" s="252">
        <f t="shared" si="27"/>
        <v>0</v>
      </c>
      <c r="AH266" s="254">
        <f t="shared" si="28"/>
        <v>0</v>
      </c>
      <c r="AI266" s="257">
        <f t="shared" si="29"/>
        <v>3</v>
      </c>
      <c r="AJ266" s="252">
        <f t="shared" si="30"/>
        <v>10</v>
      </c>
      <c r="AK266" s="252">
        <f t="shared" si="31"/>
        <v>0</v>
      </c>
      <c r="AL266" s="252">
        <f t="shared" si="32"/>
        <v>0</v>
      </c>
      <c r="AM266" s="254">
        <f t="shared" si="33"/>
        <v>0</v>
      </c>
      <c r="AN266" s="257">
        <f t="shared" si="34"/>
        <v>3</v>
      </c>
      <c r="AO266" s="252">
        <f t="shared" si="35"/>
        <v>0</v>
      </c>
      <c r="AP266" s="252">
        <f t="shared" si="36"/>
        <v>0</v>
      </c>
      <c r="AQ266" s="252">
        <f t="shared" si="37"/>
        <v>0</v>
      </c>
      <c r="AR266" s="254">
        <f t="shared" si="38"/>
        <v>0</v>
      </c>
      <c r="AS266" s="257">
        <f t="shared" si="39"/>
        <v>4</v>
      </c>
      <c r="AT266" s="252">
        <f t="shared" si="40"/>
        <v>12</v>
      </c>
      <c r="AU266" s="252">
        <f t="shared" si="41"/>
        <v>0</v>
      </c>
      <c r="AV266" s="252">
        <f t="shared" si="42"/>
        <v>0</v>
      </c>
      <c r="AW266" s="254">
        <f t="shared" si="43"/>
        <v>0</v>
      </c>
      <c r="AX266" s="258">
        <f t="shared" si="44"/>
        <v>3</v>
      </c>
      <c r="AY266" s="252">
        <f t="shared" si="45"/>
        <v>0</v>
      </c>
      <c r="AZ266" s="252">
        <f t="shared" si="46"/>
        <v>0</v>
      </c>
      <c r="BA266" s="252">
        <f t="shared" si="47"/>
        <v>0</v>
      </c>
      <c r="BB266" s="254">
        <f t="shared" si="48"/>
        <v>0</v>
      </c>
      <c r="BC266" s="257">
        <f t="shared" si="49"/>
        <v>4</v>
      </c>
      <c r="BD266" s="252">
        <f t="shared" si="50"/>
        <v>0</v>
      </c>
      <c r="BE266" s="252">
        <f t="shared" si="51"/>
        <v>0</v>
      </c>
      <c r="BF266" s="252">
        <f t="shared" si="52"/>
        <v>0</v>
      </c>
      <c r="BG266" s="254">
        <f t="shared" si="53"/>
        <v>0</v>
      </c>
      <c r="BH266" s="257">
        <f t="shared" si="54"/>
        <v>4</v>
      </c>
      <c r="BI266" s="259">
        <f t="shared" si="55"/>
        <v>6</v>
      </c>
      <c r="BJ266" s="252">
        <f t="shared" si="56"/>
        <v>0</v>
      </c>
      <c r="BK266" s="252">
        <f t="shared" si="57"/>
        <v>0</v>
      </c>
      <c r="BL266" s="254">
        <f t="shared" si="58"/>
        <v>0</v>
      </c>
      <c r="BM266" s="260">
        <f t="shared" si="59"/>
        <v>3</v>
      </c>
      <c r="BN266" s="252">
        <f t="shared" si="60"/>
        <v>12</v>
      </c>
      <c r="BO266" s="252">
        <f t="shared" si="61"/>
        <v>0</v>
      </c>
      <c r="BP266" s="252">
        <f t="shared" si="62"/>
        <v>0</v>
      </c>
      <c r="BQ266" s="254">
        <f t="shared" si="63"/>
        <v>0</v>
      </c>
      <c r="BR266" s="261">
        <f t="shared" si="64"/>
        <v>3</v>
      </c>
      <c r="BS266" s="252">
        <f t="shared" si="65"/>
        <v>0</v>
      </c>
      <c r="BT266" s="252">
        <f t="shared" si="66"/>
        <v>0</v>
      </c>
      <c r="BU266" s="252">
        <f t="shared" si="67"/>
        <v>0</v>
      </c>
      <c r="BV266" s="254">
        <f t="shared" si="68"/>
        <v>0</v>
      </c>
      <c r="BW266" s="261">
        <f t="shared" si="69"/>
        <v>4</v>
      </c>
      <c r="BX266" s="262">
        <v>80</v>
      </c>
      <c r="BY266" s="262">
        <v>80</v>
      </c>
      <c r="BZ266" s="246" t="e">
        <f t="shared" si="70"/>
        <v>#VALUE!</v>
      </c>
      <c r="CA266" s="246">
        <f t="shared" si="71"/>
        <v>14</v>
      </c>
      <c r="CB266" s="246" t="e">
        <f t="shared" si="72"/>
        <v>#VALUE!</v>
      </c>
      <c r="CC266" s="246" t="e">
        <f t="shared" si="73"/>
        <v>#VALUE!</v>
      </c>
      <c r="CD266" s="246" t="e">
        <f t="shared" si="74"/>
        <v>#VALUE!</v>
      </c>
      <c r="CE266" s="246" t="e">
        <f t="shared" si="75"/>
        <v>#VALUE!</v>
      </c>
      <c r="CF266" s="246" t="e">
        <f t="shared" si="76"/>
        <v>#VALUE!</v>
      </c>
      <c r="CG266" s="246" t="e">
        <f t="shared" si="77"/>
        <v>#VALUE!</v>
      </c>
      <c r="CH266" s="246" t="e">
        <f t="shared" si="78"/>
        <v>#VALUE!</v>
      </c>
      <c r="CI266" s="246" t="e">
        <f t="shared" si="79"/>
        <v>#VALUE!</v>
      </c>
      <c r="CJ266" s="246" t="e">
        <f t="shared" si="80"/>
        <v>#VALUE!</v>
      </c>
      <c r="CK266" s="246" t="e">
        <f t="shared" si="81"/>
        <v>#VALUE!</v>
      </c>
      <c r="CL266" s="246" t="e">
        <f t="shared" si="82"/>
        <v>#VALUE!</v>
      </c>
      <c r="CM266" s="246" t="e">
        <f t="shared" si="83"/>
        <v>#VALUE!</v>
      </c>
      <c r="CN266" s="246" t="e">
        <f t="shared" si="84"/>
        <v>#VALUE!</v>
      </c>
      <c r="CO266" s="263" t="str">
        <f t="shared" si="85"/>
        <v>2023PEC AI 432</v>
      </c>
      <c r="CP266" s="246" t="e">
        <f t="shared" si="86"/>
        <v>#VALUE!</v>
      </c>
      <c r="CQ266" s="211"/>
      <c r="CR266" s="246">
        <f t="shared" si="87"/>
        <v>13</v>
      </c>
      <c r="CS266" s="246" t="e">
        <f t="shared" si="88"/>
        <v>#VALUE!</v>
      </c>
      <c r="CT266" s="246" t="e">
        <f t="shared" si="89"/>
        <v>#VALUE!</v>
      </c>
      <c r="CU266" s="246" t="e">
        <f t="shared" si="90"/>
        <v>#VALUE!</v>
      </c>
      <c r="CV266" s="246" t="e">
        <f t="shared" si="91"/>
        <v>#VALUE!</v>
      </c>
      <c r="CW266" s="246" t="e">
        <f t="shared" si="92"/>
        <v>#VALUE!</v>
      </c>
      <c r="CX266" s="246" t="e">
        <f t="shared" si="93"/>
        <v>#VALUE!</v>
      </c>
      <c r="CY266" s="246" t="e">
        <f t="shared" si="94"/>
        <v>#VALUE!</v>
      </c>
      <c r="CZ266" s="246" t="e">
        <f t="shared" si="95"/>
        <v>#VALUE!</v>
      </c>
      <c r="DA266" s="246" t="e">
        <f t="shared" si="96"/>
        <v>#VALUE!</v>
      </c>
      <c r="DB266" s="246" t="e">
        <f t="shared" si="97"/>
        <v>#VALUE!</v>
      </c>
      <c r="DC266" s="246" t="e">
        <f t="shared" si="98"/>
        <v>#VALUE!</v>
      </c>
      <c r="DD266" s="246" t="e">
        <f t="shared" si="99"/>
        <v>#VALUE!</v>
      </c>
      <c r="DE266" s="212"/>
      <c r="DF266" s="212" t="e">
        <f t="shared" si="100"/>
        <v>#VALUE!</v>
      </c>
      <c r="DG266" s="212"/>
      <c r="DH266" s="212"/>
      <c r="DI266" s="212"/>
      <c r="DJ266" s="212"/>
      <c r="DK266" s="212"/>
      <c r="DL266" s="212"/>
      <c r="DM266" s="212"/>
      <c r="DN266" s="212"/>
      <c r="DO266" s="212"/>
      <c r="DP266" s="212"/>
      <c r="DQ266" s="212"/>
      <c r="DR266" s="264">
        <f t="shared" si="101"/>
        <v>80</v>
      </c>
      <c r="DS266" s="241">
        <f t="shared" si="102"/>
        <v>16</v>
      </c>
      <c r="DT266" s="212">
        <f t="shared" si="103"/>
        <v>12</v>
      </c>
      <c r="DU266" s="212">
        <f t="shared" si="104"/>
        <v>12</v>
      </c>
      <c r="DV266" s="212">
        <f t="shared" si="105"/>
        <v>10</v>
      </c>
      <c r="DW266" s="212">
        <f t="shared" si="106"/>
        <v>12</v>
      </c>
      <c r="DX266" s="264">
        <f t="shared" si="107"/>
        <v>6</v>
      </c>
      <c r="DY266" s="265">
        <f t="shared" si="108"/>
        <v>12</v>
      </c>
      <c r="DZ266" s="212">
        <f t="shared" si="109"/>
        <v>80</v>
      </c>
      <c r="EA266" s="212">
        <f t="shared" si="110"/>
        <v>16</v>
      </c>
      <c r="EB266" s="212">
        <f t="shared" si="111"/>
        <v>12</v>
      </c>
      <c r="EC266" s="212">
        <f t="shared" ref="EC266:ED266" si="1892">IF(ISEVEN($B266),DT266,0)</f>
        <v>0</v>
      </c>
      <c r="ED266" s="212">
        <f t="shared" si="1892"/>
        <v>0</v>
      </c>
      <c r="EE266" s="212">
        <f t="shared" ref="EE266:EF266" si="1893">IF(ISODD($B266),DU266,0)</f>
        <v>12</v>
      </c>
      <c r="EF266" s="212">
        <f t="shared" si="1893"/>
        <v>10</v>
      </c>
      <c r="EG266" s="212">
        <f t="shared" si="114"/>
        <v>0</v>
      </c>
      <c r="EH266" s="212">
        <f t="shared" si="115"/>
        <v>12</v>
      </c>
      <c r="EI266" s="212">
        <f t="shared" ref="EI266:EJ266" si="1894">IF(ISEVEN($B266),DW266,0)</f>
        <v>0</v>
      </c>
      <c r="EJ266" s="212">
        <f t="shared" si="1894"/>
        <v>0</v>
      </c>
      <c r="EK266" s="264">
        <f t="shared" ref="EK266:EL266" si="1895">IF(ISODD($B266),DX266,0)</f>
        <v>6</v>
      </c>
      <c r="EL266" s="212">
        <f t="shared" si="1895"/>
        <v>12</v>
      </c>
      <c r="EM266" s="212">
        <f t="shared" si="118"/>
        <v>0</v>
      </c>
      <c r="EN266" s="212"/>
      <c r="EO266" s="212"/>
      <c r="EP266" s="241">
        <f t="shared" si="119"/>
        <v>16</v>
      </c>
      <c r="EQ266" s="212">
        <f t="shared" si="120"/>
        <v>14</v>
      </c>
      <c r="ER266" s="212">
        <f t="shared" si="121"/>
        <v>14</v>
      </c>
      <c r="ES266" s="212">
        <f t="shared" si="122"/>
        <v>12</v>
      </c>
      <c r="ET266" s="264">
        <f t="shared" si="123"/>
        <v>11</v>
      </c>
      <c r="EU266" s="212">
        <f t="shared" si="124"/>
        <v>13</v>
      </c>
      <c r="EV266" s="212"/>
      <c r="EW266" s="212">
        <f t="shared" si="125"/>
        <v>80</v>
      </c>
      <c r="EX266" s="212">
        <f t="shared" si="126"/>
        <v>16</v>
      </c>
      <c r="EY266" s="212">
        <f t="shared" si="127"/>
        <v>14</v>
      </c>
      <c r="EZ266" s="212">
        <f t="shared" ref="EZ266:FA266" si="1896">IF(ISEVEN($B266),EQ266,0)</f>
        <v>0</v>
      </c>
      <c r="FA266" s="212">
        <f t="shared" si="1896"/>
        <v>0</v>
      </c>
      <c r="FB266" s="212">
        <f t="shared" ref="FB266:FC266" si="1897">IF(ISODD($B266),ER266,0)</f>
        <v>14</v>
      </c>
      <c r="FC266" s="212">
        <f t="shared" si="1897"/>
        <v>12</v>
      </c>
      <c r="FD266" s="212">
        <f t="shared" si="130"/>
        <v>0</v>
      </c>
      <c r="FE266" s="264">
        <f t="shared" si="131"/>
        <v>11</v>
      </c>
      <c r="FF266" s="212">
        <f t="shared" ref="FF266:FG266" si="1898">IF(ISEVEN($B266),ET266,0)</f>
        <v>0</v>
      </c>
      <c r="FG266" s="212">
        <f t="shared" si="1898"/>
        <v>0</v>
      </c>
      <c r="FH266" s="212">
        <f t="shared" si="133"/>
        <v>13</v>
      </c>
      <c r="FI266" s="212">
        <v>0</v>
      </c>
      <c r="FJ266" s="212">
        <v>0</v>
      </c>
      <c r="FK266" s="212"/>
      <c r="FL266" s="212"/>
      <c r="FM266" s="262">
        <v>80</v>
      </c>
    </row>
    <row r="267" spans="1:169" ht="15.75" customHeight="1" x14ac:dyDescent="0.2">
      <c r="A267" s="247">
        <v>254</v>
      </c>
      <c r="B267" s="248">
        <v>213423243254</v>
      </c>
      <c r="C267" s="249" t="s">
        <v>756</v>
      </c>
      <c r="D267" s="250"/>
      <c r="E267" s="251" t="s">
        <v>757</v>
      </c>
      <c r="F267" s="252">
        <f t="shared" si="0"/>
        <v>2</v>
      </c>
      <c r="G267" s="252">
        <f t="shared" si="1"/>
        <v>2</v>
      </c>
      <c r="H267" s="252">
        <f t="shared" si="2"/>
        <v>2</v>
      </c>
      <c r="I267" s="252">
        <f t="shared" si="3"/>
        <v>2</v>
      </c>
      <c r="J267" s="252">
        <f t="shared" si="4"/>
        <v>2</v>
      </c>
      <c r="K267" s="252">
        <f t="shared" si="5"/>
        <v>2</v>
      </c>
      <c r="L267" s="252">
        <f t="shared" si="6"/>
        <v>2</v>
      </c>
      <c r="M267" s="252">
        <f t="shared" si="7"/>
        <v>2</v>
      </c>
      <c r="N267" s="252">
        <f t="shared" si="8"/>
        <v>2</v>
      </c>
      <c r="O267" s="253">
        <f t="shared" si="9"/>
        <v>0</v>
      </c>
      <c r="P267" s="252">
        <f t="shared" si="10"/>
        <v>0</v>
      </c>
      <c r="Q267" s="252">
        <f t="shared" si="11"/>
        <v>0</v>
      </c>
      <c r="R267" s="252">
        <f t="shared" si="12"/>
        <v>0</v>
      </c>
      <c r="S267" s="254">
        <f t="shared" si="13"/>
        <v>0</v>
      </c>
      <c r="T267" s="255">
        <f t="shared" si="14"/>
        <v>4</v>
      </c>
      <c r="U267" s="252">
        <f t="shared" si="15"/>
        <v>12</v>
      </c>
      <c r="V267" s="252">
        <f t="shared" si="16"/>
        <v>0</v>
      </c>
      <c r="W267" s="252">
        <f t="shared" si="17"/>
        <v>0</v>
      </c>
      <c r="X267" s="254">
        <f t="shared" si="18"/>
        <v>0</v>
      </c>
      <c r="Y267" s="256">
        <f t="shared" si="19"/>
        <v>3</v>
      </c>
      <c r="Z267" s="252">
        <f t="shared" si="20"/>
        <v>13</v>
      </c>
      <c r="AA267" s="252">
        <f t="shared" si="21"/>
        <v>0</v>
      </c>
      <c r="AB267" s="252">
        <f t="shared" si="22"/>
        <v>0</v>
      </c>
      <c r="AC267" s="254">
        <f t="shared" si="23"/>
        <v>0</v>
      </c>
      <c r="AD267" s="255">
        <f t="shared" si="24"/>
        <v>3</v>
      </c>
      <c r="AE267" s="252">
        <f t="shared" si="25"/>
        <v>0</v>
      </c>
      <c r="AF267" s="252">
        <f t="shared" si="26"/>
        <v>0</v>
      </c>
      <c r="AG267" s="252">
        <f t="shared" si="27"/>
        <v>0</v>
      </c>
      <c r="AH267" s="254">
        <f t="shared" si="28"/>
        <v>0</v>
      </c>
      <c r="AI267" s="257">
        <f t="shared" si="29"/>
        <v>4</v>
      </c>
      <c r="AJ267" s="252">
        <f t="shared" si="30"/>
        <v>0</v>
      </c>
      <c r="AK267" s="252">
        <f t="shared" si="31"/>
        <v>0</v>
      </c>
      <c r="AL267" s="252">
        <f t="shared" si="32"/>
        <v>0</v>
      </c>
      <c r="AM267" s="254">
        <f t="shared" si="33"/>
        <v>0</v>
      </c>
      <c r="AN267" s="257">
        <f t="shared" si="34"/>
        <v>4</v>
      </c>
      <c r="AO267" s="252">
        <f t="shared" si="35"/>
        <v>13</v>
      </c>
      <c r="AP267" s="252">
        <f t="shared" si="36"/>
        <v>0</v>
      </c>
      <c r="AQ267" s="252">
        <f t="shared" si="37"/>
        <v>0</v>
      </c>
      <c r="AR267" s="254">
        <f t="shared" si="38"/>
        <v>0</v>
      </c>
      <c r="AS267" s="257">
        <f t="shared" si="39"/>
        <v>3</v>
      </c>
      <c r="AT267" s="252">
        <f t="shared" si="40"/>
        <v>0</v>
      </c>
      <c r="AU267" s="252">
        <f t="shared" si="41"/>
        <v>0</v>
      </c>
      <c r="AV267" s="252">
        <f t="shared" si="42"/>
        <v>0</v>
      </c>
      <c r="AW267" s="254">
        <f t="shared" si="43"/>
        <v>0</v>
      </c>
      <c r="AX267" s="258">
        <f t="shared" si="44"/>
        <v>4</v>
      </c>
      <c r="AY267" s="252">
        <f t="shared" si="45"/>
        <v>13</v>
      </c>
      <c r="AZ267" s="252">
        <f t="shared" si="46"/>
        <v>0</v>
      </c>
      <c r="BA267" s="252">
        <f t="shared" si="47"/>
        <v>0</v>
      </c>
      <c r="BB267" s="254">
        <f t="shared" si="48"/>
        <v>0</v>
      </c>
      <c r="BC267" s="257">
        <f t="shared" si="49"/>
        <v>3</v>
      </c>
      <c r="BD267" s="259">
        <f t="shared" si="50"/>
        <v>6</v>
      </c>
      <c r="BE267" s="252">
        <f t="shared" si="51"/>
        <v>0</v>
      </c>
      <c r="BF267" s="252">
        <f t="shared" si="52"/>
        <v>0</v>
      </c>
      <c r="BG267" s="254">
        <f t="shared" si="53"/>
        <v>0</v>
      </c>
      <c r="BH267" s="257">
        <f t="shared" si="54"/>
        <v>3</v>
      </c>
      <c r="BI267" s="252">
        <f t="shared" si="55"/>
        <v>0</v>
      </c>
      <c r="BJ267" s="252">
        <f t="shared" si="56"/>
        <v>0</v>
      </c>
      <c r="BK267" s="252">
        <f t="shared" si="57"/>
        <v>0</v>
      </c>
      <c r="BL267" s="254">
        <f t="shared" si="58"/>
        <v>0</v>
      </c>
      <c r="BM267" s="260">
        <f t="shared" si="59"/>
        <v>4</v>
      </c>
      <c r="BN267" s="252">
        <f t="shared" si="60"/>
        <v>0</v>
      </c>
      <c r="BO267" s="252">
        <f t="shared" si="61"/>
        <v>0</v>
      </c>
      <c r="BP267" s="252">
        <f t="shared" si="62"/>
        <v>0</v>
      </c>
      <c r="BQ267" s="254">
        <f t="shared" si="63"/>
        <v>0</v>
      </c>
      <c r="BR267" s="261">
        <f t="shared" si="64"/>
        <v>4</v>
      </c>
      <c r="BS267" s="252">
        <f t="shared" si="65"/>
        <v>13</v>
      </c>
      <c r="BT267" s="252">
        <f t="shared" si="66"/>
        <v>0</v>
      </c>
      <c r="BU267" s="252">
        <f t="shared" si="67"/>
        <v>0</v>
      </c>
      <c r="BV267" s="254">
        <f t="shared" si="68"/>
        <v>0</v>
      </c>
      <c r="BW267" s="261">
        <f t="shared" si="69"/>
        <v>3</v>
      </c>
      <c r="BX267" s="262">
        <v>88</v>
      </c>
      <c r="BY267" s="262">
        <v>88</v>
      </c>
      <c r="BZ267" s="246" t="e">
        <f t="shared" si="70"/>
        <v>#VALUE!</v>
      </c>
      <c r="CA267" s="246">
        <f t="shared" si="71"/>
        <v>20</v>
      </c>
      <c r="CB267" s="246" t="e">
        <f t="shared" si="72"/>
        <v>#VALUE!</v>
      </c>
      <c r="CC267" s="246" t="e">
        <f t="shared" si="73"/>
        <v>#VALUE!</v>
      </c>
      <c r="CD267" s="246" t="e">
        <f t="shared" si="74"/>
        <v>#VALUE!</v>
      </c>
      <c r="CE267" s="246" t="e">
        <f t="shared" si="75"/>
        <v>#VALUE!</v>
      </c>
      <c r="CF267" s="246" t="e">
        <f t="shared" si="76"/>
        <v>#VALUE!</v>
      </c>
      <c r="CG267" s="246" t="e">
        <f t="shared" si="77"/>
        <v>#VALUE!</v>
      </c>
      <c r="CH267" s="246" t="e">
        <f t="shared" si="78"/>
        <v>#VALUE!</v>
      </c>
      <c r="CI267" s="246" t="e">
        <f t="shared" si="79"/>
        <v>#VALUE!</v>
      </c>
      <c r="CJ267" s="246" t="e">
        <f t="shared" si="80"/>
        <v>#VALUE!</v>
      </c>
      <c r="CK267" s="246" t="e">
        <f t="shared" si="81"/>
        <v>#VALUE!</v>
      </c>
      <c r="CL267" s="246" t="e">
        <f t="shared" si="82"/>
        <v>#VALUE!</v>
      </c>
      <c r="CM267" s="246" t="e">
        <f t="shared" si="83"/>
        <v>#VALUE!</v>
      </c>
      <c r="CN267" s="246" t="e">
        <f t="shared" si="84"/>
        <v>#VALUE!</v>
      </c>
      <c r="CO267" s="263" t="str">
        <f t="shared" si="85"/>
        <v>2023PEC AI 439</v>
      </c>
      <c r="CP267" s="246" t="e">
        <f t="shared" si="86"/>
        <v>#VALUE!</v>
      </c>
      <c r="CQ267" s="211"/>
      <c r="CR267" s="246">
        <f t="shared" si="87"/>
        <v>20</v>
      </c>
      <c r="CS267" s="246" t="e">
        <f t="shared" si="88"/>
        <v>#VALUE!</v>
      </c>
      <c r="CT267" s="246" t="e">
        <f t="shared" si="89"/>
        <v>#VALUE!</v>
      </c>
      <c r="CU267" s="246" t="e">
        <f t="shared" si="90"/>
        <v>#VALUE!</v>
      </c>
      <c r="CV267" s="246" t="e">
        <f t="shared" si="91"/>
        <v>#VALUE!</v>
      </c>
      <c r="CW267" s="246" t="e">
        <f t="shared" si="92"/>
        <v>#VALUE!</v>
      </c>
      <c r="CX267" s="246" t="e">
        <f t="shared" si="93"/>
        <v>#VALUE!</v>
      </c>
      <c r="CY267" s="246" t="e">
        <f t="shared" si="94"/>
        <v>#VALUE!</v>
      </c>
      <c r="CZ267" s="246" t="e">
        <f t="shared" si="95"/>
        <v>#VALUE!</v>
      </c>
      <c r="DA267" s="246" t="e">
        <f t="shared" si="96"/>
        <v>#VALUE!</v>
      </c>
      <c r="DB267" s="246" t="e">
        <f t="shared" si="97"/>
        <v>#VALUE!</v>
      </c>
      <c r="DC267" s="246" t="e">
        <f t="shared" si="98"/>
        <v>#VALUE!</v>
      </c>
      <c r="DD267" s="246" t="e">
        <f t="shared" si="99"/>
        <v>#VALUE!</v>
      </c>
      <c r="DE267" s="212"/>
      <c r="DF267" s="212" t="e">
        <f t="shared" si="100"/>
        <v>#VALUE!</v>
      </c>
      <c r="DG267" s="212"/>
      <c r="DH267" s="212"/>
      <c r="DI267" s="212"/>
      <c r="DJ267" s="212"/>
      <c r="DK267" s="212"/>
      <c r="DL267" s="212"/>
      <c r="DM267" s="212"/>
      <c r="DN267" s="212"/>
      <c r="DO267" s="212"/>
      <c r="DP267" s="212"/>
      <c r="DQ267" s="212"/>
      <c r="DR267" s="264">
        <f t="shared" si="101"/>
        <v>88</v>
      </c>
      <c r="DS267" s="241">
        <f t="shared" si="102"/>
        <v>18</v>
      </c>
      <c r="DT267" s="212">
        <f t="shared" si="103"/>
        <v>12</v>
      </c>
      <c r="DU267" s="212">
        <f t="shared" si="104"/>
        <v>13</v>
      </c>
      <c r="DV267" s="212">
        <f t="shared" si="105"/>
        <v>13</v>
      </c>
      <c r="DW267" s="212">
        <f t="shared" si="106"/>
        <v>13</v>
      </c>
      <c r="DX267" s="264">
        <f t="shared" si="107"/>
        <v>6</v>
      </c>
      <c r="DY267" s="265">
        <f t="shared" si="108"/>
        <v>13</v>
      </c>
      <c r="DZ267" s="212">
        <f t="shared" si="109"/>
        <v>88</v>
      </c>
      <c r="EA267" s="212">
        <f t="shared" si="110"/>
        <v>18</v>
      </c>
      <c r="EB267" s="212">
        <f t="shared" si="111"/>
        <v>0</v>
      </c>
      <c r="EC267" s="212">
        <f t="shared" ref="EC267:ED267" si="1899">IF(ISEVEN($B267),DT267,0)</f>
        <v>12</v>
      </c>
      <c r="ED267" s="212">
        <f t="shared" si="1899"/>
        <v>13</v>
      </c>
      <c r="EE267" s="212">
        <f t="shared" ref="EE267:EF267" si="1900">IF(ISODD($B267),DU267,0)</f>
        <v>0</v>
      </c>
      <c r="EF267" s="212">
        <f t="shared" si="1900"/>
        <v>0</v>
      </c>
      <c r="EG267" s="212">
        <f t="shared" si="114"/>
        <v>13</v>
      </c>
      <c r="EH267" s="212">
        <f t="shared" si="115"/>
        <v>0</v>
      </c>
      <c r="EI267" s="212">
        <f t="shared" ref="EI267:EJ267" si="1901">IF(ISEVEN($B267),DW267,0)</f>
        <v>13</v>
      </c>
      <c r="EJ267" s="264">
        <f t="shared" si="1901"/>
        <v>6</v>
      </c>
      <c r="EK267" s="212">
        <f t="shared" ref="EK267:EL267" si="1902">IF(ISODD($B267),DX267,0)</f>
        <v>0</v>
      </c>
      <c r="EL267" s="212">
        <f t="shared" si="1902"/>
        <v>0</v>
      </c>
      <c r="EM267" s="212">
        <f t="shared" si="118"/>
        <v>13</v>
      </c>
      <c r="EN267" s="212"/>
      <c r="EO267" s="212"/>
      <c r="EP267" s="241">
        <f t="shared" si="119"/>
        <v>18</v>
      </c>
      <c r="EQ267" s="212">
        <f t="shared" si="120"/>
        <v>15</v>
      </c>
      <c r="ER267" s="212">
        <f t="shared" si="121"/>
        <v>15</v>
      </c>
      <c r="ES267" s="212">
        <f t="shared" si="122"/>
        <v>15</v>
      </c>
      <c r="ET267" s="264">
        <f t="shared" si="123"/>
        <v>11</v>
      </c>
      <c r="EU267" s="212">
        <f t="shared" si="124"/>
        <v>14</v>
      </c>
      <c r="EV267" s="212"/>
      <c r="EW267" s="212">
        <f t="shared" si="125"/>
        <v>88</v>
      </c>
      <c r="EX267" s="212">
        <f t="shared" si="126"/>
        <v>18</v>
      </c>
      <c r="EY267" s="212">
        <f t="shared" si="127"/>
        <v>0</v>
      </c>
      <c r="EZ267" s="212">
        <f t="shared" ref="EZ267:FA267" si="1903">IF(ISEVEN($B267),EQ267,0)</f>
        <v>15</v>
      </c>
      <c r="FA267" s="212">
        <f t="shared" si="1903"/>
        <v>15</v>
      </c>
      <c r="FB267" s="212">
        <f t="shared" ref="FB267:FC267" si="1904">IF(ISODD($B267),ER267,0)</f>
        <v>0</v>
      </c>
      <c r="FC267" s="212">
        <f t="shared" si="1904"/>
        <v>0</v>
      </c>
      <c r="FD267" s="212">
        <f t="shared" si="130"/>
        <v>15</v>
      </c>
      <c r="FE267" s="212">
        <f t="shared" si="131"/>
        <v>0</v>
      </c>
      <c r="FF267" s="264">
        <f t="shared" ref="FF267:FG267" si="1905">IF(ISEVEN($B267),ET267,0)</f>
        <v>11</v>
      </c>
      <c r="FG267" s="212">
        <f t="shared" si="1905"/>
        <v>14</v>
      </c>
      <c r="FH267" s="212">
        <f t="shared" si="133"/>
        <v>0</v>
      </c>
      <c r="FI267" s="212">
        <v>0</v>
      </c>
      <c r="FJ267" s="212">
        <v>0</v>
      </c>
      <c r="FK267" s="212"/>
      <c r="FL267" s="212"/>
      <c r="FM267" s="262">
        <v>88</v>
      </c>
    </row>
    <row r="268" spans="1:169" ht="15.75" customHeight="1" x14ac:dyDescent="0.2">
      <c r="A268" s="247">
        <v>255</v>
      </c>
      <c r="B268" s="248">
        <v>213423243255</v>
      </c>
      <c r="C268" s="249" t="s">
        <v>744</v>
      </c>
      <c r="D268" s="250"/>
      <c r="E268" s="251" t="s">
        <v>745</v>
      </c>
      <c r="F268" s="252">
        <f t="shared" si="0"/>
        <v>2</v>
      </c>
      <c r="G268" s="252">
        <f t="shared" si="1"/>
        <v>2</v>
      </c>
      <c r="H268" s="252">
        <f t="shared" si="2"/>
        <v>2</v>
      </c>
      <c r="I268" s="252">
        <f t="shared" si="3"/>
        <v>2</v>
      </c>
      <c r="J268" s="252">
        <f t="shared" si="4"/>
        <v>2</v>
      </c>
      <c r="K268" s="252">
        <f t="shared" si="5"/>
        <v>2</v>
      </c>
      <c r="L268" s="252">
        <f t="shared" si="6"/>
        <v>2</v>
      </c>
      <c r="M268" s="252">
        <f t="shared" si="7"/>
        <v>2</v>
      </c>
      <c r="N268" s="252">
        <f t="shared" si="8"/>
        <v>0</v>
      </c>
      <c r="O268" s="253">
        <f t="shared" si="9"/>
        <v>0</v>
      </c>
      <c r="P268" s="252">
        <f t="shared" si="10"/>
        <v>12</v>
      </c>
      <c r="Q268" s="252">
        <f t="shared" si="11"/>
        <v>0</v>
      </c>
      <c r="R268" s="252">
        <f t="shared" si="12"/>
        <v>0</v>
      </c>
      <c r="S268" s="254">
        <f t="shared" si="13"/>
        <v>0</v>
      </c>
      <c r="T268" s="255">
        <f t="shared" si="14"/>
        <v>3</v>
      </c>
      <c r="U268" s="252">
        <f t="shared" si="15"/>
        <v>0</v>
      </c>
      <c r="V268" s="252">
        <f t="shared" si="16"/>
        <v>0</v>
      </c>
      <c r="W268" s="252">
        <f t="shared" si="17"/>
        <v>0</v>
      </c>
      <c r="X268" s="254">
        <f t="shared" si="18"/>
        <v>0</v>
      </c>
      <c r="Y268" s="256">
        <f t="shared" si="19"/>
        <v>4</v>
      </c>
      <c r="Z268" s="252">
        <f t="shared" si="20"/>
        <v>0</v>
      </c>
      <c r="AA268" s="252">
        <f t="shared" si="21"/>
        <v>0</v>
      </c>
      <c r="AB268" s="252">
        <f t="shared" si="22"/>
        <v>0</v>
      </c>
      <c r="AC268" s="254">
        <f t="shared" si="23"/>
        <v>0</v>
      </c>
      <c r="AD268" s="255">
        <f t="shared" si="24"/>
        <v>4</v>
      </c>
      <c r="AE268" s="252">
        <f t="shared" si="25"/>
        <v>12</v>
      </c>
      <c r="AF268" s="252">
        <f t="shared" si="26"/>
        <v>0</v>
      </c>
      <c r="AG268" s="252">
        <f t="shared" si="27"/>
        <v>0</v>
      </c>
      <c r="AH268" s="254">
        <f t="shared" si="28"/>
        <v>0</v>
      </c>
      <c r="AI268" s="257">
        <f t="shared" si="29"/>
        <v>3</v>
      </c>
      <c r="AJ268" s="252">
        <f t="shared" si="30"/>
        <v>10</v>
      </c>
      <c r="AK268" s="252">
        <f t="shared" si="31"/>
        <v>0</v>
      </c>
      <c r="AL268" s="252">
        <f t="shared" si="32"/>
        <v>0</v>
      </c>
      <c r="AM268" s="254">
        <f t="shared" si="33"/>
        <v>0</v>
      </c>
      <c r="AN268" s="257">
        <f t="shared" si="34"/>
        <v>3</v>
      </c>
      <c r="AO268" s="252">
        <f t="shared" si="35"/>
        <v>0</v>
      </c>
      <c r="AP268" s="252">
        <f t="shared" si="36"/>
        <v>0</v>
      </c>
      <c r="AQ268" s="252">
        <f t="shared" si="37"/>
        <v>0</v>
      </c>
      <c r="AR268" s="254">
        <f t="shared" si="38"/>
        <v>0</v>
      </c>
      <c r="AS268" s="257">
        <f t="shared" si="39"/>
        <v>4</v>
      </c>
      <c r="AT268" s="252">
        <f t="shared" si="40"/>
        <v>12</v>
      </c>
      <c r="AU268" s="252">
        <f t="shared" si="41"/>
        <v>0</v>
      </c>
      <c r="AV268" s="252">
        <f t="shared" si="42"/>
        <v>0</v>
      </c>
      <c r="AW268" s="254">
        <f t="shared" si="43"/>
        <v>0</v>
      </c>
      <c r="AX268" s="258">
        <f t="shared" si="44"/>
        <v>3</v>
      </c>
      <c r="AY268" s="252">
        <f t="shared" si="45"/>
        <v>0</v>
      </c>
      <c r="AZ268" s="252">
        <f t="shared" si="46"/>
        <v>0</v>
      </c>
      <c r="BA268" s="252">
        <f t="shared" si="47"/>
        <v>0</v>
      </c>
      <c r="BB268" s="254">
        <f t="shared" si="48"/>
        <v>0</v>
      </c>
      <c r="BC268" s="257">
        <f t="shared" si="49"/>
        <v>4</v>
      </c>
      <c r="BD268" s="252">
        <f t="shared" si="50"/>
        <v>0</v>
      </c>
      <c r="BE268" s="252">
        <f t="shared" si="51"/>
        <v>0</v>
      </c>
      <c r="BF268" s="252">
        <f t="shared" si="52"/>
        <v>0</v>
      </c>
      <c r="BG268" s="254">
        <f t="shared" si="53"/>
        <v>0</v>
      </c>
      <c r="BH268" s="257">
        <f t="shared" si="54"/>
        <v>4</v>
      </c>
      <c r="BI268" s="259">
        <f t="shared" si="55"/>
        <v>7</v>
      </c>
      <c r="BJ268" s="252">
        <f t="shared" si="56"/>
        <v>0</v>
      </c>
      <c r="BK268" s="252">
        <f t="shared" si="57"/>
        <v>0</v>
      </c>
      <c r="BL268" s="254">
        <f t="shared" si="58"/>
        <v>0</v>
      </c>
      <c r="BM268" s="260">
        <f t="shared" si="59"/>
        <v>3</v>
      </c>
      <c r="BN268" s="252">
        <f t="shared" si="60"/>
        <v>12</v>
      </c>
      <c r="BO268" s="252">
        <f t="shared" si="61"/>
        <v>0</v>
      </c>
      <c r="BP268" s="252">
        <f t="shared" si="62"/>
        <v>0</v>
      </c>
      <c r="BQ268" s="254">
        <f t="shared" si="63"/>
        <v>0</v>
      </c>
      <c r="BR268" s="261">
        <f t="shared" si="64"/>
        <v>3</v>
      </c>
      <c r="BS268" s="252">
        <f t="shared" si="65"/>
        <v>0</v>
      </c>
      <c r="BT268" s="252">
        <f t="shared" si="66"/>
        <v>0</v>
      </c>
      <c r="BU268" s="252">
        <f t="shared" si="67"/>
        <v>0</v>
      </c>
      <c r="BV268" s="254">
        <f t="shared" si="68"/>
        <v>0</v>
      </c>
      <c r="BW268" s="261">
        <f t="shared" si="69"/>
        <v>4</v>
      </c>
      <c r="BX268" s="262">
        <v>81</v>
      </c>
      <c r="BY268" s="262">
        <v>81</v>
      </c>
      <c r="BZ268" s="246" t="e">
        <f t="shared" si="70"/>
        <v>#VALUE!</v>
      </c>
      <c r="CA268" s="246">
        <f t="shared" si="71"/>
        <v>20</v>
      </c>
      <c r="CB268" s="246" t="e">
        <f t="shared" si="72"/>
        <v>#VALUE!</v>
      </c>
      <c r="CC268" s="246" t="e">
        <f t="shared" si="73"/>
        <v>#VALUE!</v>
      </c>
      <c r="CD268" s="246" t="e">
        <f t="shared" si="74"/>
        <v>#VALUE!</v>
      </c>
      <c r="CE268" s="246" t="e">
        <f t="shared" si="75"/>
        <v>#VALUE!</v>
      </c>
      <c r="CF268" s="246" t="e">
        <f t="shared" si="76"/>
        <v>#VALUE!</v>
      </c>
      <c r="CG268" s="246" t="e">
        <f t="shared" si="77"/>
        <v>#VALUE!</v>
      </c>
      <c r="CH268" s="246" t="e">
        <f t="shared" si="78"/>
        <v>#VALUE!</v>
      </c>
      <c r="CI268" s="246" t="e">
        <f t="shared" si="79"/>
        <v>#VALUE!</v>
      </c>
      <c r="CJ268" s="246" t="e">
        <f t="shared" si="80"/>
        <v>#VALUE!</v>
      </c>
      <c r="CK268" s="246" t="e">
        <f t="shared" si="81"/>
        <v>#VALUE!</v>
      </c>
      <c r="CL268" s="246" t="e">
        <f t="shared" si="82"/>
        <v>#VALUE!</v>
      </c>
      <c r="CM268" s="246" t="e">
        <f t="shared" si="83"/>
        <v>#VALUE!</v>
      </c>
      <c r="CN268" s="246" t="e">
        <f t="shared" si="84"/>
        <v>#VALUE!</v>
      </c>
      <c r="CO268" s="263" t="str">
        <f t="shared" si="85"/>
        <v>2023PEC AI 433</v>
      </c>
      <c r="CP268" s="246" t="e">
        <f t="shared" si="86"/>
        <v>#VALUE!</v>
      </c>
      <c r="CQ268" s="211"/>
      <c r="CR268" s="246">
        <f t="shared" si="87"/>
        <v>20</v>
      </c>
      <c r="CS268" s="246" t="e">
        <f t="shared" si="88"/>
        <v>#VALUE!</v>
      </c>
      <c r="CT268" s="246" t="e">
        <f t="shared" si="89"/>
        <v>#VALUE!</v>
      </c>
      <c r="CU268" s="246" t="e">
        <f t="shared" si="90"/>
        <v>#VALUE!</v>
      </c>
      <c r="CV268" s="246" t="e">
        <f t="shared" si="91"/>
        <v>#VALUE!</v>
      </c>
      <c r="CW268" s="246" t="e">
        <f t="shared" si="92"/>
        <v>#VALUE!</v>
      </c>
      <c r="CX268" s="246" t="e">
        <f t="shared" si="93"/>
        <v>#VALUE!</v>
      </c>
      <c r="CY268" s="246" t="e">
        <f t="shared" si="94"/>
        <v>#VALUE!</v>
      </c>
      <c r="CZ268" s="246" t="e">
        <f t="shared" si="95"/>
        <v>#VALUE!</v>
      </c>
      <c r="DA268" s="246" t="e">
        <f t="shared" si="96"/>
        <v>#VALUE!</v>
      </c>
      <c r="DB268" s="246" t="e">
        <f t="shared" si="97"/>
        <v>#VALUE!</v>
      </c>
      <c r="DC268" s="246" t="e">
        <f t="shared" si="98"/>
        <v>#VALUE!</v>
      </c>
      <c r="DD268" s="246" t="e">
        <f t="shared" si="99"/>
        <v>#VALUE!</v>
      </c>
      <c r="DE268" s="212"/>
      <c r="DF268" s="212" t="e">
        <f t="shared" si="100"/>
        <v>#VALUE!</v>
      </c>
      <c r="DG268" s="212"/>
      <c r="DH268" s="212"/>
      <c r="DI268" s="212"/>
      <c r="DJ268" s="212"/>
      <c r="DK268" s="212"/>
      <c r="DL268" s="212"/>
      <c r="DM268" s="212"/>
      <c r="DN268" s="212"/>
      <c r="DO268" s="212"/>
      <c r="DP268" s="212"/>
      <c r="DQ268" s="212"/>
      <c r="DR268" s="264">
        <f t="shared" si="101"/>
        <v>81</v>
      </c>
      <c r="DS268" s="241">
        <f t="shared" si="102"/>
        <v>16</v>
      </c>
      <c r="DT268" s="212">
        <f t="shared" si="103"/>
        <v>12</v>
      </c>
      <c r="DU268" s="212">
        <f t="shared" si="104"/>
        <v>12</v>
      </c>
      <c r="DV268" s="212">
        <f t="shared" si="105"/>
        <v>10</v>
      </c>
      <c r="DW268" s="212">
        <f t="shared" si="106"/>
        <v>12</v>
      </c>
      <c r="DX268" s="264">
        <f t="shared" si="107"/>
        <v>7</v>
      </c>
      <c r="DY268" s="265">
        <f t="shared" si="108"/>
        <v>12</v>
      </c>
      <c r="DZ268" s="212">
        <f t="shared" si="109"/>
        <v>81</v>
      </c>
      <c r="EA268" s="212">
        <f t="shared" si="110"/>
        <v>16</v>
      </c>
      <c r="EB268" s="212">
        <f t="shared" si="111"/>
        <v>12</v>
      </c>
      <c r="EC268" s="212">
        <f t="shared" ref="EC268:ED268" si="1906">IF(ISEVEN($B268),DT268,0)</f>
        <v>0</v>
      </c>
      <c r="ED268" s="212">
        <f t="shared" si="1906"/>
        <v>0</v>
      </c>
      <c r="EE268" s="212">
        <f t="shared" ref="EE268:EF268" si="1907">IF(ISODD($B268),DU268,0)</f>
        <v>12</v>
      </c>
      <c r="EF268" s="212">
        <f t="shared" si="1907"/>
        <v>10</v>
      </c>
      <c r="EG268" s="212">
        <f t="shared" si="114"/>
        <v>0</v>
      </c>
      <c r="EH268" s="212">
        <f t="shared" si="115"/>
        <v>12</v>
      </c>
      <c r="EI268" s="212">
        <f t="shared" ref="EI268:EJ268" si="1908">IF(ISEVEN($B268),DW268,0)</f>
        <v>0</v>
      </c>
      <c r="EJ268" s="212">
        <f t="shared" si="1908"/>
        <v>0</v>
      </c>
      <c r="EK268" s="264">
        <f t="shared" ref="EK268:EL268" si="1909">IF(ISODD($B268),DX268,0)</f>
        <v>7</v>
      </c>
      <c r="EL268" s="212">
        <f t="shared" si="1909"/>
        <v>12</v>
      </c>
      <c r="EM268" s="212">
        <f t="shared" si="118"/>
        <v>0</v>
      </c>
      <c r="EN268" s="212"/>
      <c r="EO268" s="212"/>
      <c r="EP268" s="241">
        <f t="shared" si="119"/>
        <v>16</v>
      </c>
      <c r="EQ268" s="212">
        <f t="shared" si="120"/>
        <v>14</v>
      </c>
      <c r="ER268" s="212">
        <f t="shared" si="121"/>
        <v>14</v>
      </c>
      <c r="ES268" s="212">
        <f t="shared" si="122"/>
        <v>13</v>
      </c>
      <c r="ET268" s="264">
        <f t="shared" si="123"/>
        <v>11</v>
      </c>
      <c r="EU268" s="212">
        <f t="shared" si="124"/>
        <v>13</v>
      </c>
      <c r="EV268" s="212"/>
      <c r="EW268" s="212">
        <f t="shared" si="125"/>
        <v>81</v>
      </c>
      <c r="EX268" s="212">
        <f t="shared" si="126"/>
        <v>16</v>
      </c>
      <c r="EY268" s="212">
        <f t="shared" si="127"/>
        <v>14</v>
      </c>
      <c r="EZ268" s="212">
        <f t="shared" ref="EZ268:FA268" si="1910">IF(ISEVEN($B268),EQ268,0)</f>
        <v>0</v>
      </c>
      <c r="FA268" s="212">
        <f t="shared" si="1910"/>
        <v>0</v>
      </c>
      <c r="FB268" s="212">
        <f t="shared" ref="FB268:FC268" si="1911">IF(ISODD($B268),ER268,0)</f>
        <v>14</v>
      </c>
      <c r="FC268" s="212">
        <f t="shared" si="1911"/>
        <v>13</v>
      </c>
      <c r="FD268" s="212">
        <f t="shared" si="130"/>
        <v>0</v>
      </c>
      <c r="FE268" s="264">
        <f t="shared" si="131"/>
        <v>11</v>
      </c>
      <c r="FF268" s="212">
        <f t="shared" ref="FF268:FG268" si="1912">IF(ISEVEN($B268),ET268,0)</f>
        <v>0</v>
      </c>
      <c r="FG268" s="212">
        <f t="shared" si="1912"/>
        <v>0</v>
      </c>
      <c r="FH268" s="212">
        <f t="shared" si="133"/>
        <v>13</v>
      </c>
      <c r="FI268" s="212">
        <v>0</v>
      </c>
      <c r="FJ268" s="212">
        <v>0</v>
      </c>
      <c r="FK268" s="212"/>
      <c r="FL268" s="212"/>
      <c r="FM268" s="262">
        <v>81</v>
      </c>
    </row>
    <row r="269" spans="1:169" ht="15.75" customHeight="1" x14ac:dyDescent="0.2">
      <c r="A269" s="247">
        <v>256</v>
      </c>
      <c r="B269" s="248">
        <v>213423243256</v>
      </c>
      <c r="C269" s="249" t="s">
        <v>746</v>
      </c>
      <c r="D269" s="250"/>
      <c r="E269" s="251" t="s">
        <v>747</v>
      </c>
      <c r="F269" s="252">
        <f t="shared" ref="F269:F521" si="1913">IF(C$6=2008,IF($EX269=0,0,IF(F$12&lt;=$EX269,F$12,$EX269)),IF($EA269=0,0,IF(F$12&lt;=$EA269,F$12,$EA269)))</f>
        <v>2</v>
      </c>
      <c r="G269" s="252">
        <f t="shared" ref="G269:G521" si="1914">IF(C$6=2008,IF(G$12&lt;=($EX269-$F269),G$12,($EX269-$F269)),IF(G$12&lt;=($EA269-$F269),G$12,($EA269-$F269)))</f>
        <v>2</v>
      </c>
      <c r="H269" s="252">
        <f t="shared" ref="H269:H521" si="1915">IF(C$6=2008,IF(H$12&lt;=($EX269-$F269-$G269),H$12,($EX269-$F269-$G269)),IF(H$12&lt;=($EA269-$F269-$G269),H$12,($EA269-$F269-$G269)))</f>
        <v>2</v>
      </c>
      <c r="I269" s="252">
        <f t="shared" ref="I269:I521" si="1916">IF(C$6=2008,IF(I$12&lt;=($EX269-$F269-$G269-$H269),I$12,($EX269-$F269-$G269-$H269)),IF(I$12&lt;=($EA269-$F269-$G269-$H269),I$12,($EA269-$F269-$G269-$H269)))</f>
        <v>2</v>
      </c>
      <c r="J269" s="252">
        <f t="shared" ref="J269:J521" si="1917">IF(C$6=2008,IF(J$12&lt;=($EX269-$F269-$G269-$H269-$I269),J$12,($EX269-$F269-$G269-$H269-$I269)),IF(J$12&lt;=($EA269-$F269-$G269-$H269-$I269),J$12,($EA269-$F269-$G269-$H269-$I269)))</f>
        <v>2</v>
      </c>
      <c r="K269" s="252">
        <f t="shared" ref="K269:K521" si="1918">IF(C$6=2008,IF(K$12&lt;=($EX269-$F269-$G269-$H269-$I269-$J269),K$12,($EX269-$F269-$G269-$H269-$I269-$J269)),IF(K$12&lt;=($EA269-$F269-$G269-$H269-$I269-$J269),K$12,($EA269-$F269-$G269-$H269-$I269-$J269)))</f>
        <v>2</v>
      </c>
      <c r="L269" s="252">
        <f t="shared" ref="L269:L521" si="1919">IF(C$6=2008,IF(L$12&lt;=($EX269-$F269-$G269-$H269-$I269-$J269-$K269),L$12,($EX269-$F269-$G269-$H269-$I269-$J269-$K269)),IF(L$12&lt;=($EA269-$F269-$G269-$H269-$I269-$J269-$K269),L$12,($EA269-$F269-$G269-$H269-$I269-$J269-$K269)))</f>
        <v>2</v>
      </c>
      <c r="M269" s="252">
        <f t="shared" ref="M269:M521" si="1920">IF(C$6=2008,IF(M$12&lt;=($EX269-$F269-$G269-$H269-$I269-$J269-$K269-$L269),M$12,($EX269-$F269-$G269-$H269-$I269-$J269-$K269-$L269)),IF(M$12&lt;=($EA269-$F269-$G269-$H269-$I269-$J269-$K269-$L269),M$12,($EA269-$F269-$G269-$H269-$I269-$J269-$K269-$L269)))</f>
        <v>2</v>
      </c>
      <c r="N269" s="252">
        <f t="shared" ref="N269:N521" si="1921">IF(C$6=2008,IF(N$12&lt;=($EX269-$F269-$G269-$H269-$I269-$J269-$K269-$L269-$M269),N$12,($EX269-$F269-$G269-$H269-$I269-$J269-$K269-$L269-$M269)),IF(N$12&lt;=($EA269-$F269-$G269-$H269-$I269-$J269-$K269-$L269-$M269),N$12,($EA269-$F269-$G269-$H269-$I269-$J269-$K269-$L269-$M269)))</f>
        <v>1</v>
      </c>
      <c r="O269" s="253">
        <f t="shared" ref="O269:O521" si="1922">IF(O$12=0,0,IF(C$6=2008,EX269-SUM(F269:N269),EA269-SUM(F269:N269)))</f>
        <v>0</v>
      </c>
      <c r="P269" s="252">
        <f t="shared" ref="P269:P521" si="1923">IF($C$6=2008,IF($EY269=0,0,IF(P$12&lt;=$EY269,P$12,$EY269)),IF($EB269=0,0,IF(P$12&lt;=$EB269,P$12,$EB269)))</f>
        <v>0</v>
      </c>
      <c r="Q269" s="252">
        <f t="shared" ref="Q269:Q521" si="1924">IF(C$6=2008,IF(Q$12&lt;=($EY269-$P269),Q$12,($EY269-$P269)),IF(Q$12&lt;=($EB269-$P269),Q$12,($EB269-$P269)))</f>
        <v>0</v>
      </c>
      <c r="R269" s="252">
        <f t="shared" ref="R269:R521" si="1925">IF(C$6=2008,IF(R$12&lt;=($EY269-$P269-$Q269),R$12,($EY269-$P269-$Q269)),IF(R$12&lt;=($EB269-$P269-$Q269),R$12,($EB269-$P269-$Q269)))</f>
        <v>0</v>
      </c>
      <c r="S269" s="254">
        <f t="shared" ref="S269:S521" si="1926">IF(S267=0,0,IF(C$6=2008,$EY269-$P269-$Q269-$R269,$EB269-$P269-$Q269-$R269))</f>
        <v>0</v>
      </c>
      <c r="T269" s="255">
        <f t="shared" ref="T269:T521" si="1927">COUNTIF(P269:S269,0)</f>
        <v>4</v>
      </c>
      <c r="U269" s="252">
        <f t="shared" ref="U269:U521" si="1928">IF(C$6=2008,IF($EZ269=0,0,IF(U$12&lt;=$EZ269,U$12,$EZ269)),IF($EC269=0,0,IF(U$12&lt;=$EC269,U$12,$EC269)))</f>
        <v>12</v>
      </c>
      <c r="V269" s="252">
        <f t="shared" ref="V269:V521" si="1929">IF(C$6=2008,IF(V$12&lt;=($EZ269-$U269),V$12,($EZ269-$U269)),IF(V$12&lt;=($EC269-$U269),V$12,($EC269-$U269)))</f>
        <v>0</v>
      </c>
      <c r="W269" s="252">
        <f t="shared" ref="W269:W521" si="1930">IF(C$6=2008,IF(W$12&lt;=($EZ269-$U269-$V269),W$12,($EZ269-$U269-$V269)),IF(W$12&lt;=($EC269-$U269-$V269),W$12,($EC269-$U269-$V269)))</f>
        <v>0</v>
      </c>
      <c r="X269" s="254">
        <f t="shared" ref="X269:X521" si="1931">IF(X$12=0,0,IF(C$6=2008,$EZ269-$U269-$V269-$W269,$EC269-$U269-$V269-$W269))</f>
        <v>0</v>
      </c>
      <c r="Y269" s="256">
        <f t="shared" ref="Y269:Y521" si="1932">COUNTIF(U269:X269,0)</f>
        <v>3</v>
      </c>
      <c r="Z269" s="252">
        <f t="shared" ref="Z269:Z521" si="1933">IF(C$6=2008,IF($FA269=0,0,IF(Z$12&lt;=$FA269,Z$12,$FA269)),IF($ED269=0,0,IF(Z$12&lt;=$ED269,Z$12,$ED269)))</f>
        <v>12</v>
      </c>
      <c r="AA269" s="252">
        <f t="shared" ref="AA269:AA521" si="1934">IF(C$6=2008,IF(AA$12&lt;=($FA269-$Z269),AA$12,($FA269-$Z269)),IF(AA$12&lt;=($ED269-$Z269),AA$12,($ED269-$Z269)))</f>
        <v>0</v>
      </c>
      <c r="AB269" s="252">
        <f t="shared" ref="AB269:AB521" si="1935">IF(C$6=2008,IF(AB$12&lt;=($FA269-$Z269-$AA269),AB$12,($FA269-$Z269-$AA269)),IF(AB$12&lt;=($ED269-$Z269-$AA269),AB$12,($ED269-$Z269-$AA269)))</f>
        <v>0</v>
      </c>
      <c r="AC269" s="254">
        <f t="shared" ref="AC269:AC521" si="1936">IF(AC$12=0,0,IF(C$6=2008,$FA269-$Z269-$AA269-$AB269,$ED269-$Z269-$AA269-$AB269))</f>
        <v>0</v>
      </c>
      <c r="AD269" s="255">
        <f t="shared" ref="AD269:AD521" si="1937">COUNTIF(Z269:AC269,0)</f>
        <v>3</v>
      </c>
      <c r="AE269" s="252">
        <f t="shared" ref="AE269:AE521" si="1938">IF(C$6=2008,IF($FB269=0,0,IF(AE$12&lt;=$FB269,AE$12,$FB269)),IF($EE269=0,0,IF(AE$12&lt;=$EE269,AE$12,$EE269)))</f>
        <v>0</v>
      </c>
      <c r="AF269" s="252">
        <f t="shared" ref="AF269:AF521" si="1939">IF(C$6=2008,IF(AF$12&lt;=($FB269-$AE269),AF$12,($FB269-$AE269)),IF(AF$12&lt;=($EE269-$AE269),AF$12,($EE269-$AE269)))</f>
        <v>0</v>
      </c>
      <c r="AG269" s="252">
        <f t="shared" ref="AG269:AG521" si="1940">IF(C$6=2008,IF(AG$12&lt;=($FB269-$AE269-$AF269),AG$12,($FB269-$AE269-$AF269)),IF(AG$12&lt;=($EE269-$AE269-$AF269),AG$12,($EE269-$AE269-$AF269)))</f>
        <v>0</v>
      </c>
      <c r="AH269" s="254">
        <f t="shared" ref="AH269:AH521" si="1941">IF(AH$12=0,0,IF(C$6=2008,$FB269-$AE269-$AF269-$AG269,$EE269-$AE269-$AF269-$AG269))</f>
        <v>0</v>
      </c>
      <c r="AI269" s="257">
        <f t="shared" ref="AI269:AI521" si="1942">COUNTIF(AE269:AH269,0)</f>
        <v>4</v>
      </c>
      <c r="AJ269" s="252">
        <f t="shared" ref="AJ269:AJ521" si="1943">IF(C$6=2008,IF($FC269=0,0,IF(AJ$12&lt;=$FC269,AJ$12,$FC269)),IF($EF269=0,0,IF(AJ$12&lt;=$EF269,AJ$12,$EF269)))</f>
        <v>0</v>
      </c>
      <c r="AK269" s="252">
        <f t="shared" ref="AK269:AK521" si="1944">IF(C$6=2008,IF(AK$12&lt;=($FC269-$AJ269),AK$12,($FC269-$AJ269)),IF(AK$12&lt;=($EF269-$AJ269),AK$12,($EF269-$AJ269)))</f>
        <v>0</v>
      </c>
      <c r="AL269" s="252">
        <f t="shared" ref="AL269:AL521" si="1945">IF(C$6=2008,IF(AL$12&lt;=($FC269-$AJ269-$AK269),AL$12,($FC269-$AJ269-$AK269)),IF(AL$12&lt;=($EF269-$AJ269-$AK269),AL$12,($EF269-$AJ269-$AK269)))</f>
        <v>0</v>
      </c>
      <c r="AM269" s="254">
        <f t="shared" ref="AM269:AM521" si="1946">IF(AM$12=0,0,IF(C$6=2008,$FC269-$AJ269-$AK269-$AL269,$EF269-$AJ269-$AK269-$AL269))</f>
        <v>0</v>
      </c>
      <c r="AN269" s="257">
        <f t="shared" ref="AN269:AN521" si="1947">COUNTIF(AJ269:AM269,0)</f>
        <v>4</v>
      </c>
      <c r="AO269" s="252">
        <f t="shared" ref="AO269:AO521" si="1948">IF(C$6=2008,IF($FD269=0,0,IF(AO$12&lt;=$FD269,AO$12,$FD269)),IF($EG269=0,0,IF(AO$12&lt;=$EG269,AO$12,$EG269)))</f>
        <v>12</v>
      </c>
      <c r="AP269" s="252">
        <f t="shared" ref="AP269:AP521" si="1949">IF(C$6=2008,IF(AP$12&lt;=($FD269-$AO269),AP$12,($FD269-$AO269)),IF(AP$12&lt;=($EG269-$AO269),AP$12,($EG269-$AO269)))</f>
        <v>0</v>
      </c>
      <c r="AQ269" s="252">
        <f t="shared" ref="AQ269:AQ521" si="1950">IF(C$6=2008,IF(AQ$12&lt;=($FD269-$AO269-$AP269),AQ$12,($FD269-$AO269-$AP269)),IF(AQ$12&lt;=($EG269-$AO269-$AP269),AQ$12,($EG269-$AO269-$AP269)))</f>
        <v>0</v>
      </c>
      <c r="AR269" s="254">
        <f t="shared" ref="AR269:AR521" si="1951">IF(AR$12=0,0,IF(C$6=2008,$FD269-$AO269-$AP269-$AQ269,$EG269-$AO269-$AP269-$AQ269))</f>
        <v>0</v>
      </c>
      <c r="AS269" s="257">
        <f t="shared" ref="AS269:AS521" si="1952">COUNTIF(AO269:AR269,0)</f>
        <v>3</v>
      </c>
      <c r="AT269" s="252">
        <f t="shared" ref="AT269:AT521" si="1953">IF(C$6=2008,IF($FE269=0,0,IF(AT$12&lt;=$FE269,AT$12,$FE269)),IF($EH269=0,0,IF(AT$12&lt;=$EH269,AT$12,$EH269)))</f>
        <v>0</v>
      </c>
      <c r="AU269" s="252">
        <f t="shared" ref="AU269:AU521" si="1954">IF(C$6=2008,IF(AU$12&lt;=($FE269-$AT269),AU$12,($FE269-$AT269)),IF(AU$12&lt;=($EH269-$AT269),AU$12,($EH269-$AT269)))</f>
        <v>0</v>
      </c>
      <c r="AV269" s="252">
        <f t="shared" ref="AV269:AV521" si="1955">IF(C$6=2008,IF(AV$12&lt;=($FE269-$AT269-$AU269),AV$12,($FE269-$AT269-$AU269)),IF(AV$12&lt;=($EH269-$AT269-$AU269),AV$12,($EH269-$AT269-$AU269)))</f>
        <v>0</v>
      </c>
      <c r="AW269" s="254">
        <f t="shared" ref="AW269:AW521" si="1956">IF(AW$12=0,0,IF(C$6=2008,$FE269-$AT269-$AU269-$AV269,$EH269-$AT269-$AU269-$AV269))</f>
        <v>0</v>
      </c>
      <c r="AX269" s="258">
        <f t="shared" ref="AX269:AX521" si="1957">COUNTIF(AT269:AW269,0)</f>
        <v>4</v>
      </c>
      <c r="AY269" s="252">
        <f t="shared" ref="AY269:AY521" si="1958">IF(C$6=2008,IF($FF269=0,0,IF(AY$12&lt;=$FF269,AY$12,$FF269)),IF($EI269=0,0,IF(AY$12&lt;=$EI269,AY$12,$EI269)))</f>
        <v>12</v>
      </c>
      <c r="AZ269" s="252">
        <f t="shared" ref="AZ269:AZ521" si="1959">IF(C$6=2008,IF(AZ$12&lt;=($FF269-$AY269),AZ$12,($FF269-$AY269)),IF(AZ$12&lt;=($EI269-$AY269),AZ$12,($EI269-$AY269)))</f>
        <v>0</v>
      </c>
      <c r="BA269" s="252">
        <f t="shared" ref="BA269:BA521" si="1960">IF(C$6=2008,IF(BA$12&lt;=($FF269-$AY269-$AZ269),BA$12,($FF269-$AY269-$AZ269)),IF(BA$12&lt;=($EI269-$AY269-$AZ269),BA$12,($EI269-$AY269-$AZ269)))</f>
        <v>0</v>
      </c>
      <c r="BB269" s="254">
        <f t="shared" ref="BB269:BB521" si="1961">IF(BB$12=0,0,IF(C$6=2008,$FF269-$AY269-$AZ269-$BA269,$EI269-$AY269-$AZ269-$BA269))</f>
        <v>0</v>
      </c>
      <c r="BC269" s="257">
        <f t="shared" ref="BC269:BC521" si="1962">COUNTIF(AY269:BB269,0)</f>
        <v>3</v>
      </c>
      <c r="BD269" s="259">
        <f t="shared" ref="BD269:BD521" si="1963">IF(C$6=2008,IF($FG269=0,0,IF(BD$12&lt;=$FG269,BD$12,$FG269)),IF($EJ269=0,0,IF(BD$12&lt;=$EJ269,BD$12,$EJ269)))</f>
        <v>7</v>
      </c>
      <c r="BE269" s="252">
        <f t="shared" ref="BE269:BE521" si="1964">IF(C$6=2008,IF(BE$12&lt;=($FG269-$BD269),BE$12,($FG269-$BD269)),IF(BE$12&lt;=($EJ269-$BD269),BE$12,($EJ269-$BD269)))</f>
        <v>0</v>
      </c>
      <c r="BF269" s="252">
        <f t="shared" ref="BF269:BF521" si="1965">IF(C$6=2008,IF(BF$12&lt;=($FG269-$BD269-$BE269),BF$12,($FG269-$BD269-$BE269)),IF(BF$12&lt;=($EJ269-$BD269-$BE269),BF$12,($EJ269-$BD269-$BE269)))</f>
        <v>0</v>
      </c>
      <c r="BG269" s="254">
        <f t="shared" ref="BG269:BG521" si="1966">IF(BG$12=0,0,IF(C$6=2008,$FG269-$BD269-$BE269-$BF269,$EJ269-$BD269-$BE269-$BF269))</f>
        <v>0</v>
      </c>
      <c r="BH269" s="257">
        <f t="shared" ref="BH269:BH521" si="1967">COUNTIF(BD269:BG269,0)</f>
        <v>3</v>
      </c>
      <c r="BI269" s="252">
        <f t="shared" ref="BI269:BI521" si="1968">IF(C$6=2008,IF($FH269=0,0,IF(BI$12&lt;=$FH269,BI$12,$FH269)),IF($EK269=0,0,IF(BI$12&lt;=$EK269,BI$12,$EK269)))</f>
        <v>0</v>
      </c>
      <c r="BJ269" s="252">
        <f t="shared" ref="BJ269:BJ521" si="1969">IF(C$6=2008,IF(BJ$12&lt;=($FH269-$BI269),BJ$12,($FH269-$BI269)),IF(BJ$12&lt;=($EK269-$BI269),BJ$12,($EK269-$BI269)))</f>
        <v>0</v>
      </c>
      <c r="BK269" s="252">
        <f t="shared" ref="BK269:BK521" si="1970">IF(C$6=2008,IF(BK$12&lt;=($FH269-$BI269-$BJ269),BK$12,($FH269-$BI269-$BJ269)),IF(BK$12&lt;=($EK269-$BI269-$BJ269),BK$12,($EK269-$BI269-$BJ269)))</f>
        <v>0</v>
      </c>
      <c r="BL269" s="254">
        <f t="shared" ref="BL269:BL521" si="1971">IF(BL$12=0,0,IF(C$6=2008,$FH269-$BI269-$BJ269-$BK269,$EK269-$BI269-$BJ269-$BK269))</f>
        <v>0</v>
      </c>
      <c r="BM269" s="260">
        <f t="shared" ref="BM269:BM521" si="1972">COUNTIF(BI269:BL269,0)</f>
        <v>4</v>
      </c>
      <c r="BN269" s="252">
        <f t="shared" ref="BN269:BN521" si="1973">IF(C$6=2008,IF($FI269=0,0,IF(BN$12&lt;=$FI269,BN$12,$FI269)),IF($EL269=0,0,IF(BN$12&lt;=$EL269,BN$12,$EL269)))</f>
        <v>0</v>
      </c>
      <c r="BO269" s="252">
        <f t="shared" ref="BO269:BO521" si="1974">IF(C$6=2008,IF(BO$12&lt;=($FI269-$BN269),BO$12,($FI269-$BN269)),IF(BO$12&lt;=($EL269-$BN269),BO$12,($EL269-$BN269)))</f>
        <v>0</v>
      </c>
      <c r="BP269" s="252">
        <f t="shared" ref="BP269:BP521" si="1975">IF(C$6=2008,IF(BP$12&lt;=($FI269-$BN269-$BO269),BP$12,($FI269-$BN269-$BO269)),IF(BP$12&lt;=($EL269-$BN269-$BO269),BP$12,($EL269-$BN269-$BO269)))</f>
        <v>0</v>
      </c>
      <c r="BQ269" s="254">
        <f t="shared" ref="BQ269:BQ521" si="1976">IF(BQ$12=0,0,IF(C$6=2008,$FI269-$BN269-$BO269-$BP269,$EL269-$BN269-$BO269-$BP269))</f>
        <v>0</v>
      </c>
      <c r="BR269" s="261">
        <f t="shared" ref="BR269:BR521" si="1977">IF(COUNTBLANK(BN269:BQ269)=4,4,COUNTIF(BN269:BQ269,0))</f>
        <v>4</v>
      </c>
      <c r="BS269" s="252">
        <f t="shared" ref="BS269:BS521" si="1978">IF(C$6=2008,IF($FJ269=0,0,IF(BS$12&lt;=$FJ269,BS$12,$FJ269)),IF($EM269=0,0,IF(BS$12&lt;=$EM269,BS$12,$EM269)))</f>
        <v>13</v>
      </c>
      <c r="BT269" s="252">
        <f t="shared" ref="BT269:BT521" si="1979">IF(C$6=2008,IF(BT$12&lt;=($FJ269-$BS269),BT$12,($FJ269-$BS269)),IF(BT$12&lt;=($EM269-$BS269),BT$12,($EM269-$BS269)))</f>
        <v>0</v>
      </c>
      <c r="BU269" s="252">
        <f t="shared" ref="BU269:BU521" si="1980">IF(C$6=2008,IF(BU$12&lt;=($FJ269-$BS269-$BT269),BU$12,($FJ269-$BS269-$BT269)),IF(BU$12&lt;=($EM269-$BS269-$BT269),BU$12,($EM269-$BS269-$BT269)))</f>
        <v>0</v>
      </c>
      <c r="BV269" s="254">
        <f t="shared" ref="BV269:BV521" si="1981">IF(BV$12=0,0,IF(C$6=2008,$FJ269-$BS269-$BT269-$BU269,$EM269-$BS269-$BT269-$BU269))</f>
        <v>0</v>
      </c>
      <c r="BW269" s="261">
        <f t="shared" ref="BW269:BW521" si="1982">IF(COUNTBLANK(BS269:BV269)=4,4,COUNTIF(BS269:BV269,0))</f>
        <v>3</v>
      </c>
      <c r="BX269" s="262">
        <v>85</v>
      </c>
      <c r="BY269" s="262">
        <v>85</v>
      </c>
      <c r="BZ269" s="246" t="e">
        <f t="shared" ref="BZ269:BZ521" si="1983">SUM(CA269:CM269)</f>
        <v>#VALUE!</v>
      </c>
      <c r="CA269" s="246">
        <f t="shared" ref="CA269:CA521" si="1984">IF(BY269=0,0,IF(BY269=70,10,IF(BY269=75,12,IF(BY269=80,14,IF(BY269=85,16,IF(BY269=90,18,IF(BY269=95,19,20)))))))</f>
        <v>16</v>
      </c>
      <c r="CB269" s="246" t="e">
        <f t="shared" ref="CB269:CB521" si="1985">IF(BY269=0,0,IF(BY269=70,IF(CP269=1,IF(D269="A",12,IF(D269="B",10,IF(D269="C",13,IF(D269="D",14,11)))),0),IF(BY269=75,IF(CP269=1,IF(D269="A",10,IF(D269="B",14,IF(D269="C",12,IF(D269="D",13,14)))),0),IF(BY269=80,IF(CP269=1,IF(D269="A",15,IF(D269="B",15,IF(D269="C",14,IF(D269="D",12,10)))),0),IF(BY269=85,IF(CP269=1,IF(D269="A",15,IF(D269="B",16,IF(D269="C",12,IF(D269="D",14,12)))),0),IF(BY269=90,IF(CP269=1,IF(D269="A",14,IF(D269="B",15,IF(D269="C",16,IF(D269="D",13,14)))),0),IF(BY269=95,IF(CP269=1,IF(D269="A",16,IF(D269="B",15,IF(D269="C",15,IF(D269="D",15,15)))),0),IF(CP269=1,IF(D269="A",16,IF(D269="B",16,IF(D269="C",16,IF(D269="D",16,16)))),0))))))))</f>
        <v>#VALUE!</v>
      </c>
      <c r="CC269" s="246" t="e">
        <f t="shared" ref="CC269:CC521" si="1986">IF(BY269=0,0,IF(BY269=70,IF(CP269=0,IF(D269="A",12,IF(D269="B",10,IF(D269="C",13,IF(D269="D",14,11)))),0),IF(BY269=75,IF(CP269=0,IF(D269="A",10,IF(D269="B",14,IF(D269="C",12,IF(D269="D",13,14)))),0),IF(BY269=80,IF(CP269=0,IF(D269="A",15,IF(D269="B",15,IF(D269="C",14,IF(D269="D",12,10)))),0),IF(BY269=85,IF(CP269=0,IF(D269="A",15,IF(D269="B",16,IF(D269="C",12,IF(D269="D",14,12)))),0),IF(BY269=90,IF(CP269=0,IF(D269="A",14,IF(D269="B",15,IF(D269="C",16,IF(D269="D",13,14)))),0),IF(BY269=95,IF(CP269=0,IF(D269="A",16,IF(D269="B",15,IF(D269="C",15,IF(D269="D",15,15)))),0),IF(CP269=0,IF(D269="A",16,IF(D269="B",16,IF(D269="C",16,IF(D269="D",16,16)))),0))))))))</f>
        <v>#VALUE!</v>
      </c>
      <c r="CD269" s="246" t="e">
        <f t="shared" ref="CD269:CD521" si="1987">IF(BY269=0,0,IF(BY269=70,IF(CP269=1,IF(D269="A",10,IF(D269="B",13,IF(D269="C",14,IF(D269="D",11,12)))),0),IF(BY269=75,IF(CP269=1,IF(D269="A",14,IF(D269="B",12,IF(D269="C",13,IF(D269="D",14,10)))),0),IF(BY269=80,IF(CP269=1,IF(D269="A",15,IF(D269="B",14,IF(D269="C",12,IF(D269="D",10,15)))),0),IF(BY269=85,IF(CP269=1,IF(D269="A",16,IF(D269="B",12,IF(D269="C",14,IF(D269="D",12,15)))),0),IF(BY269=90,IF(CP269=1,IF(D269="A",15,IF(D269="B",16,IF(D269="C",13,IF(D269="D",14,14)))),0),IF(BY269=95,IF(CP269=1,IF(D269="A",15,IF(D269="B",15,IF(D269="C",15,IF(D269="D",15,16)))),0),IF(CP269=1,IF(D269="A",16,IF(D269="B",16,IF(D269="C",16,IF(D269="D",16,16)))),0))))))))</f>
        <v>#VALUE!</v>
      </c>
      <c r="CE269" s="246" t="e">
        <f t="shared" ref="CE269:CE521" si="1988">IF(BY269=0,0,IF(BY269=70,IF(CP269=0,IF(D269="A",10,IF(D269="B",13,IF(D269="C",14,IF(D269="D",11,12)))),0),IF(BY269=75,IF(CP269=0,IF(D269="A",14,IF(D269="B",12,IF(D269="C",13,IF(D269="D",14,10)))),0),IF(BY269=80,IF(CP269=0,IF(D269="A",15,IF(D269="B",14,IF(D269="C",12,IF(D269="D",10,15)))),0),IF(BY269=85,IF(CP269=0,IF(D269="A",16,IF(D269="B",12,IF(D269="C",14,IF(D269="D",12,15)))),0),IF(BY269=90,IF(CP269=0,IF(D269="A",15,IF(D269="B",16,IF(D269="C",13,IF(D269="D",14,14)))),0),IF(BY269=95,IF(CP269=0,IF(D269="A",15,IF(D269="B",15,IF(D269="C",15,IF(D269="D",15,16)))),0),IF(CP269=0,IF(D269="A",16,IF(D269="B",16,IF(D269="C",16,IF(D269="D",16,16)))),0))))))))</f>
        <v>#VALUE!</v>
      </c>
      <c r="CF269" s="246" t="e">
        <f t="shared" ref="CF269:CF521" si="1989">IF(BY269=0,0,IF(BY269=70,IF(CP269=1,IF(D269="A",13,IF(D269="B",14,IF(D269="C",11,IF(D269="D",12,10)))),0),IF(BY269=75,IF(CP269=1,IF(D269="A",12,IF(D269="B",13,IF(D269="C",14,IF(D269="D",10,14)))),0),IF(BY269=80,IF(CP269=1,IF(D269="A",14,IF(D269="B",12,IF(D269="C",10,IF(D269="D",15,15)))),0),IF(BY269=85,IF(CP269=1,IF(D269="A",12,IF(D269="B",14,IF(D269="C",12,IF(D269="D",15,16)))),0),IF(BY269=90,IF(CP269=1,IF(D269="A",16,IF(D269="B",13,IF(D269="C",14,IF(D269="D",14,15)))),0),IF(BY269=95,IF(CP269=1,IF(D269="A",15,IF(D269="B",15,IF(D269="C",15,IF(D269="D",16,15)))),0),IF(CP269=1,IF(D269="A",16,IF(D269="B",16,IF(D269="C",16,IF(D269="D",16,16)))),0))))))))</f>
        <v>#VALUE!</v>
      </c>
      <c r="CG269" s="246" t="e">
        <f t="shared" ref="CG269:CG521" si="1990">IF(BY269=0,0,IF(BY269=70,IF(CP269=0,IF(D269="A",13,IF(D269="B",14,IF(D269="C",11,IF(D269="D",12,10)))),0),IF(BY269=75,IF(CP269=0,IF(D269="A",12,IF(D269="B",13,IF(D269="C",14,IF(D269="D",10,14)))),0),IF(BY269=80,IF(CP269=0,IF(D269="A",14,IF(D269="B",12,IF(D269="C",10,IF(D269="D",15,15)))),0),IF(BY269=85,IF(CP269=0,IF(D269="A",12,IF(D269="B",14,IF(D269="C",12,IF(D269="D",15,16)))),0),IF(BY269=90,IF(CP269=0,IF(D269="A",16,IF(D269="B",13,IF(D269="C",14,IF(D269="D",14,15)))),0),IF(BY269=95,IF(CP269=0,IF(D269="A",15,IF(D269="B",15,IF(D269="C",15,IF(D269="D",16,15)))),0),IF(CP269=0,IF(D269="A",16,IF(D269="B",16,IF(D269="C",16,IF(D269="D",16,16)))),0))))))))</f>
        <v>#VALUE!</v>
      </c>
      <c r="CH269" s="246" t="e">
        <f t="shared" ref="CH269:CH521" si="1991">IF(BY269=0,0,IF(BY269=70,IF(CP269=1,IF(D269="A",14,IF(D269="B",11,IF(D269="C",12,IF(D269="D",10,13)))),0),IF(BY269=75,IF(CP269=1,IF(D269="A",13,IF(D269="B",14,IF(D269="C",10,IF(D269="D",14,12)))),0),IF(BY269=80,IF(CP269=1,IF(D269="A",12,IF(D269="B",10,IF(D269="C",15,IF(D269="D",15,14)))),0),IF(BY269=85,IF(CP269=1,IF(D269="A",14,IF(D269="B",12,IF(D269="C",15,IF(D269="D",16,12)))),0),IF(BY269=90,IF(CP269=1,IF(D269="A",13,IF(D269="B",14,IF(D269="C",14,IF(D269="D",15,16)))),0),IF(BY269=95,IF(CP269=1,IF(D269="A",15,IF(D269="B",15,IF(D269="C",16,IF(D269="D",15,15)))),0),IF(CP269=1,IF(D269="A",16,IF(D269="B",16,IF(D269="C",16,IF(D269="D",16,16)))),0))))))))</f>
        <v>#VALUE!</v>
      </c>
      <c r="CI269" s="246" t="e">
        <f t="shared" ref="CI269:CI521" si="1992">IF(BY269=0,0,IF(BY269=70,IF(CP269=0,IF(D269="A",14,IF(D269="B",11,IF(D269="C",12,IF(D269="D",10,13)))),0),IF(BY269=75,IF(CP269=0,IF(D269="A",13,IF(D269="B",14,IF(D269="C",10,IF(D269="D",14,12)))),0),IF(BY269=80,IF(CP269=0,IF(D269="A",12,IF(D269="B",10,IF(D269="C",15,IF(D269="D",15,14)))),0),IF(BY269=85,IF(CP269=0,IF(D269="A",14,IF(D269="B",12,IF(D269="C",15,IF(D269="D",16,12)))),0),IF(BY269=90,IF(CP269=0,IF(D269="A",13,IF(D269="B",14,IF(D269="C",14,IF(D269="D",15,16)))),0),IF(BY269=95,IF(CP269=0,IF(D269="A",15,IF(D269="B",15,IF(D269="C",16,IF(D269="D",15,15)))),0),IF(CP269=0,IF(D269="A",16,IF(D269="B",16,IF(D269="C",16,IF(D269="D",16,16)))),0))))))))</f>
        <v>#VALUE!</v>
      </c>
      <c r="CJ269" s="246" t="e">
        <f t="shared" ref="CJ269:CJ521" si="1993">IF(BY269=0,0,IF(BY269=70,IF(CP269=1,IF(D269="A",11,IF(D269="B",12,IF(D269="C",10,IF(D269="D",13,14)))),0),IF(BY269=75,IF(CP269=1,IF(D269="A",14,IF(D269="B",10,IF(D269="C",14,IF(D269="D",12,13)))),0),IF(BY269=80,IF(CP269=1,IF(D269="A",10,IF(D269="B",15,IF(D269="C",15,IF(D269="D",14,12)))),0),IF(BY269=85,IF(CP269=1,IF(D269="A",12,IF(D269="B",15,IF(D269="C",16,IF(D269="D",12,14)))),0),IF(BY269=90,IF(CP269=1,IF(D269="A",14,IF(D269="B",14,IF(D269="C",15,IF(D269="D",16,13)))),0),IF(BY269=95,IF(CP269=1,IF(D269="A",15,IF(D269="B",16,IF(D269="C",15,IF(D269="D",15,15)))),0),IF(CP269=1,IF(D269="A",16,IF(D269="B",16,IF(D269="C",16,IF(D269="D",16,16)))),0))))))))</f>
        <v>#VALUE!</v>
      </c>
      <c r="CK269" s="246" t="e">
        <f t="shared" ref="CK269:CK521" si="1994">IF(BY269=0,0,IF(BY269=70,IF(CP269=0,IF(D269="A",11,IF(D269="B",12,IF(D269="C",10,IF(D269="D",13,14)))),0),IF(BY269=75,IF(CP269=0,IF(D269="A",14,IF(D269="B",10,IF(D269="C",14,IF(D269="D",12,13)))),0),IF(BY269=80,IF(CP269=0,IF(D269="A",10,IF(D269="B",15,IF(D269="C",15,IF(D269="D",14,12)))),0),IF(BY269=85,IF(CP269=0,IF(D269="A",12,IF(D269="B",15,IF(D269="C",16,IF(D269="D",12,14)))),0),IF(BY269=90,IF(CP269=0,IF(D269="A",14,IF(D269="B",14,IF(D269="C",15,IF(D269="D",16,13)))),0),IF(BY269=95,IF(CP269=0,IF(D269="A",15,IF(D269="B",16,IF(D269="C",15,IF(D269="D",15,15)))),0),IF(CP269=0,IF(D269="A",16,IF(D269="B",16,IF(D269="C",16,IF(D269="D",16,16)))),0))))))))</f>
        <v>#VALUE!</v>
      </c>
      <c r="CL269" s="246" t="e">
        <f t="shared" ref="CL269:CL521" si="1995">IF(CP269=1,BY269-SUM(CA269:CK269),0)</f>
        <v>#VALUE!</v>
      </c>
      <c r="CM269" s="246" t="e">
        <f t="shared" ref="CM269:CM521" si="1996">IF(CP269=0,BY269-SUM(CA269:CK269),0)</f>
        <v>#VALUE!</v>
      </c>
      <c r="CN269" s="246" t="e">
        <f t="shared" ref="CN269:CN521" si="1997">SUM(CA269:CM269)</f>
        <v>#VALUE!</v>
      </c>
      <c r="CO269" s="263" t="str">
        <f t="shared" ref="CO269:CO521" si="1998">C269</f>
        <v>2023PEC AI 434</v>
      </c>
      <c r="CP269" s="246" t="e">
        <f t="shared" ref="CP269:CP521" si="1999">IF(AND(MOD(CO269,3),MOD(CO269,8),MOD(CO269,7)),1,0)</f>
        <v>#VALUE!</v>
      </c>
      <c r="CQ269" s="211"/>
      <c r="CR269" s="246">
        <f t="shared" ref="CR269:CR521" si="2000">IF(BY269=0,0,IF(BY269=70,10,IF(BY269=75,12,IF(BY269=80,13,IF(BY269=85,15,IF(BY269=90,17,IF(BY269=95,19,20)))))))</f>
        <v>15</v>
      </c>
      <c r="CS269" s="246" t="e">
        <f t="shared" ref="CS269:CS521" si="2001">IF(BY269=0,0,IF(BY269=70,IF(CP269=1,IF(D269="A",10,IF(D269="B",8,IF(D269="C",11,IF(D269="D",12,9)))),0),IF(BY269=75,IF(CP269=1,IF(D269="A",12,IF(D269="B",10,IF(D269="C",10,IF(D269="D",12,11)))),0),IF(BY269=80,IF(CP269=1,IF(D269="A",11,IF(D269="B",12,IF(D269="C",10,IF(D269="D",11,11)))),0),IF(BY269=85,IF(CP269=1,IF(D269="A",12,IF(D269="B",11,IF(D269="C",12,IF(D269="D",10,12)))),0),IF(BY269=90,IF(CP269=1,IF(D269="A",13,IF(D269="B",12,IF(D269="C",11,IF(D269="D",13,10)))),0),IF(BY269=95,IF(CP269=1,IF(D269="A",12,IF(D269="B",13,IF(D269="C",12,IF(D269="D",12,13)))),0),IF(CP269=1,IF(D269="A",13,IF(D269="B",13,IF(D269="C",13,IF(D269="D",13,13)))),0))))))))</f>
        <v>#VALUE!</v>
      </c>
      <c r="CT269" s="246" t="e">
        <f t="shared" ref="CT269:CT521" si="2002">IF(BY269=0,0,IF(BY269=70,IF(CP269=0,IF(D269="A",10,IF(D269="B",8,IF(D269="C",11,IF(D269="D",12,9)))),0),IF(BY269=75,IF(CP269=0,IF(D269="A",12,IF(D269="B",10,IF(D269="C",10,IF(D269="D",12,11)))),0),IF(BY269=80,IF(CP269=0,IF(D269="A",11,IF(D269="B",12,IF(D269="C",10,IF(D269="D",11,11)))),0),IF(BY269=85,IF(CP269=0,IF(D269="A",12,IF(D269="B",11,IF(D269="C",12,IF(D269="D",10,12)))),0),IF(BY269=90,IF(CP269=0,IF(D269="A",13,IF(D269="B",12,IF(D269="C",11,IF(D269="D",13,10)))),0),IF(BY269=95,IF(CP269=0,IF(D269="A",12,IF(D269="B",13,IF(D269="C",12,IF(D269="D",12,13)))),0),IF(CP269=0,IF(D269="A",13,IF(D269="B",13,IF(D269="C",13,IF(D269="D",13,13)))),0))))))))</f>
        <v>#VALUE!</v>
      </c>
      <c r="CU269" s="246" t="e">
        <f t="shared" ref="CU269:CU521" si="2003">IF(BY269=0,0,IF(BY269=70,IF(CP269=1,IF(D269="A",8,IF(D269="B",11,IF(D269="C",12,IF(D269="D",9,10)))),0),IF(BY269=75,IF(CP269=1,IF(D269="A",10,IF(D269="B",10,IF(D269="C",12,IF(D269="D",11,12)))),0),IF(BY269=80,IF(CP269=1,IF(D269="A",12,IF(D269="B",10,IF(D269="C",11,IF(D269="D",11,11)))),0),IF(BY269=85,IF(CP269=1,IF(D269="A",11,IF(D269="B",12,IF(D269="C",11,IF(D269="D",12,11)))),0),IF(BY269=90,IF(CP269=1,IF(D269="A",12,IF(D269="B",11,IF(D269="C",13,IF(D269="D",10,13)))),0),IF(BY269=95,IF(CP269=1,IF(D269="A",13,IF(D269="B",12,IF(D269="C",12,IF(D269="D",13,12)))),0),IF(CP269=1,IF(D269="A",13,IF(D269="B",13,IF(D269="C",13,IF(D269="D",13,13)))),0))))))))</f>
        <v>#VALUE!</v>
      </c>
      <c r="CV269" s="246" t="e">
        <f t="shared" ref="CV269:CV521" si="2004">IF(BY269=0,0,IF(BY269=70,IF(CP269=0,IF(D269="A",8,IF(D269="B",11,IF(D269="C",12,IF(D269="D",9,10)))),0),IF(BY269=75,IF(CP269=0,IF(D269="A",10,IF(D269="B",10,IF(D269="C",12,IF(D269="D",11,12)))),0),IF(BY269=80,IF(CP269=0,IF(D269="A",12,IF(D269="B",10,IF(D269="C",11,IF(D269="D",11,11)))),0),IF(BY269=85,IF(CP269=0,IF(D269="A",11,IF(D269="B",12,IF(D269="C",11,IF(D269="D",12,11)))),0),IF(BY269=90,IF(CP269=0,IF(D269="A",12,IF(D269="B",11,IF(D269="C",13,IF(D269="D",10,13)))),0),IF(BY269=95,IF(CP269=0,IF(D269="A",13,IF(D269="B",12,IF(D269="C",12,IF(D269="D",13,12)))),0),IF(CP269=0,IF(D269="A",13,IF(D269="B",13,IF(D269="C",13,IF(D269="D",13,13)))),0))))))))</f>
        <v>#VALUE!</v>
      </c>
      <c r="CW269" s="246" t="e">
        <f t="shared" ref="CW269:CW521" si="2005">IF(BY269=0,0,IF(BY269=70,IF(CP269=1,IF(D269="A",11,IF(D269="B",12,IF(D269="C",9,IF(D269="D",10,8)))),0),IF(BY269=75,IF(CP269=1,IF(D269="A",10,IF(D269="B",12,IF(D269="C",11,IF(D269="D",12,10)))),0),IF(BY269=80,IF(CP269=1,IF(D269="A",10,IF(D269="B",11,IF(D269="C",11,IF(D269="D",11,12)))),0),IF(BY269=85,IF(CP269=1,IF(D269="A",12,IF(D269="B",11,IF(D269="C",12,IF(D269="D",12,11)))),0),IF(BY269=90,IF(CP269=1,IF(D269="A",11,IF(D269="B",13,IF(D269="C",10,IF(D269="D",13,12)))),0),IF(BY269=95,IF(CP269=1,IF(D269="A",12,IF(D269="B",12,IF(D269="C",13,IF(D269="D",12,13)))),0),IF(CP269=1,IF(D269="A",13,IF(D269="B",13,IF(D269="C",13,IF(D269="D",13,13)))),0))))))))</f>
        <v>#VALUE!</v>
      </c>
      <c r="CX269" s="246" t="e">
        <f t="shared" ref="CX269:CX521" si="2006">IF(BY269=0,0,IF(BY269=70,IF(CP269=0,IF(D269="A",11,IF(D269="B",12,IF(D269="C",9,IF(D269="D",10,8)))),0),IF(BY269=75,IF(CP269=0,IF(D269="A",10,IF(D269="B",12,IF(D269="C",11,IF(D269="D",12,10)))),0),IF(BY269=80,IF(CP269=0,IF(D269="A",10,IF(D269="B",11,IF(D269="C",11,IF(D269="D",11,12)))),0),IF(BY269=85,IF(CP269=0,IF(D269="A",12,IF(D269="B",11,IF(D269="C",12,IF(D269="D",12,11)))),0),IF(BY269=90,IF(CP269=0,IF(D269="A",11,IF(D269="B",13,IF(D269="C",10,IF(D269="D",13,12)))),0),IF(BY269=95,IF(CP269=0,IF(D269="A",12,IF(D269="B",12,IF(D269="C",13,IF(D269="D",12,13)))),0),IF(CP269=0,IF(D269="A",13,IF(D269="B",13,IF(D269="C",13,IF(D269="D",13,13)))),0))))))))</f>
        <v>#VALUE!</v>
      </c>
      <c r="CY269" s="246" t="e">
        <f t="shared" ref="CY269:CY521" si="2007">IF(BY269=0,0,IF(BY269=70,IF(CP269=1,IF(D269="A",12,IF(D269="B",9,IF(D269="C",10,IF(D269="D",8,11)))),0),IF(BY269=75,IF(CP269=1,IF(D269="A",12,IF(D269="B",11,IF(D269="C",12,IF(D269="D",10,10)))),0),IF(BY269=80,IF(CP269=1,IF(D269="A",11,IF(D269="B",11,IF(D269="C",11,IF(D269="D",12,10)))),0),IF(BY269=85,IF(CP269=1,IF(D269="A",11,IF(D269="B",12,IF(D269="C",12,IF(D269="D",11,12)))),0),IF(BY269=90,IF(CP269=1,IF(D269="A",13,IF(D269="B",10,IF(D269="C",13,IF(D269="D",12,11)))),0),IF(BY269=95,IF(CP269=1,IF(D269="A",12,IF(D269="B",13,IF(D269="C",12,IF(D269="D",13,12)))),0),IF(CP269=1,IF(D269="A",13,IF(D269="B",13,IF(D269="C",13,IF(D269="D",13,13)))),0))))))))</f>
        <v>#VALUE!</v>
      </c>
      <c r="CZ269" s="246" t="e">
        <f t="shared" ref="CZ269:CZ521" si="2008">IF(BY269=0,0,IF(BY269=70,IF(CP269=0,IF(D269="A",12,IF(D269="B",9,IF(D269="C",10,IF(D269="D",8,11)))),0),IF(BY269=75,IF(CP269=0,IF(D269="A",12,IF(D269="B",11,IF(D269="C",12,IF(D269="D",10,10)))),0),IF(BY269=80,IF(CP269=0,IF(D269="A",11,IF(D269="B",11,IF(D269="C",11,IF(D269="D",12,10)))),0),IF(BY269=85,IF(CP269=0,IF(D269="A",11,IF(D269="B",12,IF(D269="C",12,IF(D269="D",11,12)))),0),IF(BY269=90,IF(CP269=0,IF(D269="A",13,IF(D269="B",10,IF(D269="C",13,IF(D269="D",12,11)))),0),IF(BY269=95,IF(CP269=0,IF(D269="A",12,IF(D269="B",13,IF(D269="C",12,IF(D269="D",13,12)))),0),IF(CP269=0,IF(D269="A",13,IF(D269="B",13,IF(D269="C",13,IF(D269="D",13,13)))),0))))))))</f>
        <v>#VALUE!</v>
      </c>
      <c r="DA269" s="246" t="e">
        <f t="shared" ref="DA269:DA521" si="2009">IF(BY269=0,0,IF(BY269=70,IF(CP269=1,IF(D269="A",9,IF(D269="B",10,IF(D269="C",8,IF(D269="D",11,12)))),0),IF(BY269=75,IF(CP269=1,IF(D269="A",11,IF(D269="B",12,IF(D269="C",10,IF(D269="D",10,12)))),0),IF(BY269=80,IF(CP269=1,IF(D269="A",11,IF(D269="B",11,IF(D269="C",12,IF(D269="D",10,11)))),0),IF(BY269=85,IF(CP269=1,IF(D269="A",12,IF(D269="B",12,IF(D269="C",11,IF(D269="D",12,11)))),0),IF(BY269=90,IF(CP269=1,IF(D269="A",10,IF(D269="B",13,IF(D269="C",12,IF(D269="D",11,13)))),0),IF(BY269=95,IF(CP269=1,IF(D269="A",13,IF(D269="B",12,IF(D269="C",13,IF(D269="D",12,12)))),0),IF(CP269=1,IF(D269="A",13,IF(D269="B",13,IF(D269="C",13,IF(D269="D",13,13)))),0))))))))</f>
        <v>#VALUE!</v>
      </c>
      <c r="DB269" s="246" t="e">
        <f t="shared" ref="DB269:DB521" si="2010">IF(BY269=0,0,IF(BY269=70,IF(CP269=0,IF(D269="A",9,IF(D269="B",10,IF(D269="C",8,IF(D269="D",11,12)))),0),IF(BY269=75,IF(CP269=0,IF(D269="A",11,IF(D269="B",12,IF(D269="C",10,IF(D269="D",10,12)))),0),IF(BY269=80,IF(CP269=0,IF(D269="A",11,IF(D269="B",11,IF(D269="C",12,IF(D269="D",10,11)))),0),IF(BY269=85,IF(CP269=0,IF(D269="A",12,IF(D269="B",12,IF(D269="C",11,IF(D269="D",12,11)))),0),IF(BY269=90,IF(CP269=0,IF(D269="A",10,IF(D269="B",13,IF(D269="C",12,IF(D269="D",11,13)))),0),IF(BY269=95,IF(CP269=0,IF(D269="A",13,IF(D269="B",12,IF(D269="C",13,IF(D269="D",12,12)))),0),IF(CP269=0,IF(D269="A",13,IF(D269="B",13,IF(D269="C",13,IF(D269="D",13,13)))),0))))))))</f>
        <v>#VALUE!</v>
      </c>
      <c r="DC269" s="246" t="e">
        <f t="shared" ref="DC269:DC521" si="2011">IF(CP269=1,BY269-SUM(CR269:DB269),0)</f>
        <v>#VALUE!</v>
      </c>
      <c r="DD269" s="246" t="e">
        <f t="shared" ref="DD269:DD521" si="2012">IF(CP269=0,BY269-SUM(CR269:DB269),0)</f>
        <v>#VALUE!</v>
      </c>
      <c r="DE269" s="212"/>
      <c r="DF269" s="212" t="e">
        <f t="shared" ref="DF269:DF521" si="2013">SUM(CR269:DD269)</f>
        <v>#VALUE!</v>
      </c>
      <c r="DG269" s="212"/>
      <c r="DH269" s="212"/>
      <c r="DI269" s="212"/>
      <c r="DJ269" s="212"/>
      <c r="DK269" s="212"/>
      <c r="DL269" s="212"/>
      <c r="DM269" s="212"/>
      <c r="DN269" s="212"/>
      <c r="DO269" s="212"/>
      <c r="DP269" s="212"/>
      <c r="DQ269" s="212"/>
      <c r="DR269" s="264">
        <f t="shared" ref="DR269:DR521" si="2014">BY269</f>
        <v>85</v>
      </c>
      <c r="DS269" s="241">
        <f t="shared" ref="DS269:DS521" si="2015">ROUND(0.2*DR269,0)</f>
        <v>17</v>
      </c>
      <c r="DT269" s="212">
        <f t="shared" ref="DT269:DT521" si="2016">IF(ISODD(B269),IF($DR269=100,DT$12,IF(CEILING(0.14*$DR269,1)&lt;DT$12,CEILING(0.14*$DR269,1),DT$12)),IF($DR269=100,DT$12,IF(CEILING(0.13*$DR269,1)&lt;DT$12,CEILING(0.13*$DR269,1),DT$12)))</f>
        <v>12</v>
      </c>
      <c r="DU269" s="212">
        <f t="shared" ref="DU269:DU521" si="2017">IF($DR269=100,DU$12,IF(CEILING(0.14*$DR269,1)&lt;DU$12,CEILING(0.14*$DR269,1),DU$12))</f>
        <v>12</v>
      </c>
      <c r="DV269" s="212">
        <f t="shared" ref="DV269:DV521" si="2018">IF(ISODD(B269),IF($DR269=100,DV$12,IF(CEILING(0.12*$DR269,1)&lt;DV$12,CEILING(0.12*$DR269,1),DV$12)),IF($DR269=100,DV$12,IF(CEILING(0.14*$DR269,1)&lt;DV$12,CEILING(0.14*$DR269,1),DV$12)))</f>
        <v>12</v>
      </c>
      <c r="DW269" s="212">
        <f t="shared" ref="DW269:DW521" si="2019">IF($DR269=100,DW$12,IF(CEILING(0.14*$DR269,1)&lt;DW$12,CEILING(0.14*$DR269,1),DW$12))</f>
        <v>12</v>
      </c>
      <c r="DX269" s="264">
        <f t="shared" ref="DX269:DX521" si="2020">DR269-DY269-SUM(DS269:DW269)</f>
        <v>7</v>
      </c>
      <c r="DY269" s="265">
        <f t="shared" ref="DY269:DY521" si="2021">ROUND(0.15*DR269,0)</f>
        <v>13</v>
      </c>
      <c r="DZ269" s="212">
        <f t="shared" ref="DZ269:DZ521" si="2022">SUM(DS269:DY269)</f>
        <v>85</v>
      </c>
      <c r="EA269" s="212">
        <f t="shared" ref="EA269:EA521" si="2023">DS269</f>
        <v>17</v>
      </c>
      <c r="EB269" s="212">
        <f t="shared" ref="EB269:EB521" si="2024">IF(ISODD($B269),DT269,0)</f>
        <v>0</v>
      </c>
      <c r="EC269" s="212">
        <f t="shared" ref="EC269:ED269" si="2025">IF(ISEVEN($B269),DT269,0)</f>
        <v>12</v>
      </c>
      <c r="ED269" s="212">
        <f t="shared" si="2025"/>
        <v>12</v>
      </c>
      <c r="EE269" s="212">
        <f t="shared" ref="EE269:EF269" si="2026">IF(ISODD($B269),DU269,0)</f>
        <v>0</v>
      </c>
      <c r="EF269" s="212">
        <f t="shared" si="2026"/>
        <v>0</v>
      </c>
      <c r="EG269" s="212">
        <f t="shared" ref="EG269:EG521" si="2027">IF(ISEVEN($B269),DV269,0)</f>
        <v>12</v>
      </c>
      <c r="EH269" s="212">
        <f t="shared" ref="EH269:EH521" si="2028">IF(ISODD($B269),DW269,0)</f>
        <v>0</v>
      </c>
      <c r="EI269" s="212">
        <f t="shared" ref="EI269:EJ269" si="2029">IF(ISEVEN($B269),DW269,0)</f>
        <v>12</v>
      </c>
      <c r="EJ269" s="264">
        <f t="shared" si="2029"/>
        <v>7</v>
      </c>
      <c r="EK269" s="212">
        <f t="shared" ref="EK269:EL269" si="2030">IF(ISODD($B269),DX269,0)</f>
        <v>0</v>
      </c>
      <c r="EL269" s="212">
        <f t="shared" si="2030"/>
        <v>0</v>
      </c>
      <c r="EM269" s="212">
        <f t="shared" ref="EM269:EM521" si="2031">IF(ISEVEN($B269),DY269,0)</f>
        <v>13</v>
      </c>
      <c r="EN269" s="212"/>
      <c r="EO269" s="212"/>
      <c r="EP269" s="241">
        <f t="shared" ref="EP269:EP521" si="2032">ROUND(0.2*DR269,0)</f>
        <v>17</v>
      </c>
      <c r="EQ269" s="212">
        <f t="shared" ref="EQ269:EQ521" si="2033">IF(ISODD(B269),IF($DR269=100,EQ$12,IF(CEILING(0.17*$DR269,1)&lt;EQ$12,CEILING(0.17*$DR269,1),EQ$12)),IF($DR269=100,EQ$12,IF(CEILING(0.16*$DR269,1)&lt;EQ$12,CEILING(0.16*$DR269,1),EQ$12)))</f>
        <v>14</v>
      </c>
      <c r="ER269" s="212">
        <f t="shared" ref="ER269:ER521" si="2034">IF($DR269=100,ER$12,IF(CEILING(0.17*$DR269,1)&lt;ER$12,CEILING(0.17*$DR269,1),ER$12))</f>
        <v>15</v>
      </c>
      <c r="ES269" s="212">
        <f t="shared" ref="ES269:ES521" si="2035">IF(ISODD(B269),IF($DR269=100,ES$12,IF(CEILING(0.15*$DR269,1)&lt;ES$12,CEILING(0.15*$DR269,1),ES$12)),IF($DR269=100,ES$12,IF(CEILING(0.17*$DR269,1)&lt;ES$12,CEILING(0.17*$DR269,1),ES$12)))</f>
        <v>15</v>
      </c>
      <c r="ET269" s="264">
        <f t="shared" ref="ET269:ET521" si="2036">DR269-EU269-EP269-EQ269-ER269-ES269</f>
        <v>10</v>
      </c>
      <c r="EU269" s="212">
        <f t="shared" ref="EU269:EU521" si="2037">ROUND(0.16*DR269,0)</f>
        <v>14</v>
      </c>
      <c r="EV269" s="212"/>
      <c r="EW269" s="212">
        <f t="shared" ref="EW269:EW521" si="2038">SUM(EP269:EU269)</f>
        <v>85</v>
      </c>
      <c r="EX269" s="212">
        <f t="shared" ref="EX269:EX521" si="2039">EP269</f>
        <v>17</v>
      </c>
      <c r="EY269" s="212">
        <f t="shared" ref="EY269:EY521" si="2040">IF(ISODD($B269),EQ269,0)</f>
        <v>0</v>
      </c>
      <c r="EZ269" s="212">
        <f t="shared" ref="EZ269:FA269" si="2041">IF(ISEVEN($B269),EQ269,0)</f>
        <v>14</v>
      </c>
      <c r="FA269" s="212">
        <f t="shared" si="2041"/>
        <v>15</v>
      </c>
      <c r="FB269" s="212">
        <f t="shared" ref="FB269:FC269" si="2042">IF(ISODD($B269),ER269,0)</f>
        <v>0</v>
      </c>
      <c r="FC269" s="212">
        <f t="shared" si="2042"/>
        <v>0</v>
      </c>
      <c r="FD269" s="212">
        <f t="shared" ref="FD269:FD521" si="2043">IF(ISEVEN($B269),ES269,0)</f>
        <v>15</v>
      </c>
      <c r="FE269" s="212">
        <f t="shared" ref="FE269:FE521" si="2044">IF(ISODD($B269),ET269,0)</f>
        <v>0</v>
      </c>
      <c r="FF269" s="264">
        <f t="shared" ref="FF269:FG269" si="2045">IF(ISEVEN($B269),ET269,0)</f>
        <v>10</v>
      </c>
      <c r="FG269" s="212">
        <f t="shared" si="2045"/>
        <v>14</v>
      </c>
      <c r="FH269" s="212">
        <f t="shared" ref="FH269:FH521" si="2046">IF(ISODD($B269),EU269,0)</f>
        <v>0</v>
      </c>
      <c r="FI269" s="212">
        <v>0</v>
      </c>
      <c r="FJ269" s="212">
        <v>0</v>
      </c>
      <c r="FK269" s="212"/>
      <c r="FL269" s="212"/>
      <c r="FM269" s="262">
        <v>85</v>
      </c>
    </row>
    <row r="270" spans="1:169" ht="15.75" customHeight="1" x14ac:dyDescent="0.2">
      <c r="A270" s="247">
        <v>258</v>
      </c>
      <c r="B270" s="248">
        <v>213423243258</v>
      </c>
      <c r="C270" s="249" t="s">
        <v>980</v>
      </c>
      <c r="D270" s="250"/>
      <c r="E270" s="251" t="s">
        <v>981</v>
      </c>
      <c r="F270" s="252">
        <f t="shared" si="1913"/>
        <v>2</v>
      </c>
      <c r="G270" s="252">
        <f t="shared" si="1914"/>
        <v>2</v>
      </c>
      <c r="H270" s="252">
        <f t="shared" si="1915"/>
        <v>2</v>
      </c>
      <c r="I270" s="252">
        <f t="shared" si="1916"/>
        <v>2</v>
      </c>
      <c r="J270" s="252">
        <f t="shared" si="1917"/>
        <v>2</v>
      </c>
      <c r="K270" s="252">
        <f t="shared" si="1918"/>
        <v>2</v>
      </c>
      <c r="L270" s="252">
        <f t="shared" si="1919"/>
        <v>2</v>
      </c>
      <c r="M270" s="252">
        <f t="shared" si="1920"/>
        <v>2</v>
      </c>
      <c r="N270" s="252">
        <f t="shared" si="1921"/>
        <v>2</v>
      </c>
      <c r="O270" s="253">
        <f t="shared" si="1922"/>
        <v>0</v>
      </c>
      <c r="P270" s="252">
        <f t="shared" si="1923"/>
        <v>0</v>
      </c>
      <c r="Q270" s="252">
        <f t="shared" si="1924"/>
        <v>0</v>
      </c>
      <c r="R270" s="252">
        <f t="shared" si="1925"/>
        <v>0</v>
      </c>
      <c r="S270" s="254">
        <f t="shared" si="1926"/>
        <v>0</v>
      </c>
      <c r="T270" s="255">
        <f t="shared" si="1927"/>
        <v>4</v>
      </c>
      <c r="U270" s="252">
        <f t="shared" si="1928"/>
        <v>12</v>
      </c>
      <c r="V270" s="252">
        <f t="shared" si="1929"/>
        <v>0</v>
      </c>
      <c r="W270" s="252">
        <f t="shared" si="1930"/>
        <v>0</v>
      </c>
      <c r="X270" s="254">
        <f t="shared" si="1931"/>
        <v>0</v>
      </c>
      <c r="Y270" s="256">
        <f t="shared" si="1932"/>
        <v>3</v>
      </c>
      <c r="Z270" s="252">
        <f t="shared" si="1933"/>
        <v>13</v>
      </c>
      <c r="AA270" s="252">
        <f t="shared" si="1934"/>
        <v>0</v>
      </c>
      <c r="AB270" s="252">
        <f t="shared" si="1935"/>
        <v>0</v>
      </c>
      <c r="AC270" s="254">
        <f t="shared" si="1936"/>
        <v>0</v>
      </c>
      <c r="AD270" s="255">
        <f t="shared" si="1937"/>
        <v>3</v>
      </c>
      <c r="AE270" s="252">
        <f t="shared" si="1938"/>
        <v>0</v>
      </c>
      <c r="AF270" s="252">
        <f t="shared" si="1939"/>
        <v>0</v>
      </c>
      <c r="AG270" s="252">
        <f t="shared" si="1940"/>
        <v>0</v>
      </c>
      <c r="AH270" s="254">
        <f t="shared" si="1941"/>
        <v>0</v>
      </c>
      <c r="AI270" s="257">
        <f t="shared" si="1942"/>
        <v>4</v>
      </c>
      <c r="AJ270" s="252">
        <f t="shared" si="1943"/>
        <v>0</v>
      </c>
      <c r="AK270" s="252">
        <f t="shared" si="1944"/>
        <v>0</v>
      </c>
      <c r="AL270" s="252">
        <f t="shared" si="1945"/>
        <v>0</v>
      </c>
      <c r="AM270" s="254">
        <f t="shared" si="1946"/>
        <v>0</v>
      </c>
      <c r="AN270" s="257">
        <f t="shared" si="1947"/>
        <v>4</v>
      </c>
      <c r="AO270" s="252">
        <f t="shared" si="1948"/>
        <v>13</v>
      </c>
      <c r="AP270" s="252">
        <f t="shared" si="1949"/>
        <v>0</v>
      </c>
      <c r="AQ270" s="252">
        <f t="shared" si="1950"/>
        <v>0</v>
      </c>
      <c r="AR270" s="254">
        <f t="shared" si="1951"/>
        <v>0</v>
      </c>
      <c r="AS270" s="257">
        <f t="shared" si="1952"/>
        <v>3</v>
      </c>
      <c r="AT270" s="252">
        <f t="shared" si="1953"/>
        <v>0</v>
      </c>
      <c r="AU270" s="252">
        <f t="shared" si="1954"/>
        <v>0</v>
      </c>
      <c r="AV270" s="252">
        <f t="shared" si="1955"/>
        <v>0</v>
      </c>
      <c r="AW270" s="254">
        <f t="shared" si="1956"/>
        <v>0</v>
      </c>
      <c r="AX270" s="258">
        <f t="shared" si="1957"/>
        <v>4</v>
      </c>
      <c r="AY270" s="252">
        <f t="shared" si="1958"/>
        <v>13</v>
      </c>
      <c r="AZ270" s="252">
        <f t="shared" si="1959"/>
        <v>0</v>
      </c>
      <c r="BA270" s="252">
        <f t="shared" si="1960"/>
        <v>0</v>
      </c>
      <c r="BB270" s="254">
        <f t="shared" si="1961"/>
        <v>0</v>
      </c>
      <c r="BC270" s="257">
        <f t="shared" si="1962"/>
        <v>3</v>
      </c>
      <c r="BD270" s="259">
        <f t="shared" si="1963"/>
        <v>6</v>
      </c>
      <c r="BE270" s="252">
        <f t="shared" si="1964"/>
        <v>0</v>
      </c>
      <c r="BF270" s="252">
        <f t="shared" si="1965"/>
        <v>0</v>
      </c>
      <c r="BG270" s="254">
        <f t="shared" si="1966"/>
        <v>0</v>
      </c>
      <c r="BH270" s="257">
        <f t="shared" si="1967"/>
        <v>3</v>
      </c>
      <c r="BI270" s="252">
        <f t="shared" si="1968"/>
        <v>0</v>
      </c>
      <c r="BJ270" s="252">
        <f t="shared" si="1969"/>
        <v>0</v>
      </c>
      <c r="BK270" s="252">
        <f t="shared" si="1970"/>
        <v>0</v>
      </c>
      <c r="BL270" s="254">
        <f t="shared" si="1971"/>
        <v>0</v>
      </c>
      <c r="BM270" s="260">
        <f t="shared" si="1972"/>
        <v>4</v>
      </c>
      <c r="BN270" s="252">
        <f t="shared" si="1973"/>
        <v>0</v>
      </c>
      <c r="BO270" s="252">
        <f t="shared" si="1974"/>
        <v>0</v>
      </c>
      <c r="BP270" s="252">
        <f t="shared" si="1975"/>
        <v>0</v>
      </c>
      <c r="BQ270" s="254">
        <f t="shared" si="1976"/>
        <v>0</v>
      </c>
      <c r="BR270" s="261">
        <f t="shared" si="1977"/>
        <v>4</v>
      </c>
      <c r="BS270" s="252">
        <f t="shared" si="1978"/>
        <v>13</v>
      </c>
      <c r="BT270" s="252">
        <f t="shared" si="1979"/>
        <v>0</v>
      </c>
      <c r="BU270" s="252">
        <f t="shared" si="1980"/>
        <v>0</v>
      </c>
      <c r="BV270" s="254">
        <f t="shared" si="1981"/>
        <v>0</v>
      </c>
      <c r="BW270" s="261">
        <f t="shared" si="1982"/>
        <v>3</v>
      </c>
      <c r="BX270" s="262">
        <v>88</v>
      </c>
      <c r="BY270" s="262">
        <v>88</v>
      </c>
      <c r="BZ270" s="246" t="e">
        <f t="shared" si="1983"/>
        <v>#VALUE!</v>
      </c>
      <c r="CA270" s="246">
        <f t="shared" si="1984"/>
        <v>20</v>
      </c>
      <c r="CB270" s="246" t="e">
        <f t="shared" si="1985"/>
        <v>#VALUE!</v>
      </c>
      <c r="CC270" s="246" t="e">
        <f t="shared" si="1986"/>
        <v>#VALUE!</v>
      </c>
      <c r="CD270" s="246" t="e">
        <f t="shared" si="1987"/>
        <v>#VALUE!</v>
      </c>
      <c r="CE270" s="246" t="e">
        <f t="shared" si="1988"/>
        <v>#VALUE!</v>
      </c>
      <c r="CF270" s="246" t="e">
        <f t="shared" si="1989"/>
        <v>#VALUE!</v>
      </c>
      <c r="CG270" s="246" t="e">
        <f t="shared" si="1990"/>
        <v>#VALUE!</v>
      </c>
      <c r="CH270" s="246" t="e">
        <f t="shared" si="1991"/>
        <v>#VALUE!</v>
      </c>
      <c r="CI270" s="246" t="e">
        <f t="shared" si="1992"/>
        <v>#VALUE!</v>
      </c>
      <c r="CJ270" s="246" t="e">
        <f t="shared" si="1993"/>
        <v>#VALUE!</v>
      </c>
      <c r="CK270" s="246" t="e">
        <f t="shared" si="1994"/>
        <v>#VALUE!</v>
      </c>
      <c r="CL270" s="246" t="e">
        <f t="shared" si="1995"/>
        <v>#VALUE!</v>
      </c>
      <c r="CM270" s="246" t="e">
        <f t="shared" si="1996"/>
        <v>#VALUE!</v>
      </c>
      <c r="CN270" s="246" t="e">
        <f t="shared" si="1997"/>
        <v>#VALUE!</v>
      </c>
      <c r="CO270" s="263" t="str">
        <f t="shared" si="1998"/>
        <v>2023PEC AI 551</v>
      </c>
      <c r="CP270" s="246" t="e">
        <f t="shared" si="1999"/>
        <v>#VALUE!</v>
      </c>
      <c r="CQ270" s="211"/>
      <c r="CR270" s="246">
        <f t="shared" si="2000"/>
        <v>20</v>
      </c>
      <c r="CS270" s="246" t="e">
        <f t="shared" si="2001"/>
        <v>#VALUE!</v>
      </c>
      <c r="CT270" s="246" t="e">
        <f t="shared" si="2002"/>
        <v>#VALUE!</v>
      </c>
      <c r="CU270" s="246" t="e">
        <f t="shared" si="2003"/>
        <v>#VALUE!</v>
      </c>
      <c r="CV270" s="246" t="e">
        <f t="shared" si="2004"/>
        <v>#VALUE!</v>
      </c>
      <c r="CW270" s="246" t="e">
        <f t="shared" si="2005"/>
        <v>#VALUE!</v>
      </c>
      <c r="CX270" s="246" t="e">
        <f t="shared" si="2006"/>
        <v>#VALUE!</v>
      </c>
      <c r="CY270" s="246" t="e">
        <f t="shared" si="2007"/>
        <v>#VALUE!</v>
      </c>
      <c r="CZ270" s="246" t="e">
        <f t="shared" si="2008"/>
        <v>#VALUE!</v>
      </c>
      <c r="DA270" s="246" t="e">
        <f t="shared" si="2009"/>
        <v>#VALUE!</v>
      </c>
      <c r="DB270" s="246" t="e">
        <f t="shared" si="2010"/>
        <v>#VALUE!</v>
      </c>
      <c r="DC270" s="246" t="e">
        <f t="shared" si="2011"/>
        <v>#VALUE!</v>
      </c>
      <c r="DD270" s="246" t="e">
        <f t="shared" si="2012"/>
        <v>#VALUE!</v>
      </c>
      <c r="DE270" s="212"/>
      <c r="DF270" s="212" t="e">
        <f t="shared" si="2013"/>
        <v>#VALUE!</v>
      </c>
      <c r="DG270" s="212"/>
      <c r="DH270" s="212"/>
      <c r="DI270" s="212"/>
      <c r="DJ270" s="212"/>
      <c r="DK270" s="212"/>
      <c r="DL270" s="212"/>
      <c r="DM270" s="212"/>
      <c r="DN270" s="212"/>
      <c r="DO270" s="212"/>
      <c r="DP270" s="212"/>
      <c r="DQ270" s="212"/>
      <c r="DR270" s="264">
        <f t="shared" si="2014"/>
        <v>88</v>
      </c>
      <c r="DS270" s="241">
        <f t="shared" si="2015"/>
        <v>18</v>
      </c>
      <c r="DT270" s="212">
        <f t="shared" si="2016"/>
        <v>12</v>
      </c>
      <c r="DU270" s="212">
        <f t="shared" si="2017"/>
        <v>13</v>
      </c>
      <c r="DV270" s="212">
        <f t="shared" si="2018"/>
        <v>13</v>
      </c>
      <c r="DW270" s="212">
        <f t="shared" si="2019"/>
        <v>13</v>
      </c>
      <c r="DX270" s="264">
        <f t="shared" si="2020"/>
        <v>6</v>
      </c>
      <c r="DY270" s="265">
        <f t="shared" si="2021"/>
        <v>13</v>
      </c>
      <c r="DZ270" s="212">
        <f t="shared" si="2022"/>
        <v>88</v>
      </c>
      <c r="EA270" s="212">
        <f t="shared" si="2023"/>
        <v>18</v>
      </c>
      <c r="EB270" s="212">
        <f t="shared" si="2024"/>
        <v>0</v>
      </c>
      <c r="EC270" s="212">
        <f t="shared" ref="EC270:ED270" si="2047">IF(ISEVEN($B270),DT270,0)</f>
        <v>12</v>
      </c>
      <c r="ED270" s="212">
        <f t="shared" si="2047"/>
        <v>13</v>
      </c>
      <c r="EE270" s="212">
        <f t="shared" ref="EE270:EF270" si="2048">IF(ISODD($B270),DU270,0)</f>
        <v>0</v>
      </c>
      <c r="EF270" s="212">
        <f t="shared" si="2048"/>
        <v>0</v>
      </c>
      <c r="EG270" s="212">
        <f t="shared" si="2027"/>
        <v>13</v>
      </c>
      <c r="EH270" s="212">
        <f t="shared" si="2028"/>
        <v>0</v>
      </c>
      <c r="EI270" s="212">
        <f t="shared" ref="EI270:EJ270" si="2049">IF(ISEVEN($B270),DW270,0)</f>
        <v>13</v>
      </c>
      <c r="EJ270" s="264">
        <f t="shared" si="2049"/>
        <v>6</v>
      </c>
      <c r="EK270" s="212">
        <f t="shared" ref="EK270:EL270" si="2050">IF(ISODD($B270),DX270,0)</f>
        <v>0</v>
      </c>
      <c r="EL270" s="212">
        <f t="shared" si="2050"/>
        <v>0</v>
      </c>
      <c r="EM270" s="212">
        <f t="shared" si="2031"/>
        <v>13</v>
      </c>
      <c r="EN270" s="212"/>
      <c r="EO270" s="212"/>
      <c r="EP270" s="241">
        <f t="shared" si="2032"/>
        <v>18</v>
      </c>
      <c r="EQ270" s="212">
        <f t="shared" si="2033"/>
        <v>15</v>
      </c>
      <c r="ER270" s="212">
        <f t="shared" si="2034"/>
        <v>15</v>
      </c>
      <c r="ES270" s="212">
        <f t="shared" si="2035"/>
        <v>15</v>
      </c>
      <c r="ET270" s="264">
        <f t="shared" si="2036"/>
        <v>11</v>
      </c>
      <c r="EU270" s="212">
        <f t="shared" si="2037"/>
        <v>14</v>
      </c>
      <c r="EV270" s="212"/>
      <c r="EW270" s="212">
        <f t="shared" si="2038"/>
        <v>88</v>
      </c>
      <c r="EX270" s="212">
        <f t="shared" si="2039"/>
        <v>18</v>
      </c>
      <c r="EY270" s="212">
        <f t="shared" si="2040"/>
        <v>0</v>
      </c>
      <c r="EZ270" s="212">
        <f t="shared" ref="EZ270:FA270" si="2051">IF(ISEVEN($B270),EQ270,0)</f>
        <v>15</v>
      </c>
      <c r="FA270" s="212">
        <f t="shared" si="2051"/>
        <v>15</v>
      </c>
      <c r="FB270" s="212">
        <f t="shared" ref="FB270:FC270" si="2052">IF(ISODD($B270),ER270,0)</f>
        <v>0</v>
      </c>
      <c r="FC270" s="212">
        <f t="shared" si="2052"/>
        <v>0</v>
      </c>
      <c r="FD270" s="212">
        <f t="shared" si="2043"/>
        <v>15</v>
      </c>
      <c r="FE270" s="212">
        <f t="shared" si="2044"/>
        <v>0</v>
      </c>
      <c r="FF270" s="264">
        <f t="shared" ref="FF270:FG270" si="2053">IF(ISEVEN($B270),ET270,0)</f>
        <v>11</v>
      </c>
      <c r="FG270" s="212">
        <f t="shared" si="2053"/>
        <v>14</v>
      </c>
      <c r="FH270" s="212">
        <f t="shared" si="2046"/>
        <v>0</v>
      </c>
      <c r="FI270" s="212">
        <v>0</v>
      </c>
      <c r="FJ270" s="212">
        <v>0</v>
      </c>
      <c r="FK270" s="212"/>
      <c r="FL270" s="212"/>
      <c r="FM270" s="262">
        <v>88</v>
      </c>
    </row>
    <row r="271" spans="1:169" ht="15.75" customHeight="1" x14ac:dyDescent="0.2">
      <c r="A271" s="247">
        <v>258</v>
      </c>
      <c r="B271" s="248">
        <v>213423243258</v>
      </c>
      <c r="C271" s="249" t="s">
        <v>748</v>
      </c>
      <c r="D271" s="250"/>
      <c r="E271" s="251" t="s">
        <v>749</v>
      </c>
      <c r="F271" s="252">
        <f t="shared" si="1913"/>
        <v>2</v>
      </c>
      <c r="G271" s="252">
        <f t="shared" si="1914"/>
        <v>2</v>
      </c>
      <c r="H271" s="252">
        <f t="shared" si="1915"/>
        <v>2</v>
      </c>
      <c r="I271" s="252">
        <f t="shared" si="1916"/>
        <v>2</v>
      </c>
      <c r="J271" s="252">
        <f t="shared" si="1917"/>
        <v>2</v>
      </c>
      <c r="K271" s="252">
        <f t="shared" si="1918"/>
        <v>2</v>
      </c>
      <c r="L271" s="252">
        <f t="shared" si="1919"/>
        <v>0</v>
      </c>
      <c r="M271" s="252">
        <f t="shared" si="1920"/>
        <v>0</v>
      </c>
      <c r="N271" s="252">
        <f t="shared" si="1921"/>
        <v>0</v>
      </c>
      <c r="O271" s="253">
        <f t="shared" si="1922"/>
        <v>0</v>
      </c>
      <c r="P271" s="252">
        <f t="shared" si="1923"/>
        <v>0</v>
      </c>
      <c r="Q271" s="252">
        <f t="shared" si="1924"/>
        <v>0</v>
      </c>
      <c r="R271" s="252">
        <f t="shared" si="1925"/>
        <v>0</v>
      </c>
      <c r="S271" s="254">
        <f t="shared" si="1926"/>
        <v>0</v>
      </c>
      <c r="T271" s="255">
        <f t="shared" si="1927"/>
        <v>4</v>
      </c>
      <c r="U271" s="252">
        <f t="shared" si="1928"/>
        <v>8</v>
      </c>
      <c r="V271" s="252">
        <f t="shared" si="1929"/>
        <v>0</v>
      </c>
      <c r="W271" s="252">
        <f t="shared" si="1930"/>
        <v>0</v>
      </c>
      <c r="X271" s="254">
        <f t="shared" si="1931"/>
        <v>0</v>
      </c>
      <c r="Y271" s="256">
        <f t="shared" si="1932"/>
        <v>3</v>
      </c>
      <c r="Z271" s="252">
        <f t="shared" si="1933"/>
        <v>9</v>
      </c>
      <c r="AA271" s="252">
        <f t="shared" si="1934"/>
        <v>0</v>
      </c>
      <c r="AB271" s="252">
        <f t="shared" si="1935"/>
        <v>0</v>
      </c>
      <c r="AC271" s="254">
        <f t="shared" si="1936"/>
        <v>0</v>
      </c>
      <c r="AD271" s="255">
        <f t="shared" si="1937"/>
        <v>3</v>
      </c>
      <c r="AE271" s="252">
        <f t="shared" si="1938"/>
        <v>0</v>
      </c>
      <c r="AF271" s="252">
        <f t="shared" si="1939"/>
        <v>0</v>
      </c>
      <c r="AG271" s="252">
        <f t="shared" si="1940"/>
        <v>0</v>
      </c>
      <c r="AH271" s="254">
        <f t="shared" si="1941"/>
        <v>0</v>
      </c>
      <c r="AI271" s="257">
        <f t="shared" si="1942"/>
        <v>4</v>
      </c>
      <c r="AJ271" s="252">
        <f t="shared" si="1943"/>
        <v>0</v>
      </c>
      <c r="AK271" s="252">
        <f t="shared" si="1944"/>
        <v>0</v>
      </c>
      <c r="AL271" s="252">
        <f t="shared" si="1945"/>
        <v>0</v>
      </c>
      <c r="AM271" s="254">
        <f t="shared" si="1946"/>
        <v>0</v>
      </c>
      <c r="AN271" s="257">
        <f t="shared" si="1947"/>
        <v>4</v>
      </c>
      <c r="AO271" s="252">
        <f t="shared" si="1948"/>
        <v>9</v>
      </c>
      <c r="AP271" s="252">
        <f t="shared" si="1949"/>
        <v>0</v>
      </c>
      <c r="AQ271" s="252">
        <f t="shared" si="1950"/>
        <v>0</v>
      </c>
      <c r="AR271" s="254">
        <f t="shared" si="1951"/>
        <v>0</v>
      </c>
      <c r="AS271" s="257">
        <f t="shared" si="1952"/>
        <v>3</v>
      </c>
      <c r="AT271" s="252">
        <f t="shared" si="1953"/>
        <v>0</v>
      </c>
      <c r="AU271" s="252">
        <f t="shared" si="1954"/>
        <v>0</v>
      </c>
      <c r="AV271" s="252">
        <f t="shared" si="1955"/>
        <v>0</v>
      </c>
      <c r="AW271" s="254">
        <f t="shared" si="1956"/>
        <v>0</v>
      </c>
      <c r="AX271" s="258">
        <f t="shared" si="1957"/>
        <v>4</v>
      </c>
      <c r="AY271" s="252">
        <f t="shared" si="1958"/>
        <v>9</v>
      </c>
      <c r="AZ271" s="252">
        <f t="shared" si="1959"/>
        <v>0</v>
      </c>
      <c r="BA271" s="252">
        <f t="shared" si="1960"/>
        <v>0</v>
      </c>
      <c r="BB271" s="254">
        <f t="shared" si="1961"/>
        <v>0</v>
      </c>
      <c r="BC271" s="257">
        <f t="shared" si="1962"/>
        <v>3</v>
      </c>
      <c r="BD271" s="259">
        <f t="shared" si="1963"/>
        <v>4</v>
      </c>
      <c r="BE271" s="252">
        <f t="shared" si="1964"/>
        <v>0</v>
      </c>
      <c r="BF271" s="252">
        <f t="shared" si="1965"/>
        <v>0</v>
      </c>
      <c r="BG271" s="254">
        <f t="shared" si="1966"/>
        <v>0</v>
      </c>
      <c r="BH271" s="257">
        <f t="shared" si="1967"/>
        <v>3</v>
      </c>
      <c r="BI271" s="252">
        <f t="shared" si="1968"/>
        <v>0</v>
      </c>
      <c r="BJ271" s="252">
        <f t="shared" si="1969"/>
        <v>0</v>
      </c>
      <c r="BK271" s="252">
        <f t="shared" si="1970"/>
        <v>0</v>
      </c>
      <c r="BL271" s="254">
        <f t="shared" si="1971"/>
        <v>0</v>
      </c>
      <c r="BM271" s="260">
        <f t="shared" si="1972"/>
        <v>4</v>
      </c>
      <c r="BN271" s="252">
        <f t="shared" si="1973"/>
        <v>0</v>
      </c>
      <c r="BO271" s="252">
        <f t="shared" si="1974"/>
        <v>0</v>
      </c>
      <c r="BP271" s="252">
        <f t="shared" si="1975"/>
        <v>0</v>
      </c>
      <c r="BQ271" s="254">
        <f t="shared" si="1976"/>
        <v>0</v>
      </c>
      <c r="BR271" s="261">
        <f t="shared" si="1977"/>
        <v>4</v>
      </c>
      <c r="BS271" s="252">
        <f t="shared" si="1978"/>
        <v>9</v>
      </c>
      <c r="BT271" s="252">
        <f t="shared" si="1979"/>
        <v>0</v>
      </c>
      <c r="BU271" s="252">
        <f t="shared" si="1980"/>
        <v>0</v>
      </c>
      <c r="BV271" s="254">
        <f t="shared" si="1981"/>
        <v>0</v>
      </c>
      <c r="BW271" s="261">
        <f t="shared" si="1982"/>
        <v>3</v>
      </c>
      <c r="BX271" s="262">
        <v>60</v>
      </c>
      <c r="BY271" s="262">
        <v>60</v>
      </c>
      <c r="BZ271" s="246" t="e">
        <f t="shared" si="1983"/>
        <v>#VALUE!</v>
      </c>
      <c r="CA271" s="246">
        <f t="shared" si="1984"/>
        <v>20</v>
      </c>
      <c r="CB271" s="246" t="e">
        <f t="shared" si="1985"/>
        <v>#VALUE!</v>
      </c>
      <c r="CC271" s="246" t="e">
        <f t="shared" si="1986"/>
        <v>#VALUE!</v>
      </c>
      <c r="CD271" s="246" t="e">
        <f t="shared" si="1987"/>
        <v>#VALUE!</v>
      </c>
      <c r="CE271" s="246" t="e">
        <f t="shared" si="1988"/>
        <v>#VALUE!</v>
      </c>
      <c r="CF271" s="246" t="e">
        <f t="shared" si="1989"/>
        <v>#VALUE!</v>
      </c>
      <c r="CG271" s="246" t="e">
        <f t="shared" si="1990"/>
        <v>#VALUE!</v>
      </c>
      <c r="CH271" s="246" t="e">
        <f t="shared" si="1991"/>
        <v>#VALUE!</v>
      </c>
      <c r="CI271" s="246" t="e">
        <f t="shared" si="1992"/>
        <v>#VALUE!</v>
      </c>
      <c r="CJ271" s="246" t="e">
        <f t="shared" si="1993"/>
        <v>#VALUE!</v>
      </c>
      <c r="CK271" s="246" t="e">
        <f t="shared" si="1994"/>
        <v>#VALUE!</v>
      </c>
      <c r="CL271" s="246" t="e">
        <f t="shared" si="1995"/>
        <v>#VALUE!</v>
      </c>
      <c r="CM271" s="246" t="e">
        <f t="shared" si="1996"/>
        <v>#VALUE!</v>
      </c>
      <c r="CN271" s="246" t="e">
        <f t="shared" si="1997"/>
        <v>#VALUE!</v>
      </c>
      <c r="CO271" s="263" t="str">
        <f t="shared" si="1998"/>
        <v>2023PEC AI 435</v>
      </c>
      <c r="CP271" s="246" t="e">
        <f t="shared" si="1999"/>
        <v>#VALUE!</v>
      </c>
      <c r="CQ271" s="211"/>
      <c r="CR271" s="246">
        <f t="shared" si="2000"/>
        <v>20</v>
      </c>
      <c r="CS271" s="246" t="e">
        <f t="shared" si="2001"/>
        <v>#VALUE!</v>
      </c>
      <c r="CT271" s="246" t="e">
        <f t="shared" si="2002"/>
        <v>#VALUE!</v>
      </c>
      <c r="CU271" s="246" t="e">
        <f t="shared" si="2003"/>
        <v>#VALUE!</v>
      </c>
      <c r="CV271" s="246" t="e">
        <f t="shared" si="2004"/>
        <v>#VALUE!</v>
      </c>
      <c r="CW271" s="246" t="e">
        <f t="shared" si="2005"/>
        <v>#VALUE!</v>
      </c>
      <c r="CX271" s="246" t="e">
        <f t="shared" si="2006"/>
        <v>#VALUE!</v>
      </c>
      <c r="CY271" s="246" t="e">
        <f t="shared" si="2007"/>
        <v>#VALUE!</v>
      </c>
      <c r="CZ271" s="246" t="e">
        <f t="shared" si="2008"/>
        <v>#VALUE!</v>
      </c>
      <c r="DA271" s="246" t="e">
        <f t="shared" si="2009"/>
        <v>#VALUE!</v>
      </c>
      <c r="DB271" s="246" t="e">
        <f t="shared" si="2010"/>
        <v>#VALUE!</v>
      </c>
      <c r="DC271" s="246" t="e">
        <f t="shared" si="2011"/>
        <v>#VALUE!</v>
      </c>
      <c r="DD271" s="246" t="e">
        <f t="shared" si="2012"/>
        <v>#VALUE!</v>
      </c>
      <c r="DE271" s="212"/>
      <c r="DF271" s="212" t="e">
        <f t="shared" si="2013"/>
        <v>#VALUE!</v>
      </c>
      <c r="DG271" s="212"/>
      <c r="DH271" s="212"/>
      <c r="DI271" s="212"/>
      <c r="DJ271" s="212"/>
      <c r="DK271" s="212"/>
      <c r="DL271" s="212"/>
      <c r="DM271" s="212"/>
      <c r="DN271" s="212"/>
      <c r="DO271" s="212"/>
      <c r="DP271" s="212"/>
      <c r="DQ271" s="212"/>
      <c r="DR271" s="264">
        <f t="shared" si="2014"/>
        <v>60</v>
      </c>
      <c r="DS271" s="241">
        <f t="shared" si="2015"/>
        <v>12</v>
      </c>
      <c r="DT271" s="212">
        <f t="shared" si="2016"/>
        <v>8</v>
      </c>
      <c r="DU271" s="212">
        <f t="shared" si="2017"/>
        <v>9</v>
      </c>
      <c r="DV271" s="212">
        <f t="shared" si="2018"/>
        <v>9</v>
      </c>
      <c r="DW271" s="212">
        <f t="shared" si="2019"/>
        <v>9</v>
      </c>
      <c r="DX271" s="264">
        <f t="shared" si="2020"/>
        <v>4</v>
      </c>
      <c r="DY271" s="265">
        <f t="shared" si="2021"/>
        <v>9</v>
      </c>
      <c r="DZ271" s="212">
        <f t="shared" si="2022"/>
        <v>60</v>
      </c>
      <c r="EA271" s="212">
        <f t="shared" si="2023"/>
        <v>12</v>
      </c>
      <c r="EB271" s="212">
        <f t="shared" si="2024"/>
        <v>0</v>
      </c>
      <c r="EC271" s="212">
        <f t="shared" ref="EC271:ED271" si="2054">IF(ISEVEN($B271),DT271,0)</f>
        <v>8</v>
      </c>
      <c r="ED271" s="212">
        <f t="shared" si="2054"/>
        <v>9</v>
      </c>
      <c r="EE271" s="212">
        <f t="shared" ref="EE271:EF271" si="2055">IF(ISODD($B271),DU271,0)</f>
        <v>0</v>
      </c>
      <c r="EF271" s="212">
        <f t="shared" si="2055"/>
        <v>0</v>
      </c>
      <c r="EG271" s="212">
        <f t="shared" si="2027"/>
        <v>9</v>
      </c>
      <c r="EH271" s="212">
        <f t="shared" si="2028"/>
        <v>0</v>
      </c>
      <c r="EI271" s="212">
        <f t="shared" ref="EI271:EJ271" si="2056">IF(ISEVEN($B271),DW271,0)</f>
        <v>9</v>
      </c>
      <c r="EJ271" s="264">
        <f t="shared" si="2056"/>
        <v>4</v>
      </c>
      <c r="EK271" s="212">
        <f t="shared" ref="EK271:EL271" si="2057">IF(ISODD($B271),DX271,0)</f>
        <v>0</v>
      </c>
      <c r="EL271" s="212">
        <f t="shared" si="2057"/>
        <v>0</v>
      </c>
      <c r="EM271" s="212">
        <f t="shared" si="2031"/>
        <v>9</v>
      </c>
      <c r="EN271" s="212"/>
      <c r="EO271" s="212"/>
      <c r="EP271" s="241">
        <f t="shared" si="2032"/>
        <v>12</v>
      </c>
      <c r="EQ271" s="212">
        <f t="shared" si="2033"/>
        <v>10</v>
      </c>
      <c r="ER271" s="212">
        <f t="shared" si="2034"/>
        <v>11</v>
      </c>
      <c r="ES271" s="212">
        <f t="shared" si="2035"/>
        <v>11</v>
      </c>
      <c r="ET271" s="264">
        <f t="shared" si="2036"/>
        <v>6</v>
      </c>
      <c r="EU271" s="212">
        <f t="shared" si="2037"/>
        <v>10</v>
      </c>
      <c r="EV271" s="212"/>
      <c r="EW271" s="212">
        <f t="shared" si="2038"/>
        <v>60</v>
      </c>
      <c r="EX271" s="212">
        <f t="shared" si="2039"/>
        <v>12</v>
      </c>
      <c r="EY271" s="212">
        <f t="shared" si="2040"/>
        <v>0</v>
      </c>
      <c r="EZ271" s="212">
        <f t="shared" ref="EZ271:FA271" si="2058">IF(ISEVEN($B271),EQ271,0)</f>
        <v>10</v>
      </c>
      <c r="FA271" s="212">
        <f t="shared" si="2058"/>
        <v>11</v>
      </c>
      <c r="FB271" s="212">
        <f t="shared" ref="FB271:FC271" si="2059">IF(ISODD($B271),ER271,0)</f>
        <v>0</v>
      </c>
      <c r="FC271" s="212">
        <f t="shared" si="2059"/>
        <v>0</v>
      </c>
      <c r="FD271" s="212">
        <f t="shared" si="2043"/>
        <v>11</v>
      </c>
      <c r="FE271" s="212">
        <f t="shared" si="2044"/>
        <v>0</v>
      </c>
      <c r="FF271" s="264">
        <f t="shared" ref="FF271:FG271" si="2060">IF(ISEVEN($B271),ET271,0)</f>
        <v>6</v>
      </c>
      <c r="FG271" s="212">
        <f t="shared" si="2060"/>
        <v>10</v>
      </c>
      <c r="FH271" s="212">
        <f t="shared" si="2046"/>
        <v>0</v>
      </c>
      <c r="FI271" s="212">
        <v>0</v>
      </c>
      <c r="FJ271" s="212">
        <v>0</v>
      </c>
      <c r="FK271" s="212"/>
      <c r="FL271" s="212"/>
      <c r="FM271" s="262">
        <v>60</v>
      </c>
    </row>
    <row r="272" spans="1:169" ht="15.75" customHeight="1" x14ac:dyDescent="0.2">
      <c r="A272" s="247">
        <v>259</v>
      </c>
      <c r="B272" s="266">
        <v>213423243259</v>
      </c>
      <c r="C272" s="266" t="s">
        <v>287</v>
      </c>
      <c r="D272" s="250"/>
      <c r="E272" s="267" t="s">
        <v>288</v>
      </c>
      <c r="F272" s="252">
        <f t="shared" si="1913"/>
        <v>2</v>
      </c>
      <c r="G272" s="252">
        <f t="shared" si="1914"/>
        <v>2</v>
      </c>
      <c r="H272" s="252">
        <f t="shared" si="1915"/>
        <v>2</v>
      </c>
      <c r="I272" s="252">
        <f t="shared" si="1916"/>
        <v>2</v>
      </c>
      <c r="J272" s="252">
        <f t="shared" si="1917"/>
        <v>2</v>
      </c>
      <c r="K272" s="252">
        <f t="shared" si="1918"/>
        <v>2</v>
      </c>
      <c r="L272" s="252">
        <f t="shared" si="1919"/>
        <v>0</v>
      </c>
      <c r="M272" s="252">
        <f t="shared" si="1920"/>
        <v>0</v>
      </c>
      <c r="N272" s="252">
        <f t="shared" si="1921"/>
        <v>0</v>
      </c>
      <c r="O272" s="253">
        <f t="shared" si="1922"/>
        <v>0</v>
      </c>
      <c r="P272" s="252">
        <f t="shared" si="1923"/>
        <v>9</v>
      </c>
      <c r="Q272" s="252">
        <f t="shared" si="1924"/>
        <v>0</v>
      </c>
      <c r="R272" s="252">
        <f t="shared" si="1925"/>
        <v>0</v>
      </c>
      <c r="S272" s="254">
        <f t="shared" si="1926"/>
        <v>0</v>
      </c>
      <c r="T272" s="255">
        <f t="shared" si="1927"/>
        <v>3</v>
      </c>
      <c r="U272" s="252">
        <f t="shared" si="1928"/>
        <v>0</v>
      </c>
      <c r="V272" s="252">
        <f t="shared" si="1929"/>
        <v>0</v>
      </c>
      <c r="W272" s="252">
        <f t="shared" si="1930"/>
        <v>0</v>
      </c>
      <c r="X272" s="254">
        <f t="shared" si="1931"/>
        <v>0</v>
      </c>
      <c r="Y272" s="256">
        <f t="shared" si="1932"/>
        <v>4</v>
      </c>
      <c r="Z272" s="252">
        <f t="shared" si="1933"/>
        <v>0</v>
      </c>
      <c r="AA272" s="252">
        <f t="shared" si="1934"/>
        <v>0</v>
      </c>
      <c r="AB272" s="252">
        <f t="shared" si="1935"/>
        <v>0</v>
      </c>
      <c r="AC272" s="254">
        <f t="shared" si="1936"/>
        <v>0</v>
      </c>
      <c r="AD272" s="255">
        <f t="shared" si="1937"/>
        <v>4</v>
      </c>
      <c r="AE272" s="252">
        <f t="shared" si="1938"/>
        <v>9</v>
      </c>
      <c r="AF272" s="252">
        <f t="shared" si="1939"/>
        <v>0</v>
      </c>
      <c r="AG272" s="252">
        <f t="shared" si="1940"/>
        <v>0</v>
      </c>
      <c r="AH272" s="254">
        <f t="shared" si="1941"/>
        <v>0</v>
      </c>
      <c r="AI272" s="257">
        <f t="shared" si="1942"/>
        <v>3</v>
      </c>
      <c r="AJ272" s="252">
        <f t="shared" si="1943"/>
        <v>8</v>
      </c>
      <c r="AK272" s="252">
        <f t="shared" si="1944"/>
        <v>0</v>
      </c>
      <c r="AL272" s="252">
        <f t="shared" si="1945"/>
        <v>0</v>
      </c>
      <c r="AM272" s="254">
        <f t="shared" si="1946"/>
        <v>0</v>
      </c>
      <c r="AN272" s="257">
        <f t="shared" si="1947"/>
        <v>3</v>
      </c>
      <c r="AO272" s="252">
        <f t="shared" si="1948"/>
        <v>0</v>
      </c>
      <c r="AP272" s="252">
        <f t="shared" si="1949"/>
        <v>0</v>
      </c>
      <c r="AQ272" s="252">
        <f t="shared" si="1950"/>
        <v>0</v>
      </c>
      <c r="AR272" s="254">
        <f t="shared" si="1951"/>
        <v>0</v>
      </c>
      <c r="AS272" s="257">
        <f t="shared" si="1952"/>
        <v>4</v>
      </c>
      <c r="AT272" s="252">
        <f t="shared" si="1953"/>
        <v>9</v>
      </c>
      <c r="AU272" s="252">
        <f t="shared" si="1954"/>
        <v>0</v>
      </c>
      <c r="AV272" s="252">
        <f t="shared" si="1955"/>
        <v>0</v>
      </c>
      <c r="AW272" s="254">
        <f t="shared" si="1956"/>
        <v>0</v>
      </c>
      <c r="AX272" s="258">
        <f t="shared" si="1957"/>
        <v>3</v>
      </c>
      <c r="AY272" s="252">
        <f t="shared" si="1958"/>
        <v>0</v>
      </c>
      <c r="AZ272" s="252">
        <f t="shared" si="1959"/>
        <v>0</v>
      </c>
      <c r="BA272" s="252">
        <f t="shared" si="1960"/>
        <v>0</v>
      </c>
      <c r="BB272" s="254">
        <f t="shared" si="1961"/>
        <v>0</v>
      </c>
      <c r="BC272" s="257">
        <f t="shared" si="1962"/>
        <v>4</v>
      </c>
      <c r="BD272" s="252">
        <f t="shared" si="1963"/>
        <v>0</v>
      </c>
      <c r="BE272" s="252">
        <f t="shared" si="1964"/>
        <v>0</v>
      </c>
      <c r="BF272" s="252">
        <f t="shared" si="1965"/>
        <v>0</v>
      </c>
      <c r="BG272" s="254">
        <f t="shared" si="1966"/>
        <v>0</v>
      </c>
      <c r="BH272" s="257">
        <f t="shared" si="1967"/>
        <v>4</v>
      </c>
      <c r="BI272" s="259">
        <f t="shared" si="1968"/>
        <v>5</v>
      </c>
      <c r="BJ272" s="252">
        <f t="shared" si="1969"/>
        <v>0</v>
      </c>
      <c r="BK272" s="252">
        <f t="shared" si="1970"/>
        <v>0</v>
      </c>
      <c r="BL272" s="254">
        <f t="shared" si="1971"/>
        <v>0</v>
      </c>
      <c r="BM272" s="260">
        <f t="shared" si="1972"/>
        <v>3</v>
      </c>
      <c r="BN272" s="252">
        <f t="shared" si="1973"/>
        <v>9</v>
      </c>
      <c r="BO272" s="252">
        <f t="shared" si="1974"/>
        <v>0</v>
      </c>
      <c r="BP272" s="252">
        <f t="shared" si="1975"/>
        <v>0</v>
      </c>
      <c r="BQ272" s="254">
        <f t="shared" si="1976"/>
        <v>0</v>
      </c>
      <c r="BR272" s="261">
        <f t="shared" si="1977"/>
        <v>3</v>
      </c>
      <c r="BS272" s="252">
        <f t="shared" si="1978"/>
        <v>0</v>
      </c>
      <c r="BT272" s="252">
        <f t="shared" si="1979"/>
        <v>0</v>
      </c>
      <c r="BU272" s="252">
        <f t="shared" si="1980"/>
        <v>0</v>
      </c>
      <c r="BV272" s="254">
        <f t="shared" si="1981"/>
        <v>0</v>
      </c>
      <c r="BW272" s="261">
        <f t="shared" si="1982"/>
        <v>4</v>
      </c>
      <c r="BX272" s="262">
        <v>61</v>
      </c>
      <c r="BY272" s="262">
        <v>61</v>
      </c>
      <c r="BZ272" s="246" t="e">
        <f t="shared" si="1983"/>
        <v>#VALUE!</v>
      </c>
      <c r="CA272" s="246">
        <f t="shared" si="1984"/>
        <v>20</v>
      </c>
      <c r="CB272" s="246" t="e">
        <f t="shared" si="1985"/>
        <v>#VALUE!</v>
      </c>
      <c r="CC272" s="246" t="e">
        <f t="shared" si="1986"/>
        <v>#VALUE!</v>
      </c>
      <c r="CD272" s="246" t="e">
        <f t="shared" si="1987"/>
        <v>#VALUE!</v>
      </c>
      <c r="CE272" s="246" t="e">
        <f t="shared" si="1988"/>
        <v>#VALUE!</v>
      </c>
      <c r="CF272" s="246" t="e">
        <f t="shared" si="1989"/>
        <v>#VALUE!</v>
      </c>
      <c r="CG272" s="246" t="e">
        <f t="shared" si="1990"/>
        <v>#VALUE!</v>
      </c>
      <c r="CH272" s="246" t="e">
        <f t="shared" si="1991"/>
        <v>#VALUE!</v>
      </c>
      <c r="CI272" s="246" t="e">
        <f t="shared" si="1992"/>
        <v>#VALUE!</v>
      </c>
      <c r="CJ272" s="246" t="e">
        <f t="shared" si="1993"/>
        <v>#VALUE!</v>
      </c>
      <c r="CK272" s="246" t="e">
        <f t="shared" si="1994"/>
        <v>#VALUE!</v>
      </c>
      <c r="CL272" s="246" t="e">
        <f t="shared" si="1995"/>
        <v>#VALUE!</v>
      </c>
      <c r="CM272" s="246" t="e">
        <f t="shared" si="1996"/>
        <v>#VALUE!</v>
      </c>
      <c r="CN272" s="246" t="e">
        <f t="shared" si="1997"/>
        <v>#VALUE!</v>
      </c>
      <c r="CO272" s="263" t="str">
        <f t="shared" si="1998"/>
        <v>2023PEC AI 204</v>
      </c>
      <c r="CP272" s="246" t="e">
        <f t="shared" si="1999"/>
        <v>#VALUE!</v>
      </c>
      <c r="CQ272" s="211"/>
      <c r="CR272" s="246">
        <f t="shared" si="2000"/>
        <v>20</v>
      </c>
      <c r="CS272" s="246" t="e">
        <f t="shared" si="2001"/>
        <v>#VALUE!</v>
      </c>
      <c r="CT272" s="246" t="e">
        <f t="shared" si="2002"/>
        <v>#VALUE!</v>
      </c>
      <c r="CU272" s="246" t="e">
        <f t="shared" si="2003"/>
        <v>#VALUE!</v>
      </c>
      <c r="CV272" s="246" t="e">
        <f t="shared" si="2004"/>
        <v>#VALUE!</v>
      </c>
      <c r="CW272" s="246" t="e">
        <f t="shared" si="2005"/>
        <v>#VALUE!</v>
      </c>
      <c r="CX272" s="246" t="e">
        <f t="shared" si="2006"/>
        <v>#VALUE!</v>
      </c>
      <c r="CY272" s="246" t="e">
        <f t="shared" si="2007"/>
        <v>#VALUE!</v>
      </c>
      <c r="CZ272" s="246" t="e">
        <f t="shared" si="2008"/>
        <v>#VALUE!</v>
      </c>
      <c r="DA272" s="246" t="e">
        <f t="shared" si="2009"/>
        <v>#VALUE!</v>
      </c>
      <c r="DB272" s="246" t="e">
        <f t="shared" si="2010"/>
        <v>#VALUE!</v>
      </c>
      <c r="DC272" s="246" t="e">
        <f t="shared" si="2011"/>
        <v>#VALUE!</v>
      </c>
      <c r="DD272" s="246" t="e">
        <f t="shared" si="2012"/>
        <v>#VALUE!</v>
      </c>
      <c r="DE272" s="212"/>
      <c r="DF272" s="212" t="e">
        <f t="shared" si="2013"/>
        <v>#VALUE!</v>
      </c>
      <c r="DG272" s="212"/>
      <c r="DH272" s="212"/>
      <c r="DI272" s="212"/>
      <c r="DJ272" s="212"/>
      <c r="DK272" s="212"/>
      <c r="DL272" s="212"/>
      <c r="DM272" s="212"/>
      <c r="DN272" s="212"/>
      <c r="DO272" s="212"/>
      <c r="DP272" s="212"/>
      <c r="DQ272" s="212"/>
      <c r="DR272" s="264">
        <f t="shared" si="2014"/>
        <v>61</v>
      </c>
      <c r="DS272" s="241">
        <f t="shared" si="2015"/>
        <v>12</v>
      </c>
      <c r="DT272" s="212">
        <f t="shared" si="2016"/>
        <v>9</v>
      </c>
      <c r="DU272" s="212">
        <f t="shared" si="2017"/>
        <v>9</v>
      </c>
      <c r="DV272" s="212">
        <f t="shared" si="2018"/>
        <v>8</v>
      </c>
      <c r="DW272" s="212">
        <f t="shared" si="2019"/>
        <v>9</v>
      </c>
      <c r="DX272" s="264">
        <f t="shared" si="2020"/>
        <v>5</v>
      </c>
      <c r="DY272" s="265">
        <f t="shared" si="2021"/>
        <v>9</v>
      </c>
      <c r="DZ272" s="212">
        <f t="shared" si="2022"/>
        <v>61</v>
      </c>
      <c r="EA272" s="212">
        <f t="shared" si="2023"/>
        <v>12</v>
      </c>
      <c r="EB272" s="212">
        <f t="shared" si="2024"/>
        <v>9</v>
      </c>
      <c r="EC272" s="212">
        <f t="shared" ref="EC272:ED272" si="2061">IF(ISEVEN($B272),DT272,0)</f>
        <v>0</v>
      </c>
      <c r="ED272" s="212">
        <f t="shared" si="2061"/>
        <v>0</v>
      </c>
      <c r="EE272" s="212">
        <f t="shared" ref="EE272:EF272" si="2062">IF(ISODD($B272),DU272,0)</f>
        <v>9</v>
      </c>
      <c r="EF272" s="212">
        <f t="shared" si="2062"/>
        <v>8</v>
      </c>
      <c r="EG272" s="212">
        <f t="shared" si="2027"/>
        <v>0</v>
      </c>
      <c r="EH272" s="212">
        <f t="shared" si="2028"/>
        <v>9</v>
      </c>
      <c r="EI272" s="212">
        <f t="shared" ref="EI272:EJ272" si="2063">IF(ISEVEN($B272),DW272,0)</f>
        <v>0</v>
      </c>
      <c r="EJ272" s="212">
        <f t="shared" si="2063"/>
        <v>0</v>
      </c>
      <c r="EK272" s="264">
        <f t="shared" ref="EK272:EL272" si="2064">IF(ISODD($B272),DX272,0)</f>
        <v>5</v>
      </c>
      <c r="EL272" s="212">
        <f t="shared" si="2064"/>
        <v>9</v>
      </c>
      <c r="EM272" s="212">
        <f t="shared" si="2031"/>
        <v>0</v>
      </c>
      <c r="EN272" s="212"/>
      <c r="EO272" s="212"/>
      <c r="EP272" s="241">
        <f t="shared" si="2032"/>
        <v>12</v>
      </c>
      <c r="EQ272" s="212">
        <f t="shared" si="2033"/>
        <v>11</v>
      </c>
      <c r="ER272" s="212">
        <f t="shared" si="2034"/>
        <v>11</v>
      </c>
      <c r="ES272" s="212">
        <f t="shared" si="2035"/>
        <v>10</v>
      </c>
      <c r="ET272" s="264">
        <f t="shared" si="2036"/>
        <v>7</v>
      </c>
      <c r="EU272" s="212">
        <f t="shared" si="2037"/>
        <v>10</v>
      </c>
      <c r="EV272" s="212"/>
      <c r="EW272" s="212">
        <f t="shared" si="2038"/>
        <v>61</v>
      </c>
      <c r="EX272" s="212">
        <f t="shared" si="2039"/>
        <v>12</v>
      </c>
      <c r="EY272" s="212">
        <f t="shared" si="2040"/>
        <v>11</v>
      </c>
      <c r="EZ272" s="212">
        <f t="shared" ref="EZ272:FA272" si="2065">IF(ISEVEN($B272),EQ272,0)</f>
        <v>0</v>
      </c>
      <c r="FA272" s="212">
        <f t="shared" si="2065"/>
        <v>0</v>
      </c>
      <c r="FB272" s="212">
        <f t="shared" ref="FB272:FC272" si="2066">IF(ISODD($B272),ER272,0)</f>
        <v>11</v>
      </c>
      <c r="FC272" s="212">
        <f t="shared" si="2066"/>
        <v>10</v>
      </c>
      <c r="FD272" s="212">
        <f t="shared" si="2043"/>
        <v>0</v>
      </c>
      <c r="FE272" s="264">
        <f t="shared" si="2044"/>
        <v>7</v>
      </c>
      <c r="FF272" s="212">
        <f t="shared" ref="FF272:FG272" si="2067">IF(ISEVEN($B272),ET272,0)</f>
        <v>0</v>
      </c>
      <c r="FG272" s="212">
        <f t="shared" si="2067"/>
        <v>0</v>
      </c>
      <c r="FH272" s="212">
        <f t="shared" si="2046"/>
        <v>10</v>
      </c>
      <c r="FI272" s="212">
        <v>0</v>
      </c>
      <c r="FJ272" s="212">
        <v>0</v>
      </c>
      <c r="FK272" s="212"/>
      <c r="FL272" s="212"/>
      <c r="FM272" s="262">
        <v>61</v>
      </c>
    </row>
    <row r="273" spans="1:169" ht="15.75" customHeight="1" x14ac:dyDescent="0.2">
      <c r="A273" s="247">
        <v>260</v>
      </c>
      <c r="B273" s="266">
        <v>213423243260</v>
      </c>
      <c r="C273" s="266" t="s">
        <v>289</v>
      </c>
      <c r="D273" s="250"/>
      <c r="E273" s="267" t="s">
        <v>290</v>
      </c>
      <c r="F273" s="252">
        <f t="shared" si="1913"/>
        <v>2</v>
      </c>
      <c r="G273" s="252">
        <f t="shared" si="1914"/>
        <v>2</v>
      </c>
      <c r="H273" s="252">
        <f t="shared" si="1915"/>
        <v>2</v>
      </c>
      <c r="I273" s="252">
        <f t="shared" si="1916"/>
        <v>2</v>
      </c>
      <c r="J273" s="252">
        <f t="shared" si="1917"/>
        <v>2</v>
      </c>
      <c r="K273" s="252">
        <f t="shared" si="1918"/>
        <v>2</v>
      </c>
      <c r="L273" s="252">
        <f t="shared" si="1919"/>
        <v>2</v>
      </c>
      <c r="M273" s="252">
        <f t="shared" si="1920"/>
        <v>2</v>
      </c>
      <c r="N273" s="252">
        <f t="shared" si="1921"/>
        <v>0</v>
      </c>
      <c r="O273" s="253">
        <f t="shared" si="1922"/>
        <v>0</v>
      </c>
      <c r="P273" s="252">
        <f t="shared" si="1923"/>
        <v>0</v>
      </c>
      <c r="Q273" s="252">
        <f t="shared" si="1924"/>
        <v>0</v>
      </c>
      <c r="R273" s="252">
        <f t="shared" si="1925"/>
        <v>0</v>
      </c>
      <c r="S273" s="254">
        <f t="shared" si="1926"/>
        <v>0</v>
      </c>
      <c r="T273" s="255">
        <f t="shared" si="1927"/>
        <v>4</v>
      </c>
      <c r="U273" s="252">
        <f t="shared" si="1928"/>
        <v>11</v>
      </c>
      <c r="V273" s="252">
        <f t="shared" si="1929"/>
        <v>0</v>
      </c>
      <c r="W273" s="252">
        <f t="shared" si="1930"/>
        <v>0</v>
      </c>
      <c r="X273" s="254">
        <f t="shared" si="1931"/>
        <v>0</v>
      </c>
      <c r="Y273" s="256">
        <f t="shared" si="1932"/>
        <v>3</v>
      </c>
      <c r="Z273" s="252">
        <f t="shared" si="1933"/>
        <v>12</v>
      </c>
      <c r="AA273" s="252">
        <f t="shared" si="1934"/>
        <v>0</v>
      </c>
      <c r="AB273" s="252">
        <f t="shared" si="1935"/>
        <v>0</v>
      </c>
      <c r="AC273" s="254">
        <f t="shared" si="1936"/>
        <v>0</v>
      </c>
      <c r="AD273" s="255">
        <f t="shared" si="1937"/>
        <v>3</v>
      </c>
      <c r="AE273" s="252">
        <f t="shared" si="1938"/>
        <v>0</v>
      </c>
      <c r="AF273" s="252">
        <f t="shared" si="1939"/>
        <v>0</v>
      </c>
      <c r="AG273" s="252">
        <f t="shared" si="1940"/>
        <v>0</v>
      </c>
      <c r="AH273" s="254">
        <f t="shared" si="1941"/>
        <v>0</v>
      </c>
      <c r="AI273" s="257">
        <f t="shared" si="1942"/>
        <v>4</v>
      </c>
      <c r="AJ273" s="252">
        <f t="shared" si="1943"/>
        <v>0</v>
      </c>
      <c r="AK273" s="252">
        <f t="shared" si="1944"/>
        <v>0</v>
      </c>
      <c r="AL273" s="252">
        <f t="shared" si="1945"/>
        <v>0</v>
      </c>
      <c r="AM273" s="254">
        <f t="shared" si="1946"/>
        <v>0</v>
      </c>
      <c r="AN273" s="257">
        <f t="shared" si="1947"/>
        <v>4</v>
      </c>
      <c r="AO273" s="252">
        <f t="shared" si="1948"/>
        <v>12</v>
      </c>
      <c r="AP273" s="252">
        <f t="shared" si="1949"/>
        <v>0</v>
      </c>
      <c r="AQ273" s="252">
        <f t="shared" si="1950"/>
        <v>0</v>
      </c>
      <c r="AR273" s="254">
        <f t="shared" si="1951"/>
        <v>0</v>
      </c>
      <c r="AS273" s="257">
        <f t="shared" si="1952"/>
        <v>3</v>
      </c>
      <c r="AT273" s="252">
        <f t="shared" si="1953"/>
        <v>0</v>
      </c>
      <c r="AU273" s="252">
        <f t="shared" si="1954"/>
        <v>0</v>
      </c>
      <c r="AV273" s="252">
        <f t="shared" si="1955"/>
        <v>0</v>
      </c>
      <c r="AW273" s="254">
        <f t="shared" si="1956"/>
        <v>0</v>
      </c>
      <c r="AX273" s="258">
        <f t="shared" si="1957"/>
        <v>4</v>
      </c>
      <c r="AY273" s="252">
        <f t="shared" si="1958"/>
        <v>12</v>
      </c>
      <c r="AZ273" s="252">
        <f t="shared" si="1959"/>
        <v>0</v>
      </c>
      <c r="BA273" s="252">
        <f t="shared" si="1960"/>
        <v>0</v>
      </c>
      <c r="BB273" s="254">
        <f t="shared" si="1961"/>
        <v>0</v>
      </c>
      <c r="BC273" s="257">
        <f t="shared" si="1962"/>
        <v>3</v>
      </c>
      <c r="BD273" s="259">
        <f t="shared" si="1963"/>
        <v>7</v>
      </c>
      <c r="BE273" s="252">
        <f t="shared" si="1964"/>
        <v>0</v>
      </c>
      <c r="BF273" s="252">
        <f t="shared" si="1965"/>
        <v>0</v>
      </c>
      <c r="BG273" s="254">
        <f t="shared" si="1966"/>
        <v>0</v>
      </c>
      <c r="BH273" s="257">
        <f t="shared" si="1967"/>
        <v>3</v>
      </c>
      <c r="BI273" s="252">
        <f t="shared" si="1968"/>
        <v>0</v>
      </c>
      <c r="BJ273" s="252">
        <f t="shared" si="1969"/>
        <v>0</v>
      </c>
      <c r="BK273" s="252">
        <f t="shared" si="1970"/>
        <v>0</v>
      </c>
      <c r="BL273" s="254">
        <f t="shared" si="1971"/>
        <v>0</v>
      </c>
      <c r="BM273" s="260">
        <f t="shared" si="1972"/>
        <v>4</v>
      </c>
      <c r="BN273" s="252">
        <f t="shared" si="1973"/>
        <v>0</v>
      </c>
      <c r="BO273" s="252">
        <f t="shared" si="1974"/>
        <v>0</v>
      </c>
      <c r="BP273" s="252">
        <f t="shared" si="1975"/>
        <v>0</v>
      </c>
      <c r="BQ273" s="254">
        <f t="shared" si="1976"/>
        <v>0</v>
      </c>
      <c r="BR273" s="261">
        <f t="shared" si="1977"/>
        <v>4</v>
      </c>
      <c r="BS273" s="252">
        <f t="shared" si="1978"/>
        <v>12</v>
      </c>
      <c r="BT273" s="252">
        <f t="shared" si="1979"/>
        <v>0</v>
      </c>
      <c r="BU273" s="252">
        <f t="shared" si="1980"/>
        <v>0</v>
      </c>
      <c r="BV273" s="254">
        <f t="shared" si="1981"/>
        <v>0</v>
      </c>
      <c r="BW273" s="261">
        <f t="shared" si="1982"/>
        <v>3</v>
      </c>
      <c r="BX273" s="262">
        <v>82</v>
      </c>
      <c r="BY273" s="262">
        <v>82</v>
      </c>
      <c r="BZ273" s="246" t="e">
        <f t="shared" si="1983"/>
        <v>#VALUE!</v>
      </c>
      <c r="CA273" s="246">
        <f t="shared" si="1984"/>
        <v>20</v>
      </c>
      <c r="CB273" s="246" t="e">
        <f t="shared" si="1985"/>
        <v>#VALUE!</v>
      </c>
      <c r="CC273" s="246" t="e">
        <f t="shared" si="1986"/>
        <v>#VALUE!</v>
      </c>
      <c r="CD273" s="246" t="e">
        <f t="shared" si="1987"/>
        <v>#VALUE!</v>
      </c>
      <c r="CE273" s="246" t="e">
        <f t="shared" si="1988"/>
        <v>#VALUE!</v>
      </c>
      <c r="CF273" s="246" t="e">
        <f t="shared" si="1989"/>
        <v>#VALUE!</v>
      </c>
      <c r="CG273" s="246" t="e">
        <f t="shared" si="1990"/>
        <v>#VALUE!</v>
      </c>
      <c r="CH273" s="246" t="e">
        <f t="shared" si="1991"/>
        <v>#VALUE!</v>
      </c>
      <c r="CI273" s="246" t="e">
        <f t="shared" si="1992"/>
        <v>#VALUE!</v>
      </c>
      <c r="CJ273" s="246" t="e">
        <f t="shared" si="1993"/>
        <v>#VALUE!</v>
      </c>
      <c r="CK273" s="246" t="e">
        <f t="shared" si="1994"/>
        <v>#VALUE!</v>
      </c>
      <c r="CL273" s="246" t="e">
        <f t="shared" si="1995"/>
        <v>#VALUE!</v>
      </c>
      <c r="CM273" s="246" t="e">
        <f t="shared" si="1996"/>
        <v>#VALUE!</v>
      </c>
      <c r="CN273" s="246" t="e">
        <f t="shared" si="1997"/>
        <v>#VALUE!</v>
      </c>
      <c r="CO273" s="263" t="str">
        <f t="shared" si="1998"/>
        <v>2023PEC AI 205</v>
      </c>
      <c r="CP273" s="246" t="e">
        <f t="shared" si="1999"/>
        <v>#VALUE!</v>
      </c>
      <c r="CQ273" s="211"/>
      <c r="CR273" s="246">
        <f t="shared" si="2000"/>
        <v>20</v>
      </c>
      <c r="CS273" s="246" t="e">
        <f t="shared" si="2001"/>
        <v>#VALUE!</v>
      </c>
      <c r="CT273" s="246" t="e">
        <f t="shared" si="2002"/>
        <v>#VALUE!</v>
      </c>
      <c r="CU273" s="246" t="e">
        <f t="shared" si="2003"/>
        <v>#VALUE!</v>
      </c>
      <c r="CV273" s="246" t="e">
        <f t="shared" si="2004"/>
        <v>#VALUE!</v>
      </c>
      <c r="CW273" s="246" t="e">
        <f t="shared" si="2005"/>
        <v>#VALUE!</v>
      </c>
      <c r="CX273" s="246" t="e">
        <f t="shared" si="2006"/>
        <v>#VALUE!</v>
      </c>
      <c r="CY273" s="246" t="e">
        <f t="shared" si="2007"/>
        <v>#VALUE!</v>
      </c>
      <c r="CZ273" s="246" t="e">
        <f t="shared" si="2008"/>
        <v>#VALUE!</v>
      </c>
      <c r="DA273" s="246" t="e">
        <f t="shared" si="2009"/>
        <v>#VALUE!</v>
      </c>
      <c r="DB273" s="246" t="e">
        <f t="shared" si="2010"/>
        <v>#VALUE!</v>
      </c>
      <c r="DC273" s="246" t="e">
        <f t="shared" si="2011"/>
        <v>#VALUE!</v>
      </c>
      <c r="DD273" s="246" t="e">
        <f t="shared" si="2012"/>
        <v>#VALUE!</v>
      </c>
      <c r="DE273" s="212"/>
      <c r="DF273" s="212" t="e">
        <f t="shared" si="2013"/>
        <v>#VALUE!</v>
      </c>
      <c r="DG273" s="212"/>
      <c r="DH273" s="212"/>
      <c r="DI273" s="212"/>
      <c r="DJ273" s="212"/>
      <c r="DK273" s="212"/>
      <c r="DL273" s="212"/>
      <c r="DM273" s="212"/>
      <c r="DN273" s="212"/>
      <c r="DO273" s="212"/>
      <c r="DP273" s="212"/>
      <c r="DQ273" s="212"/>
      <c r="DR273" s="264">
        <f t="shared" si="2014"/>
        <v>82</v>
      </c>
      <c r="DS273" s="241">
        <f t="shared" si="2015"/>
        <v>16</v>
      </c>
      <c r="DT273" s="212">
        <f t="shared" si="2016"/>
        <v>11</v>
      </c>
      <c r="DU273" s="212">
        <f t="shared" si="2017"/>
        <v>12</v>
      </c>
      <c r="DV273" s="212">
        <f t="shared" si="2018"/>
        <v>12</v>
      </c>
      <c r="DW273" s="212">
        <f t="shared" si="2019"/>
        <v>12</v>
      </c>
      <c r="DX273" s="264">
        <f t="shared" si="2020"/>
        <v>7</v>
      </c>
      <c r="DY273" s="265">
        <f t="shared" si="2021"/>
        <v>12</v>
      </c>
      <c r="DZ273" s="212">
        <f t="shared" si="2022"/>
        <v>82</v>
      </c>
      <c r="EA273" s="212">
        <f t="shared" si="2023"/>
        <v>16</v>
      </c>
      <c r="EB273" s="212">
        <f t="shared" si="2024"/>
        <v>0</v>
      </c>
      <c r="EC273" s="212">
        <f t="shared" ref="EC273:ED273" si="2068">IF(ISEVEN($B273),DT273,0)</f>
        <v>11</v>
      </c>
      <c r="ED273" s="212">
        <f t="shared" si="2068"/>
        <v>12</v>
      </c>
      <c r="EE273" s="212">
        <f t="shared" ref="EE273:EF273" si="2069">IF(ISODD($B273),DU273,0)</f>
        <v>0</v>
      </c>
      <c r="EF273" s="212">
        <f t="shared" si="2069"/>
        <v>0</v>
      </c>
      <c r="EG273" s="212">
        <f t="shared" si="2027"/>
        <v>12</v>
      </c>
      <c r="EH273" s="212">
        <f t="shared" si="2028"/>
        <v>0</v>
      </c>
      <c r="EI273" s="212">
        <f t="shared" ref="EI273:EJ273" si="2070">IF(ISEVEN($B273),DW273,0)</f>
        <v>12</v>
      </c>
      <c r="EJ273" s="264">
        <f t="shared" si="2070"/>
        <v>7</v>
      </c>
      <c r="EK273" s="212">
        <f t="shared" ref="EK273:EL273" si="2071">IF(ISODD($B273),DX273,0)</f>
        <v>0</v>
      </c>
      <c r="EL273" s="212">
        <f t="shared" si="2071"/>
        <v>0</v>
      </c>
      <c r="EM273" s="212">
        <f t="shared" si="2031"/>
        <v>12</v>
      </c>
      <c r="EN273" s="212"/>
      <c r="EO273" s="212"/>
      <c r="EP273" s="241">
        <f t="shared" si="2032"/>
        <v>16</v>
      </c>
      <c r="EQ273" s="212">
        <f t="shared" si="2033"/>
        <v>14</v>
      </c>
      <c r="ER273" s="212">
        <f t="shared" si="2034"/>
        <v>14</v>
      </c>
      <c r="ES273" s="212">
        <f t="shared" si="2035"/>
        <v>14</v>
      </c>
      <c r="ET273" s="264">
        <f t="shared" si="2036"/>
        <v>11</v>
      </c>
      <c r="EU273" s="212">
        <f t="shared" si="2037"/>
        <v>13</v>
      </c>
      <c r="EV273" s="212"/>
      <c r="EW273" s="212">
        <f t="shared" si="2038"/>
        <v>82</v>
      </c>
      <c r="EX273" s="212">
        <f t="shared" si="2039"/>
        <v>16</v>
      </c>
      <c r="EY273" s="212">
        <f t="shared" si="2040"/>
        <v>0</v>
      </c>
      <c r="EZ273" s="212">
        <f t="shared" ref="EZ273:FA273" si="2072">IF(ISEVEN($B273),EQ273,0)</f>
        <v>14</v>
      </c>
      <c r="FA273" s="212">
        <f t="shared" si="2072"/>
        <v>14</v>
      </c>
      <c r="FB273" s="212">
        <f t="shared" ref="FB273:FC273" si="2073">IF(ISODD($B273),ER273,0)</f>
        <v>0</v>
      </c>
      <c r="FC273" s="212">
        <f t="shared" si="2073"/>
        <v>0</v>
      </c>
      <c r="FD273" s="212">
        <f t="shared" si="2043"/>
        <v>14</v>
      </c>
      <c r="FE273" s="212">
        <f t="shared" si="2044"/>
        <v>0</v>
      </c>
      <c r="FF273" s="264">
        <f t="shared" ref="FF273:FG273" si="2074">IF(ISEVEN($B273),ET273,0)</f>
        <v>11</v>
      </c>
      <c r="FG273" s="212">
        <f t="shared" si="2074"/>
        <v>13</v>
      </c>
      <c r="FH273" s="212">
        <f t="shared" si="2046"/>
        <v>0</v>
      </c>
      <c r="FI273" s="212">
        <v>0</v>
      </c>
      <c r="FJ273" s="212">
        <v>0</v>
      </c>
      <c r="FK273" s="212"/>
      <c r="FL273" s="212"/>
      <c r="FM273" s="262">
        <v>82</v>
      </c>
    </row>
    <row r="274" spans="1:169" ht="15.75" customHeight="1" x14ac:dyDescent="0.2">
      <c r="A274" s="247">
        <v>261</v>
      </c>
      <c r="B274" s="266">
        <v>213423243261</v>
      </c>
      <c r="C274" s="266" t="s">
        <v>291</v>
      </c>
      <c r="D274" s="250"/>
      <c r="E274" s="267" t="s">
        <v>292</v>
      </c>
      <c r="F274" s="252">
        <f t="shared" si="1913"/>
        <v>2</v>
      </c>
      <c r="G274" s="252">
        <f t="shared" si="1914"/>
        <v>2</v>
      </c>
      <c r="H274" s="252">
        <f t="shared" si="1915"/>
        <v>2</v>
      </c>
      <c r="I274" s="252">
        <f t="shared" si="1916"/>
        <v>2</v>
      </c>
      <c r="J274" s="252">
        <f t="shared" si="1917"/>
        <v>2</v>
      </c>
      <c r="K274" s="252">
        <f t="shared" si="1918"/>
        <v>2</v>
      </c>
      <c r="L274" s="252">
        <f t="shared" si="1919"/>
        <v>2</v>
      </c>
      <c r="M274" s="252">
        <f t="shared" si="1920"/>
        <v>2</v>
      </c>
      <c r="N274" s="252">
        <f t="shared" si="1921"/>
        <v>0</v>
      </c>
      <c r="O274" s="253">
        <f t="shared" si="1922"/>
        <v>0</v>
      </c>
      <c r="P274" s="252">
        <f t="shared" si="1923"/>
        <v>12</v>
      </c>
      <c r="Q274" s="252">
        <f t="shared" si="1924"/>
        <v>0</v>
      </c>
      <c r="R274" s="252">
        <f t="shared" si="1925"/>
        <v>0</v>
      </c>
      <c r="S274" s="254">
        <f t="shared" si="1926"/>
        <v>0</v>
      </c>
      <c r="T274" s="255">
        <f t="shared" si="1927"/>
        <v>3</v>
      </c>
      <c r="U274" s="252">
        <f t="shared" si="1928"/>
        <v>0</v>
      </c>
      <c r="V274" s="252">
        <f t="shared" si="1929"/>
        <v>0</v>
      </c>
      <c r="W274" s="252">
        <f t="shared" si="1930"/>
        <v>0</v>
      </c>
      <c r="X274" s="254">
        <f t="shared" si="1931"/>
        <v>0</v>
      </c>
      <c r="Y274" s="256">
        <f t="shared" si="1932"/>
        <v>4</v>
      </c>
      <c r="Z274" s="252">
        <f t="shared" si="1933"/>
        <v>0</v>
      </c>
      <c r="AA274" s="252">
        <f t="shared" si="1934"/>
        <v>0</v>
      </c>
      <c r="AB274" s="252">
        <f t="shared" si="1935"/>
        <v>0</v>
      </c>
      <c r="AC274" s="254">
        <f t="shared" si="1936"/>
        <v>0</v>
      </c>
      <c r="AD274" s="255">
        <f t="shared" si="1937"/>
        <v>4</v>
      </c>
      <c r="AE274" s="252">
        <f t="shared" si="1938"/>
        <v>12</v>
      </c>
      <c r="AF274" s="252">
        <f t="shared" si="1939"/>
        <v>0</v>
      </c>
      <c r="AG274" s="252">
        <f t="shared" si="1940"/>
        <v>0</v>
      </c>
      <c r="AH274" s="254">
        <f t="shared" si="1941"/>
        <v>0</v>
      </c>
      <c r="AI274" s="257">
        <f t="shared" si="1942"/>
        <v>3</v>
      </c>
      <c r="AJ274" s="252">
        <f t="shared" si="1943"/>
        <v>10</v>
      </c>
      <c r="AK274" s="252">
        <f t="shared" si="1944"/>
        <v>0</v>
      </c>
      <c r="AL274" s="252">
        <f t="shared" si="1945"/>
        <v>0</v>
      </c>
      <c r="AM274" s="254">
        <f t="shared" si="1946"/>
        <v>0</v>
      </c>
      <c r="AN274" s="257">
        <f t="shared" si="1947"/>
        <v>3</v>
      </c>
      <c r="AO274" s="252">
        <f t="shared" si="1948"/>
        <v>0</v>
      </c>
      <c r="AP274" s="252">
        <f t="shared" si="1949"/>
        <v>0</v>
      </c>
      <c r="AQ274" s="252">
        <f t="shared" si="1950"/>
        <v>0</v>
      </c>
      <c r="AR274" s="254">
        <f t="shared" si="1951"/>
        <v>0</v>
      </c>
      <c r="AS274" s="257">
        <f t="shared" si="1952"/>
        <v>4</v>
      </c>
      <c r="AT274" s="252">
        <f t="shared" si="1953"/>
        <v>12</v>
      </c>
      <c r="AU274" s="252">
        <f t="shared" si="1954"/>
        <v>0</v>
      </c>
      <c r="AV274" s="252">
        <f t="shared" si="1955"/>
        <v>0</v>
      </c>
      <c r="AW274" s="254">
        <f t="shared" si="1956"/>
        <v>0</v>
      </c>
      <c r="AX274" s="258">
        <f t="shared" si="1957"/>
        <v>3</v>
      </c>
      <c r="AY274" s="252">
        <f t="shared" si="1958"/>
        <v>0</v>
      </c>
      <c r="AZ274" s="252">
        <f t="shared" si="1959"/>
        <v>0</v>
      </c>
      <c r="BA274" s="252">
        <f t="shared" si="1960"/>
        <v>0</v>
      </c>
      <c r="BB274" s="254">
        <f t="shared" si="1961"/>
        <v>0</v>
      </c>
      <c r="BC274" s="257">
        <f t="shared" si="1962"/>
        <v>4</v>
      </c>
      <c r="BD274" s="252">
        <f t="shared" si="1963"/>
        <v>0</v>
      </c>
      <c r="BE274" s="252">
        <f t="shared" si="1964"/>
        <v>0</v>
      </c>
      <c r="BF274" s="252">
        <f t="shared" si="1965"/>
        <v>0</v>
      </c>
      <c r="BG274" s="254">
        <f t="shared" si="1966"/>
        <v>0</v>
      </c>
      <c r="BH274" s="257">
        <f t="shared" si="1967"/>
        <v>4</v>
      </c>
      <c r="BI274" s="259">
        <f t="shared" si="1968"/>
        <v>7</v>
      </c>
      <c r="BJ274" s="252">
        <f t="shared" si="1969"/>
        <v>0</v>
      </c>
      <c r="BK274" s="252">
        <f t="shared" si="1970"/>
        <v>0</v>
      </c>
      <c r="BL274" s="254">
        <f t="shared" si="1971"/>
        <v>0</v>
      </c>
      <c r="BM274" s="260">
        <f t="shared" si="1972"/>
        <v>3</v>
      </c>
      <c r="BN274" s="252">
        <f t="shared" si="1973"/>
        <v>12</v>
      </c>
      <c r="BO274" s="252">
        <f t="shared" si="1974"/>
        <v>0</v>
      </c>
      <c r="BP274" s="252">
        <f t="shared" si="1975"/>
        <v>0</v>
      </c>
      <c r="BQ274" s="254">
        <f t="shared" si="1976"/>
        <v>0</v>
      </c>
      <c r="BR274" s="261">
        <f t="shared" si="1977"/>
        <v>3</v>
      </c>
      <c r="BS274" s="252">
        <f t="shared" si="1978"/>
        <v>0</v>
      </c>
      <c r="BT274" s="252">
        <f t="shared" si="1979"/>
        <v>0</v>
      </c>
      <c r="BU274" s="252">
        <f t="shared" si="1980"/>
        <v>0</v>
      </c>
      <c r="BV274" s="254">
        <f t="shared" si="1981"/>
        <v>0</v>
      </c>
      <c r="BW274" s="261">
        <f t="shared" si="1982"/>
        <v>4</v>
      </c>
      <c r="BX274" s="262">
        <v>81</v>
      </c>
      <c r="BY274" s="262">
        <v>81</v>
      </c>
      <c r="BZ274" s="246" t="e">
        <f t="shared" si="1983"/>
        <v>#VALUE!</v>
      </c>
      <c r="CA274" s="246">
        <f t="shared" si="1984"/>
        <v>20</v>
      </c>
      <c r="CB274" s="246" t="e">
        <f t="shared" si="1985"/>
        <v>#VALUE!</v>
      </c>
      <c r="CC274" s="246" t="e">
        <f t="shared" si="1986"/>
        <v>#VALUE!</v>
      </c>
      <c r="CD274" s="246" t="e">
        <f t="shared" si="1987"/>
        <v>#VALUE!</v>
      </c>
      <c r="CE274" s="246" t="e">
        <f t="shared" si="1988"/>
        <v>#VALUE!</v>
      </c>
      <c r="CF274" s="246" t="e">
        <f t="shared" si="1989"/>
        <v>#VALUE!</v>
      </c>
      <c r="CG274" s="246" t="e">
        <f t="shared" si="1990"/>
        <v>#VALUE!</v>
      </c>
      <c r="CH274" s="246" t="e">
        <f t="shared" si="1991"/>
        <v>#VALUE!</v>
      </c>
      <c r="CI274" s="246" t="e">
        <f t="shared" si="1992"/>
        <v>#VALUE!</v>
      </c>
      <c r="CJ274" s="246" t="e">
        <f t="shared" si="1993"/>
        <v>#VALUE!</v>
      </c>
      <c r="CK274" s="246" t="e">
        <f t="shared" si="1994"/>
        <v>#VALUE!</v>
      </c>
      <c r="CL274" s="246" t="e">
        <f t="shared" si="1995"/>
        <v>#VALUE!</v>
      </c>
      <c r="CM274" s="246" t="e">
        <f t="shared" si="1996"/>
        <v>#VALUE!</v>
      </c>
      <c r="CN274" s="246" t="e">
        <f t="shared" si="1997"/>
        <v>#VALUE!</v>
      </c>
      <c r="CO274" s="263" t="str">
        <f t="shared" si="1998"/>
        <v>2023PEC AI 206</v>
      </c>
      <c r="CP274" s="246" t="e">
        <f t="shared" si="1999"/>
        <v>#VALUE!</v>
      </c>
      <c r="CQ274" s="211"/>
      <c r="CR274" s="246">
        <f t="shared" si="2000"/>
        <v>20</v>
      </c>
      <c r="CS274" s="246" t="e">
        <f t="shared" si="2001"/>
        <v>#VALUE!</v>
      </c>
      <c r="CT274" s="246" t="e">
        <f t="shared" si="2002"/>
        <v>#VALUE!</v>
      </c>
      <c r="CU274" s="246" t="e">
        <f t="shared" si="2003"/>
        <v>#VALUE!</v>
      </c>
      <c r="CV274" s="246" t="e">
        <f t="shared" si="2004"/>
        <v>#VALUE!</v>
      </c>
      <c r="CW274" s="246" t="e">
        <f t="shared" si="2005"/>
        <v>#VALUE!</v>
      </c>
      <c r="CX274" s="246" t="e">
        <f t="shared" si="2006"/>
        <v>#VALUE!</v>
      </c>
      <c r="CY274" s="246" t="e">
        <f t="shared" si="2007"/>
        <v>#VALUE!</v>
      </c>
      <c r="CZ274" s="246" t="e">
        <f t="shared" si="2008"/>
        <v>#VALUE!</v>
      </c>
      <c r="DA274" s="246" t="e">
        <f t="shared" si="2009"/>
        <v>#VALUE!</v>
      </c>
      <c r="DB274" s="246" t="e">
        <f t="shared" si="2010"/>
        <v>#VALUE!</v>
      </c>
      <c r="DC274" s="246" t="e">
        <f t="shared" si="2011"/>
        <v>#VALUE!</v>
      </c>
      <c r="DD274" s="246" t="e">
        <f t="shared" si="2012"/>
        <v>#VALUE!</v>
      </c>
      <c r="DE274" s="212"/>
      <c r="DF274" s="212" t="e">
        <f t="shared" si="2013"/>
        <v>#VALUE!</v>
      </c>
      <c r="DG274" s="212"/>
      <c r="DH274" s="212"/>
      <c r="DI274" s="212"/>
      <c r="DJ274" s="212"/>
      <c r="DK274" s="212"/>
      <c r="DL274" s="212"/>
      <c r="DM274" s="212"/>
      <c r="DN274" s="212"/>
      <c r="DO274" s="212"/>
      <c r="DP274" s="212"/>
      <c r="DQ274" s="212"/>
      <c r="DR274" s="264">
        <f t="shared" si="2014"/>
        <v>81</v>
      </c>
      <c r="DS274" s="241">
        <f t="shared" si="2015"/>
        <v>16</v>
      </c>
      <c r="DT274" s="212">
        <f t="shared" si="2016"/>
        <v>12</v>
      </c>
      <c r="DU274" s="212">
        <f t="shared" si="2017"/>
        <v>12</v>
      </c>
      <c r="DV274" s="212">
        <f t="shared" si="2018"/>
        <v>10</v>
      </c>
      <c r="DW274" s="212">
        <f t="shared" si="2019"/>
        <v>12</v>
      </c>
      <c r="DX274" s="264">
        <f t="shared" si="2020"/>
        <v>7</v>
      </c>
      <c r="DY274" s="265">
        <f t="shared" si="2021"/>
        <v>12</v>
      </c>
      <c r="DZ274" s="212">
        <f t="shared" si="2022"/>
        <v>81</v>
      </c>
      <c r="EA274" s="212">
        <f t="shared" si="2023"/>
        <v>16</v>
      </c>
      <c r="EB274" s="212">
        <f t="shared" si="2024"/>
        <v>12</v>
      </c>
      <c r="EC274" s="212">
        <f t="shared" ref="EC274:ED274" si="2075">IF(ISEVEN($B274),DT274,0)</f>
        <v>0</v>
      </c>
      <c r="ED274" s="212">
        <f t="shared" si="2075"/>
        <v>0</v>
      </c>
      <c r="EE274" s="212">
        <f t="shared" ref="EE274:EF274" si="2076">IF(ISODD($B274),DU274,0)</f>
        <v>12</v>
      </c>
      <c r="EF274" s="212">
        <f t="shared" si="2076"/>
        <v>10</v>
      </c>
      <c r="EG274" s="212">
        <f t="shared" si="2027"/>
        <v>0</v>
      </c>
      <c r="EH274" s="212">
        <f t="shared" si="2028"/>
        <v>12</v>
      </c>
      <c r="EI274" s="212">
        <f t="shared" ref="EI274:EJ274" si="2077">IF(ISEVEN($B274),DW274,0)</f>
        <v>0</v>
      </c>
      <c r="EJ274" s="212">
        <f t="shared" si="2077"/>
        <v>0</v>
      </c>
      <c r="EK274" s="264">
        <f t="shared" ref="EK274:EL274" si="2078">IF(ISODD($B274),DX274,0)</f>
        <v>7</v>
      </c>
      <c r="EL274" s="212">
        <f t="shared" si="2078"/>
        <v>12</v>
      </c>
      <c r="EM274" s="212">
        <f t="shared" si="2031"/>
        <v>0</v>
      </c>
      <c r="EN274" s="212"/>
      <c r="EO274" s="212"/>
      <c r="EP274" s="241">
        <f t="shared" si="2032"/>
        <v>16</v>
      </c>
      <c r="EQ274" s="212">
        <f t="shared" si="2033"/>
        <v>14</v>
      </c>
      <c r="ER274" s="212">
        <f t="shared" si="2034"/>
        <v>14</v>
      </c>
      <c r="ES274" s="212">
        <f t="shared" si="2035"/>
        <v>13</v>
      </c>
      <c r="ET274" s="264">
        <f t="shared" si="2036"/>
        <v>11</v>
      </c>
      <c r="EU274" s="212">
        <f t="shared" si="2037"/>
        <v>13</v>
      </c>
      <c r="EV274" s="212"/>
      <c r="EW274" s="212">
        <f t="shared" si="2038"/>
        <v>81</v>
      </c>
      <c r="EX274" s="212">
        <f t="shared" si="2039"/>
        <v>16</v>
      </c>
      <c r="EY274" s="212">
        <f t="shared" si="2040"/>
        <v>14</v>
      </c>
      <c r="EZ274" s="212">
        <f t="shared" ref="EZ274:FA274" si="2079">IF(ISEVEN($B274),EQ274,0)</f>
        <v>0</v>
      </c>
      <c r="FA274" s="212">
        <f t="shared" si="2079"/>
        <v>0</v>
      </c>
      <c r="FB274" s="212">
        <f t="shared" ref="FB274:FC274" si="2080">IF(ISODD($B274),ER274,0)</f>
        <v>14</v>
      </c>
      <c r="FC274" s="212">
        <f t="shared" si="2080"/>
        <v>13</v>
      </c>
      <c r="FD274" s="212">
        <f t="shared" si="2043"/>
        <v>0</v>
      </c>
      <c r="FE274" s="264">
        <f t="shared" si="2044"/>
        <v>11</v>
      </c>
      <c r="FF274" s="212">
        <f t="shared" ref="FF274:FG274" si="2081">IF(ISEVEN($B274),ET274,0)</f>
        <v>0</v>
      </c>
      <c r="FG274" s="212">
        <f t="shared" si="2081"/>
        <v>0</v>
      </c>
      <c r="FH274" s="212">
        <f t="shared" si="2046"/>
        <v>13</v>
      </c>
      <c r="FI274" s="212">
        <v>0</v>
      </c>
      <c r="FJ274" s="212">
        <v>0</v>
      </c>
      <c r="FK274" s="212"/>
      <c r="FL274" s="212"/>
      <c r="FM274" s="262">
        <v>81</v>
      </c>
    </row>
    <row r="275" spans="1:169" ht="15.75" customHeight="1" x14ac:dyDescent="0.2">
      <c r="A275" s="247">
        <v>262</v>
      </c>
      <c r="B275" s="248">
        <v>213423243262</v>
      </c>
      <c r="C275" s="249" t="s">
        <v>750</v>
      </c>
      <c r="D275" s="250"/>
      <c r="E275" s="251" t="s">
        <v>751</v>
      </c>
      <c r="F275" s="252">
        <f t="shared" si="1913"/>
        <v>2</v>
      </c>
      <c r="G275" s="252">
        <f t="shared" si="1914"/>
        <v>2</v>
      </c>
      <c r="H275" s="252">
        <f t="shared" si="1915"/>
        <v>2</v>
      </c>
      <c r="I275" s="252">
        <f t="shared" si="1916"/>
        <v>2</v>
      </c>
      <c r="J275" s="252">
        <f t="shared" si="1917"/>
        <v>2</v>
      </c>
      <c r="K275" s="252">
        <f t="shared" si="1918"/>
        <v>2</v>
      </c>
      <c r="L275" s="252">
        <f t="shared" si="1919"/>
        <v>0</v>
      </c>
      <c r="M275" s="252">
        <f t="shared" si="1920"/>
        <v>0</v>
      </c>
      <c r="N275" s="252">
        <f t="shared" si="1921"/>
        <v>0</v>
      </c>
      <c r="O275" s="253">
        <f t="shared" si="1922"/>
        <v>0</v>
      </c>
      <c r="P275" s="252">
        <f t="shared" si="1923"/>
        <v>0</v>
      </c>
      <c r="Q275" s="252">
        <f t="shared" si="1924"/>
        <v>0</v>
      </c>
      <c r="R275" s="252">
        <f t="shared" si="1925"/>
        <v>0</v>
      </c>
      <c r="S275" s="254">
        <f t="shared" si="1926"/>
        <v>0</v>
      </c>
      <c r="T275" s="255">
        <f t="shared" si="1927"/>
        <v>4</v>
      </c>
      <c r="U275" s="252">
        <f t="shared" si="1928"/>
        <v>9</v>
      </c>
      <c r="V275" s="252">
        <f t="shared" si="1929"/>
        <v>0</v>
      </c>
      <c r="W275" s="252">
        <f t="shared" si="1930"/>
        <v>0</v>
      </c>
      <c r="X275" s="254">
        <f t="shared" si="1931"/>
        <v>0</v>
      </c>
      <c r="Y275" s="256">
        <f t="shared" si="1932"/>
        <v>3</v>
      </c>
      <c r="Z275" s="252">
        <f t="shared" si="1933"/>
        <v>9</v>
      </c>
      <c r="AA275" s="252">
        <f t="shared" si="1934"/>
        <v>0</v>
      </c>
      <c r="AB275" s="252">
        <f t="shared" si="1935"/>
        <v>0</v>
      </c>
      <c r="AC275" s="254">
        <f t="shared" si="1936"/>
        <v>0</v>
      </c>
      <c r="AD275" s="255">
        <f t="shared" si="1937"/>
        <v>3</v>
      </c>
      <c r="AE275" s="252">
        <f t="shared" si="1938"/>
        <v>0</v>
      </c>
      <c r="AF275" s="252">
        <f t="shared" si="1939"/>
        <v>0</v>
      </c>
      <c r="AG275" s="252">
        <f t="shared" si="1940"/>
        <v>0</v>
      </c>
      <c r="AH275" s="254">
        <f t="shared" si="1941"/>
        <v>0</v>
      </c>
      <c r="AI275" s="257">
        <f t="shared" si="1942"/>
        <v>4</v>
      </c>
      <c r="AJ275" s="252">
        <f t="shared" si="1943"/>
        <v>0</v>
      </c>
      <c r="AK275" s="252">
        <f t="shared" si="1944"/>
        <v>0</v>
      </c>
      <c r="AL275" s="252">
        <f t="shared" si="1945"/>
        <v>0</v>
      </c>
      <c r="AM275" s="254">
        <f t="shared" si="1946"/>
        <v>0</v>
      </c>
      <c r="AN275" s="257">
        <f t="shared" si="1947"/>
        <v>4</v>
      </c>
      <c r="AO275" s="252">
        <f t="shared" si="1948"/>
        <v>9</v>
      </c>
      <c r="AP275" s="252">
        <f t="shared" si="1949"/>
        <v>0</v>
      </c>
      <c r="AQ275" s="252">
        <f t="shared" si="1950"/>
        <v>0</v>
      </c>
      <c r="AR275" s="254">
        <f t="shared" si="1951"/>
        <v>0</v>
      </c>
      <c r="AS275" s="257">
        <f t="shared" si="1952"/>
        <v>3</v>
      </c>
      <c r="AT275" s="252">
        <f t="shared" si="1953"/>
        <v>0</v>
      </c>
      <c r="AU275" s="252">
        <f t="shared" si="1954"/>
        <v>0</v>
      </c>
      <c r="AV275" s="252">
        <f t="shared" si="1955"/>
        <v>0</v>
      </c>
      <c r="AW275" s="254">
        <f t="shared" si="1956"/>
        <v>0</v>
      </c>
      <c r="AX275" s="258">
        <f t="shared" si="1957"/>
        <v>4</v>
      </c>
      <c r="AY275" s="252">
        <f t="shared" si="1958"/>
        <v>9</v>
      </c>
      <c r="AZ275" s="252">
        <f t="shared" si="1959"/>
        <v>0</v>
      </c>
      <c r="BA275" s="252">
        <f t="shared" si="1960"/>
        <v>0</v>
      </c>
      <c r="BB275" s="254">
        <f t="shared" si="1961"/>
        <v>0</v>
      </c>
      <c r="BC275" s="257">
        <f t="shared" si="1962"/>
        <v>3</v>
      </c>
      <c r="BD275" s="259">
        <f t="shared" si="1963"/>
        <v>5</v>
      </c>
      <c r="BE275" s="252">
        <f t="shared" si="1964"/>
        <v>0</v>
      </c>
      <c r="BF275" s="252">
        <f t="shared" si="1965"/>
        <v>0</v>
      </c>
      <c r="BG275" s="254">
        <f t="shared" si="1966"/>
        <v>0</v>
      </c>
      <c r="BH275" s="257">
        <f t="shared" si="1967"/>
        <v>3</v>
      </c>
      <c r="BI275" s="252">
        <f t="shared" si="1968"/>
        <v>0</v>
      </c>
      <c r="BJ275" s="252">
        <f t="shared" si="1969"/>
        <v>0</v>
      </c>
      <c r="BK275" s="252">
        <f t="shared" si="1970"/>
        <v>0</v>
      </c>
      <c r="BL275" s="254">
        <f t="shared" si="1971"/>
        <v>0</v>
      </c>
      <c r="BM275" s="260">
        <f t="shared" si="1972"/>
        <v>4</v>
      </c>
      <c r="BN275" s="252">
        <f t="shared" si="1973"/>
        <v>0</v>
      </c>
      <c r="BO275" s="252">
        <f t="shared" si="1974"/>
        <v>0</v>
      </c>
      <c r="BP275" s="252">
        <f t="shared" si="1975"/>
        <v>0</v>
      </c>
      <c r="BQ275" s="254">
        <f t="shared" si="1976"/>
        <v>0</v>
      </c>
      <c r="BR275" s="261">
        <f t="shared" si="1977"/>
        <v>4</v>
      </c>
      <c r="BS275" s="252">
        <f t="shared" si="1978"/>
        <v>9</v>
      </c>
      <c r="BT275" s="252">
        <f t="shared" si="1979"/>
        <v>0</v>
      </c>
      <c r="BU275" s="252">
        <f t="shared" si="1980"/>
        <v>0</v>
      </c>
      <c r="BV275" s="254">
        <f t="shared" si="1981"/>
        <v>0</v>
      </c>
      <c r="BW275" s="261">
        <f t="shared" si="1982"/>
        <v>3</v>
      </c>
      <c r="BX275" s="262">
        <v>62</v>
      </c>
      <c r="BY275" s="262">
        <v>62</v>
      </c>
      <c r="BZ275" s="246" t="e">
        <f t="shared" si="1983"/>
        <v>#VALUE!</v>
      </c>
      <c r="CA275" s="246">
        <f t="shared" si="1984"/>
        <v>20</v>
      </c>
      <c r="CB275" s="246" t="e">
        <f t="shared" si="1985"/>
        <v>#VALUE!</v>
      </c>
      <c r="CC275" s="246" t="e">
        <f t="shared" si="1986"/>
        <v>#VALUE!</v>
      </c>
      <c r="CD275" s="246" t="e">
        <f t="shared" si="1987"/>
        <v>#VALUE!</v>
      </c>
      <c r="CE275" s="246" t="e">
        <f t="shared" si="1988"/>
        <v>#VALUE!</v>
      </c>
      <c r="CF275" s="246" t="e">
        <f t="shared" si="1989"/>
        <v>#VALUE!</v>
      </c>
      <c r="CG275" s="246" t="e">
        <f t="shared" si="1990"/>
        <v>#VALUE!</v>
      </c>
      <c r="CH275" s="246" t="e">
        <f t="shared" si="1991"/>
        <v>#VALUE!</v>
      </c>
      <c r="CI275" s="246" t="e">
        <f t="shared" si="1992"/>
        <v>#VALUE!</v>
      </c>
      <c r="CJ275" s="246" t="e">
        <f t="shared" si="1993"/>
        <v>#VALUE!</v>
      </c>
      <c r="CK275" s="246" t="e">
        <f t="shared" si="1994"/>
        <v>#VALUE!</v>
      </c>
      <c r="CL275" s="246" t="e">
        <f t="shared" si="1995"/>
        <v>#VALUE!</v>
      </c>
      <c r="CM275" s="246" t="e">
        <f t="shared" si="1996"/>
        <v>#VALUE!</v>
      </c>
      <c r="CN275" s="246" t="e">
        <f t="shared" si="1997"/>
        <v>#VALUE!</v>
      </c>
      <c r="CO275" s="263" t="str">
        <f t="shared" si="1998"/>
        <v>2023PEC AI 436</v>
      </c>
      <c r="CP275" s="246" t="e">
        <f t="shared" si="1999"/>
        <v>#VALUE!</v>
      </c>
      <c r="CQ275" s="211"/>
      <c r="CR275" s="246">
        <f t="shared" si="2000"/>
        <v>20</v>
      </c>
      <c r="CS275" s="246" t="e">
        <f t="shared" si="2001"/>
        <v>#VALUE!</v>
      </c>
      <c r="CT275" s="246" t="e">
        <f t="shared" si="2002"/>
        <v>#VALUE!</v>
      </c>
      <c r="CU275" s="246" t="e">
        <f t="shared" si="2003"/>
        <v>#VALUE!</v>
      </c>
      <c r="CV275" s="246" t="e">
        <f t="shared" si="2004"/>
        <v>#VALUE!</v>
      </c>
      <c r="CW275" s="246" t="e">
        <f t="shared" si="2005"/>
        <v>#VALUE!</v>
      </c>
      <c r="CX275" s="246" t="e">
        <f t="shared" si="2006"/>
        <v>#VALUE!</v>
      </c>
      <c r="CY275" s="246" t="e">
        <f t="shared" si="2007"/>
        <v>#VALUE!</v>
      </c>
      <c r="CZ275" s="246" t="e">
        <f t="shared" si="2008"/>
        <v>#VALUE!</v>
      </c>
      <c r="DA275" s="246" t="e">
        <f t="shared" si="2009"/>
        <v>#VALUE!</v>
      </c>
      <c r="DB275" s="246" t="e">
        <f t="shared" si="2010"/>
        <v>#VALUE!</v>
      </c>
      <c r="DC275" s="246" t="e">
        <f t="shared" si="2011"/>
        <v>#VALUE!</v>
      </c>
      <c r="DD275" s="246" t="e">
        <f t="shared" si="2012"/>
        <v>#VALUE!</v>
      </c>
      <c r="DE275" s="212"/>
      <c r="DF275" s="212" t="e">
        <f t="shared" si="2013"/>
        <v>#VALUE!</v>
      </c>
      <c r="DG275" s="212"/>
      <c r="DH275" s="212"/>
      <c r="DI275" s="212"/>
      <c r="DJ275" s="212"/>
      <c r="DK275" s="212"/>
      <c r="DL275" s="212"/>
      <c r="DM275" s="212"/>
      <c r="DN275" s="212"/>
      <c r="DO275" s="212"/>
      <c r="DP275" s="212"/>
      <c r="DQ275" s="212"/>
      <c r="DR275" s="264">
        <f t="shared" si="2014"/>
        <v>62</v>
      </c>
      <c r="DS275" s="241">
        <f t="shared" si="2015"/>
        <v>12</v>
      </c>
      <c r="DT275" s="212">
        <f t="shared" si="2016"/>
        <v>9</v>
      </c>
      <c r="DU275" s="212">
        <f t="shared" si="2017"/>
        <v>9</v>
      </c>
      <c r="DV275" s="212">
        <f t="shared" si="2018"/>
        <v>9</v>
      </c>
      <c r="DW275" s="212">
        <f t="shared" si="2019"/>
        <v>9</v>
      </c>
      <c r="DX275" s="264">
        <f t="shared" si="2020"/>
        <v>5</v>
      </c>
      <c r="DY275" s="265">
        <f t="shared" si="2021"/>
        <v>9</v>
      </c>
      <c r="DZ275" s="212">
        <f t="shared" si="2022"/>
        <v>62</v>
      </c>
      <c r="EA275" s="212">
        <f t="shared" si="2023"/>
        <v>12</v>
      </c>
      <c r="EB275" s="212">
        <f t="shared" si="2024"/>
        <v>0</v>
      </c>
      <c r="EC275" s="212">
        <f t="shared" ref="EC275:ED275" si="2082">IF(ISEVEN($B275),DT275,0)</f>
        <v>9</v>
      </c>
      <c r="ED275" s="212">
        <f t="shared" si="2082"/>
        <v>9</v>
      </c>
      <c r="EE275" s="212">
        <f t="shared" ref="EE275:EF275" si="2083">IF(ISODD($B275),DU275,0)</f>
        <v>0</v>
      </c>
      <c r="EF275" s="212">
        <f t="shared" si="2083"/>
        <v>0</v>
      </c>
      <c r="EG275" s="212">
        <f t="shared" si="2027"/>
        <v>9</v>
      </c>
      <c r="EH275" s="212">
        <f t="shared" si="2028"/>
        <v>0</v>
      </c>
      <c r="EI275" s="212">
        <f t="shared" ref="EI275:EJ275" si="2084">IF(ISEVEN($B275),DW275,0)</f>
        <v>9</v>
      </c>
      <c r="EJ275" s="264">
        <f t="shared" si="2084"/>
        <v>5</v>
      </c>
      <c r="EK275" s="212">
        <f t="shared" ref="EK275:EL275" si="2085">IF(ISODD($B275),DX275,0)</f>
        <v>0</v>
      </c>
      <c r="EL275" s="212">
        <f t="shared" si="2085"/>
        <v>0</v>
      </c>
      <c r="EM275" s="212">
        <f t="shared" si="2031"/>
        <v>9</v>
      </c>
      <c r="EN275" s="212"/>
      <c r="EO275" s="212"/>
      <c r="EP275" s="241">
        <f t="shared" si="2032"/>
        <v>12</v>
      </c>
      <c r="EQ275" s="212">
        <f t="shared" si="2033"/>
        <v>10</v>
      </c>
      <c r="ER275" s="212">
        <f t="shared" si="2034"/>
        <v>11</v>
      </c>
      <c r="ES275" s="212">
        <f t="shared" si="2035"/>
        <v>11</v>
      </c>
      <c r="ET275" s="264">
        <f t="shared" si="2036"/>
        <v>8</v>
      </c>
      <c r="EU275" s="212">
        <f t="shared" si="2037"/>
        <v>10</v>
      </c>
      <c r="EV275" s="212"/>
      <c r="EW275" s="212">
        <f t="shared" si="2038"/>
        <v>62</v>
      </c>
      <c r="EX275" s="212">
        <f t="shared" si="2039"/>
        <v>12</v>
      </c>
      <c r="EY275" s="212">
        <f t="shared" si="2040"/>
        <v>0</v>
      </c>
      <c r="EZ275" s="212">
        <f t="shared" ref="EZ275:FA275" si="2086">IF(ISEVEN($B275),EQ275,0)</f>
        <v>10</v>
      </c>
      <c r="FA275" s="212">
        <f t="shared" si="2086"/>
        <v>11</v>
      </c>
      <c r="FB275" s="212">
        <f t="shared" ref="FB275:FC275" si="2087">IF(ISODD($B275),ER275,0)</f>
        <v>0</v>
      </c>
      <c r="FC275" s="212">
        <f t="shared" si="2087"/>
        <v>0</v>
      </c>
      <c r="FD275" s="212">
        <f t="shared" si="2043"/>
        <v>11</v>
      </c>
      <c r="FE275" s="212">
        <f t="shared" si="2044"/>
        <v>0</v>
      </c>
      <c r="FF275" s="264">
        <f t="shared" ref="FF275:FG275" si="2088">IF(ISEVEN($B275),ET275,0)</f>
        <v>8</v>
      </c>
      <c r="FG275" s="212">
        <f t="shared" si="2088"/>
        <v>10</v>
      </c>
      <c r="FH275" s="212">
        <f t="shared" si="2046"/>
        <v>0</v>
      </c>
      <c r="FI275" s="212">
        <v>0</v>
      </c>
      <c r="FJ275" s="212">
        <v>0</v>
      </c>
      <c r="FK275" s="212"/>
      <c r="FL275" s="212"/>
      <c r="FM275" s="262">
        <v>62</v>
      </c>
    </row>
    <row r="276" spans="1:169" ht="15.75" customHeight="1" x14ac:dyDescent="0.2">
      <c r="A276" s="247">
        <v>263</v>
      </c>
      <c r="B276" s="248">
        <v>213423243263</v>
      </c>
      <c r="C276" s="249" t="s">
        <v>754</v>
      </c>
      <c r="D276" s="250"/>
      <c r="E276" s="251" t="s">
        <v>753</v>
      </c>
      <c r="F276" s="252">
        <f t="shared" si="1913"/>
        <v>2</v>
      </c>
      <c r="G276" s="252">
        <f t="shared" si="1914"/>
        <v>2</v>
      </c>
      <c r="H276" s="252">
        <f t="shared" si="1915"/>
        <v>2</v>
      </c>
      <c r="I276" s="252">
        <f t="shared" si="1916"/>
        <v>2</v>
      </c>
      <c r="J276" s="252">
        <f t="shared" si="1917"/>
        <v>2</v>
      </c>
      <c r="K276" s="252">
        <f t="shared" si="1918"/>
        <v>2</v>
      </c>
      <c r="L276" s="252">
        <f t="shared" si="1919"/>
        <v>2</v>
      </c>
      <c r="M276" s="252">
        <f t="shared" si="1920"/>
        <v>0</v>
      </c>
      <c r="N276" s="252">
        <f t="shared" si="1921"/>
        <v>0</v>
      </c>
      <c r="O276" s="253">
        <f t="shared" si="1922"/>
        <v>0</v>
      </c>
      <c r="P276" s="252">
        <f t="shared" si="1923"/>
        <v>10</v>
      </c>
      <c r="Q276" s="252">
        <f t="shared" si="1924"/>
        <v>0</v>
      </c>
      <c r="R276" s="252">
        <f t="shared" si="1925"/>
        <v>0</v>
      </c>
      <c r="S276" s="254">
        <f t="shared" si="1926"/>
        <v>0</v>
      </c>
      <c r="T276" s="255">
        <f t="shared" si="1927"/>
        <v>3</v>
      </c>
      <c r="U276" s="252">
        <f t="shared" si="1928"/>
        <v>0</v>
      </c>
      <c r="V276" s="252">
        <f t="shared" si="1929"/>
        <v>0</v>
      </c>
      <c r="W276" s="252">
        <f t="shared" si="1930"/>
        <v>0</v>
      </c>
      <c r="X276" s="254">
        <f t="shared" si="1931"/>
        <v>0</v>
      </c>
      <c r="Y276" s="256">
        <f t="shared" si="1932"/>
        <v>4</v>
      </c>
      <c r="Z276" s="252">
        <f t="shared" si="1933"/>
        <v>0</v>
      </c>
      <c r="AA276" s="252">
        <f t="shared" si="1934"/>
        <v>0</v>
      </c>
      <c r="AB276" s="252">
        <f t="shared" si="1935"/>
        <v>0</v>
      </c>
      <c r="AC276" s="254">
        <f t="shared" si="1936"/>
        <v>0</v>
      </c>
      <c r="AD276" s="255">
        <f t="shared" si="1937"/>
        <v>4</v>
      </c>
      <c r="AE276" s="252">
        <f t="shared" si="1938"/>
        <v>10</v>
      </c>
      <c r="AF276" s="252">
        <f t="shared" si="1939"/>
        <v>0</v>
      </c>
      <c r="AG276" s="252">
        <f t="shared" si="1940"/>
        <v>0</v>
      </c>
      <c r="AH276" s="254">
        <f t="shared" si="1941"/>
        <v>0</v>
      </c>
      <c r="AI276" s="257">
        <f t="shared" si="1942"/>
        <v>3</v>
      </c>
      <c r="AJ276" s="252">
        <f t="shared" si="1943"/>
        <v>9</v>
      </c>
      <c r="AK276" s="252">
        <f t="shared" si="1944"/>
        <v>0</v>
      </c>
      <c r="AL276" s="252">
        <f t="shared" si="1945"/>
        <v>0</v>
      </c>
      <c r="AM276" s="254">
        <f t="shared" si="1946"/>
        <v>0</v>
      </c>
      <c r="AN276" s="257">
        <f t="shared" si="1947"/>
        <v>3</v>
      </c>
      <c r="AO276" s="252">
        <f t="shared" si="1948"/>
        <v>0</v>
      </c>
      <c r="AP276" s="252">
        <f t="shared" si="1949"/>
        <v>0</v>
      </c>
      <c r="AQ276" s="252">
        <f t="shared" si="1950"/>
        <v>0</v>
      </c>
      <c r="AR276" s="254">
        <f t="shared" si="1951"/>
        <v>0</v>
      </c>
      <c r="AS276" s="257">
        <f t="shared" si="1952"/>
        <v>4</v>
      </c>
      <c r="AT276" s="252">
        <f t="shared" si="1953"/>
        <v>10</v>
      </c>
      <c r="AU276" s="252">
        <f t="shared" si="1954"/>
        <v>0</v>
      </c>
      <c r="AV276" s="252">
        <f t="shared" si="1955"/>
        <v>0</v>
      </c>
      <c r="AW276" s="254">
        <f t="shared" si="1956"/>
        <v>0</v>
      </c>
      <c r="AX276" s="258">
        <f t="shared" si="1957"/>
        <v>3</v>
      </c>
      <c r="AY276" s="252">
        <f t="shared" si="1958"/>
        <v>0</v>
      </c>
      <c r="AZ276" s="252">
        <f t="shared" si="1959"/>
        <v>0</v>
      </c>
      <c r="BA276" s="252">
        <f t="shared" si="1960"/>
        <v>0</v>
      </c>
      <c r="BB276" s="254">
        <f t="shared" si="1961"/>
        <v>0</v>
      </c>
      <c r="BC276" s="257">
        <f t="shared" si="1962"/>
        <v>4</v>
      </c>
      <c r="BD276" s="252">
        <f t="shared" si="1963"/>
        <v>0</v>
      </c>
      <c r="BE276" s="252">
        <f t="shared" si="1964"/>
        <v>0</v>
      </c>
      <c r="BF276" s="252">
        <f t="shared" si="1965"/>
        <v>0</v>
      </c>
      <c r="BG276" s="254">
        <f t="shared" si="1966"/>
        <v>0</v>
      </c>
      <c r="BH276" s="257">
        <f t="shared" si="1967"/>
        <v>4</v>
      </c>
      <c r="BI276" s="259">
        <f t="shared" si="1968"/>
        <v>6</v>
      </c>
      <c r="BJ276" s="252">
        <f t="shared" si="1969"/>
        <v>0</v>
      </c>
      <c r="BK276" s="252">
        <f t="shared" si="1970"/>
        <v>0</v>
      </c>
      <c r="BL276" s="254">
        <f t="shared" si="1971"/>
        <v>0</v>
      </c>
      <c r="BM276" s="260">
        <f t="shared" si="1972"/>
        <v>3</v>
      </c>
      <c r="BN276" s="252">
        <f t="shared" si="1973"/>
        <v>10</v>
      </c>
      <c r="BO276" s="252">
        <f t="shared" si="1974"/>
        <v>0</v>
      </c>
      <c r="BP276" s="252">
        <f t="shared" si="1975"/>
        <v>0</v>
      </c>
      <c r="BQ276" s="254">
        <f t="shared" si="1976"/>
        <v>0</v>
      </c>
      <c r="BR276" s="261">
        <f t="shared" si="1977"/>
        <v>3</v>
      </c>
      <c r="BS276" s="252">
        <f t="shared" si="1978"/>
        <v>0</v>
      </c>
      <c r="BT276" s="252">
        <f t="shared" si="1979"/>
        <v>0</v>
      </c>
      <c r="BU276" s="252">
        <f t="shared" si="1980"/>
        <v>0</v>
      </c>
      <c r="BV276" s="254">
        <f t="shared" si="1981"/>
        <v>0</v>
      </c>
      <c r="BW276" s="261">
        <f t="shared" si="1982"/>
        <v>4</v>
      </c>
      <c r="BX276" s="262">
        <v>69</v>
      </c>
      <c r="BY276" s="262">
        <v>69</v>
      </c>
      <c r="BZ276" s="246" t="e">
        <f t="shared" si="1983"/>
        <v>#VALUE!</v>
      </c>
      <c r="CA276" s="246">
        <f t="shared" si="1984"/>
        <v>20</v>
      </c>
      <c r="CB276" s="246" t="e">
        <f t="shared" si="1985"/>
        <v>#VALUE!</v>
      </c>
      <c r="CC276" s="246" t="e">
        <f t="shared" si="1986"/>
        <v>#VALUE!</v>
      </c>
      <c r="CD276" s="246" t="e">
        <f t="shared" si="1987"/>
        <v>#VALUE!</v>
      </c>
      <c r="CE276" s="246" t="e">
        <f t="shared" si="1988"/>
        <v>#VALUE!</v>
      </c>
      <c r="CF276" s="246" t="e">
        <f t="shared" si="1989"/>
        <v>#VALUE!</v>
      </c>
      <c r="CG276" s="246" t="e">
        <f t="shared" si="1990"/>
        <v>#VALUE!</v>
      </c>
      <c r="CH276" s="246" t="e">
        <f t="shared" si="1991"/>
        <v>#VALUE!</v>
      </c>
      <c r="CI276" s="246" t="e">
        <f t="shared" si="1992"/>
        <v>#VALUE!</v>
      </c>
      <c r="CJ276" s="246" t="e">
        <f t="shared" si="1993"/>
        <v>#VALUE!</v>
      </c>
      <c r="CK276" s="246" t="e">
        <f t="shared" si="1994"/>
        <v>#VALUE!</v>
      </c>
      <c r="CL276" s="246" t="e">
        <f t="shared" si="1995"/>
        <v>#VALUE!</v>
      </c>
      <c r="CM276" s="246" t="e">
        <f t="shared" si="1996"/>
        <v>#VALUE!</v>
      </c>
      <c r="CN276" s="246" t="e">
        <f t="shared" si="1997"/>
        <v>#VALUE!</v>
      </c>
      <c r="CO276" s="263" t="str">
        <f t="shared" si="1998"/>
        <v>2023PEC AI 438</v>
      </c>
      <c r="CP276" s="246" t="e">
        <f t="shared" si="1999"/>
        <v>#VALUE!</v>
      </c>
      <c r="CQ276" s="211"/>
      <c r="CR276" s="246">
        <f t="shared" si="2000"/>
        <v>20</v>
      </c>
      <c r="CS276" s="246" t="e">
        <f t="shared" si="2001"/>
        <v>#VALUE!</v>
      </c>
      <c r="CT276" s="246" t="e">
        <f t="shared" si="2002"/>
        <v>#VALUE!</v>
      </c>
      <c r="CU276" s="246" t="e">
        <f t="shared" si="2003"/>
        <v>#VALUE!</v>
      </c>
      <c r="CV276" s="246" t="e">
        <f t="shared" si="2004"/>
        <v>#VALUE!</v>
      </c>
      <c r="CW276" s="246" t="e">
        <f t="shared" si="2005"/>
        <v>#VALUE!</v>
      </c>
      <c r="CX276" s="246" t="e">
        <f t="shared" si="2006"/>
        <v>#VALUE!</v>
      </c>
      <c r="CY276" s="246" t="e">
        <f t="shared" si="2007"/>
        <v>#VALUE!</v>
      </c>
      <c r="CZ276" s="246" t="e">
        <f t="shared" si="2008"/>
        <v>#VALUE!</v>
      </c>
      <c r="DA276" s="246" t="e">
        <f t="shared" si="2009"/>
        <v>#VALUE!</v>
      </c>
      <c r="DB276" s="246" t="e">
        <f t="shared" si="2010"/>
        <v>#VALUE!</v>
      </c>
      <c r="DC276" s="246" t="e">
        <f t="shared" si="2011"/>
        <v>#VALUE!</v>
      </c>
      <c r="DD276" s="246" t="e">
        <f t="shared" si="2012"/>
        <v>#VALUE!</v>
      </c>
      <c r="DE276" s="212"/>
      <c r="DF276" s="212" t="e">
        <f t="shared" si="2013"/>
        <v>#VALUE!</v>
      </c>
      <c r="DG276" s="212"/>
      <c r="DH276" s="212"/>
      <c r="DI276" s="212"/>
      <c r="DJ276" s="212"/>
      <c r="DK276" s="212"/>
      <c r="DL276" s="212"/>
      <c r="DM276" s="212"/>
      <c r="DN276" s="212"/>
      <c r="DO276" s="212"/>
      <c r="DP276" s="212"/>
      <c r="DQ276" s="212"/>
      <c r="DR276" s="264">
        <f t="shared" si="2014"/>
        <v>69</v>
      </c>
      <c r="DS276" s="241">
        <f t="shared" si="2015"/>
        <v>14</v>
      </c>
      <c r="DT276" s="212">
        <f t="shared" si="2016"/>
        <v>10</v>
      </c>
      <c r="DU276" s="212">
        <f t="shared" si="2017"/>
        <v>10</v>
      </c>
      <c r="DV276" s="212">
        <f t="shared" si="2018"/>
        <v>9</v>
      </c>
      <c r="DW276" s="212">
        <f t="shared" si="2019"/>
        <v>10</v>
      </c>
      <c r="DX276" s="264">
        <f t="shared" si="2020"/>
        <v>6</v>
      </c>
      <c r="DY276" s="265">
        <f t="shared" si="2021"/>
        <v>10</v>
      </c>
      <c r="DZ276" s="212">
        <f t="shared" si="2022"/>
        <v>69</v>
      </c>
      <c r="EA276" s="212">
        <f t="shared" si="2023"/>
        <v>14</v>
      </c>
      <c r="EB276" s="212">
        <f t="shared" si="2024"/>
        <v>10</v>
      </c>
      <c r="EC276" s="212">
        <f t="shared" ref="EC276:ED276" si="2089">IF(ISEVEN($B276),DT276,0)</f>
        <v>0</v>
      </c>
      <c r="ED276" s="212">
        <f t="shared" si="2089"/>
        <v>0</v>
      </c>
      <c r="EE276" s="212">
        <f t="shared" ref="EE276:EF276" si="2090">IF(ISODD($B276),DU276,0)</f>
        <v>10</v>
      </c>
      <c r="EF276" s="212">
        <f t="shared" si="2090"/>
        <v>9</v>
      </c>
      <c r="EG276" s="212">
        <f t="shared" si="2027"/>
        <v>0</v>
      </c>
      <c r="EH276" s="212">
        <f t="shared" si="2028"/>
        <v>10</v>
      </c>
      <c r="EI276" s="212">
        <f t="shared" ref="EI276:EJ276" si="2091">IF(ISEVEN($B276),DW276,0)</f>
        <v>0</v>
      </c>
      <c r="EJ276" s="212">
        <f t="shared" si="2091"/>
        <v>0</v>
      </c>
      <c r="EK276" s="264">
        <f t="shared" ref="EK276:EL276" si="2092">IF(ISODD($B276),DX276,0)</f>
        <v>6</v>
      </c>
      <c r="EL276" s="212">
        <f t="shared" si="2092"/>
        <v>10</v>
      </c>
      <c r="EM276" s="212">
        <f t="shared" si="2031"/>
        <v>0</v>
      </c>
      <c r="EN276" s="212"/>
      <c r="EO276" s="212"/>
      <c r="EP276" s="241">
        <f t="shared" si="2032"/>
        <v>14</v>
      </c>
      <c r="EQ276" s="212">
        <f t="shared" si="2033"/>
        <v>12</v>
      </c>
      <c r="ER276" s="212">
        <f t="shared" si="2034"/>
        <v>12</v>
      </c>
      <c r="ES276" s="212">
        <f t="shared" si="2035"/>
        <v>11</v>
      </c>
      <c r="ET276" s="264">
        <f t="shared" si="2036"/>
        <v>9</v>
      </c>
      <c r="EU276" s="212">
        <f t="shared" si="2037"/>
        <v>11</v>
      </c>
      <c r="EV276" s="212"/>
      <c r="EW276" s="212">
        <f t="shared" si="2038"/>
        <v>69</v>
      </c>
      <c r="EX276" s="212">
        <f t="shared" si="2039"/>
        <v>14</v>
      </c>
      <c r="EY276" s="212">
        <f t="shared" si="2040"/>
        <v>12</v>
      </c>
      <c r="EZ276" s="212">
        <f t="shared" ref="EZ276:FA276" si="2093">IF(ISEVEN($B276),EQ276,0)</f>
        <v>0</v>
      </c>
      <c r="FA276" s="212">
        <f t="shared" si="2093"/>
        <v>0</v>
      </c>
      <c r="FB276" s="212">
        <f t="shared" ref="FB276:FC276" si="2094">IF(ISODD($B276),ER276,0)</f>
        <v>12</v>
      </c>
      <c r="FC276" s="212">
        <f t="shared" si="2094"/>
        <v>11</v>
      </c>
      <c r="FD276" s="212">
        <f t="shared" si="2043"/>
        <v>0</v>
      </c>
      <c r="FE276" s="264">
        <f t="shared" si="2044"/>
        <v>9</v>
      </c>
      <c r="FF276" s="212">
        <f t="shared" ref="FF276:FG276" si="2095">IF(ISEVEN($B276),ET276,0)</f>
        <v>0</v>
      </c>
      <c r="FG276" s="212">
        <f t="shared" si="2095"/>
        <v>0</v>
      </c>
      <c r="FH276" s="212">
        <f t="shared" si="2046"/>
        <v>11</v>
      </c>
      <c r="FI276" s="212">
        <v>0</v>
      </c>
      <c r="FJ276" s="212">
        <v>0</v>
      </c>
      <c r="FK276" s="212"/>
      <c r="FL276" s="212"/>
      <c r="FM276" s="262">
        <v>69</v>
      </c>
    </row>
    <row r="277" spans="1:169" ht="15.75" customHeight="1" x14ac:dyDescent="0.2">
      <c r="A277" s="247">
        <v>264</v>
      </c>
      <c r="B277" s="266">
        <v>213423243264</v>
      </c>
      <c r="C277" s="266" t="s">
        <v>295</v>
      </c>
      <c r="D277" s="250"/>
      <c r="E277" s="267" t="s">
        <v>294</v>
      </c>
      <c r="F277" s="252">
        <f t="shared" si="1913"/>
        <v>2</v>
      </c>
      <c r="G277" s="252">
        <f t="shared" si="1914"/>
        <v>2</v>
      </c>
      <c r="H277" s="252">
        <f t="shared" si="1915"/>
        <v>2</v>
      </c>
      <c r="I277" s="252">
        <f t="shared" si="1916"/>
        <v>2</v>
      </c>
      <c r="J277" s="252">
        <f t="shared" si="1917"/>
        <v>2</v>
      </c>
      <c r="K277" s="252">
        <f t="shared" si="1918"/>
        <v>0</v>
      </c>
      <c r="L277" s="252">
        <f t="shared" si="1919"/>
        <v>0</v>
      </c>
      <c r="M277" s="252">
        <f t="shared" si="1920"/>
        <v>0</v>
      </c>
      <c r="N277" s="252">
        <f t="shared" si="1921"/>
        <v>0</v>
      </c>
      <c r="O277" s="253">
        <f t="shared" si="1922"/>
        <v>0</v>
      </c>
      <c r="P277" s="252">
        <f t="shared" si="1923"/>
        <v>0</v>
      </c>
      <c r="Q277" s="252">
        <f t="shared" si="1924"/>
        <v>0</v>
      </c>
      <c r="R277" s="252">
        <f t="shared" si="1925"/>
        <v>0</v>
      </c>
      <c r="S277" s="254">
        <f t="shared" si="1926"/>
        <v>0</v>
      </c>
      <c r="T277" s="255">
        <f t="shared" si="1927"/>
        <v>4</v>
      </c>
      <c r="U277" s="252">
        <f t="shared" si="1928"/>
        <v>7</v>
      </c>
      <c r="V277" s="252">
        <f t="shared" si="1929"/>
        <v>0</v>
      </c>
      <c r="W277" s="252">
        <f t="shared" si="1930"/>
        <v>0</v>
      </c>
      <c r="X277" s="254">
        <f t="shared" si="1931"/>
        <v>0</v>
      </c>
      <c r="Y277" s="256">
        <f t="shared" si="1932"/>
        <v>3</v>
      </c>
      <c r="Z277" s="252">
        <f t="shared" si="1933"/>
        <v>8</v>
      </c>
      <c r="AA277" s="252">
        <f t="shared" si="1934"/>
        <v>0</v>
      </c>
      <c r="AB277" s="252">
        <f t="shared" si="1935"/>
        <v>0</v>
      </c>
      <c r="AC277" s="254">
        <f t="shared" si="1936"/>
        <v>0</v>
      </c>
      <c r="AD277" s="255">
        <f t="shared" si="1937"/>
        <v>3</v>
      </c>
      <c r="AE277" s="252">
        <f t="shared" si="1938"/>
        <v>0</v>
      </c>
      <c r="AF277" s="252">
        <f t="shared" si="1939"/>
        <v>0</v>
      </c>
      <c r="AG277" s="252">
        <f t="shared" si="1940"/>
        <v>0</v>
      </c>
      <c r="AH277" s="254">
        <f t="shared" si="1941"/>
        <v>0</v>
      </c>
      <c r="AI277" s="257">
        <f t="shared" si="1942"/>
        <v>4</v>
      </c>
      <c r="AJ277" s="252">
        <f t="shared" si="1943"/>
        <v>0</v>
      </c>
      <c r="AK277" s="252">
        <f t="shared" si="1944"/>
        <v>0</v>
      </c>
      <c r="AL277" s="252">
        <f t="shared" si="1945"/>
        <v>0</v>
      </c>
      <c r="AM277" s="254">
        <f t="shared" si="1946"/>
        <v>0</v>
      </c>
      <c r="AN277" s="257">
        <f t="shared" si="1947"/>
        <v>4</v>
      </c>
      <c r="AO277" s="252">
        <f t="shared" si="1948"/>
        <v>8</v>
      </c>
      <c r="AP277" s="252">
        <f t="shared" si="1949"/>
        <v>0</v>
      </c>
      <c r="AQ277" s="252">
        <f t="shared" si="1950"/>
        <v>0</v>
      </c>
      <c r="AR277" s="254">
        <f t="shared" si="1951"/>
        <v>0</v>
      </c>
      <c r="AS277" s="257">
        <f t="shared" si="1952"/>
        <v>3</v>
      </c>
      <c r="AT277" s="252">
        <f t="shared" si="1953"/>
        <v>0</v>
      </c>
      <c r="AU277" s="252">
        <f t="shared" si="1954"/>
        <v>0</v>
      </c>
      <c r="AV277" s="252">
        <f t="shared" si="1955"/>
        <v>0</v>
      </c>
      <c r="AW277" s="254">
        <f t="shared" si="1956"/>
        <v>0</v>
      </c>
      <c r="AX277" s="258">
        <f t="shared" si="1957"/>
        <v>4</v>
      </c>
      <c r="AY277" s="252">
        <f t="shared" si="1958"/>
        <v>8</v>
      </c>
      <c r="AZ277" s="252">
        <f t="shared" si="1959"/>
        <v>0</v>
      </c>
      <c r="BA277" s="252">
        <f t="shared" si="1960"/>
        <v>0</v>
      </c>
      <c r="BB277" s="254">
        <f t="shared" si="1961"/>
        <v>0</v>
      </c>
      <c r="BC277" s="257">
        <f t="shared" si="1962"/>
        <v>3</v>
      </c>
      <c r="BD277" s="259">
        <f t="shared" si="1963"/>
        <v>2</v>
      </c>
      <c r="BE277" s="252">
        <f t="shared" si="1964"/>
        <v>0</v>
      </c>
      <c r="BF277" s="252">
        <f t="shared" si="1965"/>
        <v>0</v>
      </c>
      <c r="BG277" s="254">
        <f t="shared" si="1966"/>
        <v>0</v>
      </c>
      <c r="BH277" s="257">
        <f t="shared" si="1967"/>
        <v>3</v>
      </c>
      <c r="BI277" s="252">
        <f t="shared" si="1968"/>
        <v>0</v>
      </c>
      <c r="BJ277" s="252">
        <f t="shared" si="1969"/>
        <v>0</v>
      </c>
      <c r="BK277" s="252">
        <f t="shared" si="1970"/>
        <v>0</v>
      </c>
      <c r="BL277" s="254">
        <f t="shared" si="1971"/>
        <v>0</v>
      </c>
      <c r="BM277" s="260">
        <f t="shared" si="1972"/>
        <v>4</v>
      </c>
      <c r="BN277" s="252">
        <f t="shared" si="1973"/>
        <v>0</v>
      </c>
      <c r="BO277" s="252">
        <f t="shared" si="1974"/>
        <v>0</v>
      </c>
      <c r="BP277" s="252">
        <f t="shared" si="1975"/>
        <v>0</v>
      </c>
      <c r="BQ277" s="254">
        <f t="shared" si="1976"/>
        <v>0</v>
      </c>
      <c r="BR277" s="261">
        <f t="shared" si="1977"/>
        <v>4</v>
      </c>
      <c r="BS277" s="252">
        <f t="shared" si="1978"/>
        <v>8</v>
      </c>
      <c r="BT277" s="252">
        <f t="shared" si="1979"/>
        <v>0</v>
      </c>
      <c r="BU277" s="252">
        <f t="shared" si="1980"/>
        <v>0</v>
      </c>
      <c r="BV277" s="254">
        <f t="shared" si="1981"/>
        <v>0</v>
      </c>
      <c r="BW277" s="261">
        <f t="shared" si="1982"/>
        <v>3</v>
      </c>
      <c r="BX277" s="262">
        <v>51</v>
      </c>
      <c r="BY277" s="262">
        <v>51</v>
      </c>
      <c r="BZ277" s="246" t="e">
        <f t="shared" si="1983"/>
        <v>#VALUE!</v>
      </c>
      <c r="CA277" s="246">
        <f t="shared" si="1984"/>
        <v>20</v>
      </c>
      <c r="CB277" s="246" t="e">
        <f t="shared" si="1985"/>
        <v>#VALUE!</v>
      </c>
      <c r="CC277" s="246" t="e">
        <f t="shared" si="1986"/>
        <v>#VALUE!</v>
      </c>
      <c r="CD277" s="246" t="e">
        <f t="shared" si="1987"/>
        <v>#VALUE!</v>
      </c>
      <c r="CE277" s="246" t="e">
        <f t="shared" si="1988"/>
        <v>#VALUE!</v>
      </c>
      <c r="CF277" s="246" t="e">
        <f t="shared" si="1989"/>
        <v>#VALUE!</v>
      </c>
      <c r="CG277" s="246" t="e">
        <f t="shared" si="1990"/>
        <v>#VALUE!</v>
      </c>
      <c r="CH277" s="246" t="e">
        <f t="shared" si="1991"/>
        <v>#VALUE!</v>
      </c>
      <c r="CI277" s="246" t="e">
        <f t="shared" si="1992"/>
        <v>#VALUE!</v>
      </c>
      <c r="CJ277" s="246" t="e">
        <f t="shared" si="1993"/>
        <v>#VALUE!</v>
      </c>
      <c r="CK277" s="246" t="e">
        <f t="shared" si="1994"/>
        <v>#VALUE!</v>
      </c>
      <c r="CL277" s="246" t="e">
        <f t="shared" si="1995"/>
        <v>#VALUE!</v>
      </c>
      <c r="CM277" s="246" t="e">
        <f t="shared" si="1996"/>
        <v>#VALUE!</v>
      </c>
      <c r="CN277" s="246" t="e">
        <f t="shared" si="1997"/>
        <v>#VALUE!</v>
      </c>
      <c r="CO277" s="263" t="str">
        <f t="shared" si="1998"/>
        <v>2023PEC AI 208</v>
      </c>
      <c r="CP277" s="246" t="e">
        <f t="shared" si="1999"/>
        <v>#VALUE!</v>
      </c>
      <c r="CQ277" s="211"/>
      <c r="CR277" s="246">
        <f t="shared" si="2000"/>
        <v>20</v>
      </c>
      <c r="CS277" s="246" t="e">
        <f t="shared" si="2001"/>
        <v>#VALUE!</v>
      </c>
      <c r="CT277" s="246" t="e">
        <f t="shared" si="2002"/>
        <v>#VALUE!</v>
      </c>
      <c r="CU277" s="246" t="e">
        <f t="shared" si="2003"/>
        <v>#VALUE!</v>
      </c>
      <c r="CV277" s="246" t="e">
        <f t="shared" si="2004"/>
        <v>#VALUE!</v>
      </c>
      <c r="CW277" s="246" t="e">
        <f t="shared" si="2005"/>
        <v>#VALUE!</v>
      </c>
      <c r="CX277" s="246" t="e">
        <f t="shared" si="2006"/>
        <v>#VALUE!</v>
      </c>
      <c r="CY277" s="246" t="e">
        <f t="shared" si="2007"/>
        <v>#VALUE!</v>
      </c>
      <c r="CZ277" s="246" t="e">
        <f t="shared" si="2008"/>
        <v>#VALUE!</v>
      </c>
      <c r="DA277" s="246" t="e">
        <f t="shared" si="2009"/>
        <v>#VALUE!</v>
      </c>
      <c r="DB277" s="246" t="e">
        <f t="shared" si="2010"/>
        <v>#VALUE!</v>
      </c>
      <c r="DC277" s="246" t="e">
        <f t="shared" si="2011"/>
        <v>#VALUE!</v>
      </c>
      <c r="DD277" s="246" t="e">
        <f t="shared" si="2012"/>
        <v>#VALUE!</v>
      </c>
      <c r="DE277" s="212"/>
      <c r="DF277" s="212" t="e">
        <f t="shared" si="2013"/>
        <v>#VALUE!</v>
      </c>
      <c r="DG277" s="212"/>
      <c r="DH277" s="212"/>
      <c r="DI277" s="212"/>
      <c r="DJ277" s="212"/>
      <c r="DK277" s="212"/>
      <c r="DL277" s="212"/>
      <c r="DM277" s="212"/>
      <c r="DN277" s="212"/>
      <c r="DO277" s="212"/>
      <c r="DP277" s="212"/>
      <c r="DQ277" s="212"/>
      <c r="DR277" s="264">
        <f t="shared" si="2014"/>
        <v>51</v>
      </c>
      <c r="DS277" s="241">
        <f t="shared" si="2015"/>
        <v>10</v>
      </c>
      <c r="DT277" s="212">
        <f t="shared" si="2016"/>
        <v>7</v>
      </c>
      <c r="DU277" s="212">
        <f t="shared" si="2017"/>
        <v>8</v>
      </c>
      <c r="DV277" s="212">
        <f t="shared" si="2018"/>
        <v>8</v>
      </c>
      <c r="DW277" s="212">
        <f t="shared" si="2019"/>
        <v>8</v>
      </c>
      <c r="DX277" s="264">
        <f t="shared" si="2020"/>
        <v>2</v>
      </c>
      <c r="DY277" s="265">
        <f t="shared" si="2021"/>
        <v>8</v>
      </c>
      <c r="DZ277" s="212">
        <f t="shared" si="2022"/>
        <v>51</v>
      </c>
      <c r="EA277" s="212">
        <f t="shared" si="2023"/>
        <v>10</v>
      </c>
      <c r="EB277" s="212">
        <f t="shared" si="2024"/>
        <v>0</v>
      </c>
      <c r="EC277" s="212">
        <f t="shared" ref="EC277:ED277" si="2096">IF(ISEVEN($B277),DT277,0)</f>
        <v>7</v>
      </c>
      <c r="ED277" s="212">
        <f t="shared" si="2096"/>
        <v>8</v>
      </c>
      <c r="EE277" s="212">
        <f t="shared" ref="EE277:EF277" si="2097">IF(ISODD($B277),DU277,0)</f>
        <v>0</v>
      </c>
      <c r="EF277" s="212">
        <f t="shared" si="2097"/>
        <v>0</v>
      </c>
      <c r="EG277" s="212">
        <f t="shared" si="2027"/>
        <v>8</v>
      </c>
      <c r="EH277" s="212">
        <f t="shared" si="2028"/>
        <v>0</v>
      </c>
      <c r="EI277" s="212">
        <f t="shared" ref="EI277:EJ277" si="2098">IF(ISEVEN($B277),DW277,0)</f>
        <v>8</v>
      </c>
      <c r="EJ277" s="264">
        <f t="shared" si="2098"/>
        <v>2</v>
      </c>
      <c r="EK277" s="212">
        <f t="shared" ref="EK277:EL277" si="2099">IF(ISODD($B277),DX277,0)</f>
        <v>0</v>
      </c>
      <c r="EL277" s="212">
        <f t="shared" si="2099"/>
        <v>0</v>
      </c>
      <c r="EM277" s="212">
        <f t="shared" si="2031"/>
        <v>8</v>
      </c>
      <c r="EN277" s="212"/>
      <c r="EO277" s="212"/>
      <c r="EP277" s="241">
        <f t="shared" si="2032"/>
        <v>10</v>
      </c>
      <c r="EQ277" s="212">
        <f t="shared" si="2033"/>
        <v>9</v>
      </c>
      <c r="ER277" s="212">
        <f t="shared" si="2034"/>
        <v>9</v>
      </c>
      <c r="ES277" s="212">
        <f t="shared" si="2035"/>
        <v>9</v>
      </c>
      <c r="ET277" s="264">
        <f t="shared" si="2036"/>
        <v>6</v>
      </c>
      <c r="EU277" s="212">
        <f t="shared" si="2037"/>
        <v>8</v>
      </c>
      <c r="EV277" s="212"/>
      <c r="EW277" s="212">
        <f t="shared" si="2038"/>
        <v>51</v>
      </c>
      <c r="EX277" s="212">
        <f t="shared" si="2039"/>
        <v>10</v>
      </c>
      <c r="EY277" s="212">
        <f t="shared" si="2040"/>
        <v>0</v>
      </c>
      <c r="EZ277" s="212">
        <f t="shared" ref="EZ277:FA277" si="2100">IF(ISEVEN($B277),EQ277,0)</f>
        <v>9</v>
      </c>
      <c r="FA277" s="212">
        <f t="shared" si="2100"/>
        <v>9</v>
      </c>
      <c r="FB277" s="212">
        <f t="shared" ref="FB277:FC277" si="2101">IF(ISODD($B277),ER277,0)</f>
        <v>0</v>
      </c>
      <c r="FC277" s="212">
        <f t="shared" si="2101"/>
        <v>0</v>
      </c>
      <c r="FD277" s="212">
        <f t="shared" si="2043"/>
        <v>9</v>
      </c>
      <c r="FE277" s="212">
        <f t="shared" si="2044"/>
        <v>0</v>
      </c>
      <c r="FF277" s="264">
        <f t="shared" ref="FF277:FG277" si="2102">IF(ISEVEN($B277),ET277,0)</f>
        <v>6</v>
      </c>
      <c r="FG277" s="212">
        <f t="shared" si="2102"/>
        <v>8</v>
      </c>
      <c r="FH277" s="212">
        <f t="shared" si="2046"/>
        <v>0</v>
      </c>
      <c r="FI277" s="212">
        <v>0</v>
      </c>
      <c r="FJ277" s="212">
        <v>0</v>
      </c>
      <c r="FK277" s="212"/>
      <c r="FL277" s="212"/>
      <c r="FM277" s="262">
        <v>51</v>
      </c>
    </row>
    <row r="278" spans="1:169" ht="15.75" customHeight="1" x14ac:dyDescent="0.2">
      <c r="A278" s="247">
        <v>265</v>
      </c>
      <c r="B278" s="266">
        <v>213423243265</v>
      </c>
      <c r="C278" s="266" t="s">
        <v>295</v>
      </c>
      <c r="D278" s="250"/>
      <c r="E278" s="267" t="s">
        <v>1684</v>
      </c>
      <c r="F278" s="252">
        <f t="shared" si="1913"/>
        <v>2</v>
      </c>
      <c r="G278" s="252">
        <f t="shared" si="1914"/>
        <v>2</v>
      </c>
      <c r="H278" s="252">
        <f t="shared" si="1915"/>
        <v>2</v>
      </c>
      <c r="I278" s="252">
        <f t="shared" si="1916"/>
        <v>2</v>
      </c>
      <c r="J278" s="252">
        <f t="shared" si="1917"/>
        <v>2</v>
      </c>
      <c r="K278" s="252">
        <f t="shared" si="1918"/>
        <v>2</v>
      </c>
      <c r="L278" s="252">
        <f t="shared" si="1919"/>
        <v>2</v>
      </c>
      <c r="M278" s="252">
        <f t="shared" si="1920"/>
        <v>2</v>
      </c>
      <c r="N278" s="252">
        <f t="shared" si="1921"/>
        <v>0</v>
      </c>
      <c r="O278" s="253">
        <f t="shared" si="1922"/>
        <v>0</v>
      </c>
      <c r="P278" s="252">
        <f t="shared" si="1923"/>
        <v>12</v>
      </c>
      <c r="Q278" s="252">
        <f t="shared" si="1924"/>
        <v>0</v>
      </c>
      <c r="R278" s="252">
        <f t="shared" si="1925"/>
        <v>0</v>
      </c>
      <c r="S278" s="254">
        <f t="shared" si="1926"/>
        <v>0</v>
      </c>
      <c r="T278" s="255">
        <f t="shared" si="1927"/>
        <v>3</v>
      </c>
      <c r="U278" s="252">
        <f t="shared" si="1928"/>
        <v>0</v>
      </c>
      <c r="V278" s="252">
        <f t="shared" si="1929"/>
        <v>0</v>
      </c>
      <c r="W278" s="252">
        <f t="shared" si="1930"/>
        <v>0</v>
      </c>
      <c r="X278" s="254">
        <f t="shared" si="1931"/>
        <v>0</v>
      </c>
      <c r="Y278" s="256">
        <f t="shared" si="1932"/>
        <v>4</v>
      </c>
      <c r="Z278" s="252">
        <f t="shared" si="1933"/>
        <v>0</v>
      </c>
      <c r="AA278" s="252">
        <f t="shared" si="1934"/>
        <v>0</v>
      </c>
      <c r="AB278" s="252">
        <f t="shared" si="1935"/>
        <v>0</v>
      </c>
      <c r="AC278" s="254">
        <f t="shared" si="1936"/>
        <v>0</v>
      </c>
      <c r="AD278" s="255">
        <f t="shared" si="1937"/>
        <v>4</v>
      </c>
      <c r="AE278" s="252">
        <f t="shared" si="1938"/>
        <v>12</v>
      </c>
      <c r="AF278" s="252">
        <f t="shared" si="1939"/>
        <v>0</v>
      </c>
      <c r="AG278" s="252">
        <f t="shared" si="1940"/>
        <v>0</v>
      </c>
      <c r="AH278" s="254">
        <f t="shared" si="1941"/>
        <v>0</v>
      </c>
      <c r="AI278" s="257">
        <f t="shared" si="1942"/>
        <v>3</v>
      </c>
      <c r="AJ278" s="252">
        <f t="shared" si="1943"/>
        <v>10</v>
      </c>
      <c r="AK278" s="252">
        <f t="shared" si="1944"/>
        <v>0</v>
      </c>
      <c r="AL278" s="252">
        <f t="shared" si="1945"/>
        <v>0</v>
      </c>
      <c r="AM278" s="254">
        <f t="shared" si="1946"/>
        <v>0</v>
      </c>
      <c r="AN278" s="257">
        <f t="shared" si="1947"/>
        <v>3</v>
      </c>
      <c r="AO278" s="252">
        <f t="shared" si="1948"/>
        <v>0</v>
      </c>
      <c r="AP278" s="252">
        <f t="shared" si="1949"/>
        <v>0</v>
      </c>
      <c r="AQ278" s="252">
        <f t="shared" si="1950"/>
        <v>0</v>
      </c>
      <c r="AR278" s="254">
        <f t="shared" si="1951"/>
        <v>0</v>
      </c>
      <c r="AS278" s="257">
        <f t="shared" si="1952"/>
        <v>4</v>
      </c>
      <c r="AT278" s="252">
        <f t="shared" si="1953"/>
        <v>12</v>
      </c>
      <c r="AU278" s="252">
        <f t="shared" si="1954"/>
        <v>0</v>
      </c>
      <c r="AV278" s="252">
        <f t="shared" si="1955"/>
        <v>0</v>
      </c>
      <c r="AW278" s="254">
        <f t="shared" si="1956"/>
        <v>0</v>
      </c>
      <c r="AX278" s="258">
        <f t="shared" si="1957"/>
        <v>3</v>
      </c>
      <c r="AY278" s="252">
        <f t="shared" si="1958"/>
        <v>0</v>
      </c>
      <c r="AZ278" s="252">
        <f t="shared" si="1959"/>
        <v>0</v>
      </c>
      <c r="BA278" s="252">
        <f t="shared" si="1960"/>
        <v>0</v>
      </c>
      <c r="BB278" s="254">
        <f t="shared" si="1961"/>
        <v>0</v>
      </c>
      <c r="BC278" s="257">
        <f t="shared" si="1962"/>
        <v>4</v>
      </c>
      <c r="BD278" s="252">
        <f t="shared" si="1963"/>
        <v>0</v>
      </c>
      <c r="BE278" s="252">
        <f t="shared" si="1964"/>
        <v>0</v>
      </c>
      <c r="BF278" s="252">
        <f t="shared" si="1965"/>
        <v>0</v>
      </c>
      <c r="BG278" s="254">
        <f t="shared" si="1966"/>
        <v>0</v>
      </c>
      <c r="BH278" s="257">
        <f t="shared" si="1967"/>
        <v>4</v>
      </c>
      <c r="BI278" s="259">
        <f t="shared" si="1968"/>
        <v>6</v>
      </c>
      <c r="BJ278" s="252">
        <f t="shared" si="1969"/>
        <v>0</v>
      </c>
      <c r="BK278" s="252">
        <f t="shared" si="1970"/>
        <v>0</v>
      </c>
      <c r="BL278" s="254">
        <f t="shared" si="1971"/>
        <v>0</v>
      </c>
      <c r="BM278" s="260">
        <f t="shared" si="1972"/>
        <v>3</v>
      </c>
      <c r="BN278" s="252">
        <f t="shared" si="1973"/>
        <v>12</v>
      </c>
      <c r="BO278" s="252">
        <f t="shared" si="1974"/>
        <v>0</v>
      </c>
      <c r="BP278" s="252">
        <f t="shared" si="1975"/>
        <v>0</v>
      </c>
      <c r="BQ278" s="254">
        <f t="shared" si="1976"/>
        <v>0</v>
      </c>
      <c r="BR278" s="261">
        <f t="shared" si="1977"/>
        <v>3</v>
      </c>
      <c r="BS278" s="252">
        <f t="shared" si="1978"/>
        <v>0</v>
      </c>
      <c r="BT278" s="252">
        <f t="shared" si="1979"/>
        <v>0</v>
      </c>
      <c r="BU278" s="252">
        <f t="shared" si="1980"/>
        <v>0</v>
      </c>
      <c r="BV278" s="254">
        <f t="shared" si="1981"/>
        <v>0</v>
      </c>
      <c r="BW278" s="261">
        <f t="shared" si="1982"/>
        <v>4</v>
      </c>
      <c r="BX278" s="262">
        <v>80</v>
      </c>
      <c r="BY278" s="262">
        <v>80</v>
      </c>
      <c r="BZ278" s="246" t="e">
        <f t="shared" si="1983"/>
        <v>#VALUE!</v>
      </c>
      <c r="CA278" s="246">
        <f t="shared" si="1984"/>
        <v>14</v>
      </c>
      <c r="CB278" s="246" t="e">
        <f t="shared" si="1985"/>
        <v>#VALUE!</v>
      </c>
      <c r="CC278" s="246" t="e">
        <f t="shared" si="1986"/>
        <v>#VALUE!</v>
      </c>
      <c r="CD278" s="246" t="e">
        <f t="shared" si="1987"/>
        <v>#VALUE!</v>
      </c>
      <c r="CE278" s="246" t="e">
        <f t="shared" si="1988"/>
        <v>#VALUE!</v>
      </c>
      <c r="CF278" s="246" t="e">
        <f t="shared" si="1989"/>
        <v>#VALUE!</v>
      </c>
      <c r="CG278" s="246" t="e">
        <f t="shared" si="1990"/>
        <v>#VALUE!</v>
      </c>
      <c r="CH278" s="246" t="e">
        <f t="shared" si="1991"/>
        <v>#VALUE!</v>
      </c>
      <c r="CI278" s="246" t="e">
        <f t="shared" si="1992"/>
        <v>#VALUE!</v>
      </c>
      <c r="CJ278" s="246" t="e">
        <f t="shared" si="1993"/>
        <v>#VALUE!</v>
      </c>
      <c r="CK278" s="246" t="e">
        <f t="shared" si="1994"/>
        <v>#VALUE!</v>
      </c>
      <c r="CL278" s="246" t="e">
        <f t="shared" si="1995"/>
        <v>#VALUE!</v>
      </c>
      <c r="CM278" s="246" t="e">
        <f t="shared" si="1996"/>
        <v>#VALUE!</v>
      </c>
      <c r="CN278" s="246" t="e">
        <f t="shared" si="1997"/>
        <v>#VALUE!</v>
      </c>
      <c r="CO278" s="263" t="str">
        <f t="shared" si="1998"/>
        <v>2023PEC AI 208</v>
      </c>
      <c r="CP278" s="246" t="e">
        <f t="shared" si="1999"/>
        <v>#VALUE!</v>
      </c>
      <c r="CQ278" s="211"/>
      <c r="CR278" s="246">
        <f t="shared" si="2000"/>
        <v>13</v>
      </c>
      <c r="CS278" s="246" t="e">
        <f t="shared" si="2001"/>
        <v>#VALUE!</v>
      </c>
      <c r="CT278" s="246" t="e">
        <f t="shared" si="2002"/>
        <v>#VALUE!</v>
      </c>
      <c r="CU278" s="246" t="e">
        <f t="shared" si="2003"/>
        <v>#VALUE!</v>
      </c>
      <c r="CV278" s="246" t="e">
        <f t="shared" si="2004"/>
        <v>#VALUE!</v>
      </c>
      <c r="CW278" s="246" t="e">
        <f t="shared" si="2005"/>
        <v>#VALUE!</v>
      </c>
      <c r="CX278" s="246" t="e">
        <f t="shared" si="2006"/>
        <v>#VALUE!</v>
      </c>
      <c r="CY278" s="246" t="e">
        <f t="shared" si="2007"/>
        <v>#VALUE!</v>
      </c>
      <c r="CZ278" s="246" t="e">
        <f t="shared" si="2008"/>
        <v>#VALUE!</v>
      </c>
      <c r="DA278" s="246" t="e">
        <f t="shared" si="2009"/>
        <v>#VALUE!</v>
      </c>
      <c r="DB278" s="246" t="e">
        <f t="shared" si="2010"/>
        <v>#VALUE!</v>
      </c>
      <c r="DC278" s="246" t="e">
        <f t="shared" si="2011"/>
        <v>#VALUE!</v>
      </c>
      <c r="DD278" s="246" t="e">
        <f t="shared" si="2012"/>
        <v>#VALUE!</v>
      </c>
      <c r="DE278" s="212"/>
      <c r="DF278" s="212" t="e">
        <f t="shared" si="2013"/>
        <v>#VALUE!</v>
      </c>
      <c r="DG278" s="212"/>
      <c r="DH278" s="212"/>
      <c r="DI278" s="212"/>
      <c r="DJ278" s="212"/>
      <c r="DK278" s="212"/>
      <c r="DL278" s="212"/>
      <c r="DM278" s="212"/>
      <c r="DN278" s="212"/>
      <c r="DO278" s="212"/>
      <c r="DP278" s="212"/>
      <c r="DQ278" s="212"/>
      <c r="DR278" s="264">
        <f t="shared" si="2014"/>
        <v>80</v>
      </c>
      <c r="DS278" s="241">
        <f t="shared" si="2015"/>
        <v>16</v>
      </c>
      <c r="DT278" s="212">
        <f t="shared" si="2016"/>
        <v>12</v>
      </c>
      <c r="DU278" s="212">
        <f t="shared" si="2017"/>
        <v>12</v>
      </c>
      <c r="DV278" s="212">
        <f t="shared" si="2018"/>
        <v>10</v>
      </c>
      <c r="DW278" s="212">
        <f t="shared" si="2019"/>
        <v>12</v>
      </c>
      <c r="DX278" s="264">
        <f t="shared" si="2020"/>
        <v>6</v>
      </c>
      <c r="DY278" s="265">
        <f t="shared" si="2021"/>
        <v>12</v>
      </c>
      <c r="DZ278" s="212">
        <f t="shared" si="2022"/>
        <v>80</v>
      </c>
      <c r="EA278" s="212">
        <f t="shared" si="2023"/>
        <v>16</v>
      </c>
      <c r="EB278" s="212">
        <f t="shared" si="2024"/>
        <v>12</v>
      </c>
      <c r="EC278" s="212">
        <f t="shared" ref="EC278:ED278" si="2103">IF(ISEVEN($B278),DT278,0)</f>
        <v>0</v>
      </c>
      <c r="ED278" s="212">
        <f t="shared" si="2103"/>
        <v>0</v>
      </c>
      <c r="EE278" s="212">
        <f t="shared" ref="EE278:EF278" si="2104">IF(ISODD($B278),DU278,0)</f>
        <v>12</v>
      </c>
      <c r="EF278" s="212">
        <f t="shared" si="2104"/>
        <v>10</v>
      </c>
      <c r="EG278" s="212">
        <f t="shared" si="2027"/>
        <v>0</v>
      </c>
      <c r="EH278" s="212">
        <f t="shared" si="2028"/>
        <v>12</v>
      </c>
      <c r="EI278" s="212">
        <f t="shared" ref="EI278:EJ278" si="2105">IF(ISEVEN($B278),DW278,0)</f>
        <v>0</v>
      </c>
      <c r="EJ278" s="212">
        <f t="shared" si="2105"/>
        <v>0</v>
      </c>
      <c r="EK278" s="264">
        <f t="shared" ref="EK278:EL278" si="2106">IF(ISODD($B278),DX278,0)</f>
        <v>6</v>
      </c>
      <c r="EL278" s="212">
        <f t="shared" si="2106"/>
        <v>12</v>
      </c>
      <c r="EM278" s="212">
        <f t="shared" si="2031"/>
        <v>0</v>
      </c>
      <c r="EN278" s="212"/>
      <c r="EO278" s="212"/>
      <c r="EP278" s="241">
        <f t="shared" si="2032"/>
        <v>16</v>
      </c>
      <c r="EQ278" s="212">
        <f t="shared" si="2033"/>
        <v>14</v>
      </c>
      <c r="ER278" s="212">
        <f t="shared" si="2034"/>
        <v>14</v>
      </c>
      <c r="ES278" s="212">
        <f t="shared" si="2035"/>
        <v>12</v>
      </c>
      <c r="ET278" s="264">
        <f t="shared" si="2036"/>
        <v>11</v>
      </c>
      <c r="EU278" s="212">
        <f t="shared" si="2037"/>
        <v>13</v>
      </c>
      <c r="EV278" s="212"/>
      <c r="EW278" s="212">
        <f t="shared" si="2038"/>
        <v>80</v>
      </c>
      <c r="EX278" s="212">
        <f t="shared" si="2039"/>
        <v>16</v>
      </c>
      <c r="EY278" s="212">
        <f t="shared" si="2040"/>
        <v>14</v>
      </c>
      <c r="EZ278" s="212">
        <f t="shared" ref="EZ278:FA278" si="2107">IF(ISEVEN($B278),EQ278,0)</f>
        <v>0</v>
      </c>
      <c r="FA278" s="212">
        <f t="shared" si="2107"/>
        <v>0</v>
      </c>
      <c r="FB278" s="212">
        <f t="shared" ref="FB278:FC278" si="2108">IF(ISODD($B278),ER278,0)</f>
        <v>14</v>
      </c>
      <c r="FC278" s="212">
        <f t="shared" si="2108"/>
        <v>12</v>
      </c>
      <c r="FD278" s="212">
        <f t="shared" si="2043"/>
        <v>0</v>
      </c>
      <c r="FE278" s="264">
        <f t="shared" si="2044"/>
        <v>11</v>
      </c>
      <c r="FF278" s="212">
        <f t="shared" ref="FF278:FG278" si="2109">IF(ISEVEN($B278),ET278,0)</f>
        <v>0</v>
      </c>
      <c r="FG278" s="212">
        <f t="shared" si="2109"/>
        <v>0</v>
      </c>
      <c r="FH278" s="212">
        <f t="shared" si="2046"/>
        <v>13</v>
      </c>
      <c r="FI278" s="212">
        <v>0</v>
      </c>
      <c r="FJ278" s="212">
        <v>0</v>
      </c>
      <c r="FK278" s="212"/>
      <c r="FL278" s="212"/>
      <c r="FM278" s="262">
        <v>80</v>
      </c>
    </row>
    <row r="279" spans="1:169" ht="15.75" customHeight="1" x14ac:dyDescent="0.2">
      <c r="A279" s="247">
        <v>266</v>
      </c>
      <c r="B279" s="266">
        <v>213423243266</v>
      </c>
      <c r="C279" s="266" t="s">
        <v>297</v>
      </c>
      <c r="D279" s="250"/>
      <c r="E279" s="267" t="s">
        <v>298</v>
      </c>
      <c r="F279" s="252">
        <f t="shared" si="1913"/>
        <v>2</v>
      </c>
      <c r="G279" s="252">
        <f t="shared" si="1914"/>
        <v>2</v>
      </c>
      <c r="H279" s="252">
        <f t="shared" si="1915"/>
        <v>2</v>
      </c>
      <c r="I279" s="252">
        <f t="shared" si="1916"/>
        <v>2</v>
      </c>
      <c r="J279" s="252">
        <f t="shared" si="1917"/>
        <v>2</v>
      </c>
      <c r="K279" s="252">
        <f t="shared" si="1918"/>
        <v>2</v>
      </c>
      <c r="L279" s="252">
        <f t="shared" si="1919"/>
        <v>2</v>
      </c>
      <c r="M279" s="252">
        <f t="shared" si="1920"/>
        <v>2</v>
      </c>
      <c r="N279" s="252">
        <f t="shared" si="1921"/>
        <v>0</v>
      </c>
      <c r="O279" s="253">
        <f t="shared" si="1922"/>
        <v>0</v>
      </c>
      <c r="P279" s="252">
        <f t="shared" si="1923"/>
        <v>0</v>
      </c>
      <c r="Q279" s="252">
        <f t="shared" si="1924"/>
        <v>0</v>
      </c>
      <c r="R279" s="252">
        <f t="shared" si="1925"/>
        <v>0</v>
      </c>
      <c r="S279" s="254">
        <f t="shared" si="1926"/>
        <v>0</v>
      </c>
      <c r="T279" s="255">
        <f t="shared" si="1927"/>
        <v>4</v>
      </c>
      <c r="U279" s="252">
        <f t="shared" si="1928"/>
        <v>11</v>
      </c>
      <c r="V279" s="252">
        <f t="shared" si="1929"/>
        <v>0</v>
      </c>
      <c r="W279" s="252">
        <f t="shared" si="1930"/>
        <v>0</v>
      </c>
      <c r="X279" s="254">
        <f t="shared" si="1931"/>
        <v>0</v>
      </c>
      <c r="Y279" s="256">
        <f t="shared" si="1932"/>
        <v>3</v>
      </c>
      <c r="Z279" s="252">
        <f t="shared" si="1933"/>
        <v>12</v>
      </c>
      <c r="AA279" s="252">
        <f t="shared" si="1934"/>
        <v>0</v>
      </c>
      <c r="AB279" s="252">
        <f t="shared" si="1935"/>
        <v>0</v>
      </c>
      <c r="AC279" s="254">
        <f t="shared" si="1936"/>
        <v>0</v>
      </c>
      <c r="AD279" s="255">
        <f t="shared" si="1937"/>
        <v>3</v>
      </c>
      <c r="AE279" s="252">
        <f t="shared" si="1938"/>
        <v>0</v>
      </c>
      <c r="AF279" s="252">
        <f t="shared" si="1939"/>
        <v>0</v>
      </c>
      <c r="AG279" s="252">
        <f t="shared" si="1940"/>
        <v>0</v>
      </c>
      <c r="AH279" s="254">
        <f t="shared" si="1941"/>
        <v>0</v>
      </c>
      <c r="AI279" s="257">
        <f t="shared" si="1942"/>
        <v>4</v>
      </c>
      <c r="AJ279" s="252">
        <f t="shared" si="1943"/>
        <v>0</v>
      </c>
      <c r="AK279" s="252">
        <f t="shared" si="1944"/>
        <v>0</v>
      </c>
      <c r="AL279" s="252">
        <f t="shared" si="1945"/>
        <v>0</v>
      </c>
      <c r="AM279" s="254">
        <f t="shared" si="1946"/>
        <v>0</v>
      </c>
      <c r="AN279" s="257">
        <f t="shared" si="1947"/>
        <v>4</v>
      </c>
      <c r="AO279" s="252">
        <f t="shared" si="1948"/>
        <v>12</v>
      </c>
      <c r="AP279" s="252">
        <f t="shared" si="1949"/>
        <v>0</v>
      </c>
      <c r="AQ279" s="252">
        <f t="shared" si="1950"/>
        <v>0</v>
      </c>
      <c r="AR279" s="254">
        <f t="shared" si="1951"/>
        <v>0</v>
      </c>
      <c r="AS279" s="257">
        <f t="shared" si="1952"/>
        <v>3</v>
      </c>
      <c r="AT279" s="252">
        <f t="shared" si="1953"/>
        <v>0</v>
      </c>
      <c r="AU279" s="252">
        <f t="shared" si="1954"/>
        <v>0</v>
      </c>
      <c r="AV279" s="252">
        <f t="shared" si="1955"/>
        <v>0</v>
      </c>
      <c r="AW279" s="254">
        <f t="shared" si="1956"/>
        <v>0</v>
      </c>
      <c r="AX279" s="258">
        <f t="shared" si="1957"/>
        <v>4</v>
      </c>
      <c r="AY279" s="252">
        <f t="shared" si="1958"/>
        <v>12</v>
      </c>
      <c r="AZ279" s="252">
        <f t="shared" si="1959"/>
        <v>0</v>
      </c>
      <c r="BA279" s="252">
        <f t="shared" si="1960"/>
        <v>0</v>
      </c>
      <c r="BB279" s="254">
        <f t="shared" si="1961"/>
        <v>0</v>
      </c>
      <c r="BC279" s="257">
        <f t="shared" si="1962"/>
        <v>3</v>
      </c>
      <c r="BD279" s="259">
        <f t="shared" si="1963"/>
        <v>7</v>
      </c>
      <c r="BE279" s="252">
        <f t="shared" si="1964"/>
        <v>0</v>
      </c>
      <c r="BF279" s="252">
        <f t="shared" si="1965"/>
        <v>0</v>
      </c>
      <c r="BG279" s="254">
        <f t="shared" si="1966"/>
        <v>0</v>
      </c>
      <c r="BH279" s="257">
        <f t="shared" si="1967"/>
        <v>3</v>
      </c>
      <c r="BI279" s="252">
        <f t="shared" si="1968"/>
        <v>0</v>
      </c>
      <c r="BJ279" s="252">
        <f t="shared" si="1969"/>
        <v>0</v>
      </c>
      <c r="BK279" s="252">
        <f t="shared" si="1970"/>
        <v>0</v>
      </c>
      <c r="BL279" s="254">
        <f t="shared" si="1971"/>
        <v>0</v>
      </c>
      <c r="BM279" s="260">
        <f t="shared" si="1972"/>
        <v>4</v>
      </c>
      <c r="BN279" s="252">
        <f t="shared" si="1973"/>
        <v>0</v>
      </c>
      <c r="BO279" s="252">
        <f t="shared" si="1974"/>
        <v>0</v>
      </c>
      <c r="BP279" s="252">
        <f t="shared" si="1975"/>
        <v>0</v>
      </c>
      <c r="BQ279" s="254">
        <f t="shared" si="1976"/>
        <v>0</v>
      </c>
      <c r="BR279" s="261">
        <f t="shared" si="1977"/>
        <v>4</v>
      </c>
      <c r="BS279" s="252">
        <f t="shared" si="1978"/>
        <v>12</v>
      </c>
      <c r="BT279" s="252">
        <f t="shared" si="1979"/>
        <v>0</v>
      </c>
      <c r="BU279" s="252">
        <f t="shared" si="1980"/>
        <v>0</v>
      </c>
      <c r="BV279" s="254">
        <f t="shared" si="1981"/>
        <v>0</v>
      </c>
      <c r="BW279" s="261">
        <f t="shared" si="1982"/>
        <v>3</v>
      </c>
      <c r="BX279" s="262">
        <v>82</v>
      </c>
      <c r="BY279" s="262">
        <v>82</v>
      </c>
      <c r="BZ279" s="246" t="e">
        <f t="shared" si="1983"/>
        <v>#VALUE!</v>
      </c>
      <c r="CA279" s="246">
        <f t="shared" si="1984"/>
        <v>20</v>
      </c>
      <c r="CB279" s="246" t="e">
        <f t="shared" si="1985"/>
        <v>#VALUE!</v>
      </c>
      <c r="CC279" s="246" t="e">
        <f t="shared" si="1986"/>
        <v>#VALUE!</v>
      </c>
      <c r="CD279" s="246" t="e">
        <f t="shared" si="1987"/>
        <v>#VALUE!</v>
      </c>
      <c r="CE279" s="246" t="e">
        <f t="shared" si="1988"/>
        <v>#VALUE!</v>
      </c>
      <c r="CF279" s="246" t="e">
        <f t="shared" si="1989"/>
        <v>#VALUE!</v>
      </c>
      <c r="CG279" s="246" t="e">
        <f t="shared" si="1990"/>
        <v>#VALUE!</v>
      </c>
      <c r="CH279" s="246" t="e">
        <f t="shared" si="1991"/>
        <v>#VALUE!</v>
      </c>
      <c r="CI279" s="246" t="e">
        <f t="shared" si="1992"/>
        <v>#VALUE!</v>
      </c>
      <c r="CJ279" s="246" t="e">
        <f t="shared" si="1993"/>
        <v>#VALUE!</v>
      </c>
      <c r="CK279" s="246" t="e">
        <f t="shared" si="1994"/>
        <v>#VALUE!</v>
      </c>
      <c r="CL279" s="246" t="e">
        <f t="shared" si="1995"/>
        <v>#VALUE!</v>
      </c>
      <c r="CM279" s="246" t="e">
        <f t="shared" si="1996"/>
        <v>#VALUE!</v>
      </c>
      <c r="CN279" s="246" t="e">
        <f t="shared" si="1997"/>
        <v>#VALUE!</v>
      </c>
      <c r="CO279" s="263" t="str">
        <f t="shared" si="1998"/>
        <v>2023PEC AI 209</v>
      </c>
      <c r="CP279" s="246" t="e">
        <f t="shared" si="1999"/>
        <v>#VALUE!</v>
      </c>
      <c r="CQ279" s="211"/>
      <c r="CR279" s="246">
        <f t="shared" si="2000"/>
        <v>20</v>
      </c>
      <c r="CS279" s="246" t="e">
        <f t="shared" si="2001"/>
        <v>#VALUE!</v>
      </c>
      <c r="CT279" s="246" t="e">
        <f t="shared" si="2002"/>
        <v>#VALUE!</v>
      </c>
      <c r="CU279" s="246" t="e">
        <f t="shared" si="2003"/>
        <v>#VALUE!</v>
      </c>
      <c r="CV279" s="246" t="e">
        <f t="shared" si="2004"/>
        <v>#VALUE!</v>
      </c>
      <c r="CW279" s="246" t="e">
        <f t="shared" si="2005"/>
        <v>#VALUE!</v>
      </c>
      <c r="CX279" s="246" t="e">
        <f t="shared" si="2006"/>
        <v>#VALUE!</v>
      </c>
      <c r="CY279" s="246" t="e">
        <f t="shared" si="2007"/>
        <v>#VALUE!</v>
      </c>
      <c r="CZ279" s="246" t="e">
        <f t="shared" si="2008"/>
        <v>#VALUE!</v>
      </c>
      <c r="DA279" s="246" t="e">
        <f t="shared" si="2009"/>
        <v>#VALUE!</v>
      </c>
      <c r="DB279" s="246" t="e">
        <f t="shared" si="2010"/>
        <v>#VALUE!</v>
      </c>
      <c r="DC279" s="246" t="e">
        <f t="shared" si="2011"/>
        <v>#VALUE!</v>
      </c>
      <c r="DD279" s="246" t="e">
        <f t="shared" si="2012"/>
        <v>#VALUE!</v>
      </c>
      <c r="DE279" s="212"/>
      <c r="DF279" s="212" t="e">
        <f t="shared" si="2013"/>
        <v>#VALUE!</v>
      </c>
      <c r="DG279" s="212"/>
      <c r="DH279" s="212"/>
      <c r="DI279" s="212"/>
      <c r="DJ279" s="212"/>
      <c r="DK279" s="212"/>
      <c r="DL279" s="212"/>
      <c r="DM279" s="212"/>
      <c r="DN279" s="212"/>
      <c r="DO279" s="212"/>
      <c r="DP279" s="212"/>
      <c r="DQ279" s="212"/>
      <c r="DR279" s="264">
        <f t="shared" si="2014"/>
        <v>82</v>
      </c>
      <c r="DS279" s="241">
        <f t="shared" si="2015"/>
        <v>16</v>
      </c>
      <c r="DT279" s="212">
        <f t="shared" si="2016"/>
        <v>11</v>
      </c>
      <c r="DU279" s="212">
        <f t="shared" si="2017"/>
        <v>12</v>
      </c>
      <c r="DV279" s="212">
        <f t="shared" si="2018"/>
        <v>12</v>
      </c>
      <c r="DW279" s="212">
        <f t="shared" si="2019"/>
        <v>12</v>
      </c>
      <c r="DX279" s="264">
        <f t="shared" si="2020"/>
        <v>7</v>
      </c>
      <c r="DY279" s="265">
        <f t="shared" si="2021"/>
        <v>12</v>
      </c>
      <c r="DZ279" s="212">
        <f t="shared" si="2022"/>
        <v>82</v>
      </c>
      <c r="EA279" s="212">
        <f t="shared" si="2023"/>
        <v>16</v>
      </c>
      <c r="EB279" s="212">
        <f t="shared" si="2024"/>
        <v>0</v>
      </c>
      <c r="EC279" s="212">
        <f t="shared" ref="EC279:ED279" si="2110">IF(ISEVEN($B279),DT279,0)</f>
        <v>11</v>
      </c>
      <c r="ED279" s="212">
        <f t="shared" si="2110"/>
        <v>12</v>
      </c>
      <c r="EE279" s="212">
        <f t="shared" ref="EE279:EF279" si="2111">IF(ISODD($B279),DU279,0)</f>
        <v>0</v>
      </c>
      <c r="EF279" s="212">
        <f t="shared" si="2111"/>
        <v>0</v>
      </c>
      <c r="EG279" s="212">
        <f t="shared" si="2027"/>
        <v>12</v>
      </c>
      <c r="EH279" s="212">
        <f t="shared" si="2028"/>
        <v>0</v>
      </c>
      <c r="EI279" s="212">
        <f t="shared" ref="EI279:EJ279" si="2112">IF(ISEVEN($B279),DW279,0)</f>
        <v>12</v>
      </c>
      <c r="EJ279" s="264">
        <f t="shared" si="2112"/>
        <v>7</v>
      </c>
      <c r="EK279" s="212">
        <f t="shared" ref="EK279:EL279" si="2113">IF(ISODD($B279),DX279,0)</f>
        <v>0</v>
      </c>
      <c r="EL279" s="212">
        <f t="shared" si="2113"/>
        <v>0</v>
      </c>
      <c r="EM279" s="212">
        <f t="shared" si="2031"/>
        <v>12</v>
      </c>
      <c r="EN279" s="212"/>
      <c r="EO279" s="212"/>
      <c r="EP279" s="241">
        <f t="shared" si="2032"/>
        <v>16</v>
      </c>
      <c r="EQ279" s="212">
        <f t="shared" si="2033"/>
        <v>14</v>
      </c>
      <c r="ER279" s="212">
        <f t="shared" si="2034"/>
        <v>14</v>
      </c>
      <c r="ES279" s="212">
        <f t="shared" si="2035"/>
        <v>14</v>
      </c>
      <c r="ET279" s="264">
        <f t="shared" si="2036"/>
        <v>11</v>
      </c>
      <c r="EU279" s="212">
        <f t="shared" si="2037"/>
        <v>13</v>
      </c>
      <c r="EV279" s="212"/>
      <c r="EW279" s="212">
        <f t="shared" si="2038"/>
        <v>82</v>
      </c>
      <c r="EX279" s="212">
        <f t="shared" si="2039"/>
        <v>16</v>
      </c>
      <c r="EY279" s="212">
        <f t="shared" si="2040"/>
        <v>0</v>
      </c>
      <c r="EZ279" s="212">
        <f t="shared" ref="EZ279:FA279" si="2114">IF(ISEVEN($B279),EQ279,0)</f>
        <v>14</v>
      </c>
      <c r="FA279" s="212">
        <f t="shared" si="2114"/>
        <v>14</v>
      </c>
      <c r="FB279" s="212">
        <f t="shared" ref="FB279:FC279" si="2115">IF(ISODD($B279),ER279,0)</f>
        <v>0</v>
      </c>
      <c r="FC279" s="212">
        <f t="shared" si="2115"/>
        <v>0</v>
      </c>
      <c r="FD279" s="212">
        <f t="shared" si="2043"/>
        <v>14</v>
      </c>
      <c r="FE279" s="212">
        <f t="shared" si="2044"/>
        <v>0</v>
      </c>
      <c r="FF279" s="264">
        <f t="shared" ref="FF279:FG279" si="2116">IF(ISEVEN($B279),ET279,0)</f>
        <v>11</v>
      </c>
      <c r="FG279" s="212">
        <f t="shared" si="2116"/>
        <v>13</v>
      </c>
      <c r="FH279" s="212">
        <f t="shared" si="2046"/>
        <v>0</v>
      </c>
      <c r="FI279" s="212">
        <v>0</v>
      </c>
      <c r="FJ279" s="212">
        <v>0</v>
      </c>
      <c r="FK279" s="212"/>
      <c r="FL279" s="212"/>
      <c r="FM279" s="262">
        <v>82</v>
      </c>
    </row>
    <row r="280" spans="1:169" ht="15.75" customHeight="1" x14ac:dyDescent="0.2">
      <c r="A280" s="247">
        <v>268</v>
      </c>
      <c r="B280" s="248">
        <v>213423243268</v>
      </c>
      <c r="C280" s="249" t="s">
        <v>754</v>
      </c>
      <c r="D280" s="250"/>
      <c r="E280" s="251" t="s">
        <v>755</v>
      </c>
      <c r="F280" s="252">
        <f t="shared" si="1913"/>
        <v>2</v>
      </c>
      <c r="G280" s="252">
        <f t="shared" si="1914"/>
        <v>2</v>
      </c>
      <c r="H280" s="252">
        <f t="shared" si="1915"/>
        <v>2</v>
      </c>
      <c r="I280" s="252">
        <f t="shared" si="1916"/>
        <v>2</v>
      </c>
      <c r="J280" s="252">
        <f t="shared" si="1917"/>
        <v>2</v>
      </c>
      <c r="K280" s="252">
        <f t="shared" si="1918"/>
        <v>2</v>
      </c>
      <c r="L280" s="252">
        <f t="shared" si="1919"/>
        <v>2</v>
      </c>
      <c r="M280" s="252">
        <f t="shared" si="1920"/>
        <v>2</v>
      </c>
      <c r="N280" s="252">
        <f t="shared" si="1921"/>
        <v>0</v>
      </c>
      <c r="O280" s="253">
        <f t="shared" si="1922"/>
        <v>0</v>
      </c>
      <c r="P280" s="252">
        <f t="shared" si="1923"/>
        <v>0</v>
      </c>
      <c r="Q280" s="252">
        <f t="shared" si="1924"/>
        <v>0</v>
      </c>
      <c r="R280" s="252">
        <f t="shared" si="1925"/>
        <v>0</v>
      </c>
      <c r="S280" s="254">
        <f t="shared" si="1926"/>
        <v>0</v>
      </c>
      <c r="T280" s="255">
        <f t="shared" si="1927"/>
        <v>4</v>
      </c>
      <c r="U280" s="252">
        <f t="shared" si="1928"/>
        <v>11</v>
      </c>
      <c r="V280" s="252">
        <f t="shared" si="1929"/>
        <v>0</v>
      </c>
      <c r="W280" s="252">
        <f t="shared" si="1930"/>
        <v>0</v>
      </c>
      <c r="X280" s="254">
        <f t="shared" si="1931"/>
        <v>0</v>
      </c>
      <c r="Y280" s="256">
        <f t="shared" si="1932"/>
        <v>3</v>
      </c>
      <c r="Z280" s="252">
        <f t="shared" si="1933"/>
        <v>12</v>
      </c>
      <c r="AA280" s="252">
        <f t="shared" si="1934"/>
        <v>0</v>
      </c>
      <c r="AB280" s="252">
        <f t="shared" si="1935"/>
        <v>0</v>
      </c>
      <c r="AC280" s="254">
        <f t="shared" si="1936"/>
        <v>0</v>
      </c>
      <c r="AD280" s="255">
        <f t="shared" si="1937"/>
        <v>3</v>
      </c>
      <c r="AE280" s="252">
        <f t="shared" si="1938"/>
        <v>0</v>
      </c>
      <c r="AF280" s="252">
        <f t="shared" si="1939"/>
        <v>0</v>
      </c>
      <c r="AG280" s="252">
        <f t="shared" si="1940"/>
        <v>0</v>
      </c>
      <c r="AH280" s="254">
        <f t="shared" si="1941"/>
        <v>0</v>
      </c>
      <c r="AI280" s="257">
        <f t="shared" si="1942"/>
        <v>4</v>
      </c>
      <c r="AJ280" s="252">
        <f t="shared" si="1943"/>
        <v>0</v>
      </c>
      <c r="AK280" s="252">
        <f t="shared" si="1944"/>
        <v>0</v>
      </c>
      <c r="AL280" s="252">
        <f t="shared" si="1945"/>
        <v>0</v>
      </c>
      <c r="AM280" s="254">
        <f t="shared" si="1946"/>
        <v>0</v>
      </c>
      <c r="AN280" s="257">
        <f t="shared" si="1947"/>
        <v>4</v>
      </c>
      <c r="AO280" s="252">
        <f t="shared" si="1948"/>
        <v>12</v>
      </c>
      <c r="AP280" s="252">
        <f t="shared" si="1949"/>
        <v>0</v>
      </c>
      <c r="AQ280" s="252">
        <f t="shared" si="1950"/>
        <v>0</v>
      </c>
      <c r="AR280" s="254">
        <f t="shared" si="1951"/>
        <v>0</v>
      </c>
      <c r="AS280" s="257">
        <f t="shared" si="1952"/>
        <v>3</v>
      </c>
      <c r="AT280" s="252">
        <f t="shared" si="1953"/>
        <v>0</v>
      </c>
      <c r="AU280" s="252">
        <f t="shared" si="1954"/>
        <v>0</v>
      </c>
      <c r="AV280" s="252">
        <f t="shared" si="1955"/>
        <v>0</v>
      </c>
      <c r="AW280" s="254">
        <f t="shared" si="1956"/>
        <v>0</v>
      </c>
      <c r="AX280" s="258">
        <f t="shared" si="1957"/>
        <v>4</v>
      </c>
      <c r="AY280" s="252">
        <f t="shared" si="1958"/>
        <v>12</v>
      </c>
      <c r="AZ280" s="252">
        <f t="shared" si="1959"/>
        <v>0</v>
      </c>
      <c r="BA280" s="252">
        <f t="shared" si="1960"/>
        <v>0</v>
      </c>
      <c r="BB280" s="254">
        <f t="shared" si="1961"/>
        <v>0</v>
      </c>
      <c r="BC280" s="257">
        <f t="shared" si="1962"/>
        <v>3</v>
      </c>
      <c r="BD280" s="259">
        <f t="shared" si="1963"/>
        <v>5</v>
      </c>
      <c r="BE280" s="252">
        <f t="shared" si="1964"/>
        <v>0</v>
      </c>
      <c r="BF280" s="252">
        <f t="shared" si="1965"/>
        <v>0</v>
      </c>
      <c r="BG280" s="254">
        <f t="shared" si="1966"/>
        <v>0</v>
      </c>
      <c r="BH280" s="257">
        <f t="shared" si="1967"/>
        <v>3</v>
      </c>
      <c r="BI280" s="252">
        <f t="shared" si="1968"/>
        <v>0</v>
      </c>
      <c r="BJ280" s="252">
        <f t="shared" si="1969"/>
        <v>0</v>
      </c>
      <c r="BK280" s="252">
        <f t="shared" si="1970"/>
        <v>0</v>
      </c>
      <c r="BL280" s="254">
        <f t="shared" si="1971"/>
        <v>0</v>
      </c>
      <c r="BM280" s="260">
        <f t="shared" si="1972"/>
        <v>4</v>
      </c>
      <c r="BN280" s="252">
        <f t="shared" si="1973"/>
        <v>0</v>
      </c>
      <c r="BO280" s="252">
        <f t="shared" si="1974"/>
        <v>0</v>
      </c>
      <c r="BP280" s="252">
        <f t="shared" si="1975"/>
        <v>0</v>
      </c>
      <c r="BQ280" s="254">
        <f t="shared" si="1976"/>
        <v>0</v>
      </c>
      <c r="BR280" s="261">
        <f t="shared" si="1977"/>
        <v>4</v>
      </c>
      <c r="BS280" s="252">
        <f t="shared" si="1978"/>
        <v>12</v>
      </c>
      <c r="BT280" s="252">
        <f t="shared" si="1979"/>
        <v>0</v>
      </c>
      <c r="BU280" s="252">
        <f t="shared" si="1980"/>
        <v>0</v>
      </c>
      <c r="BV280" s="254">
        <f t="shared" si="1981"/>
        <v>0</v>
      </c>
      <c r="BW280" s="261">
        <f t="shared" si="1982"/>
        <v>3</v>
      </c>
      <c r="BX280" s="262">
        <v>80</v>
      </c>
      <c r="BY280" s="262">
        <v>80</v>
      </c>
      <c r="BZ280" s="246" t="e">
        <f t="shared" si="1983"/>
        <v>#VALUE!</v>
      </c>
      <c r="CA280" s="246">
        <f t="shared" si="1984"/>
        <v>14</v>
      </c>
      <c r="CB280" s="246" t="e">
        <f t="shared" si="1985"/>
        <v>#VALUE!</v>
      </c>
      <c r="CC280" s="246" t="e">
        <f t="shared" si="1986"/>
        <v>#VALUE!</v>
      </c>
      <c r="CD280" s="246" t="e">
        <f t="shared" si="1987"/>
        <v>#VALUE!</v>
      </c>
      <c r="CE280" s="246" t="e">
        <f t="shared" si="1988"/>
        <v>#VALUE!</v>
      </c>
      <c r="CF280" s="246" t="e">
        <f t="shared" si="1989"/>
        <v>#VALUE!</v>
      </c>
      <c r="CG280" s="246" t="e">
        <f t="shared" si="1990"/>
        <v>#VALUE!</v>
      </c>
      <c r="CH280" s="246" t="e">
        <f t="shared" si="1991"/>
        <v>#VALUE!</v>
      </c>
      <c r="CI280" s="246" t="e">
        <f t="shared" si="1992"/>
        <v>#VALUE!</v>
      </c>
      <c r="CJ280" s="246" t="e">
        <f t="shared" si="1993"/>
        <v>#VALUE!</v>
      </c>
      <c r="CK280" s="246" t="e">
        <f t="shared" si="1994"/>
        <v>#VALUE!</v>
      </c>
      <c r="CL280" s="246" t="e">
        <f t="shared" si="1995"/>
        <v>#VALUE!</v>
      </c>
      <c r="CM280" s="246" t="e">
        <f t="shared" si="1996"/>
        <v>#VALUE!</v>
      </c>
      <c r="CN280" s="246" t="e">
        <f t="shared" si="1997"/>
        <v>#VALUE!</v>
      </c>
      <c r="CO280" s="263" t="str">
        <f t="shared" si="1998"/>
        <v>2023PEC AI 438</v>
      </c>
      <c r="CP280" s="246" t="e">
        <f t="shared" si="1999"/>
        <v>#VALUE!</v>
      </c>
      <c r="CQ280" s="211"/>
      <c r="CR280" s="246">
        <f t="shared" si="2000"/>
        <v>13</v>
      </c>
      <c r="CS280" s="246" t="e">
        <f t="shared" si="2001"/>
        <v>#VALUE!</v>
      </c>
      <c r="CT280" s="246" t="e">
        <f t="shared" si="2002"/>
        <v>#VALUE!</v>
      </c>
      <c r="CU280" s="246" t="e">
        <f t="shared" si="2003"/>
        <v>#VALUE!</v>
      </c>
      <c r="CV280" s="246" t="e">
        <f t="shared" si="2004"/>
        <v>#VALUE!</v>
      </c>
      <c r="CW280" s="246" t="e">
        <f t="shared" si="2005"/>
        <v>#VALUE!</v>
      </c>
      <c r="CX280" s="246" t="e">
        <f t="shared" si="2006"/>
        <v>#VALUE!</v>
      </c>
      <c r="CY280" s="246" t="e">
        <f t="shared" si="2007"/>
        <v>#VALUE!</v>
      </c>
      <c r="CZ280" s="246" t="e">
        <f t="shared" si="2008"/>
        <v>#VALUE!</v>
      </c>
      <c r="DA280" s="246" t="e">
        <f t="shared" si="2009"/>
        <v>#VALUE!</v>
      </c>
      <c r="DB280" s="246" t="e">
        <f t="shared" si="2010"/>
        <v>#VALUE!</v>
      </c>
      <c r="DC280" s="246" t="e">
        <f t="shared" si="2011"/>
        <v>#VALUE!</v>
      </c>
      <c r="DD280" s="246" t="e">
        <f t="shared" si="2012"/>
        <v>#VALUE!</v>
      </c>
      <c r="DE280" s="212"/>
      <c r="DF280" s="212" t="e">
        <f t="shared" si="2013"/>
        <v>#VALUE!</v>
      </c>
      <c r="DG280" s="212"/>
      <c r="DH280" s="212"/>
      <c r="DI280" s="212"/>
      <c r="DJ280" s="212"/>
      <c r="DK280" s="212"/>
      <c r="DL280" s="212"/>
      <c r="DM280" s="212"/>
      <c r="DN280" s="212"/>
      <c r="DO280" s="212"/>
      <c r="DP280" s="212"/>
      <c r="DQ280" s="212"/>
      <c r="DR280" s="264">
        <f t="shared" si="2014"/>
        <v>80</v>
      </c>
      <c r="DS280" s="241">
        <f t="shared" si="2015"/>
        <v>16</v>
      </c>
      <c r="DT280" s="212">
        <f t="shared" si="2016"/>
        <v>11</v>
      </c>
      <c r="DU280" s="212">
        <f t="shared" si="2017"/>
        <v>12</v>
      </c>
      <c r="DV280" s="212">
        <f t="shared" si="2018"/>
        <v>12</v>
      </c>
      <c r="DW280" s="212">
        <f t="shared" si="2019"/>
        <v>12</v>
      </c>
      <c r="DX280" s="264">
        <f t="shared" si="2020"/>
        <v>5</v>
      </c>
      <c r="DY280" s="265">
        <f t="shared" si="2021"/>
        <v>12</v>
      </c>
      <c r="DZ280" s="212">
        <f t="shared" si="2022"/>
        <v>80</v>
      </c>
      <c r="EA280" s="212">
        <f t="shared" si="2023"/>
        <v>16</v>
      </c>
      <c r="EB280" s="212">
        <f t="shared" si="2024"/>
        <v>0</v>
      </c>
      <c r="EC280" s="212">
        <f t="shared" ref="EC280:ED280" si="2117">IF(ISEVEN($B280),DT280,0)</f>
        <v>11</v>
      </c>
      <c r="ED280" s="212">
        <f t="shared" si="2117"/>
        <v>12</v>
      </c>
      <c r="EE280" s="212">
        <f t="shared" ref="EE280:EF280" si="2118">IF(ISODD($B280),DU280,0)</f>
        <v>0</v>
      </c>
      <c r="EF280" s="212">
        <f t="shared" si="2118"/>
        <v>0</v>
      </c>
      <c r="EG280" s="212">
        <f t="shared" si="2027"/>
        <v>12</v>
      </c>
      <c r="EH280" s="212">
        <f t="shared" si="2028"/>
        <v>0</v>
      </c>
      <c r="EI280" s="212">
        <f t="shared" ref="EI280:EJ280" si="2119">IF(ISEVEN($B280),DW280,0)</f>
        <v>12</v>
      </c>
      <c r="EJ280" s="264">
        <f t="shared" si="2119"/>
        <v>5</v>
      </c>
      <c r="EK280" s="212">
        <f t="shared" ref="EK280:EL280" si="2120">IF(ISODD($B280),DX280,0)</f>
        <v>0</v>
      </c>
      <c r="EL280" s="212">
        <f t="shared" si="2120"/>
        <v>0</v>
      </c>
      <c r="EM280" s="212">
        <f t="shared" si="2031"/>
        <v>12</v>
      </c>
      <c r="EN280" s="212"/>
      <c r="EO280" s="212"/>
      <c r="EP280" s="241">
        <f t="shared" si="2032"/>
        <v>16</v>
      </c>
      <c r="EQ280" s="212">
        <f t="shared" si="2033"/>
        <v>13</v>
      </c>
      <c r="ER280" s="212">
        <f t="shared" si="2034"/>
        <v>14</v>
      </c>
      <c r="ES280" s="212">
        <f t="shared" si="2035"/>
        <v>14</v>
      </c>
      <c r="ET280" s="264">
        <f t="shared" si="2036"/>
        <v>10</v>
      </c>
      <c r="EU280" s="212">
        <f t="shared" si="2037"/>
        <v>13</v>
      </c>
      <c r="EV280" s="212"/>
      <c r="EW280" s="212">
        <f t="shared" si="2038"/>
        <v>80</v>
      </c>
      <c r="EX280" s="212">
        <f t="shared" si="2039"/>
        <v>16</v>
      </c>
      <c r="EY280" s="212">
        <f t="shared" si="2040"/>
        <v>0</v>
      </c>
      <c r="EZ280" s="212">
        <f t="shared" ref="EZ280:FA280" si="2121">IF(ISEVEN($B280),EQ280,0)</f>
        <v>13</v>
      </c>
      <c r="FA280" s="212">
        <f t="shared" si="2121"/>
        <v>14</v>
      </c>
      <c r="FB280" s="212">
        <f t="shared" ref="FB280:FC280" si="2122">IF(ISODD($B280),ER280,0)</f>
        <v>0</v>
      </c>
      <c r="FC280" s="212">
        <f t="shared" si="2122"/>
        <v>0</v>
      </c>
      <c r="FD280" s="212">
        <f t="shared" si="2043"/>
        <v>14</v>
      </c>
      <c r="FE280" s="212">
        <f t="shared" si="2044"/>
        <v>0</v>
      </c>
      <c r="FF280" s="264">
        <f t="shared" ref="FF280:FG280" si="2123">IF(ISEVEN($B280),ET280,0)</f>
        <v>10</v>
      </c>
      <c r="FG280" s="212">
        <f t="shared" si="2123"/>
        <v>13</v>
      </c>
      <c r="FH280" s="212">
        <f t="shared" si="2046"/>
        <v>0</v>
      </c>
      <c r="FI280" s="212">
        <v>0</v>
      </c>
      <c r="FJ280" s="212">
        <v>0</v>
      </c>
      <c r="FK280" s="212"/>
      <c r="FL280" s="212"/>
      <c r="FM280" s="262">
        <v>80</v>
      </c>
    </row>
    <row r="281" spans="1:169" ht="15.75" customHeight="1" x14ac:dyDescent="0.2">
      <c r="A281" s="247">
        <v>268</v>
      </c>
      <c r="B281" s="248">
        <v>213423243268</v>
      </c>
      <c r="C281" s="249" t="s">
        <v>758</v>
      </c>
      <c r="D281" s="250"/>
      <c r="E281" s="251" t="s">
        <v>759</v>
      </c>
      <c r="F281" s="252">
        <f t="shared" si="1913"/>
        <v>2</v>
      </c>
      <c r="G281" s="252">
        <f t="shared" si="1914"/>
        <v>2</v>
      </c>
      <c r="H281" s="252">
        <f t="shared" si="1915"/>
        <v>2</v>
      </c>
      <c r="I281" s="252">
        <f t="shared" si="1916"/>
        <v>2</v>
      </c>
      <c r="J281" s="252">
        <f t="shared" si="1917"/>
        <v>2</v>
      </c>
      <c r="K281" s="252">
        <f t="shared" si="1918"/>
        <v>2</v>
      </c>
      <c r="L281" s="252">
        <f t="shared" si="1919"/>
        <v>2</v>
      </c>
      <c r="M281" s="252">
        <f t="shared" si="1920"/>
        <v>2</v>
      </c>
      <c r="N281" s="252">
        <f t="shared" si="1921"/>
        <v>1</v>
      </c>
      <c r="O281" s="253">
        <f t="shared" si="1922"/>
        <v>0</v>
      </c>
      <c r="P281" s="252">
        <f t="shared" si="1923"/>
        <v>0</v>
      </c>
      <c r="Q281" s="252">
        <f t="shared" si="1924"/>
        <v>0</v>
      </c>
      <c r="R281" s="252">
        <f t="shared" si="1925"/>
        <v>0</v>
      </c>
      <c r="S281" s="254">
        <f t="shared" si="1926"/>
        <v>0</v>
      </c>
      <c r="T281" s="255">
        <f t="shared" si="1927"/>
        <v>4</v>
      </c>
      <c r="U281" s="252">
        <f t="shared" si="1928"/>
        <v>12</v>
      </c>
      <c r="V281" s="252">
        <f t="shared" si="1929"/>
        <v>0</v>
      </c>
      <c r="W281" s="252">
        <f t="shared" si="1930"/>
        <v>0</v>
      </c>
      <c r="X281" s="254">
        <f t="shared" si="1931"/>
        <v>0</v>
      </c>
      <c r="Y281" s="256">
        <f t="shared" si="1932"/>
        <v>3</v>
      </c>
      <c r="Z281" s="252">
        <f t="shared" si="1933"/>
        <v>12</v>
      </c>
      <c r="AA281" s="252">
        <f t="shared" si="1934"/>
        <v>0</v>
      </c>
      <c r="AB281" s="252">
        <f t="shared" si="1935"/>
        <v>0</v>
      </c>
      <c r="AC281" s="254">
        <f t="shared" si="1936"/>
        <v>0</v>
      </c>
      <c r="AD281" s="255">
        <f t="shared" si="1937"/>
        <v>3</v>
      </c>
      <c r="AE281" s="252">
        <f t="shared" si="1938"/>
        <v>0</v>
      </c>
      <c r="AF281" s="252">
        <f t="shared" si="1939"/>
        <v>0</v>
      </c>
      <c r="AG281" s="252">
        <f t="shared" si="1940"/>
        <v>0</v>
      </c>
      <c r="AH281" s="254">
        <f t="shared" si="1941"/>
        <v>0</v>
      </c>
      <c r="AI281" s="257">
        <f t="shared" si="1942"/>
        <v>4</v>
      </c>
      <c r="AJ281" s="252">
        <f t="shared" si="1943"/>
        <v>0</v>
      </c>
      <c r="AK281" s="252">
        <f t="shared" si="1944"/>
        <v>0</v>
      </c>
      <c r="AL281" s="252">
        <f t="shared" si="1945"/>
        <v>0</v>
      </c>
      <c r="AM281" s="254">
        <f t="shared" si="1946"/>
        <v>0</v>
      </c>
      <c r="AN281" s="257">
        <f t="shared" si="1947"/>
        <v>4</v>
      </c>
      <c r="AO281" s="252">
        <f t="shared" si="1948"/>
        <v>12</v>
      </c>
      <c r="AP281" s="252">
        <f t="shared" si="1949"/>
        <v>0</v>
      </c>
      <c r="AQ281" s="252">
        <f t="shared" si="1950"/>
        <v>0</v>
      </c>
      <c r="AR281" s="254">
        <f t="shared" si="1951"/>
        <v>0</v>
      </c>
      <c r="AS281" s="257">
        <f t="shared" si="1952"/>
        <v>3</v>
      </c>
      <c r="AT281" s="252">
        <f t="shared" si="1953"/>
        <v>0</v>
      </c>
      <c r="AU281" s="252">
        <f t="shared" si="1954"/>
        <v>0</v>
      </c>
      <c r="AV281" s="252">
        <f t="shared" si="1955"/>
        <v>0</v>
      </c>
      <c r="AW281" s="254">
        <f t="shared" si="1956"/>
        <v>0</v>
      </c>
      <c r="AX281" s="258">
        <f t="shared" si="1957"/>
        <v>4</v>
      </c>
      <c r="AY281" s="252">
        <f t="shared" si="1958"/>
        <v>12</v>
      </c>
      <c r="AZ281" s="252">
        <f t="shared" si="1959"/>
        <v>0</v>
      </c>
      <c r="BA281" s="252">
        <f t="shared" si="1960"/>
        <v>0</v>
      </c>
      <c r="BB281" s="254">
        <f t="shared" si="1961"/>
        <v>0</v>
      </c>
      <c r="BC281" s="257">
        <f t="shared" si="1962"/>
        <v>3</v>
      </c>
      <c r="BD281" s="259">
        <f t="shared" si="1963"/>
        <v>7</v>
      </c>
      <c r="BE281" s="252">
        <f t="shared" si="1964"/>
        <v>0</v>
      </c>
      <c r="BF281" s="252">
        <f t="shared" si="1965"/>
        <v>0</v>
      </c>
      <c r="BG281" s="254">
        <f t="shared" si="1966"/>
        <v>0</v>
      </c>
      <c r="BH281" s="257">
        <f t="shared" si="1967"/>
        <v>3</v>
      </c>
      <c r="BI281" s="252">
        <f t="shared" si="1968"/>
        <v>0</v>
      </c>
      <c r="BJ281" s="252">
        <f t="shared" si="1969"/>
        <v>0</v>
      </c>
      <c r="BK281" s="252">
        <f t="shared" si="1970"/>
        <v>0</v>
      </c>
      <c r="BL281" s="254">
        <f t="shared" si="1971"/>
        <v>0</v>
      </c>
      <c r="BM281" s="260">
        <f t="shared" si="1972"/>
        <v>4</v>
      </c>
      <c r="BN281" s="252">
        <f t="shared" si="1973"/>
        <v>0</v>
      </c>
      <c r="BO281" s="252">
        <f t="shared" si="1974"/>
        <v>0</v>
      </c>
      <c r="BP281" s="252">
        <f t="shared" si="1975"/>
        <v>0</v>
      </c>
      <c r="BQ281" s="254">
        <f t="shared" si="1976"/>
        <v>0</v>
      </c>
      <c r="BR281" s="261">
        <f t="shared" si="1977"/>
        <v>4</v>
      </c>
      <c r="BS281" s="252">
        <f t="shared" si="1978"/>
        <v>13</v>
      </c>
      <c r="BT281" s="252">
        <f t="shared" si="1979"/>
        <v>0</v>
      </c>
      <c r="BU281" s="252">
        <f t="shared" si="1980"/>
        <v>0</v>
      </c>
      <c r="BV281" s="254">
        <f t="shared" si="1981"/>
        <v>0</v>
      </c>
      <c r="BW281" s="261">
        <f t="shared" si="1982"/>
        <v>3</v>
      </c>
      <c r="BX281" s="262">
        <v>85</v>
      </c>
      <c r="BY281" s="262">
        <v>85</v>
      </c>
      <c r="BZ281" s="246" t="e">
        <f t="shared" si="1983"/>
        <v>#VALUE!</v>
      </c>
      <c r="CA281" s="246">
        <f t="shared" si="1984"/>
        <v>16</v>
      </c>
      <c r="CB281" s="246" t="e">
        <f t="shared" si="1985"/>
        <v>#VALUE!</v>
      </c>
      <c r="CC281" s="246" t="e">
        <f t="shared" si="1986"/>
        <v>#VALUE!</v>
      </c>
      <c r="CD281" s="246" t="e">
        <f t="shared" si="1987"/>
        <v>#VALUE!</v>
      </c>
      <c r="CE281" s="246" t="e">
        <f t="shared" si="1988"/>
        <v>#VALUE!</v>
      </c>
      <c r="CF281" s="246" t="e">
        <f t="shared" si="1989"/>
        <v>#VALUE!</v>
      </c>
      <c r="CG281" s="246" t="e">
        <f t="shared" si="1990"/>
        <v>#VALUE!</v>
      </c>
      <c r="CH281" s="246" t="e">
        <f t="shared" si="1991"/>
        <v>#VALUE!</v>
      </c>
      <c r="CI281" s="246" t="e">
        <f t="shared" si="1992"/>
        <v>#VALUE!</v>
      </c>
      <c r="CJ281" s="246" t="e">
        <f t="shared" si="1993"/>
        <v>#VALUE!</v>
      </c>
      <c r="CK281" s="246" t="e">
        <f t="shared" si="1994"/>
        <v>#VALUE!</v>
      </c>
      <c r="CL281" s="246" t="e">
        <f t="shared" si="1995"/>
        <v>#VALUE!</v>
      </c>
      <c r="CM281" s="246" t="e">
        <f t="shared" si="1996"/>
        <v>#VALUE!</v>
      </c>
      <c r="CN281" s="246" t="e">
        <f t="shared" si="1997"/>
        <v>#VALUE!</v>
      </c>
      <c r="CO281" s="263" t="str">
        <f t="shared" si="1998"/>
        <v>2023PEC AI 440</v>
      </c>
      <c r="CP281" s="246" t="e">
        <f t="shared" si="1999"/>
        <v>#VALUE!</v>
      </c>
      <c r="CQ281" s="211"/>
      <c r="CR281" s="246">
        <f t="shared" si="2000"/>
        <v>15</v>
      </c>
      <c r="CS281" s="246" t="e">
        <f t="shared" si="2001"/>
        <v>#VALUE!</v>
      </c>
      <c r="CT281" s="246" t="e">
        <f t="shared" si="2002"/>
        <v>#VALUE!</v>
      </c>
      <c r="CU281" s="246" t="e">
        <f t="shared" si="2003"/>
        <v>#VALUE!</v>
      </c>
      <c r="CV281" s="246" t="e">
        <f t="shared" si="2004"/>
        <v>#VALUE!</v>
      </c>
      <c r="CW281" s="246" t="e">
        <f t="shared" si="2005"/>
        <v>#VALUE!</v>
      </c>
      <c r="CX281" s="246" t="e">
        <f t="shared" si="2006"/>
        <v>#VALUE!</v>
      </c>
      <c r="CY281" s="246" t="e">
        <f t="shared" si="2007"/>
        <v>#VALUE!</v>
      </c>
      <c r="CZ281" s="246" t="e">
        <f t="shared" si="2008"/>
        <v>#VALUE!</v>
      </c>
      <c r="DA281" s="246" t="e">
        <f t="shared" si="2009"/>
        <v>#VALUE!</v>
      </c>
      <c r="DB281" s="246" t="e">
        <f t="shared" si="2010"/>
        <v>#VALUE!</v>
      </c>
      <c r="DC281" s="246" t="e">
        <f t="shared" si="2011"/>
        <v>#VALUE!</v>
      </c>
      <c r="DD281" s="246" t="e">
        <f t="shared" si="2012"/>
        <v>#VALUE!</v>
      </c>
      <c r="DE281" s="212"/>
      <c r="DF281" s="212" t="e">
        <f t="shared" si="2013"/>
        <v>#VALUE!</v>
      </c>
      <c r="DG281" s="212"/>
      <c r="DH281" s="212"/>
      <c r="DI281" s="212"/>
      <c r="DJ281" s="212"/>
      <c r="DK281" s="212"/>
      <c r="DL281" s="212"/>
      <c r="DM281" s="212"/>
      <c r="DN281" s="212"/>
      <c r="DO281" s="212"/>
      <c r="DP281" s="212"/>
      <c r="DQ281" s="212"/>
      <c r="DR281" s="264">
        <f t="shared" si="2014"/>
        <v>85</v>
      </c>
      <c r="DS281" s="241">
        <f t="shared" si="2015"/>
        <v>17</v>
      </c>
      <c r="DT281" s="212">
        <f t="shared" si="2016"/>
        <v>12</v>
      </c>
      <c r="DU281" s="212">
        <f t="shared" si="2017"/>
        <v>12</v>
      </c>
      <c r="DV281" s="212">
        <f t="shared" si="2018"/>
        <v>12</v>
      </c>
      <c r="DW281" s="212">
        <f t="shared" si="2019"/>
        <v>12</v>
      </c>
      <c r="DX281" s="264">
        <f t="shared" si="2020"/>
        <v>7</v>
      </c>
      <c r="DY281" s="265">
        <f t="shared" si="2021"/>
        <v>13</v>
      </c>
      <c r="DZ281" s="212">
        <f t="shared" si="2022"/>
        <v>85</v>
      </c>
      <c r="EA281" s="212">
        <f t="shared" si="2023"/>
        <v>17</v>
      </c>
      <c r="EB281" s="212">
        <f t="shared" si="2024"/>
        <v>0</v>
      </c>
      <c r="EC281" s="212">
        <f t="shared" ref="EC281:ED281" si="2124">IF(ISEVEN($B281),DT281,0)</f>
        <v>12</v>
      </c>
      <c r="ED281" s="212">
        <f t="shared" si="2124"/>
        <v>12</v>
      </c>
      <c r="EE281" s="212">
        <f t="shared" ref="EE281:EF281" si="2125">IF(ISODD($B281),DU281,0)</f>
        <v>0</v>
      </c>
      <c r="EF281" s="212">
        <f t="shared" si="2125"/>
        <v>0</v>
      </c>
      <c r="EG281" s="212">
        <f t="shared" si="2027"/>
        <v>12</v>
      </c>
      <c r="EH281" s="212">
        <f t="shared" si="2028"/>
        <v>0</v>
      </c>
      <c r="EI281" s="212">
        <f t="shared" ref="EI281:EJ281" si="2126">IF(ISEVEN($B281),DW281,0)</f>
        <v>12</v>
      </c>
      <c r="EJ281" s="264">
        <f t="shared" si="2126"/>
        <v>7</v>
      </c>
      <c r="EK281" s="212">
        <f t="shared" ref="EK281:EL281" si="2127">IF(ISODD($B281),DX281,0)</f>
        <v>0</v>
      </c>
      <c r="EL281" s="212">
        <f t="shared" si="2127"/>
        <v>0</v>
      </c>
      <c r="EM281" s="212">
        <f t="shared" si="2031"/>
        <v>13</v>
      </c>
      <c r="EN281" s="212"/>
      <c r="EO281" s="212"/>
      <c r="EP281" s="241">
        <f t="shared" si="2032"/>
        <v>17</v>
      </c>
      <c r="EQ281" s="212">
        <f t="shared" si="2033"/>
        <v>14</v>
      </c>
      <c r="ER281" s="212">
        <f t="shared" si="2034"/>
        <v>15</v>
      </c>
      <c r="ES281" s="212">
        <f t="shared" si="2035"/>
        <v>15</v>
      </c>
      <c r="ET281" s="264">
        <f t="shared" si="2036"/>
        <v>10</v>
      </c>
      <c r="EU281" s="212">
        <f t="shared" si="2037"/>
        <v>14</v>
      </c>
      <c r="EV281" s="212"/>
      <c r="EW281" s="212">
        <f t="shared" si="2038"/>
        <v>85</v>
      </c>
      <c r="EX281" s="212">
        <f t="shared" si="2039"/>
        <v>17</v>
      </c>
      <c r="EY281" s="212">
        <f t="shared" si="2040"/>
        <v>0</v>
      </c>
      <c r="EZ281" s="212">
        <f t="shared" ref="EZ281:FA281" si="2128">IF(ISEVEN($B281),EQ281,0)</f>
        <v>14</v>
      </c>
      <c r="FA281" s="212">
        <f t="shared" si="2128"/>
        <v>15</v>
      </c>
      <c r="FB281" s="212">
        <f t="shared" ref="FB281:FC281" si="2129">IF(ISODD($B281),ER281,0)</f>
        <v>0</v>
      </c>
      <c r="FC281" s="212">
        <f t="shared" si="2129"/>
        <v>0</v>
      </c>
      <c r="FD281" s="212">
        <f t="shared" si="2043"/>
        <v>15</v>
      </c>
      <c r="FE281" s="212">
        <f t="shared" si="2044"/>
        <v>0</v>
      </c>
      <c r="FF281" s="264">
        <f t="shared" ref="FF281:FG281" si="2130">IF(ISEVEN($B281),ET281,0)</f>
        <v>10</v>
      </c>
      <c r="FG281" s="212">
        <f t="shared" si="2130"/>
        <v>14</v>
      </c>
      <c r="FH281" s="212">
        <f t="shared" si="2046"/>
        <v>0</v>
      </c>
      <c r="FI281" s="212">
        <v>0</v>
      </c>
      <c r="FJ281" s="212">
        <v>0</v>
      </c>
      <c r="FK281" s="212"/>
      <c r="FL281" s="212"/>
      <c r="FM281" s="262">
        <v>85</v>
      </c>
    </row>
    <row r="282" spans="1:169" ht="15.75" customHeight="1" x14ac:dyDescent="0.2">
      <c r="A282" s="247">
        <v>269</v>
      </c>
      <c r="B282" s="248">
        <v>213423243269</v>
      </c>
      <c r="C282" s="249" t="s">
        <v>760</v>
      </c>
      <c r="D282" s="250"/>
      <c r="E282" s="251" t="s">
        <v>761</v>
      </c>
      <c r="F282" s="252">
        <f t="shared" si="1913"/>
        <v>2</v>
      </c>
      <c r="G282" s="252">
        <f t="shared" si="1914"/>
        <v>2</v>
      </c>
      <c r="H282" s="252">
        <f t="shared" si="1915"/>
        <v>2</v>
      </c>
      <c r="I282" s="252">
        <f t="shared" si="1916"/>
        <v>2</v>
      </c>
      <c r="J282" s="252">
        <f t="shared" si="1917"/>
        <v>2</v>
      </c>
      <c r="K282" s="252">
        <f t="shared" si="1918"/>
        <v>2</v>
      </c>
      <c r="L282" s="252">
        <f t="shared" si="1919"/>
        <v>2</v>
      </c>
      <c r="M282" s="252">
        <f t="shared" si="1920"/>
        <v>2</v>
      </c>
      <c r="N282" s="252">
        <f t="shared" si="1921"/>
        <v>0</v>
      </c>
      <c r="O282" s="253">
        <f t="shared" si="1922"/>
        <v>0</v>
      </c>
      <c r="P282" s="252">
        <f t="shared" si="1923"/>
        <v>12</v>
      </c>
      <c r="Q282" s="252">
        <f t="shared" si="1924"/>
        <v>0</v>
      </c>
      <c r="R282" s="252">
        <f t="shared" si="1925"/>
        <v>0</v>
      </c>
      <c r="S282" s="254">
        <f t="shared" si="1926"/>
        <v>0</v>
      </c>
      <c r="T282" s="255">
        <f t="shared" si="1927"/>
        <v>3</v>
      </c>
      <c r="U282" s="252">
        <f t="shared" si="1928"/>
        <v>0</v>
      </c>
      <c r="V282" s="252">
        <f t="shared" si="1929"/>
        <v>0</v>
      </c>
      <c r="W282" s="252">
        <f t="shared" si="1930"/>
        <v>0</v>
      </c>
      <c r="X282" s="254">
        <f t="shared" si="1931"/>
        <v>0</v>
      </c>
      <c r="Y282" s="256">
        <f t="shared" si="1932"/>
        <v>4</v>
      </c>
      <c r="Z282" s="252">
        <f t="shared" si="1933"/>
        <v>0</v>
      </c>
      <c r="AA282" s="252">
        <f t="shared" si="1934"/>
        <v>0</v>
      </c>
      <c r="AB282" s="252">
        <f t="shared" si="1935"/>
        <v>0</v>
      </c>
      <c r="AC282" s="254">
        <f t="shared" si="1936"/>
        <v>0</v>
      </c>
      <c r="AD282" s="255">
        <f t="shared" si="1937"/>
        <v>4</v>
      </c>
      <c r="AE282" s="252">
        <f t="shared" si="1938"/>
        <v>12</v>
      </c>
      <c r="AF282" s="252">
        <f t="shared" si="1939"/>
        <v>0</v>
      </c>
      <c r="AG282" s="252">
        <f t="shared" si="1940"/>
        <v>0</v>
      </c>
      <c r="AH282" s="254">
        <f t="shared" si="1941"/>
        <v>0</v>
      </c>
      <c r="AI282" s="257">
        <f t="shared" si="1942"/>
        <v>3</v>
      </c>
      <c r="AJ282" s="252">
        <f t="shared" si="1943"/>
        <v>10</v>
      </c>
      <c r="AK282" s="252">
        <f t="shared" si="1944"/>
        <v>0</v>
      </c>
      <c r="AL282" s="252">
        <f t="shared" si="1945"/>
        <v>0</v>
      </c>
      <c r="AM282" s="254">
        <f t="shared" si="1946"/>
        <v>0</v>
      </c>
      <c r="AN282" s="257">
        <f t="shared" si="1947"/>
        <v>3</v>
      </c>
      <c r="AO282" s="252">
        <f t="shared" si="1948"/>
        <v>0</v>
      </c>
      <c r="AP282" s="252">
        <f t="shared" si="1949"/>
        <v>0</v>
      </c>
      <c r="AQ282" s="252">
        <f t="shared" si="1950"/>
        <v>0</v>
      </c>
      <c r="AR282" s="254">
        <f t="shared" si="1951"/>
        <v>0</v>
      </c>
      <c r="AS282" s="257">
        <f t="shared" si="1952"/>
        <v>4</v>
      </c>
      <c r="AT282" s="252">
        <f t="shared" si="1953"/>
        <v>12</v>
      </c>
      <c r="AU282" s="252">
        <f t="shared" si="1954"/>
        <v>0</v>
      </c>
      <c r="AV282" s="252">
        <f t="shared" si="1955"/>
        <v>0</v>
      </c>
      <c r="AW282" s="254">
        <f t="shared" si="1956"/>
        <v>0</v>
      </c>
      <c r="AX282" s="258">
        <f t="shared" si="1957"/>
        <v>3</v>
      </c>
      <c r="AY282" s="252">
        <f t="shared" si="1958"/>
        <v>0</v>
      </c>
      <c r="AZ282" s="252">
        <f t="shared" si="1959"/>
        <v>0</v>
      </c>
      <c r="BA282" s="252">
        <f t="shared" si="1960"/>
        <v>0</v>
      </c>
      <c r="BB282" s="254">
        <f t="shared" si="1961"/>
        <v>0</v>
      </c>
      <c r="BC282" s="257">
        <f t="shared" si="1962"/>
        <v>4</v>
      </c>
      <c r="BD282" s="252">
        <f t="shared" si="1963"/>
        <v>0</v>
      </c>
      <c r="BE282" s="252">
        <f t="shared" si="1964"/>
        <v>0</v>
      </c>
      <c r="BF282" s="252">
        <f t="shared" si="1965"/>
        <v>0</v>
      </c>
      <c r="BG282" s="254">
        <f t="shared" si="1966"/>
        <v>0</v>
      </c>
      <c r="BH282" s="257">
        <f t="shared" si="1967"/>
        <v>4</v>
      </c>
      <c r="BI282" s="259">
        <f t="shared" si="1968"/>
        <v>8</v>
      </c>
      <c r="BJ282" s="252">
        <f t="shared" si="1969"/>
        <v>0</v>
      </c>
      <c r="BK282" s="252">
        <f t="shared" si="1970"/>
        <v>0</v>
      </c>
      <c r="BL282" s="254">
        <f t="shared" si="1971"/>
        <v>0</v>
      </c>
      <c r="BM282" s="260">
        <f t="shared" si="1972"/>
        <v>3</v>
      </c>
      <c r="BN282" s="252">
        <f t="shared" si="1973"/>
        <v>12</v>
      </c>
      <c r="BO282" s="252">
        <f t="shared" si="1974"/>
        <v>0</v>
      </c>
      <c r="BP282" s="252">
        <f t="shared" si="1975"/>
        <v>0</v>
      </c>
      <c r="BQ282" s="254">
        <f t="shared" si="1976"/>
        <v>0</v>
      </c>
      <c r="BR282" s="261">
        <f t="shared" si="1977"/>
        <v>3</v>
      </c>
      <c r="BS282" s="252">
        <f t="shared" si="1978"/>
        <v>0</v>
      </c>
      <c r="BT282" s="252">
        <f t="shared" si="1979"/>
        <v>0</v>
      </c>
      <c r="BU282" s="252">
        <f t="shared" si="1980"/>
        <v>0</v>
      </c>
      <c r="BV282" s="254">
        <f t="shared" si="1981"/>
        <v>0</v>
      </c>
      <c r="BW282" s="261">
        <f t="shared" si="1982"/>
        <v>4</v>
      </c>
      <c r="BX282" s="262">
        <v>82</v>
      </c>
      <c r="BY282" s="262">
        <v>82</v>
      </c>
      <c r="BZ282" s="246" t="e">
        <f t="shared" si="1983"/>
        <v>#VALUE!</v>
      </c>
      <c r="CA282" s="246">
        <f t="shared" si="1984"/>
        <v>20</v>
      </c>
      <c r="CB282" s="246" t="e">
        <f t="shared" si="1985"/>
        <v>#VALUE!</v>
      </c>
      <c r="CC282" s="246" t="e">
        <f t="shared" si="1986"/>
        <v>#VALUE!</v>
      </c>
      <c r="CD282" s="246" t="e">
        <f t="shared" si="1987"/>
        <v>#VALUE!</v>
      </c>
      <c r="CE282" s="246" t="e">
        <f t="shared" si="1988"/>
        <v>#VALUE!</v>
      </c>
      <c r="CF282" s="246" t="e">
        <f t="shared" si="1989"/>
        <v>#VALUE!</v>
      </c>
      <c r="CG282" s="246" t="e">
        <f t="shared" si="1990"/>
        <v>#VALUE!</v>
      </c>
      <c r="CH282" s="246" t="e">
        <f t="shared" si="1991"/>
        <v>#VALUE!</v>
      </c>
      <c r="CI282" s="246" t="e">
        <f t="shared" si="1992"/>
        <v>#VALUE!</v>
      </c>
      <c r="CJ282" s="246" t="e">
        <f t="shared" si="1993"/>
        <v>#VALUE!</v>
      </c>
      <c r="CK282" s="246" t="e">
        <f t="shared" si="1994"/>
        <v>#VALUE!</v>
      </c>
      <c r="CL282" s="246" t="e">
        <f t="shared" si="1995"/>
        <v>#VALUE!</v>
      </c>
      <c r="CM282" s="246" t="e">
        <f t="shared" si="1996"/>
        <v>#VALUE!</v>
      </c>
      <c r="CN282" s="246" t="e">
        <f t="shared" si="1997"/>
        <v>#VALUE!</v>
      </c>
      <c r="CO282" s="263" t="str">
        <f t="shared" si="1998"/>
        <v>2023PEC AI 441</v>
      </c>
      <c r="CP282" s="246" t="e">
        <f t="shared" si="1999"/>
        <v>#VALUE!</v>
      </c>
      <c r="CQ282" s="211"/>
      <c r="CR282" s="246">
        <f t="shared" si="2000"/>
        <v>20</v>
      </c>
      <c r="CS282" s="246" t="e">
        <f t="shared" si="2001"/>
        <v>#VALUE!</v>
      </c>
      <c r="CT282" s="246" t="e">
        <f t="shared" si="2002"/>
        <v>#VALUE!</v>
      </c>
      <c r="CU282" s="246" t="e">
        <f t="shared" si="2003"/>
        <v>#VALUE!</v>
      </c>
      <c r="CV282" s="246" t="e">
        <f t="shared" si="2004"/>
        <v>#VALUE!</v>
      </c>
      <c r="CW282" s="246" t="e">
        <f t="shared" si="2005"/>
        <v>#VALUE!</v>
      </c>
      <c r="CX282" s="246" t="e">
        <f t="shared" si="2006"/>
        <v>#VALUE!</v>
      </c>
      <c r="CY282" s="246" t="e">
        <f t="shared" si="2007"/>
        <v>#VALUE!</v>
      </c>
      <c r="CZ282" s="246" t="e">
        <f t="shared" si="2008"/>
        <v>#VALUE!</v>
      </c>
      <c r="DA282" s="246" t="e">
        <f t="shared" si="2009"/>
        <v>#VALUE!</v>
      </c>
      <c r="DB282" s="246" t="e">
        <f t="shared" si="2010"/>
        <v>#VALUE!</v>
      </c>
      <c r="DC282" s="246" t="e">
        <f t="shared" si="2011"/>
        <v>#VALUE!</v>
      </c>
      <c r="DD282" s="246" t="e">
        <f t="shared" si="2012"/>
        <v>#VALUE!</v>
      </c>
      <c r="DE282" s="212"/>
      <c r="DF282" s="212" t="e">
        <f t="shared" si="2013"/>
        <v>#VALUE!</v>
      </c>
      <c r="DG282" s="212"/>
      <c r="DH282" s="212"/>
      <c r="DI282" s="212"/>
      <c r="DJ282" s="212"/>
      <c r="DK282" s="212"/>
      <c r="DL282" s="212"/>
      <c r="DM282" s="212"/>
      <c r="DN282" s="212"/>
      <c r="DO282" s="212"/>
      <c r="DP282" s="212"/>
      <c r="DQ282" s="212"/>
      <c r="DR282" s="264">
        <f t="shared" si="2014"/>
        <v>82</v>
      </c>
      <c r="DS282" s="241">
        <f t="shared" si="2015"/>
        <v>16</v>
      </c>
      <c r="DT282" s="212">
        <f t="shared" si="2016"/>
        <v>12</v>
      </c>
      <c r="DU282" s="212">
        <f t="shared" si="2017"/>
        <v>12</v>
      </c>
      <c r="DV282" s="212">
        <f t="shared" si="2018"/>
        <v>10</v>
      </c>
      <c r="DW282" s="212">
        <f t="shared" si="2019"/>
        <v>12</v>
      </c>
      <c r="DX282" s="264">
        <f t="shared" si="2020"/>
        <v>8</v>
      </c>
      <c r="DY282" s="265">
        <f t="shared" si="2021"/>
        <v>12</v>
      </c>
      <c r="DZ282" s="212">
        <f t="shared" si="2022"/>
        <v>82</v>
      </c>
      <c r="EA282" s="212">
        <f t="shared" si="2023"/>
        <v>16</v>
      </c>
      <c r="EB282" s="212">
        <f t="shared" si="2024"/>
        <v>12</v>
      </c>
      <c r="EC282" s="212">
        <f t="shared" ref="EC282:ED282" si="2131">IF(ISEVEN($B282),DT282,0)</f>
        <v>0</v>
      </c>
      <c r="ED282" s="212">
        <f t="shared" si="2131"/>
        <v>0</v>
      </c>
      <c r="EE282" s="212">
        <f t="shared" ref="EE282:EF282" si="2132">IF(ISODD($B282),DU282,0)</f>
        <v>12</v>
      </c>
      <c r="EF282" s="212">
        <f t="shared" si="2132"/>
        <v>10</v>
      </c>
      <c r="EG282" s="212">
        <f t="shared" si="2027"/>
        <v>0</v>
      </c>
      <c r="EH282" s="212">
        <f t="shared" si="2028"/>
        <v>12</v>
      </c>
      <c r="EI282" s="212">
        <f t="shared" ref="EI282:EJ282" si="2133">IF(ISEVEN($B282),DW282,0)</f>
        <v>0</v>
      </c>
      <c r="EJ282" s="212">
        <f t="shared" si="2133"/>
        <v>0</v>
      </c>
      <c r="EK282" s="264">
        <f t="shared" ref="EK282:EL282" si="2134">IF(ISODD($B282),DX282,0)</f>
        <v>8</v>
      </c>
      <c r="EL282" s="212">
        <f t="shared" si="2134"/>
        <v>12</v>
      </c>
      <c r="EM282" s="212">
        <f t="shared" si="2031"/>
        <v>0</v>
      </c>
      <c r="EN282" s="212"/>
      <c r="EO282" s="212"/>
      <c r="EP282" s="241">
        <f t="shared" si="2032"/>
        <v>16</v>
      </c>
      <c r="EQ282" s="212">
        <f t="shared" si="2033"/>
        <v>14</v>
      </c>
      <c r="ER282" s="212">
        <f t="shared" si="2034"/>
        <v>14</v>
      </c>
      <c r="ES282" s="212">
        <f t="shared" si="2035"/>
        <v>13</v>
      </c>
      <c r="ET282" s="264">
        <f t="shared" si="2036"/>
        <v>12</v>
      </c>
      <c r="EU282" s="212">
        <f t="shared" si="2037"/>
        <v>13</v>
      </c>
      <c r="EV282" s="212"/>
      <c r="EW282" s="212">
        <f t="shared" si="2038"/>
        <v>82</v>
      </c>
      <c r="EX282" s="212">
        <f t="shared" si="2039"/>
        <v>16</v>
      </c>
      <c r="EY282" s="212">
        <f t="shared" si="2040"/>
        <v>14</v>
      </c>
      <c r="EZ282" s="212">
        <f t="shared" ref="EZ282:FA282" si="2135">IF(ISEVEN($B282),EQ282,0)</f>
        <v>0</v>
      </c>
      <c r="FA282" s="212">
        <f t="shared" si="2135"/>
        <v>0</v>
      </c>
      <c r="FB282" s="212">
        <f t="shared" ref="FB282:FC282" si="2136">IF(ISODD($B282),ER282,0)</f>
        <v>14</v>
      </c>
      <c r="FC282" s="212">
        <f t="shared" si="2136"/>
        <v>13</v>
      </c>
      <c r="FD282" s="212">
        <f t="shared" si="2043"/>
        <v>0</v>
      </c>
      <c r="FE282" s="264">
        <f t="shared" si="2044"/>
        <v>12</v>
      </c>
      <c r="FF282" s="212">
        <f t="shared" ref="FF282:FG282" si="2137">IF(ISEVEN($B282),ET282,0)</f>
        <v>0</v>
      </c>
      <c r="FG282" s="212">
        <f t="shared" si="2137"/>
        <v>0</v>
      </c>
      <c r="FH282" s="212">
        <f t="shared" si="2046"/>
        <v>13</v>
      </c>
      <c r="FI282" s="212">
        <v>0</v>
      </c>
      <c r="FJ282" s="212">
        <v>0</v>
      </c>
      <c r="FK282" s="212"/>
      <c r="FL282" s="212"/>
      <c r="FM282" s="262">
        <v>82</v>
      </c>
    </row>
    <row r="283" spans="1:169" ht="15.75" customHeight="1" x14ac:dyDescent="0.2">
      <c r="A283" s="247">
        <v>280</v>
      </c>
      <c r="B283" s="248">
        <v>213423243280</v>
      </c>
      <c r="C283" s="249" t="s">
        <v>762</v>
      </c>
      <c r="D283" s="250"/>
      <c r="E283" s="251" t="s">
        <v>763</v>
      </c>
      <c r="F283" s="252">
        <f t="shared" si="1913"/>
        <v>2</v>
      </c>
      <c r="G283" s="252">
        <f t="shared" si="1914"/>
        <v>2</v>
      </c>
      <c r="H283" s="252">
        <f t="shared" si="1915"/>
        <v>2</v>
      </c>
      <c r="I283" s="252">
        <f t="shared" si="1916"/>
        <v>2</v>
      </c>
      <c r="J283" s="252">
        <f t="shared" si="1917"/>
        <v>2</v>
      </c>
      <c r="K283" s="252">
        <f t="shared" si="1918"/>
        <v>2</v>
      </c>
      <c r="L283" s="252">
        <f t="shared" si="1919"/>
        <v>2</v>
      </c>
      <c r="M283" s="252">
        <f t="shared" si="1920"/>
        <v>2</v>
      </c>
      <c r="N283" s="252">
        <f t="shared" si="1921"/>
        <v>2</v>
      </c>
      <c r="O283" s="253">
        <f t="shared" si="1922"/>
        <v>0</v>
      </c>
      <c r="P283" s="252">
        <f t="shared" si="1923"/>
        <v>0</v>
      </c>
      <c r="Q283" s="252">
        <f t="shared" si="1924"/>
        <v>0</v>
      </c>
      <c r="R283" s="252">
        <f t="shared" si="1925"/>
        <v>0</v>
      </c>
      <c r="S283" s="254">
        <f t="shared" si="1926"/>
        <v>0</v>
      </c>
      <c r="T283" s="255">
        <f t="shared" si="1927"/>
        <v>4</v>
      </c>
      <c r="U283" s="252">
        <f t="shared" si="1928"/>
        <v>12</v>
      </c>
      <c r="V283" s="252">
        <f t="shared" si="1929"/>
        <v>0</v>
      </c>
      <c r="W283" s="252">
        <f t="shared" si="1930"/>
        <v>0</v>
      </c>
      <c r="X283" s="254">
        <f t="shared" si="1931"/>
        <v>0</v>
      </c>
      <c r="Y283" s="256">
        <f t="shared" si="1932"/>
        <v>3</v>
      </c>
      <c r="Z283" s="252">
        <f t="shared" si="1933"/>
        <v>13</v>
      </c>
      <c r="AA283" s="252">
        <f t="shared" si="1934"/>
        <v>0</v>
      </c>
      <c r="AB283" s="252">
        <f t="shared" si="1935"/>
        <v>0</v>
      </c>
      <c r="AC283" s="254">
        <f t="shared" si="1936"/>
        <v>0</v>
      </c>
      <c r="AD283" s="255">
        <f t="shared" si="1937"/>
        <v>3</v>
      </c>
      <c r="AE283" s="252">
        <f t="shared" si="1938"/>
        <v>0</v>
      </c>
      <c r="AF283" s="252">
        <f t="shared" si="1939"/>
        <v>0</v>
      </c>
      <c r="AG283" s="252">
        <f t="shared" si="1940"/>
        <v>0</v>
      </c>
      <c r="AH283" s="254">
        <f t="shared" si="1941"/>
        <v>0</v>
      </c>
      <c r="AI283" s="257">
        <f t="shared" si="1942"/>
        <v>4</v>
      </c>
      <c r="AJ283" s="252">
        <f t="shared" si="1943"/>
        <v>0</v>
      </c>
      <c r="AK283" s="252">
        <f t="shared" si="1944"/>
        <v>0</v>
      </c>
      <c r="AL283" s="252">
        <f t="shared" si="1945"/>
        <v>0</v>
      </c>
      <c r="AM283" s="254">
        <f t="shared" si="1946"/>
        <v>0</v>
      </c>
      <c r="AN283" s="257">
        <f t="shared" si="1947"/>
        <v>4</v>
      </c>
      <c r="AO283" s="252">
        <f t="shared" si="1948"/>
        <v>13</v>
      </c>
      <c r="AP283" s="252">
        <f t="shared" si="1949"/>
        <v>0</v>
      </c>
      <c r="AQ283" s="252">
        <f t="shared" si="1950"/>
        <v>0</v>
      </c>
      <c r="AR283" s="254">
        <f t="shared" si="1951"/>
        <v>0</v>
      </c>
      <c r="AS283" s="257">
        <f t="shared" si="1952"/>
        <v>3</v>
      </c>
      <c r="AT283" s="252">
        <f t="shared" si="1953"/>
        <v>0</v>
      </c>
      <c r="AU283" s="252">
        <f t="shared" si="1954"/>
        <v>0</v>
      </c>
      <c r="AV283" s="252">
        <f t="shared" si="1955"/>
        <v>0</v>
      </c>
      <c r="AW283" s="254">
        <f t="shared" si="1956"/>
        <v>0</v>
      </c>
      <c r="AX283" s="258">
        <f t="shared" si="1957"/>
        <v>4</v>
      </c>
      <c r="AY283" s="252">
        <f t="shared" si="1958"/>
        <v>13</v>
      </c>
      <c r="AZ283" s="252">
        <f t="shared" si="1959"/>
        <v>0</v>
      </c>
      <c r="BA283" s="252">
        <f t="shared" si="1960"/>
        <v>0</v>
      </c>
      <c r="BB283" s="254">
        <f t="shared" si="1961"/>
        <v>0</v>
      </c>
      <c r="BC283" s="257">
        <f t="shared" si="1962"/>
        <v>3</v>
      </c>
      <c r="BD283" s="259">
        <f t="shared" si="1963"/>
        <v>8</v>
      </c>
      <c r="BE283" s="252">
        <f t="shared" si="1964"/>
        <v>0</v>
      </c>
      <c r="BF283" s="252">
        <f t="shared" si="1965"/>
        <v>0</v>
      </c>
      <c r="BG283" s="254">
        <f t="shared" si="1966"/>
        <v>0</v>
      </c>
      <c r="BH283" s="257">
        <f t="shared" si="1967"/>
        <v>3</v>
      </c>
      <c r="BI283" s="252">
        <f t="shared" si="1968"/>
        <v>0</v>
      </c>
      <c r="BJ283" s="252">
        <f t="shared" si="1969"/>
        <v>0</v>
      </c>
      <c r="BK283" s="252">
        <f t="shared" si="1970"/>
        <v>0</v>
      </c>
      <c r="BL283" s="254">
        <f t="shared" si="1971"/>
        <v>0</v>
      </c>
      <c r="BM283" s="260">
        <f t="shared" si="1972"/>
        <v>4</v>
      </c>
      <c r="BN283" s="252">
        <f t="shared" si="1973"/>
        <v>0</v>
      </c>
      <c r="BO283" s="252">
        <f t="shared" si="1974"/>
        <v>0</v>
      </c>
      <c r="BP283" s="252">
        <f t="shared" si="1975"/>
        <v>0</v>
      </c>
      <c r="BQ283" s="254">
        <f t="shared" si="1976"/>
        <v>0</v>
      </c>
      <c r="BR283" s="261">
        <f t="shared" si="1977"/>
        <v>4</v>
      </c>
      <c r="BS283" s="252">
        <f t="shared" si="1978"/>
        <v>14</v>
      </c>
      <c r="BT283" s="252">
        <f t="shared" si="1979"/>
        <v>0</v>
      </c>
      <c r="BU283" s="252">
        <f t="shared" si="1980"/>
        <v>0</v>
      </c>
      <c r="BV283" s="254">
        <f t="shared" si="1981"/>
        <v>0</v>
      </c>
      <c r="BW283" s="261">
        <f t="shared" si="1982"/>
        <v>3</v>
      </c>
      <c r="BX283" s="262">
        <v>91</v>
      </c>
      <c r="BY283" s="262">
        <v>91</v>
      </c>
      <c r="BZ283" s="246" t="e">
        <f t="shared" si="1983"/>
        <v>#VALUE!</v>
      </c>
      <c r="CA283" s="246">
        <f t="shared" si="1984"/>
        <v>20</v>
      </c>
      <c r="CB283" s="246" t="e">
        <f t="shared" si="1985"/>
        <v>#VALUE!</v>
      </c>
      <c r="CC283" s="246" t="e">
        <f t="shared" si="1986"/>
        <v>#VALUE!</v>
      </c>
      <c r="CD283" s="246" t="e">
        <f t="shared" si="1987"/>
        <v>#VALUE!</v>
      </c>
      <c r="CE283" s="246" t="e">
        <f t="shared" si="1988"/>
        <v>#VALUE!</v>
      </c>
      <c r="CF283" s="246" t="e">
        <f t="shared" si="1989"/>
        <v>#VALUE!</v>
      </c>
      <c r="CG283" s="246" t="e">
        <f t="shared" si="1990"/>
        <v>#VALUE!</v>
      </c>
      <c r="CH283" s="246" t="e">
        <f t="shared" si="1991"/>
        <v>#VALUE!</v>
      </c>
      <c r="CI283" s="246" t="e">
        <f t="shared" si="1992"/>
        <v>#VALUE!</v>
      </c>
      <c r="CJ283" s="246" t="e">
        <f t="shared" si="1993"/>
        <v>#VALUE!</v>
      </c>
      <c r="CK283" s="246" t="e">
        <f t="shared" si="1994"/>
        <v>#VALUE!</v>
      </c>
      <c r="CL283" s="246" t="e">
        <f t="shared" si="1995"/>
        <v>#VALUE!</v>
      </c>
      <c r="CM283" s="246" t="e">
        <f t="shared" si="1996"/>
        <v>#VALUE!</v>
      </c>
      <c r="CN283" s="246" t="e">
        <f t="shared" si="1997"/>
        <v>#VALUE!</v>
      </c>
      <c r="CO283" s="263" t="str">
        <f t="shared" si="1998"/>
        <v>2023PEC AI 442</v>
      </c>
      <c r="CP283" s="246" t="e">
        <f t="shared" si="1999"/>
        <v>#VALUE!</v>
      </c>
      <c r="CQ283" s="211"/>
      <c r="CR283" s="246">
        <f t="shared" si="2000"/>
        <v>20</v>
      </c>
      <c r="CS283" s="246" t="e">
        <f t="shared" si="2001"/>
        <v>#VALUE!</v>
      </c>
      <c r="CT283" s="246" t="e">
        <f t="shared" si="2002"/>
        <v>#VALUE!</v>
      </c>
      <c r="CU283" s="246" t="e">
        <f t="shared" si="2003"/>
        <v>#VALUE!</v>
      </c>
      <c r="CV283" s="246" t="e">
        <f t="shared" si="2004"/>
        <v>#VALUE!</v>
      </c>
      <c r="CW283" s="246" t="e">
        <f t="shared" si="2005"/>
        <v>#VALUE!</v>
      </c>
      <c r="CX283" s="246" t="e">
        <f t="shared" si="2006"/>
        <v>#VALUE!</v>
      </c>
      <c r="CY283" s="246" t="e">
        <f t="shared" si="2007"/>
        <v>#VALUE!</v>
      </c>
      <c r="CZ283" s="246" t="e">
        <f t="shared" si="2008"/>
        <v>#VALUE!</v>
      </c>
      <c r="DA283" s="246" t="e">
        <f t="shared" si="2009"/>
        <v>#VALUE!</v>
      </c>
      <c r="DB283" s="246" t="e">
        <f t="shared" si="2010"/>
        <v>#VALUE!</v>
      </c>
      <c r="DC283" s="246" t="e">
        <f t="shared" si="2011"/>
        <v>#VALUE!</v>
      </c>
      <c r="DD283" s="246" t="e">
        <f t="shared" si="2012"/>
        <v>#VALUE!</v>
      </c>
      <c r="DE283" s="212"/>
      <c r="DF283" s="212" t="e">
        <f t="shared" si="2013"/>
        <v>#VALUE!</v>
      </c>
      <c r="DG283" s="212"/>
      <c r="DH283" s="212"/>
      <c r="DI283" s="212"/>
      <c r="DJ283" s="212"/>
      <c r="DK283" s="212"/>
      <c r="DL283" s="212"/>
      <c r="DM283" s="212"/>
      <c r="DN283" s="212"/>
      <c r="DO283" s="212"/>
      <c r="DP283" s="212"/>
      <c r="DQ283" s="212"/>
      <c r="DR283" s="264">
        <f t="shared" si="2014"/>
        <v>91</v>
      </c>
      <c r="DS283" s="241">
        <f t="shared" si="2015"/>
        <v>18</v>
      </c>
      <c r="DT283" s="212">
        <f t="shared" si="2016"/>
        <v>12</v>
      </c>
      <c r="DU283" s="212">
        <f t="shared" si="2017"/>
        <v>13</v>
      </c>
      <c r="DV283" s="212">
        <f t="shared" si="2018"/>
        <v>13</v>
      </c>
      <c r="DW283" s="212">
        <f t="shared" si="2019"/>
        <v>13</v>
      </c>
      <c r="DX283" s="264">
        <f t="shared" si="2020"/>
        <v>8</v>
      </c>
      <c r="DY283" s="265">
        <f t="shared" si="2021"/>
        <v>14</v>
      </c>
      <c r="DZ283" s="212">
        <f t="shared" si="2022"/>
        <v>91</v>
      </c>
      <c r="EA283" s="212">
        <f t="shared" si="2023"/>
        <v>18</v>
      </c>
      <c r="EB283" s="212">
        <f t="shared" si="2024"/>
        <v>0</v>
      </c>
      <c r="EC283" s="212">
        <f t="shared" ref="EC283:ED283" si="2138">IF(ISEVEN($B283),DT283,0)</f>
        <v>12</v>
      </c>
      <c r="ED283" s="212">
        <f t="shared" si="2138"/>
        <v>13</v>
      </c>
      <c r="EE283" s="212">
        <f t="shared" ref="EE283:EF283" si="2139">IF(ISODD($B283),DU283,0)</f>
        <v>0</v>
      </c>
      <c r="EF283" s="212">
        <f t="shared" si="2139"/>
        <v>0</v>
      </c>
      <c r="EG283" s="212">
        <f t="shared" si="2027"/>
        <v>13</v>
      </c>
      <c r="EH283" s="212">
        <f t="shared" si="2028"/>
        <v>0</v>
      </c>
      <c r="EI283" s="212">
        <f t="shared" ref="EI283:EJ283" si="2140">IF(ISEVEN($B283),DW283,0)</f>
        <v>13</v>
      </c>
      <c r="EJ283" s="264">
        <f t="shared" si="2140"/>
        <v>8</v>
      </c>
      <c r="EK283" s="212">
        <f t="shared" ref="EK283:EL283" si="2141">IF(ISODD($B283),DX283,0)</f>
        <v>0</v>
      </c>
      <c r="EL283" s="212">
        <f t="shared" si="2141"/>
        <v>0</v>
      </c>
      <c r="EM283" s="212">
        <f t="shared" si="2031"/>
        <v>14</v>
      </c>
      <c r="EN283" s="212"/>
      <c r="EO283" s="212"/>
      <c r="EP283" s="241">
        <f t="shared" si="2032"/>
        <v>18</v>
      </c>
      <c r="EQ283" s="212">
        <f t="shared" si="2033"/>
        <v>15</v>
      </c>
      <c r="ER283" s="212">
        <f t="shared" si="2034"/>
        <v>16</v>
      </c>
      <c r="ES283" s="212">
        <f t="shared" si="2035"/>
        <v>16</v>
      </c>
      <c r="ET283" s="264">
        <f t="shared" si="2036"/>
        <v>11</v>
      </c>
      <c r="EU283" s="212">
        <f t="shared" si="2037"/>
        <v>15</v>
      </c>
      <c r="EV283" s="212"/>
      <c r="EW283" s="212">
        <f t="shared" si="2038"/>
        <v>91</v>
      </c>
      <c r="EX283" s="212">
        <f t="shared" si="2039"/>
        <v>18</v>
      </c>
      <c r="EY283" s="212">
        <f t="shared" si="2040"/>
        <v>0</v>
      </c>
      <c r="EZ283" s="212">
        <f t="shared" ref="EZ283:FA283" si="2142">IF(ISEVEN($B283),EQ283,0)</f>
        <v>15</v>
      </c>
      <c r="FA283" s="212">
        <f t="shared" si="2142"/>
        <v>16</v>
      </c>
      <c r="FB283" s="212">
        <f t="shared" ref="FB283:FC283" si="2143">IF(ISODD($B283),ER283,0)</f>
        <v>0</v>
      </c>
      <c r="FC283" s="212">
        <f t="shared" si="2143"/>
        <v>0</v>
      </c>
      <c r="FD283" s="212">
        <f t="shared" si="2043"/>
        <v>16</v>
      </c>
      <c r="FE283" s="212">
        <f t="shared" si="2044"/>
        <v>0</v>
      </c>
      <c r="FF283" s="264">
        <f t="shared" ref="FF283:FG283" si="2144">IF(ISEVEN($B283),ET283,0)</f>
        <v>11</v>
      </c>
      <c r="FG283" s="212">
        <f t="shared" si="2144"/>
        <v>15</v>
      </c>
      <c r="FH283" s="212">
        <f t="shared" si="2046"/>
        <v>0</v>
      </c>
      <c r="FI283" s="212">
        <v>0</v>
      </c>
      <c r="FJ283" s="212">
        <v>0</v>
      </c>
      <c r="FK283" s="212"/>
      <c r="FL283" s="212"/>
      <c r="FM283" s="262">
        <v>91</v>
      </c>
    </row>
    <row r="284" spans="1:169" ht="15.75" customHeight="1" x14ac:dyDescent="0.2">
      <c r="A284" s="247">
        <v>281</v>
      </c>
      <c r="B284" s="248">
        <v>213423243281</v>
      </c>
      <c r="C284" s="249" t="s">
        <v>764</v>
      </c>
      <c r="D284" s="250"/>
      <c r="E284" s="251" t="s">
        <v>765</v>
      </c>
      <c r="F284" s="252">
        <f t="shared" si="1913"/>
        <v>2</v>
      </c>
      <c r="G284" s="252">
        <f t="shared" si="1914"/>
        <v>2</v>
      </c>
      <c r="H284" s="252">
        <f t="shared" si="1915"/>
        <v>2</v>
      </c>
      <c r="I284" s="252">
        <f t="shared" si="1916"/>
        <v>2</v>
      </c>
      <c r="J284" s="252">
        <f t="shared" si="1917"/>
        <v>2</v>
      </c>
      <c r="K284" s="252">
        <f t="shared" si="1918"/>
        <v>2</v>
      </c>
      <c r="L284" s="252">
        <f t="shared" si="1919"/>
        <v>2</v>
      </c>
      <c r="M284" s="252">
        <f t="shared" si="1920"/>
        <v>0</v>
      </c>
      <c r="N284" s="252">
        <f t="shared" si="1921"/>
        <v>0</v>
      </c>
      <c r="O284" s="253">
        <f t="shared" si="1922"/>
        <v>0</v>
      </c>
      <c r="P284" s="252">
        <f t="shared" si="1923"/>
        <v>10</v>
      </c>
      <c r="Q284" s="252">
        <f t="shared" si="1924"/>
        <v>0</v>
      </c>
      <c r="R284" s="252">
        <f t="shared" si="1925"/>
        <v>0</v>
      </c>
      <c r="S284" s="254">
        <f t="shared" si="1926"/>
        <v>0</v>
      </c>
      <c r="T284" s="255">
        <f t="shared" si="1927"/>
        <v>3</v>
      </c>
      <c r="U284" s="252">
        <f t="shared" si="1928"/>
        <v>0</v>
      </c>
      <c r="V284" s="252">
        <f t="shared" si="1929"/>
        <v>0</v>
      </c>
      <c r="W284" s="252">
        <f t="shared" si="1930"/>
        <v>0</v>
      </c>
      <c r="X284" s="254">
        <f t="shared" si="1931"/>
        <v>0</v>
      </c>
      <c r="Y284" s="256">
        <f t="shared" si="1932"/>
        <v>4</v>
      </c>
      <c r="Z284" s="252">
        <f t="shared" si="1933"/>
        <v>0</v>
      </c>
      <c r="AA284" s="252">
        <f t="shared" si="1934"/>
        <v>0</v>
      </c>
      <c r="AB284" s="252">
        <f t="shared" si="1935"/>
        <v>0</v>
      </c>
      <c r="AC284" s="254">
        <f t="shared" si="1936"/>
        <v>0</v>
      </c>
      <c r="AD284" s="255">
        <f t="shared" si="1937"/>
        <v>4</v>
      </c>
      <c r="AE284" s="252">
        <f t="shared" si="1938"/>
        <v>10</v>
      </c>
      <c r="AF284" s="252">
        <f t="shared" si="1939"/>
        <v>0</v>
      </c>
      <c r="AG284" s="252">
        <f t="shared" si="1940"/>
        <v>0</v>
      </c>
      <c r="AH284" s="254">
        <f t="shared" si="1941"/>
        <v>0</v>
      </c>
      <c r="AI284" s="257">
        <f t="shared" si="1942"/>
        <v>3</v>
      </c>
      <c r="AJ284" s="252">
        <f t="shared" si="1943"/>
        <v>9</v>
      </c>
      <c r="AK284" s="252">
        <f t="shared" si="1944"/>
        <v>0</v>
      </c>
      <c r="AL284" s="252">
        <f t="shared" si="1945"/>
        <v>0</v>
      </c>
      <c r="AM284" s="254">
        <f t="shared" si="1946"/>
        <v>0</v>
      </c>
      <c r="AN284" s="257">
        <f t="shared" si="1947"/>
        <v>3</v>
      </c>
      <c r="AO284" s="252">
        <f t="shared" si="1948"/>
        <v>0</v>
      </c>
      <c r="AP284" s="252">
        <f t="shared" si="1949"/>
        <v>0</v>
      </c>
      <c r="AQ284" s="252">
        <f t="shared" si="1950"/>
        <v>0</v>
      </c>
      <c r="AR284" s="254">
        <f t="shared" si="1951"/>
        <v>0</v>
      </c>
      <c r="AS284" s="257">
        <f t="shared" si="1952"/>
        <v>4</v>
      </c>
      <c r="AT284" s="252">
        <f t="shared" si="1953"/>
        <v>10</v>
      </c>
      <c r="AU284" s="252">
        <f t="shared" si="1954"/>
        <v>0</v>
      </c>
      <c r="AV284" s="252">
        <f t="shared" si="1955"/>
        <v>0</v>
      </c>
      <c r="AW284" s="254">
        <f t="shared" si="1956"/>
        <v>0</v>
      </c>
      <c r="AX284" s="258">
        <f t="shared" si="1957"/>
        <v>3</v>
      </c>
      <c r="AY284" s="252">
        <f t="shared" si="1958"/>
        <v>0</v>
      </c>
      <c r="AZ284" s="252">
        <f t="shared" si="1959"/>
        <v>0</v>
      </c>
      <c r="BA284" s="252">
        <f t="shared" si="1960"/>
        <v>0</v>
      </c>
      <c r="BB284" s="254">
        <f t="shared" si="1961"/>
        <v>0</v>
      </c>
      <c r="BC284" s="257">
        <f t="shared" si="1962"/>
        <v>4</v>
      </c>
      <c r="BD284" s="252">
        <f t="shared" si="1963"/>
        <v>0</v>
      </c>
      <c r="BE284" s="252">
        <f t="shared" si="1964"/>
        <v>0</v>
      </c>
      <c r="BF284" s="252">
        <f t="shared" si="1965"/>
        <v>0</v>
      </c>
      <c r="BG284" s="254">
        <f t="shared" si="1966"/>
        <v>0</v>
      </c>
      <c r="BH284" s="257">
        <f t="shared" si="1967"/>
        <v>4</v>
      </c>
      <c r="BI284" s="259">
        <f t="shared" si="1968"/>
        <v>5</v>
      </c>
      <c r="BJ284" s="252">
        <f t="shared" si="1969"/>
        <v>0</v>
      </c>
      <c r="BK284" s="252">
        <f t="shared" si="1970"/>
        <v>0</v>
      </c>
      <c r="BL284" s="254">
        <f t="shared" si="1971"/>
        <v>0</v>
      </c>
      <c r="BM284" s="260">
        <f t="shared" si="1972"/>
        <v>3</v>
      </c>
      <c r="BN284" s="252">
        <f t="shared" si="1973"/>
        <v>10</v>
      </c>
      <c r="BO284" s="252">
        <f t="shared" si="1974"/>
        <v>0</v>
      </c>
      <c r="BP284" s="252">
        <f t="shared" si="1975"/>
        <v>0</v>
      </c>
      <c r="BQ284" s="254">
        <f t="shared" si="1976"/>
        <v>0</v>
      </c>
      <c r="BR284" s="261">
        <f t="shared" si="1977"/>
        <v>3</v>
      </c>
      <c r="BS284" s="252">
        <f t="shared" si="1978"/>
        <v>0</v>
      </c>
      <c r="BT284" s="252">
        <f t="shared" si="1979"/>
        <v>0</v>
      </c>
      <c r="BU284" s="252">
        <f t="shared" si="1980"/>
        <v>0</v>
      </c>
      <c r="BV284" s="254">
        <f t="shared" si="1981"/>
        <v>0</v>
      </c>
      <c r="BW284" s="261">
        <f t="shared" si="1982"/>
        <v>4</v>
      </c>
      <c r="BX284" s="262">
        <v>68</v>
      </c>
      <c r="BY284" s="262">
        <v>68</v>
      </c>
      <c r="BZ284" s="246" t="e">
        <f t="shared" si="1983"/>
        <v>#VALUE!</v>
      </c>
      <c r="CA284" s="246">
        <f t="shared" si="1984"/>
        <v>20</v>
      </c>
      <c r="CB284" s="246" t="e">
        <f t="shared" si="1985"/>
        <v>#VALUE!</v>
      </c>
      <c r="CC284" s="246" t="e">
        <f t="shared" si="1986"/>
        <v>#VALUE!</v>
      </c>
      <c r="CD284" s="246" t="e">
        <f t="shared" si="1987"/>
        <v>#VALUE!</v>
      </c>
      <c r="CE284" s="246" t="e">
        <f t="shared" si="1988"/>
        <v>#VALUE!</v>
      </c>
      <c r="CF284" s="246" t="e">
        <f t="shared" si="1989"/>
        <v>#VALUE!</v>
      </c>
      <c r="CG284" s="246" t="e">
        <f t="shared" si="1990"/>
        <v>#VALUE!</v>
      </c>
      <c r="CH284" s="246" t="e">
        <f t="shared" si="1991"/>
        <v>#VALUE!</v>
      </c>
      <c r="CI284" s="246" t="e">
        <f t="shared" si="1992"/>
        <v>#VALUE!</v>
      </c>
      <c r="CJ284" s="246" t="e">
        <f t="shared" si="1993"/>
        <v>#VALUE!</v>
      </c>
      <c r="CK284" s="246" t="e">
        <f t="shared" si="1994"/>
        <v>#VALUE!</v>
      </c>
      <c r="CL284" s="246" t="e">
        <f t="shared" si="1995"/>
        <v>#VALUE!</v>
      </c>
      <c r="CM284" s="246" t="e">
        <f t="shared" si="1996"/>
        <v>#VALUE!</v>
      </c>
      <c r="CN284" s="246" t="e">
        <f t="shared" si="1997"/>
        <v>#VALUE!</v>
      </c>
      <c r="CO284" s="263" t="str">
        <f t="shared" si="1998"/>
        <v>2023PEC AI 443</v>
      </c>
      <c r="CP284" s="246" t="e">
        <f t="shared" si="1999"/>
        <v>#VALUE!</v>
      </c>
      <c r="CQ284" s="211"/>
      <c r="CR284" s="246">
        <f t="shared" si="2000"/>
        <v>20</v>
      </c>
      <c r="CS284" s="246" t="e">
        <f t="shared" si="2001"/>
        <v>#VALUE!</v>
      </c>
      <c r="CT284" s="246" t="e">
        <f t="shared" si="2002"/>
        <v>#VALUE!</v>
      </c>
      <c r="CU284" s="246" t="e">
        <f t="shared" si="2003"/>
        <v>#VALUE!</v>
      </c>
      <c r="CV284" s="246" t="e">
        <f t="shared" si="2004"/>
        <v>#VALUE!</v>
      </c>
      <c r="CW284" s="246" t="e">
        <f t="shared" si="2005"/>
        <v>#VALUE!</v>
      </c>
      <c r="CX284" s="246" t="e">
        <f t="shared" si="2006"/>
        <v>#VALUE!</v>
      </c>
      <c r="CY284" s="246" t="e">
        <f t="shared" si="2007"/>
        <v>#VALUE!</v>
      </c>
      <c r="CZ284" s="246" t="e">
        <f t="shared" si="2008"/>
        <v>#VALUE!</v>
      </c>
      <c r="DA284" s="246" t="e">
        <f t="shared" si="2009"/>
        <v>#VALUE!</v>
      </c>
      <c r="DB284" s="246" t="e">
        <f t="shared" si="2010"/>
        <v>#VALUE!</v>
      </c>
      <c r="DC284" s="246" t="e">
        <f t="shared" si="2011"/>
        <v>#VALUE!</v>
      </c>
      <c r="DD284" s="246" t="e">
        <f t="shared" si="2012"/>
        <v>#VALUE!</v>
      </c>
      <c r="DE284" s="212"/>
      <c r="DF284" s="212" t="e">
        <f t="shared" si="2013"/>
        <v>#VALUE!</v>
      </c>
      <c r="DG284" s="212"/>
      <c r="DH284" s="212"/>
      <c r="DI284" s="212"/>
      <c r="DJ284" s="212"/>
      <c r="DK284" s="212"/>
      <c r="DL284" s="212"/>
      <c r="DM284" s="212"/>
      <c r="DN284" s="212"/>
      <c r="DO284" s="212"/>
      <c r="DP284" s="212"/>
      <c r="DQ284" s="212"/>
      <c r="DR284" s="264">
        <f t="shared" si="2014"/>
        <v>68</v>
      </c>
      <c r="DS284" s="241">
        <f t="shared" si="2015"/>
        <v>14</v>
      </c>
      <c r="DT284" s="212">
        <f t="shared" si="2016"/>
        <v>10</v>
      </c>
      <c r="DU284" s="212">
        <f t="shared" si="2017"/>
        <v>10</v>
      </c>
      <c r="DV284" s="212">
        <f t="shared" si="2018"/>
        <v>9</v>
      </c>
      <c r="DW284" s="212">
        <f t="shared" si="2019"/>
        <v>10</v>
      </c>
      <c r="DX284" s="264">
        <f t="shared" si="2020"/>
        <v>5</v>
      </c>
      <c r="DY284" s="265">
        <f t="shared" si="2021"/>
        <v>10</v>
      </c>
      <c r="DZ284" s="212">
        <f t="shared" si="2022"/>
        <v>68</v>
      </c>
      <c r="EA284" s="212">
        <f t="shared" si="2023"/>
        <v>14</v>
      </c>
      <c r="EB284" s="212">
        <f t="shared" si="2024"/>
        <v>10</v>
      </c>
      <c r="EC284" s="212">
        <f t="shared" ref="EC284:ED284" si="2145">IF(ISEVEN($B284),DT284,0)</f>
        <v>0</v>
      </c>
      <c r="ED284" s="212">
        <f t="shared" si="2145"/>
        <v>0</v>
      </c>
      <c r="EE284" s="212">
        <f t="shared" ref="EE284:EF284" si="2146">IF(ISODD($B284),DU284,0)</f>
        <v>10</v>
      </c>
      <c r="EF284" s="212">
        <f t="shared" si="2146"/>
        <v>9</v>
      </c>
      <c r="EG284" s="212">
        <f t="shared" si="2027"/>
        <v>0</v>
      </c>
      <c r="EH284" s="212">
        <f t="shared" si="2028"/>
        <v>10</v>
      </c>
      <c r="EI284" s="212">
        <f t="shared" ref="EI284:EJ284" si="2147">IF(ISEVEN($B284),DW284,0)</f>
        <v>0</v>
      </c>
      <c r="EJ284" s="212">
        <f t="shared" si="2147"/>
        <v>0</v>
      </c>
      <c r="EK284" s="264">
        <f t="shared" ref="EK284:EL284" si="2148">IF(ISODD($B284),DX284,0)</f>
        <v>5</v>
      </c>
      <c r="EL284" s="212">
        <f t="shared" si="2148"/>
        <v>10</v>
      </c>
      <c r="EM284" s="212">
        <f t="shared" si="2031"/>
        <v>0</v>
      </c>
      <c r="EN284" s="212"/>
      <c r="EO284" s="212"/>
      <c r="EP284" s="241">
        <f t="shared" si="2032"/>
        <v>14</v>
      </c>
      <c r="EQ284" s="212">
        <f t="shared" si="2033"/>
        <v>12</v>
      </c>
      <c r="ER284" s="212">
        <f t="shared" si="2034"/>
        <v>12</v>
      </c>
      <c r="ES284" s="212">
        <f t="shared" si="2035"/>
        <v>11</v>
      </c>
      <c r="ET284" s="264">
        <f t="shared" si="2036"/>
        <v>8</v>
      </c>
      <c r="EU284" s="212">
        <f t="shared" si="2037"/>
        <v>11</v>
      </c>
      <c r="EV284" s="212"/>
      <c r="EW284" s="212">
        <f t="shared" si="2038"/>
        <v>68</v>
      </c>
      <c r="EX284" s="212">
        <f t="shared" si="2039"/>
        <v>14</v>
      </c>
      <c r="EY284" s="212">
        <f t="shared" si="2040"/>
        <v>12</v>
      </c>
      <c r="EZ284" s="212">
        <f t="shared" ref="EZ284:FA284" si="2149">IF(ISEVEN($B284),EQ284,0)</f>
        <v>0</v>
      </c>
      <c r="FA284" s="212">
        <f t="shared" si="2149"/>
        <v>0</v>
      </c>
      <c r="FB284" s="212">
        <f t="shared" ref="FB284:FC284" si="2150">IF(ISODD($B284),ER284,0)</f>
        <v>12</v>
      </c>
      <c r="FC284" s="212">
        <f t="shared" si="2150"/>
        <v>11</v>
      </c>
      <c r="FD284" s="212">
        <f t="shared" si="2043"/>
        <v>0</v>
      </c>
      <c r="FE284" s="264">
        <f t="shared" si="2044"/>
        <v>8</v>
      </c>
      <c r="FF284" s="212">
        <f t="shared" ref="FF284:FG284" si="2151">IF(ISEVEN($B284),ET284,0)</f>
        <v>0</v>
      </c>
      <c r="FG284" s="212">
        <f t="shared" si="2151"/>
        <v>0</v>
      </c>
      <c r="FH284" s="212">
        <f t="shared" si="2046"/>
        <v>11</v>
      </c>
      <c r="FI284" s="212">
        <v>0</v>
      </c>
      <c r="FJ284" s="212">
        <v>0</v>
      </c>
      <c r="FK284" s="212"/>
      <c r="FL284" s="212"/>
      <c r="FM284" s="262">
        <v>68</v>
      </c>
    </row>
    <row r="285" spans="1:169" ht="15.75" customHeight="1" x14ac:dyDescent="0.2">
      <c r="A285" s="247">
        <v>282</v>
      </c>
      <c r="B285" s="266">
        <v>213423243282</v>
      </c>
      <c r="C285" s="266" t="s">
        <v>299</v>
      </c>
      <c r="D285" s="250"/>
      <c r="E285" s="267" t="s">
        <v>300</v>
      </c>
      <c r="F285" s="252">
        <f t="shared" si="1913"/>
        <v>2</v>
      </c>
      <c r="G285" s="252">
        <f t="shared" si="1914"/>
        <v>2</v>
      </c>
      <c r="H285" s="252">
        <f t="shared" si="1915"/>
        <v>2</v>
      </c>
      <c r="I285" s="252">
        <f t="shared" si="1916"/>
        <v>2</v>
      </c>
      <c r="J285" s="252">
        <f t="shared" si="1917"/>
        <v>2</v>
      </c>
      <c r="K285" s="252">
        <f t="shared" si="1918"/>
        <v>2</v>
      </c>
      <c r="L285" s="252">
        <f t="shared" si="1919"/>
        <v>2</v>
      </c>
      <c r="M285" s="252">
        <f t="shared" si="1920"/>
        <v>2</v>
      </c>
      <c r="N285" s="252">
        <f t="shared" si="1921"/>
        <v>1</v>
      </c>
      <c r="O285" s="253">
        <f t="shared" si="1922"/>
        <v>0</v>
      </c>
      <c r="P285" s="252">
        <f t="shared" si="1923"/>
        <v>0</v>
      </c>
      <c r="Q285" s="252">
        <f t="shared" si="1924"/>
        <v>0</v>
      </c>
      <c r="R285" s="252">
        <f t="shared" si="1925"/>
        <v>0</v>
      </c>
      <c r="S285" s="254">
        <f t="shared" si="1926"/>
        <v>0</v>
      </c>
      <c r="T285" s="255">
        <f t="shared" si="1927"/>
        <v>4</v>
      </c>
      <c r="U285" s="252">
        <f t="shared" si="1928"/>
        <v>11</v>
      </c>
      <c r="V285" s="252">
        <f t="shared" si="1929"/>
        <v>0</v>
      </c>
      <c r="W285" s="252">
        <f t="shared" si="1930"/>
        <v>0</v>
      </c>
      <c r="X285" s="254">
        <f t="shared" si="1931"/>
        <v>0</v>
      </c>
      <c r="Y285" s="256">
        <f t="shared" si="1932"/>
        <v>3</v>
      </c>
      <c r="Z285" s="252">
        <f t="shared" si="1933"/>
        <v>12</v>
      </c>
      <c r="AA285" s="252">
        <f t="shared" si="1934"/>
        <v>0</v>
      </c>
      <c r="AB285" s="252">
        <f t="shared" si="1935"/>
        <v>0</v>
      </c>
      <c r="AC285" s="254">
        <f t="shared" si="1936"/>
        <v>0</v>
      </c>
      <c r="AD285" s="255">
        <f t="shared" si="1937"/>
        <v>3</v>
      </c>
      <c r="AE285" s="252">
        <f t="shared" si="1938"/>
        <v>0</v>
      </c>
      <c r="AF285" s="252">
        <f t="shared" si="1939"/>
        <v>0</v>
      </c>
      <c r="AG285" s="252">
        <f t="shared" si="1940"/>
        <v>0</v>
      </c>
      <c r="AH285" s="254">
        <f t="shared" si="1941"/>
        <v>0</v>
      </c>
      <c r="AI285" s="257">
        <f t="shared" si="1942"/>
        <v>4</v>
      </c>
      <c r="AJ285" s="252">
        <f t="shared" si="1943"/>
        <v>0</v>
      </c>
      <c r="AK285" s="252">
        <f t="shared" si="1944"/>
        <v>0</v>
      </c>
      <c r="AL285" s="252">
        <f t="shared" si="1945"/>
        <v>0</v>
      </c>
      <c r="AM285" s="254">
        <f t="shared" si="1946"/>
        <v>0</v>
      </c>
      <c r="AN285" s="257">
        <f t="shared" si="1947"/>
        <v>4</v>
      </c>
      <c r="AO285" s="252">
        <f t="shared" si="1948"/>
        <v>12</v>
      </c>
      <c r="AP285" s="252">
        <f t="shared" si="1949"/>
        <v>0</v>
      </c>
      <c r="AQ285" s="252">
        <f t="shared" si="1950"/>
        <v>0</v>
      </c>
      <c r="AR285" s="254">
        <f t="shared" si="1951"/>
        <v>0</v>
      </c>
      <c r="AS285" s="257">
        <f t="shared" si="1952"/>
        <v>3</v>
      </c>
      <c r="AT285" s="252">
        <f t="shared" si="1953"/>
        <v>0</v>
      </c>
      <c r="AU285" s="252">
        <f t="shared" si="1954"/>
        <v>0</v>
      </c>
      <c r="AV285" s="252">
        <f t="shared" si="1955"/>
        <v>0</v>
      </c>
      <c r="AW285" s="254">
        <f t="shared" si="1956"/>
        <v>0</v>
      </c>
      <c r="AX285" s="258">
        <f t="shared" si="1957"/>
        <v>4</v>
      </c>
      <c r="AY285" s="252">
        <f t="shared" si="1958"/>
        <v>12</v>
      </c>
      <c r="AZ285" s="252">
        <f t="shared" si="1959"/>
        <v>0</v>
      </c>
      <c r="BA285" s="252">
        <f t="shared" si="1960"/>
        <v>0</v>
      </c>
      <c r="BB285" s="254">
        <f t="shared" si="1961"/>
        <v>0</v>
      </c>
      <c r="BC285" s="257">
        <f t="shared" si="1962"/>
        <v>3</v>
      </c>
      <c r="BD285" s="259">
        <f t="shared" si="1963"/>
        <v>7</v>
      </c>
      <c r="BE285" s="252">
        <f t="shared" si="1964"/>
        <v>0</v>
      </c>
      <c r="BF285" s="252">
        <f t="shared" si="1965"/>
        <v>0</v>
      </c>
      <c r="BG285" s="254">
        <f t="shared" si="1966"/>
        <v>0</v>
      </c>
      <c r="BH285" s="257">
        <f t="shared" si="1967"/>
        <v>3</v>
      </c>
      <c r="BI285" s="252">
        <f t="shared" si="1968"/>
        <v>0</v>
      </c>
      <c r="BJ285" s="252">
        <f t="shared" si="1969"/>
        <v>0</v>
      </c>
      <c r="BK285" s="252">
        <f t="shared" si="1970"/>
        <v>0</v>
      </c>
      <c r="BL285" s="254">
        <f t="shared" si="1971"/>
        <v>0</v>
      </c>
      <c r="BM285" s="260">
        <f t="shared" si="1972"/>
        <v>4</v>
      </c>
      <c r="BN285" s="252">
        <f t="shared" si="1973"/>
        <v>0</v>
      </c>
      <c r="BO285" s="252">
        <f t="shared" si="1974"/>
        <v>0</v>
      </c>
      <c r="BP285" s="252">
        <f t="shared" si="1975"/>
        <v>0</v>
      </c>
      <c r="BQ285" s="254">
        <f t="shared" si="1976"/>
        <v>0</v>
      </c>
      <c r="BR285" s="261">
        <f t="shared" si="1977"/>
        <v>4</v>
      </c>
      <c r="BS285" s="252">
        <f t="shared" si="1978"/>
        <v>12</v>
      </c>
      <c r="BT285" s="252">
        <f t="shared" si="1979"/>
        <v>0</v>
      </c>
      <c r="BU285" s="252">
        <f t="shared" si="1980"/>
        <v>0</v>
      </c>
      <c r="BV285" s="254">
        <f t="shared" si="1981"/>
        <v>0</v>
      </c>
      <c r="BW285" s="261">
        <f t="shared" si="1982"/>
        <v>3</v>
      </c>
      <c r="BX285" s="262">
        <v>83</v>
      </c>
      <c r="BY285" s="262">
        <v>83</v>
      </c>
      <c r="BZ285" s="246" t="e">
        <f t="shared" si="1983"/>
        <v>#VALUE!</v>
      </c>
      <c r="CA285" s="246">
        <f t="shared" si="1984"/>
        <v>20</v>
      </c>
      <c r="CB285" s="246" t="e">
        <f t="shared" si="1985"/>
        <v>#VALUE!</v>
      </c>
      <c r="CC285" s="246" t="e">
        <f t="shared" si="1986"/>
        <v>#VALUE!</v>
      </c>
      <c r="CD285" s="246" t="e">
        <f t="shared" si="1987"/>
        <v>#VALUE!</v>
      </c>
      <c r="CE285" s="246" t="e">
        <f t="shared" si="1988"/>
        <v>#VALUE!</v>
      </c>
      <c r="CF285" s="246" t="e">
        <f t="shared" si="1989"/>
        <v>#VALUE!</v>
      </c>
      <c r="CG285" s="246" t="e">
        <f t="shared" si="1990"/>
        <v>#VALUE!</v>
      </c>
      <c r="CH285" s="246" t="e">
        <f t="shared" si="1991"/>
        <v>#VALUE!</v>
      </c>
      <c r="CI285" s="246" t="e">
        <f t="shared" si="1992"/>
        <v>#VALUE!</v>
      </c>
      <c r="CJ285" s="246" t="e">
        <f t="shared" si="1993"/>
        <v>#VALUE!</v>
      </c>
      <c r="CK285" s="246" t="e">
        <f t="shared" si="1994"/>
        <v>#VALUE!</v>
      </c>
      <c r="CL285" s="246" t="e">
        <f t="shared" si="1995"/>
        <v>#VALUE!</v>
      </c>
      <c r="CM285" s="246" t="e">
        <f t="shared" si="1996"/>
        <v>#VALUE!</v>
      </c>
      <c r="CN285" s="246" t="e">
        <f t="shared" si="1997"/>
        <v>#VALUE!</v>
      </c>
      <c r="CO285" s="263" t="str">
        <f t="shared" si="1998"/>
        <v>2023PEC AI 210</v>
      </c>
      <c r="CP285" s="246" t="e">
        <f t="shared" si="1999"/>
        <v>#VALUE!</v>
      </c>
      <c r="CQ285" s="211"/>
      <c r="CR285" s="246">
        <f t="shared" si="2000"/>
        <v>20</v>
      </c>
      <c r="CS285" s="246" t="e">
        <f t="shared" si="2001"/>
        <v>#VALUE!</v>
      </c>
      <c r="CT285" s="246" t="e">
        <f t="shared" si="2002"/>
        <v>#VALUE!</v>
      </c>
      <c r="CU285" s="246" t="e">
        <f t="shared" si="2003"/>
        <v>#VALUE!</v>
      </c>
      <c r="CV285" s="246" t="e">
        <f t="shared" si="2004"/>
        <v>#VALUE!</v>
      </c>
      <c r="CW285" s="246" t="e">
        <f t="shared" si="2005"/>
        <v>#VALUE!</v>
      </c>
      <c r="CX285" s="246" t="e">
        <f t="shared" si="2006"/>
        <v>#VALUE!</v>
      </c>
      <c r="CY285" s="246" t="e">
        <f t="shared" si="2007"/>
        <v>#VALUE!</v>
      </c>
      <c r="CZ285" s="246" t="e">
        <f t="shared" si="2008"/>
        <v>#VALUE!</v>
      </c>
      <c r="DA285" s="246" t="e">
        <f t="shared" si="2009"/>
        <v>#VALUE!</v>
      </c>
      <c r="DB285" s="246" t="e">
        <f t="shared" si="2010"/>
        <v>#VALUE!</v>
      </c>
      <c r="DC285" s="246" t="e">
        <f t="shared" si="2011"/>
        <v>#VALUE!</v>
      </c>
      <c r="DD285" s="246" t="e">
        <f t="shared" si="2012"/>
        <v>#VALUE!</v>
      </c>
      <c r="DE285" s="212"/>
      <c r="DF285" s="212" t="e">
        <f t="shared" si="2013"/>
        <v>#VALUE!</v>
      </c>
      <c r="DG285" s="212"/>
      <c r="DH285" s="212"/>
      <c r="DI285" s="212"/>
      <c r="DJ285" s="212"/>
      <c r="DK285" s="212"/>
      <c r="DL285" s="212"/>
      <c r="DM285" s="212"/>
      <c r="DN285" s="212"/>
      <c r="DO285" s="212"/>
      <c r="DP285" s="212"/>
      <c r="DQ285" s="212"/>
      <c r="DR285" s="264">
        <f t="shared" si="2014"/>
        <v>83</v>
      </c>
      <c r="DS285" s="241">
        <f t="shared" si="2015"/>
        <v>17</v>
      </c>
      <c r="DT285" s="212">
        <f t="shared" si="2016"/>
        <v>11</v>
      </c>
      <c r="DU285" s="212">
        <f t="shared" si="2017"/>
        <v>12</v>
      </c>
      <c r="DV285" s="212">
        <f t="shared" si="2018"/>
        <v>12</v>
      </c>
      <c r="DW285" s="212">
        <f t="shared" si="2019"/>
        <v>12</v>
      </c>
      <c r="DX285" s="264">
        <f t="shared" si="2020"/>
        <v>7</v>
      </c>
      <c r="DY285" s="265">
        <f t="shared" si="2021"/>
        <v>12</v>
      </c>
      <c r="DZ285" s="212">
        <f t="shared" si="2022"/>
        <v>83</v>
      </c>
      <c r="EA285" s="212">
        <f t="shared" si="2023"/>
        <v>17</v>
      </c>
      <c r="EB285" s="212">
        <f t="shared" si="2024"/>
        <v>0</v>
      </c>
      <c r="EC285" s="212">
        <f t="shared" ref="EC285:ED285" si="2152">IF(ISEVEN($B285),DT285,0)</f>
        <v>11</v>
      </c>
      <c r="ED285" s="212">
        <f t="shared" si="2152"/>
        <v>12</v>
      </c>
      <c r="EE285" s="212">
        <f t="shared" ref="EE285:EF285" si="2153">IF(ISODD($B285),DU285,0)</f>
        <v>0</v>
      </c>
      <c r="EF285" s="212">
        <f t="shared" si="2153"/>
        <v>0</v>
      </c>
      <c r="EG285" s="212">
        <f t="shared" si="2027"/>
        <v>12</v>
      </c>
      <c r="EH285" s="212">
        <f t="shared" si="2028"/>
        <v>0</v>
      </c>
      <c r="EI285" s="212">
        <f t="shared" ref="EI285:EJ285" si="2154">IF(ISEVEN($B285),DW285,0)</f>
        <v>12</v>
      </c>
      <c r="EJ285" s="264">
        <f t="shared" si="2154"/>
        <v>7</v>
      </c>
      <c r="EK285" s="212">
        <f t="shared" ref="EK285:EL285" si="2155">IF(ISODD($B285),DX285,0)</f>
        <v>0</v>
      </c>
      <c r="EL285" s="212">
        <f t="shared" si="2155"/>
        <v>0</v>
      </c>
      <c r="EM285" s="212">
        <f t="shared" si="2031"/>
        <v>12</v>
      </c>
      <c r="EN285" s="212"/>
      <c r="EO285" s="212"/>
      <c r="EP285" s="241">
        <f t="shared" si="2032"/>
        <v>17</v>
      </c>
      <c r="EQ285" s="212">
        <f t="shared" si="2033"/>
        <v>14</v>
      </c>
      <c r="ER285" s="212">
        <f t="shared" si="2034"/>
        <v>15</v>
      </c>
      <c r="ES285" s="212">
        <f t="shared" si="2035"/>
        <v>15</v>
      </c>
      <c r="ET285" s="264">
        <f t="shared" si="2036"/>
        <v>9</v>
      </c>
      <c r="EU285" s="212">
        <f t="shared" si="2037"/>
        <v>13</v>
      </c>
      <c r="EV285" s="212"/>
      <c r="EW285" s="212">
        <f t="shared" si="2038"/>
        <v>83</v>
      </c>
      <c r="EX285" s="212">
        <f t="shared" si="2039"/>
        <v>17</v>
      </c>
      <c r="EY285" s="212">
        <f t="shared" si="2040"/>
        <v>0</v>
      </c>
      <c r="EZ285" s="212">
        <f t="shared" ref="EZ285:FA285" si="2156">IF(ISEVEN($B285),EQ285,0)</f>
        <v>14</v>
      </c>
      <c r="FA285" s="212">
        <f t="shared" si="2156"/>
        <v>15</v>
      </c>
      <c r="FB285" s="212">
        <f t="shared" ref="FB285:FC285" si="2157">IF(ISODD($B285),ER285,0)</f>
        <v>0</v>
      </c>
      <c r="FC285" s="212">
        <f t="shared" si="2157"/>
        <v>0</v>
      </c>
      <c r="FD285" s="212">
        <f t="shared" si="2043"/>
        <v>15</v>
      </c>
      <c r="FE285" s="212">
        <f t="shared" si="2044"/>
        <v>0</v>
      </c>
      <c r="FF285" s="264">
        <f t="shared" ref="FF285:FG285" si="2158">IF(ISEVEN($B285),ET285,0)</f>
        <v>9</v>
      </c>
      <c r="FG285" s="212">
        <f t="shared" si="2158"/>
        <v>13</v>
      </c>
      <c r="FH285" s="212">
        <f t="shared" si="2046"/>
        <v>0</v>
      </c>
      <c r="FI285" s="212">
        <v>0</v>
      </c>
      <c r="FJ285" s="212">
        <v>0</v>
      </c>
      <c r="FK285" s="212"/>
      <c r="FL285" s="212"/>
      <c r="FM285" s="262">
        <v>83</v>
      </c>
    </row>
    <row r="286" spans="1:169" ht="15.75" customHeight="1" x14ac:dyDescent="0.2">
      <c r="A286" s="247">
        <v>283</v>
      </c>
      <c r="B286" s="266">
        <v>213423243283</v>
      </c>
      <c r="C286" s="266" t="s">
        <v>305</v>
      </c>
      <c r="D286" s="250"/>
      <c r="E286" s="267" t="s">
        <v>302</v>
      </c>
      <c r="F286" s="252">
        <f t="shared" si="1913"/>
        <v>2</v>
      </c>
      <c r="G286" s="252">
        <f t="shared" si="1914"/>
        <v>2</v>
      </c>
      <c r="H286" s="252">
        <f t="shared" si="1915"/>
        <v>2</v>
      </c>
      <c r="I286" s="252">
        <f t="shared" si="1916"/>
        <v>2</v>
      </c>
      <c r="J286" s="252">
        <f t="shared" si="1917"/>
        <v>2</v>
      </c>
      <c r="K286" s="252">
        <f t="shared" si="1918"/>
        <v>2</v>
      </c>
      <c r="L286" s="252">
        <f t="shared" si="1919"/>
        <v>0</v>
      </c>
      <c r="M286" s="252">
        <f t="shared" si="1920"/>
        <v>0</v>
      </c>
      <c r="N286" s="252">
        <f t="shared" si="1921"/>
        <v>0</v>
      </c>
      <c r="O286" s="253">
        <f t="shared" si="1922"/>
        <v>0</v>
      </c>
      <c r="P286" s="252">
        <f t="shared" si="1923"/>
        <v>9</v>
      </c>
      <c r="Q286" s="252">
        <f t="shared" si="1924"/>
        <v>0</v>
      </c>
      <c r="R286" s="252">
        <f t="shared" si="1925"/>
        <v>0</v>
      </c>
      <c r="S286" s="254">
        <f t="shared" si="1926"/>
        <v>0</v>
      </c>
      <c r="T286" s="255">
        <f t="shared" si="1927"/>
        <v>3</v>
      </c>
      <c r="U286" s="252">
        <f t="shared" si="1928"/>
        <v>0</v>
      </c>
      <c r="V286" s="252">
        <f t="shared" si="1929"/>
        <v>0</v>
      </c>
      <c r="W286" s="252">
        <f t="shared" si="1930"/>
        <v>0</v>
      </c>
      <c r="X286" s="254">
        <f t="shared" si="1931"/>
        <v>0</v>
      </c>
      <c r="Y286" s="256">
        <f t="shared" si="1932"/>
        <v>4</v>
      </c>
      <c r="Z286" s="252">
        <f t="shared" si="1933"/>
        <v>0</v>
      </c>
      <c r="AA286" s="252">
        <f t="shared" si="1934"/>
        <v>0</v>
      </c>
      <c r="AB286" s="252">
        <f t="shared" si="1935"/>
        <v>0</v>
      </c>
      <c r="AC286" s="254">
        <f t="shared" si="1936"/>
        <v>0</v>
      </c>
      <c r="AD286" s="255">
        <f t="shared" si="1937"/>
        <v>4</v>
      </c>
      <c r="AE286" s="252">
        <f t="shared" si="1938"/>
        <v>9</v>
      </c>
      <c r="AF286" s="252">
        <f t="shared" si="1939"/>
        <v>0</v>
      </c>
      <c r="AG286" s="252">
        <f t="shared" si="1940"/>
        <v>0</v>
      </c>
      <c r="AH286" s="254">
        <f t="shared" si="1941"/>
        <v>0</v>
      </c>
      <c r="AI286" s="257">
        <f t="shared" si="1942"/>
        <v>3</v>
      </c>
      <c r="AJ286" s="252">
        <f t="shared" si="1943"/>
        <v>7</v>
      </c>
      <c r="AK286" s="252">
        <f t="shared" si="1944"/>
        <v>0</v>
      </c>
      <c r="AL286" s="252">
        <f t="shared" si="1945"/>
        <v>0</v>
      </c>
      <c r="AM286" s="254">
        <f t="shared" si="1946"/>
        <v>0</v>
      </c>
      <c r="AN286" s="257">
        <f t="shared" si="1947"/>
        <v>3</v>
      </c>
      <c r="AO286" s="252">
        <f t="shared" si="1948"/>
        <v>0</v>
      </c>
      <c r="AP286" s="252">
        <f t="shared" si="1949"/>
        <v>0</v>
      </c>
      <c r="AQ286" s="252">
        <f t="shared" si="1950"/>
        <v>0</v>
      </c>
      <c r="AR286" s="254">
        <f t="shared" si="1951"/>
        <v>0</v>
      </c>
      <c r="AS286" s="257">
        <f t="shared" si="1952"/>
        <v>4</v>
      </c>
      <c r="AT286" s="252">
        <f t="shared" si="1953"/>
        <v>9</v>
      </c>
      <c r="AU286" s="252">
        <f t="shared" si="1954"/>
        <v>0</v>
      </c>
      <c r="AV286" s="252">
        <f t="shared" si="1955"/>
        <v>0</v>
      </c>
      <c r="AW286" s="254">
        <f t="shared" si="1956"/>
        <v>0</v>
      </c>
      <c r="AX286" s="258">
        <f t="shared" si="1957"/>
        <v>3</v>
      </c>
      <c r="AY286" s="252">
        <f t="shared" si="1958"/>
        <v>0</v>
      </c>
      <c r="AZ286" s="252">
        <f t="shared" si="1959"/>
        <v>0</v>
      </c>
      <c r="BA286" s="252">
        <f t="shared" si="1960"/>
        <v>0</v>
      </c>
      <c r="BB286" s="254">
        <f t="shared" si="1961"/>
        <v>0</v>
      </c>
      <c r="BC286" s="257">
        <f t="shared" si="1962"/>
        <v>4</v>
      </c>
      <c r="BD286" s="252">
        <f t="shared" si="1963"/>
        <v>0</v>
      </c>
      <c r="BE286" s="252">
        <f t="shared" si="1964"/>
        <v>0</v>
      </c>
      <c r="BF286" s="252">
        <f t="shared" si="1965"/>
        <v>0</v>
      </c>
      <c r="BG286" s="254">
        <f t="shared" si="1966"/>
        <v>0</v>
      </c>
      <c r="BH286" s="257">
        <f t="shared" si="1967"/>
        <v>4</v>
      </c>
      <c r="BI286" s="259">
        <f t="shared" si="1968"/>
        <v>3</v>
      </c>
      <c r="BJ286" s="252">
        <f t="shared" si="1969"/>
        <v>0</v>
      </c>
      <c r="BK286" s="252">
        <f t="shared" si="1970"/>
        <v>0</v>
      </c>
      <c r="BL286" s="254">
        <f t="shared" si="1971"/>
        <v>0</v>
      </c>
      <c r="BM286" s="260">
        <f t="shared" si="1972"/>
        <v>3</v>
      </c>
      <c r="BN286" s="252">
        <f t="shared" si="1973"/>
        <v>9</v>
      </c>
      <c r="BO286" s="252">
        <f t="shared" si="1974"/>
        <v>0</v>
      </c>
      <c r="BP286" s="252">
        <f t="shared" si="1975"/>
        <v>0</v>
      </c>
      <c r="BQ286" s="254">
        <f t="shared" si="1976"/>
        <v>0</v>
      </c>
      <c r="BR286" s="261">
        <f t="shared" si="1977"/>
        <v>3</v>
      </c>
      <c r="BS286" s="252">
        <f t="shared" si="1978"/>
        <v>0</v>
      </c>
      <c r="BT286" s="252">
        <f t="shared" si="1979"/>
        <v>0</v>
      </c>
      <c r="BU286" s="252">
        <f t="shared" si="1980"/>
        <v>0</v>
      </c>
      <c r="BV286" s="254">
        <f t="shared" si="1981"/>
        <v>0</v>
      </c>
      <c r="BW286" s="261">
        <f t="shared" si="1982"/>
        <v>4</v>
      </c>
      <c r="BX286" s="262">
        <v>58</v>
      </c>
      <c r="BY286" s="262">
        <v>58</v>
      </c>
      <c r="BZ286" s="246" t="e">
        <f t="shared" si="1983"/>
        <v>#VALUE!</v>
      </c>
      <c r="CA286" s="246">
        <f t="shared" si="1984"/>
        <v>20</v>
      </c>
      <c r="CB286" s="246" t="e">
        <f t="shared" si="1985"/>
        <v>#VALUE!</v>
      </c>
      <c r="CC286" s="246" t="e">
        <f t="shared" si="1986"/>
        <v>#VALUE!</v>
      </c>
      <c r="CD286" s="246" t="e">
        <f t="shared" si="1987"/>
        <v>#VALUE!</v>
      </c>
      <c r="CE286" s="246" t="e">
        <f t="shared" si="1988"/>
        <v>#VALUE!</v>
      </c>
      <c r="CF286" s="246" t="e">
        <f t="shared" si="1989"/>
        <v>#VALUE!</v>
      </c>
      <c r="CG286" s="246" t="e">
        <f t="shared" si="1990"/>
        <v>#VALUE!</v>
      </c>
      <c r="CH286" s="246" t="e">
        <f t="shared" si="1991"/>
        <v>#VALUE!</v>
      </c>
      <c r="CI286" s="246" t="e">
        <f t="shared" si="1992"/>
        <v>#VALUE!</v>
      </c>
      <c r="CJ286" s="246" t="e">
        <f t="shared" si="1993"/>
        <v>#VALUE!</v>
      </c>
      <c r="CK286" s="246" t="e">
        <f t="shared" si="1994"/>
        <v>#VALUE!</v>
      </c>
      <c r="CL286" s="246" t="e">
        <f t="shared" si="1995"/>
        <v>#VALUE!</v>
      </c>
      <c r="CM286" s="246" t="e">
        <f t="shared" si="1996"/>
        <v>#VALUE!</v>
      </c>
      <c r="CN286" s="246" t="e">
        <f t="shared" si="1997"/>
        <v>#VALUE!</v>
      </c>
      <c r="CO286" s="263" t="str">
        <f t="shared" si="1998"/>
        <v>2023PEC AI 213</v>
      </c>
      <c r="CP286" s="246" t="e">
        <f t="shared" si="1999"/>
        <v>#VALUE!</v>
      </c>
      <c r="CQ286" s="211"/>
      <c r="CR286" s="246">
        <f t="shared" si="2000"/>
        <v>20</v>
      </c>
      <c r="CS286" s="246" t="e">
        <f t="shared" si="2001"/>
        <v>#VALUE!</v>
      </c>
      <c r="CT286" s="246" t="e">
        <f t="shared" si="2002"/>
        <v>#VALUE!</v>
      </c>
      <c r="CU286" s="246" t="e">
        <f t="shared" si="2003"/>
        <v>#VALUE!</v>
      </c>
      <c r="CV286" s="246" t="e">
        <f t="shared" si="2004"/>
        <v>#VALUE!</v>
      </c>
      <c r="CW286" s="246" t="e">
        <f t="shared" si="2005"/>
        <v>#VALUE!</v>
      </c>
      <c r="CX286" s="246" t="e">
        <f t="shared" si="2006"/>
        <v>#VALUE!</v>
      </c>
      <c r="CY286" s="246" t="e">
        <f t="shared" si="2007"/>
        <v>#VALUE!</v>
      </c>
      <c r="CZ286" s="246" t="e">
        <f t="shared" si="2008"/>
        <v>#VALUE!</v>
      </c>
      <c r="DA286" s="246" t="e">
        <f t="shared" si="2009"/>
        <v>#VALUE!</v>
      </c>
      <c r="DB286" s="246" t="e">
        <f t="shared" si="2010"/>
        <v>#VALUE!</v>
      </c>
      <c r="DC286" s="246" t="e">
        <f t="shared" si="2011"/>
        <v>#VALUE!</v>
      </c>
      <c r="DD286" s="246" t="e">
        <f t="shared" si="2012"/>
        <v>#VALUE!</v>
      </c>
      <c r="DE286" s="212"/>
      <c r="DF286" s="212" t="e">
        <f t="shared" si="2013"/>
        <v>#VALUE!</v>
      </c>
      <c r="DG286" s="212"/>
      <c r="DH286" s="212"/>
      <c r="DI286" s="212"/>
      <c r="DJ286" s="212"/>
      <c r="DK286" s="212"/>
      <c r="DL286" s="212"/>
      <c r="DM286" s="212"/>
      <c r="DN286" s="212"/>
      <c r="DO286" s="212"/>
      <c r="DP286" s="212"/>
      <c r="DQ286" s="212"/>
      <c r="DR286" s="264">
        <f t="shared" si="2014"/>
        <v>58</v>
      </c>
      <c r="DS286" s="241">
        <f t="shared" si="2015"/>
        <v>12</v>
      </c>
      <c r="DT286" s="212">
        <f t="shared" si="2016"/>
        <v>9</v>
      </c>
      <c r="DU286" s="212">
        <f t="shared" si="2017"/>
        <v>9</v>
      </c>
      <c r="DV286" s="212">
        <f t="shared" si="2018"/>
        <v>7</v>
      </c>
      <c r="DW286" s="212">
        <f t="shared" si="2019"/>
        <v>9</v>
      </c>
      <c r="DX286" s="264">
        <f t="shared" si="2020"/>
        <v>3</v>
      </c>
      <c r="DY286" s="265">
        <f t="shared" si="2021"/>
        <v>9</v>
      </c>
      <c r="DZ286" s="212">
        <f t="shared" si="2022"/>
        <v>58</v>
      </c>
      <c r="EA286" s="212">
        <f t="shared" si="2023"/>
        <v>12</v>
      </c>
      <c r="EB286" s="212">
        <f t="shared" si="2024"/>
        <v>9</v>
      </c>
      <c r="EC286" s="212">
        <f t="shared" ref="EC286:ED286" si="2159">IF(ISEVEN($B286),DT286,0)</f>
        <v>0</v>
      </c>
      <c r="ED286" s="212">
        <f t="shared" si="2159"/>
        <v>0</v>
      </c>
      <c r="EE286" s="212">
        <f t="shared" ref="EE286:EF286" si="2160">IF(ISODD($B286),DU286,0)</f>
        <v>9</v>
      </c>
      <c r="EF286" s="212">
        <f t="shared" si="2160"/>
        <v>7</v>
      </c>
      <c r="EG286" s="212">
        <f t="shared" si="2027"/>
        <v>0</v>
      </c>
      <c r="EH286" s="212">
        <f t="shared" si="2028"/>
        <v>9</v>
      </c>
      <c r="EI286" s="212">
        <f t="shared" ref="EI286:EJ286" si="2161">IF(ISEVEN($B286),DW286,0)</f>
        <v>0</v>
      </c>
      <c r="EJ286" s="212">
        <f t="shared" si="2161"/>
        <v>0</v>
      </c>
      <c r="EK286" s="264">
        <f t="shared" ref="EK286:EL286" si="2162">IF(ISODD($B286),DX286,0)</f>
        <v>3</v>
      </c>
      <c r="EL286" s="212">
        <f t="shared" si="2162"/>
        <v>9</v>
      </c>
      <c r="EM286" s="212">
        <f t="shared" si="2031"/>
        <v>0</v>
      </c>
      <c r="EN286" s="212"/>
      <c r="EO286" s="212"/>
      <c r="EP286" s="241">
        <f t="shared" si="2032"/>
        <v>12</v>
      </c>
      <c r="EQ286" s="212">
        <f t="shared" si="2033"/>
        <v>10</v>
      </c>
      <c r="ER286" s="212">
        <f t="shared" si="2034"/>
        <v>10</v>
      </c>
      <c r="ES286" s="212">
        <f t="shared" si="2035"/>
        <v>9</v>
      </c>
      <c r="ET286" s="264">
        <f t="shared" si="2036"/>
        <v>8</v>
      </c>
      <c r="EU286" s="212">
        <f t="shared" si="2037"/>
        <v>9</v>
      </c>
      <c r="EV286" s="212"/>
      <c r="EW286" s="212">
        <f t="shared" si="2038"/>
        <v>58</v>
      </c>
      <c r="EX286" s="212">
        <f t="shared" si="2039"/>
        <v>12</v>
      </c>
      <c r="EY286" s="212">
        <f t="shared" si="2040"/>
        <v>10</v>
      </c>
      <c r="EZ286" s="212">
        <f t="shared" ref="EZ286:FA286" si="2163">IF(ISEVEN($B286),EQ286,0)</f>
        <v>0</v>
      </c>
      <c r="FA286" s="212">
        <f t="shared" si="2163"/>
        <v>0</v>
      </c>
      <c r="FB286" s="212">
        <f t="shared" ref="FB286:FC286" si="2164">IF(ISODD($B286),ER286,0)</f>
        <v>10</v>
      </c>
      <c r="FC286" s="212">
        <f t="shared" si="2164"/>
        <v>9</v>
      </c>
      <c r="FD286" s="212">
        <f t="shared" si="2043"/>
        <v>0</v>
      </c>
      <c r="FE286" s="264">
        <f t="shared" si="2044"/>
        <v>8</v>
      </c>
      <c r="FF286" s="212">
        <f t="shared" ref="FF286:FG286" si="2165">IF(ISEVEN($B286),ET286,0)</f>
        <v>0</v>
      </c>
      <c r="FG286" s="212">
        <f t="shared" si="2165"/>
        <v>0</v>
      </c>
      <c r="FH286" s="212">
        <f t="shared" si="2046"/>
        <v>9</v>
      </c>
      <c r="FI286" s="212">
        <v>0</v>
      </c>
      <c r="FJ286" s="212">
        <v>0</v>
      </c>
      <c r="FK286" s="212"/>
      <c r="FL286" s="212"/>
      <c r="FM286" s="262">
        <v>58</v>
      </c>
    </row>
    <row r="287" spans="1:169" ht="15.75" customHeight="1" x14ac:dyDescent="0.2">
      <c r="A287" s="247">
        <v>284</v>
      </c>
      <c r="B287" s="248">
        <v>213423243284</v>
      </c>
      <c r="C287" s="249" t="s">
        <v>766</v>
      </c>
      <c r="D287" s="250"/>
      <c r="E287" s="251" t="s">
        <v>767</v>
      </c>
      <c r="F287" s="252">
        <f t="shared" si="1913"/>
        <v>2</v>
      </c>
      <c r="G287" s="252">
        <f t="shared" si="1914"/>
        <v>2</v>
      </c>
      <c r="H287" s="252">
        <f t="shared" si="1915"/>
        <v>2</v>
      </c>
      <c r="I287" s="252">
        <f t="shared" si="1916"/>
        <v>2</v>
      </c>
      <c r="J287" s="252">
        <f t="shared" si="1917"/>
        <v>2</v>
      </c>
      <c r="K287" s="252">
        <f t="shared" si="1918"/>
        <v>2</v>
      </c>
      <c r="L287" s="252">
        <f t="shared" si="1919"/>
        <v>2</v>
      </c>
      <c r="M287" s="252">
        <f t="shared" si="1920"/>
        <v>2</v>
      </c>
      <c r="N287" s="252">
        <f t="shared" si="1921"/>
        <v>0</v>
      </c>
      <c r="O287" s="253">
        <f t="shared" si="1922"/>
        <v>0</v>
      </c>
      <c r="P287" s="252">
        <f t="shared" si="1923"/>
        <v>0</v>
      </c>
      <c r="Q287" s="252">
        <f t="shared" si="1924"/>
        <v>0</v>
      </c>
      <c r="R287" s="252">
        <f t="shared" si="1925"/>
        <v>0</v>
      </c>
      <c r="S287" s="254">
        <f t="shared" si="1926"/>
        <v>0</v>
      </c>
      <c r="T287" s="255">
        <f t="shared" si="1927"/>
        <v>4</v>
      </c>
      <c r="U287" s="252">
        <f t="shared" si="1928"/>
        <v>11</v>
      </c>
      <c r="V287" s="252">
        <f t="shared" si="1929"/>
        <v>0</v>
      </c>
      <c r="W287" s="252">
        <f t="shared" si="1930"/>
        <v>0</v>
      </c>
      <c r="X287" s="254">
        <f t="shared" si="1931"/>
        <v>0</v>
      </c>
      <c r="Y287" s="256">
        <f t="shared" si="1932"/>
        <v>3</v>
      </c>
      <c r="Z287" s="252">
        <f t="shared" si="1933"/>
        <v>12</v>
      </c>
      <c r="AA287" s="252">
        <f t="shared" si="1934"/>
        <v>0</v>
      </c>
      <c r="AB287" s="252">
        <f t="shared" si="1935"/>
        <v>0</v>
      </c>
      <c r="AC287" s="254">
        <f t="shared" si="1936"/>
        <v>0</v>
      </c>
      <c r="AD287" s="255">
        <f t="shared" si="1937"/>
        <v>3</v>
      </c>
      <c r="AE287" s="252">
        <f t="shared" si="1938"/>
        <v>0</v>
      </c>
      <c r="AF287" s="252">
        <f t="shared" si="1939"/>
        <v>0</v>
      </c>
      <c r="AG287" s="252">
        <f t="shared" si="1940"/>
        <v>0</v>
      </c>
      <c r="AH287" s="254">
        <f t="shared" si="1941"/>
        <v>0</v>
      </c>
      <c r="AI287" s="257">
        <f t="shared" si="1942"/>
        <v>4</v>
      </c>
      <c r="AJ287" s="252">
        <f t="shared" si="1943"/>
        <v>0</v>
      </c>
      <c r="AK287" s="252">
        <f t="shared" si="1944"/>
        <v>0</v>
      </c>
      <c r="AL287" s="252">
        <f t="shared" si="1945"/>
        <v>0</v>
      </c>
      <c r="AM287" s="254">
        <f t="shared" si="1946"/>
        <v>0</v>
      </c>
      <c r="AN287" s="257">
        <f t="shared" si="1947"/>
        <v>4</v>
      </c>
      <c r="AO287" s="252">
        <f t="shared" si="1948"/>
        <v>12</v>
      </c>
      <c r="AP287" s="252">
        <f t="shared" si="1949"/>
        <v>0</v>
      </c>
      <c r="AQ287" s="252">
        <f t="shared" si="1950"/>
        <v>0</v>
      </c>
      <c r="AR287" s="254">
        <f t="shared" si="1951"/>
        <v>0</v>
      </c>
      <c r="AS287" s="257">
        <f t="shared" si="1952"/>
        <v>3</v>
      </c>
      <c r="AT287" s="252">
        <f t="shared" si="1953"/>
        <v>0</v>
      </c>
      <c r="AU287" s="252">
        <f t="shared" si="1954"/>
        <v>0</v>
      </c>
      <c r="AV287" s="252">
        <f t="shared" si="1955"/>
        <v>0</v>
      </c>
      <c r="AW287" s="254">
        <f t="shared" si="1956"/>
        <v>0</v>
      </c>
      <c r="AX287" s="258">
        <f t="shared" si="1957"/>
        <v>4</v>
      </c>
      <c r="AY287" s="252">
        <f t="shared" si="1958"/>
        <v>12</v>
      </c>
      <c r="AZ287" s="252">
        <f t="shared" si="1959"/>
        <v>0</v>
      </c>
      <c r="BA287" s="252">
        <f t="shared" si="1960"/>
        <v>0</v>
      </c>
      <c r="BB287" s="254">
        <f t="shared" si="1961"/>
        <v>0</v>
      </c>
      <c r="BC287" s="257">
        <f t="shared" si="1962"/>
        <v>3</v>
      </c>
      <c r="BD287" s="259">
        <f t="shared" si="1963"/>
        <v>5</v>
      </c>
      <c r="BE287" s="252">
        <f t="shared" si="1964"/>
        <v>0</v>
      </c>
      <c r="BF287" s="252">
        <f t="shared" si="1965"/>
        <v>0</v>
      </c>
      <c r="BG287" s="254">
        <f t="shared" si="1966"/>
        <v>0</v>
      </c>
      <c r="BH287" s="257">
        <f t="shared" si="1967"/>
        <v>3</v>
      </c>
      <c r="BI287" s="252">
        <f t="shared" si="1968"/>
        <v>0</v>
      </c>
      <c r="BJ287" s="252">
        <f t="shared" si="1969"/>
        <v>0</v>
      </c>
      <c r="BK287" s="252">
        <f t="shared" si="1970"/>
        <v>0</v>
      </c>
      <c r="BL287" s="254">
        <f t="shared" si="1971"/>
        <v>0</v>
      </c>
      <c r="BM287" s="260">
        <f t="shared" si="1972"/>
        <v>4</v>
      </c>
      <c r="BN287" s="252">
        <f t="shared" si="1973"/>
        <v>0</v>
      </c>
      <c r="BO287" s="252">
        <f t="shared" si="1974"/>
        <v>0</v>
      </c>
      <c r="BP287" s="252">
        <f t="shared" si="1975"/>
        <v>0</v>
      </c>
      <c r="BQ287" s="254">
        <f t="shared" si="1976"/>
        <v>0</v>
      </c>
      <c r="BR287" s="261">
        <f t="shared" si="1977"/>
        <v>4</v>
      </c>
      <c r="BS287" s="252">
        <f t="shared" si="1978"/>
        <v>12</v>
      </c>
      <c r="BT287" s="252">
        <f t="shared" si="1979"/>
        <v>0</v>
      </c>
      <c r="BU287" s="252">
        <f t="shared" si="1980"/>
        <v>0</v>
      </c>
      <c r="BV287" s="254">
        <f t="shared" si="1981"/>
        <v>0</v>
      </c>
      <c r="BW287" s="261">
        <f t="shared" si="1982"/>
        <v>3</v>
      </c>
      <c r="BX287" s="262">
        <v>80</v>
      </c>
      <c r="BY287" s="262">
        <v>80</v>
      </c>
      <c r="BZ287" s="246" t="e">
        <f t="shared" si="1983"/>
        <v>#VALUE!</v>
      </c>
      <c r="CA287" s="246">
        <f t="shared" si="1984"/>
        <v>14</v>
      </c>
      <c r="CB287" s="246" t="e">
        <f t="shared" si="1985"/>
        <v>#VALUE!</v>
      </c>
      <c r="CC287" s="246" t="e">
        <f t="shared" si="1986"/>
        <v>#VALUE!</v>
      </c>
      <c r="CD287" s="246" t="e">
        <f t="shared" si="1987"/>
        <v>#VALUE!</v>
      </c>
      <c r="CE287" s="246" t="e">
        <f t="shared" si="1988"/>
        <v>#VALUE!</v>
      </c>
      <c r="CF287" s="246" t="e">
        <f t="shared" si="1989"/>
        <v>#VALUE!</v>
      </c>
      <c r="CG287" s="246" t="e">
        <f t="shared" si="1990"/>
        <v>#VALUE!</v>
      </c>
      <c r="CH287" s="246" t="e">
        <f t="shared" si="1991"/>
        <v>#VALUE!</v>
      </c>
      <c r="CI287" s="246" t="e">
        <f t="shared" si="1992"/>
        <v>#VALUE!</v>
      </c>
      <c r="CJ287" s="246" t="e">
        <f t="shared" si="1993"/>
        <v>#VALUE!</v>
      </c>
      <c r="CK287" s="246" t="e">
        <f t="shared" si="1994"/>
        <v>#VALUE!</v>
      </c>
      <c r="CL287" s="246" t="e">
        <f t="shared" si="1995"/>
        <v>#VALUE!</v>
      </c>
      <c r="CM287" s="246" t="e">
        <f t="shared" si="1996"/>
        <v>#VALUE!</v>
      </c>
      <c r="CN287" s="246" t="e">
        <f t="shared" si="1997"/>
        <v>#VALUE!</v>
      </c>
      <c r="CO287" s="263" t="str">
        <f t="shared" si="1998"/>
        <v>2023PEC AI 444</v>
      </c>
      <c r="CP287" s="246" t="e">
        <f t="shared" si="1999"/>
        <v>#VALUE!</v>
      </c>
      <c r="CQ287" s="211"/>
      <c r="CR287" s="246">
        <f t="shared" si="2000"/>
        <v>13</v>
      </c>
      <c r="CS287" s="246" t="e">
        <f t="shared" si="2001"/>
        <v>#VALUE!</v>
      </c>
      <c r="CT287" s="246" t="e">
        <f t="shared" si="2002"/>
        <v>#VALUE!</v>
      </c>
      <c r="CU287" s="246" t="e">
        <f t="shared" si="2003"/>
        <v>#VALUE!</v>
      </c>
      <c r="CV287" s="246" t="e">
        <f t="shared" si="2004"/>
        <v>#VALUE!</v>
      </c>
      <c r="CW287" s="246" t="e">
        <f t="shared" si="2005"/>
        <v>#VALUE!</v>
      </c>
      <c r="CX287" s="246" t="e">
        <f t="shared" si="2006"/>
        <v>#VALUE!</v>
      </c>
      <c r="CY287" s="246" t="e">
        <f t="shared" si="2007"/>
        <v>#VALUE!</v>
      </c>
      <c r="CZ287" s="246" t="e">
        <f t="shared" si="2008"/>
        <v>#VALUE!</v>
      </c>
      <c r="DA287" s="246" t="e">
        <f t="shared" si="2009"/>
        <v>#VALUE!</v>
      </c>
      <c r="DB287" s="246" t="e">
        <f t="shared" si="2010"/>
        <v>#VALUE!</v>
      </c>
      <c r="DC287" s="246" t="e">
        <f t="shared" si="2011"/>
        <v>#VALUE!</v>
      </c>
      <c r="DD287" s="246" t="e">
        <f t="shared" si="2012"/>
        <v>#VALUE!</v>
      </c>
      <c r="DE287" s="212"/>
      <c r="DF287" s="212" t="e">
        <f t="shared" si="2013"/>
        <v>#VALUE!</v>
      </c>
      <c r="DG287" s="212"/>
      <c r="DH287" s="212"/>
      <c r="DI287" s="212"/>
      <c r="DJ287" s="212"/>
      <c r="DK287" s="212"/>
      <c r="DL287" s="212"/>
      <c r="DM287" s="212"/>
      <c r="DN287" s="212"/>
      <c r="DO287" s="212"/>
      <c r="DP287" s="212"/>
      <c r="DQ287" s="212"/>
      <c r="DR287" s="264">
        <f t="shared" si="2014"/>
        <v>80</v>
      </c>
      <c r="DS287" s="241">
        <f t="shared" si="2015"/>
        <v>16</v>
      </c>
      <c r="DT287" s="212">
        <f t="shared" si="2016"/>
        <v>11</v>
      </c>
      <c r="DU287" s="212">
        <f t="shared" si="2017"/>
        <v>12</v>
      </c>
      <c r="DV287" s="212">
        <f t="shared" si="2018"/>
        <v>12</v>
      </c>
      <c r="DW287" s="212">
        <f t="shared" si="2019"/>
        <v>12</v>
      </c>
      <c r="DX287" s="264">
        <f t="shared" si="2020"/>
        <v>5</v>
      </c>
      <c r="DY287" s="265">
        <f t="shared" si="2021"/>
        <v>12</v>
      </c>
      <c r="DZ287" s="212">
        <f t="shared" si="2022"/>
        <v>80</v>
      </c>
      <c r="EA287" s="212">
        <f t="shared" si="2023"/>
        <v>16</v>
      </c>
      <c r="EB287" s="212">
        <f t="shared" si="2024"/>
        <v>0</v>
      </c>
      <c r="EC287" s="212">
        <f t="shared" ref="EC287:ED287" si="2166">IF(ISEVEN($B287),DT287,0)</f>
        <v>11</v>
      </c>
      <c r="ED287" s="212">
        <f t="shared" si="2166"/>
        <v>12</v>
      </c>
      <c r="EE287" s="212">
        <f t="shared" ref="EE287:EF287" si="2167">IF(ISODD($B287),DU287,0)</f>
        <v>0</v>
      </c>
      <c r="EF287" s="212">
        <f t="shared" si="2167"/>
        <v>0</v>
      </c>
      <c r="EG287" s="212">
        <f t="shared" si="2027"/>
        <v>12</v>
      </c>
      <c r="EH287" s="212">
        <f t="shared" si="2028"/>
        <v>0</v>
      </c>
      <c r="EI287" s="212">
        <f t="shared" ref="EI287:EJ287" si="2168">IF(ISEVEN($B287),DW287,0)</f>
        <v>12</v>
      </c>
      <c r="EJ287" s="264">
        <f t="shared" si="2168"/>
        <v>5</v>
      </c>
      <c r="EK287" s="212">
        <f t="shared" ref="EK287:EL287" si="2169">IF(ISODD($B287),DX287,0)</f>
        <v>0</v>
      </c>
      <c r="EL287" s="212">
        <f t="shared" si="2169"/>
        <v>0</v>
      </c>
      <c r="EM287" s="212">
        <f t="shared" si="2031"/>
        <v>12</v>
      </c>
      <c r="EN287" s="212"/>
      <c r="EO287" s="212"/>
      <c r="EP287" s="241">
        <f t="shared" si="2032"/>
        <v>16</v>
      </c>
      <c r="EQ287" s="212">
        <f t="shared" si="2033"/>
        <v>13</v>
      </c>
      <c r="ER287" s="212">
        <f t="shared" si="2034"/>
        <v>14</v>
      </c>
      <c r="ES287" s="212">
        <f t="shared" si="2035"/>
        <v>14</v>
      </c>
      <c r="ET287" s="264">
        <f t="shared" si="2036"/>
        <v>10</v>
      </c>
      <c r="EU287" s="212">
        <f t="shared" si="2037"/>
        <v>13</v>
      </c>
      <c r="EV287" s="212"/>
      <c r="EW287" s="212">
        <f t="shared" si="2038"/>
        <v>80</v>
      </c>
      <c r="EX287" s="212">
        <f t="shared" si="2039"/>
        <v>16</v>
      </c>
      <c r="EY287" s="212">
        <f t="shared" si="2040"/>
        <v>0</v>
      </c>
      <c r="EZ287" s="212">
        <f t="shared" ref="EZ287:FA287" si="2170">IF(ISEVEN($B287),EQ287,0)</f>
        <v>13</v>
      </c>
      <c r="FA287" s="212">
        <f t="shared" si="2170"/>
        <v>14</v>
      </c>
      <c r="FB287" s="212">
        <f t="shared" ref="FB287:FC287" si="2171">IF(ISODD($B287),ER287,0)</f>
        <v>0</v>
      </c>
      <c r="FC287" s="212">
        <f t="shared" si="2171"/>
        <v>0</v>
      </c>
      <c r="FD287" s="212">
        <f t="shared" si="2043"/>
        <v>14</v>
      </c>
      <c r="FE287" s="212">
        <f t="shared" si="2044"/>
        <v>0</v>
      </c>
      <c r="FF287" s="264">
        <f t="shared" ref="FF287:FG287" si="2172">IF(ISEVEN($B287),ET287,0)</f>
        <v>10</v>
      </c>
      <c r="FG287" s="212">
        <f t="shared" si="2172"/>
        <v>13</v>
      </c>
      <c r="FH287" s="212">
        <f t="shared" si="2046"/>
        <v>0</v>
      </c>
      <c r="FI287" s="212">
        <v>0</v>
      </c>
      <c r="FJ287" s="212">
        <v>0</v>
      </c>
      <c r="FK287" s="212"/>
      <c r="FL287" s="212"/>
      <c r="FM287" s="262">
        <v>80</v>
      </c>
    </row>
    <row r="288" spans="1:169" ht="15.75" customHeight="1" x14ac:dyDescent="0.2">
      <c r="A288" s="247">
        <v>285</v>
      </c>
      <c r="B288" s="248">
        <v>213423243285</v>
      </c>
      <c r="C288" s="249" t="s">
        <v>768</v>
      </c>
      <c r="D288" s="250"/>
      <c r="E288" s="251" t="s">
        <v>1685</v>
      </c>
      <c r="F288" s="252">
        <f t="shared" si="1913"/>
        <v>2</v>
      </c>
      <c r="G288" s="252">
        <f t="shared" si="1914"/>
        <v>2</v>
      </c>
      <c r="H288" s="252">
        <f t="shared" si="1915"/>
        <v>2</v>
      </c>
      <c r="I288" s="252">
        <f t="shared" si="1916"/>
        <v>2</v>
      </c>
      <c r="J288" s="252">
        <f t="shared" si="1917"/>
        <v>2</v>
      </c>
      <c r="K288" s="252">
        <f t="shared" si="1918"/>
        <v>2</v>
      </c>
      <c r="L288" s="252">
        <f t="shared" si="1919"/>
        <v>2</v>
      </c>
      <c r="M288" s="252">
        <f t="shared" si="1920"/>
        <v>2</v>
      </c>
      <c r="N288" s="252">
        <f t="shared" si="1921"/>
        <v>0</v>
      </c>
      <c r="O288" s="253">
        <f t="shared" si="1922"/>
        <v>0</v>
      </c>
      <c r="P288" s="252">
        <f t="shared" si="1923"/>
        <v>12</v>
      </c>
      <c r="Q288" s="252">
        <f t="shared" si="1924"/>
        <v>0</v>
      </c>
      <c r="R288" s="252">
        <f t="shared" si="1925"/>
        <v>0</v>
      </c>
      <c r="S288" s="254">
        <f t="shared" si="1926"/>
        <v>0</v>
      </c>
      <c r="T288" s="255">
        <f t="shared" si="1927"/>
        <v>3</v>
      </c>
      <c r="U288" s="252">
        <f t="shared" si="1928"/>
        <v>0</v>
      </c>
      <c r="V288" s="252">
        <f t="shared" si="1929"/>
        <v>0</v>
      </c>
      <c r="W288" s="252">
        <f t="shared" si="1930"/>
        <v>0</v>
      </c>
      <c r="X288" s="254">
        <f t="shared" si="1931"/>
        <v>0</v>
      </c>
      <c r="Y288" s="256">
        <f t="shared" si="1932"/>
        <v>4</v>
      </c>
      <c r="Z288" s="252">
        <f t="shared" si="1933"/>
        <v>0</v>
      </c>
      <c r="AA288" s="252">
        <f t="shared" si="1934"/>
        <v>0</v>
      </c>
      <c r="AB288" s="252">
        <f t="shared" si="1935"/>
        <v>0</v>
      </c>
      <c r="AC288" s="254">
        <f t="shared" si="1936"/>
        <v>0</v>
      </c>
      <c r="AD288" s="255">
        <f t="shared" si="1937"/>
        <v>4</v>
      </c>
      <c r="AE288" s="252">
        <f t="shared" si="1938"/>
        <v>12</v>
      </c>
      <c r="AF288" s="252">
        <f t="shared" si="1939"/>
        <v>0</v>
      </c>
      <c r="AG288" s="252">
        <f t="shared" si="1940"/>
        <v>0</v>
      </c>
      <c r="AH288" s="254">
        <f t="shared" si="1941"/>
        <v>0</v>
      </c>
      <c r="AI288" s="257">
        <f t="shared" si="1942"/>
        <v>3</v>
      </c>
      <c r="AJ288" s="252">
        <f t="shared" si="1943"/>
        <v>10</v>
      </c>
      <c r="AK288" s="252">
        <f t="shared" si="1944"/>
        <v>0</v>
      </c>
      <c r="AL288" s="252">
        <f t="shared" si="1945"/>
        <v>0</v>
      </c>
      <c r="AM288" s="254">
        <f t="shared" si="1946"/>
        <v>0</v>
      </c>
      <c r="AN288" s="257">
        <f t="shared" si="1947"/>
        <v>3</v>
      </c>
      <c r="AO288" s="252">
        <f t="shared" si="1948"/>
        <v>0</v>
      </c>
      <c r="AP288" s="252">
        <f t="shared" si="1949"/>
        <v>0</v>
      </c>
      <c r="AQ288" s="252">
        <f t="shared" si="1950"/>
        <v>0</v>
      </c>
      <c r="AR288" s="254">
        <f t="shared" si="1951"/>
        <v>0</v>
      </c>
      <c r="AS288" s="257">
        <f t="shared" si="1952"/>
        <v>4</v>
      </c>
      <c r="AT288" s="252">
        <f t="shared" si="1953"/>
        <v>12</v>
      </c>
      <c r="AU288" s="252">
        <f t="shared" si="1954"/>
        <v>0</v>
      </c>
      <c r="AV288" s="252">
        <f t="shared" si="1955"/>
        <v>0</v>
      </c>
      <c r="AW288" s="254">
        <f t="shared" si="1956"/>
        <v>0</v>
      </c>
      <c r="AX288" s="258">
        <f t="shared" si="1957"/>
        <v>3</v>
      </c>
      <c r="AY288" s="252">
        <f t="shared" si="1958"/>
        <v>0</v>
      </c>
      <c r="AZ288" s="252">
        <f t="shared" si="1959"/>
        <v>0</v>
      </c>
      <c r="BA288" s="252">
        <f t="shared" si="1960"/>
        <v>0</v>
      </c>
      <c r="BB288" s="254">
        <f t="shared" si="1961"/>
        <v>0</v>
      </c>
      <c r="BC288" s="257">
        <f t="shared" si="1962"/>
        <v>4</v>
      </c>
      <c r="BD288" s="252">
        <f t="shared" si="1963"/>
        <v>0</v>
      </c>
      <c r="BE288" s="252">
        <f t="shared" si="1964"/>
        <v>0</v>
      </c>
      <c r="BF288" s="252">
        <f t="shared" si="1965"/>
        <v>0</v>
      </c>
      <c r="BG288" s="254">
        <f t="shared" si="1966"/>
        <v>0</v>
      </c>
      <c r="BH288" s="257">
        <f t="shared" si="1967"/>
        <v>4</v>
      </c>
      <c r="BI288" s="259">
        <f t="shared" si="1968"/>
        <v>6</v>
      </c>
      <c r="BJ288" s="252">
        <f t="shared" si="1969"/>
        <v>0</v>
      </c>
      <c r="BK288" s="252">
        <f t="shared" si="1970"/>
        <v>0</v>
      </c>
      <c r="BL288" s="254">
        <f t="shared" si="1971"/>
        <v>0</v>
      </c>
      <c r="BM288" s="260">
        <f t="shared" si="1972"/>
        <v>3</v>
      </c>
      <c r="BN288" s="252">
        <f t="shared" si="1973"/>
        <v>12</v>
      </c>
      <c r="BO288" s="252">
        <f t="shared" si="1974"/>
        <v>0</v>
      </c>
      <c r="BP288" s="252">
        <f t="shared" si="1975"/>
        <v>0</v>
      </c>
      <c r="BQ288" s="254">
        <f t="shared" si="1976"/>
        <v>0</v>
      </c>
      <c r="BR288" s="261">
        <f t="shared" si="1977"/>
        <v>3</v>
      </c>
      <c r="BS288" s="252">
        <f t="shared" si="1978"/>
        <v>0</v>
      </c>
      <c r="BT288" s="252">
        <f t="shared" si="1979"/>
        <v>0</v>
      </c>
      <c r="BU288" s="252">
        <f t="shared" si="1980"/>
        <v>0</v>
      </c>
      <c r="BV288" s="254">
        <f t="shared" si="1981"/>
        <v>0</v>
      </c>
      <c r="BW288" s="261">
        <f t="shared" si="1982"/>
        <v>4</v>
      </c>
      <c r="BX288" s="262">
        <v>80</v>
      </c>
      <c r="BY288" s="262">
        <v>80</v>
      </c>
      <c r="BZ288" s="246" t="e">
        <f t="shared" si="1983"/>
        <v>#VALUE!</v>
      </c>
      <c r="CA288" s="246">
        <f t="shared" si="1984"/>
        <v>14</v>
      </c>
      <c r="CB288" s="246" t="e">
        <f t="shared" si="1985"/>
        <v>#VALUE!</v>
      </c>
      <c r="CC288" s="246" t="e">
        <f t="shared" si="1986"/>
        <v>#VALUE!</v>
      </c>
      <c r="CD288" s="246" t="e">
        <f t="shared" si="1987"/>
        <v>#VALUE!</v>
      </c>
      <c r="CE288" s="246" t="e">
        <f t="shared" si="1988"/>
        <v>#VALUE!</v>
      </c>
      <c r="CF288" s="246" t="e">
        <f t="shared" si="1989"/>
        <v>#VALUE!</v>
      </c>
      <c r="CG288" s="246" t="e">
        <f t="shared" si="1990"/>
        <v>#VALUE!</v>
      </c>
      <c r="CH288" s="246" t="e">
        <f t="shared" si="1991"/>
        <v>#VALUE!</v>
      </c>
      <c r="CI288" s="246" t="e">
        <f t="shared" si="1992"/>
        <v>#VALUE!</v>
      </c>
      <c r="CJ288" s="246" t="e">
        <f t="shared" si="1993"/>
        <v>#VALUE!</v>
      </c>
      <c r="CK288" s="246" t="e">
        <f t="shared" si="1994"/>
        <v>#VALUE!</v>
      </c>
      <c r="CL288" s="246" t="e">
        <f t="shared" si="1995"/>
        <v>#VALUE!</v>
      </c>
      <c r="CM288" s="246" t="e">
        <f t="shared" si="1996"/>
        <v>#VALUE!</v>
      </c>
      <c r="CN288" s="246" t="e">
        <f t="shared" si="1997"/>
        <v>#VALUE!</v>
      </c>
      <c r="CO288" s="263" t="str">
        <f t="shared" si="1998"/>
        <v>2023PEC AI 445</v>
      </c>
      <c r="CP288" s="246" t="e">
        <f t="shared" si="1999"/>
        <v>#VALUE!</v>
      </c>
      <c r="CQ288" s="211"/>
      <c r="CR288" s="246">
        <f t="shared" si="2000"/>
        <v>13</v>
      </c>
      <c r="CS288" s="246" t="e">
        <f t="shared" si="2001"/>
        <v>#VALUE!</v>
      </c>
      <c r="CT288" s="246" t="e">
        <f t="shared" si="2002"/>
        <v>#VALUE!</v>
      </c>
      <c r="CU288" s="246" t="e">
        <f t="shared" si="2003"/>
        <v>#VALUE!</v>
      </c>
      <c r="CV288" s="246" t="e">
        <f t="shared" si="2004"/>
        <v>#VALUE!</v>
      </c>
      <c r="CW288" s="246" t="e">
        <f t="shared" si="2005"/>
        <v>#VALUE!</v>
      </c>
      <c r="CX288" s="246" t="e">
        <f t="shared" si="2006"/>
        <v>#VALUE!</v>
      </c>
      <c r="CY288" s="246" t="e">
        <f t="shared" si="2007"/>
        <v>#VALUE!</v>
      </c>
      <c r="CZ288" s="246" t="e">
        <f t="shared" si="2008"/>
        <v>#VALUE!</v>
      </c>
      <c r="DA288" s="246" t="e">
        <f t="shared" si="2009"/>
        <v>#VALUE!</v>
      </c>
      <c r="DB288" s="246" t="e">
        <f t="shared" si="2010"/>
        <v>#VALUE!</v>
      </c>
      <c r="DC288" s="246" t="e">
        <f t="shared" si="2011"/>
        <v>#VALUE!</v>
      </c>
      <c r="DD288" s="246" t="e">
        <f t="shared" si="2012"/>
        <v>#VALUE!</v>
      </c>
      <c r="DE288" s="212"/>
      <c r="DF288" s="212" t="e">
        <f t="shared" si="2013"/>
        <v>#VALUE!</v>
      </c>
      <c r="DG288" s="212"/>
      <c r="DH288" s="212"/>
      <c r="DI288" s="212"/>
      <c r="DJ288" s="212"/>
      <c r="DK288" s="212"/>
      <c r="DL288" s="212"/>
      <c r="DM288" s="212"/>
      <c r="DN288" s="212"/>
      <c r="DO288" s="212"/>
      <c r="DP288" s="212"/>
      <c r="DQ288" s="212"/>
      <c r="DR288" s="264">
        <f t="shared" si="2014"/>
        <v>80</v>
      </c>
      <c r="DS288" s="241">
        <f t="shared" si="2015"/>
        <v>16</v>
      </c>
      <c r="DT288" s="212">
        <f t="shared" si="2016"/>
        <v>12</v>
      </c>
      <c r="DU288" s="212">
        <f t="shared" si="2017"/>
        <v>12</v>
      </c>
      <c r="DV288" s="212">
        <f t="shared" si="2018"/>
        <v>10</v>
      </c>
      <c r="DW288" s="212">
        <f t="shared" si="2019"/>
        <v>12</v>
      </c>
      <c r="DX288" s="264">
        <f t="shared" si="2020"/>
        <v>6</v>
      </c>
      <c r="DY288" s="265">
        <f t="shared" si="2021"/>
        <v>12</v>
      </c>
      <c r="DZ288" s="212">
        <f t="shared" si="2022"/>
        <v>80</v>
      </c>
      <c r="EA288" s="212">
        <f t="shared" si="2023"/>
        <v>16</v>
      </c>
      <c r="EB288" s="212">
        <f t="shared" si="2024"/>
        <v>12</v>
      </c>
      <c r="EC288" s="212">
        <f t="shared" ref="EC288:ED288" si="2173">IF(ISEVEN($B288),DT288,0)</f>
        <v>0</v>
      </c>
      <c r="ED288" s="212">
        <f t="shared" si="2173"/>
        <v>0</v>
      </c>
      <c r="EE288" s="212">
        <f t="shared" ref="EE288:EF288" si="2174">IF(ISODD($B288),DU288,0)</f>
        <v>12</v>
      </c>
      <c r="EF288" s="212">
        <f t="shared" si="2174"/>
        <v>10</v>
      </c>
      <c r="EG288" s="212">
        <f t="shared" si="2027"/>
        <v>0</v>
      </c>
      <c r="EH288" s="212">
        <f t="shared" si="2028"/>
        <v>12</v>
      </c>
      <c r="EI288" s="212">
        <f t="shared" ref="EI288:EJ288" si="2175">IF(ISEVEN($B288),DW288,0)</f>
        <v>0</v>
      </c>
      <c r="EJ288" s="212">
        <f t="shared" si="2175"/>
        <v>0</v>
      </c>
      <c r="EK288" s="264">
        <f t="shared" ref="EK288:EL288" si="2176">IF(ISODD($B288),DX288,0)</f>
        <v>6</v>
      </c>
      <c r="EL288" s="212">
        <f t="shared" si="2176"/>
        <v>12</v>
      </c>
      <c r="EM288" s="212">
        <f t="shared" si="2031"/>
        <v>0</v>
      </c>
      <c r="EN288" s="212"/>
      <c r="EO288" s="212"/>
      <c r="EP288" s="241">
        <f t="shared" si="2032"/>
        <v>16</v>
      </c>
      <c r="EQ288" s="212">
        <f t="shared" si="2033"/>
        <v>14</v>
      </c>
      <c r="ER288" s="212">
        <f t="shared" si="2034"/>
        <v>14</v>
      </c>
      <c r="ES288" s="212">
        <f t="shared" si="2035"/>
        <v>12</v>
      </c>
      <c r="ET288" s="264">
        <f t="shared" si="2036"/>
        <v>11</v>
      </c>
      <c r="EU288" s="212">
        <f t="shared" si="2037"/>
        <v>13</v>
      </c>
      <c r="EV288" s="212"/>
      <c r="EW288" s="212">
        <f t="shared" si="2038"/>
        <v>80</v>
      </c>
      <c r="EX288" s="212">
        <f t="shared" si="2039"/>
        <v>16</v>
      </c>
      <c r="EY288" s="212">
        <f t="shared" si="2040"/>
        <v>14</v>
      </c>
      <c r="EZ288" s="212">
        <f t="shared" ref="EZ288:FA288" si="2177">IF(ISEVEN($B288),EQ288,0)</f>
        <v>0</v>
      </c>
      <c r="FA288" s="212">
        <f t="shared" si="2177"/>
        <v>0</v>
      </c>
      <c r="FB288" s="212">
        <f t="shared" ref="FB288:FC288" si="2178">IF(ISODD($B288),ER288,0)</f>
        <v>14</v>
      </c>
      <c r="FC288" s="212">
        <f t="shared" si="2178"/>
        <v>12</v>
      </c>
      <c r="FD288" s="212">
        <f t="shared" si="2043"/>
        <v>0</v>
      </c>
      <c r="FE288" s="264">
        <f t="shared" si="2044"/>
        <v>11</v>
      </c>
      <c r="FF288" s="212">
        <f t="shared" ref="FF288:FG288" si="2179">IF(ISEVEN($B288),ET288,0)</f>
        <v>0</v>
      </c>
      <c r="FG288" s="212">
        <f t="shared" si="2179"/>
        <v>0</v>
      </c>
      <c r="FH288" s="212">
        <f t="shared" si="2046"/>
        <v>13</v>
      </c>
      <c r="FI288" s="212">
        <v>0</v>
      </c>
      <c r="FJ288" s="212">
        <v>0</v>
      </c>
      <c r="FK288" s="212"/>
      <c r="FL288" s="212"/>
      <c r="FM288" s="262">
        <v>80</v>
      </c>
    </row>
    <row r="289" spans="1:169" ht="15.75" customHeight="1" x14ac:dyDescent="0.2">
      <c r="A289" s="247">
        <v>286</v>
      </c>
      <c r="B289" s="248">
        <v>213423243286</v>
      </c>
      <c r="C289" s="249" t="s">
        <v>770</v>
      </c>
      <c r="D289" s="250"/>
      <c r="E289" s="251" t="s">
        <v>771</v>
      </c>
      <c r="F289" s="252">
        <f t="shared" si="1913"/>
        <v>2</v>
      </c>
      <c r="G289" s="252">
        <f t="shared" si="1914"/>
        <v>2</v>
      </c>
      <c r="H289" s="252">
        <f t="shared" si="1915"/>
        <v>2</v>
      </c>
      <c r="I289" s="252">
        <f t="shared" si="1916"/>
        <v>2</v>
      </c>
      <c r="J289" s="252">
        <f t="shared" si="1917"/>
        <v>2</v>
      </c>
      <c r="K289" s="252">
        <f t="shared" si="1918"/>
        <v>2</v>
      </c>
      <c r="L289" s="252">
        <f t="shared" si="1919"/>
        <v>2</v>
      </c>
      <c r="M289" s="252">
        <f t="shared" si="1920"/>
        <v>2</v>
      </c>
      <c r="N289" s="252">
        <f t="shared" si="1921"/>
        <v>1</v>
      </c>
      <c r="O289" s="253">
        <f t="shared" si="1922"/>
        <v>0</v>
      </c>
      <c r="P289" s="252">
        <f t="shared" si="1923"/>
        <v>0</v>
      </c>
      <c r="Q289" s="252">
        <f t="shared" si="1924"/>
        <v>0</v>
      </c>
      <c r="R289" s="252">
        <f t="shared" si="1925"/>
        <v>0</v>
      </c>
      <c r="S289" s="254">
        <f t="shared" si="1926"/>
        <v>0</v>
      </c>
      <c r="T289" s="255">
        <f t="shared" si="1927"/>
        <v>4</v>
      </c>
      <c r="U289" s="252">
        <f t="shared" si="1928"/>
        <v>11</v>
      </c>
      <c r="V289" s="252">
        <f t="shared" si="1929"/>
        <v>0</v>
      </c>
      <c r="W289" s="252">
        <f t="shared" si="1930"/>
        <v>0</v>
      </c>
      <c r="X289" s="254">
        <f t="shared" si="1931"/>
        <v>0</v>
      </c>
      <c r="Y289" s="256">
        <f t="shared" si="1932"/>
        <v>3</v>
      </c>
      <c r="Z289" s="252">
        <f t="shared" si="1933"/>
        <v>12</v>
      </c>
      <c r="AA289" s="252">
        <f t="shared" si="1934"/>
        <v>0</v>
      </c>
      <c r="AB289" s="252">
        <f t="shared" si="1935"/>
        <v>0</v>
      </c>
      <c r="AC289" s="254">
        <f t="shared" si="1936"/>
        <v>0</v>
      </c>
      <c r="AD289" s="255">
        <f t="shared" si="1937"/>
        <v>3</v>
      </c>
      <c r="AE289" s="252">
        <f t="shared" si="1938"/>
        <v>0</v>
      </c>
      <c r="AF289" s="252">
        <f t="shared" si="1939"/>
        <v>0</v>
      </c>
      <c r="AG289" s="252">
        <f t="shared" si="1940"/>
        <v>0</v>
      </c>
      <c r="AH289" s="254">
        <f t="shared" si="1941"/>
        <v>0</v>
      </c>
      <c r="AI289" s="257">
        <f t="shared" si="1942"/>
        <v>4</v>
      </c>
      <c r="AJ289" s="252">
        <f t="shared" si="1943"/>
        <v>0</v>
      </c>
      <c r="AK289" s="252">
        <f t="shared" si="1944"/>
        <v>0</v>
      </c>
      <c r="AL289" s="252">
        <f t="shared" si="1945"/>
        <v>0</v>
      </c>
      <c r="AM289" s="254">
        <f t="shared" si="1946"/>
        <v>0</v>
      </c>
      <c r="AN289" s="257">
        <f t="shared" si="1947"/>
        <v>4</v>
      </c>
      <c r="AO289" s="252">
        <f t="shared" si="1948"/>
        <v>12</v>
      </c>
      <c r="AP289" s="252">
        <f t="shared" si="1949"/>
        <v>0</v>
      </c>
      <c r="AQ289" s="252">
        <f t="shared" si="1950"/>
        <v>0</v>
      </c>
      <c r="AR289" s="254">
        <f t="shared" si="1951"/>
        <v>0</v>
      </c>
      <c r="AS289" s="257">
        <f t="shared" si="1952"/>
        <v>3</v>
      </c>
      <c r="AT289" s="252">
        <f t="shared" si="1953"/>
        <v>0</v>
      </c>
      <c r="AU289" s="252">
        <f t="shared" si="1954"/>
        <v>0</v>
      </c>
      <c r="AV289" s="252">
        <f t="shared" si="1955"/>
        <v>0</v>
      </c>
      <c r="AW289" s="254">
        <f t="shared" si="1956"/>
        <v>0</v>
      </c>
      <c r="AX289" s="258">
        <f t="shared" si="1957"/>
        <v>4</v>
      </c>
      <c r="AY289" s="252">
        <f t="shared" si="1958"/>
        <v>12</v>
      </c>
      <c r="AZ289" s="252">
        <f t="shared" si="1959"/>
        <v>0</v>
      </c>
      <c r="BA289" s="252">
        <f t="shared" si="1960"/>
        <v>0</v>
      </c>
      <c r="BB289" s="254">
        <f t="shared" si="1961"/>
        <v>0</v>
      </c>
      <c r="BC289" s="257">
        <f t="shared" si="1962"/>
        <v>3</v>
      </c>
      <c r="BD289" s="259">
        <f t="shared" si="1963"/>
        <v>7</v>
      </c>
      <c r="BE289" s="252">
        <f t="shared" si="1964"/>
        <v>0</v>
      </c>
      <c r="BF289" s="252">
        <f t="shared" si="1965"/>
        <v>0</v>
      </c>
      <c r="BG289" s="254">
        <f t="shared" si="1966"/>
        <v>0</v>
      </c>
      <c r="BH289" s="257">
        <f t="shared" si="1967"/>
        <v>3</v>
      </c>
      <c r="BI289" s="252">
        <f t="shared" si="1968"/>
        <v>0</v>
      </c>
      <c r="BJ289" s="252">
        <f t="shared" si="1969"/>
        <v>0</v>
      </c>
      <c r="BK289" s="252">
        <f t="shared" si="1970"/>
        <v>0</v>
      </c>
      <c r="BL289" s="254">
        <f t="shared" si="1971"/>
        <v>0</v>
      </c>
      <c r="BM289" s="260">
        <f t="shared" si="1972"/>
        <v>4</v>
      </c>
      <c r="BN289" s="252">
        <f t="shared" si="1973"/>
        <v>0</v>
      </c>
      <c r="BO289" s="252">
        <f t="shared" si="1974"/>
        <v>0</v>
      </c>
      <c r="BP289" s="252">
        <f t="shared" si="1975"/>
        <v>0</v>
      </c>
      <c r="BQ289" s="254">
        <f t="shared" si="1976"/>
        <v>0</v>
      </c>
      <c r="BR289" s="261">
        <f t="shared" si="1977"/>
        <v>4</v>
      </c>
      <c r="BS289" s="252">
        <f t="shared" si="1978"/>
        <v>12</v>
      </c>
      <c r="BT289" s="252">
        <f t="shared" si="1979"/>
        <v>0</v>
      </c>
      <c r="BU289" s="252">
        <f t="shared" si="1980"/>
        <v>0</v>
      </c>
      <c r="BV289" s="254">
        <f t="shared" si="1981"/>
        <v>0</v>
      </c>
      <c r="BW289" s="261">
        <f t="shared" si="1982"/>
        <v>3</v>
      </c>
      <c r="BX289" s="262">
        <v>83</v>
      </c>
      <c r="BY289" s="262">
        <v>83</v>
      </c>
      <c r="BZ289" s="246" t="e">
        <f t="shared" si="1983"/>
        <v>#VALUE!</v>
      </c>
      <c r="CA289" s="246">
        <f t="shared" si="1984"/>
        <v>20</v>
      </c>
      <c r="CB289" s="246" t="e">
        <f t="shared" si="1985"/>
        <v>#VALUE!</v>
      </c>
      <c r="CC289" s="246" t="e">
        <f t="shared" si="1986"/>
        <v>#VALUE!</v>
      </c>
      <c r="CD289" s="246" t="e">
        <f t="shared" si="1987"/>
        <v>#VALUE!</v>
      </c>
      <c r="CE289" s="246" t="e">
        <f t="shared" si="1988"/>
        <v>#VALUE!</v>
      </c>
      <c r="CF289" s="246" t="e">
        <f t="shared" si="1989"/>
        <v>#VALUE!</v>
      </c>
      <c r="CG289" s="246" t="e">
        <f t="shared" si="1990"/>
        <v>#VALUE!</v>
      </c>
      <c r="CH289" s="246" t="e">
        <f t="shared" si="1991"/>
        <v>#VALUE!</v>
      </c>
      <c r="CI289" s="246" t="e">
        <f t="shared" si="1992"/>
        <v>#VALUE!</v>
      </c>
      <c r="CJ289" s="246" t="e">
        <f t="shared" si="1993"/>
        <v>#VALUE!</v>
      </c>
      <c r="CK289" s="246" t="e">
        <f t="shared" si="1994"/>
        <v>#VALUE!</v>
      </c>
      <c r="CL289" s="246" t="e">
        <f t="shared" si="1995"/>
        <v>#VALUE!</v>
      </c>
      <c r="CM289" s="246" t="e">
        <f t="shared" si="1996"/>
        <v>#VALUE!</v>
      </c>
      <c r="CN289" s="246" t="e">
        <f t="shared" si="1997"/>
        <v>#VALUE!</v>
      </c>
      <c r="CO289" s="263" t="str">
        <f t="shared" si="1998"/>
        <v>2023PEC AI 446</v>
      </c>
      <c r="CP289" s="246" t="e">
        <f t="shared" si="1999"/>
        <v>#VALUE!</v>
      </c>
      <c r="CQ289" s="211"/>
      <c r="CR289" s="246">
        <f t="shared" si="2000"/>
        <v>20</v>
      </c>
      <c r="CS289" s="246" t="e">
        <f t="shared" si="2001"/>
        <v>#VALUE!</v>
      </c>
      <c r="CT289" s="246" t="e">
        <f t="shared" si="2002"/>
        <v>#VALUE!</v>
      </c>
      <c r="CU289" s="246" t="e">
        <f t="shared" si="2003"/>
        <v>#VALUE!</v>
      </c>
      <c r="CV289" s="246" t="e">
        <f t="shared" si="2004"/>
        <v>#VALUE!</v>
      </c>
      <c r="CW289" s="246" t="e">
        <f t="shared" si="2005"/>
        <v>#VALUE!</v>
      </c>
      <c r="CX289" s="246" t="e">
        <f t="shared" si="2006"/>
        <v>#VALUE!</v>
      </c>
      <c r="CY289" s="246" t="e">
        <f t="shared" si="2007"/>
        <v>#VALUE!</v>
      </c>
      <c r="CZ289" s="246" t="e">
        <f t="shared" si="2008"/>
        <v>#VALUE!</v>
      </c>
      <c r="DA289" s="246" t="e">
        <f t="shared" si="2009"/>
        <v>#VALUE!</v>
      </c>
      <c r="DB289" s="246" t="e">
        <f t="shared" si="2010"/>
        <v>#VALUE!</v>
      </c>
      <c r="DC289" s="246" t="e">
        <f t="shared" si="2011"/>
        <v>#VALUE!</v>
      </c>
      <c r="DD289" s="246" t="e">
        <f t="shared" si="2012"/>
        <v>#VALUE!</v>
      </c>
      <c r="DE289" s="212"/>
      <c r="DF289" s="212" t="e">
        <f t="shared" si="2013"/>
        <v>#VALUE!</v>
      </c>
      <c r="DG289" s="212"/>
      <c r="DH289" s="212"/>
      <c r="DI289" s="212"/>
      <c r="DJ289" s="212"/>
      <c r="DK289" s="212"/>
      <c r="DL289" s="212"/>
      <c r="DM289" s="212"/>
      <c r="DN289" s="212"/>
      <c r="DO289" s="212"/>
      <c r="DP289" s="212"/>
      <c r="DQ289" s="212"/>
      <c r="DR289" s="264">
        <f t="shared" si="2014"/>
        <v>83</v>
      </c>
      <c r="DS289" s="241">
        <f t="shared" si="2015"/>
        <v>17</v>
      </c>
      <c r="DT289" s="212">
        <f t="shared" si="2016"/>
        <v>11</v>
      </c>
      <c r="DU289" s="212">
        <f t="shared" si="2017"/>
        <v>12</v>
      </c>
      <c r="DV289" s="212">
        <f t="shared" si="2018"/>
        <v>12</v>
      </c>
      <c r="DW289" s="212">
        <f t="shared" si="2019"/>
        <v>12</v>
      </c>
      <c r="DX289" s="264">
        <f t="shared" si="2020"/>
        <v>7</v>
      </c>
      <c r="DY289" s="265">
        <f t="shared" si="2021"/>
        <v>12</v>
      </c>
      <c r="DZ289" s="212">
        <f t="shared" si="2022"/>
        <v>83</v>
      </c>
      <c r="EA289" s="212">
        <f t="shared" si="2023"/>
        <v>17</v>
      </c>
      <c r="EB289" s="212">
        <f t="shared" si="2024"/>
        <v>0</v>
      </c>
      <c r="EC289" s="212">
        <f t="shared" ref="EC289:ED289" si="2180">IF(ISEVEN($B289),DT289,0)</f>
        <v>11</v>
      </c>
      <c r="ED289" s="212">
        <f t="shared" si="2180"/>
        <v>12</v>
      </c>
      <c r="EE289" s="212">
        <f t="shared" ref="EE289:EF289" si="2181">IF(ISODD($B289),DU289,0)</f>
        <v>0</v>
      </c>
      <c r="EF289" s="212">
        <f t="shared" si="2181"/>
        <v>0</v>
      </c>
      <c r="EG289" s="212">
        <f t="shared" si="2027"/>
        <v>12</v>
      </c>
      <c r="EH289" s="212">
        <f t="shared" si="2028"/>
        <v>0</v>
      </c>
      <c r="EI289" s="212">
        <f t="shared" ref="EI289:EJ289" si="2182">IF(ISEVEN($B289),DW289,0)</f>
        <v>12</v>
      </c>
      <c r="EJ289" s="264">
        <f t="shared" si="2182"/>
        <v>7</v>
      </c>
      <c r="EK289" s="212">
        <f t="shared" ref="EK289:EL289" si="2183">IF(ISODD($B289),DX289,0)</f>
        <v>0</v>
      </c>
      <c r="EL289" s="212">
        <f t="shared" si="2183"/>
        <v>0</v>
      </c>
      <c r="EM289" s="212">
        <f t="shared" si="2031"/>
        <v>12</v>
      </c>
      <c r="EN289" s="212"/>
      <c r="EO289" s="212"/>
      <c r="EP289" s="241">
        <f t="shared" si="2032"/>
        <v>17</v>
      </c>
      <c r="EQ289" s="212">
        <f t="shared" si="2033"/>
        <v>14</v>
      </c>
      <c r="ER289" s="212">
        <f t="shared" si="2034"/>
        <v>15</v>
      </c>
      <c r="ES289" s="212">
        <f t="shared" si="2035"/>
        <v>15</v>
      </c>
      <c r="ET289" s="264">
        <f t="shared" si="2036"/>
        <v>9</v>
      </c>
      <c r="EU289" s="212">
        <f t="shared" si="2037"/>
        <v>13</v>
      </c>
      <c r="EV289" s="212"/>
      <c r="EW289" s="212">
        <f t="shared" si="2038"/>
        <v>83</v>
      </c>
      <c r="EX289" s="212">
        <f t="shared" si="2039"/>
        <v>17</v>
      </c>
      <c r="EY289" s="212">
        <f t="shared" si="2040"/>
        <v>0</v>
      </c>
      <c r="EZ289" s="212">
        <f t="shared" ref="EZ289:FA289" si="2184">IF(ISEVEN($B289),EQ289,0)</f>
        <v>14</v>
      </c>
      <c r="FA289" s="212">
        <f t="shared" si="2184"/>
        <v>15</v>
      </c>
      <c r="FB289" s="212">
        <f t="shared" ref="FB289:FC289" si="2185">IF(ISODD($B289),ER289,0)</f>
        <v>0</v>
      </c>
      <c r="FC289" s="212">
        <f t="shared" si="2185"/>
        <v>0</v>
      </c>
      <c r="FD289" s="212">
        <f t="shared" si="2043"/>
        <v>15</v>
      </c>
      <c r="FE289" s="212">
        <f t="shared" si="2044"/>
        <v>0</v>
      </c>
      <c r="FF289" s="264">
        <f t="shared" ref="FF289:FG289" si="2186">IF(ISEVEN($B289),ET289,0)</f>
        <v>9</v>
      </c>
      <c r="FG289" s="212">
        <f t="shared" si="2186"/>
        <v>13</v>
      </c>
      <c r="FH289" s="212">
        <f t="shared" si="2046"/>
        <v>0</v>
      </c>
      <c r="FI289" s="212">
        <v>0</v>
      </c>
      <c r="FJ289" s="212">
        <v>0</v>
      </c>
      <c r="FK289" s="212"/>
      <c r="FL289" s="212"/>
      <c r="FM289" s="262">
        <v>83</v>
      </c>
    </row>
    <row r="290" spans="1:169" ht="15.75" customHeight="1" x14ac:dyDescent="0.2">
      <c r="A290" s="247">
        <v>288</v>
      </c>
      <c r="B290" s="248">
        <v>213423243288</v>
      </c>
      <c r="C290" s="249" t="s">
        <v>774</v>
      </c>
      <c r="D290" s="250"/>
      <c r="E290" s="251" t="s">
        <v>773</v>
      </c>
      <c r="F290" s="252">
        <f t="shared" si="1913"/>
        <v>2</v>
      </c>
      <c r="G290" s="252">
        <f t="shared" si="1914"/>
        <v>2</v>
      </c>
      <c r="H290" s="252">
        <f t="shared" si="1915"/>
        <v>2</v>
      </c>
      <c r="I290" s="252">
        <f t="shared" si="1916"/>
        <v>2</v>
      </c>
      <c r="J290" s="252">
        <f t="shared" si="1917"/>
        <v>2</v>
      </c>
      <c r="K290" s="252">
        <f t="shared" si="1918"/>
        <v>2</v>
      </c>
      <c r="L290" s="252">
        <f t="shared" si="1919"/>
        <v>2</v>
      </c>
      <c r="M290" s="252">
        <f t="shared" si="1920"/>
        <v>2</v>
      </c>
      <c r="N290" s="252">
        <f t="shared" si="1921"/>
        <v>1</v>
      </c>
      <c r="O290" s="253">
        <f t="shared" si="1922"/>
        <v>0</v>
      </c>
      <c r="P290" s="252">
        <f t="shared" si="1923"/>
        <v>0</v>
      </c>
      <c r="Q290" s="252">
        <f t="shared" si="1924"/>
        <v>0</v>
      </c>
      <c r="R290" s="252">
        <f t="shared" si="1925"/>
        <v>0</v>
      </c>
      <c r="S290" s="254">
        <f t="shared" si="1926"/>
        <v>0</v>
      </c>
      <c r="T290" s="255">
        <f t="shared" si="1927"/>
        <v>4</v>
      </c>
      <c r="U290" s="252">
        <f t="shared" si="1928"/>
        <v>11</v>
      </c>
      <c r="V290" s="252">
        <f t="shared" si="1929"/>
        <v>0</v>
      </c>
      <c r="W290" s="252">
        <f t="shared" si="1930"/>
        <v>0</v>
      </c>
      <c r="X290" s="254">
        <f t="shared" si="1931"/>
        <v>0</v>
      </c>
      <c r="Y290" s="256">
        <f t="shared" si="1932"/>
        <v>3</v>
      </c>
      <c r="Z290" s="252">
        <f t="shared" si="1933"/>
        <v>12</v>
      </c>
      <c r="AA290" s="252">
        <f t="shared" si="1934"/>
        <v>0</v>
      </c>
      <c r="AB290" s="252">
        <f t="shared" si="1935"/>
        <v>0</v>
      </c>
      <c r="AC290" s="254">
        <f t="shared" si="1936"/>
        <v>0</v>
      </c>
      <c r="AD290" s="255">
        <f t="shared" si="1937"/>
        <v>3</v>
      </c>
      <c r="AE290" s="252">
        <f t="shared" si="1938"/>
        <v>0</v>
      </c>
      <c r="AF290" s="252">
        <f t="shared" si="1939"/>
        <v>0</v>
      </c>
      <c r="AG290" s="252">
        <f t="shared" si="1940"/>
        <v>0</v>
      </c>
      <c r="AH290" s="254">
        <f t="shared" si="1941"/>
        <v>0</v>
      </c>
      <c r="AI290" s="257">
        <f t="shared" si="1942"/>
        <v>4</v>
      </c>
      <c r="AJ290" s="252">
        <f t="shared" si="1943"/>
        <v>0</v>
      </c>
      <c r="AK290" s="252">
        <f t="shared" si="1944"/>
        <v>0</v>
      </c>
      <c r="AL290" s="252">
        <f t="shared" si="1945"/>
        <v>0</v>
      </c>
      <c r="AM290" s="254">
        <f t="shared" si="1946"/>
        <v>0</v>
      </c>
      <c r="AN290" s="257">
        <f t="shared" si="1947"/>
        <v>4</v>
      </c>
      <c r="AO290" s="252">
        <f t="shared" si="1948"/>
        <v>12</v>
      </c>
      <c r="AP290" s="252">
        <f t="shared" si="1949"/>
        <v>0</v>
      </c>
      <c r="AQ290" s="252">
        <f t="shared" si="1950"/>
        <v>0</v>
      </c>
      <c r="AR290" s="254">
        <f t="shared" si="1951"/>
        <v>0</v>
      </c>
      <c r="AS290" s="257">
        <f t="shared" si="1952"/>
        <v>3</v>
      </c>
      <c r="AT290" s="252">
        <f t="shared" si="1953"/>
        <v>0</v>
      </c>
      <c r="AU290" s="252">
        <f t="shared" si="1954"/>
        <v>0</v>
      </c>
      <c r="AV290" s="252">
        <f t="shared" si="1955"/>
        <v>0</v>
      </c>
      <c r="AW290" s="254">
        <f t="shared" si="1956"/>
        <v>0</v>
      </c>
      <c r="AX290" s="258">
        <f t="shared" si="1957"/>
        <v>4</v>
      </c>
      <c r="AY290" s="252">
        <f t="shared" si="1958"/>
        <v>12</v>
      </c>
      <c r="AZ290" s="252">
        <f t="shared" si="1959"/>
        <v>0</v>
      </c>
      <c r="BA290" s="252">
        <f t="shared" si="1960"/>
        <v>0</v>
      </c>
      <c r="BB290" s="254">
        <f t="shared" si="1961"/>
        <v>0</v>
      </c>
      <c r="BC290" s="257">
        <f t="shared" si="1962"/>
        <v>3</v>
      </c>
      <c r="BD290" s="259">
        <f t="shared" si="1963"/>
        <v>7</v>
      </c>
      <c r="BE290" s="252">
        <f t="shared" si="1964"/>
        <v>0</v>
      </c>
      <c r="BF290" s="252">
        <f t="shared" si="1965"/>
        <v>0</v>
      </c>
      <c r="BG290" s="254">
        <f t="shared" si="1966"/>
        <v>0</v>
      </c>
      <c r="BH290" s="257">
        <f t="shared" si="1967"/>
        <v>3</v>
      </c>
      <c r="BI290" s="252">
        <f t="shared" si="1968"/>
        <v>0</v>
      </c>
      <c r="BJ290" s="252">
        <f t="shared" si="1969"/>
        <v>0</v>
      </c>
      <c r="BK290" s="252">
        <f t="shared" si="1970"/>
        <v>0</v>
      </c>
      <c r="BL290" s="254">
        <f t="shared" si="1971"/>
        <v>0</v>
      </c>
      <c r="BM290" s="260">
        <f t="shared" si="1972"/>
        <v>4</v>
      </c>
      <c r="BN290" s="252">
        <f t="shared" si="1973"/>
        <v>0</v>
      </c>
      <c r="BO290" s="252">
        <f t="shared" si="1974"/>
        <v>0</v>
      </c>
      <c r="BP290" s="252">
        <f t="shared" si="1975"/>
        <v>0</v>
      </c>
      <c r="BQ290" s="254">
        <f t="shared" si="1976"/>
        <v>0</v>
      </c>
      <c r="BR290" s="261">
        <f t="shared" si="1977"/>
        <v>4</v>
      </c>
      <c r="BS290" s="252">
        <f t="shared" si="1978"/>
        <v>12</v>
      </c>
      <c r="BT290" s="252">
        <f t="shared" si="1979"/>
        <v>0</v>
      </c>
      <c r="BU290" s="252">
        <f t="shared" si="1980"/>
        <v>0</v>
      </c>
      <c r="BV290" s="254">
        <f t="shared" si="1981"/>
        <v>0</v>
      </c>
      <c r="BW290" s="261">
        <f t="shared" si="1982"/>
        <v>3</v>
      </c>
      <c r="BX290" s="262">
        <v>83</v>
      </c>
      <c r="BY290" s="262">
        <v>83</v>
      </c>
      <c r="BZ290" s="246" t="e">
        <f t="shared" si="1983"/>
        <v>#VALUE!</v>
      </c>
      <c r="CA290" s="246">
        <f t="shared" si="1984"/>
        <v>20</v>
      </c>
      <c r="CB290" s="246" t="e">
        <f t="shared" si="1985"/>
        <v>#VALUE!</v>
      </c>
      <c r="CC290" s="246" t="e">
        <f t="shared" si="1986"/>
        <v>#VALUE!</v>
      </c>
      <c r="CD290" s="246" t="e">
        <f t="shared" si="1987"/>
        <v>#VALUE!</v>
      </c>
      <c r="CE290" s="246" t="e">
        <f t="shared" si="1988"/>
        <v>#VALUE!</v>
      </c>
      <c r="CF290" s="246" t="e">
        <f t="shared" si="1989"/>
        <v>#VALUE!</v>
      </c>
      <c r="CG290" s="246" t="e">
        <f t="shared" si="1990"/>
        <v>#VALUE!</v>
      </c>
      <c r="CH290" s="246" t="e">
        <f t="shared" si="1991"/>
        <v>#VALUE!</v>
      </c>
      <c r="CI290" s="246" t="e">
        <f t="shared" si="1992"/>
        <v>#VALUE!</v>
      </c>
      <c r="CJ290" s="246" t="e">
        <f t="shared" si="1993"/>
        <v>#VALUE!</v>
      </c>
      <c r="CK290" s="246" t="e">
        <f t="shared" si="1994"/>
        <v>#VALUE!</v>
      </c>
      <c r="CL290" s="246" t="e">
        <f t="shared" si="1995"/>
        <v>#VALUE!</v>
      </c>
      <c r="CM290" s="246" t="e">
        <f t="shared" si="1996"/>
        <v>#VALUE!</v>
      </c>
      <c r="CN290" s="246" t="e">
        <f t="shared" si="1997"/>
        <v>#VALUE!</v>
      </c>
      <c r="CO290" s="263" t="str">
        <f t="shared" si="1998"/>
        <v>2023PEC AI 448</v>
      </c>
      <c r="CP290" s="246" t="e">
        <f t="shared" si="1999"/>
        <v>#VALUE!</v>
      </c>
      <c r="CQ290" s="211"/>
      <c r="CR290" s="246">
        <f t="shared" si="2000"/>
        <v>20</v>
      </c>
      <c r="CS290" s="246" t="e">
        <f t="shared" si="2001"/>
        <v>#VALUE!</v>
      </c>
      <c r="CT290" s="246" t="e">
        <f t="shared" si="2002"/>
        <v>#VALUE!</v>
      </c>
      <c r="CU290" s="246" t="e">
        <f t="shared" si="2003"/>
        <v>#VALUE!</v>
      </c>
      <c r="CV290" s="246" t="e">
        <f t="shared" si="2004"/>
        <v>#VALUE!</v>
      </c>
      <c r="CW290" s="246" t="e">
        <f t="shared" si="2005"/>
        <v>#VALUE!</v>
      </c>
      <c r="CX290" s="246" t="e">
        <f t="shared" si="2006"/>
        <v>#VALUE!</v>
      </c>
      <c r="CY290" s="246" t="e">
        <f t="shared" si="2007"/>
        <v>#VALUE!</v>
      </c>
      <c r="CZ290" s="246" t="e">
        <f t="shared" si="2008"/>
        <v>#VALUE!</v>
      </c>
      <c r="DA290" s="246" t="e">
        <f t="shared" si="2009"/>
        <v>#VALUE!</v>
      </c>
      <c r="DB290" s="246" t="e">
        <f t="shared" si="2010"/>
        <v>#VALUE!</v>
      </c>
      <c r="DC290" s="246" t="e">
        <f t="shared" si="2011"/>
        <v>#VALUE!</v>
      </c>
      <c r="DD290" s="246" t="e">
        <f t="shared" si="2012"/>
        <v>#VALUE!</v>
      </c>
      <c r="DE290" s="212"/>
      <c r="DF290" s="212" t="e">
        <f t="shared" si="2013"/>
        <v>#VALUE!</v>
      </c>
      <c r="DG290" s="212"/>
      <c r="DH290" s="212"/>
      <c r="DI290" s="212"/>
      <c r="DJ290" s="212"/>
      <c r="DK290" s="212"/>
      <c r="DL290" s="212"/>
      <c r="DM290" s="212"/>
      <c r="DN290" s="212"/>
      <c r="DO290" s="212"/>
      <c r="DP290" s="212"/>
      <c r="DQ290" s="212"/>
      <c r="DR290" s="264">
        <f t="shared" si="2014"/>
        <v>83</v>
      </c>
      <c r="DS290" s="241">
        <f t="shared" si="2015"/>
        <v>17</v>
      </c>
      <c r="DT290" s="212">
        <f t="shared" si="2016"/>
        <v>11</v>
      </c>
      <c r="DU290" s="212">
        <f t="shared" si="2017"/>
        <v>12</v>
      </c>
      <c r="DV290" s="212">
        <f t="shared" si="2018"/>
        <v>12</v>
      </c>
      <c r="DW290" s="212">
        <f t="shared" si="2019"/>
        <v>12</v>
      </c>
      <c r="DX290" s="264">
        <f t="shared" si="2020"/>
        <v>7</v>
      </c>
      <c r="DY290" s="265">
        <f t="shared" si="2021"/>
        <v>12</v>
      </c>
      <c r="DZ290" s="212">
        <f t="shared" si="2022"/>
        <v>83</v>
      </c>
      <c r="EA290" s="212">
        <f t="shared" si="2023"/>
        <v>17</v>
      </c>
      <c r="EB290" s="212">
        <f t="shared" si="2024"/>
        <v>0</v>
      </c>
      <c r="EC290" s="212">
        <f t="shared" ref="EC290:ED290" si="2187">IF(ISEVEN($B290),DT290,0)</f>
        <v>11</v>
      </c>
      <c r="ED290" s="212">
        <f t="shared" si="2187"/>
        <v>12</v>
      </c>
      <c r="EE290" s="212">
        <f t="shared" ref="EE290:EF290" si="2188">IF(ISODD($B290),DU290,0)</f>
        <v>0</v>
      </c>
      <c r="EF290" s="212">
        <f t="shared" si="2188"/>
        <v>0</v>
      </c>
      <c r="EG290" s="212">
        <f t="shared" si="2027"/>
        <v>12</v>
      </c>
      <c r="EH290" s="212">
        <f t="shared" si="2028"/>
        <v>0</v>
      </c>
      <c r="EI290" s="212">
        <f t="shared" ref="EI290:EJ290" si="2189">IF(ISEVEN($B290),DW290,0)</f>
        <v>12</v>
      </c>
      <c r="EJ290" s="264">
        <f t="shared" si="2189"/>
        <v>7</v>
      </c>
      <c r="EK290" s="212">
        <f t="shared" ref="EK290:EL290" si="2190">IF(ISODD($B290),DX290,0)</f>
        <v>0</v>
      </c>
      <c r="EL290" s="212">
        <f t="shared" si="2190"/>
        <v>0</v>
      </c>
      <c r="EM290" s="212">
        <f t="shared" si="2031"/>
        <v>12</v>
      </c>
      <c r="EN290" s="212"/>
      <c r="EO290" s="212"/>
      <c r="EP290" s="241">
        <f t="shared" si="2032"/>
        <v>17</v>
      </c>
      <c r="EQ290" s="212">
        <f t="shared" si="2033"/>
        <v>14</v>
      </c>
      <c r="ER290" s="212">
        <f t="shared" si="2034"/>
        <v>15</v>
      </c>
      <c r="ES290" s="212">
        <f t="shared" si="2035"/>
        <v>15</v>
      </c>
      <c r="ET290" s="264">
        <f t="shared" si="2036"/>
        <v>9</v>
      </c>
      <c r="EU290" s="212">
        <f t="shared" si="2037"/>
        <v>13</v>
      </c>
      <c r="EV290" s="212"/>
      <c r="EW290" s="212">
        <f t="shared" si="2038"/>
        <v>83</v>
      </c>
      <c r="EX290" s="212">
        <f t="shared" si="2039"/>
        <v>17</v>
      </c>
      <c r="EY290" s="212">
        <f t="shared" si="2040"/>
        <v>0</v>
      </c>
      <c r="EZ290" s="212">
        <f t="shared" ref="EZ290:FA290" si="2191">IF(ISEVEN($B290),EQ290,0)</f>
        <v>14</v>
      </c>
      <c r="FA290" s="212">
        <f t="shared" si="2191"/>
        <v>15</v>
      </c>
      <c r="FB290" s="212">
        <f t="shared" ref="FB290:FC290" si="2192">IF(ISODD($B290),ER290,0)</f>
        <v>0</v>
      </c>
      <c r="FC290" s="212">
        <f t="shared" si="2192"/>
        <v>0</v>
      </c>
      <c r="FD290" s="212">
        <f t="shared" si="2043"/>
        <v>15</v>
      </c>
      <c r="FE290" s="212">
        <f t="shared" si="2044"/>
        <v>0</v>
      </c>
      <c r="FF290" s="264">
        <f t="shared" ref="FF290:FG290" si="2193">IF(ISEVEN($B290),ET290,0)</f>
        <v>9</v>
      </c>
      <c r="FG290" s="212">
        <f t="shared" si="2193"/>
        <v>13</v>
      </c>
      <c r="FH290" s="212">
        <f t="shared" si="2046"/>
        <v>0</v>
      </c>
      <c r="FI290" s="212">
        <v>0</v>
      </c>
      <c r="FJ290" s="212">
        <v>0</v>
      </c>
      <c r="FK290" s="212"/>
      <c r="FL290" s="212"/>
      <c r="FM290" s="262">
        <v>83</v>
      </c>
    </row>
    <row r="291" spans="1:169" ht="15.75" customHeight="1" x14ac:dyDescent="0.2">
      <c r="A291" s="247">
        <v>288</v>
      </c>
      <c r="B291" s="248">
        <v>213423243288</v>
      </c>
      <c r="C291" s="249" t="s">
        <v>774</v>
      </c>
      <c r="D291" s="250"/>
      <c r="E291" s="251" t="s">
        <v>1686</v>
      </c>
      <c r="F291" s="252">
        <f t="shared" si="1913"/>
        <v>2</v>
      </c>
      <c r="G291" s="252">
        <f t="shared" si="1914"/>
        <v>2</v>
      </c>
      <c r="H291" s="252">
        <f t="shared" si="1915"/>
        <v>2</v>
      </c>
      <c r="I291" s="252">
        <f t="shared" si="1916"/>
        <v>2</v>
      </c>
      <c r="J291" s="252">
        <f t="shared" si="1917"/>
        <v>2</v>
      </c>
      <c r="K291" s="252">
        <f t="shared" si="1918"/>
        <v>2</v>
      </c>
      <c r="L291" s="252">
        <f t="shared" si="1919"/>
        <v>2</v>
      </c>
      <c r="M291" s="252">
        <f t="shared" si="1920"/>
        <v>2</v>
      </c>
      <c r="N291" s="252">
        <f t="shared" si="1921"/>
        <v>0</v>
      </c>
      <c r="O291" s="253">
        <f t="shared" si="1922"/>
        <v>0</v>
      </c>
      <c r="P291" s="252">
        <f t="shared" si="1923"/>
        <v>0</v>
      </c>
      <c r="Q291" s="252">
        <f t="shared" si="1924"/>
        <v>0</v>
      </c>
      <c r="R291" s="252">
        <f t="shared" si="1925"/>
        <v>0</v>
      </c>
      <c r="S291" s="254">
        <f t="shared" si="1926"/>
        <v>0</v>
      </c>
      <c r="T291" s="255">
        <f t="shared" si="1927"/>
        <v>4</v>
      </c>
      <c r="U291" s="252">
        <f t="shared" si="1928"/>
        <v>11</v>
      </c>
      <c r="V291" s="252">
        <f t="shared" si="1929"/>
        <v>0</v>
      </c>
      <c r="W291" s="252">
        <f t="shared" si="1930"/>
        <v>0</v>
      </c>
      <c r="X291" s="254">
        <f t="shared" si="1931"/>
        <v>0</v>
      </c>
      <c r="Y291" s="256">
        <f t="shared" si="1932"/>
        <v>3</v>
      </c>
      <c r="Z291" s="252">
        <f t="shared" si="1933"/>
        <v>12</v>
      </c>
      <c r="AA291" s="252">
        <f t="shared" si="1934"/>
        <v>0</v>
      </c>
      <c r="AB291" s="252">
        <f t="shared" si="1935"/>
        <v>0</v>
      </c>
      <c r="AC291" s="254">
        <f t="shared" si="1936"/>
        <v>0</v>
      </c>
      <c r="AD291" s="255">
        <f t="shared" si="1937"/>
        <v>3</v>
      </c>
      <c r="AE291" s="252">
        <f t="shared" si="1938"/>
        <v>0</v>
      </c>
      <c r="AF291" s="252">
        <f t="shared" si="1939"/>
        <v>0</v>
      </c>
      <c r="AG291" s="252">
        <f t="shared" si="1940"/>
        <v>0</v>
      </c>
      <c r="AH291" s="254">
        <f t="shared" si="1941"/>
        <v>0</v>
      </c>
      <c r="AI291" s="257">
        <f t="shared" si="1942"/>
        <v>4</v>
      </c>
      <c r="AJ291" s="252">
        <f t="shared" si="1943"/>
        <v>0</v>
      </c>
      <c r="AK291" s="252">
        <f t="shared" si="1944"/>
        <v>0</v>
      </c>
      <c r="AL291" s="252">
        <f t="shared" si="1945"/>
        <v>0</v>
      </c>
      <c r="AM291" s="254">
        <f t="shared" si="1946"/>
        <v>0</v>
      </c>
      <c r="AN291" s="257">
        <f t="shared" si="1947"/>
        <v>4</v>
      </c>
      <c r="AO291" s="252">
        <f t="shared" si="1948"/>
        <v>12</v>
      </c>
      <c r="AP291" s="252">
        <f t="shared" si="1949"/>
        <v>0</v>
      </c>
      <c r="AQ291" s="252">
        <f t="shared" si="1950"/>
        <v>0</v>
      </c>
      <c r="AR291" s="254">
        <f t="shared" si="1951"/>
        <v>0</v>
      </c>
      <c r="AS291" s="257">
        <f t="shared" si="1952"/>
        <v>3</v>
      </c>
      <c r="AT291" s="252">
        <f t="shared" si="1953"/>
        <v>0</v>
      </c>
      <c r="AU291" s="252">
        <f t="shared" si="1954"/>
        <v>0</v>
      </c>
      <c r="AV291" s="252">
        <f t="shared" si="1955"/>
        <v>0</v>
      </c>
      <c r="AW291" s="254">
        <f t="shared" si="1956"/>
        <v>0</v>
      </c>
      <c r="AX291" s="258">
        <f t="shared" si="1957"/>
        <v>4</v>
      </c>
      <c r="AY291" s="252">
        <f t="shared" si="1958"/>
        <v>12</v>
      </c>
      <c r="AZ291" s="252">
        <f t="shared" si="1959"/>
        <v>0</v>
      </c>
      <c r="BA291" s="252">
        <f t="shared" si="1960"/>
        <v>0</v>
      </c>
      <c r="BB291" s="254">
        <f t="shared" si="1961"/>
        <v>0</v>
      </c>
      <c r="BC291" s="257">
        <f t="shared" si="1962"/>
        <v>3</v>
      </c>
      <c r="BD291" s="259">
        <f t="shared" si="1963"/>
        <v>7</v>
      </c>
      <c r="BE291" s="252">
        <f t="shared" si="1964"/>
        <v>0</v>
      </c>
      <c r="BF291" s="252">
        <f t="shared" si="1965"/>
        <v>0</v>
      </c>
      <c r="BG291" s="254">
        <f t="shared" si="1966"/>
        <v>0</v>
      </c>
      <c r="BH291" s="257">
        <f t="shared" si="1967"/>
        <v>3</v>
      </c>
      <c r="BI291" s="252">
        <f t="shared" si="1968"/>
        <v>0</v>
      </c>
      <c r="BJ291" s="252">
        <f t="shared" si="1969"/>
        <v>0</v>
      </c>
      <c r="BK291" s="252">
        <f t="shared" si="1970"/>
        <v>0</v>
      </c>
      <c r="BL291" s="254">
        <f t="shared" si="1971"/>
        <v>0</v>
      </c>
      <c r="BM291" s="260">
        <f t="shared" si="1972"/>
        <v>4</v>
      </c>
      <c r="BN291" s="252">
        <f t="shared" si="1973"/>
        <v>0</v>
      </c>
      <c r="BO291" s="252">
        <f t="shared" si="1974"/>
        <v>0</v>
      </c>
      <c r="BP291" s="252">
        <f t="shared" si="1975"/>
        <v>0</v>
      </c>
      <c r="BQ291" s="254">
        <f t="shared" si="1976"/>
        <v>0</v>
      </c>
      <c r="BR291" s="261">
        <f t="shared" si="1977"/>
        <v>4</v>
      </c>
      <c r="BS291" s="252">
        <f t="shared" si="1978"/>
        <v>12</v>
      </c>
      <c r="BT291" s="252">
        <f t="shared" si="1979"/>
        <v>0</v>
      </c>
      <c r="BU291" s="252">
        <f t="shared" si="1980"/>
        <v>0</v>
      </c>
      <c r="BV291" s="254">
        <f t="shared" si="1981"/>
        <v>0</v>
      </c>
      <c r="BW291" s="261">
        <f t="shared" si="1982"/>
        <v>3</v>
      </c>
      <c r="BX291" s="262">
        <v>82</v>
      </c>
      <c r="BY291" s="262">
        <v>82</v>
      </c>
      <c r="BZ291" s="246" t="e">
        <f t="shared" si="1983"/>
        <v>#VALUE!</v>
      </c>
      <c r="CA291" s="246">
        <f t="shared" si="1984"/>
        <v>20</v>
      </c>
      <c r="CB291" s="246" t="e">
        <f t="shared" si="1985"/>
        <v>#VALUE!</v>
      </c>
      <c r="CC291" s="246" t="e">
        <f t="shared" si="1986"/>
        <v>#VALUE!</v>
      </c>
      <c r="CD291" s="246" t="e">
        <f t="shared" si="1987"/>
        <v>#VALUE!</v>
      </c>
      <c r="CE291" s="246" t="e">
        <f t="shared" si="1988"/>
        <v>#VALUE!</v>
      </c>
      <c r="CF291" s="246" t="e">
        <f t="shared" si="1989"/>
        <v>#VALUE!</v>
      </c>
      <c r="CG291" s="246" t="e">
        <f t="shared" si="1990"/>
        <v>#VALUE!</v>
      </c>
      <c r="CH291" s="246" t="e">
        <f t="shared" si="1991"/>
        <v>#VALUE!</v>
      </c>
      <c r="CI291" s="246" t="e">
        <f t="shared" si="1992"/>
        <v>#VALUE!</v>
      </c>
      <c r="CJ291" s="246" t="e">
        <f t="shared" si="1993"/>
        <v>#VALUE!</v>
      </c>
      <c r="CK291" s="246" t="e">
        <f t="shared" si="1994"/>
        <v>#VALUE!</v>
      </c>
      <c r="CL291" s="246" t="e">
        <f t="shared" si="1995"/>
        <v>#VALUE!</v>
      </c>
      <c r="CM291" s="246" t="e">
        <f t="shared" si="1996"/>
        <v>#VALUE!</v>
      </c>
      <c r="CN291" s="246" t="e">
        <f t="shared" si="1997"/>
        <v>#VALUE!</v>
      </c>
      <c r="CO291" s="263" t="str">
        <f t="shared" si="1998"/>
        <v>2023PEC AI 448</v>
      </c>
      <c r="CP291" s="246" t="e">
        <f t="shared" si="1999"/>
        <v>#VALUE!</v>
      </c>
      <c r="CQ291" s="211"/>
      <c r="CR291" s="246">
        <f t="shared" si="2000"/>
        <v>20</v>
      </c>
      <c r="CS291" s="246" t="e">
        <f t="shared" si="2001"/>
        <v>#VALUE!</v>
      </c>
      <c r="CT291" s="246" t="e">
        <f t="shared" si="2002"/>
        <v>#VALUE!</v>
      </c>
      <c r="CU291" s="246" t="e">
        <f t="shared" si="2003"/>
        <v>#VALUE!</v>
      </c>
      <c r="CV291" s="246" t="e">
        <f t="shared" si="2004"/>
        <v>#VALUE!</v>
      </c>
      <c r="CW291" s="246" t="e">
        <f t="shared" si="2005"/>
        <v>#VALUE!</v>
      </c>
      <c r="CX291" s="246" t="e">
        <f t="shared" si="2006"/>
        <v>#VALUE!</v>
      </c>
      <c r="CY291" s="246" t="e">
        <f t="shared" si="2007"/>
        <v>#VALUE!</v>
      </c>
      <c r="CZ291" s="246" t="e">
        <f t="shared" si="2008"/>
        <v>#VALUE!</v>
      </c>
      <c r="DA291" s="246" t="e">
        <f t="shared" si="2009"/>
        <v>#VALUE!</v>
      </c>
      <c r="DB291" s="246" t="e">
        <f t="shared" si="2010"/>
        <v>#VALUE!</v>
      </c>
      <c r="DC291" s="246" t="e">
        <f t="shared" si="2011"/>
        <v>#VALUE!</v>
      </c>
      <c r="DD291" s="246" t="e">
        <f t="shared" si="2012"/>
        <v>#VALUE!</v>
      </c>
      <c r="DE291" s="212"/>
      <c r="DF291" s="212" t="e">
        <f t="shared" si="2013"/>
        <v>#VALUE!</v>
      </c>
      <c r="DG291" s="212"/>
      <c r="DH291" s="212"/>
      <c r="DI291" s="212"/>
      <c r="DJ291" s="212"/>
      <c r="DK291" s="212"/>
      <c r="DL291" s="212"/>
      <c r="DM291" s="212"/>
      <c r="DN291" s="212"/>
      <c r="DO291" s="212"/>
      <c r="DP291" s="212"/>
      <c r="DQ291" s="212"/>
      <c r="DR291" s="264">
        <f t="shared" si="2014"/>
        <v>82</v>
      </c>
      <c r="DS291" s="241">
        <f t="shared" si="2015"/>
        <v>16</v>
      </c>
      <c r="DT291" s="212">
        <f t="shared" si="2016"/>
        <v>11</v>
      </c>
      <c r="DU291" s="212">
        <f t="shared" si="2017"/>
        <v>12</v>
      </c>
      <c r="DV291" s="212">
        <f t="shared" si="2018"/>
        <v>12</v>
      </c>
      <c r="DW291" s="212">
        <f t="shared" si="2019"/>
        <v>12</v>
      </c>
      <c r="DX291" s="264">
        <f t="shared" si="2020"/>
        <v>7</v>
      </c>
      <c r="DY291" s="265">
        <f t="shared" si="2021"/>
        <v>12</v>
      </c>
      <c r="DZ291" s="212">
        <f t="shared" si="2022"/>
        <v>82</v>
      </c>
      <c r="EA291" s="212">
        <f t="shared" si="2023"/>
        <v>16</v>
      </c>
      <c r="EB291" s="212">
        <f t="shared" si="2024"/>
        <v>0</v>
      </c>
      <c r="EC291" s="212">
        <f t="shared" ref="EC291:ED291" si="2194">IF(ISEVEN($B291),DT291,0)</f>
        <v>11</v>
      </c>
      <c r="ED291" s="212">
        <f t="shared" si="2194"/>
        <v>12</v>
      </c>
      <c r="EE291" s="212">
        <f t="shared" ref="EE291:EF291" si="2195">IF(ISODD($B291),DU291,0)</f>
        <v>0</v>
      </c>
      <c r="EF291" s="212">
        <f t="shared" si="2195"/>
        <v>0</v>
      </c>
      <c r="EG291" s="212">
        <f t="shared" si="2027"/>
        <v>12</v>
      </c>
      <c r="EH291" s="212">
        <f t="shared" si="2028"/>
        <v>0</v>
      </c>
      <c r="EI291" s="212">
        <f t="shared" ref="EI291:EJ291" si="2196">IF(ISEVEN($B291),DW291,0)</f>
        <v>12</v>
      </c>
      <c r="EJ291" s="264">
        <f t="shared" si="2196"/>
        <v>7</v>
      </c>
      <c r="EK291" s="212">
        <f t="shared" ref="EK291:EL291" si="2197">IF(ISODD($B291),DX291,0)</f>
        <v>0</v>
      </c>
      <c r="EL291" s="212">
        <f t="shared" si="2197"/>
        <v>0</v>
      </c>
      <c r="EM291" s="212">
        <f t="shared" si="2031"/>
        <v>12</v>
      </c>
      <c r="EN291" s="212"/>
      <c r="EO291" s="212"/>
      <c r="EP291" s="241">
        <f t="shared" si="2032"/>
        <v>16</v>
      </c>
      <c r="EQ291" s="212">
        <f t="shared" si="2033"/>
        <v>14</v>
      </c>
      <c r="ER291" s="212">
        <f t="shared" si="2034"/>
        <v>14</v>
      </c>
      <c r="ES291" s="212">
        <f t="shared" si="2035"/>
        <v>14</v>
      </c>
      <c r="ET291" s="264">
        <f t="shared" si="2036"/>
        <v>11</v>
      </c>
      <c r="EU291" s="212">
        <f t="shared" si="2037"/>
        <v>13</v>
      </c>
      <c r="EV291" s="212"/>
      <c r="EW291" s="212">
        <f t="shared" si="2038"/>
        <v>82</v>
      </c>
      <c r="EX291" s="212">
        <f t="shared" si="2039"/>
        <v>16</v>
      </c>
      <c r="EY291" s="212">
        <f t="shared" si="2040"/>
        <v>0</v>
      </c>
      <c r="EZ291" s="212">
        <f t="shared" ref="EZ291:FA291" si="2198">IF(ISEVEN($B291),EQ291,0)</f>
        <v>14</v>
      </c>
      <c r="FA291" s="212">
        <f t="shared" si="2198"/>
        <v>14</v>
      </c>
      <c r="FB291" s="212">
        <f t="shared" ref="FB291:FC291" si="2199">IF(ISODD($B291),ER291,0)</f>
        <v>0</v>
      </c>
      <c r="FC291" s="212">
        <f t="shared" si="2199"/>
        <v>0</v>
      </c>
      <c r="FD291" s="212">
        <f t="shared" si="2043"/>
        <v>14</v>
      </c>
      <c r="FE291" s="212">
        <f t="shared" si="2044"/>
        <v>0</v>
      </c>
      <c r="FF291" s="264">
        <f t="shared" ref="FF291:FG291" si="2200">IF(ISEVEN($B291),ET291,0)</f>
        <v>11</v>
      </c>
      <c r="FG291" s="212">
        <f t="shared" si="2200"/>
        <v>13</v>
      </c>
      <c r="FH291" s="212">
        <f t="shared" si="2046"/>
        <v>0</v>
      </c>
      <c r="FI291" s="212">
        <v>0</v>
      </c>
      <c r="FJ291" s="212">
        <v>0</v>
      </c>
      <c r="FK291" s="212"/>
      <c r="FL291" s="212"/>
      <c r="FM291" s="262">
        <v>82</v>
      </c>
    </row>
    <row r="292" spans="1:169" ht="15.75" customHeight="1" x14ac:dyDescent="0.2">
      <c r="A292" s="247">
        <v>289</v>
      </c>
      <c r="B292" s="248">
        <v>213423243289</v>
      </c>
      <c r="C292" s="249" t="s">
        <v>776</v>
      </c>
      <c r="D292" s="250"/>
      <c r="E292" s="251" t="s">
        <v>777</v>
      </c>
      <c r="F292" s="252">
        <f t="shared" si="1913"/>
        <v>2</v>
      </c>
      <c r="G292" s="252">
        <f t="shared" si="1914"/>
        <v>2</v>
      </c>
      <c r="H292" s="252">
        <f t="shared" si="1915"/>
        <v>2</v>
      </c>
      <c r="I292" s="252">
        <f t="shared" si="1916"/>
        <v>2</v>
      </c>
      <c r="J292" s="252">
        <f t="shared" si="1917"/>
        <v>2</v>
      </c>
      <c r="K292" s="252">
        <f t="shared" si="1918"/>
        <v>2</v>
      </c>
      <c r="L292" s="252">
        <f t="shared" si="1919"/>
        <v>2</v>
      </c>
      <c r="M292" s="252">
        <f t="shared" si="1920"/>
        <v>2</v>
      </c>
      <c r="N292" s="252">
        <f t="shared" si="1921"/>
        <v>2</v>
      </c>
      <c r="O292" s="253">
        <f t="shared" si="1922"/>
        <v>0</v>
      </c>
      <c r="P292" s="252">
        <f t="shared" si="1923"/>
        <v>13</v>
      </c>
      <c r="Q292" s="252">
        <f t="shared" si="1924"/>
        <v>0</v>
      </c>
      <c r="R292" s="252">
        <f t="shared" si="1925"/>
        <v>0</v>
      </c>
      <c r="S292" s="254">
        <f t="shared" si="1926"/>
        <v>0</v>
      </c>
      <c r="T292" s="255">
        <f t="shared" si="1927"/>
        <v>3</v>
      </c>
      <c r="U292" s="252">
        <f t="shared" si="1928"/>
        <v>0</v>
      </c>
      <c r="V292" s="252">
        <f t="shared" si="1929"/>
        <v>0</v>
      </c>
      <c r="W292" s="252">
        <f t="shared" si="1930"/>
        <v>0</v>
      </c>
      <c r="X292" s="254">
        <f t="shared" si="1931"/>
        <v>0</v>
      </c>
      <c r="Y292" s="256">
        <f t="shared" si="1932"/>
        <v>4</v>
      </c>
      <c r="Z292" s="252">
        <f t="shared" si="1933"/>
        <v>0</v>
      </c>
      <c r="AA292" s="252">
        <f t="shared" si="1934"/>
        <v>0</v>
      </c>
      <c r="AB292" s="252">
        <f t="shared" si="1935"/>
        <v>0</v>
      </c>
      <c r="AC292" s="254">
        <f t="shared" si="1936"/>
        <v>0</v>
      </c>
      <c r="AD292" s="255">
        <f t="shared" si="1937"/>
        <v>4</v>
      </c>
      <c r="AE292" s="252">
        <f t="shared" si="1938"/>
        <v>13</v>
      </c>
      <c r="AF292" s="252">
        <f t="shared" si="1939"/>
        <v>0</v>
      </c>
      <c r="AG292" s="252">
        <f t="shared" si="1940"/>
        <v>0</v>
      </c>
      <c r="AH292" s="254">
        <f t="shared" si="1941"/>
        <v>0</v>
      </c>
      <c r="AI292" s="257">
        <f t="shared" si="1942"/>
        <v>3</v>
      </c>
      <c r="AJ292" s="252">
        <f t="shared" si="1943"/>
        <v>11</v>
      </c>
      <c r="AK292" s="252">
        <f t="shared" si="1944"/>
        <v>0</v>
      </c>
      <c r="AL292" s="252">
        <f t="shared" si="1945"/>
        <v>0</v>
      </c>
      <c r="AM292" s="254">
        <f t="shared" si="1946"/>
        <v>0</v>
      </c>
      <c r="AN292" s="257">
        <f t="shared" si="1947"/>
        <v>3</v>
      </c>
      <c r="AO292" s="252">
        <f t="shared" si="1948"/>
        <v>0</v>
      </c>
      <c r="AP292" s="252">
        <f t="shared" si="1949"/>
        <v>0</v>
      </c>
      <c r="AQ292" s="252">
        <f t="shared" si="1950"/>
        <v>0</v>
      </c>
      <c r="AR292" s="254">
        <f t="shared" si="1951"/>
        <v>0</v>
      </c>
      <c r="AS292" s="257">
        <f t="shared" si="1952"/>
        <v>4</v>
      </c>
      <c r="AT292" s="252">
        <f t="shared" si="1953"/>
        <v>13</v>
      </c>
      <c r="AU292" s="252">
        <f t="shared" si="1954"/>
        <v>0</v>
      </c>
      <c r="AV292" s="252">
        <f t="shared" si="1955"/>
        <v>0</v>
      </c>
      <c r="AW292" s="254">
        <f t="shared" si="1956"/>
        <v>0</v>
      </c>
      <c r="AX292" s="258">
        <f t="shared" si="1957"/>
        <v>3</v>
      </c>
      <c r="AY292" s="252">
        <f t="shared" si="1958"/>
        <v>0</v>
      </c>
      <c r="AZ292" s="252">
        <f t="shared" si="1959"/>
        <v>0</v>
      </c>
      <c r="BA292" s="252">
        <f t="shared" si="1960"/>
        <v>0</v>
      </c>
      <c r="BB292" s="254">
        <f t="shared" si="1961"/>
        <v>0</v>
      </c>
      <c r="BC292" s="257">
        <f t="shared" si="1962"/>
        <v>4</v>
      </c>
      <c r="BD292" s="252">
        <f t="shared" si="1963"/>
        <v>0</v>
      </c>
      <c r="BE292" s="252">
        <f t="shared" si="1964"/>
        <v>0</v>
      </c>
      <c r="BF292" s="252">
        <f t="shared" si="1965"/>
        <v>0</v>
      </c>
      <c r="BG292" s="254">
        <f t="shared" si="1966"/>
        <v>0</v>
      </c>
      <c r="BH292" s="257">
        <f t="shared" si="1967"/>
        <v>4</v>
      </c>
      <c r="BI292" s="259">
        <f t="shared" si="1968"/>
        <v>8</v>
      </c>
      <c r="BJ292" s="252">
        <f t="shared" si="1969"/>
        <v>0</v>
      </c>
      <c r="BK292" s="252">
        <f t="shared" si="1970"/>
        <v>0</v>
      </c>
      <c r="BL292" s="254">
        <f t="shared" si="1971"/>
        <v>0</v>
      </c>
      <c r="BM292" s="260">
        <f t="shared" si="1972"/>
        <v>3</v>
      </c>
      <c r="BN292" s="252">
        <f t="shared" si="1973"/>
        <v>13</v>
      </c>
      <c r="BO292" s="252">
        <f t="shared" si="1974"/>
        <v>0</v>
      </c>
      <c r="BP292" s="252">
        <f t="shared" si="1975"/>
        <v>0</v>
      </c>
      <c r="BQ292" s="254">
        <f t="shared" si="1976"/>
        <v>0</v>
      </c>
      <c r="BR292" s="261">
        <f t="shared" si="1977"/>
        <v>3</v>
      </c>
      <c r="BS292" s="252">
        <f t="shared" si="1978"/>
        <v>0</v>
      </c>
      <c r="BT292" s="252">
        <f t="shared" si="1979"/>
        <v>0</v>
      </c>
      <c r="BU292" s="252">
        <f t="shared" si="1980"/>
        <v>0</v>
      </c>
      <c r="BV292" s="254">
        <f t="shared" si="1981"/>
        <v>0</v>
      </c>
      <c r="BW292" s="261">
        <f t="shared" si="1982"/>
        <v>4</v>
      </c>
      <c r="BX292" s="262">
        <v>89</v>
      </c>
      <c r="BY292" s="262">
        <v>89</v>
      </c>
      <c r="BZ292" s="246" t="e">
        <f t="shared" si="1983"/>
        <v>#VALUE!</v>
      </c>
      <c r="CA292" s="246">
        <f t="shared" si="1984"/>
        <v>20</v>
      </c>
      <c r="CB292" s="246" t="e">
        <f t="shared" si="1985"/>
        <v>#VALUE!</v>
      </c>
      <c r="CC292" s="246" t="e">
        <f t="shared" si="1986"/>
        <v>#VALUE!</v>
      </c>
      <c r="CD292" s="246" t="e">
        <f t="shared" si="1987"/>
        <v>#VALUE!</v>
      </c>
      <c r="CE292" s="246" t="e">
        <f t="shared" si="1988"/>
        <v>#VALUE!</v>
      </c>
      <c r="CF292" s="246" t="e">
        <f t="shared" si="1989"/>
        <v>#VALUE!</v>
      </c>
      <c r="CG292" s="246" t="e">
        <f t="shared" si="1990"/>
        <v>#VALUE!</v>
      </c>
      <c r="CH292" s="246" t="e">
        <f t="shared" si="1991"/>
        <v>#VALUE!</v>
      </c>
      <c r="CI292" s="246" t="e">
        <f t="shared" si="1992"/>
        <v>#VALUE!</v>
      </c>
      <c r="CJ292" s="246" t="e">
        <f t="shared" si="1993"/>
        <v>#VALUE!</v>
      </c>
      <c r="CK292" s="246" t="e">
        <f t="shared" si="1994"/>
        <v>#VALUE!</v>
      </c>
      <c r="CL292" s="246" t="e">
        <f t="shared" si="1995"/>
        <v>#VALUE!</v>
      </c>
      <c r="CM292" s="246" t="e">
        <f t="shared" si="1996"/>
        <v>#VALUE!</v>
      </c>
      <c r="CN292" s="246" t="e">
        <f t="shared" si="1997"/>
        <v>#VALUE!</v>
      </c>
      <c r="CO292" s="263" t="str">
        <f t="shared" si="1998"/>
        <v>2023PEC AI 449</v>
      </c>
      <c r="CP292" s="246" t="e">
        <f t="shared" si="1999"/>
        <v>#VALUE!</v>
      </c>
      <c r="CQ292" s="211"/>
      <c r="CR292" s="246">
        <f t="shared" si="2000"/>
        <v>20</v>
      </c>
      <c r="CS292" s="246" t="e">
        <f t="shared" si="2001"/>
        <v>#VALUE!</v>
      </c>
      <c r="CT292" s="246" t="e">
        <f t="shared" si="2002"/>
        <v>#VALUE!</v>
      </c>
      <c r="CU292" s="246" t="e">
        <f t="shared" si="2003"/>
        <v>#VALUE!</v>
      </c>
      <c r="CV292" s="246" t="e">
        <f t="shared" si="2004"/>
        <v>#VALUE!</v>
      </c>
      <c r="CW292" s="246" t="e">
        <f t="shared" si="2005"/>
        <v>#VALUE!</v>
      </c>
      <c r="CX292" s="246" t="e">
        <f t="shared" si="2006"/>
        <v>#VALUE!</v>
      </c>
      <c r="CY292" s="246" t="e">
        <f t="shared" si="2007"/>
        <v>#VALUE!</v>
      </c>
      <c r="CZ292" s="246" t="e">
        <f t="shared" si="2008"/>
        <v>#VALUE!</v>
      </c>
      <c r="DA292" s="246" t="e">
        <f t="shared" si="2009"/>
        <v>#VALUE!</v>
      </c>
      <c r="DB292" s="246" t="e">
        <f t="shared" si="2010"/>
        <v>#VALUE!</v>
      </c>
      <c r="DC292" s="246" t="e">
        <f t="shared" si="2011"/>
        <v>#VALUE!</v>
      </c>
      <c r="DD292" s="246" t="e">
        <f t="shared" si="2012"/>
        <v>#VALUE!</v>
      </c>
      <c r="DE292" s="212"/>
      <c r="DF292" s="212" t="e">
        <f t="shared" si="2013"/>
        <v>#VALUE!</v>
      </c>
      <c r="DG292" s="212"/>
      <c r="DH292" s="212"/>
      <c r="DI292" s="212"/>
      <c r="DJ292" s="212"/>
      <c r="DK292" s="212"/>
      <c r="DL292" s="212"/>
      <c r="DM292" s="212"/>
      <c r="DN292" s="212"/>
      <c r="DO292" s="212"/>
      <c r="DP292" s="212"/>
      <c r="DQ292" s="212"/>
      <c r="DR292" s="264">
        <f t="shared" si="2014"/>
        <v>89</v>
      </c>
      <c r="DS292" s="241">
        <f t="shared" si="2015"/>
        <v>18</v>
      </c>
      <c r="DT292" s="212">
        <f t="shared" si="2016"/>
        <v>13</v>
      </c>
      <c r="DU292" s="212">
        <f t="shared" si="2017"/>
        <v>13</v>
      </c>
      <c r="DV292" s="212">
        <f t="shared" si="2018"/>
        <v>11</v>
      </c>
      <c r="DW292" s="212">
        <f t="shared" si="2019"/>
        <v>13</v>
      </c>
      <c r="DX292" s="264">
        <f t="shared" si="2020"/>
        <v>8</v>
      </c>
      <c r="DY292" s="265">
        <f t="shared" si="2021"/>
        <v>13</v>
      </c>
      <c r="DZ292" s="212">
        <f t="shared" si="2022"/>
        <v>89</v>
      </c>
      <c r="EA292" s="212">
        <f t="shared" si="2023"/>
        <v>18</v>
      </c>
      <c r="EB292" s="212">
        <f t="shared" si="2024"/>
        <v>13</v>
      </c>
      <c r="EC292" s="212">
        <f t="shared" ref="EC292:ED292" si="2201">IF(ISEVEN($B292),DT292,0)</f>
        <v>0</v>
      </c>
      <c r="ED292" s="212">
        <f t="shared" si="2201"/>
        <v>0</v>
      </c>
      <c r="EE292" s="212">
        <f t="shared" ref="EE292:EF292" si="2202">IF(ISODD($B292),DU292,0)</f>
        <v>13</v>
      </c>
      <c r="EF292" s="212">
        <f t="shared" si="2202"/>
        <v>11</v>
      </c>
      <c r="EG292" s="212">
        <f t="shared" si="2027"/>
        <v>0</v>
      </c>
      <c r="EH292" s="212">
        <f t="shared" si="2028"/>
        <v>13</v>
      </c>
      <c r="EI292" s="212">
        <f t="shared" ref="EI292:EJ292" si="2203">IF(ISEVEN($B292),DW292,0)</f>
        <v>0</v>
      </c>
      <c r="EJ292" s="212">
        <f t="shared" si="2203"/>
        <v>0</v>
      </c>
      <c r="EK292" s="264">
        <f t="shared" ref="EK292:EL292" si="2204">IF(ISODD($B292),DX292,0)</f>
        <v>8</v>
      </c>
      <c r="EL292" s="212">
        <f t="shared" si="2204"/>
        <v>13</v>
      </c>
      <c r="EM292" s="212">
        <f t="shared" si="2031"/>
        <v>0</v>
      </c>
      <c r="EN292" s="212"/>
      <c r="EO292" s="212"/>
      <c r="EP292" s="241">
        <f t="shared" si="2032"/>
        <v>18</v>
      </c>
      <c r="EQ292" s="212">
        <f t="shared" si="2033"/>
        <v>16</v>
      </c>
      <c r="ER292" s="212">
        <f t="shared" si="2034"/>
        <v>16</v>
      </c>
      <c r="ES292" s="212">
        <f t="shared" si="2035"/>
        <v>14</v>
      </c>
      <c r="ET292" s="264">
        <f t="shared" si="2036"/>
        <v>11</v>
      </c>
      <c r="EU292" s="212">
        <f t="shared" si="2037"/>
        <v>14</v>
      </c>
      <c r="EV292" s="212"/>
      <c r="EW292" s="212">
        <f t="shared" si="2038"/>
        <v>89</v>
      </c>
      <c r="EX292" s="212">
        <f t="shared" si="2039"/>
        <v>18</v>
      </c>
      <c r="EY292" s="212">
        <f t="shared" si="2040"/>
        <v>16</v>
      </c>
      <c r="EZ292" s="212">
        <f t="shared" ref="EZ292:FA292" si="2205">IF(ISEVEN($B292),EQ292,0)</f>
        <v>0</v>
      </c>
      <c r="FA292" s="212">
        <f t="shared" si="2205"/>
        <v>0</v>
      </c>
      <c r="FB292" s="212">
        <f t="shared" ref="FB292:FC292" si="2206">IF(ISODD($B292),ER292,0)</f>
        <v>16</v>
      </c>
      <c r="FC292" s="212">
        <f t="shared" si="2206"/>
        <v>14</v>
      </c>
      <c r="FD292" s="212">
        <f t="shared" si="2043"/>
        <v>0</v>
      </c>
      <c r="FE292" s="264">
        <f t="shared" si="2044"/>
        <v>11</v>
      </c>
      <c r="FF292" s="212">
        <f t="shared" ref="FF292:FG292" si="2207">IF(ISEVEN($B292),ET292,0)</f>
        <v>0</v>
      </c>
      <c r="FG292" s="212">
        <f t="shared" si="2207"/>
        <v>0</v>
      </c>
      <c r="FH292" s="212">
        <f t="shared" si="2046"/>
        <v>14</v>
      </c>
      <c r="FI292" s="212">
        <v>0</v>
      </c>
      <c r="FJ292" s="212">
        <v>0</v>
      </c>
      <c r="FK292" s="212"/>
      <c r="FL292" s="212"/>
      <c r="FM292" s="262">
        <v>89</v>
      </c>
    </row>
    <row r="293" spans="1:169" ht="15.75" customHeight="1" x14ac:dyDescent="0.2">
      <c r="A293" s="247">
        <v>280</v>
      </c>
      <c r="B293" s="248">
        <v>213423243280</v>
      </c>
      <c r="C293" s="249" t="s">
        <v>778</v>
      </c>
      <c r="D293" s="250"/>
      <c r="E293" s="251" t="s">
        <v>779</v>
      </c>
      <c r="F293" s="252">
        <f t="shared" si="1913"/>
        <v>2</v>
      </c>
      <c r="G293" s="252">
        <f t="shared" si="1914"/>
        <v>2</v>
      </c>
      <c r="H293" s="252">
        <f t="shared" si="1915"/>
        <v>2</v>
      </c>
      <c r="I293" s="252">
        <f t="shared" si="1916"/>
        <v>2</v>
      </c>
      <c r="J293" s="252">
        <f t="shared" si="1917"/>
        <v>2</v>
      </c>
      <c r="K293" s="252">
        <f t="shared" si="1918"/>
        <v>2</v>
      </c>
      <c r="L293" s="252">
        <f t="shared" si="1919"/>
        <v>2</v>
      </c>
      <c r="M293" s="252">
        <f t="shared" si="1920"/>
        <v>2</v>
      </c>
      <c r="N293" s="252">
        <f t="shared" si="1921"/>
        <v>0</v>
      </c>
      <c r="O293" s="253">
        <f t="shared" si="1922"/>
        <v>0</v>
      </c>
      <c r="P293" s="252">
        <f t="shared" si="1923"/>
        <v>0</v>
      </c>
      <c r="Q293" s="252">
        <f t="shared" si="1924"/>
        <v>0</v>
      </c>
      <c r="R293" s="252">
        <f t="shared" si="1925"/>
        <v>0</v>
      </c>
      <c r="S293" s="254">
        <f t="shared" si="1926"/>
        <v>0</v>
      </c>
      <c r="T293" s="255">
        <f t="shared" si="1927"/>
        <v>4</v>
      </c>
      <c r="U293" s="252">
        <f t="shared" si="1928"/>
        <v>11</v>
      </c>
      <c r="V293" s="252">
        <f t="shared" si="1929"/>
        <v>0</v>
      </c>
      <c r="W293" s="252">
        <f t="shared" si="1930"/>
        <v>0</v>
      </c>
      <c r="X293" s="254">
        <f t="shared" si="1931"/>
        <v>0</v>
      </c>
      <c r="Y293" s="256">
        <f t="shared" si="1932"/>
        <v>3</v>
      </c>
      <c r="Z293" s="252">
        <f t="shared" si="1933"/>
        <v>12</v>
      </c>
      <c r="AA293" s="252">
        <f t="shared" si="1934"/>
        <v>0</v>
      </c>
      <c r="AB293" s="252">
        <f t="shared" si="1935"/>
        <v>0</v>
      </c>
      <c r="AC293" s="254">
        <f t="shared" si="1936"/>
        <v>0</v>
      </c>
      <c r="AD293" s="255">
        <f t="shared" si="1937"/>
        <v>3</v>
      </c>
      <c r="AE293" s="252">
        <f t="shared" si="1938"/>
        <v>0</v>
      </c>
      <c r="AF293" s="252">
        <f t="shared" si="1939"/>
        <v>0</v>
      </c>
      <c r="AG293" s="252">
        <f t="shared" si="1940"/>
        <v>0</v>
      </c>
      <c r="AH293" s="254">
        <f t="shared" si="1941"/>
        <v>0</v>
      </c>
      <c r="AI293" s="257">
        <f t="shared" si="1942"/>
        <v>4</v>
      </c>
      <c r="AJ293" s="252">
        <f t="shared" si="1943"/>
        <v>0</v>
      </c>
      <c r="AK293" s="252">
        <f t="shared" si="1944"/>
        <v>0</v>
      </c>
      <c r="AL293" s="252">
        <f t="shared" si="1945"/>
        <v>0</v>
      </c>
      <c r="AM293" s="254">
        <f t="shared" si="1946"/>
        <v>0</v>
      </c>
      <c r="AN293" s="257">
        <f t="shared" si="1947"/>
        <v>4</v>
      </c>
      <c r="AO293" s="252">
        <f t="shared" si="1948"/>
        <v>12</v>
      </c>
      <c r="AP293" s="252">
        <f t="shared" si="1949"/>
        <v>0</v>
      </c>
      <c r="AQ293" s="252">
        <f t="shared" si="1950"/>
        <v>0</v>
      </c>
      <c r="AR293" s="254">
        <f t="shared" si="1951"/>
        <v>0</v>
      </c>
      <c r="AS293" s="257">
        <f t="shared" si="1952"/>
        <v>3</v>
      </c>
      <c r="AT293" s="252">
        <f t="shared" si="1953"/>
        <v>0</v>
      </c>
      <c r="AU293" s="252">
        <f t="shared" si="1954"/>
        <v>0</v>
      </c>
      <c r="AV293" s="252">
        <f t="shared" si="1955"/>
        <v>0</v>
      </c>
      <c r="AW293" s="254">
        <f t="shared" si="1956"/>
        <v>0</v>
      </c>
      <c r="AX293" s="258">
        <f t="shared" si="1957"/>
        <v>4</v>
      </c>
      <c r="AY293" s="252">
        <f t="shared" si="1958"/>
        <v>12</v>
      </c>
      <c r="AZ293" s="252">
        <f t="shared" si="1959"/>
        <v>0</v>
      </c>
      <c r="BA293" s="252">
        <f t="shared" si="1960"/>
        <v>0</v>
      </c>
      <c r="BB293" s="254">
        <f t="shared" si="1961"/>
        <v>0</v>
      </c>
      <c r="BC293" s="257">
        <f t="shared" si="1962"/>
        <v>3</v>
      </c>
      <c r="BD293" s="259">
        <f t="shared" si="1963"/>
        <v>6</v>
      </c>
      <c r="BE293" s="252">
        <f t="shared" si="1964"/>
        <v>0</v>
      </c>
      <c r="BF293" s="252">
        <f t="shared" si="1965"/>
        <v>0</v>
      </c>
      <c r="BG293" s="254">
        <f t="shared" si="1966"/>
        <v>0</v>
      </c>
      <c r="BH293" s="257">
        <f t="shared" si="1967"/>
        <v>3</v>
      </c>
      <c r="BI293" s="252">
        <f t="shared" si="1968"/>
        <v>0</v>
      </c>
      <c r="BJ293" s="252">
        <f t="shared" si="1969"/>
        <v>0</v>
      </c>
      <c r="BK293" s="252">
        <f t="shared" si="1970"/>
        <v>0</v>
      </c>
      <c r="BL293" s="254">
        <f t="shared" si="1971"/>
        <v>0</v>
      </c>
      <c r="BM293" s="260">
        <f t="shared" si="1972"/>
        <v>4</v>
      </c>
      <c r="BN293" s="252">
        <f t="shared" si="1973"/>
        <v>0</v>
      </c>
      <c r="BO293" s="252">
        <f t="shared" si="1974"/>
        <v>0</v>
      </c>
      <c r="BP293" s="252">
        <f t="shared" si="1975"/>
        <v>0</v>
      </c>
      <c r="BQ293" s="254">
        <f t="shared" si="1976"/>
        <v>0</v>
      </c>
      <c r="BR293" s="261">
        <f t="shared" si="1977"/>
        <v>4</v>
      </c>
      <c r="BS293" s="252">
        <f t="shared" si="1978"/>
        <v>12</v>
      </c>
      <c r="BT293" s="252">
        <f t="shared" si="1979"/>
        <v>0</v>
      </c>
      <c r="BU293" s="252">
        <f t="shared" si="1980"/>
        <v>0</v>
      </c>
      <c r="BV293" s="254">
        <f t="shared" si="1981"/>
        <v>0</v>
      </c>
      <c r="BW293" s="261">
        <f t="shared" si="1982"/>
        <v>3</v>
      </c>
      <c r="BX293" s="262">
        <v>81</v>
      </c>
      <c r="BY293" s="262">
        <v>81</v>
      </c>
      <c r="BZ293" s="246" t="e">
        <f t="shared" si="1983"/>
        <v>#VALUE!</v>
      </c>
      <c r="CA293" s="246">
        <f t="shared" si="1984"/>
        <v>20</v>
      </c>
      <c r="CB293" s="246" t="e">
        <f t="shared" si="1985"/>
        <v>#VALUE!</v>
      </c>
      <c r="CC293" s="246" t="e">
        <f t="shared" si="1986"/>
        <v>#VALUE!</v>
      </c>
      <c r="CD293" s="246" t="e">
        <f t="shared" si="1987"/>
        <v>#VALUE!</v>
      </c>
      <c r="CE293" s="246" t="e">
        <f t="shared" si="1988"/>
        <v>#VALUE!</v>
      </c>
      <c r="CF293" s="246" t="e">
        <f t="shared" si="1989"/>
        <v>#VALUE!</v>
      </c>
      <c r="CG293" s="246" t="e">
        <f t="shared" si="1990"/>
        <v>#VALUE!</v>
      </c>
      <c r="CH293" s="246" t="e">
        <f t="shared" si="1991"/>
        <v>#VALUE!</v>
      </c>
      <c r="CI293" s="246" t="e">
        <f t="shared" si="1992"/>
        <v>#VALUE!</v>
      </c>
      <c r="CJ293" s="246" t="e">
        <f t="shared" si="1993"/>
        <v>#VALUE!</v>
      </c>
      <c r="CK293" s="246" t="e">
        <f t="shared" si="1994"/>
        <v>#VALUE!</v>
      </c>
      <c r="CL293" s="246" t="e">
        <f t="shared" si="1995"/>
        <v>#VALUE!</v>
      </c>
      <c r="CM293" s="246" t="e">
        <f t="shared" si="1996"/>
        <v>#VALUE!</v>
      </c>
      <c r="CN293" s="246" t="e">
        <f t="shared" si="1997"/>
        <v>#VALUE!</v>
      </c>
      <c r="CO293" s="263" t="str">
        <f t="shared" si="1998"/>
        <v>2023PEC AI 450</v>
      </c>
      <c r="CP293" s="246" t="e">
        <f t="shared" si="1999"/>
        <v>#VALUE!</v>
      </c>
      <c r="CQ293" s="211"/>
      <c r="CR293" s="246">
        <f t="shared" si="2000"/>
        <v>20</v>
      </c>
      <c r="CS293" s="246" t="e">
        <f t="shared" si="2001"/>
        <v>#VALUE!</v>
      </c>
      <c r="CT293" s="246" t="e">
        <f t="shared" si="2002"/>
        <v>#VALUE!</v>
      </c>
      <c r="CU293" s="246" t="e">
        <f t="shared" si="2003"/>
        <v>#VALUE!</v>
      </c>
      <c r="CV293" s="246" t="e">
        <f t="shared" si="2004"/>
        <v>#VALUE!</v>
      </c>
      <c r="CW293" s="246" t="e">
        <f t="shared" si="2005"/>
        <v>#VALUE!</v>
      </c>
      <c r="CX293" s="246" t="e">
        <f t="shared" si="2006"/>
        <v>#VALUE!</v>
      </c>
      <c r="CY293" s="246" t="e">
        <f t="shared" si="2007"/>
        <v>#VALUE!</v>
      </c>
      <c r="CZ293" s="246" t="e">
        <f t="shared" si="2008"/>
        <v>#VALUE!</v>
      </c>
      <c r="DA293" s="246" t="e">
        <f t="shared" si="2009"/>
        <v>#VALUE!</v>
      </c>
      <c r="DB293" s="246" t="e">
        <f t="shared" si="2010"/>
        <v>#VALUE!</v>
      </c>
      <c r="DC293" s="246" t="e">
        <f t="shared" si="2011"/>
        <v>#VALUE!</v>
      </c>
      <c r="DD293" s="246" t="e">
        <f t="shared" si="2012"/>
        <v>#VALUE!</v>
      </c>
      <c r="DE293" s="212"/>
      <c r="DF293" s="212" t="e">
        <f t="shared" si="2013"/>
        <v>#VALUE!</v>
      </c>
      <c r="DG293" s="212"/>
      <c r="DH293" s="212"/>
      <c r="DI293" s="212"/>
      <c r="DJ293" s="212"/>
      <c r="DK293" s="212"/>
      <c r="DL293" s="212"/>
      <c r="DM293" s="212"/>
      <c r="DN293" s="212"/>
      <c r="DO293" s="212"/>
      <c r="DP293" s="212"/>
      <c r="DQ293" s="212"/>
      <c r="DR293" s="264">
        <f t="shared" si="2014"/>
        <v>81</v>
      </c>
      <c r="DS293" s="241">
        <f t="shared" si="2015"/>
        <v>16</v>
      </c>
      <c r="DT293" s="212">
        <f t="shared" si="2016"/>
        <v>11</v>
      </c>
      <c r="DU293" s="212">
        <f t="shared" si="2017"/>
        <v>12</v>
      </c>
      <c r="DV293" s="212">
        <f t="shared" si="2018"/>
        <v>12</v>
      </c>
      <c r="DW293" s="212">
        <f t="shared" si="2019"/>
        <v>12</v>
      </c>
      <c r="DX293" s="264">
        <f t="shared" si="2020"/>
        <v>6</v>
      </c>
      <c r="DY293" s="265">
        <f t="shared" si="2021"/>
        <v>12</v>
      </c>
      <c r="DZ293" s="212">
        <f t="shared" si="2022"/>
        <v>81</v>
      </c>
      <c r="EA293" s="212">
        <f t="shared" si="2023"/>
        <v>16</v>
      </c>
      <c r="EB293" s="212">
        <f t="shared" si="2024"/>
        <v>0</v>
      </c>
      <c r="EC293" s="212">
        <f t="shared" ref="EC293:ED293" si="2208">IF(ISEVEN($B293),DT293,0)</f>
        <v>11</v>
      </c>
      <c r="ED293" s="212">
        <f t="shared" si="2208"/>
        <v>12</v>
      </c>
      <c r="EE293" s="212">
        <f t="shared" ref="EE293:EF293" si="2209">IF(ISODD($B293),DU293,0)</f>
        <v>0</v>
      </c>
      <c r="EF293" s="212">
        <f t="shared" si="2209"/>
        <v>0</v>
      </c>
      <c r="EG293" s="212">
        <f t="shared" si="2027"/>
        <v>12</v>
      </c>
      <c r="EH293" s="212">
        <f t="shared" si="2028"/>
        <v>0</v>
      </c>
      <c r="EI293" s="212">
        <f t="shared" ref="EI293:EJ293" si="2210">IF(ISEVEN($B293),DW293,0)</f>
        <v>12</v>
      </c>
      <c r="EJ293" s="264">
        <f t="shared" si="2210"/>
        <v>6</v>
      </c>
      <c r="EK293" s="212">
        <f t="shared" ref="EK293:EL293" si="2211">IF(ISODD($B293),DX293,0)</f>
        <v>0</v>
      </c>
      <c r="EL293" s="212">
        <f t="shared" si="2211"/>
        <v>0</v>
      </c>
      <c r="EM293" s="212">
        <f t="shared" si="2031"/>
        <v>12</v>
      </c>
      <c r="EN293" s="212"/>
      <c r="EO293" s="212"/>
      <c r="EP293" s="241">
        <f t="shared" si="2032"/>
        <v>16</v>
      </c>
      <c r="EQ293" s="212">
        <f t="shared" si="2033"/>
        <v>13</v>
      </c>
      <c r="ER293" s="212">
        <f t="shared" si="2034"/>
        <v>14</v>
      </c>
      <c r="ES293" s="212">
        <f t="shared" si="2035"/>
        <v>14</v>
      </c>
      <c r="ET293" s="264">
        <f t="shared" si="2036"/>
        <v>11</v>
      </c>
      <c r="EU293" s="212">
        <f t="shared" si="2037"/>
        <v>13</v>
      </c>
      <c r="EV293" s="212"/>
      <c r="EW293" s="212">
        <f t="shared" si="2038"/>
        <v>81</v>
      </c>
      <c r="EX293" s="212">
        <f t="shared" si="2039"/>
        <v>16</v>
      </c>
      <c r="EY293" s="212">
        <f t="shared" si="2040"/>
        <v>0</v>
      </c>
      <c r="EZ293" s="212">
        <f t="shared" ref="EZ293:FA293" si="2212">IF(ISEVEN($B293),EQ293,0)</f>
        <v>13</v>
      </c>
      <c r="FA293" s="212">
        <f t="shared" si="2212"/>
        <v>14</v>
      </c>
      <c r="FB293" s="212">
        <f t="shared" ref="FB293:FC293" si="2213">IF(ISODD($B293),ER293,0)</f>
        <v>0</v>
      </c>
      <c r="FC293" s="212">
        <f t="shared" si="2213"/>
        <v>0</v>
      </c>
      <c r="FD293" s="212">
        <f t="shared" si="2043"/>
        <v>14</v>
      </c>
      <c r="FE293" s="212">
        <f t="shared" si="2044"/>
        <v>0</v>
      </c>
      <c r="FF293" s="264">
        <f t="shared" ref="FF293:FG293" si="2214">IF(ISEVEN($B293),ET293,0)</f>
        <v>11</v>
      </c>
      <c r="FG293" s="212">
        <f t="shared" si="2214"/>
        <v>13</v>
      </c>
      <c r="FH293" s="212">
        <f t="shared" si="2046"/>
        <v>0</v>
      </c>
      <c r="FI293" s="212">
        <v>0</v>
      </c>
      <c r="FJ293" s="212">
        <v>0</v>
      </c>
      <c r="FK293" s="212"/>
      <c r="FL293" s="212"/>
      <c r="FM293" s="262">
        <v>81</v>
      </c>
    </row>
    <row r="294" spans="1:169" ht="15.75" customHeight="1" x14ac:dyDescent="0.2">
      <c r="A294" s="247">
        <v>281</v>
      </c>
      <c r="B294" s="248">
        <v>213423243282</v>
      </c>
      <c r="C294" s="249" t="s">
        <v>782</v>
      </c>
      <c r="D294" s="250"/>
      <c r="E294" s="251" t="s">
        <v>783</v>
      </c>
      <c r="F294" s="252">
        <f t="shared" si="1913"/>
        <v>2</v>
      </c>
      <c r="G294" s="252">
        <f t="shared" si="1914"/>
        <v>2</v>
      </c>
      <c r="H294" s="252">
        <f t="shared" si="1915"/>
        <v>2</v>
      </c>
      <c r="I294" s="252">
        <f t="shared" si="1916"/>
        <v>2</v>
      </c>
      <c r="J294" s="252">
        <f t="shared" si="1917"/>
        <v>2</v>
      </c>
      <c r="K294" s="252">
        <f t="shared" si="1918"/>
        <v>2</v>
      </c>
      <c r="L294" s="252">
        <f t="shared" si="1919"/>
        <v>2</v>
      </c>
      <c r="M294" s="252">
        <f t="shared" si="1920"/>
        <v>2</v>
      </c>
      <c r="N294" s="252">
        <f t="shared" si="1921"/>
        <v>2</v>
      </c>
      <c r="O294" s="253">
        <f t="shared" si="1922"/>
        <v>0</v>
      </c>
      <c r="P294" s="252">
        <f t="shared" si="1923"/>
        <v>0</v>
      </c>
      <c r="Q294" s="252">
        <f t="shared" si="1924"/>
        <v>0</v>
      </c>
      <c r="R294" s="252">
        <f t="shared" si="1925"/>
        <v>0</v>
      </c>
      <c r="S294" s="254">
        <f t="shared" si="1926"/>
        <v>0</v>
      </c>
      <c r="T294" s="255">
        <f t="shared" si="1927"/>
        <v>4</v>
      </c>
      <c r="U294" s="252">
        <f t="shared" si="1928"/>
        <v>12</v>
      </c>
      <c r="V294" s="252">
        <f t="shared" si="1929"/>
        <v>0</v>
      </c>
      <c r="W294" s="252">
        <f t="shared" si="1930"/>
        <v>0</v>
      </c>
      <c r="X294" s="254">
        <f t="shared" si="1931"/>
        <v>0</v>
      </c>
      <c r="Y294" s="256">
        <f t="shared" si="1932"/>
        <v>3</v>
      </c>
      <c r="Z294" s="252">
        <f t="shared" si="1933"/>
        <v>13</v>
      </c>
      <c r="AA294" s="252">
        <f t="shared" si="1934"/>
        <v>0</v>
      </c>
      <c r="AB294" s="252">
        <f t="shared" si="1935"/>
        <v>0</v>
      </c>
      <c r="AC294" s="254">
        <f t="shared" si="1936"/>
        <v>0</v>
      </c>
      <c r="AD294" s="255">
        <f t="shared" si="1937"/>
        <v>3</v>
      </c>
      <c r="AE294" s="252">
        <f t="shared" si="1938"/>
        <v>0</v>
      </c>
      <c r="AF294" s="252">
        <f t="shared" si="1939"/>
        <v>0</v>
      </c>
      <c r="AG294" s="252">
        <f t="shared" si="1940"/>
        <v>0</v>
      </c>
      <c r="AH294" s="254">
        <f t="shared" si="1941"/>
        <v>0</v>
      </c>
      <c r="AI294" s="257">
        <f t="shared" si="1942"/>
        <v>4</v>
      </c>
      <c r="AJ294" s="252">
        <f t="shared" si="1943"/>
        <v>0</v>
      </c>
      <c r="AK294" s="252">
        <f t="shared" si="1944"/>
        <v>0</v>
      </c>
      <c r="AL294" s="252">
        <f t="shared" si="1945"/>
        <v>0</v>
      </c>
      <c r="AM294" s="254">
        <f t="shared" si="1946"/>
        <v>0</v>
      </c>
      <c r="AN294" s="257">
        <f t="shared" si="1947"/>
        <v>4</v>
      </c>
      <c r="AO294" s="252">
        <f t="shared" si="1948"/>
        <v>13</v>
      </c>
      <c r="AP294" s="252">
        <f t="shared" si="1949"/>
        <v>0</v>
      </c>
      <c r="AQ294" s="252">
        <f t="shared" si="1950"/>
        <v>0</v>
      </c>
      <c r="AR294" s="254">
        <f t="shared" si="1951"/>
        <v>0</v>
      </c>
      <c r="AS294" s="257">
        <f t="shared" si="1952"/>
        <v>3</v>
      </c>
      <c r="AT294" s="252">
        <f t="shared" si="1953"/>
        <v>0</v>
      </c>
      <c r="AU294" s="252">
        <f t="shared" si="1954"/>
        <v>0</v>
      </c>
      <c r="AV294" s="252">
        <f t="shared" si="1955"/>
        <v>0</v>
      </c>
      <c r="AW294" s="254">
        <f t="shared" si="1956"/>
        <v>0</v>
      </c>
      <c r="AX294" s="258">
        <f t="shared" si="1957"/>
        <v>4</v>
      </c>
      <c r="AY294" s="252">
        <f t="shared" si="1958"/>
        <v>13</v>
      </c>
      <c r="AZ294" s="252">
        <f t="shared" si="1959"/>
        <v>0</v>
      </c>
      <c r="BA294" s="252">
        <f t="shared" si="1960"/>
        <v>0</v>
      </c>
      <c r="BB294" s="254">
        <f t="shared" si="1961"/>
        <v>0</v>
      </c>
      <c r="BC294" s="257">
        <f t="shared" si="1962"/>
        <v>3</v>
      </c>
      <c r="BD294" s="259">
        <f t="shared" si="1963"/>
        <v>7</v>
      </c>
      <c r="BE294" s="252">
        <f t="shared" si="1964"/>
        <v>0</v>
      </c>
      <c r="BF294" s="252">
        <f t="shared" si="1965"/>
        <v>0</v>
      </c>
      <c r="BG294" s="254">
        <f t="shared" si="1966"/>
        <v>0</v>
      </c>
      <c r="BH294" s="257">
        <f t="shared" si="1967"/>
        <v>3</v>
      </c>
      <c r="BI294" s="252">
        <f t="shared" si="1968"/>
        <v>0</v>
      </c>
      <c r="BJ294" s="252">
        <f t="shared" si="1969"/>
        <v>0</v>
      </c>
      <c r="BK294" s="252">
        <f t="shared" si="1970"/>
        <v>0</v>
      </c>
      <c r="BL294" s="254">
        <f t="shared" si="1971"/>
        <v>0</v>
      </c>
      <c r="BM294" s="260">
        <f t="shared" si="1972"/>
        <v>4</v>
      </c>
      <c r="BN294" s="252">
        <f t="shared" si="1973"/>
        <v>0</v>
      </c>
      <c r="BO294" s="252">
        <f t="shared" si="1974"/>
        <v>0</v>
      </c>
      <c r="BP294" s="252">
        <f t="shared" si="1975"/>
        <v>0</v>
      </c>
      <c r="BQ294" s="254">
        <f t="shared" si="1976"/>
        <v>0</v>
      </c>
      <c r="BR294" s="261">
        <f t="shared" si="1977"/>
        <v>4</v>
      </c>
      <c r="BS294" s="252">
        <f t="shared" si="1978"/>
        <v>14</v>
      </c>
      <c r="BT294" s="252">
        <f t="shared" si="1979"/>
        <v>0</v>
      </c>
      <c r="BU294" s="252">
        <f t="shared" si="1980"/>
        <v>0</v>
      </c>
      <c r="BV294" s="254">
        <f t="shared" si="1981"/>
        <v>0</v>
      </c>
      <c r="BW294" s="261">
        <f t="shared" si="1982"/>
        <v>3</v>
      </c>
      <c r="BX294" s="262">
        <v>90</v>
      </c>
      <c r="BY294" s="262">
        <v>90</v>
      </c>
      <c r="BZ294" s="246" t="e">
        <f t="shared" si="1983"/>
        <v>#VALUE!</v>
      </c>
      <c r="CA294" s="246">
        <f t="shared" si="1984"/>
        <v>18</v>
      </c>
      <c r="CB294" s="246" t="e">
        <f t="shared" si="1985"/>
        <v>#VALUE!</v>
      </c>
      <c r="CC294" s="246" t="e">
        <f t="shared" si="1986"/>
        <v>#VALUE!</v>
      </c>
      <c r="CD294" s="246" t="e">
        <f t="shared" si="1987"/>
        <v>#VALUE!</v>
      </c>
      <c r="CE294" s="246" t="e">
        <f t="shared" si="1988"/>
        <v>#VALUE!</v>
      </c>
      <c r="CF294" s="246" t="e">
        <f t="shared" si="1989"/>
        <v>#VALUE!</v>
      </c>
      <c r="CG294" s="246" t="e">
        <f t="shared" si="1990"/>
        <v>#VALUE!</v>
      </c>
      <c r="CH294" s="246" t="e">
        <f t="shared" si="1991"/>
        <v>#VALUE!</v>
      </c>
      <c r="CI294" s="246" t="e">
        <f t="shared" si="1992"/>
        <v>#VALUE!</v>
      </c>
      <c r="CJ294" s="246" t="e">
        <f t="shared" si="1993"/>
        <v>#VALUE!</v>
      </c>
      <c r="CK294" s="246" t="e">
        <f t="shared" si="1994"/>
        <v>#VALUE!</v>
      </c>
      <c r="CL294" s="246" t="e">
        <f t="shared" si="1995"/>
        <v>#VALUE!</v>
      </c>
      <c r="CM294" s="246" t="e">
        <f t="shared" si="1996"/>
        <v>#VALUE!</v>
      </c>
      <c r="CN294" s="246" t="e">
        <f t="shared" si="1997"/>
        <v>#VALUE!</v>
      </c>
      <c r="CO294" s="263" t="str">
        <f t="shared" si="1998"/>
        <v>2023PEC AI 452</v>
      </c>
      <c r="CP294" s="246" t="e">
        <f t="shared" si="1999"/>
        <v>#VALUE!</v>
      </c>
      <c r="CQ294" s="211"/>
      <c r="CR294" s="246">
        <f t="shared" si="2000"/>
        <v>17</v>
      </c>
      <c r="CS294" s="246" t="e">
        <f t="shared" si="2001"/>
        <v>#VALUE!</v>
      </c>
      <c r="CT294" s="246" t="e">
        <f t="shared" si="2002"/>
        <v>#VALUE!</v>
      </c>
      <c r="CU294" s="246" t="e">
        <f t="shared" si="2003"/>
        <v>#VALUE!</v>
      </c>
      <c r="CV294" s="246" t="e">
        <f t="shared" si="2004"/>
        <v>#VALUE!</v>
      </c>
      <c r="CW294" s="246" t="e">
        <f t="shared" si="2005"/>
        <v>#VALUE!</v>
      </c>
      <c r="CX294" s="246" t="e">
        <f t="shared" si="2006"/>
        <v>#VALUE!</v>
      </c>
      <c r="CY294" s="246" t="e">
        <f t="shared" si="2007"/>
        <v>#VALUE!</v>
      </c>
      <c r="CZ294" s="246" t="e">
        <f t="shared" si="2008"/>
        <v>#VALUE!</v>
      </c>
      <c r="DA294" s="246" t="e">
        <f t="shared" si="2009"/>
        <v>#VALUE!</v>
      </c>
      <c r="DB294" s="246" t="e">
        <f t="shared" si="2010"/>
        <v>#VALUE!</v>
      </c>
      <c r="DC294" s="246" t="e">
        <f t="shared" si="2011"/>
        <v>#VALUE!</v>
      </c>
      <c r="DD294" s="246" t="e">
        <f t="shared" si="2012"/>
        <v>#VALUE!</v>
      </c>
      <c r="DE294" s="212"/>
      <c r="DF294" s="212" t="e">
        <f t="shared" si="2013"/>
        <v>#VALUE!</v>
      </c>
      <c r="DG294" s="212"/>
      <c r="DH294" s="212"/>
      <c r="DI294" s="212"/>
      <c r="DJ294" s="212"/>
      <c r="DK294" s="212"/>
      <c r="DL294" s="212"/>
      <c r="DM294" s="212"/>
      <c r="DN294" s="212"/>
      <c r="DO294" s="212"/>
      <c r="DP294" s="212"/>
      <c r="DQ294" s="212"/>
      <c r="DR294" s="264">
        <f t="shared" si="2014"/>
        <v>90</v>
      </c>
      <c r="DS294" s="241">
        <f t="shared" si="2015"/>
        <v>18</v>
      </c>
      <c r="DT294" s="212">
        <f t="shared" si="2016"/>
        <v>12</v>
      </c>
      <c r="DU294" s="212">
        <f t="shared" si="2017"/>
        <v>13</v>
      </c>
      <c r="DV294" s="212">
        <f t="shared" si="2018"/>
        <v>13</v>
      </c>
      <c r="DW294" s="212">
        <f t="shared" si="2019"/>
        <v>13</v>
      </c>
      <c r="DX294" s="264">
        <f t="shared" si="2020"/>
        <v>7</v>
      </c>
      <c r="DY294" s="265">
        <f t="shared" si="2021"/>
        <v>14</v>
      </c>
      <c r="DZ294" s="212">
        <f t="shared" si="2022"/>
        <v>90</v>
      </c>
      <c r="EA294" s="212">
        <f t="shared" si="2023"/>
        <v>18</v>
      </c>
      <c r="EB294" s="212">
        <f t="shared" si="2024"/>
        <v>0</v>
      </c>
      <c r="EC294" s="212">
        <f t="shared" ref="EC294:ED294" si="2215">IF(ISEVEN($B294),DT294,0)</f>
        <v>12</v>
      </c>
      <c r="ED294" s="212">
        <f t="shared" si="2215"/>
        <v>13</v>
      </c>
      <c r="EE294" s="212">
        <f t="shared" ref="EE294:EF294" si="2216">IF(ISODD($B294),DU294,0)</f>
        <v>0</v>
      </c>
      <c r="EF294" s="212">
        <f t="shared" si="2216"/>
        <v>0</v>
      </c>
      <c r="EG294" s="212">
        <f t="shared" si="2027"/>
        <v>13</v>
      </c>
      <c r="EH294" s="212">
        <f t="shared" si="2028"/>
        <v>0</v>
      </c>
      <c r="EI294" s="212">
        <f t="shared" ref="EI294:EJ294" si="2217">IF(ISEVEN($B294),DW294,0)</f>
        <v>13</v>
      </c>
      <c r="EJ294" s="264">
        <f t="shared" si="2217"/>
        <v>7</v>
      </c>
      <c r="EK294" s="212">
        <f t="shared" ref="EK294:EL294" si="2218">IF(ISODD($B294),DX294,0)</f>
        <v>0</v>
      </c>
      <c r="EL294" s="212">
        <f t="shared" si="2218"/>
        <v>0</v>
      </c>
      <c r="EM294" s="212">
        <f t="shared" si="2031"/>
        <v>14</v>
      </c>
      <c r="EN294" s="212"/>
      <c r="EO294" s="212"/>
      <c r="EP294" s="241">
        <f t="shared" si="2032"/>
        <v>18</v>
      </c>
      <c r="EQ294" s="212">
        <f t="shared" si="2033"/>
        <v>15</v>
      </c>
      <c r="ER294" s="212">
        <f t="shared" si="2034"/>
        <v>16</v>
      </c>
      <c r="ES294" s="212">
        <f t="shared" si="2035"/>
        <v>16</v>
      </c>
      <c r="ET294" s="264">
        <f t="shared" si="2036"/>
        <v>11</v>
      </c>
      <c r="EU294" s="212">
        <f t="shared" si="2037"/>
        <v>14</v>
      </c>
      <c r="EV294" s="212"/>
      <c r="EW294" s="212">
        <f t="shared" si="2038"/>
        <v>90</v>
      </c>
      <c r="EX294" s="212">
        <f t="shared" si="2039"/>
        <v>18</v>
      </c>
      <c r="EY294" s="212">
        <f t="shared" si="2040"/>
        <v>0</v>
      </c>
      <c r="EZ294" s="212">
        <f t="shared" ref="EZ294:FA294" si="2219">IF(ISEVEN($B294),EQ294,0)</f>
        <v>15</v>
      </c>
      <c r="FA294" s="212">
        <f t="shared" si="2219"/>
        <v>16</v>
      </c>
      <c r="FB294" s="212">
        <f t="shared" ref="FB294:FC294" si="2220">IF(ISODD($B294),ER294,0)</f>
        <v>0</v>
      </c>
      <c r="FC294" s="212">
        <f t="shared" si="2220"/>
        <v>0</v>
      </c>
      <c r="FD294" s="212">
        <f t="shared" si="2043"/>
        <v>16</v>
      </c>
      <c r="FE294" s="212">
        <f t="shared" si="2044"/>
        <v>0</v>
      </c>
      <c r="FF294" s="264">
        <f t="shared" ref="FF294:FG294" si="2221">IF(ISEVEN($B294),ET294,0)</f>
        <v>11</v>
      </c>
      <c r="FG294" s="212">
        <f t="shared" si="2221"/>
        <v>14</v>
      </c>
      <c r="FH294" s="212">
        <f t="shared" si="2046"/>
        <v>0</v>
      </c>
      <c r="FI294" s="212">
        <v>0</v>
      </c>
      <c r="FJ294" s="212">
        <v>0</v>
      </c>
      <c r="FK294" s="212"/>
      <c r="FL294" s="212"/>
      <c r="FM294" s="262">
        <v>90</v>
      </c>
    </row>
    <row r="295" spans="1:169" ht="15.75" customHeight="1" x14ac:dyDescent="0.2">
      <c r="A295" s="247">
        <v>282</v>
      </c>
      <c r="B295" s="248">
        <v>213423243283</v>
      </c>
      <c r="C295" s="249" t="s">
        <v>784</v>
      </c>
      <c r="D295" s="250"/>
      <c r="E295" s="251" t="s">
        <v>785</v>
      </c>
      <c r="F295" s="252">
        <f t="shared" si="1913"/>
        <v>2</v>
      </c>
      <c r="G295" s="252">
        <f t="shared" si="1914"/>
        <v>2</v>
      </c>
      <c r="H295" s="252">
        <f t="shared" si="1915"/>
        <v>2</v>
      </c>
      <c r="I295" s="252">
        <f t="shared" si="1916"/>
        <v>2</v>
      </c>
      <c r="J295" s="252">
        <f t="shared" si="1917"/>
        <v>2</v>
      </c>
      <c r="K295" s="252">
        <f t="shared" si="1918"/>
        <v>2</v>
      </c>
      <c r="L295" s="252">
        <f t="shared" si="1919"/>
        <v>2</v>
      </c>
      <c r="M295" s="252">
        <f t="shared" si="1920"/>
        <v>2</v>
      </c>
      <c r="N295" s="252">
        <f t="shared" si="1921"/>
        <v>0</v>
      </c>
      <c r="O295" s="253">
        <f t="shared" si="1922"/>
        <v>0</v>
      </c>
      <c r="P295" s="252">
        <f t="shared" si="1923"/>
        <v>12</v>
      </c>
      <c r="Q295" s="252">
        <f t="shared" si="1924"/>
        <v>0</v>
      </c>
      <c r="R295" s="252">
        <f t="shared" si="1925"/>
        <v>0</v>
      </c>
      <c r="S295" s="254">
        <f t="shared" si="1926"/>
        <v>0</v>
      </c>
      <c r="T295" s="255">
        <f t="shared" si="1927"/>
        <v>3</v>
      </c>
      <c r="U295" s="252">
        <f t="shared" si="1928"/>
        <v>0</v>
      </c>
      <c r="V295" s="252">
        <f t="shared" si="1929"/>
        <v>0</v>
      </c>
      <c r="W295" s="252">
        <f t="shared" si="1930"/>
        <v>0</v>
      </c>
      <c r="X295" s="254">
        <f t="shared" si="1931"/>
        <v>0</v>
      </c>
      <c r="Y295" s="256">
        <f t="shared" si="1932"/>
        <v>4</v>
      </c>
      <c r="Z295" s="252">
        <f t="shared" si="1933"/>
        <v>0</v>
      </c>
      <c r="AA295" s="252">
        <f t="shared" si="1934"/>
        <v>0</v>
      </c>
      <c r="AB295" s="252">
        <f t="shared" si="1935"/>
        <v>0</v>
      </c>
      <c r="AC295" s="254">
        <f t="shared" si="1936"/>
        <v>0</v>
      </c>
      <c r="AD295" s="255">
        <f t="shared" si="1937"/>
        <v>4</v>
      </c>
      <c r="AE295" s="252">
        <f t="shared" si="1938"/>
        <v>12</v>
      </c>
      <c r="AF295" s="252">
        <f t="shared" si="1939"/>
        <v>0</v>
      </c>
      <c r="AG295" s="252">
        <f t="shared" si="1940"/>
        <v>0</v>
      </c>
      <c r="AH295" s="254">
        <f t="shared" si="1941"/>
        <v>0</v>
      </c>
      <c r="AI295" s="257">
        <f t="shared" si="1942"/>
        <v>3</v>
      </c>
      <c r="AJ295" s="252">
        <f t="shared" si="1943"/>
        <v>10</v>
      </c>
      <c r="AK295" s="252">
        <f t="shared" si="1944"/>
        <v>0</v>
      </c>
      <c r="AL295" s="252">
        <f t="shared" si="1945"/>
        <v>0</v>
      </c>
      <c r="AM295" s="254">
        <f t="shared" si="1946"/>
        <v>0</v>
      </c>
      <c r="AN295" s="257">
        <f t="shared" si="1947"/>
        <v>3</v>
      </c>
      <c r="AO295" s="252">
        <f t="shared" si="1948"/>
        <v>0</v>
      </c>
      <c r="AP295" s="252">
        <f t="shared" si="1949"/>
        <v>0</v>
      </c>
      <c r="AQ295" s="252">
        <f t="shared" si="1950"/>
        <v>0</v>
      </c>
      <c r="AR295" s="254">
        <f t="shared" si="1951"/>
        <v>0</v>
      </c>
      <c r="AS295" s="257">
        <f t="shared" si="1952"/>
        <v>4</v>
      </c>
      <c r="AT295" s="252">
        <f t="shared" si="1953"/>
        <v>12</v>
      </c>
      <c r="AU295" s="252">
        <f t="shared" si="1954"/>
        <v>0</v>
      </c>
      <c r="AV295" s="252">
        <f t="shared" si="1955"/>
        <v>0</v>
      </c>
      <c r="AW295" s="254">
        <f t="shared" si="1956"/>
        <v>0</v>
      </c>
      <c r="AX295" s="258">
        <f t="shared" si="1957"/>
        <v>3</v>
      </c>
      <c r="AY295" s="252">
        <f t="shared" si="1958"/>
        <v>0</v>
      </c>
      <c r="AZ295" s="252">
        <f t="shared" si="1959"/>
        <v>0</v>
      </c>
      <c r="BA295" s="252">
        <f t="shared" si="1960"/>
        <v>0</v>
      </c>
      <c r="BB295" s="254">
        <f t="shared" si="1961"/>
        <v>0</v>
      </c>
      <c r="BC295" s="257">
        <f t="shared" si="1962"/>
        <v>4</v>
      </c>
      <c r="BD295" s="252">
        <f t="shared" si="1963"/>
        <v>0</v>
      </c>
      <c r="BE295" s="252">
        <f t="shared" si="1964"/>
        <v>0</v>
      </c>
      <c r="BF295" s="252">
        <f t="shared" si="1965"/>
        <v>0</v>
      </c>
      <c r="BG295" s="254">
        <f t="shared" si="1966"/>
        <v>0</v>
      </c>
      <c r="BH295" s="257">
        <f t="shared" si="1967"/>
        <v>4</v>
      </c>
      <c r="BI295" s="259">
        <f t="shared" si="1968"/>
        <v>8</v>
      </c>
      <c r="BJ295" s="252">
        <f t="shared" si="1969"/>
        <v>0</v>
      </c>
      <c r="BK295" s="252">
        <f t="shared" si="1970"/>
        <v>0</v>
      </c>
      <c r="BL295" s="254">
        <f t="shared" si="1971"/>
        <v>0</v>
      </c>
      <c r="BM295" s="260">
        <f t="shared" si="1972"/>
        <v>3</v>
      </c>
      <c r="BN295" s="252">
        <f t="shared" si="1973"/>
        <v>12</v>
      </c>
      <c r="BO295" s="252">
        <f t="shared" si="1974"/>
        <v>0</v>
      </c>
      <c r="BP295" s="252">
        <f t="shared" si="1975"/>
        <v>0</v>
      </c>
      <c r="BQ295" s="254">
        <f t="shared" si="1976"/>
        <v>0</v>
      </c>
      <c r="BR295" s="261">
        <f t="shared" si="1977"/>
        <v>3</v>
      </c>
      <c r="BS295" s="252">
        <f t="shared" si="1978"/>
        <v>0</v>
      </c>
      <c r="BT295" s="252">
        <f t="shared" si="1979"/>
        <v>0</v>
      </c>
      <c r="BU295" s="252">
        <f t="shared" si="1980"/>
        <v>0</v>
      </c>
      <c r="BV295" s="254">
        <f t="shared" si="1981"/>
        <v>0</v>
      </c>
      <c r="BW295" s="261">
        <f t="shared" si="1982"/>
        <v>4</v>
      </c>
      <c r="BX295" s="262">
        <v>82</v>
      </c>
      <c r="BY295" s="262">
        <v>82</v>
      </c>
      <c r="BZ295" s="246" t="e">
        <f t="shared" si="1983"/>
        <v>#VALUE!</v>
      </c>
      <c r="CA295" s="246">
        <f t="shared" si="1984"/>
        <v>20</v>
      </c>
      <c r="CB295" s="246" t="e">
        <f t="shared" si="1985"/>
        <v>#VALUE!</v>
      </c>
      <c r="CC295" s="246" t="e">
        <f t="shared" si="1986"/>
        <v>#VALUE!</v>
      </c>
      <c r="CD295" s="246" t="e">
        <f t="shared" si="1987"/>
        <v>#VALUE!</v>
      </c>
      <c r="CE295" s="246" t="e">
        <f t="shared" si="1988"/>
        <v>#VALUE!</v>
      </c>
      <c r="CF295" s="246" t="e">
        <f t="shared" si="1989"/>
        <v>#VALUE!</v>
      </c>
      <c r="CG295" s="246" t="e">
        <f t="shared" si="1990"/>
        <v>#VALUE!</v>
      </c>
      <c r="CH295" s="246" t="e">
        <f t="shared" si="1991"/>
        <v>#VALUE!</v>
      </c>
      <c r="CI295" s="246" t="e">
        <f t="shared" si="1992"/>
        <v>#VALUE!</v>
      </c>
      <c r="CJ295" s="246" t="e">
        <f t="shared" si="1993"/>
        <v>#VALUE!</v>
      </c>
      <c r="CK295" s="246" t="e">
        <f t="shared" si="1994"/>
        <v>#VALUE!</v>
      </c>
      <c r="CL295" s="246" t="e">
        <f t="shared" si="1995"/>
        <v>#VALUE!</v>
      </c>
      <c r="CM295" s="246" t="e">
        <f t="shared" si="1996"/>
        <v>#VALUE!</v>
      </c>
      <c r="CN295" s="246" t="e">
        <f t="shared" si="1997"/>
        <v>#VALUE!</v>
      </c>
      <c r="CO295" s="263" t="str">
        <f t="shared" si="1998"/>
        <v>2023PEC AI 453</v>
      </c>
      <c r="CP295" s="246" t="e">
        <f t="shared" si="1999"/>
        <v>#VALUE!</v>
      </c>
      <c r="CQ295" s="211"/>
      <c r="CR295" s="246">
        <f t="shared" si="2000"/>
        <v>20</v>
      </c>
      <c r="CS295" s="246" t="e">
        <f t="shared" si="2001"/>
        <v>#VALUE!</v>
      </c>
      <c r="CT295" s="246" t="e">
        <f t="shared" si="2002"/>
        <v>#VALUE!</v>
      </c>
      <c r="CU295" s="246" t="e">
        <f t="shared" si="2003"/>
        <v>#VALUE!</v>
      </c>
      <c r="CV295" s="246" t="e">
        <f t="shared" si="2004"/>
        <v>#VALUE!</v>
      </c>
      <c r="CW295" s="246" t="e">
        <f t="shared" si="2005"/>
        <v>#VALUE!</v>
      </c>
      <c r="CX295" s="246" t="e">
        <f t="shared" si="2006"/>
        <v>#VALUE!</v>
      </c>
      <c r="CY295" s="246" t="e">
        <f t="shared" si="2007"/>
        <v>#VALUE!</v>
      </c>
      <c r="CZ295" s="246" t="e">
        <f t="shared" si="2008"/>
        <v>#VALUE!</v>
      </c>
      <c r="DA295" s="246" t="e">
        <f t="shared" si="2009"/>
        <v>#VALUE!</v>
      </c>
      <c r="DB295" s="246" t="e">
        <f t="shared" si="2010"/>
        <v>#VALUE!</v>
      </c>
      <c r="DC295" s="246" t="e">
        <f t="shared" si="2011"/>
        <v>#VALUE!</v>
      </c>
      <c r="DD295" s="246" t="e">
        <f t="shared" si="2012"/>
        <v>#VALUE!</v>
      </c>
      <c r="DE295" s="212"/>
      <c r="DF295" s="212" t="e">
        <f t="shared" si="2013"/>
        <v>#VALUE!</v>
      </c>
      <c r="DG295" s="212"/>
      <c r="DH295" s="212"/>
      <c r="DI295" s="212"/>
      <c r="DJ295" s="212"/>
      <c r="DK295" s="212"/>
      <c r="DL295" s="212"/>
      <c r="DM295" s="212"/>
      <c r="DN295" s="212"/>
      <c r="DO295" s="212"/>
      <c r="DP295" s="212"/>
      <c r="DQ295" s="212"/>
      <c r="DR295" s="264">
        <f t="shared" si="2014"/>
        <v>82</v>
      </c>
      <c r="DS295" s="241">
        <f t="shared" si="2015"/>
        <v>16</v>
      </c>
      <c r="DT295" s="212">
        <f t="shared" si="2016"/>
        <v>12</v>
      </c>
      <c r="DU295" s="212">
        <f t="shared" si="2017"/>
        <v>12</v>
      </c>
      <c r="DV295" s="212">
        <f t="shared" si="2018"/>
        <v>10</v>
      </c>
      <c r="DW295" s="212">
        <f t="shared" si="2019"/>
        <v>12</v>
      </c>
      <c r="DX295" s="264">
        <f t="shared" si="2020"/>
        <v>8</v>
      </c>
      <c r="DY295" s="265">
        <f t="shared" si="2021"/>
        <v>12</v>
      </c>
      <c r="DZ295" s="212">
        <f t="shared" si="2022"/>
        <v>82</v>
      </c>
      <c r="EA295" s="212">
        <f t="shared" si="2023"/>
        <v>16</v>
      </c>
      <c r="EB295" s="212">
        <f t="shared" si="2024"/>
        <v>12</v>
      </c>
      <c r="EC295" s="212">
        <f t="shared" ref="EC295:ED295" si="2222">IF(ISEVEN($B295),DT295,0)</f>
        <v>0</v>
      </c>
      <c r="ED295" s="212">
        <f t="shared" si="2222"/>
        <v>0</v>
      </c>
      <c r="EE295" s="212">
        <f t="shared" ref="EE295:EF295" si="2223">IF(ISODD($B295),DU295,0)</f>
        <v>12</v>
      </c>
      <c r="EF295" s="212">
        <f t="shared" si="2223"/>
        <v>10</v>
      </c>
      <c r="EG295" s="212">
        <f t="shared" si="2027"/>
        <v>0</v>
      </c>
      <c r="EH295" s="212">
        <f t="shared" si="2028"/>
        <v>12</v>
      </c>
      <c r="EI295" s="212">
        <f t="shared" ref="EI295:EJ295" si="2224">IF(ISEVEN($B295),DW295,0)</f>
        <v>0</v>
      </c>
      <c r="EJ295" s="212">
        <f t="shared" si="2224"/>
        <v>0</v>
      </c>
      <c r="EK295" s="264">
        <f t="shared" ref="EK295:EL295" si="2225">IF(ISODD($B295),DX295,0)</f>
        <v>8</v>
      </c>
      <c r="EL295" s="212">
        <f t="shared" si="2225"/>
        <v>12</v>
      </c>
      <c r="EM295" s="212">
        <f t="shared" si="2031"/>
        <v>0</v>
      </c>
      <c r="EN295" s="212"/>
      <c r="EO295" s="212"/>
      <c r="EP295" s="241">
        <f t="shared" si="2032"/>
        <v>16</v>
      </c>
      <c r="EQ295" s="212">
        <f t="shared" si="2033"/>
        <v>14</v>
      </c>
      <c r="ER295" s="212">
        <f t="shared" si="2034"/>
        <v>14</v>
      </c>
      <c r="ES295" s="212">
        <f t="shared" si="2035"/>
        <v>13</v>
      </c>
      <c r="ET295" s="264">
        <f t="shared" si="2036"/>
        <v>12</v>
      </c>
      <c r="EU295" s="212">
        <f t="shared" si="2037"/>
        <v>13</v>
      </c>
      <c r="EV295" s="212"/>
      <c r="EW295" s="212">
        <f t="shared" si="2038"/>
        <v>82</v>
      </c>
      <c r="EX295" s="212">
        <f t="shared" si="2039"/>
        <v>16</v>
      </c>
      <c r="EY295" s="212">
        <f t="shared" si="2040"/>
        <v>14</v>
      </c>
      <c r="EZ295" s="212">
        <f t="shared" ref="EZ295:FA295" si="2226">IF(ISEVEN($B295),EQ295,0)</f>
        <v>0</v>
      </c>
      <c r="FA295" s="212">
        <f t="shared" si="2226"/>
        <v>0</v>
      </c>
      <c r="FB295" s="212">
        <f t="shared" ref="FB295:FC295" si="2227">IF(ISODD($B295),ER295,0)</f>
        <v>14</v>
      </c>
      <c r="FC295" s="212">
        <f t="shared" si="2227"/>
        <v>13</v>
      </c>
      <c r="FD295" s="212">
        <f t="shared" si="2043"/>
        <v>0</v>
      </c>
      <c r="FE295" s="264">
        <f t="shared" si="2044"/>
        <v>12</v>
      </c>
      <c r="FF295" s="212">
        <f t="shared" ref="FF295:FG295" si="2228">IF(ISEVEN($B295),ET295,0)</f>
        <v>0</v>
      </c>
      <c r="FG295" s="212">
        <f t="shared" si="2228"/>
        <v>0</v>
      </c>
      <c r="FH295" s="212">
        <f t="shared" si="2046"/>
        <v>13</v>
      </c>
      <c r="FI295" s="212">
        <v>0</v>
      </c>
      <c r="FJ295" s="212">
        <v>0</v>
      </c>
      <c r="FK295" s="212"/>
      <c r="FL295" s="212"/>
      <c r="FM295" s="262">
        <v>82</v>
      </c>
    </row>
    <row r="296" spans="1:169" ht="15.75" customHeight="1" x14ac:dyDescent="0.2">
      <c r="A296" s="247">
        <v>283</v>
      </c>
      <c r="B296" s="266">
        <v>213423243284</v>
      </c>
      <c r="C296" s="266" t="s">
        <v>307</v>
      </c>
      <c r="D296" s="250"/>
      <c r="E296" s="267" t="s">
        <v>304</v>
      </c>
      <c r="F296" s="252">
        <f t="shared" si="1913"/>
        <v>2</v>
      </c>
      <c r="G296" s="252">
        <f t="shared" si="1914"/>
        <v>2</v>
      </c>
      <c r="H296" s="252">
        <f t="shared" si="1915"/>
        <v>2</v>
      </c>
      <c r="I296" s="252">
        <f t="shared" si="1916"/>
        <v>2</v>
      </c>
      <c r="J296" s="252">
        <f t="shared" si="1917"/>
        <v>2</v>
      </c>
      <c r="K296" s="252">
        <f t="shared" si="1918"/>
        <v>2</v>
      </c>
      <c r="L296" s="252">
        <f t="shared" si="1919"/>
        <v>2</v>
      </c>
      <c r="M296" s="252">
        <f t="shared" si="1920"/>
        <v>2</v>
      </c>
      <c r="N296" s="252">
        <f t="shared" si="1921"/>
        <v>1</v>
      </c>
      <c r="O296" s="253">
        <f t="shared" si="1922"/>
        <v>0</v>
      </c>
      <c r="P296" s="252">
        <f t="shared" si="1923"/>
        <v>0</v>
      </c>
      <c r="Q296" s="252">
        <f t="shared" si="1924"/>
        <v>0</v>
      </c>
      <c r="R296" s="252">
        <f t="shared" si="1925"/>
        <v>0</v>
      </c>
      <c r="S296" s="254">
        <f t="shared" si="1926"/>
        <v>0</v>
      </c>
      <c r="T296" s="255">
        <f t="shared" si="1927"/>
        <v>4</v>
      </c>
      <c r="U296" s="252">
        <f t="shared" si="1928"/>
        <v>11</v>
      </c>
      <c r="V296" s="252">
        <f t="shared" si="1929"/>
        <v>0</v>
      </c>
      <c r="W296" s="252">
        <f t="shared" si="1930"/>
        <v>0</v>
      </c>
      <c r="X296" s="254">
        <f t="shared" si="1931"/>
        <v>0</v>
      </c>
      <c r="Y296" s="256">
        <f t="shared" si="1932"/>
        <v>3</v>
      </c>
      <c r="Z296" s="252">
        <f t="shared" si="1933"/>
        <v>12</v>
      </c>
      <c r="AA296" s="252">
        <f t="shared" si="1934"/>
        <v>0</v>
      </c>
      <c r="AB296" s="252">
        <f t="shared" si="1935"/>
        <v>0</v>
      </c>
      <c r="AC296" s="254">
        <f t="shared" si="1936"/>
        <v>0</v>
      </c>
      <c r="AD296" s="255">
        <f t="shared" si="1937"/>
        <v>3</v>
      </c>
      <c r="AE296" s="252">
        <f t="shared" si="1938"/>
        <v>0</v>
      </c>
      <c r="AF296" s="252">
        <f t="shared" si="1939"/>
        <v>0</v>
      </c>
      <c r="AG296" s="252">
        <f t="shared" si="1940"/>
        <v>0</v>
      </c>
      <c r="AH296" s="254">
        <f t="shared" si="1941"/>
        <v>0</v>
      </c>
      <c r="AI296" s="257">
        <f t="shared" si="1942"/>
        <v>4</v>
      </c>
      <c r="AJ296" s="252">
        <f t="shared" si="1943"/>
        <v>0</v>
      </c>
      <c r="AK296" s="252">
        <f t="shared" si="1944"/>
        <v>0</v>
      </c>
      <c r="AL296" s="252">
        <f t="shared" si="1945"/>
        <v>0</v>
      </c>
      <c r="AM296" s="254">
        <f t="shared" si="1946"/>
        <v>0</v>
      </c>
      <c r="AN296" s="257">
        <f t="shared" si="1947"/>
        <v>4</v>
      </c>
      <c r="AO296" s="252">
        <f t="shared" si="1948"/>
        <v>12</v>
      </c>
      <c r="AP296" s="252">
        <f t="shared" si="1949"/>
        <v>0</v>
      </c>
      <c r="AQ296" s="252">
        <f t="shared" si="1950"/>
        <v>0</v>
      </c>
      <c r="AR296" s="254">
        <f t="shared" si="1951"/>
        <v>0</v>
      </c>
      <c r="AS296" s="257">
        <f t="shared" si="1952"/>
        <v>3</v>
      </c>
      <c r="AT296" s="252">
        <f t="shared" si="1953"/>
        <v>0</v>
      </c>
      <c r="AU296" s="252">
        <f t="shared" si="1954"/>
        <v>0</v>
      </c>
      <c r="AV296" s="252">
        <f t="shared" si="1955"/>
        <v>0</v>
      </c>
      <c r="AW296" s="254">
        <f t="shared" si="1956"/>
        <v>0</v>
      </c>
      <c r="AX296" s="258">
        <f t="shared" si="1957"/>
        <v>4</v>
      </c>
      <c r="AY296" s="252">
        <f t="shared" si="1958"/>
        <v>12</v>
      </c>
      <c r="AZ296" s="252">
        <f t="shared" si="1959"/>
        <v>0</v>
      </c>
      <c r="BA296" s="252">
        <f t="shared" si="1960"/>
        <v>0</v>
      </c>
      <c r="BB296" s="254">
        <f t="shared" si="1961"/>
        <v>0</v>
      </c>
      <c r="BC296" s="257">
        <f t="shared" si="1962"/>
        <v>3</v>
      </c>
      <c r="BD296" s="259">
        <f t="shared" si="1963"/>
        <v>7</v>
      </c>
      <c r="BE296" s="252">
        <f t="shared" si="1964"/>
        <v>0</v>
      </c>
      <c r="BF296" s="252">
        <f t="shared" si="1965"/>
        <v>0</v>
      </c>
      <c r="BG296" s="254">
        <f t="shared" si="1966"/>
        <v>0</v>
      </c>
      <c r="BH296" s="257">
        <f t="shared" si="1967"/>
        <v>3</v>
      </c>
      <c r="BI296" s="252">
        <f t="shared" si="1968"/>
        <v>0</v>
      </c>
      <c r="BJ296" s="252">
        <f t="shared" si="1969"/>
        <v>0</v>
      </c>
      <c r="BK296" s="252">
        <f t="shared" si="1970"/>
        <v>0</v>
      </c>
      <c r="BL296" s="254">
        <f t="shared" si="1971"/>
        <v>0</v>
      </c>
      <c r="BM296" s="260">
        <f t="shared" si="1972"/>
        <v>4</v>
      </c>
      <c r="BN296" s="252">
        <f t="shared" si="1973"/>
        <v>0</v>
      </c>
      <c r="BO296" s="252">
        <f t="shared" si="1974"/>
        <v>0</v>
      </c>
      <c r="BP296" s="252">
        <f t="shared" si="1975"/>
        <v>0</v>
      </c>
      <c r="BQ296" s="254">
        <f t="shared" si="1976"/>
        <v>0</v>
      </c>
      <c r="BR296" s="261">
        <f t="shared" si="1977"/>
        <v>4</v>
      </c>
      <c r="BS296" s="252">
        <f t="shared" si="1978"/>
        <v>12</v>
      </c>
      <c r="BT296" s="252">
        <f t="shared" si="1979"/>
        <v>0</v>
      </c>
      <c r="BU296" s="252">
        <f t="shared" si="1980"/>
        <v>0</v>
      </c>
      <c r="BV296" s="254">
        <f t="shared" si="1981"/>
        <v>0</v>
      </c>
      <c r="BW296" s="261">
        <f t="shared" si="1982"/>
        <v>3</v>
      </c>
      <c r="BX296" s="262">
        <v>83</v>
      </c>
      <c r="BY296" s="262">
        <v>83</v>
      </c>
      <c r="BZ296" s="246" t="e">
        <f t="shared" si="1983"/>
        <v>#VALUE!</v>
      </c>
      <c r="CA296" s="246">
        <f t="shared" si="1984"/>
        <v>20</v>
      </c>
      <c r="CB296" s="246" t="e">
        <f t="shared" si="1985"/>
        <v>#VALUE!</v>
      </c>
      <c r="CC296" s="246" t="e">
        <f t="shared" si="1986"/>
        <v>#VALUE!</v>
      </c>
      <c r="CD296" s="246" t="e">
        <f t="shared" si="1987"/>
        <v>#VALUE!</v>
      </c>
      <c r="CE296" s="246" t="e">
        <f t="shared" si="1988"/>
        <v>#VALUE!</v>
      </c>
      <c r="CF296" s="246" t="e">
        <f t="shared" si="1989"/>
        <v>#VALUE!</v>
      </c>
      <c r="CG296" s="246" t="e">
        <f t="shared" si="1990"/>
        <v>#VALUE!</v>
      </c>
      <c r="CH296" s="246" t="e">
        <f t="shared" si="1991"/>
        <v>#VALUE!</v>
      </c>
      <c r="CI296" s="246" t="e">
        <f t="shared" si="1992"/>
        <v>#VALUE!</v>
      </c>
      <c r="CJ296" s="246" t="e">
        <f t="shared" si="1993"/>
        <v>#VALUE!</v>
      </c>
      <c r="CK296" s="246" t="e">
        <f t="shared" si="1994"/>
        <v>#VALUE!</v>
      </c>
      <c r="CL296" s="246" t="e">
        <f t="shared" si="1995"/>
        <v>#VALUE!</v>
      </c>
      <c r="CM296" s="246" t="e">
        <f t="shared" si="1996"/>
        <v>#VALUE!</v>
      </c>
      <c r="CN296" s="246" t="e">
        <f t="shared" si="1997"/>
        <v>#VALUE!</v>
      </c>
      <c r="CO296" s="263" t="str">
        <f t="shared" si="1998"/>
        <v>2023PEC AI 214</v>
      </c>
      <c r="CP296" s="246" t="e">
        <f t="shared" si="1999"/>
        <v>#VALUE!</v>
      </c>
      <c r="CQ296" s="211"/>
      <c r="CR296" s="246">
        <f t="shared" si="2000"/>
        <v>20</v>
      </c>
      <c r="CS296" s="246" t="e">
        <f t="shared" si="2001"/>
        <v>#VALUE!</v>
      </c>
      <c r="CT296" s="246" t="e">
        <f t="shared" si="2002"/>
        <v>#VALUE!</v>
      </c>
      <c r="CU296" s="246" t="e">
        <f t="shared" si="2003"/>
        <v>#VALUE!</v>
      </c>
      <c r="CV296" s="246" t="e">
        <f t="shared" si="2004"/>
        <v>#VALUE!</v>
      </c>
      <c r="CW296" s="246" t="e">
        <f t="shared" si="2005"/>
        <v>#VALUE!</v>
      </c>
      <c r="CX296" s="246" t="e">
        <f t="shared" si="2006"/>
        <v>#VALUE!</v>
      </c>
      <c r="CY296" s="246" t="e">
        <f t="shared" si="2007"/>
        <v>#VALUE!</v>
      </c>
      <c r="CZ296" s="246" t="e">
        <f t="shared" si="2008"/>
        <v>#VALUE!</v>
      </c>
      <c r="DA296" s="246" t="e">
        <f t="shared" si="2009"/>
        <v>#VALUE!</v>
      </c>
      <c r="DB296" s="246" t="e">
        <f t="shared" si="2010"/>
        <v>#VALUE!</v>
      </c>
      <c r="DC296" s="246" t="e">
        <f t="shared" si="2011"/>
        <v>#VALUE!</v>
      </c>
      <c r="DD296" s="246" t="e">
        <f t="shared" si="2012"/>
        <v>#VALUE!</v>
      </c>
      <c r="DE296" s="212"/>
      <c r="DF296" s="212" t="e">
        <f t="shared" si="2013"/>
        <v>#VALUE!</v>
      </c>
      <c r="DG296" s="212"/>
      <c r="DH296" s="212"/>
      <c r="DI296" s="212"/>
      <c r="DJ296" s="212"/>
      <c r="DK296" s="212"/>
      <c r="DL296" s="212"/>
      <c r="DM296" s="212"/>
      <c r="DN296" s="212"/>
      <c r="DO296" s="212"/>
      <c r="DP296" s="212"/>
      <c r="DQ296" s="212"/>
      <c r="DR296" s="264">
        <f t="shared" si="2014"/>
        <v>83</v>
      </c>
      <c r="DS296" s="241">
        <f t="shared" si="2015"/>
        <v>17</v>
      </c>
      <c r="DT296" s="212">
        <f t="shared" si="2016"/>
        <v>11</v>
      </c>
      <c r="DU296" s="212">
        <f t="shared" si="2017"/>
        <v>12</v>
      </c>
      <c r="DV296" s="212">
        <f t="shared" si="2018"/>
        <v>12</v>
      </c>
      <c r="DW296" s="212">
        <f t="shared" si="2019"/>
        <v>12</v>
      </c>
      <c r="DX296" s="264">
        <f t="shared" si="2020"/>
        <v>7</v>
      </c>
      <c r="DY296" s="265">
        <f t="shared" si="2021"/>
        <v>12</v>
      </c>
      <c r="DZ296" s="212">
        <f t="shared" si="2022"/>
        <v>83</v>
      </c>
      <c r="EA296" s="212">
        <f t="shared" si="2023"/>
        <v>17</v>
      </c>
      <c r="EB296" s="212">
        <f t="shared" si="2024"/>
        <v>0</v>
      </c>
      <c r="EC296" s="212">
        <f t="shared" ref="EC296:ED296" si="2229">IF(ISEVEN($B296),DT296,0)</f>
        <v>11</v>
      </c>
      <c r="ED296" s="212">
        <f t="shared" si="2229"/>
        <v>12</v>
      </c>
      <c r="EE296" s="212">
        <f t="shared" ref="EE296:EF296" si="2230">IF(ISODD($B296),DU296,0)</f>
        <v>0</v>
      </c>
      <c r="EF296" s="212">
        <f t="shared" si="2230"/>
        <v>0</v>
      </c>
      <c r="EG296" s="212">
        <f t="shared" si="2027"/>
        <v>12</v>
      </c>
      <c r="EH296" s="212">
        <f t="shared" si="2028"/>
        <v>0</v>
      </c>
      <c r="EI296" s="212">
        <f t="shared" ref="EI296:EJ296" si="2231">IF(ISEVEN($B296),DW296,0)</f>
        <v>12</v>
      </c>
      <c r="EJ296" s="264">
        <f t="shared" si="2231"/>
        <v>7</v>
      </c>
      <c r="EK296" s="212">
        <f t="shared" ref="EK296:EL296" si="2232">IF(ISODD($B296),DX296,0)</f>
        <v>0</v>
      </c>
      <c r="EL296" s="212">
        <f t="shared" si="2232"/>
        <v>0</v>
      </c>
      <c r="EM296" s="212">
        <f t="shared" si="2031"/>
        <v>12</v>
      </c>
      <c r="EN296" s="212"/>
      <c r="EO296" s="212"/>
      <c r="EP296" s="241">
        <f t="shared" si="2032"/>
        <v>17</v>
      </c>
      <c r="EQ296" s="212">
        <f t="shared" si="2033"/>
        <v>14</v>
      </c>
      <c r="ER296" s="212">
        <f t="shared" si="2034"/>
        <v>15</v>
      </c>
      <c r="ES296" s="212">
        <f t="shared" si="2035"/>
        <v>15</v>
      </c>
      <c r="ET296" s="264">
        <f t="shared" si="2036"/>
        <v>9</v>
      </c>
      <c r="EU296" s="212">
        <f t="shared" si="2037"/>
        <v>13</v>
      </c>
      <c r="EV296" s="212"/>
      <c r="EW296" s="212">
        <f t="shared" si="2038"/>
        <v>83</v>
      </c>
      <c r="EX296" s="212">
        <f t="shared" si="2039"/>
        <v>17</v>
      </c>
      <c r="EY296" s="212">
        <f t="shared" si="2040"/>
        <v>0</v>
      </c>
      <c r="EZ296" s="212">
        <f t="shared" ref="EZ296:FA296" si="2233">IF(ISEVEN($B296),EQ296,0)</f>
        <v>14</v>
      </c>
      <c r="FA296" s="212">
        <f t="shared" si="2233"/>
        <v>15</v>
      </c>
      <c r="FB296" s="212">
        <f t="shared" ref="FB296:FC296" si="2234">IF(ISODD($B296),ER296,0)</f>
        <v>0</v>
      </c>
      <c r="FC296" s="212">
        <f t="shared" si="2234"/>
        <v>0</v>
      </c>
      <c r="FD296" s="212">
        <f t="shared" si="2043"/>
        <v>15</v>
      </c>
      <c r="FE296" s="212">
        <f t="shared" si="2044"/>
        <v>0</v>
      </c>
      <c r="FF296" s="264">
        <f t="shared" ref="FF296:FG296" si="2235">IF(ISEVEN($B296),ET296,0)</f>
        <v>9</v>
      </c>
      <c r="FG296" s="212">
        <f t="shared" si="2235"/>
        <v>13</v>
      </c>
      <c r="FH296" s="212">
        <f t="shared" si="2046"/>
        <v>0</v>
      </c>
      <c r="FI296" s="212">
        <v>0</v>
      </c>
      <c r="FJ296" s="212">
        <v>0</v>
      </c>
      <c r="FK296" s="212"/>
      <c r="FL296" s="212"/>
      <c r="FM296" s="262">
        <v>83</v>
      </c>
    </row>
    <row r="297" spans="1:169" ht="15.75" customHeight="1" x14ac:dyDescent="0.2">
      <c r="A297" s="247">
        <v>284</v>
      </c>
      <c r="B297" s="248">
        <v>213423243285</v>
      </c>
      <c r="C297" s="249" t="s">
        <v>786</v>
      </c>
      <c r="D297" s="250"/>
      <c r="E297" s="251" t="s">
        <v>787</v>
      </c>
      <c r="F297" s="252">
        <f t="shared" si="1913"/>
        <v>2</v>
      </c>
      <c r="G297" s="252">
        <f t="shared" si="1914"/>
        <v>2</v>
      </c>
      <c r="H297" s="252">
        <f t="shared" si="1915"/>
        <v>2</v>
      </c>
      <c r="I297" s="252">
        <f t="shared" si="1916"/>
        <v>2</v>
      </c>
      <c r="J297" s="252">
        <f t="shared" si="1917"/>
        <v>2</v>
      </c>
      <c r="K297" s="252">
        <f t="shared" si="1918"/>
        <v>2</v>
      </c>
      <c r="L297" s="252">
        <f t="shared" si="1919"/>
        <v>2</v>
      </c>
      <c r="M297" s="252">
        <f t="shared" si="1920"/>
        <v>2</v>
      </c>
      <c r="N297" s="252">
        <f t="shared" si="1921"/>
        <v>1</v>
      </c>
      <c r="O297" s="253">
        <f t="shared" si="1922"/>
        <v>0</v>
      </c>
      <c r="P297" s="252">
        <f t="shared" si="1923"/>
        <v>12</v>
      </c>
      <c r="Q297" s="252">
        <f t="shared" si="1924"/>
        <v>0</v>
      </c>
      <c r="R297" s="252">
        <f t="shared" si="1925"/>
        <v>0</v>
      </c>
      <c r="S297" s="254">
        <f t="shared" si="1926"/>
        <v>0</v>
      </c>
      <c r="T297" s="255">
        <f t="shared" si="1927"/>
        <v>3</v>
      </c>
      <c r="U297" s="252">
        <f t="shared" si="1928"/>
        <v>0</v>
      </c>
      <c r="V297" s="252">
        <f t="shared" si="1929"/>
        <v>0</v>
      </c>
      <c r="W297" s="252">
        <f t="shared" si="1930"/>
        <v>0</v>
      </c>
      <c r="X297" s="254">
        <f t="shared" si="1931"/>
        <v>0</v>
      </c>
      <c r="Y297" s="256">
        <f t="shared" si="1932"/>
        <v>4</v>
      </c>
      <c r="Z297" s="252">
        <f t="shared" si="1933"/>
        <v>0</v>
      </c>
      <c r="AA297" s="252">
        <f t="shared" si="1934"/>
        <v>0</v>
      </c>
      <c r="AB297" s="252">
        <f t="shared" si="1935"/>
        <v>0</v>
      </c>
      <c r="AC297" s="254">
        <f t="shared" si="1936"/>
        <v>0</v>
      </c>
      <c r="AD297" s="255">
        <f t="shared" si="1937"/>
        <v>4</v>
      </c>
      <c r="AE297" s="252">
        <f t="shared" si="1938"/>
        <v>12</v>
      </c>
      <c r="AF297" s="252">
        <f t="shared" si="1939"/>
        <v>0</v>
      </c>
      <c r="AG297" s="252">
        <f t="shared" si="1940"/>
        <v>0</v>
      </c>
      <c r="AH297" s="254">
        <f t="shared" si="1941"/>
        <v>0</v>
      </c>
      <c r="AI297" s="257">
        <f t="shared" si="1942"/>
        <v>3</v>
      </c>
      <c r="AJ297" s="252">
        <f t="shared" si="1943"/>
        <v>10</v>
      </c>
      <c r="AK297" s="252">
        <f t="shared" si="1944"/>
        <v>0</v>
      </c>
      <c r="AL297" s="252">
        <f t="shared" si="1945"/>
        <v>0</v>
      </c>
      <c r="AM297" s="254">
        <f t="shared" si="1946"/>
        <v>0</v>
      </c>
      <c r="AN297" s="257">
        <f t="shared" si="1947"/>
        <v>3</v>
      </c>
      <c r="AO297" s="252">
        <f t="shared" si="1948"/>
        <v>0</v>
      </c>
      <c r="AP297" s="252">
        <f t="shared" si="1949"/>
        <v>0</v>
      </c>
      <c r="AQ297" s="252">
        <f t="shared" si="1950"/>
        <v>0</v>
      </c>
      <c r="AR297" s="254">
        <f t="shared" si="1951"/>
        <v>0</v>
      </c>
      <c r="AS297" s="257">
        <f t="shared" si="1952"/>
        <v>4</v>
      </c>
      <c r="AT297" s="252">
        <f t="shared" si="1953"/>
        <v>12</v>
      </c>
      <c r="AU297" s="252">
        <f t="shared" si="1954"/>
        <v>0</v>
      </c>
      <c r="AV297" s="252">
        <f t="shared" si="1955"/>
        <v>0</v>
      </c>
      <c r="AW297" s="254">
        <f t="shared" si="1956"/>
        <v>0</v>
      </c>
      <c r="AX297" s="258">
        <f t="shared" si="1957"/>
        <v>3</v>
      </c>
      <c r="AY297" s="252">
        <f t="shared" si="1958"/>
        <v>0</v>
      </c>
      <c r="AZ297" s="252">
        <f t="shared" si="1959"/>
        <v>0</v>
      </c>
      <c r="BA297" s="252">
        <f t="shared" si="1960"/>
        <v>0</v>
      </c>
      <c r="BB297" s="254">
        <f t="shared" si="1961"/>
        <v>0</v>
      </c>
      <c r="BC297" s="257">
        <f t="shared" si="1962"/>
        <v>4</v>
      </c>
      <c r="BD297" s="252">
        <f t="shared" si="1963"/>
        <v>0</v>
      </c>
      <c r="BE297" s="252">
        <f t="shared" si="1964"/>
        <v>0</v>
      </c>
      <c r="BF297" s="252">
        <f t="shared" si="1965"/>
        <v>0</v>
      </c>
      <c r="BG297" s="254">
        <f t="shared" si="1966"/>
        <v>0</v>
      </c>
      <c r="BH297" s="257">
        <f t="shared" si="1967"/>
        <v>4</v>
      </c>
      <c r="BI297" s="259">
        <f t="shared" si="1968"/>
        <v>8</v>
      </c>
      <c r="BJ297" s="252">
        <f t="shared" si="1969"/>
        <v>0</v>
      </c>
      <c r="BK297" s="252">
        <f t="shared" si="1970"/>
        <v>0</v>
      </c>
      <c r="BL297" s="254">
        <f t="shared" si="1971"/>
        <v>0</v>
      </c>
      <c r="BM297" s="260">
        <f t="shared" si="1972"/>
        <v>3</v>
      </c>
      <c r="BN297" s="252">
        <f t="shared" si="1973"/>
        <v>12</v>
      </c>
      <c r="BO297" s="252">
        <f t="shared" si="1974"/>
        <v>0</v>
      </c>
      <c r="BP297" s="252">
        <f t="shared" si="1975"/>
        <v>0</v>
      </c>
      <c r="BQ297" s="254">
        <f t="shared" si="1976"/>
        <v>0</v>
      </c>
      <c r="BR297" s="261">
        <f t="shared" si="1977"/>
        <v>3</v>
      </c>
      <c r="BS297" s="252">
        <f t="shared" si="1978"/>
        <v>0</v>
      </c>
      <c r="BT297" s="252">
        <f t="shared" si="1979"/>
        <v>0</v>
      </c>
      <c r="BU297" s="252">
        <f t="shared" si="1980"/>
        <v>0</v>
      </c>
      <c r="BV297" s="254">
        <f t="shared" si="1981"/>
        <v>0</v>
      </c>
      <c r="BW297" s="261">
        <f t="shared" si="1982"/>
        <v>4</v>
      </c>
      <c r="BX297" s="262">
        <v>83</v>
      </c>
      <c r="BY297" s="262">
        <v>83</v>
      </c>
      <c r="BZ297" s="246" t="e">
        <f t="shared" si="1983"/>
        <v>#VALUE!</v>
      </c>
      <c r="CA297" s="246">
        <f t="shared" si="1984"/>
        <v>20</v>
      </c>
      <c r="CB297" s="246" t="e">
        <f t="shared" si="1985"/>
        <v>#VALUE!</v>
      </c>
      <c r="CC297" s="246" t="e">
        <f t="shared" si="1986"/>
        <v>#VALUE!</v>
      </c>
      <c r="CD297" s="246" t="e">
        <f t="shared" si="1987"/>
        <v>#VALUE!</v>
      </c>
      <c r="CE297" s="246" t="e">
        <f t="shared" si="1988"/>
        <v>#VALUE!</v>
      </c>
      <c r="CF297" s="246" t="e">
        <f t="shared" si="1989"/>
        <v>#VALUE!</v>
      </c>
      <c r="CG297" s="246" t="e">
        <f t="shared" si="1990"/>
        <v>#VALUE!</v>
      </c>
      <c r="CH297" s="246" t="e">
        <f t="shared" si="1991"/>
        <v>#VALUE!</v>
      </c>
      <c r="CI297" s="246" t="e">
        <f t="shared" si="1992"/>
        <v>#VALUE!</v>
      </c>
      <c r="CJ297" s="246" t="e">
        <f t="shared" si="1993"/>
        <v>#VALUE!</v>
      </c>
      <c r="CK297" s="246" t="e">
        <f t="shared" si="1994"/>
        <v>#VALUE!</v>
      </c>
      <c r="CL297" s="246" t="e">
        <f t="shared" si="1995"/>
        <v>#VALUE!</v>
      </c>
      <c r="CM297" s="246" t="e">
        <f t="shared" si="1996"/>
        <v>#VALUE!</v>
      </c>
      <c r="CN297" s="246" t="e">
        <f t="shared" si="1997"/>
        <v>#VALUE!</v>
      </c>
      <c r="CO297" s="263" t="str">
        <f t="shared" si="1998"/>
        <v>2023PEC AI 454</v>
      </c>
      <c r="CP297" s="246" t="e">
        <f t="shared" si="1999"/>
        <v>#VALUE!</v>
      </c>
      <c r="CQ297" s="211"/>
      <c r="CR297" s="246">
        <f t="shared" si="2000"/>
        <v>20</v>
      </c>
      <c r="CS297" s="246" t="e">
        <f t="shared" si="2001"/>
        <v>#VALUE!</v>
      </c>
      <c r="CT297" s="246" t="e">
        <f t="shared" si="2002"/>
        <v>#VALUE!</v>
      </c>
      <c r="CU297" s="246" t="e">
        <f t="shared" si="2003"/>
        <v>#VALUE!</v>
      </c>
      <c r="CV297" s="246" t="e">
        <f t="shared" si="2004"/>
        <v>#VALUE!</v>
      </c>
      <c r="CW297" s="246" t="e">
        <f t="shared" si="2005"/>
        <v>#VALUE!</v>
      </c>
      <c r="CX297" s="246" t="e">
        <f t="shared" si="2006"/>
        <v>#VALUE!</v>
      </c>
      <c r="CY297" s="246" t="e">
        <f t="shared" si="2007"/>
        <v>#VALUE!</v>
      </c>
      <c r="CZ297" s="246" t="e">
        <f t="shared" si="2008"/>
        <v>#VALUE!</v>
      </c>
      <c r="DA297" s="246" t="e">
        <f t="shared" si="2009"/>
        <v>#VALUE!</v>
      </c>
      <c r="DB297" s="246" t="e">
        <f t="shared" si="2010"/>
        <v>#VALUE!</v>
      </c>
      <c r="DC297" s="246" t="e">
        <f t="shared" si="2011"/>
        <v>#VALUE!</v>
      </c>
      <c r="DD297" s="246" t="e">
        <f t="shared" si="2012"/>
        <v>#VALUE!</v>
      </c>
      <c r="DE297" s="212"/>
      <c r="DF297" s="212" t="e">
        <f t="shared" si="2013"/>
        <v>#VALUE!</v>
      </c>
      <c r="DG297" s="212"/>
      <c r="DH297" s="212"/>
      <c r="DI297" s="212"/>
      <c r="DJ297" s="212"/>
      <c r="DK297" s="212"/>
      <c r="DL297" s="212"/>
      <c r="DM297" s="212"/>
      <c r="DN297" s="212"/>
      <c r="DO297" s="212"/>
      <c r="DP297" s="212"/>
      <c r="DQ297" s="212"/>
      <c r="DR297" s="264">
        <f t="shared" si="2014"/>
        <v>83</v>
      </c>
      <c r="DS297" s="241">
        <f t="shared" si="2015"/>
        <v>17</v>
      </c>
      <c r="DT297" s="212">
        <f t="shared" si="2016"/>
        <v>12</v>
      </c>
      <c r="DU297" s="212">
        <f t="shared" si="2017"/>
        <v>12</v>
      </c>
      <c r="DV297" s="212">
        <f t="shared" si="2018"/>
        <v>10</v>
      </c>
      <c r="DW297" s="212">
        <f t="shared" si="2019"/>
        <v>12</v>
      </c>
      <c r="DX297" s="264">
        <f t="shared" si="2020"/>
        <v>8</v>
      </c>
      <c r="DY297" s="265">
        <f t="shared" si="2021"/>
        <v>12</v>
      </c>
      <c r="DZ297" s="212">
        <f t="shared" si="2022"/>
        <v>83</v>
      </c>
      <c r="EA297" s="212">
        <f t="shared" si="2023"/>
        <v>17</v>
      </c>
      <c r="EB297" s="212">
        <f t="shared" si="2024"/>
        <v>12</v>
      </c>
      <c r="EC297" s="212">
        <f t="shared" ref="EC297:ED297" si="2236">IF(ISEVEN($B297),DT297,0)</f>
        <v>0</v>
      </c>
      <c r="ED297" s="212">
        <f t="shared" si="2236"/>
        <v>0</v>
      </c>
      <c r="EE297" s="212">
        <f t="shared" ref="EE297:EF297" si="2237">IF(ISODD($B297),DU297,0)</f>
        <v>12</v>
      </c>
      <c r="EF297" s="212">
        <f t="shared" si="2237"/>
        <v>10</v>
      </c>
      <c r="EG297" s="212">
        <f t="shared" si="2027"/>
        <v>0</v>
      </c>
      <c r="EH297" s="212">
        <f t="shared" si="2028"/>
        <v>12</v>
      </c>
      <c r="EI297" s="212">
        <f t="shared" ref="EI297:EJ297" si="2238">IF(ISEVEN($B297),DW297,0)</f>
        <v>0</v>
      </c>
      <c r="EJ297" s="212">
        <f t="shared" si="2238"/>
        <v>0</v>
      </c>
      <c r="EK297" s="264">
        <f t="shared" ref="EK297:EL297" si="2239">IF(ISODD($B297),DX297,0)</f>
        <v>8</v>
      </c>
      <c r="EL297" s="212">
        <f t="shared" si="2239"/>
        <v>12</v>
      </c>
      <c r="EM297" s="212">
        <f t="shared" si="2031"/>
        <v>0</v>
      </c>
      <c r="EN297" s="212"/>
      <c r="EO297" s="212"/>
      <c r="EP297" s="241">
        <f t="shared" si="2032"/>
        <v>17</v>
      </c>
      <c r="EQ297" s="212">
        <f t="shared" si="2033"/>
        <v>15</v>
      </c>
      <c r="ER297" s="212">
        <f t="shared" si="2034"/>
        <v>15</v>
      </c>
      <c r="ES297" s="212">
        <f t="shared" si="2035"/>
        <v>13</v>
      </c>
      <c r="ET297" s="264">
        <f t="shared" si="2036"/>
        <v>10</v>
      </c>
      <c r="EU297" s="212">
        <f t="shared" si="2037"/>
        <v>13</v>
      </c>
      <c r="EV297" s="212"/>
      <c r="EW297" s="212">
        <f t="shared" si="2038"/>
        <v>83</v>
      </c>
      <c r="EX297" s="212">
        <f t="shared" si="2039"/>
        <v>17</v>
      </c>
      <c r="EY297" s="212">
        <f t="shared" si="2040"/>
        <v>15</v>
      </c>
      <c r="EZ297" s="212">
        <f t="shared" ref="EZ297:FA297" si="2240">IF(ISEVEN($B297),EQ297,0)</f>
        <v>0</v>
      </c>
      <c r="FA297" s="212">
        <f t="shared" si="2240"/>
        <v>0</v>
      </c>
      <c r="FB297" s="212">
        <f t="shared" ref="FB297:FC297" si="2241">IF(ISODD($B297),ER297,0)</f>
        <v>15</v>
      </c>
      <c r="FC297" s="212">
        <f t="shared" si="2241"/>
        <v>13</v>
      </c>
      <c r="FD297" s="212">
        <f t="shared" si="2043"/>
        <v>0</v>
      </c>
      <c r="FE297" s="264">
        <f t="shared" si="2044"/>
        <v>10</v>
      </c>
      <c r="FF297" s="212">
        <f t="shared" ref="FF297:FG297" si="2242">IF(ISEVEN($B297),ET297,0)</f>
        <v>0</v>
      </c>
      <c r="FG297" s="212">
        <f t="shared" si="2242"/>
        <v>0</v>
      </c>
      <c r="FH297" s="212">
        <f t="shared" si="2046"/>
        <v>13</v>
      </c>
      <c r="FI297" s="212">
        <v>0</v>
      </c>
      <c r="FJ297" s="212">
        <v>0</v>
      </c>
      <c r="FK297" s="212"/>
      <c r="FL297" s="212"/>
      <c r="FM297" s="262">
        <v>83</v>
      </c>
    </row>
    <row r="298" spans="1:169" ht="15.75" customHeight="1" x14ac:dyDescent="0.2">
      <c r="A298" s="247">
        <v>285</v>
      </c>
      <c r="B298" s="248">
        <v>213423243286</v>
      </c>
      <c r="C298" s="249" t="s">
        <v>788</v>
      </c>
      <c r="D298" s="250"/>
      <c r="E298" s="251" t="s">
        <v>789</v>
      </c>
      <c r="F298" s="252">
        <f t="shared" si="1913"/>
        <v>2</v>
      </c>
      <c r="G298" s="252">
        <f t="shared" si="1914"/>
        <v>2</v>
      </c>
      <c r="H298" s="252">
        <f t="shared" si="1915"/>
        <v>2</v>
      </c>
      <c r="I298" s="252">
        <f t="shared" si="1916"/>
        <v>2</v>
      </c>
      <c r="J298" s="252">
        <f t="shared" si="1917"/>
        <v>2</v>
      </c>
      <c r="K298" s="252">
        <f t="shared" si="1918"/>
        <v>1</v>
      </c>
      <c r="L298" s="252">
        <f t="shared" si="1919"/>
        <v>0</v>
      </c>
      <c r="M298" s="252">
        <f t="shared" si="1920"/>
        <v>0</v>
      </c>
      <c r="N298" s="252">
        <f t="shared" si="1921"/>
        <v>0</v>
      </c>
      <c r="O298" s="253">
        <f t="shared" si="1922"/>
        <v>0</v>
      </c>
      <c r="P298" s="252">
        <f t="shared" si="1923"/>
        <v>0</v>
      </c>
      <c r="Q298" s="252">
        <f t="shared" si="1924"/>
        <v>0</v>
      </c>
      <c r="R298" s="252">
        <f t="shared" si="1925"/>
        <v>0</v>
      </c>
      <c r="S298" s="254">
        <f t="shared" si="1926"/>
        <v>0</v>
      </c>
      <c r="T298" s="255">
        <f t="shared" si="1927"/>
        <v>4</v>
      </c>
      <c r="U298" s="252">
        <f t="shared" si="1928"/>
        <v>8</v>
      </c>
      <c r="V298" s="252">
        <f t="shared" si="1929"/>
        <v>0</v>
      </c>
      <c r="W298" s="252">
        <f t="shared" si="1930"/>
        <v>0</v>
      </c>
      <c r="X298" s="254">
        <f t="shared" si="1931"/>
        <v>0</v>
      </c>
      <c r="Y298" s="256">
        <f t="shared" si="1932"/>
        <v>3</v>
      </c>
      <c r="Z298" s="252">
        <f t="shared" si="1933"/>
        <v>8</v>
      </c>
      <c r="AA298" s="252">
        <f t="shared" si="1934"/>
        <v>0</v>
      </c>
      <c r="AB298" s="252">
        <f t="shared" si="1935"/>
        <v>0</v>
      </c>
      <c r="AC298" s="254">
        <f t="shared" si="1936"/>
        <v>0</v>
      </c>
      <c r="AD298" s="255">
        <f t="shared" si="1937"/>
        <v>3</v>
      </c>
      <c r="AE298" s="252">
        <f t="shared" si="1938"/>
        <v>0</v>
      </c>
      <c r="AF298" s="252">
        <f t="shared" si="1939"/>
        <v>0</v>
      </c>
      <c r="AG298" s="252">
        <f t="shared" si="1940"/>
        <v>0</v>
      </c>
      <c r="AH298" s="254">
        <f t="shared" si="1941"/>
        <v>0</v>
      </c>
      <c r="AI298" s="257">
        <f t="shared" si="1942"/>
        <v>4</v>
      </c>
      <c r="AJ298" s="252">
        <f t="shared" si="1943"/>
        <v>0</v>
      </c>
      <c r="AK298" s="252">
        <f t="shared" si="1944"/>
        <v>0</v>
      </c>
      <c r="AL298" s="252">
        <f t="shared" si="1945"/>
        <v>0</v>
      </c>
      <c r="AM298" s="254">
        <f t="shared" si="1946"/>
        <v>0</v>
      </c>
      <c r="AN298" s="257">
        <f t="shared" si="1947"/>
        <v>4</v>
      </c>
      <c r="AO298" s="252">
        <f t="shared" si="1948"/>
        <v>8</v>
      </c>
      <c r="AP298" s="252">
        <f t="shared" si="1949"/>
        <v>0</v>
      </c>
      <c r="AQ298" s="252">
        <f t="shared" si="1950"/>
        <v>0</v>
      </c>
      <c r="AR298" s="254">
        <f t="shared" si="1951"/>
        <v>0</v>
      </c>
      <c r="AS298" s="257">
        <f t="shared" si="1952"/>
        <v>3</v>
      </c>
      <c r="AT298" s="252">
        <f t="shared" si="1953"/>
        <v>0</v>
      </c>
      <c r="AU298" s="252">
        <f t="shared" si="1954"/>
        <v>0</v>
      </c>
      <c r="AV298" s="252">
        <f t="shared" si="1955"/>
        <v>0</v>
      </c>
      <c r="AW298" s="254">
        <f t="shared" si="1956"/>
        <v>0</v>
      </c>
      <c r="AX298" s="258">
        <f t="shared" si="1957"/>
        <v>4</v>
      </c>
      <c r="AY298" s="252">
        <f t="shared" si="1958"/>
        <v>8</v>
      </c>
      <c r="AZ298" s="252">
        <f t="shared" si="1959"/>
        <v>0</v>
      </c>
      <c r="BA298" s="252">
        <f t="shared" si="1960"/>
        <v>0</v>
      </c>
      <c r="BB298" s="254">
        <f t="shared" si="1961"/>
        <v>0</v>
      </c>
      <c r="BC298" s="257">
        <f t="shared" si="1962"/>
        <v>3</v>
      </c>
      <c r="BD298" s="259">
        <f t="shared" si="1963"/>
        <v>4</v>
      </c>
      <c r="BE298" s="252">
        <f t="shared" si="1964"/>
        <v>0</v>
      </c>
      <c r="BF298" s="252">
        <f t="shared" si="1965"/>
        <v>0</v>
      </c>
      <c r="BG298" s="254">
        <f t="shared" si="1966"/>
        <v>0</v>
      </c>
      <c r="BH298" s="257">
        <f t="shared" si="1967"/>
        <v>3</v>
      </c>
      <c r="BI298" s="252">
        <f t="shared" si="1968"/>
        <v>0</v>
      </c>
      <c r="BJ298" s="252">
        <f t="shared" si="1969"/>
        <v>0</v>
      </c>
      <c r="BK298" s="252">
        <f t="shared" si="1970"/>
        <v>0</v>
      </c>
      <c r="BL298" s="254">
        <f t="shared" si="1971"/>
        <v>0</v>
      </c>
      <c r="BM298" s="260">
        <f t="shared" si="1972"/>
        <v>4</v>
      </c>
      <c r="BN298" s="252">
        <f t="shared" si="1973"/>
        <v>0</v>
      </c>
      <c r="BO298" s="252">
        <f t="shared" si="1974"/>
        <v>0</v>
      </c>
      <c r="BP298" s="252">
        <f t="shared" si="1975"/>
        <v>0</v>
      </c>
      <c r="BQ298" s="254">
        <f t="shared" si="1976"/>
        <v>0</v>
      </c>
      <c r="BR298" s="261">
        <f t="shared" si="1977"/>
        <v>4</v>
      </c>
      <c r="BS298" s="252">
        <f t="shared" si="1978"/>
        <v>8</v>
      </c>
      <c r="BT298" s="252">
        <f t="shared" si="1979"/>
        <v>0</v>
      </c>
      <c r="BU298" s="252">
        <f t="shared" si="1980"/>
        <v>0</v>
      </c>
      <c r="BV298" s="254">
        <f t="shared" si="1981"/>
        <v>0</v>
      </c>
      <c r="BW298" s="261">
        <f t="shared" si="1982"/>
        <v>3</v>
      </c>
      <c r="BX298" s="262">
        <v>55</v>
      </c>
      <c r="BY298" s="262">
        <v>55</v>
      </c>
      <c r="BZ298" s="246" t="e">
        <f t="shared" si="1983"/>
        <v>#VALUE!</v>
      </c>
      <c r="CA298" s="246">
        <f t="shared" si="1984"/>
        <v>20</v>
      </c>
      <c r="CB298" s="246" t="e">
        <f t="shared" si="1985"/>
        <v>#VALUE!</v>
      </c>
      <c r="CC298" s="246" t="e">
        <f t="shared" si="1986"/>
        <v>#VALUE!</v>
      </c>
      <c r="CD298" s="246" t="e">
        <f t="shared" si="1987"/>
        <v>#VALUE!</v>
      </c>
      <c r="CE298" s="246" t="e">
        <f t="shared" si="1988"/>
        <v>#VALUE!</v>
      </c>
      <c r="CF298" s="246" t="e">
        <f t="shared" si="1989"/>
        <v>#VALUE!</v>
      </c>
      <c r="CG298" s="246" t="e">
        <f t="shared" si="1990"/>
        <v>#VALUE!</v>
      </c>
      <c r="CH298" s="246" t="e">
        <f t="shared" si="1991"/>
        <v>#VALUE!</v>
      </c>
      <c r="CI298" s="246" t="e">
        <f t="shared" si="1992"/>
        <v>#VALUE!</v>
      </c>
      <c r="CJ298" s="246" t="e">
        <f t="shared" si="1993"/>
        <v>#VALUE!</v>
      </c>
      <c r="CK298" s="246" t="e">
        <f t="shared" si="1994"/>
        <v>#VALUE!</v>
      </c>
      <c r="CL298" s="246" t="e">
        <f t="shared" si="1995"/>
        <v>#VALUE!</v>
      </c>
      <c r="CM298" s="246" t="e">
        <f t="shared" si="1996"/>
        <v>#VALUE!</v>
      </c>
      <c r="CN298" s="246" t="e">
        <f t="shared" si="1997"/>
        <v>#VALUE!</v>
      </c>
      <c r="CO298" s="263" t="str">
        <f t="shared" si="1998"/>
        <v>2023PEC AI 455</v>
      </c>
      <c r="CP298" s="246" t="e">
        <f t="shared" si="1999"/>
        <v>#VALUE!</v>
      </c>
      <c r="CQ298" s="211"/>
      <c r="CR298" s="246">
        <f t="shared" si="2000"/>
        <v>20</v>
      </c>
      <c r="CS298" s="246" t="e">
        <f t="shared" si="2001"/>
        <v>#VALUE!</v>
      </c>
      <c r="CT298" s="246" t="e">
        <f t="shared" si="2002"/>
        <v>#VALUE!</v>
      </c>
      <c r="CU298" s="246" t="e">
        <f t="shared" si="2003"/>
        <v>#VALUE!</v>
      </c>
      <c r="CV298" s="246" t="e">
        <f t="shared" si="2004"/>
        <v>#VALUE!</v>
      </c>
      <c r="CW298" s="246" t="e">
        <f t="shared" si="2005"/>
        <v>#VALUE!</v>
      </c>
      <c r="CX298" s="246" t="e">
        <f t="shared" si="2006"/>
        <v>#VALUE!</v>
      </c>
      <c r="CY298" s="246" t="e">
        <f t="shared" si="2007"/>
        <v>#VALUE!</v>
      </c>
      <c r="CZ298" s="246" t="e">
        <f t="shared" si="2008"/>
        <v>#VALUE!</v>
      </c>
      <c r="DA298" s="246" t="e">
        <f t="shared" si="2009"/>
        <v>#VALUE!</v>
      </c>
      <c r="DB298" s="246" t="e">
        <f t="shared" si="2010"/>
        <v>#VALUE!</v>
      </c>
      <c r="DC298" s="246" t="e">
        <f t="shared" si="2011"/>
        <v>#VALUE!</v>
      </c>
      <c r="DD298" s="246" t="e">
        <f t="shared" si="2012"/>
        <v>#VALUE!</v>
      </c>
      <c r="DE298" s="212"/>
      <c r="DF298" s="212" t="e">
        <f t="shared" si="2013"/>
        <v>#VALUE!</v>
      </c>
      <c r="DG298" s="212"/>
      <c r="DH298" s="212"/>
      <c r="DI298" s="212"/>
      <c r="DJ298" s="212"/>
      <c r="DK298" s="212"/>
      <c r="DL298" s="212"/>
      <c r="DM298" s="212"/>
      <c r="DN298" s="212"/>
      <c r="DO298" s="212"/>
      <c r="DP298" s="212"/>
      <c r="DQ298" s="212"/>
      <c r="DR298" s="264">
        <f t="shared" si="2014"/>
        <v>55</v>
      </c>
      <c r="DS298" s="241">
        <f t="shared" si="2015"/>
        <v>11</v>
      </c>
      <c r="DT298" s="212">
        <f t="shared" si="2016"/>
        <v>8</v>
      </c>
      <c r="DU298" s="212">
        <f t="shared" si="2017"/>
        <v>8</v>
      </c>
      <c r="DV298" s="212">
        <f t="shared" si="2018"/>
        <v>8</v>
      </c>
      <c r="DW298" s="212">
        <f t="shared" si="2019"/>
        <v>8</v>
      </c>
      <c r="DX298" s="264">
        <f t="shared" si="2020"/>
        <v>4</v>
      </c>
      <c r="DY298" s="265">
        <f t="shared" si="2021"/>
        <v>8</v>
      </c>
      <c r="DZ298" s="212">
        <f t="shared" si="2022"/>
        <v>55</v>
      </c>
      <c r="EA298" s="212">
        <f t="shared" si="2023"/>
        <v>11</v>
      </c>
      <c r="EB298" s="212">
        <f t="shared" si="2024"/>
        <v>0</v>
      </c>
      <c r="EC298" s="212">
        <f t="shared" ref="EC298:ED298" si="2243">IF(ISEVEN($B298),DT298,0)</f>
        <v>8</v>
      </c>
      <c r="ED298" s="212">
        <f t="shared" si="2243"/>
        <v>8</v>
      </c>
      <c r="EE298" s="212">
        <f t="shared" ref="EE298:EF298" si="2244">IF(ISODD($B298),DU298,0)</f>
        <v>0</v>
      </c>
      <c r="EF298" s="212">
        <f t="shared" si="2244"/>
        <v>0</v>
      </c>
      <c r="EG298" s="212">
        <f t="shared" si="2027"/>
        <v>8</v>
      </c>
      <c r="EH298" s="212">
        <f t="shared" si="2028"/>
        <v>0</v>
      </c>
      <c r="EI298" s="212">
        <f t="shared" ref="EI298:EJ298" si="2245">IF(ISEVEN($B298),DW298,0)</f>
        <v>8</v>
      </c>
      <c r="EJ298" s="264">
        <f t="shared" si="2245"/>
        <v>4</v>
      </c>
      <c r="EK298" s="212">
        <f t="shared" ref="EK298:EL298" si="2246">IF(ISODD($B298),DX298,0)</f>
        <v>0</v>
      </c>
      <c r="EL298" s="212">
        <f t="shared" si="2246"/>
        <v>0</v>
      </c>
      <c r="EM298" s="212">
        <f t="shared" si="2031"/>
        <v>8</v>
      </c>
      <c r="EN298" s="212"/>
      <c r="EO298" s="212"/>
      <c r="EP298" s="241">
        <f t="shared" si="2032"/>
        <v>11</v>
      </c>
      <c r="EQ298" s="212">
        <f t="shared" si="2033"/>
        <v>9</v>
      </c>
      <c r="ER298" s="212">
        <f t="shared" si="2034"/>
        <v>10</v>
      </c>
      <c r="ES298" s="212">
        <f t="shared" si="2035"/>
        <v>10</v>
      </c>
      <c r="ET298" s="264">
        <f t="shared" si="2036"/>
        <v>6</v>
      </c>
      <c r="EU298" s="212">
        <f t="shared" si="2037"/>
        <v>9</v>
      </c>
      <c r="EV298" s="212"/>
      <c r="EW298" s="212">
        <f t="shared" si="2038"/>
        <v>55</v>
      </c>
      <c r="EX298" s="212">
        <f t="shared" si="2039"/>
        <v>11</v>
      </c>
      <c r="EY298" s="212">
        <f t="shared" si="2040"/>
        <v>0</v>
      </c>
      <c r="EZ298" s="212">
        <f t="shared" ref="EZ298:FA298" si="2247">IF(ISEVEN($B298),EQ298,0)</f>
        <v>9</v>
      </c>
      <c r="FA298" s="212">
        <f t="shared" si="2247"/>
        <v>10</v>
      </c>
      <c r="FB298" s="212">
        <f t="shared" ref="FB298:FC298" si="2248">IF(ISODD($B298),ER298,0)</f>
        <v>0</v>
      </c>
      <c r="FC298" s="212">
        <f t="shared" si="2248"/>
        <v>0</v>
      </c>
      <c r="FD298" s="212">
        <f t="shared" si="2043"/>
        <v>10</v>
      </c>
      <c r="FE298" s="212">
        <f t="shared" si="2044"/>
        <v>0</v>
      </c>
      <c r="FF298" s="264">
        <f t="shared" ref="FF298:FG298" si="2249">IF(ISEVEN($B298),ET298,0)</f>
        <v>6</v>
      </c>
      <c r="FG298" s="212">
        <f t="shared" si="2249"/>
        <v>9</v>
      </c>
      <c r="FH298" s="212">
        <f t="shared" si="2046"/>
        <v>0</v>
      </c>
      <c r="FI298" s="212">
        <v>0</v>
      </c>
      <c r="FJ298" s="212">
        <v>0</v>
      </c>
      <c r="FK298" s="212"/>
      <c r="FL298" s="212"/>
      <c r="FM298" s="262">
        <v>55</v>
      </c>
    </row>
    <row r="299" spans="1:169" ht="15.75" customHeight="1" x14ac:dyDescent="0.2">
      <c r="A299" s="247">
        <v>286</v>
      </c>
      <c r="B299" s="248">
        <v>213423243288</v>
      </c>
      <c r="C299" s="249" t="s">
        <v>790</v>
      </c>
      <c r="D299" s="250"/>
      <c r="E299" s="251" t="s">
        <v>1687</v>
      </c>
      <c r="F299" s="252">
        <f t="shared" si="1913"/>
        <v>2</v>
      </c>
      <c r="G299" s="252">
        <f t="shared" si="1914"/>
        <v>2</v>
      </c>
      <c r="H299" s="252">
        <f t="shared" si="1915"/>
        <v>2</v>
      </c>
      <c r="I299" s="252">
        <f t="shared" si="1916"/>
        <v>2</v>
      </c>
      <c r="J299" s="252">
        <f t="shared" si="1917"/>
        <v>2</v>
      </c>
      <c r="K299" s="252">
        <f t="shared" si="1918"/>
        <v>2</v>
      </c>
      <c r="L299" s="252">
        <f t="shared" si="1919"/>
        <v>2</v>
      </c>
      <c r="M299" s="252">
        <f t="shared" si="1920"/>
        <v>2</v>
      </c>
      <c r="N299" s="252">
        <f t="shared" si="1921"/>
        <v>2</v>
      </c>
      <c r="O299" s="253">
        <f t="shared" si="1922"/>
        <v>0</v>
      </c>
      <c r="P299" s="252">
        <f t="shared" si="1923"/>
        <v>0</v>
      </c>
      <c r="Q299" s="252">
        <f t="shared" si="1924"/>
        <v>0</v>
      </c>
      <c r="R299" s="252">
        <f t="shared" si="1925"/>
        <v>0</v>
      </c>
      <c r="S299" s="254">
        <f t="shared" si="1926"/>
        <v>0</v>
      </c>
      <c r="T299" s="255">
        <f t="shared" si="1927"/>
        <v>4</v>
      </c>
      <c r="U299" s="252">
        <f t="shared" si="1928"/>
        <v>12</v>
      </c>
      <c r="V299" s="252">
        <f t="shared" si="1929"/>
        <v>0</v>
      </c>
      <c r="W299" s="252">
        <f t="shared" si="1930"/>
        <v>0</v>
      </c>
      <c r="X299" s="254">
        <f t="shared" si="1931"/>
        <v>0</v>
      </c>
      <c r="Y299" s="256">
        <f t="shared" si="1932"/>
        <v>3</v>
      </c>
      <c r="Z299" s="252">
        <f t="shared" si="1933"/>
        <v>13</v>
      </c>
      <c r="AA299" s="252">
        <f t="shared" si="1934"/>
        <v>0</v>
      </c>
      <c r="AB299" s="252">
        <f t="shared" si="1935"/>
        <v>0</v>
      </c>
      <c r="AC299" s="254">
        <f t="shared" si="1936"/>
        <v>0</v>
      </c>
      <c r="AD299" s="255">
        <f t="shared" si="1937"/>
        <v>3</v>
      </c>
      <c r="AE299" s="252">
        <f t="shared" si="1938"/>
        <v>0</v>
      </c>
      <c r="AF299" s="252">
        <f t="shared" si="1939"/>
        <v>0</v>
      </c>
      <c r="AG299" s="252">
        <f t="shared" si="1940"/>
        <v>0</v>
      </c>
      <c r="AH299" s="254">
        <f t="shared" si="1941"/>
        <v>0</v>
      </c>
      <c r="AI299" s="257">
        <f t="shared" si="1942"/>
        <v>4</v>
      </c>
      <c r="AJ299" s="252">
        <f t="shared" si="1943"/>
        <v>0</v>
      </c>
      <c r="AK299" s="252">
        <f t="shared" si="1944"/>
        <v>0</v>
      </c>
      <c r="AL299" s="252">
        <f t="shared" si="1945"/>
        <v>0</v>
      </c>
      <c r="AM299" s="254">
        <f t="shared" si="1946"/>
        <v>0</v>
      </c>
      <c r="AN299" s="257">
        <f t="shared" si="1947"/>
        <v>4</v>
      </c>
      <c r="AO299" s="252">
        <f t="shared" si="1948"/>
        <v>13</v>
      </c>
      <c r="AP299" s="252">
        <f t="shared" si="1949"/>
        <v>0</v>
      </c>
      <c r="AQ299" s="252">
        <f t="shared" si="1950"/>
        <v>0</v>
      </c>
      <c r="AR299" s="254">
        <f t="shared" si="1951"/>
        <v>0</v>
      </c>
      <c r="AS299" s="257">
        <f t="shared" si="1952"/>
        <v>3</v>
      </c>
      <c r="AT299" s="252">
        <f t="shared" si="1953"/>
        <v>0</v>
      </c>
      <c r="AU299" s="252">
        <f t="shared" si="1954"/>
        <v>0</v>
      </c>
      <c r="AV299" s="252">
        <f t="shared" si="1955"/>
        <v>0</v>
      </c>
      <c r="AW299" s="254">
        <f t="shared" si="1956"/>
        <v>0</v>
      </c>
      <c r="AX299" s="258">
        <f t="shared" si="1957"/>
        <v>4</v>
      </c>
      <c r="AY299" s="252">
        <f t="shared" si="1958"/>
        <v>13</v>
      </c>
      <c r="AZ299" s="252">
        <f t="shared" si="1959"/>
        <v>0</v>
      </c>
      <c r="BA299" s="252">
        <f t="shared" si="1960"/>
        <v>0</v>
      </c>
      <c r="BB299" s="254">
        <f t="shared" si="1961"/>
        <v>0</v>
      </c>
      <c r="BC299" s="257">
        <f t="shared" si="1962"/>
        <v>3</v>
      </c>
      <c r="BD299" s="259">
        <f t="shared" si="1963"/>
        <v>6</v>
      </c>
      <c r="BE299" s="252">
        <f t="shared" si="1964"/>
        <v>0</v>
      </c>
      <c r="BF299" s="252">
        <f t="shared" si="1965"/>
        <v>0</v>
      </c>
      <c r="BG299" s="254">
        <f t="shared" si="1966"/>
        <v>0</v>
      </c>
      <c r="BH299" s="257">
        <f t="shared" si="1967"/>
        <v>3</v>
      </c>
      <c r="BI299" s="252">
        <f t="shared" si="1968"/>
        <v>0</v>
      </c>
      <c r="BJ299" s="252">
        <f t="shared" si="1969"/>
        <v>0</v>
      </c>
      <c r="BK299" s="252">
        <f t="shared" si="1970"/>
        <v>0</v>
      </c>
      <c r="BL299" s="254">
        <f t="shared" si="1971"/>
        <v>0</v>
      </c>
      <c r="BM299" s="260">
        <f t="shared" si="1972"/>
        <v>4</v>
      </c>
      <c r="BN299" s="252">
        <f t="shared" si="1973"/>
        <v>0</v>
      </c>
      <c r="BO299" s="252">
        <f t="shared" si="1974"/>
        <v>0</v>
      </c>
      <c r="BP299" s="252">
        <f t="shared" si="1975"/>
        <v>0</v>
      </c>
      <c r="BQ299" s="254">
        <f t="shared" si="1976"/>
        <v>0</v>
      </c>
      <c r="BR299" s="261">
        <f t="shared" si="1977"/>
        <v>4</v>
      </c>
      <c r="BS299" s="252">
        <f t="shared" si="1978"/>
        <v>13</v>
      </c>
      <c r="BT299" s="252">
        <f t="shared" si="1979"/>
        <v>0</v>
      </c>
      <c r="BU299" s="252">
        <f t="shared" si="1980"/>
        <v>0</v>
      </c>
      <c r="BV299" s="254">
        <f t="shared" si="1981"/>
        <v>0</v>
      </c>
      <c r="BW299" s="261">
        <f t="shared" si="1982"/>
        <v>3</v>
      </c>
      <c r="BX299" s="262">
        <v>88</v>
      </c>
      <c r="BY299" s="262">
        <v>88</v>
      </c>
      <c r="BZ299" s="246" t="e">
        <f t="shared" si="1983"/>
        <v>#VALUE!</v>
      </c>
      <c r="CA299" s="246">
        <f t="shared" si="1984"/>
        <v>20</v>
      </c>
      <c r="CB299" s="246" t="e">
        <f t="shared" si="1985"/>
        <v>#VALUE!</v>
      </c>
      <c r="CC299" s="246" t="e">
        <f t="shared" si="1986"/>
        <v>#VALUE!</v>
      </c>
      <c r="CD299" s="246" t="e">
        <f t="shared" si="1987"/>
        <v>#VALUE!</v>
      </c>
      <c r="CE299" s="246" t="e">
        <f t="shared" si="1988"/>
        <v>#VALUE!</v>
      </c>
      <c r="CF299" s="246" t="e">
        <f t="shared" si="1989"/>
        <v>#VALUE!</v>
      </c>
      <c r="CG299" s="246" t="e">
        <f t="shared" si="1990"/>
        <v>#VALUE!</v>
      </c>
      <c r="CH299" s="246" t="e">
        <f t="shared" si="1991"/>
        <v>#VALUE!</v>
      </c>
      <c r="CI299" s="246" t="e">
        <f t="shared" si="1992"/>
        <v>#VALUE!</v>
      </c>
      <c r="CJ299" s="246" t="e">
        <f t="shared" si="1993"/>
        <v>#VALUE!</v>
      </c>
      <c r="CK299" s="246" t="e">
        <f t="shared" si="1994"/>
        <v>#VALUE!</v>
      </c>
      <c r="CL299" s="246" t="e">
        <f t="shared" si="1995"/>
        <v>#VALUE!</v>
      </c>
      <c r="CM299" s="246" t="e">
        <f t="shared" si="1996"/>
        <v>#VALUE!</v>
      </c>
      <c r="CN299" s="246" t="e">
        <f t="shared" si="1997"/>
        <v>#VALUE!</v>
      </c>
      <c r="CO299" s="263" t="str">
        <f t="shared" si="1998"/>
        <v>2023PEC AI 456</v>
      </c>
      <c r="CP299" s="246" t="e">
        <f t="shared" si="1999"/>
        <v>#VALUE!</v>
      </c>
      <c r="CQ299" s="211"/>
      <c r="CR299" s="246">
        <f t="shared" si="2000"/>
        <v>20</v>
      </c>
      <c r="CS299" s="246" t="e">
        <f t="shared" si="2001"/>
        <v>#VALUE!</v>
      </c>
      <c r="CT299" s="246" t="e">
        <f t="shared" si="2002"/>
        <v>#VALUE!</v>
      </c>
      <c r="CU299" s="246" t="e">
        <f t="shared" si="2003"/>
        <v>#VALUE!</v>
      </c>
      <c r="CV299" s="246" t="e">
        <f t="shared" si="2004"/>
        <v>#VALUE!</v>
      </c>
      <c r="CW299" s="246" t="e">
        <f t="shared" si="2005"/>
        <v>#VALUE!</v>
      </c>
      <c r="CX299" s="246" t="e">
        <f t="shared" si="2006"/>
        <v>#VALUE!</v>
      </c>
      <c r="CY299" s="246" t="e">
        <f t="shared" si="2007"/>
        <v>#VALUE!</v>
      </c>
      <c r="CZ299" s="246" t="e">
        <f t="shared" si="2008"/>
        <v>#VALUE!</v>
      </c>
      <c r="DA299" s="246" t="e">
        <f t="shared" si="2009"/>
        <v>#VALUE!</v>
      </c>
      <c r="DB299" s="246" t="e">
        <f t="shared" si="2010"/>
        <v>#VALUE!</v>
      </c>
      <c r="DC299" s="246" t="e">
        <f t="shared" si="2011"/>
        <v>#VALUE!</v>
      </c>
      <c r="DD299" s="246" t="e">
        <f t="shared" si="2012"/>
        <v>#VALUE!</v>
      </c>
      <c r="DE299" s="212"/>
      <c r="DF299" s="212" t="e">
        <f t="shared" si="2013"/>
        <v>#VALUE!</v>
      </c>
      <c r="DG299" s="212"/>
      <c r="DH299" s="212"/>
      <c r="DI299" s="212"/>
      <c r="DJ299" s="212"/>
      <c r="DK299" s="212"/>
      <c r="DL299" s="212"/>
      <c r="DM299" s="212"/>
      <c r="DN299" s="212"/>
      <c r="DO299" s="212"/>
      <c r="DP299" s="212"/>
      <c r="DQ299" s="212"/>
      <c r="DR299" s="264">
        <f t="shared" si="2014"/>
        <v>88</v>
      </c>
      <c r="DS299" s="241">
        <f t="shared" si="2015"/>
        <v>18</v>
      </c>
      <c r="DT299" s="212">
        <f t="shared" si="2016"/>
        <v>12</v>
      </c>
      <c r="DU299" s="212">
        <f t="shared" si="2017"/>
        <v>13</v>
      </c>
      <c r="DV299" s="212">
        <f t="shared" si="2018"/>
        <v>13</v>
      </c>
      <c r="DW299" s="212">
        <f t="shared" si="2019"/>
        <v>13</v>
      </c>
      <c r="DX299" s="264">
        <f t="shared" si="2020"/>
        <v>6</v>
      </c>
      <c r="DY299" s="265">
        <f t="shared" si="2021"/>
        <v>13</v>
      </c>
      <c r="DZ299" s="212">
        <f t="shared" si="2022"/>
        <v>88</v>
      </c>
      <c r="EA299" s="212">
        <f t="shared" si="2023"/>
        <v>18</v>
      </c>
      <c r="EB299" s="212">
        <f t="shared" si="2024"/>
        <v>0</v>
      </c>
      <c r="EC299" s="212">
        <f t="shared" ref="EC299:ED299" si="2250">IF(ISEVEN($B299),DT299,0)</f>
        <v>12</v>
      </c>
      <c r="ED299" s="212">
        <f t="shared" si="2250"/>
        <v>13</v>
      </c>
      <c r="EE299" s="212">
        <f t="shared" ref="EE299:EF299" si="2251">IF(ISODD($B299),DU299,0)</f>
        <v>0</v>
      </c>
      <c r="EF299" s="212">
        <f t="shared" si="2251"/>
        <v>0</v>
      </c>
      <c r="EG299" s="212">
        <f t="shared" si="2027"/>
        <v>13</v>
      </c>
      <c r="EH299" s="212">
        <f t="shared" si="2028"/>
        <v>0</v>
      </c>
      <c r="EI299" s="212">
        <f t="shared" ref="EI299:EJ299" si="2252">IF(ISEVEN($B299),DW299,0)</f>
        <v>13</v>
      </c>
      <c r="EJ299" s="264">
        <f t="shared" si="2252"/>
        <v>6</v>
      </c>
      <c r="EK299" s="212">
        <f t="shared" ref="EK299:EL299" si="2253">IF(ISODD($B299),DX299,0)</f>
        <v>0</v>
      </c>
      <c r="EL299" s="212">
        <f t="shared" si="2253"/>
        <v>0</v>
      </c>
      <c r="EM299" s="212">
        <f t="shared" si="2031"/>
        <v>13</v>
      </c>
      <c r="EN299" s="212"/>
      <c r="EO299" s="212"/>
      <c r="EP299" s="241">
        <f t="shared" si="2032"/>
        <v>18</v>
      </c>
      <c r="EQ299" s="212">
        <f t="shared" si="2033"/>
        <v>15</v>
      </c>
      <c r="ER299" s="212">
        <f t="shared" si="2034"/>
        <v>15</v>
      </c>
      <c r="ES299" s="212">
        <f t="shared" si="2035"/>
        <v>15</v>
      </c>
      <c r="ET299" s="264">
        <f t="shared" si="2036"/>
        <v>11</v>
      </c>
      <c r="EU299" s="212">
        <f t="shared" si="2037"/>
        <v>14</v>
      </c>
      <c r="EV299" s="212"/>
      <c r="EW299" s="212">
        <f t="shared" si="2038"/>
        <v>88</v>
      </c>
      <c r="EX299" s="212">
        <f t="shared" si="2039"/>
        <v>18</v>
      </c>
      <c r="EY299" s="212">
        <f t="shared" si="2040"/>
        <v>0</v>
      </c>
      <c r="EZ299" s="212">
        <f t="shared" ref="EZ299:FA299" si="2254">IF(ISEVEN($B299),EQ299,0)</f>
        <v>15</v>
      </c>
      <c r="FA299" s="212">
        <f t="shared" si="2254"/>
        <v>15</v>
      </c>
      <c r="FB299" s="212">
        <f t="shared" ref="FB299:FC299" si="2255">IF(ISODD($B299),ER299,0)</f>
        <v>0</v>
      </c>
      <c r="FC299" s="212">
        <f t="shared" si="2255"/>
        <v>0</v>
      </c>
      <c r="FD299" s="212">
        <f t="shared" si="2043"/>
        <v>15</v>
      </c>
      <c r="FE299" s="212">
        <f t="shared" si="2044"/>
        <v>0</v>
      </c>
      <c r="FF299" s="264">
        <f t="shared" ref="FF299:FG299" si="2256">IF(ISEVEN($B299),ET299,0)</f>
        <v>11</v>
      </c>
      <c r="FG299" s="212">
        <f t="shared" si="2256"/>
        <v>14</v>
      </c>
      <c r="FH299" s="212">
        <f t="shared" si="2046"/>
        <v>0</v>
      </c>
      <c r="FI299" s="212">
        <v>0</v>
      </c>
      <c r="FJ299" s="212">
        <v>0</v>
      </c>
      <c r="FK299" s="212"/>
      <c r="FL299" s="212"/>
      <c r="FM299" s="262">
        <v>88</v>
      </c>
    </row>
    <row r="300" spans="1:169" ht="15.75" customHeight="1" x14ac:dyDescent="0.2">
      <c r="A300" s="247">
        <v>288</v>
      </c>
      <c r="B300" s="248">
        <v>213423243288</v>
      </c>
      <c r="C300" s="249" t="s">
        <v>794</v>
      </c>
      <c r="D300" s="250"/>
      <c r="E300" s="251" t="s">
        <v>795</v>
      </c>
      <c r="F300" s="252">
        <f t="shared" si="1913"/>
        <v>2</v>
      </c>
      <c r="G300" s="252">
        <f t="shared" si="1914"/>
        <v>2</v>
      </c>
      <c r="H300" s="252">
        <f t="shared" si="1915"/>
        <v>2</v>
      </c>
      <c r="I300" s="252">
        <f t="shared" si="1916"/>
        <v>2</v>
      </c>
      <c r="J300" s="252">
        <f t="shared" si="1917"/>
        <v>2</v>
      </c>
      <c r="K300" s="252">
        <f t="shared" si="1918"/>
        <v>2</v>
      </c>
      <c r="L300" s="252">
        <f t="shared" si="1919"/>
        <v>2</v>
      </c>
      <c r="M300" s="252">
        <f t="shared" si="1920"/>
        <v>2</v>
      </c>
      <c r="N300" s="252">
        <f t="shared" si="1921"/>
        <v>0</v>
      </c>
      <c r="O300" s="253">
        <f t="shared" si="1922"/>
        <v>0</v>
      </c>
      <c r="P300" s="252">
        <f t="shared" si="1923"/>
        <v>0</v>
      </c>
      <c r="Q300" s="252">
        <f t="shared" si="1924"/>
        <v>0</v>
      </c>
      <c r="R300" s="252">
        <f t="shared" si="1925"/>
        <v>0</v>
      </c>
      <c r="S300" s="254">
        <f t="shared" si="1926"/>
        <v>0</v>
      </c>
      <c r="T300" s="255">
        <f t="shared" si="1927"/>
        <v>4</v>
      </c>
      <c r="U300" s="252">
        <f t="shared" si="1928"/>
        <v>11</v>
      </c>
      <c r="V300" s="252">
        <f t="shared" si="1929"/>
        <v>0</v>
      </c>
      <c r="W300" s="252">
        <f t="shared" si="1930"/>
        <v>0</v>
      </c>
      <c r="X300" s="254">
        <f t="shared" si="1931"/>
        <v>0</v>
      </c>
      <c r="Y300" s="256">
        <f t="shared" si="1932"/>
        <v>3</v>
      </c>
      <c r="Z300" s="252">
        <f t="shared" si="1933"/>
        <v>12</v>
      </c>
      <c r="AA300" s="252">
        <f t="shared" si="1934"/>
        <v>0</v>
      </c>
      <c r="AB300" s="252">
        <f t="shared" si="1935"/>
        <v>0</v>
      </c>
      <c r="AC300" s="254">
        <f t="shared" si="1936"/>
        <v>0</v>
      </c>
      <c r="AD300" s="255">
        <f t="shared" si="1937"/>
        <v>3</v>
      </c>
      <c r="AE300" s="252">
        <f t="shared" si="1938"/>
        <v>0</v>
      </c>
      <c r="AF300" s="252">
        <f t="shared" si="1939"/>
        <v>0</v>
      </c>
      <c r="AG300" s="252">
        <f t="shared" si="1940"/>
        <v>0</v>
      </c>
      <c r="AH300" s="254">
        <f t="shared" si="1941"/>
        <v>0</v>
      </c>
      <c r="AI300" s="257">
        <f t="shared" si="1942"/>
        <v>4</v>
      </c>
      <c r="AJ300" s="252">
        <f t="shared" si="1943"/>
        <v>0</v>
      </c>
      <c r="AK300" s="252">
        <f t="shared" si="1944"/>
        <v>0</v>
      </c>
      <c r="AL300" s="252">
        <f t="shared" si="1945"/>
        <v>0</v>
      </c>
      <c r="AM300" s="254">
        <f t="shared" si="1946"/>
        <v>0</v>
      </c>
      <c r="AN300" s="257">
        <f t="shared" si="1947"/>
        <v>4</v>
      </c>
      <c r="AO300" s="252">
        <f t="shared" si="1948"/>
        <v>12</v>
      </c>
      <c r="AP300" s="252">
        <f t="shared" si="1949"/>
        <v>0</v>
      </c>
      <c r="AQ300" s="252">
        <f t="shared" si="1950"/>
        <v>0</v>
      </c>
      <c r="AR300" s="254">
        <f t="shared" si="1951"/>
        <v>0</v>
      </c>
      <c r="AS300" s="257">
        <f t="shared" si="1952"/>
        <v>3</v>
      </c>
      <c r="AT300" s="252">
        <f t="shared" si="1953"/>
        <v>0</v>
      </c>
      <c r="AU300" s="252">
        <f t="shared" si="1954"/>
        <v>0</v>
      </c>
      <c r="AV300" s="252">
        <f t="shared" si="1955"/>
        <v>0</v>
      </c>
      <c r="AW300" s="254">
        <f t="shared" si="1956"/>
        <v>0</v>
      </c>
      <c r="AX300" s="258">
        <f t="shared" si="1957"/>
        <v>4</v>
      </c>
      <c r="AY300" s="252">
        <f t="shared" si="1958"/>
        <v>12</v>
      </c>
      <c r="AZ300" s="252">
        <f t="shared" si="1959"/>
        <v>0</v>
      </c>
      <c r="BA300" s="252">
        <f t="shared" si="1960"/>
        <v>0</v>
      </c>
      <c r="BB300" s="254">
        <f t="shared" si="1961"/>
        <v>0</v>
      </c>
      <c r="BC300" s="257">
        <f t="shared" si="1962"/>
        <v>3</v>
      </c>
      <c r="BD300" s="259">
        <f t="shared" si="1963"/>
        <v>7</v>
      </c>
      <c r="BE300" s="252">
        <f t="shared" si="1964"/>
        <v>0</v>
      </c>
      <c r="BF300" s="252">
        <f t="shared" si="1965"/>
        <v>0</v>
      </c>
      <c r="BG300" s="254">
        <f t="shared" si="1966"/>
        <v>0</v>
      </c>
      <c r="BH300" s="257">
        <f t="shared" si="1967"/>
        <v>3</v>
      </c>
      <c r="BI300" s="252">
        <f t="shared" si="1968"/>
        <v>0</v>
      </c>
      <c r="BJ300" s="252">
        <f t="shared" si="1969"/>
        <v>0</v>
      </c>
      <c r="BK300" s="252">
        <f t="shared" si="1970"/>
        <v>0</v>
      </c>
      <c r="BL300" s="254">
        <f t="shared" si="1971"/>
        <v>0</v>
      </c>
      <c r="BM300" s="260">
        <f t="shared" si="1972"/>
        <v>4</v>
      </c>
      <c r="BN300" s="252">
        <f t="shared" si="1973"/>
        <v>0</v>
      </c>
      <c r="BO300" s="252">
        <f t="shared" si="1974"/>
        <v>0</v>
      </c>
      <c r="BP300" s="252">
        <f t="shared" si="1975"/>
        <v>0</v>
      </c>
      <c r="BQ300" s="254">
        <f t="shared" si="1976"/>
        <v>0</v>
      </c>
      <c r="BR300" s="261">
        <f t="shared" si="1977"/>
        <v>4</v>
      </c>
      <c r="BS300" s="252">
        <f t="shared" si="1978"/>
        <v>12</v>
      </c>
      <c r="BT300" s="252">
        <f t="shared" si="1979"/>
        <v>0</v>
      </c>
      <c r="BU300" s="252">
        <f t="shared" si="1980"/>
        <v>0</v>
      </c>
      <c r="BV300" s="254">
        <f t="shared" si="1981"/>
        <v>0</v>
      </c>
      <c r="BW300" s="261">
        <f t="shared" si="1982"/>
        <v>3</v>
      </c>
      <c r="BX300" s="262">
        <v>82</v>
      </c>
      <c r="BY300" s="262">
        <v>82</v>
      </c>
      <c r="BZ300" s="246" t="e">
        <f t="shared" si="1983"/>
        <v>#VALUE!</v>
      </c>
      <c r="CA300" s="246">
        <f t="shared" si="1984"/>
        <v>20</v>
      </c>
      <c r="CB300" s="246" t="e">
        <f t="shared" si="1985"/>
        <v>#VALUE!</v>
      </c>
      <c r="CC300" s="246" t="e">
        <f t="shared" si="1986"/>
        <v>#VALUE!</v>
      </c>
      <c r="CD300" s="246" t="e">
        <f t="shared" si="1987"/>
        <v>#VALUE!</v>
      </c>
      <c r="CE300" s="246" t="e">
        <f t="shared" si="1988"/>
        <v>#VALUE!</v>
      </c>
      <c r="CF300" s="246" t="e">
        <f t="shared" si="1989"/>
        <v>#VALUE!</v>
      </c>
      <c r="CG300" s="246" t="e">
        <f t="shared" si="1990"/>
        <v>#VALUE!</v>
      </c>
      <c r="CH300" s="246" t="e">
        <f t="shared" si="1991"/>
        <v>#VALUE!</v>
      </c>
      <c r="CI300" s="246" t="e">
        <f t="shared" si="1992"/>
        <v>#VALUE!</v>
      </c>
      <c r="CJ300" s="246" t="e">
        <f t="shared" si="1993"/>
        <v>#VALUE!</v>
      </c>
      <c r="CK300" s="246" t="e">
        <f t="shared" si="1994"/>
        <v>#VALUE!</v>
      </c>
      <c r="CL300" s="246" t="e">
        <f t="shared" si="1995"/>
        <v>#VALUE!</v>
      </c>
      <c r="CM300" s="246" t="e">
        <f t="shared" si="1996"/>
        <v>#VALUE!</v>
      </c>
      <c r="CN300" s="246" t="e">
        <f t="shared" si="1997"/>
        <v>#VALUE!</v>
      </c>
      <c r="CO300" s="263" t="str">
        <f t="shared" si="1998"/>
        <v>2023PEC AI 458</v>
      </c>
      <c r="CP300" s="246" t="e">
        <f t="shared" si="1999"/>
        <v>#VALUE!</v>
      </c>
      <c r="CQ300" s="211"/>
      <c r="CR300" s="246">
        <f t="shared" si="2000"/>
        <v>20</v>
      </c>
      <c r="CS300" s="246" t="e">
        <f t="shared" si="2001"/>
        <v>#VALUE!</v>
      </c>
      <c r="CT300" s="246" t="e">
        <f t="shared" si="2002"/>
        <v>#VALUE!</v>
      </c>
      <c r="CU300" s="246" t="e">
        <f t="shared" si="2003"/>
        <v>#VALUE!</v>
      </c>
      <c r="CV300" s="246" t="e">
        <f t="shared" si="2004"/>
        <v>#VALUE!</v>
      </c>
      <c r="CW300" s="246" t="e">
        <f t="shared" si="2005"/>
        <v>#VALUE!</v>
      </c>
      <c r="CX300" s="246" t="e">
        <f t="shared" si="2006"/>
        <v>#VALUE!</v>
      </c>
      <c r="CY300" s="246" t="e">
        <f t="shared" si="2007"/>
        <v>#VALUE!</v>
      </c>
      <c r="CZ300" s="246" t="e">
        <f t="shared" si="2008"/>
        <v>#VALUE!</v>
      </c>
      <c r="DA300" s="246" t="e">
        <f t="shared" si="2009"/>
        <v>#VALUE!</v>
      </c>
      <c r="DB300" s="246" t="e">
        <f t="shared" si="2010"/>
        <v>#VALUE!</v>
      </c>
      <c r="DC300" s="246" t="e">
        <f t="shared" si="2011"/>
        <v>#VALUE!</v>
      </c>
      <c r="DD300" s="246" t="e">
        <f t="shared" si="2012"/>
        <v>#VALUE!</v>
      </c>
      <c r="DE300" s="212"/>
      <c r="DF300" s="212" t="e">
        <f t="shared" si="2013"/>
        <v>#VALUE!</v>
      </c>
      <c r="DG300" s="212"/>
      <c r="DH300" s="212"/>
      <c r="DI300" s="212"/>
      <c r="DJ300" s="212"/>
      <c r="DK300" s="212"/>
      <c r="DL300" s="212"/>
      <c r="DM300" s="212"/>
      <c r="DN300" s="212"/>
      <c r="DO300" s="212"/>
      <c r="DP300" s="212"/>
      <c r="DQ300" s="212"/>
      <c r="DR300" s="264">
        <f t="shared" si="2014"/>
        <v>82</v>
      </c>
      <c r="DS300" s="241">
        <f t="shared" si="2015"/>
        <v>16</v>
      </c>
      <c r="DT300" s="212">
        <f t="shared" si="2016"/>
        <v>11</v>
      </c>
      <c r="DU300" s="212">
        <f t="shared" si="2017"/>
        <v>12</v>
      </c>
      <c r="DV300" s="212">
        <f t="shared" si="2018"/>
        <v>12</v>
      </c>
      <c r="DW300" s="212">
        <f t="shared" si="2019"/>
        <v>12</v>
      </c>
      <c r="DX300" s="264">
        <f t="shared" si="2020"/>
        <v>7</v>
      </c>
      <c r="DY300" s="265">
        <f t="shared" si="2021"/>
        <v>12</v>
      </c>
      <c r="DZ300" s="212">
        <f t="shared" si="2022"/>
        <v>82</v>
      </c>
      <c r="EA300" s="212">
        <f t="shared" si="2023"/>
        <v>16</v>
      </c>
      <c r="EB300" s="212">
        <f t="shared" si="2024"/>
        <v>0</v>
      </c>
      <c r="EC300" s="212">
        <f t="shared" ref="EC300:ED300" si="2257">IF(ISEVEN($B300),DT300,0)</f>
        <v>11</v>
      </c>
      <c r="ED300" s="212">
        <f t="shared" si="2257"/>
        <v>12</v>
      </c>
      <c r="EE300" s="212">
        <f t="shared" ref="EE300:EF300" si="2258">IF(ISODD($B300),DU300,0)</f>
        <v>0</v>
      </c>
      <c r="EF300" s="212">
        <f t="shared" si="2258"/>
        <v>0</v>
      </c>
      <c r="EG300" s="212">
        <f t="shared" si="2027"/>
        <v>12</v>
      </c>
      <c r="EH300" s="212">
        <f t="shared" si="2028"/>
        <v>0</v>
      </c>
      <c r="EI300" s="212">
        <f t="shared" ref="EI300:EJ300" si="2259">IF(ISEVEN($B300),DW300,0)</f>
        <v>12</v>
      </c>
      <c r="EJ300" s="264">
        <f t="shared" si="2259"/>
        <v>7</v>
      </c>
      <c r="EK300" s="212">
        <f t="shared" ref="EK300:EL300" si="2260">IF(ISODD($B300),DX300,0)</f>
        <v>0</v>
      </c>
      <c r="EL300" s="212">
        <f t="shared" si="2260"/>
        <v>0</v>
      </c>
      <c r="EM300" s="212">
        <f t="shared" si="2031"/>
        <v>12</v>
      </c>
      <c r="EN300" s="212"/>
      <c r="EO300" s="212"/>
      <c r="EP300" s="241">
        <f t="shared" si="2032"/>
        <v>16</v>
      </c>
      <c r="EQ300" s="212">
        <f t="shared" si="2033"/>
        <v>14</v>
      </c>
      <c r="ER300" s="212">
        <f t="shared" si="2034"/>
        <v>14</v>
      </c>
      <c r="ES300" s="212">
        <f t="shared" si="2035"/>
        <v>14</v>
      </c>
      <c r="ET300" s="264">
        <f t="shared" si="2036"/>
        <v>11</v>
      </c>
      <c r="EU300" s="212">
        <f t="shared" si="2037"/>
        <v>13</v>
      </c>
      <c r="EV300" s="212"/>
      <c r="EW300" s="212">
        <f t="shared" si="2038"/>
        <v>82</v>
      </c>
      <c r="EX300" s="212">
        <f t="shared" si="2039"/>
        <v>16</v>
      </c>
      <c r="EY300" s="212">
        <f t="shared" si="2040"/>
        <v>0</v>
      </c>
      <c r="EZ300" s="212">
        <f t="shared" ref="EZ300:FA300" si="2261">IF(ISEVEN($B300),EQ300,0)</f>
        <v>14</v>
      </c>
      <c r="FA300" s="212">
        <f t="shared" si="2261"/>
        <v>14</v>
      </c>
      <c r="FB300" s="212">
        <f t="shared" ref="FB300:FC300" si="2262">IF(ISODD($B300),ER300,0)</f>
        <v>0</v>
      </c>
      <c r="FC300" s="212">
        <f t="shared" si="2262"/>
        <v>0</v>
      </c>
      <c r="FD300" s="212">
        <f t="shared" si="2043"/>
        <v>14</v>
      </c>
      <c r="FE300" s="212">
        <f t="shared" si="2044"/>
        <v>0</v>
      </c>
      <c r="FF300" s="264">
        <f t="shared" ref="FF300:FG300" si="2263">IF(ISEVEN($B300),ET300,0)</f>
        <v>11</v>
      </c>
      <c r="FG300" s="212">
        <f t="shared" si="2263"/>
        <v>13</v>
      </c>
      <c r="FH300" s="212">
        <f t="shared" si="2046"/>
        <v>0</v>
      </c>
      <c r="FI300" s="212">
        <v>0</v>
      </c>
      <c r="FJ300" s="212">
        <v>0</v>
      </c>
      <c r="FK300" s="212"/>
      <c r="FL300" s="212"/>
      <c r="FM300" s="262">
        <v>82</v>
      </c>
    </row>
    <row r="301" spans="1:169" ht="15.75" customHeight="1" x14ac:dyDescent="0.2">
      <c r="A301" s="247">
        <v>288</v>
      </c>
      <c r="B301" s="248">
        <v>213423243289</v>
      </c>
      <c r="C301" s="249" t="s">
        <v>794</v>
      </c>
      <c r="D301" s="250"/>
      <c r="E301" s="251" t="s">
        <v>793</v>
      </c>
      <c r="F301" s="252">
        <f t="shared" si="1913"/>
        <v>2</v>
      </c>
      <c r="G301" s="252">
        <f t="shared" si="1914"/>
        <v>2</v>
      </c>
      <c r="H301" s="252">
        <f t="shared" si="1915"/>
        <v>2</v>
      </c>
      <c r="I301" s="252">
        <f t="shared" si="1916"/>
        <v>2</v>
      </c>
      <c r="J301" s="252">
        <f t="shared" si="1917"/>
        <v>2</v>
      </c>
      <c r="K301" s="252">
        <f t="shared" si="1918"/>
        <v>1</v>
      </c>
      <c r="L301" s="252">
        <f t="shared" si="1919"/>
        <v>0</v>
      </c>
      <c r="M301" s="252">
        <f t="shared" si="1920"/>
        <v>0</v>
      </c>
      <c r="N301" s="252">
        <f t="shared" si="1921"/>
        <v>0</v>
      </c>
      <c r="O301" s="253">
        <f t="shared" si="1922"/>
        <v>0</v>
      </c>
      <c r="P301" s="252">
        <f t="shared" si="1923"/>
        <v>8</v>
      </c>
      <c r="Q301" s="252">
        <f t="shared" si="1924"/>
        <v>0</v>
      </c>
      <c r="R301" s="252">
        <f t="shared" si="1925"/>
        <v>0</v>
      </c>
      <c r="S301" s="254">
        <f t="shared" si="1926"/>
        <v>0</v>
      </c>
      <c r="T301" s="255">
        <f t="shared" si="1927"/>
        <v>3</v>
      </c>
      <c r="U301" s="252">
        <f t="shared" si="1928"/>
        <v>0</v>
      </c>
      <c r="V301" s="252">
        <f t="shared" si="1929"/>
        <v>0</v>
      </c>
      <c r="W301" s="252">
        <f t="shared" si="1930"/>
        <v>0</v>
      </c>
      <c r="X301" s="254">
        <f t="shared" si="1931"/>
        <v>0</v>
      </c>
      <c r="Y301" s="256">
        <f t="shared" si="1932"/>
        <v>4</v>
      </c>
      <c r="Z301" s="252">
        <f t="shared" si="1933"/>
        <v>0</v>
      </c>
      <c r="AA301" s="252">
        <f t="shared" si="1934"/>
        <v>0</v>
      </c>
      <c r="AB301" s="252">
        <f t="shared" si="1935"/>
        <v>0</v>
      </c>
      <c r="AC301" s="254">
        <f t="shared" si="1936"/>
        <v>0</v>
      </c>
      <c r="AD301" s="255">
        <f t="shared" si="1937"/>
        <v>4</v>
      </c>
      <c r="AE301" s="252">
        <f t="shared" si="1938"/>
        <v>8</v>
      </c>
      <c r="AF301" s="252">
        <f t="shared" si="1939"/>
        <v>0</v>
      </c>
      <c r="AG301" s="252">
        <f t="shared" si="1940"/>
        <v>0</v>
      </c>
      <c r="AH301" s="254">
        <f t="shared" si="1941"/>
        <v>0</v>
      </c>
      <c r="AI301" s="257">
        <f t="shared" si="1942"/>
        <v>3</v>
      </c>
      <c r="AJ301" s="252">
        <f t="shared" si="1943"/>
        <v>7</v>
      </c>
      <c r="AK301" s="252">
        <f t="shared" si="1944"/>
        <v>0</v>
      </c>
      <c r="AL301" s="252">
        <f t="shared" si="1945"/>
        <v>0</v>
      </c>
      <c r="AM301" s="254">
        <f t="shared" si="1946"/>
        <v>0</v>
      </c>
      <c r="AN301" s="257">
        <f t="shared" si="1947"/>
        <v>3</v>
      </c>
      <c r="AO301" s="252">
        <f t="shared" si="1948"/>
        <v>0</v>
      </c>
      <c r="AP301" s="252">
        <f t="shared" si="1949"/>
        <v>0</v>
      </c>
      <c r="AQ301" s="252">
        <f t="shared" si="1950"/>
        <v>0</v>
      </c>
      <c r="AR301" s="254">
        <f t="shared" si="1951"/>
        <v>0</v>
      </c>
      <c r="AS301" s="257">
        <f t="shared" si="1952"/>
        <v>4</v>
      </c>
      <c r="AT301" s="252">
        <f t="shared" si="1953"/>
        <v>8</v>
      </c>
      <c r="AU301" s="252">
        <f t="shared" si="1954"/>
        <v>0</v>
      </c>
      <c r="AV301" s="252">
        <f t="shared" si="1955"/>
        <v>0</v>
      </c>
      <c r="AW301" s="254">
        <f t="shared" si="1956"/>
        <v>0</v>
      </c>
      <c r="AX301" s="258">
        <f t="shared" si="1957"/>
        <v>3</v>
      </c>
      <c r="AY301" s="252">
        <f t="shared" si="1958"/>
        <v>0</v>
      </c>
      <c r="AZ301" s="252">
        <f t="shared" si="1959"/>
        <v>0</v>
      </c>
      <c r="BA301" s="252">
        <f t="shared" si="1960"/>
        <v>0</v>
      </c>
      <c r="BB301" s="254">
        <f t="shared" si="1961"/>
        <v>0</v>
      </c>
      <c r="BC301" s="257">
        <f t="shared" si="1962"/>
        <v>4</v>
      </c>
      <c r="BD301" s="252">
        <f t="shared" si="1963"/>
        <v>0</v>
      </c>
      <c r="BE301" s="252">
        <f t="shared" si="1964"/>
        <v>0</v>
      </c>
      <c r="BF301" s="252">
        <f t="shared" si="1965"/>
        <v>0</v>
      </c>
      <c r="BG301" s="254">
        <f t="shared" si="1966"/>
        <v>0</v>
      </c>
      <c r="BH301" s="257">
        <f t="shared" si="1967"/>
        <v>4</v>
      </c>
      <c r="BI301" s="259">
        <f t="shared" si="1968"/>
        <v>5</v>
      </c>
      <c r="BJ301" s="252">
        <f t="shared" si="1969"/>
        <v>0</v>
      </c>
      <c r="BK301" s="252">
        <f t="shared" si="1970"/>
        <v>0</v>
      </c>
      <c r="BL301" s="254">
        <f t="shared" si="1971"/>
        <v>0</v>
      </c>
      <c r="BM301" s="260">
        <f t="shared" si="1972"/>
        <v>3</v>
      </c>
      <c r="BN301" s="252">
        <f t="shared" si="1973"/>
        <v>8</v>
      </c>
      <c r="BO301" s="252">
        <f t="shared" si="1974"/>
        <v>0</v>
      </c>
      <c r="BP301" s="252">
        <f t="shared" si="1975"/>
        <v>0</v>
      </c>
      <c r="BQ301" s="254">
        <f t="shared" si="1976"/>
        <v>0</v>
      </c>
      <c r="BR301" s="261">
        <f t="shared" si="1977"/>
        <v>3</v>
      </c>
      <c r="BS301" s="252">
        <f t="shared" si="1978"/>
        <v>0</v>
      </c>
      <c r="BT301" s="252">
        <f t="shared" si="1979"/>
        <v>0</v>
      </c>
      <c r="BU301" s="252">
        <f t="shared" si="1980"/>
        <v>0</v>
      </c>
      <c r="BV301" s="254">
        <f t="shared" si="1981"/>
        <v>0</v>
      </c>
      <c r="BW301" s="261">
        <f t="shared" si="1982"/>
        <v>4</v>
      </c>
      <c r="BX301" s="262">
        <v>55</v>
      </c>
      <c r="BY301" s="262">
        <v>55</v>
      </c>
      <c r="BZ301" s="246" t="e">
        <f t="shared" si="1983"/>
        <v>#VALUE!</v>
      </c>
      <c r="CA301" s="246">
        <f t="shared" si="1984"/>
        <v>20</v>
      </c>
      <c r="CB301" s="246" t="e">
        <f t="shared" si="1985"/>
        <v>#VALUE!</v>
      </c>
      <c r="CC301" s="246" t="e">
        <f t="shared" si="1986"/>
        <v>#VALUE!</v>
      </c>
      <c r="CD301" s="246" t="e">
        <f t="shared" si="1987"/>
        <v>#VALUE!</v>
      </c>
      <c r="CE301" s="246" t="e">
        <f t="shared" si="1988"/>
        <v>#VALUE!</v>
      </c>
      <c r="CF301" s="246" t="e">
        <f t="shared" si="1989"/>
        <v>#VALUE!</v>
      </c>
      <c r="CG301" s="246" t="e">
        <f t="shared" si="1990"/>
        <v>#VALUE!</v>
      </c>
      <c r="CH301" s="246" t="e">
        <f t="shared" si="1991"/>
        <v>#VALUE!</v>
      </c>
      <c r="CI301" s="246" t="e">
        <f t="shared" si="1992"/>
        <v>#VALUE!</v>
      </c>
      <c r="CJ301" s="246" t="e">
        <f t="shared" si="1993"/>
        <v>#VALUE!</v>
      </c>
      <c r="CK301" s="246" t="e">
        <f t="shared" si="1994"/>
        <v>#VALUE!</v>
      </c>
      <c r="CL301" s="246" t="e">
        <f t="shared" si="1995"/>
        <v>#VALUE!</v>
      </c>
      <c r="CM301" s="246" t="e">
        <f t="shared" si="1996"/>
        <v>#VALUE!</v>
      </c>
      <c r="CN301" s="246" t="e">
        <f t="shared" si="1997"/>
        <v>#VALUE!</v>
      </c>
      <c r="CO301" s="263" t="str">
        <f t="shared" si="1998"/>
        <v>2023PEC AI 458</v>
      </c>
      <c r="CP301" s="246" t="e">
        <f t="shared" si="1999"/>
        <v>#VALUE!</v>
      </c>
      <c r="CQ301" s="211"/>
      <c r="CR301" s="246">
        <f t="shared" si="2000"/>
        <v>20</v>
      </c>
      <c r="CS301" s="246" t="e">
        <f t="shared" si="2001"/>
        <v>#VALUE!</v>
      </c>
      <c r="CT301" s="246" t="e">
        <f t="shared" si="2002"/>
        <v>#VALUE!</v>
      </c>
      <c r="CU301" s="246" t="e">
        <f t="shared" si="2003"/>
        <v>#VALUE!</v>
      </c>
      <c r="CV301" s="246" t="e">
        <f t="shared" si="2004"/>
        <v>#VALUE!</v>
      </c>
      <c r="CW301" s="246" t="e">
        <f t="shared" si="2005"/>
        <v>#VALUE!</v>
      </c>
      <c r="CX301" s="246" t="e">
        <f t="shared" si="2006"/>
        <v>#VALUE!</v>
      </c>
      <c r="CY301" s="246" t="e">
        <f t="shared" si="2007"/>
        <v>#VALUE!</v>
      </c>
      <c r="CZ301" s="246" t="e">
        <f t="shared" si="2008"/>
        <v>#VALUE!</v>
      </c>
      <c r="DA301" s="246" t="e">
        <f t="shared" si="2009"/>
        <v>#VALUE!</v>
      </c>
      <c r="DB301" s="246" t="e">
        <f t="shared" si="2010"/>
        <v>#VALUE!</v>
      </c>
      <c r="DC301" s="246" t="e">
        <f t="shared" si="2011"/>
        <v>#VALUE!</v>
      </c>
      <c r="DD301" s="246" t="e">
        <f t="shared" si="2012"/>
        <v>#VALUE!</v>
      </c>
      <c r="DE301" s="212"/>
      <c r="DF301" s="212" t="e">
        <f t="shared" si="2013"/>
        <v>#VALUE!</v>
      </c>
      <c r="DG301" s="212"/>
      <c r="DH301" s="212"/>
      <c r="DI301" s="212"/>
      <c r="DJ301" s="212"/>
      <c r="DK301" s="212"/>
      <c r="DL301" s="212"/>
      <c r="DM301" s="212"/>
      <c r="DN301" s="212"/>
      <c r="DO301" s="212"/>
      <c r="DP301" s="212"/>
      <c r="DQ301" s="212"/>
      <c r="DR301" s="264">
        <f t="shared" si="2014"/>
        <v>55</v>
      </c>
      <c r="DS301" s="241">
        <f t="shared" si="2015"/>
        <v>11</v>
      </c>
      <c r="DT301" s="212">
        <f t="shared" si="2016"/>
        <v>8</v>
      </c>
      <c r="DU301" s="212">
        <f t="shared" si="2017"/>
        <v>8</v>
      </c>
      <c r="DV301" s="212">
        <f t="shared" si="2018"/>
        <v>7</v>
      </c>
      <c r="DW301" s="212">
        <f t="shared" si="2019"/>
        <v>8</v>
      </c>
      <c r="DX301" s="264">
        <f t="shared" si="2020"/>
        <v>5</v>
      </c>
      <c r="DY301" s="265">
        <f t="shared" si="2021"/>
        <v>8</v>
      </c>
      <c r="DZ301" s="212">
        <f t="shared" si="2022"/>
        <v>55</v>
      </c>
      <c r="EA301" s="212">
        <f t="shared" si="2023"/>
        <v>11</v>
      </c>
      <c r="EB301" s="212">
        <f t="shared" si="2024"/>
        <v>8</v>
      </c>
      <c r="EC301" s="212">
        <f t="shared" ref="EC301:ED301" si="2264">IF(ISEVEN($B301),DT301,0)</f>
        <v>0</v>
      </c>
      <c r="ED301" s="212">
        <f t="shared" si="2264"/>
        <v>0</v>
      </c>
      <c r="EE301" s="212">
        <f t="shared" ref="EE301:EF301" si="2265">IF(ISODD($B301),DU301,0)</f>
        <v>8</v>
      </c>
      <c r="EF301" s="212">
        <f t="shared" si="2265"/>
        <v>7</v>
      </c>
      <c r="EG301" s="212">
        <f t="shared" si="2027"/>
        <v>0</v>
      </c>
      <c r="EH301" s="212">
        <f t="shared" si="2028"/>
        <v>8</v>
      </c>
      <c r="EI301" s="212">
        <f t="shared" ref="EI301:EJ301" si="2266">IF(ISEVEN($B301),DW301,0)</f>
        <v>0</v>
      </c>
      <c r="EJ301" s="212">
        <f t="shared" si="2266"/>
        <v>0</v>
      </c>
      <c r="EK301" s="264">
        <f t="shared" ref="EK301:EL301" si="2267">IF(ISODD($B301),DX301,0)</f>
        <v>5</v>
      </c>
      <c r="EL301" s="212">
        <f t="shared" si="2267"/>
        <v>8</v>
      </c>
      <c r="EM301" s="212">
        <f t="shared" si="2031"/>
        <v>0</v>
      </c>
      <c r="EN301" s="212"/>
      <c r="EO301" s="212"/>
      <c r="EP301" s="241">
        <f t="shared" si="2032"/>
        <v>11</v>
      </c>
      <c r="EQ301" s="212">
        <f t="shared" si="2033"/>
        <v>10</v>
      </c>
      <c r="ER301" s="212">
        <f t="shared" si="2034"/>
        <v>10</v>
      </c>
      <c r="ES301" s="212">
        <f t="shared" si="2035"/>
        <v>9</v>
      </c>
      <c r="ET301" s="264">
        <f t="shared" si="2036"/>
        <v>6</v>
      </c>
      <c r="EU301" s="212">
        <f t="shared" si="2037"/>
        <v>9</v>
      </c>
      <c r="EV301" s="212"/>
      <c r="EW301" s="212">
        <f t="shared" si="2038"/>
        <v>55</v>
      </c>
      <c r="EX301" s="212">
        <f t="shared" si="2039"/>
        <v>11</v>
      </c>
      <c r="EY301" s="212">
        <f t="shared" si="2040"/>
        <v>10</v>
      </c>
      <c r="EZ301" s="212">
        <f t="shared" ref="EZ301:FA301" si="2268">IF(ISEVEN($B301),EQ301,0)</f>
        <v>0</v>
      </c>
      <c r="FA301" s="212">
        <f t="shared" si="2268"/>
        <v>0</v>
      </c>
      <c r="FB301" s="212">
        <f t="shared" ref="FB301:FC301" si="2269">IF(ISODD($B301),ER301,0)</f>
        <v>10</v>
      </c>
      <c r="FC301" s="212">
        <f t="shared" si="2269"/>
        <v>9</v>
      </c>
      <c r="FD301" s="212">
        <f t="shared" si="2043"/>
        <v>0</v>
      </c>
      <c r="FE301" s="264">
        <f t="shared" si="2044"/>
        <v>6</v>
      </c>
      <c r="FF301" s="212">
        <f t="shared" ref="FF301:FG301" si="2270">IF(ISEVEN($B301),ET301,0)</f>
        <v>0</v>
      </c>
      <c r="FG301" s="212">
        <f t="shared" si="2270"/>
        <v>0</v>
      </c>
      <c r="FH301" s="212">
        <f t="shared" si="2046"/>
        <v>9</v>
      </c>
      <c r="FI301" s="212">
        <v>0</v>
      </c>
      <c r="FJ301" s="212">
        <v>0</v>
      </c>
      <c r="FK301" s="212"/>
      <c r="FL301" s="212"/>
      <c r="FM301" s="262">
        <v>55</v>
      </c>
    </row>
    <row r="302" spans="1:169" ht="15.75" customHeight="1" x14ac:dyDescent="0.2">
      <c r="A302" s="247">
        <v>289</v>
      </c>
      <c r="B302" s="266">
        <v>213423243290</v>
      </c>
      <c r="C302" s="266" t="s">
        <v>311</v>
      </c>
      <c r="D302" s="250"/>
      <c r="E302" s="267" t="s">
        <v>306</v>
      </c>
      <c r="F302" s="252">
        <f t="shared" si="1913"/>
        <v>2</v>
      </c>
      <c r="G302" s="252">
        <f t="shared" si="1914"/>
        <v>2</v>
      </c>
      <c r="H302" s="252">
        <f t="shared" si="1915"/>
        <v>2</v>
      </c>
      <c r="I302" s="252">
        <f t="shared" si="1916"/>
        <v>2</v>
      </c>
      <c r="J302" s="252">
        <f t="shared" si="1917"/>
        <v>2</v>
      </c>
      <c r="K302" s="252">
        <f t="shared" si="1918"/>
        <v>2</v>
      </c>
      <c r="L302" s="252">
        <f t="shared" si="1919"/>
        <v>2</v>
      </c>
      <c r="M302" s="252">
        <f t="shared" si="1920"/>
        <v>2</v>
      </c>
      <c r="N302" s="252">
        <f t="shared" si="1921"/>
        <v>1</v>
      </c>
      <c r="O302" s="253">
        <f t="shared" si="1922"/>
        <v>0</v>
      </c>
      <c r="P302" s="252">
        <f t="shared" si="1923"/>
        <v>0</v>
      </c>
      <c r="Q302" s="252">
        <f t="shared" si="1924"/>
        <v>0</v>
      </c>
      <c r="R302" s="252">
        <f t="shared" si="1925"/>
        <v>0</v>
      </c>
      <c r="S302" s="254">
        <f t="shared" si="1926"/>
        <v>0</v>
      </c>
      <c r="T302" s="255">
        <f t="shared" si="1927"/>
        <v>4</v>
      </c>
      <c r="U302" s="252">
        <f t="shared" si="1928"/>
        <v>11</v>
      </c>
      <c r="V302" s="252">
        <f t="shared" si="1929"/>
        <v>0</v>
      </c>
      <c r="W302" s="252">
        <f t="shared" si="1930"/>
        <v>0</v>
      </c>
      <c r="X302" s="254">
        <f t="shared" si="1931"/>
        <v>0</v>
      </c>
      <c r="Y302" s="256">
        <f t="shared" si="1932"/>
        <v>3</v>
      </c>
      <c r="Z302" s="252">
        <f t="shared" si="1933"/>
        <v>12</v>
      </c>
      <c r="AA302" s="252">
        <f t="shared" si="1934"/>
        <v>0</v>
      </c>
      <c r="AB302" s="252">
        <f t="shared" si="1935"/>
        <v>0</v>
      </c>
      <c r="AC302" s="254">
        <f t="shared" si="1936"/>
        <v>0</v>
      </c>
      <c r="AD302" s="255">
        <f t="shared" si="1937"/>
        <v>3</v>
      </c>
      <c r="AE302" s="252">
        <f t="shared" si="1938"/>
        <v>0</v>
      </c>
      <c r="AF302" s="252">
        <f t="shared" si="1939"/>
        <v>0</v>
      </c>
      <c r="AG302" s="252">
        <f t="shared" si="1940"/>
        <v>0</v>
      </c>
      <c r="AH302" s="254">
        <f t="shared" si="1941"/>
        <v>0</v>
      </c>
      <c r="AI302" s="257">
        <f t="shared" si="1942"/>
        <v>4</v>
      </c>
      <c r="AJ302" s="252">
        <f t="shared" si="1943"/>
        <v>0</v>
      </c>
      <c r="AK302" s="252">
        <f t="shared" si="1944"/>
        <v>0</v>
      </c>
      <c r="AL302" s="252">
        <f t="shared" si="1945"/>
        <v>0</v>
      </c>
      <c r="AM302" s="254">
        <f t="shared" si="1946"/>
        <v>0</v>
      </c>
      <c r="AN302" s="257">
        <f t="shared" si="1947"/>
        <v>4</v>
      </c>
      <c r="AO302" s="252">
        <f t="shared" si="1948"/>
        <v>12</v>
      </c>
      <c r="AP302" s="252">
        <f t="shared" si="1949"/>
        <v>0</v>
      </c>
      <c r="AQ302" s="252">
        <f t="shared" si="1950"/>
        <v>0</v>
      </c>
      <c r="AR302" s="254">
        <f t="shared" si="1951"/>
        <v>0</v>
      </c>
      <c r="AS302" s="257">
        <f t="shared" si="1952"/>
        <v>3</v>
      </c>
      <c r="AT302" s="252">
        <f t="shared" si="1953"/>
        <v>0</v>
      </c>
      <c r="AU302" s="252">
        <f t="shared" si="1954"/>
        <v>0</v>
      </c>
      <c r="AV302" s="252">
        <f t="shared" si="1955"/>
        <v>0</v>
      </c>
      <c r="AW302" s="254">
        <f t="shared" si="1956"/>
        <v>0</v>
      </c>
      <c r="AX302" s="258">
        <f t="shared" si="1957"/>
        <v>4</v>
      </c>
      <c r="AY302" s="252">
        <f t="shared" si="1958"/>
        <v>12</v>
      </c>
      <c r="AZ302" s="252">
        <f t="shared" si="1959"/>
        <v>0</v>
      </c>
      <c r="BA302" s="252">
        <f t="shared" si="1960"/>
        <v>0</v>
      </c>
      <c r="BB302" s="254">
        <f t="shared" si="1961"/>
        <v>0</v>
      </c>
      <c r="BC302" s="257">
        <f t="shared" si="1962"/>
        <v>3</v>
      </c>
      <c r="BD302" s="259">
        <f t="shared" si="1963"/>
        <v>7</v>
      </c>
      <c r="BE302" s="252">
        <f t="shared" si="1964"/>
        <v>0</v>
      </c>
      <c r="BF302" s="252">
        <f t="shared" si="1965"/>
        <v>0</v>
      </c>
      <c r="BG302" s="254">
        <f t="shared" si="1966"/>
        <v>0</v>
      </c>
      <c r="BH302" s="257">
        <f t="shared" si="1967"/>
        <v>3</v>
      </c>
      <c r="BI302" s="252">
        <f t="shared" si="1968"/>
        <v>0</v>
      </c>
      <c r="BJ302" s="252">
        <f t="shared" si="1969"/>
        <v>0</v>
      </c>
      <c r="BK302" s="252">
        <f t="shared" si="1970"/>
        <v>0</v>
      </c>
      <c r="BL302" s="254">
        <f t="shared" si="1971"/>
        <v>0</v>
      </c>
      <c r="BM302" s="260">
        <f t="shared" si="1972"/>
        <v>4</v>
      </c>
      <c r="BN302" s="252">
        <f t="shared" si="1973"/>
        <v>0</v>
      </c>
      <c r="BO302" s="252">
        <f t="shared" si="1974"/>
        <v>0</v>
      </c>
      <c r="BP302" s="252">
        <f t="shared" si="1975"/>
        <v>0</v>
      </c>
      <c r="BQ302" s="254">
        <f t="shared" si="1976"/>
        <v>0</v>
      </c>
      <c r="BR302" s="261">
        <f t="shared" si="1977"/>
        <v>4</v>
      </c>
      <c r="BS302" s="252">
        <f t="shared" si="1978"/>
        <v>12</v>
      </c>
      <c r="BT302" s="252">
        <f t="shared" si="1979"/>
        <v>0</v>
      </c>
      <c r="BU302" s="252">
        <f t="shared" si="1980"/>
        <v>0</v>
      </c>
      <c r="BV302" s="254">
        <f t="shared" si="1981"/>
        <v>0</v>
      </c>
      <c r="BW302" s="261">
        <f t="shared" si="1982"/>
        <v>3</v>
      </c>
      <c r="BX302" s="262">
        <v>83</v>
      </c>
      <c r="BY302" s="262">
        <v>83</v>
      </c>
      <c r="BZ302" s="246" t="e">
        <f t="shared" si="1983"/>
        <v>#VALUE!</v>
      </c>
      <c r="CA302" s="246">
        <f t="shared" si="1984"/>
        <v>20</v>
      </c>
      <c r="CB302" s="246" t="e">
        <f t="shared" si="1985"/>
        <v>#VALUE!</v>
      </c>
      <c r="CC302" s="246" t="e">
        <f t="shared" si="1986"/>
        <v>#VALUE!</v>
      </c>
      <c r="CD302" s="246" t="e">
        <f t="shared" si="1987"/>
        <v>#VALUE!</v>
      </c>
      <c r="CE302" s="246" t="e">
        <f t="shared" si="1988"/>
        <v>#VALUE!</v>
      </c>
      <c r="CF302" s="246" t="e">
        <f t="shared" si="1989"/>
        <v>#VALUE!</v>
      </c>
      <c r="CG302" s="246" t="e">
        <f t="shared" si="1990"/>
        <v>#VALUE!</v>
      </c>
      <c r="CH302" s="246" t="e">
        <f t="shared" si="1991"/>
        <v>#VALUE!</v>
      </c>
      <c r="CI302" s="246" t="e">
        <f t="shared" si="1992"/>
        <v>#VALUE!</v>
      </c>
      <c r="CJ302" s="246" t="e">
        <f t="shared" si="1993"/>
        <v>#VALUE!</v>
      </c>
      <c r="CK302" s="246" t="e">
        <f t="shared" si="1994"/>
        <v>#VALUE!</v>
      </c>
      <c r="CL302" s="246" t="e">
        <f t="shared" si="1995"/>
        <v>#VALUE!</v>
      </c>
      <c r="CM302" s="246" t="e">
        <f t="shared" si="1996"/>
        <v>#VALUE!</v>
      </c>
      <c r="CN302" s="246" t="e">
        <f t="shared" si="1997"/>
        <v>#VALUE!</v>
      </c>
      <c r="CO302" s="263" t="str">
        <f t="shared" si="1998"/>
        <v>2023PEC AI 216</v>
      </c>
      <c r="CP302" s="246" t="e">
        <f t="shared" si="1999"/>
        <v>#VALUE!</v>
      </c>
      <c r="CQ302" s="211"/>
      <c r="CR302" s="246">
        <f t="shared" si="2000"/>
        <v>20</v>
      </c>
      <c r="CS302" s="246" t="e">
        <f t="shared" si="2001"/>
        <v>#VALUE!</v>
      </c>
      <c r="CT302" s="246" t="e">
        <f t="shared" si="2002"/>
        <v>#VALUE!</v>
      </c>
      <c r="CU302" s="246" t="e">
        <f t="shared" si="2003"/>
        <v>#VALUE!</v>
      </c>
      <c r="CV302" s="246" t="e">
        <f t="shared" si="2004"/>
        <v>#VALUE!</v>
      </c>
      <c r="CW302" s="246" t="e">
        <f t="shared" si="2005"/>
        <v>#VALUE!</v>
      </c>
      <c r="CX302" s="246" t="e">
        <f t="shared" si="2006"/>
        <v>#VALUE!</v>
      </c>
      <c r="CY302" s="246" t="e">
        <f t="shared" si="2007"/>
        <v>#VALUE!</v>
      </c>
      <c r="CZ302" s="246" t="e">
        <f t="shared" si="2008"/>
        <v>#VALUE!</v>
      </c>
      <c r="DA302" s="246" t="e">
        <f t="shared" si="2009"/>
        <v>#VALUE!</v>
      </c>
      <c r="DB302" s="246" t="e">
        <f t="shared" si="2010"/>
        <v>#VALUE!</v>
      </c>
      <c r="DC302" s="246" t="e">
        <f t="shared" si="2011"/>
        <v>#VALUE!</v>
      </c>
      <c r="DD302" s="246" t="e">
        <f t="shared" si="2012"/>
        <v>#VALUE!</v>
      </c>
      <c r="DE302" s="212"/>
      <c r="DF302" s="212" t="e">
        <f t="shared" si="2013"/>
        <v>#VALUE!</v>
      </c>
      <c r="DG302" s="212"/>
      <c r="DH302" s="212"/>
      <c r="DI302" s="212"/>
      <c r="DJ302" s="212"/>
      <c r="DK302" s="212"/>
      <c r="DL302" s="212"/>
      <c r="DM302" s="212"/>
      <c r="DN302" s="212"/>
      <c r="DO302" s="212"/>
      <c r="DP302" s="212"/>
      <c r="DQ302" s="212"/>
      <c r="DR302" s="264">
        <f t="shared" si="2014"/>
        <v>83</v>
      </c>
      <c r="DS302" s="241">
        <f t="shared" si="2015"/>
        <v>17</v>
      </c>
      <c r="DT302" s="212">
        <f t="shared" si="2016"/>
        <v>11</v>
      </c>
      <c r="DU302" s="212">
        <f t="shared" si="2017"/>
        <v>12</v>
      </c>
      <c r="DV302" s="212">
        <f t="shared" si="2018"/>
        <v>12</v>
      </c>
      <c r="DW302" s="212">
        <f t="shared" si="2019"/>
        <v>12</v>
      </c>
      <c r="DX302" s="264">
        <f t="shared" si="2020"/>
        <v>7</v>
      </c>
      <c r="DY302" s="265">
        <f t="shared" si="2021"/>
        <v>12</v>
      </c>
      <c r="DZ302" s="212">
        <f t="shared" si="2022"/>
        <v>83</v>
      </c>
      <c r="EA302" s="212">
        <f t="shared" si="2023"/>
        <v>17</v>
      </c>
      <c r="EB302" s="212">
        <f t="shared" si="2024"/>
        <v>0</v>
      </c>
      <c r="EC302" s="212">
        <f t="shared" ref="EC302:ED302" si="2271">IF(ISEVEN($B302),DT302,0)</f>
        <v>11</v>
      </c>
      <c r="ED302" s="212">
        <f t="shared" si="2271"/>
        <v>12</v>
      </c>
      <c r="EE302" s="212">
        <f t="shared" ref="EE302:EF302" si="2272">IF(ISODD($B302),DU302,0)</f>
        <v>0</v>
      </c>
      <c r="EF302" s="212">
        <f t="shared" si="2272"/>
        <v>0</v>
      </c>
      <c r="EG302" s="212">
        <f t="shared" si="2027"/>
        <v>12</v>
      </c>
      <c r="EH302" s="212">
        <f t="shared" si="2028"/>
        <v>0</v>
      </c>
      <c r="EI302" s="212">
        <f t="shared" ref="EI302:EJ302" si="2273">IF(ISEVEN($B302),DW302,0)</f>
        <v>12</v>
      </c>
      <c r="EJ302" s="264">
        <f t="shared" si="2273"/>
        <v>7</v>
      </c>
      <c r="EK302" s="212">
        <f t="shared" ref="EK302:EL302" si="2274">IF(ISODD($B302),DX302,0)</f>
        <v>0</v>
      </c>
      <c r="EL302" s="212">
        <f t="shared" si="2274"/>
        <v>0</v>
      </c>
      <c r="EM302" s="212">
        <f t="shared" si="2031"/>
        <v>12</v>
      </c>
      <c r="EN302" s="212"/>
      <c r="EO302" s="212"/>
      <c r="EP302" s="241">
        <f t="shared" si="2032"/>
        <v>17</v>
      </c>
      <c r="EQ302" s="212">
        <f t="shared" si="2033"/>
        <v>14</v>
      </c>
      <c r="ER302" s="212">
        <f t="shared" si="2034"/>
        <v>15</v>
      </c>
      <c r="ES302" s="212">
        <f t="shared" si="2035"/>
        <v>15</v>
      </c>
      <c r="ET302" s="264">
        <f t="shared" si="2036"/>
        <v>9</v>
      </c>
      <c r="EU302" s="212">
        <f t="shared" si="2037"/>
        <v>13</v>
      </c>
      <c r="EV302" s="212"/>
      <c r="EW302" s="212">
        <f t="shared" si="2038"/>
        <v>83</v>
      </c>
      <c r="EX302" s="212">
        <f t="shared" si="2039"/>
        <v>17</v>
      </c>
      <c r="EY302" s="212">
        <f t="shared" si="2040"/>
        <v>0</v>
      </c>
      <c r="EZ302" s="212">
        <f t="shared" ref="EZ302:FA302" si="2275">IF(ISEVEN($B302),EQ302,0)</f>
        <v>14</v>
      </c>
      <c r="FA302" s="212">
        <f t="shared" si="2275"/>
        <v>15</v>
      </c>
      <c r="FB302" s="212">
        <f t="shared" ref="FB302:FC302" si="2276">IF(ISODD($B302),ER302,0)</f>
        <v>0</v>
      </c>
      <c r="FC302" s="212">
        <f t="shared" si="2276"/>
        <v>0</v>
      </c>
      <c r="FD302" s="212">
        <f t="shared" si="2043"/>
        <v>15</v>
      </c>
      <c r="FE302" s="212">
        <f t="shared" si="2044"/>
        <v>0</v>
      </c>
      <c r="FF302" s="264">
        <f t="shared" ref="FF302:FG302" si="2277">IF(ISEVEN($B302),ET302,0)</f>
        <v>9</v>
      </c>
      <c r="FG302" s="212">
        <f t="shared" si="2277"/>
        <v>13</v>
      </c>
      <c r="FH302" s="212">
        <f t="shared" si="2046"/>
        <v>0</v>
      </c>
      <c r="FI302" s="212">
        <v>0</v>
      </c>
      <c r="FJ302" s="212">
        <v>0</v>
      </c>
      <c r="FK302" s="212"/>
      <c r="FL302" s="212"/>
      <c r="FM302" s="262">
        <v>83</v>
      </c>
    </row>
    <row r="303" spans="1:169" ht="15.75" customHeight="1" x14ac:dyDescent="0.2">
      <c r="A303" s="247">
        <v>290</v>
      </c>
      <c r="B303" s="266">
        <v>213423243291</v>
      </c>
      <c r="C303" s="266" t="s">
        <v>307</v>
      </c>
      <c r="D303" s="250"/>
      <c r="E303" s="267" t="s">
        <v>308</v>
      </c>
      <c r="F303" s="252">
        <f t="shared" si="1913"/>
        <v>2</v>
      </c>
      <c r="G303" s="252">
        <f t="shared" si="1914"/>
        <v>2</v>
      </c>
      <c r="H303" s="252">
        <f t="shared" si="1915"/>
        <v>2</v>
      </c>
      <c r="I303" s="252">
        <f t="shared" si="1916"/>
        <v>2</v>
      </c>
      <c r="J303" s="252">
        <f t="shared" si="1917"/>
        <v>2</v>
      </c>
      <c r="K303" s="252">
        <f t="shared" si="1918"/>
        <v>2</v>
      </c>
      <c r="L303" s="252">
        <f t="shared" si="1919"/>
        <v>2</v>
      </c>
      <c r="M303" s="252">
        <f t="shared" si="1920"/>
        <v>2</v>
      </c>
      <c r="N303" s="252">
        <f t="shared" si="1921"/>
        <v>2</v>
      </c>
      <c r="O303" s="253">
        <f t="shared" si="1922"/>
        <v>0</v>
      </c>
      <c r="P303" s="252">
        <f t="shared" si="1923"/>
        <v>13</v>
      </c>
      <c r="Q303" s="252">
        <f t="shared" si="1924"/>
        <v>0</v>
      </c>
      <c r="R303" s="252">
        <f t="shared" si="1925"/>
        <v>0</v>
      </c>
      <c r="S303" s="254">
        <f t="shared" si="1926"/>
        <v>0</v>
      </c>
      <c r="T303" s="255">
        <f t="shared" si="1927"/>
        <v>3</v>
      </c>
      <c r="U303" s="252">
        <f t="shared" si="1928"/>
        <v>0</v>
      </c>
      <c r="V303" s="252">
        <f t="shared" si="1929"/>
        <v>0</v>
      </c>
      <c r="W303" s="252">
        <f t="shared" si="1930"/>
        <v>0</v>
      </c>
      <c r="X303" s="254">
        <f t="shared" si="1931"/>
        <v>0</v>
      </c>
      <c r="Y303" s="256">
        <f t="shared" si="1932"/>
        <v>4</v>
      </c>
      <c r="Z303" s="252">
        <f t="shared" si="1933"/>
        <v>0</v>
      </c>
      <c r="AA303" s="252">
        <f t="shared" si="1934"/>
        <v>0</v>
      </c>
      <c r="AB303" s="252">
        <f t="shared" si="1935"/>
        <v>0</v>
      </c>
      <c r="AC303" s="254">
        <f t="shared" si="1936"/>
        <v>0</v>
      </c>
      <c r="AD303" s="255">
        <f t="shared" si="1937"/>
        <v>4</v>
      </c>
      <c r="AE303" s="252">
        <f t="shared" si="1938"/>
        <v>13</v>
      </c>
      <c r="AF303" s="252">
        <f t="shared" si="1939"/>
        <v>0</v>
      </c>
      <c r="AG303" s="252">
        <f t="shared" si="1940"/>
        <v>0</v>
      </c>
      <c r="AH303" s="254">
        <f t="shared" si="1941"/>
        <v>0</v>
      </c>
      <c r="AI303" s="257">
        <f t="shared" si="1942"/>
        <v>3</v>
      </c>
      <c r="AJ303" s="252">
        <f t="shared" si="1943"/>
        <v>11</v>
      </c>
      <c r="AK303" s="252">
        <f t="shared" si="1944"/>
        <v>0</v>
      </c>
      <c r="AL303" s="252">
        <f t="shared" si="1945"/>
        <v>0</v>
      </c>
      <c r="AM303" s="254">
        <f t="shared" si="1946"/>
        <v>0</v>
      </c>
      <c r="AN303" s="257">
        <f t="shared" si="1947"/>
        <v>3</v>
      </c>
      <c r="AO303" s="252">
        <f t="shared" si="1948"/>
        <v>0</v>
      </c>
      <c r="AP303" s="252">
        <f t="shared" si="1949"/>
        <v>0</v>
      </c>
      <c r="AQ303" s="252">
        <f t="shared" si="1950"/>
        <v>0</v>
      </c>
      <c r="AR303" s="254">
        <f t="shared" si="1951"/>
        <v>0</v>
      </c>
      <c r="AS303" s="257">
        <f t="shared" si="1952"/>
        <v>4</v>
      </c>
      <c r="AT303" s="252">
        <f t="shared" si="1953"/>
        <v>13</v>
      </c>
      <c r="AU303" s="252">
        <f t="shared" si="1954"/>
        <v>0</v>
      </c>
      <c r="AV303" s="252">
        <f t="shared" si="1955"/>
        <v>0</v>
      </c>
      <c r="AW303" s="254">
        <f t="shared" si="1956"/>
        <v>0</v>
      </c>
      <c r="AX303" s="258">
        <f t="shared" si="1957"/>
        <v>3</v>
      </c>
      <c r="AY303" s="252">
        <f t="shared" si="1958"/>
        <v>0</v>
      </c>
      <c r="AZ303" s="252">
        <f t="shared" si="1959"/>
        <v>0</v>
      </c>
      <c r="BA303" s="252">
        <f t="shared" si="1960"/>
        <v>0</v>
      </c>
      <c r="BB303" s="254">
        <f t="shared" si="1961"/>
        <v>0</v>
      </c>
      <c r="BC303" s="257">
        <f t="shared" si="1962"/>
        <v>4</v>
      </c>
      <c r="BD303" s="252">
        <f t="shared" si="1963"/>
        <v>0</v>
      </c>
      <c r="BE303" s="252">
        <f t="shared" si="1964"/>
        <v>0</v>
      </c>
      <c r="BF303" s="252">
        <f t="shared" si="1965"/>
        <v>0</v>
      </c>
      <c r="BG303" s="254">
        <f t="shared" si="1966"/>
        <v>0</v>
      </c>
      <c r="BH303" s="257">
        <f t="shared" si="1967"/>
        <v>4</v>
      </c>
      <c r="BI303" s="259">
        <f t="shared" si="1968"/>
        <v>8</v>
      </c>
      <c r="BJ303" s="252">
        <f t="shared" si="1969"/>
        <v>0</v>
      </c>
      <c r="BK303" s="252">
        <f t="shared" si="1970"/>
        <v>0</v>
      </c>
      <c r="BL303" s="254">
        <f t="shared" si="1971"/>
        <v>0</v>
      </c>
      <c r="BM303" s="260">
        <f t="shared" si="1972"/>
        <v>3</v>
      </c>
      <c r="BN303" s="252">
        <f t="shared" si="1973"/>
        <v>13</v>
      </c>
      <c r="BO303" s="252">
        <f t="shared" si="1974"/>
        <v>0</v>
      </c>
      <c r="BP303" s="252">
        <f t="shared" si="1975"/>
        <v>0</v>
      </c>
      <c r="BQ303" s="254">
        <f t="shared" si="1976"/>
        <v>0</v>
      </c>
      <c r="BR303" s="261">
        <f t="shared" si="1977"/>
        <v>3</v>
      </c>
      <c r="BS303" s="252">
        <f t="shared" si="1978"/>
        <v>0</v>
      </c>
      <c r="BT303" s="252">
        <f t="shared" si="1979"/>
        <v>0</v>
      </c>
      <c r="BU303" s="252">
        <f t="shared" si="1980"/>
        <v>0</v>
      </c>
      <c r="BV303" s="254">
        <f t="shared" si="1981"/>
        <v>0</v>
      </c>
      <c r="BW303" s="261">
        <f t="shared" si="1982"/>
        <v>4</v>
      </c>
      <c r="BX303" s="262">
        <v>89</v>
      </c>
      <c r="BY303" s="262">
        <v>89</v>
      </c>
      <c r="BZ303" s="246" t="e">
        <f t="shared" si="1983"/>
        <v>#VALUE!</v>
      </c>
      <c r="CA303" s="246">
        <f t="shared" si="1984"/>
        <v>20</v>
      </c>
      <c r="CB303" s="246" t="e">
        <f t="shared" si="1985"/>
        <v>#VALUE!</v>
      </c>
      <c r="CC303" s="246" t="e">
        <f t="shared" si="1986"/>
        <v>#VALUE!</v>
      </c>
      <c r="CD303" s="246" t="e">
        <f t="shared" si="1987"/>
        <v>#VALUE!</v>
      </c>
      <c r="CE303" s="246" t="e">
        <f t="shared" si="1988"/>
        <v>#VALUE!</v>
      </c>
      <c r="CF303" s="246" t="e">
        <f t="shared" si="1989"/>
        <v>#VALUE!</v>
      </c>
      <c r="CG303" s="246" t="e">
        <f t="shared" si="1990"/>
        <v>#VALUE!</v>
      </c>
      <c r="CH303" s="246" t="e">
        <f t="shared" si="1991"/>
        <v>#VALUE!</v>
      </c>
      <c r="CI303" s="246" t="e">
        <f t="shared" si="1992"/>
        <v>#VALUE!</v>
      </c>
      <c r="CJ303" s="246" t="e">
        <f t="shared" si="1993"/>
        <v>#VALUE!</v>
      </c>
      <c r="CK303" s="246" t="e">
        <f t="shared" si="1994"/>
        <v>#VALUE!</v>
      </c>
      <c r="CL303" s="246" t="e">
        <f t="shared" si="1995"/>
        <v>#VALUE!</v>
      </c>
      <c r="CM303" s="246" t="e">
        <f t="shared" si="1996"/>
        <v>#VALUE!</v>
      </c>
      <c r="CN303" s="246" t="e">
        <f t="shared" si="1997"/>
        <v>#VALUE!</v>
      </c>
      <c r="CO303" s="263" t="str">
        <f t="shared" si="1998"/>
        <v>2023PEC AI 214</v>
      </c>
      <c r="CP303" s="246" t="e">
        <f t="shared" si="1999"/>
        <v>#VALUE!</v>
      </c>
      <c r="CQ303" s="211"/>
      <c r="CR303" s="246">
        <f t="shared" si="2000"/>
        <v>20</v>
      </c>
      <c r="CS303" s="246" t="e">
        <f t="shared" si="2001"/>
        <v>#VALUE!</v>
      </c>
      <c r="CT303" s="246" t="e">
        <f t="shared" si="2002"/>
        <v>#VALUE!</v>
      </c>
      <c r="CU303" s="246" t="e">
        <f t="shared" si="2003"/>
        <v>#VALUE!</v>
      </c>
      <c r="CV303" s="246" t="e">
        <f t="shared" si="2004"/>
        <v>#VALUE!</v>
      </c>
      <c r="CW303" s="246" t="e">
        <f t="shared" si="2005"/>
        <v>#VALUE!</v>
      </c>
      <c r="CX303" s="246" t="e">
        <f t="shared" si="2006"/>
        <v>#VALUE!</v>
      </c>
      <c r="CY303" s="246" t="e">
        <f t="shared" si="2007"/>
        <v>#VALUE!</v>
      </c>
      <c r="CZ303" s="246" t="e">
        <f t="shared" si="2008"/>
        <v>#VALUE!</v>
      </c>
      <c r="DA303" s="246" t="e">
        <f t="shared" si="2009"/>
        <v>#VALUE!</v>
      </c>
      <c r="DB303" s="246" t="e">
        <f t="shared" si="2010"/>
        <v>#VALUE!</v>
      </c>
      <c r="DC303" s="246" t="e">
        <f t="shared" si="2011"/>
        <v>#VALUE!</v>
      </c>
      <c r="DD303" s="246" t="e">
        <f t="shared" si="2012"/>
        <v>#VALUE!</v>
      </c>
      <c r="DE303" s="212"/>
      <c r="DF303" s="212" t="e">
        <f t="shared" si="2013"/>
        <v>#VALUE!</v>
      </c>
      <c r="DG303" s="212"/>
      <c r="DH303" s="212"/>
      <c r="DI303" s="212"/>
      <c r="DJ303" s="212"/>
      <c r="DK303" s="212"/>
      <c r="DL303" s="212"/>
      <c r="DM303" s="212"/>
      <c r="DN303" s="212"/>
      <c r="DO303" s="212"/>
      <c r="DP303" s="212"/>
      <c r="DQ303" s="212"/>
      <c r="DR303" s="264">
        <f t="shared" si="2014"/>
        <v>89</v>
      </c>
      <c r="DS303" s="241">
        <f t="shared" si="2015"/>
        <v>18</v>
      </c>
      <c r="DT303" s="212">
        <f t="shared" si="2016"/>
        <v>13</v>
      </c>
      <c r="DU303" s="212">
        <f t="shared" si="2017"/>
        <v>13</v>
      </c>
      <c r="DV303" s="212">
        <f t="shared" si="2018"/>
        <v>11</v>
      </c>
      <c r="DW303" s="212">
        <f t="shared" si="2019"/>
        <v>13</v>
      </c>
      <c r="DX303" s="264">
        <f t="shared" si="2020"/>
        <v>8</v>
      </c>
      <c r="DY303" s="265">
        <f t="shared" si="2021"/>
        <v>13</v>
      </c>
      <c r="DZ303" s="212">
        <f t="shared" si="2022"/>
        <v>89</v>
      </c>
      <c r="EA303" s="212">
        <f t="shared" si="2023"/>
        <v>18</v>
      </c>
      <c r="EB303" s="212">
        <f t="shared" si="2024"/>
        <v>13</v>
      </c>
      <c r="EC303" s="212">
        <f t="shared" ref="EC303:ED303" si="2278">IF(ISEVEN($B303),DT303,0)</f>
        <v>0</v>
      </c>
      <c r="ED303" s="212">
        <f t="shared" si="2278"/>
        <v>0</v>
      </c>
      <c r="EE303" s="212">
        <f t="shared" ref="EE303:EF303" si="2279">IF(ISODD($B303),DU303,0)</f>
        <v>13</v>
      </c>
      <c r="EF303" s="212">
        <f t="shared" si="2279"/>
        <v>11</v>
      </c>
      <c r="EG303" s="212">
        <f t="shared" si="2027"/>
        <v>0</v>
      </c>
      <c r="EH303" s="212">
        <f t="shared" si="2028"/>
        <v>13</v>
      </c>
      <c r="EI303" s="212">
        <f t="shared" ref="EI303:EJ303" si="2280">IF(ISEVEN($B303),DW303,0)</f>
        <v>0</v>
      </c>
      <c r="EJ303" s="212">
        <f t="shared" si="2280"/>
        <v>0</v>
      </c>
      <c r="EK303" s="264">
        <f t="shared" ref="EK303:EL303" si="2281">IF(ISODD($B303),DX303,0)</f>
        <v>8</v>
      </c>
      <c r="EL303" s="212">
        <f t="shared" si="2281"/>
        <v>13</v>
      </c>
      <c r="EM303" s="212">
        <f t="shared" si="2031"/>
        <v>0</v>
      </c>
      <c r="EN303" s="212"/>
      <c r="EO303" s="212"/>
      <c r="EP303" s="241">
        <f t="shared" si="2032"/>
        <v>18</v>
      </c>
      <c r="EQ303" s="212">
        <f t="shared" si="2033"/>
        <v>16</v>
      </c>
      <c r="ER303" s="212">
        <f t="shared" si="2034"/>
        <v>16</v>
      </c>
      <c r="ES303" s="212">
        <f t="shared" si="2035"/>
        <v>14</v>
      </c>
      <c r="ET303" s="264">
        <f t="shared" si="2036"/>
        <v>11</v>
      </c>
      <c r="EU303" s="212">
        <f t="shared" si="2037"/>
        <v>14</v>
      </c>
      <c r="EV303" s="212"/>
      <c r="EW303" s="212">
        <f t="shared" si="2038"/>
        <v>89</v>
      </c>
      <c r="EX303" s="212">
        <f t="shared" si="2039"/>
        <v>18</v>
      </c>
      <c r="EY303" s="212">
        <f t="shared" si="2040"/>
        <v>16</v>
      </c>
      <c r="EZ303" s="212">
        <f t="shared" ref="EZ303:FA303" si="2282">IF(ISEVEN($B303),EQ303,0)</f>
        <v>0</v>
      </c>
      <c r="FA303" s="212">
        <f t="shared" si="2282"/>
        <v>0</v>
      </c>
      <c r="FB303" s="212">
        <f t="shared" ref="FB303:FC303" si="2283">IF(ISODD($B303),ER303,0)</f>
        <v>16</v>
      </c>
      <c r="FC303" s="212">
        <f t="shared" si="2283"/>
        <v>14</v>
      </c>
      <c r="FD303" s="212">
        <f t="shared" si="2043"/>
        <v>0</v>
      </c>
      <c r="FE303" s="264">
        <f t="shared" si="2044"/>
        <v>11</v>
      </c>
      <c r="FF303" s="212">
        <f t="shared" ref="FF303:FG303" si="2284">IF(ISEVEN($B303),ET303,0)</f>
        <v>0</v>
      </c>
      <c r="FG303" s="212">
        <f t="shared" si="2284"/>
        <v>0</v>
      </c>
      <c r="FH303" s="212">
        <f t="shared" si="2046"/>
        <v>14</v>
      </c>
      <c r="FI303" s="212">
        <v>0</v>
      </c>
      <c r="FJ303" s="212">
        <v>0</v>
      </c>
      <c r="FK303" s="212"/>
      <c r="FL303" s="212"/>
      <c r="FM303" s="262">
        <v>89</v>
      </c>
    </row>
    <row r="304" spans="1:169" ht="15.75" customHeight="1" x14ac:dyDescent="0.2">
      <c r="A304" s="247">
        <v>291</v>
      </c>
      <c r="B304" s="248">
        <v>213423243292</v>
      </c>
      <c r="C304" s="249" t="s">
        <v>796</v>
      </c>
      <c r="D304" s="250"/>
      <c r="E304" s="251" t="s">
        <v>797</v>
      </c>
      <c r="F304" s="252">
        <f t="shared" si="1913"/>
        <v>2</v>
      </c>
      <c r="G304" s="252">
        <f t="shared" si="1914"/>
        <v>2</v>
      </c>
      <c r="H304" s="252">
        <f t="shared" si="1915"/>
        <v>2</v>
      </c>
      <c r="I304" s="252">
        <f t="shared" si="1916"/>
        <v>2</v>
      </c>
      <c r="J304" s="252">
        <f t="shared" si="1917"/>
        <v>2</v>
      </c>
      <c r="K304" s="252">
        <f t="shared" si="1918"/>
        <v>2</v>
      </c>
      <c r="L304" s="252">
        <f t="shared" si="1919"/>
        <v>2</v>
      </c>
      <c r="M304" s="252">
        <f t="shared" si="1920"/>
        <v>2</v>
      </c>
      <c r="N304" s="252">
        <f t="shared" si="1921"/>
        <v>0</v>
      </c>
      <c r="O304" s="253">
        <f t="shared" si="1922"/>
        <v>0</v>
      </c>
      <c r="P304" s="252">
        <f t="shared" si="1923"/>
        <v>0</v>
      </c>
      <c r="Q304" s="252">
        <f t="shared" si="1924"/>
        <v>0</v>
      </c>
      <c r="R304" s="252">
        <f t="shared" si="1925"/>
        <v>0</v>
      </c>
      <c r="S304" s="254">
        <f t="shared" si="1926"/>
        <v>0</v>
      </c>
      <c r="T304" s="255">
        <f t="shared" si="1927"/>
        <v>4</v>
      </c>
      <c r="U304" s="252">
        <f t="shared" si="1928"/>
        <v>11</v>
      </c>
      <c r="V304" s="252">
        <f t="shared" si="1929"/>
        <v>0</v>
      </c>
      <c r="W304" s="252">
        <f t="shared" si="1930"/>
        <v>0</v>
      </c>
      <c r="X304" s="254">
        <f t="shared" si="1931"/>
        <v>0</v>
      </c>
      <c r="Y304" s="256">
        <f t="shared" si="1932"/>
        <v>3</v>
      </c>
      <c r="Z304" s="252">
        <f t="shared" si="1933"/>
        <v>12</v>
      </c>
      <c r="AA304" s="252">
        <f t="shared" si="1934"/>
        <v>0</v>
      </c>
      <c r="AB304" s="252">
        <f t="shared" si="1935"/>
        <v>0</v>
      </c>
      <c r="AC304" s="254">
        <f t="shared" si="1936"/>
        <v>0</v>
      </c>
      <c r="AD304" s="255">
        <f t="shared" si="1937"/>
        <v>3</v>
      </c>
      <c r="AE304" s="252">
        <f t="shared" si="1938"/>
        <v>0</v>
      </c>
      <c r="AF304" s="252">
        <f t="shared" si="1939"/>
        <v>0</v>
      </c>
      <c r="AG304" s="252">
        <f t="shared" si="1940"/>
        <v>0</v>
      </c>
      <c r="AH304" s="254">
        <f t="shared" si="1941"/>
        <v>0</v>
      </c>
      <c r="AI304" s="257">
        <f t="shared" si="1942"/>
        <v>4</v>
      </c>
      <c r="AJ304" s="252">
        <f t="shared" si="1943"/>
        <v>0</v>
      </c>
      <c r="AK304" s="252">
        <f t="shared" si="1944"/>
        <v>0</v>
      </c>
      <c r="AL304" s="252">
        <f t="shared" si="1945"/>
        <v>0</v>
      </c>
      <c r="AM304" s="254">
        <f t="shared" si="1946"/>
        <v>0</v>
      </c>
      <c r="AN304" s="257">
        <f t="shared" si="1947"/>
        <v>4</v>
      </c>
      <c r="AO304" s="252">
        <f t="shared" si="1948"/>
        <v>12</v>
      </c>
      <c r="AP304" s="252">
        <f t="shared" si="1949"/>
        <v>0</v>
      </c>
      <c r="AQ304" s="252">
        <f t="shared" si="1950"/>
        <v>0</v>
      </c>
      <c r="AR304" s="254">
        <f t="shared" si="1951"/>
        <v>0</v>
      </c>
      <c r="AS304" s="257">
        <f t="shared" si="1952"/>
        <v>3</v>
      </c>
      <c r="AT304" s="252">
        <f t="shared" si="1953"/>
        <v>0</v>
      </c>
      <c r="AU304" s="252">
        <f t="shared" si="1954"/>
        <v>0</v>
      </c>
      <c r="AV304" s="252">
        <f t="shared" si="1955"/>
        <v>0</v>
      </c>
      <c r="AW304" s="254">
        <f t="shared" si="1956"/>
        <v>0</v>
      </c>
      <c r="AX304" s="258">
        <f t="shared" si="1957"/>
        <v>4</v>
      </c>
      <c r="AY304" s="252">
        <f t="shared" si="1958"/>
        <v>12</v>
      </c>
      <c r="AZ304" s="252">
        <f t="shared" si="1959"/>
        <v>0</v>
      </c>
      <c r="BA304" s="252">
        <f t="shared" si="1960"/>
        <v>0</v>
      </c>
      <c r="BB304" s="254">
        <f t="shared" si="1961"/>
        <v>0</v>
      </c>
      <c r="BC304" s="257">
        <f t="shared" si="1962"/>
        <v>3</v>
      </c>
      <c r="BD304" s="259">
        <f t="shared" si="1963"/>
        <v>6</v>
      </c>
      <c r="BE304" s="252">
        <f t="shared" si="1964"/>
        <v>0</v>
      </c>
      <c r="BF304" s="252">
        <f t="shared" si="1965"/>
        <v>0</v>
      </c>
      <c r="BG304" s="254">
        <f t="shared" si="1966"/>
        <v>0</v>
      </c>
      <c r="BH304" s="257">
        <f t="shared" si="1967"/>
        <v>3</v>
      </c>
      <c r="BI304" s="252">
        <f t="shared" si="1968"/>
        <v>0</v>
      </c>
      <c r="BJ304" s="252">
        <f t="shared" si="1969"/>
        <v>0</v>
      </c>
      <c r="BK304" s="252">
        <f t="shared" si="1970"/>
        <v>0</v>
      </c>
      <c r="BL304" s="254">
        <f t="shared" si="1971"/>
        <v>0</v>
      </c>
      <c r="BM304" s="260">
        <f t="shared" si="1972"/>
        <v>4</v>
      </c>
      <c r="BN304" s="252">
        <f t="shared" si="1973"/>
        <v>0</v>
      </c>
      <c r="BO304" s="252">
        <f t="shared" si="1974"/>
        <v>0</v>
      </c>
      <c r="BP304" s="252">
        <f t="shared" si="1975"/>
        <v>0</v>
      </c>
      <c r="BQ304" s="254">
        <f t="shared" si="1976"/>
        <v>0</v>
      </c>
      <c r="BR304" s="261">
        <f t="shared" si="1977"/>
        <v>4</v>
      </c>
      <c r="BS304" s="252">
        <f t="shared" si="1978"/>
        <v>12</v>
      </c>
      <c r="BT304" s="252">
        <f t="shared" si="1979"/>
        <v>0</v>
      </c>
      <c r="BU304" s="252">
        <f t="shared" si="1980"/>
        <v>0</v>
      </c>
      <c r="BV304" s="254">
        <f t="shared" si="1981"/>
        <v>0</v>
      </c>
      <c r="BW304" s="261">
        <f t="shared" si="1982"/>
        <v>3</v>
      </c>
      <c r="BX304" s="262">
        <v>81</v>
      </c>
      <c r="BY304" s="262">
        <v>81</v>
      </c>
      <c r="BZ304" s="246" t="e">
        <f t="shared" si="1983"/>
        <v>#VALUE!</v>
      </c>
      <c r="CA304" s="246">
        <f t="shared" si="1984"/>
        <v>20</v>
      </c>
      <c r="CB304" s="246" t="e">
        <f t="shared" si="1985"/>
        <v>#VALUE!</v>
      </c>
      <c r="CC304" s="246" t="e">
        <f t="shared" si="1986"/>
        <v>#VALUE!</v>
      </c>
      <c r="CD304" s="246" t="e">
        <f t="shared" si="1987"/>
        <v>#VALUE!</v>
      </c>
      <c r="CE304" s="246" t="e">
        <f t="shared" si="1988"/>
        <v>#VALUE!</v>
      </c>
      <c r="CF304" s="246" t="e">
        <f t="shared" si="1989"/>
        <v>#VALUE!</v>
      </c>
      <c r="CG304" s="246" t="e">
        <f t="shared" si="1990"/>
        <v>#VALUE!</v>
      </c>
      <c r="CH304" s="246" t="e">
        <f t="shared" si="1991"/>
        <v>#VALUE!</v>
      </c>
      <c r="CI304" s="246" t="e">
        <f t="shared" si="1992"/>
        <v>#VALUE!</v>
      </c>
      <c r="CJ304" s="246" t="e">
        <f t="shared" si="1993"/>
        <v>#VALUE!</v>
      </c>
      <c r="CK304" s="246" t="e">
        <f t="shared" si="1994"/>
        <v>#VALUE!</v>
      </c>
      <c r="CL304" s="246" t="e">
        <f t="shared" si="1995"/>
        <v>#VALUE!</v>
      </c>
      <c r="CM304" s="246" t="e">
        <f t="shared" si="1996"/>
        <v>#VALUE!</v>
      </c>
      <c r="CN304" s="246" t="e">
        <f t="shared" si="1997"/>
        <v>#VALUE!</v>
      </c>
      <c r="CO304" s="263" t="str">
        <f t="shared" si="1998"/>
        <v>2023PEC AI 459</v>
      </c>
      <c r="CP304" s="246" t="e">
        <f t="shared" si="1999"/>
        <v>#VALUE!</v>
      </c>
      <c r="CQ304" s="211"/>
      <c r="CR304" s="246">
        <f t="shared" si="2000"/>
        <v>20</v>
      </c>
      <c r="CS304" s="246" t="e">
        <f t="shared" si="2001"/>
        <v>#VALUE!</v>
      </c>
      <c r="CT304" s="246" t="e">
        <f t="shared" si="2002"/>
        <v>#VALUE!</v>
      </c>
      <c r="CU304" s="246" t="e">
        <f t="shared" si="2003"/>
        <v>#VALUE!</v>
      </c>
      <c r="CV304" s="246" t="e">
        <f t="shared" si="2004"/>
        <v>#VALUE!</v>
      </c>
      <c r="CW304" s="246" t="e">
        <f t="shared" si="2005"/>
        <v>#VALUE!</v>
      </c>
      <c r="CX304" s="246" t="e">
        <f t="shared" si="2006"/>
        <v>#VALUE!</v>
      </c>
      <c r="CY304" s="246" t="e">
        <f t="shared" si="2007"/>
        <v>#VALUE!</v>
      </c>
      <c r="CZ304" s="246" t="e">
        <f t="shared" si="2008"/>
        <v>#VALUE!</v>
      </c>
      <c r="DA304" s="246" t="e">
        <f t="shared" si="2009"/>
        <v>#VALUE!</v>
      </c>
      <c r="DB304" s="246" t="e">
        <f t="shared" si="2010"/>
        <v>#VALUE!</v>
      </c>
      <c r="DC304" s="246" t="e">
        <f t="shared" si="2011"/>
        <v>#VALUE!</v>
      </c>
      <c r="DD304" s="246" t="e">
        <f t="shared" si="2012"/>
        <v>#VALUE!</v>
      </c>
      <c r="DE304" s="212"/>
      <c r="DF304" s="212" t="e">
        <f t="shared" si="2013"/>
        <v>#VALUE!</v>
      </c>
      <c r="DG304" s="212"/>
      <c r="DH304" s="212"/>
      <c r="DI304" s="212"/>
      <c r="DJ304" s="212"/>
      <c r="DK304" s="212"/>
      <c r="DL304" s="212"/>
      <c r="DM304" s="212"/>
      <c r="DN304" s="212"/>
      <c r="DO304" s="212"/>
      <c r="DP304" s="212"/>
      <c r="DQ304" s="212"/>
      <c r="DR304" s="264">
        <f t="shared" si="2014"/>
        <v>81</v>
      </c>
      <c r="DS304" s="241">
        <f t="shared" si="2015"/>
        <v>16</v>
      </c>
      <c r="DT304" s="212">
        <f t="shared" si="2016"/>
        <v>11</v>
      </c>
      <c r="DU304" s="212">
        <f t="shared" si="2017"/>
        <v>12</v>
      </c>
      <c r="DV304" s="212">
        <f t="shared" si="2018"/>
        <v>12</v>
      </c>
      <c r="DW304" s="212">
        <f t="shared" si="2019"/>
        <v>12</v>
      </c>
      <c r="DX304" s="264">
        <f t="shared" si="2020"/>
        <v>6</v>
      </c>
      <c r="DY304" s="265">
        <f t="shared" si="2021"/>
        <v>12</v>
      </c>
      <c r="DZ304" s="212">
        <f t="shared" si="2022"/>
        <v>81</v>
      </c>
      <c r="EA304" s="212">
        <f t="shared" si="2023"/>
        <v>16</v>
      </c>
      <c r="EB304" s="212">
        <f t="shared" si="2024"/>
        <v>0</v>
      </c>
      <c r="EC304" s="212">
        <f t="shared" ref="EC304:ED304" si="2285">IF(ISEVEN($B304),DT304,0)</f>
        <v>11</v>
      </c>
      <c r="ED304" s="212">
        <f t="shared" si="2285"/>
        <v>12</v>
      </c>
      <c r="EE304" s="212">
        <f t="shared" ref="EE304:EF304" si="2286">IF(ISODD($B304),DU304,0)</f>
        <v>0</v>
      </c>
      <c r="EF304" s="212">
        <f t="shared" si="2286"/>
        <v>0</v>
      </c>
      <c r="EG304" s="212">
        <f t="shared" si="2027"/>
        <v>12</v>
      </c>
      <c r="EH304" s="212">
        <f t="shared" si="2028"/>
        <v>0</v>
      </c>
      <c r="EI304" s="212">
        <f t="shared" ref="EI304:EJ304" si="2287">IF(ISEVEN($B304),DW304,0)</f>
        <v>12</v>
      </c>
      <c r="EJ304" s="264">
        <f t="shared" si="2287"/>
        <v>6</v>
      </c>
      <c r="EK304" s="212">
        <f t="shared" ref="EK304:EL304" si="2288">IF(ISODD($B304),DX304,0)</f>
        <v>0</v>
      </c>
      <c r="EL304" s="212">
        <f t="shared" si="2288"/>
        <v>0</v>
      </c>
      <c r="EM304" s="212">
        <f t="shared" si="2031"/>
        <v>12</v>
      </c>
      <c r="EN304" s="212"/>
      <c r="EO304" s="212"/>
      <c r="EP304" s="241">
        <f t="shared" si="2032"/>
        <v>16</v>
      </c>
      <c r="EQ304" s="212">
        <f t="shared" si="2033"/>
        <v>13</v>
      </c>
      <c r="ER304" s="212">
        <f t="shared" si="2034"/>
        <v>14</v>
      </c>
      <c r="ES304" s="212">
        <f t="shared" si="2035"/>
        <v>14</v>
      </c>
      <c r="ET304" s="264">
        <f t="shared" si="2036"/>
        <v>11</v>
      </c>
      <c r="EU304" s="212">
        <f t="shared" si="2037"/>
        <v>13</v>
      </c>
      <c r="EV304" s="212"/>
      <c r="EW304" s="212">
        <f t="shared" si="2038"/>
        <v>81</v>
      </c>
      <c r="EX304" s="212">
        <f t="shared" si="2039"/>
        <v>16</v>
      </c>
      <c r="EY304" s="212">
        <f t="shared" si="2040"/>
        <v>0</v>
      </c>
      <c r="EZ304" s="212">
        <f t="shared" ref="EZ304:FA304" si="2289">IF(ISEVEN($B304),EQ304,0)</f>
        <v>13</v>
      </c>
      <c r="FA304" s="212">
        <f t="shared" si="2289"/>
        <v>14</v>
      </c>
      <c r="FB304" s="212">
        <f t="shared" ref="FB304:FC304" si="2290">IF(ISODD($B304),ER304,0)</f>
        <v>0</v>
      </c>
      <c r="FC304" s="212">
        <f t="shared" si="2290"/>
        <v>0</v>
      </c>
      <c r="FD304" s="212">
        <f t="shared" si="2043"/>
        <v>14</v>
      </c>
      <c r="FE304" s="212">
        <f t="shared" si="2044"/>
        <v>0</v>
      </c>
      <c r="FF304" s="264">
        <f t="shared" ref="FF304:FG304" si="2291">IF(ISEVEN($B304),ET304,0)</f>
        <v>11</v>
      </c>
      <c r="FG304" s="212">
        <f t="shared" si="2291"/>
        <v>13</v>
      </c>
      <c r="FH304" s="212">
        <f t="shared" si="2046"/>
        <v>0</v>
      </c>
      <c r="FI304" s="212">
        <v>0</v>
      </c>
      <c r="FJ304" s="212">
        <v>0</v>
      </c>
      <c r="FK304" s="212"/>
      <c r="FL304" s="212"/>
      <c r="FM304" s="262">
        <v>81</v>
      </c>
    </row>
    <row r="305" spans="1:169" ht="15.75" customHeight="1" x14ac:dyDescent="0.2">
      <c r="A305" s="247">
        <v>292</v>
      </c>
      <c r="B305" s="266">
        <v>213423243293</v>
      </c>
      <c r="C305" s="266" t="s">
        <v>309</v>
      </c>
      <c r="D305" s="250"/>
      <c r="E305" s="267" t="s">
        <v>310</v>
      </c>
      <c r="F305" s="252">
        <f t="shared" si="1913"/>
        <v>2</v>
      </c>
      <c r="G305" s="252">
        <f t="shared" si="1914"/>
        <v>2</v>
      </c>
      <c r="H305" s="252">
        <f t="shared" si="1915"/>
        <v>2</v>
      </c>
      <c r="I305" s="252">
        <f t="shared" si="1916"/>
        <v>2</v>
      </c>
      <c r="J305" s="252">
        <f t="shared" si="1917"/>
        <v>2</v>
      </c>
      <c r="K305" s="252">
        <f t="shared" si="1918"/>
        <v>2</v>
      </c>
      <c r="L305" s="252">
        <f t="shared" si="1919"/>
        <v>0</v>
      </c>
      <c r="M305" s="252">
        <f t="shared" si="1920"/>
        <v>0</v>
      </c>
      <c r="N305" s="252">
        <f t="shared" si="1921"/>
        <v>0</v>
      </c>
      <c r="O305" s="253">
        <f t="shared" si="1922"/>
        <v>0</v>
      </c>
      <c r="P305" s="252">
        <f t="shared" si="1923"/>
        <v>9</v>
      </c>
      <c r="Q305" s="252">
        <f t="shared" si="1924"/>
        <v>0</v>
      </c>
      <c r="R305" s="252">
        <f t="shared" si="1925"/>
        <v>0</v>
      </c>
      <c r="S305" s="254">
        <f t="shared" si="1926"/>
        <v>0</v>
      </c>
      <c r="T305" s="255">
        <f t="shared" si="1927"/>
        <v>3</v>
      </c>
      <c r="U305" s="252">
        <f t="shared" si="1928"/>
        <v>0</v>
      </c>
      <c r="V305" s="252">
        <f t="shared" si="1929"/>
        <v>0</v>
      </c>
      <c r="W305" s="252">
        <f t="shared" si="1930"/>
        <v>0</v>
      </c>
      <c r="X305" s="254">
        <f t="shared" si="1931"/>
        <v>0</v>
      </c>
      <c r="Y305" s="256">
        <f t="shared" si="1932"/>
        <v>4</v>
      </c>
      <c r="Z305" s="252">
        <f t="shared" si="1933"/>
        <v>0</v>
      </c>
      <c r="AA305" s="252">
        <f t="shared" si="1934"/>
        <v>0</v>
      </c>
      <c r="AB305" s="252">
        <f t="shared" si="1935"/>
        <v>0</v>
      </c>
      <c r="AC305" s="254">
        <f t="shared" si="1936"/>
        <v>0</v>
      </c>
      <c r="AD305" s="255">
        <f t="shared" si="1937"/>
        <v>4</v>
      </c>
      <c r="AE305" s="252">
        <f t="shared" si="1938"/>
        <v>9</v>
      </c>
      <c r="AF305" s="252">
        <f t="shared" si="1939"/>
        <v>0</v>
      </c>
      <c r="AG305" s="252">
        <f t="shared" si="1940"/>
        <v>0</v>
      </c>
      <c r="AH305" s="254">
        <f t="shared" si="1941"/>
        <v>0</v>
      </c>
      <c r="AI305" s="257">
        <f t="shared" si="1942"/>
        <v>3</v>
      </c>
      <c r="AJ305" s="252">
        <f t="shared" si="1943"/>
        <v>8</v>
      </c>
      <c r="AK305" s="252">
        <f t="shared" si="1944"/>
        <v>0</v>
      </c>
      <c r="AL305" s="252">
        <f t="shared" si="1945"/>
        <v>0</v>
      </c>
      <c r="AM305" s="254">
        <f t="shared" si="1946"/>
        <v>0</v>
      </c>
      <c r="AN305" s="257">
        <f t="shared" si="1947"/>
        <v>3</v>
      </c>
      <c r="AO305" s="252">
        <f t="shared" si="1948"/>
        <v>0</v>
      </c>
      <c r="AP305" s="252">
        <f t="shared" si="1949"/>
        <v>0</v>
      </c>
      <c r="AQ305" s="252">
        <f t="shared" si="1950"/>
        <v>0</v>
      </c>
      <c r="AR305" s="254">
        <f t="shared" si="1951"/>
        <v>0</v>
      </c>
      <c r="AS305" s="257">
        <f t="shared" si="1952"/>
        <v>4</v>
      </c>
      <c r="AT305" s="252">
        <f t="shared" si="1953"/>
        <v>9</v>
      </c>
      <c r="AU305" s="252">
        <f t="shared" si="1954"/>
        <v>0</v>
      </c>
      <c r="AV305" s="252">
        <f t="shared" si="1955"/>
        <v>0</v>
      </c>
      <c r="AW305" s="254">
        <f t="shared" si="1956"/>
        <v>0</v>
      </c>
      <c r="AX305" s="258">
        <f t="shared" si="1957"/>
        <v>3</v>
      </c>
      <c r="AY305" s="252">
        <f t="shared" si="1958"/>
        <v>0</v>
      </c>
      <c r="AZ305" s="252">
        <f t="shared" si="1959"/>
        <v>0</v>
      </c>
      <c r="BA305" s="252">
        <f t="shared" si="1960"/>
        <v>0</v>
      </c>
      <c r="BB305" s="254">
        <f t="shared" si="1961"/>
        <v>0</v>
      </c>
      <c r="BC305" s="257">
        <f t="shared" si="1962"/>
        <v>4</v>
      </c>
      <c r="BD305" s="252">
        <f t="shared" si="1963"/>
        <v>0</v>
      </c>
      <c r="BE305" s="252">
        <f t="shared" si="1964"/>
        <v>0</v>
      </c>
      <c r="BF305" s="252">
        <f t="shared" si="1965"/>
        <v>0</v>
      </c>
      <c r="BG305" s="254">
        <f t="shared" si="1966"/>
        <v>0</v>
      </c>
      <c r="BH305" s="257">
        <f t="shared" si="1967"/>
        <v>4</v>
      </c>
      <c r="BI305" s="259">
        <f t="shared" si="1968"/>
        <v>4</v>
      </c>
      <c r="BJ305" s="252">
        <f t="shared" si="1969"/>
        <v>0</v>
      </c>
      <c r="BK305" s="252">
        <f t="shared" si="1970"/>
        <v>0</v>
      </c>
      <c r="BL305" s="254">
        <f t="shared" si="1971"/>
        <v>0</v>
      </c>
      <c r="BM305" s="260">
        <f t="shared" si="1972"/>
        <v>3</v>
      </c>
      <c r="BN305" s="252">
        <f t="shared" si="1973"/>
        <v>9</v>
      </c>
      <c r="BO305" s="252">
        <f t="shared" si="1974"/>
        <v>0</v>
      </c>
      <c r="BP305" s="252">
        <f t="shared" si="1975"/>
        <v>0</v>
      </c>
      <c r="BQ305" s="254">
        <f t="shared" si="1976"/>
        <v>0</v>
      </c>
      <c r="BR305" s="261">
        <f t="shared" si="1977"/>
        <v>3</v>
      </c>
      <c r="BS305" s="252">
        <f t="shared" si="1978"/>
        <v>0</v>
      </c>
      <c r="BT305" s="252">
        <f t="shared" si="1979"/>
        <v>0</v>
      </c>
      <c r="BU305" s="252">
        <f t="shared" si="1980"/>
        <v>0</v>
      </c>
      <c r="BV305" s="254">
        <f t="shared" si="1981"/>
        <v>0</v>
      </c>
      <c r="BW305" s="261">
        <f t="shared" si="1982"/>
        <v>4</v>
      </c>
      <c r="BX305" s="262">
        <v>60</v>
      </c>
      <c r="BY305" s="262">
        <v>60</v>
      </c>
      <c r="BZ305" s="246" t="e">
        <f t="shared" si="1983"/>
        <v>#VALUE!</v>
      </c>
      <c r="CA305" s="246">
        <f t="shared" si="1984"/>
        <v>20</v>
      </c>
      <c r="CB305" s="246" t="e">
        <f t="shared" si="1985"/>
        <v>#VALUE!</v>
      </c>
      <c r="CC305" s="246" t="e">
        <f t="shared" si="1986"/>
        <v>#VALUE!</v>
      </c>
      <c r="CD305" s="246" t="e">
        <f t="shared" si="1987"/>
        <v>#VALUE!</v>
      </c>
      <c r="CE305" s="246" t="e">
        <f t="shared" si="1988"/>
        <v>#VALUE!</v>
      </c>
      <c r="CF305" s="246" t="e">
        <f t="shared" si="1989"/>
        <v>#VALUE!</v>
      </c>
      <c r="CG305" s="246" t="e">
        <f t="shared" si="1990"/>
        <v>#VALUE!</v>
      </c>
      <c r="CH305" s="246" t="e">
        <f t="shared" si="1991"/>
        <v>#VALUE!</v>
      </c>
      <c r="CI305" s="246" t="e">
        <f t="shared" si="1992"/>
        <v>#VALUE!</v>
      </c>
      <c r="CJ305" s="246" t="e">
        <f t="shared" si="1993"/>
        <v>#VALUE!</v>
      </c>
      <c r="CK305" s="246" t="e">
        <f t="shared" si="1994"/>
        <v>#VALUE!</v>
      </c>
      <c r="CL305" s="246" t="e">
        <f t="shared" si="1995"/>
        <v>#VALUE!</v>
      </c>
      <c r="CM305" s="246" t="e">
        <f t="shared" si="1996"/>
        <v>#VALUE!</v>
      </c>
      <c r="CN305" s="246" t="e">
        <f t="shared" si="1997"/>
        <v>#VALUE!</v>
      </c>
      <c r="CO305" s="263" t="str">
        <f t="shared" si="1998"/>
        <v>2023PEC AI 215</v>
      </c>
      <c r="CP305" s="246" t="e">
        <f t="shared" si="1999"/>
        <v>#VALUE!</v>
      </c>
      <c r="CQ305" s="211"/>
      <c r="CR305" s="246">
        <f t="shared" si="2000"/>
        <v>20</v>
      </c>
      <c r="CS305" s="246" t="e">
        <f t="shared" si="2001"/>
        <v>#VALUE!</v>
      </c>
      <c r="CT305" s="246" t="e">
        <f t="shared" si="2002"/>
        <v>#VALUE!</v>
      </c>
      <c r="CU305" s="246" t="e">
        <f t="shared" si="2003"/>
        <v>#VALUE!</v>
      </c>
      <c r="CV305" s="246" t="e">
        <f t="shared" si="2004"/>
        <v>#VALUE!</v>
      </c>
      <c r="CW305" s="246" t="e">
        <f t="shared" si="2005"/>
        <v>#VALUE!</v>
      </c>
      <c r="CX305" s="246" t="e">
        <f t="shared" si="2006"/>
        <v>#VALUE!</v>
      </c>
      <c r="CY305" s="246" t="e">
        <f t="shared" si="2007"/>
        <v>#VALUE!</v>
      </c>
      <c r="CZ305" s="246" t="e">
        <f t="shared" si="2008"/>
        <v>#VALUE!</v>
      </c>
      <c r="DA305" s="246" t="e">
        <f t="shared" si="2009"/>
        <v>#VALUE!</v>
      </c>
      <c r="DB305" s="246" t="e">
        <f t="shared" si="2010"/>
        <v>#VALUE!</v>
      </c>
      <c r="DC305" s="246" t="e">
        <f t="shared" si="2011"/>
        <v>#VALUE!</v>
      </c>
      <c r="DD305" s="246" t="e">
        <f t="shared" si="2012"/>
        <v>#VALUE!</v>
      </c>
      <c r="DE305" s="212"/>
      <c r="DF305" s="212" t="e">
        <f t="shared" si="2013"/>
        <v>#VALUE!</v>
      </c>
      <c r="DG305" s="212"/>
      <c r="DH305" s="212"/>
      <c r="DI305" s="212"/>
      <c r="DJ305" s="212"/>
      <c r="DK305" s="212"/>
      <c r="DL305" s="212"/>
      <c r="DM305" s="212"/>
      <c r="DN305" s="212"/>
      <c r="DO305" s="212"/>
      <c r="DP305" s="212"/>
      <c r="DQ305" s="212"/>
      <c r="DR305" s="264">
        <f t="shared" si="2014"/>
        <v>60</v>
      </c>
      <c r="DS305" s="241">
        <f t="shared" si="2015"/>
        <v>12</v>
      </c>
      <c r="DT305" s="212">
        <f t="shared" si="2016"/>
        <v>9</v>
      </c>
      <c r="DU305" s="212">
        <f t="shared" si="2017"/>
        <v>9</v>
      </c>
      <c r="DV305" s="212">
        <f t="shared" si="2018"/>
        <v>8</v>
      </c>
      <c r="DW305" s="212">
        <f t="shared" si="2019"/>
        <v>9</v>
      </c>
      <c r="DX305" s="264">
        <f t="shared" si="2020"/>
        <v>4</v>
      </c>
      <c r="DY305" s="265">
        <f t="shared" si="2021"/>
        <v>9</v>
      </c>
      <c r="DZ305" s="212">
        <f t="shared" si="2022"/>
        <v>60</v>
      </c>
      <c r="EA305" s="212">
        <f t="shared" si="2023"/>
        <v>12</v>
      </c>
      <c r="EB305" s="212">
        <f t="shared" si="2024"/>
        <v>9</v>
      </c>
      <c r="EC305" s="212">
        <f t="shared" ref="EC305:ED305" si="2292">IF(ISEVEN($B305),DT305,0)</f>
        <v>0</v>
      </c>
      <c r="ED305" s="212">
        <f t="shared" si="2292"/>
        <v>0</v>
      </c>
      <c r="EE305" s="212">
        <f t="shared" ref="EE305:EF305" si="2293">IF(ISODD($B305),DU305,0)</f>
        <v>9</v>
      </c>
      <c r="EF305" s="212">
        <f t="shared" si="2293"/>
        <v>8</v>
      </c>
      <c r="EG305" s="212">
        <f t="shared" si="2027"/>
        <v>0</v>
      </c>
      <c r="EH305" s="212">
        <f t="shared" si="2028"/>
        <v>9</v>
      </c>
      <c r="EI305" s="212">
        <f t="shared" ref="EI305:EJ305" si="2294">IF(ISEVEN($B305),DW305,0)</f>
        <v>0</v>
      </c>
      <c r="EJ305" s="212">
        <f t="shared" si="2294"/>
        <v>0</v>
      </c>
      <c r="EK305" s="264">
        <f t="shared" ref="EK305:EL305" si="2295">IF(ISODD($B305),DX305,0)</f>
        <v>4</v>
      </c>
      <c r="EL305" s="212">
        <f t="shared" si="2295"/>
        <v>9</v>
      </c>
      <c r="EM305" s="212">
        <f t="shared" si="2031"/>
        <v>0</v>
      </c>
      <c r="EN305" s="212"/>
      <c r="EO305" s="212"/>
      <c r="EP305" s="241">
        <f t="shared" si="2032"/>
        <v>12</v>
      </c>
      <c r="EQ305" s="212">
        <f t="shared" si="2033"/>
        <v>11</v>
      </c>
      <c r="ER305" s="212">
        <f t="shared" si="2034"/>
        <v>11</v>
      </c>
      <c r="ES305" s="212">
        <f t="shared" si="2035"/>
        <v>9</v>
      </c>
      <c r="ET305" s="264">
        <f t="shared" si="2036"/>
        <v>7</v>
      </c>
      <c r="EU305" s="212">
        <f t="shared" si="2037"/>
        <v>10</v>
      </c>
      <c r="EV305" s="212"/>
      <c r="EW305" s="212">
        <f t="shared" si="2038"/>
        <v>60</v>
      </c>
      <c r="EX305" s="212">
        <f t="shared" si="2039"/>
        <v>12</v>
      </c>
      <c r="EY305" s="212">
        <f t="shared" si="2040"/>
        <v>11</v>
      </c>
      <c r="EZ305" s="212">
        <f t="shared" ref="EZ305:FA305" si="2296">IF(ISEVEN($B305),EQ305,0)</f>
        <v>0</v>
      </c>
      <c r="FA305" s="212">
        <f t="shared" si="2296"/>
        <v>0</v>
      </c>
      <c r="FB305" s="212">
        <f t="shared" ref="FB305:FC305" si="2297">IF(ISODD($B305),ER305,0)</f>
        <v>11</v>
      </c>
      <c r="FC305" s="212">
        <f t="shared" si="2297"/>
        <v>9</v>
      </c>
      <c r="FD305" s="212">
        <f t="shared" si="2043"/>
        <v>0</v>
      </c>
      <c r="FE305" s="264">
        <f t="shared" si="2044"/>
        <v>7</v>
      </c>
      <c r="FF305" s="212">
        <f t="shared" ref="FF305:FG305" si="2298">IF(ISEVEN($B305),ET305,0)</f>
        <v>0</v>
      </c>
      <c r="FG305" s="212">
        <f t="shared" si="2298"/>
        <v>0</v>
      </c>
      <c r="FH305" s="212">
        <f t="shared" si="2046"/>
        <v>10</v>
      </c>
      <c r="FI305" s="212">
        <v>0</v>
      </c>
      <c r="FJ305" s="212">
        <v>0</v>
      </c>
      <c r="FK305" s="212"/>
      <c r="FL305" s="212"/>
      <c r="FM305" s="262">
        <v>60</v>
      </c>
    </row>
    <row r="306" spans="1:169" ht="15.75" customHeight="1" x14ac:dyDescent="0.2">
      <c r="A306" s="268">
        <v>293</v>
      </c>
      <c r="B306" s="248">
        <v>213423243294</v>
      </c>
      <c r="C306" s="249" t="s">
        <v>798</v>
      </c>
      <c r="D306" s="250"/>
      <c r="E306" s="251" t="s">
        <v>799</v>
      </c>
      <c r="F306" s="252">
        <f t="shared" si="1913"/>
        <v>2</v>
      </c>
      <c r="G306" s="252">
        <f t="shared" si="1914"/>
        <v>2</v>
      </c>
      <c r="H306" s="252">
        <f t="shared" si="1915"/>
        <v>2</v>
      </c>
      <c r="I306" s="252">
        <f t="shared" si="1916"/>
        <v>2</v>
      </c>
      <c r="J306" s="252">
        <f t="shared" si="1917"/>
        <v>2</v>
      </c>
      <c r="K306" s="252">
        <f t="shared" si="1918"/>
        <v>2</v>
      </c>
      <c r="L306" s="252">
        <f t="shared" si="1919"/>
        <v>2</v>
      </c>
      <c r="M306" s="252">
        <f t="shared" si="1920"/>
        <v>2</v>
      </c>
      <c r="N306" s="252">
        <f t="shared" si="1921"/>
        <v>2</v>
      </c>
      <c r="O306" s="253">
        <f t="shared" si="1922"/>
        <v>1</v>
      </c>
      <c r="P306" s="252">
        <f t="shared" si="1923"/>
        <v>0</v>
      </c>
      <c r="Q306" s="252">
        <f t="shared" si="1924"/>
        <v>0</v>
      </c>
      <c r="R306" s="252">
        <f t="shared" si="1925"/>
        <v>0</v>
      </c>
      <c r="S306" s="254">
        <f t="shared" si="1926"/>
        <v>0</v>
      </c>
      <c r="T306" s="255">
        <f t="shared" si="1927"/>
        <v>4</v>
      </c>
      <c r="U306" s="252">
        <f t="shared" si="1928"/>
        <v>13</v>
      </c>
      <c r="V306" s="252">
        <f t="shared" si="1929"/>
        <v>0</v>
      </c>
      <c r="W306" s="252">
        <f t="shared" si="1930"/>
        <v>0</v>
      </c>
      <c r="X306" s="254">
        <f t="shared" si="1931"/>
        <v>0</v>
      </c>
      <c r="Y306" s="256">
        <f t="shared" si="1932"/>
        <v>3</v>
      </c>
      <c r="Z306" s="252">
        <f t="shared" si="1933"/>
        <v>14</v>
      </c>
      <c r="AA306" s="252">
        <f t="shared" si="1934"/>
        <v>0</v>
      </c>
      <c r="AB306" s="252">
        <f t="shared" si="1935"/>
        <v>0</v>
      </c>
      <c r="AC306" s="254">
        <f t="shared" si="1936"/>
        <v>0</v>
      </c>
      <c r="AD306" s="255">
        <f t="shared" si="1937"/>
        <v>3</v>
      </c>
      <c r="AE306" s="252">
        <f t="shared" si="1938"/>
        <v>0</v>
      </c>
      <c r="AF306" s="252">
        <f t="shared" si="1939"/>
        <v>0</v>
      </c>
      <c r="AG306" s="252">
        <f t="shared" si="1940"/>
        <v>0</v>
      </c>
      <c r="AH306" s="254">
        <f t="shared" si="1941"/>
        <v>0</v>
      </c>
      <c r="AI306" s="257">
        <f t="shared" si="1942"/>
        <v>4</v>
      </c>
      <c r="AJ306" s="252">
        <f t="shared" si="1943"/>
        <v>0</v>
      </c>
      <c r="AK306" s="252">
        <f t="shared" si="1944"/>
        <v>0</v>
      </c>
      <c r="AL306" s="252">
        <f t="shared" si="1945"/>
        <v>0</v>
      </c>
      <c r="AM306" s="254">
        <f t="shared" si="1946"/>
        <v>0</v>
      </c>
      <c r="AN306" s="257">
        <f t="shared" si="1947"/>
        <v>4</v>
      </c>
      <c r="AO306" s="252">
        <f t="shared" si="1948"/>
        <v>14</v>
      </c>
      <c r="AP306" s="252">
        <f t="shared" si="1949"/>
        <v>0</v>
      </c>
      <c r="AQ306" s="252">
        <f t="shared" si="1950"/>
        <v>0</v>
      </c>
      <c r="AR306" s="254">
        <f t="shared" si="1951"/>
        <v>0</v>
      </c>
      <c r="AS306" s="257">
        <f t="shared" si="1952"/>
        <v>3</v>
      </c>
      <c r="AT306" s="252">
        <f t="shared" si="1953"/>
        <v>0</v>
      </c>
      <c r="AU306" s="252">
        <f t="shared" si="1954"/>
        <v>0</v>
      </c>
      <c r="AV306" s="252">
        <f t="shared" si="1955"/>
        <v>0</v>
      </c>
      <c r="AW306" s="254">
        <f t="shared" si="1956"/>
        <v>0</v>
      </c>
      <c r="AX306" s="258">
        <f t="shared" si="1957"/>
        <v>4</v>
      </c>
      <c r="AY306" s="252">
        <f t="shared" si="1958"/>
        <v>14</v>
      </c>
      <c r="AZ306" s="252">
        <f t="shared" si="1959"/>
        <v>0</v>
      </c>
      <c r="BA306" s="252">
        <f t="shared" si="1960"/>
        <v>0</v>
      </c>
      <c r="BB306" s="254">
        <f t="shared" si="1961"/>
        <v>0</v>
      </c>
      <c r="BC306" s="257">
        <f t="shared" si="1962"/>
        <v>3</v>
      </c>
      <c r="BD306" s="259">
        <f t="shared" si="1963"/>
        <v>6</v>
      </c>
      <c r="BE306" s="252">
        <f t="shared" si="1964"/>
        <v>0</v>
      </c>
      <c r="BF306" s="252">
        <f t="shared" si="1965"/>
        <v>0</v>
      </c>
      <c r="BG306" s="254">
        <f t="shared" si="1966"/>
        <v>0</v>
      </c>
      <c r="BH306" s="257">
        <f t="shared" si="1967"/>
        <v>3</v>
      </c>
      <c r="BI306" s="252">
        <f t="shared" si="1968"/>
        <v>0</v>
      </c>
      <c r="BJ306" s="252">
        <f t="shared" si="1969"/>
        <v>0</v>
      </c>
      <c r="BK306" s="252">
        <f t="shared" si="1970"/>
        <v>0</v>
      </c>
      <c r="BL306" s="254">
        <f t="shared" si="1971"/>
        <v>0</v>
      </c>
      <c r="BM306" s="260">
        <f t="shared" si="1972"/>
        <v>4</v>
      </c>
      <c r="BN306" s="252">
        <f t="shared" si="1973"/>
        <v>0</v>
      </c>
      <c r="BO306" s="252">
        <f t="shared" si="1974"/>
        <v>0</v>
      </c>
      <c r="BP306" s="252">
        <f t="shared" si="1975"/>
        <v>0</v>
      </c>
      <c r="BQ306" s="254">
        <f t="shared" si="1976"/>
        <v>0</v>
      </c>
      <c r="BR306" s="261">
        <f t="shared" si="1977"/>
        <v>4</v>
      </c>
      <c r="BS306" s="252">
        <f t="shared" si="1978"/>
        <v>14</v>
      </c>
      <c r="BT306" s="252">
        <f t="shared" si="1979"/>
        <v>0</v>
      </c>
      <c r="BU306" s="252">
        <f t="shared" si="1980"/>
        <v>0</v>
      </c>
      <c r="BV306" s="254">
        <f t="shared" si="1981"/>
        <v>0</v>
      </c>
      <c r="BW306" s="261">
        <f t="shared" si="1982"/>
        <v>3</v>
      </c>
      <c r="BX306" s="262">
        <v>94</v>
      </c>
      <c r="BY306" s="262">
        <v>94</v>
      </c>
      <c r="BZ306" s="246" t="e">
        <f t="shared" si="1983"/>
        <v>#VALUE!</v>
      </c>
      <c r="CA306" s="246">
        <f t="shared" si="1984"/>
        <v>20</v>
      </c>
      <c r="CB306" s="246" t="e">
        <f t="shared" si="1985"/>
        <v>#VALUE!</v>
      </c>
      <c r="CC306" s="246" t="e">
        <f t="shared" si="1986"/>
        <v>#VALUE!</v>
      </c>
      <c r="CD306" s="246" t="e">
        <f t="shared" si="1987"/>
        <v>#VALUE!</v>
      </c>
      <c r="CE306" s="246" t="e">
        <f t="shared" si="1988"/>
        <v>#VALUE!</v>
      </c>
      <c r="CF306" s="246" t="e">
        <f t="shared" si="1989"/>
        <v>#VALUE!</v>
      </c>
      <c r="CG306" s="246" t="e">
        <f t="shared" si="1990"/>
        <v>#VALUE!</v>
      </c>
      <c r="CH306" s="246" t="e">
        <f t="shared" si="1991"/>
        <v>#VALUE!</v>
      </c>
      <c r="CI306" s="246" t="e">
        <f t="shared" si="1992"/>
        <v>#VALUE!</v>
      </c>
      <c r="CJ306" s="246" t="e">
        <f t="shared" si="1993"/>
        <v>#VALUE!</v>
      </c>
      <c r="CK306" s="246" t="e">
        <f t="shared" si="1994"/>
        <v>#VALUE!</v>
      </c>
      <c r="CL306" s="246" t="e">
        <f t="shared" si="1995"/>
        <v>#VALUE!</v>
      </c>
      <c r="CM306" s="246" t="e">
        <f t="shared" si="1996"/>
        <v>#VALUE!</v>
      </c>
      <c r="CN306" s="246" t="e">
        <f t="shared" si="1997"/>
        <v>#VALUE!</v>
      </c>
      <c r="CO306" s="263" t="str">
        <f t="shared" si="1998"/>
        <v>2023PEC AI 460</v>
      </c>
      <c r="CP306" s="246" t="e">
        <f t="shared" si="1999"/>
        <v>#VALUE!</v>
      </c>
      <c r="CQ306" s="211"/>
      <c r="CR306" s="246">
        <f t="shared" si="2000"/>
        <v>20</v>
      </c>
      <c r="CS306" s="246" t="e">
        <f t="shared" si="2001"/>
        <v>#VALUE!</v>
      </c>
      <c r="CT306" s="246" t="e">
        <f t="shared" si="2002"/>
        <v>#VALUE!</v>
      </c>
      <c r="CU306" s="246" t="e">
        <f t="shared" si="2003"/>
        <v>#VALUE!</v>
      </c>
      <c r="CV306" s="246" t="e">
        <f t="shared" si="2004"/>
        <v>#VALUE!</v>
      </c>
      <c r="CW306" s="246" t="e">
        <f t="shared" si="2005"/>
        <v>#VALUE!</v>
      </c>
      <c r="CX306" s="246" t="e">
        <f t="shared" si="2006"/>
        <v>#VALUE!</v>
      </c>
      <c r="CY306" s="246" t="e">
        <f t="shared" si="2007"/>
        <v>#VALUE!</v>
      </c>
      <c r="CZ306" s="246" t="e">
        <f t="shared" si="2008"/>
        <v>#VALUE!</v>
      </c>
      <c r="DA306" s="246" t="e">
        <f t="shared" si="2009"/>
        <v>#VALUE!</v>
      </c>
      <c r="DB306" s="246" t="e">
        <f t="shared" si="2010"/>
        <v>#VALUE!</v>
      </c>
      <c r="DC306" s="246" t="e">
        <f t="shared" si="2011"/>
        <v>#VALUE!</v>
      </c>
      <c r="DD306" s="246" t="e">
        <f t="shared" si="2012"/>
        <v>#VALUE!</v>
      </c>
      <c r="DE306" s="212"/>
      <c r="DF306" s="212" t="e">
        <f t="shared" si="2013"/>
        <v>#VALUE!</v>
      </c>
      <c r="DG306" s="212"/>
      <c r="DH306" s="212"/>
      <c r="DI306" s="212"/>
      <c r="DJ306" s="212"/>
      <c r="DK306" s="212"/>
      <c r="DL306" s="212"/>
      <c r="DM306" s="212"/>
      <c r="DN306" s="212"/>
      <c r="DO306" s="212"/>
      <c r="DP306" s="212"/>
      <c r="DQ306" s="212"/>
      <c r="DR306" s="264">
        <f t="shared" si="2014"/>
        <v>94</v>
      </c>
      <c r="DS306" s="241">
        <f t="shared" si="2015"/>
        <v>19</v>
      </c>
      <c r="DT306" s="212">
        <f t="shared" si="2016"/>
        <v>13</v>
      </c>
      <c r="DU306" s="212">
        <f t="shared" si="2017"/>
        <v>14</v>
      </c>
      <c r="DV306" s="212">
        <f t="shared" si="2018"/>
        <v>14</v>
      </c>
      <c r="DW306" s="212">
        <f t="shared" si="2019"/>
        <v>14</v>
      </c>
      <c r="DX306" s="264">
        <f t="shared" si="2020"/>
        <v>6</v>
      </c>
      <c r="DY306" s="265">
        <f t="shared" si="2021"/>
        <v>14</v>
      </c>
      <c r="DZ306" s="212">
        <f t="shared" si="2022"/>
        <v>94</v>
      </c>
      <c r="EA306" s="212">
        <f t="shared" si="2023"/>
        <v>19</v>
      </c>
      <c r="EB306" s="212">
        <f t="shared" si="2024"/>
        <v>0</v>
      </c>
      <c r="EC306" s="212">
        <f t="shared" ref="EC306:ED306" si="2299">IF(ISEVEN($B306),DT306,0)</f>
        <v>13</v>
      </c>
      <c r="ED306" s="212">
        <f t="shared" si="2299"/>
        <v>14</v>
      </c>
      <c r="EE306" s="212">
        <f t="shared" ref="EE306:EF306" si="2300">IF(ISODD($B306),DU306,0)</f>
        <v>0</v>
      </c>
      <c r="EF306" s="212">
        <f t="shared" si="2300"/>
        <v>0</v>
      </c>
      <c r="EG306" s="212">
        <f t="shared" si="2027"/>
        <v>14</v>
      </c>
      <c r="EH306" s="212">
        <f t="shared" si="2028"/>
        <v>0</v>
      </c>
      <c r="EI306" s="212">
        <f t="shared" ref="EI306:EJ306" si="2301">IF(ISEVEN($B306),DW306,0)</f>
        <v>14</v>
      </c>
      <c r="EJ306" s="264">
        <f t="shared" si="2301"/>
        <v>6</v>
      </c>
      <c r="EK306" s="212">
        <f t="shared" ref="EK306:EL306" si="2302">IF(ISODD($B306),DX306,0)</f>
        <v>0</v>
      </c>
      <c r="EL306" s="212">
        <f t="shared" si="2302"/>
        <v>0</v>
      </c>
      <c r="EM306" s="212">
        <f t="shared" si="2031"/>
        <v>14</v>
      </c>
      <c r="EN306" s="212"/>
      <c r="EO306" s="212"/>
      <c r="EP306" s="241">
        <f t="shared" si="2032"/>
        <v>19</v>
      </c>
      <c r="EQ306" s="212">
        <f t="shared" si="2033"/>
        <v>16</v>
      </c>
      <c r="ER306" s="212">
        <f t="shared" si="2034"/>
        <v>16</v>
      </c>
      <c r="ES306" s="212">
        <f t="shared" si="2035"/>
        <v>16</v>
      </c>
      <c r="ET306" s="264">
        <f t="shared" si="2036"/>
        <v>12</v>
      </c>
      <c r="EU306" s="212">
        <f t="shared" si="2037"/>
        <v>15</v>
      </c>
      <c r="EV306" s="212"/>
      <c r="EW306" s="212">
        <f t="shared" si="2038"/>
        <v>94</v>
      </c>
      <c r="EX306" s="212">
        <f t="shared" si="2039"/>
        <v>19</v>
      </c>
      <c r="EY306" s="212">
        <f t="shared" si="2040"/>
        <v>0</v>
      </c>
      <c r="EZ306" s="212">
        <f t="shared" ref="EZ306:FA306" si="2303">IF(ISEVEN($B306),EQ306,0)</f>
        <v>16</v>
      </c>
      <c r="FA306" s="212">
        <f t="shared" si="2303"/>
        <v>16</v>
      </c>
      <c r="FB306" s="212">
        <f t="shared" ref="FB306:FC306" si="2304">IF(ISODD($B306),ER306,0)</f>
        <v>0</v>
      </c>
      <c r="FC306" s="212">
        <f t="shared" si="2304"/>
        <v>0</v>
      </c>
      <c r="FD306" s="212">
        <f t="shared" si="2043"/>
        <v>16</v>
      </c>
      <c r="FE306" s="212">
        <f t="shared" si="2044"/>
        <v>0</v>
      </c>
      <c r="FF306" s="264">
        <f t="shared" ref="FF306:FG306" si="2305">IF(ISEVEN($B306),ET306,0)</f>
        <v>12</v>
      </c>
      <c r="FG306" s="212">
        <f t="shared" si="2305"/>
        <v>15</v>
      </c>
      <c r="FH306" s="212">
        <f t="shared" si="2046"/>
        <v>0</v>
      </c>
      <c r="FI306" s="212">
        <v>0</v>
      </c>
      <c r="FJ306" s="212">
        <v>0</v>
      </c>
      <c r="FK306" s="212"/>
      <c r="FL306" s="212"/>
      <c r="FM306" s="262">
        <v>94</v>
      </c>
    </row>
    <row r="307" spans="1:169" ht="15.75" customHeight="1" x14ac:dyDescent="0.2">
      <c r="A307" s="247">
        <v>294</v>
      </c>
      <c r="B307" s="248">
        <v>213423243295</v>
      </c>
      <c r="C307" s="249" t="s">
        <v>800</v>
      </c>
      <c r="D307" s="250"/>
      <c r="E307" s="251" t="s">
        <v>801</v>
      </c>
      <c r="F307" s="252">
        <f t="shared" si="1913"/>
        <v>2</v>
      </c>
      <c r="G307" s="252">
        <f t="shared" si="1914"/>
        <v>2</v>
      </c>
      <c r="H307" s="252">
        <f t="shared" si="1915"/>
        <v>2</v>
      </c>
      <c r="I307" s="252">
        <f t="shared" si="1916"/>
        <v>2</v>
      </c>
      <c r="J307" s="252">
        <f t="shared" si="1917"/>
        <v>2</v>
      </c>
      <c r="K307" s="252">
        <f t="shared" si="1918"/>
        <v>2</v>
      </c>
      <c r="L307" s="252">
        <f t="shared" si="1919"/>
        <v>2</v>
      </c>
      <c r="M307" s="252">
        <f t="shared" si="1920"/>
        <v>2</v>
      </c>
      <c r="N307" s="252">
        <f t="shared" si="1921"/>
        <v>2</v>
      </c>
      <c r="O307" s="253">
        <f t="shared" si="1922"/>
        <v>0</v>
      </c>
      <c r="P307" s="252">
        <f t="shared" si="1923"/>
        <v>13</v>
      </c>
      <c r="Q307" s="252">
        <f t="shared" si="1924"/>
        <v>0</v>
      </c>
      <c r="R307" s="252">
        <f t="shared" si="1925"/>
        <v>0</v>
      </c>
      <c r="S307" s="254">
        <f t="shared" si="1926"/>
        <v>0</v>
      </c>
      <c r="T307" s="255">
        <f t="shared" si="1927"/>
        <v>3</v>
      </c>
      <c r="U307" s="252">
        <f t="shared" si="1928"/>
        <v>0</v>
      </c>
      <c r="V307" s="252">
        <f t="shared" si="1929"/>
        <v>0</v>
      </c>
      <c r="W307" s="252">
        <f t="shared" si="1930"/>
        <v>0</v>
      </c>
      <c r="X307" s="254">
        <f t="shared" si="1931"/>
        <v>0</v>
      </c>
      <c r="Y307" s="256">
        <f t="shared" si="1932"/>
        <v>4</v>
      </c>
      <c r="Z307" s="252">
        <f t="shared" si="1933"/>
        <v>0</v>
      </c>
      <c r="AA307" s="252">
        <f t="shared" si="1934"/>
        <v>0</v>
      </c>
      <c r="AB307" s="252">
        <f t="shared" si="1935"/>
        <v>0</v>
      </c>
      <c r="AC307" s="254">
        <f t="shared" si="1936"/>
        <v>0</v>
      </c>
      <c r="AD307" s="255">
        <f t="shared" si="1937"/>
        <v>4</v>
      </c>
      <c r="AE307" s="252">
        <f t="shared" si="1938"/>
        <v>13</v>
      </c>
      <c r="AF307" s="252">
        <f t="shared" si="1939"/>
        <v>0</v>
      </c>
      <c r="AG307" s="252">
        <f t="shared" si="1940"/>
        <v>0</v>
      </c>
      <c r="AH307" s="254">
        <f t="shared" si="1941"/>
        <v>0</v>
      </c>
      <c r="AI307" s="257">
        <f t="shared" si="1942"/>
        <v>3</v>
      </c>
      <c r="AJ307" s="252">
        <f t="shared" si="1943"/>
        <v>12</v>
      </c>
      <c r="AK307" s="252">
        <f t="shared" si="1944"/>
        <v>0</v>
      </c>
      <c r="AL307" s="252">
        <f t="shared" si="1945"/>
        <v>0</v>
      </c>
      <c r="AM307" s="254">
        <f t="shared" si="1946"/>
        <v>0</v>
      </c>
      <c r="AN307" s="257">
        <f t="shared" si="1947"/>
        <v>3</v>
      </c>
      <c r="AO307" s="252">
        <f t="shared" si="1948"/>
        <v>0</v>
      </c>
      <c r="AP307" s="252">
        <f t="shared" si="1949"/>
        <v>0</v>
      </c>
      <c r="AQ307" s="252">
        <f t="shared" si="1950"/>
        <v>0</v>
      </c>
      <c r="AR307" s="254">
        <f t="shared" si="1951"/>
        <v>0</v>
      </c>
      <c r="AS307" s="257">
        <f t="shared" si="1952"/>
        <v>4</v>
      </c>
      <c r="AT307" s="252">
        <f t="shared" si="1953"/>
        <v>13</v>
      </c>
      <c r="AU307" s="252">
        <f t="shared" si="1954"/>
        <v>0</v>
      </c>
      <c r="AV307" s="252">
        <f t="shared" si="1955"/>
        <v>0</v>
      </c>
      <c r="AW307" s="254">
        <f t="shared" si="1956"/>
        <v>0</v>
      </c>
      <c r="AX307" s="258">
        <f t="shared" si="1957"/>
        <v>3</v>
      </c>
      <c r="AY307" s="252">
        <f t="shared" si="1958"/>
        <v>0</v>
      </c>
      <c r="AZ307" s="252">
        <f t="shared" si="1959"/>
        <v>0</v>
      </c>
      <c r="BA307" s="252">
        <f t="shared" si="1960"/>
        <v>0</v>
      </c>
      <c r="BB307" s="254">
        <f t="shared" si="1961"/>
        <v>0</v>
      </c>
      <c r="BC307" s="257">
        <f t="shared" si="1962"/>
        <v>4</v>
      </c>
      <c r="BD307" s="252">
        <f t="shared" si="1963"/>
        <v>0</v>
      </c>
      <c r="BE307" s="252">
        <f t="shared" si="1964"/>
        <v>0</v>
      </c>
      <c r="BF307" s="252">
        <f t="shared" si="1965"/>
        <v>0</v>
      </c>
      <c r="BG307" s="254">
        <f t="shared" si="1966"/>
        <v>0</v>
      </c>
      <c r="BH307" s="257">
        <f t="shared" si="1967"/>
        <v>4</v>
      </c>
      <c r="BI307" s="259">
        <f t="shared" si="1968"/>
        <v>9</v>
      </c>
      <c r="BJ307" s="252">
        <f t="shared" si="1969"/>
        <v>0</v>
      </c>
      <c r="BK307" s="252">
        <f t="shared" si="1970"/>
        <v>0</v>
      </c>
      <c r="BL307" s="254">
        <f t="shared" si="1971"/>
        <v>0</v>
      </c>
      <c r="BM307" s="260">
        <f t="shared" si="1972"/>
        <v>3</v>
      </c>
      <c r="BN307" s="252">
        <f t="shared" si="1973"/>
        <v>14</v>
      </c>
      <c r="BO307" s="252">
        <f t="shared" si="1974"/>
        <v>0</v>
      </c>
      <c r="BP307" s="252">
        <f t="shared" si="1975"/>
        <v>0</v>
      </c>
      <c r="BQ307" s="254">
        <f t="shared" si="1976"/>
        <v>0</v>
      </c>
      <c r="BR307" s="261">
        <f t="shared" si="1977"/>
        <v>3</v>
      </c>
      <c r="BS307" s="252">
        <f t="shared" si="1978"/>
        <v>0</v>
      </c>
      <c r="BT307" s="252">
        <f t="shared" si="1979"/>
        <v>0</v>
      </c>
      <c r="BU307" s="252">
        <f t="shared" si="1980"/>
        <v>0</v>
      </c>
      <c r="BV307" s="254">
        <f t="shared" si="1981"/>
        <v>0</v>
      </c>
      <c r="BW307" s="261">
        <f t="shared" si="1982"/>
        <v>4</v>
      </c>
      <c r="BX307" s="262">
        <v>92</v>
      </c>
      <c r="BY307" s="262">
        <v>92</v>
      </c>
      <c r="BZ307" s="246" t="e">
        <f t="shared" si="1983"/>
        <v>#VALUE!</v>
      </c>
      <c r="CA307" s="246">
        <f t="shared" si="1984"/>
        <v>20</v>
      </c>
      <c r="CB307" s="246" t="e">
        <f t="shared" si="1985"/>
        <v>#VALUE!</v>
      </c>
      <c r="CC307" s="246" t="e">
        <f t="shared" si="1986"/>
        <v>#VALUE!</v>
      </c>
      <c r="CD307" s="246" t="e">
        <f t="shared" si="1987"/>
        <v>#VALUE!</v>
      </c>
      <c r="CE307" s="246" t="e">
        <f t="shared" si="1988"/>
        <v>#VALUE!</v>
      </c>
      <c r="CF307" s="246" t="e">
        <f t="shared" si="1989"/>
        <v>#VALUE!</v>
      </c>
      <c r="CG307" s="246" t="e">
        <f t="shared" si="1990"/>
        <v>#VALUE!</v>
      </c>
      <c r="CH307" s="246" t="e">
        <f t="shared" si="1991"/>
        <v>#VALUE!</v>
      </c>
      <c r="CI307" s="246" t="e">
        <f t="shared" si="1992"/>
        <v>#VALUE!</v>
      </c>
      <c r="CJ307" s="246" t="e">
        <f t="shared" si="1993"/>
        <v>#VALUE!</v>
      </c>
      <c r="CK307" s="246" t="e">
        <f t="shared" si="1994"/>
        <v>#VALUE!</v>
      </c>
      <c r="CL307" s="246" t="e">
        <f t="shared" si="1995"/>
        <v>#VALUE!</v>
      </c>
      <c r="CM307" s="246" t="e">
        <f t="shared" si="1996"/>
        <v>#VALUE!</v>
      </c>
      <c r="CN307" s="246" t="e">
        <f t="shared" si="1997"/>
        <v>#VALUE!</v>
      </c>
      <c r="CO307" s="263" t="str">
        <f t="shared" si="1998"/>
        <v>2023PEC AI 461</v>
      </c>
      <c r="CP307" s="246" t="e">
        <f t="shared" si="1999"/>
        <v>#VALUE!</v>
      </c>
      <c r="CQ307" s="211"/>
      <c r="CR307" s="246">
        <f t="shared" si="2000"/>
        <v>20</v>
      </c>
      <c r="CS307" s="246" t="e">
        <f t="shared" si="2001"/>
        <v>#VALUE!</v>
      </c>
      <c r="CT307" s="246" t="e">
        <f t="shared" si="2002"/>
        <v>#VALUE!</v>
      </c>
      <c r="CU307" s="246" t="e">
        <f t="shared" si="2003"/>
        <v>#VALUE!</v>
      </c>
      <c r="CV307" s="246" t="e">
        <f t="shared" si="2004"/>
        <v>#VALUE!</v>
      </c>
      <c r="CW307" s="246" t="e">
        <f t="shared" si="2005"/>
        <v>#VALUE!</v>
      </c>
      <c r="CX307" s="246" t="e">
        <f t="shared" si="2006"/>
        <v>#VALUE!</v>
      </c>
      <c r="CY307" s="246" t="e">
        <f t="shared" si="2007"/>
        <v>#VALUE!</v>
      </c>
      <c r="CZ307" s="246" t="e">
        <f t="shared" si="2008"/>
        <v>#VALUE!</v>
      </c>
      <c r="DA307" s="246" t="e">
        <f t="shared" si="2009"/>
        <v>#VALUE!</v>
      </c>
      <c r="DB307" s="246" t="e">
        <f t="shared" si="2010"/>
        <v>#VALUE!</v>
      </c>
      <c r="DC307" s="246" t="e">
        <f t="shared" si="2011"/>
        <v>#VALUE!</v>
      </c>
      <c r="DD307" s="246" t="e">
        <f t="shared" si="2012"/>
        <v>#VALUE!</v>
      </c>
      <c r="DE307" s="212"/>
      <c r="DF307" s="212" t="e">
        <f t="shared" si="2013"/>
        <v>#VALUE!</v>
      </c>
      <c r="DG307" s="212"/>
      <c r="DH307" s="212"/>
      <c r="DI307" s="212"/>
      <c r="DJ307" s="212"/>
      <c r="DK307" s="212"/>
      <c r="DL307" s="212"/>
      <c r="DM307" s="212"/>
      <c r="DN307" s="212"/>
      <c r="DO307" s="212"/>
      <c r="DP307" s="212"/>
      <c r="DQ307" s="212"/>
      <c r="DR307" s="264">
        <f t="shared" si="2014"/>
        <v>92</v>
      </c>
      <c r="DS307" s="241">
        <f t="shared" si="2015"/>
        <v>18</v>
      </c>
      <c r="DT307" s="212">
        <f t="shared" si="2016"/>
        <v>13</v>
      </c>
      <c r="DU307" s="212">
        <f t="shared" si="2017"/>
        <v>13</v>
      </c>
      <c r="DV307" s="212">
        <f t="shared" si="2018"/>
        <v>12</v>
      </c>
      <c r="DW307" s="212">
        <f t="shared" si="2019"/>
        <v>13</v>
      </c>
      <c r="DX307" s="264">
        <f t="shared" si="2020"/>
        <v>9</v>
      </c>
      <c r="DY307" s="265">
        <f t="shared" si="2021"/>
        <v>14</v>
      </c>
      <c r="DZ307" s="212">
        <f t="shared" si="2022"/>
        <v>92</v>
      </c>
      <c r="EA307" s="212">
        <f t="shared" si="2023"/>
        <v>18</v>
      </c>
      <c r="EB307" s="212">
        <f t="shared" si="2024"/>
        <v>13</v>
      </c>
      <c r="EC307" s="212">
        <f t="shared" ref="EC307:ED307" si="2306">IF(ISEVEN($B307),DT307,0)</f>
        <v>0</v>
      </c>
      <c r="ED307" s="212">
        <f t="shared" si="2306"/>
        <v>0</v>
      </c>
      <c r="EE307" s="212">
        <f t="shared" ref="EE307:EF307" si="2307">IF(ISODD($B307),DU307,0)</f>
        <v>13</v>
      </c>
      <c r="EF307" s="212">
        <f t="shared" si="2307"/>
        <v>12</v>
      </c>
      <c r="EG307" s="212">
        <f t="shared" si="2027"/>
        <v>0</v>
      </c>
      <c r="EH307" s="212">
        <f t="shared" si="2028"/>
        <v>13</v>
      </c>
      <c r="EI307" s="212">
        <f t="shared" ref="EI307:EJ307" si="2308">IF(ISEVEN($B307),DW307,0)</f>
        <v>0</v>
      </c>
      <c r="EJ307" s="212">
        <f t="shared" si="2308"/>
        <v>0</v>
      </c>
      <c r="EK307" s="264">
        <f t="shared" ref="EK307:EL307" si="2309">IF(ISODD($B307),DX307,0)</f>
        <v>9</v>
      </c>
      <c r="EL307" s="212">
        <f t="shared" si="2309"/>
        <v>14</v>
      </c>
      <c r="EM307" s="212">
        <f t="shared" si="2031"/>
        <v>0</v>
      </c>
      <c r="EN307" s="212"/>
      <c r="EO307" s="212"/>
      <c r="EP307" s="241">
        <f t="shared" si="2032"/>
        <v>18</v>
      </c>
      <c r="EQ307" s="212">
        <f t="shared" si="2033"/>
        <v>16</v>
      </c>
      <c r="ER307" s="212">
        <f t="shared" si="2034"/>
        <v>16</v>
      </c>
      <c r="ES307" s="212">
        <f t="shared" si="2035"/>
        <v>14</v>
      </c>
      <c r="ET307" s="264">
        <f t="shared" si="2036"/>
        <v>13</v>
      </c>
      <c r="EU307" s="212">
        <f t="shared" si="2037"/>
        <v>15</v>
      </c>
      <c r="EV307" s="212"/>
      <c r="EW307" s="212">
        <f t="shared" si="2038"/>
        <v>92</v>
      </c>
      <c r="EX307" s="212">
        <f t="shared" si="2039"/>
        <v>18</v>
      </c>
      <c r="EY307" s="212">
        <f t="shared" si="2040"/>
        <v>16</v>
      </c>
      <c r="EZ307" s="212">
        <f t="shared" ref="EZ307:FA307" si="2310">IF(ISEVEN($B307),EQ307,0)</f>
        <v>0</v>
      </c>
      <c r="FA307" s="212">
        <f t="shared" si="2310"/>
        <v>0</v>
      </c>
      <c r="FB307" s="212">
        <f t="shared" ref="FB307:FC307" si="2311">IF(ISODD($B307),ER307,0)</f>
        <v>16</v>
      </c>
      <c r="FC307" s="212">
        <f t="shared" si="2311"/>
        <v>14</v>
      </c>
      <c r="FD307" s="212">
        <f t="shared" si="2043"/>
        <v>0</v>
      </c>
      <c r="FE307" s="264">
        <f t="shared" si="2044"/>
        <v>13</v>
      </c>
      <c r="FF307" s="212">
        <f t="shared" ref="FF307:FG307" si="2312">IF(ISEVEN($B307),ET307,0)</f>
        <v>0</v>
      </c>
      <c r="FG307" s="212">
        <f t="shared" si="2312"/>
        <v>0</v>
      </c>
      <c r="FH307" s="212">
        <f t="shared" si="2046"/>
        <v>15</v>
      </c>
      <c r="FI307" s="212">
        <v>0</v>
      </c>
      <c r="FJ307" s="212">
        <v>0</v>
      </c>
      <c r="FK307" s="212"/>
      <c r="FL307" s="212"/>
      <c r="FM307" s="262">
        <v>92</v>
      </c>
    </row>
    <row r="308" spans="1:169" ht="15.75" customHeight="1" x14ac:dyDescent="0.2">
      <c r="A308" s="268">
        <v>295</v>
      </c>
      <c r="B308" s="266">
        <v>213423243296</v>
      </c>
      <c r="C308" s="266" t="s">
        <v>311</v>
      </c>
      <c r="D308" s="250"/>
      <c r="E308" s="267" t="s">
        <v>312</v>
      </c>
      <c r="F308" s="252">
        <f t="shared" si="1913"/>
        <v>2</v>
      </c>
      <c r="G308" s="252">
        <f t="shared" si="1914"/>
        <v>2</v>
      </c>
      <c r="H308" s="252">
        <f t="shared" si="1915"/>
        <v>2</v>
      </c>
      <c r="I308" s="252">
        <f t="shared" si="1916"/>
        <v>2</v>
      </c>
      <c r="J308" s="252">
        <f t="shared" si="1917"/>
        <v>2</v>
      </c>
      <c r="K308" s="252">
        <f t="shared" si="1918"/>
        <v>2</v>
      </c>
      <c r="L308" s="252">
        <f t="shared" si="1919"/>
        <v>2</v>
      </c>
      <c r="M308" s="252">
        <f t="shared" si="1920"/>
        <v>2</v>
      </c>
      <c r="N308" s="252">
        <f t="shared" si="1921"/>
        <v>2</v>
      </c>
      <c r="O308" s="253">
        <f t="shared" si="1922"/>
        <v>0</v>
      </c>
      <c r="P308" s="252">
        <f t="shared" si="1923"/>
        <v>0</v>
      </c>
      <c r="Q308" s="252">
        <f t="shared" si="1924"/>
        <v>0</v>
      </c>
      <c r="R308" s="252">
        <f t="shared" si="1925"/>
        <v>0</v>
      </c>
      <c r="S308" s="254">
        <f t="shared" si="1926"/>
        <v>0</v>
      </c>
      <c r="T308" s="255">
        <f t="shared" si="1927"/>
        <v>4</v>
      </c>
      <c r="U308" s="252">
        <f t="shared" si="1928"/>
        <v>12</v>
      </c>
      <c r="V308" s="252">
        <f t="shared" si="1929"/>
        <v>0</v>
      </c>
      <c r="W308" s="252">
        <f t="shared" si="1930"/>
        <v>0</v>
      </c>
      <c r="X308" s="254">
        <f t="shared" si="1931"/>
        <v>0</v>
      </c>
      <c r="Y308" s="256">
        <f t="shared" si="1932"/>
        <v>3</v>
      </c>
      <c r="Z308" s="252">
        <f t="shared" si="1933"/>
        <v>13</v>
      </c>
      <c r="AA308" s="252">
        <f t="shared" si="1934"/>
        <v>0</v>
      </c>
      <c r="AB308" s="252">
        <f t="shared" si="1935"/>
        <v>0</v>
      </c>
      <c r="AC308" s="254">
        <f t="shared" si="1936"/>
        <v>0</v>
      </c>
      <c r="AD308" s="255">
        <f t="shared" si="1937"/>
        <v>3</v>
      </c>
      <c r="AE308" s="252">
        <f t="shared" si="1938"/>
        <v>0</v>
      </c>
      <c r="AF308" s="252">
        <f t="shared" si="1939"/>
        <v>0</v>
      </c>
      <c r="AG308" s="252">
        <f t="shared" si="1940"/>
        <v>0</v>
      </c>
      <c r="AH308" s="254">
        <f t="shared" si="1941"/>
        <v>0</v>
      </c>
      <c r="AI308" s="257">
        <f t="shared" si="1942"/>
        <v>4</v>
      </c>
      <c r="AJ308" s="252">
        <f t="shared" si="1943"/>
        <v>0</v>
      </c>
      <c r="AK308" s="252">
        <f t="shared" si="1944"/>
        <v>0</v>
      </c>
      <c r="AL308" s="252">
        <f t="shared" si="1945"/>
        <v>0</v>
      </c>
      <c r="AM308" s="254">
        <f t="shared" si="1946"/>
        <v>0</v>
      </c>
      <c r="AN308" s="257">
        <f t="shared" si="1947"/>
        <v>4</v>
      </c>
      <c r="AO308" s="252">
        <f t="shared" si="1948"/>
        <v>13</v>
      </c>
      <c r="AP308" s="252">
        <f t="shared" si="1949"/>
        <v>0</v>
      </c>
      <c r="AQ308" s="252">
        <f t="shared" si="1950"/>
        <v>0</v>
      </c>
      <c r="AR308" s="254">
        <f t="shared" si="1951"/>
        <v>0</v>
      </c>
      <c r="AS308" s="257">
        <f t="shared" si="1952"/>
        <v>3</v>
      </c>
      <c r="AT308" s="252">
        <f t="shared" si="1953"/>
        <v>0</v>
      </c>
      <c r="AU308" s="252">
        <f t="shared" si="1954"/>
        <v>0</v>
      </c>
      <c r="AV308" s="252">
        <f t="shared" si="1955"/>
        <v>0</v>
      </c>
      <c r="AW308" s="254">
        <f t="shared" si="1956"/>
        <v>0</v>
      </c>
      <c r="AX308" s="258">
        <f t="shared" si="1957"/>
        <v>4</v>
      </c>
      <c r="AY308" s="252">
        <f t="shared" si="1958"/>
        <v>13</v>
      </c>
      <c r="AZ308" s="252">
        <f t="shared" si="1959"/>
        <v>0</v>
      </c>
      <c r="BA308" s="252">
        <f t="shared" si="1960"/>
        <v>0</v>
      </c>
      <c r="BB308" s="254">
        <f t="shared" si="1961"/>
        <v>0</v>
      </c>
      <c r="BC308" s="257">
        <f t="shared" si="1962"/>
        <v>3</v>
      </c>
      <c r="BD308" s="259">
        <f t="shared" si="1963"/>
        <v>8</v>
      </c>
      <c r="BE308" s="252">
        <f t="shared" si="1964"/>
        <v>0</v>
      </c>
      <c r="BF308" s="252">
        <f t="shared" si="1965"/>
        <v>0</v>
      </c>
      <c r="BG308" s="254">
        <f t="shared" si="1966"/>
        <v>0</v>
      </c>
      <c r="BH308" s="257">
        <f t="shared" si="1967"/>
        <v>3</v>
      </c>
      <c r="BI308" s="252">
        <f t="shared" si="1968"/>
        <v>0</v>
      </c>
      <c r="BJ308" s="252">
        <f t="shared" si="1969"/>
        <v>0</v>
      </c>
      <c r="BK308" s="252">
        <f t="shared" si="1970"/>
        <v>0</v>
      </c>
      <c r="BL308" s="254">
        <f t="shared" si="1971"/>
        <v>0</v>
      </c>
      <c r="BM308" s="260">
        <f t="shared" si="1972"/>
        <v>4</v>
      </c>
      <c r="BN308" s="252">
        <f t="shared" si="1973"/>
        <v>0</v>
      </c>
      <c r="BO308" s="252">
        <f t="shared" si="1974"/>
        <v>0</v>
      </c>
      <c r="BP308" s="252">
        <f t="shared" si="1975"/>
        <v>0</v>
      </c>
      <c r="BQ308" s="254">
        <f t="shared" si="1976"/>
        <v>0</v>
      </c>
      <c r="BR308" s="261">
        <f t="shared" si="1977"/>
        <v>4</v>
      </c>
      <c r="BS308" s="252">
        <f t="shared" si="1978"/>
        <v>14</v>
      </c>
      <c r="BT308" s="252">
        <f t="shared" si="1979"/>
        <v>0</v>
      </c>
      <c r="BU308" s="252">
        <f t="shared" si="1980"/>
        <v>0</v>
      </c>
      <c r="BV308" s="254">
        <f t="shared" si="1981"/>
        <v>0</v>
      </c>
      <c r="BW308" s="261">
        <f t="shared" si="1982"/>
        <v>3</v>
      </c>
      <c r="BX308" s="262">
        <v>91</v>
      </c>
      <c r="BY308" s="262">
        <v>91</v>
      </c>
      <c r="BZ308" s="246" t="e">
        <f t="shared" si="1983"/>
        <v>#VALUE!</v>
      </c>
      <c r="CA308" s="246">
        <f t="shared" si="1984"/>
        <v>20</v>
      </c>
      <c r="CB308" s="246" t="e">
        <f t="shared" si="1985"/>
        <v>#VALUE!</v>
      </c>
      <c r="CC308" s="246" t="e">
        <f t="shared" si="1986"/>
        <v>#VALUE!</v>
      </c>
      <c r="CD308" s="246" t="e">
        <f t="shared" si="1987"/>
        <v>#VALUE!</v>
      </c>
      <c r="CE308" s="246" t="e">
        <f t="shared" si="1988"/>
        <v>#VALUE!</v>
      </c>
      <c r="CF308" s="246" t="e">
        <f t="shared" si="1989"/>
        <v>#VALUE!</v>
      </c>
      <c r="CG308" s="246" t="e">
        <f t="shared" si="1990"/>
        <v>#VALUE!</v>
      </c>
      <c r="CH308" s="246" t="e">
        <f t="shared" si="1991"/>
        <v>#VALUE!</v>
      </c>
      <c r="CI308" s="246" t="e">
        <f t="shared" si="1992"/>
        <v>#VALUE!</v>
      </c>
      <c r="CJ308" s="246" t="e">
        <f t="shared" si="1993"/>
        <v>#VALUE!</v>
      </c>
      <c r="CK308" s="246" t="e">
        <f t="shared" si="1994"/>
        <v>#VALUE!</v>
      </c>
      <c r="CL308" s="246" t="e">
        <f t="shared" si="1995"/>
        <v>#VALUE!</v>
      </c>
      <c r="CM308" s="246" t="e">
        <f t="shared" si="1996"/>
        <v>#VALUE!</v>
      </c>
      <c r="CN308" s="246" t="e">
        <f t="shared" si="1997"/>
        <v>#VALUE!</v>
      </c>
      <c r="CO308" s="263" t="str">
        <f t="shared" si="1998"/>
        <v>2023PEC AI 216</v>
      </c>
      <c r="CP308" s="246" t="e">
        <f t="shared" si="1999"/>
        <v>#VALUE!</v>
      </c>
      <c r="CQ308" s="211"/>
      <c r="CR308" s="246">
        <f t="shared" si="2000"/>
        <v>20</v>
      </c>
      <c r="CS308" s="246" t="e">
        <f t="shared" si="2001"/>
        <v>#VALUE!</v>
      </c>
      <c r="CT308" s="246" t="e">
        <f t="shared" si="2002"/>
        <v>#VALUE!</v>
      </c>
      <c r="CU308" s="246" t="e">
        <f t="shared" si="2003"/>
        <v>#VALUE!</v>
      </c>
      <c r="CV308" s="246" t="e">
        <f t="shared" si="2004"/>
        <v>#VALUE!</v>
      </c>
      <c r="CW308" s="246" t="e">
        <f t="shared" si="2005"/>
        <v>#VALUE!</v>
      </c>
      <c r="CX308" s="246" t="e">
        <f t="shared" si="2006"/>
        <v>#VALUE!</v>
      </c>
      <c r="CY308" s="246" t="e">
        <f t="shared" si="2007"/>
        <v>#VALUE!</v>
      </c>
      <c r="CZ308" s="246" t="e">
        <f t="shared" si="2008"/>
        <v>#VALUE!</v>
      </c>
      <c r="DA308" s="246" t="e">
        <f t="shared" si="2009"/>
        <v>#VALUE!</v>
      </c>
      <c r="DB308" s="246" t="e">
        <f t="shared" si="2010"/>
        <v>#VALUE!</v>
      </c>
      <c r="DC308" s="246" t="e">
        <f t="shared" si="2011"/>
        <v>#VALUE!</v>
      </c>
      <c r="DD308" s="246" t="e">
        <f t="shared" si="2012"/>
        <v>#VALUE!</v>
      </c>
      <c r="DE308" s="212"/>
      <c r="DF308" s="212" t="e">
        <f t="shared" si="2013"/>
        <v>#VALUE!</v>
      </c>
      <c r="DG308" s="212"/>
      <c r="DH308" s="212"/>
      <c r="DI308" s="212"/>
      <c r="DJ308" s="212"/>
      <c r="DK308" s="212"/>
      <c r="DL308" s="212"/>
      <c r="DM308" s="212"/>
      <c r="DN308" s="212"/>
      <c r="DO308" s="212"/>
      <c r="DP308" s="212"/>
      <c r="DQ308" s="212"/>
      <c r="DR308" s="264">
        <f t="shared" si="2014"/>
        <v>91</v>
      </c>
      <c r="DS308" s="241">
        <f t="shared" si="2015"/>
        <v>18</v>
      </c>
      <c r="DT308" s="212">
        <f t="shared" si="2016"/>
        <v>12</v>
      </c>
      <c r="DU308" s="212">
        <f t="shared" si="2017"/>
        <v>13</v>
      </c>
      <c r="DV308" s="212">
        <f t="shared" si="2018"/>
        <v>13</v>
      </c>
      <c r="DW308" s="212">
        <f t="shared" si="2019"/>
        <v>13</v>
      </c>
      <c r="DX308" s="264">
        <f t="shared" si="2020"/>
        <v>8</v>
      </c>
      <c r="DY308" s="265">
        <f t="shared" si="2021"/>
        <v>14</v>
      </c>
      <c r="DZ308" s="212">
        <f t="shared" si="2022"/>
        <v>91</v>
      </c>
      <c r="EA308" s="212">
        <f t="shared" si="2023"/>
        <v>18</v>
      </c>
      <c r="EB308" s="212">
        <f t="shared" si="2024"/>
        <v>0</v>
      </c>
      <c r="EC308" s="212">
        <f t="shared" ref="EC308:ED308" si="2313">IF(ISEVEN($B308),DT308,0)</f>
        <v>12</v>
      </c>
      <c r="ED308" s="212">
        <f t="shared" si="2313"/>
        <v>13</v>
      </c>
      <c r="EE308" s="212">
        <f t="shared" ref="EE308:EF308" si="2314">IF(ISODD($B308),DU308,0)</f>
        <v>0</v>
      </c>
      <c r="EF308" s="212">
        <f t="shared" si="2314"/>
        <v>0</v>
      </c>
      <c r="EG308" s="212">
        <f t="shared" si="2027"/>
        <v>13</v>
      </c>
      <c r="EH308" s="212">
        <f t="shared" si="2028"/>
        <v>0</v>
      </c>
      <c r="EI308" s="212">
        <f t="shared" ref="EI308:EJ308" si="2315">IF(ISEVEN($B308),DW308,0)</f>
        <v>13</v>
      </c>
      <c r="EJ308" s="264">
        <f t="shared" si="2315"/>
        <v>8</v>
      </c>
      <c r="EK308" s="212">
        <f t="shared" ref="EK308:EL308" si="2316">IF(ISODD($B308),DX308,0)</f>
        <v>0</v>
      </c>
      <c r="EL308" s="212">
        <f t="shared" si="2316"/>
        <v>0</v>
      </c>
      <c r="EM308" s="212">
        <f t="shared" si="2031"/>
        <v>14</v>
      </c>
      <c r="EN308" s="212"/>
      <c r="EO308" s="212"/>
      <c r="EP308" s="241">
        <f t="shared" si="2032"/>
        <v>18</v>
      </c>
      <c r="EQ308" s="212">
        <f t="shared" si="2033"/>
        <v>15</v>
      </c>
      <c r="ER308" s="212">
        <f t="shared" si="2034"/>
        <v>16</v>
      </c>
      <c r="ES308" s="212">
        <f t="shared" si="2035"/>
        <v>16</v>
      </c>
      <c r="ET308" s="264">
        <f t="shared" si="2036"/>
        <v>11</v>
      </c>
      <c r="EU308" s="212">
        <f t="shared" si="2037"/>
        <v>15</v>
      </c>
      <c r="EV308" s="212"/>
      <c r="EW308" s="212">
        <f t="shared" si="2038"/>
        <v>91</v>
      </c>
      <c r="EX308" s="212">
        <f t="shared" si="2039"/>
        <v>18</v>
      </c>
      <c r="EY308" s="212">
        <f t="shared" si="2040"/>
        <v>0</v>
      </c>
      <c r="EZ308" s="212">
        <f t="shared" ref="EZ308:FA308" si="2317">IF(ISEVEN($B308),EQ308,0)</f>
        <v>15</v>
      </c>
      <c r="FA308" s="212">
        <f t="shared" si="2317"/>
        <v>16</v>
      </c>
      <c r="FB308" s="212">
        <f t="shared" ref="FB308:FC308" si="2318">IF(ISODD($B308),ER308,0)</f>
        <v>0</v>
      </c>
      <c r="FC308" s="212">
        <f t="shared" si="2318"/>
        <v>0</v>
      </c>
      <c r="FD308" s="212">
        <f t="shared" si="2043"/>
        <v>16</v>
      </c>
      <c r="FE308" s="212">
        <f t="shared" si="2044"/>
        <v>0</v>
      </c>
      <c r="FF308" s="264">
        <f t="shared" ref="FF308:FG308" si="2319">IF(ISEVEN($B308),ET308,0)</f>
        <v>11</v>
      </c>
      <c r="FG308" s="212">
        <f t="shared" si="2319"/>
        <v>15</v>
      </c>
      <c r="FH308" s="212">
        <f t="shared" si="2046"/>
        <v>0</v>
      </c>
      <c r="FI308" s="212">
        <v>0</v>
      </c>
      <c r="FJ308" s="212">
        <v>0</v>
      </c>
      <c r="FK308" s="212"/>
      <c r="FL308" s="212"/>
      <c r="FM308" s="262">
        <v>91</v>
      </c>
    </row>
    <row r="309" spans="1:169" ht="15.75" customHeight="1" x14ac:dyDescent="0.2">
      <c r="A309" s="247">
        <v>296</v>
      </c>
      <c r="B309" s="266">
        <v>213423243298</v>
      </c>
      <c r="C309" s="266" t="s">
        <v>315</v>
      </c>
      <c r="D309" s="250"/>
      <c r="E309" s="267" t="s">
        <v>314</v>
      </c>
      <c r="F309" s="252">
        <f t="shared" si="1913"/>
        <v>2</v>
      </c>
      <c r="G309" s="252">
        <f t="shared" si="1914"/>
        <v>2</v>
      </c>
      <c r="H309" s="252">
        <f t="shared" si="1915"/>
        <v>2</v>
      </c>
      <c r="I309" s="252">
        <f t="shared" si="1916"/>
        <v>2</v>
      </c>
      <c r="J309" s="252">
        <f t="shared" si="1917"/>
        <v>2</v>
      </c>
      <c r="K309" s="252">
        <f t="shared" si="1918"/>
        <v>2</v>
      </c>
      <c r="L309" s="252">
        <f t="shared" si="1919"/>
        <v>2</v>
      </c>
      <c r="M309" s="252">
        <f t="shared" si="1920"/>
        <v>2</v>
      </c>
      <c r="N309" s="252">
        <f t="shared" si="1921"/>
        <v>0</v>
      </c>
      <c r="O309" s="253">
        <f t="shared" si="1922"/>
        <v>0</v>
      </c>
      <c r="P309" s="252">
        <f t="shared" si="1923"/>
        <v>0</v>
      </c>
      <c r="Q309" s="252">
        <f t="shared" si="1924"/>
        <v>0</v>
      </c>
      <c r="R309" s="252">
        <f t="shared" si="1925"/>
        <v>0</v>
      </c>
      <c r="S309" s="254">
        <f t="shared" si="1926"/>
        <v>0</v>
      </c>
      <c r="T309" s="255">
        <f t="shared" si="1927"/>
        <v>4</v>
      </c>
      <c r="U309" s="252">
        <f t="shared" si="1928"/>
        <v>11</v>
      </c>
      <c r="V309" s="252">
        <f t="shared" si="1929"/>
        <v>0</v>
      </c>
      <c r="W309" s="252">
        <f t="shared" si="1930"/>
        <v>0</v>
      </c>
      <c r="X309" s="254">
        <f t="shared" si="1931"/>
        <v>0</v>
      </c>
      <c r="Y309" s="256">
        <f t="shared" si="1932"/>
        <v>3</v>
      </c>
      <c r="Z309" s="252">
        <f t="shared" si="1933"/>
        <v>12</v>
      </c>
      <c r="AA309" s="252">
        <f t="shared" si="1934"/>
        <v>0</v>
      </c>
      <c r="AB309" s="252">
        <f t="shared" si="1935"/>
        <v>0</v>
      </c>
      <c r="AC309" s="254">
        <f t="shared" si="1936"/>
        <v>0</v>
      </c>
      <c r="AD309" s="255">
        <f t="shared" si="1937"/>
        <v>3</v>
      </c>
      <c r="AE309" s="252">
        <f t="shared" si="1938"/>
        <v>0</v>
      </c>
      <c r="AF309" s="252">
        <f t="shared" si="1939"/>
        <v>0</v>
      </c>
      <c r="AG309" s="252">
        <f t="shared" si="1940"/>
        <v>0</v>
      </c>
      <c r="AH309" s="254">
        <f t="shared" si="1941"/>
        <v>0</v>
      </c>
      <c r="AI309" s="257">
        <f t="shared" si="1942"/>
        <v>4</v>
      </c>
      <c r="AJ309" s="252">
        <f t="shared" si="1943"/>
        <v>0</v>
      </c>
      <c r="AK309" s="252">
        <f t="shared" si="1944"/>
        <v>0</v>
      </c>
      <c r="AL309" s="252">
        <f t="shared" si="1945"/>
        <v>0</v>
      </c>
      <c r="AM309" s="254">
        <f t="shared" si="1946"/>
        <v>0</v>
      </c>
      <c r="AN309" s="257">
        <f t="shared" si="1947"/>
        <v>4</v>
      </c>
      <c r="AO309" s="252">
        <f t="shared" si="1948"/>
        <v>12</v>
      </c>
      <c r="AP309" s="252">
        <f t="shared" si="1949"/>
        <v>0</v>
      </c>
      <c r="AQ309" s="252">
        <f t="shared" si="1950"/>
        <v>0</v>
      </c>
      <c r="AR309" s="254">
        <f t="shared" si="1951"/>
        <v>0</v>
      </c>
      <c r="AS309" s="257">
        <f t="shared" si="1952"/>
        <v>3</v>
      </c>
      <c r="AT309" s="252">
        <f t="shared" si="1953"/>
        <v>0</v>
      </c>
      <c r="AU309" s="252">
        <f t="shared" si="1954"/>
        <v>0</v>
      </c>
      <c r="AV309" s="252">
        <f t="shared" si="1955"/>
        <v>0</v>
      </c>
      <c r="AW309" s="254">
        <f t="shared" si="1956"/>
        <v>0</v>
      </c>
      <c r="AX309" s="258">
        <f t="shared" si="1957"/>
        <v>4</v>
      </c>
      <c r="AY309" s="252">
        <f t="shared" si="1958"/>
        <v>12</v>
      </c>
      <c r="AZ309" s="252">
        <f t="shared" si="1959"/>
        <v>0</v>
      </c>
      <c r="BA309" s="252">
        <f t="shared" si="1960"/>
        <v>0</v>
      </c>
      <c r="BB309" s="254">
        <f t="shared" si="1961"/>
        <v>0</v>
      </c>
      <c r="BC309" s="257">
        <f t="shared" si="1962"/>
        <v>3</v>
      </c>
      <c r="BD309" s="259">
        <f t="shared" si="1963"/>
        <v>5</v>
      </c>
      <c r="BE309" s="252">
        <f t="shared" si="1964"/>
        <v>0</v>
      </c>
      <c r="BF309" s="252">
        <f t="shared" si="1965"/>
        <v>0</v>
      </c>
      <c r="BG309" s="254">
        <f t="shared" si="1966"/>
        <v>0</v>
      </c>
      <c r="BH309" s="257">
        <f t="shared" si="1967"/>
        <v>3</v>
      </c>
      <c r="BI309" s="252">
        <f t="shared" si="1968"/>
        <v>0</v>
      </c>
      <c r="BJ309" s="252">
        <f t="shared" si="1969"/>
        <v>0</v>
      </c>
      <c r="BK309" s="252">
        <f t="shared" si="1970"/>
        <v>0</v>
      </c>
      <c r="BL309" s="254">
        <f t="shared" si="1971"/>
        <v>0</v>
      </c>
      <c r="BM309" s="260">
        <f t="shared" si="1972"/>
        <v>4</v>
      </c>
      <c r="BN309" s="252">
        <f t="shared" si="1973"/>
        <v>0</v>
      </c>
      <c r="BO309" s="252">
        <f t="shared" si="1974"/>
        <v>0</v>
      </c>
      <c r="BP309" s="252">
        <f t="shared" si="1975"/>
        <v>0</v>
      </c>
      <c r="BQ309" s="254">
        <f t="shared" si="1976"/>
        <v>0</v>
      </c>
      <c r="BR309" s="261">
        <f t="shared" si="1977"/>
        <v>4</v>
      </c>
      <c r="BS309" s="252">
        <f t="shared" si="1978"/>
        <v>12</v>
      </c>
      <c r="BT309" s="252">
        <f t="shared" si="1979"/>
        <v>0</v>
      </c>
      <c r="BU309" s="252">
        <f t="shared" si="1980"/>
        <v>0</v>
      </c>
      <c r="BV309" s="254">
        <f t="shared" si="1981"/>
        <v>0</v>
      </c>
      <c r="BW309" s="261">
        <f t="shared" si="1982"/>
        <v>3</v>
      </c>
      <c r="BX309" s="262">
        <v>80</v>
      </c>
      <c r="BY309" s="262">
        <v>80</v>
      </c>
      <c r="BZ309" s="246" t="e">
        <f t="shared" si="1983"/>
        <v>#VALUE!</v>
      </c>
      <c r="CA309" s="246">
        <f t="shared" si="1984"/>
        <v>14</v>
      </c>
      <c r="CB309" s="246" t="e">
        <f t="shared" si="1985"/>
        <v>#VALUE!</v>
      </c>
      <c r="CC309" s="246" t="e">
        <f t="shared" si="1986"/>
        <v>#VALUE!</v>
      </c>
      <c r="CD309" s="246" t="e">
        <f t="shared" si="1987"/>
        <v>#VALUE!</v>
      </c>
      <c r="CE309" s="246" t="e">
        <f t="shared" si="1988"/>
        <v>#VALUE!</v>
      </c>
      <c r="CF309" s="246" t="e">
        <f t="shared" si="1989"/>
        <v>#VALUE!</v>
      </c>
      <c r="CG309" s="246" t="e">
        <f t="shared" si="1990"/>
        <v>#VALUE!</v>
      </c>
      <c r="CH309" s="246" t="e">
        <f t="shared" si="1991"/>
        <v>#VALUE!</v>
      </c>
      <c r="CI309" s="246" t="e">
        <f t="shared" si="1992"/>
        <v>#VALUE!</v>
      </c>
      <c r="CJ309" s="246" t="e">
        <f t="shared" si="1993"/>
        <v>#VALUE!</v>
      </c>
      <c r="CK309" s="246" t="e">
        <f t="shared" si="1994"/>
        <v>#VALUE!</v>
      </c>
      <c r="CL309" s="246" t="e">
        <f t="shared" si="1995"/>
        <v>#VALUE!</v>
      </c>
      <c r="CM309" s="246" t="e">
        <f t="shared" si="1996"/>
        <v>#VALUE!</v>
      </c>
      <c r="CN309" s="246" t="e">
        <f t="shared" si="1997"/>
        <v>#VALUE!</v>
      </c>
      <c r="CO309" s="263" t="str">
        <f t="shared" si="1998"/>
        <v>2023PEC AI 218</v>
      </c>
      <c r="CP309" s="246" t="e">
        <f t="shared" si="1999"/>
        <v>#VALUE!</v>
      </c>
      <c r="CQ309" s="211"/>
      <c r="CR309" s="246">
        <f t="shared" si="2000"/>
        <v>13</v>
      </c>
      <c r="CS309" s="246" t="e">
        <f t="shared" si="2001"/>
        <v>#VALUE!</v>
      </c>
      <c r="CT309" s="246" t="e">
        <f t="shared" si="2002"/>
        <v>#VALUE!</v>
      </c>
      <c r="CU309" s="246" t="e">
        <f t="shared" si="2003"/>
        <v>#VALUE!</v>
      </c>
      <c r="CV309" s="246" t="e">
        <f t="shared" si="2004"/>
        <v>#VALUE!</v>
      </c>
      <c r="CW309" s="246" t="e">
        <f t="shared" si="2005"/>
        <v>#VALUE!</v>
      </c>
      <c r="CX309" s="246" t="e">
        <f t="shared" si="2006"/>
        <v>#VALUE!</v>
      </c>
      <c r="CY309" s="246" t="e">
        <f t="shared" si="2007"/>
        <v>#VALUE!</v>
      </c>
      <c r="CZ309" s="246" t="e">
        <f t="shared" si="2008"/>
        <v>#VALUE!</v>
      </c>
      <c r="DA309" s="246" t="e">
        <f t="shared" si="2009"/>
        <v>#VALUE!</v>
      </c>
      <c r="DB309" s="246" t="e">
        <f t="shared" si="2010"/>
        <v>#VALUE!</v>
      </c>
      <c r="DC309" s="246" t="e">
        <f t="shared" si="2011"/>
        <v>#VALUE!</v>
      </c>
      <c r="DD309" s="246" t="e">
        <f t="shared" si="2012"/>
        <v>#VALUE!</v>
      </c>
      <c r="DE309" s="212"/>
      <c r="DF309" s="212" t="e">
        <f t="shared" si="2013"/>
        <v>#VALUE!</v>
      </c>
      <c r="DG309" s="212"/>
      <c r="DH309" s="212"/>
      <c r="DI309" s="212"/>
      <c r="DJ309" s="212"/>
      <c r="DK309" s="212"/>
      <c r="DL309" s="212"/>
      <c r="DM309" s="212"/>
      <c r="DN309" s="212"/>
      <c r="DO309" s="212"/>
      <c r="DP309" s="212"/>
      <c r="DQ309" s="212"/>
      <c r="DR309" s="264">
        <f t="shared" si="2014"/>
        <v>80</v>
      </c>
      <c r="DS309" s="241">
        <f t="shared" si="2015"/>
        <v>16</v>
      </c>
      <c r="DT309" s="212">
        <f t="shared" si="2016"/>
        <v>11</v>
      </c>
      <c r="DU309" s="212">
        <f t="shared" si="2017"/>
        <v>12</v>
      </c>
      <c r="DV309" s="212">
        <f t="shared" si="2018"/>
        <v>12</v>
      </c>
      <c r="DW309" s="212">
        <f t="shared" si="2019"/>
        <v>12</v>
      </c>
      <c r="DX309" s="264">
        <f t="shared" si="2020"/>
        <v>5</v>
      </c>
      <c r="DY309" s="265">
        <f t="shared" si="2021"/>
        <v>12</v>
      </c>
      <c r="DZ309" s="212">
        <f t="shared" si="2022"/>
        <v>80</v>
      </c>
      <c r="EA309" s="212">
        <f t="shared" si="2023"/>
        <v>16</v>
      </c>
      <c r="EB309" s="212">
        <f t="shared" si="2024"/>
        <v>0</v>
      </c>
      <c r="EC309" s="212">
        <f t="shared" ref="EC309:ED309" si="2320">IF(ISEVEN($B309),DT309,0)</f>
        <v>11</v>
      </c>
      <c r="ED309" s="212">
        <f t="shared" si="2320"/>
        <v>12</v>
      </c>
      <c r="EE309" s="212">
        <f t="shared" ref="EE309:EF309" si="2321">IF(ISODD($B309),DU309,0)</f>
        <v>0</v>
      </c>
      <c r="EF309" s="212">
        <f t="shared" si="2321"/>
        <v>0</v>
      </c>
      <c r="EG309" s="212">
        <f t="shared" si="2027"/>
        <v>12</v>
      </c>
      <c r="EH309" s="212">
        <f t="shared" si="2028"/>
        <v>0</v>
      </c>
      <c r="EI309" s="212">
        <f t="shared" ref="EI309:EJ309" si="2322">IF(ISEVEN($B309),DW309,0)</f>
        <v>12</v>
      </c>
      <c r="EJ309" s="264">
        <f t="shared" si="2322"/>
        <v>5</v>
      </c>
      <c r="EK309" s="212">
        <f t="shared" ref="EK309:EL309" si="2323">IF(ISODD($B309),DX309,0)</f>
        <v>0</v>
      </c>
      <c r="EL309" s="212">
        <f t="shared" si="2323"/>
        <v>0</v>
      </c>
      <c r="EM309" s="212">
        <f t="shared" si="2031"/>
        <v>12</v>
      </c>
      <c r="EN309" s="212"/>
      <c r="EO309" s="212"/>
      <c r="EP309" s="241">
        <f t="shared" si="2032"/>
        <v>16</v>
      </c>
      <c r="EQ309" s="212">
        <f t="shared" si="2033"/>
        <v>13</v>
      </c>
      <c r="ER309" s="212">
        <f t="shared" si="2034"/>
        <v>14</v>
      </c>
      <c r="ES309" s="212">
        <f t="shared" si="2035"/>
        <v>14</v>
      </c>
      <c r="ET309" s="264">
        <f t="shared" si="2036"/>
        <v>10</v>
      </c>
      <c r="EU309" s="212">
        <f t="shared" si="2037"/>
        <v>13</v>
      </c>
      <c r="EV309" s="212"/>
      <c r="EW309" s="212">
        <f t="shared" si="2038"/>
        <v>80</v>
      </c>
      <c r="EX309" s="212">
        <f t="shared" si="2039"/>
        <v>16</v>
      </c>
      <c r="EY309" s="212">
        <f t="shared" si="2040"/>
        <v>0</v>
      </c>
      <c r="EZ309" s="212">
        <f t="shared" ref="EZ309:FA309" si="2324">IF(ISEVEN($B309),EQ309,0)</f>
        <v>13</v>
      </c>
      <c r="FA309" s="212">
        <f t="shared" si="2324"/>
        <v>14</v>
      </c>
      <c r="FB309" s="212">
        <f t="shared" ref="FB309:FC309" si="2325">IF(ISODD($B309),ER309,0)</f>
        <v>0</v>
      </c>
      <c r="FC309" s="212">
        <f t="shared" si="2325"/>
        <v>0</v>
      </c>
      <c r="FD309" s="212">
        <f t="shared" si="2043"/>
        <v>14</v>
      </c>
      <c r="FE309" s="212">
        <f t="shared" si="2044"/>
        <v>0</v>
      </c>
      <c r="FF309" s="264">
        <f t="shared" ref="FF309:FG309" si="2326">IF(ISEVEN($B309),ET309,0)</f>
        <v>10</v>
      </c>
      <c r="FG309" s="212">
        <f t="shared" si="2326"/>
        <v>13</v>
      </c>
      <c r="FH309" s="212">
        <f t="shared" si="2046"/>
        <v>0</v>
      </c>
      <c r="FI309" s="212">
        <v>0</v>
      </c>
      <c r="FJ309" s="212">
        <v>0</v>
      </c>
      <c r="FK309" s="212"/>
      <c r="FL309" s="212"/>
      <c r="FM309" s="262">
        <v>80</v>
      </c>
    </row>
    <row r="310" spans="1:169" ht="15.75" customHeight="1" x14ac:dyDescent="0.2">
      <c r="A310" s="268">
        <v>298</v>
      </c>
      <c r="B310" s="248">
        <v>213423243298</v>
      </c>
      <c r="C310" s="249" t="s">
        <v>802</v>
      </c>
      <c r="D310" s="250"/>
      <c r="E310" s="251" t="s">
        <v>803</v>
      </c>
      <c r="F310" s="252">
        <f t="shared" si="1913"/>
        <v>2</v>
      </c>
      <c r="G310" s="252">
        <f t="shared" si="1914"/>
        <v>2</v>
      </c>
      <c r="H310" s="252">
        <f t="shared" si="1915"/>
        <v>2</v>
      </c>
      <c r="I310" s="252">
        <f t="shared" si="1916"/>
        <v>2</v>
      </c>
      <c r="J310" s="252">
        <f t="shared" si="1917"/>
        <v>2</v>
      </c>
      <c r="K310" s="252">
        <f t="shared" si="1918"/>
        <v>2</v>
      </c>
      <c r="L310" s="252">
        <f t="shared" si="1919"/>
        <v>2</v>
      </c>
      <c r="M310" s="252">
        <f t="shared" si="1920"/>
        <v>2</v>
      </c>
      <c r="N310" s="252">
        <f t="shared" si="1921"/>
        <v>0</v>
      </c>
      <c r="O310" s="253">
        <f t="shared" si="1922"/>
        <v>0</v>
      </c>
      <c r="P310" s="252">
        <f t="shared" si="1923"/>
        <v>0</v>
      </c>
      <c r="Q310" s="252">
        <f t="shared" si="1924"/>
        <v>0</v>
      </c>
      <c r="R310" s="252">
        <f t="shared" si="1925"/>
        <v>0</v>
      </c>
      <c r="S310" s="254">
        <f t="shared" si="1926"/>
        <v>0</v>
      </c>
      <c r="T310" s="255">
        <f t="shared" si="1927"/>
        <v>4</v>
      </c>
      <c r="U310" s="252">
        <f t="shared" si="1928"/>
        <v>11</v>
      </c>
      <c r="V310" s="252">
        <f t="shared" si="1929"/>
        <v>0</v>
      </c>
      <c r="W310" s="252">
        <f t="shared" si="1930"/>
        <v>0</v>
      </c>
      <c r="X310" s="254">
        <f t="shared" si="1931"/>
        <v>0</v>
      </c>
      <c r="Y310" s="256">
        <f t="shared" si="1932"/>
        <v>3</v>
      </c>
      <c r="Z310" s="252">
        <f t="shared" si="1933"/>
        <v>12</v>
      </c>
      <c r="AA310" s="252">
        <f t="shared" si="1934"/>
        <v>0</v>
      </c>
      <c r="AB310" s="252">
        <f t="shared" si="1935"/>
        <v>0</v>
      </c>
      <c r="AC310" s="254">
        <f t="shared" si="1936"/>
        <v>0</v>
      </c>
      <c r="AD310" s="255">
        <f t="shared" si="1937"/>
        <v>3</v>
      </c>
      <c r="AE310" s="252">
        <f t="shared" si="1938"/>
        <v>0</v>
      </c>
      <c r="AF310" s="252">
        <f t="shared" si="1939"/>
        <v>0</v>
      </c>
      <c r="AG310" s="252">
        <f t="shared" si="1940"/>
        <v>0</v>
      </c>
      <c r="AH310" s="254">
        <f t="shared" si="1941"/>
        <v>0</v>
      </c>
      <c r="AI310" s="257">
        <f t="shared" si="1942"/>
        <v>4</v>
      </c>
      <c r="AJ310" s="252">
        <f t="shared" si="1943"/>
        <v>0</v>
      </c>
      <c r="AK310" s="252">
        <f t="shared" si="1944"/>
        <v>0</v>
      </c>
      <c r="AL310" s="252">
        <f t="shared" si="1945"/>
        <v>0</v>
      </c>
      <c r="AM310" s="254">
        <f t="shared" si="1946"/>
        <v>0</v>
      </c>
      <c r="AN310" s="257">
        <f t="shared" si="1947"/>
        <v>4</v>
      </c>
      <c r="AO310" s="252">
        <f t="shared" si="1948"/>
        <v>12</v>
      </c>
      <c r="AP310" s="252">
        <f t="shared" si="1949"/>
        <v>0</v>
      </c>
      <c r="AQ310" s="252">
        <f t="shared" si="1950"/>
        <v>0</v>
      </c>
      <c r="AR310" s="254">
        <f t="shared" si="1951"/>
        <v>0</v>
      </c>
      <c r="AS310" s="257">
        <f t="shared" si="1952"/>
        <v>3</v>
      </c>
      <c r="AT310" s="252">
        <f t="shared" si="1953"/>
        <v>0</v>
      </c>
      <c r="AU310" s="252">
        <f t="shared" si="1954"/>
        <v>0</v>
      </c>
      <c r="AV310" s="252">
        <f t="shared" si="1955"/>
        <v>0</v>
      </c>
      <c r="AW310" s="254">
        <f t="shared" si="1956"/>
        <v>0</v>
      </c>
      <c r="AX310" s="258">
        <f t="shared" si="1957"/>
        <v>4</v>
      </c>
      <c r="AY310" s="252">
        <f t="shared" si="1958"/>
        <v>12</v>
      </c>
      <c r="AZ310" s="252">
        <f t="shared" si="1959"/>
        <v>0</v>
      </c>
      <c r="BA310" s="252">
        <f t="shared" si="1960"/>
        <v>0</v>
      </c>
      <c r="BB310" s="254">
        <f t="shared" si="1961"/>
        <v>0</v>
      </c>
      <c r="BC310" s="257">
        <f t="shared" si="1962"/>
        <v>3</v>
      </c>
      <c r="BD310" s="259">
        <f t="shared" si="1963"/>
        <v>6</v>
      </c>
      <c r="BE310" s="252">
        <f t="shared" si="1964"/>
        <v>0</v>
      </c>
      <c r="BF310" s="252">
        <f t="shared" si="1965"/>
        <v>0</v>
      </c>
      <c r="BG310" s="254">
        <f t="shared" si="1966"/>
        <v>0</v>
      </c>
      <c r="BH310" s="257">
        <f t="shared" si="1967"/>
        <v>3</v>
      </c>
      <c r="BI310" s="252">
        <f t="shared" si="1968"/>
        <v>0</v>
      </c>
      <c r="BJ310" s="252">
        <f t="shared" si="1969"/>
        <v>0</v>
      </c>
      <c r="BK310" s="252">
        <f t="shared" si="1970"/>
        <v>0</v>
      </c>
      <c r="BL310" s="254">
        <f t="shared" si="1971"/>
        <v>0</v>
      </c>
      <c r="BM310" s="260">
        <f t="shared" si="1972"/>
        <v>4</v>
      </c>
      <c r="BN310" s="252">
        <f t="shared" si="1973"/>
        <v>0</v>
      </c>
      <c r="BO310" s="252">
        <f t="shared" si="1974"/>
        <v>0</v>
      </c>
      <c r="BP310" s="252">
        <f t="shared" si="1975"/>
        <v>0</v>
      </c>
      <c r="BQ310" s="254">
        <f t="shared" si="1976"/>
        <v>0</v>
      </c>
      <c r="BR310" s="261">
        <f t="shared" si="1977"/>
        <v>4</v>
      </c>
      <c r="BS310" s="252">
        <f t="shared" si="1978"/>
        <v>12</v>
      </c>
      <c r="BT310" s="252">
        <f t="shared" si="1979"/>
        <v>0</v>
      </c>
      <c r="BU310" s="252">
        <f t="shared" si="1980"/>
        <v>0</v>
      </c>
      <c r="BV310" s="254">
        <f t="shared" si="1981"/>
        <v>0</v>
      </c>
      <c r="BW310" s="261">
        <f t="shared" si="1982"/>
        <v>3</v>
      </c>
      <c r="BX310" s="262">
        <v>81</v>
      </c>
      <c r="BY310" s="262">
        <v>81</v>
      </c>
      <c r="BZ310" s="246" t="e">
        <f t="shared" si="1983"/>
        <v>#VALUE!</v>
      </c>
      <c r="CA310" s="246">
        <f t="shared" si="1984"/>
        <v>20</v>
      </c>
      <c r="CB310" s="246" t="e">
        <f t="shared" si="1985"/>
        <v>#VALUE!</v>
      </c>
      <c r="CC310" s="246" t="e">
        <f t="shared" si="1986"/>
        <v>#VALUE!</v>
      </c>
      <c r="CD310" s="246" t="e">
        <f t="shared" si="1987"/>
        <v>#VALUE!</v>
      </c>
      <c r="CE310" s="246" t="e">
        <f t="shared" si="1988"/>
        <v>#VALUE!</v>
      </c>
      <c r="CF310" s="246" t="e">
        <f t="shared" si="1989"/>
        <v>#VALUE!</v>
      </c>
      <c r="CG310" s="246" t="e">
        <f t="shared" si="1990"/>
        <v>#VALUE!</v>
      </c>
      <c r="CH310" s="246" t="e">
        <f t="shared" si="1991"/>
        <v>#VALUE!</v>
      </c>
      <c r="CI310" s="246" t="e">
        <f t="shared" si="1992"/>
        <v>#VALUE!</v>
      </c>
      <c r="CJ310" s="246" t="e">
        <f t="shared" si="1993"/>
        <v>#VALUE!</v>
      </c>
      <c r="CK310" s="246" t="e">
        <f t="shared" si="1994"/>
        <v>#VALUE!</v>
      </c>
      <c r="CL310" s="246" t="e">
        <f t="shared" si="1995"/>
        <v>#VALUE!</v>
      </c>
      <c r="CM310" s="246" t="e">
        <f t="shared" si="1996"/>
        <v>#VALUE!</v>
      </c>
      <c r="CN310" s="246" t="e">
        <f t="shared" si="1997"/>
        <v>#VALUE!</v>
      </c>
      <c r="CO310" s="263" t="str">
        <f t="shared" si="1998"/>
        <v>2023PEC AI 462</v>
      </c>
      <c r="CP310" s="246" t="e">
        <f t="shared" si="1999"/>
        <v>#VALUE!</v>
      </c>
      <c r="CQ310" s="211"/>
      <c r="CR310" s="246">
        <f t="shared" si="2000"/>
        <v>20</v>
      </c>
      <c r="CS310" s="246" t="e">
        <f t="shared" si="2001"/>
        <v>#VALUE!</v>
      </c>
      <c r="CT310" s="246" t="e">
        <f t="shared" si="2002"/>
        <v>#VALUE!</v>
      </c>
      <c r="CU310" s="246" t="e">
        <f t="shared" si="2003"/>
        <v>#VALUE!</v>
      </c>
      <c r="CV310" s="246" t="e">
        <f t="shared" si="2004"/>
        <v>#VALUE!</v>
      </c>
      <c r="CW310" s="246" t="e">
        <f t="shared" si="2005"/>
        <v>#VALUE!</v>
      </c>
      <c r="CX310" s="246" t="e">
        <f t="shared" si="2006"/>
        <v>#VALUE!</v>
      </c>
      <c r="CY310" s="246" t="e">
        <f t="shared" si="2007"/>
        <v>#VALUE!</v>
      </c>
      <c r="CZ310" s="246" t="e">
        <f t="shared" si="2008"/>
        <v>#VALUE!</v>
      </c>
      <c r="DA310" s="246" t="e">
        <f t="shared" si="2009"/>
        <v>#VALUE!</v>
      </c>
      <c r="DB310" s="246" t="e">
        <f t="shared" si="2010"/>
        <v>#VALUE!</v>
      </c>
      <c r="DC310" s="246" t="e">
        <f t="shared" si="2011"/>
        <v>#VALUE!</v>
      </c>
      <c r="DD310" s="246" t="e">
        <f t="shared" si="2012"/>
        <v>#VALUE!</v>
      </c>
      <c r="DE310" s="212"/>
      <c r="DF310" s="212" t="e">
        <f t="shared" si="2013"/>
        <v>#VALUE!</v>
      </c>
      <c r="DG310" s="212"/>
      <c r="DH310" s="212"/>
      <c r="DI310" s="212"/>
      <c r="DJ310" s="212"/>
      <c r="DK310" s="212"/>
      <c r="DL310" s="212"/>
      <c r="DM310" s="212"/>
      <c r="DN310" s="212"/>
      <c r="DO310" s="212"/>
      <c r="DP310" s="212"/>
      <c r="DQ310" s="212"/>
      <c r="DR310" s="264">
        <f t="shared" si="2014"/>
        <v>81</v>
      </c>
      <c r="DS310" s="241">
        <f t="shared" si="2015"/>
        <v>16</v>
      </c>
      <c r="DT310" s="212">
        <f t="shared" si="2016"/>
        <v>11</v>
      </c>
      <c r="DU310" s="212">
        <f t="shared" si="2017"/>
        <v>12</v>
      </c>
      <c r="DV310" s="212">
        <f t="shared" si="2018"/>
        <v>12</v>
      </c>
      <c r="DW310" s="212">
        <f t="shared" si="2019"/>
        <v>12</v>
      </c>
      <c r="DX310" s="264">
        <f t="shared" si="2020"/>
        <v>6</v>
      </c>
      <c r="DY310" s="265">
        <f t="shared" si="2021"/>
        <v>12</v>
      </c>
      <c r="DZ310" s="212">
        <f t="shared" si="2022"/>
        <v>81</v>
      </c>
      <c r="EA310" s="212">
        <f t="shared" si="2023"/>
        <v>16</v>
      </c>
      <c r="EB310" s="212">
        <f t="shared" si="2024"/>
        <v>0</v>
      </c>
      <c r="EC310" s="212">
        <f t="shared" ref="EC310:ED310" si="2327">IF(ISEVEN($B310),DT310,0)</f>
        <v>11</v>
      </c>
      <c r="ED310" s="212">
        <f t="shared" si="2327"/>
        <v>12</v>
      </c>
      <c r="EE310" s="212">
        <f t="shared" ref="EE310:EF310" si="2328">IF(ISODD($B310),DU310,0)</f>
        <v>0</v>
      </c>
      <c r="EF310" s="212">
        <f t="shared" si="2328"/>
        <v>0</v>
      </c>
      <c r="EG310" s="212">
        <f t="shared" si="2027"/>
        <v>12</v>
      </c>
      <c r="EH310" s="212">
        <f t="shared" si="2028"/>
        <v>0</v>
      </c>
      <c r="EI310" s="212">
        <f t="shared" ref="EI310:EJ310" si="2329">IF(ISEVEN($B310),DW310,0)</f>
        <v>12</v>
      </c>
      <c r="EJ310" s="264">
        <f t="shared" si="2329"/>
        <v>6</v>
      </c>
      <c r="EK310" s="212">
        <f t="shared" ref="EK310:EL310" si="2330">IF(ISODD($B310),DX310,0)</f>
        <v>0</v>
      </c>
      <c r="EL310" s="212">
        <f t="shared" si="2330"/>
        <v>0</v>
      </c>
      <c r="EM310" s="212">
        <f t="shared" si="2031"/>
        <v>12</v>
      </c>
      <c r="EN310" s="212"/>
      <c r="EO310" s="212"/>
      <c r="EP310" s="241">
        <f t="shared" si="2032"/>
        <v>16</v>
      </c>
      <c r="EQ310" s="212">
        <f t="shared" si="2033"/>
        <v>13</v>
      </c>
      <c r="ER310" s="212">
        <f t="shared" si="2034"/>
        <v>14</v>
      </c>
      <c r="ES310" s="212">
        <f t="shared" si="2035"/>
        <v>14</v>
      </c>
      <c r="ET310" s="264">
        <f t="shared" si="2036"/>
        <v>11</v>
      </c>
      <c r="EU310" s="212">
        <f t="shared" si="2037"/>
        <v>13</v>
      </c>
      <c r="EV310" s="212"/>
      <c r="EW310" s="212">
        <f t="shared" si="2038"/>
        <v>81</v>
      </c>
      <c r="EX310" s="212">
        <f t="shared" si="2039"/>
        <v>16</v>
      </c>
      <c r="EY310" s="212">
        <f t="shared" si="2040"/>
        <v>0</v>
      </c>
      <c r="EZ310" s="212">
        <f t="shared" ref="EZ310:FA310" si="2331">IF(ISEVEN($B310),EQ310,0)</f>
        <v>13</v>
      </c>
      <c r="FA310" s="212">
        <f t="shared" si="2331"/>
        <v>14</v>
      </c>
      <c r="FB310" s="212">
        <f t="shared" ref="FB310:FC310" si="2332">IF(ISODD($B310),ER310,0)</f>
        <v>0</v>
      </c>
      <c r="FC310" s="212">
        <f t="shared" si="2332"/>
        <v>0</v>
      </c>
      <c r="FD310" s="212">
        <f t="shared" si="2043"/>
        <v>14</v>
      </c>
      <c r="FE310" s="212">
        <f t="shared" si="2044"/>
        <v>0</v>
      </c>
      <c r="FF310" s="264">
        <f t="shared" ref="FF310:FG310" si="2333">IF(ISEVEN($B310),ET310,0)</f>
        <v>11</v>
      </c>
      <c r="FG310" s="212">
        <f t="shared" si="2333"/>
        <v>13</v>
      </c>
      <c r="FH310" s="212">
        <f t="shared" si="2046"/>
        <v>0</v>
      </c>
      <c r="FI310" s="212">
        <v>0</v>
      </c>
      <c r="FJ310" s="212">
        <v>0</v>
      </c>
      <c r="FK310" s="212"/>
      <c r="FL310" s="212"/>
      <c r="FM310" s="262">
        <v>81</v>
      </c>
    </row>
    <row r="311" spans="1:169" ht="15.75" customHeight="1" x14ac:dyDescent="0.2">
      <c r="A311" s="247">
        <v>298</v>
      </c>
      <c r="B311" s="248">
        <v>213423243299</v>
      </c>
      <c r="C311" s="249" t="s">
        <v>804</v>
      </c>
      <c r="D311" s="250"/>
      <c r="E311" s="251" t="s">
        <v>805</v>
      </c>
      <c r="F311" s="252">
        <f t="shared" si="1913"/>
        <v>2</v>
      </c>
      <c r="G311" s="252">
        <f t="shared" si="1914"/>
        <v>2</v>
      </c>
      <c r="H311" s="252">
        <f t="shared" si="1915"/>
        <v>2</v>
      </c>
      <c r="I311" s="252">
        <f t="shared" si="1916"/>
        <v>2</v>
      </c>
      <c r="J311" s="252">
        <f t="shared" si="1917"/>
        <v>2</v>
      </c>
      <c r="K311" s="252">
        <f t="shared" si="1918"/>
        <v>2</v>
      </c>
      <c r="L311" s="252">
        <f t="shared" si="1919"/>
        <v>2</v>
      </c>
      <c r="M311" s="252">
        <f t="shared" si="1920"/>
        <v>2</v>
      </c>
      <c r="N311" s="252">
        <f t="shared" si="1921"/>
        <v>1</v>
      </c>
      <c r="O311" s="253">
        <f t="shared" si="1922"/>
        <v>0</v>
      </c>
      <c r="P311" s="252">
        <f t="shared" si="1923"/>
        <v>12</v>
      </c>
      <c r="Q311" s="252">
        <f t="shared" si="1924"/>
        <v>0</v>
      </c>
      <c r="R311" s="252">
        <f t="shared" si="1925"/>
        <v>0</v>
      </c>
      <c r="S311" s="254">
        <f t="shared" si="1926"/>
        <v>0</v>
      </c>
      <c r="T311" s="255">
        <f t="shared" si="1927"/>
        <v>3</v>
      </c>
      <c r="U311" s="252">
        <f t="shared" si="1928"/>
        <v>0</v>
      </c>
      <c r="V311" s="252">
        <f t="shared" si="1929"/>
        <v>0</v>
      </c>
      <c r="W311" s="252">
        <f t="shared" si="1930"/>
        <v>0</v>
      </c>
      <c r="X311" s="254">
        <f t="shared" si="1931"/>
        <v>0</v>
      </c>
      <c r="Y311" s="256">
        <f t="shared" si="1932"/>
        <v>4</v>
      </c>
      <c r="Z311" s="252">
        <f t="shared" si="1933"/>
        <v>0</v>
      </c>
      <c r="AA311" s="252">
        <f t="shared" si="1934"/>
        <v>0</v>
      </c>
      <c r="AB311" s="252">
        <f t="shared" si="1935"/>
        <v>0</v>
      </c>
      <c r="AC311" s="254">
        <f t="shared" si="1936"/>
        <v>0</v>
      </c>
      <c r="AD311" s="255">
        <f t="shared" si="1937"/>
        <v>4</v>
      </c>
      <c r="AE311" s="252">
        <f t="shared" si="1938"/>
        <v>12</v>
      </c>
      <c r="AF311" s="252">
        <f t="shared" si="1939"/>
        <v>0</v>
      </c>
      <c r="AG311" s="252">
        <f t="shared" si="1940"/>
        <v>0</v>
      </c>
      <c r="AH311" s="254">
        <f t="shared" si="1941"/>
        <v>0</v>
      </c>
      <c r="AI311" s="257">
        <f t="shared" si="1942"/>
        <v>3</v>
      </c>
      <c r="AJ311" s="252">
        <f t="shared" si="1943"/>
        <v>11</v>
      </c>
      <c r="AK311" s="252">
        <f t="shared" si="1944"/>
        <v>0</v>
      </c>
      <c r="AL311" s="252">
        <f t="shared" si="1945"/>
        <v>0</v>
      </c>
      <c r="AM311" s="254">
        <f t="shared" si="1946"/>
        <v>0</v>
      </c>
      <c r="AN311" s="257">
        <f t="shared" si="1947"/>
        <v>3</v>
      </c>
      <c r="AO311" s="252">
        <f t="shared" si="1948"/>
        <v>0</v>
      </c>
      <c r="AP311" s="252">
        <f t="shared" si="1949"/>
        <v>0</v>
      </c>
      <c r="AQ311" s="252">
        <f t="shared" si="1950"/>
        <v>0</v>
      </c>
      <c r="AR311" s="254">
        <f t="shared" si="1951"/>
        <v>0</v>
      </c>
      <c r="AS311" s="257">
        <f t="shared" si="1952"/>
        <v>4</v>
      </c>
      <c r="AT311" s="252">
        <f t="shared" si="1953"/>
        <v>12</v>
      </c>
      <c r="AU311" s="252">
        <f t="shared" si="1954"/>
        <v>0</v>
      </c>
      <c r="AV311" s="252">
        <f t="shared" si="1955"/>
        <v>0</v>
      </c>
      <c r="AW311" s="254">
        <f t="shared" si="1956"/>
        <v>0</v>
      </c>
      <c r="AX311" s="258">
        <f t="shared" si="1957"/>
        <v>3</v>
      </c>
      <c r="AY311" s="252">
        <f t="shared" si="1958"/>
        <v>0</v>
      </c>
      <c r="AZ311" s="252">
        <f t="shared" si="1959"/>
        <v>0</v>
      </c>
      <c r="BA311" s="252">
        <f t="shared" si="1960"/>
        <v>0</v>
      </c>
      <c r="BB311" s="254">
        <f t="shared" si="1961"/>
        <v>0</v>
      </c>
      <c r="BC311" s="257">
        <f t="shared" si="1962"/>
        <v>4</v>
      </c>
      <c r="BD311" s="252">
        <f t="shared" si="1963"/>
        <v>0</v>
      </c>
      <c r="BE311" s="252">
        <f t="shared" si="1964"/>
        <v>0</v>
      </c>
      <c r="BF311" s="252">
        <f t="shared" si="1965"/>
        <v>0</v>
      </c>
      <c r="BG311" s="254">
        <f t="shared" si="1966"/>
        <v>0</v>
      </c>
      <c r="BH311" s="257">
        <f t="shared" si="1967"/>
        <v>4</v>
      </c>
      <c r="BI311" s="259">
        <f t="shared" si="1968"/>
        <v>8</v>
      </c>
      <c r="BJ311" s="252">
        <f t="shared" si="1969"/>
        <v>0</v>
      </c>
      <c r="BK311" s="252">
        <f t="shared" si="1970"/>
        <v>0</v>
      </c>
      <c r="BL311" s="254">
        <f t="shared" si="1971"/>
        <v>0</v>
      </c>
      <c r="BM311" s="260">
        <f t="shared" si="1972"/>
        <v>3</v>
      </c>
      <c r="BN311" s="252">
        <f t="shared" si="1973"/>
        <v>13</v>
      </c>
      <c r="BO311" s="252">
        <f t="shared" si="1974"/>
        <v>0</v>
      </c>
      <c r="BP311" s="252">
        <f t="shared" si="1975"/>
        <v>0</v>
      </c>
      <c r="BQ311" s="254">
        <f t="shared" si="1976"/>
        <v>0</v>
      </c>
      <c r="BR311" s="261">
        <f t="shared" si="1977"/>
        <v>3</v>
      </c>
      <c r="BS311" s="252">
        <f t="shared" si="1978"/>
        <v>0</v>
      </c>
      <c r="BT311" s="252">
        <f t="shared" si="1979"/>
        <v>0</v>
      </c>
      <c r="BU311" s="252">
        <f t="shared" si="1980"/>
        <v>0</v>
      </c>
      <c r="BV311" s="254">
        <f t="shared" si="1981"/>
        <v>0</v>
      </c>
      <c r="BW311" s="261">
        <f t="shared" si="1982"/>
        <v>4</v>
      </c>
      <c r="BX311" s="262">
        <v>85</v>
      </c>
      <c r="BY311" s="262">
        <v>85</v>
      </c>
      <c r="BZ311" s="246" t="e">
        <f t="shared" si="1983"/>
        <v>#VALUE!</v>
      </c>
      <c r="CA311" s="246">
        <f t="shared" si="1984"/>
        <v>16</v>
      </c>
      <c r="CB311" s="246" t="e">
        <f t="shared" si="1985"/>
        <v>#VALUE!</v>
      </c>
      <c r="CC311" s="246" t="e">
        <f t="shared" si="1986"/>
        <v>#VALUE!</v>
      </c>
      <c r="CD311" s="246" t="e">
        <f t="shared" si="1987"/>
        <v>#VALUE!</v>
      </c>
      <c r="CE311" s="246" t="e">
        <f t="shared" si="1988"/>
        <v>#VALUE!</v>
      </c>
      <c r="CF311" s="246" t="e">
        <f t="shared" si="1989"/>
        <v>#VALUE!</v>
      </c>
      <c r="CG311" s="246" t="e">
        <f t="shared" si="1990"/>
        <v>#VALUE!</v>
      </c>
      <c r="CH311" s="246" t="e">
        <f t="shared" si="1991"/>
        <v>#VALUE!</v>
      </c>
      <c r="CI311" s="246" t="e">
        <f t="shared" si="1992"/>
        <v>#VALUE!</v>
      </c>
      <c r="CJ311" s="246" t="e">
        <f t="shared" si="1993"/>
        <v>#VALUE!</v>
      </c>
      <c r="CK311" s="246" t="e">
        <f t="shared" si="1994"/>
        <v>#VALUE!</v>
      </c>
      <c r="CL311" s="246" t="e">
        <f t="shared" si="1995"/>
        <v>#VALUE!</v>
      </c>
      <c r="CM311" s="246" t="e">
        <f t="shared" si="1996"/>
        <v>#VALUE!</v>
      </c>
      <c r="CN311" s="246" t="e">
        <f t="shared" si="1997"/>
        <v>#VALUE!</v>
      </c>
      <c r="CO311" s="263" t="str">
        <f t="shared" si="1998"/>
        <v>2023PEC AI 463</v>
      </c>
      <c r="CP311" s="246" t="e">
        <f t="shared" si="1999"/>
        <v>#VALUE!</v>
      </c>
      <c r="CQ311" s="211"/>
      <c r="CR311" s="246">
        <f t="shared" si="2000"/>
        <v>15</v>
      </c>
      <c r="CS311" s="246" t="e">
        <f t="shared" si="2001"/>
        <v>#VALUE!</v>
      </c>
      <c r="CT311" s="246" t="e">
        <f t="shared" si="2002"/>
        <v>#VALUE!</v>
      </c>
      <c r="CU311" s="246" t="e">
        <f t="shared" si="2003"/>
        <v>#VALUE!</v>
      </c>
      <c r="CV311" s="246" t="e">
        <f t="shared" si="2004"/>
        <v>#VALUE!</v>
      </c>
      <c r="CW311" s="246" t="e">
        <f t="shared" si="2005"/>
        <v>#VALUE!</v>
      </c>
      <c r="CX311" s="246" t="e">
        <f t="shared" si="2006"/>
        <v>#VALUE!</v>
      </c>
      <c r="CY311" s="246" t="e">
        <f t="shared" si="2007"/>
        <v>#VALUE!</v>
      </c>
      <c r="CZ311" s="246" t="e">
        <f t="shared" si="2008"/>
        <v>#VALUE!</v>
      </c>
      <c r="DA311" s="246" t="e">
        <f t="shared" si="2009"/>
        <v>#VALUE!</v>
      </c>
      <c r="DB311" s="246" t="e">
        <f t="shared" si="2010"/>
        <v>#VALUE!</v>
      </c>
      <c r="DC311" s="246" t="e">
        <f t="shared" si="2011"/>
        <v>#VALUE!</v>
      </c>
      <c r="DD311" s="246" t="e">
        <f t="shared" si="2012"/>
        <v>#VALUE!</v>
      </c>
      <c r="DE311" s="212"/>
      <c r="DF311" s="212" t="e">
        <f t="shared" si="2013"/>
        <v>#VALUE!</v>
      </c>
      <c r="DG311" s="212"/>
      <c r="DH311" s="212"/>
      <c r="DI311" s="212"/>
      <c r="DJ311" s="212"/>
      <c r="DK311" s="212"/>
      <c r="DL311" s="212"/>
      <c r="DM311" s="212"/>
      <c r="DN311" s="212"/>
      <c r="DO311" s="212"/>
      <c r="DP311" s="212"/>
      <c r="DQ311" s="212"/>
      <c r="DR311" s="264">
        <f t="shared" si="2014"/>
        <v>85</v>
      </c>
      <c r="DS311" s="241">
        <f t="shared" si="2015"/>
        <v>17</v>
      </c>
      <c r="DT311" s="212">
        <f t="shared" si="2016"/>
        <v>12</v>
      </c>
      <c r="DU311" s="212">
        <f t="shared" si="2017"/>
        <v>12</v>
      </c>
      <c r="DV311" s="212">
        <f t="shared" si="2018"/>
        <v>11</v>
      </c>
      <c r="DW311" s="212">
        <f t="shared" si="2019"/>
        <v>12</v>
      </c>
      <c r="DX311" s="264">
        <f t="shared" si="2020"/>
        <v>8</v>
      </c>
      <c r="DY311" s="265">
        <f t="shared" si="2021"/>
        <v>13</v>
      </c>
      <c r="DZ311" s="212">
        <f t="shared" si="2022"/>
        <v>85</v>
      </c>
      <c r="EA311" s="212">
        <f t="shared" si="2023"/>
        <v>17</v>
      </c>
      <c r="EB311" s="212">
        <f t="shared" si="2024"/>
        <v>12</v>
      </c>
      <c r="EC311" s="212">
        <f t="shared" ref="EC311:ED311" si="2334">IF(ISEVEN($B311),DT311,0)</f>
        <v>0</v>
      </c>
      <c r="ED311" s="212">
        <f t="shared" si="2334"/>
        <v>0</v>
      </c>
      <c r="EE311" s="212">
        <f t="shared" ref="EE311:EF311" si="2335">IF(ISODD($B311),DU311,0)</f>
        <v>12</v>
      </c>
      <c r="EF311" s="212">
        <f t="shared" si="2335"/>
        <v>11</v>
      </c>
      <c r="EG311" s="212">
        <f t="shared" si="2027"/>
        <v>0</v>
      </c>
      <c r="EH311" s="212">
        <f t="shared" si="2028"/>
        <v>12</v>
      </c>
      <c r="EI311" s="212">
        <f t="shared" ref="EI311:EJ311" si="2336">IF(ISEVEN($B311),DW311,0)</f>
        <v>0</v>
      </c>
      <c r="EJ311" s="212">
        <f t="shared" si="2336"/>
        <v>0</v>
      </c>
      <c r="EK311" s="264">
        <f t="shared" ref="EK311:EL311" si="2337">IF(ISODD($B311),DX311,0)</f>
        <v>8</v>
      </c>
      <c r="EL311" s="212">
        <f t="shared" si="2337"/>
        <v>13</v>
      </c>
      <c r="EM311" s="212">
        <f t="shared" si="2031"/>
        <v>0</v>
      </c>
      <c r="EN311" s="212"/>
      <c r="EO311" s="212"/>
      <c r="EP311" s="241">
        <f t="shared" si="2032"/>
        <v>17</v>
      </c>
      <c r="EQ311" s="212">
        <f t="shared" si="2033"/>
        <v>15</v>
      </c>
      <c r="ER311" s="212">
        <f t="shared" si="2034"/>
        <v>15</v>
      </c>
      <c r="ES311" s="212">
        <f t="shared" si="2035"/>
        <v>13</v>
      </c>
      <c r="ET311" s="264">
        <f t="shared" si="2036"/>
        <v>11</v>
      </c>
      <c r="EU311" s="212">
        <f t="shared" si="2037"/>
        <v>14</v>
      </c>
      <c r="EV311" s="212"/>
      <c r="EW311" s="212">
        <f t="shared" si="2038"/>
        <v>85</v>
      </c>
      <c r="EX311" s="212">
        <f t="shared" si="2039"/>
        <v>17</v>
      </c>
      <c r="EY311" s="212">
        <f t="shared" si="2040"/>
        <v>15</v>
      </c>
      <c r="EZ311" s="212">
        <f t="shared" ref="EZ311:FA311" si="2338">IF(ISEVEN($B311),EQ311,0)</f>
        <v>0</v>
      </c>
      <c r="FA311" s="212">
        <f t="shared" si="2338"/>
        <v>0</v>
      </c>
      <c r="FB311" s="212">
        <f t="shared" ref="FB311:FC311" si="2339">IF(ISODD($B311),ER311,0)</f>
        <v>15</v>
      </c>
      <c r="FC311" s="212">
        <f t="shared" si="2339"/>
        <v>13</v>
      </c>
      <c r="FD311" s="212">
        <f t="shared" si="2043"/>
        <v>0</v>
      </c>
      <c r="FE311" s="264">
        <f t="shared" si="2044"/>
        <v>11</v>
      </c>
      <c r="FF311" s="212">
        <f t="shared" ref="FF311:FG311" si="2340">IF(ISEVEN($B311),ET311,0)</f>
        <v>0</v>
      </c>
      <c r="FG311" s="212">
        <f t="shared" si="2340"/>
        <v>0</v>
      </c>
      <c r="FH311" s="212">
        <f t="shared" si="2046"/>
        <v>14</v>
      </c>
      <c r="FI311" s="212">
        <v>0</v>
      </c>
      <c r="FJ311" s="212">
        <v>0</v>
      </c>
      <c r="FK311" s="212"/>
      <c r="FL311" s="212"/>
      <c r="FM311" s="262">
        <v>85</v>
      </c>
    </row>
    <row r="312" spans="1:169" ht="15.75" customHeight="1" x14ac:dyDescent="0.2">
      <c r="A312" s="268">
        <v>299</v>
      </c>
      <c r="B312" s="248">
        <v>213423243300</v>
      </c>
      <c r="C312" s="249" t="s">
        <v>806</v>
      </c>
      <c r="D312" s="250"/>
      <c r="E312" s="251" t="s">
        <v>807</v>
      </c>
      <c r="F312" s="252">
        <f t="shared" si="1913"/>
        <v>2</v>
      </c>
      <c r="G312" s="252">
        <f t="shared" si="1914"/>
        <v>2</v>
      </c>
      <c r="H312" s="252">
        <f t="shared" si="1915"/>
        <v>2</v>
      </c>
      <c r="I312" s="252">
        <f t="shared" si="1916"/>
        <v>2</v>
      </c>
      <c r="J312" s="252">
        <f t="shared" si="1917"/>
        <v>2</v>
      </c>
      <c r="K312" s="252">
        <f t="shared" si="1918"/>
        <v>2</v>
      </c>
      <c r="L312" s="252">
        <f t="shared" si="1919"/>
        <v>2</v>
      </c>
      <c r="M312" s="252">
        <f t="shared" si="1920"/>
        <v>2</v>
      </c>
      <c r="N312" s="252">
        <f t="shared" si="1921"/>
        <v>2</v>
      </c>
      <c r="O312" s="253">
        <f t="shared" si="1922"/>
        <v>0</v>
      </c>
      <c r="P312" s="252">
        <f t="shared" si="1923"/>
        <v>0</v>
      </c>
      <c r="Q312" s="252">
        <f t="shared" si="1924"/>
        <v>0</v>
      </c>
      <c r="R312" s="252">
        <f t="shared" si="1925"/>
        <v>0</v>
      </c>
      <c r="S312" s="254">
        <f t="shared" si="1926"/>
        <v>0</v>
      </c>
      <c r="T312" s="255">
        <f t="shared" si="1927"/>
        <v>4</v>
      </c>
      <c r="U312" s="252">
        <f t="shared" si="1928"/>
        <v>12</v>
      </c>
      <c r="V312" s="252">
        <f t="shared" si="1929"/>
        <v>0</v>
      </c>
      <c r="W312" s="252">
        <f t="shared" si="1930"/>
        <v>0</v>
      </c>
      <c r="X312" s="254">
        <f t="shared" si="1931"/>
        <v>0</v>
      </c>
      <c r="Y312" s="256">
        <f t="shared" si="1932"/>
        <v>3</v>
      </c>
      <c r="Z312" s="252">
        <f t="shared" si="1933"/>
        <v>13</v>
      </c>
      <c r="AA312" s="252">
        <f t="shared" si="1934"/>
        <v>0</v>
      </c>
      <c r="AB312" s="252">
        <f t="shared" si="1935"/>
        <v>0</v>
      </c>
      <c r="AC312" s="254">
        <f t="shared" si="1936"/>
        <v>0</v>
      </c>
      <c r="AD312" s="255">
        <f t="shared" si="1937"/>
        <v>3</v>
      </c>
      <c r="AE312" s="252">
        <f t="shared" si="1938"/>
        <v>0</v>
      </c>
      <c r="AF312" s="252">
        <f t="shared" si="1939"/>
        <v>0</v>
      </c>
      <c r="AG312" s="252">
        <f t="shared" si="1940"/>
        <v>0</v>
      </c>
      <c r="AH312" s="254">
        <f t="shared" si="1941"/>
        <v>0</v>
      </c>
      <c r="AI312" s="257">
        <f t="shared" si="1942"/>
        <v>4</v>
      </c>
      <c r="AJ312" s="252">
        <f t="shared" si="1943"/>
        <v>0</v>
      </c>
      <c r="AK312" s="252">
        <f t="shared" si="1944"/>
        <v>0</v>
      </c>
      <c r="AL312" s="252">
        <f t="shared" si="1945"/>
        <v>0</v>
      </c>
      <c r="AM312" s="254">
        <f t="shared" si="1946"/>
        <v>0</v>
      </c>
      <c r="AN312" s="257">
        <f t="shared" si="1947"/>
        <v>4</v>
      </c>
      <c r="AO312" s="252">
        <f t="shared" si="1948"/>
        <v>13</v>
      </c>
      <c r="AP312" s="252">
        <f t="shared" si="1949"/>
        <v>0</v>
      </c>
      <c r="AQ312" s="252">
        <f t="shared" si="1950"/>
        <v>0</v>
      </c>
      <c r="AR312" s="254">
        <f t="shared" si="1951"/>
        <v>0</v>
      </c>
      <c r="AS312" s="257">
        <f t="shared" si="1952"/>
        <v>3</v>
      </c>
      <c r="AT312" s="252">
        <f t="shared" si="1953"/>
        <v>0</v>
      </c>
      <c r="AU312" s="252">
        <f t="shared" si="1954"/>
        <v>0</v>
      </c>
      <c r="AV312" s="252">
        <f t="shared" si="1955"/>
        <v>0</v>
      </c>
      <c r="AW312" s="254">
        <f t="shared" si="1956"/>
        <v>0</v>
      </c>
      <c r="AX312" s="258">
        <f t="shared" si="1957"/>
        <v>4</v>
      </c>
      <c r="AY312" s="252">
        <f t="shared" si="1958"/>
        <v>13</v>
      </c>
      <c r="AZ312" s="252">
        <f t="shared" si="1959"/>
        <v>0</v>
      </c>
      <c r="BA312" s="252">
        <f t="shared" si="1960"/>
        <v>0</v>
      </c>
      <c r="BB312" s="254">
        <f t="shared" si="1961"/>
        <v>0</v>
      </c>
      <c r="BC312" s="257">
        <f t="shared" si="1962"/>
        <v>3</v>
      </c>
      <c r="BD312" s="259">
        <f t="shared" si="1963"/>
        <v>6</v>
      </c>
      <c r="BE312" s="252">
        <f t="shared" si="1964"/>
        <v>0</v>
      </c>
      <c r="BF312" s="252">
        <f t="shared" si="1965"/>
        <v>0</v>
      </c>
      <c r="BG312" s="254">
        <f t="shared" si="1966"/>
        <v>0</v>
      </c>
      <c r="BH312" s="257">
        <f t="shared" si="1967"/>
        <v>3</v>
      </c>
      <c r="BI312" s="252">
        <f t="shared" si="1968"/>
        <v>0</v>
      </c>
      <c r="BJ312" s="252">
        <f t="shared" si="1969"/>
        <v>0</v>
      </c>
      <c r="BK312" s="252">
        <f t="shared" si="1970"/>
        <v>0</v>
      </c>
      <c r="BL312" s="254">
        <f t="shared" si="1971"/>
        <v>0</v>
      </c>
      <c r="BM312" s="260">
        <f t="shared" si="1972"/>
        <v>4</v>
      </c>
      <c r="BN312" s="252">
        <f t="shared" si="1973"/>
        <v>0</v>
      </c>
      <c r="BO312" s="252">
        <f t="shared" si="1974"/>
        <v>0</v>
      </c>
      <c r="BP312" s="252">
        <f t="shared" si="1975"/>
        <v>0</v>
      </c>
      <c r="BQ312" s="254">
        <f t="shared" si="1976"/>
        <v>0</v>
      </c>
      <c r="BR312" s="261">
        <f t="shared" si="1977"/>
        <v>4</v>
      </c>
      <c r="BS312" s="252">
        <f t="shared" si="1978"/>
        <v>13</v>
      </c>
      <c r="BT312" s="252">
        <f t="shared" si="1979"/>
        <v>0</v>
      </c>
      <c r="BU312" s="252">
        <f t="shared" si="1980"/>
        <v>0</v>
      </c>
      <c r="BV312" s="254">
        <f t="shared" si="1981"/>
        <v>0</v>
      </c>
      <c r="BW312" s="261">
        <f t="shared" si="1982"/>
        <v>3</v>
      </c>
      <c r="BX312" s="262">
        <v>88</v>
      </c>
      <c r="BY312" s="262">
        <v>88</v>
      </c>
      <c r="BZ312" s="246" t="e">
        <f t="shared" si="1983"/>
        <v>#VALUE!</v>
      </c>
      <c r="CA312" s="246">
        <f t="shared" si="1984"/>
        <v>20</v>
      </c>
      <c r="CB312" s="246" t="e">
        <f t="shared" si="1985"/>
        <v>#VALUE!</v>
      </c>
      <c r="CC312" s="246" t="e">
        <f t="shared" si="1986"/>
        <v>#VALUE!</v>
      </c>
      <c r="CD312" s="246" t="e">
        <f t="shared" si="1987"/>
        <v>#VALUE!</v>
      </c>
      <c r="CE312" s="246" t="e">
        <f t="shared" si="1988"/>
        <v>#VALUE!</v>
      </c>
      <c r="CF312" s="246" t="e">
        <f t="shared" si="1989"/>
        <v>#VALUE!</v>
      </c>
      <c r="CG312" s="246" t="e">
        <f t="shared" si="1990"/>
        <v>#VALUE!</v>
      </c>
      <c r="CH312" s="246" t="e">
        <f t="shared" si="1991"/>
        <v>#VALUE!</v>
      </c>
      <c r="CI312" s="246" t="e">
        <f t="shared" si="1992"/>
        <v>#VALUE!</v>
      </c>
      <c r="CJ312" s="246" t="e">
        <f t="shared" si="1993"/>
        <v>#VALUE!</v>
      </c>
      <c r="CK312" s="246" t="e">
        <f t="shared" si="1994"/>
        <v>#VALUE!</v>
      </c>
      <c r="CL312" s="246" t="e">
        <f t="shared" si="1995"/>
        <v>#VALUE!</v>
      </c>
      <c r="CM312" s="246" t="e">
        <f t="shared" si="1996"/>
        <v>#VALUE!</v>
      </c>
      <c r="CN312" s="246" t="e">
        <f t="shared" si="1997"/>
        <v>#VALUE!</v>
      </c>
      <c r="CO312" s="263" t="str">
        <f t="shared" si="1998"/>
        <v>2023PEC AI 464</v>
      </c>
      <c r="CP312" s="246" t="e">
        <f t="shared" si="1999"/>
        <v>#VALUE!</v>
      </c>
      <c r="CQ312" s="211"/>
      <c r="CR312" s="246">
        <f t="shared" si="2000"/>
        <v>20</v>
      </c>
      <c r="CS312" s="246" t="e">
        <f t="shared" si="2001"/>
        <v>#VALUE!</v>
      </c>
      <c r="CT312" s="246" t="e">
        <f t="shared" si="2002"/>
        <v>#VALUE!</v>
      </c>
      <c r="CU312" s="246" t="e">
        <f t="shared" si="2003"/>
        <v>#VALUE!</v>
      </c>
      <c r="CV312" s="246" t="e">
        <f t="shared" si="2004"/>
        <v>#VALUE!</v>
      </c>
      <c r="CW312" s="246" t="e">
        <f t="shared" si="2005"/>
        <v>#VALUE!</v>
      </c>
      <c r="CX312" s="246" t="e">
        <f t="shared" si="2006"/>
        <v>#VALUE!</v>
      </c>
      <c r="CY312" s="246" t="e">
        <f t="shared" si="2007"/>
        <v>#VALUE!</v>
      </c>
      <c r="CZ312" s="246" t="e">
        <f t="shared" si="2008"/>
        <v>#VALUE!</v>
      </c>
      <c r="DA312" s="246" t="e">
        <f t="shared" si="2009"/>
        <v>#VALUE!</v>
      </c>
      <c r="DB312" s="246" t="e">
        <f t="shared" si="2010"/>
        <v>#VALUE!</v>
      </c>
      <c r="DC312" s="246" t="e">
        <f t="shared" si="2011"/>
        <v>#VALUE!</v>
      </c>
      <c r="DD312" s="246" t="e">
        <f t="shared" si="2012"/>
        <v>#VALUE!</v>
      </c>
      <c r="DE312" s="212"/>
      <c r="DF312" s="212" t="e">
        <f t="shared" si="2013"/>
        <v>#VALUE!</v>
      </c>
      <c r="DG312" s="212"/>
      <c r="DH312" s="212"/>
      <c r="DI312" s="212"/>
      <c r="DJ312" s="212"/>
      <c r="DK312" s="212"/>
      <c r="DL312" s="212"/>
      <c r="DM312" s="212"/>
      <c r="DN312" s="212"/>
      <c r="DO312" s="212"/>
      <c r="DP312" s="212"/>
      <c r="DQ312" s="212"/>
      <c r="DR312" s="264">
        <f t="shared" si="2014"/>
        <v>88</v>
      </c>
      <c r="DS312" s="241">
        <f t="shared" si="2015"/>
        <v>18</v>
      </c>
      <c r="DT312" s="212">
        <f t="shared" si="2016"/>
        <v>12</v>
      </c>
      <c r="DU312" s="212">
        <f t="shared" si="2017"/>
        <v>13</v>
      </c>
      <c r="DV312" s="212">
        <f t="shared" si="2018"/>
        <v>13</v>
      </c>
      <c r="DW312" s="212">
        <f t="shared" si="2019"/>
        <v>13</v>
      </c>
      <c r="DX312" s="264">
        <f t="shared" si="2020"/>
        <v>6</v>
      </c>
      <c r="DY312" s="265">
        <f t="shared" si="2021"/>
        <v>13</v>
      </c>
      <c r="DZ312" s="212">
        <f t="shared" si="2022"/>
        <v>88</v>
      </c>
      <c r="EA312" s="212">
        <f t="shared" si="2023"/>
        <v>18</v>
      </c>
      <c r="EB312" s="212">
        <f t="shared" si="2024"/>
        <v>0</v>
      </c>
      <c r="EC312" s="212">
        <f t="shared" ref="EC312:ED312" si="2341">IF(ISEVEN($B312),DT312,0)</f>
        <v>12</v>
      </c>
      <c r="ED312" s="212">
        <f t="shared" si="2341"/>
        <v>13</v>
      </c>
      <c r="EE312" s="212">
        <f t="shared" ref="EE312:EF312" si="2342">IF(ISODD($B312),DU312,0)</f>
        <v>0</v>
      </c>
      <c r="EF312" s="212">
        <f t="shared" si="2342"/>
        <v>0</v>
      </c>
      <c r="EG312" s="212">
        <f t="shared" si="2027"/>
        <v>13</v>
      </c>
      <c r="EH312" s="212">
        <f t="shared" si="2028"/>
        <v>0</v>
      </c>
      <c r="EI312" s="212">
        <f t="shared" ref="EI312:EJ312" si="2343">IF(ISEVEN($B312),DW312,0)</f>
        <v>13</v>
      </c>
      <c r="EJ312" s="264">
        <f t="shared" si="2343"/>
        <v>6</v>
      </c>
      <c r="EK312" s="212">
        <f t="shared" ref="EK312:EL312" si="2344">IF(ISODD($B312),DX312,0)</f>
        <v>0</v>
      </c>
      <c r="EL312" s="212">
        <f t="shared" si="2344"/>
        <v>0</v>
      </c>
      <c r="EM312" s="212">
        <f t="shared" si="2031"/>
        <v>13</v>
      </c>
      <c r="EN312" s="212"/>
      <c r="EO312" s="212"/>
      <c r="EP312" s="241">
        <f t="shared" si="2032"/>
        <v>18</v>
      </c>
      <c r="EQ312" s="212">
        <f t="shared" si="2033"/>
        <v>15</v>
      </c>
      <c r="ER312" s="212">
        <f t="shared" si="2034"/>
        <v>15</v>
      </c>
      <c r="ES312" s="212">
        <f t="shared" si="2035"/>
        <v>15</v>
      </c>
      <c r="ET312" s="264">
        <f t="shared" si="2036"/>
        <v>11</v>
      </c>
      <c r="EU312" s="212">
        <f t="shared" si="2037"/>
        <v>14</v>
      </c>
      <c r="EV312" s="212"/>
      <c r="EW312" s="212">
        <f t="shared" si="2038"/>
        <v>88</v>
      </c>
      <c r="EX312" s="212">
        <f t="shared" si="2039"/>
        <v>18</v>
      </c>
      <c r="EY312" s="212">
        <f t="shared" si="2040"/>
        <v>0</v>
      </c>
      <c r="EZ312" s="212">
        <f t="shared" ref="EZ312:FA312" si="2345">IF(ISEVEN($B312),EQ312,0)</f>
        <v>15</v>
      </c>
      <c r="FA312" s="212">
        <f t="shared" si="2345"/>
        <v>15</v>
      </c>
      <c r="FB312" s="212">
        <f t="shared" ref="FB312:FC312" si="2346">IF(ISODD($B312),ER312,0)</f>
        <v>0</v>
      </c>
      <c r="FC312" s="212">
        <f t="shared" si="2346"/>
        <v>0</v>
      </c>
      <c r="FD312" s="212">
        <f t="shared" si="2043"/>
        <v>15</v>
      </c>
      <c r="FE312" s="212">
        <f t="shared" si="2044"/>
        <v>0</v>
      </c>
      <c r="FF312" s="264">
        <f t="shared" ref="FF312:FG312" si="2347">IF(ISEVEN($B312),ET312,0)</f>
        <v>11</v>
      </c>
      <c r="FG312" s="212">
        <f t="shared" si="2347"/>
        <v>14</v>
      </c>
      <c r="FH312" s="212">
        <f t="shared" si="2046"/>
        <v>0</v>
      </c>
      <c r="FI312" s="212">
        <v>0</v>
      </c>
      <c r="FJ312" s="212">
        <v>0</v>
      </c>
      <c r="FK312" s="212"/>
      <c r="FL312" s="212"/>
      <c r="FM312" s="262">
        <v>88</v>
      </c>
    </row>
    <row r="313" spans="1:169" ht="15.75" customHeight="1" x14ac:dyDescent="0.2">
      <c r="A313" s="247">
        <v>300</v>
      </c>
      <c r="B313" s="248">
        <v>213423243301</v>
      </c>
      <c r="C313" s="249" t="s">
        <v>808</v>
      </c>
      <c r="D313" s="250"/>
      <c r="E313" s="251" t="s">
        <v>809</v>
      </c>
      <c r="F313" s="252">
        <f t="shared" si="1913"/>
        <v>2</v>
      </c>
      <c r="G313" s="252">
        <f t="shared" si="1914"/>
        <v>2</v>
      </c>
      <c r="H313" s="252">
        <f t="shared" si="1915"/>
        <v>2</v>
      </c>
      <c r="I313" s="252">
        <f t="shared" si="1916"/>
        <v>2</v>
      </c>
      <c r="J313" s="252">
        <f t="shared" si="1917"/>
        <v>2</v>
      </c>
      <c r="K313" s="252">
        <f t="shared" si="1918"/>
        <v>2</v>
      </c>
      <c r="L313" s="252">
        <f t="shared" si="1919"/>
        <v>0</v>
      </c>
      <c r="M313" s="252">
        <f t="shared" si="1920"/>
        <v>0</v>
      </c>
      <c r="N313" s="252">
        <f t="shared" si="1921"/>
        <v>0</v>
      </c>
      <c r="O313" s="253">
        <f t="shared" si="1922"/>
        <v>0</v>
      </c>
      <c r="P313" s="252">
        <f t="shared" si="1923"/>
        <v>9</v>
      </c>
      <c r="Q313" s="252">
        <f t="shared" si="1924"/>
        <v>0</v>
      </c>
      <c r="R313" s="252">
        <f t="shared" si="1925"/>
        <v>0</v>
      </c>
      <c r="S313" s="254">
        <f t="shared" si="1926"/>
        <v>0</v>
      </c>
      <c r="T313" s="255">
        <f t="shared" si="1927"/>
        <v>3</v>
      </c>
      <c r="U313" s="252">
        <f t="shared" si="1928"/>
        <v>0</v>
      </c>
      <c r="V313" s="252">
        <f t="shared" si="1929"/>
        <v>0</v>
      </c>
      <c r="W313" s="252">
        <f t="shared" si="1930"/>
        <v>0</v>
      </c>
      <c r="X313" s="254">
        <f t="shared" si="1931"/>
        <v>0</v>
      </c>
      <c r="Y313" s="256">
        <f t="shared" si="1932"/>
        <v>4</v>
      </c>
      <c r="Z313" s="252">
        <f t="shared" si="1933"/>
        <v>0</v>
      </c>
      <c r="AA313" s="252">
        <f t="shared" si="1934"/>
        <v>0</v>
      </c>
      <c r="AB313" s="252">
        <f t="shared" si="1935"/>
        <v>0</v>
      </c>
      <c r="AC313" s="254">
        <f t="shared" si="1936"/>
        <v>0</v>
      </c>
      <c r="AD313" s="255">
        <f t="shared" si="1937"/>
        <v>4</v>
      </c>
      <c r="AE313" s="252">
        <f t="shared" si="1938"/>
        <v>9</v>
      </c>
      <c r="AF313" s="252">
        <f t="shared" si="1939"/>
        <v>0</v>
      </c>
      <c r="AG313" s="252">
        <f t="shared" si="1940"/>
        <v>0</v>
      </c>
      <c r="AH313" s="254">
        <f t="shared" si="1941"/>
        <v>0</v>
      </c>
      <c r="AI313" s="257">
        <f t="shared" si="1942"/>
        <v>3</v>
      </c>
      <c r="AJ313" s="252">
        <f t="shared" si="1943"/>
        <v>8</v>
      </c>
      <c r="AK313" s="252">
        <f t="shared" si="1944"/>
        <v>0</v>
      </c>
      <c r="AL313" s="252">
        <f t="shared" si="1945"/>
        <v>0</v>
      </c>
      <c r="AM313" s="254">
        <f t="shared" si="1946"/>
        <v>0</v>
      </c>
      <c r="AN313" s="257">
        <f t="shared" si="1947"/>
        <v>3</v>
      </c>
      <c r="AO313" s="252">
        <f t="shared" si="1948"/>
        <v>0</v>
      </c>
      <c r="AP313" s="252">
        <f t="shared" si="1949"/>
        <v>0</v>
      </c>
      <c r="AQ313" s="252">
        <f t="shared" si="1950"/>
        <v>0</v>
      </c>
      <c r="AR313" s="254">
        <f t="shared" si="1951"/>
        <v>0</v>
      </c>
      <c r="AS313" s="257">
        <f t="shared" si="1952"/>
        <v>4</v>
      </c>
      <c r="AT313" s="252">
        <f t="shared" si="1953"/>
        <v>9</v>
      </c>
      <c r="AU313" s="252">
        <f t="shared" si="1954"/>
        <v>0</v>
      </c>
      <c r="AV313" s="252">
        <f t="shared" si="1955"/>
        <v>0</v>
      </c>
      <c r="AW313" s="254">
        <f t="shared" si="1956"/>
        <v>0</v>
      </c>
      <c r="AX313" s="258">
        <f t="shared" si="1957"/>
        <v>3</v>
      </c>
      <c r="AY313" s="252">
        <f t="shared" si="1958"/>
        <v>0</v>
      </c>
      <c r="AZ313" s="252">
        <f t="shared" si="1959"/>
        <v>0</v>
      </c>
      <c r="BA313" s="252">
        <f t="shared" si="1960"/>
        <v>0</v>
      </c>
      <c r="BB313" s="254">
        <f t="shared" si="1961"/>
        <v>0</v>
      </c>
      <c r="BC313" s="257">
        <f t="shared" si="1962"/>
        <v>4</v>
      </c>
      <c r="BD313" s="252">
        <f t="shared" si="1963"/>
        <v>0</v>
      </c>
      <c r="BE313" s="252">
        <f t="shared" si="1964"/>
        <v>0</v>
      </c>
      <c r="BF313" s="252">
        <f t="shared" si="1965"/>
        <v>0</v>
      </c>
      <c r="BG313" s="254">
        <f t="shared" si="1966"/>
        <v>0</v>
      </c>
      <c r="BH313" s="257">
        <f t="shared" si="1967"/>
        <v>4</v>
      </c>
      <c r="BI313" s="259">
        <f t="shared" si="1968"/>
        <v>3</v>
      </c>
      <c r="BJ313" s="252">
        <f t="shared" si="1969"/>
        <v>0</v>
      </c>
      <c r="BK313" s="252">
        <f t="shared" si="1970"/>
        <v>0</v>
      </c>
      <c r="BL313" s="254">
        <f t="shared" si="1971"/>
        <v>0</v>
      </c>
      <c r="BM313" s="260">
        <f t="shared" si="1972"/>
        <v>3</v>
      </c>
      <c r="BN313" s="252">
        <f t="shared" si="1973"/>
        <v>9</v>
      </c>
      <c r="BO313" s="252">
        <f t="shared" si="1974"/>
        <v>0</v>
      </c>
      <c r="BP313" s="252">
        <f t="shared" si="1975"/>
        <v>0</v>
      </c>
      <c r="BQ313" s="254">
        <f t="shared" si="1976"/>
        <v>0</v>
      </c>
      <c r="BR313" s="261">
        <f t="shared" si="1977"/>
        <v>3</v>
      </c>
      <c r="BS313" s="252">
        <f t="shared" si="1978"/>
        <v>0</v>
      </c>
      <c r="BT313" s="252">
        <f t="shared" si="1979"/>
        <v>0</v>
      </c>
      <c r="BU313" s="252">
        <f t="shared" si="1980"/>
        <v>0</v>
      </c>
      <c r="BV313" s="254">
        <f t="shared" si="1981"/>
        <v>0</v>
      </c>
      <c r="BW313" s="261">
        <f t="shared" si="1982"/>
        <v>4</v>
      </c>
      <c r="BX313" s="262">
        <v>59</v>
      </c>
      <c r="BY313" s="262">
        <v>59</v>
      </c>
      <c r="BZ313" s="246" t="e">
        <f t="shared" si="1983"/>
        <v>#VALUE!</v>
      </c>
      <c r="CA313" s="246">
        <f t="shared" si="1984"/>
        <v>20</v>
      </c>
      <c r="CB313" s="246" t="e">
        <f t="shared" si="1985"/>
        <v>#VALUE!</v>
      </c>
      <c r="CC313" s="246" t="e">
        <f t="shared" si="1986"/>
        <v>#VALUE!</v>
      </c>
      <c r="CD313" s="246" t="e">
        <f t="shared" si="1987"/>
        <v>#VALUE!</v>
      </c>
      <c r="CE313" s="246" t="e">
        <f t="shared" si="1988"/>
        <v>#VALUE!</v>
      </c>
      <c r="CF313" s="246" t="e">
        <f t="shared" si="1989"/>
        <v>#VALUE!</v>
      </c>
      <c r="CG313" s="246" t="e">
        <f t="shared" si="1990"/>
        <v>#VALUE!</v>
      </c>
      <c r="CH313" s="246" t="e">
        <f t="shared" si="1991"/>
        <v>#VALUE!</v>
      </c>
      <c r="CI313" s="246" t="e">
        <f t="shared" si="1992"/>
        <v>#VALUE!</v>
      </c>
      <c r="CJ313" s="246" t="e">
        <f t="shared" si="1993"/>
        <v>#VALUE!</v>
      </c>
      <c r="CK313" s="246" t="e">
        <f t="shared" si="1994"/>
        <v>#VALUE!</v>
      </c>
      <c r="CL313" s="246" t="e">
        <f t="shared" si="1995"/>
        <v>#VALUE!</v>
      </c>
      <c r="CM313" s="246" t="e">
        <f t="shared" si="1996"/>
        <v>#VALUE!</v>
      </c>
      <c r="CN313" s="246" t="e">
        <f t="shared" si="1997"/>
        <v>#VALUE!</v>
      </c>
      <c r="CO313" s="263" t="str">
        <f t="shared" si="1998"/>
        <v>2023PEC AI 465</v>
      </c>
      <c r="CP313" s="246" t="e">
        <f t="shared" si="1999"/>
        <v>#VALUE!</v>
      </c>
      <c r="CQ313" s="211"/>
      <c r="CR313" s="246">
        <f t="shared" si="2000"/>
        <v>20</v>
      </c>
      <c r="CS313" s="246" t="e">
        <f t="shared" si="2001"/>
        <v>#VALUE!</v>
      </c>
      <c r="CT313" s="246" t="e">
        <f t="shared" si="2002"/>
        <v>#VALUE!</v>
      </c>
      <c r="CU313" s="246" t="e">
        <f t="shared" si="2003"/>
        <v>#VALUE!</v>
      </c>
      <c r="CV313" s="246" t="e">
        <f t="shared" si="2004"/>
        <v>#VALUE!</v>
      </c>
      <c r="CW313" s="246" t="e">
        <f t="shared" si="2005"/>
        <v>#VALUE!</v>
      </c>
      <c r="CX313" s="246" t="e">
        <f t="shared" si="2006"/>
        <v>#VALUE!</v>
      </c>
      <c r="CY313" s="246" t="e">
        <f t="shared" si="2007"/>
        <v>#VALUE!</v>
      </c>
      <c r="CZ313" s="246" t="e">
        <f t="shared" si="2008"/>
        <v>#VALUE!</v>
      </c>
      <c r="DA313" s="246" t="e">
        <f t="shared" si="2009"/>
        <v>#VALUE!</v>
      </c>
      <c r="DB313" s="246" t="e">
        <f t="shared" si="2010"/>
        <v>#VALUE!</v>
      </c>
      <c r="DC313" s="246" t="e">
        <f t="shared" si="2011"/>
        <v>#VALUE!</v>
      </c>
      <c r="DD313" s="246" t="e">
        <f t="shared" si="2012"/>
        <v>#VALUE!</v>
      </c>
      <c r="DE313" s="212"/>
      <c r="DF313" s="212" t="e">
        <f t="shared" si="2013"/>
        <v>#VALUE!</v>
      </c>
      <c r="DG313" s="212"/>
      <c r="DH313" s="212"/>
      <c r="DI313" s="212"/>
      <c r="DJ313" s="212"/>
      <c r="DK313" s="212"/>
      <c r="DL313" s="212"/>
      <c r="DM313" s="212"/>
      <c r="DN313" s="212"/>
      <c r="DO313" s="212"/>
      <c r="DP313" s="212"/>
      <c r="DQ313" s="212"/>
      <c r="DR313" s="264">
        <f t="shared" si="2014"/>
        <v>59</v>
      </c>
      <c r="DS313" s="241">
        <f t="shared" si="2015"/>
        <v>12</v>
      </c>
      <c r="DT313" s="212">
        <f t="shared" si="2016"/>
        <v>9</v>
      </c>
      <c r="DU313" s="212">
        <f t="shared" si="2017"/>
        <v>9</v>
      </c>
      <c r="DV313" s="212">
        <f t="shared" si="2018"/>
        <v>8</v>
      </c>
      <c r="DW313" s="212">
        <f t="shared" si="2019"/>
        <v>9</v>
      </c>
      <c r="DX313" s="264">
        <f t="shared" si="2020"/>
        <v>3</v>
      </c>
      <c r="DY313" s="265">
        <f t="shared" si="2021"/>
        <v>9</v>
      </c>
      <c r="DZ313" s="212">
        <f t="shared" si="2022"/>
        <v>59</v>
      </c>
      <c r="EA313" s="212">
        <f t="shared" si="2023"/>
        <v>12</v>
      </c>
      <c r="EB313" s="212">
        <f t="shared" si="2024"/>
        <v>9</v>
      </c>
      <c r="EC313" s="212">
        <f t="shared" ref="EC313:ED313" si="2348">IF(ISEVEN($B313),DT313,0)</f>
        <v>0</v>
      </c>
      <c r="ED313" s="212">
        <f t="shared" si="2348"/>
        <v>0</v>
      </c>
      <c r="EE313" s="212">
        <f t="shared" ref="EE313:EF313" si="2349">IF(ISODD($B313),DU313,0)</f>
        <v>9</v>
      </c>
      <c r="EF313" s="212">
        <f t="shared" si="2349"/>
        <v>8</v>
      </c>
      <c r="EG313" s="212">
        <f t="shared" si="2027"/>
        <v>0</v>
      </c>
      <c r="EH313" s="212">
        <f t="shared" si="2028"/>
        <v>9</v>
      </c>
      <c r="EI313" s="212">
        <f t="shared" ref="EI313:EJ313" si="2350">IF(ISEVEN($B313),DW313,0)</f>
        <v>0</v>
      </c>
      <c r="EJ313" s="212">
        <f t="shared" si="2350"/>
        <v>0</v>
      </c>
      <c r="EK313" s="264">
        <f t="shared" ref="EK313:EL313" si="2351">IF(ISODD($B313),DX313,0)</f>
        <v>3</v>
      </c>
      <c r="EL313" s="212">
        <f t="shared" si="2351"/>
        <v>9</v>
      </c>
      <c r="EM313" s="212">
        <f t="shared" si="2031"/>
        <v>0</v>
      </c>
      <c r="EN313" s="212"/>
      <c r="EO313" s="212"/>
      <c r="EP313" s="241">
        <f t="shared" si="2032"/>
        <v>12</v>
      </c>
      <c r="EQ313" s="212">
        <f t="shared" si="2033"/>
        <v>11</v>
      </c>
      <c r="ER313" s="212">
        <f t="shared" si="2034"/>
        <v>11</v>
      </c>
      <c r="ES313" s="212">
        <f t="shared" si="2035"/>
        <v>9</v>
      </c>
      <c r="ET313" s="264">
        <f t="shared" si="2036"/>
        <v>7</v>
      </c>
      <c r="EU313" s="212">
        <f t="shared" si="2037"/>
        <v>9</v>
      </c>
      <c r="EV313" s="212"/>
      <c r="EW313" s="212">
        <f t="shared" si="2038"/>
        <v>59</v>
      </c>
      <c r="EX313" s="212">
        <f t="shared" si="2039"/>
        <v>12</v>
      </c>
      <c r="EY313" s="212">
        <f t="shared" si="2040"/>
        <v>11</v>
      </c>
      <c r="EZ313" s="212">
        <f t="shared" ref="EZ313:FA313" si="2352">IF(ISEVEN($B313),EQ313,0)</f>
        <v>0</v>
      </c>
      <c r="FA313" s="212">
        <f t="shared" si="2352"/>
        <v>0</v>
      </c>
      <c r="FB313" s="212">
        <f t="shared" ref="FB313:FC313" si="2353">IF(ISODD($B313),ER313,0)</f>
        <v>11</v>
      </c>
      <c r="FC313" s="212">
        <f t="shared" si="2353"/>
        <v>9</v>
      </c>
      <c r="FD313" s="212">
        <f t="shared" si="2043"/>
        <v>0</v>
      </c>
      <c r="FE313" s="264">
        <f t="shared" si="2044"/>
        <v>7</v>
      </c>
      <c r="FF313" s="212">
        <f t="shared" ref="FF313:FG313" si="2354">IF(ISEVEN($B313),ET313,0)</f>
        <v>0</v>
      </c>
      <c r="FG313" s="212">
        <f t="shared" si="2354"/>
        <v>0</v>
      </c>
      <c r="FH313" s="212">
        <f t="shared" si="2046"/>
        <v>9</v>
      </c>
      <c r="FI313" s="212">
        <v>0</v>
      </c>
      <c r="FJ313" s="212">
        <v>0</v>
      </c>
      <c r="FK313" s="212"/>
      <c r="FL313" s="212"/>
      <c r="FM313" s="262">
        <v>59</v>
      </c>
    </row>
    <row r="314" spans="1:169" ht="15.75" customHeight="1" x14ac:dyDescent="0.2">
      <c r="A314" s="268">
        <v>301</v>
      </c>
      <c r="B314" s="248">
        <v>213423243302</v>
      </c>
      <c r="C314" s="249" t="s">
        <v>810</v>
      </c>
      <c r="D314" s="250"/>
      <c r="E314" s="251" t="s">
        <v>811</v>
      </c>
      <c r="F314" s="252">
        <f t="shared" si="1913"/>
        <v>2</v>
      </c>
      <c r="G314" s="252">
        <f t="shared" si="1914"/>
        <v>2</v>
      </c>
      <c r="H314" s="252">
        <f t="shared" si="1915"/>
        <v>2</v>
      </c>
      <c r="I314" s="252">
        <f t="shared" si="1916"/>
        <v>2</v>
      </c>
      <c r="J314" s="252">
        <f t="shared" si="1917"/>
        <v>2</v>
      </c>
      <c r="K314" s="252">
        <f t="shared" si="1918"/>
        <v>2</v>
      </c>
      <c r="L314" s="252">
        <f t="shared" si="1919"/>
        <v>2</v>
      </c>
      <c r="M314" s="252">
        <f t="shared" si="1920"/>
        <v>2</v>
      </c>
      <c r="N314" s="252">
        <f t="shared" si="1921"/>
        <v>0</v>
      </c>
      <c r="O314" s="253">
        <f t="shared" si="1922"/>
        <v>0</v>
      </c>
      <c r="P314" s="252">
        <f t="shared" si="1923"/>
        <v>0</v>
      </c>
      <c r="Q314" s="252">
        <f t="shared" si="1924"/>
        <v>0</v>
      </c>
      <c r="R314" s="252">
        <f t="shared" si="1925"/>
        <v>0</v>
      </c>
      <c r="S314" s="254">
        <f t="shared" si="1926"/>
        <v>0</v>
      </c>
      <c r="T314" s="255">
        <f t="shared" si="1927"/>
        <v>4</v>
      </c>
      <c r="U314" s="252">
        <f t="shared" si="1928"/>
        <v>11</v>
      </c>
      <c r="V314" s="252">
        <f t="shared" si="1929"/>
        <v>0</v>
      </c>
      <c r="W314" s="252">
        <f t="shared" si="1930"/>
        <v>0</v>
      </c>
      <c r="X314" s="254">
        <f t="shared" si="1931"/>
        <v>0</v>
      </c>
      <c r="Y314" s="256">
        <f t="shared" si="1932"/>
        <v>3</v>
      </c>
      <c r="Z314" s="252">
        <f t="shared" si="1933"/>
        <v>12</v>
      </c>
      <c r="AA314" s="252">
        <f t="shared" si="1934"/>
        <v>0</v>
      </c>
      <c r="AB314" s="252">
        <f t="shared" si="1935"/>
        <v>0</v>
      </c>
      <c r="AC314" s="254">
        <f t="shared" si="1936"/>
        <v>0</v>
      </c>
      <c r="AD314" s="255">
        <f t="shared" si="1937"/>
        <v>3</v>
      </c>
      <c r="AE314" s="252">
        <f t="shared" si="1938"/>
        <v>0</v>
      </c>
      <c r="AF314" s="252">
        <f t="shared" si="1939"/>
        <v>0</v>
      </c>
      <c r="AG314" s="252">
        <f t="shared" si="1940"/>
        <v>0</v>
      </c>
      <c r="AH314" s="254">
        <f t="shared" si="1941"/>
        <v>0</v>
      </c>
      <c r="AI314" s="257">
        <f t="shared" si="1942"/>
        <v>4</v>
      </c>
      <c r="AJ314" s="252">
        <f t="shared" si="1943"/>
        <v>0</v>
      </c>
      <c r="AK314" s="252">
        <f t="shared" si="1944"/>
        <v>0</v>
      </c>
      <c r="AL314" s="252">
        <f t="shared" si="1945"/>
        <v>0</v>
      </c>
      <c r="AM314" s="254">
        <f t="shared" si="1946"/>
        <v>0</v>
      </c>
      <c r="AN314" s="257">
        <f t="shared" si="1947"/>
        <v>4</v>
      </c>
      <c r="AO314" s="252">
        <f t="shared" si="1948"/>
        <v>12</v>
      </c>
      <c r="AP314" s="252">
        <f t="shared" si="1949"/>
        <v>0</v>
      </c>
      <c r="AQ314" s="252">
        <f t="shared" si="1950"/>
        <v>0</v>
      </c>
      <c r="AR314" s="254">
        <f t="shared" si="1951"/>
        <v>0</v>
      </c>
      <c r="AS314" s="257">
        <f t="shared" si="1952"/>
        <v>3</v>
      </c>
      <c r="AT314" s="252">
        <f t="shared" si="1953"/>
        <v>0</v>
      </c>
      <c r="AU314" s="252">
        <f t="shared" si="1954"/>
        <v>0</v>
      </c>
      <c r="AV314" s="252">
        <f t="shared" si="1955"/>
        <v>0</v>
      </c>
      <c r="AW314" s="254">
        <f t="shared" si="1956"/>
        <v>0</v>
      </c>
      <c r="AX314" s="258">
        <f t="shared" si="1957"/>
        <v>4</v>
      </c>
      <c r="AY314" s="252">
        <f t="shared" si="1958"/>
        <v>12</v>
      </c>
      <c r="AZ314" s="252">
        <f t="shared" si="1959"/>
        <v>0</v>
      </c>
      <c r="BA314" s="252">
        <f t="shared" si="1960"/>
        <v>0</v>
      </c>
      <c r="BB314" s="254">
        <f t="shared" si="1961"/>
        <v>0</v>
      </c>
      <c r="BC314" s="257">
        <f t="shared" si="1962"/>
        <v>3</v>
      </c>
      <c r="BD314" s="259">
        <f t="shared" si="1963"/>
        <v>7</v>
      </c>
      <c r="BE314" s="252">
        <f t="shared" si="1964"/>
        <v>0</v>
      </c>
      <c r="BF314" s="252">
        <f t="shared" si="1965"/>
        <v>0</v>
      </c>
      <c r="BG314" s="254">
        <f t="shared" si="1966"/>
        <v>0</v>
      </c>
      <c r="BH314" s="257">
        <f t="shared" si="1967"/>
        <v>3</v>
      </c>
      <c r="BI314" s="252">
        <f t="shared" si="1968"/>
        <v>0</v>
      </c>
      <c r="BJ314" s="252">
        <f t="shared" si="1969"/>
        <v>0</v>
      </c>
      <c r="BK314" s="252">
        <f t="shared" si="1970"/>
        <v>0</v>
      </c>
      <c r="BL314" s="254">
        <f t="shared" si="1971"/>
        <v>0</v>
      </c>
      <c r="BM314" s="260">
        <f t="shared" si="1972"/>
        <v>4</v>
      </c>
      <c r="BN314" s="252">
        <f t="shared" si="1973"/>
        <v>0</v>
      </c>
      <c r="BO314" s="252">
        <f t="shared" si="1974"/>
        <v>0</v>
      </c>
      <c r="BP314" s="252">
        <f t="shared" si="1975"/>
        <v>0</v>
      </c>
      <c r="BQ314" s="254">
        <f t="shared" si="1976"/>
        <v>0</v>
      </c>
      <c r="BR314" s="261">
        <f t="shared" si="1977"/>
        <v>4</v>
      </c>
      <c r="BS314" s="252">
        <f t="shared" si="1978"/>
        <v>12</v>
      </c>
      <c r="BT314" s="252">
        <f t="shared" si="1979"/>
        <v>0</v>
      </c>
      <c r="BU314" s="252">
        <f t="shared" si="1980"/>
        <v>0</v>
      </c>
      <c r="BV314" s="254">
        <f t="shared" si="1981"/>
        <v>0</v>
      </c>
      <c r="BW314" s="261">
        <f t="shared" si="1982"/>
        <v>3</v>
      </c>
      <c r="BX314" s="262">
        <v>82</v>
      </c>
      <c r="BY314" s="262">
        <v>82</v>
      </c>
      <c r="BZ314" s="246" t="e">
        <f t="shared" si="1983"/>
        <v>#VALUE!</v>
      </c>
      <c r="CA314" s="246">
        <f t="shared" si="1984"/>
        <v>20</v>
      </c>
      <c r="CB314" s="246" t="e">
        <f t="shared" si="1985"/>
        <v>#VALUE!</v>
      </c>
      <c r="CC314" s="246" t="e">
        <f t="shared" si="1986"/>
        <v>#VALUE!</v>
      </c>
      <c r="CD314" s="246" t="e">
        <f t="shared" si="1987"/>
        <v>#VALUE!</v>
      </c>
      <c r="CE314" s="246" t="e">
        <f t="shared" si="1988"/>
        <v>#VALUE!</v>
      </c>
      <c r="CF314" s="246" t="e">
        <f t="shared" si="1989"/>
        <v>#VALUE!</v>
      </c>
      <c r="CG314" s="246" t="e">
        <f t="shared" si="1990"/>
        <v>#VALUE!</v>
      </c>
      <c r="CH314" s="246" t="e">
        <f t="shared" si="1991"/>
        <v>#VALUE!</v>
      </c>
      <c r="CI314" s="246" t="e">
        <f t="shared" si="1992"/>
        <v>#VALUE!</v>
      </c>
      <c r="CJ314" s="246" t="e">
        <f t="shared" si="1993"/>
        <v>#VALUE!</v>
      </c>
      <c r="CK314" s="246" t="e">
        <f t="shared" si="1994"/>
        <v>#VALUE!</v>
      </c>
      <c r="CL314" s="246" t="e">
        <f t="shared" si="1995"/>
        <v>#VALUE!</v>
      </c>
      <c r="CM314" s="246" t="e">
        <f t="shared" si="1996"/>
        <v>#VALUE!</v>
      </c>
      <c r="CN314" s="246" t="e">
        <f t="shared" si="1997"/>
        <v>#VALUE!</v>
      </c>
      <c r="CO314" s="263" t="str">
        <f t="shared" si="1998"/>
        <v>2023PEC AI 466</v>
      </c>
      <c r="CP314" s="246" t="e">
        <f t="shared" si="1999"/>
        <v>#VALUE!</v>
      </c>
      <c r="CQ314" s="211"/>
      <c r="CR314" s="246">
        <f t="shared" si="2000"/>
        <v>20</v>
      </c>
      <c r="CS314" s="246" t="e">
        <f t="shared" si="2001"/>
        <v>#VALUE!</v>
      </c>
      <c r="CT314" s="246" t="e">
        <f t="shared" si="2002"/>
        <v>#VALUE!</v>
      </c>
      <c r="CU314" s="246" t="e">
        <f t="shared" si="2003"/>
        <v>#VALUE!</v>
      </c>
      <c r="CV314" s="246" t="e">
        <f t="shared" si="2004"/>
        <v>#VALUE!</v>
      </c>
      <c r="CW314" s="246" t="e">
        <f t="shared" si="2005"/>
        <v>#VALUE!</v>
      </c>
      <c r="CX314" s="246" t="e">
        <f t="shared" si="2006"/>
        <v>#VALUE!</v>
      </c>
      <c r="CY314" s="246" t="e">
        <f t="shared" si="2007"/>
        <v>#VALUE!</v>
      </c>
      <c r="CZ314" s="246" t="e">
        <f t="shared" si="2008"/>
        <v>#VALUE!</v>
      </c>
      <c r="DA314" s="246" t="e">
        <f t="shared" si="2009"/>
        <v>#VALUE!</v>
      </c>
      <c r="DB314" s="246" t="e">
        <f t="shared" si="2010"/>
        <v>#VALUE!</v>
      </c>
      <c r="DC314" s="246" t="e">
        <f t="shared" si="2011"/>
        <v>#VALUE!</v>
      </c>
      <c r="DD314" s="246" t="e">
        <f t="shared" si="2012"/>
        <v>#VALUE!</v>
      </c>
      <c r="DE314" s="212"/>
      <c r="DF314" s="212" t="e">
        <f t="shared" si="2013"/>
        <v>#VALUE!</v>
      </c>
      <c r="DG314" s="212"/>
      <c r="DH314" s="212"/>
      <c r="DI314" s="212"/>
      <c r="DJ314" s="212"/>
      <c r="DK314" s="212"/>
      <c r="DL314" s="212"/>
      <c r="DM314" s="212"/>
      <c r="DN314" s="212"/>
      <c r="DO314" s="212"/>
      <c r="DP314" s="212"/>
      <c r="DQ314" s="212"/>
      <c r="DR314" s="264">
        <f t="shared" si="2014"/>
        <v>82</v>
      </c>
      <c r="DS314" s="241">
        <f t="shared" si="2015"/>
        <v>16</v>
      </c>
      <c r="DT314" s="212">
        <f t="shared" si="2016"/>
        <v>11</v>
      </c>
      <c r="DU314" s="212">
        <f t="shared" si="2017"/>
        <v>12</v>
      </c>
      <c r="DV314" s="212">
        <f t="shared" si="2018"/>
        <v>12</v>
      </c>
      <c r="DW314" s="212">
        <f t="shared" si="2019"/>
        <v>12</v>
      </c>
      <c r="DX314" s="264">
        <f t="shared" si="2020"/>
        <v>7</v>
      </c>
      <c r="DY314" s="265">
        <f t="shared" si="2021"/>
        <v>12</v>
      </c>
      <c r="DZ314" s="212">
        <f t="shared" si="2022"/>
        <v>82</v>
      </c>
      <c r="EA314" s="212">
        <f t="shared" si="2023"/>
        <v>16</v>
      </c>
      <c r="EB314" s="212">
        <f t="shared" si="2024"/>
        <v>0</v>
      </c>
      <c r="EC314" s="212">
        <f t="shared" ref="EC314:ED314" si="2355">IF(ISEVEN($B314),DT314,0)</f>
        <v>11</v>
      </c>
      <c r="ED314" s="212">
        <f t="shared" si="2355"/>
        <v>12</v>
      </c>
      <c r="EE314" s="212">
        <f t="shared" ref="EE314:EF314" si="2356">IF(ISODD($B314),DU314,0)</f>
        <v>0</v>
      </c>
      <c r="EF314" s="212">
        <f t="shared" si="2356"/>
        <v>0</v>
      </c>
      <c r="EG314" s="212">
        <f t="shared" si="2027"/>
        <v>12</v>
      </c>
      <c r="EH314" s="212">
        <f t="shared" si="2028"/>
        <v>0</v>
      </c>
      <c r="EI314" s="212">
        <f t="shared" ref="EI314:EJ314" si="2357">IF(ISEVEN($B314),DW314,0)</f>
        <v>12</v>
      </c>
      <c r="EJ314" s="264">
        <f t="shared" si="2357"/>
        <v>7</v>
      </c>
      <c r="EK314" s="212">
        <f t="shared" ref="EK314:EL314" si="2358">IF(ISODD($B314),DX314,0)</f>
        <v>0</v>
      </c>
      <c r="EL314" s="212">
        <f t="shared" si="2358"/>
        <v>0</v>
      </c>
      <c r="EM314" s="212">
        <f t="shared" si="2031"/>
        <v>12</v>
      </c>
      <c r="EN314" s="212"/>
      <c r="EO314" s="212"/>
      <c r="EP314" s="241">
        <f t="shared" si="2032"/>
        <v>16</v>
      </c>
      <c r="EQ314" s="212">
        <f t="shared" si="2033"/>
        <v>14</v>
      </c>
      <c r="ER314" s="212">
        <f t="shared" si="2034"/>
        <v>14</v>
      </c>
      <c r="ES314" s="212">
        <f t="shared" si="2035"/>
        <v>14</v>
      </c>
      <c r="ET314" s="264">
        <f t="shared" si="2036"/>
        <v>11</v>
      </c>
      <c r="EU314" s="212">
        <f t="shared" si="2037"/>
        <v>13</v>
      </c>
      <c r="EV314" s="212"/>
      <c r="EW314" s="212">
        <f t="shared" si="2038"/>
        <v>82</v>
      </c>
      <c r="EX314" s="212">
        <f t="shared" si="2039"/>
        <v>16</v>
      </c>
      <c r="EY314" s="212">
        <f t="shared" si="2040"/>
        <v>0</v>
      </c>
      <c r="EZ314" s="212">
        <f t="shared" ref="EZ314:FA314" si="2359">IF(ISEVEN($B314),EQ314,0)</f>
        <v>14</v>
      </c>
      <c r="FA314" s="212">
        <f t="shared" si="2359"/>
        <v>14</v>
      </c>
      <c r="FB314" s="212">
        <f t="shared" ref="FB314:FC314" si="2360">IF(ISODD($B314),ER314,0)</f>
        <v>0</v>
      </c>
      <c r="FC314" s="212">
        <f t="shared" si="2360"/>
        <v>0</v>
      </c>
      <c r="FD314" s="212">
        <f t="shared" si="2043"/>
        <v>14</v>
      </c>
      <c r="FE314" s="212">
        <f t="shared" si="2044"/>
        <v>0</v>
      </c>
      <c r="FF314" s="264">
        <f t="shared" ref="FF314:FG314" si="2361">IF(ISEVEN($B314),ET314,0)</f>
        <v>11</v>
      </c>
      <c r="FG314" s="212">
        <f t="shared" si="2361"/>
        <v>13</v>
      </c>
      <c r="FH314" s="212">
        <f t="shared" si="2046"/>
        <v>0</v>
      </c>
      <c r="FI314" s="212">
        <v>0</v>
      </c>
      <c r="FJ314" s="212">
        <v>0</v>
      </c>
      <c r="FK314" s="212"/>
      <c r="FL314" s="212"/>
      <c r="FM314" s="262">
        <v>82</v>
      </c>
    </row>
    <row r="315" spans="1:169" ht="15.75" customHeight="1" x14ac:dyDescent="0.2">
      <c r="A315" s="247">
        <v>302</v>
      </c>
      <c r="B315" s="248">
        <v>213423243303</v>
      </c>
      <c r="C315" s="249" t="s">
        <v>814</v>
      </c>
      <c r="D315" s="250"/>
      <c r="E315" s="251" t="s">
        <v>813</v>
      </c>
      <c r="F315" s="252">
        <f t="shared" si="1913"/>
        <v>2</v>
      </c>
      <c r="G315" s="252">
        <f t="shared" si="1914"/>
        <v>2</v>
      </c>
      <c r="H315" s="252">
        <f t="shared" si="1915"/>
        <v>2</v>
      </c>
      <c r="I315" s="252">
        <f t="shared" si="1916"/>
        <v>2</v>
      </c>
      <c r="J315" s="252">
        <f t="shared" si="1917"/>
        <v>2</v>
      </c>
      <c r="K315" s="252">
        <f t="shared" si="1918"/>
        <v>2</v>
      </c>
      <c r="L315" s="252">
        <f t="shared" si="1919"/>
        <v>2</v>
      </c>
      <c r="M315" s="252">
        <f t="shared" si="1920"/>
        <v>2</v>
      </c>
      <c r="N315" s="252">
        <f t="shared" si="1921"/>
        <v>1</v>
      </c>
      <c r="O315" s="253">
        <f t="shared" si="1922"/>
        <v>0</v>
      </c>
      <c r="P315" s="252">
        <f t="shared" si="1923"/>
        <v>12</v>
      </c>
      <c r="Q315" s="252">
        <f t="shared" si="1924"/>
        <v>0</v>
      </c>
      <c r="R315" s="252">
        <f t="shared" si="1925"/>
        <v>0</v>
      </c>
      <c r="S315" s="254">
        <f t="shared" si="1926"/>
        <v>0</v>
      </c>
      <c r="T315" s="255">
        <f t="shared" si="1927"/>
        <v>3</v>
      </c>
      <c r="U315" s="252">
        <f t="shared" si="1928"/>
        <v>0</v>
      </c>
      <c r="V315" s="252">
        <f t="shared" si="1929"/>
        <v>0</v>
      </c>
      <c r="W315" s="252">
        <f t="shared" si="1930"/>
        <v>0</v>
      </c>
      <c r="X315" s="254">
        <f t="shared" si="1931"/>
        <v>0</v>
      </c>
      <c r="Y315" s="256">
        <f t="shared" si="1932"/>
        <v>4</v>
      </c>
      <c r="Z315" s="252">
        <f t="shared" si="1933"/>
        <v>0</v>
      </c>
      <c r="AA315" s="252">
        <f t="shared" si="1934"/>
        <v>0</v>
      </c>
      <c r="AB315" s="252">
        <f t="shared" si="1935"/>
        <v>0</v>
      </c>
      <c r="AC315" s="254">
        <f t="shared" si="1936"/>
        <v>0</v>
      </c>
      <c r="AD315" s="255">
        <f t="shared" si="1937"/>
        <v>4</v>
      </c>
      <c r="AE315" s="252">
        <f t="shared" si="1938"/>
        <v>12</v>
      </c>
      <c r="AF315" s="252">
        <f t="shared" si="1939"/>
        <v>0</v>
      </c>
      <c r="AG315" s="252">
        <f t="shared" si="1940"/>
        <v>0</v>
      </c>
      <c r="AH315" s="254">
        <f t="shared" si="1941"/>
        <v>0</v>
      </c>
      <c r="AI315" s="257">
        <f t="shared" si="1942"/>
        <v>3</v>
      </c>
      <c r="AJ315" s="252">
        <f t="shared" si="1943"/>
        <v>11</v>
      </c>
      <c r="AK315" s="252">
        <f t="shared" si="1944"/>
        <v>0</v>
      </c>
      <c r="AL315" s="252">
        <f t="shared" si="1945"/>
        <v>0</v>
      </c>
      <c r="AM315" s="254">
        <f t="shared" si="1946"/>
        <v>0</v>
      </c>
      <c r="AN315" s="257">
        <f t="shared" si="1947"/>
        <v>3</v>
      </c>
      <c r="AO315" s="252">
        <f t="shared" si="1948"/>
        <v>0</v>
      </c>
      <c r="AP315" s="252">
        <f t="shared" si="1949"/>
        <v>0</v>
      </c>
      <c r="AQ315" s="252">
        <f t="shared" si="1950"/>
        <v>0</v>
      </c>
      <c r="AR315" s="254">
        <f t="shared" si="1951"/>
        <v>0</v>
      </c>
      <c r="AS315" s="257">
        <f t="shared" si="1952"/>
        <v>4</v>
      </c>
      <c r="AT315" s="252">
        <f t="shared" si="1953"/>
        <v>12</v>
      </c>
      <c r="AU315" s="252">
        <f t="shared" si="1954"/>
        <v>0</v>
      </c>
      <c r="AV315" s="252">
        <f t="shared" si="1955"/>
        <v>0</v>
      </c>
      <c r="AW315" s="254">
        <f t="shared" si="1956"/>
        <v>0</v>
      </c>
      <c r="AX315" s="258">
        <f t="shared" si="1957"/>
        <v>3</v>
      </c>
      <c r="AY315" s="252">
        <f t="shared" si="1958"/>
        <v>0</v>
      </c>
      <c r="AZ315" s="252">
        <f t="shared" si="1959"/>
        <v>0</v>
      </c>
      <c r="BA315" s="252">
        <f t="shared" si="1960"/>
        <v>0</v>
      </c>
      <c r="BB315" s="254">
        <f t="shared" si="1961"/>
        <v>0</v>
      </c>
      <c r="BC315" s="257">
        <f t="shared" si="1962"/>
        <v>4</v>
      </c>
      <c r="BD315" s="252">
        <f t="shared" si="1963"/>
        <v>0</v>
      </c>
      <c r="BE315" s="252">
        <f t="shared" si="1964"/>
        <v>0</v>
      </c>
      <c r="BF315" s="252">
        <f t="shared" si="1965"/>
        <v>0</v>
      </c>
      <c r="BG315" s="254">
        <f t="shared" si="1966"/>
        <v>0</v>
      </c>
      <c r="BH315" s="257">
        <f t="shared" si="1967"/>
        <v>4</v>
      </c>
      <c r="BI315" s="259">
        <f t="shared" si="1968"/>
        <v>8</v>
      </c>
      <c r="BJ315" s="252">
        <f t="shared" si="1969"/>
        <v>0</v>
      </c>
      <c r="BK315" s="252">
        <f t="shared" si="1970"/>
        <v>0</v>
      </c>
      <c r="BL315" s="254">
        <f t="shared" si="1971"/>
        <v>0</v>
      </c>
      <c r="BM315" s="260">
        <f t="shared" si="1972"/>
        <v>3</v>
      </c>
      <c r="BN315" s="252">
        <f t="shared" si="1973"/>
        <v>13</v>
      </c>
      <c r="BO315" s="252">
        <f t="shared" si="1974"/>
        <v>0</v>
      </c>
      <c r="BP315" s="252">
        <f t="shared" si="1975"/>
        <v>0</v>
      </c>
      <c r="BQ315" s="254">
        <f t="shared" si="1976"/>
        <v>0</v>
      </c>
      <c r="BR315" s="261">
        <f t="shared" si="1977"/>
        <v>3</v>
      </c>
      <c r="BS315" s="252">
        <f t="shared" si="1978"/>
        <v>0</v>
      </c>
      <c r="BT315" s="252">
        <f t="shared" si="1979"/>
        <v>0</v>
      </c>
      <c r="BU315" s="252">
        <f t="shared" si="1980"/>
        <v>0</v>
      </c>
      <c r="BV315" s="254">
        <f t="shared" si="1981"/>
        <v>0</v>
      </c>
      <c r="BW315" s="261">
        <f t="shared" si="1982"/>
        <v>4</v>
      </c>
      <c r="BX315" s="262">
        <v>85</v>
      </c>
      <c r="BY315" s="262">
        <v>85</v>
      </c>
      <c r="BZ315" s="246" t="e">
        <f t="shared" si="1983"/>
        <v>#VALUE!</v>
      </c>
      <c r="CA315" s="246">
        <f t="shared" si="1984"/>
        <v>16</v>
      </c>
      <c r="CB315" s="246" t="e">
        <f t="shared" si="1985"/>
        <v>#VALUE!</v>
      </c>
      <c r="CC315" s="246" t="e">
        <f t="shared" si="1986"/>
        <v>#VALUE!</v>
      </c>
      <c r="CD315" s="246" t="e">
        <f t="shared" si="1987"/>
        <v>#VALUE!</v>
      </c>
      <c r="CE315" s="246" t="e">
        <f t="shared" si="1988"/>
        <v>#VALUE!</v>
      </c>
      <c r="CF315" s="246" t="e">
        <f t="shared" si="1989"/>
        <v>#VALUE!</v>
      </c>
      <c r="CG315" s="246" t="e">
        <f t="shared" si="1990"/>
        <v>#VALUE!</v>
      </c>
      <c r="CH315" s="246" t="e">
        <f t="shared" si="1991"/>
        <v>#VALUE!</v>
      </c>
      <c r="CI315" s="246" t="e">
        <f t="shared" si="1992"/>
        <v>#VALUE!</v>
      </c>
      <c r="CJ315" s="246" t="e">
        <f t="shared" si="1993"/>
        <v>#VALUE!</v>
      </c>
      <c r="CK315" s="246" t="e">
        <f t="shared" si="1994"/>
        <v>#VALUE!</v>
      </c>
      <c r="CL315" s="246" t="e">
        <f t="shared" si="1995"/>
        <v>#VALUE!</v>
      </c>
      <c r="CM315" s="246" t="e">
        <f t="shared" si="1996"/>
        <v>#VALUE!</v>
      </c>
      <c r="CN315" s="246" t="e">
        <f t="shared" si="1997"/>
        <v>#VALUE!</v>
      </c>
      <c r="CO315" s="263" t="str">
        <f t="shared" si="1998"/>
        <v>2023PEC AI 468</v>
      </c>
      <c r="CP315" s="246" t="e">
        <f t="shared" si="1999"/>
        <v>#VALUE!</v>
      </c>
      <c r="CQ315" s="211"/>
      <c r="CR315" s="246">
        <f t="shared" si="2000"/>
        <v>15</v>
      </c>
      <c r="CS315" s="246" t="e">
        <f t="shared" si="2001"/>
        <v>#VALUE!</v>
      </c>
      <c r="CT315" s="246" t="e">
        <f t="shared" si="2002"/>
        <v>#VALUE!</v>
      </c>
      <c r="CU315" s="246" t="e">
        <f t="shared" si="2003"/>
        <v>#VALUE!</v>
      </c>
      <c r="CV315" s="246" t="e">
        <f t="shared" si="2004"/>
        <v>#VALUE!</v>
      </c>
      <c r="CW315" s="246" t="e">
        <f t="shared" si="2005"/>
        <v>#VALUE!</v>
      </c>
      <c r="CX315" s="246" t="e">
        <f t="shared" si="2006"/>
        <v>#VALUE!</v>
      </c>
      <c r="CY315" s="246" t="e">
        <f t="shared" si="2007"/>
        <v>#VALUE!</v>
      </c>
      <c r="CZ315" s="246" t="e">
        <f t="shared" si="2008"/>
        <v>#VALUE!</v>
      </c>
      <c r="DA315" s="246" t="e">
        <f t="shared" si="2009"/>
        <v>#VALUE!</v>
      </c>
      <c r="DB315" s="246" t="e">
        <f t="shared" si="2010"/>
        <v>#VALUE!</v>
      </c>
      <c r="DC315" s="246" t="e">
        <f t="shared" si="2011"/>
        <v>#VALUE!</v>
      </c>
      <c r="DD315" s="246" t="e">
        <f t="shared" si="2012"/>
        <v>#VALUE!</v>
      </c>
      <c r="DE315" s="212"/>
      <c r="DF315" s="212" t="e">
        <f t="shared" si="2013"/>
        <v>#VALUE!</v>
      </c>
      <c r="DG315" s="212"/>
      <c r="DH315" s="212"/>
      <c r="DI315" s="212"/>
      <c r="DJ315" s="212"/>
      <c r="DK315" s="212"/>
      <c r="DL315" s="212"/>
      <c r="DM315" s="212"/>
      <c r="DN315" s="212"/>
      <c r="DO315" s="212"/>
      <c r="DP315" s="212"/>
      <c r="DQ315" s="212"/>
      <c r="DR315" s="264">
        <f t="shared" si="2014"/>
        <v>85</v>
      </c>
      <c r="DS315" s="241">
        <f t="shared" si="2015"/>
        <v>17</v>
      </c>
      <c r="DT315" s="212">
        <f t="shared" si="2016"/>
        <v>12</v>
      </c>
      <c r="DU315" s="212">
        <f t="shared" si="2017"/>
        <v>12</v>
      </c>
      <c r="DV315" s="212">
        <f t="shared" si="2018"/>
        <v>11</v>
      </c>
      <c r="DW315" s="212">
        <f t="shared" si="2019"/>
        <v>12</v>
      </c>
      <c r="DX315" s="264">
        <f t="shared" si="2020"/>
        <v>8</v>
      </c>
      <c r="DY315" s="265">
        <f t="shared" si="2021"/>
        <v>13</v>
      </c>
      <c r="DZ315" s="212">
        <f t="shared" si="2022"/>
        <v>85</v>
      </c>
      <c r="EA315" s="212">
        <f t="shared" si="2023"/>
        <v>17</v>
      </c>
      <c r="EB315" s="212">
        <f t="shared" si="2024"/>
        <v>12</v>
      </c>
      <c r="EC315" s="212">
        <f t="shared" ref="EC315:ED315" si="2362">IF(ISEVEN($B315),DT315,0)</f>
        <v>0</v>
      </c>
      <c r="ED315" s="212">
        <f t="shared" si="2362"/>
        <v>0</v>
      </c>
      <c r="EE315" s="212">
        <f t="shared" ref="EE315:EF315" si="2363">IF(ISODD($B315),DU315,0)</f>
        <v>12</v>
      </c>
      <c r="EF315" s="212">
        <f t="shared" si="2363"/>
        <v>11</v>
      </c>
      <c r="EG315" s="212">
        <f t="shared" si="2027"/>
        <v>0</v>
      </c>
      <c r="EH315" s="212">
        <f t="shared" si="2028"/>
        <v>12</v>
      </c>
      <c r="EI315" s="212">
        <f t="shared" ref="EI315:EJ315" si="2364">IF(ISEVEN($B315),DW315,0)</f>
        <v>0</v>
      </c>
      <c r="EJ315" s="212">
        <f t="shared" si="2364"/>
        <v>0</v>
      </c>
      <c r="EK315" s="264">
        <f t="shared" ref="EK315:EL315" si="2365">IF(ISODD($B315),DX315,0)</f>
        <v>8</v>
      </c>
      <c r="EL315" s="212">
        <f t="shared" si="2365"/>
        <v>13</v>
      </c>
      <c r="EM315" s="212">
        <f t="shared" si="2031"/>
        <v>0</v>
      </c>
      <c r="EN315" s="212"/>
      <c r="EO315" s="212"/>
      <c r="EP315" s="241">
        <f t="shared" si="2032"/>
        <v>17</v>
      </c>
      <c r="EQ315" s="212">
        <f t="shared" si="2033"/>
        <v>15</v>
      </c>
      <c r="ER315" s="212">
        <f t="shared" si="2034"/>
        <v>15</v>
      </c>
      <c r="ES315" s="212">
        <f t="shared" si="2035"/>
        <v>13</v>
      </c>
      <c r="ET315" s="264">
        <f t="shared" si="2036"/>
        <v>11</v>
      </c>
      <c r="EU315" s="212">
        <f t="shared" si="2037"/>
        <v>14</v>
      </c>
      <c r="EV315" s="212"/>
      <c r="EW315" s="212">
        <f t="shared" si="2038"/>
        <v>85</v>
      </c>
      <c r="EX315" s="212">
        <f t="shared" si="2039"/>
        <v>17</v>
      </c>
      <c r="EY315" s="212">
        <f t="shared" si="2040"/>
        <v>15</v>
      </c>
      <c r="EZ315" s="212">
        <f t="shared" ref="EZ315:FA315" si="2366">IF(ISEVEN($B315),EQ315,0)</f>
        <v>0</v>
      </c>
      <c r="FA315" s="212">
        <f t="shared" si="2366"/>
        <v>0</v>
      </c>
      <c r="FB315" s="212">
        <f t="shared" ref="FB315:FC315" si="2367">IF(ISODD($B315),ER315,0)</f>
        <v>15</v>
      </c>
      <c r="FC315" s="212">
        <f t="shared" si="2367"/>
        <v>13</v>
      </c>
      <c r="FD315" s="212">
        <f t="shared" si="2043"/>
        <v>0</v>
      </c>
      <c r="FE315" s="264">
        <f t="shared" si="2044"/>
        <v>11</v>
      </c>
      <c r="FF315" s="212">
        <f t="shared" ref="FF315:FG315" si="2368">IF(ISEVEN($B315),ET315,0)</f>
        <v>0</v>
      </c>
      <c r="FG315" s="212">
        <f t="shared" si="2368"/>
        <v>0</v>
      </c>
      <c r="FH315" s="212">
        <f t="shared" si="2046"/>
        <v>14</v>
      </c>
      <c r="FI315" s="212">
        <v>0</v>
      </c>
      <c r="FJ315" s="212">
        <v>0</v>
      </c>
      <c r="FK315" s="212"/>
      <c r="FL315" s="212"/>
      <c r="FM315" s="262">
        <v>85</v>
      </c>
    </row>
    <row r="316" spans="1:169" ht="15.75" customHeight="1" x14ac:dyDescent="0.2">
      <c r="A316" s="268">
        <v>303</v>
      </c>
      <c r="B316" s="248">
        <v>213423243304</v>
      </c>
      <c r="C316" s="249" t="s">
        <v>814</v>
      </c>
      <c r="D316" s="250"/>
      <c r="E316" s="251" t="s">
        <v>815</v>
      </c>
      <c r="F316" s="252">
        <f t="shared" si="1913"/>
        <v>2</v>
      </c>
      <c r="G316" s="252">
        <f t="shared" si="1914"/>
        <v>2</v>
      </c>
      <c r="H316" s="252">
        <f t="shared" si="1915"/>
        <v>2</v>
      </c>
      <c r="I316" s="252">
        <f t="shared" si="1916"/>
        <v>2</v>
      </c>
      <c r="J316" s="252">
        <f t="shared" si="1917"/>
        <v>2</v>
      </c>
      <c r="K316" s="252">
        <f t="shared" si="1918"/>
        <v>2</v>
      </c>
      <c r="L316" s="252">
        <f t="shared" si="1919"/>
        <v>2</v>
      </c>
      <c r="M316" s="252">
        <f t="shared" si="1920"/>
        <v>2</v>
      </c>
      <c r="N316" s="252">
        <f t="shared" si="1921"/>
        <v>2</v>
      </c>
      <c r="O316" s="253">
        <f t="shared" si="1922"/>
        <v>0</v>
      </c>
      <c r="P316" s="252">
        <f t="shared" si="1923"/>
        <v>0</v>
      </c>
      <c r="Q316" s="252">
        <f t="shared" si="1924"/>
        <v>0</v>
      </c>
      <c r="R316" s="252">
        <f t="shared" si="1925"/>
        <v>0</v>
      </c>
      <c r="S316" s="254">
        <f t="shared" si="1926"/>
        <v>0</v>
      </c>
      <c r="T316" s="255">
        <f t="shared" si="1927"/>
        <v>4</v>
      </c>
      <c r="U316" s="252">
        <f t="shared" si="1928"/>
        <v>12</v>
      </c>
      <c r="V316" s="252">
        <f t="shared" si="1929"/>
        <v>0</v>
      </c>
      <c r="W316" s="252">
        <f t="shared" si="1930"/>
        <v>0</v>
      </c>
      <c r="X316" s="254">
        <f t="shared" si="1931"/>
        <v>0</v>
      </c>
      <c r="Y316" s="256">
        <f t="shared" si="1932"/>
        <v>3</v>
      </c>
      <c r="Z316" s="252">
        <f t="shared" si="1933"/>
        <v>13</v>
      </c>
      <c r="AA316" s="252">
        <f t="shared" si="1934"/>
        <v>0</v>
      </c>
      <c r="AB316" s="252">
        <f t="shared" si="1935"/>
        <v>0</v>
      </c>
      <c r="AC316" s="254">
        <f t="shared" si="1936"/>
        <v>0</v>
      </c>
      <c r="AD316" s="255">
        <f t="shared" si="1937"/>
        <v>3</v>
      </c>
      <c r="AE316" s="252">
        <f t="shared" si="1938"/>
        <v>0</v>
      </c>
      <c r="AF316" s="252">
        <f t="shared" si="1939"/>
        <v>0</v>
      </c>
      <c r="AG316" s="252">
        <f t="shared" si="1940"/>
        <v>0</v>
      </c>
      <c r="AH316" s="254">
        <f t="shared" si="1941"/>
        <v>0</v>
      </c>
      <c r="AI316" s="257">
        <f t="shared" si="1942"/>
        <v>4</v>
      </c>
      <c r="AJ316" s="252">
        <f t="shared" si="1943"/>
        <v>0</v>
      </c>
      <c r="AK316" s="252">
        <f t="shared" si="1944"/>
        <v>0</v>
      </c>
      <c r="AL316" s="252">
        <f t="shared" si="1945"/>
        <v>0</v>
      </c>
      <c r="AM316" s="254">
        <f t="shared" si="1946"/>
        <v>0</v>
      </c>
      <c r="AN316" s="257">
        <f t="shared" si="1947"/>
        <v>4</v>
      </c>
      <c r="AO316" s="252">
        <f t="shared" si="1948"/>
        <v>13</v>
      </c>
      <c r="AP316" s="252">
        <f t="shared" si="1949"/>
        <v>0</v>
      </c>
      <c r="AQ316" s="252">
        <f t="shared" si="1950"/>
        <v>0</v>
      </c>
      <c r="AR316" s="254">
        <f t="shared" si="1951"/>
        <v>0</v>
      </c>
      <c r="AS316" s="257">
        <f t="shared" si="1952"/>
        <v>3</v>
      </c>
      <c r="AT316" s="252">
        <f t="shared" si="1953"/>
        <v>0</v>
      </c>
      <c r="AU316" s="252">
        <f t="shared" si="1954"/>
        <v>0</v>
      </c>
      <c r="AV316" s="252">
        <f t="shared" si="1955"/>
        <v>0</v>
      </c>
      <c r="AW316" s="254">
        <f t="shared" si="1956"/>
        <v>0</v>
      </c>
      <c r="AX316" s="258">
        <f t="shared" si="1957"/>
        <v>4</v>
      </c>
      <c r="AY316" s="252">
        <f t="shared" si="1958"/>
        <v>13</v>
      </c>
      <c r="AZ316" s="252">
        <f t="shared" si="1959"/>
        <v>0</v>
      </c>
      <c r="BA316" s="252">
        <f t="shared" si="1960"/>
        <v>0</v>
      </c>
      <c r="BB316" s="254">
        <f t="shared" si="1961"/>
        <v>0</v>
      </c>
      <c r="BC316" s="257">
        <f t="shared" si="1962"/>
        <v>3</v>
      </c>
      <c r="BD316" s="259">
        <f t="shared" si="1963"/>
        <v>6</v>
      </c>
      <c r="BE316" s="252">
        <f t="shared" si="1964"/>
        <v>0</v>
      </c>
      <c r="BF316" s="252">
        <f t="shared" si="1965"/>
        <v>0</v>
      </c>
      <c r="BG316" s="254">
        <f t="shared" si="1966"/>
        <v>0</v>
      </c>
      <c r="BH316" s="257">
        <f t="shared" si="1967"/>
        <v>3</v>
      </c>
      <c r="BI316" s="252">
        <f t="shared" si="1968"/>
        <v>0</v>
      </c>
      <c r="BJ316" s="252">
        <f t="shared" si="1969"/>
        <v>0</v>
      </c>
      <c r="BK316" s="252">
        <f t="shared" si="1970"/>
        <v>0</v>
      </c>
      <c r="BL316" s="254">
        <f t="shared" si="1971"/>
        <v>0</v>
      </c>
      <c r="BM316" s="260">
        <f t="shared" si="1972"/>
        <v>4</v>
      </c>
      <c r="BN316" s="252">
        <f t="shared" si="1973"/>
        <v>0</v>
      </c>
      <c r="BO316" s="252">
        <f t="shared" si="1974"/>
        <v>0</v>
      </c>
      <c r="BP316" s="252">
        <f t="shared" si="1975"/>
        <v>0</v>
      </c>
      <c r="BQ316" s="254">
        <f t="shared" si="1976"/>
        <v>0</v>
      </c>
      <c r="BR316" s="261">
        <f t="shared" si="1977"/>
        <v>4</v>
      </c>
      <c r="BS316" s="252">
        <f t="shared" si="1978"/>
        <v>13</v>
      </c>
      <c r="BT316" s="252">
        <f t="shared" si="1979"/>
        <v>0</v>
      </c>
      <c r="BU316" s="252">
        <f t="shared" si="1980"/>
        <v>0</v>
      </c>
      <c r="BV316" s="254">
        <f t="shared" si="1981"/>
        <v>0</v>
      </c>
      <c r="BW316" s="261">
        <f t="shared" si="1982"/>
        <v>3</v>
      </c>
      <c r="BX316" s="262">
        <v>88</v>
      </c>
      <c r="BY316" s="262">
        <v>88</v>
      </c>
      <c r="BZ316" s="246" t="e">
        <f t="shared" si="1983"/>
        <v>#VALUE!</v>
      </c>
      <c r="CA316" s="246">
        <f t="shared" si="1984"/>
        <v>20</v>
      </c>
      <c r="CB316" s="246" t="e">
        <f t="shared" si="1985"/>
        <v>#VALUE!</v>
      </c>
      <c r="CC316" s="246" t="e">
        <f t="shared" si="1986"/>
        <v>#VALUE!</v>
      </c>
      <c r="CD316" s="246" t="e">
        <f t="shared" si="1987"/>
        <v>#VALUE!</v>
      </c>
      <c r="CE316" s="246" t="e">
        <f t="shared" si="1988"/>
        <v>#VALUE!</v>
      </c>
      <c r="CF316" s="246" t="e">
        <f t="shared" si="1989"/>
        <v>#VALUE!</v>
      </c>
      <c r="CG316" s="246" t="e">
        <f t="shared" si="1990"/>
        <v>#VALUE!</v>
      </c>
      <c r="CH316" s="246" t="e">
        <f t="shared" si="1991"/>
        <v>#VALUE!</v>
      </c>
      <c r="CI316" s="246" t="e">
        <f t="shared" si="1992"/>
        <v>#VALUE!</v>
      </c>
      <c r="CJ316" s="246" t="e">
        <f t="shared" si="1993"/>
        <v>#VALUE!</v>
      </c>
      <c r="CK316" s="246" t="e">
        <f t="shared" si="1994"/>
        <v>#VALUE!</v>
      </c>
      <c r="CL316" s="246" t="e">
        <f t="shared" si="1995"/>
        <v>#VALUE!</v>
      </c>
      <c r="CM316" s="246" t="e">
        <f t="shared" si="1996"/>
        <v>#VALUE!</v>
      </c>
      <c r="CN316" s="246" t="e">
        <f t="shared" si="1997"/>
        <v>#VALUE!</v>
      </c>
      <c r="CO316" s="263" t="str">
        <f t="shared" si="1998"/>
        <v>2023PEC AI 468</v>
      </c>
      <c r="CP316" s="246" t="e">
        <f t="shared" si="1999"/>
        <v>#VALUE!</v>
      </c>
      <c r="CQ316" s="211"/>
      <c r="CR316" s="246">
        <f t="shared" si="2000"/>
        <v>20</v>
      </c>
      <c r="CS316" s="246" t="e">
        <f t="shared" si="2001"/>
        <v>#VALUE!</v>
      </c>
      <c r="CT316" s="246" t="e">
        <f t="shared" si="2002"/>
        <v>#VALUE!</v>
      </c>
      <c r="CU316" s="246" t="e">
        <f t="shared" si="2003"/>
        <v>#VALUE!</v>
      </c>
      <c r="CV316" s="246" t="e">
        <f t="shared" si="2004"/>
        <v>#VALUE!</v>
      </c>
      <c r="CW316" s="246" t="e">
        <f t="shared" si="2005"/>
        <v>#VALUE!</v>
      </c>
      <c r="CX316" s="246" t="e">
        <f t="shared" si="2006"/>
        <v>#VALUE!</v>
      </c>
      <c r="CY316" s="246" t="e">
        <f t="shared" si="2007"/>
        <v>#VALUE!</v>
      </c>
      <c r="CZ316" s="246" t="e">
        <f t="shared" si="2008"/>
        <v>#VALUE!</v>
      </c>
      <c r="DA316" s="246" t="e">
        <f t="shared" si="2009"/>
        <v>#VALUE!</v>
      </c>
      <c r="DB316" s="246" t="e">
        <f t="shared" si="2010"/>
        <v>#VALUE!</v>
      </c>
      <c r="DC316" s="246" t="e">
        <f t="shared" si="2011"/>
        <v>#VALUE!</v>
      </c>
      <c r="DD316" s="246" t="e">
        <f t="shared" si="2012"/>
        <v>#VALUE!</v>
      </c>
      <c r="DE316" s="212"/>
      <c r="DF316" s="212" t="e">
        <f t="shared" si="2013"/>
        <v>#VALUE!</v>
      </c>
      <c r="DG316" s="212"/>
      <c r="DH316" s="212"/>
      <c r="DI316" s="212"/>
      <c r="DJ316" s="212"/>
      <c r="DK316" s="212"/>
      <c r="DL316" s="212"/>
      <c r="DM316" s="212"/>
      <c r="DN316" s="212"/>
      <c r="DO316" s="212"/>
      <c r="DP316" s="212"/>
      <c r="DQ316" s="212"/>
      <c r="DR316" s="264">
        <f t="shared" si="2014"/>
        <v>88</v>
      </c>
      <c r="DS316" s="241">
        <f t="shared" si="2015"/>
        <v>18</v>
      </c>
      <c r="DT316" s="212">
        <f t="shared" si="2016"/>
        <v>12</v>
      </c>
      <c r="DU316" s="212">
        <f t="shared" si="2017"/>
        <v>13</v>
      </c>
      <c r="DV316" s="212">
        <f t="shared" si="2018"/>
        <v>13</v>
      </c>
      <c r="DW316" s="212">
        <f t="shared" si="2019"/>
        <v>13</v>
      </c>
      <c r="DX316" s="264">
        <f t="shared" si="2020"/>
        <v>6</v>
      </c>
      <c r="DY316" s="265">
        <f t="shared" si="2021"/>
        <v>13</v>
      </c>
      <c r="DZ316" s="212">
        <f t="shared" si="2022"/>
        <v>88</v>
      </c>
      <c r="EA316" s="212">
        <f t="shared" si="2023"/>
        <v>18</v>
      </c>
      <c r="EB316" s="212">
        <f t="shared" si="2024"/>
        <v>0</v>
      </c>
      <c r="EC316" s="212">
        <f t="shared" ref="EC316:ED316" si="2369">IF(ISEVEN($B316),DT316,0)</f>
        <v>12</v>
      </c>
      <c r="ED316" s="212">
        <f t="shared" si="2369"/>
        <v>13</v>
      </c>
      <c r="EE316" s="212">
        <f t="shared" ref="EE316:EF316" si="2370">IF(ISODD($B316),DU316,0)</f>
        <v>0</v>
      </c>
      <c r="EF316" s="212">
        <f t="shared" si="2370"/>
        <v>0</v>
      </c>
      <c r="EG316" s="212">
        <f t="shared" si="2027"/>
        <v>13</v>
      </c>
      <c r="EH316" s="212">
        <f t="shared" si="2028"/>
        <v>0</v>
      </c>
      <c r="EI316" s="212">
        <f t="shared" ref="EI316:EJ316" si="2371">IF(ISEVEN($B316),DW316,0)</f>
        <v>13</v>
      </c>
      <c r="EJ316" s="264">
        <f t="shared" si="2371"/>
        <v>6</v>
      </c>
      <c r="EK316" s="212">
        <f t="shared" ref="EK316:EL316" si="2372">IF(ISODD($B316),DX316,0)</f>
        <v>0</v>
      </c>
      <c r="EL316" s="212">
        <f t="shared" si="2372"/>
        <v>0</v>
      </c>
      <c r="EM316" s="212">
        <f t="shared" si="2031"/>
        <v>13</v>
      </c>
      <c r="EN316" s="212"/>
      <c r="EO316" s="212"/>
      <c r="EP316" s="241">
        <f t="shared" si="2032"/>
        <v>18</v>
      </c>
      <c r="EQ316" s="212">
        <f t="shared" si="2033"/>
        <v>15</v>
      </c>
      <c r="ER316" s="212">
        <f t="shared" si="2034"/>
        <v>15</v>
      </c>
      <c r="ES316" s="212">
        <f t="shared" si="2035"/>
        <v>15</v>
      </c>
      <c r="ET316" s="264">
        <f t="shared" si="2036"/>
        <v>11</v>
      </c>
      <c r="EU316" s="212">
        <f t="shared" si="2037"/>
        <v>14</v>
      </c>
      <c r="EV316" s="212"/>
      <c r="EW316" s="212">
        <f t="shared" si="2038"/>
        <v>88</v>
      </c>
      <c r="EX316" s="212">
        <f t="shared" si="2039"/>
        <v>18</v>
      </c>
      <c r="EY316" s="212">
        <f t="shared" si="2040"/>
        <v>0</v>
      </c>
      <c r="EZ316" s="212">
        <f t="shared" ref="EZ316:FA316" si="2373">IF(ISEVEN($B316),EQ316,0)</f>
        <v>15</v>
      </c>
      <c r="FA316" s="212">
        <f t="shared" si="2373"/>
        <v>15</v>
      </c>
      <c r="FB316" s="212">
        <f t="shared" ref="FB316:FC316" si="2374">IF(ISODD($B316),ER316,0)</f>
        <v>0</v>
      </c>
      <c r="FC316" s="212">
        <f t="shared" si="2374"/>
        <v>0</v>
      </c>
      <c r="FD316" s="212">
        <f t="shared" si="2043"/>
        <v>15</v>
      </c>
      <c r="FE316" s="212">
        <f t="shared" si="2044"/>
        <v>0</v>
      </c>
      <c r="FF316" s="264">
        <f t="shared" ref="FF316:FG316" si="2375">IF(ISEVEN($B316),ET316,0)</f>
        <v>11</v>
      </c>
      <c r="FG316" s="212">
        <f t="shared" si="2375"/>
        <v>14</v>
      </c>
      <c r="FH316" s="212">
        <f t="shared" si="2046"/>
        <v>0</v>
      </c>
      <c r="FI316" s="212">
        <v>0</v>
      </c>
      <c r="FJ316" s="212">
        <v>0</v>
      </c>
      <c r="FK316" s="212"/>
      <c r="FL316" s="212"/>
      <c r="FM316" s="262">
        <v>88</v>
      </c>
    </row>
    <row r="317" spans="1:169" ht="15.75" customHeight="1" x14ac:dyDescent="0.2">
      <c r="A317" s="247">
        <v>304</v>
      </c>
      <c r="B317" s="248">
        <v>213423243305</v>
      </c>
      <c r="C317" s="249" t="s">
        <v>816</v>
      </c>
      <c r="D317" s="250"/>
      <c r="E317" s="251" t="s">
        <v>817</v>
      </c>
      <c r="F317" s="252">
        <f t="shared" si="1913"/>
        <v>2</v>
      </c>
      <c r="G317" s="252">
        <f t="shared" si="1914"/>
        <v>2</v>
      </c>
      <c r="H317" s="252">
        <f t="shared" si="1915"/>
        <v>2</v>
      </c>
      <c r="I317" s="252">
        <f t="shared" si="1916"/>
        <v>2</v>
      </c>
      <c r="J317" s="252">
        <f t="shared" si="1917"/>
        <v>2</v>
      </c>
      <c r="K317" s="252">
        <f t="shared" si="1918"/>
        <v>1</v>
      </c>
      <c r="L317" s="252">
        <f t="shared" si="1919"/>
        <v>0</v>
      </c>
      <c r="M317" s="252">
        <f t="shared" si="1920"/>
        <v>0</v>
      </c>
      <c r="N317" s="252">
        <f t="shared" si="1921"/>
        <v>0</v>
      </c>
      <c r="O317" s="253">
        <f t="shared" si="1922"/>
        <v>0</v>
      </c>
      <c r="P317" s="252">
        <f t="shared" si="1923"/>
        <v>8</v>
      </c>
      <c r="Q317" s="252">
        <f t="shared" si="1924"/>
        <v>0</v>
      </c>
      <c r="R317" s="252">
        <f t="shared" si="1925"/>
        <v>0</v>
      </c>
      <c r="S317" s="254">
        <f t="shared" si="1926"/>
        <v>0</v>
      </c>
      <c r="T317" s="255">
        <f t="shared" si="1927"/>
        <v>3</v>
      </c>
      <c r="U317" s="252">
        <f t="shared" si="1928"/>
        <v>0</v>
      </c>
      <c r="V317" s="252">
        <f t="shared" si="1929"/>
        <v>0</v>
      </c>
      <c r="W317" s="252">
        <f t="shared" si="1930"/>
        <v>0</v>
      </c>
      <c r="X317" s="254">
        <f t="shared" si="1931"/>
        <v>0</v>
      </c>
      <c r="Y317" s="256">
        <f t="shared" si="1932"/>
        <v>4</v>
      </c>
      <c r="Z317" s="252">
        <f t="shared" si="1933"/>
        <v>0</v>
      </c>
      <c r="AA317" s="252">
        <f t="shared" si="1934"/>
        <v>0</v>
      </c>
      <c r="AB317" s="252">
        <f t="shared" si="1935"/>
        <v>0</v>
      </c>
      <c r="AC317" s="254">
        <f t="shared" si="1936"/>
        <v>0</v>
      </c>
      <c r="AD317" s="255">
        <f t="shared" si="1937"/>
        <v>4</v>
      </c>
      <c r="AE317" s="252">
        <f t="shared" si="1938"/>
        <v>8</v>
      </c>
      <c r="AF317" s="252">
        <f t="shared" si="1939"/>
        <v>0</v>
      </c>
      <c r="AG317" s="252">
        <f t="shared" si="1940"/>
        <v>0</v>
      </c>
      <c r="AH317" s="254">
        <f t="shared" si="1941"/>
        <v>0</v>
      </c>
      <c r="AI317" s="257">
        <f t="shared" si="1942"/>
        <v>3</v>
      </c>
      <c r="AJ317" s="252">
        <f t="shared" si="1943"/>
        <v>7</v>
      </c>
      <c r="AK317" s="252">
        <f t="shared" si="1944"/>
        <v>0</v>
      </c>
      <c r="AL317" s="252">
        <f t="shared" si="1945"/>
        <v>0</v>
      </c>
      <c r="AM317" s="254">
        <f t="shared" si="1946"/>
        <v>0</v>
      </c>
      <c r="AN317" s="257">
        <f t="shared" si="1947"/>
        <v>3</v>
      </c>
      <c r="AO317" s="252">
        <f t="shared" si="1948"/>
        <v>0</v>
      </c>
      <c r="AP317" s="252">
        <f t="shared" si="1949"/>
        <v>0</v>
      </c>
      <c r="AQ317" s="252">
        <f t="shared" si="1950"/>
        <v>0</v>
      </c>
      <c r="AR317" s="254">
        <f t="shared" si="1951"/>
        <v>0</v>
      </c>
      <c r="AS317" s="257">
        <f t="shared" si="1952"/>
        <v>4</v>
      </c>
      <c r="AT317" s="252">
        <f t="shared" si="1953"/>
        <v>8</v>
      </c>
      <c r="AU317" s="252">
        <f t="shared" si="1954"/>
        <v>0</v>
      </c>
      <c r="AV317" s="252">
        <f t="shared" si="1955"/>
        <v>0</v>
      </c>
      <c r="AW317" s="254">
        <f t="shared" si="1956"/>
        <v>0</v>
      </c>
      <c r="AX317" s="258">
        <f t="shared" si="1957"/>
        <v>3</v>
      </c>
      <c r="AY317" s="252">
        <f t="shared" si="1958"/>
        <v>0</v>
      </c>
      <c r="AZ317" s="252">
        <f t="shared" si="1959"/>
        <v>0</v>
      </c>
      <c r="BA317" s="252">
        <f t="shared" si="1960"/>
        <v>0</v>
      </c>
      <c r="BB317" s="254">
        <f t="shared" si="1961"/>
        <v>0</v>
      </c>
      <c r="BC317" s="257">
        <f t="shared" si="1962"/>
        <v>4</v>
      </c>
      <c r="BD317" s="252">
        <f t="shared" si="1963"/>
        <v>0</v>
      </c>
      <c r="BE317" s="252">
        <f t="shared" si="1964"/>
        <v>0</v>
      </c>
      <c r="BF317" s="252">
        <f t="shared" si="1965"/>
        <v>0</v>
      </c>
      <c r="BG317" s="254">
        <f t="shared" si="1966"/>
        <v>0</v>
      </c>
      <c r="BH317" s="257">
        <f t="shared" si="1967"/>
        <v>4</v>
      </c>
      <c r="BI317" s="259">
        <f t="shared" si="1968"/>
        <v>5</v>
      </c>
      <c r="BJ317" s="252">
        <f t="shared" si="1969"/>
        <v>0</v>
      </c>
      <c r="BK317" s="252">
        <f t="shared" si="1970"/>
        <v>0</v>
      </c>
      <c r="BL317" s="254">
        <f t="shared" si="1971"/>
        <v>0</v>
      </c>
      <c r="BM317" s="260">
        <f t="shared" si="1972"/>
        <v>3</v>
      </c>
      <c r="BN317" s="252">
        <f t="shared" si="1973"/>
        <v>8</v>
      </c>
      <c r="BO317" s="252">
        <f t="shared" si="1974"/>
        <v>0</v>
      </c>
      <c r="BP317" s="252">
        <f t="shared" si="1975"/>
        <v>0</v>
      </c>
      <c r="BQ317" s="254">
        <f t="shared" si="1976"/>
        <v>0</v>
      </c>
      <c r="BR317" s="261">
        <f t="shared" si="1977"/>
        <v>3</v>
      </c>
      <c r="BS317" s="252">
        <f t="shared" si="1978"/>
        <v>0</v>
      </c>
      <c r="BT317" s="252">
        <f t="shared" si="1979"/>
        <v>0</v>
      </c>
      <c r="BU317" s="252">
        <f t="shared" si="1980"/>
        <v>0</v>
      </c>
      <c r="BV317" s="254">
        <f t="shared" si="1981"/>
        <v>0</v>
      </c>
      <c r="BW317" s="261">
        <f t="shared" si="1982"/>
        <v>4</v>
      </c>
      <c r="BX317" s="262">
        <v>55</v>
      </c>
      <c r="BY317" s="262">
        <v>55</v>
      </c>
      <c r="BZ317" s="246" t="e">
        <f t="shared" si="1983"/>
        <v>#VALUE!</v>
      </c>
      <c r="CA317" s="246">
        <f t="shared" si="1984"/>
        <v>20</v>
      </c>
      <c r="CB317" s="246" t="e">
        <f t="shared" si="1985"/>
        <v>#VALUE!</v>
      </c>
      <c r="CC317" s="246" t="e">
        <f t="shared" si="1986"/>
        <v>#VALUE!</v>
      </c>
      <c r="CD317" s="246" t="e">
        <f t="shared" si="1987"/>
        <v>#VALUE!</v>
      </c>
      <c r="CE317" s="246" t="e">
        <f t="shared" si="1988"/>
        <v>#VALUE!</v>
      </c>
      <c r="CF317" s="246" t="e">
        <f t="shared" si="1989"/>
        <v>#VALUE!</v>
      </c>
      <c r="CG317" s="246" t="e">
        <f t="shared" si="1990"/>
        <v>#VALUE!</v>
      </c>
      <c r="CH317" s="246" t="e">
        <f t="shared" si="1991"/>
        <v>#VALUE!</v>
      </c>
      <c r="CI317" s="246" t="e">
        <f t="shared" si="1992"/>
        <v>#VALUE!</v>
      </c>
      <c r="CJ317" s="246" t="e">
        <f t="shared" si="1993"/>
        <v>#VALUE!</v>
      </c>
      <c r="CK317" s="246" t="e">
        <f t="shared" si="1994"/>
        <v>#VALUE!</v>
      </c>
      <c r="CL317" s="246" t="e">
        <f t="shared" si="1995"/>
        <v>#VALUE!</v>
      </c>
      <c r="CM317" s="246" t="e">
        <f t="shared" si="1996"/>
        <v>#VALUE!</v>
      </c>
      <c r="CN317" s="246" t="e">
        <f t="shared" si="1997"/>
        <v>#VALUE!</v>
      </c>
      <c r="CO317" s="263" t="str">
        <f t="shared" si="1998"/>
        <v>2023PEC AI 469</v>
      </c>
      <c r="CP317" s="246" t="e">
        <f t="shared" si="1999"/>
        <v>#VALUE!</v>
      </c>
      <c r="CQ317" s="211"/>
      <c r="CR317" s="246">
        <f t="shared" si="2000"/>
        <v>20</v>
      </c>
      <c r="CS317" s="246" t="e">
        <f t="shared" si="2001"/>
        <v>#VALUE!</v>
      </c>
      <c r="CT317" s="246" t="e">
        <f t="shared" si="2002"/>
        <v>#VALUE!</v>
      </c>
      <c r="CU317" s="246" t="e">
        <f t="shared" si="2003"/>
        <v>#VALUE!</v>
      </c>
      <c r="CV317" s="246" t="e">
        <f t="shared" si="2004"/>
        <v>#VALUE!</v>
      </c>
      <c r="CW317" s="246" t="e">
        <f t="shared" si="2005"/>
        <v>#VALUE!</v>
      </c>
      <c r="CX317" s="246" t="e">
        <f t="shared" si="2006"/>
        <v>#VALUE!</v>
      </c>
      <c r="CY317" s="246" t="e">
        <f t="shared" si="2007"/>
        <v>#VALUE!</v>
      </c>
      <c r="CZ317" s="246" t="e">
        <f t="shared" si="2008"/>
        <v>#VALUE!</v>
      </c>
      <c r="DA317" s="246" t="e">
        <f t="shared" si="2009"/>
        <v>#VALUE!</v>
      </c>
      <c r="DB317" s="246" t="e">
        <f t="shared" si="2010"/>
        <v>#VALUE!</v>
      </c>
      <c r="DC317" s="246" t="e">
        <f t="shared" si="2011"/>
        <v>#VALUE!</v>
      </c>
      <c r="DD317" s="246" t="e">
        <f t="shared" si="2012"/>
        <v>#VALUE!</v>
      </c>
      <c r="DE317" s="212"/>
      <c r="DF317" s="212" t="e">
        <f t="shared" si="2013"/>
        <v>#VALUE!</v>
      </c>
      <c r="DG317" s="212"/>
      <c r="DH317" s="212"/>
      <c r="DI317" s="212"/>
      <c r="DJ317" s="212"/>
      <c r="DK317" s="212"/>
      <c r="DL317" s="212"/>
      <c r="DM317" s="212"/>
      <c r="DN317" s="212"/>
      <c r="DO317" s="212"/>
      <c r="DP317" s="212"/>
      <c r="DQ317" s="212"/>
      <c r="DR317" s="264">
        <f t="shared" si="2014"/>
        <v>55</v>
      </c>
      <c r="DS317" s="241">
        <f t="shared" si="2015"/>
        <v>11</v>
      </c>
      <c r="DT317" s="212">
        <f t="shared" si="2016"/>
        <v>8</v>
      </c>
      <c r="DU317" s="212">
        <f t="shared" si="2017"/>
        <v>8</v>
      </c>
      <c r="DV317" s="212">
        <f t="shared" si="2018"/>
        <v>7</v>
      </c>
      <c r="DW317" s="212">
        <f t="shared" si="2019"/>
        <v>8</v>
      </c>
      <c r="DX317" s="264">
        <f t="shared" si="2020"/>
        <v>5</v>
      </c>
      <c r="DY317" s="265">
        <f t="shared" si="2021"/>
        <v>8</v>
      </c>
      <c r="DZ317" s="212">
        <f t="shared" si="2022"/>
        <v>55</v>
      </c>
      <c r="EA317" s="212">
        <f t="shared" si="2023"/>
        <v>11</v>
      </c>
      <c r="EB317" s="212">
        <f t="shared" si="2024"/>
        <v>8</v>
      </c>
      <c r="EC317" s="212">
        <f t="shared" ref="EC317:ED317" si="2376">IF(ISEVEN($B317),DT317,0)</f>
        <v>0</v>
      </c>
      <c r="ED317" s="212">
        <f t="shared" si="2376"/>
        <v>0</v>
      </c>
      <c r="EE317" s="212">
        <f t="shared" ref="EE317:EF317" si="2377">IF(ISODD($B317),DU317,0)</f>
        <v>8</v>
      </c>
      <c r="EF317" s="212">
        <f t="shared" si="2377"/>
        <v>7</v>
      </c>
      <c r="EG317" s="212">
        <f t="shared" si="2027"/>
        <v>0</v>
      </c>
      <c r="EH317" s="212">
        <f t="shared" si="2028"/>
        <v>8</v>
      </c>
      <c r="EI317" s="212">
        <f t="shared" ref="EI317:EJ317" si="2378">IF(ISEVEN($B317),DW317,0)</f>
        <v>0</v>
      </c>
      <c r="EJ317" s="212">
        <f t="shared" si="2378"/>
        <v>0</v>
      </c>
      <c r="EK317" s="264">
        <f t="shared" ref="EK317:EL317" si="2379">IF(ISODD($B317),DX317,0)</f>
        <v>5</v>
      </c>
      <c r="EL317" s="212">
        <f t="shared" si="2379"/>
        <v>8</v>
      </c>
      <c r="EM317" s="212">
        <f t="shared" si="2031"/>
        <v>0</v>
      </c>
      <c r="EN317" s="212"/>
      <c r="EO317" s="212"/>
      <c r="EP317" s="241">
        <f t="shared" si="2032"/>
        <v>11</v>
      </c>
      <c r="EQ317" s="212">
        <f t="shared" si="2033"/>
        <v>10</v>
      </c>
      <c r="ER317" s="212">
        <f t="shared" si="2034"/>
        <v>10</v>
      </c>
      <c r="ES317" s="212">
        <f t="shared" si="2035"/>
        <v>9</v>
      </c>
      <c r="ET317" s="264">
        <f t="shared" si="2036"/>
        <v>6</v>
      </c>
      <c r="EU317" s="212">
        <f t="shared" si="2037"/>
        <v>9</v>
      </c>
      <c r="EV317" s="212"/>
      <c r="EW317" s="212">
        <f t="shared" si="2038"/>
        <v>55</v>
      </c>
      <c r="EX317" s="212">
        <f t="shared" si="2039"/>
        <v>11</v>
      </c>
      <c r="EY317" s="212">
        <f t="shared" si="2040"/>
        <v>10</v>
      </c>
      <c r="EZ317" s="212">
        <f t="shared" ref="EZ317:FA317" si="2380">IF(ISEVEN($B317),EQ317,0)</f>
        <v>0</v>
      </c>
      <c r="FA317" s="212">
        <f t="shared" si="2380"/>
        <v>0</v>
      </c>
      <c r="FB317" s="212">
        <f t="shared" ref="FB317:FC317" si="2381">IF(ISODD($B317),ER317,0)</f>
        <v>10</v>
      </c>
      <c r="FC317" s="212">
        <f t="shared" si="2381"/>
        <v>9</v>
      </c>
      <c r="FD317" s="212">
        <f t="shared" si="2043"/>
        <v>0</v>
      </c>
      <c r="FE317" s="264">
        <f t="shared" si="2044"/>
        <v>6</v>
      </c>
      <c r="FF317" s="212">
        <f t="shared" ref="FF317:FG317" si="2382">IF(ISEVEN($B317),ET317,0)</f>
        <v>0</v>
      </c>
      <c r="FG317" s="212">
        <f t="shared" si="2382"/>
        <v>0</v>
      </c>
      <c r="FH317" s="212">
        <f t="shared" si="2046"/>
        <v>9</v>
      </c>
      <c r="FI317" s="212">
        <v>0</v>
      </c>
      <c r="FJ317" s="212">
        <v>0</v>
      </c>
      <c r="FK317" s="212"/>
      <c r="FL317" s="212"/>
      <c r="FM317" s="262">
        <v>55</v>
      </c>
    </row>
    <row r="318" spans="1:169" ht="15.75" customHeight="1" x14ac:dyDescent="0.2">
      <c r="A318" s="268">
        <v>305</v>
      </c>
      <c r="B318" s="248">
        <v>213423243306</v>
      </c>
      <c r="C318" s="249" t="s">
        <v>838</v>
      </c>
      <c r="D318" s="250"/>
      <c r="E318" s="251" t="s">
        <v>819</v>
      </c>
      <c r="F318" s="252">
        <f t="shared" si="1913"/>
        <v>2</v>
      </c>
      <c r="G318" s="252">
        <f t="shared" si="1914"/>
        <v>2</v>
      </c>
      <c r="H318" s="252">
        <f t="shared" si="1915"/>
        <v>2</v>
      </c>
      <c r="I318" s="252">
        <f t="shared" si="1916"/>
        <v>2</v>
      </c>
      <c r="J318" s="252">
        <f t="shared" si="1917"/>
        <v>2</v>
      </c>
      <c r="K318" s="252">
        <f t="shared" si="1918"/>
        <v>2</v>
      </c>
      <c r="L318" s="252">
        <f t="shared" si="1919"/>
        <v>0</v>
      </c>
      <c r="M318" s="252">
        <f t="shared" si="1920"/>
        <v>0</v>
      </c>
      <c r="N318" s="252">
        <f t="shared" si="1921"/>
        <v>0</v>
      </c>
      <c r="O318" s="253">
        <f t="shared" si="1922"/>
        <v>0</v>
      </c>
      <c r="P318" s="252">
        <f t="shared" si="1923"/>
        <v>0</v>
      </c>
      <c r="Q318" s="252">
        <f t="shared" si="1924"/>
        <v>0</v>
      </c>
      <c r="R318" s="252">
        <f t="shared" si="1925"/>
        <v>0</v>
      </c>
      <c r="S318" s="254">
        <f t="shared" si="1926"/>
        <v>0</v>
      </c>
      <c r="T318" s="255">
        <f t="shared" si="1927"/>
        <v>4</v>
      </c>
      <c r="U318" s="252">
        <f t="shared" si="1928"/>
        <v>9</v>
      </c>
      <c r="V318" s="252">
        <f t="shared" si="1929"/>
        <v>0</v>
      </c>
      <c r="W318" s="252">
        <f t="shared" si="1930"/>
        <v>0</v>
      </c>
      <c r="X318" s="254">
        <f t="shared" si="1931"/>
        <v>0</v>
      </c>
      <c r="Y318" s="256">
        <f t="shared" si="1932"/>
        <v>3</v>
      </c>
      <c r="Z318" s="252">
        <f t="shared" si="1933"/>
        <v>9</v>
      </c>
      <c r="AA318" s="252">
        <f t="shared" si="1934"/>
        <v>0</v>
      </c>
      <c r="AB318" s="252">
        <f t="shared" si="1935"/>
        <v>0</v>
      </c>
      <c r="AC318" s="254">
        <f t="shared" si="1936"/>
        <v>0</v>
      </c>
      <c r="AD318" s="255">
        <f t="shared" si="1937"/>
        <v>3</v>
      </c>
      <c r="AE318" s="252">
        <f t="shared" si="1938"/>
        <v>0</v>
      </c>
      <c r="AF318" s="252">
        <f t="shared" si="1939"/>
        <v>0</v>
      </c>
      <c r="AG318" s="252">
        <f t="shared" si="1940"/>
        <v>0</v>
      </c>
      <c r="AH318" s="254">
        <f t="shared" si="1941"/>
        <v>0</v>
      </c>
      <c r="AI318" s="257">
        <f t="shared" si="1942"/>
        <v>4</v>
      </c>
      <c r="AJ318" s="252">
        <f t="shared" si="1943"/>
        <v>0</v>
      </c>
      <c r="AK318" s="252">
        <f t="shared" si="1944"/>
        <v>0</v>
      </c>
      <c r="AL318" s="252">
        <f t="shared" si="1945"/>
        <v>0</v>
      </c>
      <c r="AM318" s="254">
        <f t="shared" si="1946"/>
        <v>0</v>
      </c>
      <c r="AN318" s="257">
        <f t="shared" si="1947"/>
        <v>4</v>
      </c>
      <c r="AO318" s="252">
        <f t="shared" si="1948"/>
        <v>9</v>
      </c>
      <c r="AP318" s="252">
        <f t="shared" si="1949"/>
        <v>0</v>
      </c>
      <c r="AQ318" s="252">
        <f t="shared" si="1950"/>
        <v>0</v>
      </c>
      <c r="AR318" s="254">
        <f t="shared" si="1951"/>
        <v>0</v>
      </c>
      <c r="AS318" s="257">
        <f t="shared" si="1952"/>
        <v>3</v>
      </c>
      <c r="AT318" s="252">
        <f t="shared" si="1953"/>
        <v>0</v>
      </c>
      <c r="AU318" s="252">
        <f t="shared" si="1954"/>
        <v>0</v>
      </c>
      <c r="AV318" s="252">
        <f t="shared" si="1955"/>
        <v>0</v>
      </c>
      <c r="AW318" s="254">
        <f t="shared" si="1956"/>
        <v>0</v>
      </c>
      <c r="AX318" s="258">
        <f t="shared" si="1957"/>
        <v>4</v>
      </c>
      <c r="AY318" s="252">
        <f t="shared" si="1958"/>
        <v>9</v>
      </c>
      <c r="AZ318" s="252">
        <f t="shared" si="1959"/>
        <v>0</v>
      </c>
      <c r="BA318" s="252">
        <f t="shared" si="1960"/>
        <v>0</v>
      </c>
      <c r="BB318" s="254">
        <f t="shared" si="1961"/>
        <v>0</v>
      </c>
      <c r="BC318" s="257">
        <f t="shared" si="1962"/>
        <v>3</v>
      </c>
      <c r="BD318" s="259">
        <f t="shared" si="1963"/>
        <v>5</v>
      </c>
      <c r="BE318" s="252">
        <f t="shared" si="1964"/>
        <v>0</v>
      </c>
      <c r="BF318" s="252">
        <f t="shared" si="1965"/>
        <v>0</v>
      </c>
      <c r="BG318" s="254">
        <f t="shared" si="1966"/>
        <v>0</v>
      </c>
      <c r="BH318" s="257">
        <f t="shared" si="1967"/>
        <v>3</v>
      </c>
      <c r="BI318" s="252">
        <f t="shared" si="1968"/>
        <v>0</v>
      </c>
      <c r="BJ318" s="252">
        <f t="shared" si="1969"/>
        <v>0</v>
      </c>
      <c r="BK318" s="252">
        <f t="shared" si="1970"/>
        <v>0</v>
      </c>
      <c r="BL318" s="254">
        <f t="shared" si="1971"/>
        <v>0</v>
      </c>
      <c r="BM318" s="260">
        <f t="shared" si="1972"/>
        <v>4</v>
      </c>
      <c r="BN318" s="252">
        <f t="shared" si="1973"/>
        <v>0</v>
      </c>
      <c r="BO318" s="252">
        <f t="shared" si="1974"/>
        <v>0</v>
      </c>
      <c r="BP318" s="252">
        <f t="shared" si="1975"/>
        <v>0</v>
      </c>
      <c r="BQ318" s="254">
        <f t="shared" si="1976"/>
        <v>0</v>
      </c>
      <c r="BR318" s="261">
        <f t="shared" si="1977"/>
        <v>4</v>
      </c>
      <c r="BS318" s="252">
        <f t="shared" si="1978"/>
        <v>9</v>
      </c>
      <c r="BT318" s="252">
        <f t="shared" si="1979"/>
        <v>0</v>
      </c>
      <c r="BU318" s="252">
        <f t="shared" si="1980"/>
        <v>0</v>
      </c>
      <c r="BV318" s="254">
        <f t="shared" si="1981"/>
        <v>0</v>
      </c>
      <c r="BW318" s="261">
        <f t="shared" si="1982"/>
        <v>3</v>
      </c>
      <c r="BX318" s="262">
        <v>62</v>
      </c>
      <c r="BY318" s="262">
        <v>62</v>
      </c>
      <c r="BZ318" s="246" t="e">
        <f t="shared" si="1983"/>
        <v>#VALUE!</v>
      </c>
      <c r="CA318" s="246">
        <f t="shared" si="1984"/>
        <v>20</v>
      </c>
      <c r="CB318" s="246" t="e">
        <f t="shared" si="1985"/>
        <v>#VALUE!</v>
      </c>
      <c r="CC318" s="246" t="e">
        <f t="shared" si="1986"/>
        <v>#VALUE!</v>
      </c>
      <c r="CD318" s="246" t="e">
        <f t="shared" si="1987"/>
        <v>#VALUE!</v>
      </c>
      <c r="CE318" s="246" t="e">
        <f t="shared" si="1988"/>
        <v>#VALUE!</v>
      </c>
      <c r="CF318" s="246" t="e">
        <f t="shared" si="1989"/>
        <v>#VALUE!</v>
      </c>
      <c r="CG318" s="246" t="e">
        <f t="shared" si="1990"/>
        <v>#VALUE!</v>
      </c>
      <c r="CH318" s="246" t="e">
        <f t="shared" si="1991"/>
        <v>#VALUE!</v>
      </c>
      <c r="CI318" s="246" t="e">
        <f t="shared" si="1992"/>
        <v>#VALUE!</v>
      </c>
      <c r="CJ318" s="246" t="e">
        <f t="shared" si="1993"/>
        <v>#VALUE!</v>
      </c>
      <c r="CK318" s="246" t="e">
        <f t="shared" si="1994"/>
        <v>#VALUE!</v>
      </c>
      <c r="CL318" s="246" t="e">
        <f t="shared" si="1995"/>
        <v>#VALUE!</v>
      </c>
      <c r="CM318" s="246" t="e">
        <f t="shared" si="1996"/>
        <v>#VALUE!</v>
      </c>
      <c r="CN318" s="246" t="e">
        <f t="shared" si="1997"/>
        <v>#VALUE!</v>
      </c>
      <c r="CO318" s="263" t="str">
        <f t="shared" si="1998"/>
        <v>2023PEC AI 480</v>
      </c>
      <c r="CP318" s="246" t="e">
        <f t="shared" si="1999"/>
        <v>#VALUE!</v>
      </c>
      <c r="CQ318" s="211"/>
      <c r="CR318" s="246">
        <f t="shared" si="2000"/>
        <v>20</v>
      </c>
      <c r="CS318" s="246" t="e">
        <f t="shared" si="2001"/>
        <v>#VALUE!</v>
      </c>
      <c r="CT318" s="246" t="e">
        <f t="shared" si="2002"/>
        <v>#VALUE!</v>
      </c>
      <c r="CU318" s="246" t="e">
        <f t="shared" si="2003"/>
        <v>#VALUE!</v>
      </c>
      <c r="CV318" s="246" t="e">
        <f t="shared" si="2004"/>
        <v>#VALUE!</v>
      </c>
      <c r="CW318" s="246" t="e">
        <f t="shared" si="2005"/>
        <v>#VALUE!</v>
      </c>
      <c r="CX318" s="246" t="e">
        <f t="shared" si="2006"/>
        <v>#VALUE!</v>
      </c>
      <c r="CY318" s="246" t="e">
        <f t="shared" si="2007"/>
        <v>#VALUE!</v>
      </c>
      <c r="CZ318" s="246" t="e">
        <f t="shared" si="2008"/>
        <v>#VALUE!</v>
      </c>
      <c r="DA318" s="246" t="e">
        <f t="shared" si="2009"/>
        <v>#VALUE!</v>
      </c>
      <c r="DB318" s="246" t="e">
        <f t="shared" si="2010"/>
        <v>#VALUE!</v>
      </c>
      <c r="DC318" s="246" t="e">
        <f t="shared" si="2011"/>
        <v>#VALUE!</v>
      </c>
      <c r="DD318" s="246" t="e">
        <f t="shared" si="2012"/>
        <v>#VALUE!</v>
      </c>
      <c r="DE318" s="212"/>
      <c r="DF318" s="212" t="e">
        <f t="shared" si="2013"/>
        <v>#VALUE!</v>
      </c>
      <c r="DG318" s="212"/>
      <c r="DH318" s="212"/>
      <c r="DI318" s="212"/>
      <c r="DJ318" s="212"/>
      <c r="DK318" s="212"/>
      <c r="DL318" s="212"/>
      <c r="DM318" s="212"/>
      <c r="DN318" s="212"/>
      <c r="DO318" s="212"/>
      <c r="DP318" s="212"/>
      <c r="DQ318" s="212"/>
      <c r="DR318" s="264">
        <f t="shared" si="2014"/>
        <v>62</v>
      </c>
      <c r="DS318" s="241">
        <f t="shared" si="2015"/>
        <v>12</v>
      </c>
      <c r="DT318" s="212">
        <f t="shared" si="2016"/>
        <v>9</v>
      </c>
      <c r="DU318" s="212">
        <f t="shared" si="2017"/>
        <v>9</v>
      </c>
      <c r="DV318" s="212">
        <f t="shared" si="2018"/>
        <v>9</v>
      </c>
      <c r="DW318" s="212">
        <f t="shared" si="2019"/>
        <v>9</v>
      </c>
      <c r="DX318" s="264">
        <f t="shared" si="2020"/>
        <v>5</v>
      </c>
      <c r="DY318" s="265">
        <f t="shared" si="2021"/>
        <v>9</v>
      </c>
      <c r="DZ318" s="212">
        <f t="shared" si="2022"/>
        <v>62</v>
      </c>
      <c r="EA318" s="212">
        <f t="shared" si="2023"/>
        <v>12</v>
      </c>
      <c r="EB318" s="212">
        <f t="shared" si="2024"/>
        <v>0</v>
      </c>
      <c r="EC318" s="212">
        <f t="shared" ref="EC318:ED318" si="2383">IF(ISEVEN($B318),DT318,0)</f>
        <v>9</v>
      </c>
      <c r="ED318" s="212">
        <f t="shared" si="2383"/>
        <v>9</v>
      </c>
      <c r="EE318" s="212">
        <f t="shared" ref="EE318:EF318" si="2384">IF(ISODD($B318),DU318,0)</f>
        <v>0</v>
      </c>
      <c r="EF318" s="212">
        <f t="shared" si="2384"/>
        <v>0</v>
      </c>
      <c r="EG318" s="212">
        <f t="shared" si="2027"/>
        <v>9</v>
      </c>
      <c r="EH318" s="212">
        <f t="shared" si="2028"/>
        <v>0</v>
      </c>
      <c r="EI318" s="212">
        <f t="shared" ref="EI318:EJ318" si="2385">IF(ISEVEN($B318),DW318,0)</f>
        <v>9</v>
      </c>
      <c r="EJ318" s="264">
        <f t="shared" si="2385"/>
        <v>5</v>
      </c>
      <c r="EK318" s="212">
        <f t="shared" ref="EK318:EL318" si="2386">IF(ISODD($B318),DX318,0)</f>
        <v>0</v>
      </c>
      <c r="EL318" s="212">
        <f t="shared" si="2386"/>
        <v>0</v>
      </c>
      <c r="EM318" s="212">
        <f t="shared" si="2031"/>
        <v>9</v>
      </c>
      <c r="EN318" s="212"/>
      <c r="EO318" s="212"/>
      <c r="EP318" s="241">
        <f t="shared" si="2032"/>
        <v>12</v>
      </c>
      <c r="EQ318" s="212">
        <f t="shared" si="2033"/>
        <v>10</v>
      </c>
      <c r="ER318" s="212">
        <f t="shared" si="2034"/>
        <v>11</v>
      </c>
      <c r="ES318" s="212">
        <f t="shared" si="2035"/>
        <v>11</v>
      </c>
      <c r="ET318" s="264">
        <f t="shared" si="2036"/>
        <v>8</v>
      </c>
      <c r="EU318" s="212">
        <f t="shared" si="2037"/>
        <v>10</v>
      </c>
      <c r="EV318" s="212"/>
      <c r="EW318" s="212">
        <f t="shared" si="2038"/>
        <v>62</v>
      </c>
      <c r="EX318" s="212">
        <f t="shared" si="2039"/>
        <v>12</v>
      </c>
      <c r="EY318" s="212">
        <f t="shared" si="2040"/>
        <v>0</v>
      </c>
      <c r="EZ318" s="212">
        <f t="shared" ref="EZ318:FA318" si="2387">IF(ISEVEN($B318),EQ318,0)</f>
        <v>10</v>
      </c>
      <c r="FA318" s="212">
        <f t="shared" si="2387"/>
        <v>11</v>
      </c>
      <c r="FB318" s="212">
        <f t="shared" ref="FB318:FC318" si="2388">IF(ISODD($B318),ER318,0)</f>
        <v>0</v>
      </c>
      <c r="FC318" s="212">
        <f t="shared" si="2388"/>
        <v>0</v>
      </c>
      <c r="FD318" s="212">
        <f t="shared" si="2043"/>
        <v>11</v>
      </c>
      <c r="FE318" s="212">
        <f t="shared" si="2044"/>
        <v>0</v>
      </c>
      <c r="FF318" s="264">
        <f t="shared" ref="FF318:FG318" si="2389">IF(ISEVEN($B318),ET318,0)</f>
        <v>8</v>
      </c>
      <c r="FG318" s="212">
        <f t="shared" si="2389"/>
        <v>10</v>
      </c>
      <c r="FH318" s="212">
        <f t="shared" si="2046"/>
        <v>0</v>
      </c>
      <c r="FI318" s="212">
        <v>0</v>
      </c>
      <c r="FJ318" s="212">
        <v>0</v>
      </c>
      <c r="FK318" s="212"/>
      <c r="FL318" s="212"/>
      <c r="FM318" s="262">
        <v>62</v>
      </c>
    </row>
    <row r="319" spans="1:169" ht="15.75" customHeight="1" x14ac:dyDescent="0.2">
      <c r="A319" s="247">
        <v>306</v>
      </c>
      <c r="B319" s="248">
        <v>213423243308</v>
      </c>
      <c r="C319" s="249" t="s">
        <v>840</v>
      </c>
      <c r="D319" s="250"/>
      <c r="E319" s="251" t="s">
        <v>821</v>
      </c>
      <c r="F319" s="252">
        <f t="shared" si="1913"/>
        <v>2</v>
      </c>
      <c r="G319" s="252">
        <f t="shared" si="1914"/>
        <v>2</v>
      </c>
      <c r="H319" s="252">
        <f t="shared" si="1915"/>
        <v>2</v>
      </c>
      <c r="I319" s="252">
        <f t="shared" si="1916"/>
        <v>1</v>
      </c>
      <c r="J319" s="252">
        <f t="shared" si="1917"/>
        <v>0</v>
      </c>
      <c r="K319" s="252">
        <f t="shared" si="1918"/>
        <v>0</v>
      </c>
      <c r="L319" s="252">
        <f t="shared" si="1919"/>
        <v>0</v>
      </c>
      <c r="M319" s="252">
        <f t="shared" si="1920"/>
        <v>0</v>
      </c>
      <c r="N319" s="252">
        <f t="shared" si="1921"/>
        <v>0</v>
      </c>
      <c r="O319" s="253">
        <f t="shared" si="1922"/>
        <v>0</v>
      </c>
      <c r="P319" s="252">
        <f t="shared" si="1923"/>
        <v>0</v>
      </c>
      <c r="Q319" s="252">
        <f t="shared" si="1924"/>
        <v>0</v>
      </c>
      <c r="R319" s="252">
        <f t="shared" si="1925"/>
        <v>0</v>
      </c>
      <c r="S319" s="254">
        <f t="shared" si="1926"/>
        <v>0</v>
      </c>
      <c r="T319" s="255">
        <f t="shared" si="1927"/>
        <v>4</v>
      </c>
      <c r="U319" s="252">
        <f t="shared" si="1928"/>
        <v>5</v>
      </c>
      <c r="V319" s="252">
        <f t="shared" si="1929"/>
        <v>0</v>
      </c>
      <c r="W319" s="252">
        <f t="shared" si="1930"/>
        <v>0</v>
      </c>
      <c r="X319" s="254">
        <f t="shared" si="1931"/>
        <v>0</v>
      </c>
      <c r="Y319" s="256">
        <f t="shared" si="1932"/>
        <v>3</v>
      </c>
      <c r="Z319" s="252">
        <f t="shared" si="1933"/>
        <v>5</v>
      </c>
      <c r="AA319" s="252">
        <f t="shared" si="1934"/>
        <v>0</v>
      </c>
      <c r="AB319" s="252">
        <f t="shared" si="1935"/>
        <v>0</v>
      </c>
      <c r="AC319" s="254">
        <f t="shared" si="1936"/>
        <v>0</v>
      </c>
      <c r="AD319" s="255">
        <f t="shared" si="1937"/>
        <v>3</v>
      </c>
      <c r="AE319" s="252">
        <f t="shared" si="1938"/>
        <v>0</v>
      </c>
      <c r="AF319" s="252">
        <f t="shared" si="1939"/>
        <v>0</v>
      </c>
      <c r="AG319" s="252">
        <f t="shared" si="1940"/>
        <v>0</v>
      </c>
      <c r="AH319" s="254">
        <f t="shared" si="1941"/>
        <v>0</v>
      </c>
      <c r="AI319" s="257">
        <f t="shared" si="1942"/>
        <v>4</v>
      </c>
      <c r="AJ319" s="252">
        <f t="shared" si="1943"/>
        <v>0</v>
      </c>
      <c r="AK319" s="252">
        <f t="shared" si="1944"/>
        <v>0</v>
      </c>
      <c r="AL319" s="252">
        <f t="shared" si="1945"/>
        <v>0</v>
      </c>
      <c r="AM319" s="254">
        <f t="shared" si="1946"/>
        <v>0</v>
      </c>
      <c r="AN319" s="257">
        <f t="shared" si="1947"/>
        <v>4</v>
      </c>
      <c r="AO319" s="252">
        <f t="shared" si="1948"/>
        <v>5</v>
      </c>
      <c r="AP319" s="252">
        <f t="shared" si="1949"/>
        <v>0</v>
      </c>
      <c r="AQ319" s="252">
        <f t="shared" si="1950"/>
        <v>0</v>
      </c>
      <c r="AR319" s="254">
        <f t="shared" si="1951"/>
        <v>0</v>
      </c>
      <c r="AS319" s="257">
        <f t="shared" si="1952"/>
        <v>3</v>
      </c>
      <c r="AT319" s="252">
        <f t="shared" si="1953"/>
        <v>0</v>
      </c>
      <c r="AU319" s="252">
        <f t="shared" si="1954"/>
        <v>0</v>
      </c>
      <c r="AV319" s="252">
        <f t="shared" si="1955"/>
        <v>0</v>
      </c>
      <c r="AW319" s="254">
        <f t="shared" si="1956"/>
        <v>0</v>
      </c>
      <c r="AX319" s="258">
        <f t="shared" si="1957"/>
        <v>4</v>
      </c>
      <c r="AY319" s="252">
        <f t="shared" si="1958"/>
        <v>5</v>
      </c>
      <c r="AZ319" s="252">
        <f t="shared" si="1959"/>
        <v>0</v>
      </c>
      <c r="BA319" s="252">
        <f t="shared" si="1960"/>
        <v>0</v>
      </c>
      <c r="BB319" s="254">
        <f t="shared" si="1961"/>
        <v>0</v>
      </c>
      <c r="BC319" s="257">
        <f t="shared" si="1962"/>
        <v>3</v>
      </c>
      <c r="BD319" s="259">
        <f t="shared" si="1963"/>
        <v>1</v>
      </c>
      <c r="BE319" s="252">
        <f t="shared" si="1964"/>
        <v>0</v>
      </c>
      <c r="BF319" s="252">
        <f t="shared" si="1965"/>
        <v>0</v>
      </c>
      <c r="BG319" s="254">
        <f t="shared" si="1966"/>
        <v>0</v>
      </c>
      <c r="BH319" s="257">
        <f t="shared" si="1967"/>
        <v>3</v>
      </c>
      <c r="BI319" s="252">
        <f t="shared" si="1968"/>
        <v>0</v>
      </c>
      <c r="BJ319" s="252">
        <f t="shared" si="1969"/>
        <v>0</v>
      </c>
      <c r="BK319" s="252">
        <f t="shared" si="1970"/>
        <v>0</v>
      </c>
      <c r="BL319" s="254">
        <f t="shared" si="1971"/>
        <v>0</v>
      </c>
      <c r="BM319" s="260">
        <f t="shared" si="1972"/>
        <v>4</v>
      </c>
      <c r="BN319" s="252">
        <f t="shared" si="1973"/>
        <v>0</v>
      </c>
      <c r="BO319" s="252">
        <f t="shared" si="1974"/>
        <v>0</v>
      </c>
      <c r="BP319" s="252">
        <f t="shared" si="1975"/>
        <v>0</v>
      </c>
      <c r="BQ319" s="254">
        <f t="shared" si="1976"/>
        <v>0</v>
      </c>
      <c r="BR319" s="261">
        <f t="shared" si="1977"/>
        <v>4</v>
      </c>
      <c r="BS319" s="252">
        <f t="shared" si="1978"/>
        <v>5</v>
      </c>
      <c r="BT319" s="252">
        <f t="shared" si="1979"/>
        <v>0</v>
      </c>
      <c r="BU319" s="252">
        <f t="shared" si="1980"/>
        <v>0</v>
      </c>
      <c r="BV319" s="254">
        <f t="shared" si="1981"/>
        <v>0</v>
      </c>
      <c r="BW319" s="261">
        <f t="shared" si="1982"/>
        <v>3</v>
      </c>
      <c r="BX319" s="262">
        <v>33</v>
      </c>
      <c r="BY319" s="262">
        <v>33</v>
      </c>
      <c r="BZ319" s="246" t="e">
        <f t="shared" si="1983"/>
        <v>#VALUE!</v>
      </c>
      <c r="CA319" s="246">
        <f t="shared" si="1984"/>
        <v>20</v>
      </c>
      <c r="CB319" s="246" t="e">
        <f t="shared" si="1985"/>
        <v>#VALUE!</v>
      </c>
      <c r="CC319" s="246" t="e">
        <f t="shared" si="1986"/>
        <v>#VALUE!</v>
      </c>
      <c r="CD319" s="246" t="e">
        <f t="shared" si="1987"/>
        <v>#VALUE!</v>
      </c>
      <c r="CE319" s="246" t="e">
        <f t="shared" si="1988"/>
        <v>#VALUE!</v>
      </c>
      <c r="CF319" s="246" t="e">
        <f t="shared" si="1989"/>
        <v>#VALUE!</v>
      </c>
      <c r="CG319" s="246" t="e">
        <f t="shared" si="1990"/>
        <v>#VALUE!</v>
      </c>
      <c r="CH319" s="246" t="e">
        <f t="shared" si="1991"/>
        <v>#VALUE!</v>
      </c>
      <c r="CI319" s="246" t="e">
        <f t="shared" si="1992"/>
        <v>#VALUE!</v>
      </c>
      <c r="CJ319" s="246" t="e">
        <f t="shared" si="1993"/>
        <v>#VALUE!</v>
      </c>
      <c r="CK319" s="246" t="e">
        <f t="shared" si="1994"/>
        <v>#VALUE!</v>
      </c>
      <c r="CL319" s="246" t="e">
        <f t="shared" si="1995"/>
        <v>#VALUE!</v>
      </c>
      <c r="CM319" s="246" t="e">
        <f t="shared" si="1996"/>
        <v>#VALUE!</v>
      </c>
      <c r="CN319" s="246" t="e">
        <f t="shared" si="1997"/>
        <v>#VALUE!</v>
      </c>
      <c r="CO319" s="263" t="str">
        <f t="shared" si="1998"/>
        <v>2023PEC AI 481</v>
      </c>
      <c r="CP319" s="246" t="e">
        <f t="shared" si="1999"/>
        <v>#VALUE!</v>
      </c>
      <c r="CQ319" s="211"/>
      <c r="CR319" s="246">
        <f t="shared" si="2000"/>
        <v>20</v>
      </c>
      <c r="CS319" s="246" t="e">
        <f t="shared" si="2001"/>
        <v>#VALUE!</v>
      </c>
      <c r="CT319" s="246" t="e">
        <f t="shared" si="2002"/>
        <v>#VALUE!</v>
      </c>
      <c r="CU319" s="246" t="e">
        <f t="shared" si="2003"/>
        <v>#VALUE!</v>
      </c>
      <c r="CV319" s="246" t="e">
        <f t="shared" si="2004"/>
        <v>#VALUE!</v>
      </c>
      <c r="CW319" s="246" t="e">
        <f t="shared" si="2005"/>
        <v>#VALUE!</v>
      </c>
      <c r="CX319" s="246" t="e">
        <f t="shared" si="2006"/>
        <v>#VALUE!</v>
      </c>
      <c r="CY319" s="246" t="e">
        <f t="shared" si="2007"/>
        <v>#VALUE!</v>
      </c>
      <c r="CZ319" s="246" t="e">
        <f t="shared" si="2008"/>
        <v>#VALUE!</v>
      </c>
      <c r="DA319" s="246" t="e">
        <f t="shared" si="2009"/>
        <v>#VALUE!</v>
      </c>
      <c r="DB319" s="246" t="e">
        <f t="shared" si="2010"/>
        <v>#VALUE!</v>
      </c>
      <c r="DC319" s="246" t="e">
        <f t="shared" si="2011"/>
        <v>#VALUE!</v>
      </c>
      <c r="DD319" s="246" t="e">
        <f t="shared" si="2012"/>
        <v>#VALUE!</v>
      </c>
      <c r="DE319" s="212"/>
      <c r="DF319" s="212" t="e">
        <f t="shared" si="2013"/>
        <v>#VALUE!</v>
      </c>
      <c r="DG319" s="212"/>
      <c r="DH319" s="212"/>
      <c r="DI319" s="212"/>
      <c r="DJ319" s="212"/>
      <c r="DK319" s="212"/>
      <c r="DL319" s="212"/>
      <c r="DM319" s="212"/>
      <c r="DN319" s="212"/>
      <c r="DO319" s="212"/>
      <c r="DP319" s="212"/>
      <c r="DQ319" s="212"/>
      <c r="DR319" s="264">
        <f t="shared" si="2014"/>
        <v>33</v>
      </c>
      <c r="DS319" s="241">
        <f t="shared" si="2015"/>
        <v>7</v>
      </c>
      <c r="DT319" s="212">
        <f t="shared" si="2016"/>
        <v>5</v>
      </c>
      <c r="DU319" s="212">
        <f t="shared" si="2017"/>
        <v>5</v>
      </c>
      <c r="DV319" s="212">
        <f t="shared" si="2018"/>
        <v>5</v>
      </c>
      <c r="DW319" s="212">
        <f t="shared" si="2019"/>
        <v>5</v>
      </c>
      <c r="DX319" s="264">
        <f t="shared" si="2020"/>
        <v>1</v>
      </c>
      <c r="DY319" s="265">
        <f t="shared" si="2021"/>
        <v>5</v>
      </c>
      <c r="DZ319" s="212">
        <f t="shared" si="2022"/>
        <v>33</v>
      </c>
      <c r="EA319" s="212">
        <f t="shared" si="2023"/>
        <v>7</v>
      </c>
      <c r="EB319" s="212">
        <f t="shared" si="2024"/>
        <v>0</v>
      </c>
      <c r="EC319" s="212">
        <f t="shared" ref="EC319:ED319" si="2390">IF(ISEVEN($B319),DT319,0)</f>
        <v>5</v>
      </c>
      <c r="ED319" s="212">
        <f t="shared" si="2390"/>
        <v>5</v>
      </c>
      <c r="EE319" s="212">
        <f t="shared" ref="EE319:EF319" si="2391">IF(ISODD($B319),DU319,0)</f>
        <v>0</v>
      </c>
      <c r="EF319" s="212">
        <f t="shared" si="2391"/>
        <v>0</v>
      </c>
      <c r="EG319" s="212">
        <f t="shared" si="2027"/>
        <v>5</v>
      </c>
      <c r="EH319" s="212">
        <f t="shared" si="2028"/>
        <v>0</v>
      </c>
      <c r="EI319" s="212">
        <f t="shared" ref="EI319:EJ319" si="2392">IF(ISEVEN($B319),DW319,0)</f>
        <v>5</v>
      </c>
      <c r="EJ319" s="264">
        <f t="shared" si="2392"/>
        <v>1</v>
      </c>
      <c r="EK319" s="212">
        <f t="shared" ref="EK319:EL319" si="2393">IF(ISODD($B319),DX319,0)</f>
        <v>0</v>
      </c>
      <c r="EL319" s="212">
        <f t="shared" si="2393"/>
        <v>0</v>
      </c>
      <c r="EM319" s="212">
        <f t="shared" si="2031"/>
        <v>5</v>
      </c>
      <c r="EN319" s="212"/>
      <c r="EO319" s="212"/>
      <c r="EP319" s="241">
        <f t="shared" si="2032"/>
        <v>7</v>
      </c>
      <c r="EQ319" s="212">
        <f t="shared" si="2033"/>
        <v>6</v>
      </c>
      <c r="ER319" s="212">
        <f t="shared" si="2034"/>
        <v>6</v>
      </c>
      <c r="ES319" s="212">
        <f t="shared" si="2035"/>
        <v>6</v>
      </c>
      <c r="ET319" s="264">
        <f t="shared" si="2036"/>
        <v>3</v>
      </c>
      <c r="EU319" s="212">
        <f t="shared" si="2037"/>
        <v>5</v>
      </c>
      <c r="EV319" s="212"/>
      <c r="EW319" s="212">
        <f t="shared" si="2038"/>
        <v>33</v>
      </c>
      <c r="EX319" s="212">
        <f t="shared" si="2039"/>
        <v>7</v>
      </c>
      <c r="EY319" s="212">
        <f t="shared" si="2040"/>
        <v>0</v>
      </c>
      <c r="EZ319" s="212">
        <f t="shared" ref="EZ319:FA319" si="2394">IF(ISEVEN($B319),EQ319,0)</f>
        <v>6</v>
      </c>
      <c r="FA319" s="212">
        <f t="shared" si="2394"/>
        <v>6</v>
      </c>
      <c r="FB319" s="212">
        <f t="shared" ref="FB319:FC319" si="2395">IF(ISODD($B319),ER319,0)</f>
        <v>0</v>
      </c>
      <c r="FC319" s="212">
        <f t="shared" si="2395"/>
        <v>0</v>
      </c>
      <c r="FD319" s="212">
        <f t="shared" si="2043"/>
        <v>6</v>
      </c>
      <c r="FE319" s="212">
        <f t="shared" si="2044"/>
        <v>0</v>
      </c>
      <c r="FF319" s="264">
        <f t="shared" ref="FF319:FG319" si="2396">IF(ISEVEN($B319),ET319,0)</f>
        <v>3</v>
      </c>
      <c r="FG319" s="212">
        <f t="shared" si="2396"/>
        <v>5</v>
      </c>
      <c r="FH319" s="212">
        <f t="shared" si="2046"/>
        <v>0</v>
      </c>
      <c r="FI319" s="212">
        <v>0</v>
      </c>
      <c r="FJ319" s="212">
        <v>0</v>
      </c>
      <c r="FK319" s="212"/>
      <c r="FL319" s="212"/>
      <c r="FM319" s="262">
        <v>33</v>
      </c>
    </row>
    <row r="320" spans="1:169" ht="15.75" customHeight="1" x14ac:dyDescent="0.2">
      <c r="A320" s="268">
        <v>308</v>
      </c>
      <c r="B320" s="266">
        <v>213423243308</v>
      </c>
      <c r="C320" s="266" t="s">
        <v>315</v>
      </c>
      <c r="D320" s="250"/>
      <c r="E320" s="267" t="s">
        <v>316</v>
      </c>
      <c r="F320" s="252">
        <f t="shared" si="1913"/>
        <v>2</v>
      </c>
      <c r="G320" s="252">
        <f t="shared" si="1914"/>
        <v>2</v>
      </c>
      <c r="H320" s="252">
        <f t="shared" si="1915"/>
        <v>2</v>
      </c>
      <c r="I320" s="252">
        <f t="shared" si="1916"/>
        <v>2</v>
      </c>
      <c r="J320" s="252">
        <f t="shared" si="1917"/>
        <v>2</v>
      </c>
      <c r="K320" s="252">
        <f t="shared" si="1918"/>
        <v>2</v>
      </c>
      <c r="L320" s="252">
        <f t="shared" si="1919"/>
        <v>2</v>
      </c>
      <c r="M320" s="252">
        <f t="shared" si="1920"/>
        <v>2</v>
      </c>
      <c r="N320" s="252">
        <f t="shared" si="1921"/>
        <v>0</v>
      </c>
      <c r="O320" s="253">
        <f t="shared" si="1922"/>
        <v>0</v>
      </c>
      <c r="P320" s="252">
        <f t="shared" si="1923"/>
        <v>0</v>
      </c>
      <c r="Q320" s="252">
        <f t="shared" si="1924"/>
        <v>0</v>
      </c>
      <c r="R320" s="252">
        <f t="shared" si="1925"/>
        <v>0</v>
      </c>
      <c r="S320" s="254">
        <f t="shared" si="1926"/>
        <v>0</v>
      </c>
      <c r="T320" s="255">
        <f t="shared" si="1927"/>
        <v>4</v>
      </c>
      <c r="U320" s="252">
        <f t="shared" si="1928"/>
        <v>11</v>
      </c>
      <c r="V320" s="252">
        <f t="shared" si="1929"/>
        <v>0</v>
      </c>
      <c r="W320" s="252">
        <f t="shared" si="1930"/>
        <v>0</v>
      </c>
      <c r="X320" s="254">
        <f t="shared" si="1931"/>
        <v>0</v>
      </c>
      <c r="Y320" s="256">
        <f t="shared" si="1932"/>
        <v>3</v>
      </c>
      <c r="Z320" s="252">
        <f t="shared" si="1933"/>
        <v>12</v>
      </c>
      <c r="AA320" s="252">
        <f t="shared" si="1934"/>
        <v>0</v>
      </c>
      <c r="AB320" s="252">
        <f t="shared" si="1935"/>
        <v>0</v>
      </c>
      <c r="AC320" s="254">
        <f t="shared" si="1936"/>
        <v>0</v>
      </c>
      <c r="AD320" s="255">
        <f t="shared" si="1937"/>
        <v>3</v>
      </c>
      <c r="AE320" s="252">
        <f t="shared" si="1938"/>
        <v>0</v>
      </c>
      <c r="AF320" s="252">
        <f t="shared" si="1939"/>
        <v>0</v>
      </c>
      <c r="AG320" s="252">
        <f t="shared" si="1940"/>
        <v>0</v>
      </c>
      <c r="AH320" s="254">
        <f t="shared" si="1941"/>
        <v>0</v>
      </c>
      <c r="AI320" s="257">
        <f t="shared" si="1942"/>
        <v>4</v>
      </c>
      <c r="AJ320" s="252">
        <f t="shared" si="1943"/>
        <v>0</v>
      </c>
      <c r="AK320" s="252">
        <f t="shared" si="1944"/>
        <v>0</v>
      </c>
      <c r="AL320" s="252">
        <f t="shared" si="1945"/>
        <v>0</v>
      </c>
      <c r="AM320" s="254">
        <f t="shared" si="1946"/>
        <v>0</v>
      </c>
      <c r="AN320" s="257">
        <f t="shared" si="1947"/>
        <v>4</v>
      </c>
      <c r="AO320" s="252">
        <f t="shared" si="1948"/>
        <v>12</v>
      </c>
      <c r="AP320" s="252">
        <f t="shared" si="1949"/>
        <v>0</v>
      </c>
      <c r="AQ320" s="252">
        <f t="shared" si="1950"/>
        <v>0</v>
      </c>
      <c r="AR320" s="254">
        <f t="shared" si="1951"/>
        <v>0</v>
      </c>
      <c r="AS320" s="257">
        <f t="shared" si="1952"/>
        <v>3</v>
      </c>
      <c r="AT320" s="252">
        <f t="shared" si="1953"/>
        <v>0</v>
      </c>
      <c r="AU320" s="252">
        <f t="shared" si="1954"/>
        <v>0</v>
      </c>
      <c r="AV320" s="252">
        <f t="shared" si="1955"/>
        <v>0</v>
      </c>
      <c r="AW320" s="254">
        <f t="shared" si="1956"/>
        <v>0</v>
      </c>
      <c r="AX320" s="258">
        <f t="shared" si="1957"/>
        <v>4</v>
      </c>
      <c r="AY320" s="252">
        <f t="shared" si="1958"/>
        <v>12</v>
      </c>
      <c r="AZ320" s="252">
        <f t="shared" si="1959"/>
        <v>0</v>
      </c>
      <c r="BA320" s="252">
        <f t="shared" si="1960"/>
        <v>0</v>
      </c>
      <c r="BB320" s="254">
        <f t="shared" si="1961"/>
        <v>0</v>
      </c>
      <c r="BC320" s="257">
        <f t="shared" si="1962"/>
        <v>3</v>
      </c>
      <c r="BD320" s="259">
        <f t="shared" si="1963"/>
        <v>6</v>
      </c>
      <c r="BE320" s="252">
        <f t="shared" si="1964"/>
        <v>0</v>
      </c>
      <c r="BF320" s="252">
        <f t="shared" si="1965"/>
        <v>0</v>
      </c>
      <c r="BG320" s="254">
        <f t="shared" si="1966"/>
        <v>0</v>
      </c>
      <c r="BH320" s="257">
        <f t="shared" si="1967"/>
        <v>3</v>
      </c>
      <c r="BI320" s="252">
        <f t="shared" si="1968"/>
        <v>0</v>
      </c>
      <c r="BJ320" s="252">
        <f t="shared" si="1969"/>
        <v>0</v>
      </c>
      <c r="BK320" s="252">
        <f t="shared" si="1970"/>
        <v>0</v>
      </c>
      <c r="BL320" s="254">
        <f t="shared" si="1971"/>
        <v>0</v>
      </c>
      <c r="BM320" s="260">
        <f t="shared" si="1972"/>
        <v>4</v>
      </c>
      <c r="BN320" s="252">
        <f t="shared" si="1973"/>
        <v>0</v>
      </c>
      <c r="BO320" s="252">
        <f t="shared" si="1974"/>
        <v>0</v>
      </c>
      <c r="BP320" s="252">
        <f t="shared" si="1975"/>
        <v>0</v>
      </c>
      <c r="BQ320" s="254">
        <f t="shared" si="1976"/>
        <v>0</v>
      </c>
      <c r="BR320" s="261">
        <f t="shared" si="1977"/>
        <v>4</v>
      </c>
      <c r="BS320" s="252">
        <f t="shared" si="1978"/>
        <v>12</v>
      </c>
      <c r="BT320" s="252">
        <f t="shared" si="1979"/>
        <v>0</v>
      </c>
      <c r="BU320" s="252">
        <f t="shared" si="1980"/>
        <v>0</v>
      </c>
      <c r="BV320" s="254">
        <f t="shared" si="1981"/>
        <v>0</v>
      </c>
      <c r="BW320" s="261">
        <f t="shared" si="1982"/>
        <v>3</v>
      </c>
      <c r="BX320" s="262">
        <v>81</v>
      </c>
      <c r="BY320" s="262">
        <v>81</v>
      </c>
      <c r="BZ320" s="246" t="e">
        <f t="shared" si="1983"/>
        <v>#VALUE!</v>
      </c>
      <c r="CA320" s="246">
        <f t="shared" si="1984"/>
        <v>20</v>
      </c>
      <c r="CB320" s="246" t="e">
        <f t="shared" si="1985"/>
        <v>#VALUE!</v>
      </c>
      <c r="CC320" s="246" t="e">
        <f t="shared" si="1986"/>
        <v>#VALUE!</v>
      </c>
      <c r="CD320" s="246" t="e">
        <f t="shared" si="1987"/>
        <v>#VALUE!</v>
      </c>
      <c r="CE320" s="246" t="e">
        <f t="shared" si="1988"/>
        <v>#VALUE!</v>
      </c>
      <c r="CF320" s="246" t="e">
        <f t="shared" si="1989"/>
        <v>#VALUE!</v>
      </c>
      <c r="CG320" s="246" t="e">
        <f t="shared" si="1990"/>
        <v>#VALUE!</v>
      </c>
      <c r="CH320" s="246" t="e">
        <f t="shared" si="1991"/>
        <v>#VALUE!</v>
      </c>
      <c r="CI320" s="246" t="e">
        <f t="shared" si="1992"/>
        <v>#VALUE!</v>
      </c>
      <c r="CJ320" s="246" t="e">
        <f t="shared" si="1993"/>
        <v>#VALUE!</v>
      </c>
      <c r="CK320" s="246" t="e">
        <f t="shared" si="1994"/>
        <v>#VALUE!</v>
      </c>
      <c r="CL320" s="246" t="e">
        <f t="shared" si="1995"/>
        <v>#VALUE!</v>
      </c>
      <c r="CM320" s="246" t="e">
        <f t="shared" si="1996"/>
        <v>#VALUE!</v>
      </c>
      <c r="CN320" s="246" t="e">
        <f t="shared" si="1997"/>
        <v>#VALUE!</v>
      </c>
      <c r="CO320" s="263" t="str">
        <f t="shared" si="1998"/>
        <v>2023PEC AI 218</v>
      </c>
      <c r="CP320" s="246" t="e">
        <f t="shared" si="1999"/>
        <v>#VALUE!</v>
      </c>
      <c r="CQ320" s="211"/>
      <c r="CR320" s="246">
        <f t="shared" si="2000"/>
        <v>20</v>
      </c>
      <c r="CS320" s="246" t="e">
        <f t="shared" si="2001"/>
        <v>#VALUE!</v>
      </c>
      <c r="CT320" s="246" t="e">
        <f t="shared" si="2002"/>
        <v>#VALUE!</v>
      </c>
      <c r="CU320" s="246" t="e">
        <f t="shared" si="2003"/>
        <v>#VALUE!</v>
      </c>
      <c r="CV320" s="246" t="e">
        <f t="shared" si="2004"/>
        <v>#VALUE!</v>
      </c>
      <c r="CW320" s="246" t="e">
        <f t="shared" si="2005"/>
        <v>#VALUE!</v>
      </c>
      <c r="CX320" s="246" t="e">
        <f t="shared" si="2006"/>
        <v>#VALUE!</v>
      </c>
      <c r="CY320" s="246" t="e">
        <f t="shared" si="2007"/>
        <v>#VALUE!</v>
      </c>
      <c r="CZ320" s="246" t="e">
        <f t="shared" si="2008"/>
        <v>#VALUE!</v>
      </c>
      <c r="DA320" s="246" t="e">
        <f t="shared" si="2009"/>
        <v>#VALUE!</v>
      </c>
      <c r="DB320" s="246" t="e">
        <f t="shared" si="2010"/>
        <v>#VALUE!</v>
      </c>
      <c r="DC320" s="246" t="e">
        <f t="shared" si="2011"/>
        <v>#VALUE!</v>
      </c>
      <c r="DD320" s="246" t="e">
        <f t="shared" si="2012"/>
        <v>#VALUE!</v>
      </c>
      <c r="DE320" s="212"/>
      <c r="DF320" s="212" t="e">
        <f t="shared" si="2013"/>
        <v>#VALUE!</v>
      </c>
      <c r="DG320" s="212"/>
      <c r="DH320" s="212"/>
      <c r="DI320" s="212"/>
      <c r="DJ320" s="212"/>
      <c r="DK320" s="212"/>
      <c r="DL320" s="212"/>
      <c r="DM320" s="212"/>
      <c r="DN320" s="212"/>
      <c r="DO320" s="212"/>
      <c r="DP320" s="212"/>
      <c r="DQ320" s="212"/>
      <c r="DR320" s="264">
        <f t="shared" si="2014"/>
        <v>81</v>
      </c>
      <c r="DS320" s="241">
        <f t="shared" si="2015"/>
        <v>16</v>
      </c>
      <c r="DT320" s="212">
        <f t="shared" si="2016"/>
        <v>11</v>
      </c>
      <c r="DU320" s="212">
        <f t="shared" si="2017"/>
        <v>12</v>
      </c>
      <c r="DV320" s="212">
        <f t="shared" si="2018"/>
        <v>12</v>
      </c>
      <c r="DW320" s="212">
        <f t="shared" si="2019"/>
        <v>12</v>
      </c>
      <c r="DX320" s="264">
        <f t="shared" si="2020"/>
        <v>6</v>
      </c>
      <c r="DY320" s="265">
        <f t="shared" si="2021"/>
        <v>12</v>
      </c>
      <c r="DZ320" s="212">
        <f t="shared" si="2022"/>
        <v>81</v>
      </c>
      <c r="EA320" s="212">
        <f t="shared" si="2023"/>
        <v>16</v>
      </c>
      <c r="EB320" s="212">
        <f t="shared" si="2024"/>
        <v>0</v>
      </c>
      <c r="EC320" s="212">
        <f t="shared" ref="EC320:ED320" si="2397">IF(ISEVEN($B320),DT320,0)</f>
        <v>11</v>
      </c>
      <c r="ED320" s="212">
        <f t="shared" si="2397"/>
        <v>12</v>
      </c>
      <c r="EE320" s="212">
        <f t="shared" ref="EE320:EF320" si="2398">IF(ISODD($B320),DU320,0)</f>
        <v>0</v>
      </c>
      <c r="EF320" s="212">
        <f t="shared" si="2398"/>
        <v>0</v>
      </c>
      <c r="EG320" s="212">
        <f t="shared" si="2027"/>
        <v>12</v>
      </c>
      <c r="EH320" s="212">
        <f t="shared" si="2028"/>
        <v>0</v>
      </c>
      <c r="EI320" s="212">
        <f t="shared" ref="EI320:EJ320" si="2399">IF(ISEVEN($B320),DW320,0)</f>
        <v>12</v>
      </c>
      <c r="EJ320" s="264">
        <f t="shared" si="2399"/>
        <v>6</v>
      </c>
      <c r="EK320" s="212">
        <f t="shared" ref="EK320:EL320" si="2400">IF(ISODD($B320),DX320,0)</f>
        <v>0</v>
      </c>
      <c r="EL320" s="212">
        <f t="shared" si="2400"/>
        <v>0</v>
      </c>
      <c r="EM320" s="212">
        <f t="shared" si="2031"/>
        <v>12</v>
      </c>
      <c r="EN320" s="212"/>
      <c r="EO320" s="212"/>
      <c r="EP320" s="241">
        <f t="shared" si="2032"/>
        <v>16</v>
      </c>
      <c r="EQ320" s="212">
        <f t="shared" si="2033"/>
        <v>13</v>
      </c>
      <c r="ER320" s="212">
        <f t="shared" si="2034"/>
        <v>14</v>
      </c>
      <c r="ES320" s="212">
        <f t="shared" si="2035"/>
        <v>14</v>
      </c>
      <c r="ET320" s="264">
        <f t="shared" si="2036"/>
        <v>11</v>
      </c>
      <c r="EU320" s="212">
        <f t="shared" si="2037"/>
        <v>13</v>
      </c>
      <c r="EV320" s="212"/>
      <c r="EW320" s="212">
        <f t="shared" si="2038"/>
        <v>81</v>
      </c>
      <c r="EX320" s="212">
        <f t="shared" si="2039"/>
        <v>16</v>
      </c>
      <c r="EY320" s="212">
        <f t="shared" si="2040"/>
        <v>0</v>
      </c>
      <c r="EZ320" s="212">
        <f t="shared" ref="EZ320:FA320" si="2401">IF(ISEVEN($B320),EQ320,0)</f>
        <v>13</v>
      </c>
      <c r="FA320" s="212">
        <f t="shared" si="2401"/>
        <v>14</v>
      </c>
      <c r="FB320" s="212">
        <f t="shared" ref="FB320:FC320" si="2402">IF(ISODD($B320),ER320,0)</f>
        <v>0</v>
      </c>
      <c r="FC320" s="212">
        <f t="shared" si="2402"/>
        <v>0</v>
      </c>
      <c r="FD320" s="212">
        <f t="shared" si="2043"/>
        <v>14</v>
      </c>
      <c r="FE320" s="212">
        <f t="shared" si="2044"/>
        <v>0</v>
      </c>
      <c r="FF320" s="264">
        <f t="shared" ref="FF320:FG320" si="2403">IF(ISEVEN($B320),ET320,0)</f>
        <v>11</v>
      </c>
      <c r="FG320" s="212">
        <f t="shared" si="2403"/>
        <v>13</v>
      </c>
      <c r="FH320" s="212">
        <f t="shared" si="2046"/>
        <v>0</v>
      </c>
      <c r="FI320" s="212">
        <v>0</v>
      </c>
      <c r="FJ320" s="212">
        <v>0</v>
      </c>
      <c r="FK320" s="212"/>
      <c r="FL320" s="212"/>
      <c r="FM320" s="262">
        <v>81</v>
      </c>
    </row>
    <row r="321" spans="1:169" ht="15.75" customHeight="1" x14ac:dyDescent="0.2">
      <c r="A321" s="247">
        <v>308</v>
      </c>
      <c r="B321" s="248">
        <v>213423243309</v>
      </c>
      <c r="C321" s="249" t="s">
        <v>1014</v>
      </c>
      <c r="D321" s="250"/>
      <c r="E321" s="251" t="s">
        <v>1013</v>
      </c>
      <c r="F321" s="252">
        <f t="shared" si="1913"/>
        <v>2</v>
      </c>
      <c r="G321" s="252">
        <f t="shared" si="1914"/>
        <v>2</v>
      </c>
      <c r="H321" s="252">
        <f t="shared" si="1915"/>
        <v>2</v>
      </c>
      <c r="I321" s="252">
        <f t="shared" si="1916"/>
        <v>2</v>
      </c>
      <c r="J321" s="252">
        <f t="shared" si="1917"/>
        <v>2</v>
      </c>
      <c r="K321" s="252">
        <f t="shared" si="1918"/>
        <v>2</v>
      </c>
      <c r="L321" s="252">
        <f t="shared" si="1919"/>
        <v>2</v>
      </c>
      <c r="M321" s="252">
        <f t="shared" si="1920"/>
        <v>2</v>
      </c>
      <c r="N321" s="252">
        <f t="shared" si="1921"/>
        <v>0</v>
      </c>
      <c r="O321" s="253">
        <f t="shared" si="1922"/>
        <v>0</v>
      </c>
      <c r="P321" s="252">
        <f t="shared" si="1923"/>
        <v>12</v>
      </c>
      <c r="Q321" s="252">
        <f t="shared" si="1924"/>
        <v>0</v>
      </c>
      <c r="R321" s="252">
        <f t="shared" si="1925"/>
        <v>0</v>
      </c>
      <c r="S321" s="254">
        <f t="shared" si="1926"/>
        <v>0</v>
      </c>
      <c r="T321" s="255">
        <f t="shared" si="1927"/>
        <v>3</v>
      </c>
      <c r="U321" s="252">
        <f t="shared" si="1928"/>
        <v>0</v>
      </c>
      <c r="V321" s="252">
        <f t="shared" si="1929"/>
        <v>0</v>
      </c>
      <c r="W321" s="252">
        <f t="shared" si="1930"/>
        <v>0</v>
      </c>
      <c r="X321" s="254">
        <f t="shared" si="1931"/>
        <v>0</v>
      </c>
      <c r="Y321" s="256">
        <f t="shared" si="1932"/>
        <v>4</v>
      </c>
      <c r="Z321" s="252">
        <f t="shared" si="1933"/>
        <v>0</v>
      </c>
      <c r="AA321" s="252">
        <f t="shared" si="1934"/>
        <v>0</v>
      </c>
      <c r="AB321" s="252">
        <f t="shared" si="1935"/>
        <v>0</v>
      </c>
      <c r="AC321" s="254">
        <f t="shared" si="1936"/>
        <v>0</v>
      </c>
      <c r="AD321" s="255">
        <f t="shared" si="1937"/>
        <v>4</v>
      </c>
      <c r="AE321" s="252">
        <f t="shared" si="1938"/>
        <v>12</v>
      </c>
      <c r="AF321" s="252">
        <f t="shared" si="1939"/>
        <v>0</v>
      </c>
      <c r="AG321" s="252">
        <f t="shared" si="1940"/>
        <v>0</v>
      </c>
      <c r="AH321" s="254">
        <f t="shared" si="1941"/>
        <v>0</v>
      </c>
      <c r="AI321" s="257">
        <f t="shared" si="1942"/>
        <v>3</v>
      </c>
      <c r="AJ321" s="252">
        <f t="shared" si="1943"/>
        <v>10</v>
      </c>
      <c r="AK321" s="252">
        <f t="shared" si="1944"/>
        <v>0</v>
      </c>
      <c r="AL321" s="252">
        <f t="shared" si="1945"/>
        <v>0</v>
      </c>
      <c r="AM321" s="254">
        <f t="shared" si="1946"/>
        <v>0</v>
      </c>
      <c r="AN321" s="257">
        <f t="shared" si="1947"/>
        <v>3</v>
      </c>
      <c r="AO321" s="252">
        <f t="shared" si="1948"/>
        <v>0</v>
      </c>
      <c r="AP321" s="252">
        <f t="shared" si="1949"/>
        <v>0</v>
      </c>
      <c r="AQ321" s="252">
        <f t="shared" si="1950"/>
        <v>0</v>
      </c>
      <c r="AR321" s="254">
        <f t="shared" si="1951"/>
        <v>0</v>
      </c>
      <c r="AS321" s="257">
        <f t="shared" si="1952"/>
        <v>4</v>
      </c>
      <c r="AT321" s="252">
        <f t="shared" si="1953"/>
        <v>12</v>
      </c>
      <c r="AU321" s="252">
        <f t="shared" si="1954"/>
        <v>0</v>
      </c>
      <c r="AV321" s="252">
        <f t="shared" si="1955"/>
        <v>0</v>
      </c>
      <c r="AW321" s="254">
        <f t="shared" si="1956"/>
        <v>0</v>
      </c>
      <c r="AX321" s="258">
        <f t="shared" si="1957"/>
        <v>3</v>
      </c>
      <c r="AY321" s="252">
        <f t="shared" si="1958"/>
        <v>0</v>
      </c>
      <c r="AZ321" s="252">
        <f t="shared" si="1959"/>
        <v>0</v>
      </c>
      <c r="BA321" s="252">
        <f t="shared" si="1960"/>
        <v>0</v>
      </c>
      <c r="BB321" s="254">
        <f t="shared" si="1961"/>
        <v>0</v>
      </c>
      <c r="BC321" s="257">
        <f t="shared" si="1962"/>
        <v>4</v>
      </c>
      <c r="BD321" s="252">
        <f t="shared" si="1963"/>
        <v>0</v>
      </c>
      <c r="BE321" s="252">
        <f t="shared" si="1964"/>
        <v>0</v>
      </c>
      <c r="BF321" s="252">
        <f t="shared" si="1965"/>
        <v>0</v>
      </c>
      <c r="BG321" s="254">
        <f t="shared" si="1966"/>
        <v>0</v>
      </c>
      <c r="BH321" s="257">
        <f t="shared" si="1967"/>
        <v>4</v>
      </c>
      <c r="BI321" s="259">
        <f t="shared" si="1968"/>
        <v>7</v>
      </c>
      <c r="BJ321" s="252">
        <f t="shared" si="1969"/>
        <v>0</v>
      </c>
      <c r="BK321" s="252">
        <f t="shared" si="1970"/>
        <v>0</v>
      </c>
      <c r="BL321" s="254">
        <f t="shared" si="1971"/>
        <v>0</v>
      </c>
      <c r="BM321" s="260">
        <f t="shared" si="1972"/>
        <v>3</v>
      </c>
      <c r="BN321" s="252">
        <f t="shared" si="1973"/>
        <v>12</v>
      </c>
      <c r="BO321" s="252">
        <f t="shared" si="1974"/>
        <v>0</v>
      </c>
      <c r="BP321" s="252">
        <f t="shared" si="1975"/>
        <v>0</v>
      </c>
      <c r="BQ321" s="254">
        <f t="shared" si="1976"/>
        <v>0</v>
      </c>
      <c r="BR321" s="261">
        <f t="shared" si="1977"/>
        <v>3</v>
      </c>
      <c r="BS321" s="252">
        <f t="shared" si="1978"/>
        <v>0</v>
      </c>
      <c r="BT321" s="252">
        <f t="shared" si="1979"/>
        <v>0</v>
      </c>
      <c r="BU321" s="252">
        <f t="shared" si="1980"/>
        <v>0</v>
      </c>
      <c r="BV321" s="254">
        <f t="shared" si="1981"/>
        <v>0</v>
      </c>
      <c r="BW321" s="261">
        <f t="shared" si="1982"/>
        <v>4</v>
      </c>
      <c r="BX321" s="262">
        <v>81</v>
      </c>
      <c r="BY321" s="262">
        <v>81</v>
      </c>
      <c r="BZ321" s="246" t="e">
        <f t="shared" si="1983"/>
        <v>#VALUE!</v>
      </c>
      <c r="CA321" s="246">
        <f t="shared" si="1984"/>
        <v>20</v>
      </c>
      <c r="CB321" s="246" t="e">
        <f t="shared" si="1985"/>
        <v>#VALUE!</v>
      </c>
      <c r="CC321" s="246" t="e">
        <f t="shared" si="1986"/>
        <v>#VALUE!</v>
      </c>
      <c r="CD321" s="246" t="e">
        <f t="shared" si="1987"/>
        <v>#VALUE!</v>
      </c>
      <c r="CE321" s="246" t="e">
        <f t="shared" si="1988"/>
        <v>#VALUE!</v>
      </c>
      <c r="CF321" s="246" t="e">
        <f t="shared" si="1989"/>
        <v>#VALUE!</v>
      </c>
      <c r="CG321" s="246" t="e">
        <f t="shared" si="1990"/>
        <v>#VALUE!</v>
      </c>
      <c r="CH321" s="246" t="e">
        <f t="shared" si="1991"/>
        <v>#VALUE!</v>
      </c>
      <c r="CI321" s="246" t="e">
        <f t="shared" si="1992"/>
        <v>#VALUE!</v>
      </c>
      <c r="CJ321" s="246" t="e">
        <f t="shared" si="1993"/>
        <v>#VALUE!</v>
      </c>
      <c r="CK321" s="246" t="e">
        <f t="shared" si="1994"/>
        <v>#VALUE!</v>
      </c>
      <c r="CL321" s="246" t="e">
        <f t="shared" si="1995"/>
        <v>#VALUE!</v>
      </c>
      <c r="CM321" s="246" t="e">
        <f t="shared" si="1996"/>
        <v>#VALUE!</v>
      </c>
      <c r="CN321" s="246" t="e">
        <f t="shared" si="1997"/>
        <v>#VALUE!</v>
      </c>
      <c r="CO321" s="263" t="str">
        <f t="shared" si="1998"/>
        <v>2023PEC AI 568</v>
      </c>
      <c r="CP321" s="246" t="e">
        <f t="shared" si="1999"/>
        <v>#VALUE!</v>
      </c>
      <c r="CQ321" s="211"/>
      <c r="CR321" s="246">
        <f t="shared" si="2000"/>
        <v>20</v>
      </c>
      <c r="CS321" s="246" t="e">
        <f t="shared" si="2001"/>
        <v>#VALUE!</v>
      </c>
      <c r="CT321" s="246" t="e">
        <f t="shared" si="2002"/>
        <v>#VALUE!</v>
      </c>
      <c r="CU321" s="246" t="e">
        <f t="shared" si="2003"/>
        <v>#VALUE!</v>
      </c>
      <c r="CV321" s="246" t="e">
        <f t="shared" si="2004"/>
        <v>#VALUE!</v>
      </c>
      <c r="CW321" s="246" t="e">
        <f t="shared" si="2005"/>
        <v>#VALUE!</v>
      </c>
      <c r="CX321" s="246" t="e">
        <f t="shared" si="2006"/>
        <v>#VALUE!</v>
      </c>
      <c r="CY321" s="246" t="e">
        <f t="shared" si="2007"/>
        <v>#VALUE!</v>
      </c>
      <c r="CZ321" s="246" t="e">
        <f t="shared" si="2008"/>
        <v>#VALUE!</v>
      </c>
      <c r="DA321" s="246" t="e">
        <f t="shared" si="2009"/>
        <v>#VALUE!</v>
      </c>
      <c r="DB321" s="246" t="e">
        <f t="shared" si="2010"/>
        <v>#VALUE!</v>
      </c>
      <c r="DC321" s="246" t="e">
        <f t="shared" si="2011"/>
        <v>#VALUE!</v>
      </c>
      <c r="DD321" s="246" t="e">
        <f t="shared" si="2012"/>
        <v>#VALUE!</v>
      </c>
      <c r="DE321" s="212"/>
      <c r="DF321" s="212" t="e">
        <f t="shared" si="2013"/>
        <v>#VALUE!</v>
      </c>
      <c r="DG321" s="212"/>
      <c r="DH321" s="212"/>
      <c r="DI321" s="212"/>
      <c r="DJ321" s="212"/>
      <c r="DK321" s="212"/>
      <c r="DL321" s="212"/>
      <c r="DM321" s="212"/>
      <c r="DN321" s="212"/>
      <c r="DO321" s="212"/>
      <c r="DP321" s="212"/>
      <c r="DQ321" s="212"/>
      <c r="DR321" s="264">
        <f t="shared" si="2014"/>
        <v>81</v>
      </c>
      <c r="DS321" s="241">
        <f t="shared" si="2015"/>
        <v>16</v>
      </c>
      <c r="DT321" s="212">
        <f t="shared" si="2016"/>
        <v>12</v>
      </c>
      <c r="DU321" s="212">
        <f t="shared" si="2017"/>
        <v>12</v>
      </c>
      <c r="DV321" s="212">
        <f t="shared" si="2018"/>
        <v>10</v>
      </c>
      <c r="DW321" s="212">
        <f t="shared" si="2019"/>
        <v>12</v>
      </c>
      <c r="DX321" s="264">
        <f t="shared" si="2020"/>
        <v>7</v>
      </c>
      <c r="DY321" s="265">
        <f t="shared" si="2021"/>
        <v>12</v>
      </c>
      <c r="DZ321" s="212">
        <f t="shared" si="2022"/>
        <v>81</v>
      </c>
      <c r="EA321" s="212">
        <f t="shared" si="2023"/>
        <v>16</v>
      </c>
      <c r="EB321" s="212">
        <f t="shared" si="2024"/>
        <v>12</v>
      </c>
      <c r="EC321" s="212">
        <f t="shared" ref="EC321:ED321" si="2404">IF(ISEVEN($B321),DT321,0)</f>
        <v>0</v>
      </c>
      <c r="ED321" s="212">
        <f t="shared" si="2404"/>
        <v>0</v>
      </c>
      <c r="EE321" s="212">
        <f t="shared" ref="EE321:EF321" si="2405">IF(ISODD($B321),DU321,0)</f>
        <v>12</v>
      </c>
      <c r="EF321" s="212">
        <f t="shared" si="2405"/>
        <v>10</v>
      </c>
      <c r="EG321" s="212">
        <f t="shared" si="2027"/>
        <v>0</v>
      </c>
      <c r="EH321" s="212">
        <f t="shared" si="2028"/>
        <v>12</v>
      </c>
      <c r="EI321" s="212">
        <f t="shared" ref="EI321:EJ321" si="2406">IF(ISEVEN($B321),DW321,0)</f>
        <v>0</v>
      </c>
      <c r="EJ321" s="212">
        <f t="shared" si="2406"/>
        <v>0</v>
      </c>
      <c r="EK321" s="264">
        <f t="shared" ref="EK321:EL321" si="2407">IF(ISODD($B321),DX321,0)</f>
        <v>7</v>
      </c>
      <c r="EL321" s="212">
        <f t="shared" si="2407"/>
        <v>12</v>
      </c>
      <c r="EM321" s="212">
        <f t="shared" si="2031"/>
        <v>0</v>
      </c>
      <c r="EN321" s="212"/>
      <c r="EO321" s="212"/>
      <c r="EP321" s="241">
        <f t="shared" si="2032"/>
        <v>16</v>
      </c>
      <c r="EQ321" s="212">
        <f t="shared" si="2033"/>
        <v>14</v>
      </c>
      <c r="ER321" s="212">
        <f t="shared" si="2034"/>
        <v>14</v>
      </c>
      <c r="ES321" s="212">
        <f t="shared" si="2035"/>
        <v>13</v>
      </c>
      <c r="ET321" s="264">
        <f t="shared" si="2036"/>
        <v>11</v>
      </c>
      <c r="EU321" s="212">
        <f t="shared" si="2037"/>
        <v>13</v>
      </c>
      <c r="EV321" s="212"/>
      <c r="EW321" s="212">
        <f t="shared" si="2038"/>
        <v>81</v>
      </c>
      <c r="EX321" s="212">
        <f t="shared" si="2039"/>
        <v>16</v>
      </c>
      <c r="EY321" s="212">
        <f t="shared" si="2040"/>
        <v>14</v>
      </c>
      <c r="EZ321" s="212">
        <f t="shared" ref="EZ321:FA321" si="2408">IF(ISEVEN($B321),EQ321,0)</f>
        <v>0</v>
      </c>
      <c r="FA321" s="212">
        <f t="shared" si="2408"/>
        <v>0</v>
      </c>
      <c r="FB321" s="212">
        <f t="shared" ref="FB321:FC321" si="2409">IF(ISODD($B321),ER321,0)</f>
        <v>14</v>
      </c>
      <c r="FC321" s="212">
        <f t="shared" si="2409"/>
        <v>13</v>
      </c>
      <c r="FD321" s="212">
        <f t="shared" si="2043"/>
        <v>0</v>
      </c>
      <c r="FE321" s="264">
        <f t="shared" si="2044"/>
        <v>11</v>
      </c>
      <c r="FF321" s="212">
        <f t="shared" ref="FF321:FG321" si="2410">IF(ISEVEN($B321),ET321,0)</f>
        <v>0</v>
      </c>
      <c r="FG321" s="212">
        <f t="shared" si="2410"/>
        <v>0</v>
      </c>
      <c r="FH321" s="212">
        <f t="shared" si="2046"/>
        <v>13</v>
      </c>
      <c r="FI321" s="212">
        <v>0</v>
      </c>
      <c r="FJ321" s="212">
        <v>0</v>
      </c>
      <c r="FK321" s="212"/>
      <c r="FL321" s="212"/>
      <c r="FM321" s="262">
        <v>81</v>
      </c>
    </row>
    <row r="322" spans="1:169" ht="15.75" customHeight="1" x14ac:dyDescent="0.2">
      <c r="A322" s="268">
        <v>309</v>
      </c>
      <c r="B322" s="248">
        <v>213423243310</v>
      </c>
      <c r="C322" s="249" t="s">
        <v>842</v>
      </c>
      <c r="D322" s="250"/>
      <c r="E322" s="251" t="s">
        <v>823</v>
      </c>
      <c r="F322" s="252">
        <f t="shared" si="1913"/>
        <v>2</v>
      </c>
      <c r="G322" s="252">
        <f t="shared" si="1914"/>
        <v>2</v>
      </c>
      <c r="H322" s="252">
        <f t="shared" si="1915"/>
        <v>2</v>
      </c>
      <c r="I322" s="252">
        <f t="shared" si="1916"/>
        <v>2</v>
      </c>
      <c r="J322" s="252">
        <f t="shared" si="1917"/>
        <v>2</v>
      </c>
      <c r="K322" s="252">
        <f t="shared" si="1918"/>
        <v>2</v>
      </c>
      <c r="L322" s="252">
        <f t="shared" si="1919"/>
        <v>2</v>
      </c>
      <c r="M322" s="252">
        <f t="shared" si="1920"/>
        <v>2</v>
      </c>
      <c r="N322" s="252">
        <f t="shared" si="1921"/>
        <v>1</v>
      </c>
      <c r="O322" s="253">
        <f t="shared" si="1922"/>
        <v>0</v>
      </c>
      <c r="P322" s="252">
        <f t="shared" si="1923"/>
        <v>0</v>
      </c>
      <c r="Q322" s="252">
        <f t="shared" si="1924"/>
        <v>0</v>
      </c>
      <c r="R322" s="252">
        <f t="shared" si="1925"/>
        <v>0</v>
      </c>
      <c r="S322" s="254">
        <f t="shared" si="1926"/>
        <v>0</v>
      </c>
      <c r="T322" s="255">
        <f t="shared" si="1927"/>
        <v>4</v>
      </c>
      <c r="U322" s="252">
        <f t="shared" si="1928"/>
        <v>12</v>
      </c>
      <c r="V322" s="252">
        <f t="shared" si="1929"/>
        <v>0</v>
      </c>
      <c r="W322" s="252">
        <f t="shared" si="1930"/>
        <v>0</v>
      </c>
      <c r="X322" s="254">
        <f t="shared" si="1931"/>
        <v>0</v>
      </c>
      <c r="Y322" s="256">
        <f t="shared" si="1932"/>
        <v>3</v>
      </c>
      <c r="Z322" s="252">
        <f t="shared" si="1933"/>
        <v>12</v>
      </c>
      <c r="AA322" s="252">
        <f t="shared" si="1934"/>
        <v>0</v>
      </c>
      <c r="AB322" s="252">
        <f t="shared" si="1935"/>
        <v>0</v>
      </c>
      <c r="AC322" s="254">
        <f t="shared" si="1936"/>
        <v>0</v>
      </c>
      <c r="AD322" s="255">
        <f t="shared" si="1937"/>
        <v>3</v>
      </c>
      <c r="AE322" s="252">
        <f t="shared" si="1938"/>
        <v>0</v>
      </c>
      <c r="AF322" s="252">
        <f t="shared" si="1939"/>
        <v>0</v>
      </c>
      <c r="AG322" s="252">
        <f t="shared" si="1940"/>
        <v>0</v>
      </c>
      <c r="AH322" s="254">
        <f t="shared" si="1941"/>
        <v>0</v>
      </c>
      <c r="AI322" s="257">
        <f t="shared" si="1942"/>
        <v>4</v>
      </c>
      <c r="AJ322" s="252">
        <f t="shared" si="1943"/>
        <v>0</v>
      </c>
      <c r="AK322" s="252">
        <f t="shared" si="1944"/>
        <v>0</v>
      </c>
      <c r="AL322" s="252">
        <f t="shared" si="1945"/>
        <v>0</v>
      </c>
      <c r="AM322" s="254">
        <f t="shared" si="1946"/>
        <v>0</v>
      </c>
      <c r="AN322" s="257">
        <f t="shared" si="1947"/>
        <v>4</v>
      </c>
      <c r="AO322" s="252">
        <f t="shared" si="1948"/>
        <v>12</v>
      </c>
      <c r="AP322" s="252">
        <f t="shared" si="1949"/>
        <v>0</v>
      </c>
      <c r="AQ322" s="252">
        <f t="shared" si="1950"/>
        <v>0</v>
      </c>
      <c r="AR322" s="254">
        <f t="shared" si="1951"/>
        <v>0</v>
      </c>
      <c r="AS322" s="257">
        <f t="shared" si="1952"/>
        <v>3</v>
      </c>
      <c r="AT322" s="252">
        <f t="shared" si="1953"/>
        <v>0</v>
      </c>
      <c r="AU322" s="252">
        <f t="shared" si="1954"/>
        <v>0</v>
      </c>
      <c r="AV322" s="252">
        <f t="shared" si="1955"/>
        <v>0</v>
      </c>
      <c r="AW322" s="254">
        <f t="shared" si="1956"/>
        <v>0</v>
      </c>
      <c r="AX322" s="258">
        <f t="shared" si="1957"/>
        <v>4</v>
      </c>
      <c r="AY322" s="252">
        <f t="shared" si="1958"/>
        <v>12</v>
      </c>
      <c r="AZ322" s="252">
        <f t="shared" si="1959"/>
        <v>0</v>
      </c>
      <c r="BA322" s="252">
        <f t="shared" si="1960"/>
        <v>0</v>
      </c>
      <c r="BB322" s="254">
        <f t="shared" si="1961"/>
        <v>0</v>
      </c>
      <c r="BC322" s="257">
        <f t="shared" si="1962"/>
        <v>3</v>
      </c>
      <c r="BD322" s="259">
        <f t="shared" si="1963"/>
        <v>7</v>
      </c>
      <c r="BE322" s="252">
        <f t="shared" si="1964"/>
        <v>0</v>
      </c>
      <c r="BF322" s="252">
        <f t="shared" si="1965"/>
        <v>0</v>
      </c>
      <c r="BG322" s="254">
        <f t="shared" si="1966"/>
        <v>0</v>
      </c>
      <c r="BH322" s="257">
        <f t="shared" si="1967"/>
        <v>3</v>
      </c>
      <c r="BI322" s="252">
        <f t="shared" si="1968"/>
        <v>0</v>
      </c>
      <c r="BJ322" s="252">
        <f t="shared" si="1969"/>
        <v>0</v>
      </c>
      <c r="BK322" s="252">
        <f t="shared" si="1970"/>
        <v>0</v>
      </c>
      <c r="BL322" s="254">
        <f t="shared" si="1971"/>
        <v>0</v>
      </c>
      <c r="BM322" s="260">
        <f t="shared" si="1972"/>
        <v>4</v>
      </c>
      <c r="BN322" s="252">
        <f t="shared" si="1973"/>
        <v>0</v>
      </c>
      <c r="BO322" s="252">
        <f t="shared" si="1974"/>
        <v>0</v>
      </c>
      <c r="BP322" s="252">
        <f t="shared" si="1975"/>
        <v>0</v>
      </c>
      <c r="BQ322" s="254">
        <f t="shared" si="1976"/>
        <v>0</v>
      </c>
      <c r="BR322" s="261">
        <f t="shared" si="1977"/>
        <v>4</v>
      </c>
      <c r="BS322" s="252">
        <f t="shared" si="1978"/>
        <v>13</v>
      </c>
      <c r="BT322" s="252">
        <f t="shared" si="1979"/>
        <v>0</v>
      </c>
      <c r="BU322" s="252">
        <f t="shared" si="1980"/>
        <v>0</v>
      </c>
      <c r="BV322" s="254">
        <f t="shared" si="1981"/>
        <v>0</v>
      </c>
      <c r="BW322" s="261">
        <f t="shared" si="1982"/>
        <v>3</v>
      </c>
      <c r="BX322" s="262">
        <v>85</v>
      </c>
      <c r="BY322" s="262">
        <v>85</v>
      </c>
      <c r="BZ322" s="246" t="e">
        <f t="shared" si="1983"/>
        <v>#VALUE!</v>
      </c>
      <c r="CA322" s="246">
        <f t="shared" si="1984"/>
        <v>16</v>
      </c>
      <c r="CB322" s="246" t="e">
        <f t="shared" si="1985"/>
        <v>#VALUE!</v>
      </c>
      <c r="CC322" s="246" t="e">
        <f t="shared" si="1986"/>
        <v>#VALUE!</v>
      </c>
      <c r="CD322" s="246" t="e">
        <f t="shared" si="1987"/>
        <v>#VALUE!</v>
      </c>
      <c r="CE322" s="246" t="e">
        <f t="shared" si="1988"/>
        <v>#VALUE!</v>
      </c>
      <c r="CF322" s="246" t="e">
        <f t="shared" si="1989"/>
        <v>#VALUE!</v>
      </c>
      <c r="CG322" s="246" t="e">
        <f t="shared" si="1990"/>
        <v>#VALUE!</v>
      </c>
      <c r="CH322" s="246" t="e">
        <f t="shared" si="1991"/>
        <v>#VALUE!</v>
      </c>
      <c r="CI322" s="246" t="e">
        <f t="shared" si="1992"/>
        <v>#VALUE!</v>
      </c>
      <c r="CJ322" s="246" t="e">
        <f t="shared" si="1993"/>
        <v>#VALUE!</v>
      </c>
      <c r="CK322" s="246" t="e">
        <f t="shared" si="1994"/>
        <v>#VALUE!</v>
      </c>
      <c r="CL322" s="246" t="e">
        <f t="shared" si="1995"/>
        <v>#VALUE!</v>
      </c>
      <c r="CM322" s="246" t="e">
        <f t="shared" si="1996"/>
        <v>#VALUE!</v>
      </c>
      <c r="CN322" s="246" t="e">
        <f t="shared" si="1997"/>
        <v>#VALUE!</v>
      </c>
      <c r="CO322" s="263" t="str">
        <f t="shared" si="1998"/>
        <v>2023PEC AI 482</v>
      </c>
      <c r="CP322" s="246" t="e">
        <f t="shared" si="1999"/>
        <v>#VALUE!</v>
      </c>
      <c r="CQ322" s="211"/>
      <c r="CR322" s="246">
        <f t="shared" si="2000"/>
        <v>15</v>
      </c>
      <c r="CS322" s="246" t="e">
        <f t="shared" si="2001"/>
        <v>#VALUE!</v>
      </c>
      <c r="CT322" s="246" t="e">
        <f t="shared" si="2002"/>
        <v>#VALUE!</v>
      </c>
      <c r="CU322" s="246" t="e">
        <f t="shared" si="2003"/>
        <v>#VALUE!</v>
      </c>
      <c r="CV322" s="246" t="e">
        <f t="shared" si="2004"/>
        <v>#VALUE!</v>
      </c>
      <c r="CW322" s="246" t="e">
        <f t="shared" si="2005"/>
        <v>#VALUE!</v>
      </c>
      <c r="CX322" s="246" t="e">
        <f t="shared" si="2006"/>
        <v>#VALUE!</v>
      </c>
      <c r="CY322" s="246" t="e">
        <f t="shared" si="2007"/>
        <v>#VALUE!</v>
      </c>
      <c r="CZ322" s="246" t="e">
        <f t="shared" si="2008"/>
        <v>#VALUE!</v>
      </c>
      <c r="DA322" s="246" t="e">
        <f t="shared" si="2009"/>
        <v>#VALUE!</v>
      </c>
      <c r="DB322" s="246" t="e">
        <f t="shared" si="2010"/>
        <v>#VALUE!</v>
      </c>
      <c r="DC322" s="246" t="e">
        <f t="shared" si="2011"/>
        <v>#VALUE!</v>
      </c>
      <c r="DD322" s="246" t="e">
        <f t="shared" si="2012"/>
        <v>#VALUE!</v>
      </c>
      <c r="DE322" s="212"/>
      <c r="DF322" s="212" t="e">
        <f t="shared" si="2013"/>
        <v>#VALUE!</v>
      </c>
      <c r="DG322" s="212"/>
      <c r="DH322" s="212"/>
      <c r="DI322" s="212"/>
      <c r="DJ322" s="212"/>
      <c r="DK322" s="212"/>
      <c r="DL322" s="212"/>
      <c r="DM322" s="212"/>
      <c r="DN322" s="212"/>
      <c r="DO322" s="212"/>
      <c r="DP322" s="212"/>
      <c r="DQ322" s="212"/>
      <c r="DR322" s="264">
        <f t="shared" si="2014"/>
        <v>85</v>
      </c>
      <c r="DS322" s="241">
        <f t="shared" si="2015"/>
        <v>17</v>
      </c>
      <c r="DT322" s="212">
        <f t="shared" si="2016"/>
        <v>12</v>
      </c>
      <c r="DU322" s="212">
        <f t="shared" si="2017"/>
        <v>12</v>
      </c>
      <c r="DV322" s="212">
        <f t="shared" si="2018"/>
        <v>12</v>
      </c>
      <c r="DW322" s="212">
        <f t="shared" si="2019"/>
        <v>12</v>
      </c>
      <c r="DX322" s="264">
        <f t="shared" si="2020"/>
        <v>7</v>
      </c>
      <c r="DY322" s="265">
        <f t="shared" si="2021"/>
        <v>13</v>
      </c>
      <c r="DZ322" s="212">
        <f t="shared" si="2022"/>
        <v>85</v>
      </c>
      <c r="EA322" s="212">
        <f t="shared" si="2023"/>
        <v>17</v>
      </c>
      <c r="EB322" s="212">
        <f t="shared" si="2024"/>
        <v>0</v>
      </c>
      <c r="EC322" s="212">
        <f t="shared" ref="EC322:ED322" si="2411">IF(ISEVEN($B322),DT322,0)</f>
        <v>12</v>
      </c>
      <c r="ED322" s="212">
        <f t="shared" si="2411"/>
        <v>12</v>
      </c>
      <c r="EE322" s="212">
        <f t="shared" ref="EE322:EF322" si="2412">IF(ISODD($B322),DU322,0)</f>
        <v>0</v>
      </c>
      <c r="EF322" s="212">
        <f t="shared" si="2412"/>
        <v>0</v>
      </c>
      <c r="EG322" s="212">
        <f t="shared" si="2027"/>
        <v>12</v>
      </c>
      <c r="EH322" s="212">
        <f t="shared" si="2028"/>
        <v>0</v>
      </c>
      <c r="EI322" s="212">
        <f t="shared" ref="EI322:EJ322" si="2413">IF(ISEVEN($B322),DW322,0)</f>
        <v>12</v>
      </c>
      <c r="EJ322" s="264">
        <f t="shared" si="2413"/>
        <v>7</v>
      </c>
      <c r="EK322" s="212">
        <f t="shared" ref="EK322:EL322" si="2414">IF(ISODD($B322),DX322,0)</f>
        <v>0</v>
      </c>
      <c r="EL322" s="212">
        <f t="shared" si="2414"/>
        <v>0</v>
      </c>
      <c r="EM322" s="212">
        <f t="shared" si="2031"/>
        <v>13</v>
      </c>
      <c r="EN322" s="212"/>
      <c r="EO322" s="212"/>
      <c r="EP322" s="241">
        <f t="shared" si="2032"/>
        <v>17</v>
      </c>
      <c r="EQ322" s="212">
        <f t="shared" si="2033"/>
        <v>14</v>
      </c>
      <c r="ER322" s="212">
        <f t="shared" si="2034"/>
        <v>15</v>
      </c>
      <c r="ES322" s="212">
        <f t="shared" si="2035"/>
        <v>15</v>
      </c>
      <c r="ET322" s="264">
        <f t="shared" si="2036"/>
        <v>10</v>
      </c>
      <c r="EU322" s="212">
        <f t="shared" si="2037"/>
        <v>14</v>
      </c>
      <c r="EV322" s="212"/>
      <c r="EW322" s="212">
        <f t="shared" si="2038"/>
        <v>85</v>
      </c>
      <c r="EX322" s="212">
        <f t="shared" si="2039"/>
        <v>17</v>
      </c>
      <c r="EY322" s="212">
        <f t="shared" si="2040"/>
        <v>0</v>
      </c>
      <c r="EZ322" s="212">
        <f t="shared" ref="EZ322:FA322" si="2415">IF(ISEVEN($B322),EQ322,0)</f>
        <v>14</v>
      </c>
      <c r="FA322" s="212">
        <f t="shared" si="2415"/>
        <v>15</v>
      </c>
      <c r="FB322" s="212">
        <f t="shared" ref="FB322:FC322" si="2416">IF(ISODD($B322),ER322,0)</f>
        <v>0</v>
      </c>
      <c r="FC322" s="212">
        <f t="shared" si="2416"/>
        <v>0</v>
      </c>
      <c r="FD322" s="212">
        <f t="shared" si="2043"/>
        <v>15</v>
      </c>
      <c r="FE322" s="212">
        <f t="shared" si="2044"/>
        <v>0</v>
      </c>
      <c r="FF322" s="264">
        <f t="shared" ref="FF322:FG322" si="2417">IF(ISEVEN($B322),ET322,0)</f>
        <v>10</v>
      </c>
      <c r="FG322" s="212">
        <f t="shared" si="2417"/>
        <v>14</v>
      </c>
      <c r="FH322" s="212">
        <f t="shared" si="2046"/>
        <v>0</v>
      </c>
      <c r="FI322" s="212">
        <v>0</v>
      </c>
      <c r="FJ322" s="212">
        <v>0</v>
      </c>
      <c r="FK322" s="212"/>
      <c r="FL322" s="212"/>
      <c r="FM322" s="262">
        <v>85</v>
      </c>
    </row>
    <row r="323" spans="1:169" ht="15.75" customHeight="1" x14ac:dyDescent="0.2">
      <c r="A323" s="247">
        <v>310</v>
      </c>
      <c r="B323" s="248">
        <v>213423243313</v>
      </c>
      <c r="C323" s="249" t="s">
        <v>844</v>
      </c>
      <c r="D323" s="250"/>
      <c r="E323" s="251" t="s">
        <v>825</v>
      </c>
      <c r="F323" s="252">
        <f t="shared" si="1913"/>
        <v>2</v>
      </c>
      <c r="G323" s="252">
        <f t="shared" si="1914"/>
        <v>2</v>
      </c>
      <c r="H323" s="252">
        <f t="shared" si="1915"/>
        <v>2</v>
      </c>
      <c r="I323" s="252">
        <f t="shared" si="1916"/>
        <v>2</v>
      </c>
      <c r="J323" s="252">
        <f t="shared" si="1917"/>
        <v>2</v>
      </c>
      <c r="K323" s="252">
        <f t="shared" si="1918"/>
        <v>2</v>
      </c>
      <c r="L323" s="252">
        <f t="shared" si="1919"/>
        <v>2</v>
      </c>
      <c r="M323" s="252">
        <f t="shared" si="1920"/>
        <v>2</v>
      </c>
      <c r="N323" s="252">
        <f t="shared" si="1921"/>
        <v>2</v>
      </c>
      <c r="O323" s="253">
        <f t="shared" si="1922"/>
        <v>0</v>
      </c>
      <c r="P323" s="252">
        <f t="shared" si="1923"/>
        <v>13</v>
      </c>
      <c r="Q323" s="252">
        <f t="shared" si="1924"/>
        <v>0</v>
      </c>
      <c r="R323" s="252">
        <f t="shared" si="1925"/>
        <v>0</v>
      </c>
      <c r="S323" s="254">
        <f t="shared" si="1926"/>
        <v>0</v>
      </c>
      <c r="T323" s="255">
        <f t="shared" si="1927"/>
        <v>3</v>
      </c>
      <c r="U323" s="252">
        <f t="shared" si="1928"/>
        <v>0</v>
      </c>
      <c r="V323" s="252">
        <f t="shared" si="1929"/>
        <v>0</v>
      </c>
      <c r="W323" s="252">
        <f t="shared" si="1930"/>
        <v>0</v>
      </c>
      <c r="X323" s="254">
        <f t="shared" si="1931"/>
        <v>0</v>
      </c>
      <c r="Y323" s="256">
        <f t="shared" si="1932"/>
        <v>4</v>
      </c>
      <c r="Z323" s="252">
        <f t="shared" si="1933"/>
        <v>0</v>
      </c>
      <c r="AA323" s="252">
        <f t="shared" si="1934"/>
        <v>0</v>
      </c>
      <c r="AB323" s="252">
        <f t="shared" si="1935"/>
        <v>0</v>
      </c>
      <c r="AC323" s="254">
        <f t="shared" si="1936"/>
        <v>0</v>
      </c>
      <c r="AD323" s="255">
        <f t="shared" si="1937"/>
        <v>4</v>
      </c>
      <c r="AE323" s="252">
        <f t="shared" si="1938"/>
        <v>13</v>
      </c>
      <c r="AF323" s="252">
        <f t="shared" si="1939"/>
        <v>0</v>
      </c>
      <c r="AG323" s="252">
        <f t="shared" si="1940"/>
        <v>0</v>
      </c>
      <c r="AH323" s="254">
        <f t="shared" si="1941"/>
        <v>0</v>
      </c>
      <c r="AI323" s="257">
        <f t="shared" si="1942"/>
        <v>3</v>
      </c>
      <c r="AJ323" s="252">
        <f t="shared" si="1943"/>
        <v>11</v>
      </c>
      <c r="AK323" s="252">
        <f t="shared" si="1944"/>
        <v>0</v>
      </c>
      <c r="AL323" s="252">
        <f t="shared" si="1945"/>
        <v>0</v>
      </c>
      <c r="AM323" s="254">
        <f t="shared" si="1946"/>
        <v>0</v>
      </c>
      <c r="AN323" s="257">
        <f t="shared" si="1947"/>
        <v>3</v>
      </c>
      <c r="AO323" s="252">
        <f t="shared" si="1948"/>
        <v>0</v>
      </c>
      <c r="AP323" s="252">
        <f t="shared" si="1949"/>
        <v>0</v>
      </c>
      <c r="AQ323" s="252">
        <f t="shared" si="1950"/>
        <v>0</v>
      </c>
      <c r="AR323" s="254">
        <f t="shared" si="1951"/>
        <v>0</v>
      </c>
      <c r="AS323" s="257">
        <f t="shared" si="1952"/>
        <v>4</v>
      </c>
      <c r="AT323" s="252">
        <f t="shared" si="1953"/>
        <v>13</v>
      </c>
      <c r="AU323" s="252">
        <f t="shared" si="1954"/>
        <v>0</v>
      </c>
      <c r="AV323" s="252">
        <f t="shared" si="1955"/>
        <v>0</v>
      </c>
      <c r="AW323" s="254">
        <f t="shared" si="1956"/>
        <v>0</v>
      </c>
      <c r="AX323" s="258">
        <f t="shared" si="1957"/>
        <v>3</v>
      </c>
      <c r="AY323" s="252">
        <f t="shared" si="1958"/>
        <v>0</v>
      </c>
      <c r="AZ323" s="252">
        <f t="shared" si="1959"/>
        <v>0</v>
      </c>
      <c r="BA323" s="252">
        <f t="shared" si="1960"/>
        <v>0</v>
      </c>
      <c r="BB323" s="254">
        <f t="shared" si="1961"/>
        <v>0</v>
      </c>
      <c r="BC323" s="257">
        <f t="shared" si="1962"/>
        <v>4</v>
      </c>
      <c r="BD323" s="252">
        <f t="shared" si="1963"/>
        <v>0</v>
      </c>
      <c r="BE323" s="252">
        <f t="shared" si="1964"/>
        <v>0</v>
      </c>
      <c r="BF323" s="252">
        <f t="shared" si="1965"/>
        <v>0</v>
      </c>
      <c r="BG323" s="254">
        <f t="shared" si="1966"/>
        <v>0</v>
      </c>
      <c r="BH323" s="257">
        <f t="shared" si="1967"/>
        <v>4</v>
      </c>
      <c r="BI323" s="259">
        <f t="shared" si="1968"/>
        <v>7</v>
      </c>
      <c r="BJ323" s="252">
        <f t="shared" si="1969"/>
        <v>0</v>
      </c>
      <c r="BK323" s="252">
        <f t="shared" si="1970"/>
        <v>0</v>
      </c>
      <c r="BL323" s="254">
        <f t="shared" si="1971"/>
        <v>0</v>
      </c>
      <c r="BM323" s="260">
        <f t="shared" si="1972"/>
        <v>3</v>
      </c>
      <c r="BN323" s="252">
        <f t="shared" si="1973"/>
        <v>13</v>
      </c>
      <c r="BO323" s="252">
        <f t="shared" si="1974"/>
        <v>0</v>
      </c>
      <c r="BP323" s="252">
        <f t="shared" si="1975"/>
        <v>0</v>
      </c>
      <c r="BQ323" s="254">
        <f t="shared" si="1976"/>
        <v>0</v>
      </c>
      <c r="BR323" s="261">
        <f t="shared" si="1977"/>
        <v>3</v>
      </c>
      <c r="BS323" s="252">
        <f t="shared" si="1978"/>
        <v>0</v>
      </c>
      <c r="BT323" s="252">
        <f t="shared" si="1979"/>
        <v>0</v>
      </c>
      <c r="BU323" s="252">
        <f t="shared" si="1980"/>
        <v>0</v>
      </c>
      <c r="BV323" s="254">
        <f t="shared" si="1981"/>
        <v>0</v>
      </c>
      <c r="BW323" s="261">
        <f t="shared" si="1982"/>
        <v>4</v>
      </c>
      <c r="BX323" s="262">
        <v>88</v>
      </c>
      <c r="BY323" s="262">
        <v>88</v>
      </c>
      <c r="BZ323" s="246" t="e">
        <f t="shared" si="1983"/>
        <v>#VALUE!</v>
      </c>
      <c r="CA323" s="246">
        <f t="shared" si="1984"/>
        <v>20</v>
      </c>
      <c r="CB323" s="246" t="e">
        <f t="shared" si="1985"/>
        <v>#VALUE!</v>
      </c>
      <c r="CC323" s="246" t="e">
        <f t="shared" si="1986"/>
        <v>#VALUE!</v>
      </c>
      <c r="CD323" s="246" t="e">
        <f t="shared" si="1987"/>
        <v>#VALUE!</v>
      </c>
      <c r="CE323" s="246" t="e">
        <f t="shared" si="1988"/>
        <v>#VALUE!</v>
      </c>
      <c r="CF323" s="246" t="e">
        <f t="shared" si="1989"/>
        <v>#VALUE!</v>
      </c>
      <c r="CG323" s="246" t="e">
        <f t="shared" si="1990"/>
        <v>#VALUE!</v>
      </c>
      <c r="CH323" s="246" t="e">
        <f t="shared" si="1991"/>
        <v>#VALUE!</v>
      </c>
      <c r="CI323" s="246" t="e">
        <f t="shared" si="1992"/>
        <v>#VALUE!</v>
      </c>
      <c r="CJ323" s="246" t="e">
        <f t="shared" si="1993"/>
        <v>#VALUE!</v>
      </c>
      <c r="CK323" s="246" t="e">
        <f t="shared" si="1994"/>
        <v>#VALUE!</v>
      </c>
      <c r="CL323" s="246" t="e">
        <f t="shared" si="1995"/>
        <v>#VALUE!</v>
      </c>
      <c r="CM323" s="246" t="e">
        <f t="shared" si="1996"/>
        <v>#VALUE!</v>
      </c>
      <c r="CN323" s="246" t="e">
        <f t="shared" si="1997"/>
        <v>#VALUE!</v>
      </c>
      <c r="CO323" s="263" t="str">
        <f t="shared" si="1998"/>
        <v>2023PEC AI 483</v>
      </c>
      <c r="CP323" s="246" t="e">
        <f t="shared" si="1999"/>
        <v>#VALUE!</v>
      </c>
      <c r="CQ323" s="211"/>
      <c r="CR323" s="246">
        <f t="shared" si="2000"/>
        <v>20</v>
      </c>
      <c r="CS323" s="246" t="e">
        <f t="shared" si="2001"/>
        <v>#VALUE!</v>
      </c>
      <c r="CT323" s="246" t="e">
        <f t="shared" si="2002"/>
        <v>#VALUE!</v>
      </c>
      <c r="CU323" s="246" t="e">
        <f t="shared" si="2003"/>
        <v>#VALUE!</v>
      </c>
      <c r="CV323" s="246" t="e">
        <f t="shared" si="2004"/>
        <v>#VALUE!</v>
      </c>
      <c r="CW323" s="246" t="e">
        <f t="shared" si="2005"/>
        <v>#VALUE!</v>
      </c>
      <c r="CX323" s="246" t="e">
        <f t="shared" si="2006"/>
        <v>#VALUE!</v>
      </c>
      <c r="CY323" s="246" t="e">
        <f t="shared" si="2007"/>
        <v>#VALUE!</v>
      </c>
      <c r="CZ323" s="246" t="e">
        <f t="shared" si="2008"/>
        <v>#VALUE!</v>
      </c>
      <c r="DA323" s="246" t="e">
        <f t="shared" si="2009"/>
        <v>#VALUE!</v>
      </c>
      <c r="DB323" s="246" t="e">
        <f t="shared" si="2010"/>
        <v>#VALUE!</v>
      </c>
      <c r="DC323" s="246" t="e">
        <f t="shared" si="2011"/>
        <v>#VALUE!</v>
      </c>
      <c r="DD323" s="246" t="e">
        <f t="shared" si="2012"/>
        <v>#VALUE!</v>
      </c>
      <c r="DE323" s="212"/>
      <c r="DF323" s="212" t="e">
        <f t="shared" si="2013"/>
        <v>#VALUE!</v>
      </c>
      <c r="DG323" s="212"/>
      <c r="DH323" s="212"/>
      <c r="DI323" s="212"/>
      <c r="DJ323" s="212"/>
      <c r="DK323" s="212"/>
      <c r="DL323" s="212"/>
      <c r="DM323" s="212"/>
      <c r="DN323" s="212"/>
      <c r="DO323" s="212"/>
      <c r="DP323" s="212"/>
      <c r="DQ323" s="212"/>
      <c r="DR323" s="264">
        <f t="shared" si="2014"/>
        <v>88</v>
      </c>
      <c r="DS323" s="241">
        <f t="shared" si="2015"/>
        <v>18</v>
      </c>
      <c r="DT323" s="212">
        <f t="shared" si="2016"/>
        <v>13</v>
      </c>
      <c r="DU323" s="212">
        <f t="shared" si="2017"/>
        <v>13</v>
      </c>
      <c r="DV323" s="212">
        <f t="shared" si="2018"/>
        <v>11</v>
      </c>
      <c r="DW323" s="212">
        <f t="shared" si="2019"/>
        <v>13</v>
      </c>
      <c r="DX323" s="264">
        <f t="shared" si="2020"/>
        <v>7</v>
      </c>
      <c r="DY323" s="265">
        <f t="shared" si="2021"/>
        <v>13</v>
      </c>
      <c r="DZ323" s="212">
        <f t="shared" si="2022"/>
        <v>88</v>
      </c>
      <c r="EA323" s="212">
        <f t="shared" si="2023"/>
        <v>18</v>
      </c>
      <c r="EB323" s="212">
        <f t="shared" si="2024"/>
        <v>13</v>
      </c>
      <c r="EC323" s="212">
        <f t="shared" ref="EC323:ED323" si="2418">IF(ISEVEN($B323),DT323,0)</f>
        <v>0</v>
      </c>
      <c r="ED323" s="212">
        <f t="shared" si="2418"/>
        <v>0</v>
      </c>
      <c r="EE323" s="212">
        <f t="shared" ref="EE323:EF323" si="2419">IF(ISODD($B323),DU323,0)</f>
        <v>13</v>
      </c>
      <c r="EF323" s="212">
        <f t="shared" si="2419"/>
        <v>11</v>
      </c>
      <c r="EG323" s="212">
        <f t="shared" si="2027"/>
        <v>0</v>
      </c>
      <c r="EH323" s="212">
        <f t="shared" si="2028"/>
        <v>13</v>
      </c>
      <c r="EI323" s="212">
        <f t="shared" ref="EI323:EJ323" si="2420">IF(ISEVEN($B323),DW323,0)</f>
        <v>0</v>
      </c>
      <c r="EJ323" s="212">
        <f t="shared" si="2420"/>
        <v>0</v>
      </c>
      <c r="EK323" s="264">
        <f t="shared" ref="EK323:EL323" si="2421">IF(ISODD($B323),DX323,0)</f>
        <v>7</v>
      </c>
      <c r="EL323" s="212">
        <f t="shared" si="2421"/>
        <v>13</v>
      </c>
      <c r="EM323" s="212">
        <f t="shared" si="2031"/>
        <v>0</v>
      </c>
      <c r="EN323" s="212"/>
      <c r="EO323" s="212"/>
      <c r="EP323" s="241">
        <f t="shared" si="2032"/>
        <v>18</v>
      </c>
      <c r="EQ323" s="212">
        <f t="shared" si="2033"/>
        <v>15</v>
      </c>
      <c r="ER323" s="212">
        <f t="shared" si="2034"/>
        <v>15</v>
      </c>
      <c r="ES323" s="212">
        <f t="shared" si="2035"/>
        <v>14</v>
      </c>
      <c r="ET323" s="264">
        <f t="shared" si="2036"/>
        <v>12</v>
      </c>
      <c r="EU323" s="212">
        <f t="shared" si="2037"/>
        <v>14</v>
      </c>
      <c r="EV323" s="212"/>
      <c r="EW323" s="212">
        <f t="shared" si="2038"/>
        <v>88</v>
      </c>
      <c r="EX323" s="212">
        <f t="shared" si="2039"/>
        <v>18</v>
      </c>
      <c r="EY323" s="212">
        <f t="shared" si="2040"/>
        <v>15</v>
      </c>
      <c r="EZ323" s="212">
        <f t="shared" ref="EZ323:FA323" si="2422">IF(ISEVEN($B323),EQ323,0)</f>
        <v>0</v>
      </c>
      <c r="FA323" s="212">
        <f t="shared" si="2422"/>
        <v>0</v>
      </c>
      <c r="FB323" s="212">
        <f t="shared" ref="FB323:FC323" si="2423">IF(ISODD($B323),ER323,0)</f>
        <v>15</v>
      </c>
      <c r="FC323" s="212">
        <f t="shared" si="2423"/>
        <v>14</v>
      </c>
      <c r="FD323" s="212">
        <f t="shared" si="2043"/>
        <v>0</v>
      </c>
      <c r="FE323" s="264">
        <f t="shared" si="2044"/>
        <v>12</v>
      </c>
      <c r="FF323" s="212">
        <f t="shared" ref="FF323:FG323" si="2424">IF(ISEVEN($B323),ET323,0)</f>
        <v>0</v>
      </c>
      <c r="FG323" s="212">
        <f t="shared" si="2424"/>
        <v>0</v>
      </c>
      <c r="FH323" s="212">
        <f t="shared" si="2046"/>
        <v>14</v>
      </c>
      <c r="FI323" s="212">
        <v>0</v>
      </c>
      <c r="FJ323" s="212">
        <v>0</v>
      </c>
      <c r="FK323" s="212"/>
      <c r="FL323" s="212"/>
      <c r="FM323" s="262">
        <v>88</v>
      </c>
    </row>
    <row r="324" spans="1:169" ht="15.75" customHeight="1" x14ac:dyDescent="0.2">
      <c r="A324" s="268">
        <v>313</v>
      </c>
      <c r="B324" s="248">
        <v>213423243314</v>
      </c>
      <c r="C324" s="249" t="s">
        <v>846</v>
      </c>
      <c r="D324" s="250"/>
      <c r="E324" s="251" t="s">
        <v>827</v>
      </c>
      <c r="F324" s="252">
        <f t="shared" si="1913"/>
        <v>2</v>
      </c>
      <c r="G324" s="252">
        <f t="shared" si="1914"/>
        <v>2</v>
      </c>
      <c r="H324" s="252">
        <f t="shared" si="1915"/>
        <v>2</v>
      </c>
      <c r="I324" s="252">
        <f t="shared" si="1916"/>
        <v>2</v>
      </c>
      <c r="J324" s="252">
        <f t="shared" si="1917"/>
        <v>2</v>
      </c>
      <c r="K324" s="252">
        <f t="shared" si="1918"/>
        <v>2</v>
      </c>
      <c r="L324" s="252">
        <f t="shared" si="1919"/>
        <v>2</v>
      </c>
      <c r="M324" s="252">
        <f t="shared" si="1920"/>
        <v>2</v>
      </c>
      <c r="N324" s="252">
        <f t="shared" si="1921"/>
        <v>2</v>
      </c>
      <c r="O324" s="253">
        <f t="shared" si="1922"/>
        <v>0</v>
      </c>
      <c r="P324" s="252">
        <f t="shared" si="1923"/>
        <v>0</v>
      </c>
      <c r="Q324" s="252">
        <f t="shared" si="1924"/>
        <v>0</v>
      </c>
      <c r="R324" s="252">
        <f t="shared" si="1925"/>
        <v>0</v>
      </c>
      <c r="S324" s="254">
        <f t="shared" si="1926"/>
        <v>0</v>
      </c>
      <c r="T324" s="255">
        <f t="shared" si="1927"/>
        <v>4</v>
      </c>
      <c r="U324" s="252">
        <f t="shared" si="1928"/>
        <v>12</v>
      </c>
      <c r="V324" s="252">
        <f t="shared" si="1929"/>
        <v>0</v>
      </c>
      <c r="W324" s="252">
        <f t="shared" si="1930"/>
        <v>0</v>
      </c>
      <c r="X324" s="254">
        <f t="shared" si="1931"/>
        <v>0</v>
      </c>
      <c r="Y324" s="256">
        <f t="shared" si="1932"/>
        <v>3</v>
      </c>
      <c r="Z324" s="252">
        <f t="shared" si="1933"/>
        <v>13</v>
      </c>
      <c r="AA324" s="252">
        <f t="shared" si="1934"/>
        <v>0</v>
      </c>
      <c r="AB324" s="252">
        <f t="shared" si="1935"/>
        <v>0</v>
      </c>
      <c r="AC324" s="254">
        <f t="shared" si="1936"/>
        <v>0</v>
      </c>
      <c r="AD324" s="255">
        <f t="shared" si="1937"/>
        <v>3</v>
      </c>
      <c r="AE324" s="252">
        <f t="shared" si="1938"/>
        <v>0</v>
      </c>
      <c r="AF324" s="252">
        <f t="shared" si="1939"/>
        <v>0</v>
      </c>
      <c r="AG324" s="252">
        <f t="shared" si="1940"/>
        <v>0</v>
      </c>
      <c r="AH324" s="254">
        <f t="shared" si="1941"/>
        <v>0</v>
      </c>
      <c r="AI324" s="257">
        <f t="shared" si="1942"/>
        <v>4</v>
      </c>
      <c r="AJ324" s="252">
        <f t="shared" si="1943"/>
        <v>0</v>
      </c>
      <c r="AK324" s="252">
        <f t="shared" si="1944"/>
        <v>0</v>
      </c>
      <c r="AL324" s="252">
        <f t="shared" si="1945"/>
        <v>0</v>
      </c>
      <c r="AM324" s="254">
        <f t="shared" si="1946"/>
        <v>0</v>
      </c>
      <c r="AN324" s="257">
        <f t="shared" si="1947"/>
        <v>4</v>
      </c>
      <c r="AO324" s="252">
        <f t="shared" si="1948"/>
        <v>13</v>
      </c>
      <c r="AP324" s="252">
        <f t="shared" si="1949"/>
        <v>0</v>
      </c>
      <c r="AQ324" s="252">
        <f t="shared" si="1950"/>
        <v>0</v>
      </c>
      <c r="AR324" s="254">
        <f t="shared" si="1951"/>
        <v>0</v>
      </c>
      <c r="AS324" s="257">
        <f t="shared" si="1952"/>
        <v>3</v>
      </c>
      <c r="AT324" s="252">
        <f t="shared" si="1953"/>
        <v>0</v>
      </c>
      <c r="AU324" s="252">
        <f t="shared" si="1954"/>
        <v>0</v>
      </c>
      <c r="AV324" s="252">
        <f t="shared" si="1955"/>
        <v>0</v>
      </c>
      <c r="AW324" s="254">
        <f t="shared" si="1956"/>
        <v>0</v>
      </c>
      <c r="AX324" s="258">
        <f t="shared" si="1957"/>
        <v>4</v>
      </c>
      <c r="AY324" s="252">
        <f t="shared" si="1958"/>
        <v>13</v>
      </c>
      <c r="AZ324" s="252">
        <f t="shared" si="1959"/>
        <v>0</v>
      </c>
      <c r="BA324" s="252">
        <f t="shared" si="1960"/>
        <v>0</v>
      </c>
      <c r="BB324" s="254">
        <f t="shared" si="1961"/>
        <v>0</v>
      </c>
      <c r="BC324" s="257">
        <f t="shared" si="1962"/>
        <v>3</v>
      </c>
      <c r="BD324" s="259">
        <f t="shared" si="1963"/>
        <v>6</v>
      </c>
      <c r="BE324" s="252">
        <f t="shared" si="1964"/>
        <v>0</v>
      </c>
      <c r="BF324" s="252">
        <f t="shared" si="1965"/>
        <v>0</v>
      </c>
      <c r="BG324" s="254">
        <f t="shared" si="1966"/>
        <v>0</v>
      </c>
      <c r="BH324" s="257">
        <f t="shared" si="1967"/>
        <v>3</v>
      </c>
      <c r="BI324" s="252">
        <f t="shared" si="1968"/>
        <v>0</v>
      </c>
      <c r="BJ324" s="252">
        <f t="shared" si="1969"/>
        <v>0</v>
      </c>
      <c r="BK324" s="252">
        <f t="shared" si="1970"/>
        <v>0</v>
      </c>
      <c r="BL324" s="254">
        <f t="shared" si="1971"/>
        <v>0</v>
      </c>
      <c r="BM324" s="260">
        <f t="shared" si="1972"/>
        <v>4</v>
      </c>
      <c r="BN324" s="252">
        <f t="shared" si="1973"/>
        <v>0</v>
      </c>
      <c r="BO324" s="252">
        <f t="shared" si="1974"/>
        <v>0</v>
      </c>
      <c r="BP324" s="252">
        <f t="shared" si="1975"/>
        <v>0</v>
      </c>
      <c r="BQ324" s="254">
        <f t="shared" si="1976"/>
        <v>0</v>
      </c>
      <c r="BR324" s="261">
        <f t="shared" si="1977"/>
        <v>4</v>
      </c>
      <c r="BS324" s="252">
        <f t="shared" si="1978"/>
        <v>13</v>
      </c>
      <c r="BT324" s="252">
        <f t="shared" si="1979"/>
        <v>0</v>
      </c>
      <c r="BU324" s="252">
        <f t="shared" si="1980"/>
        <v>0</v>
      </c>
      <c r="BV324" s="254">
        <f t="shared" si="1981"/>
        <v>0</v>
      </c>
      <c r="BW324" s="261">
        <f t="shared" si="1982"/>
        <v>3</v>
      </c>
      <c r="BX324" s="262">
        <v>88</v>
      </c>
      <c r="BY324" s="262">
        <v>88</v>
      </c>
      <c r="BZ324" s="246" t="e">
        <f t="shared" si="1983"/>
        <v>#VALUE!</v>
      </c>
      <c r="CA324" s="246">
        <f t="shared" si="1984"/>
        <v>20</v>
      </c>
      <c r="CB324" s="246" t="e">
        <f t="shared" si="1985"/>
        <v>#VALUE!</v>
      </c>
      <c r="CC324" s="246" t="e">
        <f t="shared" si="1986"/>
        <v>#VALUE!</v>
      </c>
      <c r="CD324" s="246" t="e">
        <f t="shared" si="1987"/>
        <v>#VALUE!</v>
      </c>
      <c r="CE324" s="246" t="e">
        <f t="shared" si="1988"/>
        <v>#VALUE!</v>
      </c>
      <c r="CF324" s="246" t="e">
        <f t="shared" si="1989"/>
        <v>#VALUE!</v>
      </c>
      <c r="CG324" s="246" t="e">
        <f t="shared" si="1990"/>
        <v>#VALUE!</v>
      </c>
      <c r="CH324" s="246" t="e">
        <f t="shared" si="1991"/>
        <v>#VALUE!</v>
      </c>
      <c r="CI324" s="246" t="e">
        <f t="shared" si="1992"/>
        <v>#VALUE!</v>
      </c>
      <c r="CJ324" s="246" t="e">
        <f t="shared" si="1993"/>
        <v>#VALUE!</v>
      </c>
      <c r="CK324" s="246" t="e">
        <f t="shared" si="1994"/>
        <v>#VALUE!</v>
      </c>
      <c r="CL324" s="246" t="e">
        <f t="shared" si="1995"/>
        <v>#VALUE!</v>
      </c>
      <c r="CM324" s="246" t="e">
        <f t="shared" si="1996"/>
        <v>#VALUE!</v>
      </c>
      <c r="CN324" s="246" t="e">
        <f t="shared" si="1997"/>
        <v>#VALUE!</v>
      </c>
      <c r="CO324" s="263" t="str">
        <f t="shared" si="1998"/>
        <v>2023PEC AI 484</v>
      </c>
      <c r="CP324" s="246" t="e">
        <f t="shared" si="1999"/>
        <v>#VALUE!</v>
      </c>
      <c r="CQ324" s="211"/>
      <c r="CR324" s="246">
        <f t="shared" si="2000"/>
        <v>20</v>
      </c>
      <c r="CS324" s="246" t="e">
        <f t="shared" si="2001"/>
        <v>#VALUE!</v>
      </c>
      <c r="CT324" s="246" t="e">
        <f t="shared" si="2002"/>
        <v>#VALUE!</v>
      </c>
      <c r="CU324" s="246" t="e">
        <f t="shared" si="2003"/>
        <v>#VALUE!</v>
      </c>
      <c r="CV324" s="246" t="e">
        <f t="shared" si="2004"/>
        <v>#VALUE!</v>
      </c>
      <c r="CW324" s="246" t="e">
        <f t="shared" si="2005"/>
        <v>#VALUE!</v>
      </c>
      <c r="CX324" s="246" t="e">
        <f t="shared" si="2006"/>
        <v>#VALUE!</v>
      </c>
      <c r="CY324" s="246" t="e">
        <f t="shared" si="2007"/>
        <v>#VALUE!</v>
      </c>
      <c r="CZ324" s="246" t="e">
        <f t="shared" si="2008"/>
        <v>#VALUE!</v>
      </c>
      <c r="DA324" s="246" t="e">
        <f t="shared" si="2009"/>
        <v>#VALUE!</v>
      </c>
      <c r="DB324" s="246" t="e">
        <f t="shared" si="2010"/>
        <v>#VALUE!</v>
      </c>
      <c r="DC324" s="246" t="e">
        <f t="shared" si="2011"/>
        <v>#VALUE!</v>
      </c>
      <c r="DD324" s="246" t="e">
        <f t="shared" si="2012"/>
        <v>#VALUE!</v>
      </c>
      <c r="DE324" s="212"/>
      <c r="DF324" s="212" t="e">
        <f t="shared" si="2013"/>
        <v>#VALUE!</v>
      </c>
      <c r="DG324" s="212"/>
      <c r="DH324" s="212"/>
      <c r="DI324" s="212"/>
      <c r="DJ324" s="212"/>
      <c r="DK324" s="212"/>
      <c r="DL324" s="212"/>
      <c r="DM324" s="212"/>
      <c r="DN324" s="212"/>
      <c r="DO324" s="212"/>
      <c r="DP324" s="212"/>
      <c r="DQ324" s="212"/>
      <c r="DR324" s="264">
        <f t="shared" si="2014"/>
        <v>88</v>
      </c>
      <c r="DS324" s="241">
        <f t="shared" si="2015"/>
        <v>18</v>
      </c>
      <c r="DT324" s="212">
        <f t="shared" si="2016"/>
        <v>12</v>
      </c>
      <c r="DU324" s="212">
        <f t="shared" si="2017"/>
        <v>13</v>
      </c>
      <c r="DV324" s="212">
        <f t="shared" si="2018"/>
        <v>13</v>
      </c>
      <c r="DW324" s="212">
        <f t="shared" si="2019"/>
        <v>13</v>
      </c>
      <c r="DX324" s="264">
        <f t="shared" si="2020"/>
        <v>6</v>
      </c>
      <c r="DY324" s="265">
        <f t="shared" si="2021"/>
        <v>13</v>
      </c>
      <c r="DZ324" s="212">
        <f t="shared" si="2022"/>
        <v>88</v>
      </c>
      <c r="EA324" s="212">
        <f t="shared" si="2023"/>
        <v>18</v>
      </c>
      <c r="EB324" s="212">
        <f t="shared" si="2024"/>
        <v>0</v>
      </c>
      <c r="EC324" s="212">
        <f t="shared" ref="EC324:ED324" si="2425">IF(ISEVEN($B324),DT324,0)</f>
        <v>12</v>
      </c>
      <c r="ED324" s="212">
        <f t="shared" si="2425"/>
        <v>13</v>
      </c>
      <c r="EE324" s="212">
        <f t="shared" ref="EE324:EF324" si="2426">IF(ISODD($B324),DU324,0)</f>
        <v>0</v>
      </c>
      <c r="EF324" s="212">
        <f t="shared" si="2426"/>
        <v>0</v>
      </c>
      <c r="EG324" s="212">
        <f t="shared" si="2027"/>
        <v>13</v>
      </c>
      <c r="EH324" s="212">
        <f t="shared" si="2028"/>
        <v>0</v>
      </c>
      <c r="EI324" s="212">
        <f t="shared" ref="EI324:EJ324" si="2427">IF(ISEVEN($B324),DW324,0)</f>
        <v>13</v>
      </c>
      <c r="EJ324" s="264">
        <f t="shared" si="2427"/>
        <v>6</v>
      </c>
      <c r="EK324" s="212">
        <f t="shared" ref="EK324:EL324" si="2428">IF(ISODD($B324),DX324,0)</f>
        <v>0</v>
      </c>
      <c r="EL324" s="212">
        <f t="shared" si="2428"/>
        <v>0</v>
      </c>
      <c r="EM324" s="212">
        <f t="shared" si="2031"/>
        <v>13</v>
      </c>
      <c r="EN324" s="212"/>
      <c r="EO324" s="212"/>
      <c r="EP324" s="241">
        <f t="shared" si="2032"/>
        <v>18</v>
      </c>
      <c r="EQ324" s="212">
        <f t="shared" si="2033"/>
        <v>15</v>
      </c>
      <c r="ER324" s="212">
        <f t="shared" si="2034"/>
        <v>15</v>
      </c>
      <c r="ES324" s="212">
        <f t="shared" si="2035"/>
        <v>15</v>
      </c>
      <c r="ET324" s="264">
        <f t="shared" si="2036"/>
        <v>11</v>
      </c>
      <c r="EU324" s="212">
        <f t="shared" si="2037"/>
        <v>14</v>
      </c>
      <c r="EV324" s="212"/>
      <c r="EW324" s="212">
        <f t="shared" si="2038"/>
        <v>88</v>
      </c>
      <c r="EX324" s="212">
        <f t="shared" si="2039"/>
        <v>18</v>
      </c>
      <c r="EY324" s="212">
        <f t="shared" si="2040"/>
        <v>0</v>
      </c>
      <c r="EZ324" s="212">
        <f t="shared" ref="EZ324:FA324" si="2429">IF(ISEVEN($B324),EQ324,0)</f>
        <v>15</v>
      </c>
      <c r="FA324" s="212">
        <f t="shared" si="2429"/>
        <v>15</v>
      </c>
      <c r="FB324" s="212">
        <f t="shared" ref="FB324:FC324" si="2430">IF(ISODD($B324),ER324,0)</f>
        <v>0</v>
      </c>
      <c r="FC324" s="212">
        <f t="shared" si="2430"/>
        <v>0</v>
      </c>
      <c r="FD324" s="212">
        <f t="shared" si="2043"/>
        <v>15</v>
      </c>
      <c r="FE324" s="212">
        <f t="shared" si="2044"/>
        <v>0</v>
      </c>
      <c r="FF324" s="264">
        <f t="shared" ref="FF324:FG324" si="2431">IF(ISEVEN($B324),ET324,0)</f>
        <v>11</v>
      </c>
      <c r="FG324" s="212">
        <f t="shared" si="2431"/>
        <v>14</v>
      </c>
      <c r="FH324" s="212">
        <f t="shared" si="2046"/>
        <v>0</v>
      </c>
      <c r="FI324" s="212">
        <v>0</v>
      </c>
      <c r="FJ324" s="212">
        <v>0</v>
      </c>
      <c r="FK324" s="212"/>
      <c r="FL324" s="212"/>
      <c r="FM324" s="262">
        <v>88</v>
      </c>
    </row>
    <row r="325" spans="1:169" ht="15.75" customHeight="1" x14ac:dyDescent="0.2">
      <c r="A325" s="247">
        <v>314</v>
      </c>
      <c r="B325" s="248">
        <v>213423243316</v>
      </c>
      <c r="C325" s="249" t="s">
        <v>848</v>
      </c>
      <c r="D325" s="250"/>
      <c r="E325" s="251" t="s">
        <v>829</v>
      </c>
      <c r="F325" s="252">
        <f t="shared" si="1913"/>
        <v>2</v>
      </c>
      <c r="G325" s="252">
        <f t="shared" si="1914"/>
        <v>2</v>
      </c>
      <c r="H325" s="252">
        <f t="shared" si="1915"/>
        <v>2</v>
      </c>
      <c r="I325" s="252">
        <f t="shared" si="1916"/>
        <v>2</v>
      </c>
      <c r="J325" s="252">
        <f t="shared" si="1917"/>
        <v>2</v>
      </c>
      <c r="K325" s="252">
        <f t="shared" si="1918"/>
        <v>2</v>
      </c>
      <c r="L325" s="252">
        <f t="shared" si="1919"/>
        <v>2</v>
      </c>
      <c r="M325" s="252">
        <f t="shared" si="1920"/>
        <v>0</v>
      </c>
      <c r="N325" s="252">
        <f t="shared" si="1921"/>
        <v>0</v>
      </c>
      <c r="O325" s="253">
        <f t="shared" si="1922"/>
        <v>0</v>
      </c>
      <c r="P325" s="252">
        <f t="shared" si="1923"/>
        <v>0</v>
      </c>
      <c r="Q325" s="252">
        <f t="shared" si="1924"/>
        <v>0</v>
      </c>
      <c r="R325" s="252">
        <f t="shared" si="1925"/>
        <v>0</v>
      </c>
      <c r="S325" s="254">
        <f t="shared" si="1926"/>
        <v>0</v>
      </c>
      <c r="T325" s="255">
        <f t="shared" si="1927"/>
        <v>4</v>
      </c>
      <c r="U325" s="252">
        <f t="shared" si="1928"/>
        <v>9</v>
      </c>
      <c r="V325" s="252">
        <f t="shared" si="1929"/>
        <v>0</v>
      </c>
      <c r="W325" s="252">
        <f t="shared" si="1930"/>
        <v>0</v>
      </c>
      <c r="X325" s="254">
        <f t="shared" si="1931"/>
        <v>0</v>
      </c>
      <c r="Y325" s="256">
        <f t="shared" si="1932"/>
        <v>3</v>
      </c>
      <c r="Z325" s="252">
        <f t="shared" si="1933"/>
        <v>10</v>
      </c>
      <c r="AA325" s="252">
        <f t="shared" si="1934"/>
        <v>0</v>
      </c>
      <c r="AB325" s="252">
        <f t="shared" si="1935"/>
        <v>0</v>
      </c>
      <c r="AC325" s="254">
        <f t="shared" si="1936"/>
        <v>0</v>
      </c>
      <c r="AD325" s="255">
        <f t="shared" si="1937"/>
        <v>3</v>
      </c>
      <c r="AE325" s="252">
        <f t="shared" si="1938"/>
        <v>0</v>
      </c>
      <c r="AF325" s="252">
        <f t="shared" si="1939"/>
        <v>0</v>
      </c>
      <c r="AG325" s="252">
        <f t="shared" si="1940"/>
        <v>0</v>
      </c>
      <c r="AH325" s="254">
        <f t="shared" si="1941"/>
        <v>0</v>
      </c>
      <c r="AI325" s="257">
        <f t="shared" si="1942"/>
        <v>4</v>
      </c>
      <c r="AJ325" s="252">
        <f t="shared" si="1943"/>
        <v>0</v>
      </c>
      <c r="AK325" s="252">
        <f t="shared" si="1944"/>
        <v>0</v>
      </c>
      <c r="AL325" s="252">
        <f t="shared" si="1945"/>
        <v>0</v>
      </c>
      <c r="AM325" s="254">
        <f t="shared" si="1946"/>
        <v>0</v>
      </c>
      <c r="AN325" s="257">
        <f t="shared" si="1947"/>
        <v>4</v>
      </c>
      <c r="AO325" s="252">
        <f t="shared" si="1948"/>
        <v>10</v>
      </c>
      <c r="AP325" s="252">
        <f t="shared" si="1949"/>
        <v>0</v>
      </c>
      <c r="AQ325" s="252">
        <f t="shared" si="1950"/>
        <v>0</v>
      </c>
      <c r="AR325" s="254">
        <f t="shared" si="1951"/>
        <v>0</v>
      </c>
      <c r="AS325" s="257">
        <f t="shared" si="1952"/>
        <v>3</v>
      </c>
      <c r="AT325" s="252">
        <f t="shared" si="1953"/>
        <v>0</v>
      </c>
      <c r="AU325" s="252">
        <f t="shared" si="1954"/>
        <v>0</v>
      </c>
      <c r="AV325" s="252">
        <f t="shared" si="1955"/>
        <v>0</v>
      </c>
      <c r="AW325" s="254">
        <f t="shared" si="1956"/>
        <v>0</v>
      </c>
      <c r="AX325" s="258">
        <f t="shared" si="1957"/>
        <v>4</v>
      </c>
      <c r="AY325" s="252">
        <f t="shared" si="1958"/>
        <v>10</v>
      </c>
      <c r="AZ325" s="252">
        <f t="shared" si="1959"/>
        <v>0</v>
      </c>
      <c r="BA325" s="252">
        <f t="shared" si="1960"/>
        <v>0</v>
      </c>
      <c r="BB325" s="254">
        <f t="shared" si="1961"/>
        <v>0</v>
      </c>
      <c r="BC325" s="257">
        <f t="shared" si="1962"/>
        <v>3</v>
      </c>
      <c r="BD325" s="259">
        <f t="shared" si="1963"/>
        <v>5</v>
      </c>
      <c r="BE325" s="252">
        <f t="shared" si="1964"/>
        <v>0</v>
      </c>
      <c r="BF325" s="252">
        <f t="shared" si="1965"/>
        <v>0</v>
      </c>
      <c r="BG325" s="254">
        <f t="shared" si="1966"/>
        <v>0</v>
      </c>
      <c r="BH325" s="257">
        <f t="shared" si="1967"/>
        <v>3</v>
      </c>
      <c r="BI325" s="252">
        <f t="shared" si="1968"/>
        <v>0</v>
      </c>
      <c r="BJ325" s="252">
        <f t="shared" si="1969"/>
        <v>0</v>
      </c>
      <c r="BK325" s="252">
        <f t="shared" si="1970"/>
        <v>0</v>
      </c>
      <c r="BL325" s="254">
        <f t="shared" si="1971"/>
        <v>0</v>
      </c>
      <c r="BM325" s="260">
        <f t="shared" si="1972"/>
        <v>4</v>
      </c>
      <c r="BN325" s="252">
        <f t="shared" si="1973"/>
        <v>0</v>
      </c>
      <c r="BO325" s="252">
        <f t="shared" si="1974"/>
        <v>0</v>
      </c>
      <c r="BP325" s="252">
        <f t="shared" si="1975"/>
        <v>0</v>
      </c>
      <c r="BQ325" s="254">
        <f t="shared" si="1976"/>
        <v>0</v>
      </c>
      <c r="BR325" s="261">
        <f t="shared" si="1977"/>
        <v>4</v>
      </c>
      <c r="BS325" s="252">
        <f t="shared" si="1978"/>
        <v>10</v>
      </c>
      <c r="BT325" s="252">
        <f t="shared" si="1979"/>
        <v>0</v>
      </c>
      <c r="BU325" s="252">
        <f t="shared" si="1980"/>
        <v>0</v>
      </c>
      <c r="BV325" s="254">
        <f t="shared" si="1981"/>
        <v>0</v>
      </c>
      <c r="BW325" s="261">
        <f t="shared" si="1982"/>
        <v>3</v>
      </c>
      <c r="BX325" s="262">
        <v>68</v>
      </c>
      <c r="BY325" s="262">
        <v>68</v>
      </c>
      <c r="BZ325" s="246" t="e">
        <f t="shared" si="1983"/>
        <v>#VALUE!</v>
      </c>
      <c r="CA325" s="246">
        <f t="shared" si="1984"/>
        <v>20</v>
      </c>
      <c r="CB325" s="246" t="e">
        <f t="shared" si="1985"/>
        <v>#VALUE!</v>
      </c>
      <c r="CC325" s="246" t="e">
        <f t="shared" si="1986"/>
        <v>#VALUE!</v>
      </c>
      <c r="CD325" s="246" t="e">
        <f t="shared" si="1987"/>
        <v>#VALUE!</v>
      </c>
      <c r="CE325" s="246" t="e">
        <f t="shared" si="1988"/>
        <v>#VALUE!</v>
      </c>
      <c r="CF325" s="246" t="e">
        <f t="shared" si="1989"/>
        <v>#VALUE!</v>
      </c>
      <c r="CG325" s="246" t="e">
        <f t="shared" si="1990"/>
        <v>#VALUE!</v>
      </c>
      <c r="CH325" s="246" t="e">
        <f t="shared" si="1991"/>
        <v>#VALUE!</v>
      </c>
      <c r="CI325" s="246" t="e">
        <f t="shared" si="1992"/>
        <v>#VALUE!</v>
      </c>
      <c r="CJ325" s="246" t="e">
        <f t="shared" si="1993"/>
        <v>#VALUE!</v>
      </c>
      <c r="CK325" s="246" t="e">
        <f t="shared" si="1994"/>
        <v>#VALUE!</v>
      </c>
      <c r="CL325" s="246" t="e">
        <f t="shared" si="1995"/>
        <v>#VALUE!</v>
      </c>
      <c r="CM325" s="246" t="e">
        <f t="shared" si="1996"/>
        <v>#VALUE!</v>
      </c>
      <c r="CN325" s="246" t="e">
        <f t="shared" si="1997"/>
        <v>#VALUE!</v>
      </c>
      <c r="CO325" s="263" t="str">
        <f t="shared" si="1998"/>
        <v>2023PEC AI 485</v>
      </c>
      <c r="CP325" s="246" t="e">
        <f t="shared" si="1999"/>
        <v>#VALUE!</v>
      </c>
      <c r="CQ325" s="211"/>
      <c r="CR325" s="246">
        <f t="shared" si="2000"/>
        <v>20</v>
      </c>
      <c r="CS325" s="246" t="e">
        <f t="shared" si="2001"/>
        <v>#VALUE!</v>
      </c>
      <c r="CT325" s="246" t="e">
        <f t="shared" si="2002"/>
        <v>#VALUE!</v>
      </c>
      <c r="CU325" s="246" t="e">
        <f t="shared" si="2003"/>
        <v>#VALUE!</v>
      </c>
      <c r="CV325" s="246" t="e">
        <f t="shared" si="2004"/>
        <v>#VALUE!</v>
      </c>
      <c r="CW325" s="246" t="e">
        <f t="shared" si="2005"/>
        <v>#VALUE!</v>
      </c>
      <c r="CX325" s="246" t="e">
        <f t="shared" si="2006"/>
        <v>#VALUE!</v>
      </c>
      <c r="CY325" s="246" t="e">
        <f t="shared" si="2007"/>
        <v>#VALUE!</v>
      </c>
      <c r="CZ325" s="246" t="e">
        <f t="shared" si="2008"/>
        <v>#VALUE!</v>
      </c>
      <c r="DA325" s="246" t="e">
        <f t="shared" si="2009"/>
        <v>#VALUE!</v>
      </c>
      <c r="DB325" s="246" t="e">
        <f t="shared" si="2010"/>
        <v>#VALUE!</v>
      </c>
      <c r="DC325" s="246" t="e">
        <f t="shared" si="2011"/>
        <v>#VALUE!</v>
      </c>
      <c r="DD325" s="246" t="e">
        <f t="shared" si="2012"/>
        <v>#VALUE!</v>
      </c>
      <c r="DE325" s="212"/>
      <c r="DF325" s="212" t="e">
        <f t="shared" si="2013"/>
        <v>#VALUE!</v>
      </c>
      <c r="DG325" s="212"/>
      <c r="DH325" s="212"/>
      <c r="DI325" s="212"/>
      <c r="DJ325" s="212"/>
      <c r="DK325" s="212"/>
      <c r="DL325" s="212"/>
      <c r="DM325" s="212"/>
      <c r="DN325" s="212"/>
      <c r="DO325" s="212"/>
      <c r="DP325" s="212"/>
      <c r="DQ325" s="212"/>
      <c r="DR325" s="264">
        <f t="shared" si="2014"/>
        <v>68</v>
      </c>
      <c r="DS325" s="241">
        <f t="shared" si="2015"/>
        <v>14</v>
      </c>
      <c r="DT325" s="212">
        <f t="shared" si="2016"/>
        <v>9</v>
      </c>
      <c r="DU325" s="212">
        <f t="shared" si="2017"/>
        <v>10</v>
      </c>
      <c r="DV325" s="212">
        <f t="shared" si="2018"/>
        <v>10</v>
      </c>
      <c r="DW325" s="212">
        <f t="shared" si="2019"/>
        <v>10</v>
      </c>
      <c r="DX325" s="264">
        <f t="shared" si="2020"/>
        <v>5</v>
      </c>
      <c r="DY325" s="265">
        <f t="shared" si="2021"/>
        <v>10</v>
      </c>
      <c r="DZ325" s="212">
        <f t="shared" si="2022"/>
        <v>68</v>
      </c>
      <c r="EA325" s="212">
        <f t="shared" si="2023"/>
        <v>14</v>
      </c>
      <c r="EB325" s="212">
        <f t="shared" si="2024"/>
        <v>0</v>
      </c>
      <c r="EC325" s="212">
        <f t="shared" ref="EC325:ED325" si="2432">IF(ISEVEN($B325),DT325,0)</f>
        <v>9</v>
      </c>
      <c r="ED325" s="212">
        <f t="shared" si="2432"/>
        <v>10</v>
      </c>
      <c r="EE325" s="212">
        <f t="shared" ref="EE325:EF325" si="2433">IF(ISODD($B325),DU325,0)</f>
        <v>0</v>
      </c>
      <c r="EF325" s="212">
        <f t="shared" si="2433"/>
        <v>0</v>
      </c>
      <c r="EG325" s="212">
        <f t="shared" si="2027"/>
        <v>10</v>
      </c>
      <c r="EH325" s="212">
        <f t="shared" si="2028"/>
        <v>0</v>
      </c>
      <c r="EI325" s="212">
        <f t="shared" ref="EI325:EJ325" si="2434">IF(ISEVEN($B325),DW325,0)</f>
        <v>10</v>
      </c>
      <c r="EJ325" s="264">
        <f t="shared" si="2434"/>
        <v>5</v>
      </c>
      <c r="EK325" s="212">
        <f t="shared" ref="EK325:EL325" si="2435">IF(ISODD($B325),DX325,0)</f>
        <v>0</v>
      </c>
      <c r="EL325" s="212">
        <f t="shared" si="2435"/>
        <v>0</v>
      </c>
      <c r="EM325" s="212">
        <f t="shared" si="2031"/>
        <v>10</v>
      </c>
      <c r="EN325" s="212"/>
      <c r="EO325" s="212"/>
      <c r="EP325" s="241">
        <f t="shared" si="2032"/>
        <v>14</v>
      </c>
      <c r="EQ325" s="212">
        <f t="shared" si="2033"/>
        <v>11</v>
      </c>
      <c r="ER325" s="212">
        <f t="shared" si="2034"/>
        <v>12</v>
      </c>
      <c r="ES325" s="212">
        <f t="shared" si="2035"/>
        <v>12</v>
      </c>
      <c r="ET325" s="264">
        <f t="shared" si="2036"/>
        <v>8</v>
      </c>
      <c r="EU325" s="212">
        <f t="shared" si="2037"/>
        <v>11</v>
      </c>
      <c r="EV325" s="212"/>
      <c r="EW325" s="212">
        <f t="shared" si="2038"/>
        <v>68</v>
      </c>
      <c r="EX325" s="212">
        <f t="shared" si="2039"/>
        <v>14</v>
      </c>
      <c r="EY325" s="212">
        <f t="shared" si="2040"/>
        <v>0</v>
      </c>
      <c r="EZ325" s="212">
        <f t="shared" ref="EZ325:FA325" si="2436">IF(ISEVEN($B325),EQ325,0)</f>
        <v>11</v>
      </c>
      <c r="FA325" s="212">
        <f t="shared" si="2436"/>
        <v>12</v>
      </c>
      <c r="FB325" s="212">
        <f t="shared" ref="FB325:FC325" si="2437">IF(ISODD($B325),ER325,0)</f>
        <v>0</v>
      </c>
      <c r="FC325" s="212">
        <f t="shared" si="2437"/>
        <v>0</v>
      </c>
      <c r="FD325" s="212">
        <f t="shared" si="2043"/>
        <v>12</v>
      </c>
      <c r="FE325" s="212">
        <f t="shared" si="2044"/>
        <v>0</v>
      </c>
      <c r="FF325" s="264">
        <f t="shared" ref="FF325:FG325" si="2438">IF(ISEVEN($B325),ET325,0)</f>
        <v>8</v>
      </c>
      <c r="FG325" s="212">
        <f t="shared" si="2438"/>
        <v>11</v>
      </c>
      <c r="FH325" s="212">
        <f t="shared" si="2046"/>
        <v>0</v>
      </c>
      <c r="FI325" s="212">
        <v>0</v>
      </c>
      <c r="FJ325" s="212">
        <v>0</v>
      </c>
      <c r="FK325" s="212"/>
      <c r="FL325" s="212"/>
      <c r="FM325" s="262">
        <v>68</v>
      </c>
    </row>
    <row r="326" spans="1:169" ht="15.75" customHeight="1" x14ac:dyDescent="0.2">
      <c r="A326" s="268">
        <v>316</v>
      </c>
      <c r="B326" s="248">
        <v>213423243314</v>
      </c>
      <c r="C326" s="249" t="s">
        <v>850</v>
      </c>
      <c r="D326" s="250"/>
      <c r="E326" s="251" t="s">
        <v>831</v>
      </c>
      <c r="F326" s="252">
        <f t="shared" si="1913"/>
        <v>2</v>
      </c>
      <c r="G326" s="252">
        <f t="shared" si="1914"/>
        <v>2</v>
      </c>
      <c r="H326" s="252">
        <f t="shared" si="1915"/>
        <v>2</v>
      </c>
      <c r="I326" s="252">
        <f t="shared" si="1916"/>
        <v>2</v>
      </c>
      <c r="J326" s="252">
        <f t="shared" si="1917"/>
        <v>2</v>
      </c>
      <c r="K326" s="252">
        <f t="shared" si="1918"/>
        <v>2</v>
      </c>
      <c r="L326" s="252">
        <f t="shared" si="1919"/>
        <v>2</v>
      </c>
      <c r="M326" s="252">
        <f t="shared" si="1920"/>
        <v>2</v>
      </c>
      <c r="N326" s="252">
        <f t="shared" si="1921"/>
        <v>2</v>
      </c>
      <c r="O326" s="253">
        <f t="shared" si="1922"/>
        <v>0</v>
      </c>
      <c r="P326" s="252">
        <f t="shared" si="1923"/>
        <v>0</v>
      </c>
      <c r="Q326" s="252">
        <f t="shared" si="1924"/>
        <v>0</v>
      </c>
      <c r="R326" s="252">
        <f t="shared" si="1925"/>
        <v>0</v>
      </c>
      <c r="S326" s="254">
        <f t="shared" si="1926"/>
        <v>0</v>
      </c>
      <c r="T326" s="255">
        <f t="shared" si="1927"/>
        <v>4</v>
      </c>
      <c r="U326" s="252">
        <f t="shared" si="1928"/>
        <v>12</v>
      </c>
      <c r="V326" s="252">
        <f t="shared" si="1929"/>
        <v>0</v>
      </c>
      <c r="W326" s="252">
        <f t="shared" si="1930"/>
        <v>0</v>
      </c>
      <c r="X326" s="254">
        <f t="shared" si="1931"/>
        <v>0</v>
      </c>
      <c r="Y326" s="256">
        <f t="shared" si="1932"/>
        <v>3</v>
      </c>
      <c r="Z326" s="252">
        <f t="shared" si="1933"/>
        <v>13</v>
      </c>
      <c r="AA326" s="252">
        <f t="shared" si="1934"/>
        <v>0</v>
      </c>
      <c r="AB326" s="252">
        <f t="shared" si="1935"/>
        <v>0</v>
      </c>
      <c r="AC326" s="254">
        <f t="shared" si="1936"/>
        <v>0</v>
      </c>
      <c r="AD326" s="255">
        <f t="shared" si="1937"/>
        <v>3</v>
      </c>
      <c r="AE326" s="252">
        <f t="shared" si="1938"/>
        <v>0</v>
      </c>
      <c r="AF326" s="252">
        <f t="shared" si="1939"/>
        <v>0</v>
      </c>
      <c r="AG326" s="252">
        <f t="shared" si="1940"/>
        <v>0</v>
      </c>
      <c r="AH326" s="254">
        <f t="shared" si="1941"/>
        <v>0</v>
      </c>
      <c r="AI326" s="257">
        <f t="shared" si="1942"/>
        <v>4</v>
      </c>
      <c r="AJ326" s="252">
        <f t="shared" si="1943"/>
        <v>0</v>
      </c>
      <c r="AK326" s="252">
        <f t="shared" si="1944"/>
        <v>0</v>
      </c>
      <c r="AL326" s="252">
        <f t="shared" si="1945"/>
        <v>0</v>
      </c>
      <c r="AM326" s="254">
        <f t="shared" si="1946"/>
        <v>0</v>
      </c>
      <c r="AN326" s="257">
        <f t="shared" si="1947"/>
        <v>4</v>
      </c>
      <c r="AO326" s="252">
        <f t="shared" si="1948"/>
        <v>13</v>
      </c>
      <c r="AP326" s="252">
        <f t="shared" si="1949"/>
        <v>0</v>
      </c>
      <c r="AQ326" s="252">
        <f t="shared" si="1950"/>
        <v>0</v>
      </c>
      <c r="AR326" s="254">
        <f t="shared" si="1951"/>
        <v>0</v>
      </c>
      <c r="AS326" s="257">
        <f t="shared" si="1952"/>
        <v>3</v>
      </c>
      <c r="AT326" s="252">
        <f t="shared" si="1953"/>
        <v>0</v>
      </c>
      <c r="AU326" s="252">
        <f t="shared" si="1954"/>
        <v>0</v>
      </c>
      <c r="AV326" s="252">
        <f t="shared" si="1955"/>
        <v>0</v>
      </c>
      <c r="AW326" s="254">
        <f t="shared" si="1956"/>
        <v>0</v>
      </c>
      <c r="AX326" s="258">
        <f t="shared" si="1957"/>
        <v>4</v>
      </c>
      <c r="AY326" s="252">
        <f t="shared" si="1958"/>
        <v>13</v>
      </c>
      <c r="AZ326" s="252">
        <f t="shared" si="1959"/>
        <v>0</v>
      </c>
      <c r="BA326" s="252">
        <f t="shared" si="1960"/>
        <v>0</v>
      </c>
      <c r="BB326" s="254">
        <f t="shared" si="1961"/>
        <v>0</v>
      </c>
      <c r="BC326" s="257">
        <f t="shared" si="1962"/>
        <v>3</v>
      </c>
      <c r="BD326" s="259">
        <f t="shared" si="1963"/>
        <v>6</v>
      </c>
      <c r="BE326" s="252">
        <f t="shared" si="1964"/>
        <v>0</v>
      </c>
      <c r="BF326" s="252">
        <f t="shared" si="1965"/>
        <v>0</v>
      </c>
      <c r="BG326" s="254">
        <f t="shared" si="1966"/>
        <v>0</v>
      </c>
      <c r="BH326" s="257">
        <f t="shared" si="1967"/>
        <v>3</v>
      </c>
      <c r="BI326" s="252">
        <f t="shared" si="1968"/>
        <v>0</v>
      </c>
      <c r="BJ326" s="252">
        <f t="shared" si="1969"/>
        <v>0</v>
      </c>
      <c r="BK326" s="252">
        <f t="shared" si="1970"/>
        <v>0</v>
      </c>
      <c r="BL326" s="254">
        <f t="shared" si="1971"/>
        <v>0</v>
      </c>
      <c r="BM326" s="260">
        <f t="shared" si="1972"/>
        <v>4</v>
      </c>
      <c r="BN326" s="252">
        <f t="shared" si="1973"/>
        <v>0</v>
      </c>
      <c r="BO326" s="252">
        <f t="shared" si="1974"/>
        <v>0</v>
      </c>
      <c r="BP326" s="252">
        <f t="shared" si="1975"/>
        <v>0</v>
      </c>
      <c r="BQ326" s="254">
        <f t="shared" si="1976"/>
        <v>0</v>
      </c>
      <c r="BR326" s="261">
        <f t="shared" si="1977"/>
        <v>4</v>
      </c>
      <c r="BS326" s="252">
        <f t="shared" si="1978"/>
        <v>13</v>
      </c>
      <c r="BT326" s="252">
        <f t="shared" si="1979"/>
        <v>0</v>
      </c>
      <c r="BU326" s="252">
        <f t="shared" si="1980"/>
        <v>0</v>
      </c>
      <c r="BV326" s="254">
        <f t="shared" si="1981"/>
        <v>0</v>
      </c>
      <c r="BW326" s="261">
        <f t="shared" si="1982"/>
        <v>3</v>
      </c>
      <c r="BX326" s="262">
        <v>88</v>
      </c>
      <c r="BY326" s="262">
        <v>88</v>
      </c>
      <c r="BZ326" s="246" t="e">
        <f t="shared" si="1983"/>
        <v>#VALUE!</v>
      </c>
      <c r="CA326" s="246">
        <f t="shared" si="1984"/>
        <v>20</v>
      </c>
      <c r="CB326" s="246" t="e">
        <f t="shared" si="1985"/>
        <v>#VALUE!</v>
      </c>
      <c r="CC326" s="246" t="e">
        <f t="shared" si="1986"/>
        <v>#VALUE!</v>
      </c>
      <c r="CD326" s="246" t="e">
        <f t="shared" si="1987"/>
        <v>#VALUE!</v>
      </c>
      <c r="CE326" s="246" t="e">
        <f t="shared" si="1988"/>
        <v>#VALUE!</v>
      </c>
      <c r="CF326" s="246" t="e">
        <f t="shared" si="1989"/>
        <v>#VALUE!</v>
      </c>
      <c r="CG326" s="246" t="e">
        <f t="shared" si="1990"/>
        <v>#VALUE!</v>
      </c>
      <c r="CH326" s="246" t="e">
        <f t="shared" si="1991"/>
        <v>#VALUE!</v>
      </c>
      <c r="CI326" s="246" t="e">
        <f t="shared" si="1992"/>
        <v>#VALUE!</v>
      </c>
      <c r="CJ326" s="246" t="e">
        <f t="shared" si="1993"/>
        <v>#VALUE!</v>
      </c>
      <c r="CK326" s="246" t="e">
        <f t="shared" si="1994"/>
        <v>#VALUE!</v>
      </c>
      <c r="CL326" s="246" t="e">
        <f t="shared" si="1995"/>
        <v>#VALUE!</v>
      </c>
      <c r="CM326" s="246" t="e">
        <f t="shared" si="1996"/>
        <v>#VALUE!</v>
      </c>
      <c r="CN326" s="246" t="e">
        <f t="shared" si="1997"/>
        <v>#VALUE!</v>
      </c>
      <c r="CO326" s="263" t="str">
        <f t="shared" si="1998"/>
        <v>2023PEC AI 486</v>
      </c>
      <c r="CP326" s="246" t="e">
        <f t="shared" si="1999"/>
        <v>#VALUE!</v>
      </c>
      <c r="CQ326" s="211"/>
      <c r="CR326" s="246">
        <f t="shared" si="2000"/>
        <v>20</v>
      </c>
      <c r="CS326" s="246" t="e">
        <f t="shared" si="2001"/>
        <v>#VALUE!</v>
      </c>
      <c r="CT326" s="246" t="e">
        <f t="shared" si="2002"/>
        <v>#VALUE!</v>
      </c>
      <c r="CU326" s="246" t="e">
        <f t="shared" si="2003"/>
        <v>#VALUE!</v>
      </c>
      <c r="CV326" s="246" t="e">
        <f t="shared" si="2004"/>
        <v>#VALUE!</v>
      </c>
      <c r="CW326" s="246" t="e">
        <f t="shared" si="2005"/>
        <v>#VALUE!</v>
      </c>
      <c r="CX326" s="246" t="e">
        <f t="shared" si="2006"/>
        <v>#VALUE!</v>
      </c>
      <c r="CY326" s="246" t="e">
        <f t="shared" si="2007"/>
        <v>#VALUE!</v>
      </c>
      <c r="CZ326" s="246" t="e">
        <f t="shared" si="2008"/>
        <v>#VALUE!</v>
      </c>
      <c r="DA326" s="246" t="e">
        <f t="shared" si="2009"/>
        <v>#VALUE!</v>
      </c>
      <c r="DB326" s="246" t="e">
        <f t="shared" si="2010"/>
        <v>#VALUE!</v>
      </c>
      <c r="DC326" s="246" t="e">
        <f t="shared" si="2011"/>
        <v>#VALUE!</v>
      </c>
      <c r="DD326" s="246" t="e">
        <f t="shared" si="2012"/>
        <v>#VALUE!</v>
      </c>
      <c r="DE326" s="212"/>
      <c r="DF326" s="212" t="e">
        <f t="shared" si="2013"/>
        <v>#VALUE!</v>
      </c>
      <c r="DG326" s="212"/>
      <c r="DH326" s="212"/>
      <c r="DI326" s="212"/>
      <c r="DJ326" s="212"/>
      <c r="DK326" s="212"/>
      <c r="DL326" s="212"/>
      <c r="DM326" s="212"/>
      <c r="DN326" s="212"/>
      <c r="DO326" s="212"/>
      <c r="DP326" s="212"/>
      <c r="DQ326" s="212"/>
      <c r="DR326" s="264">
        <f t="shared" si="2014"/>
        <v>88</v>
      </c>
      <c r="DS326" s="241">
        <f t="shared" si="2015"/>
        <v>18</v>
      </c>
      <c r="DT326" s="212">
        <f t="shared" si="2016"/>
        <v>12</v>
      </c>
      <c r="DU326" s="212">
        <f t="shared" si="2017"/>
        <v>13</v>
      </c>
      <c r="DV326" s="212">
        <f t="shared" si="2018"/>
        <v>13</v>
      </c>
      <c r="DW326" s="212">
        <f t="shared" si="2019"/>
        <v>13</v>
      </c>
      <c r="DX326" s="264">
        <f t="shared" si="2020"/>
        <v>6</v>
      </c>
      <c r="DY326" s="265">
        <f t="shared" si="2021"/>
        <v>13</v>
      </c>
      <c r="DZ326" s="212">
        <f t="shared" si="2022"/>
        <v>88</v>
      </c>
      <c r="EA326" s="212">
        <f t="shared" si="2023"/>
        <v>18</v>
      </c>
      <c r="EB326" s="212">
        <f t="shared" si="2024"/>
        <v>0</v>
      </c>
      <c r="EC326" s="212">
        <f t="shared" ref="EC326:ED326" si="2439">IF(ISEVEN($B326),DT326,0)</f>
        <v>12</v>
      </c>
      <c r="ED326" s="212">
        <f t="shared" si="2439"/>
        <v>13</v>
      </c>
      <c r="EE326" s="212">
        <f t="shared" ref="EE326:EF326" si="2440">IF(ISODD($B326),DU326,0)</f>
        <v>0</v>
      </c>
      <c r="EF326" s="212">
        <f t="shared" si="2440"/>
        <v>0</v>
      </c>
      <c r="EG326" s="212">
        <f t="shared" si="2027"/>
        <v>13</v>
      </c>
      <c r="EH326" s="212">
        <f t="shared" si="2028"/>
        <v>0</v>
      </c>
      <c r="EI326" s="212">
        <f t="shared" ref="EI326:EJ326" si="2441">IF(ISEVEN($B326),DW326,0)</f>
        <v>13</v>
      </c>
      <c r="EJ326" s="264">
        <f t="shared" si="2441"/>
        <v>6</v>
      </c>
      <c r="EK326" s="212">
        <f t="shared" ref="EK326:EL326" si="2442">IF(ISODD($B326),DX326,0)</f>
        <v>0</v>
      </c>
      <c r="EL326" s="212">
        <f t="shared" si="2442"/>
        <v>0</v>
      </c>
      <c r="EM326" s="212">
        <f t="shared" si="2031"/>
        <v>13</v>
      </c>
      <c r="EN326" s="212"/>
      <c r="EO326" s="212"/>
      <c r="EP326" s="241">
        <f t="shared" si="2032"/>
        <v>18</v>
      </c>
      <c r="EQ326" s="212">
        <f t="shared" si="2033"/>
        <v>15</v>
      </c>
      <c r="ER326" s="212">
        <f t="shared" si="2034"/>
        <v>15</v>
      </c>
      <c r="ES326" s="212">
        <f t="shared" si="2035"/>
        <v>15</v>
      </c>
      <c r="ET326" s="264">
        <f t="shared" si="2036"/>
        <v>11</v>
      </c>
      <c r="EU326" s="212">
        <f t="shared" si="2037"/>
        <v>14</v>
      </c>
      <c r="EV326" s="212"/>
      <c r="EW326" s="212">
        <f t="shared" si="2038"/>
        <v>88</v>
      </c>
      <c r="EX326" s="212">
        <f t="shared" si="2039"/>
        <v>18</v>
      </c>
      <c r="EY326" s="212">
        <f t="shared" si="2040"/>
        <v>0</v>
      </c>
      <c r="EZ326" s="212">
        <f t="shared" ref="EZ326:FA326" si="2443">IF(ISEVEN($B326),EQ326,0)</f>
        <v>15</v>
      </c>
      <c r="FA326" s="212">
        <f t="shared" si="2443"/>
        <v>15</v>
      </c>
      <c r="FB326" s="212">
        <f t="shared" ref="FB326:FC326" si="2444">IF(ISODD($B326),ER326,0)</f>
        <v>0</v>
      </c>
      <c r="FC326" s="212">
        <f t="shared" si="2444"/>
        <v>0</v>
      </c>
      <c r="FD326" s="212">
        <f t="shared" si="2043"/>
        <v>15</v>
      </c>
      <c r="FE326" s="212">
        <f t="shared" si="2044"/>
        <v>0</v>
      </c>
      <c r="FF326" s="264">
        <f t="shared" ref="FF326:FG326" si="2445">IF(ISEVEN($B326),ET326,0)</f>
        <v>11</v>
      </c>
      <c r="FG326" s="212">
        <f t="shared" si="2445"/>
        <v>14</v>
      </c>
      <c r="FH326" s="212">
        <f t="shared" si="2046"/>
        <v>0</v>
      </c>
      <c r="FI326" s="212">
        <v>0</v>
      </c>
      <c r="FJ326" s="212">
        <v>0</v>
      </c>
      <c r="FK326" s="212"/>
      <c r="FL326" s="212"/>
      <c r="FM326" s="262">
        <v>88</v>
      </c>
    </row>
    <row r="327" spans="1:169" ht="15.75" customHeight="1" x14ac:dyDescent="0.2">
      <c r="A327" s="247">
        <v>314</v>
      </c>
      <c r="B327" s="266">
        <v>213423243315</v>
      </c>
      <c r="C327" s="266" t="s">
        <v>317</v>
      </c>
      <c r="D327" s="250"/>
      <c r="E327" s="267" t="s">
        <v>318</v>
      </c>
      <c r="F327" s="252">
        <f t="shared" si="1913"/>
        <v>2</v>
      </c>
      <c r="G327" s="252">
        <f t="shared" si="1914"/>
        <v>2</v>
      </c>
      <c r="H327" s="252">
        <f t="shared" si="1915"/>
        <v>2</v>
      </c>
      <c r="I327" s="252">
        <f t="shared" si="1916"/>
        <v>2</v>
      </c>
      <c r="J327" s="252">
        <f t="shared" si="1917"/>
        <v>2</v>
      </c>
      <c r="K327" s="252">
        <f t="shared" si="1918"/>
        <v>2</v>
      </c>
      <c r="L327" s="252">
        <f t="shared" si="1919"/>
        <v>2</v>
      </c>
      <c r="M327" s="252">
        <f t="shared" si="1920"/>
        <v>2</v>
      </c>
      <c r="N327" s="252">
        <f t="shared" si="1921"/>
        <v>2</v>
      </c>
      <c r="O327" s="253">
        <f t="shared" si="1922"/>
        <v>0</v>
      </c>
      <c r="P327" s="252">
        <f t="shared" si="1923"/>
        <v>13</v>
      </c>
      <c r="Q327" s="252">
        <f t="shared" si="1924"/>
        <v>0</v>
      </c>
      <c r="R327" s="252">
        <f t="shared" si="1925"/>
        <v>0</v>
      </c>
      <c r="S327" s="254">
        <f t="shared" si="1926"/>
        <v>0</v>
      </c>
      <c r="T327" s="255">
        <f t="shared" si="1927"/>
        <v>3</v>
      </c>
      <c r="U327" s="252">
        <f t="shared" si="1928"/>
        <v>0</v>
      </c>
      <c r="V327" s="252">
        <f t="shared" si="1929"/>
        <v>0</v>
      </c>
      <c r="W327" s="252">
        <f t="shared" si="1930"/>
        <v>0</v>
      </c>
      <c r="X327" s="254">
        <f t="shared" si="1931"/>
        <v>0</v>
      </c>
      <c r="Y327" s="256">
        <f t="shared" si="1932"/>
        <v>4</v>
      </c>
      <c r="Z327" s="252">
        <f t="shared" si="1933"/>
        <v>0</v>
      </c>
      <c r="AA327" s="252">
        <f t="shared" si="1934"/>
        <v>0</v>
      </c>
      <c r="AB327" s="252">
        <f t="shared" si="1935"/>
        <v>0</v>
      </c>
      <c r="AC327" s="254">
        <f t="shared" si="1936"/>
        <v>0</v>
      </c>
      <c r="AD327" s="255">
        <f t="shared" si="1937"/>
        <v>4</v>
      </c>
      <c r="AE327" s="252">
        <f t="shared" si="1938"/>
        <v>13</v>
      </c>
      <c r="AF327" s="252">
        <f t="shared" si="1939"/>
        <v>0</v>
      </c>
      <c r="AG327" s="252">
        <f t="shared" si="1940"/>
        <v>0</v>
      </c>
      <c r="AH327" s="254">
        <f t="shared" si="1941"/>
        <v>0</v>
      </c>
      <c r="AI327" s="257">
        <f t="shared" si="1942"/>
        <v>3</v>
      </c>
      <c r="AJ327" s="252">
        <f t="shared" si="1943"/>
        <v>11</v>
      </c>
      <c r="AK327" s="252">
        <f t="shared" si="1944"/>
        <v>0</v>
      </c>
      <c r="AL327" s="252">
        <f t="shared" si="1945"/>
        <v>0</v>
      </c>
      <c r="AM327" s="254">
        <f t="shared" si="1946"/>
        <v>0</v>
      </c>
      <c r="AN327" s="257">
        <f t="shared" si="1947"/>
        <v>3</v>
      </c>
      <c r="AO327" s="252">
        <f t="shared" si="1948"/>
        <v>0</v>
      </c>
      <c r="AP327" s="252">
        <f t="shared" si="1949"/>
        <v>0</v>
      </c>
      <c r="AQ327" s="252">
        <f t="shared" si="1950"/>
        <v>0</v>
      </c>
      <c r="AR327" s="254">
        <f t="shared" si="1951"/>
        <v>0</v>
      </c>
      <c r="AS327" s="257">
        <f t="shared" si="1952"/>
        <v>4</v>
      </c>
      <c r="AT327" s="252">
        <f t="shared" si="1953"/>
        <v>13</v>
      </c>
      <c r="AU327" s="252">
        <f t="shared" si="1954"/>
        <v>0</v>
      </c>
      <c r="AV327" s="252">
        <f t="shared" si="1955"/>
        <v>0</v>
      </c>
      <c r="AW327" s="254">
        <f t="shared" si="1956"/>
        <v>0</v>
      </c>
      <c r="AX327" s="258">
        <f t="shared" si="1957"/>
        <v>3</v>
      </c>
      <c r="AY327" s="252">
        <f t="shared" si="1958"/>
        <v>0</v>
      </c>
      <c r="AZ327" s="252">
        <f t="shared" si="1959"/>
        <v>0</v>
      </c>
      <c r="BA327" s="252">
        <f t="shared" si="1960"/>
        <v>0</v>
      </c>
      <c r="BB327" s="254">
        <f t="shared" si="1961"/>
        <v>0</v>
      </c>
      <c r="BC327" s="257">
        <f t="shared" si="1962"/>
        <v>4</v>
      </c>
      <c r="BD327" s="252">
        <f t="shared" si="1963"/>
        <v>0</v>
      </c>
      <c r="BE327" s="252">
        <f t="shared" si="1964"/>
        <v>0</v>
      </c>
      <c r="BF327" s="252">
        <f t="shared" si="1965"/>
        <v>0</v>
      </c>
      <c r="BG327" s="254">
        <f t="shared" si="1966"/>
        <v>0</v>
      </c>
      <c r="BH327" s="257">
        <f t="shared" si="1967"/>
        <v>4</v>
      </c>
      <c r="BI327" s="259">
        <f t="shared" si="1968"/>
        <v>9</v>
      </c>
      <c r="BJ327" s="252">
        <f t="shared" si="1969"/>
        <v>0</v>
      </c>
      <c r="BK327" s="252">
        <f t="shared" si="1970"/>
        <v>0</v>
      </c>
      <c r="BL327" s="254">
        <f t="shared" si="1971"/>
        <v>0</v>
      </c>
      <c r="BM327" s="260">
        <f t="shared" si="1972"/>
        <v>3</v>
      </c>
      <c r="BN327" s="252">
        <f t="shared" si="1973"/>
        <v>14</v>
      </c>
      <c r="BO327" s="252">
        <f t="shared" si="1974"/>
        <v>0</v>
      </c>
      <c r="BP327" s="252">
        <f t="shared" si="1975"/>
        <v>0</v>
      </c>
      <c r="BQ327" s="254">
        <f t="shared" si="1976"/>
        <v>0</v>
      </c>
      <c r="BR327" s="261">
        <f t="shared" si="1977"/>
        <v>3</v>
      </c>
      <c r="BS327" s="252">
        <f t="shared" si="1978"/>
        <v>0</v>
      </c>
      <c r="BT327" s="252">
        <f t="shared" si="1979"/>
        <v>0</v>
      </c>
      <c r="BU327" s="252">
        <f t="shared" si="1980"/>
        <v>0</v>
      </c>
      <c r="BV327" s="254">
        <f t="shared" si="1981"/>
        <v>0</v>
      </c>
      <c r="BW327" s="261">
        <f t="shared" si="1982"/>
        <v>4</v>
      </c>
      <c r="BX327" s="262">
        <v>91</v>
      </c>
      <c r="BY327" s="262">
        <v>91</v>
      </c>
      <c r="BZ327" s="246" t="e">
        <f t="shared" si="1983"/>
        <v>#VALUE!</v>
      </c>
      <c r="CA327" s="246">
        <f t="shared" si="1984"/>
        <v>20</v>
      </c>
      <c r="CB327" s="246" t="e">
        <f t="shared" si="1985"/>
        <v>#VALUE!</v>
      </c>
      <c r="CC327" s="246" t="e">
        <f t="shared" si="1986"/>
        <v>#VALUE!</v>
      </c>
      <c r="CD327" s="246" t="e">
        <f t="shared" si="1987"/>
        <v>#VALUE!</v>
      </c>
      <c r="CE327" s="246" t="e">
        <f t="shared" si="1988"/>
        <v>#VALUE!</v>
      </c>
      <c r="CF327" s="246" t="e">
        <f t="shared" si="1989"/>
        <v>#VALUE!</v>
      </c>
      <c r="CG327" s="246" t="e">
        <f t="shared" si="1990"/>
        <v>#VALUE!</v>
      </c>
      <c r="CH327" s="246" t="e">
        <f t="shared" si="1991"/>
        <v>#VALUE!</v>
      </c>
      <c r="CI327" s="246" t="e">
        <f t="shared" si="1992"/>
        <v>#VALUE!</v>
      </c>
      <c r="CJ327" s="246" t="e">
        <f t="shared" si="1993"/>
        <v>#VALUE!</v>
      </c>
      <c r="CK327" s="246" t="e">
        <f t="shared" si="1994"/>
        <v>#VALUE!</v>
      </c>
      <c r="CL327" s="246" t="e">
        <f t="shared" si="1995"/>
        <v>#VALUE!</v>
      </c>
      <c r="CM327" s="246" t="e">
        <f t="shared" si="1996"/>
        <v>#VALUE!</v>
      </c>
      <c r="CN327" s="246" t="e">
        <f t="shared" si="1997"/>
        <v>#VALUE!</v>
      </c>
      <c r="CO327" s="263" t="str">
        <f t="shared" si="1998"/>
        <v>2023PEC AI 219</v>
      </c>
      <c r="CP327" s="246" t="e">
        <f t="shared" si="1999"/>
        <v>#VALUE!</v>
      </c>
      <c r="CQ327" s="211"/>
      <c r="CR327" s="246">
        <f t="shared" si="2000"/>
        <v>20</v>
      </c>
      <c r="CS327" s="246" t="e">
        <f t="shared" si="2001"/>
        <v>#VALUE!</v>
      </c>
      <c r="CT327" s="246" t="e">
        <f t="shared" si="2002"/>
        <v>#VALUE!</v>
      </c>
      <c r="CU327" s="246" t="e">
        <f t="shared" si="2003"/>
        <v>#VALUE!</v>
      </c>
      <c r="CV327" s="246" t="e">
        <f t="shared" si="2004"/>
        <v>#VALUE!</v>
      </c>
      <c r="CW327" s="246" t="e">
        <f t="shared" si="2005"/>
        <v>#VALUE!</v>
      </c>
      <c r="CX327" s="246" t="e">
        <f t="shared" si="2006"/>
        <v>#VALUE!</v>
      </c>
      <c r="CY327" s="246" t="e">
        <f t="shared" si="2007"/>
        <v>#VALUE!</v>
      </c>
      <c r="CZ327" s="246" t="e">
        <f t="shared" si="2008"/>
        <v>#VALUE!</v>
      </c>
      <c r="DA327" s="246" t="e">
        <f t="shared" si="2009"/>
        <v>#VALUE!</v>
      </c>
      <c r="DB327" s="246" t="e">
        <f t="shared" si="2010"/>
        <v>#VALUE!</v>
      </c>
      <c r="DC327" s="246" t="e">
        <f t="shared" si="2011"/>
        <v>#VALUE!</v>
      </c>
      <c r="DD327" s="246" t="e">
        <f t="shared" si="2012"/>
        <v>#VALUE!</v>
      </c>
      <c r="DE327" s="212"/>
      <c r="DF327" s="212" t="e">
        <f t="shared" si="2013"/>
        <v>#VALUE!</v>
      </c>
      <c r="DG327" s="212"/>
      <c r="DH327" s="212"/>
      <c r="DI327" s="212"/>
      <c r="DJ327" s="212"/>
      <c r="DK327" s="212"/>
      <c r="DL327" s="212"/>
      <c r="DM327" s="212"/>
      <c r="DN327" s="212"/>
      <c r="DO327" s="212"/>
      <c r="DP327" s="212"/>
      <c r="DQ327" s="212"/>
      <c r="DR327" s="264">
        <f t="shared" si="2014"/>
        <v>91</v>
      </c>
      <c r="DS327" s="241">
        <f t="shared" si="2015"/>
        <v>18</v>
      </c>
      <c r="DT327" s="212">
        <f t="shared" si="2016"/>
        <v>13</v>
      </c>
      <c r="DU327" s="212">
        <f t="shared" si="2017"/>
        <v>13</v>
      </c>
      <c r="DV327" s="212">
        <f t="shared" si="2018"/>
        <v>11</v>
      </c>
      <c r="DW327" s="212">
        <f t="shared" si="2019"/>
        <v>13</v>
      </c>
      <c r="DX327" s="264">
        <f t="shared" si="2020"/>
        <v>9</v>
      </c>
      <c r="DY327" s="265">
        <f t="shared" si="2021"/>
        <v>14</v>
      </c>
      <c r="DZ327" s="212">
        <f t="shared" si="2022"/>
        <v>91</v>
      </c>
      <c r="EA327" s="212">
        <f t="shared" si="2023"/>
        <v>18</v>
      </c>
      <c r="EB327" s="212">
        <f t="shared" si="2024"/>
        <v>13</v>
      </c>
      <c r="EC327" s="212">
        <f t="shared" ref="EC327:ED327" si="2446">IF(ISEVEN($B327),DT327,0)</f>
        <v>0</v>
      </c>
      <c r="ED327" s="212">
        <f t="shared" si="2446"/>
        <v>0</v>
      </c>
      <c r="EE327" s="212">
        <f t="shared" ref="EE327:EF327" si="2447">IF(ISODD($B327),DU327,0)</f>
        <v>13</v>
      </c>
      <c r="EF327" s="212">
        <f t="shared" si="2447"/>
        <v>11</v>
      </c>
      <c r="EG327" s="212">
        <f t="shared" si="2027"/>
        <v>0</v>
      </c>
      <c r="EH327" s="212">
        <f t="shared" si="2028"/>
        <v>13</v>
      </c>
      <c r="EI327" s="212">
        <f t="shared" ref="EI327:EJ327" si="2448">IF(ISEVEN($B327),DW327,0)</f>
        <v>0</v>
      </c>
      <c r="EJ327" s="212">
        <f t="shared" si="2448"/>
        <v>0</v>
      </c>
      <c r="EK327" s="264">
        <f t="shared" ref="EK327:EL327" si="2449">IF(ISODD($B327),DX327,0)</f>
        <v>9</v>
      </c>
      <c r="EL327" s="212">
        <f t="shared" si="2449"/>
        <v>14</v>
      </c>
      <c r="EM327" s="212">
        <f t="shared" si="2031"/>
        <v>0</v>
      </c>
      <c r="EN327" s="212"/>
      <c r="EO327" s="212"/>
      <c r="EP327" s="241">
        <f t="shared" si="2032"/>
        <v>18</v>
      </c>
      <c r="EQ327" s="212">
        <f t="shared" si="2033"/>
        <v>16</v>
      </c>
      <c r="ER327" s="212">
        <f t="shared" si="2034"/>
        <v>16</v>
      </c>
      <c r="ES327" s="212">
        <f t="shared" si="2035"/>
        <v>14</v>
      </c>
      <c r="ET327" s="264">
        <f t="shared" si="2036"/>
        <v>12</v>
      </c>
      <c r="EU327" s="212">
        <f t="shared" si="2037"/>
        <v>15</v>
      </c>
      <c r="EV327" s="212"/>
      <c r="EW327" s="212">
        <f t="shared" si="2038"/>
        <v>91</v>
      </c>
      <c r="EX327" s="212">
        <f t="shared" si="2039"/>
        <v>18</v>
      </c>
      <c r="EY327" s="212">
        <f t="shared" si="2040"/>
        <v>16</v>
      </c>
      <c r="EZ327" s="212">
        <f t="shared" ref="EZ327:FA327" si="2450">IF(ISEVEN($B327),EQ327,0)</f>
        <v>0</v>
      </c>
      <c r="FA327" s="212">
        <f t="shared" si="2450"/>
        <v>0</v>
      </c>
      <c r="FB327" s="212">
        <f t="shared" ref="FB327:FC327" si="2451">IF(ISODD($B327),ER327,0)</f>
        <v>16</v>
      </c>
      <c r="FC327" s="212">
        <f t="shared" si="2451"/>
        <v>14</v>
      </c>
      <c r="FD327" s="212">
        <f t="shared" si="2043"/>
        <v>0</v>
      </c>
      <c r="FE327" s="264">
        <f t="shared" si="2044"/>
        <v>12</v>
      </c>
      <c r="FF327" s="212">
        <f t="shared" ref="FF327:FG327" si="2452">IF(ISEVEN($B327),ET327,0)</f>
        <v>0</v>
      </c>
      <c r="FG327" s="212">
        <f t="shared" si="2452"/>
        <v>0</v>
      </c>
      <c r="FH327" s="212">
        <f t="shared" si="2046"/>
        <v>15</v>
      </c>
      <c r="FI327" s="212">
        <v>0</v>
      </c>
      <c r="FJ327" s="212">
        <v>0</v>
      </c>
      <c r="FK327" s="212"/>
      <c r="FL327" s="212"/>
      <c r="FM327" s="262">
        <v>91</v>
      </c>
    </row>
    <row r="328" spans="1:169" ht="15.75" customHeight="1" x14ac:dyDescent="0.2">
      <c r="A328" s="268">
        <v>315</v>
      </c>
      <c r="B328" s="266">
        <v>213423243316</v>
      </c>
      <c r="C328" s="266" t="s">
        <v>319</v>
      </c>
      <c r="D328" s="250"/>
      <c r="E328" s="267" t="s">
        <v>320</v>
      </c>
      <c r="F328" s="252">
        <f t="shared" si="1913"/>
        <v>2</v>
      </c>
      <c r="G328" s="252">
        <f t="shared" si="1914"/>
        <v>2</v>
      </c>
      <c r="H328" s="252">
        <f t="shared" si="1915"/>
        <v>2</v>
      </c>
      <c r="I328" s="252">
        <f t="shared" si="1916"/>
        <v>2</v>
      </c>
      <c r="J328" s="252">
        <f t="shared" si="1917"/>
        <v>0</v>
      </c>
      <c r="K328" s="252">
        <f t="shared" si="1918"/>
        <v>0</v>
      </c>
      <c r="L328" s="252">
        <f t="shared" si="1919"/>
        <v>0</v>
      </c>
      <c r="M328" s="252">
        <f t="shared" si="1920"/>
        <v>0</v>
      </c>
      <c r="N328" s="252">
        <f t="shared" si="1921"/>
        <v>0</v>
      </c>
      <c r="O328" s="253">
        <f t="shared" si="1922"/>
        <v>0</v>
      </c>
      <c r="P328" s="252">
        <f t="shared" si="1923"/>
        <v>0</v>
      </c>
      <c r="Q328" s="252">
        <f t="shared" si="1924"/>
        <v>0</v>
      </c>
      <c r="R328" s="252">
        <f t="shared" si="1925"/>
        <v>0</v>
      </c>
      <c r="S328" s="254">
        <f t="shared" si="1926"/>
        <v>0</v>
      </c>
      <c r="T328" s="255">
        <f t="shared" si="1927"/>
        <v>4</v>
      </c>
      <c r="U328" s="252">
        <f t="shared" si="1928"/>
        <v>6</v>
      </c>
      <c r="V328" s="252">
        <f t="shared" si="1929"/>
        <v>0</v>
      </c>
      <c r="W328" s="252">
        <f t="shared" si="1930"/>
        <v>0</v>
      </c>
      <c r="X328" s="254">
        <f t="shared" si="1931"/>
        <v>0</v>
      </c>
      <c r="Y328" s="256">
        <f t="shared" si="1932"/>
        <v>3</v>
      </c>
      <c r="Z328" s="252">
        <f t="shared" si="1933"/>
        <v>6</v>
      </c>
      <c r="AA328" s="252">
        <f t="shared" si="1934"/>
        <v>0</v>
      </c>
      <c r="AB328" s="252">
        <f t="shared" si="1935"/>
        <v>0</v>
      </c>
      <c r="AC328" s="254">
        <f t="shared" si="1936"/>
        <v>0</v>
      </c>
      <c r="AD328" s="255">
        <f t="shared" si="1937"/>
        <v>3</v>
      </c>
      <c r="AE328" s="252">
        <f t="shared" si="1938"/>
        <v>0</v>
      </c>
      <c r="AF328" s="252">
        <f t="shared" si="1939"/>
        <v>0</v>
      </c>
      <c r="AG328" s="252">
        <f t="shared" si="1940"/>
        <v>0</v>
      </c>
      <c r="AH328" s="254">
        <f t="shared" si="1941"/>
        <v>0</v>
      </c>
      <c r="AI328" s="257">
        <f t="shared" si="1942"/>
        <v>4</v>
      </c>
      <c r="AJ328" s="252">
        <f t="shared" si="1943"/>
        <v>0</v>
      </c>
      <c r="AK328" s="252">
        <f t="shared" si="1944"/>
        <v>0</v>
      </c>
      <c r="AL328" s="252">
        <f t="shared" si="1945"/>
        <v>0</v>
      </c>
      <c r="AM328" s="254">
        <f t="shared" si="1946"/>
        <v>0</v>
      </c>
      <c r="AN328" s="257">
        <f t="shared" si="1947"/>
        <v>4</v>
      </c>
      <c r="AO328" s="252">
        <f t="shared" si="1948"/>
        <v>6</v>
      </c>
      <c r="AP328" s="252">
        <f t="shared" si="1949"/>
        <v>0</v>
      </c>
      <c r="AQ328" s="252">
        <f t="shared" si="1950"/>
        <v>0</v>
      </c>
      <c r="AR328" s="254">
        <f t="shared" si="1951"/>
        <v>0</v>
      </c>
      <c r="AS328" s="257">
        <f t="shared" si="1952"/>
        <v>3</v>
      </c>
      <c r="AT328" s="252">
        <f t="shared" si="1953"/>
        <v>0</v>
      </c>
      <c r="AU328" s="252">
        <f t="shared" si="1954"/>
        <v>0</v>
      </c>
      <c r="AV328" s="252">
        <f t="shared" si="1955"/>
        <v>0</v>
      </c>
      <c r="AW328" s="254">
        <f t="shared" si="1956"/>
        <v>0</v>
      </c>
      <c r="AX328" s="258">
        <f t="shared" si="1957"/>
        <v>4</v>
      </c>
      <c r="AY328" s="252">
        <f t="shared" si="1958"/>
        <v>6</v>
      </c>
      <c r="AZ328" s="252">
        <f t="shared" si="1959"/>
        <v>0</v>
      </c>
      <c r="BA328" s="252">
        <f t="shared" si="1960"/>
        <v>0</v>
      </c>
      <c r="BB328" s="254">
        <f t="shared" si="1961"/>
        <v>0</v>
      </c>
      <c r="BC328" s="257">
        <f t="shared" si="1962"/>
        <v>3</v>
      </c>
      <c r="BD328" s="259">
        <f t="shared" si="1963"/>
        <v>1</v>
      </c>
      <c r="BE328" s="252">
        <f t="shared" si="1964"/>
        <v>0</v>
      </c>
      <c r="BF328" s="252">
        <f t="shared" si="1965"/>
        <v>0</v>
      </c>
      <c r="BG328" s="254">
        <f t="shared" si="1966"/>
        <v>0</v>
      </c>
      <c r="BH328" s="257">
        <f t="shared" si="1967"/>
        <v>3</v>
      </c>
      <c r="BI328" s="252">
        <f t="shared" si="1968"/>
        <v>0</v>
      </c>
      <c r="BJ328" s="252">
        <f t="shared" si="1969"/>
        <v>0</v>
      </c>
      <c r="BK328" s="252">
        <f t="shared" si="1970"/>
        <v>0</v>
      </c>
      <c r="BL328" s="254">
        <f t="shared" si="1971"/>
        <v>0</v>
      </c>
      <c r="BM328" s="260">
        <f t="shared" si="1972"/>
        <v>4</v>
      </c>
      <c r="BN328" s="252">
        <f t="shared" si="1973"/>
        <v>0</v>
      </c>
      <c r="BO328" s="252">
        <f t="shared" si="1974"/>
        <v>0</v>
      </c>
      <c r="BP328" s="252">
        <f t="shared" si="1975"/>
        <v>0</v>
      </c>
      <c r="BQ328" s="254">
        <f t="shared" si="1976"/>
        <v>0</v>
      </c>
      <c r="BR328" s="261">
        <f t="shared" si="1977"/>
        <v>4</v>
      </c>
      <c r="BS328" s="252">
        <f t="shared" si="1978"/>
        <v>6</v>
      </c>
      <c r="BT328" s="252">
        <f t="shared" si="1979"/>
        <v>0</v>
      </c>
      <c r="BU328" s="252">
        <f t="shared" si="1980"/>
        <v>0</v>
      </c>
      <c r="BV328" s="254">
        <f t="shared" si="1981"/>
        <v>0</v>
      </c>
      <c r="BW328" s="261">
        <f t="shared" si="1982"/>
        <v>3</v>
      </c>
      <c r="BX328" s="262">
        <v>39</v>
      </c>
      <c r="BY328" s="262">
        <v>39</v>
      </c>
      <c r="BZ328" s="246" t="e">
        <f t="shared" si="1983"/>
        <v>#VALUE!</v>
      </c>
      <c r="CA328" s="246">
        <f t="shared" si="1984"/>
        <v>20</v>
      </c>
      <c r="CB328" s="246" t="e">
        <f t="shared" si="1985"/>
        <v>#VALUE!</v>
      </c>
      <c r="CC328" s="246" t="e">
        <f t="shared" si="1986"/>
        <v>#VALUE!</v>
      </c>
      <c r="CD328" s="246" t="e">
        <f t="shared" si="1987"/>
        <v>#VALUE!</v>
      </c>
      <c r="CE328" s="246" t="e">
        <f t="shared" si="1988"/>
        <v>#VALUE!</v>
      </c>
      <c r="CF328" s="246" t="e">
        <f t="shared" si="1989"/>
        <v>#VALUE!</v>
      </c>
      <c r="CG328" s="246" t="e">
        <f t="shared" si="1990"/>
        <v>#VALUE!</v>
      </c>
      <c r="CH328" s="246" t="e">
        <f t="shared" si="1991"/>
        <v>#VALUE!</v>
      </c>
      <c r="CI328" s="246" t="e">
        <f t="shared" si="1992"/>
        <v>#VALUE!</v>
      </c>
      <c r="CJ328" s="246" t="e">
        <f t="shared" si="1993"/>
        <v>#VALUE!</v>
      </c>
      <c r="CK328" s="246" t="e">
        <f t="shared" si="1994"/>
        <v>#VALUE!</v>
      </c>
      <c r="CL328" s="246" t="e">
        <f t="shared" si="1995"/>
        <v>#VALUE!</v>
      </c>
      <c r="CM328" s="246" t="e">
        <f t="shared" si="1996"/>
        <v>#VALUE!</v>
      </c>
      <c r="CN328" s="246" t="e">
        <f t="shared" si="1997"/>
        <v>#VALUE!</v>
      </c>
      <c r="CO328" s="263" t="str">
        <f t="shared" si="1998"/>
        <v>2023PEC AI 220</v>
      </c>
      <c r="CP328" s="246" t="e">
        <f t="shared" si="1999"/>
        <v>#VALUE!</v>
      </c>
      <c r="CQ328" s="211"/>
      <c r="CR328" s="246">
        <f t="shared" si="2000"/>
        <v>20</v>
      </c>
      <c r="CS328" s="246" t="e">
        <f t="shared" si="2001"/>
        <v>#VALUE!</v>
      </c>
      <c r="CT328" s="246" t="e">
        <f t="shared" si="2002"/>
        <v>#VALUE!</v>
      </c>
      <c r="CU328" s="246" t="e">
        <f t="shared" si="2003"/>
        <v>#VALUE!</v>
      </c>
      <c r="CV328" s="246" t="e">
        <f t="shared" si="2004"/>
        <v>#VALUE!</v>
      </c>
      <c r="CW328" s="246" t="e">
        <f t="shared" si="2005"/>
        <v>#VALUE!</v>
      </c>
      <c r="CX328" s="246" t="e">
        <f t="shared" si="2006"/>
        <v>#VALUE!</v>
      </c>
      <c r="CY328" s="246" t="e">
        <f t="shared" si="2007"/>
        <v>#VALUE!</v>
      </c>
      <c r="CZ328" s="246" t="e">
        <f t="shared" si="2008"/>
        <v>#VALUE!</v>
      </c>
      <c r="DA328" s="246" t="e">
        <f t="shared" si="2009"/>
        <v>#VALUE!</v>
      </c>
      <c r="DB328" s="246" t="e">
        <f t="shared" si="2010"/>
        <v>#VALUE!</v>
      </c>
      <c r="DC328" s="246" t="e">
        <f t="shared" si="2011"/>
        <v>#VALUE!</v>
      </c>
      <c r="DD328" s="246" t="e">
        <f t="shared" si="2012"/>
        <v>#VALUE!</v>
      </c>
      <c r="DE328" s="212"/>
      <c r="DF328" s="212" t="e">
        <f t="shared" si="2013"/>
        <v>#VALUE!</v>
      </c>
      <c r="DG328" s="212"/>
      <c r="DH328" s="212"/>
      <c r="DI328" s="212"/>
      <c r="DJ328" s="212"/>
      <c r="DK328" s="212"/>
      <c r="DL328" s="212"/>
      <c r="DM328" s="212"/>
      <c r="DN328" s="212"/>
      <c r="DO328" s="212"/>
      <c r="DP328" s="212"/>
      <c r="DQ328" s="212"/>
      <c r="DR328" s="264">
        <f t="shared" si="2014"/>
        <v>39</v>
      </c>
      <c r="DS328" s="241">
        <f t="shared" si="2015"/>
        <v>8</v>
      </c>
      <c r="DT328" s="212">
        <f t="shared" si="2016"/>
        <v>6</v>
      </c>
      <c r="DU328" s="212">
        <f t="shared" si="2017"/>
        <v>6</v>
      </c>
      <c r="DV328" s="212">
        <f t="shared" si="2018"/>
        <v>6</v>
      </c>
      <c r="DW328" s="212">
        <f t="shared" si="2019"/>
        <v>6</v>
      </c>
      <c r="DX328" s="264">
        <f t="shared" si="2020"/>
        <v>1</v>
      </c>
      <c r="DY328" s="265">
        <f t="shared" si="2021"/>
        <v>6</v>
      </c>
      <c r="DZ328" s="212">
        <f t="shared" si="2022"/>
        <v>39</v>
      </c>
      <c r="EA328" s="212">
        <f t="shared" si="2023"/>
        <v>8</v>
      </c>
      <c r="EB328" s="212">
        <f t="shared" si="2024"/>
        <v>0</v>
      </c>
      <c r="EC328" s="212">
        <f t="shared" ref="EC328:ED328" si="2453">IF(ISEVEN($B328),DT328,0)</f>
        <v>6</v>
      </c>
      <c r="ED328" s="212">
        <f t="shared" si="2453"/>
        <v>6</v>
      </c>
      <c r="EE328" s="212">
        <f t="shared" ref="EE328:EF328" si="2454">IF(ISODD($B328),DU328,0)</f>
        <v>0</v>
      </c>
      <c r="EF328" s="212">
        <f t="shared" si="2454"/>
        <v>0</v>
      </c>
      <c r="EG328" s="212">
        <f t="shared" si="2027"/>
        <v>6</v>
      </c>
      <c r="EH328" s="212">
        <f t="shared" si="2028"/>
        <v>0</v>
      </c>
      <c r="EI328" s="212">
        <f t="shared" ref="EI328:EJ328" si="2455">IF(ISEVEN($B328),DW328,0)</f>
        <v>6</v>
      </c>
      <c r="EJ328" s="264">
        <f t="shared" si="2455"/>
        <v>1</v>
      </c>
      <c r="EK328" s="212">
        <f t="shared" ref="EK328:EL328" si="2456">IF(ISODD($B328),DX328,0)</f>
        <v>0</v>
      </c>
      <c r="EL328" s="212">
        <f t="shared" si="2456"/>
        <v>0</v>
      </c>
      <c r="EM328" s="212">
        <f t="shared" si="2031"/>
        <v>6</v>
      </c>
      <c r="EN328" s="212"/>
      <c r="EO328" s="212"/>
      <c r="EP328" s="241">
        <f t="shared" si="2032"/>
        <v>8</v>
      </c>
      <c r="EQ328" s="212">
        <f t="shared" si="2033"/>
        <v>7</v>
      </c>
      <c r="ER328" s="212">
        <f t="shared" si="2034"/>
        <v>7</v>
      </c>
      <c r="ES328" s="212">
        <f t="shared" si="2035"/>
        <v>7</v>
      </c>
      <c r="ET328" s="264">
        <f t="shared" si="2036"/>
        <v>4</v>
      </c>
      <c r="EU328" s="212">
        <f t="shared" si="2037"/>
        <v>6</v>
      </c>
      <c r="EV328" s="212"/>
      <c r="EW328" s="212">
        <f t="shared" si="2038"/>
        <v>39</v>
      </c>
      <c r="EX328" s="212">
        <f t="shared" si="2039"/>
        <v>8</v>
      </c>
      <c r="EY328" s="212">
        <f t="shared" si="2040"/>
        <v>0</v>
      </c>
      <c r="EZ328" s="212">
        <f t="shared" ref="EZ328:FA328" si="2457">IF(ISEVEN($B328),EQ328,0)</f>
        <v>7</v>
      </c>
      <c r="FA328" s="212">
        <f t="shared" si="2457"/>
        <v>7</v>
      </c>
      <c r="FB328" s="212">
        <f t="shared" ref="FB328:FC328" si="2458">IF(ISODD($B328),ER328,0)</f>
        <v>0</v>
      </c>
      <c r="FC328" s="212">
        <f t="shared" si="2458"/>
        <v>0</v>
      </c>
      <c r="FD328" s="212">
        <f t="shared" si="2043"/>
        <v>7</v>
      </c>
      <c r="FE328" s="212">
        <f t="shared" si="2044"/>
        <v>0</v>
      </c>
      <c r="FF328" s="264">
        <f t="shared" ref="FF328:FG328" si="2459">IF(ISEVEN($B328),ET328,0)</f>
        <v>4</v>
      </c>
      <c r="FG328" s="212">
        <f t="shared" si="2459"/>
        <v>6</v>
      </c>
      <c r="FH328" s="212">
        <f t="shared" si="2046"/>
        <v>0</v>
      </c>
      <c r="FI328" s="212">
        <v>0</v>
      </c>
      <c r="FJ328" s="212">
        <v>0</v>
      </c>
      <c r="FK328" s="212"/>
      <c r="FL328" s="212"/>
      <c r="FM328" s="262">
        <v>39</v>
      </c>
    </row>
    <row r="329" spans="1:169" ht="15.75" customHeight="1" x14ac:dyDescent="0.2">
      <c r="A329" s="247">
        <v>316</v>
      </c>
      <c r="B329" s="266">
        <v>213423243318</v>
      </c>
      <c r="C329" s="266" t="s">
        <v>321</v>
      </c>
      <c r="D329" s="250"/>
      <c r="E329" s="267" t="s">
        <v>322</v>
      </c>
      <c r="F329" s="252">
        <f t="shared" si="1913"/>
        <v>2</v>
      </c>
      <c r="G329" s="252">
        <f t="shared" si="1914"/>
        <v>2</v>
      </c>
      <c r="H329" s="252">
        <f t="shared" si="1915"/>
        <v>2</v>
      </c>
      <c r="I329" s="252">
        <f t="shared" si="1916"/>
        <v>2</v>
      </c>
      <c r="J329" s="252">
        <f t="shared" si="1917"/>
        <v>2</v>
      </c>
      <c r="K329" s="252">
        <f t="shared" si="1918"/>
        <v>2</v>
      </c>
      <c r="L329" s="252">
        <f t="shared" si="1919"/>
        <v>1</v>
      </c>
      <c r="M329" s="252">
        <f t="shared" si="1920"/>
        <v>0</v>
      </c>
      <c r="N329" s="252">
        <f t="shared" si="1921"/>
        <v>0</v>
      </c>
      <c r="O329" s="253">
        <f t="shared" si="1922"/>
        <v>0</v>
      </c>
      <c r="P329" s="252">
        <f t="shared" si="1923"/>
        <v>0</v>
      </c>
      <c r="Q329" s="252">
        <f t="shared" si="1924"/>
        <v>0</v>
      </c>
      <c r="R329" s="252">
        <f t="shared" si="1925"/>
        <v>0</v>
      </c>
      <c r="S329" s="254">
        <f t="shared" si="1926"/>
        <v>0</v>
      </c>
      <c r="T329" s="255">
        <f t="shared" si="1927"/>
        <v>4</v>
      </c>
      <c r="U329" s="252">
        <f t="shared" si="1928"/>
        <v>9</v>
      </c>
      <c r="V329" s="252">
        <f t="shared" si="1929"/>
        <v>0</v>
      </c>
      <c r="W329" s="252">
        <f t="shared" si="1930"/>
        <v>0</v>
      </c>
      <c r="X329" s="254">
        <f t="shared" si="1931"/>
        <v>0</v>
      </c>
      <c r="Y329" s="256">
        <f t="shared" si="1932"/>
        <v>3</v>
      </c>
      <c r="Z329" s="252">
        <f t="shared" si="1933"/>
        <v>10</v>
      </c>
      <c r="AA329" s="252">
        <f t="shared" si="1934"/>
        <v>0</v>
      </c>
      <c r="AB329" s="252">
        <f t="shared" si="1935"/>
        <v>0</v>
      </c>
      <c r="AC329" s="254">
        <f t="shared" si="1936"/>
        <v>0</v>
      </c>
      <c r="AD329" s="255">
        <f t="shared" si="1937"/>
        <v>3</v>
      </c>
      <c r="AE329" s="252">
        <f t="shared" si="1938"/>
        <v>0</v>
      </c>
      <c r="AF329" s="252">
        <f t="shared" si="1939"/>
        <v>0</v>
      </c>
      <c r="AG329" s="252">
        <f t="shared" si="1940"/>
        <v>0</v>
      </c>
      <c r="AH329" s="254">
        <f t="shared" si="1941"/>
        <v>0</v>
      </c>
      <c r="AI329" s="257">
        <f t="shared" si="1942"/>
        <v>4</v>
      </c>
      <c r="AJ329" s="252">
        <f t="shared" si="1943"/>
        <v>0</v>
      </c>
      <c r="AK329" s="252">
        <f t="shared" si="1944"/>
        <v>0</v>
      </c>
      <c r="AL329" s="252">
        <f t="shared" si="1945"/>
        <v>0</v>
      </c>
      <c r="AM329" s="254">
        <f t="shared" si="1946"/>
        <v>0</v>
      </c>
      <c r="AN329" s="257">
        <f t="shared" si="1947"/>
        <v>4</v>
      </c>
      <c r="AO329" s="252">
        <f t="shared" si="1948"/>
        <v>10</v>
      </c>
      <c r="AP329" s="252">
        <f t="shared" si="1949"/>
        <v>0</v>
      </c>
      <c r="AQ329" s="252">
        <f t="shared" si="1950"/>
        <v>0</v>
      </c>
      <c r="AR329" s="254">
        <f t="shared" si="1951"/>
        <v>0</v>
      </c>
      <c r="AS329" s="257">
        <f t="shared" si="1952"/>
        <v>3</v>
      </c>
      <c r="AT329" s="252">
        <f t="shared" si="1953"/>
        <v>0</v>
      </c>
      <c r="AU329" s="252">
        <f t="shared" si="1954"/>
        <v>0</v>
      </c>
      <c r="AV329" s="252">
        <f t="shared" si="1955"/>
        <v>0</v>
      </c>
      <c r="AW329" s="254">
        <f t="shared" si="1956"/>
        <v>0</v>
      </c>
      <c r="AX329" s="258">
        <f t="shared" si="1957"/>
        <v>4</v>
      </c>
      <c r="AY329" s="252">
        <f t="shared" si="1958"/>
        <v>10</v>
      </c>
      <c r="AZ329" s="252">
        <f t="shared" si="1959"/>
        <v>0</v>
      </c>
      <c r="BA329" s="252">
        <f t="shared" si="1960"/>
        <v>0</v>
      </c>
      <c r="BB329" s="254">
        <f t="shared" si="1961"/>
        <v>0</v>
      </c>
      <c r="BC329" s="257">
        <f t="shared" si="1962"/>
        <v>3</v>
      </c>
      <c r="BD329" s="259">
        <f t="shared" si="1963"/>
        <v>4</v>
      </c>
      <c r="BE329" s="252">
        <f t="shared" si="1964"/>
        <v>0</v>
      </c>
      <c r="BF329" s="252">
        <f t="shared" si="1965"/>
        <v>0</v>
      </c>
      <c r="BG329" s="254">
        <f t="shared" si="1966"/>
        <v>0</v>
      </c>
      <c r="BH329" s="257">
        <f t="shared" si="1967"/>
        <v>3</v>
      </c>
      <c r="BI329" s="252">
        <f t="shared" si="1968"/>
        <v>0</v>
      </c>
      <c r="BJ329" s="252">
        <f t="shared" si="1969"/>
        <v>0</v>
      </c>
      <c r="BK329" s="252">
        <f t="shared" si="1970"/>
        <v>0</v>
      </c>
      <c r="BL329" s="254">
        <f t="shared" si="1971"/>
        <v>0</v>
      </c>
      <c r="BM329" s="260">
        <f t="shared" si="1972"/>
        <v>4</v>
      </c>
      <c r="BN329" s="252">
        <f t="shared" si="1973"/>
        <v>0</v>
      </c>
      <c r="BO329" s="252">
        <f t="shared" si="1974"/>
        <v>0</v>
      </c>
      <c r="BP329" s="252">
        <f t="shared" si="1975"/>
        <v>0</v>
      </c>
      <c r="BQ329" s="254">
        <f t="shared" si="1976"/>
        <v>0</v>
      </c>
      <c r="BR329" s="261">
        <f t="shared" si="1977"/>
        <v>4</v>
      </c>
      <c r="BS329" s="252">
        <f t="shared" si="1978"/>
        <v>10</v>
      </c>
      <c r="BT329" s="252">
        <f t="shared" si="1979"/>
        <v>0</v>
      </c>
      <c r="BU329" s="252">
        <f t="shared" si="1980"/>
        <v>0</v>
      </c>
      <c r="BV329" s="254">
        <f t="shared" si="1981"/>
        <v>0</v>
      </c>
      <c r="BW329" s="261">
        <f t="shared" si="1982"/>
        <v>3</v>
      </c>
      <c r="BX329" s="262">
        <v>66</v>
      </c>
      <c r="BY329" s="262">
        <v>66</v>
      </c>
      <c r="BZ329" s="246" t="e">
        <f t="shared" si="1983"/>
        <v>#VALUE!</v>
      </c>
      <c r="CA329" s="246">
        <f t="shared" si="1984"/>
        <v>20</v>
      </c>
      <c r="CB329" s="246" t="e">
        <f t="shared" si="1985"/>
        <v>#VALUE!</v>
      </c>
      <c r="CC329" s="246" t="e">
        <f t="shared" si="1986"/>
        <v>#VALUE!</v>
      </c>
      <c r="CD329" s="246" t="e">
        <f t="shared" si="1987"/>
        <v>#VALUE!</v>
      </c>
      <c r="CE329" s="246" t="e">
        <f t="shared" si="1988"/>
        <v>#VALUE!</v>
      </c>
      <c r="CF329" s="246" t="e">
        <f t="shared" si="1989"/>
        <v>#VALUE!</v>
      </c>
      <c r="CG329" s="246" t="e">
        <f t="shared" si="1990"/>
        <v>#VALUE!</v>
      </c>
      <c r="CH329" s="246" t="e">
        <f t="shared" si="1991"/>
        <v>#VALUE!</v>
      </c>
      <c r="CI329" s="246" t="e">
        <f t="shared" si="1992"/>
        <v>#VALUE!</v>
      </c>
      <c r="CJ329" s="246" t="e">
        <f t="shared" si="1993"/>
        <v>#VALUE!</v>
      </c>
      <c r="CK329" s="246" t="e">
        <f t="shared" si="1994"/>
        <v>#VALUE!</v>
      </c>
      <c r="CL329" s="246" t="e">
        <f t="shared" si="1995"/>
        <v>#VALUE!</v>
      </c>
      <c r="CM329" s="246" t="e">
        <f t="shared" si="1996"/>
        <v>#VALUE!</v>
      </c>
      <c r="CN329" s="246" t="e">
        <f t="shared" si="1997"/>
        <v>#VALUE!</v>
      </c>
      <c r="CO329" s="263" t="str">
        <f t="shared" si="1998"/>
        <v>2023PEC AI 221</v>
      </c>
      <c r="CP329" s="246" t="e">
        <f t="shared" si="1999"/>
        <v>#VALUE!</v>
      </c>
      <c r="CQ329" s="211"/>
      <c r="CR329" s="246">
        <f t="shared" si="2000"/>
        <v>20</v>
      </c>
      <c r="CS329" s="246" t="e">
        <f t="shared" si="2001"/>
        <v>#VALUE!</v>
      </c>
      <c r="CT329" s="246" t="e">
        <f t="shared" si="2002"/>
        <v>#VALUE!</v>
      </c>
      <c r="CU329" s="246" t="e">
        <f t="shared" si="2003"/>
        <v>#VALUE!</v>
      </c>
      <c r="CV329" s="246" t="e">
        <f t="shared" si="2004"/>
        <v>#VALUE!</v>
      </c>
      <c r="CW329" s="246" t="e">
        <f t="shared" si="2005"/>
        <v>#VALUE!</v>
      </c>
      <c r="CX329" s="246" t="e">
        <f t="shared" si="2006"/>
        <v>#VALUE!</v>
      </c>
      <c r="CY329" s="246" t="e">
        <f t="shared" si="2007"/>
        <v>#VALUE!</v>
      </c>
      <c r="CZ329" s="246" t="e">
        <f t="shared" si="2008"/>
        <v>#VALUE!</v>
      </c>
      <c r="DA329" s="246" t="e">
        <f t="shared" si="2009"/>
        <v>#VALUE!</v>
      </c>
      <c r="DB329" s="246" t="e">
        <f t="shared" si="2010"/>
        <v>#VALUE!</v>
      </c>
      <c r="DC329" s="246" t="e">
        <f t="shared" si="2011"/>
        <v>#VALUE!</v>
      </c>
      <c r="DD329" s="246" t="e">
        <f t="shared" si="2012"/>
        <v>#VALUE!</v>
      </c>
      <c r="DE329" s="212"/>
      <c r="DF329" s="212" t="e">
        <f t="shared" si="2013"/>
        <v>#VALUE!</v>
      </c>
      <c r="DG329" s="212"/>
      <c r="DH329" s="212"/>
      <c r="DI329" s="212"/>
      <c r="DJ329" s="212"/>
      <c r="DK329" s="212"/>
      <c r="DL329" s="212"/>
      <c r="DM329" s="212"/>
      <c r="DN329" s="212"/>
      <c r="DO329" s="212"/>
      <c r="DP329" s="212"/>
      <c r="DQ329" s="212"/>
      <c r="DR329" s="264">
        <f t="shared" si="2014"/>
        <v>66</v>
      </c>
      <c r="DS329" s="241">
        <f t="shared" si="2015"/>
        <v>13</v>
      </c>
      <c r="DT329" s="212">
        <f t="shared" si="2016"/>
        <v>9</v>
      </c>
      <c r="DU329" s="212">
        <f t="shared" si="2017"/>
        <v>10</v>
      </c>
      <c r="DV329" s="212">
        <f t="shared" si="2018"/>
        <v>10</v>
      </c>
      <c r="DW329" s="212">
        <f t="shared" si="2019"/>
        <v>10</v>
      </c>
      <c r="DX329" s="264">
        <f t="shared" si="2020"/>
        <v>4</v>
      </c>
      <c r="DY329" s="265">
        <f t="shared" si="2021"/>
        <v>10</v>
      </c>
      <c r="DZ329" s="212">
        <f t="shared" si="2022"/>
        <v>66</v>
      </c>
      <c r="EA329" s="212">
        <f t="shared" si="2023"/>
        <v>13</v>
      </c>
      <c r="EB329" s="212">
        <f t="shared" si="2024"/>
        <v>0</v>
      </c>
      <c r="EC329" s="212">
        <f t="shared" ref="EC329:ED329" si="2460">IF(ISEVEN($B329),DT329,0)</f>
        <v>9</v>
      </c>
      <c r="ED329" s="212">
        <f t="shared" si="2460"/>
        <v>10</v>
      </c>
      <c r="EE329" s="212">
        <f t="shared" ref="EE329:EF329" si="2461">IF(ISODD($B329),DU329,0)</f>
        <v>0</v>
      </c>
      <c r="EF329" s="212">
        <f t="shared" si="2461"/>
        <v>0</v>
      </c>
      <c r="EG329" s="212">
        <f t="shared" si="2027"/>
        <v>10</v>
      </c>
      <c r="EH329" s="212">
        <f t="shared" si="2028"/>
        <v>0</v>
      </c>
      <c r="EI329" s="212">
        <f t="shared" ref="EI329:EJ329" si="2462">IF(ISEVEN($B329),DW329,0)</f>
        <v>10</v>
      </c>
      <c r="EJ329" s="264">
        <f t="shared" si="2462"/>
        <v>4</v>
      </c>
      <c r="EK329" s="212">
        <f t="shared" ref="EK329:EL329" si="2463">IF(ISODD($B329),DX329,0)</f>
        <v>0</v>
      </c>
      <c r="EL329" s="212">
        <f t="shared" si="2463"/>
        <v>0</v>
      </c>
      <c r="EM329" s="212">
        <f t="shared" si="2031"/>
        <v>10</v>
      </c>
      <c r="EN329" s="212"/>
      <c r="EO329" s="212"/>
      <c r="EP329" s="241">
        <f t="shared" si="2032"/>
        <v>13</v>
      </c>
      <c r="EQ329" s="212">
        <f t="shared" si="2033"/>
        <v>11</v>
      </c>
      <c r="ER329" s="212">
        <f t="shared" si="2034"/>
        <v>12</v>
      </c>
      <c r="ES329" s="212">
        <f t="shared" si="2035"/>
        <v>12</v>
      </c>
      <c r="ET329" s="264">
        <f t="shared" si="2036"/>
        <v>7</v>
      </c>
      <c r="EU329" s="212">
        <f t="shared" si="2037"/>
        <v>11</v>
      </c>
      <c r="EV329" s="212"/>
      <c r="EW329" s="212">
        <f t="shared" si="2038"/>
        <v>66</v>
      </c>
      <c r="EX329" s="212">
        <f t="shared" si="2039"/>
        <v>13</v>
      </c>
      <c r="EY329" s="212">
        <f t="shared" si="2040"/>
        <v>0</v>
      </c>
      <c r="EZ329" s="212">
        <f t="shared" ref="EZ329:FA329" si="2464">IF(ISEVEN($B329),EQ329,0)</f>
        <v>11</v>
      </c>
      <c r="FA329" s="212">
        <f t="shared" si="2464"/>
        <v>12</v>
      </c>
      <c r="FB329" s="212">
        <f t="shared" ref="FB329:FC329" si="2465">IF(ISODD($B329),ER329,0)</f>
        <v>0</v>
      </c>
      <c r="FC329" s="212">
        <f t="shared" si="2465"/>
        <v>0</v>
      </c>
      <c r="FD329" s="212">
        <f t="shared" si="2043"/>
        <v>12</v>
      </c>
      <c r="FE329" s="212">
        <f t="shared" si="2044"/>
        <v>0</v>
      </c>
      <c r="FF329" s="264">
        <f t="shared" ref="FF329:FG329" si="2466">IF(ISEVEN($B329),ET329,0)</f>
        <v>7</v>
      </c>
      <c r="FG329" s="212">
        <f t="shared" si="2466"/>
        <v>11</v>
      </c>
      <c r="FH329" s="212">
        <f t="shared" si="2046"/>
        <v>0</v>
      </c>
      <c r="FI329" s="212">
        <v>0</v>
      </c>
      <c r="FJ329" s="212">
        <v>0</v>
      </c>
      <c r="FK329" s="212"/>
      <c r="FL329" s="212"/>
      <c r="FM329" s="262">
        <v>66</v>
      </c>
    </row>
    <row r="330" spans="1:169" ht="15.75" customHeight="1" x14ac:dyDescent="0.2">
      <c r="A330" s="268">
        <v>318</v>
      </c>
      <c r="B330" s="266">
        <v>213423243318</v>
      </c>
      <c r="C330" s="266" t="s">
        <v>323</v>
      </c>
      <c r="D330" s="250"/>
      <c r="E330" s="267" t="s">
        <v>324</v>
      </c>
      <c r="F330" s="252">
        <f t="shared" si="1913"/>
        <v>2</v>
      </c>
      <c r="G330" s="252">
        <f t="shared" si="1914"/>
        <v>2</v>
      </c>
      <c r="H330" s="252">
        <f t="shared" si="1915"/>
        <v>2</v>
      </c>
      <c r="I330" s="252">
        <f t="shared" si="1916"/>
        <v>2</v>
      </c>
      <c r="J330" s="252">
        <f t="shared" si="1917"/>
        <v>2</v>
      </c>
      <c r="K330" s="252">
        <f t="shared" si="1918"/>
        <v>1</v>
      </c>
      <c r="L330" s="252">
        <f t="shared" si="1919"/>
        <v>0</v>
      </c>
      <c r="M330" s="252">
        <f t="shared" si="1920"/>
        <v>0</v>
      </c>
      <c r="N330" s="252">
        <f t="shared" si="1921"/>
        <v>0</v>
      </c>
      <c r="O330" s="253">
        <f t="shared" si="1922"/>
        <v>0</v>
      </c>
      <c r="P330" s="252">
        <f t="shared" si="1923"/>
        <v>0</v>
      </c>
      <c r="Q330" s="252">
        <f t="shared" si="1924"/>
        <v>0</v>
      </c>
      <c r="R330" s="252">
        <f t="shared" si="1925"/>
        <v>0</v>
      </c>
      <c r="S330" s="254">
        <f t="shared" si="1926"/>
        <v>0</v>
      </c>
      <c r="T330" s="255">
        <f t="shared" si="1927"/>
        <v>4</v>
      </c>
      <c r="U330" s="252">
        <f t="shared" si="1928"/>
        <v>7</v>
      </c>
      <c r="V330" s="252">
        <f t="shared" si="1929"/>
        <v>0</v>
      </c>
      <c r="W330" s="252">
        <f t="shared" si="1930"/>
        <v>0</v>
      </c>
      <c r="X330" s="254">
        <f t="shared" si="1931"/>
        <v>0</v>
      </c>
      <c r="Y330" s="256">
        <f t="shared" si="1932"/>
        <v>3</v>
      </c>
      <c r="Z330" s="252">
        <f t="shared" si="1933"/>
        <v>8</v>
      </c>
      <c r="AA330" s="252">
        <f t="shared" si="1934"/>
        <v>0</v>
      </c>
      <c r="AB330" s="252">
        <f t="shared" si="1935"/>
        <v>0</v>
      </c>
      <c r="AC330" s="254">
        <f t="shared" si="1936"/>
        <v>0</v>
      </c>
      <c r="AD330" s="255">
        <f t="shared" si="1937"/>
        <v>3</v>
      </c>
      <c r="AE330" s="252">
        <f t="shared" si="1938"/>
        <v>0</v>
      </c>
      <c r="AF330" s="252">
        <f t="shared" si="1939"/>
        <v>0</v>
      </c>
      <c r="AG330" s="252">
        <f t="shared" si="1940"/>
        <v>0</v>
      </c>
      <c r="AH330" s="254">
        <f t="shared" si="1941"/>
        <v>0</v>
      </c>
      <c r="AI330" s="257">
        <f t="shared" si="1942"/>
        <v>4</v>
      </c>
      <c r="AJ330" s="252">
        <f t="shared" si="1943"/>
        <v>0</v>
      </c>
      <c r="AK330" s="252">
        <f t="shared" si="1944"/>
        <v>0</v>
      </c>
      <c r="AL330" s="252">
        <f t="shared" si="1945"/>
        <v>0</v>
      </c>
      <c r="AM330" s="254">
        <f t="shared" si="1946"/>
        <v>0</v>
      </c>
      <c r="AN330" s="257">
        <f t="shared" si="1947"/>
        <v>4</v>
      </c>
      <c r="AO330" s="252">
        <f t="shared" si="1948"/>
        <v>8</v>
      </c>
      <c r="AP330" s="252">
        <f t="shared" si="1949"/>
        <v>0</v>
      </c>
      <c r="AQ330" s="252">
        <f t="shared" si="1950"/>
        <v>0</v>
      </c>
      <c r="AR330" s="254">
        <f t="shared" si="1951"/>
        <v>0</v>
      </c>
      <c r="AS330" s="257">
        <f t="shared" si="1952"/>
        <v>3</v>
      </c>
      <c r="AT330" s="252">
        <f t="shared" si="1953"/>
        <v>0</v>
      </c>
      <c r="AU330" s="252">
        <f t="shared" si="1954"/>
        <v>0</v>
      </c>
      <c r="AV330" s="252">
        <f t="shared" si="1955"/>
        <v>0</v>
      </c>
      <c r="AW330" s="254">
        <f t="shared" si="1956"/>
        <v>0</v>
      </c>
      <c r="AX330" s="258">
        <f t="shared" si="1957"/>
        <v>4</v>
      </c>
      <c r="AY330" s="252">
        <f t="shared" si="1958"/>
        <v>8</v>
      </c>
      <c r="AZ330" s="252">
        <f t="shared" si="1959"/>
        <v>0</v>
      </c>
      <c r="BA330" s="252">
        <f t="shared" si="1960"/>
        <v>0</v>
      </c>
      <c r="BB330" s="254">
        <f t="shared" si="1961"/>
        <v>0</v>
      </c>
      <c r="BC330" s="257">
        <f t="shared" si="1962"/>
        <v>3</v>
      </c>
      <c r="BD330" s="259">
        <f t="shared" si="1963"/>
        <v>3</v>
      </c>
      <c r="BE330" s="252">
        <f t="shared" si="1964"/>
        <v>0</v>
      </c>
      <c r="BF330" s="252">
        <f t="shared" si="1965"/>
        <v>0</v>
      </c>
      <c r="BG330" s="254">
        <f t="shared" si="1966"/>
        <v>0</v>
      </c>
      <c r="BH330" s="257">
        <f t="shared" si="1967"/>
        <v>3</v>
      </c>
      <c r="BI330" s="252">
        <f t="shared" si="1968"/>
        <v>0</v>
      </c>
      <c r="BJ330" s="252">
        <f t="shared" si="1969"/>
        <v>0</v>
      </c>
      <c r="BK330" s="252">
        <f t="shared" si="1970"/>
        <v>0</v>
      </c>
      <c r="BL330" s="254">
        <f t="shared" si="1971"/>
        <v>0</v>
      </c>
      <c r="BM330" s="260">
        <f t="shared" si="1972"/>
        <v>4</v>
      </c>
      <c r="BN330" s="252">
        <f t="shared" si="1973"/>
        <v>0</v>
      </c>
      <c r="BO330" s="252">
        <f t="shared" si="1974"/>
        <v>0</v>
      </c>
      <c r="BP330" s="252">
        <f t="shared" si="1975"/>
        <v>0</v>
      </c>
      <c r="BQ330" s="254">
        <f t="shared" si="1976"/>
        <v>0</v>
      </c>
      <c r="BR330" s="261">
        <f t="shared" si="1977"/>
        <v>4</v>
      </c>
      <c r="BS330" s="252">
        <f t="shared" si="1978"/>
        <v>8</v>
      </c>
      <c r="BT330" s="252">
        <f t="shared" si="1979"/>
        <v>0</v>
      </c>
      <c r="BU330" s="252">
        <f t="shared" si="1980"/>
        <v>0</v>
      </c>
      <c r="BV330" s="254">
        <f t="shared" si="1981"/>
        <v>0</v>
      </c>
      <c r="BW330" s="261">
        <f t="shared" si="1982"/>
        <v>3</v>
      </c>
      <c r="BX330" s="262">
        <v>53</v>
      </c>
      <c r="BY330" s="262">
        <v>53</v>
      </c>
      <c r="BZ330" s="246" t="e">
        <f t="shared" si="1983"/>
        <v>#VALUE!</v>
      </c>
      <c r="CA330" s="246">
        <f t="shared" si="1984"/>
        <v>20</v>
      </c>
      <c r="CB330" s="246" t="e">
        <f t="shared" si="1985"/>
        <v>#VALUE!</v>
      </c>
      <c r="CC330" s="246" t="e">
        <f t="shared" si="1986"/>
        <v>#VALUE!</v>
      </c>
      <c r="CD330" s="246" t="e">
        <f t="shared" si="1987"/>
        <v>#VALUE!</v>
      </c>
      <c r="CE330" s="246" t="e">
        <f t="shared" si="1988"/>
        <v>#VALUE!</v>
      </c>
      <c r="CF330" s="246" t="e">
        <f t="shared" si="1989"/>
        <v>#VALUE!</v>
      </c>
      <c r="CG330" s="246" t="e">
        <f t="shared" si="1990"/>
        <v>#VALUE!</v>
      </c>
      <c r="CH330" s="246" t="e">
        <f t="shared" si="1991"/>
        <v>#VALUE!</v>
      </c>
      <c r="CI330" s="246" t="e">
        <f t="shared" si="1992"/>
        <v>#VALUE!</v>
      </c>
      <c r="CJ330" s="246" t="e">
        <f t="shared" si="1993"/>
        <v>#VALUE!</v>
      </c>
      <c r="CK330" s="246" t="e">
        <f t="shared" si="1994"/>
        <v>#VALUE!</v>
      </c>
      <c r="CL330" s="246" t="e">
        <f t="shared" si="1995"/>
        <v>#VALUE!</v>
      </c>
      <c r="CM330" s="246" t="e">
        <f t="shared" si="1996"/>
        <v>#VALUE!</v>
      </c>
      <c r="CN330" s="246" t="e">
        <f t="shared" si="1997"/>
        <v>#VALUE!</v>
      </c>
      <c r="CO330" s="263" t="str">
        <f t="shared" si="1998"/>
        <v>2023PEC AI 222</v>
      </c>
      <c r="CP330" s="246" t="e">
        <f t="shared" si="1999"/>
        <v>#VALUE!</v>
      </c>
      <c r="CQ330" s="211"/>
      <c r="CR330" s="246">
        <f t="shared" si="2000"/>
        <v>20</v>
      </c>
      <c r="CS330" s="246" t="e">
        <f t="shared" si="2001"/>
        <v>#VALUE!</v>
      </c>
      <c r="CT330" s="246" t="e">
        <f t="shared" si="2002"/>
        <v>#VALUE!</v>
      </c>
      <c r="CU330" s="246" t="e">
        <f t="shared" si="2003"/>
        <v>#VALUE!</v>
      </c>
      <c r="CV330" s="246" t="e">
        <f t="shared" si="2004"/>
        <v>#VALUE!</v>
      </c>
      <c r="CW330" s="246" t="e">
        <f t="shared" si="2005"/>
        <v>#VALUE!</v>
      </c>
      <c r="CX330" s="246" t="e">
        <f t="shared" si="2006"/>
        <v>#VALUE!</v>
      </c>
      <c r="CY330" s="246" t="e">
        <f t="shared" si="2007"/>
        <v>#VALUE!</v>
      </c>
      <c r="CZ330" s="246" t="e">
        <f t="shared" si="2008"/>
        <v>#VALUE!</v>
      </c>
      <c r="DA330" s="246" t="e">
        <f t="shared" si="2009"/>
        <v>#VALUE!</v>
      </c>
      <c r="DB330" s="246" t="e">
        <f t="shared" si="2010"/>
        <v>#VALUE!</v>
      </c>
      <c r="DC330" s="246" t="e">
        <f t="shared" si="2011"/>
        <v>#VALUE!</v>
      </c>
      <c r="DD330" s="246" t="e">
        <f t="shared" si="2012"/>
        <v>#VALUE!</v>
      </c>
      <c r="DE330" s="212"/>
      <c r="DF330" s="212" t="e">
        <f t="shared" si="2013"/>
        <v>#VALUE!</v>
      </c>
      <c r="DG330" s="212"/>
      <c r="DH330" s="212"/>
      <c r="DI330" s="212"/>
      <c r="DJ330" s="212"/>
      <c r="DK330" s="212"/>
      <c r="DL330" s="212"/>
      <c r="DM330" s="212"/>
      <c r="DN330" s="212"/>
      <c r="DO330" s="212"/>
      <c r="DP330" s="212"/>
      <c r="DQ330" s="212"/>
      <c r="DR330" s="264">
        <f t="shared" si="2014"/>
        <v>53</v>
      </c>
      <c r="DS330" s="241">
        <f t="shared" si="2015"/>
        <v>11</v>
      </c>
      <c r="DT330" s="212">
        <f t="shared" si="2016"/>
        <v>7</v>
      </c>
      <c r="DU330" s="212">
        <f t="shared" si="2017"/>
        <v>8</v>
      </c>
      <c r="DV330" s="212">
        <f t="shared" si="2018"/>
        <v>8</v>
      </c>
      <c r="DW330" s="212">
        <f t="shared" si="2019"/>
        <v>8</v>
      </c>
      <c r="DX330" s="264">
        <f t="shared" si="2020"/>
        <v>3</v>
      </c>
      <c r="DY330" s="265">
        <f t="shared" si="2021"/>
        <v>8</v>
      </c>
      <c r="DZ330" s="212">
        <f t="shared" si="2022"/>
        <v>53</v>
      </c>
      <c r="EA330" s="212">
        <f t="shared" si="2023"/>
        <v>11</v>
      </c>
      <c r="EB330" s="212">
        <f t="shared" si="2024"/>
        <v>0</v>
      </c>
      <c r="EC330" s="212">
        <f t="shared" ref="EC330:ED330" si="2467">IF(ISEVEN($B330),DT330,0)</f>
        <v>7</v>
      </c>
      <c r="ED330" s="212">
        <f t="shared" si="2467"/>
        <v>8</v>
      </c>
      <c r="EE330" s="212">
        <f t="shared" ref="EE330:EF330" si="2468">IF(ISODD($B330),DU330,0)</f>
        <v>0</v>
      </c>
      <c r="EF330" s="212">
        <f t="shared" si="2468"/>
        <v>0</v>
      </c>
      <c r="EG330" s="212">
        <f t="shared" si="2027"/>
        <v>8</v>
      </c>
      <c r="EH330" s="212">
        <f t="shared" si="2028"/>
        <v>0</v>
      </c>
      <c r="EI330" s="212">
        <f t="shared" ref="EI330:EJ330" si="2469">IF(ISEVEN($B330),DW330,0)</f>
        <v>8</v>
      </c>
      <c r="EJ330" s="264">
        <f t="shared" si="2469"/>
        <v>3</v>
      </c>
      <c r="EK330" s="212">
        <f t="shared" ref="EK330:EL330" si="2470">IF(ISODD($B330),DX330,0)</f>
        <v>0</v>
      </c>
      <c r="EL330" s="212">
        <f t="shared" si="2470"/>
        <v>0</v>
      </c>
      <c r="EM330" s="212">
        <f t="shared" si="2031"/>
        <v>8</v>
      </c>
      <c r="EN330" s="212"/>
      <c r="EO330" s="212"/>
      <c r="EP330" s="241">
        <f t="shared" si="2032"/>
        <v>11</v>
      </c>
      <c r="EQ330" s="212">
        <f t="shared" si="2033"/>
        <v>9</v>
      </c>
      <c r="ER330" s="212">
        <f t="shared" si="2034"/>
        <v>10</v>
      </c>
      <c r="ES330" s="212">
        <f t="shared" si="2035"/>
        <v>10</v>
      </c>
      <c r="ET330" s="264">
        <f t="shared" si="2036"/>
        <v>5</v>
      </c>
      <c r="EU330" s="212">
        <f t="shared" si="2037"/>
        <v>8</v>
      </c>
      <c r="EV330" s="212"/>
      <c r="EW330" s="212">
        <f t="shared" si="2038"/>
        <v>53</v>
      </c>
      <c r="EX330" s="212">
        <f t="shared" si="2039"/>
        <v>11</v>
      </c>
      <c r="EY330" s="212">
        <f t="shared" si="2040"/>
        <v>0</v>
      </c>
      <c r="EZ330" s="212">
        <f t="shared" ref="EZ330:FA330" si="2471">IF(ISEVEN($B330),EQ330,0)</f>
        <v>9</v>
      </c>
      <c r="FA330" s="212">
        <f t="shared" si="2471"/>
        <v>10</v>
      </c>
      <c r="FB330" s="212">
        <f t="shared" ref="FB330:FC330" si="2472">IF(ISODD($B330),ER330,0)</f>
        <v>0</v>
      </c>
      <c r="FC330" s="212">
        <f t="shared" si="2472"/>
        <v>0</v>
      </c>
      <c r="FD330" s="212">
        <f t="shared" si="2043"/>
        <v>10</v>
      </c>
      <c r="FE330" s="212">
        <f t="shared" si="2044"/>
        <v>0</v>
      </c>
      <c r="FF330" s="264">
        <f t="shared" ref="FF330:FG330" si="2473">IF(ISEVEN($B330),ET330,0)</f>
        <v>5</v>
      </c>
      <c r="FG330" s="212">
        <f t="shared" si="2473"/>
        <v>8</v>
      </c>
      <c r="FH330" s="212">
        <f t="shared" si="2046"/>
        <v>0</v>
      </c>
      <c r="FI330" s="212">
        <v>0</v>
      </c>
      <c r="FJ330" s="212">
        <v>0</v>
      </c>
      <c r="FK330" s="212"/>
      <c r="FL330" s="212"/>
      <c r="FM330" s="262">
        <v>53</v>
      </c>
    </row>
    <row r="331" spans="1:169" ht="15.75" customHeight="1" x14ac:dyDescent="0.2">
      <c r="A331" s="247">
        <v>318</v>
      </c>
      <c r="B331" s="248">
        <v>213423243319</v>
      </c>
      <c r="C331" s="249" t="s">
        <v>581</v>
      </c>
      <c r="D331" s="250"/>
      <c r="E331" s="251" t="s">
        <v>582</v>
      </c>
      <c r="F331" s="252">
        <f t="shared" si="1913"/>
        <v>2</v>
      </c>
      <c r="G331" s="252">
        <f t="shared" si="1914"/>
        <v>2</v>
      </c>
      <c r="H331" s="252">
        <f t="shared" si="1915"/>
        <v>2</v>
      </c>
      <c r="I331" s="252">
        <f t="shared" si="1916"/>
        <v>2</v>
      </c>
      <c r="J331" s="252">
        <f t="shared" si="1917"/>
        <v>2</v>
      </c>
      <c r="K331" s="252">
        <f t="shared" si="1918"/>
        <v>2</v>
      </c>
      <c r="L331" s="252">
        <f t="shared" si="1919"/>
        <v>0</v>
      </c>
      <c r="M331" s="252">
        <f t="shared" si="1920"/>
        <v>0</v>
      </c>
      <c r="N331" s="252">
        <f t="shared" si="1921"/>
        <v>0</v>
      </c>
      <c r="O331" s="253">
        <f t="shared" si="1922"/>
        <v>0</v>
      </c>
      <c r="P331" s="252">
        <f t="shared" si="1923"/>
        <v>9</v>
      </c>
      <c r="Q331" s="252">
        <f t="shared" si="1924"/>
        <v>0</v>
      </c>
      <c r="R331" s="252">
        <f t="shared" si="1925"/>
        <v>0</v>
      </c>
      <c r="S331" s="254">
        <f t="shared" si="1926"/>
        <v>0</v>
      </c>
      <c r="T331" s="255">
        <f t="shared" si="1927"/>
        <v>3</v>
      </c>
      <c r="U331" s="252">
        <f t="shared" si="1928"/>
        <v>0</v>
      </c>
      <c r="V331" s="252">
        <f t="shared" si="1929"/>
        <v>0</v>
      </c>
      <c r="W331" s="252">
        <f t="shared" si="1930"/>
        <v>0</v>
      </c>
      <c r="X331" s="254">
        <f t="shared" si="1931"/>
        <v>0</v>
      </c>
      <c r="Y331" s="256">
        <f t="shared" si="1932"/>
        <v>4</v>
      </c>
      <c r="Z331" s="252">
        <f t="shared" si="1933"/>
        <v>0</v>
      </c>
      <c r="AA331" s="252">
        <f t="shared" si="1934"/>
        <v>0</v>
      </c>
      <c r="AB331" s="252">
        <f t="shared" si="1935"/>
        <v>0</v>
      </c>
      <c r="AC331" s="254">
        <f t="shared" si="1936"/>
        <v>0</v>
      </c>
      <c r="AD331" s="255">
        <f t="shared" si="1937"/>
        <v>4</v>
      </c>
      <c r="AE331" s="252">
        <f t="shared" si="1938"/>
        <v>9</v>
      </c>
      <c r="AF331" s="252">
        <f t="shared" si="1939"/>
        <v>0</v>
      </c>
      <c r="AG331" s="252">
        <f t="shared" si="1940"/>
        <v>0</v>
      </c>
      <c r="AH331" s="254">
        <f t="shared" si="1941"/>
        <v>0</v>
      </c>
      <c r="AI331" s="257">
        <f t="shared" si="1942"/>
        <v>3</v>
      </c>
      <c r="AJ331" s="252">
        <f t="shared" si="1943"/>
        <v>7</v>
      </c>
      <c r="AK331" s="252">
        <f t="shared" si="1944"/>
        <v>0</v>
      </c>
      <c r="AL331" s="252">
        <f t="shared" si="1945"/>
        <v>0</v>
      </c>
      <c r="AM331" s="254">
        <f t="shared" si="1946"/>
        <v>0</v>
      </c>
      <c r="AN331" s="257">
        <f t="shared" si="1947"/>
        <v>3</v>
      </c>
      <c r="AO331" s="252">
        <f t="shared" si="1948"/>
        <v>0</v>
      </c>
      <c r="AP331" s="252">
        <f t="shared" si="1949"/>
        <v>0</v>
      </c>
      <c r="AQ331" s="252">
        <f t="shared" si="1950"/>
        <v>0</v>
      </c>
      <c r="AR331" s="254">
        <f t="shared" si="1951"/>
        <v>0</v>
      </c>
      <c r="AS331" s="257">
        <f t="shared" si="1952"/>
        <v>4</v>
      </c>
      <c r="AT331" s="252">
        <f t="shared" si="1953"/>
        <v>9</v>
      </c>
      <c r="AU331" s="252">
        <f t="shared" si="1954"/>
        <v>0</v>
      </c>
      <c r="AV331" s="252">
        <f t="shared" si="1955"/>
        <v>0</v>
      </c>
      <c r="AW331" s="254">
        <f t="shared" si="1956"/>
        <v>0</v>
      </c>
      <c r="AX331" s="258">
        <f t="shared" si="1957"/>
        <v>3</v>
      </c>
      <c r="AY331" s="252">
        <f t="shared" si="1958"/>
        <v>0</v>
      </c>
      <c r="AZ331" s="252">
        <f t="shared" si="1959"/>
        <v>0</v>
      </c>
      <c r="BA331" s="252">
        <f t="shared" si="1960"/>
        <v>0</v>
      </c>
      <c r="BB331" s="254">
        <f t="shared" si="1961"/>
        <v>0</v>
      </c>
      <c r="BC331" s="257">
        <f t="shared" si="1962"/>
        <v>4</v>
      </c>
      <c r="BD331" s="252">
        <f t="shared" si="1963"/>
        <v>0</v>
      </c>
      <c r="BE331" s="252">
        <f t="shared" si="1964"/>
        <v>0</v>
      </c>
      <c r="BF331" s="252">
        <f t="shared" si="1965"/>
        <v>0</v>
      </c>
      <c r="BG331" s="254">
        <f t="shared" si="1966"/>
        <v>0</v>
      </c>
      <c r="BH331" s="257">
        <f t="shared" si="1967"/>
        <v>4</v>
      </c>
      <c r="BI331" s="259">
        <f t="shared" si="1968"/>
        <v>3</v>
      </c>
      <c r="BJ331" s="252">
        <f t="shared" si="1969"/>
        <v>0</v>
      </c>
      <c r="BK331" s="252">
        <f t="shared" si="1970"/>
        <v>0</v>
      </c>
      <c r="BL331" s="254">
        <f t="shared" si="1971"/>
        <v>0</v>
      </c>
      <c r="BM331" s="260">
        <f t="shared" si="1972"/>
        <v>3</v>
      </c>
      <c r="BN331" s="252">
        <f t="shared" si="1973"/>
        <v>9</v>
      </c>
      <c r="BO331" s="252">
        <f t="shared" si="1974"/>
        <v>0</v>
      </c>
      <c r="BP331" s="252">
        <f t="shared" si="1975"/>
        <v>0</v>
      </c>
      <c r="BQ331" s="254">
        <f t="shared" si="1976"/>
        <v>0</v>
      </c>
      <c r="BR331" s="261">
        <f t="shared" si="1977"/>
        <v>3</v>
      </c>
      <c r="BS331" s="252">
        <f t="shared" si="1978"/>
        <v>0</v>
      </c>
      <c r="BT331" s="252">
        <f t="shared" si="1979"/>
        <v>0</v>
      </c>
      <c r="BU331" s="252">
        <f t="shared" si="1980"/>
        <v>0</v>
      </c>
      <c r="BV331" s="254">
        <f t="shared" si="1981"/>
        <v>0</v>
      </c>
      <c r="BW331" s="261">
        <f t="shared" si="1982"/>
        <v>4</v>
      </c>
      <c r="BX331" s="262">
        <v>58</v>
      </c>
      <c r="BY331" s="262">
        <v>58</v>
      </c>
      <c r="BZ331" s="246" t="e">
        <f t="shared" si="1983"/>
        <v>#VALUE!</v>
      </c>
      <c r="CA331" s="246">
        <f t="shared" si="1984"/>
        <v>20</v>
      </c>
      <c r="CB331" s="246" t="e">
        <f t="shared" si="1985"/>
        <v>#VALUE!</v>
      </c>
      <c r="CC331" s="246" t="e">
        <f t="shared" si="1986"/>
        <v>#VALUE!</v>
      </c>
      <c r="CD331" s="246" t="e">
        <f t="shared" si="1987"/>
        <v>#VALUE!</v>
      </c>
      <c r="CE331" s="246" t="e">
        <f t="shared" si="1988"/>
        <v>#VALUE!</v>
      </c>
      <c r="CF331" s="246" t="e">
        <f t="shared" si="1989"/>
        <v>#VALUE!</v>
      </c>
      <c r="CG331" s="246" t="e">
        <f t="shared" si="1990"/>
        <v>#VALUE!</v>
      </c>
      <c r="CH331" s="246" t="e">
        <f t="shared" si="1991"/>
        <v>#VALUE!</v>
      </c>
      <c r="CI331" s="246" t="e">
        <f t="shared" si="1992"/>
        <v>#VALUE!</v>
      </c>
      <c r="CJ331" s="246" t="e">
        <f t="shared" si="1993"/>
        <v>#VALUE!</v>
      </c>
      <c r="CK331" s="246" t="e">
        <f t="shared" si="1994"/>
        <v>#VALUE!</v>
      </c>
      <c r="CL331" s="246" t="e">
        <f t="shared" si="1995"/>
        <v>#VALUE!</v>
      </c>
      <c r="CM331" s="246" t="e">
        <f t="shared" si="1996"/>
        <v>#VALUE!</v>
      </c>
      <c r="CN331" s="246" t="e">
        <f t="shared" si="1997"/>
        <v>#VALUE!</v>
      </c>
      <c r="CO331" s="263" t="str">
        <f t="shared" si="1998"/>
        <v>2023PEC AI 351</v>
      </c>
      <c r="CP331" s="246" t="e">
        <f t="shared" si="1999"/>
        <v>#VALUE!</v>
      </c>
      <c r="CQ331" s="211"/>
      <c r="CR331" s="246">
        <f t="shared" si="2000"/>
        <v>20</v>
      </c>
      <c r="CS331" s="246" t="e">
        <f t="shared" si="2001"/>
        <v>#VALUE!</v>
      </c>
      <c r="CT331" s="246" t="e">
        <f t="shared" si="2002"/>
        <v>#VALUE!</v>
      </c>
      <c r="CU331" s="246" t="e">
        <f t="shared" si="2003"/>
        <v>#VALUE!</v>
      </c>
      <c r="CV331" s="246" t="e">
        <f t="shared" si="2004"/>
        <v>#VALUE!</v>
      </c>
      <c r="CW331" s="246" t="e">
        <f t="shared" si="2005"/>
        <v>#VALUE!</v>
      </c>
      <c r="CX331" s="246" t="e">
        <f t="shared" si="2006"/>
        <v>#VALUE!</v>
      </c>
      <c r="CY331" s="246" t="e">
        <f t="shared" si="2007"/>
        <v>#VALUE!</v>
      </c>
      <c r="CZ331" s="246" t="e">
        <f t="shared" si="2008"/>
        <v>#VALUE!</v>
      </c>
      <c r="DA331" s="246" t="e">
        <f t="shared" si="2009"/>
        <v>#VALUE!</v>
      </c>
      <c r="DB331" s="246" t="e">
        <f t="shared" si="2010"/>
        <v>#VALUE!</v>
      </c>
      <c r="DC331" s="246" t="e">
        <f t="shared" si="2011"/>
        <v>#VALUE!</v>
      </c>
      <c r="DD331" s="246" t="e">
        <f t="shared" si="2012"/>
        <v>#VALUE!</v>
      </c>
      <c r="DE331" s="212"/>
      <c r="DF331" s="212" t="e">
        <f t="shared" si="2013"/>
        <v>#VALUE!</v>
      </c>
      <c r="DG331" s="212"/>
      <c r="DH331" s="212"/>
      <c r="DI331" s="212"/>
      <c r="DJ331" s="212"/>
      <c r="DK331" s="212"/>
      <c r="DL331" s="212"/>
      <c r="DM331" s="212"/>
      <c r="DN331" s="212"/>
      <c r="DO331" s="212"/>
      <c r="DP331" s="212"/>
      <c r="DQ331" s="212"/>
      <c r="DR331" s="264">
        <f t="shared" si="2014"/>
        <v>58</v>
      </c>
      <c r="DS331" s="241">
        <f t="shared" si="2015"/>
        <v>12</v>
      </c>
      <c r="DT331" s="212">
        <f t="shared" si="2016"/>
        <v>9</v>
      </c>
      <c r="DU331" s="212">
        <f t="shared" si="2017"/>
        <v>9</v>
      </c>
      <c r="DV331" s="212">
        <f t="shared" si="2018"/>
        <v>7</v>
      </c>
      <c r="DW331" s="212">
        <f t="shared" si="2019"/>
        <v>9</v>
      </c>
      <c r="DX331" s="264">
        <f t="shared" si="2020"/>
        <v>3</v>
      </c>
      <c r="DY331" s="265">
        <f t="shared" si="2021"/>
        <v>9</v>
      </c>
      <c r="DZ331" s="212">
        <f t="shared" si="2022"/>
        <v>58</v>
      </c>
      <c r="EA331" s="212">
        <f t="shared" si="2023"/>
        <v>12</v>
      </c>
      <c r="EB331" s="212">
        <f t="shared" si="2024"/>
        <v>9</v>
      </c>
      <c r="EC331" s="212">
        <f t="shared" ref="EC331:ED331" si="2474">IF(ISEVEN($B331),DT331,0)</f>
        <v>0</v>
      </c>
      <c r="ED331" s="212">
        <f t="shared" si="2474"/>
        <v>0</v>
      </c>
      <c r="EE331" s="212">
        <f t="shared" ref="EE331:EF331" si="2475">IF(ISODD($B331),DU331,0)</f>
        <v>9</v>
      </c>
      <c r="EF331" s="212">
        <f t="shared" si="2475"/>
        <v>7</v>
      </c>
      <c r="EG331" s="212">
        <f t="shared" si="2027"/>
        <v>0</v>
      </c>
      <c r="EH331" s="212">
        <f t="shared" si="2028"/>
        <v>9</v>
      </c>
      <c r="EI331" s="212">
        <f t="shared" ref="EI331:EJ331" si="2476">IF(ISEVEN($B331),DW331,0)</f>
        <v>0</v>
      </c>
      <c r="EJ331" s="212">
        <f t="shared" si="2476"/>
        <v>0</v>
      </c>
      <c r="EK331" s="264">
        <f t="shared" ref="EK331:EL331" si="2477">IF(ISODD($B331),DX331,0)</f>
        <v>3</v>
      </c>
      <c r="EL331" s="212">
        <f t="shared" si="2477"/>
        <v>9</v>
      </c>
      <c r="EM331" s="212">
        <f t="shared" si="2031"/>
        <v>0</v>
      </c>
      <c r="EN331" s="212"/>
      <c r="EO331" s="212"/>
      <c r="EP331" s="241">
        <f t="shared" si="2032"/>
        <v>12</v>
      </c>
      <c r="EQ331" s="212">
        <f t="shared" si="2033"/>
        <v>10</v>
      </c>
      <c r="ER331" s="212">
        <f t="shared" si="2034"/>
        <v>10</v>
      </c>
      <c r="ES331" s="212">
        <f t="shared" si="2035"/>
        <v>9</v>
      </c>
      <c r="ET331" s="264">
        <f t="shared" si="2036"/>
        <v>8</v>
      </c>
      <c r="EU331" s="212">
        <f t="shared" si="2037"/>
        <v>9</v>
      </c>
      <c r="EV331" s="212"/>
      <c r="EW331" s="212">
        <f t="shared" si="2038"/>
        <v>58</v>
      </c>
      <c r="EX331" s="212">
        <f t="shared" si="2039"/>
        <v>12</v>
      </c>
      <c r="EY331" s="212">
        <f t="shared" si="2040"/>
        <v>10</v>
      </c>
      <c r="EZ331" s="212">
        <f t="shared" ref="EZ331:FA331" si="2478">IF(ISEVEN($B331),EQ331,0)</f>
        <v>0</v>
      </c>
      <c r="FA331" s="212">
        <f t="shared" si="2478"/>
        <v>0</v>
      </c>
      <c r="FB331" s="212">
        <f t="shared" ref="FB331:FC331" si="2479">IF(ISODD($B331),ER331,0)</f>
        <v>10</v>
      </c>
      <c r="FC331" s="212">
        <f t="shared" si="2479"/>
        <v>9</v>
      </c>
      <c r="FD331" s="212">
        <f t="shared" si="2043"/>
        <v>0</v>
      </c>
      <c r="FE331" s="264">
        <f t="shared" si="2044"/>
        <v>8</v>
      </c>
      <c r="FF331" s="212">
        <f t="shared" ref="FF331:FG331" si="2480">IF(ISEVEN($B331),ET331,0)</f>
        <v>0</v>
      </c>
      <c r="FG331" s="212">
        <f t="shared" si="2480"/>
        <v>0</v>
      </c>
      <c r="FH331" s="212">
        <f t="shared" si="2046"/>
        <v>9</v>
      </c>
      <c r="FI331" s="212">
        <v>0</v>
      </c>
      <c r="FJ331" s="212">
        <v>0</v>
      </c>
      <c r="FK331" s="212"/>
      <c r="FL331" s="212"/>
      <c r="FM331" s="262">
        <v>58</v>
      </c>
    </row>
    <row r="332" spans="1:169" ht="15.75" customHeight="1" x14ac:dyDescent="0.2">
      <c r="A332" s="268">
        <v>319</v>
      </c>
      <c r="B332" s="266">
        <v>213423243321</v>
      </c>
      <c r="C332" s="266" t="s">
        <v>325</v>
      </c>
      <c r="D332" s="250"/>
      <c r="E332" s="267" t="s">
        <v>326</v>
      </c>
      <c r="F332" s="252">
        <f t="shared" si="1913"/>
        <v>2</v>
      </c>
      <c r="G332" s="252">
        <f t="shared" si="1914"/>
        <v>2</v>
      </c>
      <c r="H332" s="252">
        <f t="shared" si="1915"/>
        <v>2</v>
      </c>
      <c r="I332" s="252">
        <f t="shared" si="1916"/>
        <v>0</v>
      </c>
      <c r="J332" s="252">
        <f t="shared" si="1917"/>
        <v>0</v>
      </c>
      <c r="K332" s="252">
        <f t="shared" si="1918"/>
        <v>0</v>
      </c>
      <c r="L332" s="252">
        <f t="shared" si="1919"/>
        <v>0</v>
      </c>
      <c r="M332" s="252">
        <f t="shared" si="1920"/>
        <v>0</v>
      </c>
      <c r="N332" s="252">
        <f t="shared" si="1921"/>
        <v>0</v>
      </c>
      <c r="O332" s="253">
        <f t="shared" si="1922"/>
        <v>0</v>
      </c>
      <c r="P332" s="252">
        <f t="shared" si="1923"/>
        <v>5</v>
      </c>
      <c r="Q332" s="252">
        <f t="shared" si="1924"/>
        <v>0</v>
      </c>
      <c r="R332" s="252">
        <f t="shared" si="1925"/>
        <v>0</v>
      </c>
      <c r="S332" s="254">
        <f t="shared" si="1926"/>
        <v>0</v>
      </c>
      <c r="T332" s="255">
        <f t="shared" si="1927"/>
        <v>3</v>
      </c>
      <c r="U332" s="252">
        <f t="shared" si="1928"/>
        <v>0</v>
      </c>
      <c r="V332" s="252">
        <f t="shared" si="1929"/>
        <v>0</v>
      </c>
      <c r="W332" s="252">
        <f t="shared" si="1930"/>
        <v>0</v>
      </c>
      <c r="X332" s="254">
        <f t="shared" si="1931"/>
        <v>0</v>
      </c>
      <c r="Y332" s="256">
        <f t="shared" si="1932"/>
        <v>4</v>
      </c>
      <c r="Z332" s="252">
        <f t="shared" si="1933"/>
        <v>0</v>
      </c>
      <c r="AA332" s="252">
        <f t="shared" si="1934"/>
        <v>0</v>
      </c>
      <c r="AB332" s="252">
        <f t="shared" si="1935"/>
        <v>0</v>
      </c>
      <c r="AC332" s="254">
        <f t="shared" si="1936"/>
        <v>0</v>
      </c>
      <c r="AD332" s="255">
        <f t="shared" si="1937"/>
        <v>4</v>
      </c>
      <c r="AE332" s="252">
        <f t="shared" si="1938"/>
        <v>5</v>
      </c>
      <c r="AF332" s="252">
        <f t="shared" si="1939"/>
        <v>0</v>
      </c>
      <c r="AG332" s="252">
        <f t="shared" si="1940"/>
        <v>0</v>
      </c>
      <c r="AH332" s="254">
        <f t="shared" si="1941"/>
        <v>0</v>
      </c>
      <c r="AI332" s="257">
        <f t="shared" si="1942"/>
        <v>3</v>
      </c>
      <c r="AJ332" s="252">
        <f t="shared" si="1943"/>
        <v>4</v>
      </c>
      <c r="AK332" s="252">
        <f t="shared" si="1944"/>
        <v>0</v>
      </c>
      <c r="AL332" s="252">
        <f t="shared" si="1945"/>
        <v>0</v>
      </c>
      <c r="AM332" s="254">
        <f t="shared" si="1946"/>
        <v>0</v>
      </c>
      <c r="AN332" s="257">
        <f t="shared" si="1947"/>
        <v>3</v>
      </c>
      <c r="AO332" s="252">
        <f t="shared" si="1948"/>
        <v>0</v>
      </c>
      <c r="AP332" s="252">
        <f t="shared" si="1949"/>
        <v>0</v>
      </c>
      <c r="AQ332" s="252">
        <f t="shared" si="1950"/>
        <v>0</v>
      </c>
      <c r="AR332" s="254">
        <f t="shared" si="1951"/>
        <v>0</v>
      </c>
      <c r="AS332" s="257">
        <f t="shared" si="1952"/>
        <v>4</v>
      </c>
      <c r="AT332" s="252">
        <f t="shared" si="1953"/>
        <v>5</v>
      </c>
      <c r="AU332" s="252">
        <f t="shared" si="1954"/>
        <v>0</v>
      </c>
      <c r="AV332" s="252">
        <f t="shared" si="1955"/>
        <v>0</v>
      </c>
      <c r="AW332" s="254">
        <f t="shared" si="1956"/>
        <v>0</v>
      </c>
      <c r="AX332" s="258">
        <f t="shared" si="1957"/>
        <v>3</v>
      </c>
      <c r="AY332" s="252">
        <f t="shared" si="1958"/>
        <v>0</v>
      </c>
      <c r="AZ332" s="252">
        <f t="shared" si="1959"/>
        <v>0</v>
      </c>
      <c r="BA332" s="252">
        <f t="shared" si="1960"/>
        <v>0</v>
      </c>
      <c r="BB332" s="254">
        <f t="shared" si="1961"/>
        <v>0</v>
      </c>
      <c r="BC332" s="257">
        <f t="shared" si="1962"/>
        <v>4</v>
      </c>
      <c r="BD332" s="252">
        <f t="shared" si="1963"/>
        <v>0</v>
      </c>
      <c r="BE332" s="252">
        <f t="shared" si="1964"/>
        <v>0</v>
      </c>
      <c r="BF332" s="252">
        <f t="shared" si="1965"/>
        <v>0</v>
      </c>
      <c r="BG332" s="254">
        <f t="shared" si="1966"/>
        <v>0</v>
      </c>
      <c r="BH332" s="257">
        <f t="shared" si="1967"/>
        <v>4</v>
      </c>
      <c r="BI332" s="252">
        <f t="shared" si="1968"/>
        <v>0</v>
      </c>
      <c r="BJ332" s="252">
        <f t="shared" si="1969"/>
        <v>0</v>
      </c>
      <c r="BK332" s="252">
        <f t="shared" si="1970"/>
        <v>0</v>
      </c>
      <c r="BL332" s="254">
        <f t="shared" si="1971"/>
        <v>0</v>
      </c>
      <c r="BM332" s="260">
        <f t="shared" si="1972"/>
        <v>4</v>
      </c>
      <c r="BN332" s="252">
        <f t="shared" si="1973"/>
        <v>5</v>
      </c>
      <c r="BO332" s="252">
        <f t="shared" si="1974"/>
        <v>0</v>
      </c>
      <c r="BP332" s="252">
        <f t="shared" si="1975"/>
        <v>0</v>
      </c>
      <c r="BQ332" s="254">
        <f t="shared" si="1976"/>
        <v>0</v>
      </c>
      <c r="BR332" s="261">
        <f t="shared" si="1977"/>
        <v>3</v>
      </c>
      <c r="BS332" s="252">
        <f t="shared" si="1978"/>
        <v>0</v>
      </c>
      <c r="BT332" s="252">
        <f t="shared" si="1979"/>
        <v>0</v>
      </c>
      <c r="BU332" s="252">
        <f t="shared" si="1980"/>
        <v>0</v>
      </c>
      <c r="BV332" s="254">
        <f t="shared" si="1981"/>
        <v>0</v>
      </c>
      <c r="BW332" s="261">
        <f t="shared" si="1982"/>
        <v>4</v>
      </c>
      <c r="BX332" s="262">
        <v>30</v>
      </c>
      <c r="BY332" s="262">
        <v>30</v>
      </c>
      <c r="BZ332" s="246" t="e">
        <f t="shared" si="1983"/>
        <v>#VALUE!</v>
      </c>
      <c r="CA332" s="246">
        <f t="shared" si="1984"/>
        <v>20</v>
      </c>
      <c r="CB332" s="246" t="e">
        <f t="shared" si="1985"/>
        <v>#VALUE!</v>
      </c>
      <c r="CC332" s="246" t="e">
        <f t="shared" si="1986"/>
        <v>#VALUE!</v>
      </c>
      <c r="CD332" s="246" t="e">
        <f t="shared" si="1987"/>
        <v>#VALUE!</v>
      </c>
      <c r="CE332" s="246" t="e">
        <f t="shared" si="1988"/>
        <v>#VALUE!</v>
      </c>
      <c r="CF332" s="246" t="e">
        <f t="shared" si="1989"/>
        <v>#VALUE!</v>
      </c>
      <c r="CG332" s="246" t="e">
        <f t="shared" si="1990"/>
        <v>#VALUE!</v>
      </c>
      <c r="CH332" s="246" t="e">
        <f t="shared" si="1991"/>
        <v>#VALUE!</v>
      </c>
      <c r="CI332" s="246" t="e">
        <f t="shared" si="1992"/>
        <v>#VALUE!</v>
      </c>
      <c r="CJ332" s="246" t="e">
        <f t="shared" si="1993"/>
        <v>#VALUE!</v>
      </c>
      <c r="CK332" s="246" t="e">
        <f t="shared" si="1994"/>
        <v>#VALUE!</v>
      </c>
      <c r="CL332" s="246" t="e">
        <f t="shared" si="1995"/>
        <v>#VALUE!</v>
      </c>
      <c r="CM332" s="246" t="e">
        <f t="shared" si="1996"/>
        <v>#VALUE!</v>
      </c>
      <c r="CN332" s="246" t="e">
        <f t="shared" si="1997"/>
        <v>#VALUE!</v>
      </c>
      <c r="CO332" s="263" t="str">
        <f t="shared" si="1998"/>
        <v>2023PEC AI 223</v>
      </c>
      <c r="CP332" s="246" t="e">
        <f t="shared" si="1999"/>
        <v>#VALUE!</v>
      </c>
      <c r="CQ332" s="211"/>
      <c r="CR332" s="246">
        <f t="shared" si="2000"/>
        <v>20</v>
      </c>
      <c r="CS332" s="246" t="e">
        <f t="shared" si="2001"/>
        <v>#VALUE!</v>
      </c>
      <c r="CT332" s="246" t="e">
        <f t="shared" si="2002"/>
        <v>#VALUE!</v>
      </c>
      <c r="CU332" s="246" t="e">
        <f t="shared" si="2003"/>
        <v>#VALUE!</v>
      </c>
      <c r="CV332" s="246" t="e">
        <f t="shared" si="2004"/>
        <v>#VALUE!</v>
      </c>
      <c r="CW332" s="246" t="e">
        <f t="shared" si="2005"/>
        <v>#VALUE!</v>
      </c>
      <c r="CX332" s="246" t="e">
        <f t="shared" si="2006"/>
        <v>#VALUE!</v>
      </c>
      <c r="CY332" s="246" t="e">
        <f t="shared" si="2007"/>
        <v>#VALUE!</v>
      </c>
      <c r="CZ332" s="246" t="e">
        <f t="shared" si="2008"/>
        <v>#VALUE!</v>
      </c>
      <c r="DA332" s="246" t="e">
        <f t="shared" si="2009"/>
        <v>#VALUE!</v>
      </c>
      <c r="DB332" s="246" t="e">
        <f t="shared" si="2010"/>
        <v>#VALUE!</v>
      </c>
      <c r="DC332" s="246" t="e">
        <f t="shared" si="2011"/>
        <v>#VALUE!</v>
      </c>
      <c r="DD332" s="246" t="e">
        <f t="shared" si="2012"/>
        <v>#VALUE!</v>
      </c>
      <c r="DE332" s="212"/>
      <c r="DF332" s="212" t="e">
        <f t="shared" si="2013"/>
        <v>#VALUE!</v>
      </c>
      <c r="DG332" s="212"/>
      <c r="DH332" s="212"/>
      <c r="DI332" s="212"/>
      <c r="DJ332" s="212"/>
      <c r="DK332" s="212"/>
      <c r="DL332" s="212"/>
      <c r="DM332" s="212"/>
      <c r="DN332" s="212"/>
      <c r="DO332" s="212"/>
      <c r="DP332" s="212"/>
      <c r="DQ332" s="212"/>
      <c r="DR332" s="264">
        <f t="shared" si="2014"/>
        <v>30</v>
      </c>
      <c r="DS332" s="241">
        <f t="shared" si="2015"/>
        <v>6</v>
      </c>
      <c r="DT332" s="212">
        <f t="shared" si="2016"/>
        <v>5</v>
      </c>
      <c r="DU332" s="212">
        <f t="shared" si="2017"/>
        <v>5</v>
      </c>
      <c r="DV332" s="212">
        <f t="shared" si="2018"/>
        <v>4</v>
      </c>
      <c r="DW332" s="212">
        <f t="shared" si="2019"/>
        <v>5</v>
      </c>
      <c r="DX332" s="264">
        <f t="shared" si="2020"/>
        <v>0</v>
      </c>
      <c r="DY332" s="265">
        <f t="shared" si="2021"/>
        <v>5</v>
      </c>
      <c r="DZ332" s="212">
        <f t="shared" si="2022"/>
        <v>30</v>
      </c>
      <c r="EA332" s="212">
        <f t="shared" si="2023"/>
        <v>6</v>
      </c>
      <c r="EB332" s="212">
        <f t="shared" si="2024"/>
        <v>5</v>
      </c>
      <c r="EC332" s="212">
        <f t="shared" ref="EC332:ED332" si="2481">IF(ISEVEN($B332),DT332,0)</f>
        <v>0</v>
      </c>
      <c r="ED332" s="212">
        <f t="shared" si="2481"/>
        <v>0</v>
      </c>
      <c r="EE332" s="212">
        <f t="shared" ref="EE332:EF332" si="2482">IF(ISODD($B332),DU332,0)</f>
        <v>5</v>
      </c>
      <c r="EF332" s="212">
        <f t="shared" si="2482"/>
        <v>4</v>
      </c>
      <c r="EG332" s="212">
        <f t="shared" si="2027"/>
        <v>0</v>
      </c>
      <c r="EH332" s="212">
        <f t="shared" si="2028"/>
        <v>5</v>
      </c>
      <c r="EI332" s="212">
        <f t="shared" ref="EI332:EJ332" si="2483">IF(ISEVEN($B332),DW332,0)</f>
        <v>0</v>
      </c>
      <c r="EJ332" s="212">
        <f t="shared" si="2483"/>
        <v>0</v>
      </c>
      <c r="EK332" s="264">
        <f t="shared" ref="EK332:EL332" si="2484">IF(ISODD($B332),DX332,0)</f>
        <v>0</v>
      </c>
      <c r="EL332" s="212">
        <f t="shared" si="2484"/>
        <v>5</v>
      </c>
      <c r="EM332" s="212">
        <f t="shared" si="2031"/>
        <v>0</v>
      </c>
      <c r="EN332" s="212"/>
      <c r="EO332" s="212"/>
      <c r="EP332" s="241">
        <f t="shared" si="2032"/>
        <v>6</v>
      </c>
      <c r="EQ332" s="212">
        <f t="shared" si="2033"/>
        <v>6</v>
      </c>
      <c r="ER332" s="212">
        <f t="shared" si="2034"/>
        <v>6</v>
      </c>
      <c r="ES332" s="212">
        <f t="shared" si="2035"/>
        <v>5</v>
      </c>
      <c r="ET332" s="264">
        <f t="shared" si="2036"/>
        <v>2</v>
      </c>
      <c r="EU332" s="212">
        <f t="shared" si="2037"/>
        <v>5</v>
      </c>
      <c r="EV332" s="212"/>
      <c r="EW332" s="212">
        <f t="shared" si="2038"/>
        <v>30</v>
      </c>
      <c r="EX332" s="212">
        <f t="shared" si="2039"/>
        <v>6</v>
      </c>
      <c r="EY332" s="212">
        <f t="shared" si="2040"/>
        <v>6</v>
      </c>
      <c r="EZ332" s="212">
        <f t="shared" ref="EZ332:FA332" si="2485">IF(ISEVEN($B332),EQ332,0)</f>
        <v>0</v>
      </c>
      <c r="FA332" s="212">
        <f t="shared" si="2485"/>
        <v>0</v>
      </c>
      <c r="FB332" s="212">
        <f t="shared" ref="FB332:FC332" si="2486">IF(ISODD($B332),ER332,0)</f>
        <v>6</v>
      </c>
      <c r="FC332" s="212">
        <f t="shared" si="2486"/>
        <v>5</v>
      </c>
      <c r="FD332" s="212">
        <f t="shared" si="2043"/>
        <v>0</v>
      </c>
      <c r="FE332" s="264">
        <f t="shared" si="2044"/>
        <v>2</v>
      </c>
      <c r="FF332" s="212">
        <f t="shared" ref="FF332:FG332" si="2487">IF(ISEVEN($B332),ET332,0)</f>
        <v>0</v>
      </c>
      <c r="FG332" s="212">
        <f t="shared" si="2487"/>
        <v>0</v>
      </c>
      <c r="FH332" s="212">
        <f t="shared" si="2046"/>
        <v>5</v>
      </c>
      <c r="FI332" s="212">
        <v>0</v>
      </c>
      <c r="FJ332" s="212">
        <v>0</v>
      </c>
      <c r="FK332" s="212"/>
      <c r="FL332" s="212"/>
      <c r="FM332" s="262">
        <v>30</v>
      </c>
    </row>
    <row r="333" spans="1:169" ht="15.75" customHeight="1" x14ac:dyDescent="0.2">
      <c r="A333" s="247">
        <v>320</v>
      </c>
      <c r="B333" s="266">
        <v>213423243322</v>
      </c>
      <c r="C333" s="266" t="s">
        <v>327</v>
      </c>
      <c r="D333" s="250"/>
      <c r="E333" s="267" t="s">
        <v>328</v>
      </c>
      <c r="F333" s="252">
        <f t="shared" si="1913"/>
        <v>2</v>
      </c>
      <c r="G333" s="252">
        <f t="shared" si="1914"/>
        <v>2</v>
      </c>
      <c r="H333" s="252">
        <f t="shared" si="1915"/>
        <v>2</v>
      </c>
      <c r="I333" s="252">
        <f t="shared" si="1916"/>
        <v>2</v>
      </c>
      <c r="J333" s="252">
        <f t="shared" si="1917"/>
        <v>2</v>
      </c>
      <c r="K333" s="252">
        <f t="shared" si="1918"/>
        <v>2</v>
      </c>
      <c r="L333" s="252">
        <f t="shared" si="1919"/>
        <v>2</v>
      </c>
      <c r="M333" s="252">
        <f t="shared" si="1920"/>
        <v>2</v>
      </c>
      <c r="N333" s="252">
        <f t="shared" si="1921"/>
        <v>2</v>
      </c>
      <c r="O333" s="253">
        <f t="shared" si="1922"/>
        <v>0</v>
      </c>
      <c r="P333" s="252">
        <f t="shared" si="1923"/>
        <v>0</v>
      </c>
      <c r="Q333" s="252">
        <f t="shared" si="1924"/>
        <v>0</v>
      </c>
      <c r="R333" s="252">
        <f t="shared" si="1925"/>
        <v>0</v>
      </c>
      <c r="S333" s="254">
        <f t="shared" si="1926"/>
        <v>0</v>
      </c>
      <c r="T333" s="255">
        <f t="shared" si="1927"/>
        <v>4</v>
      </c>
      <c r="U333" s="252">
        <f t="shared" si="1928"/>
        <v>12</v>
      </c>
      <c r="V333" s="252">
        <f t="shared" si="1929"/>
        <v>0</v>
      </c>
      <c r="W333" s="252">
        <f t="shared" si="1930"/>
        <v>0</v>
      </c>
      <c r="X333" s="254">
        <f t="shared" si="1931"/>
        <v>0</v>
      </c>
      <c r="Y333" s="256">
        <f t="shared" si="1932"/>
        <v>3</v>
      </c>
      <c r="Z333" s="252">
        <f t="shared" si="1933"/>
        <v>13</v>
      </c>
      <c r="AA333" s="252">
        <f t="shared" si="1934"/>
        <v>0</v>
      </c>
      <c r="AB333" s="252">
        <f t="shared" si="1935"/>
        <v>0</v>
      </c>
      <c r="AC333" s="254">
        <f t="shared" si="1936"/>
        <v>0</v>
      </c>
      <c r="AD333" s="255">
        <f t="shared" si="1937"/>
        <v>3</v>
      </c>
      <c r="AE333" s="252">
        <f t="shared" si="1938"/>
        <v>0</v>
      </c>
      <c r="AF333" s="252">
        <f t="shared" si="1939"/>
        <v>0</v>
      </c>
      <c r="AG333" s="252">
        <f t="shared" si="1940"/>
        <v>0</v>
      </c>
      <c r="AH333" s="254">
        <f t="shared" si="1941"/>
        <v>0</v>
      </c>
      <c r="AI333" s="257">
        <f t="shared" si="1942"/>
        <v>4</v>
      </c>
      <c r="AJ333" s="252">
        <f t="shared" si="1943"/>
        <v>0</v>
      </c>
      <c r="AK333" s="252">
        <f t="shared" si="1944"/>
        <v>0</v>
      </c>
      <c r="AL333" s="252">
        <f t="shared" si="1945"/>
        <v>0</v>
      </c>
      <c r="AM333" s="254">
        <f t="shared" si="1946"/>
        <v>0</v>
      </c>
      <c r="AN333" s="257">
        <f t="shared" si="1947"/>
        <v>4</v>
      </c>
      <c r="AO333" s="252">
        <f t="shared" si="1948"/>
        <v>13</v>
      </c>
      <c r="AP333" s="252">
        <f t="shared" si="1949"/>
        <v>0</v>
      </c>
      <c r="AQ333" s="252">
        <f t="shared" si="1950"/>
        <v>0</v>
      </c>
      <c r="AR333" s="254">
        <f t="shared" si="1951"/>
        <v>0</v>
      </c>
      <c r="AS333" s="257">
        <f t="shared" si="1952"/>
        <v>3</v>
      </c>
      <c r="AT333" s="252">
        <f t="shared" si="1953"/>
        <v>0</v>
      </c>
      <c r="AU333" s="252">
        <f t="shared" si="1954"/>
        <v>0</v>
      </c>
      <c r="AV333" s="252">
        <f t="shared" si="1955"/>
        <v>0</v>
      </c>
      <c r="AW333" s="254">
        <f t="shared" si="1956"/>
        <v>0</v>
      </c>
      <c r="AX333" s="258">
        <f t="shared" si="1957"/>
        <v>4</v>
      </c>
      <c r="AY333" s="252">
        <f t="shared" si="1958"/>
        <v>13</v>
      </c>
      <c r="AZ333" s="252">
        <f t="shared" si="1959"/>
        <v>0</v>
      </c>
      <c r="BA333" s="252">
        <f t="shared" si="1960"/>
        <v>0</v>
      </c>
      <c r="BB333" s="254">
        <f t="shared" si="1961"/>
        <v>0</v>
      </c>
      <c r="BC333" s="257">
        <f t="shared" si="1962"/>
        <v>3</v>
      </c>
      <c r="BD333" s="259">
        <f t="shared" si="1963"/>
        <v>6</v>
      </c>
      <c r="BE333" s="252">
        <f t="shared" si="1964"/>
        <v>0</v>
      </c>
      <c r="BF333" s="252">
        <f t="shared" si="1965"/>
        <v>0</v>
      </c>
      <c r="BG333" s="254">
        <f t="shared" si="1966"/>
        <v>0</v>
      </c>
      <c r="BH333" s="257">
        <f t="shared" si="1967"/>
        <v>3</v>
      </c>
      <c r="BI333" s="252">
        <f t="shared" si="1968"/>
        <v>0</v>
      </c>
      <c r="BJ333" s="252">
        <f t="shared" si="1969"/>
        <v>0</v>
      </c>
      <c r="BK333" s="252">
        <f t="shared" si="1970"/>
        <v>0</v>
      </c>
      <c r="BL333" s="254">
        <f t="shared" si="1971"/>
        <v>0</v>
      </c>
      <c r="BM333" s="260">
        <f t="shared" si="1972"/>
        <v>4</v>
      </c>
      <c r="BN333" s="252">
        <f t="shared" si="1973"/>
        <v>0</v>
      </c>
      <c r="BO333" s="252">
        <f t="shared" si="1974"/>
        <v>0</v>
      </c>
      <c r="BP333" s="252">
        <f t="shared" si="1975"/>
        <v>0</v>
      </c>
      <c r="BQ333" s="254">
        <f t="shared" si="1976"/>
        <v>0</v>
      </c>
      <c r="BR333" s="261">
        <f t="shared" si="1977"/>
        <v>4</v>
      </c>
      <c r="BS333" s="252">
        <f t="shared" si="1978"/>
        <v>13</v>
      </c>
      <c r="BT333" s="252">
        <f t="shared" si="1979"/>
        <v>0</v>
      </c>
      <c r="BU333" s="252">
        <f t="shared" si="1980"/>
        <v>0</v>
      </c>
      <c r="BV333" s="254">
        <f t="shared" si="1981"/>
        <v>0</v>
      </c>
      <c r="BW333" s="261">
        <f t="shared" si="1982"/>
        <v>3</v>
      </c>
      <c r="BX333" s="262">
        <v>88</v>
      </c>
      <c r="BY333" s="262">
        <v>88</v>
      </c>
      <c r="BZ333" s="246" t="e">
        <f t="shared" si="1983"/>
        <v>#VALUE!</v>
      </c>
      <c r="CA333" s="246">
        <f t="shared" si="1984"/>
        <v>20</v>
      </c>
      <c r="CB333" s="246" t="e">
        <f t="shared" si="1985"/>
        <v>#VALUE!</v>
      </c>
      <c r="CC333" s="246" t="e">
        <f t="shared" si="1986"/>
        <v>#VALUE!</v>
      </c>
      <c r="CD333" s="246" t="e">
        <f t="shared" si="1987"/>
        <v>#VALUE!</v>
      </c>
      <c r="CE333" s="246" t="e">
        <f t="shared" si="1988"/>
        <v>#VALUE!</v>
      </c>
      <c r="CF333" s="246" t="e">
        <f t="shared" si="1989"/>
        <v>#VALUE!</v>
      </c>
      <c r="CG333" s="246" t="e">
        <f t="shared" si="1990"/>
        <v>#VALUE!</v>
      </c>
      <c r="CH333" s="246" t="e">
        <f t="shared" si="1991"/>
        <v>#VALUE!</v>
      </c>
      <c r="CI333" s="246" t="e">
        <f t="shared" si="1992"/>
        <v>#VALUE!</v>
      </c>
      <c r="CJ333" s="246" t="e">
        <f t="shared" si="1993"/>
        <v>#VALUE!</v>
      </c>
      <c r="CK333" s="246" t="e">
        <f t="shared" si="1994"/>
        <v>#VALUE!</v>
      </c>
      <c r="CL333" s="246" t="e">
        <f t="shared" si="1995"/>
        <v>#VALUE!</v>
      </c>
      <c r="CM333" s="246" t="e">
        <f t="shared" si="1996"/>
        <v>#VALUE!</v>
      </c>
      <c r="CN333" s="246" t="e">
        <f t="shared" si="1997"/>
        <v>#VALUE!</v>
      </c>
      <c r="CO333" s="263" t="str">
        <f t="shared" si="1998"/>
        <v>2023PEC AI 224</v>
      </c>
      <c r="CP333" s="246" t="e">
        <f t="shared" si="1999"/>
        <v>#VALUE!</v>
      </c>
      <c r="CQ333" s="211"/>
      <c r="CR333" s="246">
        <f t="shared" si="2000"/>
        <v>20</v>
      </c>
      <c r="CS333" s="246" t="e">
        <f t="shared" si="2001"/>
        <v>#VALUE!</v>
      </c>
      <c r="CT333" s="246" t="e">
        <f t="shared" si="2002"/>
        <v>#VALUE!</v>
      </c>
      <c r="CU333" s="246" t="e">
        <f t="shared" si="2003"/>
        <v>#VALUE!</v>
      </c>
      <c r="CV333" s="246" t="e">
        <f t="shared" si="2004"/>
        <v>#VALUE!</v>
      </c>
      <c r="CW333" s="246" t="e">
        <f t="shared" si="2005"/>
        <v>#VALUE!</v>
      </c>
      <c r="CX333" s="246" t="e">
        <f t="shared" si="2006"/>
        <v>#VALUE!</v>
      </c>
      <c r="CY333" s="246" t="e">
        <f t="shared" si="2007"/>
        <v>#VALUE!</v>
      </c>
      <c r="CZ333" s="246" t="e">
        <f t="shared" si="2008"/>
        <v>#VALUE!</v>
      </c>
      <c r="DA333" s="246" t="e">
        <f t="shared" si="2009"/>
        <v>#VALUE!</v>
      </c>
      <c r="DB333" s="246" t="e">
        <f t="shared" si="2010"/>
        <v>#VALUE!</v>
      </c>
      <c r="DC333" s="246" t="e">
        <f t="shared" si="2011"/>
        <v>#VALUE!</v>
      </c>
      <c r="DD333" s="246" t="e">
        <f t="shared" si="2012"/>
        <v>#VALUE!</v>
      </c>
      <c r="DE333" s="212"/>
      <c r="DF333" s="212" t="e">
        <f t="shared" si="2013"/>
        <v>#VALUE!</v>
      </c>
      <c r="DG333" s="212"/>
      <c r="DH333" s="212"/>
      <c r="DI333" s="212"/>
      <c r="DJ333" s="212"/>
      <c r="DK333" s="212"/>
      <c r="DL333" s="212"/>
      <c r="DM333" s="212"/>
      <c r="DN333" s="212"/>
      <c r="DO333" s="212"/>
      <c r="DP333" s="212"/>
      <c r="DQ333" s="212"/>
      <c r="DR333" s="264">
        <f t="shared" si="2014"/>
        <v>88</v>
      </c>
      <c r="DS333" s="241">
        <f t="shared" si="2015"/>
        <v>18</v>
      </c>
      <c r="DT333" s="212">
        <f t="shared" si="2016"/>
        <v>12</v>
      </c>
      <c r="DU333" s="212">
        <f t="shared" si="2017"/>
        <v>13</v>
      </c>
      <c r="DV333" s="212">
        <f t="shared" si="2018"/>
        <v>13</v>
      </c>
      <c r="DW333" s="212">
        <f t="shared" si="2019"/>
        <v>13</v>
      </c>
      <c r="DX333" s="264">
        <f t="shared" si="2020"/>
        <v>6</v>
      </c>
      <c r="DY333" s="265">
        <f t="shared" si="2021"/>
        <v>13</v>
      </c>
      <c r="DZ333" s="212">
        <f t="shared" si="2022"/>
        <v>88</v>
      </c>
      <c r="EA333" s="212">
        <f t="shared" si="2023"/>
        <v>18</v>
      </c>
      <c r="EB333" s="212">
        <f t="shared" si="2024"/>
        <v>0</v>
      </c>
      <c r="EC333" s="212">
        <f t="shared" ref="EC333:ED333" si="2488">IF(ISEVEN($B333),DT333,0)</f>
        <v>12</v>
      </c>
      <c r="ED333" s="212">
        <f t="shared" si="2488"/>
        <v>13</v>
      </c>
      <c r="EE333" s="212">
        <f t="shared" ref="EE333:EF333" si="2489">IF(ISODD($B333),DU333,0)</f>
        <v>0</v>
      </c>
      <c r="EF333" s="212">
        <f t="shared" si="2489"/>
        <v>0</v>
      </c>
      <c r="EG333" s="212">
        <f t="shared" si="2027"/>
        <v>13</v>
      </c>
      <c r="EH333" s="212">
        <f t="shared" si="2028"/>
        <v>0</v>
      </c>
      <c r="EI333" s="212">
        <f t="shared" ref="EI333:EJ333" si="2490">IF(ISEVEN($B333),DW333,0)</f>
        <v>13</v>
      </c>
      <c r="EJ333" s="264">
        <f t="shared" si="2490"/>
        <v>6</v>
      </c>
      <c r="EK333" s="212">
        <f t="shared" ref="EK333:EL333" si="2491">IF(ISODD($B333),DX333,0)</f>
        <v>0</v>
      </c>
      <c r="EL333" s="212">
        <f t="shared" si="2491"/>
        <v>0</v>
      </c>
      <c r="EM333" s="212">
        <f t="shared" si="2031"/>
        <v>13</v>
      </c>
      <c r="EN333" s="212"/>
      <c r="EO333" s="212"/>
      <c r="EP333" s="241">
        <f t="shared" si="2032"/>
        <v>18</v>
      </c>
      <c r="EQ333" s="212">
        <f t="shared" si="2033"/>
        <v>15</v>
      </c>
      <c r="ER333" s="212">
        <f t="shared" si="2034"/>
        <v>15</v>
      </c>
      <c r="ES333" s="212">
        <f t="shared" si="2035"/>
        <v>15</v>
      </c>
      <c r="ET333" s="264">
        <f t="shared" si="2036"/>
        <v>11</v>
      </c>
      <c r="EU333" s="212">
        <f t="shared" si="2037"/>
        <v>14</v>
      </c>
      <c r="EV333" s="212"/>
      <c r="EW333" s="212">
        <f t="shared" si="2038"/>
        <v>88</v>
      </c>
      <c r="EX333" s="212">
        <f t="shared" si="2039"/>
        <v>18</v>
      </c>
      <c r="EY333" s="212">
        <f t="shared" si="2040"/>
        <v>0</v>
      </c>
      <c r="EZ333" s="212">
        <f t="shared" ref="EZ333:FA333" si="2492">IF(ISEVEN($B333),EQ333,0)</f>
        <v>15</v>
      </c>
      <c r="FA333" s="212">
        <f t="shared" si="2492"/>
        <v>15</v>
      </c>
      <c r="FB333" s="212">
        <f t="shared" ref="FB333:FC333" si="2493">IF(ISODD($B333),ER333,0)</f>
        <v>0</v>
      </c>
      <c r="FC333" s="212">
        <f t="shared" si="2493"/>
        <v>0</v>
      </c>
      <c r="FD333" s="212">
        <f t="shared" si="2043"/>
        <v>15</v>
      </c>
      <c r="FE333" s="212">
        <f t="shared" si="2044"/>
        <v>0</v>
      </c>
      <c r="FF333" s="264">
        <f t="shared" ref="FF333:FG333" si="2494">IF(ISEVEN($B333),ET333,0)</f>
        <v>11</v>
      </c>
      <c r="FG333" s="212">
        <f t="shared" si="2494"/>
        <v>14</v>
      </c>
      <c r="FH333" s="212">
        <f t="shared" si="2046"/>
        <v>0</v>
      </c>
      <c r="FI333" s="212">
        <v>0</v>
      </c>
      <c r="FJ333" s="212">
        <v>0</v>
      </c>
      <c r="FK333" s="212"/>
      <c r="FL333" s="212"/>
      <c r="FM333" s="262">
        <v>88</v>
      </c>
    </row>
    <row r="334" spans="1:169" ht="15.75" customHeight="1" x14ac:dyDescent="0.2">
      <c r="A334" s="268">
        <v>321</v>
      </c>
      <c r="B334" s="266">
        <v>213423243323</v>
      </c>
      <c r="C334" s="266" t="s">
        <v>329</v>
      </c>
      <c r="D334" s="250"/>
      <c r="E334" s="267" t="s">
        <v>330</v>
      </c>
      <c r="F334" s="252">
        <f t="shared" si="1913"/>
        <v>2</v>
      </c>
      <c r="G334" s="252">
        <f t="shared" si="1914"/>
        <v>2</v>
      </c>
      <c r="H334" s="252">
        <f t="shared" si="1915"/>
        <v>2</v>
      </c>
      <c r="I334" s="252">
        <f t="shared" si="1916"/>
        <v>2</v>
      </c>
      <c r="J334" s="252">
        <f t="shared" si="1917"/>
        <v>2</v>
      </c>
      <c r="K334" s="252">
        <f t="shared" si="1918"/>
        <v>2</v>
      </c>
      <c r="L334" s="252">
        <f t="shared" si="1919"/>
        <v>2</v>
      </c>
      <c r="M334" s="252">
        <f t="shared" si="1920"/>
        <v>2</v>
      </c>
      <c r="N334" s="252">
        <f t="shared" si="1921"/>
        <v>0</v>
      </c>
      <c r="O334" s="253">
        <f t="shared" si="1922"/>
        <v>0</v>
      </c>
      <c r="P334" s="252">
        <f t="shared" si="1923"/>
        <v>12</v>
      </c>
      <c r="Q334" s="252">
        <f t="shared" si="1924"/>
        <v>0</v>
      </c>
      <c r="R334" s="252">
        <f t="shared" si="1925"/>
        <v>0</v>
      </c>
      <c r="S334" s="254">
        <f t="shared" si="1926"/>
        <v>0</v>
      </c>
      <c r="T334" s="255">
        <f t="shared" si="1927"/>
        <v>3</v>
      </c>
      <c r="U334" s="252">
        <f t="shared" si="1928"/>
        <v>0</v>
      </c>
      <c r="V334" s="252">
        <f t="shared" si="1929"/>
        <v>0</v>
      </c>
      <c r="W334" s="252">
        <f t="shared" si="1930"/>
        <v>0</v>
      </c>
      <c r="X334" s="254">
        <f t="shared" si="1931"/>
        <v>0</v>
      </c>
      <c r="Y334" s="256">
        <f t="shared" si="1932"/>
        <v>4</v>
      </c>
      <c r="Z334" s="252">
        <f t="shared" si="1933"/>
        <v>0</v>
      </c>
      <c r="AA334" s="252">
        <f t="shared" si="1934"/>
        <v>0</v>
      </c>
      <c r="AB334" s="252">
        <f t="shared" si="1935"/>
        <v>0</v>
      </c>
      <c r="AC334" s="254">
        <f t="shared" si="1936"/>
        <v>0</v>
      </c>
      <c r="AD334" s="255">
        <f t="shared" si="1937"/>
        <v>4</v>
      </c>
      <c r="AE334" s="252">
        <f t="shared" si="1938"/>
        <v>12</v>
      </c>
      <c r="AF334" s="252">
        <f t="shared" si="1939"/>
        <v>0</v>
      </c>
      <c r="AG334" s="252">
        <f t="shared" si="1940"/>
        <v>0</v>
      </c>
      <c r="AH334" s="254">
        <f t="shared" si="1941"/>
        <v>0</v>
      </c>
      <c r="AI334" s="257">
        <f t="shared" si="1942"/>
        <v>3</v>
      </c>
      <c r="AJ334" s="252">
        <f t="shared" si="1943"/>
        <v>10</v>
      </c>
      <c r="AK334" s="252">
        <f t="shared" si="1944"/>
        <v>0</v>
      </c>
      <c r="AL334" s="252">
        <f t="shared" si="1945"/>
        <v>0</v>
      </c>
      <c r="AM334" s="254">
        <f t="shared" si="1946"/>
        <v>0</v>
      </c>
      <c r="AN334" s="257">
        <f t="shared" si="1947"/>
        <v>3</v>
      </c>
      <c r="AO334" s="252">
        <f t="shared" si="1948"/>
        <v>0</v>
      </c>
      <c r="AP334" s="252">
        <f t="shared" si="1949"/>
        <v>0</v>
      </c>
      <c r="AQ334" s="252">
        <f t="shared" si="1950"/>
        <v>0</v>
      </c>
      <c r="AR334" s="254">
        <f t="shared" si="1951"/>
        <v>0</v>
      </c>
      <c r="AS334" s="257">
        <f t="shared" si="1952"/>
        <v>4</v>
      </c>
      <c r="AT334" s="252">
        <f t="shared" si="1953"/>
        <v>12</v>
      </c>
      <c r="AU334" s="252">
        <f t="shared" si="1954"/>
        <v>0</v>
      </c>
      <c r="AV334" s="252">
        <f t="shared" si="1955"/>
        <v>0</v>
      </c>
      <c r="AW334" s="254">
        <f t="shared" si="1956"/>
        <v>0</v>
      </c>
      <c r="AX334" s="258">
        <f t="shared" si="1957"/>
        <v>3</v>
      </c>
      <c r="AY334" s="252">
        <f t="shared" si="1958"/>
        <v>0</v>
      </c>
      <c r="AZ334" s="252">
        <f t="shared" si="1959"/>
        <v>0</v>
      </c>
      <c r="BA334" s="252">
        <f t="shared" si="1960"/>
        <v>0</v>
      </c>
      <c r="BB334" s="254">
        <f t="shared" si="1961"/>
        <v>0</v>
      </c>
      <c r="BC334" s="257">
        <f t="shared" si="1962"/>
        <v>4</v>
      </c>
      <c r="BD334" s="252">
        <f t="shared" si="1963"/>
        <v>0</v>
      </c>
      <c r="BE334" s="252">
        <f t="shared" si="1964"/>
        <v>0</v>
      </c>
      <c r="BF334" s="252">
        <f t="shared" si="1965"/>
        <v>0</v>
      </c>
      <c r="BG334" s="254">
        <f t="shared" si="1966"/>
        <v>0</v>
      </c>
      <c r="BH334" s="257">
        <f t="shared" si="1967"/>
        <v>4</v>
      </c>
      <c r="BI334" s="259">
        <f t="shared" si="1968"/>
        <v>6</v>
      </c>
      <c r="BJ334" s="252">
        <f t="shared" si="1969"/>
        <v>0</v>
      </c>
      <c r="BK334" s="252">
        <f t="shared" si="1970"/>
        <v>0</v>
      </c>
      <c r="BL334" s="254">
        <f t="shared" si="1971"/>
        <v>0</v>
      </c>
      <c r="BM334" s="260">
        <f t="shared" si="1972"/>
        <v>3</v>
      </c>
      <c r="BN334" s="252">
        <f t="shared" si="1973"/>
        <v>12</v>
      </c>
      <c r="BO334" s="252">
        <f t="shared" si="1974"/>
        <v>0</v>
      </c>
      <c r="BP334" s="252">
        <f t="shared" si="1975"/>
        <v>0</v>
      </c>
      <c r="BQ334" s="254">
        <f t="shared" si="1976"/>
        <v>0</v>
      </c>
      <c r="BR334" s="261">
        <f t="shared" si="1977"/>
        <v>3</v>
      </c>
      <c r="BS334" s="252">
        <f t="shared" si="1978"/>
        <v>0</v>
      </c>
      <c r="BT334" s="252">
        <f t="shared" si="1979"/>
        <v>0</v>
      </c>
      <c r="BU334" s="252">
        <f t="shared" si="1980"/>
        <v>0</v>
      </c>
      <c r="BV334" s="254">
        <f t="shared" si="1981"/>
        <v>0</v>
      </c>
      <c r="BW334" s="261">
        <f t="shared" si="1982"/>
        <v>4</v>
      </c>
      <c r="BX334" s="262">
        <v>80</v>
      </c>
      <c r="BY334" s="262">
        <v>80</v>
      </c>
      <c r="BZ334" s="246" t="e">
        <f t="shared" si="1983"/>
        <v>#VALUE!</v>
      </c>
      <c r="CA334" s="246">
        <f t="shared" si="1984"/>
        <v>14</v>
      </c>
      <c r="CB334" s="246" t="e">
        <f t="shared" si="1985"/>
        <v>#VALUE!</v>
      </c>
      <c r="CC334" s="246" t="e">
        <f t="shared" si="1986"/>
        <v>#VALUE!</v>
      </c>
      <c r="CD334" s="246" t="e">
        <f t="shared" si="1987"/>
        <v>#VALUE!</v>
      </c>
      <c r="CE334" s="246" t="e">
        <f t="shared" si="1988"/>
        <v>#VALUE!</v>
      </c>
      <c r="CF334" s="246" t="e">
        <f t="shared" si="1989"/>
        <v>#VALUE!</v>
      </c>
      <c r="CG334" s="246" t="e">
        <f t="shared" si="1990"/>
        <v>#VALUE!</v>
      </c>
      <c r="CH334" s="246" t="e">
        <f t="shared" si="1991"/>
        <v>#VALUE!</v>
      </c>
      <c r="CI334" s="246" t="e">
        <f t="shared" si="1992"/>
        <v>#VALUE!</v>
      </c>
      <c r="CJ334" s="246" t="e">
        <f t="shared" si="1993"/>
        <v>#VALUE!</v>
      </c>
      <c r="CK334" s="246" t="e">
        <f t="shared" si="1994"/>
        <v>#VALUE!</v>
      </c>
      <c r="CL334" s="246" t="e">
        <f t="shared" si="1995"/>
        <v>#VALUE!</v>
      </c>
      <c r="CM334" s="246" t="e">
        <f t="shared" si="1996"/>
        <v>#VALUE!</v>
      </c>
      <c r="CN334" s="246" t="e">
        <f t="shared" si="1997"/>
        <v>#VALUE!</v>
      </c>
      <c r="CO334" s="263" t="str">
        <f t="shared" si="1998"/>
        <v>2023PEC AI 225</v>
      </c>
      <c r="CP334" s="246" t="e">
        <f t="shared" si="1999"/>
        <v>#VALUE!</v>
      </c>
      <c r="CQ334" s="211"/>
      <c r="CR334" s="246">
        <f t="shared" si="2000"/>
        <v>13</v>
      </c>
      <c r="CS334" s="246" t="e">
        <f t="shared" si="2001"/>
        <v>#VALUE!</v>
      </c>
      <c r="CT334" s="246" t="e">
        <f t="shared" si="2002"/>
        <v>#VALUE!</v>
      </c>
      <c r="CU334" s="246" t="e">
        <f t="shared" si="2003"/>
        <v>#VALUE!</v>
      </c>
      <c r="CV334" s="246" t="e">
        <f t="shared" si="2004"/>
        <v>#VALUE!</v>
      </c>
      <c r="CW334" s="246" t="e">
        <f t="shared" si="2005"/>
        <v>#VALUE!</v>
      </c>
      <c r="CX334" s="246" t="e">
        <f t="shared" si="2006"/>
        <v>#VALUE!</v>
      </c>
      <c r="CY334" s="246" t="e">
        <f t="shared" si="2007"/>
        <v>#VALUE!</v>
      </c>
      <c r="CZ334" s="246" t="e">
        <f t="shared" si="2008"/>
        <v>#VALUE!</v>
      </c>
      <c r="DA334" s="246" t="e">
        <f t="shared" si="2009"/>
        <v>#VALUE!</v>
      </c>
      <c r="DB334" s="246" t="e">
        <f t="shared" si="2010"/>
        <v>#VALUE!</v>
      </c>
      <c r="DC334" s="246" t="e">
        <f t="shared" si="2011"/>
        <v>#VALUE!</v>
      </c>
      <c r="DD334" s="246" t="e">
        <f t="shared" si="2012"/>
        <v>#VALUE!</v>
      </c>
      <c r="DE334" s="212"/>
      <c r="DF334" s="212" t="e">
        <f t="shared" si="2013"/>
        <v>#VALUE!</v>
      </c>
      <c r="DG334" s="212"/>
      <c r="DH334" s="212"/>
      <c r="DI334" s="212"/>
      <c r="DJ334" s="212"/>
      <c r="DK334" s="212"/>
      <c r="DL334" s="212"/>
      <c r="DM334" s="212"/>
      <c r="DN334" s="212"/>
      <c r="DO334" s="212"/>
      <c r="DP334" s="212"/>
      <c r="DQ334" s="212"/>
      <c r="DR334" s="264">
        <f t="shared" si="2014"/>
        <v>80</v>
      </c>
      <c r="DS334" s="241">
        <f t="shared" si="2015"/>
        <v>16</v>
      </c>
      <c r="DT334" s="212">
        <f t="shared" si="2016"/>
        <v>12</v>
      </c>
      <c r="DU334" s="212">
        <f t="shared" si="2017"/>
        <v>12</v>
      </c>
      <c r="DV334" s="212">
        <f t="shared" si="2018"/>
        <v>10</v>
      </c>
      <c r="DW334" s="212">
        <f t="shared" si="2019"/>
        <v>12</v>
      </c>
      <c r="DX334" s="264">
        <f t="shared" si="2020"/>
        <v>6</v>
      </c>
      <c r="DY334" s="265">
        <f t="shared" si="2021"/>
        <v>12</v>
      </c>
      <c r="DZ334" s="212">
        <f t="shared" si="2022"/>
        <v>80</v>
      </c>
      <c r="EA334" s="212">
        <f t="shared" si="2023"/>
        <v>16</v>
      </c>
      <c r="EB334" s="212">
        <f t="shared" si="2024"/>
        <v>12</v>
      </c>
      <c r="EC334" s="212">
        <f t="shared" ref="EC334:ED334" si="2495">IF(ISEVEN($B334),DT334,0)</f>
        <v>0</v>
      </c>
      <c r="ED334" s="212">
        <f t="shared" si="2495"/>
        <v>0</v>
      </c>
      <c r="EE334" s="212">
        <f t="shared" ref="EE334:EF334" si="2496">IF(ISODD($B334),DU334,0)</f>
        <v>12</v>
      </c>
      <c r="EF334" s="212">
        <f t="shared" si="2496"/>
        <v>10</v>
      </c>
      <c r="EG334" s="212">
        <f t="shared" si="2027"/>
        <v>0</v>
      </c>
      <c r="EH334" s="212">
        <f t="shared" si="2028"/>
        <v>12</v>
      </c>
      <c r="EI334" s="212">
        <f t="shared" ref="EI334:EJ334" si="2497">IF(ISEVEN($B334),DW334,0)</f>
        <v>0</v>
      </c>
      <c r="EJ334" s="212">
        <f t="shared" si="2497"/>
        <v>0</v>
      </c>
      <c r="EK334" s="264">
        <f t="shared" ref="EK334:EL334" si="2498">IF(ISODD($B334),DX334,0)</f>
        <v>6</v>
      </c>
      <c r="EL334" s="212">
        <f t="shared" si="2498"/>
        <v>12</v>
      </c>
      <c r="EM334" s="212">
        <f t="shared" si="2031"/>
        <v>0</v>
      </c>
      <c r="EN334" s="212"/>
      <c r="EO334" s="212"/>
      <c r="EP334" s="241">
        <f t="shared" si="2032"/>
        <v>16</v>
      </c>
      <c r="EQ334" s="212">
        <f t="shared" si="2033"/>
        <v>14</v>
      </c>
      <c r="ER334" s="212">
        <f t="shared" si="2034"/>
        <v>14</v>
      </c>
      <c r="ES334" s="212">
        <f t="shared" si="2035"/>
        <v>12</v>
      </c>
      <c r="ET334" s="264">
        <f t="shared" si="2036"/>
        <v>11</v>
      </c>
      <c r="EU334" s="212">
        <f t="shared" si="2037"/>
        <v>13</v>
      </c>
      <c r="EV334" s="212"/>
      <c r="EW334" s="212">
        <f t="shared" si="2038"/>
        <v>80</v>
      </c>
      <c r="EX334" s="212">
        <f t="shared" si="2039"/>
        <v>16</v>
      </c>
      <c r="EY334" s="212">
        <f t="shared" si="2040"/>
        <v>14</v>
      </c>
      <c r="EZ334" s="212">
        <f t="shared" ref="EZ334:FA334" si="2499">IF(ISEVEN($B334),EQ334,0)</f>
        <v>0</v>
      </c>
      <c r="FA334" s="212">
        <f t="shared" si="2499"/>
        <v>0</v>
      </c>
      <c r="FB334" s="212">
        <f t="shared" ref="FB334:FC334" si="2500">IF(ISODD($B334),ER334,0)</f>
        <v>14</v>
      </c>
      <c r="FC334" s="212">
        <f t="shared" si="2500"/>
        <v>12</v>
      </c>
      <c r="FD334" s="212">
        <f t="shared" si="2043"/>
        <v>0</v>
      </c>
      <c r="FE334" s="264">
        <f t="shared" si="2044"/>
        <v>11</v>
      </c>
      <c r="FF334" s="212">
        <f t="shared" ref="FF334:FG334" si="2501">IF(ISEVEN($B334),ET334,0)</f>
        <v>0</v>
      </c>
      <c r="FG334" s="212">
        <f t="shared" si="2501"/>
        <v>0</v>
      </c>
      <c r="FH334" s="212">
        <f t="shared" si="2046"/>
        <v>13</v>
      </c>
      <c r="FI334" s="212">
        <v>0</v>
      </c>
      <c r="FJ334" s="212">
        <v>0</v>
      </c>
      <c r="FK334" s="212"/>
      <c r="FL334" s="212"/>
      <c r="FM334" s="262">
        <v>80</v>
      </c>
    </row>
    <row r="335" spans="1:169" ht="15.75" customHeight="1" x14ac:dyDescent="0.2">
      <c r="A335" s="247">
        <v>322</v>
      </c>
      <c r="B335" s="266">
        <v>213423243324</v>
      </c>
      <c r="C335" s="248" t="s">
        <v>335</v>
      </c>
      <c r="D335" s="250"/>
      <c r="E335" s="267" t="s">
        <v>334</v>
      </c>
      <c r="F335" s="252">
        <f t="shared" si="1913"/>
        <v>2</v>
      </c>
      <c r="G335" s="252">
        <f t="shared" si="1914"/>
        <v>2</v>
      </c>
      <c r="H335" s="252">
        <f t="shared" si="1915"/>
        <v>2</v>
      </c>
      <c r="I335" s="252">
        <f t="shared" si="1916"/>
        <v>2</v>
      </c>
      <c r="J335" s="252">
        <f t="shared" si="1917"/>
        <v>2</v>
      </c>
      <c r="K335" s="252">
        <f t="shared" si="1918"/>
        <v>2</v>
      </c>
      <c r="L335" s="252">
        <f t="shared" si="1919"/>
        <v>2</v>
      </c>
      <c r="M335" s="252">
        <f t="shared" si="1920"/>
        <v>0</v>
      </c>
      <c r="N335" s="252">
        <f t="shared" si="1921"/>
        <v>0</v>
      </c>
      <c r="O335" s="253">
        <f t="shared" si="1922"/>
        <v>0</v>
      </c>
      <c r="P335" s="252">
        <f t="shared" si="1923"/>
        <v>0</v>
      </c>
      <c r="Q335" s="252">
        <f t="shared" si="1924"/>
        <v>0</v>
      </c>
      <c r="R335" s="252">
        <f t="shared" si="1925"/>
        <v>0</v>
      </c>
      <c r="S335" s="254">
        <f t="shared" si="1926"/>
        <v>0</v>
      </c>
      <c r="T335" s="255">
        <f t="shared" si="1927"/>
        <v>4</v>
      </c>
      <c r="U335" s="252">
        <f t="shared" si="1928"/>
        <v>9</v>
      </c>
      <c r="V335" s="252">
        <f t="shared" si="1929"/>
        <v>0</v>
      </c>
      <c r="W335" s="252">
        <f t="shared" si="1930"/>
        <v>0</v>
      </c>
      <c r="X335" s="254">
        <f t="shared" si="1931"/>
        <v>0</v>
      </c>
      <c r="Y335" s="256">
        <f t="shared" si="1932"/>
        <v>3</v>
      </c>
      <c r="Z335" s="252">
        <f t="shared" si="1933"/>
        <v>10</v>
      </c>
      <c r="AA335" s="252">
        <f t="shared" si="1934"/>
        <v>0</v>
      </c>
      <c r="AB335" s="252">
        <f t="shared" si="1935"/>
        <v>0</v>
      </c>
      <c r="AC335" s="254">
        <f t="shared" si="1936"/>
        <v>0</v>
      </c>
      <c r="AD335" s="255">
        <f t="shared" si="1937"/>
        <v>3</v>
      </c>
      <c r="AE335" s="252">
        <f t="shared" si="1938"/>
        <v>0</v>
      </c>
      <c r="AF335" s="252">
        <f t="shared" si="1939"/>
        <v>0</v>
      </c>
      <c r="AG335" s="252">
        <f t="shared" si="1940"/>
        <v>0</v>
      </c>
      <c r="AH335" s="254">
        <f t="shared" si="1941"/>
        <v>0</v>
      </c>
      <c r="AI335" s="257">
        <f t="shared" si="1942"/>
        <v>4</v>
      </c>
      <c r="AJ335" s="252">
        <f t="shared" si="1943"/>
        <v>0</v>
      </c>
      <c r="AK335" s="252">
        <f t="shared" si="1944"/>
        <v>0</v>
      </c>
      <c r="AL335" s="252">
        <f t="shared" si="1945"/>
        <v>0</v>
      </c>
      <c r="AM335" s="254">
        <f t="shared" si="1946"/>
        <v>0</v>
      </c>
      <c r="AN335" s="257">
        <f t="shared" si="1947"/>
        <v>4</v>
      </c>
      <c r="AO335" s="252">
        <f t="shared" si="1948"/>
        <v>10</v>
      </c>
      <c r="AP335" s="252">
        <f t="shared" si="1949"/>
        <v>0</v>
      </c>
      <c r="AQ335" s="252">
        <f t="shared" si="1950"/>
        <v>0</v>
      </c>
      <c r="AR335" s="254">
        <f t="shared" si="1951"/>
        <v>0</v>
      </c>
      <c r="AS335" s="257">
        <f t="shared" si="1952"/>
        <v>3</v>
      </c>
      <c r="AT335" s="252">
        <f t="shared" si="1953"/>
        <v>0</v>
      </c>
      <c r="AU335" s="252">
        <f t="shared" si="1954"/>
        <v>0</v>
      </c>
      <c r="AV335" s="252">
        <f t="shared" si="1955"/>
        <v>0</v>
      </c>
      <c r="AW335" s="254">
        <f t="shared" si="1956"/>
        <v>0</v>
      </c>
      <c r="AX335" s="258">
        <f t="shared" si="1957"/>
        <v>4</v>
      </c>
      <c r="AY335" s="252">
        <f t="shared" si="1958"/>
        <v>10</v>
      </c>
      <c r="AZ335" s="252">
        <f t="shared" si="1959"/>
        <v>0</v>
      </c>
      <c r="BA335" s="252">
        <f t="shared" si="1960"/>
        <v>0</v>
      </c>
      <c r="BB335" s="254">
        <f t="shared" si="1961"/>
        <v>0</v>
      </c>
      <c r="BC335" s="257">
        <f t="shared" si="1962"/>
        <v>3</v>
      </c>
      <c r="BD335" s="259">
        <f t="shared" si="1963"/>
        <v>5</v>
      </c>
      <c r="BE335" s="252">
        <f t="shared" si="1964"/>
        <v>0</v>
      </c>
      <c r="BF335" s="252">
        <f t="shared" si="1965"/>
        <v>0</v>
      </c>
      <c r="BG335" s="254">
        <f t="shared" si="1966"/>
        <v>0</v>
      </c>
      <c r="BH335" s="257">
        <f t="shared" si="1967"/>
        <v>3</v>
      </c>
      <c r="BI335" s="252">
        <f t="shared" si="1968"/>
        <v>0</v>
      </c>
      <c r="BJ335" s="252">
        <f t="shared" si="1969"/>
        <v>0</v>
      </c>
      <c r="BK335" s="252">
        <f t="shared" si="1970"/>
        <v>0</v>
      </c>
      <c r="BL335" s="254">
        <f t="shared" si="1971"/>
        <v>0</v>
      </c>
      <c r="BM335" s="260">
        <f t="shared" si="1972"/>
        <v>4</v>
      </c>
      <c r="BN335" s="252">
        <f t="shared" si="1973"/>
        <v>0</v>
      </c>
      <c r="BO335" s="252">
        <f t="shared" si="1974"/>
        <v>0</v>
      </c>
      <c r="BP335" s="252">
        <f t="shared" si="1975"/>
        <v>0</v>
      </c>
      <c r="BQ335" s="254">
        <f t="shared" si="1976"/>
        <v>0</v>
      </c>
      <c r="BR335" s="261">
        <f t="shared" si="1977"/>
        <v>4</v>
      </c>
      <c r="BS335" s="252">
        <f t="shared" si="1978"/>
        <v>10</v>
      </c>
      <c r="BT335" s="252">
        <f t="shared" si="1979"/>
        <v>0</v>
      </c>
      <c r="BU335" s="252">
        <f t="shared" si="1980"/>
        <v>0</v>
      </c>
      <c r="BV335" s="254">
        <f t="shared" si="1981"/>
        <v>0</v>
      </c>
      <c r="BW335" s="261">
        <f t="shared" si="1982"/>
        <v>3</v>
      </c>
      <c r="BX335" s="262">
        <v>68</v>
      </c>
      <c r="BY335" s="262">
        <v>68</v>
      </c>
      <c r="BZ335" s="246" t="e">
        <f t="shared" si="1983"/>
        <v>#VALUE!</v>
      </c>
      <c r="CA335" s="246">
        <f t="shared" si="1984"/>
        <v>20</v>
      </c>
      <c r="CB335" s="246" t="e">
        <f t="shared" si="1985"/>
        <v>#VALUE!</v>
      </c>
      <c r="CC335" s="246" t="e">
        <f t="shared" si="1986"/>
        <v>#VALUE!</v>
      </c>
      <c r="CD335" s="246" t="e">
        <f t="shared" si="1987"/>
        <v>#VALUE!</v>
      </c>
      <c r="CE335" s="246" t="e">
        <f t="shared" si="1988"/>
        <v>#VALUE!</v>
      </c>
      <c r="CF335" s="246" t="e">
        <f t="shared" si="1989"/>
        <v>#VALUE!</v>
      </c>
      <c r="CG335" s="246" t="e">
        <f t="shared" si="1990"/>
        <v>#VALUE!</v>
      </c>
      <c r="CH335" s="246" t="e">
        <f t="shared" si="1991"/>
        <v>#VALUE!</v>
      </c>
      <c r="CI335" s="246" t="e">
        <f t="shared" si="1992"/>
        <v>#VALUE!</v>
      </c>
      <c r="CJ335" s="246" t="e">
        <f t="shared" si="1993"/>
        <v>#VALUE!</v>
      </c>
      <c r="CK335" s="246" t="e">
        <f t="shared" si="1994"/>
        <v>#VALUE!</v>
      </c>
      <c r="CL335" s="246" t="e">
        <f t="shared" si="1995"/>
        <v>#VALUE!</v>
      </c>
      <c r="CM335" s="246" t="e">
        <f t="shared" si="1996"/>
        <v>#VALUE!</v>
      </c>
      <c r="CN335" s="246" t="e">
        <f t="shared" si="1997"/>
        <v>#VALUE!</v>
      </c>
      <c r="CO335" s="263" t="str">
        <f t="shared" si="1998"/>
        <v>2023PEC AI 228</v>
      </c>
      <c r="CP335" s="246" t="e">
        <f t="shared" si="1999"/>
        <v>#VALUE!</v>
      </c>
      <c r="CQ335" s="211"/>
      <c r="CR335" s="246">
        <f t="shared" si="2000"/>
        <v>20</v>
      </c>
      <c r="CS335" s="246" t="e">
        <f t="shared" si="2001"/>
        <v>#VALUE!</v>
      </c>
      <c r="CT335" s="246" t="e">
        <f t="shared" si="2002"/>
        <v>#VALUE!</v>
      </c>
      <c r="CU335" s="246" t="e">
        <f t="shared" si="2003"/>
        <v>#VALUE!</v>
      </c>
      <c r="CV335" s="246" t="e">
        <f t="shared" si="2004"/>
        <v>#VALUE!</v>
      </c>
      <c r="CW335" s="246" t="e">
        <f t="shared" si="2005"/>
        <v>#VALUE!</v>
      </c>
      <c r="CX335" s="246" t="e">
        <f t="shared" si="2006"/>
        <v>#VALUE!</v>
      </c>
      <c r="CY335" s="246" t="e">
        <f t="shared" si="2007"/>
        <v>#VALUE!</v>
      </c>
      <c r="CZ335" s="246" t="e">
        <f t="shared" si="2008"/>
        <v>#VALUE!</v>
      </c>
      <c r="DA335" s="246" t="e">
        <f t="shared" si="2009"/>
        <v>#VALUE!</v>
      </c>
      <c r="DB335" s="246" t="e">
        <f t="shared" si="2010"/>
        <v>#VALUE!</v>
      </c>
      <c r="DC335" s="246" t="e">
        <f t="shared" si="2011"/>
        <v>#VALUE!</v>
      </c>
      <c r="DD335" s="246" t="e">
        <f t="shared" si="2012"/>
        <v>#VALUE!</v>
      </c>
      <c r="DE335" s="212"/>
      <c r="DF335" s="212" t="e">
        <f t="shared" si="2013"/>
        <v>#VALUE!</v>
      </c>
      <c r="DG335" s="212"/>
      <c r="DH335" s="212"/>
      <c r="DI335" s="212"/>
      <c r="DJ335" s="212"/>
      <c r="DK335" s="212"/>
      <c r="DL335" s="212"/>
      <c r="DM335" s="212"/>
      <c r="DN335" s="212"/>
      <c r="DO335" s="212"/>
      <c r="DP335" s="212"/>
      <c r="DQ335" s="212"/>
      <c r="DR335" s="264">
        <f t="shared" si="2014"/>
        <v>68</v>
      </c>
      <c r="DS335" s="241">
        <f t="shared" si="2015"/>
        <v>14</v>
      </c>
      <c r="DT335" s="212">
        <f t="shared" si="2016"/>
        <v>9</v>
      </c>
      <c r="DU335" s="212">
        <f t="shared" si="2017"/>
        <v>10</v>
      </c>
      <c r="DV335" s="212">
        <f t="shared" si="2018"/>
        <v>10</v>
      </c>
      <c r="DW335" s="212">
        <f t="shared" si="2019"/>
        <v>10</v>
      </c>
      <c r="DX335" s="264">
        <f t="shared" si="2020"/>
        <v>5</v>
      </c>
      <c r="DY335" s="265">
        <f t="shared" si="2021"/>
        <v>10</v>
      </c>
      <c r="DZ335" s="212">
        <f t="shared" si="2022"/>
        <v>68</v>
      </c>
      <c r="EA335" s="212">
        <f t="shared" si="2023"/>
        <v>14</v>
      </c>
      <c r="EB335" s="212">
        <f t="shared" si="2024"/>
        <v>0</v>
      </c>
      <c r="EC335" s="212">
        <f t="shared" ref="EC335:ED335" si="2502">IF(ISEVEN($B335),DT335,0)</f>
        <v>9</v>
      </c>
      <c r="ED335" s="212">
        <f t="shared" si="2502"/>
        <v>10</v>
      </c>
      <c r="EE335" s="212">
        <f t="shared" ref="EE335:EF335" si="2503">IF(ISODD($B335),DU335,0)</f>
        <v>0</v>
      </c>
      <c r="EF335" s="212">
        <f t="shared" si="2503"/>
        <v>0</v>
      </c>
      <c r="EG335" s="212">
        <f t="shared" si="2027"/>
        <v>10</v>
      </c>
      <c r="EH335" s="212">
        <f t="shared" si="2028"/>
        <v>0</v>
      </c>
      <c r="EI335" s="212">
        <f t="shared" ref="EI335:EJ335" si="2504">IF(ISEVEN($B335),DW335,0)</f>
        <v>10</v>
      </c>
      <c r="EJ335" s="264">
        <f t="shared" si="2504"/>
        <v>5</v>
      </c>
      <c r="EK335" s="212">
        <f t="shared" ref="EK335:EL335" si="2505">IF(ISODD($B335),DX335,0)</f>
        <v>0</v>
      </c>
      <c r="EL335" s="212">
        <f t="shared" si="2505"/>
        <v>0</v>
      </c>
      <c r="EM335" s="212">
        <f t="shared" si="2031"/>
        <v>10</v>
      </c>
      <c r="EN335" s="212"/>
      <c r="EO335" s="212"/>
      <c r="EP335" s="241">
        <f t="shared" si="2032"/>
        <v>14</v>
      </c>
      <c r="EQ335" s="212">
        <f t="shared" si="2033"/>
        <v>11</v>
      </c>
      <c r="ER335" s="212">
        <f t="shared" si="2034"/>
        <v>12</v>
      </c>
      <c r="ES335" s="212">
        <f t="shared" si="2035"/>
        <v>12</v>
      </c>
      <c r="ET335" s="264">
        <f t="shared" si="2036"/>
        <v>8</v>
      </c>
      <c r="EU335" s="212">
        <f t="shared" si="2037"/>
        <v>11</v>
      </c>
      <c r="EV335" s="212"/>
      <c r="EW335" s="212">
        <f t="shared" si="2038"/>
        <v>68</v>
      </c>
      <c r="EX335" s="212">
        <f t="shared" si="2039"/>
        <v>14</v>
      </c>
      <c r="EY335" s="212">
        <f t="shared" si="2040"/>
        <v>0</v>
      </c>
      <c r="EZ335" s="212">
        <f t="shared" ref="EZ335:FA335" si="2506">IF(ISEVEN($B335),EQ335,0)</f>
        <v>11</v>
      </c>
      <c r="FA335" s="212">
        <f t="shared" si="2506"/>
        <v>12</v>
      </c>
      <c r="FB335" s="212">
        <f t="shared" ref="FB335:FC335" si="2507">IF(ISODD($B335),ER335,0)</f>
        <v>0</v>
      </c>
      <c r="FC335" s="212">
        <f t="shared" si="2507"/>
        <v>0</v>
      </c>
      <c r="FD335" s="212">
        <f t="shared" si="2043"/>
        <v>12</v>
      </c>
      <c r="FE335" s="212">
        <f t="shared" si="2044"/>
        <v>0</v>
      </c>
      <c r="FF335" s="264">
        <f t="shared" ref="FF335:FG335" si="2508">IF(ISEVEN($B335),ET335,0)</f>
        <v>8</v>
      </c>
      <c r="FG335" s="212">
        <f t="shared" si="2508"/>
        <v>11</v>
      </c>
      <c r="FH335" s="212">
        <f t="shared" si="2046"/>
        <v>0</v>
      </c>
      <c r="FI335" s="212">
        <v>0</v>
      </c>
      <c r="FJ335" s="212">
        <v>0</v>
      </c>
      <c r="FK335" s="212"/>
      <c r="FL335" s="212"/>
      <c r="FM335" s="262">
        <v>68</v>
      </c>
    </row>
    <row r="336" spans="1:169" ht="15.75" customHeight="1" x14ac:dyDescent="0.2">
      <c r="A336" s="268">
        <v>323</v>
      </c>
      <c r="B336" s="248">
        <v>213423243325</v>
      </c>
      <c r="C336" s="249" t="s">
        <v>585</v>
      </c>
      <c r="D336" s="250"/>
      <c r="E336" s="251" t="s">
        <v>586</v>
      </c>
      <c r="F336" s="252">
        <f t="shared" si="1913"/>
        <v>2</v>
      </c>
      <c r="G336" s="252">
        <f t="shared" si="1914"/>
        <v>2</v>
      </c>
      <c r="H336" s="252">
        <f t="shared" si="1915"/>
        <v>2</v>
      </c>
      <c r="I336" s="252">
        <f t="shared" si="1916"/>
        <v>2</v>
      </c>
      <c r="J336" s="252">
        <f t="shared" si="1917"/>
        <v>2</v>
      </c>
      <c r="K336" s="252">
        <f t="shared" si="1918"/>
        <v>2</v>
      </c>
      <c r="L336" s="252">
        <f t="shared" si="1919"/>
        <v>2</v>
      </c>
      <c r="M336" s="252">
        <f t="shared" si="1920"/>
        <v>2</v>
      </c>
      <c r="N336" s="252">
        <f t="shared" si="1921"/>
        <v>2</v>
      </c>
      <c r="O336" s="253">
        <f t="shared" si="1922"/>
        <v>0</v>
      </c>
      <c r="P336" s="252">
        <f t="shared" si="1923"/>
        <v>13</v>
      </c>
      <c r="Q336" s="252">
        <f t="shared" si="1924"/>
        <v>0</v>
      </c>
      <c r="R336" s="252">
        <f t="shared" si="1925"/>
        <v>0</v>
      </c>
      <c r="S336" s="254">
        <f t="shared" si="1926"/>
        <v>0</v>
      </c>
      <c r="T336" s="255">
        <f t="shared" si="1927"/>
        <v>3</v>
      </c>
      <c r="U336" s="252">
        <f t="shared" si="1928"/>
        <v>0</v>
      </c>
      <c r="V336" s="252">
        <f t="shared" si="1929"/>
        <v>0</v>
      </c>
      <c r="W336" s="252">
        <f t="shared" si="1930"/>
        <v>0</v>
      </c>
      <c r="X336" s="254">
        <f t="shared" si="1931"/>
        <v>0</v>
      </c>
      <c r="Y336" s="256">
        <f t="shared" si="1932"/>
        <v>4</v>
      </c>
      <c r="Z336" s="252">
        <f t="shared" si="1933"/>
        <v>0</v>
      </c>
      <c r="AA336" s="252">
        <f t="shared" si="1934"/>
        <v>0</v>
      </c>
      <c r="AB336" s="252">
        <f t="shared" si="1935"/>
        <v>0</v>
      </c>
      <c r="AC336" s="254">
        <f t="shared" si="1936"/>
        <v>0</v>
      </c>
      <c r="AD336" s="255">
        <f t="shared" si="1937"/>
        <v>4</v>
      </c>
      <c r="AE336" s="252">
        <f t="shared" si="1938"/>
        <v>13</v>
      </c>
      <c r="AF336" s="252">
        <f t="shared" si="1939"/>
        <v>0</v>
      </c>
      <c r="AG336" s="252">
        <f t="shared" si="1940"/>
        <v>0</v>
      </c>
      <c r="AH336" s="254">
        <f t="shared" si="1941"/>
        <v>0</v>
      </c>
      <c r="AI336" s="257">
        <f t="shared" si="1942"/>
        <v>3</v>
      </c>
      <c r="AJ336" s="252">
        <f t="shared" si="1943"/>
        <v>11</v>
      </c>
      <c r="AK336" s="252">
        <f t="shared" si="1944"/>
        <v>0</v>
      </c>
      <c r="AL336" s="252">
        <f t="shared" si="1945"/>
        <v>0</v>
      </c>
      <c r="AM336" s="254">
        <f t="shared" si="1946"/>
        <v>0</v>
      </c>
      <c r="AN336" s="257">
        <f t="shared" si="1947"/>
        <v>3</v>
      </c>
      <c r="AO336" s="252">
        <f t="shared" si="1948"/>
        <v>0</v>
      </c>
      <c r="AP336" s="252">
        <f t="shared" si="1949"/>
        <v>0</v>
      </c>
      <c r="AQ336" s="252">
        <f t="shared" si="1950"/>
        <v>0</v>
      </c>
      <c r="AR336" s="254">
        <f t="shared" si="1951"/>
        <v>0</v>
      </c>
      <c r="AS336" s="257">
        <f t="shared" si="1952"/>
        <v>4</v>
      </c>
      <c r="AT336" s="252">
        <f t="shared" si="1953"/>
        <v>13</v>
      </c>
      <c r="AU336" s="252">
        <f t="shared" si="1954"/>
        <v>0</v>
      </c>
      <c r="AV336" s="252">
        <f t="shared" si="1955"/>
        <v>0</v>
      </c>
      <c r="AW336" s="254">
        <f t="shared" si="1956"/>
        <v>0</v>
      </c>
      <c r="AX336" s="258">
        <f t="shared" si="1957"/>
        <v>3</v>
      </c>
      <c r="AY336" s="252">
        <f t="shared" si="1958"/>
        <v>0</v>
      </c>
      <c r="AZ336" s="252">
        <f t="shared" si="1959"/>
        <v>0</v>
      </c>
      <c r="BA336" s="252">
        <f t="shared" si="1960"/>
        <v>0</v>
      </c>
      <c r="BB336" s="254">
        <f t="shared" si="1961"/>
        <v>0</v>
      </c>
      <c r="BC336" s="257">
        <f t="shared" si="1962"/>
        <v>4</v>
      </c>
      <c r="BD336" s="252">
        <f t="shared" si="1963"/>
        <v>0</v>
      </c>
      <c r="BE336" s="252">
        <f t="shared" si="1964"/>
        <v>0</v>
      </c>
      <c r="BF336" s="252">
        <f t="shared" si="1965"/>
        <v>0</v>
      </c>
      <c r="BG336" s="254">
        <f t="shared" si="1966"/>
        <v>0</v>
      </c>
      <c r="BH336" s="257">
        <f t="shared" si="1967"/>
        <v>4</v>
      </c>
      <c r="BI336" s="259">
        <f t="shared" si="1968"/>
        <v>8</v>
      </c>
      <c r="BJ336" s="252">
        <f t="shared" si="1969"/>
        <v>0</v>
      </c>
      <c r="BK336" s="252">
        <f t="shared" si="1970"/>
        <v>0</v>
      </c>
      <c r="BL336" s="254">
        <f t="shared" si="1971"/>
        <v>0</v>
      </c>
      <c r="BM336" s="260">
        <f t="shared" si="1972"/>
        <v>3</v>
      </c>
      <c r="BN336" s="252">
        <f t="shared" si="1973"/>
        <v>14</v>
      </c>
      <c r="BO336" s="252">
        <f t="shared" si="1974"/>
        <v>0</v>
      </c>
      <c r="BP336" s="252">
        <f t="shared" si="1975"/>
        <v>0</v>
      </c>
      <c r="BQ336" s="254">
        <f t="shared" si="1976"/>
        <v>0</v>
      </c>
      <c r="BR336" s="261">
        <f t="shared" si="1977"/>
        <v>3</v>
      </c>
      <c r="BS336" s="252">
        <f t="shared" si="1978"/>
        <v>0</v>
      </c>
      <c r="BT336" s="252">
        <f t="shared" si="1979"/>
        <v>0</v>
      </c>
      <c r="BU336" s="252">
        <f t="shared" si="1980"/>
        <v>0</v>
      </c>
      <c r="BV336" s="254">
        <f t="shared" si="1981"/>
        <v>0</v>
      </c>
      <c r="BW336" s="261">
        <f t="shared" si="1982"/>
        <v>4</v>
      </c>
      <c r="BX336" s="262">
        <v>90</v>
      </c>
      <c r="BY336" s="262">
        <v>90</v>
      </c>
      <c r="BZ336" s="246" t="e">
        <f t="shared" si="1983"/>
        <v>#VALUE!</v>
      </c>
      <c r="CA336" s="246">
        <f t="shared" si="1984"/>
        <v>18</v>
      </c>
      <c r="CB336" s="246" t="e">
        <f t="shared" si="1985"/>
        <v>#VALUE!</v>
      </c>
      <c r="CC336" s="246" t="e">
        <f t="shared" si="1986"/>
        <v>#VALUE!</v>
      </c>
      <c r="CD336" s="246" t="e">
        <f t="shared" si="1987"/>
        <v>#VALUE!</v>
      </c>
      <c r="CE336" s="246" t="e">
        <f t="shared" si="1988"/>
        <v>#VALUE!</v>
      </c>
      <c r="CF336" s="246" t="e">
        <f t="shared" si="1989"/>
        <v>#VALUE!</v>
      </c>
      <c r="CG336" s="246" t="e">
        <f t="shared" si="1990"/>
        <v>#VALUE!</v>
      </c>
      <c r="CH336" s="246" t="e">
        <f t="shared" si="1991"/>
        <v>#VALUE!</v>
      </c>
      <c r="CI336" s="246" t="e">
        <f t="shared" si="1992"/>
        <v>#VALUE!</v>
      </c>
      <c r="CJ336" s="246" t="e">
        <f t="shared" si="1993"/>
        <v>#VALUE!</v>
      </c>
      <c r="CK336" s="246" t="e">
        <f t="shared" si="1994"/>
        <v>#VALUE!</v>
      </c>
      <c r="CL336" s="246" t="e">
        <f t="shared" si="1995"/>
        <v>#VALUE!</v>
      </c>
      <c r="CM336" s="246" t="e">
        <f t="shared" si="1996"/>
        <v>#VALUE!</v>
      </c>
      <c r="CN336" s="246" t="e">
        <f t="shared" si="1997"/>
        <v>#VALUE!</v>
      </c>
      <c r="CO336" s="263" t="str">
        <f t="shared" si="1998"/>
        <v>2023PEC AI 353</v>
      </c>
      <c r="CP336" s="246" t="e">
        <f t="shared" si="1999"/>
        <v>#VALUE!</v>
      </c>
      <c r="CQ336" s="211"/>
      <c r="CR336" s="246">
        <f t="shared" si="2000"/>
        <v>17</v>
      </c>
      <c r="CS336" s="246" t="e">
        <f t="shared" si="2001"/>
        <v>#VALUE!</v>
      </c>
      <c r="CT336" s="246" t="e">
        <f t="shared" si="2002"/>
        <v>#VALUE!</v>
      </c>
      <c r="CU336" s="246" t="e">
        <f t="shared" si="2003"/>
        <v>#VALUE!</v>
      </c>
      <c r="CV336" s="246" t="e">
        <f t="shared" si="2004"/>
        <v>#VALUE!</v>
      </c>
      <c r="CW336" s="246" t="e">
        <f t="shared" si="2005"/>
        <v>#VALUE!</v>
      </c>
      <c r="CX336" s="246" t="e">
        <f t="shared" si="2006"/>
        <v>#VALUE!</v>
      </c>
      <c r="CY336" s="246" t="e">
        <f t="shared" si="2007"/>
        <v>#VALUE!</v>
      </c>
      <c r="CZ336" s="246" t="e">
        <f t="shared" si="2008"/>
        <v>#VALUE!</v>
      </c>
      <c r="DA336" s="246" t="e">
        <f t="shared" si="2009"/>
        <v>#VALUE!</v>
      </c>
      <c r="DB336" s="246" t="e">
        <f t="shared" si="2010"/>
        <v>#VALUE!</v>
      </c>
      <c r="DC336" s="246" t="e">
        <f t="shared" si="2011"/>
        <v>#VALUE!</v>
      </c>
      <c r="DD336" s="246" t="e">
        <f t="shared" si="2012"/>
        <v>#VALUE!</v>
      </c>
      <c r="DE336" s="212"/>
      <c r="DF336" s="212" t="e">
        <f t="shared" si="2013"/>
        <v>#VALUE!</v>
      </c>
      <c r="DG336" s="212"/>
      <c r="DH336" s="212"/>
      <c r="DI336" s="212"/>
      <c r="DJ336" s="212"/>
      <c r="DK336" s="212"/>
      <c r="DL336" s="212"/>
      <c r="DM336" s="212"/>
      <c r="DN336" s="212"/>
      <c r="DO336" s="212"/>
      <c r="DP336" s="212"/>
      <c r="DQ336" s="212"/>
      <c r="DR336" s="264">
        <f t="shared" si="2014"/>
        <v>90</v>
      </c>
      <c r="DS336" s="241">
        <f t="shared" si="2015"/>
        <v>18</v>
      </c>
      <c r="DT336" s="212">
        <f t="shared" si="2016"/>
        <v>13</v>
      </c>
      <c r="DU336" s="212">
        <f t="shared" si="2017"/>
        <v>13</v>
      </c>
      <c r="DV336" s="212">
        <f t="shared" si="2018"/>
        <v>11</v>
      </c>
      <c r="DW336" s="212">
        <f t="shared" si="2019"/>
        <v>13</v>
      </c>
      <c r="DX336" s="264">
        <f t="shared" si="2020"/>
        <v>8</v>
      </c>
      <c r="DY336" s="265">
        <f t="shared" si="2021"/>
        <v>14</v>
      </c>
      <c r="DZ336" s="212">
        <f t="shared" si="2022"/>
        <v>90</v>
      </c>
      <c r="EA336" s="212">
        <f t="shared" si="2023"/>
        <v>18</v>
      </c>
      <c r="EB336" s="212">
        <f t="shared" si="2024"/>
        <v>13</v>
      </c>
      <c r="EC336" s="212">
        <f t="shared" ref="EC336:ED336" si="2509">IF(ISEVEN($B336),DT336,0)</f>
        <v>0</v>
      </c>
      <c r="ED336" s="212">
        <f t="shared" si="2509"/>
        <v>0</v>
      </c>
      <c r="EE336" s="212">
        <f t="shared" ref="EE336:EF336" si="2510">IF(ISODD($B336),DU336,0)</f>
        <v>13</v>
      </c>
      <c r="EF336" s="212">
        <f t="shared" si="2510"/>
        <v>11</v>
      </c>
      <c r="EG336" s="212">
        <f t="shared" si="2027"/>
        <v>0</v>
      </c>
      <c r="EH336" s="212">
        <f t="shared" si="2028"/>
        <v>13</v>
      </c>
      <c r="EI336" s="212">
        <f t="shared" ref="EI336:EJ336" si="2511">IF(ISEVEN($B336),DW336,0)</f>
        <v>0</v>
      </c>
      <c r="EJ336" s="212">
        <f t="shared" si="2511"/>
        <v>0</v>
      </c>
      <c r="EK336" s="264">
        <f t="shared" ref="EK336:EL336" si="2512">IF(ISODD($B336),DX336,0)</f>
        <v>8</v>
      </c>
      <c r="EL336" s="212">
        <f t="shared" si="2512"/>
        <v>14</v>
      </c>
      <c r="EM336" s="212">
        <f t="shared" si="2031"/>
        <v>0</v>
      </c>
      <c r="EN336" s="212"/>
      <c r="EO336" s="212"/>
      <c r="EP336" s="241">
        <f t="shared" si="2032"/>
        <v>18</v>
      </c>
      <c r="EQ336" s="212">
        <f t="shared" si="2033"/>
        <v>16</v>
      </c>
      <c r="ER336" s="212">
        <f t="shared" si="2034"/>
        <v>16</v>
      </c>
      <c r="ES336" s="212">
        <f t="shared" si="2035"/>
        <v>14</v>
      </c>
      <c r="ET336" s="264">
        <f t="shared" si="2036"/>
        <v>12</v>
      </c>
      <c r="EU336" s="212">
        <f t="shared" si="2037"/>
        <v>14</v>
      </c>
      <c r="EV336" s="212"/>
      <c r="EW336" s="212">
        <f t="shared" si="2038"/>
        <v>90</v>
      </c>
      <c r="EX336" s="212">
        <f t="shared" si="2039"/>
        <v>18</v>
      </c>
      <c r="EY336" s="212">
        <f t="shared" si="2040"/>
        <v>16</v>
      </c>
      <c r="EZ336" s="212">
        <f t="shared" ref="EZ336:FA336" si="2513">IF(ISEVEN($B336),EQ336,0)</f>
        <v>0</v>
      </c>
      <c r="FA336" s="212">
        <f t="shared" si="2513"/>
        <v>0</v>
      </c>
      <c r="FB336" s="212">
        <f t="shared" ref="FB336:FC336" si="2514">IF(ISODD($B336),ER336,0)</f>
        <v>16</v>
      </c>
      <c r="FC336" s="212">
        <f t="shared" si="2514"/>
        <v>14</v>
      </c>
      <c r="FD336" s="212">
        <f t="shared" si="2043"/>
        <v>0</v>
      </c>
      <c r="FE336" s="264">
        <f t="shared" si="2044"/>
        <v>12</v>
      </c>
      <c r="FF336" s="212">
        <f t="shared" ref="FF336:FG336" si="2515">IF(ISEVEN($B336),ET336,0)</f>
        <v>0</v>
      </c>
      <c r="FG336" s="212">
        <f t="shared" si="2515"/>
        <v>0</v>
      </c>
      <c r="FH336" s="212">
        <f t="shared" si="2046"/>
        <v>14</v>
      </c>
      <c r="FI336" s="212">
        <v>0</v>
      </c>
      <c r="FJ336" s="212">
        <v>0</v>
      </c>
      <c r="FK336" s="212"/>
      <c r="FL336" s="212"/>
      <c r="FM336" s="262">
        <v>90</v>
      </c>
    </row>
    <row r="337" spans="1:169" ht="15.75" customHeight="1" x14ac:dyDescent="0.2">
      <c r="A337" s="247">
        <v>324</v>
      </c>
      <c r="B337" s="266">
        <v>213423243326</v>
      </c>
      <c r="C337" s="248" t="s">
        <v>335</v>
      </c>
      <c r="D337" s="250"/>
      <c r="E337" s="267" t="s">
        <v>336</v>
      </c>
      <c r="F337" s="252">
        <f t="shared" si="1913"/>
        <v>2</v>
      </c>
      <c r="G337" s="252">
        <f t="shared" si="1914"/>
        <v>2</v>
      </c>
      <c r="H337" s="252">
        <f t="shared" si="1915"/>
        <v>2</v>
      </c>
      <c r="I337" s="252">
        <f t="shared" si="1916"/>
        <v>1</v>
      </c>
      <c r="J337" s="252">
        <f t="shared" si="1917"/>
        <v>0</v>
      </c>
      <c r="K337" s="252">
        <f t="shared" si="1918"/>
        <v>0</v>
      </c>
      <c r="L337" s="252">
        <f t="shared" si="1919"/>
        <v>0</v>
      </c>
      <c r="M337" s="252">
        <f t="shared" si="1920"/>
        <v>0</v>
      </c>
      <c r="N337" s="252">
        <f t="shared" si="1921"/>
        <v>0</v>
      </c>
      <c r="O337" s="253">
        <f t="shared" si="1922"/>
        <v>0</v>
      </c>
      <c r="P337" s="252">
        <f t="shared" si="1923"/>
        <v>0</v>
      </c>
      <c r="Q337" s="252">
        <f t="shared" si="1924"/>
        <v>0</v>
      </c>
      <c r="R337" s="252">
        <f t="shared" si="1925"/>
        <v>0</v>
      </c>
      <c r="S337" s="254">
        <f t="shared" si="1926"/>
        <v>0</v>
      </c>
      <c r="T337" s="255">
        <f t="shared" si="1927"/>
        <v>4</v>
      </c>
      <c r="U337" s="252">
        <f t="shared" si="1928"/>
        <v>5</v>
      </c>
      <c r="V337" s="252">
        <f t="shared" si="1929"/>
        <v>0</v>
      </c>
      <c r="W337" s="252">
        <f t="shared" si="1930"/>
        <v>0</v>
      </c>
      <c r="X337" s="254">
        <f t="shared" si="1931"/>
        <v>0</v>
      </c>
      <c r="Y337" s="256">
        <f t="shared" si="1932"/>
        <v>3</v>
      </c>
      <c r="Z337" s="252">
        <f t="shared" si="1933"/>
        <v>6</v>
      </c>
      <c r="AA337" s="252">
        <f t="shared" si="1934"/>
        <v>0</v>
      </c>
      <c r="AB337" s="252">
        <f t="shared" si="1935"/>
        <v>0</v>
      </c>
      <c r="AC337" s="254">
        <f t="shared" si="1936"/>
        <v>0</v>
      </c>
      <c r="AD337" s="255">
        <f t="shared" si="1937"/>
        <v>3</v>
      </c>
      <c r="AE337" s="252">
        <f t="shared" si="1938"/>
        <v>0</v>
      </c>
      <c r="AF337" s="252">
        <f t="shared" si="1939"/>
        <v>0</v>
      </c>
      <c r="AG337" s="252">
        <f t="shared" si="1940"/>
        <v>0</v>
      </c>
      <c r="AH337" s="254">
        <f t="shared" si="1941"/>
        <v>0</v>
      </c>
      <c r="AI337" s="257">
        <f t="shared" si="1942"/>
        <v>4</v>
      </c>
      <c r="AJ337" s="252">
        <f t="shared" si="1943"/>
        <v>0</v>
      </c>
      <c r="AK337" s="252">
        <f t="shared" si="1944"/>
        <v>0</v>
      </c>
      <c r="AL337" s="252">
        <f t="shared" si="1945"/>
        <v>0</v>
      </c>
      <c r="AM337" s="254">
        <f t="shared" si="1946"/>
        <v>0</v>
      </c>
      <c r="AN337" s="257">
        <f t="shared" si="1947"/>
        <v>4</v>
      </c>
      <c r="AO337" s="252">
        <f t="shared" si="1948"/>
        <v>6</v>
      </c>
      <c r="AP337" s="252">
        <f t="shared" si="1949"/>
        <v>0</v>
      </c>
      <c r="AQ337" s="252">
        <f t="shared" si="1950"/>
        <v>0</v>
      </c>
      <c r="AR337" s="254">
        <f t="shared" si="1951"/>
        <v>0</v>
      </c>
      <c r="AS337" s="257">
        <f t="shared" si="1952"/>
        <v>3</v>
      </c>
      <c r="AT337" s="252">
        <f t="shared" si="1953"/>
        <v>0</v>
      </c>
      <c r="AU337" s="252">
        <f t="shared" si="1954"/>
        <v>0</v>
      </c>
      <c r="AV337" s="252">
        <f t="shared" si="1955"/>
        <v>0</v>
      </c>
      <c r="AW337" s="254">
        <f t="shared" si="1956"/>
        <v>0</v>
      </c>
      <c r="AX337" s="258">
        <f t="shared" si="1957"/>
        <v>4</v>
      </c>
      <c r="AY337" s="252">
        <f t="shared" si="1958"/>
        <v>6</v>
      </c>
      <c r="AZ337" s="252">
        <f t="shared" si="1959"/>
        <v>0</v>
      </c>
      <c r="BA337" s="252">
        <f t="shared" si="1960"/>
        <v>0</v>
      </c>
      <c r="BB337" s="254">
        <f t="shared" si="1961"/>
        <v>0</v>
      </c>
      <c r="BC337" s="257">
        <f t="shared" si="1962"/>
        <v>3</v>
      </c>
      <c r="BD337" s="259">
        <f t="shared" si="1963"/>
        <v>1</v>
      </c>
      <c r="BE337" s="252">
        <f t="shared" si="1964"/>
        <v>0</v>
      </c>
      <c r="BF337" s="252">
        <f t="shared" si="1965"/>
        <v>0</v>
      </c>
      <c r="BG337" s="254">
        <f t="shared" si="1966"/>
        <v>0</v>
      </c>
      <c r="BH337" s="257">
        <f t="shared" si="1967"/>
        <v>3</v>
      </c>
      <c r="BI337" s="252">
        <f t="shared" si="1968"/>
        <v>0</v>
      </c>
      <c r="BJ337" s="252">
        <f t="shared" si="1969"/>
        <v>0</v>
      </c>
      <c r="BK337" s="252">
        <f t="shared" si="1970"/>
        <v>0</v>
      </c>
      <c r="BL337" s="254">
        <f t="shared" si="1971"/>
        <v>0</v>
      </c>
      <c r="BM337" s="260">
        <f t="shared" si="1972"/>
        <v>4</v>
      </c>
      <c r="BN337" s="252">
        <f t="shared" si="1973"/>
        <v>0</v>
      </c>
      <c r="BO337" s="252">
        <f t="shared" si="1974"/>
        <v>0</v>
      </c>
      <c r="BP337" s="252">
        <f t="shared" si="1975"/>
        <v>0</v>
      </c>
      <c r="BQ337" s="254">
        <f t="shared" si="1976"/>
        <v>0</v>
      </c>
      <c r="BR337" s="261">
        <f t="shared" si="1977"/>
        <v>4</v>
      </c>
      <c r="BS337" s="252">
        <f t="shared" si="1978"/>
        <v>5</v>
      </c>
      <c r="BT337" s="252">
        <f t="shared" si="1979"/>
        <v>0</v>
      </c>
      <c r="BU337" s="252">
        <f t="shared" si="1980"/>
        <v>0</v>
      </c>
      <c r="BV337" s="254">
        <f t="shared" si="1981"/>
        <v>0</v>
      </c>
      <c r="BW337" s="261">
        <f t="shared" si="1982"/>
        <v>3</v>
      </c>
      <c r="BX337" s="262">
        <v>36</v>
      </c>
      <c r="BY337" s="262">
        <v>36</v>
      </c>
      <c r="BZ337" s="246" t="e">
        <f t="shared" si="1983"/>
        <v>#VALUE!</v>
      </c>
      <c r="CA337" s="246">
        <f t="shared" si="1984"/>
        <v>20</v>
      </c>
      <c r="CB337" s="246" t="e">
        <f t="shared" si="1985"/>
        <v>#VALUE!</v>
      </c>
      <c r="CC337" s="246" t="e">
        <f t="shared" si="1986"/>
        <v>#VALUE!</v>
      </c>
      <c r="CD337" s="246" t="e">
        <f t="shared" si="1987"/>
        <v>#VALUE!</v>
      </c>
      <c r="CE337" s="246" t="e">
        <f t="shared" si="1988"/>
        <v>#VALUE!</v>
      </c>
      <c r="CF337" s="246" t="e">
        <f t="shared" si="1989"/>
        <v>#VALUE!</v>
      </c>
      <c r="CG337" s="246" t="e">
        <f t="shared" si="1990"/>
        <v>#VALUE!</v>
      </c>
      <c r="CH337" s="246" t="e">
        <f t="shared" si="1991"/>
        <v>#VALUE!</v>
      </c>
      <c r="CI337" s="246" t="e">
        <f t="shared" si="1992"/>
        <v>#VALUE!</v>
      </c>
      <c r="CJ337" s="246" t="e">
        <f t="shared" si="1993"/>
        <v>#VALUE!</v>
      </c>
      <c r="CK337" s="246" t="e">
        <f t="shared" si="1994"/>
        <v>#VALUE!</v>
      </c>
      <c r="CL337" s="246" t="e">
        <f t="shared" si="1995"/>
        <v>#VALUE!</v>
      </c>
      <c r="CM337" s="246" t="e">
        <f t="shared" si="1996"/>
        <v>#VALUE!</v>
      </c>
      <c r="CN337" s="246" t="e">
        <f t="shared" si="1997"/>
        <v>#VALUE!</v>
      </c>
      <c r="CO337" s="263" t="str">
        <f t="shared" si="1998"/>
        <v>2023PEC AI 228</v>
      </c>
      <c r="CP337" s="246" t="e">
        <f t="shared" si="1999"/>
        <v>#VALUE!</v>
      </c>
      <c r="CQ337" s="211"/>
      <c r="CR337" s="246">
        <f t="shared" si="2000"/>
        <v>20</v>
      </c>
      <c r="CS337" s="246" t="e">
        <f t="shared" si="2001"/>
        <v>#VALUE!</v>
      </c>
      <c r="CT337" s="246" t="e">
        <f t="shared" si="2002"/>
        <v>#VALUE!</v>
      </c>
      <c r="CU337" s="246" t="e">
        <f t="shared" si="2003"/>
        <v>#VALUE!</v>
      </c>
      <c r="CV337" s="246" t="e">
        <f t="shared" si="2004"/>
        <v>#VALUE!</v>
      </c>
      <c r="CW337" s="246" t="e">
        <f t="shared" si="2005"/>
        <v>#VALUE!</v>
      </c>
      <c r="CX337" s="246" t="e">
        <f t="shared" si="2006"/>
        <v>#VALUE!</v>
      </c>
      <c r="CY337" s="246" t="e">
        <f t="shared" si="2007"/>
        <v>#VALUE!</v>
      </c>
      <c r="CZ337" s="246" t="e">
        <f t="shared" si="2008"/>
        <v>#VALUE!</v>
      </c>
      <c r="DA337" s="246" t="e">
        <f t="shared" si="2009"/>
        <v>#VALUE!</v>
      </c>
      <c r="DB337" s="246" t="e">
        <f t="shared" si="2010"/>
        <v>#VALUE!</v>
      </c>
      <c r="DC337" s="246" t="e">
        <f t="shared" si="2011"/>
        <v>#VALUE!</v>
      </c>
      <c r="DD337" s="246" t="e">
        <f t="shared" si="2012"/>
        <v>#VALUE!</v>
      </c>
      <c r="DE337" s="212"/>
      <c r="DF337" s="212" t="e">
        <f t="shared" si="2013"/>
        <v>#VALUE!</v>
      </c>
      <c r="DG337" s="212"/>
      <c r="DH337" s="212"/>
      <c r="DI337" s="212"/>
      <c r="DJ337" s="212"/>
      <c r="DK337" s="212"/>
      <c r="DL337" s="212"/>
      <c r="DM337" s="212"/>
      <c r="DN337" s="212"/>
      <c r="DO337" s="212"/>
      <c r="DP337" s="212"/>
      <c r="DQ337" s="212"/>
      <c r="DR337" s="264">
        <f t="shared" si="2014"/>
        <v>36</v>
      </c>
      <c r="DS337" s="241">
        <f t="shared" si="2015"/>
        <v>7</v>
      </c>
      <c r="DT337" s="212">
        <f t="shared" si="2016"/>
        <v>5</v>
      </c>
      <c r="DU337" s="212">
        <f t="shared" si="2017"/>
        <v>6</v>
      </c>
      <c r="DV337" s="212">
        <f t="shared" si="2018"/>
        <v>6</v>
      </c>
      <c r="DW337" s="212">
        <f t="shared" si="2019"/>
        <v>6</v>
      </c>
      <c r="DX337" s="264">
        <f t="shared" si="2020"/>
        <v>1</v>
      </c>
      <c r="DY337" s="265">
        <f t="shared" si="2021"/>
        <v>5</v>
      </c>
      <c r="DZ337" s="212">
        <f t="shared" si="2022"/>
        <v>36</v>
      </c>
      <c r="EA337" s="212">
        <f t="shared" si="2023"/>
        <v>7</v>
      </c>
      <c r="EB337" s="212">
        <f t="shared" si="2024"/>
        <v>0</v>
      </c>
      <c r="EC337" s="212">
        <f t="shared" ref="EC337:ED337" si="2516">IF(ISEVEN($B337),DT337,0)</f>
        <v>5</v>
      </c>
      <c r="ED337" s="212">
        <f t="shared" si="2516"/>
        <v>6</v>
      </c>
      <c r="EE337" s="212">
        <f t="shared" ref="EE337:EF337" si="2517">IF(ISODD($B337),DU337,0)</f>
        <v>0</v>
      </c>
      <c r="EF337" s="212">
        <f t="shared" si="2517"/>
        <v>0</v>
      </c>
      <c r="EG337" s="212">
        <f t="shared" si="2027"/>
        <v>6</v>
      </c>
      <c r="EH337" s="212">
        <f t="shared" si="2028"/>
        <v>0</v>
      </c>
      <c r="EI337" s="212">
        <f t="shared" ref="EI337:EJ337" si="2518">IF(ISEVEN($B337),DW337,0)</f>
        <v>6</v>
      </c>
      <c r="EJ337" s="264">
        <f t="shared" si="2518"/>
        <v>1</v>
      </c>
      <c r="EK337" s="212">
        <f t="shared" ref="EK337:EL337" si="2519">IF(ISODD($B337),DX337,0)</f>
        <v>0</v>
      </c>
      <c r="EL337" s="212">
        <f t="shared" si="2519"/>
        <v>0</v>
      </c>
      <c r="EM337" s="212">
        <f t="shared" si="2031"/>
        <v>5</v>
      </c>
      <c r="EN337" s="212"/>
      <c r="EO337" s="212"/>
      <c r="EP337" s="241">
        <f t="shared" si="2032"/>
        <v>7</v>
      </c>
      <c r="EQ337" s="212">
        <f t="shared" si="2033"/>
        <v>6</v>
      </c>
      <c r="ER337" s="212">
        <f t="shared" si="2034"/>
        <v>7</v>
      </c>
      <c r="ES337" s="212">
        <f t="shared" si="2035"/>
        <v>7</v>
      </c>
      <c r="ET337" s="264">
        <f t="shared" si="2036"/>
        <v>3</v>
      </c>
      <c r="EU337" s="212">
        <f t="shared" si="2037"/>
        <v>6</v>
      </c>
      <c r="EV337" s="212"/>
      <c r="EW337" s="212">
        <f t="shared" si="2038"/>
        <v>36</v>
      </c>
      <c r="EX337" s="212">
        <f t="shared" si="2039"/>
        <v>7</v>
      </c>
      <c r="EY337" s="212">
        <f t="shared" si="2040"/>
        <v>0</v>
      </c>
      <c r="EZ337" s="212">
        <f t="shared" ref="EZ337:FA337" si="2520">IF(ISEVEN($B337),EQ337,0)</f>
        <v>6</v>
      </c>
      <c r="FA337" s="212">
        <f t="shared" si="2520"/>
        <v>7</v>
      </c>
      <c r="FB337" s="212">
        <f t="shared" ref="FB337:FC337" si="2521">IF(ISODD($B337),ER337,0)</f>
        <v>0</v>
      </c>
      <c r="FC337" s="212">
        <f t="shared" si="2521"/>
        <v>0</v>
      </c>
      <c r="FD337" s="212">
        <f t="shared" si="2043"/>
        <v>7</v>
      </c>
      <c r="FE337" s="212">
        <f t="shared" si="2044"/>
        <v>0</v>
      </c>
      <c r="FF337" s="264">
        <f t="shared" ref="FF337:FG337" si="2522">IF(ISEVEN($B337),ET337,0)</f>
        <v>3</v>
      </c>
      <c r="FG337" s="212">
        <f t="shared" si="2522"/>
        <v>6</v>
      </c>
      <c r="FH337" s="212">
        <f t="shared" si="2046"/>
        <v>0</v>
      </c>
      <c r="FI337" s="212">
        <v>0</v>
      </c>
      <c r="FJ337" s="212">
        <v>0</v>
      </c>
      <c r="FK337" s="212"/>
      <c r="FL337" s="212"/>
      <c r="FM337" s="262">
        <v>36</v>
      </c>
    </row>
    <row r="338" spans="1:169" ht="15.75" customHeight="1" x14ac:dyDescent="0.2">
      <c r="A338" s="268">
        <v>325</v>
      </c>
      <c r="B338" s="248">
        <v>213423243328</v>
      </c>
      <c r="C338" s="249" t="s">
        <v>587</v>
      </c>
      <c r="D338" s="250"/>
      <c r="E338" s="251" t="s">
        <v>588</v>
      </c>
      <c r="F338" s="252">
        <f t="shared" si="1913"/>
        <v>2</v>
      </c>
      <c r="G338" s="252">
        <f t="shared" si="1914"/>
        <v>2</v>
      </c>
      <c r="H338" s="252">
        <f t="shared" si="1915"/>
        <v>2</v>
      </c>
      <c r="I338" s="252">
        <f t="shared" si="1916"/>
        <v>2</v>
      </c>
      <c r="J338" s="252">
        <f t="shared" si="1917"/>
        <v>0</v>
      </c>
      <c r="K338" s="252">
        <f t="shared" si="1918"/>
        <v>0</v>
      </c>
      <c r="L338" s="252">
        <f t="shared" si="1919"/>
        <v>0</v>
      </c>
      <c r="M338" s="252">
        <f t="shared" si="1920"/>
        <v>0</v>
      </c>
      <c r="N338" s="252">
        <f t="shared" si="1921"/>
        <v>0</v>
      </c>
      <c r="O338" s="253">
        <f t="shared" si="1922"/>
        <v>0</v>
      </c>
      <c r="P338" s="252">
        <f t="shared" si="1923"/>
        <v>0</v>
      </c>
      <c r="Q338" s="252">
        <f t="shared" si="1924"/>
        <v>0</v>
      </c>
      <c r="R338" s="252">
        <f t="shared" si="1925"/>
        <v>0</v>
      </c>
      <c r="S338" s="254">
        <f t="shared" si="1926"/>
        <v>0</v>
      </c>
      <c r="T338" s="255">
        <f t="shared" si="1927"/>
        <v>4</v>
      </c>
      <c r="U338" s="252">
        <f t="shared" si="1928"/>
        <v>5</v>
      </c>
      <c r="V338" s="252">
        <f t="shared" si="1929"/>
        <v>0</v>
      </c>
      <c r="W338" s="252">
        <f t="shared" si="1930"/>
        <v>0</v>
      </c>
      <c r="X338" s="254">
        <f t="shared" si="1931"/>
        <v>0</v>
      </c>
      <c r="Y338" s="256">
        <f t="shared" si="1932"/>
        <v>3</v>
      </c>
      <c r="Z338" s="252">
        <f t="shared" si="1933"/>
        <v>6</v>
      </c>
      <c r="AA338" s="252">
        <f t="shared" si="1934"/>
        <v>0</v>
      </c>
      <c r="AB338" s="252">
        <f t="shared" si="1935"/>
        <v>0</v>
      </c>
      <c r="AC338" s="254">
        <f t="shared" si="1936"/>
        <v>0</v>
      </c>
      <c r="AD338" s="255">
        <f t="shared" si="1937"/>
        <v>3</v>
      </c>
      <c r="AE338" s="252">
        <f t="shared" si="1938"/>
        <v>0</v>
      </c>
      <c r="AF338" s="252">
        <f t="shared" si="1939"/>
        <v>0</v>
      </c>
      <c r="AG338" s="252">
        <f t="shared" si="1940"/>
        <v>0</v>
      </c>
      <c r="AH338" s="254">
        <f t="shared" si="1941"/>
        <v>0</v>
      </c>
      <c r="AI338" s="257">
        <f t="shared" si="1942"/>
        <v>4</v>
      </c>
      <c r="AJ338" s="252">
        <f t="shared" si="1943"/>
        <v>0</v>
      </c>
      <c r="AK338" s="252">
        <f t="shared" si="1944"/>
        <v>0</v>
      </c>
      <c r="AL338" s="252">
        <f t="shared" si="1945"/>
        <v>0</v>
      </c>
      <c r="AM338" s="254">
        <f t="shared" si="1946"/>
        <v>0</v>
      </c>
      <c r="AN338" s="257">
        <f t="shared" si="1947"/>
        <v>4</v>
      </c>
      <c r="AO338" s="252">
        <f t="shared" si="1948"/>
        <v>6</v>
      </c>
      <c r="AP338" s="252">
        <f t="shared" si="1949"/>
        <v>0</v>
      </c>
      <c r="AQ338" s="252">
        <f t="shared" si="1950"/>
        <v>0</v>
      </c>
      <c r="AR338" s="254">
        <f t="shared" si="1951"/>
        <v>0</v>
      </c>
      <c r="AS338" s="257">
        <f t="shared" si="1952"/>
        <v>3</v>
      </c>
      <c r="AT338" s="252">
        <f t="shared" si="1953"/>
        <v>0</v>
      </c>
      <c r="AU338" s="252">
        <f t="shared" si="1954"/>
        <v>0</v>
      </c>
      <c r="AV338" s="252">
        <f t="shared" si="1955"/>
        <v>0</v>
      </c>
      <c r="AW338" s="254">
        <f t="shared" si="1956"/>
        <v>0</v>
      </c>
      <c r="AX338" s="258">
        <f t="shared" si="1957"/>
        <v>4</v>
      </c>
      <c r="AY338" s="252">
        <f t="shared" si="1958"/>
        <v>6</v>
      </c>
      <c r="AZ338" s="252">
        <f t="shared" si="1959"/>
        <v>0</v>
      </c>
      <c r="BA338" s="252">
        <f t="shared" si="1960"/>
        <v>0</v>
      </c>
      <c r="BB338" s="254">
        <f t="shared" si="1961"/>
        <v>0</v>
      </c>
      <c r="BC338" s="257">
        <f t="shared" si="1962"/>
        <v>3</v>
      </c>
      <c r="BD338" s="259">
        <f t="shared" si="1963"/>
        <v>1</v>
      </c>
      <c r="BE338" s="252">
        <f t="shared" si="1964"/>
        <v>0</v>
      </c>
      <c r="BF338" s="252">
        <f t="shared" si="1965"/>
        <v>0</v>
      </c>
      <c r="BG338" s="254">
        <f t="shared" si="1966"/>
        <v>0</v>
      </c>
      <c r="BH338" s="257">
        <f t="shared" si="1967"/>
        <v>3</v>
      </c>
      <c r="BI338" s="252">
        <f t="shared" si="1968"/>
        <v>0</v>
      </c>
      <c r="BJ338" s="252">
        <f t="shared" si="1969"/>
        <v>0</v>
      </c>
      <c r="BK338" s="252">
        <f t="shared" si="1970"/>
        <v>0</v>
      </c>
      <c r="BL338" s="254">
        <f t="shared" si="1971"/>
        <v>0</v>
      </c>
      <c r="BM338" s="260">
        <f t="shared" si="1972"/>
        <v>4</v>
      </c>
      <c r="BN338" s="252">
        <f t="shared" si="1973"/>
        <v>0</v>
      </c>
      <c r="BO338" s="252">
        <f t="shared" si="1974"/>
        <v>0</v>
      </c>
      <c r="BP338" s="252">
        <f t="shared" si="1975"/>
        <v>0</v>
      </c>
      <c r="BQ338" s="254">
        <f t="shared" si="1976"/>
        <v>0</v>
      </c>
      <c r="BR338" s="261">
        <f t="shared" si="1977"/>
        <v>4</v>
      </c>
      <c r="BS338" s="252">
        <f t="shared" si="1978"/>
        <v>6</v>
      </c>
      <c r="BT338" s="252">
        <f t="shared" si="1979"/>
        <v>0</v>
      </c>
      <c r="BU338" s="252">
        <f t="shared" si="1980"/>
        <v>0</v>
      </c>
      <c r="BV338" s="254">
        <f t="shared" si="1981"/>
        <v>0</v>
      </c>
      <c r="BW338" s="261">
        <f t="shared" si="1982"/>
        <v>3</v>
      </c>
      <c r="BX338" s="262">
        <v>38</v>
      </c>
      <c r="BY338" s="262">
        <v>38</v>
      </c>
      <c r="BZ338" s="246" t="e">
        <f t="shared" si="1983"/>
        <v>#VALUE!</v>
      </c>
      <c r="CA338" s="246">
        <f t="shared" si="1984"/>
        <v>20</v>
      </c>
      <c r="CB338" s="246" t="e">
        <f t="shared" si="1985"/>
        <v>#VALUE!</v>
      </c>
      <c r="CC338" s="246" t="e">
        <f t="shared" si="1986"/>
        <v>#VALUE!</v>
      </c>
      <c r="CD338" s="246" t="e">
        <f t="shared" si="1987"/>
        <v>#VALUE!</v>
      </c>
      <c r="CE338" s="246" t="e">
        <f t="shared" si="1988"/>
        <v>#VALUE!</v>
      </c>
      <c r="CF338" s="246" t="e">
        <f t="shared" si="1989"/>
        <v>#VALUE!</v>
      </c>
      <c r="CG338" s="246" t="e">
        <f t="shared" si="1990"/>
        <v>#VALUE!</v>
      </c>
      <c r="CH338" s="246" t="e">
        <f t="shared" si="1991"/>
        <v>#VALUE!</v>
      </c>
      <c r="CI338" s="246" t="e">
        <f t="shared" si="1992"/>
        <v>#VALUE!</v>
      </c>
      <c r="CJ338" s="246" t="e">
        <f t="shared" si="1993"/>
        <v>#VALUE!</v>
      </c>
      <c r="CK338" s="246" t="e">
        <f t="shared" si="1994"/>
        <v>#VALUE!</v>
      </c>
      <c r="CL338" s="246" t="e">
        <f t="shared" si="1995"/>
        <v>#VALUE!</v>
      </c>
      <c r="CM338" s="246" t="e">
        <f t="shared" si="1996"/>
        <v>#VALUE!</v>
      </c>
      <c r="CN338" s="246" t="e">
        <f t="shared" si="1997"/>
        <v>#VALUE!</v>
      </c>
      <c r="CO338" s="263" t="str">
        <f t="shared" si="1998"/>
        <v>2023PEC AI 354</v>
      </c>
      <c r="CP338" s="246" t="e">
        <f t="shared" si="1999"/>
        <v>#VALUE!</v>
      </c>
      <c r="CQ338" s="211"/>
      <c r="CR338" s="246">
        <f t="shared" si="2000"/>
        <v>20</v>
      </c>
      <c r="CS338" s="246" t="e">
        <f t="shared" si="2001"/>
        <v>#VALUE!</v>
      </c>
      <c r="CT338" s="246" t="e">
        <f t="shared" si="2002"/>
        <v>#VALUE!</v>
      </c>
      <c r="CU338" s="246" t="e">
        <f t="shared" si="2003"/>
        <v>#VALUE!</v>
      </c>
      <c r="CV338" s="246" t="e">
        <f t="shared" si="2004"/>
        <v>#VALUE!</v>
      </c>
      <c r="CW338" s="246" t="e">
        <f t="shared" si="2005"/>
        <v>#VALUE!</v>
      </c>
      <c r="CX338" s="246" t="e">
        <f t="shared" si="2006"/>
        <v>#VALUE!</v>
      </c>
      <c r="CY338" s="246" t="e">
        <f t="shared" si="2007"/>
        <v>#VALUE!</v>
      </c>
      <c r="CZ338" s="246" t="e">
        <f t="shared" si="2008"/>
        <v>#VALUE!</v>
      </c>
      <c r="DA338" s="246" t="e">
        <f t="shared" si="2009"/>
        <v>#VALUE!</v>
      </c>
      <c r="DB338" s="246" t="e">
        <f t="shared" si="2010"/>
        <v>#VALUE!</v>
      </c>
      <c r="DC338" s="246" t="e">
        <f t="shared" si="2011"/>
        <v>#VALUE!</v>
      </c>
      <c r="DD338" s="246" t="e">
        <f t="shared" si="2012"/>
        <v>#VALUE!</v>
      </c>
      <c r="DE338" s="212"/>
      <c r="DF338" s="212" t="e">
        <f t="shared" si="2013"/>
        <v>#VALUE!</v>
      </c>
      <c r="DG338" s="212"/>
      <c r="DH338" s="212"/>
      <c r="DI338" s="212"/>
      <c r="DJ338" s="212"/>
      <c r="DK338" s="212"/>
      <c r="DL338" s="212"/>
      <c r="DM338" s="212"/>
      <c r="DN338" s="212"/>
      <c r="DO338" s="212"/>
      <c r="DP338" s="212"/>
      <c r="DQ338" s="212"/>
      <c r="DR338" s="264">
        <f t="shared" si="2014"/>
        <v>38</v>
      </c>
      <c r="DS338" s="241">
        <f t="shared" si="2015"/>
        <v>8</v>
      </c>
      <c r="DT338" s="212">
        <f t="shared" si="2016"/>
        <v>5</v>
      </c>
      <c r="DU338" s="212">
        <f t="shared" si="2017"/>
        <v>6</v>
      </c>
      <c r="DV338" s="212">
        <f t="shared" si="2018"/>
        <v>6</v>
      </c>
      <c r="DW338" s="212">
        <f t="shared" si="2019"/>
        <v>6</v>
      </c>
      <c r="DX338" s="264">
        <f t="shared" si="2020"/>
        <v>1</v>
      </c>
      <c r="DY338" s="265">
        <f t="shared" si="2021"/>
        <v>6</v>
      </c>
      <c r="DZ338" s="212">
        <f t="shared" si="2022"/>
        <v>38</v>
      </c>
      <c r="EA338" s="212">
        <f t="shared" si="2023"/>
        <v>8</v>
      </c>
      <c r="EB338" s="212">
        <f t="shared" si="2024"/>
        <v>0</v>
      </c>
      <c r="EC338" s="212">
        <f t="shared" ref="EC338:ED338" si="2523">IF(ISEVEN($B338),DT338,0)</f>
        <v>5</v>
      </c>
      <c r="ED338" s="212">
        <f t="shared" si="2523"/>
        <v>6</v>
      </c>
      <c r="EE338" s="212">
        <f t="shared" ref="EE338:EF338" si="2524">IF(ISODD($B338),DU338,0)</f>
        <v>0</v>
      </c>
      <c r="EF338" s="212">
        <f t="shared" si="2524"/>
        <v>0</v>
      </c>
      <c r="EG338" s="212">
        <f t="shared" si="2027"/>
        <v>6</v>
      </c>
      <c r="EH338" s="212">
        <f t="shared" si="2028"/>
        <v>0</v>
      </c>
      <c r="EI338" s="212">
        <f t="shared" ref="EI338:EJ338" si="2525">IF(ISEVEN($B338),DW338,0)</f>
        <v>6</v>
      </c>
      <c r="EJ338" s="264">
        <f t="shared" si="2525"/>
        <v>1</v>
      </c>
      <c r="EK338" s="212">
        <f t="shared" ref="EK338:EL338" si="2526">IF(ISODD($B338),DX338,0)</f>
        <v>0</v>
      </c>
      <c r="EL338" s="212">
        <f t="shared" si="2526"/>
        <v>0</v>
      </c>
      <c r="EM338" s="212">
        <f t="shared" si="2031"/>
        <v>6</v>
      </c>
      <c r="EN338" s="212"/>
      <c r="EO338" s="212"/>
      <c r="EP338" s="241">
        <f t="shared" si="2032"/>
        <v>8</v>
      </c>
      <c r="EQ338" s="212">
        <f t="shared" si="2033"/>
        <v>7</v>
      </c>
      <c r="ER338" s="212">
        <f t="shared" si="2034"/>
        <v>7</v>
      </c>
      <c r="ES338" s="212">
        <f t="shared" si="2035"/>
        <v>7</v>
      </c>
      <c r="ET338" s="264">
        <f t="shared" si="2036"/>
        <v>3</v>
      </c>
      <c r="EU338" s="212">
        <f t="shared" si="2037"/>
        <v>6</v>
      </c>
      <c r="EV338" s="212"/>
      <c r="EW338" s="212">
        <f t="shared" si="2038"/>
        <v>38</v>
      </c>
      <c r="EX338" s="212">
        <f t="shared" si="2039"/>
        <v>8</v>
      </c>
      <c r="EY338" s="212">
        <f t="shared" si="2040"/>
        <v>0</v>
      </c>
      <c r="EZ338" s="212">
        <f t="shared" ref="EZ338:FA338" si="2527">IF(ISEVEN($B338),EQ338,0)</f>
        <v>7</v>
      </c>
      <c r="FA338" s="212">
        <f t="shared" si="2527"/>
        <v>7</v>
      </c>
      <c r="FB338" s="212">
        <f t="shared" ref="FB338:FC338" si="2528">IF(ISODD($B338),ER338,0)</f>
        <v>0</v>
      </c>
      <c r="FC338" s="212">
        <f t="shared" si="2528"/>
        <v>0</v>
      </c>
      <c r="FD338" s="212">
        <f t="shared" si="2043"/>
        <v>7</v>
      </c>
      <c r="FE338" s="212">
        <f t="shared" si="2044"/>
        <v>0</v>
      </c>
      <c r="FF338" s="264">
        <f t="shared" ref="FF338:FG338" si="2529">IF(ISEVEN($B338),ET338,0)</f>
        <v>3</v>
      </c>
      <c r="FG338" s="212">
        <f t="shared" si="2529"/>
        <v>6</v>
      </c>
      <c r="FH338" s="212">
        <f t="shared" si="2046"/>
        <v>0</v>
      </c>
      <c r="FI338" s="212">
        <v>0</v>
      </c>
      <c r="FJ338" s="212">
        <v>0</v>
      </c>
      <c r="FK338" s="212"/>
      <c r="FL338" s="212"/>
      <c r="FM338" s="262">
        <v>38</v>
      </c>
    </row>
    <row r="339" spans="1:169" ht="15.75" customHeight="1" x14ac:dyDescent="0.2">
      <c r="A339" s="247">
        <v>326</v>
      </c>
      <c r="B339" s="266">
        <v>213423243328</v>
      </c>
      <c r="C339" s="248" t="s">
        <v>337</v>
      </c>
      <c r="D339" s="250"/>
      <c r="E339" s="267" t="s">
        <v>338</v>
      </c>
      <c r="F339" s="252">
        <f t="shared" si="1913"/>
        <v>2</v>
      </c>
      <c r="G339" s="252">
        <f t="shared" si="1914"/>
        <v>2</v>
      </c>
      <c r="H339" s="252">
        <f t="shared" si="1915"/>
        <v>2</v>
      </c>
      <c r="I339" s="252">
        <f t="shared" si="1916"/>
        <v>0</v>
      </c>
      <c r="J339" s="252">
        <f t="shared" si="1917"/>
        <v>0</v>
      </c>
      <c r="K339" s="252">
        <f t="shared" si="1918"/>
        <v>0</v>
      </c>
      <c r="L339" s="252">
        <f t="shared" si="1919"/>
        <v>0</v>
      </c>
      <c r="M339" s="252">
        <f t="shared" si="1920"/>
        <v>0</v>
      </c>
      <c r="N339" s="252">
        <f t="shared" si="1921"/>
        <v>0</v>
      </c>
      <c r="O339" s="253">
        <f t="shared" si="1922"/>
        <v>0</v>
      </c>
      <c r="P339" s="252">
        <f t="shared" si="1923"/>
        <v>0</v>
      </c>
      <c r="Q339" s="252">
        <f t="shared" si="1924"/>
        <v>0</v>
      </c>
      <c r="R339" s="252">
        <f t="shared" si="1925"/>
        <v>0</v>
      </c>
      <c r="S339" s="254">
        <f t="shared" si="1926"/>
        <v>0</v>
      </c>
      <c r="T339" s="255">
        <f t="shared" si="1927"/>
        <v>4</v>
      </c>
      <c r="U339" s="252">
        <f t="shared" si="1928"/>
        <v>4</v>
      </c>
      <c r="V339" s="252">
        <f t="shared" si="1929"/>
        <v>0</v>
      </c>
      <c r="W339" s="252">
        <f t="shared" si="1930"/>
        <v>0</v>
      </c>
      <c r="X339" s="254">
        <f t="shared" si="1931"/>
        <v>0</v>
      </c>
      <c r="Y339" s="256">
        <f t="shared" si="1932"/>
        <v>3</v>
      </c>
      <c r="Z339" s="252">
        <f t="shared" si="1933"/>
        <v>5</v>
      </c>
      <c r="AA339" s="252">
        <f t="shared" si="1934"/>
        <v>0</v>
      </c>
      <c r="AB339" s="252">
        <f t="shared" si="1935"/>
        <v>0</v>
      </c>
      <c r="AC339" s="254">
        <f t="shared" si="1936"/>
        <v>0</v>
      </c>
      <c r="AD339" s="255">
        <f t="shared" si="1937"/>
        <v>3</v>
      </c>
      <c r="AE339" s="252">
        <f t="shared" si="1938"/>
        <v>0</v>
      </c>
      <c r="AF339" s="252">
        <f t="shared" si="1939"/>
        <v>0</v>
      </c>
      <c r="AG339" s="252">
        <f t="shared" si="1940"/>
        <v>0</v>
      </c>
      <c r="AH339" s="254">
        <f t="shared" si="1941"/>
        <v>0</v>
      </c>
      <c r="AI339" s="257">
        <f t="shared" si="1942"/>
        <v>4</v>
      </c>
      <c r="AJ339" s="252">
        <f t="shared" si="1943"/>
        <v>0</v>
      </c>
      <c r="AK339" s="252">
        <f t="shared" si="1944"/>
        <v>0</v>
      </c>
      <c r="AL339" s="252">
        <f t="shared" si="1945"/>
        <v>0</v>
      </c>
      <c r="AM339" s="254">
        <f t="shared" si="1946"/>
        <v>0</v>
      </c>
      <c r="AN339" s="257">
        <f t="shared" si="1947"/>
        <v>4</v>
      </c>
      <c r="AO339" s="252">
        <f t="shared" si="1948"/>
        <v>5</v>
      </c>
      <c r="AP339" s="252">
        <f t="shared" si="1949"/>
        <v>0</v>
      </c>
      <c r="AQ339" s="252">
        <f t="shared" si="1950"/>
        <v>0</v>
      </c>
      <c r="AR339" s="254">
        <f t="shared" si="1951"/>
        <v>0</v>
      </c>
      <c r="AS339" s="257">
        <f t="shared" si="1952"/>
        <v>3</v>
      </c>
      <c r="AT339" s="252">
        <f t="shared" si="1953"/>
        <v>0</v>
      </c>
      <c r="AU339" s="252">
        <f t="shared" si="1954"/>
        <v>0</v>
      </c>
      <c r="AV339" s="252">
        <f t="shared" si="1955"/>
        <v>0</v>
      </c>
      <c r="AW339" s="254">
        <f t="shared" si="1956"/>
        <v>0</v>
      </c>
      <c r="AX339" s="258">
        <f t="shared" si="1957"/>
        <v>4</v>
      </c>
      <c r="AY339" s="252">
        <f t="shared" si="1958"/>
        <v>5</v>
      </c>
      <c r="AZ339" s="252">
        <f t="shared" si="1959"/>
        <v>0</v>
      </c>
      <c r="BA339" s="252">
        <f t="shared" si="1960"/>
        <v>0</v>
      </c>
      <c r="BB339" s="254">
        <f t="shared" si="1961"/>
        <v>0</v>
      </c>
      <c r="BC339" s="257">
        <f t="shared" si="1962"/>
        <v>3</v>
      </c>
      <c r="BD339" s="252">
        <f t="shared" si="1963"/>
        <v>0</v>
      </c>
      <c r="BE339" s="252">
        <f t="shared" si="1964"/>
        <v>0</v>
      </c>
      <c r="BF339" s="252">
        <f t="shared" si="1965"/>
        <v>0</v>
      </c>
      <c r="BG339" s="254">
        <f t="shared" si="1966"/>
        <v>0</v>
      </c>
      <c r="BH339" s="257">
        <f t="shared" si="1967"/>
        <v>4</v>
      </c>
      <c r="BI339" s="252">
        <f t="shared" si="1968"/>
        <v>0</v>
      </c>
      <c r="BJ339" s="252">
        <f t="shared" si="1969"/>
        <v>0</v>
      </c>
      <c r="BK339" s="252">
        <f t="shared" si="1970"/>
        <v>0</v>
      </c>
      <c r="BL339" s="254">
        <f t="shared" si="1971"/>
        <v>0</v>
      </c>
      <c r="BM339" s="260">
        <f t="shared" si="1972"/>
        <v>4</v>
      </c>
      <c r="BN339" s="252">
        <f t="shared" si="1973"/>
        <v>0</v>
      </c>
      <c r="BO339" s="252">
        <f t="shared" si="1974"/>
        <v>0</v>
      </c>
      <c r="BP339" s="252">
        <f t="shared" si="1975"/>
        <v>0</v>
      </c>
      <c r="BQ339" s="254">
        <f t="shared" si="1976"/>
        <v>0</v>
      </c>
      <c r="BR339" s="261">
        <f t="shared" si="1977"/>
        <v>4</v>
      </c>
      <c r="BS339" s="252">
        <f t="shared" si="1978"/>
        <v>5</v>
      </c>
      <c r="BT339" s="252">
        <f t="shared" si="1979"/>
        <v>0</v>
      </c>
      <c r="BU339" s="252">
        <f t="shared" si="1980"/>
        <v>0</v>
      </c>
      <c r="BV339" s="254">
        <f t="shared" si="1981"/>
        <v>0</v>
      </c>
      <c r="BW339" s="261">
        <f t="shared" si="1982"/>
        <v>3</v>
      </c>
      <c r="BX339" s="262">
        <v>30</v>
      </c>
      <c r="BY339" s="262">
        <v>30</v>
      </c>
      <c r="BZ339" s="246" t="e">
        <f t="shared" si="1983"/>
        <v>#VALUE!</v>
      </c>
      <c r="CA339" s="246">
        <f t="shared" si="1984"/>
        <v>20</v>
      </c>
      <c r="CB339" s="246" t="e">
        <f t="shared" si="1985"/>
        <v>#VALUE!</v>
      </c>
      <c r="CC339" s="246" t="e">
        <f t="shared" si="1986"/>
        <v>#VALUE!</v>
      </c>
      <c r="CD339" s="246" t="e">
        <f t="shared" si="1987"/>
        <v>#VALUE!</v>
      </c>
      <c r="CE339" s="246" t="e">
        <f t="shared" si="1988"/>
        <v>#VALUE!</v>
      </c>
      <c r="CF339" s="246" t="e">
        <f t="shared" si="1989"/>
        <v>#VALUE!</v>
      </c>
      <c r="CG339" s="246" t="e">
        <f t="shared" si="1990"/>
        <v>#VALUE!</v>
      </c>
      <c r="CH339" s="246" t="e">
        <f t="shared" si="1991"/>
        <v>#VALUE!</v>
      </c>
      <c r="CI339" s="246" t="e">
        <f t="shared" si="1992"/>
        <v>#VALUE!</v>
      </c>
      <c r="CJ339" s="246" t="e">
        <f t="shared" si="1993"/>
        <v>#VALUE!</v>
      </c>
      <c r="CK339" s="246" t="e">
        <f t="shared" si="1994"/>
        <v>#VALUE!</v>
      </c>
      <c r="CL339" s="246" t="e">
        <f t="shared" si="1995"/>
        <v>#VALUE!</v>
      </c>
      <c r="CM339" s="246" t="e">
        <f t="shared" si="1996"/>
        <v>#VALUE!</v>
      </c>
      <c r="CN339" s="246" t="e">
        <f t="shared" si="1997"/>
        <v>#VALUE!</v>
      </c>
      <c r="CO339" s="263" t="str">
        <f t="shared" si="1998"/>
        <v>2023PEC AI 229</v>
      </c>
      <c r="CP339" s="246" t="e">
        <f t="shared" si="1999"/>
        <v>#VALUE!</v>
      </c>
      <c r="CQ339" s="211"/>
      <c r="CR339" s="246">
        <f t="shared" si="2000"/>
        <v>20</v>
      </c>
      <c r="CS339" s="246" t="e">
        <f t="shared" si="2001"/>
        <v>#VALUE!</v>
      </c>
      <c r="CT339" s="246" t="e">
        <f t="shared" si="2002"/>
        <v>#VALUE!</v>
      </c>
      <c r="CU339" s="246" t="e">
        <f t="shared" si="2003"/>
        <v>#VALUE!</v>
      </c>
      <c r="CV339" s="246" t="e">
        <f t="shared" si="2004"/>
        <v>#VALUE!</v>
      </c>
      <c r="CW339" s="246" t="e">
        <f t="shared" si="2005"/>
        <v>#VALUE!</v>
      </c>
      <c r="CX339" s="246" t="e">
        <f t="shared" si="2006"/>
        <v>#VALUE!</v>
      </c>
      <c r="CY339" s="246" t="e">
        <f t="shared" si="2007"/>
        <v>#VALUE!</v>
      </c>
      <c r="CZ339" s="246" t="e">
        <f t="shared" si="2008"/>
        <v>#VALUE!</v>
      </c>
      <c r="DA339" s="246" t="e">
        <f t="shared" si="2009"/>
        <v>#VALUE!</v>
      </c>
      <c r="DB339" s="246" t="e">
        <f t="shared" si="2010"/>
        <v>#VALUE!</v>
      </c>
      <c r="DC339" s="246" t="e">
        <f t="shared" si="2011"/>
        <v>#VALUE!</v>
      </c>
      <c r="DD339" s="246" t="e">
        <f t="shared" si="2012"/>
        <v>#VALUE!</v>
      </c>
      <c r="DE339" s="212"/>
      <c r="DF339" s="212" t="e">
        <f t="shared" si="2013"/>
        <v>#VALUE!</v>
      </c>
      <c r="DG339" s="212"/>
      <c r="DH339" s="212"/>
      <c r="DI339" s="212"/>
      <c r="DJ339" s="212"/>
      <c r="DK339" s="212"/>
      <c r="DL339" s="212"/>
      <c r="DM339" s="212"/>
      <c r="DN339" s="212"/>
      <c r="DO339" s="212"/>
      <c r="DP339" s="212"/>
      <c r="DQ339" s="212"/>
      <c r="DR339" s="264">
        <f t="shared" si="2014"/>
        <v>30</v>
      </c>
      <c r="DS339" s="241">
        <f t="shared" si="2015"/>
        <v>6</v>
      </c>
      <c r="DT339" s="212">
        <f t="shared" si="2016"/>
        <v>4</v>
      </c>
      <c r="DU339" s="212">
        <f t="shared" si="2017"/>
        <v>5</v>
      </c>
      <c r="DV339" s="212">
        <f t="shared" si="2018"/>
        <v>5</v>
      </c>
      <c r="DW339" s="212">
        <f t="shared" si="2019"/>
        <v>5</v>
      </c>
      <c r="DX339" s="264">
        <f t="shared" si="2020"/>
        <v>0</v>
      </c>
      <c r="DY339" s="265">
        <f t="shared" si="2021"/>
        <v>5</v>
      </c>
      <c r="DZ339" s="212">
        <f t="shared" si="2022"/>
        <v>30</v>
      </c>
      <c r="EA339" s="212">
        <f t="shared" si="2023"/>
        <v>6</v>
      </c>
      <c r="EB339" s="212">
        <f t="shared" si="2024"/>
        <v>0</v>
      </c>
      <c r="EC339" s="212">
        <f t="shared" ref="EC339:ED339" si="2530">IF(ISEVEN($B339),DT339,0)</f>
        <v>4</v>
      </c>
      <c r="ED339" s="212">
        <f t="shared" si="2530"/>
        <v>5</v>
      </c>
      <c r="EE339" s="212">
        <f t="shared" ref="EE339:EF339" si="2531">IF(ISODD($B339),DU339,0)</f>
        <v>0</v>
      </c>
      <c r="EF339" s="212">
        <f t="shared" si="2531"/>
        <v>0</v>
      </c>
      <c r="EG339" s="212">
        <f t="shared" si="2027"/>
        <v>5</v>
      </c>
      <c r="EH339" s="212">
        <f t="shared" si="2028"/>
        <v>0</v>
      </c>
      <c r="EI339" s="212">
        <f t="shared" ref="EI339:EJ339" si="2532">IF(ISEVEN($B339),DW339,0)</f>
        <v>5</v>
      </c>
      <c r="EJ339" s="264">
        <f t="shared" si="2532"/>
        <v>0</v>
      </c>
      <c r="EK339" s="212">
        <f t="shared" ref="EK339:EL339" si="2533">IF(ISODD($B339),DX339,0)</f>
        <v>0</v>
      </c>
      <c r="EL339" s="212">
        <f t="shared" si="2533"/>
        <v>0</v>
      </c>
      <c r="EM339" s="212">
        <f t="shared" si="2031"/>
        <v>5</v>
      </c>
      <c r="EN339" s="212"/>
      <c r="EO339" s="212"/>
      <c r="EP339" s="241">
        <f t="shared" si="2032"/>
        <v>6</v>
      </c>
      <c r="EQ339" s="212">
        <f t="shared" si="2033"/>
        <v>5</v>
      </c>
      <c r="ER339" s="212">
        <f t="shared" si="2034"/>
        <v>6</v>
      </c>
      <c r="ES339" s="212">
        <f t="shared" si="2035"/>
        <v>6</v>
      </c>
      <c r="ET339" s="264">
        <f t="shared" si="2036"/>
        <v>2</v>
      </c>
      <c r="EU339" s="212">
        <f t="shared" si="2037"/>
        <v>5</v>
      </c>
      <c r="EV339" s="212"/>
      <c r="EW339" s="212">
        <f t="shared" si="2038"/>
        <v>30</v>
      </c>
      <c r="EX339" s="212">
        <f t="shared" si="2039"/>
        <v>6</v>
      </c>
      <c r="EY339" s="212">
        <f t="shared" si="2040"/>
        <v>0</v>
      </c>
      <c r="EZ339" s="212">
        <f t="shared" ref="EZ339:FA339" si="2534">IF(ISEVEN($B339),EQ339,0)</f>
        <v>5</v>
      </c>
      <c r="FA339" s="212">
        <f t="shared" si="2534"/>
        <v>6</v>
      </c>
      <c r="FB339" s="212">
        <f t="shared" ref="FB339:FC339" si="2535">IF(ISODD($B339),ER339,0)</f>
        <v>0</v>
      </c>
      <c r="FC339" s="212">
        <f t="shared" si="2535"/>
        <v>0</v>
      </c>
      <c r="FD339" s="212">
        <f t="shared" si="2043"/>
        <v>6</v>
      </c>
      <c r="FE339" s="212">
        <f t="shared" si="2044"/>
        <v>0</v>
      </c>
      <c r="FF339" s="264">
        <f t="shared" ref="FF339:FG339" si="2536">IF(ISEVEN($B339),ET339,0)</f>
        <v>2</v>
      </c>
      <c r="FG339" s="212">
        <f t="shared" si="2536"/>
        <v>5</v>
      </c>
      <c r="FH339" s="212">
        <f t="shared" si="2046"/>
        <v>0</v>
      </c>
      <c r="FI339" s="212">
        <v>0</v>
      </c>
      <c r="FJ339" s="212">
        <v>0</v>
      </c>
      <c r="FK339" s="212"/>
      <c r="FL339" s="212"/>
      <c r="FM339" s="262">
        <v>30</v>
      </c>
    </row>
    <row r="340" spans="1:169" ht="15.75" customHeight="1" x14ac:dyDescent="0.2">
      <c r="A340" s="268">
        <v>328</v>
      </c>
      <c r="B340" s="248">
        <v>213423243329</v>
      </c>
      <c r="C340" s="249" t="s">
        <v>589</v>
      </c>
      <c r="D340" s="250"/>
      <c r="E340" s="251" t="s">
        <v>590</v>
      </c>
      <c r="F340" s="252">
        <f t="shared" si="1913"/>
        <v>2</v>
      </c>
      <c r="G340" s="252">
        <f t="shared" si="1914"/>
        <v>2</v>
      </c>
      <c r="H340" s="252">
        <f t="shared" si="1915"/>
        <v>2</v>
      </c>
      <c r="I340" s="252">
        <f t="shared" si="1916"/>
        <v>2</v>
      </c>
      <c r="J340" s="252">
        <f t="shared" si="1917"/>
        <v>2</v>
      </c>
      <c r="K340" s="252">
        <f t="shared" si="1918"/>
        <v>2</v>
      </c>
      <c r="L340" s="252">
        <f t="shared" si="1919"/>
        <v>1</v>
      </c>
      <c r="M340" s="252">
        <f t="shared" si="1920"/>
        <v>0</v>
      </c>
      <c r="N340" s="252">
        <f t="shared" si="1921"/>
        <v>0</v>
      </c>
      <c r="O340" s="253">
        <f t="shared" si="1922"/>
        <v>0</v>
      </c>
      <c r="P340" s="252">
        <f t="shared" si="1923"/>
        <v>10</v>
      </c>
      <c r="Q340" s="252">
        <f t="shared" si="1924"/>
        <v>0</v>
      </c>
      <c r="R340" s="252">
        <f t="shared" si="1925"/>
        <v>0</v>
      </c>
      <c r="S340" s="254">
        <f t="shared" si="1926"/>
        <v>0</v>
      </c>
      <c r="T340" s="255">
        <f t="shared" si="1927"/>
        <v>3</v>
      </c>
      <c r="U340" s="252">
        <f t="shared" si="1928"/>
        <v>0</v>
      </c>
      <c r="V340" s="252">
        <f t="shared" si="1929"/>
        <v>0</v>
      </c>
      <c r="W340" s="252">
        <f t="shared" si="1930"/>
        <v>0</v>
      </c>
      <c r="X340" s="254">
        <f t="shared" si="1931"/>
        <v>0</v>
      </c>
      <c r="Y340" s="256">
        <f t="shared" si="1932"/>
        <v>4</v>
      </c>
      <c r="Z340" s="252">
        <f t="shared" si="1933"/>
        <v>0</v>
      </c>
      <c r="AA340" s="252">
        <f t="shared" si="1934"/>
        <v>0</v>
      </c>
      <c r="AB340" s="252">
        <f t="shared" si="1935"/>
        <v>0</v>
      </c>
      <c r="AC340" s="254">
        <f t="shared" si="1936"/>
        <v>0</v>
      </c>
      <c r="AD340" s="255">
        <f t="shared" si="1937"/>
        <v>4</v>
      </c>
      <c r="AE340" s="252">
        <f t="shared" si="1938"/>
        <v>10</v>
      </c>
      <c r="AF340" s="252">
        <f t="shared" si="1939"/>
        <v>0</v>
      </c>
      <c r="AG340" s="252">
        <f t="shared" si="1940"/>
        <v>0</v>
      </c>
      <c r="AH340" s="254">
        <f t="shared" si="1941"/>
        <v>0</v>
      </c>
      <c r="AI340" s="257">
        <f t="shared" si="1942"/>
        <v>3</v>
      </c>
      <c r="AJ340" s="252">
        <f t="shared" si="1943"/>
        <v>8</v>
      </c>
      <c r="AK340" s="252">
        <f t="shared" si="1944"/>
        <v>0</v>
      </c>
      <c r="AL340" s="252">
        <f t="shared" si="1945"/>
        <v>0</v>
      </c>
      <c r="AM340" s="254">
        <f t="shared" si="1946"/>
        <v>0</v>
      </c>
      <c r="AN340" s="257">
        <f t="shared" si="1947"/>
        <v>3</v>
      </c>
      <c r="AO340" s="252">
        <f t="shared" si="1948"/>
        <v>0</v>
      </c>
      <c r="AP340" s="252">
        <f t="shared" si="1949"/>
        <v>0</v>
      </c>
      <c r="AQ340" s="252">
        <f t="shared" si="1950"/>
        <v>0</v>
      </c>
      <c r="AR340" s="254">
        <f t="shared" si="1951"/>
        <v>0</v>
      </c>
      <c r="AS340" s="257">
        <f t="shared" si="1952"/>
        <v>4</v>
      </c>
      <c r="AT340" s="252">
        <f t="shared" si="1953"/>
        <v>10</v>
      </c>
      <c r="AU340" s="252">
        <f t="shared" si="1954"/>
        <v>0</v>
      </c>
      <c r="AV340" s="252">
        <f t="shared" si="1955"/>
        <v>0</v>
      </c>
      <c r="AW340" s="254">
        <f t="shared" si="1956"/>
        <v>0</v>
      </c>
      <c r="AX340" s="258">
        <f t="shared" si="1957"/>
        <v>3</v>
      </c>
      <c r="AY340" s="252">
        <f t="shared" si="1958"/>
        <v>0</v>
      </c>
      <c r="AZ340" s="252">
        <f t="shared" si="1959"/>
        <v>0</v>
      </c>
      <c r="BA340" s="252">
        <f t="shared" si="1960"/>
        <v>0</v>
      </c>
      <c r="BB340" s="254">
        <f t="shared" si="1961"/>
        <v>0</v>
      </c>
      <c r="BC340" s="257">
        <f t="shared" si="1962"/>
        <v>4</v>
      </c>
      <c r="BD340" s="252">
        <f t="shared" si="1963"/>
        <v>0</v>
      </c>
      <c r="BE340" s="252">
        <f t="shared" si="1964"/>
        <v>0</v>
      </c>
      <c r="BF340" s="252">
        <f t="shared" si="1965"/>
        <v>0</v>
      </c>
      <c r="BG340" s="254">
        <f t="shared" si="1966"/>
        <v>0</v>
      </c>
      <c r="BH340" s="257">
        <f t="shared" si="1967"/>
        <v>4</v>
      </c>
      <c r="BI340" s="259">
        <f t="shared" si="1968"/>
        <v>5</v>
      </c>
      <c r="BJ340" s="252">
        <f t="shared" si="1969"/>
        <v>0</v>
      </c>
      <c r="BK340" s="252">
        <f t="shared" si="1970"/>
        <v>0</v>
      </c>
      <c r="BL340" s="254">
        <f t="shared" si="1971"/>
        <v>0</v>
      </c>
      <c r="BM340" s="260">
        <f t="shared" si="1972"/>
        <v>3</v>
      </c>
      <c r="BN340" s="252">
        <f t="shared" si="1973"/>
        <v>10</v>
      </c>
      <c r="BO340" s="252">
        <f t="shared" si="1974"/>
        <v>0</v>
      </c>
      <c r="BP340" s="252">
        <f t="shared" si="1975"/>
        <v>0</v>
      </c>
      <c r="BQ340" s="254">
        <f t="shared" si="1976"/>
        <v>0</v>
      </c>
      <c r="BR340" s="261">
        <f t="shared" si="1977"/>
        <v>3</v>
      </c>
      <c r="BS340" s="252">
        <f t="shared" si="1978"/>
        <v>0</v>
      </c>
      <c r="BT340" s="252">
        <f t="shared" si="1979"/>
        <v>0</v>
      </c>
      <c r="BU340" s="252">
        <f t="shared" si="1980"/>
        <v>0</v>
      </c>
      <c r="BV340" s="254">
        <f t="shared" si="1981"/>
        <v>0</v>
      </c>
      <c r="BW340" s="261">
        <f t="shared" si="1982"/>
        <v>4</v>
      </c>
      <c r="BX340" s="262">
        <v>66</v>
      </c>
      <c r="BY340" s="262">
        <v>66</v>
      </c>
      <c r="BZ340" s="246" t="e">
        <f t="shared" si="1983"/>
        <v>#VALUE!</v>
      </c>
      <c r="CA340" s="246">
        <f t="shared" si="1984"/>
        <v>20</v>
      </c>
      <c r="CB340" s="246" t="e">
        <f t="shared" si="1985"/>
        <v>#VALUE!</v>
      </c>
      <c r="CC340" s="246" t="e">
        <f t="shared" si="1986"/>
        <v>#VALUE!</v>
      </c>
      <c r="CD340" s="246" t="e">
        <f t="shared" si="1987"/>
        <v>#VALUE!</v>
      </c>
      <c r="CE340" s="246" t="e">
        <f t="shared" si="1988"/>
        <v>#VALUE!</v>
      </c>
      <c r="CF340" s="246" t="e">
        <f t="shared" si="1989"/>
        <v>#VALUE!</v>
      </c>
      <c r="CG340" s="246" t="e">
        <f t="shared" si="1990"/>
        <v>#VALUE!</v>
      </c>
      <c r="CH340" s="246" t="e">
        <f t="shared" si="1991"/>
        <v>#VALUE!</v>
      </c>
      <c r="CI340" s="246" t="e">
        <f t="shared" si="1992"/>
        <v>#VALUE!</v>
      </c>
      <c r="CJ340" s="246" t="e">
        <f t="shared" si="1993"/>
        <v>#VALUE!</v>
      </c>
      <c r="CK340" s="246" t="e">
        <f t="shared" si="1994"/>
        <v>#VALUE!</v>
      </c>
      <c r="CL340" s="246" t="e">
        <f t="shared" si="1995"/>
        <v>#VALUE!</v>
      </c>
      <c r="CM340" s="246" t="e">
        <f t="shared" si="1996"/>
        <v>#VALUE!</v>
      </c>
      <c r="CN340" s="246" t="e">
        <f t="shared" si="1997"/>
        <v>#VALUE!</v>
      </c>
      <c r="CO340" s="263" t="str">
        <f t="shared" si="1998"/>
        <v>2023PEC AI 355</v>
      </c>
      <c r="CP340" s="246" t="e">
        <f t="shared" si="1999"/>
        <v>#VALUE!</v>
      </c>
      <c r="CQ340" s="211"/>
      <c r="CR340" s="246">
        <f t="shared" si="2000"/>
        <v>20</v>
      </c>
      <c r="CS340" s="246" t="e">
        <f t="shared" si="2001"/>
        <v>#VALUE!</v>
      </c>
      <c r="CT340" s="246" t="e">
        <f t="shared" si="2002"/>
        <v>#VALUE!</v>
      </c>
      <c r="CU340" s="246" t="e">
        <f t="shared" si="2003"/>
        <v>#VALUE!</v>
      </c>
      <c r="CV340" s="246" t="e">
        <f t="shared" si="2004"/>
        <v>#VALUE!</v>
      </c>
      <c r="CW340" s="246" t="e">
        <f t="shared" si="2005"/>
        <v>#VALUE!</v>
      </c>
      <c r="CX340" s="246" t="e">
        <f t="shared" si="2006"/>
        <v>#VALUE!</v>
      </c>
      <c r="CY340" s="246" t="e">
        <f t="shared" si="2007"/>
        <v>#VALUE!</v>
      </c>
      <c r="CZ340" s="246" t="e">
        <f t="shared" si="2008"/>
        <v>#VALUE!</v>
      </c>
      <c r="DA340" s="246" t="e">
        <f t="shared" si="2009"/>
        <v>#VALUE!</v>
      </c>
      <c r="DB340" s="246" t="e">
        <f t="shared" si="2010"/>
        <v>#VALUE!</v>
      </c>
      <c r="DC340" s="246" t="e">
        <f t="shared" si="2011"/>
        <v>#VALUE!</v>
      </c>
      <c r="DD340" s="246" t="e">
        <f t="shared" si="2012"/>
        <v>#VALUE!</v>
      </c>
      <c r="DE340" s="212"/>
      <c r="DF340" s="212" t="e">
        <f t="shared" si="2013"/>
        <v>#VALUE!</v>
      </c>
      <c r="DG340" s="212"/>
      <c r="DH340" s="212"/>
      <c r="DI340" s="212"/>
      <c r="DJ340" s="212"/>
      <c r="DK340" s="212"/>
      <c r="DL340" s="212"/>
      <c r="DM340" s="212"/>
      <c r="DN340" s="212"/>
      <c r="DO340" s="212"/>
      <c r="DP340" s="212"/>
      <c r="DQ340" s="212"/>
      <c r="DR340" s="264">
        <f t="shared" si="2014"/>
        <v>66</v>
      </c>
      <c r="DS340" s="241">
        <f t="shared" si="2015"/>
        <v>13</v>
      </c>
      <c r="DT340" s="212">
        <f t="shared" si="2016"/>
        <v>10</v>
      </c>
      <c r="DU340" s="212">
        <f t="shared" si="2017"/>
        <v>10</v>
      </c>
      <c r="DV340" s="212">
        <f t="shared" si="2018"/>
        <v>8</v>
      </c>
      <c r="DW340" s="212">
        <f t="shared" si="2019"/>
        <v>10</v>
      </c>
      <c r="DX340" s="264">
        <f t="shared" si="2020"/>
        <v>5</v>
      </c>
      <c r="DY340" s="265">
        <f t="shared" si="2021"/>
        <v>10</v>
      </c>
      <c r="DZ340" s="212">
        <f t="shared" si="2022"/>
        <v>66</v>
      </c>
      <c r="EA340" s="212">
        <f t="shared" si="2023"/>
        <v>13</v>
      </c>
      <c r="EB340" s="212">
        <f t="shared" si="2024"/>
        <v>10</v>
      </c>
      <c r="EC340" s="212">
        <f t="shared" ref="EC340:ED340" si="2537">IF(ISEVEN($B340),DT340,0)</f>
        <v>0</v>
      </c>
      <c r="ED340" s="212">
        <f t="shared" si="2537"/>
        <v>0</v>
      </c>
      <c r="EE340" s="212">
        <f t="shared" ref="EE340:EF340" si="2538">IF(ISODD($B340),DU340,0)</f>
        <v>10</v>
      </c>
      <c r="EF340" s="212">
        <f t="shared" si="2538"/>
        <v>8</v>
      </c>
      <c r="EG340" s="212">
        <f t="shared" si="2027"/>
        <v>0</v>
      </c>
      <c r="EH340" s="212">
        <f t="shared" si="2028"/>
        <v>10</v>
      </c>
      <c r="EI340" s="212">
        <f t="shared" ref="EI340:EJ340" si="2539">IF(ISEVEN($B340),DW340,0)</f>
        <v>0</v>
      </c>
      <c r="EJ340" s="212">
        <f t="shared" si="2539"/>
        <v>0</v>
      </c>
      <c r="EK340" s="264">
        <f t="shared" ref="EK340:EL340" si="2540">IF(ISODD($B340),DX340,0)</f>
        <v>5</v>
      </c>
      <c r="EL340" s="212">
        <f t="shared" si="2540"/>
        <v>10</v>
      </c>
      <c r="EM340" s="212">
        <f t="shared" si="2031"/>
        <v>0</v>
      </c>
      <c r="EN340" s="212"/>
      <c r="EO340" s="212"/>
      <c r="EP340" s="241">
        <f t="shared" si="2032"/>
        <v>13</v>
      </c>
      <c r="EQ340" s="212">
        <f t="shared" si="2033"/>
        <v>12</v>
      </c>
      <c r="ER340" s="212">
        <f t="shared" si="2034"/>
        <v>12</v>
      </c>
      <c r="ES340" s="212">
        <f t="shared" si="2035"/>
        <v>10</v>
      </c>
      <c r="ET340" s="264">
        <f t="shared" si="2036"/>
        <v>8</v>
      </c>
      <c r="EU340" s="212">
        <f t="shared" si="2037"/>
        <v>11</v>
      </c>
      <c r="EV340" s="212"/>
      <c r="EW340" s="212">
        <f t="shared" si="2038"/>
        <v>66</v>
      </c>
      <c r="EX340" s="212">
        <f t="shared" si="2039"/>
        <v>13</v>
      </c>
      <c r="EY340" s="212">
        <f t="shared" si="2040"/>
        <v>12</v>
      </c>
      <c r="EZ340" s="212">
        <f t="shared" ref="EZ340:FA340" si="2541">IF(ISEVEN($B340),EQ340,0)</f>
        <v>0</v>
      </c>
      <c r="FA340" s="212">
        <f t="shared" si="2541"/>
        <v>0</v>
      </c>
      <c r="FB340" s="212">
        <f t="shared" ref="FB340:FC340" si="2542">IF(ISODD($B340),ER340,0)</f>
        <v>12</v>
      </c>
      <c r="FC340" s="212">
        <f t="shared" si="2542"/>
        <v>10</v>
      </c>
      <c r="FD340" s="212">
        <f t="shared" si="2043"/>
        <v>0</v>
      </c>
      <c r="FE340" s="264">
        <f t="shared" si="2044"/>
        <v>8</v>
      </c>
      <c r="FF340" s="212">
        <f t="shared" ref="FF340:FG340" si="2543">IF(ISEVEN($B340),ET340,0)</f>
        <v>0</v>
      </c>
      <c r="FG340" s="212">
        <f t="shared" si="2543"/>
        <v>0</v>
      </c>
      <c r="FH340" s="212">
        <f t="shared" si="2046"/>
        <v>11</v>
      </c>
      <c r="FI340" s="212">
        <v>0</v>
      </c>
      <c r="FJ340" s="212">
        <v>0</v>
      </c>
      <c r="FK340" s="212"/>
      <c r="FL340" s="212"/>
      <c r="FM340" s="262">
        <v>66</v>
      </c>
    </row>
    <row r="341" spans="1:169" ht="15.75" customHeight="1" x14ac:dyDescent="0.2">
      <c r="A341" s="247">
        <v>328</v>
      </c>
      <c r="B341" s="248">
        <v>213423243330</v>
      </c>
      <c r="C341" s="249" t="s">
        <v>591</v>
      </c>
      <c r="D341" s="250"/>
      <c r="E341" s="251" t="s">
        <v>592</v>
      </c>
      <c r="F341" s="252">
        <f t="shared" si="1913"/>
        <v>2</v>
      </c>
      <c r="G341" s="252">
        <f t="shared" si="1914"/>
        <v>2</v>
      </c>
      <c r="H341" s="252">
        <f t="shared" si="1915"/>
        <v>2</v>
      </c>
      <c r="I341" s="252">
        <f t="shared" si="1916"/>
        <v>2</v>
      </c>
      <c r="J341" s="252">
        <f t="shared" si="1917"/>
        <v>2</v>
      </c>
      <c r="K341" s="252">
        <f t="shared" si="1918"/>
        <v>2</v>
      </c>
      <c r="L341" s="252">
        <f t="shared" si="1919"/>
        <v>2</v>
      </c>
      <c r="M341" s="252">
        <f t="shared" si="1920"/>
        <v>2</v>
      </c>
      <c r="N341" s="252">
        <f t="shared" si="1921"/>
        <v>0</v>
      </c>
      <c r="O341" s="253">
        <f t="shared" si="1922"/>
        <v>0</v>
      </c>
      <c r="P341" s="252">
        <f t="shared" si="1923"/>
        <v>0</v>
      </c>
      <c r="Q341" s="252">
        <f t="shared" si="1924"/>
        <v>0</v>
      </c>
      <c r="R341" s="252">
        <f t="shared" si="1925"/>
        <v>0</v>
      </c>
      <c r="S341" s="254">
        <f t="shared" si="1926"/>
        <v>0</v>
      </c>
      <c r="T341" s="255">
        <f t="shared" si="1927"/>
        <v>4</v>
      </c>
      <c r="U341" s="252">
        <f t="shared" si="1928"/>
        <v>11</v>
      </c>
      <c r="V341" s="252">
        <f t="shared" si="1929"/>
        <v>0</v>
      </c>
      <c r="W341" s="252">
        <f t="shared" si="1930"/>
        <v>0</v>
      </c>
      <c r="X341" s="254">
        <f t="shared" si="1931"/>
        <v>0</v>
      </c>
      <c r="Y341" s="256">
        <f t="shared" si="1932"/>
        <v>3</v>
      </c>
      <c r="Z341" s="252">
        <f t="shared" si="1933"/>
        <v>12</v>
      </c>
      <c r="AA341" s="252">
        <f t="shared" si="1934"/>
        <v>0</v>
      </c>
      <c r="AB341" s="252">
        <f t="shared" si="1935"/>
        <v>0</v>
      </c>
      <c r="AC341" s="254">
        <f t="shared" si="1936"/>
        <v>0</v>
      </c>
      <c r="AD341" s="255">
        <f t="shared" si="1937"/>
        <v>3</v>
      </c>
      <c r="AE341" s="252">
        <f t="shared" si="1938"/>
        <v>0</v>
      </c>
      <c r="AF341" s="252">
        <f t="shared" si="1939"/>
        <v>0</v>
      </c>
      <c r="AG341" s="252">
        <f t="shared" si="1940"/>
        <v>0</v>
      </c>
      <c r="AH341" s="254">
        <f t="shared" si="1941"/>
        <v>0</v>
      </c>
      <c r="AI341" s="257">
        <f t="shared" si="1942"/>
        <v>4</v>
      </c>
      <c r="AJ341" s="252">
        <f t="shared" si="1943"/>
        <v>0</v>
      </c>
      <c r="AK341" s="252">
        <f t="shared" si="1944"/>
        <v>0</v>
      </c>
      <c r="AL341" s="252">
        <f t="shared" si="1945"/>
        <v>0</v>
      </c>
      <c r="AM341" s="254">
        <f t="shared" si="1946"/>
        <v>0</v>
      </c>
      <c r="AN341" s="257">
        <f t="shared" si="1947"/>
        <v>4</v>
      </c>
      <c r="AO341" s="252">
        <f t="shared" si="1948"/>
        <v>12</v>
      </c>
      <c r="AP341" s="252">
        <f t="shared" si="1949"/>
        <v>0</v>
      </c>
      <c r="AQ341" s="252">
        <f t="shared" si="1950"/>
        <v>0</v>
      </c>
      <c r="AR341" s="254">
        <f t="shared" si="1951"/>
        <v>0</v>
      </c>
      <c r="AS341" s="257">
        <f t="shared" si="1952"/>
        <v>3</v>
      </c>
      <c r="AT341" s="252">
        <f t="shared" si="1953"/>
        <v>0</v>
      </c>
      <c r="AU341" s="252">
        <f t="shared" si="1954"/>
        <v>0</v>
      </c>
      <c r="AV341" s="252">
        <f t="shared" si="1955"/>
        <v>0</v>
      </c>
      <c r="AW341" s="254">
        <f t="shared" si="1956"/>
        <v>0</v>
      </c>
      <c r="AX341" s="258">
        <f t="shared" si="1957"/>
        <v>4</v>
      </c>
      <c r="AY341" s="252">
        <f t="shared" si="1958"/>
        <v>12</v>
      </c>
      <c r="AZ341" s="252">
        <f t="shared" si="1959"/>
        <v>0</v>
      </c>
      <c r="BA341" s="252">
        <f t="shared" si="1960"/>
        <v>0</v>
      </c>
      <c r="BB341" s="254">
        <f t="shared" si="1961"/>
        <v>0</v>
      </c>
      <c r="BC341" s="257">
        <f t="shared" si="1962"/>
        <v>3</v>
      </c>
      <c r="BD341" s="259">
        <f t="shared" si="1963"/>
        <v>5</v>
      </c>
      <c r="BE341" s="252">
        <f t="shared" si="1964"/>
        <v>0</v>
      </c>
      <c r="BF341" s="252">
        <f t="shared" si="1965"/>
        <v>0</v>
      </c>
      <c r="BG341" s="254">
        <f t="shared" si="1966"/>
        <v>0</v>
      </c>
      <c r="BH341" s="257">
        <f t="shared" si="1967"/>
        <v>3</v>
      </c>
      <c r="BI341" s="252">
        <f t="shared" si="1968"/>
        <v>0</v>
      </c>
      <c r="BJ341" s="252">
        <f t="shared" si="1969"/>
        <v>0</v>
      </c>
      <c r="BK341" s="252">
        <f t="shared" si="1970"/>
        <v>0</v>
      </c>
      <c r="BL341" s="254">
        <f t="shared" si="1971"/>
        <v>0</v>
      </c>
      <c r="BM341" s="260">
        <f t="shared" si="1972"/>
        <v>4</v>
      </c>
      <c r="BN341" s="252">
        <f t="shared" si="1973"/>
        <v>0</v>
      </c>
      <c r="BO341" s="252">
        <f t="shared" si="1974"/>
        <v>0</v>
      </c>
      <c r="BP341" s="252">
        <f t="shared" si="1975"/>
        <v>0</v>
      </c>
      <c r="BQ341" s="254">
        <f t="shared" si="1976"/>
        <v>0</v>
      </c>
      <c r="BR341" s="261">
        <f t="shared" si="1977"/>
        <v>4</v>
      </c>
      <c r="BS341" s="252">
        <f t="shared" si="1978"/>
        <v>12</v>
      </c>
      <c r="BT341" s="252">
        <f t="shared" si="1979"/>
        <v>0</v>
      </c>
      <c r="BU341" s="252">
        <f t="shared" si="1980"/>
        <v>0</v>
      </c>
      <c r="BV341" s="254">
        <f t="shared" si="1981"/>
        <v>0</v>
      </c>
      <c r="BW341" s="261">
        <f t="shared" si="1982"/>
        <v>3</v>
      </c>
      <c r="BX341" s="262">
        <v>80</v>
      </c>
      <c r="BY341" s="262">
        <v>80</v>
      </c>
      <c r="BZ341" s="246" t="e">
        <f t="shared" si="1983"/>
        <v>#VALUE!</v>
      </c>
      <c r="CA341" s="246">
        <f t="shared" si="1984"/>
        <v>14</v>
      </c>
      <c r="CB341" s="246" t="e">
        <f t="shared" si="1985"/>
        <v>#VALUE!</v>
      </c>
      <c r="CC341" s="246" t="e">
        <f t="shared" si="1986"/>
        <v>#VALUE!</v>
      </c>
      <c r="CD341" s="246" t="e">
        <f t="shared" si="1987"/>
        <v>#VALUE!</v>
      </c>
      <c r="CE341" s="246" t="e">
        <f t="shared" si="1988"/>
        <v>#VALUE!</v>
      </c>
      <c r="CF341" s="246" t="e">
        <f t="shared" si="1989"/>
        <v>#VALUE!</v>
      </c>
      <c r="CG341" s="246" t="e">
        <f t="shared" si="1990"/>
        <v>#VALUE!</v>
      </c>
      <c r="CH341" s="246" t="e">
        <f t="shared" si="1991"/>
        <v>#VALUE!</v>
      </c>
      <c r="CI341" s="246" t="e">
        <f t="shared" si="1992"/>
        <v>#VALUE!</v>
      </c>
      <c r="CJ341" s="246" t="e">
        <f t="shared" si="1993"/>
        <v>#VALUE!</v>
      </c>
      <c r="CK341" s="246" t="e">
        <f t="shared" si="1994"/>
        <v>#VALUE!</v>
      </c>
      <c r="CL341" s="246" t="e">
        <f t="shared" si="1995"/>
        <v>#VALUE!</v>
      </c>
      <c r="CM341" s="246" t="e">
        <f t="shared" si="1996"/>
        <v>#VALUE!</v>
      </c>
      <c r="CN341" s="246" t="e">
        <f t="shared" si="1997"/>
        <v>#VALUE!</v>
      </c>
      <c r="CO341" s="263" t="str">
        <f t="shared" si="1998"/>
        <v>2023PEC AI 356</v>
      </c>
      <c r="CP341" s="246" t="e">
        <f t="shared" si="1999"/>
        <v>#VALUE!</v>
      </c>
      <c r="CQ341" s="211"/>
      <c r="CR341" s="246">
        <f t="shared" si="2000"/>
        <v>13</v>
      </c>
      <c r="CS341" s="246" t="e">
        <f t="shared" si="2001"/>
        <v>#VALUE!</v>
      </c>
      <c r="CT341" s="246" t="e">
        <f t="shared" si="2002"/>
        <v>#VALUE!</v>
      </c>
      <c r="CU341" s="246" t="e">
        <f t="shared" si="2003"/>
        <v>#VALUE!</v>
      </c>
      <c r="CV341" s="246" t="e">
        <f t="shared" si="2004"/>
        <v>#VALUE!</v>
      </c>
      <c r="CW341" s="246" t="e">
        <f t="shared" si="2005"/>
        <v>#VALUE!</v>
      </c>
      <c r="CX341" s="246" t="e">
        <f t="shared" si="2006"/>
        <v>#VALUE!</v>
      </c>
      <c r="CY341" s="246" t="e">
        <f t="shared" si="2007"/>
        <v>#VALUE!</v>
      </c>
      <c r="CZ341" s="246" t="e">
        <f t="shared" si="2008"/>
        <v>#VALUE!</v>
      </c>
      <c r="DA341" s="246" t="e">
        <f t="shared" si="2009"/>
        <v>#VALUE!</v>
      </c>
      <c r="DB341" s="246" t="e">
        <f t="shared" si="2010"/>
        <v>#VALUE!</v>
      </c>
      <c r="DC341" s="246" t="e">
        <f t="shared" si="2011"/>
        <v>#VALUE!</v>
      </c>
      <c r="DD341" s="246" t="e">
        <f t="shared" si="2012"/>
        <v>#VALUE!</v>
      </c>
      <c r="DE341" s="212"/>
      <c r="DF341" s="212" t="e">
        <f t="shared" si="2013"/>
        <v>#VALUE!</v>
      </c>
      <c r="DG341" s="212"/>
      <c r="DH341" s="212"/>
      <c r="DI341" s="212"/>
      <c r="DJ341" s="212"/>
      <c r="DK341" s="212"/>
      <c r="DL341" s="212"/>
      <c r="DM341" s="212"/>
      <c r="DN341" s="212"/>
      <c r="DO341" s="212"/>
      <c r="DP341" s="212"/>
      <c r="DQ341" s="212"/>
      <c r="DR341" s="264">
        <f t="shared" si="2014"/>
        <v>80</v>
      </c>
      <c r="DS341" s="241">
        <f t="shared" si="2015"/>
        <v>16</v>
      </c>
      <c r="DT341" s="212">
        <f t="shared" si="2016"/>
        <v>11</v>
      </c>
      <c r="DU341" s="212">
        <f t="shared" si="2017"/>
        <v>12</v>
      </c>
      <c r="DV341" s="212">
        <f t="shared" si="2018"/>
        <v>12</v>
      </c>
      <c r="DW341" s="212">
        <f t="shared" si="2019"/>
        <v>12</v>
      </c>
      <c r="DX341" s="264">
        <f t="shared" si="2020"/>
        <v>5</v>
      </c>
      <c r="DY341" s="265">
        <f t="shared" si="2021"/>
        <v>12</v>
      </c>
      <c r="DZ341" s="212">
        <f t="shared" si="2022"/>
        <v>80</v>
      </c>
      <c r="EA341" s="212">
        <f t="shared" si="2023"/>
        <v>16</v>
      </c>
      <c r="EB341" s="212">
        <f t="shared" si="2024"/>
        <v>0</v>
      </c>
      <c r="EC341" s="212">
        <f t="shared" ref="EC341:ED341" si="2544">IF(ISEVEN($B341),DT341,0)</f>
        <v>11</v>
      </c>
      <c r="ED341" s="212">
        <f t="shared" si="2544"/>
        <v>12</v>
      </c>
      <c r="EE341" s="212">
        <f t="shared" ref="EE341:EF341" si="2545">IF(ISODD($B341),DU341,0)</f>
        <v>0</v>
      </c>
      <c r="EF341" s="212">
        <f t="shared" si="2545"/>
        <v>0</v>
      </c>
      <c r="EG341" s="212">
        <f t="shared" si="2027"/>
        <v>12</v>
      </c>
      <c r="EH341" s="212">
        <f t="shared" si="2028"/>
        <v>0</v>
      </c>
      <c r="EI341" s="212">
        <f t="shared" ref="EI341:EJ341" si="2546">IF(ISEVEN($B341),DW341,0)</f>
        <v>12</v>
      </c>
      <c r="EJ341" s="264">
        <f t="shared" si="2546"/>
        <v>5</v>
      </c>
      <c r="EK341" s="212">
        <f t="shared" ref="EK341:EL341" si="2547">IF(ISODD($B341),DX341,0)</f>
        <v>0</v>
      </c>
      <c r="EL341" s="212">
        <f t="shared" si="2547"/>
        <v>0</v>
      </c>
      <c r="EM341" s="212">
        <f t="shared" si="2031"/>
        <v>12</v>
      </c>
      <c r="EN341" s="212"/>
      <c r="EO341" s="212"/>
      <c r="EP341" s="241">
        <f t="shared" si="2032"/>
        <v>16</v>
      </c>
      <c r="EQ341" s="212">
        <f t="shared" si="2033"/>
        <v>13</v>
      </c>
      <c r="ER341" s="212">
        <f t="shared" si="2034"/>
        <v>14</v>
      </c>
      <c r="ES341" s="212">
        <f t="shared" si="2035"/>
        <v>14</v>
      </c>
      <c r="ET341" s="264">
        <f t="shared" si="2036"/>
        <v>10</v>
      </c>
      <c r="EU341" s="212">
        <f t="shared" si="2037"/>
        <v>13</v>
      </c>
      <c r="EV341" s="212"/>
      <c r="EW341" s="212">
        <f t="shared" si="2038"/>
        <v>80</v>
      </c>
      <c r="EX341" s="212">
        <f t="shared" si="2039"/>
        <v>16</v>
      </c>
      <c r="EY341" s="212">
        <f t="shared" si="2040"/>
        <v>0</v>
      </c>
      <c r="EZ341" s="212">
        <f t="shared" ref="EZ341:FA341" si="2548">IF(ISEVEN($B341),EQ341,0)</f>
        <v>13</v>
      </c>
      <c r="FA341" s="212">
        <f t="shared" si="2548"/>
        <v>14</v>
      </c>
      <c r="FB341" s="212">
        <f t="shared" ref="FB341:FC341" si="2549">IF(ISODD($B341),ER341,0)</f>
        <v>0</v>
      </c>
      <c r="FC341" s="212">
        <f t="shared" si="2549"/>
        <v>0</v>
      </c>
      <c r="FD341" s="212">
        <f t="shared" si="2043"/>
        <v>14</v>
      </c>
      <c r="FE341" s="212">
        <f t="shared" si="2044"/>
        <v>0</v>
      </c>
      <c r="FF341" s="264">
        <f t="shared" ref="FF341:FG341" si="2550">IF(ISEVEN($B341),ET341,0)</f>
        <v>10</v>
      </c>
      <c r="FG341" s="212">
        <f t="shared" si="2550"/>
        <v>13</v>
      </c>
      <c r="FH341" s="212">
        <f t="shared" si="2046"/>
        <v>0</v>
      </c>
      <c r="FI341" s="212">
        <v>0</v>
      </c>
      <c r="FJ341" s="212">
        <v>0</v>
      </c>
      <c r="FK341" s="212"/>
      <c r="FL341" s="212"/>
      <c r="FM341" s="262">
        <v>80</v>
      </c>
    </row>
    <row r="342" spans="1:169" ht="15.75" customHeight="1" x14ac:dyDescent="0.2">
      <c r="A342" s="268">
        <v>329</v>
      </c>
      <c r="B342" s="248">
        <v>213423243331</v>
      </c>
      <c r="C342" s="249" t="s">
        <v>595</v>
      </c>
      <c r="D342" s="250"/>
      <c r="E342" s="251" t="s">
        <v>594</v>
      </c>
      <c r="F342" s="252">
        <f t="shared" si="1913"/>
        <v>2</v>
      </c>
      <c r="G342" s="252">
        <f t="shared" si="1914"/>
        <v>2</v>
      </c>
      <c r="H342" s="252">
        <f t="shared" si="1915"/>
        <v>2</v>
      </c>
      <c r="I342" s="252">
        <f t="shared" si="1916"/>
        <v>2</v>
      </c>
      <c r="J342" s="252">
        <f t="shared" si="1917"/>
        <v>2</v>
      </c>
      <c r="K342" s="252">
        <f t="shared" si="1918"/>
        <v>2</v>
      </c>
      <c r="L342" s="252">
        <f t="shared" si="1919"/>
        <v>2</v>
      </c>
      <c r="M342" s="252">
        <f t="shared" si="1920"/>
        <v>2</v>
      </c>
      <c r="N342" s="252">
        <f t="shared" si="1921"/>
        <v>1</v>
      </c>
      <c r="O342" s="253">
        <f t="shared" si="1922"/>
        <v>0</v>
      </c>
      <c r="P342" s="252">
        <f t="shared" si="1923"/>
        <v>12</v>
      </c>
      <c r="Q342" s="252">
        <f t="shared" si="1924"/>
        <v>0</v>
      </c>
      <c r="R342" s="252">
        <f t="shared" si="1925"/>
        <v>0</v>
      </c>
      <c r="S342" s="254">
        <f t="shared" si="1926"/>
        <v>0</v>
      </c>
      <c r="T342" s="255">
        <f t="shared" si="1927"/>
        <v>3</v>
      </c>
      <c r="U342" s="252">
        <f t="shared" si="1928"/>
        <v>0</v>
      </c>
      <c r="V342" s="252">
        <f t="shared" si="1929"/>
        <v>0</v>
      </c>
      <c r="W342" s="252">
        <f t="shared" si="1930"/>
        <v>0</v>
      </c>
      <c r="X342" s="254">
        <f t="shared" si="1931"/>
        <v>0</v>
      </c>
      <c r="Y342" s="256">
        <f t="shared" si="1932"/>
        <v>4</v>
      </c>
      <c r="Z342" s="252">
        <f t="shared" si="1933"/>
        <v>0</v>
      </c>
      <c r="AA342" s="252">
        <f t="shared" si="1934"/>
        <v>0</v>
      </c>
      <c r="AB342" s="252">
        <f t="shared" si="1935"/>
        <v>0</v>
      </c>
      <c r="AC342" s="254">
        <f t="shared" si="1936"/>
        <v>0</v>
      </c>
      <c r="AD342" s="255">
        <f t="shared" si="1937"/>
        <v>4</v>
      </c>
      <c r="AE342" s="252">
        <f t="shared" si="1938"/>
        <v>12</v>
      </c>
      <c r="AF342" s="252">
        <f t="shared" si="1939"/>
        <v>0</v>
      </c>
      <c r="AG342" s="252">
        <f t="shared" si="1940"/>
        <v>0</v>
      </c>
      <c r="AH342" s="254">
        <f t="shared" si="1941"/>
        <v>0</v>
      </c>
      <c r="AI342" s="257">
        <f t="shared" si="1942"/>
        <v>3</v>
      </c>
      <c r="AJ342" s="252">
        <f t="shared" si="1943"/>
        <v>11</v>
      </c>
      <c r="AK342" s="252">
        <f t="shared" si="1944"/>
        <v>0</v>
      </c>
      <c r="AL342" s="252">
        <f t="shared" si="1945"/>
        <v>0</v>
      </c>
      <c r="AM342" s="254">
        <f t="shared" si="1946"/>
        <v>0</v>
      </c>
      <c r="AN342" s="257">
        <f t="shared" si="1947"/>
        <v>3</v>
      </c>
      <c r="AO342" s="252">
        <f t="shared" si="1948"/>
        <v>0</v>
      </c>
      <c r="AP342" s="252">
        <f t="shared" si="1949"/>
        <v>0</v>
      </c>
      <c r="AQ342" s="252">
        <f t="shared" si="1950"/>
        <v>0</v>
      </c>
      <c r="AR342" s="254">
        <f t="shared" si="1951"/>
        <v>0</v>
      </c>
      <c r="AS342" s="257">
        <f t="shared" si="1952"/>
        <v>4</v>
      </c>
      <c r="AT342" s="252">
        <f t="shared" si="1953"/>
        <v>12</v>
      </c>
      <c r="AU342" s="252">
        <f t="shared" si="1954"/>
        <v>0</v>
      </c>
      <c r="AV342" s="252">
        <f t="shared" si="1955"/>
        <v>0</v>
      </c>
      <c r="AW342" s="254">
        <f t="shared" si="1956"/>
        <v>0</v>
      </c>
      <c r="AX342" s="258">
        <f t="shared" si="1957"/>
        <v>3</v>
      </c>
      <c r="AY342" s="252">
        <f t="shared" si="1958"/>
        <v>0</v>
      </c>
      <c r="AZ342" s="252">
        <f t="shared" si="1959"/>
        <v>0</v>
      </c>
      <c r="BA342" s="252">
        <f t="shared" si="1960"/>
        <v>0</v>
      </c>
      <c r="BB342" s="254">
        <f t="shared" si="1961"/>
        <v>0</v>
      </c>
      <c r="BC342" s="257">
        <f t="shared" si="1962"/>
        <v>4</v>
      </c>
      <c r="BD342" s="252">
        <f t="shared" si="1963"/>
        <v>0</v>
      </c>
      <c r="BE342" s="252">
        <f t="shared" si="1964"/>
        <v>0</v>
      </c>
      <c r="BF342" s="252">
        <f t="shared" si="1965"/>
        <v>0</v>
      </c>
      <c r="BG342" s="254">
        <f t="shared" si="1966"/>
        <v>0</v>
      </c>
      <c r="BH342" s="257">
        <f t="shared" si="1967"/>
        <v>4</v>
      </c>
      <c r="BI342" s="259">
        <f t="shared" si="1968"/>
        <v>7</v>
      </c>
      <c r="BJ342" s="252">
        <f t="shared" si="1969"/>
        <v>0</v>
      </c>
      <c r="BK342" s="252">
        <f t="shared" si="1970"/>
        <v>0</v>
      </c>
      <c r="BL342" s="254">
        <f t="shared" si="1971"/>
        <v>0</v>
      </c>
      <c r="BM342" s="260">
        <f t="shared" si="1972"/>
        <v>3</v>
      </c>
      <c r="BN342" s="252">
        <f t="shared" si="1973"/>
        <v>13</v>
      </c>
      <c r="BO342" s="252">
        <f t="shared" si="1974"/>
        <v>0</v>
      </c>
      <c r="BP342" s="252">
        <f t="shared" si="1975"/>
        <v>0</v>
      </c>
      <c r="BQ342" s="254">
        <f t="shared" si="1976"/>
        <v>0</v>
      </c>
      <c r="BR342" s="261">
        <f t="shared" si="1977"/>
        <v>3</v>
      </c>
      <c r="BS342" s="252">
        <f t="shared" si="1978"/>
        <v>0</v>
      </c>
      <c r="BT342" s="252">
        <f t="shared" si="1979"/>
        <v>0</v>
      </c>
      <c r="BU342" s="252">
        <f t="shared" si="1980"/>
        <v>0</v>
      </c>
      <c r="BV342" s="254">
        <f t="shared" si="1981"/>
        <v>0</v>
      </c>
      <c r="BW342" s="261">
        <f t="shared" si="1982"/>
        <v>4</v>
      </c>
      <c r="BX342" s="262">
        <v>84</v>
      </c>
      <c r="BY342" s="262">
        <v>84</v>
      </c>
      <c r="BZ342" s="246" t="e">
        <f t="shared" si="1983"/>
        <v>#VALUE!</v>
      </c>
      <c r="CA342" s="246">
        <f t="shared" si="1984"/>
        <v>20</v>
      </c>
      <c r="CB342" s="246" t="e">
        <f t="shared" si="1985"/>
        <v>#VALUE!</v>
      </c>
      <c r="CC342" s="246" t="e">
        <f t="shared" si="1986"/>
        <v>#VALUE!</v>
      </c>
      <c r="CD342" s="246" t="e">
        <f t="shared" si="1987"/>
        <v>#VALUE!</v>
      </c>
      <c r="CE342" s="246" t="e">
        <f t="shared" si="1988"/>
        <v>#VALUE!</v>
      </c>
      <c r="CF342" s="246" t="e">
        <f t="shared" si="1989"/>
        <v>#VALUE!</v>
      </c>
      <c r="CG342" s="246" t="e">
        <f t="shared" si="1990"/>
        <v>#VALUE!</v>
      </c>
      <c r="CH342" s="246" t="e">
        <f t="shared" si="1991"/>
        <v>#VALUE!</v>
      </c>
      <c r="CI342" s="246" t="e">
        <f t="shared" si="1992"/>
        <v>#VALUE!</v>
      </c>
      <c r="CJ342" s="246" t="e">
        <f t="shared" si="1993"/>
        <v>#VALUE!</v>
      </c>
      <c r="CK342" s="246" t="e">
        <f t="shared" si="1994"/>
        <v>#VALUE!</v>
      </c>
      <c r="CL342" s="246" t="e">
        <f t="shared" si="1995"/>
        <v>#VALUE!</v>
      </c>
      <c r="CM342" s="246" t="e">
        <f t="shared" si="1996"/>
        <v>#VALUE!</v>
      </c>
      <c r="CN342" s="246" t="e">
        <f t="shared" si="1997"/>
        <v>#VALUE!</v>
      </c>
      <c r="CO342" s="263" t="str">
        <f t="shared" si="1998"/>
        <v>2023PEC AI 358</v>
      </c>
      <c r="CP342" s="246" t="e">
        <f t="shared" si="1999"/>
        <v>#VALUE!</v>
      </c>
      <c r="CQ342" s="211"/>
      <c r="CR342" s="246">
        <f t="shared" si="2000"/>
        <v>20</v>
      </c>
      <c r="CS342" s="246" t="e">
        <f t="shared" si="2001"/>
        <v>#VALUE!</v>
      </c>
      <c r="CT342" s="246" t="e">
        <f t="shared" si="2002"/>
        <v>#VALUE!</v>
      </c>
      <c r="CU342" s="246" t="e">
        <f t="shared" si="2003"/>
        <v>#VALUE!</v>
      </c>
      <c r="CV342" s="246" t="e">
        <f t="shared" si="2004"/>
        <v>#VALUE!</v>
      </c>
      <c r="CW342" s="246" t="e">
        <f t="shared" si="2005"/>
        <v>#VALUE!</v>
      </c>
      <c r="CX342" s="246" t="e">
        <f t="shared" si="2006"/>
        <v>#VALUE!</v>
      </c>
      <c r="CY342" s="246" t="e">
        <f t="shared" si="2007"/>
        <v>#VALUE!</v>
      </c>
      <c r="CZ342" s="246" t="e">
        <f t="shared" si="2008"/>
        <v>#VALUE!</v>
      </c>
      <c r="DA342" s="246" t="e">
        <f t="shared" si="2009"/>
        <v>#VALUE!</v>
      </c>
      <c r="DB342" s="246" t="e">
        <f t="shared" si="2010"/>
        <v>#VALUE!</v>
      </c>
      <c r="DC342" s="246" t="e">
        <f t="shared" si="2011"/>
        <v>#VALUE!</v>
      </c>
      <c r="DD342" s="246" t="e">
        <f t="shared" si="2012"/>
        <v>#VALUE!</v>
      </c>
      <c r="DE342" s="212"/>
      <c r="DF342" s="212" t="e">
        <f t="shared" si="2013"/>
        <v>#VALUE!</v>
      </c>
      <c r="DG342" s="212"/>
      <c r="DH342" s="212"/>
      <c r="DI342" s="212"/>
      <c r="DJ342" s="212"/>
      <c r="DK342" s="212"/>
      <c r="DL342" s="212"/>
      <c r="DM342" s="212"/>
      <c r="DN342" s="212"/>
      <c r="DO342" s="212"/>
      <c r="DP342" s="212"/>
      <c r="DQ342" s="212"/>
      <c r="DR342" s="264">
        <f t="shared" si="2014"/>
        <v>84</v>
      </c>
      <c r="DS342" s="241">
        <f t="shared" si="2015"/>
        <v>17</v>
      </c>
      <c r="DT342" s="212">
        <f t="shared" si="2016"/>
        <v>12</v>
      </c>
      <c r="DU342" s="212">
        <f t="shared" si="2017"/>
        <v>12</v>
      </c>
      <c r="DV342" s="212">
        <f t="shared" si="2018"/>
        <v>11</v>
      </c>
      <c r="DW342" s="212">
        <f t="shared" si="2019"/>
        <v>12</v>
      </c>
      <c r="DX342" s="264">
        <f t="shared" si="2020"/>
        <v>7</v>
      </c>
      <c r="DY342" s="265">
        <f t="shared" si="2021"/>
        <v>13</v>
      </c>
      <c r="DZ342" s="212">
        <f t="shared" si="2022"/>
        <v>84</v>
      </c>
      <c r="EA342" s="212">
        <f t="shared" si="2023"/>
        <v>17</v>
      </c>
      <c r="EB342" s="212">
        <f t="shared" si="2024"/>
        <v>12</v>
      </c>
      <c r="EC342" s="212">
        <f t="shared" ref="EC342:ED342" si="2551">IF(ISEVEN($B342),DT342,0)</f>
        <v>0</v>
      </c>
      <c r="ED342" s="212">
        <f t="shared" si="2551"/>
        <v>0</v>
      </c>
      <c r="EE342" s="212">
        <f t="shared" ref="EE342:EF342" si="2552">IF(ISODD($B342),DU342,0)</f>
        <v>12</v>
      </c>
      <c r="EF342" s="212">
        <f t="shared" si="2552"/>
        <v>11</v>
      </c>
      <c r="EG342" s="212">
        <f t="shared" si="2027"/>
        <v>0</v>
      </c>
      <c r="EH342" s="212">
        <f t="shared" si="2028"/>
        <v>12</v>
      </c>
      <c r="EI342" s="212">
        <f t="shared" ref="EI342:EJ342" si="2553">IF(ISEVEN($B342),DW342,0)</f>
        <v>0</v>
      </c>
      <c r="EJ342" s="212">
        <f t="shared" si="2553"/>
        <v>0</v>
      </c>
      <c r="EK342" s="264">
        <f t="shared" ref="EK342:EL342" si="2554">IF(ISODD($B342),DX342,0)</f>
        <v>7</v>
      </c>
      <c r="EL342" s="212">
        <f t="shared" si="2554"/>
        <v>13</v>
      </c>
      <c r="EM342" s="212">
        <f t="shared" si="2031"/>
        <v>0</v>
      </c>
      <c r="EN342" s="212"/>
      <c r="EO342" s="212"/>
      <c r="EP342" s="241">
        <f t="shared" si="2032"/>
        <v>17</v>
      </c>
      <c r="EQ342" s="212">
        <f t="shared" si="2033"/>
        <v>15</v>
      </c>
      <c r="ER342" s="212">
        <f t="shared" si="2034"/>
        <v>15</v>
      </c>
      <c r="ES342" s="212">
        <f t="shared" si="2035"/>
        <v>13</v>
      </c>
      <c r="ET342" s="264">
        <f t="shared" si="2036"/>
        <v>11</v>
      </c>
      <c r="EU342" s="212">
        <f t="shared" si="2037"/>
        <v>13</v>
      </c>
      <c r="EV342" s="212"/>
      <c r="EW342" s="212">
        <f t="shared" si="2038"/>
        <v>84</v>
      </c>
      <c r="EX342" s="212">
        <f t="shared" si="2039"/>
        <v>17</v>
      </c>
      <c r="EY342" s="212">
        <f t="shared" si="2040"/>
        <v>15</v>
      </c>
      <c r="EZ342" s="212">
        <f t="shared" ref="EZ342:FA342" si="2555">IF(ISEVEN($B342),EQ342,0)</f>
        <v>0</v>
      </c>
      <c r="FA342" s="212">
        <f t="shared" si="2555"/>
        <v>0</v>
      </c>
      <c r="FB342" s="212">
        <f t="shared" ref="FB342:FC342" si="2556">IF(ISODD($B342),ER342,0)</f>
        <v>15</v>
      </c>
      <c r="FC342" s="212">
        <f t="shared" si="2556"/>
        <v>13</v>
      </c>
      <c r="FD342" s="212">
        <f t="shared" si="2043"/>
        <v>0</v>
      </c>
      <c r="FE342" s="264">
        <f t="shared" si="2044"/>
        <v>11</v>
      </c>
      <c r="FF342" s="212">
        <f t="shared" ref="FF342:FG342" si="2557">IF(ISEVEN($B342),ET342,0)</f>
        <v>0</v>
      </c>
      <c r="FG342" s="212">
        <f t="shared" si="2557"/>
        <v>0</v>
      </c>
      <c r="FH342" s="212">
        <f t="shared" si="2046"/>
        <v>13</v>
      </c>
      <c r="FI342" s="212">
        <v>0</v>
      </c>
      <c r="FJ342" s="212">
        <v>0</v>
      </c>
      <c r="FK342" s="212"/>
      <c r="FL342" s="212"/>
      <c r="FM342" s="262">
        <v>84</v>
      </c>
    </row>
    <row r="343" spans="1:169" ht="15.75" customHeight="1" x14ac:dyDescent="0.2">
      <c r="A343" s="247">
        <v>330</v>
      </c>
      <c r="B343" s="248">
        <v>213423243332</v>
      </c>
      <c r="C343" s="249" t="s">
        <v>595</v>
      </c>
      <c r="D343" s="250"/>
      <c r="E343" s="251" t="s">
        <v>596</v>
      </c>
      <c r="F343" s="252">
        <f t="shared" si="1913"/>
        <v>2</v>
      </c>
      <c r="G343" s="252">
        <f t="shared" si="1914"/>
        <v>2</v>
      </c>
      <c r="H343" s="252">
        <f t="shared" si="1915"/>
        <v>2</v>
      </c>
      <c r="I343" s="252">
        <f t="shared" si="1916"/>
        <v>2</v>
      </c>
      <c r="J343" s="252">
        <f t="shared" si="1917"/>
        <v>2</v>
      </c>
      <c r="K343" s="252">
        <f t="shared" si="1918"/>
        <v>2</v>
      </c>
      <c r="L343" s="252">
        <f t="shared" si="1919"/>
        <v>1</v>
      </c>
      <c r="M343" s="252">
        <f t="shared" si="1920"/>
        <v>0</v>
      </c>
      <c r="N343" s="252">
        <f t="shared" si="1921"/>
        <v>0</v>
      </c>
      <c r="O343" s="253">
        <f t="shared" si="1922"/>
        <v>0</v>
      </c>
      <c r="P343" s="252">
        <f t="shared" si="1923"/>
        <v>0</v>
      </c>
      <c r="Q343" s="252">
        <f t="shared" si="1924"/>
        <v>0</v>
      </c>
      <c r="R343" s="252">
        <f t="shared" si="1925"/>
        <v>0</v>
      </c>
      <c r="S343" s="254">
        <f t="shared" si="1926"/>
        <v>0</v>
      </c>
      <c r="T343" s="255">
        <f t="shared" si="1927"/>
        <v>4</v>
      </c>
      <c r="U343" s="252">
        <f t="shared" si="1928"/>
        <v>9</v>
      </c>
      <c r="V343" s="252">
        <f t="shared" si="1929"/>
        <v>0</v>
      </c>
      <c r="W343" s="252">
        <f t="shared" si="1930"/>
        <v>0</v>
      </c>
      <c r="X343" s="254">
        <f t="shared" si="1931"/>
        <v>0</v>
      </c>
      <c r="Y343" s="256">
        <f t="shared" si="1932"/>
        <v>3</v>
      </c>
      <c r="Z343" s="252">
        <f t="shared" si="1933"/>
        <v>9</v>
      </c>
      <c r="AA343" s="252">
        <f t="shared" si="1934"/>
        <v>0</v>
      </c>
      <c r="AB343" s="252">
        <f t="shared" si="1935"/>
        <v>0</v>
      </c>
      <c r="AC343" s="254">
        <f t="shared" si="1936"/>
        <v>0</v>
      </c>
      <c r="AD343" s="255">
        <f t="shared" si="1937"/>
        <v>3</v>
      </c>
      <c r="AE343" s="252">
        <f t="shared" si="1938"/>
        <v>0</v>
      </c>
      <c r="AF343" s="252">
        <f t="shared" si="1939"/>
        <v>0</v>
      </c>
      <c r="AG343" s="252">
        <f t="shared" si="1940"/>
        <v>0</v>
      </c>
      <c r="AH343" s="254">
        <f t="shared" si="1941"/>
        <v>0</v>
      </c>
      <c r="AI343" s="257">
        <f t="shared" si="1942"/>
        <v>4</v>
      </c>
      <c r="AJ343" s="252">
        <f t="shared" si="1943"/>
        <v>0</v>
      </c>
      <c r="AK343" s="252">
        <f t="shared" si="1944"/>
        <v>0</v>
      </c>
      <c r="AL343" s="252">
        <f t="shared" si="1945"/>
        <v>0</v>
      </c>
      <c r="AM343" s="254">
        <f t="shared" si="1946"/>
        <v>0</v>
      </c>
      <c r="AN343" s="257">
        <f t="shared" si="1947"/>
        <v>4</v>
      </c>
      <c r="AO343" s="252">
        <f t="shared" si="1948"/>
        <v>9</v>
      </c>
      <c r="AP343" s="252">
        <f t="shared" si="1949"/>
        <v>0</v>
      </c>
      <c r="AQ343" s="252">
        <f t="shared" si="1950"/>
        <v>0</v>
      </c>
      <c r="AR343" s="254">
        <f t="shared" si="1951"/>
        <v>0</v>
      </c>
      <c r="AS343" s="257">
        <f t="shared" si="1952"/>
        <v>3</v>
      </c>
      <c r="AT343" s="252">
        <f t="shared" si="1953"/>
        <v>0</v>
      </c>
      <c r="AU343" s="252">
        <f t="shared" si="1954"/>
        <v>0</v>
      </c>
      <c r="AV343" s="252">
        <f t="shared" si="1955"/>
        <v>0</v>
      </c>
      <c r="AW343" s="254">
        <f t="shared" si="1956"/>
        <v>0</v>
      </c>
      <c r="AX343" s="258">
        <f t="shared" si="1957"/>
        <v>4</v>
      </c>
      <c r="AY343" s="252">
        <f t="shared" si="1958"/>
        <v>9</v>
      </c>
      <c r="AZ343" s="252">
        <f t="shared" si="1959"/>
        <v>0</v>
      </c>
      <c r="BA343" s="252">
        <f t="shared" si="1960"/>
        <v>0</v>
      </c>
      <c r="BB343" s="254">
        <f t="shared" si="1961"/>
        <v>0</v>
      </c>
      <c r="BC343" s="257">
        <f t="shared" si="1962"/>
        <v>3</v>
      </c>
      <c r="BD343" s="259">
        <f t="shared" si="1963"/>
        <v>5</v>
      </c>
      <c r="BE343" s="252">
        <f t="shared" si="1964"/>
        <v>0</v>
      </c>
      <c r="BF343" s="252">
        <f t="shared" si="1965"/>
        <v>0</v>
      </c>
      <c r="BG343" s="254">
        <f t="shared" si="1966"/>
        <v>0</v>
      </c>
      <c r="BH343" s="257">
        <f t="shared" si="1967"/>
        <v>3</v>
      </c>
      <c r="BI343" s="252">
        <f t="shared" si="1968"/>
        <v>0</v>
      </c>
      <c r="BJ343" s="252">
        <f t="shared" si="1969"/>
        <v>0</v>
      </c>
      <c r="BK343" s="252">
        <f t="shared" si="1970"/>
        <v>0</v>
      </c>
      <c r="BL343" s="254">
        <f t="shared" si="1971"/>
        <v>0</v>
      </c>
      <c r="BM343" s="260">
        <f t="shared" si="1972"/>
        <v>4</v>
      </c>
      <c r="BN343" s="252">
        <f t="shared" si="1973"/>
        <v>0</v>
      </c>
      <c r="BO343" s="252">
        <f t="shared" si="1974"/>
        <v>0</v>
      </c>
      <c r="BP343" s="252">
        <f t="shared" si="1975"/>
        <v>0</v>
      </c>
      <c r="BQ343" s="254">
        <f t="shared" si="1976"/>
        <v>0</v>
      </c>
      <c r="BR343" s="261">
        <f t="shared" si="1977"/>
        <v>4</v>
      </c>
      <c r="BS343" s="252">
        <f t="shared" si="1978"/>
        <v>9</v>
      </c>
      <c r="BT343" s="252">
        <f t="shared" si="1979"/>
        <v>0</v>
      </c>
      <c r="BU343" s="252">
        <f t="shared" si="1980"/>
        <v>0</v>
      </c>
      <c r="BV343" s="254">
        <f t="shared" si="1981"/>
        <v>0</v>
      </c>
      <c r="BW343" s="261">
        <f t="shared" si="1982"/>
        <v>3</v>
      </c>
      <c r="BX343" s="262">
        <v>63</v>
      </c>
      <c r="BY343" s="262">
        <v>63</v>
      </c>
      <c r="BZ343" s="246" t="e">
        <f t="shared" si="1983"/>
        <v>#VALUE!</v>
      </c>
      <c r="CA343" s="246">
        <f t="shared" si="1984"/>
        <v>20</v>
      </c>
      <c r="CB343" s="246" t="e">
        <f t="shared" si="1985"/>
        <v>#VALUE!</v>
      </c>
      <c r="CC343" s="246" t="e">
        <f t="shared" si="1986"/>
        <v>#VALUE!</v>
      </c>
      <c r="CD343" s="246" t="e">
        <f t="shared" si="1987"/>
        <v>#VALUE!</v>
      </c>
      <c r="CE343" s="246" t="e">
        <f t="shared" si="1988"/>
        <v>#VALUE!</v>
      </c>
      <c r="CF343" s="246" t="e">
        <f t="shared" si="1989"/>
        <v>#VALUE!</v>
      </c>
      <c r="CG343" s="246" t="e">
        <f t="shared" si="1990"/>
        <v>#VALUE!</v>
      </c>
      <c r="CH343" s="246" t="e">
        <f t="shared" si="1991"/>
        <v>#VALUE!</v>
      </c>
      <c r="CI343" s="246" t="e">
        <f t="shared" si="1992"/>
        <v>#VALUE!</v>
      </c>
      <c r="CJ343" s="246" t="e">
        <f t="shared" si="1993"/>
        <v>#VALUE!</v>
      </c>
      <c r="CK343" s="246" t="e">
        <f t="shared" si="1994"/>
        <v>#VALUE!</v>
      </c>
      <c r="CL343" s="246" t="e">
        <f t="shared" si="1995"/>
        <v>#VALUE!</v>
      </c>
      <c r="CM343" s="246" t="e">
        <f t="shared" si="1996"/>
        <v>#VALUE!</v>
      </c>
      <c r="CN343" s="246" t="e">
        <f t="shared" si="1997"/>
        <v>#VALUE!</v>
      </c>
      <c r="CO343" s="263" t="str">
        <f t="shared" si="1998"/>
        <v>2023PEC AI 358</v>
      </c>
      <c r="CP343" s="246" t="e">
        <f t="shared" si="1999"/>
        <v>#VALUE!</v>
      </c>
      <c r="CQ343" s="211"/>
      <c r="CR343" s="246">
        <f t="shared" si="2000"/>
        <v>20</v>
      </c>
      <c r="CS343" s="246" t="e">
        <f t="shared" si="2001"/>
        <v>#VALUE!</v>
      </c>
      <c r="CT343" s="246" t="e">
        <f t="shared" si="2002"/>
        <v>#VALUE!</v>
      </c>
      <c r="CU343" s="246" t="e">
        <f t="shared" si="2003"/>
        <v>#VALUE!</v>
      </c>
      <c r="CV343" s="246" t="e">
        <f t="shared" si="2004"/>
        <v>#VALUE!</v>
      </c>
      <c r="CW343" s="246" t="e">
        <f t="shared" si="2005"/>
        <v>#VALUE!</v>
      </c>
      <c r="CX343" s="246" t="e">
        <f t="shared" si="2006"/>
        <v>#VALUE!</v>
      </c>
      <c r="CY343" s="246" t="e">
        <f t="shared" si="2007"/>
        <v>#VALUE!</v>
      </c>
      <c r="CZ343" s="246" t="e">
        <f t="shared" si="2008"/>
        <v>#VALUE!</v>
      </c>
      <c r="DA343" s="246" t="e">
        <f t="shared" si="2009"/>
        <v>#VALUE!</v>
      </c>
      <c r="DB343" s="246" t="e">
        <f t="shared" si="2010"/>
        <v>#VALUE!</v>
      </c>
      <c r="DC343" s="246" t="e">
        <f t="shared" si="2011"/>
        <v>#VALUE!</v>
      </c>
      <c r="DD343" s="246" t="e">
        <f t="shared" si="2012"/>
        <v>#VALUE!</v>
      </c>
      <c r="DE343" s="212"/>
      <c r="DF343" s="212" t="e">
        <f t="shared" si="2013"/>
        <v>#VALUE!</v>
      </c>
      <c r="DG343" s="212"/>
      <c r="DH343" s="212"/>
      <c r="DI343" s="212"/>
      <c r="DJ343" s="212"/>
      <c r="DK343" s="212"/>
      <c r="DL343" s="212"/>
      <c r="DM343" s="212"/>
      <c r="DN343" s="212"/>
      <c r="DO343" s="212"/>
      <c r="DP343" s="212"/>
      <c r="DQ343" s="212"/>
      <c r="DR343" s="264">
        <f t="shared" si="2014"/>
        <v>63</v>
      </c>
      <c r="DS343" s="241">
        <f t="shared" si="2015"/>
        <v>13</v>
      </c>
      <c r="DT343" s="212">
        <f t="shared" si="2016"/>
        <v>9</v>
      </c>
      <c r="DU343" s="212">
        <f t="shared" si="2017"/>
        <v>9</v>
      </c>
      <c r="DV343" s="212">
        <f t="shared" si="2018"/>
        <v>9</v>
      </c>
      <c r="DW343" s="212">
        <f t="shared" si="2019"/>
        <v>9</v>
      </c>
      <c r="DX343" s="264">
        <f t="shared" si="2020"/>
        <v>5</v>
      </c>
      <c r="DY343" s="265">
        <f t="shared" si="2021"/>
        <v>9</v>
      </c>
      <c r="DZ343" s="212">
        <f t="shared" si="2022"/>
        <v>63</v>
      </c>
      <c r="EA343" s="212">
        <f t="shared" si="2023"/>
        <v>13</v>
      </c>
      <c r="EB343" s="212">
        <f t="shared" si="2024"/>
        <v>0</v>
      </c>
      <c r="EC343" s="212">
        <f t="shared" ref="EC343:ED343" si="2558">IF(ISEVEN($B343),DT343,0)</f>
        <v>9</v>
      </c>
      <c r="ED343" s="212">
        <f t="shared" si="2558"/>
        <v>9</v>
      </c>
      <c r="EE343" s="212">
        <f t="shared" ref="EE343:EF343" si="2559">IF(ISODD($B343),DU343,0)</f>
        <v>0</v>
      </c>
      <c r="EF343" s="212">
        <f t="shared" si="2559"/>
        <v>0</v>
      </c>
      <c r="EG343" s="212">
        <f t="shared" si="2027"/>
        <v>9</v>
      </c>
      <c r="EH343" s="212">
        <f t="shared" si="2028"/>
        <v>0</v>
      </c>
      <c r="EI343" s="212">
        <f t="shared" ref="EI343:EJ343" si="2560">IF(ISEVEN($B343),DW343,0)</f>
        <v>9</v>
      </c>
      <c r="EJ343" s="264">
        <f t="shared" si="2560"/>
        <v>5</v>
      </c>
      <c r="EK343" s="212">
        <f t="shared" ref="EK343:EL343" si="2561">IF(ISODD($B343),DX343,0)</f>
        <v>0</v>
      </c>
      <c r="EL343" s="212">
        <f t="shared" si="2561"/>
        <v>0</v>
      </c>
      <c r="EM343" s="212">
        <f t="shared" si="2031"/>
        <v>9</v>
      </c>
      <c r="EN343" s="212"/>
      <c r="EO343" s="212"/>
      <c r="EP343" s="241">
        <f t="shared" si="2032"/>
        <v>13</v>
      </c>
      <c r="EQ343" s="212">
        <f t="shared" si="2033"/>
        <v>11</v>
      </c>
      <c r="ER343" s="212">
        <f t="shared" si="2034"/>
        <v>11</v>
      </c>
      <c r="ES343" s="212">
        <f t="shared" si="2035"/>
        <v>11</v>
      </c>
      <c r="ET343" s="264">
        <f t="shared" si="2036"/>
        <v>7</v>
      </c>
      <c r="EU343" s="212">
        <f t="shared" si="2037"/>
        <v>10</v>
      </c>
      <c r="EV343" s="212"/>
      <c r="EW343" s="212">
        <f t="shared" si="2038"/>
        <v>63</v>
      </c>
      <c r="EX343" s="212">
        <f t="shared" si="2039"/>
        <v>13</v>
      </c>
      <c r="EY343" s="212">
        <f t="shared" si="2040"/>
        <v>0</v>
      </c>
      <c r="EZ343" s="212">
        <f t="shared" ref="EZ343:FA343" si="2562">IF(ISEVEN($B343),EQ343,0)</f>
        <v>11</v>
      </c>
      <c r="FA343" s="212">
        <f t="shared" si="2562"/>
        <v>11</v>
      </c>
      <c r="FB343" s="212">
        <f t="shared" ref="FB343:FC343" si="2563">IF(ISODD($B343),ER343,0)</f>
        <v>0</v>
      </c>
      <c r="FC343" s="212">
        <f t="shared" si="2563"/>
        <v>0</v>
      </c>
      <c r="FD343" s="212">
        <f t="shared" si="2043"/>
        <v>11</v>
      </c>
      <c r="FE343" s="212">
        <f t="shared" si="2044"/>
        <v>0</v>
      </c>
      <c r="FF343" s="264">
        <f t="shared" ref="FF343:FG343" si="2564">IF(ISEVEN($B343),ET343,0)</f>
        <v>7</v>
      </c>
      <c r="FG343" s="212">
        <f t="shared" si="2564"/>
        <v>10</v>
      </c>
      <c r="FH343" s="212">
        <f t="shared" si="2046"/>
        <v>0</v>
      </c>
      <c r="FI343" s="212">
        <v>0</v>
      </c>
      <c r="FJ343" s="212">
        <v>0</v>
      </c>
      <c r="FK343" s="212"/>
      <c r="FL343" s="212"/>
      <c r="FM343" s="262">
        <v>63</v>
      </c>
    </row>
    <row r="344" spans="1:169" ht="15.75" customHeight="1" x14ac:dyDescent="0.2">
      <c r="A344" s="268">
        <v>331</v>
      </c>
      <c r="B344" s="266">
        <v>213423243333</v>
      </c>
      <c r="C344" s="248" t="s">
        <v>339</v>
      </c>
      <c r="D344" s="250"/>
      <c r="E344" s="267" t="s">
        <v>340</v>
      </c>
      <c r="F344" s="252">
        <f t="shared" si="1913"/>
        <v>2</v>
      </c>
      <c r="G344" s="252">
        <f t="shared" si="1914"/>
        <v>2</v>
      </c>
      <c r="H344" s="252">
        <f t="shared" si="1915"/>
        <v>2</v>
      </c>
      <c r="I344" s="252">
        <f t="shared" si="1916"/>
        <v>1</v>
      </c>
      <c r="J344" s="252">
        <f t="shared" si="1917"/>
        <v>0</v>
      </c>
      <c r="K344" s="252">
        <f t="shared" si="1918"/>
        <v>0</v>
      </c>
      <c r="L344" s="252">
        <f t="shared" si="1919"/>
        <v>0</v>
      </c>
      <c r="M344" s="252">
        <f t="shared" si="1920"/>
        <v>0</v>
      </c>
      <c r="N344" s="252">
        <f t="shared" si="1921"/>
        <v>0</v>
      </c>
      <c r="O344" s="253">
        <f t="shared" si="1922"/>
        <v>0</v>
      </c>
      <c r="P344" s="252">
        <f t="shared" si="1923"/>
        <v>6</v>
      </c>
      <c r="Q344" s="252">
        <f t="shared" si="1924"/>
        <v>0</v>
      </c>
      <c r="R344" s="252">
        <f t="shared" si="1925"/>
        <v>0</v>
      </c>
      <c r="S344" s="254">
        <f t="shared" si="1926"/>
        <v>0</v>
      </c>
      <c r="T344" s="255">
        <f t="shared" si="1927"/>
        <v>3</v>
      </c>
      <c r="U344" s="252">
        <f t="shared" si="1928"/>
        <v>0</v>
      </c>
      <c r="V344" s="252">
        <f t="shared" si="1929"/>
        <v>0</v>
      </c>
      <c r="W344" s="252">
        <f t="shared" si="1930"/>
        <v>0</v>
      </c>
      <c r="X344" s="254">
        <f t="shared" si="1931"/>
        <v>0</v>
      </c>
      <c r="Y344" s="256">
        <f t="shared" si="1932"/>
        <v>4</v>
      </c>
      <c r="Z344" s="252">
        <f t="shared" si="1933"/>
        <v>0</v>
      </c>
      <c r="AA344" s="252">
        <f t="shared" si="1934"/>
        <v>0</v>
      </c>
      <c r="AB344" s="252">
        <f t="shared" si="1935"/>
        <v>0</v>
      </c>
      <c r="AC344" s="254">
        <f t="shared" si="1936"/>
        <v>0</v>
      </c>
      <c r="AD344" s="255">
        <f t="shared" si="1937"/>
        <v>4</v>
      </c>
      <c r="AE344" s="252">
        <f t="shared" si="1938"/>
        <v>6</v>
      </c>
      <c r="AF344" s="252">
        <f t="shared" si="1939"/>
        <v>0</v>
      </c>
      <c r="AG344" s="252">
        <f t="shared" si="1940"/>
        <v>0</v>
      </c>
      <c r="AH344" s="254">
        <f t="shared" si="1941"/>
        <v>0</v>
      </c>
      <c r="AI344" s="257">
        <f t="shared" si="1942"/>
        <v>3</v>
      </c>
      <c r="AJ344" s="252">
        <f t="shared" si="1943"/>
        <v>5</v>
      </c>
      <c r="AK344" s="252">
        <f t="shared" si="1944"/>
        <v>0</v>
      </c>
      <c r="AL344" s="252">
        <f t="shared" si="1945"/>
        <v>0</v>
      </c>
      <c r="AM344" s="254">
        <f t="shared" si="1946"/>
        <v>0</v>
      </c>
      <c r="AN344" s="257">
        <f t="shared" si="1947"/>
        <v>3</v>
      </c>
      <c r="AO344" s="252">
        <f t="shared" si="1948"/>
        <v>0</v>
      </c>
      <c r="AP344" s="252">
        <f t="shared" si="1949"/>
        <v>0</v>
      </c>
      <c r="AQ344" s="252">
        <f t="shared" si="1950"/>
        <v>0</v>
      </c>
      <c r="AR344" s="254">
        <f t="shared" si="1951"/>
        <v>0</v>
      </c>
      <c r="AS344" s="257">
        <f t="shared" si="1952"/>
        <v>4</v>
      </c>
      <c r="AT344" s="252">
        <f t="shared" si="1953"/>
        <v>6</v>
      </c>
      <c r="AU344" s="252">
        <f t="shared" si="1954"/>
        <v>0</v>
      </c>
      <c r="AV344" s="252">
        <f t="shared" si="1955"/>
        <v>0</v>
      </c>
      <c r="AW344" s="254">
        <f t="shared" si="1956"/>
        <v>0</v>
      </c>
      <c r="AX344" s="258">
        <f t="shared" si="1957"/>
        <v>3</v>
      </c>
      <c r="AY344" s="252">
        <f t="shared" si="1958"/>
        <v>0</v>
      </c>
      <c r="AZ344" s="252">
        <f t="shared" si="1959"/>
        <v>0</v>
      </c>
      <c r="BA344" s="252">
        <f t="shared" si="1960"/>
        <v>0</v>
      </c>
      <c r="BB344" s="254">
        <f t="shared" si="1961"/>
        <v>0</v>
      </c>
      <c r="BC344" s="257">
        <f t="shared" si="1962"/>
        <v>4</v>
      </c>
      <c r="BD344" s="252">
        <f t="shared" si="1963"/>
        <v>0</v>
      </c>
      <c r="BE344" s="252">
        <f t="shared" si="1964"/>
        <v>0</v>
      </c>
      <c r="BF344" s="252">
        <f t="shared" si="1965"/>
        <v>0</v>
      </c>
      <c r="BG344" s="254">
        <f t="shared" si="1966"/>
        <v>0</v>
      </c>
      <c r="BH344" s="257">
        <f t="shared" si="1967"/>
        <v>4</v>
      </c>
      <c r="BI344" s="259">
        <f t="shared" si="1968"/>
        <v>1</v>
      </c>
      <c r="BJ344" s="252">
        <f t="shared" si="1969"/>
        <v>0</v>
      </c>
      <c r="BK344" s="252">
        <f t="shared" si="1970"/>
        <v>0</v>
      </c>
      <c r="BL344" s="254">
        <f t="shared" si="1971"/>
        <v>0</v>
      </c>
      <c r="BM344" s="260">
        <f t="shared" si="1972"/>
        <v>3</v>
      </c>
      <c r="BN344" s="252">
        <f t="shared" si="1973"/>
        <v>5</v>
      </c>
      <c r="BO344" s="252">
        <f t="shared" si="1974"/>
        <v>0</v>
      </c>
      <c r="BP344" s="252">
        <f t="shared" si="1975"/>
        <v>0</v>
      </c>
      <c r="BQ344" s="254">
        <f t="shared" si="1976"/>
        <v>0</v>
      </c>
      <c r="BR344" s="261">
        <f t="shared" si="1977"/>
        <v>3</v>
      </c>
      <c r="BS344" s="252">
        <f t="shared" si="1978"/>
        <v>0</v>
      </c>
      <c r="BT344" s="252">
        <f t="shared" si="1979"/>
        <v>0</v>
      </c>
      <c r="BU344" s="252">
        <f t="shared" si="1980"/>
        <v>0</v>
      </c>
      <c r="BV344" s="254">
        <f t="shared" si="1981"/>
        <v>0</v>
      </c>
      <c r="BW344" s="261">
        <f t="shared" si="1982"/>
        <v>4</v>
      </c>
      <c r="BX344" s="262">
        <v>36</v>
      </c>
      <c r="BY344" s="262">
        <v>36</v>
      </c>
      <c r="BZ344" s="246" t="e">
        <f t="shared" si="1983"/>
        <v>#VALUE!</v>
      </c>
      <c r="CA344" s="246">
        <f t="shared" si="1984"/>
        <v>20</v>
      </c>
      <c r="CB344" s="246" t="e">
        <f t="shared" si="1985"/>
        <v>#VALUE!</v>
      </c>
      <c r="CC344" s="246" t="e">
        <f t="shared" si="1986"/>
        <v>#VALUE!</v>
      </c>
      <c r="CD344" s="246" t="e">
        <f t="shared" si="1987"/>
        <v>#VALUE!</v>
      </c>
      <c r="CE344" s="246" t="e">
        <f t="shared" si="1988"/>
        <v>#VALUE!</v>
      </c>
      <c r="CF344" s="246" t="e">
        <f t="shared" si="1989"/>
        <v>#VALUE!</v>
      </c>
      <c r="CG344" s="246" t="e">
        <f t="shared" si="1990"/>
        <v>#VALUE!</v>
      </c>
      <c r="CH344" s="246" t="e">
        <f t="shared" si="1991"/>
        <v>#VALUE!</v>
      </c>
      <c r="CI344" s="246" t="e">
        <f t="shared" si="1992"/>
        <v>#VALUE!</v>
      </c>
      <c r="CJ344" s="246" t="e">
        <f t="shared" si="1993"/>
        <v>#VALUE!</v>
      </c>
      <c r="CK344" s="246" t="e">
        <f t="shared" si="1994"/>
        <v>#VALUE!</v>
      </c>
      <c r="CL344" s="246" t="e">
        <f t="shared" si="1995"/>
        <v>#VALUE!</v>
      </c>
      <c r="CM344" s="246" t="e">
        <f t="shared" si="1996"/>
        <v>#VALUE!</v>
      </c>
      <c r="CN344" s="246" t="e">
        <f t="shared" si="1997"/>
        <v>#VALUE!</v>
      </c>
      <c r="CO344" s="263" t="str">
        <f t="shared" si="1998"/>
        <v>2023PEC AI 230</v>
      </c>
      <c r="CP344" s="246" t="e">
        <f t="shared" si="1999"/>
        <v>#VALUE!</v>
      </c>
      <c r="CQ344" s="211"/>
      <c r="CR344" s="246">
        <f t="shared" si="2000"/>
        <v>20</v>
      </c>
      <c r="CS344" s="246" t="e">
        <f t="shared" si="2001"/>
        <v>#VALUE!</v>
      </c>
      <c r="CT344" s="246" t="e">
        <f t="shared" si="2002"/>
        <v>#VALUE!</v>
      </c>
      <c r="CU344" s="246" t="e">
        <f t="shared" si="2003"/>
        <v>#VALUE!</v>
      </c>
      <c r="CV344" s="246" t="e">
        <f t="shared" si="2004"/>
        <v>#VALUE!</v>
      </c>
      <c r="CW344" s="246" t="e">
        <f t="shared" si="2005"/>
        <v>#VALUE!</v>
      </c>
      <c r="CX344" s="246" t="e">
        <f t="shared" si="2006"/>
        <v>#VALUE!</v>
      </c>
      <c r="CY344" s="246" t="e">
        <f t="shared" si="2007"/>
        <v>#VALUE!</v>
      </c>
      <c r="CZ344" s="246" t="e">
        <f t="shared" si="2008"/>
        <v>#VALUE!</v>
      </c>
      <c r="DA344" s="246" t="e">
        <f t="shared" si="2009"/>
        <v>#VALUE!</v>
      </c>
      <c r="DB344" s="246" t="e">
        <f t="shared" si="2010"/>
        <v>#VALUE!</v>
      </c>
      <c r="DC344" s="246" t="e">
        <f t="shared" si="2011"/>
        <v>#VALUE!</v>
      </c>
      <c r="DD344" s="246" t="e">
        <f t="shared" si="2012"/>
        <v>#VALUE!</v>
      </c>
      <c r="DE344" s="212"/>
      <c r="DF344" s="212" t="e">
        <f t="shared" si="2013"/>
        <v>#VALUE!</v>
      </c>
      <c r="DG344" s="212"/>
      <c r="DH344" s="212"/>
      <c r="DI344" s="212"/>
      <c r="DJ344" s="212"/>
      <c r="DK344" s="212"/>
      <c r="DL344" s="212"/>
      <c r="DM344" s="212"/>
      <c r="DN344" s="212"/>
      <c r="DO344" s="212"/>
      <c r="DP344" s="212"/>
      <c r="DQ344" s="212"/>
      <c r="DR344" s="264">
        <f t="shared" si="2014"/>
        <v>36</v>
      </c>
      <c r="DS344" s="241">
        <f t="shared" si="2015"/>
        <v>7</v>
      </c>
      <c r="DT344" s="212">
        <f t="shared" si="2016"/>
        <v>6</v>
      </c>
      <c r="DU344" s="212">
        <f t="shared" si="2017"/>
        <v>6</v>
      </c>
      <c r="DV344" s="212">
        <f t="shared" si="2018"/>
        <v>5</v>
      </c>
      <c r="DW344" s="212">
        <f t="shared" si="2019"/>
        <v>6</v>
      </c>
      <c r="DX344" s="264">
        <f t="shared" si="2020"/>
        <v>1</v>
      </c>
      <c r="DY344" s="265">
        <f t="shared" si="2021"/>
        <v>5</v>
      </c>
      <c r="DZ344" s="212">
        <f t="shared" si="2022"/>
        <v>36</v>
      </c>
      <c r="EA344" s="212">
        <f t="shared" si="2023"/>
        <v>7</v>
      </c>
      <c r="EB344" s="212">
        <f t="shared" si="2024"/>
        <v>6</v>
      </c>
      <c r="EC344" s="212">
        <f t="shared" ref="EC344:ED344" si="2565">IF(ISEVEN($B344),DT344,0)</f>
        <v>0</v>
      </c>
      <c r="ED344" s="212">
        <f t="shared" si="2565"/>
        <v>0</v>
      </c>
      <c r="EE344" s="212">
        <f t="shared" ref="EE344:EF344" si="2566">IF(ISODD($B344),DU344,0)</f>
        <v>6</v>
      </c>
      <c r="EF344" s="212">
        <f t="shared" si="2566"/>
        <v>5</v>
      </c>
      <c r="EG344" s="212">
        <f t="shared" si="2027"/>
        <v>0</v>
      </c>
      <c r="EH344" s="212">
        <f t="shared" si="2028"/>
        <v>6</v>
      </c>
      <c r="EI344" s="212">
        <f t="shared" ref="EI344:EJ344" si="2567">IF(ISEVEN($B344),DW344,0)</f>
        <v>0</v>
      </c>
      <c r="EJ344" s="212">
        <f t="shared" si="2567"/>
        <v>0</v>
      </c>
      <c r="EK344" s="264">
        <f t="shared" ref="EK344:EL344" si="2568">IF(ISODD($B344),DX344,0)</f>
        <v>1</v>
      </c>
      <c r="EL344" s="212">
        <f t="shared" si="2568"/>
        <v>5</v>
      </c>
      <c r="EM344" s="212">
        <f t="shared" si="2031"/>
        <v>0</v>
      </c>
      <c r="EN344" s="212"/>
      <c r="EO344" s="212"/>
      <c r="EP344" s="241">
        <f t="shared" si="2032"/>
        <v>7</v>
      </c>
      <c r="EQ344" s="212">
        <f t="shared" si="2033"/>
        <v>7</v>
      </c>
      <c r="ER344" s="212">
        <f t="shared" si="2034"/>
        <v>7</v>
      </c>
      <c r="ES344" s="212">
        <f t="shared" si="2035"/>
        <v>6</v>
      </c>
      <c r="ET344" s="264">
        <f t="shared" si="2036"/>
        <v>3</v>
      </c>
      <c r="EU344" s="212">
        <f t="shared" si="2037"/>
        <v>6</v>
      </c>
      <c r="EV344" s="212"/>
      <c r="EW344" s="212">
        <f t="shared" si="2038"/>
        <v>36</v>
      </c>
      <c r="EX344" s="212">
        <f t="shared" si="2039"/>
        <v>7</v>
      </c>
      <c r="EY344" s="212">
        <f t="shared" si="2040"/>
        <v>7</v>
      </c>
      <c r="EZ344" s="212">
        <f t="shared" ref="EZ344:FA344" si="2569">IF(ISEVEN($B344),EQ344,0)</f>
        <v>0</v>
      </c>
      <c r="FA344" s="212">
        <f t="shared" si="2569"/>
        <v>0</v>
      </c>
      <c r="FB344" s="212">
        <f t="shared" ref="FB344:FC344" si="2570">IF(ISODD($B344),ER344,0)</f>
        <v>7</v>
      </c>
      <c r="FC344" s="212">
        <f t="shared" si="2570"/>
        <v>6</v>
      </c>
      <c r="FD344" s="212">
        <f t="shared" si="2043"/>
        <v>0</v>
      </c>
      <c r="FE344" s="264">
        <f t="shared" si="2044"/>
        <v>3</v>
      </c>
      <c r="FF344" s="212">
        <f t="shared" ref="FF344:FG344" si="2571">IF(ISEVEN($B344),ET344,0)</f>
        <v>0</v>
      </c>
      <c r="FG344" s="212">
        <f t="shared" si="2571"/>
        <v>0</v>
      </c>
      <c r="FH344" s="212">
        <f t="shared" si="2046"/>
        <v>6</v>
      </c>
      <c r="FI344" s="212">
        <v>0</v>
      </c>
      <c r="FJ344" s="212">
        <v>0</v>
      </c>
      <c r="FK344" s="212"/>
      <c r="FL344" s="212"/>
      <c r="FM344" s="262">
        <v>36</v>
      </c>
    </row>
    <row r="345" spans="1:169" ht="15.75" customHeight="1" x14ac:dyDescent="0.2">
      <c r="A345" s="247">
        <v>332</v>
      </c>
      <c r="B345" s="248">
        <v>213423243334</v>
      </c>
      <c r="C345" s="249" t="s">
        <v>597</v>
      </c>
      <c r="D345" s="250"/>
      <c r="E345" s="251" t="s">
        <v>598</v>
      </c>
      <c r="F345" s="252">
        <f t="shared" si="1913"/>
        <v>2</v>
      </c>
      <c r="G345" s="252">
        <f t="shared" si="1914"/>
        <v>2</v>
      </c>
      <c r="H345" s="252">
        <f t="shared" si="1915"/>
        <v>2</v>
      </c>
      <c r="I345" s="252">
        <f t="shared" si="1916"/>
        <v>2</v>
      </c>
      <c r="J345" s="252">
        <f t="shared" si="1917"/>
        <v>2</v>
      </c>
      <c r="K345" s="252">
        <f t="shared" si="1918"/>
        <v>2</v>
      </c>
      <c r="L345" s="252">
        <f t="shared" si="1919"/>
        <v>2</v>
      </c>
      <c r="M345" s="252">
        <f t="shared" si="1920"/>
        <v>2</v>
      </c>
      <c r="N345" s="252">
        <f t="shared" si="1921"/>
        <v>2</v>
      </c>
      <c r="O345" s="253">
        <f t="shared" si="1922"/>
        <v>0</v>
      </c>
      <c r="P345" s="252">
        <f t="shared" si="1923"/>
        <v>0</v>
      </c>
      <c r="Q345" s="252">
        <f t="shared" si="1924"/>
        <v>0</v>
      </c>
      <c r="R345" s="252">
        <f t="shared" si="1925"/>
        <v>0</v>
      </c>
      <c r="S345" s="254">
        <f t="shared" si="1926"/>
        <v>0</v>
      </c>
      <c r="T345" s="255">
        <f t="shared" si="1927"/>
        <v>4</v>
      </c>
      <c r="U345" s="252">
        <f t="shared" si="1928"/>
        <v>12</v>
      </c>
      <c r="V345" s="252">
        <f t="shared" si="1929"/>
        <v>0</v>
      </c>
      <c r="W345" s="252">
        <f t="shared" si="1930"/>
        <v>0</v>
      </c>
      <c r="X345" s="254">
        <f t="shared" si="1931"/>
        <v>0</v>
      </c>
      <c r="Y345" s="256">
        <f t="shared" si="1932"/>
        <v>3</v>
      </c>
      <c r="Z345" s="252">
        <f t="shared" si="1933"/>
        <v>13</v>
      </c>
      <c r="AA345" s="252">
        <f t="shared" si="1934"/>
        <v>0</v>
      </c>
      <c r="AB345" s="252">
        <f t="shared" si="1935"/>
        <v>0</v>
      </c>
      <c r="AC345" s="254">
        <f t="shared" si="1936"/>
        <v>0</v>
      </c>
      <c r="AD345" s="255">
        <f t="shared" si="1937"/>
        <v>3</v>
      </c>
      <c r="AE345" s="252">
        <f t="shared" si="1938"/>
        <v>0</v>
      </c>
      <c r="AF345" s="252">
        <f t="shared" si="1939"/>
        <v>0</v>
      </c>
      <c r="AG345" s="252">
        <f t="shared" si="1940"/>
        <v>0</v>
      </c>
      <c r="AH345" s="254">
        <f t="shared" si="1941"/>
        <v>0</v>
      </c>
      <c r="AI345" s="257">
        <f t="shared" si="1942"/>
        <v>4</v>
      </c>
      <c r="AJ345" s="252">
        <f t="shared" si="1943"/>
        <v>0</v>
      </c>
      <c r="AK345" s="252">
        <f t="shared" si="1944"/>
        <v>0</v>
      </c>
      <c r="AL345" s="252">
        <f t="shared" si="1945"/>
        <v>0</v>
      </c>
      <c r="AM345" s="254">
        <f t="shared" si="1946"/>
        <v>0</v>
      </c>
      <c r="AN345" s="257">
        <f t="shared" si="1947"/>
        <v>4</v>
      </c>
      <c r="AO345" s="252">
        <f t="shared" si="1948"/>
        <v>13</v>
      </c>
      <c r="AP345" s="252">
        <f t="shared" si="1949"/>
        <v>0</v>
      </c>
      <c r="AQ345" s="252">
        <f t="shared" si="1950"/>
        <v>0</v>
      </c>
      <c r="AR345" s="254">
        <f t="shared" si="1951"/>
        <v>0</v>
      </c>
      <c r="AS345" s="257">
        <f t="shared" si="1952"/>
        <v>3</v>
      </c>
      <c r="AT345" s="252">
        <f t="shared" si="1953"/>
        <v>0</v>
      </c>
      <c r="AU345" s="252">
        <f t="shared" si="1954"/>
        <v>0</v>
      </c>
      <c r="AV345" s="252">
        <f t="shared" si="1955"/>
        <v>0</v>
      </c>
      <c r="AW345" s="254">
        <f t="shared" si="1956"/>
        <v>0</v>
      </c>
      <c r="AX345" s="258">
        <f t="shared" si="1957"/>
        <v>4</v>
      </c>
      <c r="AY345" s="252">
        <f t="shared" si="1958"/>
        <v>13</v>
      </c>
      <c r="AZ345" s="252">
        <f t="shared" si="1959"/>
        <v>0</v>
      </c>
      <c r="BA345" s="252">
        <f t="shared" si="1960"/>
        <v>0</v>
      </c>
      <c r="BB345" s="254">
        <f t="shared" si="1961"/>
        <v>0</v>
      </c>
      <c r="BC345" s="257">
        <f t="shared" si="1962"/>
        <v>3</v>
      </c>
      <c r="BD345" s="259">
        <f t="shared" si="1963"/>
        <v>6</v>
      </c>
      <c r="BE345" s="252">
        <f t="shared" si="1964"/>
        <v>0</v>
      </c>
      <c r="BF345" s="252">
        <f t="shared" si="1965"/>
        <v>0</v>
      </c>
      <c r="BG345" s="254">
        <f t="shared" si="1966"/>
        <v>0</v>
      </c>
      <c r="BH345" s="257">
        <f t="shared" si="1967"/>
        <v>3</v>
      </c>
      <c r="BI345" s="252">
        <f t="shared" si="1968"/>
        <v>0</v>
      </c>
      <c r="BJ345" s="252">
        <f t="shared" si="1969"/>
        <v>0</v>
      </c>
      <c r="BK345" s="252">
        <f t="shared" si="1970"/>
        <v>0</v>
      </c>
      <c r="BL345" s="254">
        <f t="shared" si="1971"/>
        <v>0</v>
      </c>
      <c r="BM345" s="260">
        <f t="shared" si="1972"/>
        <v>4</v>
      </c>
      <c r="BN345" s="252">
        <f t="shared" si="1973"/>
        <v>0</v>
      </c>
      <c r="BO345" s="252">
        <f t="shared" si="1974"/>
        <v>0</v>
      </c>
      <c r="BP345" s="252">
        <f t="shared" si="1975"/>
        <v>0</v>
      </c>
      <c r="BQ345" s="254">
        <f t="shared" si="1976"/>
        <v>0</v>
      </c>
      <c r="BR345" s="261">
        <f t="shared" si="1977"/>
        <v>4</v>
      </c>
      <c r="BS345" s="252">
        <f t="shared" si="1978"/>
        <v>13</v>
      </c>
      <c r="BT345" s="252">
        <f t="shared" si="1979"/>
        <v>0</v>
      </c>
      <c r="BU345" s="252">
        <f t="shared" si="1980"/>
        <v>0</v>
      </c>
      <c r="BV345" s="254">
        <f t="shared" si="1981"/>
        <v>0</v>
      </c>
      <c r="BW345" s="261">
        <f t="shared" si="1982"/>
        <v>3</v>
      </c>
      <c r="BX345" s="262">
        <v>88</v>
      </c>
      <c r="BY345" s="262">
        <v>88</v>
      </c>
      <c r="BZ345" s="246" t="e">
        <f t="shared" si="1983"/>
        <v>#VALUE!</v>
      </c>
      <c r="CA345" s="246">
        <f t="shared" si="1984"/>
        <v>20</v>
      </c>
      <c r="CB345" s="246" t="e">
        <f t="shared" si="1985"/>
        <v>#VALUE!</v>
      </c>
      <c r="CC345" s="246" t="e">
        <f t="shared" si="1986"/>
        <v>#VALUE!</v>
      </c>
      <c r="CD345" s="246" t="e">
        <f t="shared" si="1987"/>
        <v>#VALUE!</v>
      </c>
      <c r="CE345" s="246" t="e">
        <f t="shared" si="1988"/>
        <v>#VALUE!</v>
      </c>
      <c r="CF345" s="246" t="e">
        <f t="shared" si="1989"/>
        <v>#VALUE!</v>
      </c>
      <c r="CG345" s="246" t="e">
        <f t="shared" si="1990"/>
        <v>#VALUE!</v>
      </c>
      <c r="CH345" s="246" t="e">
        <f t="shared" si="1991"/>
        <v>#VALUE!</v>
      </c>
      <c r="CI345" s="246" t="e">
        <f t="shared" si="1992"/>
        <v>#VALUE!</v>
      </c>
      <c r="CJ345" s="246" t="e">
        <f t="shared" si="1993"/>
        <v>#VALUE!</v>
      </c>
      <c r="CK345" s="246" t="e">
        <f t="shared" si="1994"/>
        <v>#VALUE!</v>
      </c>
      <c r="CL345" s="246" t="e">
        <f t="shared" si="1995"/>
        <v>#VALUE!</v>
      </c>
      <c r="CM345" s="246" t="e">
        <f t="shared" si="1996"/>
        <v>#VALUE!</v>
      </c>
      <c r="CN345" s="246" t="e">
        <f t="shared" si="1997"/>
        <v>#VALUE!</v>
      </c>
      <c r="CO345" s="263" t="str">
        <f t="shared" si="1998"/>
        <v>2023PEC AI 359</v>
      </c>
      <c r="CP345" s="246" t="e">
        <f t="shared" si="1999"/>
        <v>#VALUE!</v>
      </c>
      <c r="CQ345" s="211"/>
      <c r="CR345" s="246">
        <f t="shared" si="2000"/>
        <v>20</v>
      </c>
      <c r="CS345" s="246" t="e">
        <f t="shared" si="2001"/>
        <v>#VALUE!</v>
      </c>
      <c r="CT345" s="246" t="e">
        <f t="shared" si="2002"/>
        <v>#VALUE!</v>
      </c>
      <c r="CU345" s="246" t="e">
        <f t="shared" si="2003"/>
        <v>#VALUE!</v>
      </c>
      <c r="CV345" s="246" t="e">
        <f t="shared" si="2004"/>
        <v>#VALUE!</v>
      </c>
      <c r="CW345" s="246" t="e">
        <f t="shared" si="2005"/>
        <v>#VALUE!</v>
      </c>
      <c r="CX345" s="246" t="e">
        <f t="shared" si="2006"/>
        <v>#VALUE!</v>
      </c>
      <c r="CY345" s="246" t="e">
        <f t="shared" si="2007"/>
        <v>#VALUE!</v>
      </c>
      <c r="CZ345" s="246" t="e">
        <f t="shared" si="2008"/>
        <v>#VALUE!</v>
      </c>
      <c r="DA345" s="246" t="e">
        <f t="shared" si="2009"/>
        <v>#VALUE!</v>
      </c>
      <c r="DB345" s="246" t="e">
        <f t="shared" si="2010"/>
        <v>#VALUE!</v>
      </c>
      <c r="DC345" s="246" t="e">
        <f t="shared" si="2011"/>
        <v>#VALUE!</v>
      </c>
      <c r="DD345" s="246" t="e">
        <f t="shared" si="2012"/>
        <v>#VALUE!</v>
      </c>
      <c r="DE345" s="212"/>
      <c r="DF345" s="212" t="e">
        <f t="shared" si="2013"/>
        <v>#VALUE!</v>
      </c>
      <c r="DG345" s="212"/>
      <c r="DH345" s="212"/>
      <c r="DI345" s="212"/>
      <c r="DJ345" s="212"/>
      <c r="DK345" s="212"/>
      <c r="DL345" s="212"/>
      <c r="DM345" s="212"/>
      <c r="DN345" s="212"/>
      <c r="DO345" s="212"/>
      <c r="DP345" s="212"/>
      <c r="DQ345" s="212"/>
      <c r="DR345" s="264">
        <f t="shared" si="2014"/>
        <v>88</v>
      </c>
      <c r="DS345" s="241">
        <f t="shared" si="2015"/>
        <v>18</v>
      </c>
      <c r="DT345" s="212">
        <f t="shared" si="2016"/>
        <v>12</v>
      </c>
      <c r="DU345" s="212">
        <f t="shared" si="2017"/>
        <v>13</v>
      </c>
      <c r="DV345" s="212">
        <f t="shared" si="2018"/>
        <v>13</v>
      </c>
      <c r="DW345" s="212">
        <f t="shared" si="2019"/>
        <v>13</v>
      </c>
      <c r="DX345" s="264">
        <f t="shared" si="2020"/>
        <v>6</v>
      </c>
      <c r="DY345" s="265">
        <f t="shared" si="2021"/>
        <v>13</v>
      </c>
      <c r="DZ345" s="212">
        <f t="shared" si="2022"/>
        <v>88</v>
      </c>
      <c r="EA345" s="212">
        <f t="shared" si="2023"/>
        <v>18</v>
      </c>
      <c r="EB345" s="212">
        <f t="shared" si="2024"/>
        <v>0</v>
      </c>
      <c r="EC345" s="212">
        <f t="shared" ref="EC345:ED345" si="2572">IF(ISEVEN($B345),DT345,0)</f>
        <v>12</v>
      </c>
      <c r="ED345" s="212">
        <f t="shared" si="2572"/>
        <v>13</v>
      </c>
      <c r="EE345" s="212">
        <f t="shared" ref="EE345:EF345" si="2573">IF(ISODD($B345),DU345,0)</f>
        <v>0</v>
      </c>
      <c r="EF345" s="212">
        <f t="shared" si="2573"/>
        <v>0</v>
      </c>
      <c r="EG345" s="212">
        <f t="shared" si="2027"/>
        <v>13</v>
      </c>
      <c r="EH345" s="212">
        <f t="shared" si="2028"/>
        <v>0</v>
      </c>
      <c r="EI345" s="212">
        <f t="shared" ref="EI345:EJ345" si="2574">IF(ISEVEN($B345),DW345,0)</f>
        <v>13</v>
      </c>
      <c r="EJ345" s="264">
        <f t="shared" si="2574"/>
        <v>6</v>
      </c>
      <c r="EK345" s="212">
        <f t="shared" ref="EK345:EL345" si="2575">IF(ISODD($B345),DX345,0)</f>
        <v>0</v>
      </c>
      <c r="EL345" s="212">
        <f t="shared" si="2575"/>
        <v>0</v>
      </c>
      <c r="EM345" s="212">
        <f t="shared" si="2031"/>
        <v>13</v>
      </c>
      <c r="EN345" s="212"/>
      <c r="EO345" s="212"/>
      <c r="EP345" s="241">
        <f t="shared" si="2032"/>
        <v>18</v>
      </c>
      <c r="EQ345" s="212">
        <f t="shared" si="2033"/>
        <v>15</v>
      </c>
      <c r="ER345" s="212">
        <f t="shared" si="2034"/>
        <v>15</v>
      </c>
      <c r="ES345" s="212">
        <f t="shared" si="2035"/>
        <v>15</v>
      </c>
      <c r="ET345" s="264">
        <f t="shared" si="2036"/>
        <v>11</v>
      </c>
      <c r="EU345" s="212">
        <f t="shared" si="2037"/>
        <v>14</v>
      </c>
      <c r="EV345" s="212"/>
      <c r="EW345" s="212">
        <f t="shared" si="2038"/>
        <v>88</v>
      </c>
      <c r="EX345" s="212">
        <f t="shared" si="2039"/>
        <v>18</v>
      </c>
      <c r="EY345" s="212">
        <f t="shared" si="2040"/>
        <v>0</v>
      </c>
      <c r="EZ345" s="212">
        <f t="shared" ref="EZ345:FA345" si="2576">IF(ISEVEN($B345),EQ345,0)</f>
        <v>15</v>
      </c>
      <c r="FA345" s="212">
        <f t="shared" si="2576"/>
        <v>15</v>
      </c>
      <c r="FB345" s="212">
        <f t="shared" ref="FB345:FC345" si="2577">IF(ISODD($B345),ER345,0)</f>
        <v>0</v>
      </c>
      <c r="FC345" s="212">
        <f t="shared" si="2577"/>
        <v>0</v>
      </c>
      <c r="FD345" s="212">
        <f t="shared" si="2043"/>
        <v>15</v>
      </c>
      <c r="FE345" s="212">
        <f t="shared" si="2044"/>
        <v>0</v>
      </c>
      <c r="FF345" s="264">
        <f t="shared" ref="FF345:FG345" si="2578">IF(ISEVEN($B345),ET345,0)</f>
        <v>11</v>
      </c>
      <c r="FG345" s="212">
        <f t="shared" si="2578"/>
        <v>14</v>
      </c>
      <c r="FH345" s="212">
        <f t="shared" si="2046"/>
        <v>0</v>
      </c>
      <c r="FI345" s="212">
        <v>0</v>
      </c>
      <c r="FJ345" s="212">
        <v>0</v>
      </c>
      <c r="FK345" s="212"/>
      <c r="FL345" s="212"/>
      <c r="FM345" s="262">
        <v>88</v>
      </c>
    </row>
    <row r="346" spans="1:169" ht="15.75" customHeight="1" x14ac:dyDescent="0.2">
      <c r="A346" s="268">
        <v>333</v>
      </c>
      <c r="B346" s="248">
        <v>213423243335</v>
      </c>
      <c r="C346" s="249" t="s">
        <v>599</v>
      </c>
      <c r="D346" s="250"/>
      <c r="E346" s="251" t="s">
        <v>600</v>
      </c>
      <c r="F346" s="252">
        <f t="shared" si="1913"/>
        <v>2</v>
      </c>
      <c r="G346" s="252">
        <f t="shared" si="1914"/>
        <v>2</v>
      </c>
      <c r="H346" s="252">
        <f t="shared" si="1915"/>
        <v>2</v>
      </c>
      <c r="I346" s="252">
        <f t="shared" si="1916"/>
        <v>2</v>
      </c>
      <c r="J346" s="252">
        <f t="shared" si="1917"/>
        <v>2</v>
      </c>
      <c r="K346" s="252">
        <f t="shared" si="1918"/>
        <v>2</v>
      </c>
      <c r="L346" s="252">
        <f t="shared" si="1919"/>
        <v>2</v>
      </c>
      <c r="M346" s="252">
        <f t="shared" si="1920"/>
        <v>2</v>
      </c>
      <c r="N346" s="252">
        <f t="shared" si="1921"/>
        <v>2</v>
      </c>
      <c r="O346" s="253">
        <f t="shared" si="1922"/>
        <v>1</v>
      </c>
      <c r="P346" s="252">
        <f t="shared" si="1923"/>
        <v>14</v>
      </c>
      <c r="Q346" s="252">
        <f t="shared" si="1924"/>
        <v>0</v>
      </c>
      <c r="R346" s="252">
        <f t="shared" si="1925"/>
        <v>0</v>
      </c>
      <c r="S346" s="254">
        <f t="shared" si="1926"/>
        <v>0</v>
      </c>
      <c r="T346" s="255">
        <f t="shared" si="1927"/>
        <v>3</v>
      </c>
      <c r="U346" s="252">
        <f t="shared" si="1928"/>
        <v>0</v>
      </c>
      <c r="V346" s="252">
        <f t="shared" si="1929"/>
        <v>0</v>
      </c>
      <c r="W346" s="252">
        <f t="shared" si="1930"/>
        <v>0</v>
      </c>
      <c r="X346" s="254">
        <f t="shared" si="1931"/>
        <v>0</v>
      </c>
      <c r="Y346" s="256">
        <f t="shared" si="1932"/>
        <v>4</v>
      </c>
      <c r="Z346" s="252">
        <f t="shared" si="1933"/>
        <v>0</v>
      </c>
      <c r="AA346" s="252">
        <f t="shared" si="1934"/>
        <v>0</v>
      </c>
      <c r="AB346" s="252">
        <f t="shared" si="1935"/>
        <v>0</v>
      </c>
      <c r="AC346" s="254">
        <f t="shared" si="1936"/>
        <v>0</v>
      </c>
      <c r="AD346" s="255">
        <f t="shared" si="1937"/>
        <v>4</v>
      </c>
      <c r="AE346" s="252">
        <f t="shared" si="1938"/>
        <v>14</v>
      </c>
      <c r="AF346" s="252">
        <f t="shared" si="1939"/>
        <v>0</v>
      </c>
      <c r="AG346" s="252">
        <f t="shared" si="1940"/>
        <v>0</v>
      </c>
      <c r="AH346" s="254">
        <f t="shared" si="1941"/>
        <v>0</v>
      </c>
      <c r="AI346" s="257">
        <f t="shared" si="1942"/>
        <v>3</v>
      </c>
      <c r="AJ346" s="252">
        <f t="shared" si="1943"/>
        <v>12</v>
      </c>
      <c r="AK346" s="252">
        <f t="shared" si="1944"/>
        <v>0</v>
      </c>
      <c r="AL346" s="252">
        <f t="shared" si="1945"/>
        <v>0</v>
      </c>
      <c r="AM346" s="254">
        <f t="shared" si="1946"/>
        <v>0</v>
      </c>
      <c r="AN346" s="257">
        <f t="shared" si="1947"/>
        <v>3</v>
      </c>
      <c r="AO346" s="252">
        <f t="shared" si="1948"/>
        <v>0</v>
      </c>
      <c r="AP346" s="252">
        <f t="shared" si="1949"/>
        <v>0</v>
      </c>
      <c r="AQ346" s="252">
        <f t="shared" si="1950"/>
        <v>0</v>
      </c>
      <c r="AR346" s="254">
        <f t="shared" si="1951"/>
        <v>0</v>
      </c>
      <c r="AS346" s="257">
        <f t="shared" si="1952"/>
        <v>4</v>
      </c>
      <c r="AT346" s="252">
        <f t="shared" si="1953"/>
        <v>14</v>
      </c>
      <c r="AU346" s="252">
        <f t="shared" si="1954"/>
        <v>0</v>
      </c>
      <c r="AV346" s="252">
        <f t="shared" si="1955"/>
        <v>0</v>
      </c>
      <c r="AW346" s="254">
        <f t="shared" si="1956"/>
        <v>0</v>
      </c>
      <c r="AX346" s="258">
        <f t="shared" si="1957"/>
        <v>3</v>
      </c>
      <c r="AY346" s="252">
        <f t="shared" si="1958"/>
        <v>0</v>
      </c>
      <c r="AZ346" s="252">
        <f t="shared" si="1959"/>
        <v>0</v>
      </c>
      <c r="BA346" s="252">
        <f t="shared" si="1960"/>
        <v>0</v>
      </c>
      <c r="BB346" s="254">
        <f t="shared" si="1961"/>
        <v>0</v>
      </c>
      <c r="BC346" s="257">
        <f t="shared" si="1962"/>
        <v>4</v>
      </c>
      <c r="BD346" s="252">
        <f t="shared" si="1963"/>
        <v>0</v>
      </c>
      <c r="BE346" s="252">
        <f t="shared" si="1964"/>
        <v>0</v>
      </c>
      <c r="BF346" s="252">
        <f t="shared" si="1965"/>
        <v>0</v>
      </c>
      <c r="BG346" s="254">
        <f t="shared" si="1966"/>
        <v>0</v>
      </c>
      <c r="BH346" s="257">
        <f t="shared" si="1967"/>
        <v>4</v>
      </c>
      <c r="BI346" s="259">
        <f t="shared" si="1968"/>
        <v>7</v>
      </c>
      <c r="BJ346" s="252">
        <f t="shared" si="1969"/>
        <v>0</v>
      </c>
      <c r="BK346" s="252">
        <f t="shared" si="1970"/>
        <v>0</v>
      </c>
      <c r="BL346" s="254">
        <f t="shared" si="1971"/>
        <v>0</v>
      </c>
      <c r="BM346" s="260">
        <f t="shared" si="1972"/>
        <v>3</v>
      </c>
      <c r="BN346" s="252">
        <f t="shared" si="1973"/>
        <v>14</v>
      </c>
      <c r="BO346" s="252">
        <f t="shared" si="1974"/>
        <v>0</v>
      </c>
      <c r="BP346" s="252">
        <f t="shared" si="1975"/>
        <v>0</v>
      </c>
      <c r="BQ346" s="254">
        <f t="shared" si="1976"/>
        <v>0</v>
      </c>
      <c r="BR346" s="261">
        <f t="shared" si="1977"/>
        <v>3</v>
      </c>
      <c r="BS346" s="252">
        <f t="shared" si="1978"/>
        <v>0</v>
      </c>
      <c r="BT346" s="252">
        <f t="shared" si="1979"/>
        <v>0</v>
      </c>
      <c r="BU346" s="252">
        <f t="shared" si="1980"/>
        <v>0</v>
      </c>
      <c r="BV346" s="254">
        <f t="shared" si="1981"/>
        <v>0</v>
      </c>
      <c r="BW346" s="261">
        <f t="shared" si="1982"/>
        <v>4</v>
      </c>
      <c r="BX346" s="262">
        <v>94</v>
      </c>
      <c r="BY346" s="262">
        <v>94</v>
      </c>
      <c r="BZ346" s="246" t="e">
        <f t="shared" si="1983"/>
        <v>#VALUE!</v>
      </c>
      <c r="CA346" s="246">
        <f t="shared" si="1984"/>
        <v>20</v>
      </c>
      <c r="CB346" s="246" t="e">
        <f t="shared" si="1985"/>
        <v>#VALUE!</v>
      </c>
      <c r="CC346" s="246" t="e">
        <f t="shared" si="1986"/>
        <v>#VALUE!</v>
      </c>
      <c r="CD346" s="246" t="e">
        <f t="shared" si="1987"/>
        <v>#VALUE!</v>
      </c>
      <c r="CE346" s="246" t="e">
        <f t="shared" si="1988"/>
        <v>#VALUE!</v>
      </c>
      <c r="CF346" s="246" t="e">
        <f t="shared" si="1989"/>
        <v>#VALUE!</v>
      </c>
      <c r="CG346" s="246" t="e">
        <f t="shared" si="1990"/>
        <v>#VALUE!</v>
      </c>
      <c r="CH346" s="246" t="e">
        <f t="shared" si="1991"/>
        <v>#VALUE!</v>
      </c>
      <c r="CI346" s="246" t="e">
        <f t="shared" si="1992"/>
        <v>#VALUE!</v>
      </c>
      <c r="CJ346" s="246" t="e">
        <f t="shared" si="1993"/>
        <v>#VALUE!</v>
      </c>
      <c r="CK346" s="246" t="e">
        <f t="shared" si="1994"/>
        <v>#VALUE!</v>
      </c>
      <c r="CL346" s="246" t="e">
        <f t="shared" si="1995"/>
        <v>#VALUE!</v>
      </c>
      <c r="CM346" s="246" t="e">
        <f t="shared" si="1996"/>
        <v>#VALUE!</v>
      </c>
      <c r="CN346" s="246" t="e">
        <f t="shared" si="1997"/>
        <v>#VALUE!</v>
      </c>
      <c r="CO346" s="263" t="str">
        <f t="shared" si="1998"/>
        <v>2023PEC AI 360</v>
      </c>
      <c r="CP346" s="246" t="e">
        <f t="shared" si="1999"/>
        <v>#VALUE!</v>
      </c>
      <c r="CQ346" s="211"/>
      <c r="CR346" s="246">
        <f t="shared" si="2000"/>
        <v>20</v>
      </c>
      <c r="CS346" s="246" t="e">
        <f t="shared" si="2001"/>
        <v>#VALUE!</v>
      </c>
      <c r="CT346" s="246" t="e">
        <f t="shared" si="2002"/>
        <v>#VALUE!</v>
      </c>
      <c r="CU346" s="246" t="e">
        <f t="shared" si="2003"/>
        <v>#VALUE!</v>
      </c>
      <c r="CV346" s="246" t="e">
        <f t="shared" si="2004"/>
        <v>#VALUE!</v>
      </c>
      <c r="CW346" s="246" t="e">
        <f t="shared" si="2005"/>
        <v>#VALUE!</v>
      </c>
      <c r="CX346" s="246" t="e">
        <f t="shared" si="2006"/>
        <v>#VALUE!</v>
      </c>
      <c r="CY346" s="246" t="e">
        <f t="shared" si="2007"/>
        <v>#VALUE!</v>
      </c>
      <c r="CZ346" s="246" t="e">
        <f t="shared" si="2008"/>
        <v>#VALUE!</v>
      </c>
      <c r="DA346" s="246" t="e">
        <f t="shared" si="2009"/>
        <v>#VALUE!</v>
      </c>
      <c r="DB346" s="246" t="e">
        <f t="shared" si="2010"/>
        <v>#VALUE!</v>
      </c>
      <c r="DC346" s="246" t="e">
        <f t="shared" si="2011"/>
        <v>#VALUE!</v>
      </c>
      <c r="DD346" s="246" t="e">
        <f t="shared" si="2012"/>
        <v>#VALUE!</v>
      </c>
      <c r="DE346" s="212"/>
      <c r="DF346" s="212" t="e">
        <f t="shared" si="2013"/>
        <v>#VALUE!</v>
      </c>
      <c r="DG346" s="212"/>
      <c r="DH346" s="212"/>
      <c r="DI346" s="212"/>
      <c r="DJ346" s="212"/>
      <c r="DK346" s="212"/>
      <c r="DL346" s="212"/>
      <c r="DM346" s="212"/>
      <c r="DN346" s="212"/>
      <c r="DO346" s="212"/>
      <c r="DP346" s="212"/>
      <c r="DQ346" s="212"/>
      <c r="DR346" s="264">
        <f t="shared" si="2014"/>
        <v>94</v>
      </c>
      <c r="DS346" s="241">
        <f t="shared" si="2015"/>
        <v>19</v>
      </c>
      <c r="DT346" s="212">
        <f t="shared" si="2016"/>
        <v>14</v>
      </c>
      <c r="DU346" s="212">
        <f t="shared" si="2017"/>
        <v>14</v>
      </c>
      <c r="DV346" s="212">
        <f t="shared" si="2018"/>
        <v>12</v>
      </c>
      <c r="DW346" s="212">
        <f t="shared" si="2019"/>
        <v>14</v>
      </c>
      <c r="DX346" s="264">
        <f t="shared" si="2020"/>
        <v>7</v>
      </c>
      <c r="DY346" s="265">
        <f t="shared" si="2021"/>
        <v>14</v>
      </c>
      <c r="DZ346" s="212">
        <f t="shared" si="2022"/>
        <v>94</v>
      </c>
      <c r="EA346" s="212">
        <f t="shared" si="2023"/>
        <v>19</v>
      </c>
      <c r="EB346" s="212">
        <f t="shared" si="2024"/>
        <v>14</v>
      </c>
      <c r="EC346" s="212">
        <f t="shared" ref="EC346:ED346" si="2579">IF(ISEVEN($B346),DT346,0)</f>
        <v>0</v>
      </c>
      <c r="ED346" s="212">
        <f t="shared" si="2579"/>
        <v>0</v>
      </c>
      <c r="EE346" s="212">
        <f t="shared" ref="EE346:EF346" si="2580">IF(ISODD($B346),DU346,0)</f>
        <v>14</v>
      </c>
      <c r="EF346" s="212">
        <f t="shared" si="2580"/>
        <v>12</v>
      </c>
      <c r="EG346" s="212">
        <f t="shared" si="2027"/>
        <v>0</v>
      </c>
      <c r="EH346" s="212">
        <f t="shared" si="2028"/>
        <v>14</v>
      </c>
      <c r="EI346" s="212">
        <f t="shared" ref="EI346:EJ346" si="2581">IF(ISEVEN($B346),DW346,0)</f>
        <v>0</v>
      </c>
      <c r="EJ346" s="212">
        <f t="shared" si="2581"/>
        <v>0</v>
      </c>
      <c r="EK346" s="264">
        <f t="shared" ref="EK346:EL346" si="2582">IF(ISODD($B346),DX346,0)</f>
        <v>7</v>
      </c>
      <c r="EL346" s="212">
        <f t="shared" si="2582"/>
        <v>14</v>
      </c>
      <c r="EM346" s="212">
        <f t="shared" si="2031"/>
        <v>0</v>
      </c>
      <c r="EN346" s="212"/>
      <c r="EO346" s="212"/>
      <c r="EP346" s="241">
        <f t="shared" si="2032"/>
        <v>19</v>
      </c>
      <c r="EQ346" s="212">
        <f t="shared" si="2033"/>
        <v>16</v>
      </c>
      <c r="ER346" s="212">
        <f t="shared" si="2034"/>
        <v>16</v>
      </c>
      <c r="ES346" s="212">
        <f t="shared" si="2035"/>
        <v>15</v>
      </c>
      <c r="ET346" s="264">
        <f t="shared" si="2036"/>
        <v>13</v>
      </c>
      <c r="EU346" s="212">
        <f t="shared" si="2037"/>
        <v>15</v>
      </c>
      <c r="EV346" s="212"/>
      <c r="EW346" s="212">
        <f t="shared" si="2038"/>
        <v>94</v>
      </c>
      <c r="EX346" s="212">
        <f t="shared" si="2039"/>
        <v>19</v>
      </c>
      <c r="EY346" s="212">
        <f t="shared" si="2040"/>
        <v>16</v>
      </c>
      <c r="EZ346" s="212">
        <f t="shared" ref="EZ346:FA346" si="2583">IF(ISEVEN($B346),EQ346,0)</f>
        <v>0</v>
      </c>
      <c r="FA346" s="212">
        <f t="shared" si="2583"/>
        <v>0</v>
      </c>
      <c r="FB346" s="212">
        <f t="shared" ref="FB346:FC346" si="2584">IF(ISODD($B346),ER346,0)</f>
        <v>16</v>
      </c>
      <c r="FC346" s="212">
        <f t="shared" si="2584"/>
        <v>15</v>
      </c>
      <c r="FD346" s="212">
        <f t="shared" si="2043"/>
        <v>0</v>
      </c>
      <c r="FE346" s="264">
        <f t="shared" si="2044"/>
        <v>13</v>
      </c>
      <c r="FF346" s="212">
        <f t="shared" ref="FF346:FG346" si="2585">IF(ISEVEN($B346),ET346,0)</f>
        <v>0</v>
      </c>
      <c r="FG346" s="212">
        <f t="shared" si="2585"/>
        <v>0</v>
      </c>
      <c r="FH346" s="212">
        <f t="shared" si="2046"/>
        <v>15</v>
      </c>
      <c r="FI346" s="212">
        <v>0</v>
      </c>
      <c r="FJ346" s="212">
        <v>0</v>
      </c>
      <c r="FK346" s="212"/>
      <c r="FL346" s="212"/>
      <c r="FM346" s="262">
        <v>94</v>
      </c>
    </row>
    <row r="347" spans="1:169" ht="15.75" customHeight="1" x14ac:dyDescent="0.2">
      <c r="A347" s="247">
        <v>334</v>
      </c>
      <c r="B347" s="248">
        <v>213423243338</v>
      </c>
      <c r="C347" s="249" t="s">
        <v>603</v>
      </c>
      <c r="D347" s="250"/>
      <c r="E347" s="251" t="s">
        <v>604</v>
      </c>
      <c r="F347" s="252">
        <f t="shared" si="1913"/>
        <v>2</v>
      </c>
      <c r="G347" s="252">
        <f t="shared" si="1914"/>
        <v>2</v>
      </c>
      <c r="H347" s="252">
        <f t="shared" si="1915"/>
        <v>2</v>
      </c>
      <c r="I347" s="252">
        <f t="shared" si="1916"/>
        <v>2</v>
      </c>
      <c r="J347" s="252">
        <f t="shared" si="1917"/>
        <v>2</v>
      </c>
      <c r="K347" s="252">
        <f t="shared" si="1918"/>
        <v>2</v>
      </c>
      <c r="L347" s="252">
        <f t="shared" si="1919"/>
        <v>2</v>
      </c>
      <c r="M347" s="252">
        <f t="shared" si="1920"/>
        <v>2</v>
      </c>
      <c r="N347" s="252">
        <f t="shared" si="1921"/>
        <v>2</v>
      </c>
      <c r="O347" s="253">
        <f t="shared" si="1922"/>
        <v>0</v>
      </c>
      <c r="P347" s="252">
        <f t="shared" si="1923"/>
        <v>0</v>
      </c>
      <c r="Q347" s="252">
        <f t="shared" si="1924"/>
        <v>0</v>
      </c>
      <c r="R347" s="252">
        <f t="shared" si="1925"/>
        <v>0</v>
      </c>
      <c r="S347" s="254">
        <f t="shared" si="1926"/>
        <v>0</v>
      </c>
      <c r="T347" s="255">
        <f t="shared" si="1927"/>
        <v>4</v>
      </c>
      <c r="U347" s="252">
        <f t="shared" si="1928"/>
        <v>12</v>
      </c>
      <c r="V347" s="252">
        <f t="shared" si="1929"/>
        <v>0</v>
      </c>
      <c r="W347" s="252">
        <f t="shared" si="1930"/>
        <v>0</v>
      </c>
      <c r="X347" s="254">
        <f t="shared" si="1931"/>
        <v>0</v>
      </c>
      <c r="Y347" s="256">
        <f t="shared" si="1932"/>
        <v>3</v>
      </c>
      <c r="Z347" s="252">
        <f t="shared" si="1933"/>
        <v>13</v>
      </c>
      <c r="AA347" s="252">
        <f t="shared" si="1934"/>
        <v>0</v>
      </c>
      <c r="AB347" s="252">
        <f t="shared" si="1935"/>
        <v>0</v>
      </c>
      <c r="AC347" s="254">
        <f t="shared" si="1936"/>
        <v>0</v>
      </c>
      <c r="AD347" s="255">
        <f t="shared" si="1937"/>
        <v>3</v>
      </c>
      <c r="AE347" s="252">
        <f t="shared" si="1938"/>
        <v>0</v>
      </c>
      <c r="AF347" s="252">
        <f t="shared" si="1939"/>
        <v>0</v>
      </c>
      <c r="AG347" s="252">
        <f t="shared" si="1940"/>
        <v>0</v>
      </c>
      <c r="AH347" s="254">
        <f t="shared" si="1941"/>
        <v>0</v>
      </c>
      <c r="AI347" s="257">
        <f t="shared" si="1942"/>
        <v>4</v>
      </c>
      <c r="AJ347" s="252">
        <f t="shared" si="1943"/>
        <v>0</v>
      </c>
      <c r="AK347" s="252">
        <f t="shared" si="1944"/>
        <v>0</v>
      </c>
      <c r="AL347" s="252">
        <f t="shared" si="1945"/>
        <v>0</v>
      </c>
      <c r="AM347" s="254">
        <f t="shared" si="1946"/>
        <v>0</v>
      </c>
      <c r="AN347" s="257">
        <f t="shared" si="1947"/>
        <v>4</v>
      </c>
      <c r="AO347" s="252">
        <f t="shared" si="1948"/>
        <v>13</v>
      </c>
      <c r="AP347" s="252">
        <f t="shared" si="1949"/>
        <v>0</v>
      </c>
      <c r="AQ347" s="252">
        <f t="shared" si="1950"/>
        <v>0</v>
      </c>
      <c r="AR347" s="254">
        <f t="shared" si="1951"/>
        <v>0</v>
      </c>
      <c r="AS347" s="257">
        <f t="shared" si="1952"/>
        <v>3</v>
      </c>
      <c r="AT347" s="252">
        <f t="shared" si="1953"/>
        <v>0</v>
      </c>
      <c r="AU347" s="252">
        <f t="shared" si="1954"/>
        <v>0</v>
      </c>
      <c r="AV347" s="252">
        <f t="shared" si="1955"/>
        <v>0</v>
      </c>
      <c r="AW347" s="254">
        <f t="shared" si="1956"/>
        <v>0</v>
      </c>
      <c r="AX347" s="258">
        <f t="shared" si="1957"/>
        <v>4</v>
      </c>
      <c r="AY347" s="252">
        <f t="shared" si="1958"/>
        <v>13</v>
      </c>
      <c r="AZ347" s="252">
        <f t="shared" si="1959"/>
        <v>0</v>
      </c>
      <c r="BA347" s="252">
        <f t="shared" si="1960"/>
        <v>0</v>
      </c>
      <c r="BB347" s="254">
        <f t="shared" si="1961"/>
        <v>0</v>
      </c>
      <c r="BC347" s="257">
        <f t="shared" si="1962"/>
        <v>3</v>
      </c>
      <c r="BD347" s="259">
        <f t="shared" si="1963"/>
        <v>8</v>
      </c>
      <c r="BE347" s="252">
        <f t="shared" si="1964"/>
        <v>0</v>
      </c>
      <c r="BF347" s="252">
        <f t="shared" si="1965"/>
        <v>0</v>
      </c>
      <c r="BG347" s="254">
        <f t="shared" si="1966"/>
        <v>0</v>
      </c>
      <c r="BH347" s="257">
        <f t="shared" si="1967"/>
        <v>3</v>
      </c>
      <c r="BI347" s="252">
        <f t="shared" si="1968"/>
        <v>0</v>
      </c>
      <c r="BJ347" s="252">
        <f t="shared" si="1969"/>
        <v>0</v>
      </c>
      <c r="BK347" s="252">
        <f t="shared" si="1970"/>
        <v>0</v>
      </c>
      <c r="BL347" s="254">
        <f t="shared" si="1971"/>
        <v>0</v>
      </c>
      <c r="BM347" s="260">
        <f t="shared" si="1972"/>
        <v>4</v>
      </c>
      <c r="BN347" s="252">
        <f t="shared" si="1973"/>
        <v>0</v>
      </c>
      <c r="BO347" s="252">
        <f t="shared" si="1974"/>
        <v>0</v>
      </c>
      <c r="BP347" s="252">
        <f t="shared" si="1975"/>
        <v>0</v>
      </c>
      <c r="BQ347" s="254">
        <f t="shared" si="1976"/>
        <v>0</v>
      </c>
      <c r="BR347" s="261">
        <f t="shared" si="1977"/>
        <v>4</v>
      </c>
      <c r="BS347" s="252">
        <f t="shared" si="1978"/>
        <v>14</v>
      </c>
      <c r="BT347" s="252">
        <f t="shared" si="1979"/>
        <v>0</v>
      </c>
      <c r="BU347" s="252">
        <f t="shared" si="1980"/>
        <v>0</v>
      </c>
      <c r="BV347" s="254">
        <f t="shared" si="1981"/>
        <v>0</v>
      </c>
      <c r="BW347" s="261">
        <f t="shared" si="1982"/>
        <v>3</v>
      </c>
      <c r="BX347" s="262">
        <v>91</v>
      </c>
      <c r="BY347" s="262">
        <v>91</v>
      </c>
      <c r="BZ347" s="246" t="e">
        <f t="shared" si="1983"/>
        <v>#VALUE!</v>
      </c>
      <c r="CA347" s="246">
        <f t="shared" si="1984"/>
        <v>20</v>
      </c>
      <c r="CB347" s="246" t="e">
        <f t="shared" si="1985"/>
        <v>#VALUE!</v>
      </c>
      <c r="CC347" s="246" t="e">
        <f t="shared" si="1986"/>
        <v>#VALUE!</v>
      </c>
      <c r="CD347" s="246" t="e">
        <f t="shared" si="1987"/>
        <v>#VALUE!</v>
      </c>
      <c r="CE347" s="246" t="e">
        <f t="shared" si="1988"/>
        <v>#VALUE!</v>
      </c>
      <c r="CF347" s="246" t="e">
        <f t="shared" si="1989"/>
        <v>#VALUE!</v>
      </c>
      <c r="CG347" s="246" t="e">
        <f t="shared" si="1990"/>
        <v>#VALUE!</v>
      </c>
      <c r="CH347" s="246" t="e">
        <f t="shared" si="1991"/>
        <v>#VALUE!</v>
      </c>
      <c r="CI347" s="246" t="e">
        <f t="shared" si="1992"/>
        <v>#VALUE!</v>
      </c>
      <c r="CJ347" s="246" t="e">
        <f t="shared" si="1993"/>
        <v>#VALUE!</v>
      </c>
      <c r="CK347" s="246" t="e">
        <f t="shared" si="1994"/>
        <v>#VALUE!</v>
      </c>
      <c r="CL347" s="246" t="e">
        <f t="shared" si="1995"/>
        <v>#VALUE!</v>
      </c>
      <c r="CM347" s="246" t="e">
        <f t="shared" si="1996"/>
        <v>#VALUE!</v>
      </c>
      <c r="CN347" s="246" t="e">
        <f t="shared" si="1997"/>
        <v>#VALUE!</v>
      </c>
      <c r="CO347" s="263" t="str">
        <f t="shared" si="1998"/>
        <v>2023PEC AI 362</v>
      </c>
      <c r="CP347" s="246" t="e">
        <f t="shared" si="1999"/>
        <v>#VALUE!</v>
      </c>
      <c r="CQ347" s="211"/>
      <c r="CR347" s="246">
        <f t="shared" si="2000"/>
        <v>20</v>
      </c>
      <c r="CS347" s="246" t="e">
        <f t="shared" si="2001"/>
        <v>#VALUE!</v>
      </c>
      <c r="CT347" s="246" t="e">
        <f t="shared" si="2002"/>
        <v>#VALUE!</v>
      </c>
      <c r="CU347" s="246" t="e">
        <f t="shared" si="2003"/>
        <v>#VALUE!</v>
      </c>
      <c r="CV347" s="246" t="e">
        <f t="shared" si="2004"/>
        <v>#VALUE!</v>
      </c>
      <c r="CW347" s="246" t="e">
        <f t="shared" si="2005"/>
        <v>#VALUE!</v>
      </c>
      <c r="CX347" s="246" t="e">
        <f t="shared" si="2006"/>
        <v>#VALUE!</v>
      </c>
      <c r="CY347" s="246" t="e">
        <f t="shared" si="2007"/>
        <v>#VALUE!</v>
      </c>
      <c r="CZ347" s="246" t="e">
        <f t="shared" si="2008"/>
        <v>#VALUE!</v>
      </c>
      <c r="DA347" s="246" t="e">
        <f t="shared" si="2009"/>
        <v>#VALUE!</v>
      </c>
      <c r="DB347" s="246" t="e">
        <f t="shared" si="2010"/>
        <v>#VALUE!</v>
      </c>
      <c r="DC347" s="246" t="e">
        <f t="shared" si="2011"/>
        <v>#VALUE!</v>
      </c>
      <c r="DD347" s="246" t="e">
        <f t="shared" si="2012"/>
        <v>#VALUE!</v>
      </c>
      <c r="DE347" s="212"/>
      <c r="DF347" s="212" t="e">
        <f t="shared" si="2013"/>
        <v>#VALUE!</v>
      </c>
      <c r="DG347" s="212"/>
      <c r="DH347" s="212"/>
      <c r="DI347" s="212"/>
      <c r="DJ347" s="212"/>
      <c r="DK347" s="212"/>
      <c r="DL347" s="212"/>
      <c r="DM347" s="212"/>
      <c r="DN347" s="212"/>
      <c r="DO347" s="212"/>
      <c r="DP347" s="212"/>
      <c r="DQ347" s="212"/>
      <c r="DR347" s="264">
        <f t="shared" si="2014"/>
        <v>91</v>
      </c>
      <c r="DS347" s="241">
        <f t="shared" si="2015"/>
        <v>18</v>
      </c>
      <c r="DT347" s="212">
        <f t="shared" si="2016"/>
        <v>12</v>
      </c>
      <c r="DU347" s="212">
        <f t="shared" si="2017"/>
        <v>13</v>
      </c>
      <c r="DV347" s="212">
        <f t="shared" si="2018"/>
        <v>13</v>
      </c>
      <c r="DW347" s="212">
        <f t="shared" si="2019"/>
        <v>13</v>
      </c>
      <c r="DX347" s="264">
        <f t="shared" si="2020"/>
        <v>8</v>
      </c>
      <c r="DY347" s="265">
        <f t="shared" si="2021"/>
        <v>14</v>
      </c>
      <c r="DZ347" s="212">
        <f t="shared" si="2022"/>
        <v>91</v>
      </c>
      <c r="EA347" s="212">
        <f t="shared" si="2023"/>
        <v>18</v>
      </c>
      <c r="EB347" s="212">
        <f t="shared" si="2024"/>
        <v>0</v>
      </c>
      <c r="EC347" s="212">
        <f t="shared" ref="EC347:ED347" si="2586">IF(ISEVEN($B347),DT347,0)</f>
        <v>12</v>
      </c>
      <c r="ED347" s="212">
        <f t="shared" si="2586"/>
        <v>13</v>
      </c>
      <c r="EE347" s="212">
        <f t="shared" ref="EE347:EF347" si="2587">IF(ISODD($B347),DU347,0)</f>
        <v>0</v>
      </c>
      <c r="EF347" s="212">
        <f t="shared" si="2587"/>
        <v>0</v>
      </c>
      <c r="EG347" s="212">
        <f t="shared" si="2027"/>
        <v>13</v>
      </c>
      <c r="EH347" s="212">
        <f t="shared" si="2028"/>
        <v>0</v>
      </c>
      <c r="EI347" s="212">
        <f t="shared" ref="EI347:EJ347" si="2588">IF(ISEVEN($B347),DW347,0)</f>
        <v>13</v>
      </c>
      <c r="EJ347" s="264">
        <f t="shared" si="2588"/>
        <v>8</v>
      </c>
      <c r="EK347" s="212">
        <f t="shared" ref="EK347:EL347" si="2589">IF(ISODD($B347),DX347,0)</f>
        <v>0</v>
      </c>
      <c r="EL347" s="212">
        <f t="shared" si="2589"/>
        <v>0</v>
      </c>
      <c r="EM347" s="212">
        <f t="shared" si="2031"/>
        <v>14</v>
      </c>
      <c r="EN347" s="212"/>
      <c r="EO347" s="212"/>
      <c r="EP347" s="241">
        <f t="shared" si="2032"/>
        <v>18</v>
      </c>
      <c r="EQ347" s="212">
        <f t="shared" si="2033"/>
        <v>15</v>
      </c>
      <c r="ER347" s="212">
        <f t="shared" si="2034"/>
        <v>16</v>
      </c>
      <c r="ES347" s="212">
        <f t="shared" si="2035"/>
        <v>16</v>
      </c>
      <c r="ET347" s="264">
        <f t="shared" si="2036"/>
        <v>11</v>
      </c>
      <c r="EU347" s="212">
        <f t="shared" si="2037"/>
        <v>15</v>
      </c>
      <c r="EV347" s="212"/>
      <c r="EW347" s="212">
        <f t="shared" si="2038"/>
        <v>91</v>
      </c>
      <c r="EX347" s="212">
        <f t="shared" si="2039"/>
        <v>18</v>
      </c>
      <c r="EY347" s="212">
        <f t="shared" si="2040"/>
        <v>0</v>
      </c>
      <c r="EZ347" s="212">
        <f t="shared" ref="EZ347:FA347" si="2590">IF(ISEVEN($B347),EQ347,0)</f>
        <v>15</v>
      </c>
      <c r="FA347" s="212">
        <f t="shared" si="2590"/>
        <v>16</v>
      </c>
      <c r="FB347" s="212">
        <f t="shared" ref="FB347:FC347" si="2591">IF(ISODD($B347),ER347,0)</f>
        <v>0</v>
      </c>
      <c r="FC347" s="212">
        <f t="shared" si="2591"/>
        <v>0</v>
      </c>
      <c r="FD347" s="212">
        <f t="shared" si="2043"/>
        <v>16</v>
      </c>
      <c r="FE347" s="212">
        <f t="shared" si="2044"/>
        <v>0</v>
      </c>
      <c r="FF347" s="264">
        <f t="shared" ref="FF347:FG347" si="2592">IF(ISEVEN($B347),ET347,0)</f>
        <v>11</v>
      </c>
      <c r="FG347" s="212">
        <f t="shared" si="2592"/>
        <v>15</v>
      </c>
      <c r="FH347" s="212">
        <f t="shared" si="2046"/>
        <v>0</v>
      </c>
      <c r="FI347" s="212">
        <v>0</v>
      </c>
      <c r="FJ347" s="212">
        <v>0</v>
      </c>
      <c r="FK347" s="212"/>
      <c r="FL347" s="212"/>
      <c r="FM347" s="262">
        <v>91</v>
      </c>
    </row>
    <row r="348" spans="1:169" ht="15.75" customHeight="1" x14ac:dyDescent="0.2">
      <c r="A348" s="268">
        <v>335</v>
      </c>
      <c r="B348" s="248">
        <v>213423243338</v>
      </c>
      <c r="C348" s="249" t="s">
        <v>605</v>
      </c>
      <c r="D348" s="250"/>
      <c r="E348" s="251" t="s">
        <v>606</v>
      </c>
      <c r="F348" s="252">
        <f t="shared" si="1913"/>
        <v>2</v>
      </c>
      <c r="G348" s="252">
        <f t="shared" si="1914"/>
        <v>2</v>
      </c>
      <c r="H348" s="252">
        <f t="shared" si="1915"/>
        <v>2</v>
      </c>
      <c r="I348" s="252">
        <f t="shared" si="1916"/>
        <v>2</v>
      </c>
      <c r="J348" s="252">
        <f t="shared" si="1917"/>
        <v>2</v>
      </c>
      <c r="K348" s="252">
        <f t="shared" si="1918"/>
        <v>1</v>
      </c>
      <c r="L348" s="252">
        <f t="shared" si="1919"/>
        <v>0</v>
      </c>
      <c r="M348" s="252">
        <f t="shared" si="1920"/>
        <v>0</v>
      </c>
      <c r="N348" s="252">
        <f t="shared" si="1921"/>
        <v>0</v>
      </c>
      <c r="O348" s="253">
        <f t="shared" si="1922"/>
        <v>0</v>
      </c>
      <c r="P348" s="252">
        <f t="shared" si="1923"/>
        <v>0</v>
      </c>
      <c r="Q348" s="252">
        <f t="shared" si="1924"/>
        <v>0</v>
      </c>
      <c r="R348" s="252">
        <f t="shared" si="1925"/>
        <v>0</v>
      </c>
      <c r="S348" s="254">
        <f t="shared" si="1926"/>
        <v>0</v>
      </c>
      <c r="T348" s="255">
        <f t="shared" si="1927"/>
        <v>4</v>
      </c>
      <c r="U348" s="252">
        <f t="shared" si="1928"/>
        <v>7</v>
      </c>
      <c r="V348" s="252">
        <f t="shared" si="1929"/>
        <v>0</v>
      </c>
      <c r="W348" s="252">
        <f t="shared" si="1930"/>
        <v>0</v>
      </c>
      <c r="X348" s="254">
        <f t="shared" si="1931"/>
        <v>0</v>
      </c>
      <c r="Y348" s="256">
        <f t="shared" si="1932"/>
        <v>3</v>
      </c>
      <c r="Z348" s="252">
        <f t="shared" si="1933"/>
        <v>8</v>
      </c>
      <c r="AA348" s="252">
        <f t="shared" si="1934"/>
        <v>0</v>
      </c>
      <c r="AB348" s="252">
        <f t="shared" si="1935"/>
        <v>0</v>
      </c>
      <c r="AC348" s="254">
        <f t="shared" si="1936"/>
        <v>0</v>
      </c>
      <c r="AD348" s="255">
        <f t="shared" si="1937"/>
        <v>3</v>
      </c>
      <c r="AE348" s="252">
        <f t="shared" si="1938"/>
        <v>0</v>
      </c>
      <c r="AF348" s="252">
        <f t="shared" si="1939"/>
        <v>0</v>
      </c>
      <c r="AG348" s="252">
        <f t="shared" si="1940"/>
        <v>0</v>
      </c>
      <c r="AH348" s="254">
        <f t="shared" si="1941"/>
        <v>0</v>
      </c>
      <c r="AI348" s="257">
        <f t="shared" si="1942"/>
        <v>4</v>
      </c>
      <c r="AJ348" s="252">
        <f t="shared" si="1943"/>
        <v>0</v>
      </c>
      <c r="AK348" s="252">
        <f t="shared" si="1944"/>
        <v>0</v>
      </c>
      <c r="AL348" s="252">
        <f t="shared" si="1945"/>
        <v>0</v>
      </c>
      <c r="AM348" s="254">
        <f t="shared" si="1946"/>
        <v>0</v>
      </c>
      <c r="AN348" s="257">
        <f t="shared" si="1947"/>
        <v>4</v>
      </c>
      <c r="AO348" s="252">
        <f t="shared" si="1948"/>
        <v>8</v>
      </c>
      <c r="AP348" s="252">
        <f t="shared" si="1949"/>
        <v>0</v>
      </c>
      <c r="AQ348" s="252">
        <f t="shared" si="1950"/>
        <v>0</v>
      </c>
      <c r="AR348" s="254">
        <f t="shared" si="1951"/>
        <v>0</v>
      </c>
      <c r="AS348" s="257">
        <f t="shared" si="1952"/>
        <v>3</v>
      </c>
      <c r="AT348" s="252">
        <f t="shared" si="1953"/>
        <v>0</v>
      </c>
      <c r="AU348" s="252">
        <f t="shared" si="1954"/>
        <v>0</v>
      </c>
      <c r="AV348" s="252">
        <f t="shared" si="1955"/>
        <v>0</v>
      </c>
      <c r="AW348" s="254">
        <f t="shared" si="1956"/>
        <v>0</v>
      </c>
      <c r="AX348" s="258">
        <f t="shared" si="1957"/>
        <v>4</v>
      </c>
      <c r="AY348" s="252">
        <f t="shared" si="1958"/>
        <v>8</v>
      </c>
      <c r="AZ348" s="252">
        <f t="shared" si="1959"/>
        <v>0</v>
      </c>
      <c r="BA348" s="252">
        <f t="shared" si="1960"/>
        <v>0</v>
      </c>
      <c r="BB348" s="254">
        <f t="shared" si="1961"/>
        <v>0</v>
      </c>
      <c r="BC348" s="257">
        <f t="shared" si="1962"/>
        <v>3</v>
      </c>
      <c r="BD348" s="259">
        <f t="shared" si="1963"/>
        <v>3</v>
      </c>
      <c r="BE348" s="252">
        <f t="shared" si="1964"/>
        <v>0</v>
      </c>
      <c r="BF348" s="252">
        <f t="shared" si="1965"/>
        <v>0</v>
      </c>
      <c r="BG348" s="254">
        <f t="shared" si="1966"/>
        <v>0</v>
      </c>
      <c r="BH348" s="257">
        <f t="shared" si="1967"/>
        <v>3</v>
      </c>
      <c r="BI348" s="252">
        <f t="shared" si="1968"/>
        <v>0</v>
      </c>
      <c r="BJ348" s="252">
        <f t="shared" si="1969"/>
        <v>0</v>
      </c>
      <c r="BK348" s="252">
        <f t="shared" si="1970"/>
        <v>0</v>
      </c>
      <c r="BL348" s="254">
        <f t="shared" si="1971"/>
        <v>0</v>
      </c>
      <c r="BM348" s="260">
        <f t="shared" si="1972"/>
        <v>4</v>
      </c>
      <c r="BN348" s="252">
        <f t="shared" si="1973"/>
        <v>0</v>
      </c>
      <c r="BO348" s="252">
        <f t="shared" si="1974"/>
        <v>0</v>
      </c>
      <c r="BP348" s="252">
        <f t="shared" si="1975"/>
        <v>0</v>
      </c>
      <c r="BQ348" s="254">
        <f t="shared" si="1976"/>
        <v>0</v>
      </c>
      <c r="BR348" s="261">
        <f t="shared" si="1977"/>
        <v>4</v>
      </c>
      <c r="BS348" s="252">
        <f t="shared" si="1978"/>
        <v>8</v>
      </c>
      <c r="BT348" s="252">
        <f t="shared" si="1979"/>
        <v>0</v>
      </c>
      <c r="BU348" s="252">
        <f t="shared" si="1980"/>
        <v>0</v>
      </c>
      <c r="BV348" s="254">
        <f t="shared" si="1981"/>
        <v>0</v>
      </c>
      <c r="BW348" s="261">
        <f t="shared" si="1982"/>
        <v>3</v>
      </c>
      <c r="BX348" s="262">
        <v>53</v>
      </c>
      <c r="BY348" s="262">
        <v>53</v>
      </c>
      <c r="BZ348" s="246" t="e">
        <f t="shared" si="1983"/>
        <v>#VALUE!</v>
      </c>
      <c r="CA348" s="246">
        <f t="shared" si="1984"/>
        <v>20</v>
      </c>
      <c r="CB348" s="246" t="e">
        <f t="shared" si="1985"/>
        <v>#VALUE!</v>
      </c>
      <c r="CC348" s="246" t="e">
        <f t="shared" si="1986"/>
        <v>#VALUE!</v>
      </c>
      <c r="CD348" s="246" t="e">
        <f t="shared" si="1987"/>
        <v>#VALUE!</v>
      </c>
      <c r="CE348" s="246" t="e">
        <f t="shared" si="1988"/>
        <v>#VALUE!</v>
      </c>
      <c r="CF348" s="246" t="e">
        <f t="shared" si="1989"/>
        <v>#VALUE!</v>
      </c>
      <c r="CG348" s="246" t="e">
        <f t="shared" si="1990"/>
        <v>#VALUE!</v>
      </c>
      <c r="CH348" s="246" t="e">
        <f t="shared" si="1991"/>
        <v>#VALUE!</v>
      </c>
      <c r="CI348" s="246" t="e">
        <f t="shared" si="1992"/>
        <v>#VALUE!</v>
      </c>
      <c r="CJ348" s="246" t="e">
        <f t="shared" si="1993"/>
        <v>#VALUE!</v>
      </c>
      <c r="CK348" s="246" t="e">
        <f t="shared" si="1994"/>
        <v>#VALUE!</v>
      </c>
      <c r="CL348" s="246" t="e">
        <f t="shared" si="1995"/>
        <v>#VALUE!</v>
      </c>
      <c r="CM348" s="246" t="e">
        <f t="shared" si="1996"/>
        <v>#VALUE!</v>
      </c>
      <c r="CN348" s="246" t="e">
        <f t="shared" si="1997"/>
        <v>#VALUE!</v>
      </c>
      <c r="CO348" s="263" t="str">
        <f t="shared" si="1998"/>
        <v>2023PEC AI 363</v>
      </c>
      <c r="CP348" s="246" t="e">
        <f t="shared" si="1999"/>
        <v>#VALUE!</v>
      </c>
      <c r="CQ348" s="211"/>
      <c r="CR348" s="246">
        <f t="shared" si="2000"/>
        <v>20</v>
      </c>
      <c r="CS348" s="246" t="e">
        <f t="shared" si="2001"/>
        <v>#VALUE!</v>
      </c>
      <c r="CT348" s="246" t="e">
        <f t="shared" si="2002"/>
        <v>#VALUE!</v>
      </c>
      <c r="CU348" s="246" t="e">
        <f t="shared" si="2003"/>
        <v>#VALUE!</v>
      </c>
      <c r="CV348" s="246" t="e">
        <f t="shared" si="2004"/>
        <v>#VALUE!</v>
      </c>
      <c r="CW348" s="246" t="e">
        <f t="shared" si="2005"/>
        <v>#VALUE!</v>
      </c>
      <c r="CX348" s="246" t="e">
        <f t="shared" si="2006"/>
        <v>#VALUE!</v>
      </c>
      <c r="CY348" s="246" t="e">
        <f t="shared" si="2007"/>
        <v>#VALUE!</v>
      </c>
      <c r="CZ348" s="246" t="e">
        <f t="shared" si="2008"/>
        <v>#VALUE!</v>
      </c>
      <c r="DA348" s="246" t="e">
        <f t="shared" si="2009"/>
        <v>#VALUE!</v>
      </c>
      <c r="DB348" s="246" t="e">
        <f t="shared" si="2010"/>
        <v>#VALUE!</v>
      </c>
      <c r="DC348" s="246" t="e">
        <f t="shared" si="2011"/>
        <v>#VALUE!</v>
      </c>
      <c r="DD348" s="246" t="e">
        <f t="shared" si="2012"/>
        <v>#VALUE!</v>
      </c>
      <c r="DE348" s="212"/>
      <c r="DF348" s="212" t="e">
        <f t="shared" si="2013"/>
        <v>#VALUE!</v>
      </c>
      <c r="DG348" s="212"/>
      <c r="DH348" s="212"/>
      <c r="DI348" s="212"/>
      <c r="DJ348" s="212"/>
      <c r="DK348" s="212"/>
      <c r="DL348" s="212"/>
      <c r="DM348" s="212"/>
      <c r="DN348" s="212"/>
      <c r="DO348" s="212"/>
      <c r="DP348" s="212"/>
      <c r="DQ348" s="212"/>
      <c r="DR348" s="264">
        <f t="shared" si="2014"/>
        <v>53</v>
      </c>
      <c r="DS348" s="241">
        <f t="shared" si="2015"/>
        <v>11</v>
      </c>
      <c r="DT348" s="212">
        <f t="shared" si="2016"/>
        <v>7</v>
      </c>
      <c r="DU348" s="212">
        <f t="shared" si="2017"/>
        <v>8</v>
      </c>
      <c r="DV348" s="212">
        <f t="shared" si="2018"/>
        <v>8</v>
      </c>
      <c r="DW348" s="212">
        <f t="shared" si="2019"/>
        <v>8</v>
      </c>
      <c r="DX348" s="264">
        <f t="shared" si="2020"/>
        <v>3</v>
      </c>
      <c r="DY348" s="265">
        <f t="shared" si="2021"/>
        <v>8</v>
      </c>
      <c r="DZ348" s="212">
        <f t="shared" si="2022"/>
        <v>53</v>
      </c>
      <c r="EA348" s="212">
        <f t="shared" si="2023"/>
        <v>11</v>
      </c>
      <c r="EB348" s="212">
        <f t="shared" si="2024"/>
        <v>0</v>
      </c>
      <c r="EC348" s="212">
        <f t="shared" ref="EC348:ED348" si="2593">IF(ISEVEN($B348),DT348,0)</f>
        <v>7</v>
      </c>
      <c r="ED348" s="212">
        <f t="shared" si="2593"/>
        <v>8</v>
      </c>
      <c r="EE348" s="212">
        <f t="shared" ref="EE348:EF348" si="2594">IF(ISODD($B348),DU348,0)</f>
        <v>0</v>
      </c>
      <c r="EF348" s="212">
        <f t="shared" si="2594"/>
        <v>0</v>
      </c>
      <c r="EG348" s="212">
        <f t="shared" si="2027"/>
        <v>8</v>
      </c>
      <c r="EH348" s="212">
        <f t="shared" si="2028"/>
        <v>0</v>
      </c>
      <c r="EI348" s="212">
        <f t="shared" ref="EI348:EJ348" si="2595">IF(ISEVEN($B348),DW348,0)</f>
        <v>8</v>
      </c>
      <c r="EJ348" s="264">
        <f t="shared" si="2595"/>
        <v>3</v>
      </c>
      <c r="EK348" s="212">
        <f t="shared" ref="EK348:EL348" si="2596">IF(ISODD($B348),DX348,0)</f>
        <v>0</v>
      </c>
      <c r="EL348" s="212">
        <f t="shared" si="2596"/>
        <v>0</v>
      </c>
      <c r="EM348" s="212">
        <f t="shared" si="2031"/>
        <v>8</v>
      </c>
      <c r="EN348" s="212"/>
      <c r="EO348" s="212"/>
      <c r="EP348" s="241">
        <f t="shared" si="2032"/>
        <v>11</v>
      </c>
      <c r="EQ348" s="212">
        <f t="shared" si="2033"/>
        <v>9</v>
      </c>
      <c r="ER348" s="212">
        <f t="shared" si="2034"/>
        <v>10</v>
      </c>
      <c r="ES348" s="212">
        <f t="shared" si="2035"/>
        <v>10</v>
      </c>
      <c r="ET348" s="264">
        <f t="shared" si="2036"/>
        <v>5</v>
      </c>
      <c r="EU348" s="212">
        <f t="shared" si="2037"/>
        <v>8</v>
      </c>
      <c r="EV348" s="212"/>
      <c r="EW348" s="212">
        <f t="shared" si="2038"/>
        <v>53</v>
      </c>
      <c r="EX348" s="212">
        <f t="shared" si="2039"/>
        <v>11</v>
      </c>
      <c r="EY348" s="212">
        <f t="shared" si="2040"/>
        <v>0</v>
      </c>
      <c r="EZ348" s="212">
        <f t="shared" ref="EZ348:FA348" si="2597">IF(ISEVEN($B348),EQ348,0)</f>
        <v>9</v>
      </c>
      <c r="FA348" s="212">
        <f t="shared" si="2597"/>
        <v>10</v>
      </c>
      <c r="FB348" s="212">
        <f t="shared" ref="FB348:FC348" si="2598">IF(ISODD($B348),ER348,0)</f>
        <v>0</v>
      </c>
      <c r="FC348" s="212">
        <f t="shared" si="2598"/>
        <v>0</v>
      </c>
      <c r="FD348" s="212">
        <f t="shared" si="2043"/>
        <v>10</v>
      </c>
      <c r="FE348" s="212">
        <f t="shared" si="2044"/>
        <v>0</v>
      </c>
      <c r="FF348" s="264">
        <f t="shared" ref="FF348:FG348" si="2599">IF(ISEVEN($B348),ET348,0)</f>
        <v>5</v>
      </c>
      <c r="FG348" s="212">
        <f t="shared" si="2599"/>
        <v>8</v>
      </c>
      <c r="FH348" s="212">
        <f t="shared" si="2046"/>
        <v>0</v>
      </c>
      <c r="FI348" s="212">
        <v>0</v>
      </c>
      <c r="FJ348" s="212">
        <v>0</v>
      </c>
      <c r="FK348" s="212"/>
      <c r="FL348" s="212"/>
      <c r="FM348" s="262">
        <v>53</v>
      </c>
    </row>
    <row r="349" spans="1:169" ht="15.75" customHeight="1" x14ac:dyDescent="0.2">
      <c r="A349" s="247">
        <v>336</v>
      </c>
      <c r="B349" s="266">
        <v>213423243339</v>
      </c>
      <c r="C349" s="248" t="s">
        <v>341</v>
      </c>
      <c r="D349" s="250"/>
      <c r="E349" s="267" t="s">
        <v>342</v>
      </c>
      <c r="F349" s="252">
        <f t="shared" si="1913"/>
        <v>2</v>
      </c>
      <c r="G349" s="252">
        <f t="shared" si="1914"/>
        <v>2</v>
      </c>
      <c r="H349" s="252">
        <f t="shared" si="1915"/>
        <v>2</v>
      </c>
      <c r="I349" s="252">
        <f t="shared" si="1916"/>
        <v>2</v>
      </c>
      <c r="J349" s="252">
        <f t="shared" si="1917"/>
        <v>0</v>
      </c>
      <c r="K349" s="252">
        <f t="shared" si="1918"/>
        <v>0</v>
      </c>
      <c r="L349" s="252">
        <f t="shared" si="1919"/>
        <v>0</v>
      </c>
      <c r="M349" s="252">
        <f t="shared" si="1920"/>
        <v>0</v>
      </c>
      <c r="N349" s="252">
        <f t="shared" si="1921"/>
        <v>0</v>
      </c>
      <c r="O349" s="253">
        <f t="shared" si="1922"/>
        <v>0</v>
      </c>
      <c r="P349" s="252">
        <f t="shared" si="1923"/>
        <v>6</v>
      </c>
      <c r="Q349" s="252">
        <f t="shared" si="1924"/>
        <v>0</v>
      </c>
      <c r="R349" s="252">
        <f t="shared" si="1925"/>
        <v>0</v>
      </c>
      <c r="S349" s="254">
        <f t="shared" si="1926"/>
        <v>0</v>
      </c>
      <c r="T349" s="255">
        <f t="shared" si="1927"/>
        <v>3</v>
      </c>
      <c r="U349" s="252">
        <f t="shared" si="1928"/>
        <v>0</v>
      </c>
      <c r="V349" s="252">
        <f t="shared" si="1929"/>
        <v>0</v>
      </c>
      <c r="W349" s="252">
        <f t="shared" si="1930"/>
        <v>0</v>
      </c>
      <c r="X349" s="254">
        <f t="shared" si="1931"/>
        <v>0</v>
      </c>
      <c r="Y349" s="256">
        <f t="shared" si="1932"/>
        <v>4</v>
      </c>
      <c r="Z349" s="252">
        <f t="shared" si="1933"/>
        <v>0</v>
      </c>
      <c r="AA349" s="252">
        <f t="shared" si="1934"/>
        <v>0</v>
      </c>
      <c r="AB349" s="252">
        <f t="shared" si="1935"/>
        <v>0</v>
      </c>
      <c r="AC349" s="254">
        <f t="shared" si="1936"/>
        <v>0</v>
      </c>
      <c r="AD349" s="255">
        <f t="shared" si="1937"/>
        <v>4</v>
      </c>
      <c r="AE349" s="252">
        <f t="shared" si="1938"/>
        <v>6</v>
      </c>
      <c r="AF349" s="252">
        <f t="shared" si="1939"/>
        <v>0</v>
      </c>
      <c r="AG349" s="252">
        <f t="shared" si="1940"/>
        <v>0</v>
      </c>
      <c r="AH349" s="254">
        <f t="shared" si="1941"/>
        <v>0</v>
      </c>
      <c r="AI349" s="257">
        <f t="shared" si="1942"/>
        <v>3</v>
      </c>
      <c r="AJ349" s="252">
        <f t="shared" si="1943"/>
        <v>6</v>
      </c>
      <c r="AK349" s="252">
        <f t="shared" si="1944"/>
        <v>0</v>
      </c>
      <c r="AL349" s="252">
        <f t="shared" si="1945"/>
        <v>0</v>
      </c>
      <c r="AM349" s="254">
        <f t="shared" si="1946"/>
        <v>0</v>
      </c>
      <c r="AN349" s="257">
        <f t="shared" si="1947"/>
        <v>3</v>
      </c>
      <c r="AO349" s="252">
        <f t="shared" si="1948"/>
        <v>0</v>
      </c>
      <c r="AP349" s="252">
        <f t="shared" si="1949"/>
        <v>0</v>
      </c>
      <c r="AQ349" s="252">
        <f t="shared" si="1950"/>
        <v>0</v>
      </c>
      <c r="AR349" s="254">
        <f t="shared" si="1951"/>
        <v>0</v>
      </c>
      <c r="AS349" s="257">
        <f t="shared" si="1952"/>
        <v>4</v>
      </c>
      <c r="AT349" s="252">
        <f t="shared" si="1953"/>
        <v>6</v>
      </c>
      <c r="AU349" s="252">
        <f t="shared" si="1954"/>
        <v>0</v>
      </c>
      <c r="AV349" s="252">
        <f t="shared" si="1955"/>
        <v>0</v>
      </c>
      <c r="AW349" s="254">
        <f t="shared" si="1956"/>
        <v>0</v>
      </c>
      <c r="AX349" s="258">
        <f t="shared" si="1957"/>
        <v>3</v>
      </c>
      <c r="AY349" s="252">
        <f t="shared" si="1958"/>
        <v>0</v>
      </c>
      <c r="AZ349" s="252">
        <f t="shared" si="1959"/>
        <v>0</v>
      </c>
      <c r="BA349" s="252">
        <f t="shared" si="1960"/>
        <v>0</v>
      </c>
      <c r="BB349" s="254">
        <f t="shared" si="1961"/>
        <v>0</v>
      </c>
      <c r="BC349" s="257">
        <f t="shared" si="1962"/>
        <v>4</v>
      </c>
      <c r="BD349" s="252">
        <f t="shared" si="1963"/>
        <v>0</v>
      </c>
      <c r="BE349" s="252">
        <f t="shared" si="1964"/>
        <v>0</v>
      </c>
      <c r="BF349" s="252">
        <f t="shared" si="1965"/>
        <v>0</v>
      </c>
      <c r="BG349" s="254">
        <f t="shared" si="1966"/>
        <v>0</v>
      </c>
      <c r="BH349" s="257">
        <f t="shared" si="1967"/>
        <v>4</v>
      </c>
      <c r="BI349" s="259">
        <f t="shared" si="1968"/>
        <v>4</v>
      </c>
      <c r="BJ349" s="252">
        <f t="shared" si="1969"/>
        <v>0</v>
      </c>
      <c r="BK349" s="252">
        <f t="shared" si="1970"/>
        <v>0</v>
      </c>
      <c r="BL349" s="254">
        <f t="shared" si="1971"/>
        <v>0</v>
      </c>
      <c r="BM349" s="260">
        <f t="shared" si="1972"/>
        <v>3</v>
      </c>
      <c r="BN349" s="252">
        <f t="shared" si="1973"/>
        <v>6</v>
      </c>
      <c r="BO349" s="252">
        <f t="shared" si="1974"/>
        <v>0</v>
      </c>
      <c r="BP349" s="252">
        <f t="shared" si="1975"/>
        <v>0</v>
      </c>
      <c r="BQ349" s="254">
        <f t="shared" si="1976"/>
        <v>0</v>
      </c>
      <c r="BR349" s="261">
        <f t="shared" si="1977"/>
        <v>3</v>
      </c>
      <c r="BS349" s="252">
        <f t="shared" si="1978"/>
        <v>0</v>
      </c>
      <c r="BT349" s="252">
        <f t="shared" si="1979"/>
        <v>0</v>
      </c>
      <c r="BU349" s="252">
        <f t="shared" si="1980"/>
        <v>0</v>
      </c>
      <c r="BV349" s="254">
        <f t="shared" si="1981"/>
        <v>0</v>
      </c>
      <c r="BW349" s="261">
        <f t="shared" si="1982"/>
        <v>4</v>
      </c>
      <c r="BX349" s="262">
        <v>42</v>
      </c>
      <c r="BY349" s="262">
        <v>42</v>
      </c>
      <c r="BZ349" s="246" t="e">
        <f t="shared" si="1983"/>
        <v>#VALUE!</v>
      </c>
      <c r="CA349" s="246">
        <f t="shared" si="1984"/>
        <v>20</v>
      </c>
      <c r="CB349" s="246" t="e">
        <f t="shared" si="1985"/>
        <v>#VALUE!</v>
      </c>
      <c r="CC349" s="246" t="e">
        <f t="shared" si="1986"/>
        <v>#VALUE!</v>
      </c>
      <c r="CD349" s="246" t="e">
        <f t="shared" si="1987"/>
        <v>#VALUE!</v>
      </c>
      <c r="CE349" s="246" t="e">
        <f t="shared" si="1988"/>
        <v>#VALUE!</v>
      </c>
      <c r="CF349" s="246" t="e">
        <f t="shared" si="1989"/>
        <v>#VALUE!</v>
      </c>
      <c r="CG349" s="246" t="e">
        <f t="shared" si="1990"/>
        <v>#VALUE!</v>
      </c>
      <c r="CH349" s="246" t="e">
        <f t="shared" si="1991"/>
        <v>#VALUE!</v>
      </c>
      <c r="CI349" s="246" t="e">
        <f t="shared" si="1992"/>
        <v>#VALUE!</v>
      </c>
      <c r="CJ349" s="246" t="e">
        <f t="shared" si="1993"/>
        <v>#VALUE!</v>
      </c>
      <c r="CK349" s="246" t="e">
        <f t="shared" si="1994"/>
        <v>#VALUE!</v>
      </c>
      <c r="CL349" s="246" t="e">
        <f t="shared" si="1995"/>
        <v>#VALUE!</v>
      </c>
      <c r="CM349" s="246" t="e">
        <f t="shared" si="1996"/>
        <v>#VALUE!</v>
      </c>
      <c r="CN349" s="246" t="e">
        <f t="shared" si="1997"/>
        <v>#VALUE!</v>
      </c>
      <c r="CO349" s="263" t="str">
        <f t="shared" si="1998"/>
        <v>2023PEC AI 231</v>
      </c>
      <c r="CP349" s="246" t="e">
        <f t="shared" si="1999"/>
        <v>#VALUE!</v>
      </c>
      <c r="CQ349" s="211"/>
      <c r="CR349" s="246">
        <f t="shared" si="2000"/>
        <v>20</v>
      </c>
      <c r="CS349" s="246" t="e">
        <f t="shared" si="2001"/>
        <v>#VALUE!</v>
      </c>
      <c r="CT349" s="246" t="e">
        <f t="shared" si="2002"/>
        <v>#VALUE!</v>
      </c>
      <c r="CU349" s="246" t="e">
        <f t="shared" si="2003"/>
        <v>#VALUE!</v>
      </c>
      <c r="CV349" s="246" t="e">
        <f t="shared" si="2004"/>
        <v>#VALUE!</v>
      </c>
      <c r="CW349" s="246" t="e">
        <f t="shared" si="2005"/>
        <v>#VALUE!</v>
      </c>
      <c r="CX349" s="246" t="e">
        <f t="shared" si="2006"/>
        <v>#VALUE!</v>
      </c>
      <c r="CY349" s="246" t="e">
        <f t="shared" si="2007"/>
        <v>#VALUE!</v>
      </c>
      <c r="CZ349" s="246" t="e">
        <f t="shared" si="2008"/>
        <v>#VALUE!</v>
      </c>
      <c r="DA349" s="246" t="e">
        <f t="shared" si="2009"/>
        <v>#VALUE!</v>
      </c>
      <c r="DB349" s="246" t="e">
        <f t="shared" si="2010"/>
        <v>#VALUE!</v>
      </c>
      <c r="DC349" s="246" t="e">
        <f t="shared" si="2011"/>
        <v>#VALUE!</v>
      </c>
      <c r="DD349" s="246" t="e">
        <f t="shared" si="2012"/>
        <v>#VALUE!</v>
      </c>
      <c r="DE349" s="212"/>
      <c r="DF349" s="212" t="e">
        <f t="shared" si="2013"/>
        <v>#VALUE!</v>
      </c>
      <c r="DG349" s="212"/>
      <c r="DH349" s="212"/>
      <c r="DI349" s="212"/>
      <c r="DJ349" s="212"/>
      <c r="DK349" s="212"/>
      <c r="DL349" s="212"/>
      <c r="DM349" s="212"/>
      <c r="DN349" s="212"/>
      <c r="DO349" s="212"/>
      <c r="DP349" s="212"/>
      <c r="DQ349" s="212"/>
      <c r="DR349" s="264">
        <f t="shared" si="2014"/>
        <v>42</v>
      </c>
      <c r="DS349" s="241">
        <f t="shared" si="2015"/>
        <v>8</v>
      </c>
      <c r="DT349" s="212">
        <f t="shared" si="2016"/>
        <v>6</v>
      </c>
      <c r="DU349" s="212">
        <f t="shared" si="2017"/>
        <v>6</v>
      </c>
      <c r="DV349" s="212">
        <f t="shared" si="2018"/>
        <v>6</v>
      </c>
      <c r="DW349" s="212">
        <f t="shared" si="2019"/>
        <v>6</v>
      </c>
      <c r="DX349" s="264">
        <f t="shared" si="2020"/>
        <v>4</v>
      </c>
      <c r="DY349" s="265">
        <f t="shared" si="2021"/>
        <v>6</v>
      </c>
      <c r="DZ349" s="212">
        <f t="shared" si="2022"/>
        <v>42</v>
      </c>
      <c r="EA349" s="212">
        <f t="shared" si="2023"/>
        <v>8</v>
      </c>
      <c r="EB349" s="212">
        <f t="shared" si="2024"/>
        <v>6</v>
      </c>
      <c r="EC349" s="212">
        <f t="shared" ref="EC349:ED349" si="2600">IF(ISEVEN($B349),DT349,0)</f>
        <v>0</v>
      </c>
      <c r="ED349" s="212">
        <f t="shared" si="2600"/>
        <v>0</v>
      </c>
      <c r="EE349" s="212">
        <f t="shared" ref="EE349:EF349" si="2601">IF(ISODD($B349),DU349,0)</f>
        <v>6</v>
      </c>
      <c r="EF349" s="212">
        <f t="shared" si="2601"/>
        <v>6</v>
      </c>
      <c r="EG349" s="212">
        <f t="shared" si="2027"/>
        <v>0</v>
      </c>
      <c r="EH349" s="212">
        <f t="shared" si="2028"/>
        <v>6</v>
      </c>
      <c r="EI349" s="212">
        <f t="shared" ref="EI349:EJ349" si="2602">IF(ISEVEN($B349),DW349,0)</f>
        <v>0</v>
      </c>
      <c r="EJ349" s="212">
        <f t="shared" si="2602"/>
        <v>0</v>
      </c>
      <c r="EK349" s="264">
        <f t="shared" ref="EK349:EL349" si="2603">IF(ISODD($B349),DX349,0)</f>
        <v>4</v>
      </c>
      <c r="EL349" s="212">
        <f t="shared" si="2603"/>
        <v>6</v>
      </c>
      <c r="EM349" s="212">
        <f t="shared" si="2031"/>
        <v>0</v>
      </c>
      <c r="EN349" s="212"/>
      <c r="EO349" s="212"/>
      <c r="EP349" s="241">
        <f t="shared" si="2032"/>
        <v>8</v>
      </c>
      <c r="EQ349" s="212">
        <f t="shared" si="2033"/>
        <v>8</v>
      </c>
      <c r="ER349" s="212">
        <f t="shared" si="2034"/>
        <v>8</v>
      </c>
      <c r="ES349" s="212">
        <f t="shared" si="2035"/>
        <v>7</v>
      </c>
      <c r="ET349" s="264">
        <f t="shared" si="2036"/>
        <v>4</v>
      </c>
      <c r="EU349" s="212">
        <f t="shared" si="2037"/>
        <v>7</v>
      </c>
      <c r="EV349" s="212"/>
      <c r="EW349" s="212">
        <f t="shared" si="2038"/>
        <v>42</v>
      </c>
      <c r="EX349" s="212">
        <f t="shared" si="2039"/>
        <v>8</v>
      </c>
      <c r="EY349" s="212">
        <f t="shared" si="2040"/>
        <v>8</v>
      </c>
      <c r="EZ349" s="212">
        <f t="shared" ref="EZ349:FA349" si="2604">IF(ISEVEN($B349),EQ349,0)</f>
        <v>0</v>
      </c>
      <c r="FA349" s="212">
        <f t="shared" si="2604"/>
        <v>0</v>
      </c>
      <c r="FB349" s="212">
        <f t="shared" ref="FB349:FC349" si="2605">IF(ISODD($B349),ER349,0)</f>
        <v>8</v>
      </c>
      <c r="FC349" s="212">
        <f t="shared" si="2605"/>
        <v>7</v>
      </c>
      <c r="FD349" s="212">
        <f t="shared" si="2043"/>
        <v>0</v>
      </c>
      <c r="FE349" s="264">
        <f t="shared" si="2044"/>
        <v>4</v>
      </c>
      <c r="FF349" s="212">
        <f t="shared" ref="FF349:FG349" si="2606">IF(ISEVEN($B349),ET349,0)</f>
        <v>0</v>
      </c>
      <c r="FG349" s="212">
        <f t="shared" si="2606"/>
        <v>0</v>
      </c>
      <c r="FH349" s="212">
        <f t="shared" si="2046"/>
        <v>7</v>
      </c>
      <c r="FI349" s="212">
        <v>0</v>
      </c>
      <c r="FJ349" s="212">
        <v>0</v>
      </c>
      <c r="FK349" s="212"/>
      <c r="FL349" s="212"/>
      <c r="FM349" s="262">
        <v>42</v>
      </c>
    </row>
    <row r="350" spans="1:169" ht="15.75" customHeight="1" x14ac:dyDescent="0.2">
      <c r="A350" s="268">
        <v>338</v>
      </c>
      <c r="B350" s="266">
        <v>213423243340</v>
      </c>
      <c r="C350" s="266" t="s">
        <v>343</v>
      </c>
      <c r="D350" s="250"/>
      <c r="E350" s="267" t="s">
        <v>344</v>
      </c>
      <c r="F350" s="252">
        <f t="shared" si="1913"/>
        <v>2</v>
      </c>
      <c r="G350" s="252">
        <f t="shared" si="1914"/>
        <v>2</v>
      </c>
      <c r="H350" s="252">
        <f t="shared" si="1915"/>
        <v>2</v>
      </c>
      <c r="I350" s="252">
        <f t="shared" si="1916"/>
        <v>2</v>
      </c>
      <c r="J350" s="252">
        <f t="shared" si="1917"/>
        <v>2</v>
      </c>
      <c r="K350" s="252">
        <f t="shared" si="1918"/>
        <v>2</v>
      </c>
      <c r="L350" s="252">
        <f t="shared" si="1919"/>
        <v>2</v>
      </c>
      <c r="M350" s="252">
        <f t="shared" si="1920"/>
        <v>2</v>
      </c>
      <c r="N350" s="252">
        <f t="shared" si="1921"/>
        <v>2</v>
      </c>
      <c r="O350" s="253">
        <f t="shared" si="1922"/>
        <v>0</v>
      </c>
      <c r="P350" s="252">
        <f t="shared" si="1923"/>
        <v>0</v>
      </c>
      <c r="Q350" s="252">
        <f t="shared" si="1924"/>
        <v>0</v>
      </c>
      <c r="R350" s="252">
        <f t="shared" si="1925"/>
        <v>0</v>
      </c>
      <c r="S350" s="254">
        <f t="shared" si="1926"/>
        <v>0</v>
      </c>
      <c r="T350" s="255">
        <f t="shared" si="1927"/>
        <v>4</v>
      </c>
      <c r="U350" s="252">
        <f t="shared" si="1928"/>
        <v>12</v>
      </c>
      <c r="V350" s="252">
        <f t="shared" si="1929"/>
        <v>0</v>
      </c>
      <c r="W350" s="252">
        <f t="shared" si="1930"/>
        <v>0</v>
      </c>
      <c r="X350" s="254">
        <f t="shared" si="1931"/>
        <v>0</v>
      </c>
      <c r="Y350" s="256">
        <f t="shared" si="1932"/>
        <v>3</v>
      </c>
      <c r="Z350" s="252">
        <f t="shared" si="1933"/>
        <v>13</v>
      </c>
      <c r="AA350" s="252">
        <f t="shared" si="1934"/>
        <v>0</v>
      </c>
      <c r="AB350" s="252">
        <f t="shared" si="1935"/>
        <v>0</v>
      </c>
      <c r="AC350" s="254">
        <f t="shared" si="1936"/>
        <v>0</v>
      </c>
      <c r="AD350" s="255">
        <f t="shared" si="1937"/>
        <v>3</v>
      </c>
      <c r="AE350" s="252">
        <f t="shared" si="1938"/>
        <v>0</v>
      </c>
      <c r="AF350" s="252">
        <f t="shared" si="1939"/>
        <v>0</v>
      </c>
      <c r="AG350" s="252">
        <f t="shared" si="1940"/>
        <v>0</v>
      </c>
      <c r="AH350" s="254">
        <f t="shared" si="1941"/>
        <v>0</v>
      </c>
      <c r="AI350" s="257">
        <f t="shared" si="1942"/>
        <v>4</v>
      </c>
      <c r="AJ350" s="252">
        <f t="shared" si="1943"/>
        <v>0</v>
      </c>
      <c r="AK350" s="252">
        <f t="shared" si="1944"/>
        <v>0</v>
      </c>
      <c r="AL350" s="252">
        <f t="shared" si="1945"/>
        <v>0</v>
      </c>
      <c r="AM350" s="254">
        <f t="shared" si="1946"/>
        <v>0</v>
      </c>
      <c r="AN350" s="257">
        <f t="shared" si="1947"/>
        <v>4</v>
      </c>
      <c r="AO350" s="252">
        <f t="shared" si="1948"/>
        <v>13</v>
      </c>
      <c r="AP350" s="252">
        <f t="shared" si="1949"/>
        <v>0</v>
      </c>
      <c r="AQ350" s="252">
        <f t="shared" si="1950"/>
        <v>0</v>
      </c>
      <c r="AR350" s="254">
        <f t="shared" si="1951"/>
        <v>0</v>
      </c>
      <c r="AS350" s="257">
        <f t="shared" si="1952"/>
        <v>3</v>
      </c>
      <c r="AT350" s="252">
        <f t="shared" si="1953"/>
        <v>0</v>
      </c>
      <c r="AU350" s="252">
        <f t="shared" si="1954"/>
        <v>0</v>
      </c>
      <c r="AV350" s="252">
        <f t="shared" si="1955"/>
        <v>0</v>
      </c>
      <c r="AW350" s="254">
        <f t="shared" si="1956"/>
        <v>0</v>
      </c>
      <c r="AX350" s="258">
        <f t="shared" si="1957"/>
        <v>4</v>
      </c>
      <c r="AY350" s="252">
        <f t="shared" si="1958"/>
        <v>13</v>
      </c>
      <c r="AZ350" s="252">
        <f t="shared" si="1959"/>
        <v>0</v>
      </c>
      <c r="BA350" s="252">
        <f t="shared" si="1960"/>
        <v>0</v>
      </c>
      <c r="BB350" s="254">
        <f t="shared" si="1961"/>
        <v>0</v>
      </c>
      <c r="BC350" s="257">
        <f t="shared" si="1962"/>
        <v>3</v>
      </c>
      <c r="BD350" s="259">
        <f t="shared" si="1963"/>
        <v>7</v>
      </c>
      <c r="BE350" s="252">
        <f t="shared" si="1964"/>
        <v>0</v>
      </c>
      <c r="BF350" s="252">
        <f t="shared" si="1965"/>
        <v>0</v>
      </c>
      <c r="BG350" s="254">
        <f t="shared" si="1966"/>
        <v>0</v>
      </c>
      <c r="BH350" s="257">
        <f t="shared" si="1967"/>
        <v>3</v>
      </c>
      <c r="BI350" s="252">
        <f t="shared" si="1968"/>
        <v>0</v>
      </c>
      <c r="BJ350" s="252">
        <f t="shared" si="1969"/>
        <v>0</v>
      </c>
      <c r="BK350" s="252">
        <f t="shared" si="1970"/>
        <v>0</v>
      </c>
      <c r="BL350" s="254">
        <f t="shared" si="1971"/>
        <v>0</v>
      </c>
      <c r="BM350" s="260">
        <f t="shared" si="1972"/>
        <v>4</v>
      </c>
      <c r="BN350" s="252">
        <f t="shared" si="1973"/>
        <v>0</v>
      </c>
      <c r="BO350" s="252">
        <f t="shared" si="1974"/>
        <v>0</v>
      </c>
      <c r="BP350" s="252">
        <f t="shared" si="1975"/>
        <v>0</v>
      </c>
      <c r="BQ350" s="254">
        <f t="shared" si="1976"/>
        <v>0</v>
      </c>
      <c r="BR350" s="261">
        <f t="shared" si="1977"/>
        <v>4</v>
      </c>
      <c r="BS350" s="252">
        <f t="shared" si="1978"/>
        <v>13</v>
      </c>
      <c r="BT350" s="252">
        <f t="shared" si="1979"/>
        <v>0</v>
      </c>
      <c r="BU350" s="252">
        <f t="shared" si="1980"/>
        <v>0</v>
      </c>
      <c r="BV350" s="254">
        <f t="shared" si="1981"/>
        <v>0</v>
      </c>
      <c r="BW350" s="261">
        <f t="shared" si="1982"/>
        <v>3</v>
      </c>
      <c r="BX350" s="262">
        <v>89</v>
      </c>
      <c r="BY350" s="262">
        <v>89</v>
      </c>
      <c r="BZ350" s="246" t="e">
        <f t="shared" si="1983"/>
        <v>#VALUE!</v>
      </c>
      <c r="CA350" s="246">
        <f t="shared" si="1984"/>
        <v>20</v>
      </c>
      <c r="CB350" s="246" t="e">
        <f t="shared" si="1985"/>
        <v>#VALUE!</v>
      </c>
      <c r="CC350" s="246" t="e">
        <f t="shared" si="1986"/>
        <v>#VALUE!</v>
      </c>
      <c r="CD350" s="246" t="e">
        <f t="shared" si="1987"/>
        <v>#VALUE!</v>
      </c>
      <c r="CE350" s="246" t="e">
        <f t="shared" si="1988"/>
        <v>#VALUE!</v>
      </c>
      <c r="CF350" s="246" t="e">
        <f t="shared" si="1989"/>
        <v>#VALUE!</v>
      </c>
      <c r="CG350" s="246" t="e">
        <f t="shared" si="1990"/>
        <v>#VALUE!</v>
      </c>
      <c r="CH350" s="246" t="e">
        <f t="shared" si="1991"/>
        <v>#VALUE!</v>
      </c>
      <c r="CI350" s="246" t="e">
        <f t="shared" si="1992"/>
        <v>#VALUE!</v>
      </c>
      <c r="CJ350" s="246" t="e">
        <f t="shared" si="1993"/>
        <v>#VALUE!</v>
      </c>
      <c r="CK350" s="246" t="e">
        <f t="shared" si="1994"/>
        <v>#VALUE!</v>
      </c>
      <c r="CL350" s="246" t="e">
        <f t="shared" si="1995"/>
        <v>#VALUE!</v>
      </c>
      <c r="CM350" s="246" t="e">
        <f t="shared" si="1996"/>
        <v>#VALUE!</v>
      </c>
      <c r="CN350" s="246" t="e">
        <f t="shared" si="1997"/>
        <v>#VALUE!</v>
      </c>
      <c r="CO350" s="263" t="str">
        <f t="shared" si="1998"/>
        <v>2023PEC AI 232</v>
      </c>
      <c r="CP350" s="246" t="e">
        <f t="shared" si="1999"/>
        <v>#VALUE!</v>
      </c>
      <c r="CQ350" s="211"/>
      <c r="CR350" s="246">
        <f t="shared" si="2000"/>
        <v>20</v>
      </c>
      <c r="CS350" s="246" t="e">
        <f t="shared" si="2001"/>
        <v>#VALUE!</v>
      </c>
      <c r="CT350" s="246" t="e">
        <f t="shared" si="2002"/>
        <v>#VALUE!</v>
      </c>
      <c r="CU350" s="246" t="e">
        <f t="shared" si="2003"/>
        <v>#VALUE!</v>
      </c>
      <c r="CV350" s="246" t="e">
        <f t="shared" si="2004"/>
        <v>#VALUE!</v>
      </c>
      <c r="CW350" s="246" t="e">
        <f t="shared" si="2005"/>
        <v>#VALUE!</v>
      </c>
      <c r="CX350" s="246" t="e">
        <f t="shared" si="2006"/>
        <v>#VALUE!</v>
      </c>
      <c r="CY350" s="246" t="e">
        <f t="shared" si="2007"/>
        <v>#VALUE!</v>
      </c>
      <c r="CZ350" s="246" t="e">
        <f t="shared" si="2008"/>
        <v>#VALUE!</v>
      </c>
      <c r="DA350" s="246" t="e">
        <f t="shared" si="2009"/>
        <v>#VALUE!</v>
      </c>
      <c r="DB350" s="246" t="e">
        <f t="shared" si="2010"/>
        <v>#VALUE!</v>
      </c>
      <c r="DC350" s="246" t="e">
        <f t="shared" si="2011"/>
        <v>#VALUE!</v>
      </c>
      <c r="DD350" s="246" t="e">
        <f t="shared" si="2012"/>
        <v>#VALUE!</v>
      </c>
      <c r="DE350" s="212"/>
      <c r="DF350" s="212" t="e">
        <f t="shared" si="2013"/>
        <v>#VALUE!</v>
      </c>
      <c r="DG350" s="212"/>
      <c r="DH350" s="212"/>
      <c r="DI350" s="212"/>
      <c r="DJ350" s="212"/>
      <c r="DK350" s="212"/>
      <c r="DL350" s="212"/>
      <c r="DM350" s="212"/>
      <c r="DN350" s="212"/>
      <c r="DO350" s="212"/>
      <c r="DP350" s="212"/>
      <c r="DQ350" s="212"/>
      <c r="DR350" s="264">
        <f t="shared" si="2014"/>
        <v>89</v>
      </c>
      <c r="DS350" s="241">
        <f t="shared" si="2015"/>
        <v>18</v>
      </c>
      <c r="DT350" s="212">
        <f t="shared" si="2016"/>
        <v>12</v>
      </c>
      <c r="DU350" s="212">
        <f t="shared" si="2017"/>
        <v>13</v>
      </c>
      <c r="DV350" s="212">
        <f t="shared" si="2018"/>
        <v>13</v>
      </c>
      <c r="DW350" s="212">
        <f t="shared" si="2019"/>
        <v>13</v>
      </c>
      <c r="DX350" s="264">
        <f t="shared" si="2020"/>
        <v>7</v>
      </c>
      <c r="DY350" s="265">
        <f t="shared" si="2021"/>
        <v>13</v>
      </c>
      <c r="DZ350" s="212">
        <f t="shared" si="2022"/>
        <v>89</v>
      </c>
      <c r="EA350" s="212">
        <f t="shared" si="2023"/>
        <v>18</v>
      </c>
      <c r="EB350" s="212">
        <f t="shared" si="2024"/>
        <v>0</v>
      </c>
      <c r="EC350" s="212">
        <f t="shared" ref="EC350:ED350" si="2607">IF(ISEVEN($B350),DT350,0)</f>
        <v>12</v>
      </c>
      <c r="ED350" s="212">
        <f t="shared" si="2607"/>
        <v>13</v>
      </c>
      <c r="EE350" s="212">
        <f t="shared" ref="EE350:EF350" si="2608">IF(ISODD($B350),DU350,0)</f>
        <v>0</v>
      </c>
      <c r="EF350" s="212">
        <f t="shared" si="2608"/>
        <v>0</v>
      </c>
      <c r="EG350" s="212">
        <f t="shared" si="2027"/>
        <v>13</v>
      </c>
      <c r="EH350" s="212">
        <f t="shared" si="2028"/>
        <v>0</v>
      </c>
      <c r="EI350" s="212">
        <f t="shared" ref="EI350:EJ350" si="2609">IF(ISEVEN($B350),DW350,0)</f>
        <v>13</v>
      </c>
      <c r="EJ350" s="264">
        <f t="shared" si="2609"/>
        <v>7</v>
      </c>
      <c r="EK350" s="212">
        <f t="shared" ref="EK350:EL350" si="2610">IF(ISODD($B350),DX350,0)</f>
        <v>0</v>
      </c>
      <c r="EL350" s="212">
        <f t="shared" si="2610"/>
        <v>0</v>
      </c>
      <c r="EM350" s="212">
        <f t="shared" si="2031"/>
        <v>13</v>
      </c>
      <c r="EN350" s="212"/>
      <c r="EO350" s="212">
        <v>100</v>
      </c>
      <c r="EP350" s="241">
        <f t="shared" si="2032"/>
        <v>18</v>
      </c>
      <c r="EQ350" s="212">
        <f t="shared" si="2033"/>
        <v>15</v>
      </c>
      <c r="ER350" s="212">
        <f t="shared" si="2034"/>
        <v>16</v>
      </c>
      <c r="ES350" s="212">
        <f t="shared" si="2035"/>
        <v>16</v>
      </c>
      <c r="ET350" s="264">
        <f t="shared" si="2036"/>
        <v>10</v>
      </c>
      <c r="EU350" s="212">
        <f t="shared" si="2037"/>
        <v>14</v>
      </c>
      <c r="EV350" s="265"/>
      <c r="EW350" s="212">
        <f t="shared" si="2038"/>
        <v>89</v>
      </c>
      <c r="EX350" s="212">
        <f t="shared" si="2039"/>
        <v>18</v>
      </c>
      <c r="EY350" s="212">
        <f t="shared" si="2040"/>
        <v>0</v>
      </c>
      <c r="EZ350" s="212">
        <f t="shared" ref="EZ350:FA350" si="2611">IF(ISEVEN($B350),EQ350,0)</f>
        <v>15</v>
      </c>
      <c r="FA350" s="212">
        <f t="shared" si="2611"/>
        <v>16</v>
      </c>
      <c r="FB350" s="212">
        <f t="shared" ref="FB350:FC350" si="2612">IF(ISODD($B350),ER350,0)</f>
        <v>0</v>
      </c>
      <c r="FC350" s="212">
        <f t="shared" si="2612"/>
        <v>0</v>
      </c>
      <c r="FD350" s="212">
        <f t="shared" si="2043"/>
        <v>16</v>
      </c>
      <c r="FE350" s="212">
        <f t="shared" si="2044"/>
        <v>0</v>
      </c>
      <c r="FF350" s="264">
        <f t="shared" ref="FF350:FG350" si="2613">IF(ISEVEN($B350),ET350,0)</f>
        <v>10</v>
      </c>
      <c r="FG350" s="212">
        <f t="shared" si="2613"/>
        <v>14</v>
      </c>
      <c r="FH350" s="212">
        <f t="shared" si="2046"/>
        <v>0</v>
      </c>
      <c r="FI350" s="212">
        <v>0</v>
      </c>
      <c r="FJ350" s="212">
        <v>0</v>
      </c>
      <c r="FK350" s="212"/>
      <c r="FL350" s="212"/>
      <c r="FM350" s="262">
        <v>89</v>
      </c>
    </row>
    <row r="351" spans="1:169" ht="15.75" customHeight="1" x14ac:dyDescent="0.2">
      <c r="A351" s="247">
        <v>338</v>
      </c>
      <c r="B351" s="248">
        <v>213423243341</v>
      </c>
      <c r="C351" s="249" t="s">
        <v>607</v>
      </c>
      <c r="D351" s="250"/>
      <c r="E351" s="251" t="s">
        <v>608</v>
      </c>
      <c r="F351" s="252">
        <f t="shared" si="1913"/>
        <v>2</v>
      </c>
      <c r="G351" s="252">
        <f t="shared" si="1914"/>
        <v>2</v>
      </c>
      <c r="H351" s="252">
        <f t="shared" si="1915"/>
        <v>2</v>
      </c>
      <c r="I351" s="252">
        <f t="shared" si="1916"/>
        <v>2</v>
      </c>
      <c r="J351" s="252">
        <f t="shared" si="1917"/>
        <v>0</v>
      </c>
      <c r="K351" s="252">
        <f t="shared" si="1918"/>
        <v>0</v>
      </c>
      <c r="L351" s="252">
        <f t="shared" si="1919"/>
        <v>0</v>
      </c>
      <c r="M351" s="252">
        <f t="shared" si="1920"/>
        <v>0</v>
      </c>
      <c r="N351" s="252">
        <f t="shared" si="1921"/>
        <v>0</v>
      </c>
      <c r="O351" s="253">
        <f t="shared" si="1922"/>
        <v>0</v>
      </c>
      <c r="P351" s="252">
        <f t="shared" si="1923"/>
        <v>6</v>
      </c>
      <c r="Q351" s="252">
        <f t="shared" si="1924"/>
        <v>0</v>
      </c>
      <c r="R351" s="252">
        <f t="shared" si="1925"/>
        <v>0</v>
      </c>
      <c r="S351" s="254">
        <f t="shared" si="1926"/>
        <v>0</v>
      </c>
      <c r="T351" s="255">
        <f t="shared" si="1927"/>
        <v>3</v>
      </c>
      <c r="U351" s="252">
        <f t="shared" si="1928"/>
        <v>0</v>
      </c>
      <c r="V351" s="252">
        <f t="shared" si="1929"/>
        <v>0</v>
      </c>
      <c r="W351" s="252">
        <f t="shared" si="1930"/>
        <v>0</v>
      </c>
      <c r="X351" s="254">
        <f t="shared" si="1931"/>
        <v>0</v>
      </c>
      <c r="Y351" s="256">
        <f t="shared" si="1932"/>
        <v>4</v>
      </c>
      <c r="Z351" s="252">
        <f t="shared" si="1933"/>
        <v>0</v>
      </c>
      <c r="AA351" s="252">
        <f t="shared" si="1934"/>
        <v>0</v>
      </c>
      <c r="AB351" s="252">
        <f t="shared" si="1935"/>
        <v>0</v>
      </c>
      <c r="AC351" s="254">
        <f t="shared" si="1936"/>
        <v>0</v>
      </c>
      <c r="AD351" s="255">
        <f t="shared" si="1937"/>
        <v>4</v>
      </c>
      <c r="AE351" s="252">
        <f t="shared" si="1938"/>
        <v>6</v>
      </c>
      <c r="AF351" s="252">
        <f t="shared" si="1939"/>
        <v>0</v>
      </c>
      <c r="AG351" s="252">
        <f t="shared" si="1940"/>
        <v>0</v>
      </c>
      <c r="AH351" s="254">
        <f t="shared" si="1941"/>
        <v>0</v>
      </c>
      <c r="AI351" s="257">
        <f t="shared" si="1942"/>
        <v>3</v>
      </c>
      <c r="AJ351" s="252">
        <f t="shared" si="1943"/>
        <v>5</v>
      </c>
      <c r="AK351" s="252">
        <f t="shared" si="1944"/>
        <v>0</v>
      </c>
      <c r="AL351" s="252">
        <f t="shared" si="1945"/>
        <v>0</v>
      </c>
      <c r="AM351" s="254">
        <f t="shared" si="1946"/>
        <v>0</v>
      </c>
      <c r="AN351" s="257">
        <f t="shared" si="1947"/>
        <v>3</v>
      </c>
      <c r="AO351" s="252">
        <f t="shared" si="1948"/>
        <v>0</v>
      </c>
      <c r="AP351" s="252">
        <f t="shared" si="1949"/>
        <v>0</v>
      </c>
      <c r="AQ351" s="252">
        <f t="shared" si="1950"/>
        <v>0</v>
      </c>
      <c r="AR351" s="254">
        <f t="shared" si="1951"/>
        <v>0</v>
      </c>
      <c r="AS351" s="257">
        <f t="shared" si="1952"/>
        <v>4</v>
      </c>
      <c r="AT351" s="252">
        <f t="shared" si="1953"/>
        <v>6</v>
      </c>
      <c r="AU351" s="252">
        <f t="shared" si="1954"/>
        <v>0</v>
      </c>
      <c r="AV351" s="252">
        <f t="shared" si="1955"/>
        <v>0</v>
      </c>
      <c r="AW351" s="254">
        <f t="shared" si="1956"/>
        <v>0</v>
      </c>
      <c r="AX351" s="258">
        <f t="shared" si="1957"/>
        <v>3</v>
      </c>
      <c r="AY351" s="252">
        <f t="shared" si="1958"/>
        <v>0</v>
      </c>
      <c r="AZ351" s="252">
        <f t="shared" si="1959"/>
        <v>0</v>
      </c>
      <c r="BA351" s="252">
        <f t="shared" si="1960"/>
        <v>0</v>
      </c>
      <c r="BB351" s="254">
        <f t="shared" si="1961"/>
        <v>0</v>
      </c>
      <c r="BC351" s="257">
        <f t="shared" si="1962"/>
        <v>4</v>
      </c>
      <c r="BD351" s="252">
        <f t="shared" si="1963"/>
        <v>0</v>
      </c>
      <c r="BE351" s="252">
        <f t="shared" si="1964"/>
        <v>0</v>
      </c>
      <c r="BF351" s="252">
        <f t="shared" si="1965"/>
        <v>0</v>
      </c>
      <c r="BG351" s="254">
        <f t="shared" si="1966"/>
        <v>0</v>
      </c>
      <c r="BH351" s="257">
        <f t="shared" si="1967"/>
        <v>4</v>
      </c>
      <c r="BI351" s="259">
        <f t="shared" si="1968"/>
        <v>2</v>
      </c>
      <c r="BJ351" s="252">
        <f t="shared" si="1969"/>
        <v>0</v>
      </c>
      <c r="BK351" s="252">
        <f t="shared" si="1970"/>
        <v>0</v>
      </c>
      <c r="BL351" s="254">
        <f t="shared" si="1971"/>
        <v>0</v>
      </c>
      <c r="BM351" s="260">
        <f t="shared" si="1972"/>
        <v>3</v>
      </c>
      <c r="BN351" s="252">
        <f t="shared" si="1973"/>
        <v>6</v>
      </c>
      <c r="BO351" s="252">
        <f t="shared" si="1974"/>
        <v>0</v>
      </c>
      <c r="BP351" s="252">
        <f t="shared" si="1975"/>
        <v>0</v>
      </c>
      <c r="BQ351" s="254">
        <f t="shared" si="1976"/>
        <v>0</v>
      </c>
      <c r="BR351" s="261">
        <f t="shared" si="1977"/>
        <v>3</v>
      </c>
      <c r="BS351" s="252">
        <f t="shared" si="1978"/>
        <v>0</v>
      </c>
      <c r="BT351" s="252">
        <f t="shared" si="1979"/>
        <v>0</v>
      </c>
      <c r="BU351" s="252">
        <f t="shared" si="1980"/>
        <v>0</v>
      </c>
      <c r="BV351" s="254">
        <f t="shared" si="1981"/>
        <v>0</v>
      </c>
      <c r="BW351" s="261">
        <f t="shared" si="1982"/>
        <v>4</v>
      </c>
      <c r="BX351" s="262">
        <v>39</v>
      </c>
      <c r="BY351" s="262">
        <v>39</v>
      </c>
      <c r="BZ351" s="246" t="e">
        <f t="shared" si="1983"/>
        <v>#VALUE!</v>
      </c>
      <c r="CA351" s="246">
        <f t="shared" si="1984"/>
        <v>20</v>
      </c>
      <c r="CB351" s="246" t="e">
        <f t="shared" si="1985"/>
        <v>#VALUE!</v>
      </c>
      <c r="CC351" s="246" t="e">
        <f t="shared" si="1986"/>
        <v>#VALUE!</v>
      </c>
      <c r="CD351" s="246" t="e">
        <f t="shared" si="1987"/>
        <v>#VALUE!</v>
      </c>
      <c r="CE351" s="246" t="e">
        <f t="shared" si="1988"/>
        <v>#VALUE!</v>
      </c>
      <c r="CF351" s="246" t="e">
        <f t="shared" si="1989"/>
        <v>#VALUE!</v>
      </c>
      <c r="CG351" s="246" t="e">
        <f t="shared" si="1990"/>
        <v>#VALUE!</v>
      </c>
      <c r="CH351" s="246" t="e">
        <f t="shared" si="1991"/>
        <v>#VALUE!</v>
      </c>
      <c r="CI351" s="246" t="e">
        <f t="shared" si="1992"/>
        <v>#VALUE!</v>
      </c>
      <c r="CJ351" s="246" t="e">
        <f t="shared" si="1993"/>
        <v>#VALUE!</v>
      </c>
      <c r="CK351" s="246" t="e">
        <f t="shared" si="1994"/>
        <v>#VALUE!</v>
      </c>
      <c r="CL351" s="246" t="e">
        <f t="shared" si="1995"/>
        <v>#VALUE!</v>
      </c>
      <c r="CM351" s="246" t="e">
        <f t="shared" si="1996"/>
        <v>#VALUE!</v>
      </c>
      <c r="CN351" s="246" t="e">
        <f t="shared" si="1997"/>
        <v>#VALUE!</v>
      </c>
      <c r="CO351" s="263" t="str">
        <f t="shared" si="1998"/>
        <v>2023PEC AI 364</v>
      </c>
      <c r="CP351" s="246" t="e">
        <f t="shared" si="1999"/>
        <v>#VALUE!</v>
      </c>
      <c r="CQ351" s="211"/>
      <c r="CR351" s="246">
        <f t="shared" si="2000"/>
        <v>20</v>
      </c>
      <c r="CS351" s="246" t="e">
        <f t="shared" si="2001"/>
        <v>#VALUE!</v>
      </c>
      <c r="CT351" s="246" t="e">
        <f t="shared" si="2002"/>
        <v>#VALUE!</v>
      </c>
      <c r="CU351" s="246" t="e">
        <f t="shared" si="2003"/>
        <v>#VALUE!</v>
      </c>
      <c r="CV351" s="246" t="e">
        <f t="shared" si="2004"/>
        <v>#VALUE!</v>
      </c>
      <c r="CW351" s="246" t="e">
        <f t="shared" si="2005"/>
        <v>#VALUE!</v>
      </c>
      <c r="CX351" s="246" t="e">
        <f t="shared" si="2006"/>
        <v>#VALUE!</v>
      </c>
      <c r="CY351" s="246" t="e">
        <f t="shared" si="2007"/>
        <v>#VALUE!</v>
      </c>
      <c r="CZ351" s="246" t="e">
        <f t="shared" si="2008"/>
        <v>#VALUE!</v>
      </c>
      <c r="DA351" s="246" t="e">
        <f t="shared" si="2009"/>
        <v>#VALUE!</v>
      </c>
      <c r="DB351" s="246" t="e">
        <f t="shared" si="2010"/>
        <v>#VALUE!</v>
      </c>
      <c r="DC351" s="246" t="e">
        <f t="shared" si="2011"/>
        <v>#VALUE!</v>
      </c>
      <c r="DD351" s="246" t="e">
        <f t="shared" si="2012"/>
        <v>#VALUE!</v>
      </c>
      <c r="DE351" s="212"/>
      <c r="DF351" s="212" t="e">
        <f t="shared" si="2013"/>
        <v>#VALUE!</v>
      </c>
      <c r="DG351" s="212"/>
      <c r="DH351" s="212"/>
      <c r="DI351" s="212"/>
      <c r="DJ351" s="212"/>
      <c r="DK351" s="212"/>
      <c r="DL351" s="212"/>
      <c r="DM351" s="212"/>
      <c r="DN351" s="212"/>
      <c r="DO351" s="212"/>
      <c r="DP351" s="212"/>
      <c r="DQ351" s="212"/>
      <c r="DR351" s="264">
        <f t="shared" si="2014"/>
        <v>39</v>
      </c>
      <c r="DS351" s="241">
        <f t="shared" si="2015"/>
        <v>8</v>
      </c>
      <c r="DT351" s="212">
        <f t="shared" si="2016"/>
        <v>6</v>
      </c>
      <c r="DU351" s="212">
        <f t="shared" si="2017"/>
        <v>6</v>
      </c>
      <c r="DV351" s="212">
        <f t="shared" si="2018"/>
        <v>5</v>
      </c>
      <c r="DW351" s="212">
        <f t="shared" si="2019"/>
        <v>6</v>
      </c>
      <c r="DX351" s="264">
        <f t="shared" si="2020"/>
        <v>2</v>
      </c>
      <c r="DY351" s="265">
        <f t="shared" si="2021"/>
        <v>6</v>
      </c>
      <c r="DZ351" s="212">
        <f t="shared" si="2022"/>
        <v>39</v>
      </c>
      <c r="EA351" s="212">
        <f t="shared" si="2023"/>
        <v>8</v>
      </c>
      <c r="EB351" s="212">
        <f t="shared" si="2024"/>
        <v>6</v>
      </c>
      <c r="EC351" s="212">
        <f t="shared" ref="EC351:ED351" si="2614">IF(ISEVEN($B351),DT351,0)</f>
        <v>0</v>
      </c>
      <c r="ED351" s="212">
        <f t="shared" si="2614"/>
        <v>0</v>
      </c>
      <c r="EE351" s="212">
        <f t="shared" ref="EE351:EF351" si="2615">IF(ISODD($B351),DU351,0)</f>
        <v>6</v>
      </c>
      <c r="EF351" s="212">
        <f t="shared" si="2615"/>
        <v>5</v>
      </c>
      <c r="EG351" s="212">
        <f t="shared" si="2027"/>
        <v>0</v>
      </c>
      <c r="EH351" s="212">
        <f t="shared" si="2028"/>
        <v>6</v>
      </c>
      <c r="EI351" s="212">
        <f t="shared" ref="EI351:EJ351" si="2616">IF(ISEVEN($B351),DW351,0)</f>
        <v>0</v>
      </c>
      <c r="EJ351" s="212">
        <f t="shared" si="2616"/>
        <v>0</v>
      </c>
      <c r="EK351" s="264">
        <f t="shared" ref="EK351:EL351" si="2617">IF(ISODD($B351),DX351,0)</f>
        <v>2</v>
      </c>
      <c r="EL351" s="212">
        <f t="shared" si="2617"/>
        <v>6</v>
      </c>
      <c r="EM351" s="212">
        <f t="shared" si="2031"/>
        <v>0</v>
      </c>
      <c r="EN351" s="212"/>
      <c r="EO351" s="212">
        <v>100</v>
      </c>
      <c r="EP351" s="241">
        <f t="shared" si="2032"/>
        <v>8</v>
      </c>
      <c r="EQ351" s="212">
        <f t="shared" si="2033"/>
        <v>7</v>
      </c>
      <c r="ER351" s="212">
        <f t="shared" si="2034"/>
        <v>7</v>
      </c>
      <c r="ES351" s="212">
        <f t="shared" si="2035"/>
        <v>6</v>
      </c>
      <c r="ET351" s="264">
        <f t="shared" si="2036"/>
        <v>5</v>
      </c>
      <c r="EU351" s="212">
        <f t="shared" si="2037"/>
        <v>6</v>
      </c>
      <c r="EV351" s="212"/>
      <c r="EW351" s="212">
        <f t="shared" si="2038"/>
        <v>39</v>
      </c>
      <c r="EX351" s="212">
        <f t="shared" si="2039"/>
        <v>8</v>
      </c>
      <c r="EY351" s="212">
        <f t="shared" si="2040"/>
        <v>7</v>
      </c>
      <c r="EZ351" s="212">
        <f t="shared" ref="EZ351:FA351" si="2618">IF(ISEVEN($B351),EQ351,0)</f>
        <v>0</v>
      </c>
      <c r="FA351" s="212">
        <f t="shared" si="2618"/>
        <v>0</v>
      </c>
      <c r="FB351" s="212">
        <f t="shared" ref="FB351:FC351" si="2619">IF(ISODD($B351),ER351,0)</f>
        <v>7</v>
      </c>
      <c r="FC351" s="212">
        <f t="shared" si="2619"/>
        <v>6</v>
      </c>
      <c r="FD351" s="212">
        <f t="shared" si="2043"/>
        <v>0</v>
      </c>
      <c r="FE351" s="264">
        <f t="shared" si="2044"/>
        <v>5</v>
      </c>
      <c r="FF351" s="212">
        <f t="shared" ref="FF351:FG351" si="2620">IF(ISEVEN($B351),ET351,0)</f>
        <v>0</v>
      </c>
      <c r="FG351" s="212">
        <f t="shared" si="2620"/>
        <v>0</v>
      </c>
      <c r="FH351" s="212">
        <f t="shared" si="2046"/>
        <v>6</v>
      </c>
      <c r="FI351" s="212">
        <v>0</v>
      </c>
      <c r="FJ351" s="212">
        <v>0</v>
      </c>
      <c r="FK351" s="212"/>
      <c r="FL351" s="212"/>
      <c r="FM351" s="262">
        <v>39</v>
      </c>
    </row>
    <row r="352" spans="1:169" ht="15.75" customHeight="1" x14ac:dyDescent="0.2">
      <c r="A352" s="268">
        <v>339</v>
      </c>
      <c r="B352" s="248">
        <v>213423243342</v>
      </c>
      <c r="C352" s="249" t="s">
        <v>609</v>
      </c>
      <c r="D352" s="250"/>
      <c r="E352" s="251" t="s">
        <v>610</v>
      </c>
      <c r="F352" s="252">
        <f t="shared" si="1913"/>
        <v>2</v>
      </c>
      <c r="G352" s="252">
        <f t="shared" si="1914"/>
        <v>2</v>
      </c>
      <c r="H352" s="252">
        <f t="shared" si="1915"/>
        <v>2</v>
      </c>
      <c r="I352" s="252">
        <f t="shared" si="1916"/>
        <v>2</v>
      </c>
      <c r="J352" s="252">
        <f t="shared" si="1917"/>
        <v>2</v>
      </c>
      <c r="K352" s="252">
        <f t="shared" si="1918"/>
        <v>2</v>
      </c>
      <c r="L352" s="252">
        <f t="shared" si="1919"/>
        <v>2</v>
      </c>
      <c r="M352" s="252">
        <f t="shared" si="1920"/>
        <v>2</v>
      </c>
      <c r="N352" s="252">
        <f t="shared" si="1921"/>
        <v>2</v>
      </c>
      <c r="O352" s="253">
        <f t="shared" si="1922"/>
        <v>0</v>
      </c>
      <c r="P352" s="252">
        <f t="shared" si="1923"/>
        <v>0</v>
      </c>
      <c r="Q352" s="252">
        <f t="shared" si="1924"/>
        <v>0</v>
      </c>
      <c r="R352" s="252">
        <f t="shared" si="1925"/>
        <v>0</v>
      </c>
      <c r="S352" s="254">
        <f t="shared" si="1926"/>
        <v>0</v>
      </c>
      <c r="T352" s="255">
        <f t="shared" si="1927"/>
        <v>4</v>
      </c>
      <c r="U352" s="252">
        <f t="shared" si="1928"/>
        <v>12</v>
      </c>
      <c r="V352" s="252">
        <f t="shared" si="1929"/>
        <v>0</v>
      </c>
      <c r="W352" s="252">
        <f t="shared" si="1930"/>
        <v>0</v>
      </c>
      <c r="X352" s="254">
        <f t="shared" si="1931"/>
        <v>0</v>
      </c>
      <c r="Y352" s="256">
        <f t="shared" si="1932"/>
        <v>3</v>
      </c>
      <c r="Z352" s="252">
        <f t="shared" si="1933"/>
        <v>13</v>
      </c>
      <c r="AA352" s="252">
        <f t="shared" si="1934"/>
        <v>0</v>
      </c>
      <c r="AB352" s="252">
        <f t="shared" si="1935"/>
        <v>0</v>
      </c>
      <c r="AC352" s="254">
        <f t="shared" si="1936"/>
        <v>0</v>
      </c>
      <c r="AD352" s="255">
        <f t="shared" si="1937"/>
        <v>3</v>
      </c>
      <c r="AE352" s="252">
        <f t="shared" si="1938"/>
        <v>0</v>
      </c>
      <c r="AF352" s="252">
        <f t="shared" si="1939"/>
        <v>0</v>
      </c>
      <c r="AG352" s="252">
        <f t="shared" si="1940"/>
        <v>0</v>
      </c>
      <c r="AH352" s="254">
        <f t="shared" si="1941"/>
        <v>0</v>
      </c>
      <c r="AI352" s="257">
        <f t="shared" si="1942"/>
        <v>4</v>
      </c>
      <c r="AJ352" s="252">
        <f t="shared" si="1943"/>
        <v>0</v>
      </c>
      <c r="AK352" s="252">
        <f t="shared" si="1944"/>
        <v>0</v>
      </c>
      <c r="AL352" s="252">
        <f t="shared" si="1945"/>
        <v>0</v>
      </c>
      <c r="AM352" s="254">
        <f t="shared" si="1946"/>
        <v>0</v>
      </c>
      <c r="AN352" s="257">
        <f t="shared" si="1947"/>
        <v>4</v>
      </c>
      <c r="AO352" s="252">
        <f t="shared" si="1948"/>
        <v>13</v>
      </c>
      <c r="AP352" s="252">
        <f t="shared" si="1949"/>
        <v>0</v>
      </c>
      <c r="AQ352" s="252">
        <f t="shared" si="1950"/>
        <v>0</v>
      </c>
      <c r="AR352" s="254">
        <f t="shared" si="1951"/>
        <v>0</v>
      </c>
      <c r="AS352" s="257">
        <f t="shared" si="1952"/>
        <v>3</v>
      </c>
      <c r="AT352" s="252">
        <f t="shared" si="1953"/>
        <v>0</v>
      </c>
      <c r="AU352" s="252">
        <f t="shared" si="1954"/>
        <v>0</v>
      </c>
      <c r="AV352" s="252">
        <f t="shared" si="1955"/>
        <v>0</v>
      </c>
      <c r="AW352" s="254">
        <f t="shared" si="1956"/>
        <v>0</v>
      </c>
      <c r="AX352" s="258">
        <f t="shared" si="1957"/>
        <v>4</v>
      </c>
      <c r="AY352" s="252">
        <f t="shared" si="1958"/>
        <v>13</v>
      </c>
      <c r="AZ352" s="252">
        <f t="shared" si="1959"/>
        <v>0</v>
      </c>
      <c r="BA352" s="252">
        <f t="shared" si="1960"/>
        <v>0</v>
      </c>
      <c r="BB352" s="254">
        <f t="shared" si="1961"/>
        <v>0</v>
      </c>
      <c r="BC352" s="257">
        <f t="shared" si="1962"/>
        <v>3</v>
      </c>
      <c r="BD352" s="259">
        <f t="shared" si="1963"/>
        <v>7</v>
      </c>
      <c r="BE352" s="252">
        <f t="shared" si="1964"/>
        <v>0</v>
      </c>
      <c r="BF352" s="252">
        <f t="shared" si="1965"/>
        <v>0</v>
      </c>
      <c r="BG352" s="254">
        <f t="shared" si="1966"/>
        <v>0</v>
      </c>
      <c r="BH352" s="257">
        <f t="shared" si="1967"/>
        <v>3</v>
      </c>
      <c r="BI352" s="252">
        <f t="shared" si="1968"/>
        <v>0</v>
      </c>
      <c r="BJ352" s="252">
        <f t="shared" si="1969"/>
        <v>0</v>
      </c>
      <c r="BK352" s="252">
        <f t="shared" si="1970"/>
        <v>0</v>
      </c>
      <c r="BL352" s="254">
        <f t="shared" si="1971"/>
        <v>0</v>
      </c>
      <c r="BM352" s="260">
        <f t="shared" si="1972"/>
        <v>4</v>
      </c>
      <c r="BN352" s="252">
        <f t="shared" si="1973"/>
        <v>0</v>
      </c>
      <c r="BO352" s="252">
        <f t="shared" si="1974"/>
        <v>0</v>
      </c>
      <c r="BP352" s="252">
        <f t="shared" si="1975"/>
        <v>0</v>
      </c>
      <c r="BQ352" s="254">
        <f t="shared" si="1976"/>
        <v>0</v>
      </c>
      <c r="BR352" s="261">
        <f t="shared" si="1977"/>
        <v>4</v>
      </c>
      <c r="BS352" s="252">
        <f t="shared" si="1978"/>
        <v>13</v>
      </c>
      <c r="BT352" s="252">
        <f t="shared" si="1979"/>
        <v>0</v>
      </c>
      <c r="BU352" s="252">
        <f t="shared" si="1980"/>
        <v>0</v>
      </c>
      <c r="BV352" s="254">
        <f t="shared" si="1981"/>
        <v>0</v>
      </c>
      <c r="BW352" s="261">
        <f t="shared" si="1982"/>
        <v>3</v>
      </c>
      <c r="BX352" s="262">
        <v>89</v>
      </c>
      <c r="BY352" s="262">
        <v>89</v>
      </c>
      <c r="BZ352" s="246" t="e">
        <f t="shared" si="1983"/>
        <v>#VALUE!</v>
      </c>
      <c r="CA352" s="246">
        <f t="shared" si="1984"/>
        <v>20</v>
      </c>
      <c r="CB352" s="246" t="e">
        <f t="shared" si="1985"/>
        <v>#VALUE!</v>
      </c>
      <c r="CC352" s="246" t="e">
        <f t="shared" si="1986"/>
        <v>#VALUE!</v>
      </c>
      <c r="CD352" s="246" t="e">
        <f t="shared" si="1987"/>
        <v>#VALUE!</v>
      </c>
      <c r="CE352" s="246" t="e">
        <f t="shared" si="1988"/>
        <v>#VALUE!</v>
      </c>
      <c r="CF352" s="246" t="e">
        <f t="shared" si="1989"/>
        <v>#VALUE!</v>
      </c>
      <c r="CG352" s="246" t="e">
        <f t="shared" si="1990"/>
        <v>#VALUE!</v>
      </c>
      <c r="CH352" s="246" t="e">
        <f t="shared" si="1991"/>
        <v>#VALUE!</v>
      </c>
      <c r="CI352" s="246" t="e">
        <f t="shared" si="1992"/>
        <v>#VALUE!</v>
      </c>
      <c r="CJ352" s="246" t="e">
        <f t="shared" si="1993"/>
        <v>#VALUE!</v>
      </c>
      <c r="CK352" s="246" t="e">
        <f t="shared" si="1994"/>
        <v>#VALUE!</v>
      </c>
      <c r="CL352" s="246" t="e">
        <f t="shared" si="1995"/>
        <v>#VALUE!</v>
      </c>
      <c r="CM352" s="246" t="e">
        <f t="shared" si="1996"/>
        <v>#VALUE!</v>
      </c>
      <c r="CN352" s="246" t="e">
        <f t="shared" si="1997"/>
        <v>#VALUE!</v>
      </c>
      <c r="CO352" s="263" t="str">
        <f t="shared" si="1998"/>
        <v>2023PEC AI 365</v>
      </c>
      <c r="CP352" s="246" t="e">
        <f t="shared" si="1999"/>
        <v>#VALUE!</v>
      </c>
      <c r="CQ352" s="211"/>
      <c r="CR352" s="246">
        <f t="shared" si="2000"/>
        <v>20</v>
      </c>
      <c r="CS352" s="246" t="e">
        <f t="shared" si="2001"/>
        <v>#VALUE!</v>
      </c>
      <c r="CT352" s="246" t="e">
        <f t="shared" si="2002"/>
        <v>#VALUE!</v>
      </c>
      <c r="CU352" s="246" t="e">
        <f t="shared" si="2003"/>
        <v>#VALUE!</v>
      </c>
      <c r="CV352" s="246" t="e">
        <f t="shared" si="2004"/>
        <v>#VALUE!</v>
      </c>
      <c r="CW352" s="246" t="e">
        <f t="shared" si="2005"/>
        <v>#VALUE!</v>
      </c>
      <c r="CX352" s="246" t="e">
        <f t="shared" si="2006"/>
        <v>#VALUE!</v>
      </c>
      <c r="CY352" s="246" t="e">
        <f t="shared" si="2007"/>
        <v>#VALUE!</v>
      </c>
      <c r="CZ352" s="246" t="e">
        <f t="shared" si="2008"/>
        <v>#VALUE!</v>
      </c>
      <c r="DA352" s="246" t="e">
        <f t="shared" si="2009"/>
        <v>#VALUE!</v>
      </c>
      <c r="DB352" s="246" t="e">
        <f t="shared" si="2010"/>
        <v>#VALUE!</v>
      </c>
      <c r="DC352" s="246" t="e">
        <f t="shared" si="2011"/>
        <v>#VALUE!</v>
      </c>
      <c r="DD352" s="246" t="e">
        <f t="shared" si="2012"/>
        <v>#VALUE!</v>
      </c>
      <c r="DE352" s="212"/>
      <c r="DF352" s="212" t="e">
        <f t="shared" si="2013"/>
        <v>#VALUE!</v>
      </c>
      <c r="DG352" s="212"/>
      <c r="DH352" s="212"/>
      <c r="DI352" s="212"/>
      <c r="DJ352" s="212"/>
      <c r="DK352" s="212"/>
      <c r="DL352" s="212"/>
      <c r="DM352" s="212"/>
      <c r="DN352" s="212"/>
      <c r="DO352" s="212"/>
      <c r="DP352" s="212"/>
      <c r="DQ352" s="212"/>
      <c r="DR352" s="264">
        <f t="shared" si="2014"/>
        <v>89</v>
      </c>
      <c r="DS352" s="241">
        <f t="shared" si="2015"/>
        <v>18</v>
      </c>
      <c r="DT352" s="212">
        <f t="shared" si="2016"/>
        <v>12</v>
      </c>
      <c r="DU352" s="212">
        <f t="shared" si="2017"/>
        <v>13</v>
      </c>
      <c r="DV352" s="212">
        <f t="shared" si="2018"/>
        <v>13</v>
      </c>
      <c r="DW352" s="212">
        <f t="shared" si="2019"/>
        <v>13</v>
      </c>
      <c r="DX352" s="264">
        <f t="shared" si="2020"/>
        <v>7</v>
      </c>
      <c r="DY352" s="265">
        <f t="shared" si="2021"/>
        <v>13</v>
      </c>
      <c r="DZ352" s="212">
        <f t="shared" si="2022"/>
        <v>89</v>
      </c>
      <c r="EA352" s="212">
        <f t="shared" si="2023"/>
        <v>18</v>
      </c>
      <c r="EB352" s="212">
        <f t="shared" si="2024"/>
        <v>0</v>
      </c>
      <c r="EC352" s="212">
        <f t="shared" ref="EC352:ED352" si="2621">IF(ISEVEN($B352),DT352,0)</f>
        <v>12</v>
      </c>
      <c r="ED352" s="212">
        <f t="shared" si="2621"/>
        <v>13</v>
      </c>
      <c r="EE352" s="212">
        <f t="shared" ref="EE352:EF352" si="2622">IF(ISODD($B352),DU352,0)</f>
        <v>0</v>
      </c>
      <c r="EF352" s="212">
        <f t="shared" si="2622"/>
        <v>0</v>
      </c>
      <c r="EG352" s="212">
        <f t="shared" si="2027"/>
        <v>13</v>
      </c>
      <c r="EH352" s="212">
        <f t="shared" si="2028"/>
        <v>0</v>
      </c>
      <c r="EI352" s="212">
        <f t="shared" ref="EI352:EJ352" si="2623">IF(ISEVEN($B352),DW352,0)</f>
        <v>13</v>
      </c>
      <c r="EJ352" s="264">
        <f t="shared" si="2623"/>
        <v>7</v>
      </c>
      <c r="EK352" s="212">
        <f t="shared" ref="EK352:EL352" si="2624">IF(ISODD($B352),DX352,0)</f>
        <v>0</v>
      </c>
      <c r="EL352" s="212">
        <f t="shared" si="2624"/>
        <v>0</v>
      </c>
      <c r="EM352" s="212">
        <f t="shared" si="2031"/>
        <v>13</v>
      </c>
      <c r="EN352" s="212"/>
      <c r="EO352" s="212">
        <v>100</v>
      </c>
      <c r="EP352" s="241">
        <f t="shared" si="2032"/>
        <v>18</v>
      </c>
      <c r="EQ352" s="212">
        <f t="shared" si="2033"/>
        <v>15</v>
      </c>
      <c r="ER352" s="212">
        <f t="shared" si="2034"/>
        <v>16</v>
      </c>
      <c r="ES352" s="212">
        <f t="shared" si="2035"/>
        <v>16</v>
      </c>
      <c r="ET352" s="264">
        <f t="shared" si="2036"/>
        <v>10</v>
      </c>
      <c r="EU352" s="212">
        <f t="shared" si="2037"/>
        <v>14</v>
      </c>
      <c r="EV352" s="212"/>
      <c r="EW352" s="212">
        <f t="shared" si="2038"/>
        <v>89</v>
      </c>
      <c r="EX352" s="212">
        <f t="shared" si="2039"/>
        <v>18</v>
      </c>
      <c r="EY352" s="212">
        <f t="shared" si="2040"/>
        <v>0</v>
      </c>
      <c r="EZ352" s="212">
        <f t="shared" ref="EZ352:FA352" si="2625">IF(ISEVEN($B352),EQ352,0)</f>
        <v>15</v>
      </c>
      <c r="FA352" s="212">
        <f t="shared" si="2625"/>
        <v>16</v>
      </c>
      <c r="FB352" s="212">
        <f t="shared" ref="FB352:FC352" si="2626">IF(ISODD($B352),ER352,0)</f>
        <v>0</v>
      </c>
      <c r="FC352" s="212">
        <f t="shared" si="2626"/>
        <v>0</v>
      </c>
      <c r="FD352" s="212">
        <f t="shared" si="2043"/>
        <v>16</v>
      </c>
      <c r="FE352" s="212">
        <f t="shared" si="2044"/>
        <v>0</v>
      </c>
      <c r="FF352" s="264">
        <f t="shared" ref="FF352:FG352" si="2627">IF(ISEVEN($B352),ET352,0)</f>
        <v>10</v>
      </c>
      <c r="FG352" s="212">
        <f t="shared" si="2627"/>
        <v>14</v>
      </c>
      <c r="FH352" s="212">
        <f t="shared" si="2046"/>
        <v>0</v>
      </c>
      <c r="FI352" s="212">
        <v>0</v>
      </c>
      <c r="FJ352" s="212">
        <v>0</v>
      </c>
      <c r="FK352" s="212"/>
      <c r="FL352" s="212"/>
      <c r="FM352" s="262">
        <v>89</v>
      </c>
    </row>
    <row r="353" spans="1:169" ht="15.75" customHeight="1" x14ac:dyDescent="0.2">
      <c r="A353" s="247">
        <v>340</v>
      </c>
      <c r="B353" s="266">
        <v>213423243343</v>
      </c>
      <c r="C353" s="266" t="s">
        <v>345</v>
      </c>
      <c r="D353" s="250"/>
      <c r="E353" s="267" t="s">
        <v>346</v>
      </c>
      <c r="F353" s="252">
        <f t="shared" si="1913"/>
        <v>2</v>
      </c>
      <c r="G353" s="252">
        <f t="shared" si="1914"/>
        <v>2</v>
      </c>
      <c r="H353" s="252">
        <f t="shared" si="1915"/>
        <v>2</v>
      </c>
      <c r="I353" s="252">
        <f t="shared" si="1916"/>
        <v>2</v>
      </c>
      <c r="J353" s="252">
        <f t="shared" si="1917"/>
        <v>2</v>
      </c>
      <c r="K353" s="252">
        <f t="shared" si="1918"/>
        <v>2</v>
      </c>
      <c r="L353" s="252">
        <f t="shared" si="1919"/>
        <v>2</v>
      </c>
      <c r="M353" s="252">
        <f t="shared" si="1920"/>
        <v>2</v>
      </c>
      <c r="N353" s="252">
        <f t="shared" si="1921"/>
        <v>0</v>
      </c>
      <c r="O353" s="253">
        <f t="shared" si="1922"/>
        <v>0</v>
      </c>
      <c r="P353" s="252">
        <f t="shared" si="1923"/>
        <v>12</v>
      </c>
      <c r="Q353" s="252">
        <f t="shared" si="1924"/>
        <v>0</v>
      </c>
      <c r="R353" s="252">
        <f t="shared" si="1925"/>
        <v>0</v>
      </c>
      <c r="S353" s="254">
        <f t="shared" si="1926"/>
        <v>0</v>
      </c>
      <c r="T353" s="255">
        <f t="shared" si="1927"/>
        <v>3</v>
      </c>
      <c r="U353" s="252">
        <f t="shared" si="1928"/>
        <v>0</v>
      </c>
      <c r="V353" s="252">
        <f t="shared" si="1929"/>
        <v>0</v>
      </c>
      <c r="W353" s="252">
        <f t="shared" si="1930"/>
        <v>0</v>
      </c>
      <c r="X353" s="254">
        <f t="shared" si="1931"/>
        <v>0</v>
      </c>
      <c r="Y353" s="256">
        <f t="shared" si="1932"/>
        <v>4</v>
      </c>
      <c r="Z353" s="252">
        <f t="shared" si="1933"/>
        <v>0</v>
      </c>
      <c r="AA353" s="252">
        <f t="shared" si="1934"/>
        <v>0</v>
      </c>
      <c r="AB353" s="252">
        <f t="shared" si="1935"/>
        <v>0</v>
      </c>
      <c r="AC353" s="254">
        <f t="shared" si="1936"/>
        <v>0</v>
      </c>
      <c r="AD353" s="255">
        <f t="shared" si="1937"/>
        <v>4</v>
      </c>
      <c r="AE353" s="252">
        <f t="shared" si="1938"/>
        <v>12</v>
      </c>
      <c r="AF353" s="252">
        <f t="shared" si="1939"/>
        <v>0</v>
      </c>
      <c r="AG353" s="252">
        <f t="shared" si="1940"/>
        <v>0</v>
      </c>
      <c r="AH353" s="254">
        <f t="shared" si="1941"/>
        <v>0</v>
      </c>
      <c r="AI353" s="257">
        <f t="shared" si="1942"/>
        <v>3</v>
      </c>
      <c r="AJ353" s="252">
        <f t="shared" si="1943"/>
        <v>10</v>
      </c>
      <c r="AK353" s="252">
        <f t="shared" si="1944"/>
        <v>0</v>
      </c>
      <c r="AL353" s="252">
        <f t="shared" si="1945"/>
        <v>0</v>
      </c>
      <c r="AM353" s="254">
        <f t="shared" si="1946"/>
        <v>0</v>
      </c>
      <c r="AN353" s="257">
        <f t="shared" si="1947"/>
        <v>3</v>
      </c>
      <c r="AO353" s="252">
        <f t="shared" si="1948"/>
        <v>0</v>
      </c>
      <c r="AP353" s="252">
        <f t="shared" si="1949"/>
        <v>0</v>
      </c>
      <c r="AQ353" s="252">
        <f t="shared" si="1950"/>
        <v>0</v>
      </c>
      <c r="AR353" s="254">
        <f t="shared" si="1951"/>
        <v>0</v>
      </c>
      <c r="AS353" s="257">
        <f t="shared" si="1952"/>
        <v>4</v>
      </c>
      <c r="AT353" s="252">
        <f t="shared" si="1953"/>
        <v>12</v>
      </c>
      <c r="AU353" s="252">
        <f t="shared" si="1954"/>
        <v>0</v>
      </c>
      <c r="AV353" s="252">
        <f t="shared" si="1955"/>
        <v>0</v>
      </c>
      <c r="AW353" s="254">
        <f t="shared" si="1956"/>
        <v>0</v>
      </c>
      <c r="AX353" s="258">
        <f t="shared" si="1957"/>
        <v>3</v>
      </c>
      <c r="AY353" s="252">
        <f t="shared" si="1958"/>
        <v>0</v>
      </c>
      <c r="AZ353" s="252">
        <f t="shared" si="1959"/>
        <v>0</v>
      </c>
      <c r="BA353" s="252">
        <f t="shared" si="1960"/>
        <v>0</v>
      </c>
      <c r="BB353" s="254">
        <f t="shared" si="1961"/>
        <v>0</v>
      </c>
      <c r="BC353" s="257">
        <f t="shared" si="1962"/>
        <v>4</v>
      </c>
      <c r="BD353" s="252">
        <f t="shared" si="1963"/>
        <v>0</v>
      </c>
      <c r="BE353" s="252">
        <f t="shared" si="1964"/>
        <v>0</v>
      </c>
      <c r="BF353" s="252">
        <f t="shared" si="1965"/>
        <v>0</v>
      </c>
      <c r="BG353" s="254">
        <f t="shared" si="1966"/>
        <v>0</v>
      </c>
      <c r="BH353" s="257">
        <f t="shared" si="1967"/>
        <v>4</v>
      </c>
      <c r="BI353" s="259">
        <f t="shared" si="1968"/>
        <v>6</v>
      </c>
      <c r="BJ353" s="252">
        <f t="shared" si="1969"/>
        <v>0</v>
      </c>
      <c r="BK353" s="252">
        <f t="shared" si="1970"/>
        <v>0</v>
      </c>
      <c r="BL353" s="254">
        <f t="shared" si="1971"/>
        <v>0</v>
      </c>
      <c r="BM353" s="260">
        <f t="shared" si="1972"/>
        <v>3</v>
      </c>
      <c r="BN353" s="252">
        <f t="shared" si="1973"/>
        <v>12</v>
      </c>
      <c r="BO353" s="252">
        <f t="shared" si="1974"/>
        <v>0</v>
      </c>
      <c r="BP353" s="252">
        <f t="shared" si="1975"/>
        <v>0</v>
      </c>
      <c r="BQ353" s="254">
        <f t="shared" si="1976"/>
        <v>0</v>
      </c>
      <c r="BR353" s="261">
        <f t="shared" si="1977"/>
        <v>3</v>
      </c>
      <c r="BS353" s="252">
        <f t="shared" si="1978"/>
        <v>0</v>
      </c>
      <c r="BT353" s="252">
        <f t="shared" si="1979"/>
        <v>0</v>
      </c>
      <c r="BU353" s="252">
        <f t="shared" si="1980"/>
        <v>0</v>
      </c>
      <c r="BV353" s="254">
        <f t="shared" si="1981"/>
        <v>0</v>
      </c>
      <c r="BW353" s="261">
        <f t="shared" si="1982"/>
        <v>4</v>
      </c>
      <c r="BX353" s="262">
        <v>80</v>
      </c>
      <c r="BY353" s="262">
        <v>80</v>
      </c>
      <c r="BZ353" s="246" t="e">
        <f t="shared" si="1983"/>
        <v>#VALUE!</v>
      </c>
      <c r="CA353" s="246">
        <f t="shared" si="1984"/>
        <v>14</v>
      </c>
      <c r="CB353" s="246" t="e">
        <f t="shared" si="1985"/>
        <v>#VALUE!</v>
      </c>
      <c r="CC353" s="246" t="e">
        <f t="shared" si="1986"/>
        <v>#VALUE!</v>
      </c>
      <c r="CD353" s="246" t="e">
        <f t="shared" si="1987"/>
        <v>#VALUE!</v>
      </c>
      <c r="CE353" s="246" t="e">
        <f t="shared" si="1988"/>
        <v>#VALUE!</v>
      </c>
      <c r="CF353" s="246" t="e">
        <f t="shared" si="1989"/>
        <v>#VALUE!</v>
      </c>
      <c r="CG353" s="246" t="e">
        <f t="shared" si="1990"/>
        <v>#VALUE!</v>
      </c>
      <c r="CH353" s="246" t="e">
        <f t="shared" si="1991"/>
        <v>#VALUE!</v>
      </c>
      <c r="CI353" s="246" t="e">
        <f t="shared" si="1992"/>
        <v>#VALUE!</v>
      </c>
      <c r="CJ353" s="246" t="e">
        <f t="shared" si="1993"/>
        <v>#VALUE!</v>
      </c>
      <c r="CK353" s="246" t="e">
        <f t="shared" si="1994"/>
        <v>#VALUE!</v>
      </c>
      <c r="CL353" s="246" t="e">
        <f t="shared" si="1995"/>
        <v>#VALUE!</v>
      </c>
      <c r="CM353" s="246" t="e">
        <f t="shared" si="1996"/>
        <v>#VALUE!</v>
      </c>
      <c r="CN353" s="246" t="e">
        <f t="shared" si="1997"/>
        <v>#VALUE!</v>
      </c>
      <c r="CO353" s="263" t="str">
        <f t="shared" si="1998"/>
        <v>2023PEC AI 233</v>
      </c>
      <c r="CP353" s="246" t="e">
        <f t="shared" si="1999"/>
        <v>#VALUE!</v>
      </c>
      <c r="CQ353" s="211"/>
      <c r="CR353" s="246">
        <f t="shared" si="2000"/>
        <v>13</v>
      </c>
      <c r="CS353" s="246" t="e">
        <f t="shared" si="2001"/>
        <v>#VALUE!</v>
      </c>
      <c r="CT353" s="246" t="e">
        <f t="shared" si="2002"/>
        <v>#VALUE!</v>
      </c>
      <c r="CU353" s="246" t="e">
        <f t="shared" si="2003"/>
        <v>#VALUE!</v>
      </c>
      <c r="CV353" s="246" t="e">
        <f t="shared" si="2004"/>
        <v>#VALUE!</v>
      </c>
      <c r="CW353" s="246" t="e">
        <f t="shared" si="2005"/>
        <v>#VALUE!</v>
      </c>
      <c r="CX353" s="246" t="e">
        <f t="shared" si="2006"/>
        <v>#VALUE!</v>
      </c>
      <c r="CY353" s="246" t="e">
        <f t="shared" si="2007"/>
        <v>#VALUE!</v>
      </c>
      <c r="CZ353" s="246" t="e">
        <f t="shared" si="2008"/>
        <v>#VALUE!</v>
      </c>
      <c r="DA353" s="246" t="e">
        <f t="shared" si="2009"/>
        <v>#VALUE!</v>
      </c>
      <c r="DB353" s="246" t="e">
        <f t="shared" si="2010"/>
        <v>#VALUE!</v>
      </c>
      <c r="DC353" s="246" t="e">
        <f t="shared" si="2011"/>
        <v>#VALUE!</v>
      </c>
      <c r="DD353" s="246" t="e">
        <f t="shared" si="2012"/>
        <v>#VALUE!</v>
      </c>
      <c r="DE353" s="212"/>
      <c r="DF353" s="212" t="e">
        <f t="shared" si="2013"/>
        <v>#VALUE!</v>
      </c>
      <c r="DG353" s="212"/>
      <c r="DH353" s="212"/>
      <c r="DI353" s="212"/>
      <c r="DJ353" s="212"/>
      <c r="DK353" s="212">
        <v>14</v>
      </c>
      <c r="DL353" s="212" t="b">
        <f t="shared" ref="DL353:DL354" si="2628">ISODD(DK353)</f>
        <v>0</v>
      </c>
      <c r="DM353" s="212"/>
      <c r="DN353" s="212"/>
      <c r="DO353" s="212"/>
      <c r="DP353" s="212"/>
      <c r="DQ353" s="212"/>
      <c r="DR353" s="264">
        <f t="shared" si="2014"/>
        <v>80</v>
      </c>
      <c r="DS353" s="241">
        <f t="shared" si="2015"/>
        <v>16</v>
      </c>
      <c r="DT353" s="212">
        <f t="shared" si="2016"/>
        <v>12</v>
      </c>
      <c r="DU353" s="212">
        <f t="shared" si="2017"/>
        <v>12</v>
      </c>
      <c r="DV353" s="212">
        <f t="shared" si="2018"/>
        <v>10</v>
      </c>
      <c r="DW353" s="212">
        <f t="shared" si="2019"/>
        <v>12</v>
      </c>
      <c r="DX353" s="264">
        <f t="shared" si="2020"/>
        <v>6</v>
      </c>
      <c r="DY353" s="265">
        <f t="shared" si="2021"/>
        <v>12</v>
      </c>
      <c r="DZ353" s="212">
        <f t="shared" si="2022"/>
        <v>80</v>
      </c>
      <c r="EA353" s="212">
        <f t="shared" si="2023"/>
        <v>16</v>
      </c>
      <c r="EB353" s="212">
        <f t="shared" si="2024"/>
        <v>12</v>
      </c>
      <c r="EC353" s="212">
        <f t="shared" ref="EC353:ED353" si="2629">IF(ISEVEN($B353),DT353,0)</f>
        <v>0</v>
      </c>
      <c r="ED353" s="212">
        <f t="shared" si="2629"/>
        <v>0</v>
      </c>
      <c r="EE353" s="212">
        <f t="shared" ref="EE353:EF353" si="2630">IF(ISODD($B353),DU353,0)</f>
        <v>12</v>
      </c>
      <c r="EF353" s="212">
        <f t="shared" si="2630"/>
        <v>10</v>
      </c>
      <c r="EG353" s="212">
        <f t="shared" si="2027"/>
        <v>0</v>
      </c>
      <c r="EH353" s="212">
        <f t="shared" si="2028"/>
        <v>12</v>
      </c>
      <c r="EI353" s="212">
        <f t="shared" ref="EI353:EJ353" si="2631">IF(ISEVEN($B353),DW353,0)</f>
        <v>0</v>
      </c>
      <c r="EJ353" s="212">
        <f t="shared" si="2631"/>
        <v>0</v>
      </c>
      <c r="EK353" s="264">
        <f t="shared" ref="EK353:EL353" si="2632">IF(ISODD($B353),DX353,0)</f>
        <v>6</v>
      </c>
      <c r="EL353" s="212">
        <f t="shared" si="2632"/>
        <v>12</v>
      </c>
      <c r="EM353" s="212">
        <f t="shared" si="2031"/>
        <v>0</v>
      </c>
      <c r="EN353" s="212"/>
      <c r="EO353" s="212"/>
      <c r="EP353" s="241">
        <f t="shared" si="2032"/>
        <v>16</v>
      </c>
      <c r="EQ353" s="212">
        <f t="shared" si="2033"/>
        <v>14</v>
      </c>
      <c r="ER353" s="212">
        <f t="shared" si="2034"/>
        <v>14</v>
      </c>
      <c r="ES353" s="212">
        <f t="shared" si="2035"/>
        <v>12</v>
      </c>
      <c r="ET353" s="264">
        <f t="shared" si="2036"/>
        <v>11</v>
      </c>
      <c r="EU353" s="212">
        <f t="shared" si="2037"/>
        <v>13</v>
      </c>
      <c r="EV353" s="212"/>
      <c r="EW353" s="212">
        <f t="shared" si="2038"/>
        <v>80</v>
      </c>
      <c r="EX353" s="212">
        <f t="shared" si="2039"/>
        <v>16</v>
      </c>
      <c r="EY353" s="212">
        <f t="shared" si="2040"/>
        <v>14</v>
      </c>
      <c r="EZ353" s="212">
        <f t="shared" ref="EZ353:FA353" si="2633">IF(ISEVEN($B353),EQ353,0)</f>
        <v>0</v>
      </c>
      <c r="FA353" s="212">
        <f t="shared" si="2633"/>
        <v>0</v>
      </c>
      <c r="FB353" s="212">
        <f t="shared" ref="FB353:FC353" si="2634">IF(ISODD($B353),ER353,0)</f>
        <v>14</v>
      </c>
      <c r="FC353" s="212">
        <f t="shared" si="2634"/>
        <v>12</v>
      </c>
      <c r="FD353" s="212">
        <f t="shared" si="2043"/>
        <v>0</v>
      </c>
      <c r="FE353" s="264">
        <f t="shared" si="2044"/>
        <v>11</v>
      </c>
      <c r="FF353" s="212">
        <f t="shared" ref="FF353:FG353" si="2635">IF(ISEVEN($B353),ET353,0)</f>
        <v>0</v>
      </c>
      <c r="FG353" s="212">
        <f t="shared" si="2635"/>
        <v>0</v>
      </c>
      <c r="FH353" s="212">
        <f t="shared" si="2046"/>
        <v>13</v>
      </c>
      <c r="FI353" s="212">
        <v>0</v>
      </c>
      <c r="FJ353" s="212">
        <v>0</v>
      </c>
      <c r="FK353" s="212"/>
      <c r="FL353" s="212"/>
      <c r="FM353" s="262">
        <v>80</v>
      </c>
    </row>
    <row r="354" spans="1:169" ht="15.75" customHeight="1" x14ac:dyDescent="0.2">
      <c r="A354" s="268">
        <v>341</v>
      </c>
      <c r="B354" s="248">
        <v>213423243344</v>
      </c>
      <c r="C354" s="249" t="s">
        <v>611</v>
      </c>
      <c r="D354" s="250"/>
      <c r="E354" s="251" t="s">
        <v>612</v>
      </c>
      <c r="F354" s="252">
        <f t="shared" si="1913"/>
        <v>2</v>
      </c>
      <c r="G354" s="252">
        <f t="shared" si="1914"/>
        <v>2</v>
      </c>
      <c r="H354" s="252">
        <f t="shared" si="1915"/>
        <v>2</v>
      </c>
      <c r="I354" s="252">
        <f t="shared" si="1916"/>
        <v>2</v>
      </c>
      <c r="J354" s="252">
        <f t="shared" si="1917"/>
        <v>2</v>
      </c>
      <c r="K354" s="252">
        <f t="shared" si="1918"/>
        <v>2</v>
      </c>
      <c r="L354" s="252">
        <f t="shared" si="1919"/>
        <v>2</v>
      </c>
      <c r="M354" s="252">
        <f t="shared" si="1920"/>
        <v>0</v>
      </c>
      <c r="N354" s="252">
        <f t="shared" si="1921"/>
        <v>0</v>
      </c>
      <c r="O354" s="253">
        <f t="shared" si="1922"/>
        <v>0</v>
      </c>
      <c r="P354" s="252">
        <f t="shared" si="1923"/>
        <v>0</v>
      </c>
      <c r="Q354" s="252">
        <f t="shared" si="1924"/>
        <v>0</v>
      </c>
      <c r="R354" s="252">
        <f t="shared" si="1925"/>
        <v>0</v>
      </c>
      <c r="S354" s="254">
        <f t="shared" si="1926"/>
        <v>0</v>
      </c>
      <c r="T354" s="255">
        <f t="shared" si="1927"/>
        <v>4</v>
      </c>
      <c r="U354" s="252">
        <f t="shared" si="1928"/>
        <v>9</v>
      </c>
      <c r="V354" s="252">
        <f t="shared" si="1929"/>
        <v>0</v>
      </c>
      <c r="W354" s="252">
        <f t="shared" si="1930"/>
        <v>0</v>
      </c>
      <c r="X354" s="254">
        <f t="shared" si="1931"/>
        <v>0</v>
      </c>
      <c r="Y354" s="256">
        <f t="shared" si="1932"/>
        <v>3</v>
      </c>
      <c r="Z354" s="252">
        <f t="shared" si="1933"/>
        <v>10</v>
      </c>
      <c r="AA354" s="252">
        <f t="shared" si="1934"/>
        <v>0</v>
      </c>
      <c r="AB354" s="252">
        <f t="shared" si="1935"/>
        <v>0</v>
      </c>
      <c r="AC354" s="254">
        <f t="shared" si="1936"/>
        <v>0</v>
      </c>
      <c r="AD354" s="255">
        <f t="shared" si="1937"/>
        <v>3</v>
      </c>
      <c r="AE354" s="252">
        <f t="shared" si="1938"/>
        <v>0</v>
      </c>
      <c r="AF354" s="252">
        <f t="shared" si="1939"/>
        <v>0</v>
      </c>
      <c r="AG354" s="252">
        <f t="shared" si="1940"/>
        <v>0</v>
      </c>
      <c r="AH354" s="254">
        <f t="shared" si="1941"/>
        <v>0</v>
      </c>
      <c r="AI354" s="257">
        <f t="shared" si="1942"/>
        <v>4</v>
      </c>
      <c r="AJ354" s="252">
        <f t="shared" si="1943"/>
        <v>0</v>
      </c>
      <c r="AK354" s="252">
        <f t="shared" si="1944"/>
        <v>0</v>
      </c>
      <c r="AL354" s="252">
        <f t="shared" si="1945"/>
        <v>0</v>
      </c>
      <c r="AM354" s="254">
        <f t="shared" si="1946"/>
        <v>0</v>
      </c>
      <c r="AN354" s="257">
        <f t="shared" si="1947"/>
        <v>4</v>
      </c>
      <c r="AO354" s="252">
        <f t="shared" si="1948"/>
        <v>10</v>
      </c>
      <c r="AP354" s="252">
        <f t="shared" si="1949"/>
        <v>0</v>
      </c>
      <c r="AQ354" s="252">
        <f t="shared" si="1950"/>
        <v>0</v>
      </c>
      <c r="AR354" s="254">
        <f t="shared" si="1951"/>
        <v>0</v>
      </c>
      <c r="AS354" s="257">
        <f t="shared" si="1952"/>
        <v>3</v>
      </c>
      <c r="AT354" s="252">
        <f t="shared" si="1953"/>
        <v>0</v>
      </c>
      <c r="AU354" s="252">
        <f t="shared" si="1954"/>
        <v>0</v>
      </c>
      <c r="AV354" s="252">
        <f t="shared" si="1955"/>
        <v>0</v>
      </c>
      <c r="AW354" s="254">
        <f t="shared" si="1956"/>
        <v>0</v>
      </c>
      <c r="AX354" s="258">
        <f t="shared" si="1957"/>
        <v>4</v>
      </c>
      <c r="AY354" s="252">
        <f t="shared" si="1958"/>
        <v>10</v>
      </c>
      <c r="AZ354" s="252">
        <f t="shared" si="1959"/>
        <v>0</v>
      </c>
      <c r="BA354" s="252">
        <f t="shared" si="1960"/>
        <v>0</v>
      </c>
      <c r="BB354" s="254">
        <f t="shared" si="1961"/>
        <v>0</v>
      </c>
      <c r="BC354" s="257">
        <f t="shared" si="1962"/>
        <v>3</v>
      </c>
      <c r="BD354" s="259">
        <f t="shared" si="1963"/>
        <v>5</v>
      </c>
      <c r="BE354" s="252">
        <f t="shared" si="1964"/>
        <v>0</v>
      </c>
      <c r="BF354" s="252">
        <f t="shared" si="1965"/>
        <v>0</v>
      </c>
      <c r="BG354" s="254">
        <f t="shared" si="1966"/>
        <v>0</v>
      </c>
      <c r="BH354" s="257">
        <f t="shared" si="1967"/>
        <v>3</v>
      </c>
      <c r="BI354" s="252">
        <f t="shared" si="1968"/>
        <v>0</v>
      </c>
      <c r="BJ354" s="252">
        <f t="shared" si="1969"/>
        <v>0</v>
      </c>
      <c r="BK354" s="252">
        <f t="shared" si="1970"/>
        <v>0</v>
      </c>
      <c r="BL354" s="254">
        <f t="shared" si="1971"/>
        <v>0</v>
      </c>
      <c r="BM354" s="260">
        <f t="shared" si="1972"/>
        <v>4</v>
      </c>
      <c r="BN354" s="252">
        <f t="shared" si="1973"/>
        <v>0</v>
      </c>
      <c r="BO354" s="252">
        <f t="shared" si="1974"/>
        <v>0</v>
      </c>
      <c r="BP354" s="252">
        <f t="shared" si="1975"/>
        <v>0</v>
      </c>
      <c r="BQ354" s="254">
        <f t="shared" si="1976"/>
        <v>0</v>
      </c>
      <c r="BR354" s="261">
        <f t="shared" si="1977"/>
        <v>4</v>
      </c>
      <c r="BS354" s="252">
        <f t="shared" si="1978"/>
        <v>10</v>
      </c>
      <c r="BT354" s="252">
        <f t="shared" si="1979"/>
        <v>0</v>
      </c>
      <c r="BU354" s="252">
        <f t="shared" si="1980"/>
        <v>0</v>
      </c>
      <c r="BV354" s="254">
        <f t="shared" si="1981"/>
        <v>0</v>
      </c>
      <c r="BW354" s="261">
        <f t="shared" si="1982"/>
        <v>3</v>
      </c>
      <c r="BX354" s="262">
        <v>68</v>
      </c>
      <c r="BY354" s="262">
        <v>68</v>
      </c>
      <c r="BZ354" s="246" t="e">
        <f t="shared" si="1983"/>
        <v>#VALUE!</v>
      </c>
      <c r="CA354" s="246">
        <f t="shared" si="1984"/>
        <v>20</v>
      </c>
      <c r="CB354" s="246" t="e">
        <f t="shared" si="1985"/>
        <v>#VALUE!</v>
      </c>
      <c r="CC354" s="246" t="e">
        <f t="shared" si="1986"/>
        <v>#VALUE!</v>
      </c>
      <c r="CD354" s="246" t="e">
        <f t="shared" si="1987"/>
        <v>#VALUE!</v>
      </c>
      <c r="CE354" s="246" t="e">
        <f t="shared" si="1988"/>
        <v>#VALUE!</v>
      </c>
      <c r="CF354" s="246" t="e">
        <f t="shared" si="1989"/>
        <v>#VALUE!</v>
      </c>
      <c r="CG354" s="246" t="e">
        <f t="shared" si="1990"/>
        <v>#VALUE!</v>
      </c>
      <c r="CH354" s="246" t="e">
        <f t="shared" si="1991"/>
        <v>#VALUE!</v>
      </c>
      <c r="CI354" s="246" t="e">
        <f t="shared" si="1992"/>
        <v>#VALUE!</v>
      </c>
      <c r="CJ354" s="246" t="e">
        <f t="shared" si="1993"/>
        <v>#VALUE!</v>
      </c>
      <c r="CK354" s="246" t="e">
        <f t="shared" si="1994"/>
        <v>#VALUE!</v>
      </c>
      <c r="CL354" s="246" t="e">
        <f t="shared" si="1995"/>
        <v>#VALUE!</v>
      </c>
      <c r="CM354" s="246" t="e">
        <f t="shared" si="1996"/>
        <v>#VALUE!</v>
      </c>
      <c r="CN354" s="246" t="e">
        <f t="shared" si="1997"/>
        <v>#VALUE!</v>
      </c>
      <c r="CO354" s="263" t="str">
        <f t="shared" si="1998"/>
        <v>2023PEC AI 366</v>
      </c>
      <c r="CP354" s="246" t="e">
        <f t="shared" si="1999"/>
        <v>#VALUE!</v>
      </c>
      <c r="CQ354" s="211"/>
      <c r="CR354" s="246">
        <f t="shared" si="2000"/>
        <v>20</v>
      </c>
      <c r="CS354" s="246" t="e">
        <f t="shared" si="2001"/>
        <v>#VALUE!</v>
      </c>
      <c r="CT354" s="246" t="e">
        <f t="shared" si="2002"/>
        <v>#VALUE!</v>
      </c>
      <c r="CU354" s="246" t="e">
        <f t="shared" si="2003"/>
        <v>#VALUE!</v>
      </c>
      <c r="CV354" s="246" t="e">
        <f t="shared" si="2004"/>
        <v>#VALUE!</v>
      </c>
      <c r="CW354" s="246" t="e">
        <f t="shared" si="2005"/>
        <v>#VALUE!</v>
      </c>
      <c r="CX354" s="246" t="e">
        <f t="shared" si="2006"/>
        <v>#VALUE!</v>
      </c>
      <c r="CY354" s="246" t="e">
        <f t="shared" si="2007"/>
        <v>#VALUE!</v>
      </c>
      <c r="CZ354" s="246" t="e">
        <f t="shared" si="2008"/>
        <v>#VALUE!</v>
      </c>
      <c r="DA354" s="246" t="e">
        <f t="shared" si="2009"/>
        <v>#VALUE!</v>
      </c>
      <c r="DB354" s="246" t="e">
        <f t="shared" si="2010"/>
        <v>#VALUE!</v>
      </c>
      <c r="DC354" s="246" t="e">
        <f t="shared" si="2011"/>
        <v>#VALUE!</v>
      </c>
      <c r="DD354" s="246" t="e">
        <f t="shared" si="2012"/>
        <v>#VALUE!</v>
      </c>
      <c r="DE354" s="212"/>
      <c r="DF354" s="212" t="e">
        <f t="shared" si="2013"/>
        <v>#VALUE!</v>
      </c>
      <c r="DG354" s="212"/>
      <c r="DH354" s="212"/>
      <c r="DI354" s="212"/>
      <c r="DJ354" s="212"/>
      <c r="DK354" s="212">
        <v>13</v>
      </c>
      <c r="DL354" s="212" t="b">
        <f t="shared" si="2628"/>
        <v>1</v>
      </c>
      <c r="DM354" s="212"/>
      <c r="DN354" s="212"/>
      <c r="DO354" s="212"/>
      <c r="DP354" s="212"/>
      <c r="DQ354" s="212"/>
      <c r="DR354" s="264">
        <f t="shared" si="2014"/>
        <v>68</v>
      </c>
      <c r="DS354" s="241">
        <f t="shared" si="2015"/>
        <v>14</v>
      </c>
      <c r="DT354" s="212">
        <f t="shared" si="2016"/>
        <v>9</v>
      </c>
      <c r="DU354" s="212">
        <f t="shared" si="2017"/>
        <v>10</v>
      </c>
      <c r="DV354" s="212">
        <f t="shared" si="2018"/>
        <v>10</v>
      </c>
      <c r="DW354" s="212">
        <f t="shared" si="2019"/>
        <v>10</v>
      </c>
      <c r="DX354" s="264">
        <f t="shared" si="2020"/>
        <v>5</v>
      </c>
      <c r="DY354" s="265">
        <f t="shared" si="2021"/>
        <v>10</v>
      </c>
      <c r="DZ354" s="212">
        <f t="shared" si="2022"/>
        <v>68</v>
      </c>
      <c r="EA354" s="212">
        <f t="shared" si="2023"/>
        <v>14</v>
      </c>
      <c r="EB354" s="212">
        <f t="shared" si="2024"/>
        <v>0</v>
      </c>
      <c r="EC354" s="212">
        <f t="shared" ref="EC354:ED354" si="2636">IF(ISEVEN($B354),DT354,0)</f>
        <v>9</v>
      </c>
      <c r="ED354" s="212">
        <f t="shared" si="2636"/>
        <v>10</v>
      </c>
      <c r="EE354" s="212">
        <f t="shared" ref="EE354:EF354" si="2637">IF(ISODD($B354),DU354,0)</f>
        <v>0</v>
      </c>
      <c r="EF354" s="212">
        <f t="shared" si="2637"/>
        <v>0</v>
      </c>
      <c r="EG354" s="212">
        <f t="shared" si="2027"/>
        <v>10</v>
      </c>
      <c r="EH354" s="212">
        <f t="shared" si="2028"/>
        <v>0</v>
      </c>
      <c r="EI354" s="212">
        <f t="shared" ref="EI354:EJ354" si="2638">IF(ISEVEN($B354),DW354,0)</f>
        <v>10</v>
      </c>
      <c r="EJ354" s="264">
        <f t="shared" si="2638"/>
        <v>5</v>
      </c>
      <c r="EK354" s="212">
        <f t="shared" ref="EK354:EL354" si="2639">IF(ISODD($B354),DX354,0)</f>
        <v>0</v>
      </c>
      <c r="EL354" s="212">
        <f t="shared" si="2639"/>
        <v>0</v>
      </c>
      <c r="EM354" s="212">
        <f t="shared" si="2031"/>
        <v>10</v>
      </c>
      <c r="EN354" s="212"/>
      <c r="EO354" s="212"/>
      <c r="EP354" s="241">
        <f t="shared" si="2032"/>
        <v>14</v>
      </c>
      <c r="EQ354" s="212">
        <f t="shared" si="2033"/>
        <v>11</v>
      </c>
      <c r="ER354" s="212">
        <f t="shared" si="2034"/>
        <v>12</v>
      </c>
      <c r="ES354" s="212">
        <f t="shared" si="2035"/>
        <v>12</v>
      </c>
      <c r="ET354" s="264">
        <f t="shared" si="2036"/>
        <v>8</v>
      </c>
      <c r="EU354" s="212">
        <f t="shared" si="2037"/>
        <v>11</v>
      </c>
      <c r="EV354" s="212"/>
      <c r="EW354" s="212">
        <f t="shared" si="2038"/>
        <v>68</v>
      </c>
      <c r="EX354" s="212">
        <f t="shared" si="2039"/>
        <v>14</v>
      </c>
      <c r="EY354" s="212">
        <f t="shared" si="2040"/>
        <v>0</v>
      </c>
      <c r="EZ354" s="212">
        <f t="shared" ref="EZ354:FA354" si="2640">IF(ISEVEN($B354),EQ354,0)</f>
        <v>11</v>
      </c>
      <c r="FA354" s="212">
        <f t="shared" si="2640"/>
        <v>12</v>
      </c>
      <c r="FB354" s="212">
        <f t="shared" ref="FB354:FC354" si="2641">IF(ISODD($B354),ER354,0)</f>
        <v>0</v>
      </c>
      <c r="FC354" s="212">
        <f t="shared" si="2641"/>
        <v>0</v>
      </c>
      <c r="FD354" s="212">
        <f t="shared" si="2043"/>
        <v>12</v>
      </c>
      <c r="FE354" s="212">
        <f t="shared" si="2044"/>
        <v>0</v>
      </c>
      <c r="FF354" s="264">
        <f t="shared" ref="FF354:FG354" si="2642">IF(ISEVEN($B354),ET354,0)</f>
        <v>8</v>
      </c>
      <c r="FG354" s="212">
        <f t="shared" si="2642"/>
        <v>11</v>
      </c>
      <c r="FH354" s="212">
        <f t="shared" si="2046"/>
        <v>0</v>
      </c>
      <c r="FI354" s="212">
        <v>0</v>
      </c>
      <c r="FJ354" s="212">
        <v>0</v>
      </c>
      <c r="FK354" s="212"/>
      <c r="FL354" s="212"/>
      <c r="FM354" s="262">
        <v>68</v>
      </c>
    </row>
    <row r="355" spans="1:169" ht="15.75" customHeight="1" x14ac:dyDescent="0.2">
      <c r="A355" s="247">
        <v>342</v>
      </c>
      <c r="B355" s="248">
        <v>213423243345</v>
      </c>
      <c r="C355" s="249" t="s">
        <v>615</v>
      </c>
      <c r="D355" s="250"/>
      <c r="E355" s="251" t="s">
        <v>614</v>
      </c>
      <c r="F355" s="252">
        <f t="shared" si="1913"/>
        <v>2</v>
      </c>
      <c r="G355" s="252">
        <f t="shared" si="1914"/>
        <v>2</v>
      </c>
      <c r="H355" s="252">
        <f t="shared" si="1915"/>
        <v>2</v>
      </c>
      <c r="I355" s="252">
        <f t="shared" si="1916"/>
        <v>2</v>
      </c>
      <c r="J355" s="252">
        <f t="shared" si="1917"/>
        <v>2</v>
      </c>
      <c r="K355" s="252">
        <f t="shared" si="1918"/>
        <v>2</v>
      </c>
      <c r="L355" s="252">
        <f t="shared" si="1919"/>
        <v>2</v>
      </c>
      <c r="M355" s="252">
        <f t="shared" si="1920"/>
        <v>0</v>
      </c>
      <c r="N355" s="252">
        <f t="shared" si="1921"/>
        <v>0</v>
      </c>
      <c r="O355" s="253">
        <f t="shared" si="1922"/>
        <v>0</v>
      </c>
      <c r="P355" s="252">
        <f t="shared" si="1923"/>
        <v>10</v>
      </c>
      <c r="Q355" s="252">
        <f t="shared" si="1924"/>
        <v>0</v>
      </c>
      <c r="R355" s="252">
        <f t="shared" si="1925"/>
        <v>0</v>
      </c>
      <c r="S355" s="254">
        <f t="shared" si="1926"/>
        <v>0</v>
      </c>
      <c r="T355" s="255">
        <f t="shared" si="1927"/>
        <v>3</v>
      </c>
      <c r="U355" s="252">
        <f t="shared" si="1928"/>
        <v>0</v>
      </c>
      <c r="V355" s="252">
        <f t="shared" si="1929"/>
        <v>0</v>
      </c>
      <c r="W355" s="252">
        <f t="shared" si="1930"/>
        <v>0</v>
      </c>
      <c r="X355" s="254">
        <f t="shared" si="1931"/>
        <v>0</v>
      </c>
      <c r="Y355" s="256">
        <f t="shared" si="1932"/>
        <v>4</v>
      </c>
      <c r="Z355" s="252">
        <f t="shared" si="1933"/>
        <v>0</v>
      </c>
      <c r="AA355" s="252">
        <f t="shared" si="1934"/>
        <v>0</v>
      </c>
      <c r="AB355" s="252">
        <f t="shared" si="1935"/>
        <v>0</v>
      </c>
      <c r="AC355" s="254">
        <f t="shared" si="1936"/>
        <v>0</v>
      </c>
      <c r="AD355" s="255">
        <f t="shared" si="1937"/>
        <v>4</v>
      </c>
      <c r="AE355" s="252">
        <f t="shared" si="1938"/>
        <v>10</v>
      </c>
      <c r="AF355" s="252">
        <f t="shared" si="1939"/>
        <v>0</v>
      </c>
      <c r="AG355" s="252">
        <f t="shared" si="1940"/>
        <v>0</v>
      </c>
      <c r="AH355" s="254">
        <f t="shared" si="1941"/>
        <v>0</v>
      </c>
      <c r="AI355" s="257">
        <f t="shared" si="1942"/>
        <v>3</v>
      </c>
      <c r="AJ355" s="252">
        <f t="shared" si="1943"/>
        <v>9</v>
      </c>
      <c r="AK355" s="252">
        <f t="shared" si="1944"/>
        <v>0</v>
      </c>
      <c r="AL355" s="252">
        <f t="shared" si="1945"/>
        <v>0</v>
      </c>
      <c r="AM355" s="254">
        <f t="shared" si="1946"/>
        <v>0</v>
      </c>
      <c r="AN355" s="257">
        <f t="shared" si="1947"/>
        <v>3</v>
      </c>
      <c r="AO355" s="252">
        <f t="shared" si="1948"/>
        <v>0</v>
      </c>
      <c r="AP355" s="252">
        <f t="shared" si="1949"/>
        <v>0</v>
      </c>
      <c r="AQ355" s="252">
        <f t="shared" si="1950"/>
        <v>0</v>
      </c>
      <c r="AR355" s="254">
        <f t="shared" si="1951"/>
        <v>0</v>
      </c>
      <c r="AS355" s="257">
        <f t="shared" si="1952"/>
        <v>4</v>
      </c>
      <c r="AT355" s="252">
        <f t="shared" si="1953"/>
        <v>10</v>
      </c>
      <c r="AU355" s="252">
        <f t="shared" si="1954"/>
        <v>0</v>
      </c>
      <c r="AV355" s="252">
        <f t="shared" si="1955"/>
        <v>0</v>
      </c>
      <c r="AW355" s="254">
        <f t="shared" si="1956"/>
        <v>0</v>
      </c>
      <c r="AX355" s="258">
        <f t="shared" si="1957"/>
        <v>3</v>
      </c>
      <c r="AY355" s="252">
        <f t="shared" si="1958"/>
        <v>0</v>
      </c>
      <c r="AZ355" s="252">
        <f t="shared" si="1959"/>
        <v>0</v>
      </c>
      <c r="BA355" s="252">
        <f t="shared" si="1960"/>
        <v>0</v>
      </c>
      <c r="BB355" s="254">
        <f t="shared" si="1961"/>
        <v>0</v>
      </c>
      <c r="BC355" s="257">
        <f t="shared" si="1962"/>
        <v>4</v>
      </c>
      <c r="BD355" s="252">
        <f t="shared" si="1963"/>
        <v>0</v>
      </c>
      <c r="BE355" s="252">
        <f t="shared" si="1964"/>
        <v>0</v>
      </c>
      <c r="BF355" s="252">
        <f t="shared" si="1965"/>
        <v>0</v>
      </c>
      <c r="BG355" s="254">
        <f t="shared" si="1966"/>
        <v>0</v>
      </c>
      <c r="BH355" s="257">
        <f t="shared" si="1967"/>
        <v>4</v>
      </c>
      <c r="BI355" s="259">
        <f t="shared" si="1968"/>
        <v>5</v>
      </c>
      <c r="BJ355" s="252">
        <f t="shared" si="1969"/>
        <v>0</v>
      </c>
      <c r="BK355" s="252">
        <f t="shared" si="1970"/>
        <v>0</v>
      </c>
      <c r="BL355" s="254">
        <f t="shared" si="1971"/>
        <v>0</v>
      </c>
      <c r="BM355" s="260">
        <f t="shared" si="1972"/>
        <v>3</v>
      </c>
      <c r="BN355" s="252">
        <f t="shared" si="1973"/>
        <v>10</v>
      </c>
      <c r="BO355" s="252">
        <f t="shared" si="1974"/>
        <v>0</v>
      </c>
      <c r="BP355" s="252">
        <f t="shared" si="1975"/>
        <v>0</v>
      </c>
      <c r="BQ355" s="254">
        <f t="shared" si="1976"/>
        <v>0</v>
      </c>
      <c r="BR355" s="261">
        <f t="shared" si="1977"/>
        <v>3</v>
      </c>
      <c r="BS355" s="252">
        <f t="shared" si="1978"/>
        <v>0</v>
      </c>
      <c r="BT355" s="252">
        <f t="shared" si="1979"/>
        <v>0</v>
      </c>
      <c r="BU355" s="252">
        <f t="shared" si="1980"/>
        <v>0</v>
      </c>
      <c r="BV355" s="254">
        <f t="shared" si="1981"/>
        <v>0</v>
      </c>
      <c r="BW355" s="261">
        <f t="shared" si="1982"/>
        <v>4</v>
      </c>
      <c r="BX355" s="262">
        <v>68</v>
      </c>
      <c r="BY355" s="262">
        <v>68</v>
      </c>
      <c r="BZ355" s="246" t="e">
        <f t="shared" si="1983"/>
        <v>#VALUE!</v>
      </c>
      <c r="CA355" s="246">
        <f t="shared" si="1984"/>
        <v>20</v>
      </c>
      <c r="CB355" s="246" t="e">
        <f t="shared" si="1985"/>
        <v>#VALUE!</v>
      </c>
      <c r="CC355" s="246" t="e">
        <f t="shared" si="1986"/>
        <v>#VALUE!</v>
      </c>
      <c r="CD355" s="246" t="e">
        <f t="shared" si="1987"/>
        <v>#VALUE!</v>
      </c>
      <c r="CE355" s="246" t="e">
        <f t="shared" si="1988"/>
        <v>#VALUE!</v>
      </c>
      <c r="CF355" s="246" t="e">
        <f t="shared" si="1989"/>
        <v>#VALUE!</v>
      </c>
      <c r="CG355" s="246" t="e">
        <f t="shared" si="1990"/>
        <v>#VALUE!</v>
      </c>
      <c r="CH355" s="246" t="e">
        <f t="shared" si="1991"/>
        <v>#VALUE!</v>
      </c>
      <c r="CI355" s="246" t="e">
        <f t="shared" si="1992"/>
        <v>#VALUE!</v>
      </c>
      <c r="CJ355" s="246" t="e">
        <f t="shared" si="1993"/>
        <v>#VALUE!</v>
      </c>
      <c r="CK355" s="246" t="e">
        <f t="shared" si="1994"/>
        <v>#VALUE!</v>
      </c>
      <c r="CL355" s="246" t="e">
        <f t="shared" si="1995"/>
        <v>#VALUE!</v>
      </c>
      <c r="CM355" s="246" t="e">
        <f t="shared" si="1996"/>
        <v>#VALUE!</v>
      </c>
      <c r="CN355" s="246" t="e">
        <f t="shared" si="1997"/>
        <v>#VALUE!</v>
      </c>
      <c r="CO355" s="263" t="str">
        <f t="shared" si="1998"/>
        <v>2023PEC AI 368</v>
      </c>
      <c r="CP355" s="246" t="e">
        <f t="shared" si="1999"/>
        <v>#VALUE!</v>
      </c>
      <c r="CQ355" s="211"/>
      <c r="CR355" s="246">
        <f t="shared" si="2000"/>
        <v>20</v>
      </c>
      <c r="CS355" s="246" t="e">
        <f t="shared" si="2001"/>
        <v>#VALUE!</v>
      </c>
      <c r="CT355" s="246" t="e">
        <f t="shared" si="2002"/>
        <v>#VALUE!</v>
      </c>
      <c r="CU355" s="246" t="e">
        <f t="shared" si="2003"/>
        <v>#VALUE!</v>
      </c>
      <c r="CV355" s="246" t="e">
        <f t="shared" si="2004"/>
        <v>#VALUE!</v>
      </c>
      <c r="CW355" s="246" t="e">
        <f t="shared" si="2005"/>
        <v>#VALUE!</v>
      </c>
      <c r="CX355" s="246" t="e">
        <f t="shared" si="2006"/>
        <v>#VALUE!</v>
      </c>
      <c r="CY355" s="246" t="e">
        <f t="shared" si="2007"/>
        <v>#VALUE!</v>
      </c>
      <c r="CZ355" s="246" t="e">
        <f t="shared" si="2008"/>
        <v>#VALUE!</v>
      </c>
      <c r="DA355" s="246" t="e">
        <f t="shared" si="2009"/>
        <v>#VALUE!</v>
      </c>
      <c r="DB355" s="246" t="e">
        <f t="shared" si="2010"/>
        <v>#VALUE!</v>
      </c>
      <c r="DC355" s="246" t="e">
        <f t="shared" si="2011"/>
        <v>#VALUE!</v>
      </c>
      <c r="DD355" s="246" t="e">
        <f t="shared" si="2012"/>
        <v>#VALUE!</v>
      </c>
      <c r="DE355" s="212"/>
      <c r="DF355" s="212" t="e">
        <f t="shared" si="2013"/>
        <v>#VALUE!</v>
      </c>
      <c r="DG355" s="212"/>
      <c r="DH355" s="212"/>
      <c r="DI355" s="212"/>
      <c r="DJ355" s="212"/>
      <c r="DK355" s="212"/>
      <c r="DL355" s="212"/>
      <c r="DM355" s="212"/>
      <c r="DN355" s="212"/>
      <c r="DO355" s="212"/>
      <c r="DP355" s="212"/>
      <c r="DQ355" s="212"/>
      <c r="DR355" s="264">
        <f t="shared" si="2014"/>
        <v>68</v>
      </c>
      <c r="DS355" s="241">
        <f t="shared" si="2015"/>
        <v>14</v>
      </c>
      <c r="DT355" s="212">
        <f t="shared" si="2016"/>
        <v>10</v>
      </c>
      <c r="DU355" s="212">
        <f t="shared" si="2017"/>
        <v>10</v>
      </c>
      <c r="DV355" s="212">
        <f t="shared" si="2018"/>
        <v>9</v>
      </c>
      <c r="DW355" s="212">
        <f t="shared" si="2019"/>
        <v>10</v>
      </c>
      <c r="DX355" s="264">
        <f t="shared" si="2020"/>
        <v>5</v>
      </c>
      <c r="DY355" s="265">
        <f t="shared" si="2021"/>
        <v>10</v>
      </c>
      <c r="DZ355" s="212">
        <f t="shared" si="2022"/>
        <v>68</v>
      </c>
      <c r="EA355" s="212">
        <f t="shared" si="2023"/>
        <v>14</v>
      </c>
      <c r="EB355" s="212">
        <f t="shared" si="2024"/>
        <v>10</v>
      </c>
      <c r="EC355" s="212">
        <f t="shared" ref="EC355:ED355" si="2643">IF(ISEVEN($B355),DT355,0)</f>
        <v>0</v>
      </c>
      <c r="ED355" s="212">
        <f t="shared" si="2643"/>
        <v>0</v>
      </c>
      <c r="EE355" s="212">
        <f t="shared" ref="EE355:EF355" si="2644">IF(ISODD($B355),DU355,0)</f>
        <v>10</v>
      </c>
      <c r="EF355" s="212">
        <f t="shared" si="2644"/>
        <v>9</v>
      </c>
      <c r="EG355" s="212">
        <f t="shared" si="2027"/>
        <v>0</v>
      </c>
      <c r="EH355" s="212">
        <f t="shared" si="2028"/>
        <v>10</v>
      </c>
      <c r="EI355" s="212">
        <f t="shared" ref="EI355:EJ355" si="2645">IF(ISEVEN($B355),DW355,0)</f>
        <v>0</v>
      </c>
      <c r="EJ355" s="212">
        <f t="shared" si="2645"/>
        <v>0</v>
      </c>
      <c r="EK355" s="264">
        <f t="shared" ref="EK355:EL355" si="2646">IF(ISODD($B355),DX355,0)</f>
        <v>5</v>
      </c>
      <c r="EL355" s="212">
        <f t="shared" si="2646"/>
        <v>10</v>
      </c>
      <c r="EM355" s="212">
        <f t="shared" si="2031"/>
        <v>0</v>
      </c>
      <c r="EN355" s="212"/>
      <c r="EO355" s="212"/>
      <c r="EP355" s="241">
        <f t="shared" si="2032"/>
        <v>14</v>
      </c>
      <c r="EQ355" s="212">
        <f t="shared" si="2033"/>
        <v>12</v>
      </c>
      <c r="ER355" s="212">
        <f t="shared" si="2034"/>
        <v>12</v>
      </c>
      <c r="ES355" s="212">
        <f t="shared" si="2035"/>
        <v>11</v>
      </c>
      <c r="ET355" s="264">
        <f t="shared" si="2036"/>
        <v>8</v>
      </c>
      <c r="EU355" s="212">
        <f t="shared" si="2037"/>
        <v>11</v>
      </c>
      <c r="EV355" s="212"/>
      <c r="EW355" s="212">
        <f t="shared" si="2038"/>
        <v>68</v>
      </c>
      <c r="EX355" s="212">
        <f t="shared" si="2039"/>
        <v>14</v>
      </c>
      <c r="EY355" s="212">
        <f t="shared" si="2040"/>
        <v>12</v>
      </c>
      <c r="EZ355" s="212">
        <f t="shared" ref="EZ355:FA355" si="2647">IF(ISEVEN($B355),EQ355,0)</f>
        <v>0</v>
      </c>
      <c r="FA355" s="212">
        <f t="shared" si="2647"/>
        <v>0</v>
      </c>
      <c r="FB355" s="212">
        <f t="shared" ref="FB355:FC355" si="2648">IF(ISODD($B355),ER355,0)</f>
        <v>12</v>
      </c>
      <c r="FC355" s="212">
        <f t="shared" si="2648"/>
        <v>11</v>
      </c>
      <c r="FD355" s="212">
        <f t="shared" si="2043"/>
        <v>0</v>
      </c>
      <c r="FE355" s="264">
        <f t="shared" si="2044"/>
        <v>8</v>
      </c>
      <c r="FF355" s="212">
        <f t="shared" ref="FF355:FG355" si="2649">IF(ISEVEN($B355),ET355,0)</f>
        <v>0</v>
      </c>
      <c r="FG355" s="212">
        <f t="shared" si="2649"/>
        <v>0</v>
      </c>
      <c r="FH355" s="212">
        <f t="shared" si="2046"/>
        <v>11</v>
      </c>
      <c r="FI355" s="212">
        <v>0</v>
      </c>
      <c r="FJ355" s="212">
        <v>0</v>
      </c>
      <c r="FK355" s="212"/>
      <c r="FL355" s="212"/>
      <c r="FM355" s="262">
        <v>68</v>
      </c>
    </row>
    <row r="356" spans="1:169" ht="15.75" customHeight="1" x14ac:dyDescent="0.2">
      <c r="A356" s="268">
        <v>343</v>
      </c>
      <c r="B356" s="248">
        <v>213423243346</v>
      </c>
      <c r="C356" s="249" t="s">
        <v>615</v>
      </c>
      <c r="D356" s="250"/>
      <c r="E356" s="251" t="s">
        <v>616</v>
      </c>
      <c r="F356" s="252">
        <f t="shared" si="1913"/>
        <v>2</v>
      </c>
      <c r="G356" s="252">
        <f t="shared" si="1914"/>
        <v>2</v>
      </c>
      <c r="H356" s="252">
        <f t="shared" si="1915"/>
        <v>2</v>
      </c>
      <c r="I356" s="252">
        <f t="shared" si="1916"/>
        <v>2</v>
      </c>
      <c r="J356" s="252">
        <f t="shared" si="1917"/>
        <v>2</v>
      </c>
      <c r="K356" s="252">
        <f t="shared" si="1918"/>
        <v>2</v>
      </c>
      <c r="L356" s="252">
        <f t="shared" si="1919"/>
        <v>0</v>
      </c>
      <c r="M356" s="252">
        <f t="shared" si="1920"/>
        <v>0</v>
      </c>
      <c r="N356" s="252">
        <f t="shared" si="1921"/>
        <v>0</v>
      </c>
      <c r="O356" s="253">
        <f t="shared" si="1922"/>
        <v>0</v>
      </c>
      <c r="P356" s="252">
        <f t="shared" si="1923"/>
        <v>0</v>
      </c>
      <c r="Q356" s="252">
        <f t="shared" si="1924"/>
        <v>0</v>
      </c>
      <c r="R356" s="252">
        <f t="shared" si="1925"/>
        <v>0</v>
      </c>
      <c r="S356" s="254">
        <f t="shared" si="1926"/>
        <v>0</v>
      </c>
      <c r="T356" s="255">
        <f t="shared" si="1927"/>
        <v>4</v>
      </c>
      <c r="U356" s="252">
        <f t="shared" si="1928"/>
        <v>9</v>
      </c>
      <c r="V356" s="252">
        <f t="shared" si="1929"/>
        <v>0</v>
      </c>
      <c r="W356" s="252">
        <f t="shared" si="1930"/>
        <v>0</v>
      </c>
      <c r="X356" s="254">
        <f t="shared" si="1931"/>
        <v>0</v>
      </c>
      <c r="Y356" s="256">
        <f t="shared" si="1932"/>
        <v>3</v>
      </c>
      <c r="Z356" s="252">
        <f t="shared" si="1933"/>
        <v>9</v>
      </c>
      <c r="AA356" s="252">
        <f t="shared" si="1934"/>
        <v>0</v>
      </c>
      <c r="AB356" s="252">
        <f t="shared" si="1935"/>
        <v>0</v>
      </c>
      <c r="AC356" s="254">
        <f t="shared" si="1936"/>
        <v>0</v>
      </c>
      <c r="AD356" s="255">
        <f t="shared" si="1937"/>
        <v>3</v>
      </c>
      <c r="AE356" s="252">
        <f t="shared" si="1938"/>
        <v>0</v>
      </c>
      <c r="AF356" s="252">
        <f t="shared" si="1939"/>
        <v>0</v>
      </c>
      <c r="AG356" s="252">
        <f t="shared" si="1940"/>
        <v>0</v>
      </c>
      <c r="AH356" s="254">
        <f t="shared" si="1941"/>
        <v>0</v>
      </c>
      <c r="AI356" s="257">
        <f t="shared" si="1942"/>
        <v>4</v>
      </c>
      <c r="AJ356" s="252">
        <f t="shared" si="1943"/>
        <v>0</v>
      </c>
      <c r="AK356" s="252">
        <f t="shared" si="1944"/>
        <v>0</v>
      </c>
      <c r="AL356" s="252">
        <f t="shared" si="1945"/>
        <v>0</v>
      </c>
      <c r="AM356" s="254">
        <f t="shared" si="1946"/>
        <v>0</v>
      </c>
      <c r="AN356" s="257">
        <f t="shared" si="1947"/>
        <v>4</v>
      </c>
      <c r="AO356" s="252">
        <f t="shared" si="1948"/>
        <v>9</v>
      </c>
      <c r="AP356" s="252">
        <f t="shared" si="1949"/>
        <v>0</v>
      </c>
      <c r="AQ356" s="252">
        <f t="shared" si="1950"/>
        <v>0</v>
      </c>
      <c r="AR356" s="254">
        <f t="shared" si="1951"/>
        <v>0</v>
      </c>
      <c r="AS356" s="257">
        <f t="shared" si="1952"/>
        <v>3</v>
      </c>
      <c r="AT356" s="252">
        <f t="shared" si="1953"/>
        <v>0</v>
      </c>
      <c r="AU356" s="252">
        <f t="shared" si="1954"/>
        <v>0</v>
      </c>
      <c r="AV356" s="252">
        <f t="shared" si="1955"/>
        <v>0</v>
      </c>
      <c r="AW356" s="254">
        <f t="shared" si="1956"/>
        <v>0</v>
      </c>
      <c r="AX356" s="258">
        <f t="shared" si="1957"/>
        <v>4</v>
      </c>
      <c r="AY356" s="252">
        <f t="shared" si="1958"/>
        <v>9</v>
      </c>
      <c r="AZ356" s="252">
        <f t="shared" si="1959"/>
        <v>0</v>
      </c>
      <c r="BA356" s="252">
        <f t="shared" si="1960"/>
        <v>0</v>
      </c>
      <c r="BB356" s="254">
        <f t="shared" si="1961"/>
        <v>0</v>
      </c>
      <c r="BC356" s="257">
        <f t="shared" si="1962"/>
        <v>3</v>
      </c>
      <c r="BD356" s="259">
        <f t="shared" si="1963"/>
        <v>5</v>
      </c>
      <c r="BE356" s="252">
        <f t="shared" si="1964"/>
        <v>0</v>
      </c>
      <c r="BF356" s="252">
        <f t="shared" si="1965"/>
        <v>0</v>
      </c>
      <c r="BG356" s="254">
        <f t="shared" si="1966"/>
        <v>0</v>
      </c>
      <c r="BH356" s="257">
        <f t="shared" si="1967"/>
        <v>3</v>
      </c>
      <c r="BI356" s="252">
        <f t="shared" si="1968"/>
        <v>0</v>
      </c>
      <c r="BJ356" s="252">
        <f t="shared" si="1969"/>
        <v>0</v>
      </c>
      <c r="BK356" s="252">
        <f t="shared" si="1970"/>
        <v>0</v>
      </c>
      <c r="BL356" s="254">
        <f t="shared" si="1971"/>
        <v>0</v>
      </c>
      <c r="BM356" s="260">
        <f t="shared" si="1972"/>
        <v>4</v>
      </c>
      <c r="BN356" s="252">
        <f t="shared" si="1973"/>
        <v>0</v>
      </c>
      <c r="BO356" s="252">
        <f t="shared" si="1974"/>
        <v>0</v>
      </c>
      <c r="BP356" s="252">
        <f t="shared" si="1975"/>
        <v>0</v>
      </c>
      <c r="BQ356" s="254">
        <f t="shared" si="1976"/>
        <v>0</v>
      </c>
      <c r="BR356" s="261">
        <f t="shared" si="1977"/>
        <v>4</v>
      </c>
      <c r="BS356" s="252">
        <f t="shared" si="1978"/>
        <v>9</v>
      </c>
      <c r="BT356" s="252">
        <f t="shared" si="1979"/>
        <v>0</v>
      </c>
      <c r="BU356" s="252">
        <f t="shared" si="1980"/>
        <v>0</v>
      </c>
      <c r="BV356" s="254">
        <f t="shared" si="1981"/>
        <v>0</v>
      </c>
      <c r="BW356" s="261">
        <f t="shared" si="1982"/>
        <v>3</v>
      </c>
      <c r="BX356" s="262">
        <v>62</v>
      </c>
      <c r="BY356" s="262">
        <v>62</v>
      </c>
      <c r="BZ356" s="246" t="e">
        <f t="shared" si="1983"/>
        <v>#VALUE!</v>
      </c>
      <c r="CA356" s="246">
        <f t="shared" si="1984"/>
        <v>20</v>
      </c>
      <c r="CB356" s="246" t="e">
        <f t="shared" si="1985"/>
        <v>#VALUE!</v>
      </c>
      <c r="CC356" s="246" t="e">
        <f t="shared" si="1986"/>
        <v>#VALUE!</v>
      </c>
      <c r="CD356" s="246" t="e">
        <f t="shared" si="1987"/>
        <v>#VALUE!</v>
      </c>
      <c r="CE356" s="246" t="e">
        <f t="shared" si="1988"/>
        <v>#VALUE!</v>
      </c>
      <c r="CF356" s="246" t="e">
        <f t="shared" si="1989"/>
        <v>#VALUE!</v>
      </c>
      <c r="CG356" s="246" t="e">
        <f t="shared" si="1990"/>
        <v>#VALUE!</v>
      </c>
      <c r="CH356" s="246" t="e">
        <f t="shared" si="1991"/>
        <v>#VALUE!</v>
      </c>
      <c r="CI356" s="246" t="e">
        <f t="shared" si="1992"/>
        <v>#VALUE!</v>
      </c>
      <c r="CJ356" s="246" t="e">
        <f t="shared" si="1993"/>
        <v>#VALUE!</v>
      </c>
      <c r="CK356" s="246" t="e">
        <f t="shared" si="1994"/>
        <v>#VALUE!</v>
      </c>
      <c r="CL356" s="246" t="e">
        <f t="shared" si="1995"/>
        <v>#VALUE!</v>
      </c>
      <c r="CM356" s="246" t="e">
        <f t="shared" si="1996"/>
        <v>#VALUE!</v>
      </c>
      <c r="CN356" s="246" t="e">
        <f t="shared" si="1997"/>
        <v>#VALUE!</v>
      </c>
      <c r="CO356" s="263" t="str">
        <f t="shared" si="1998"/>
        <v>2023PEC AI 368</v>
      </c>
      <c r="CP356" s="246" t="e">
        <f t="shared" si="1999"/>
        <v>#VALUE!</v>
      </c>
      <c r="CQ356" s="211"/>
      <c r="CR356" s="246">
        <f t="shared" si="2000"/>
        <v>20</v>
      </c>
      <c r="CS356" s="246" t="e">
        <f t="shared" si="2001"/>
        <v>#VALUE!</v>
      </c>
      <c r="CT356" s="246" t="e">
        <f t="shared" si="2002"/>
        <v>#VALUE!</v>
      </c>
      <c r="CU356" s="246" t="e">
        <f t="shared" si="2003"/>
        <v>#VALUE!</v>
      </c>
      <c r="CV356" s="246" t="e">
        <f t="shared" si="2004"/>
        <v>#VALUE!</v>
      </c>
      <c r="CW356" s="246" t="e">
        <f t="shared" si="2005"/>
        <v>#VALUE!</v>
      </c>
      <c r="CX356" s="246" t="e">
        <f t="shared" si="2006"/>
        <v>#VALUE!</v>
      </c>
      <c r="CY356" s="246" t="e">
        <f t="shared" si="2007"/>
        <v>#VALUE!</v>
      </c>
      <c r="CZ356" s="246" t="e">
        <f t="shared" si="2008"/>
        <v>#VALUE!</v>
      </c>
      <c r="DA356" s="246" t="e">
        <f t="shared" si="2009"/>
        <v>#VALUE!</v>
      </c>
      <c r="DB356" s="246" t="e">
        <f t="shared" si="2010"/>
        <v>#VALUE!</v>
      </c>
      <c r="DC356" s="246" t="e">
        <f t="shared" si="2011"/>
        <v>#VALUE!</v>
      </c>
      <c r="DD356" s="246" t="e">
        <f t="shared" si="2012"/>
        <v>#VALUE!</v>
      </c>
      <c r="DE356" s="212"/>
      <c r="DF356" s="212" t="e">
        <f t="shared" si="2013"/>
        <v>#VALUE!</v>
      </c>
      <c r="DG356" s="212"/>
      <c r="DH356" s="212"/>
      <c r="DI356" s="212"/>
      <c r="DJ356" s="212"/>
      <c r="DK356" s="212"/>
      <c r="DL356" s="212"/>
      <c r="DM356" s="212"/>
      <c r="DN356" s="212"/>
      <c r="DO356" s="212"/>
      <c r="DP356" s="212"/>
      <c r="DQ356" s="212"/>
      <c r="DR356" s="264">
        <f t="shared" si="2014"/>
        <v>62</v>
      </c>
      <c r="DS356" s="241">
        <f t="shared" si="2015"/>
        <v>12</v>
      </c>
      <c r="DT356" s="212">
        <f t="shared" si="2016"/>
        <v>9</v>
      </c>
      <c r="DU356" s="212">
        <f t="shared" si="2017"/>
        <v>9</v>
      </c>
      <c r="DV356" s="212">
        <f t="shared" si="2018"/>
        <v>9</v>
      </c>
      <c r="DW356" s="212">
        <f t="shared" si="2019"/>
        <v>9</v>
      </c>
      <c r="DX356" s="264">
        <f t="shared" si="2020"/>
        <v>5</v>
      </c>
      <c r="DY356" s="265">
        <f t="shared" si="2021"/>
        <v>9</v>
      </c>
      <c r="DZ356" s="212">
        <f t="shared" si="2022"/>
        <v>62</v>
      </c>
      <c r="EA356" s="212">
        <f t="shared" si="2023"/>
        <v>12</v>
      </c>
      <c r="EB356" s="212">
        <f t="shared" si="2024"/>
        <v>0</v>
      </c>
      <c r="EC356" s="212">
        <f t="shared" ref="EC356:ED356" si="2650">IF(ISEVEN($B356),DT356,0)</f>
        <v>9</v>
      </c>
      <c r="ED356" s="212">
        <f t="shared" si="2650"/>
        <v>9</v>
      </c>
      <c r="EE356" s="212">
        <f t="shared" ref="EE356:EF356" si="2651">IF(ISODD($B356),DU356,0)</f>
        <v>0</v>
      </c>
      <c r="EF356" s="212">
        <f t="shared" si="2651"/>
        <v>0</v>
      </c>
      <c r="EG356" s="212">
        <f t="shared" si="2027"/>
        <v>9</v>
      </c>
      <c r="EH356" s="212">
        <f t="shared" si="2028"/>
        <v>0</v>
      </c>
      <c r="EI356" s="212">
        <f t="shared" ref="EI356:EJ356" si="2652">IF(ISEVEN($B356),DW356,0)</f>
        <v>9</v>
      </c>
      <c r="EJ356" s="264">
        <f t="shared" si="2652"/>
        <v>5</v>
      </c>
      <c r="EK356" s="212">
        <f t="shared" ref="EK356:EL356" si="2653">IF(ISODD($B356),DX356,0)</f>
        <v>0</v>
      </c>
      <c r="EL356" s="212">
        <f t="shared" si="2653"/>
        <v>0</v>
      </c>
      <c r="EM356" s="212">
        <f t="shared" si="2031"/>
        <v>9</v>
      </c>
      <c r="EN356" s="212"/>
      <c r="EO356" s="212"/>
      <c r="EP356" s="241">
        <f t="shared" si="2032"/>
        <v>12</v>
      </c>
      <c r="EQ356" s="212">
        <f t="shared" si="2033"/>
        <v>10</v>
      </c>
      <c r="ER356" s="212">
        <f t="shared" si="2034"/>
        <v>11</v>
      </c>
      <c r="ES356" s="212">
        <f t="shared" si="2035"/>
        <v>11</v>
      </c>
      <c r="ET356" s="264">
        <f t="shared" si="2036"/>
        <v>8</v>
      </c>
      <c r="EU356" s="212">
        <f t="shared" si="2037"/>
        <v>10</v>
      </c>
      <c r="EV356" s="212"/>
      <c r="EW356" s="212">
        <f t="shared" si="2038"/>
        <v>62</v>
      </c>
      <c r="EX356" s="212">
        <f t="shared" si="2039"/>
        <v>12</v>
      </c>
      <c r="EY356" s="212">
        <f t="shared" si="2040"/>
        <v>0</v>
      </c>
      <c r="EZ356" s="212">
        <f t="shared" ref="EZ356:FA356" si="2654">IF(ISEVEN($B356),EQ356,0)</f>
        <v>10</v>
      </c>
      <c r="FA356" s="212">
        <f t="shared" si="2654"/>
        <v>11</v>
      </c>
      <c r="FB356" s="212">
        <f t="shared" ref="FB356:FC356" si="2655">IF(ISODD($B356),ER356,0)</f>
        <v>0</v>
      </c>
      <c r="FC356" s="212">
        <f t="shared" si="2655"/>
        <v>0</v>
      </c>
      <c r="FD356" s="212">
        <f t="shared" si="2043"/>
        <v>11</v>
      </c>
      <c r="FE356" s="212">
        <f t="shared" si="2044"/>
        <v>0</v>
      </c>
      <c r="FF356" s="264">
        <f t="shared" ref="FF356:FG356" si="2656">IF(ISEVEN($B356),ET356,0)</f>
        <v>8</v>
      </c>
      <c r="FG356" s="212">
        <f t="shared" si="2656"/>
        <v>10</v>
      </c>
      <c r="FH356" s="212">
        <f t="shared" si="2046"/>
        <v>0</v>
      </c>
      <c r="FI356" s="212">
        <v>0</v>
      </c>
      <c r="FJ356" s="212">
        <v>0</v>
      </c>
      <c r="FK356" s="212"/>
      <c r="FL356" s="212"/>
      <c r="FM356" s="262">
        <v>62</v>
      </c>
    </row>
    <row r="357" spans="1:169" ht="15.75" customHeight="1" x14ac:dyDescent="0.2">
      <c r="A357" s="247">
        <v>344</v>
      </c>
      <c r="B357" s="248">
        <v>213423243348</v>
      </c>
      <c r="C357" s="249" t="s">
        <v>617</v>
      </c>
      <c r="D357" s="250"/>
      <c r="E357" s="251" t="s">
        <v>618</v>
      </c>
      <c r="F357" s="252">
        <f t="shared" si="1913"/>
        <v>2</v>
      </c>
      <c r="G357" s="252">
        <f t="shared" si="1914"/>
        <v>2</v>
      </c>
      <c r="H357" s="252">
        <f t="shared" si="1915"/>
        <v>2</v>
      </c>
      <c r="I357" s="252">
        <f t="shared" si="1916"/>
        <v>2</v>
      </c>
      <c r="J357" s="252">
        <f t="shared" si="1917"/>
        <v>2</v>
      </c>
      <c r="K357" s="252">
        <f t="shared" si="1918"/>
        <v>2</v>
      </c>
      <c r="L357" s="252">
        <f t="shared" si="1919"/>
        <v>2</v>
      </c>
      <c r="M357" s="252">
        <f t="shared" si="1920"/>
        <v>2</v>
      </c>
      <c r="N357" s="252">
        <f t="shared" si="1921"/>
        <v>1</v>
      </c>
      <c r="O357" s="253">
        <f t="shared" si="1922"/>
        <v>0</v>
      </c>
      <c r="P357" s="252">
        <f t="shared" si="1923"/>
        <v>0</v>
      </c>
      <c r="Q357" s="252">
        <f t="shared" si="1924"/>
        <v>0</v>
      </c>
      <c r="R357" s="252">
        <f t="shared" si="1925"/>
        <v>0</v>
      </c>
      <c r="S357" s="254">
        <f t="shared" si="1926"/>
        <v>0</v>
      </c>
      <c r="T357" s="255">
        <f t="shared" si="1927"/>
        <v>4</v>
      </c>
      <c r="U357" s="252">
        <f t="shared" si="1928"/>
        <v>11</v>
      </c>
      <c r="V357" s="252">
        <f t="shared" si="1929"/>
        <v>0</v>
      </c>
      <c r="W357" s="252">
        <f t="shared" si="1930"/>
        <v>0</v>
      </c>
      <c r="X357" s="254">
        <f t="shared" si="1931"/>
        <v>0</v>
      </c>
      <c r="Y357" s="256">
        <f t="shared" si="1932"/>
        <v>3</v>
      </c>
      <c r="Z357" s="252">
        <f t="shared" si="1933"/>
        <v>12</v>
      </c>
      <c r="AA357" s="252">
        <f t="shared" si="1934"/>
        <v>0</v>
      </c>
      <c r="AB357" s="252">
        <f t="shared" si="1935"/>
        <v>0</v>
      </c>
      <c r="AC357" s="254">
        <f t="shared" si="1936"/>
        <v>0</v>
      </c>
      <c r="AD357" s="255">
        <f t="shared" si="1937"/>
        <v>3</v>
      </c>
      <c r="AE357" s="252">
        <f t="shared" si="1938"/>
        <v>0</v>
      </c>
      <c r="AF357" s="252">
        <f t="shared" si="1939"/>
        <v>0</v>
      </c>
      <c r="AG357" s="252">
        <f t="shared" si="1940"/>
        <v>0</v>
      </c>
      <c r="AH357" s="254">
        <f t="shared" si="1941"/>
        <v>0</v>
      </c>
      <c r="AI357" s="257">
        <f t="shared" si="1942"/>
        <v>4</v>
      </c>
      <c r="AJ357" s="252">
        <f t="shared" si="1943"/>
        <v>0</v>
      </c>
      <c r="AK357" s="252">
        <f t="shared" si="1944"/>
        <v>0</v>
      </c>
      <c r="AL357" s="252">
        <f t="shared" si="1945"/>
        <v>0</v>
      </c>
      <c r="AM357" s="254">
        <f t="shared" si="1946"/>
        <v>0</v>
      </c>
      <c r="AN357" s="257">
        <f t="shared" si="1947"/>
        <v>4</v>
      </c>
      <c r="AO357" s="252">
        <f t="shared" si="1948"/>
        <v>12</v>
      </c>
      <c r="AP357" s="252">
        <f t="shared" si="1949"/>
        <v>0</v>
      </c>
      <c r="AQ357" s="252">
        <f t="shared" si="1950"/>
        <v>0</v>
      </c>
      <c r="AR357" s="254">
        <f t="shared" si="1951"/>
        <v>0</v>
      </c>
      <c r="AS357" s="257">
        <f t="shared" si="1952"/>
        <v>3</v>
      </c>
      <c r="AT357" s="252">
        <f t="shared" si="1953"/>
        <v>0</v>
      </c>
      <c r="AU357" s="252">
        <f t="shared" si="1954"/>
        <v>0</v>
      </c>
      <c r="AV357" s="252">
        <f t="shared" si="1955"/>
        <v>0</v>
      </c>
      <c r="AW357" s="254">
        <f t="shared" si="1956"/>
        <v>0</v>
      </c>
      <c r="AX357" s="258">
        <f t="shared" si="1957"/>
        <v>4</v>
      </c>
      <c r="AY357" s="252">
        <f t="shared" si="1958"/>
        <v>12</v>
      </c>
      <c r="AZ357" s="252">
        <f t="shared" si="1959"/>
        <v>0</v>
      </c>
      <c r="BA357" s="252">
        <f t="shared" si="1960"/>
        <v>0</v>
      </c>
      <c r="BB357" s="254">
        <f t="shared" si="1961"/>
        <v>0</v>
      </c>
      <c r="BC357" s="257">
        <f t="shared" si="1962"/>
        <v>3</v>
      </c>
      <c r="BD357" s="259">
        <f t="shared" si="1963"/>
        <v>7</v>
      </c>
      <c r="BE357" s="252">
        <f t="shared" si="1964"/>
        <v>0</v>
      </c>
      <c r="BF357" s="252">
        <f t="shared" si="1965"/>
        <v>0</v>
      </c>
      <c r="BG357" s="254">
        <f t="shared" si="1966"/>
        <v>0</v>
      </c>
      <c r="BH357" s="257">
        <f t="shared" si="1967"/>
        <v>3</v>
      </c>
      <c r="BI357" s="252">
        <f t="shared" si="1968"/>
        <v>0</v>
      </c>
      <c r="BJ357" s="252">
        <f t="shared" si="1969"/>
        <v>0</v>
      </c>
      <c r="BK357" s="252">
        <f t="shared" si="1970"/>
        <v>0</v>
      </c>
      <c r="BL357" s="254">
        <f t="shared" si="1971"/>
        <v>0</v>
      </c>
      <c r="BM357" s="260">
        <f t="shared" si="1972"/>
        <v>4</v>
      </c>
      <c r="BN357" s="252">
        <f t="shared" si="1973"/>
        <v>0</v>
      </c>
      <c r="BO357" s="252">
        <f t="shared" si="1974"/>
        <v>0</v>
      </c>
      <c r="BP357" s="252">
        <f t="shared" si="1975"/>
        <v>0</v>
      </c>
      <c r="BQ357" s="254">
        <f t="shared" si="1976"/>
        <v>0</v>
      </c>
      <c r="BR357" s="261">
        <f t="shared" si="1977"/>
        <v>4</v>
      </c>
      <c r="BS357" s="252">
        <f t="shared" si="1978"/>
        <v>12</v>
      </c>
      <c r="BT357" s="252">
        <f t="shared" si="1979"/>
        <v>0</v>
      </c>
      <c r="BU357" s="252">
        <f t="shared" si="1980"/>
        <v>0</v>
      </c>
      <c r="BV357" s="254">
        <f t="shared" si="1981"/>
        <v>0</v>
      </c>
      <c r="BW357" s="261">
        <f t="shared" si="1982"/>
        <v>3</v>
      </c>
      <c r="BX357" s="262">
        <v>83</v>
      </c>
      <c r="BY357" s="262">
        <v>83</v>
      </c>
      <c r="BZ357" s="246" t="e">
        <f t="shared" si="1983"/>
        <v>#VALUE!</v>
      </c>
      <c r="CA357" s="246">
        <f t="shared" si="1984"/>
        <v>20</v>
      </c>
      <c r="CB357" s="246" t="e">
        <f t="shared" si="1985"/>
        <v>#VALUE!</v>
      </c>
      <c r="CC357" s="246" t="e">
        <f t="shared" si="1986"/>
        <v>#VALUE!</v>
      </c>
      <c r="CD357" s="246" t="e">
        <f t="shared" si="1987"/>
        <v>#VALUE!</v>
      </c>
      <c r="CE357" s="246" t="e">
        <f t="shared" si="1988"/>
        <v>#VALUE!</v>
      </c>
      <c r="CF357" s="246" t="e">
        <f t="shared" si="1989"/>
        <v>#VALUE!</v>
      </c>
      <c r="CG357" s="246" t="e">
        <f t="shared" si="1990"/>
        <v>#VALUE!</v>
      </c>
      <c r="CH357" s="246" t="e">
        <f t="shared" si="1991"/>
        <v>#VALUE!</v>
      </c>
      <c r="CI357" s="246" t="e">
        <f t="shared" si="1992"/>
        <v>#VALUE!</v>
      </c>
      <c r="CJ357" s="246" t="e">
        <f t="shared" si="1993"/>
        <v>#VALUE!</v>
      </c>
      <c r="CK357" s="246" t="e">
        <f t="shared" si="1994"/>
        <v>#VALUE!</v>
      </c>
      <c r="CL357" s="246" t="e">
        <f t="shared" si="1995"/>
        <v>#VALUE!</v>
      </c>
      <c r="CM357" s="246" t="e">
        <f t="shared" si="1996"/>
        <v>#VALUE!</v>
      </c>
      <c r="CN357" s="246" t="e">
        <f t="shared" si="1997"/>
        <v>#VALUE!</v>
      </c>
      <c r="CO357" s="263" t="str">
        <f t="shared" si="1998"/>
        <v>2023PEC AI 369</v>
      </c>
      <c r="CP357" s="246" t="e">
        <f t="shared" si="1999"/>
        <v>#VALUE!</v>
      </c>
      <c r="CQ357" s="211"/>
      <c r="CR357" s="246">
        <f t="shared" si="2000"/>
        <v>20</v>
      </c>
      <c r="CS357" s="246" t="e">
        <f t="shared" si="2001"/>
        <v>#VALUE!</v>
      </c>
      <c r="CT357" s="246" t="e">
        <f t="shared" si="2002"/>
        <v>#VALUE!</v>
      </c>
      <c r="CU357" s="246" t="e">
        <f t="shared" si="2003"/>
        <v>#VALUE!</v>
      </c>
      <c r="CV357" s="246" t="e">
        <f t="shared" si="2004"/>
        <v>#VALUE!</v>
      </c>
      <c r="CW357" s="246" t="e">
        <f t="shared" si="2005"/>
        <v>#VALUE!</v>
      </c>
      <c r="CX357" s="246" t="e">
        <f t="shared" si="2006"/>
        <v>#VALUE!</v>
      </c>
      <c r="CY357" s="246" t="e">
        <f t="shared" si="2007"/>
        <v>#VALUE!</v>
      </c>
      <c r="CZ357" s="246" t="e">
        <f t="shared" si="2008"/>
        <v>#VALUE!</v>
      </c>
      <c r="DA357" s="246" t="e">
        <f t="shared" si="2009"/>
        <v>#VALUE!</v>
      </c>
      <c r="DB357" s="246" t="e">
        <f t="shared" si="2010"/>
        <v>#VALUE!</v>
      </c>
      <c r="DC357" s="246" t="e">
        <f t="shared" si="2011"/>
        <v>#VALUE!</v>
      </c>
      <c r="DD357" s="246" t="e">
        <f t="shared" si="2012"/>
        <v>#VALUE!</v>
      </c>
      <c r="DE357" s="212"/>
      <c r="DF357" s="212" t="e">
        <f t="shared" si="2013"/>
        <v>#VALUE!</v>
      </c>
      <c r="DG357" s="212"/>
      <c r="DH357" s="212"/>
      <c r="DI357" s="212"/>
      <c r="DJ357" s="212"/>
      <c r="DK357" s="212"/>
      <c r="DL357" s="212"/>
      <c r="DM357" s="212"/>
      <c r="DN357" s="212"/>
      <c r="DO357" s="212"/>
      <c r="DP357" s="212"/>
      <c r="DQ357" s="212"/>
      <c r="DR357" s="264">
        <f t="shared" si="2014"/>
        <v>83</v>
      </c>
      <c r="DS357" s="241">
        <f t="shared" si="2015"/>
        <v>17</v>
      </c>
      <c r="DT357" s="212">
        <f t="shared" si="2016"/>
        <v>11</v>
      </c>
      <c r="DU357" s="212">
        <f t="shared" si="2017"/>
        <v>12</v>
      </c>
      <c r="DV357" s="212">
        <f t="shared" si="2018"/>
        <v>12</v>
      </c>
      <c r="DW357" s="212">
        <f t="shared" si="2019"/>
        <v>12</v>
      </c>
      <c r="DX357" s="264">
        <f t="shared" si="2020"/>
        <v>7</v>
      </c>
      <c r="DY357" s="265">
        <f t="shared" si="2021"/>
        <v>12</v>
      </c>
      <c r="DZ357" s="212">
        <f t="shared" si="2022"/>
        <v>83</v>
      </c>
      <c r="EA357" s="212">
        <f t="shared" si="2023"/>
        <v>17</v>
      </c>
      <c r="EB357" s="212">
        <f t="shared" si="2024"/>
        <v>0</v>
      </c>
      <c r="EC357" s="212">
        <f t="shared" ref="EC357:ED357" si="2657">IF(ISEVEN($B357),DT357,0)</f>
        <v>11</v>
      </c>
      <c r="ED357" s="212">
        <f t="shared" si="2657"/>
        <v>12</v>
      </c>
      <c r="EE357" s="212">
        <f t="shared" ref="EE357:EF357" si="2658">IF(ISODD($B357),DU357,0)</f>
        <v>0</v>
      </c>
      <c r="EF357" s="212">
        <f t="shared" si="2658"/>
        <v>0</v>
      </c>
      <c r="EG357" s="212">
        <f t="shared" si="2027"/>
        <v>12</v>
      </c>
      <c r="EH357" s="212">
        <f t="shared" si="2028"/>
        <v>0</v>
      </c>
      <c r="EI357" s="212">
        <f t="shared" ref="EI357:EJ357" si="2659">IF(ISEVEN($B357),DW357,0)</f>
        <v>12</v>
      </c>
      <c r="EJ357" s="264">
        <f t="shared" si="2659"/>
        <v>7</v>
      </c>
      <c r="EK357" s="212">
        <f t="shared" ref="EK357:EL357" si="2660">IF(ISODD($B357),DX357,0)</f>
        <v>0</v>
      </c>
      <c r="EL357" s="212">
        <f t="shared" si="2660"/>
        <v>0</v>
      </c>
      <c r="EM357" s="212">
        <f t="shared" si="2031"/>
        <v>12</v>
      </c>
      <c r="EN357" s="212"/>
      <c r="EO357" s="212"/>
      <c r="EP357" s="241">
        <f t="shared" si="2032"/>
        <v>17</v>
      </c>
      <c r="EQ357" s="212">
        <f t="shared" si="2033"/>
        <v>14</v>
      </c>
      <c r="ER357" s="212">
        <f t="shared" si="2034"/>
        <v>15</v>
      </c>
      <c r="ES357" s="212">
        <f t="shared" si="2035"/>
        <v>15</v>
      </c>
      <c r="ET357" s="264">
        <f t="shared" si="2036"/>
        <v>9</v>
      </c>
      <c r="EU357" s="212">
        <f t="shared" si="2037"/>
        <v>13</v>
      </c>
      <c r="EV357" s="212"/>
      <c r="EW357" s="212">
        <f t="shared" si="2038"/>
        <v>83</v>
      </c>
      <c r="EX357" s="212">
        <f t="shared" si="2039"/>
        <v>17</v>
      </c>
      <c r="EY357" s="212">
        <f t="shared" si="2040"/>
        <v>0</v>
      </c>
      <c r="EZ357" s="212">
        <f t="shared" ref="EZ357:FA357" si="2661">IF(ISEVEN($B357),EQ357,0)</f>
        <v>14</v>
      </c>
      <c r="FA357" s="212">
        <f t="shared" si="2661"/>
        <v>15</v>
      </c>
      <c r="FB357" s="212">
        <f t="shared" ref="FB357:FC357" si="2662">IF(ISODD($B357),ER357,0)</f>
        <v>0</v>
      </c>
      <c r="FC357" s="212">
        <f t="shared" si="2662"/>
        <v>0</v>
      </c>
      <c r="FD357" s="212">
        <f t="shared" si="2043"/>
        <v>15</v>
      </c>
      <c r="FE357" s="212">
        <f t="shared" si="2044"/>
        <v>0</v>
      </c>
      <c r="FF357" s="264">
        <f t="shared" ref="FF357:FG357" si="2663">IF(ISEVEN($B357),ET357,0)</f>
        <v>9</v>
      </c>
      <c r="FG357" s="212">
        <f t="shared" si="2663"/>
        <v>13</v>
      </c>
      <c r="FH357" s="212">
        <f t="shared" si="2046"/>
        <v>0</v>
      </c>
      <c r="FI357" s="212">
        <v>0</v>
      </c>
      <c r="FJ357" s="212">
        <v>0</v>
      </c>
      <c r="FK357" s="212"/>
      <c r="FL357" s="212"/>
      <c r="FM357" s="262">
        <v>83</v>
      </c>
    </row>
    <row r="358" spans="1:169" ht="15.75" customHeight="1" x14ac:dyDescent="0.2">
      <c r="A358" s="268">
        <v>345</v>
      </c>
      <c r="B358" s="248">
        <v>213423243348</v>
      </c>
      <c r="C358" s="249" t="s">
        <v>647</v>
      </c>
      <c r="D358" s="250"/>
      <c r="E358" s="251" t="s">
        <v>628</v>
      </c>
      <c r="F358" s="252">
        <f t="shared" si="1913"/>
        <v>2</v>
      </c>
      <c r="G358" s="252">
        <f t="shared" si="1914"/>
        <v>2</v>
      </c>
      <c r="H358" s="252">
        <f t="shared" si="1915"/>
        <v>2</v>
      </c>
      <c r="I358" s="252">
        <f t="shared" si="1916"/>
        <v>2</v>
      </c>
      <c r="J358" s="252">
        <f t="shared" si="1917"/>
        <v>2</v>
      </c>
      <c r="K358" s="252">
        <f t="shared" si="1918"/>
        <v>2</v>
      </c>
      <c r="L358" s="252">
        <f t="shared" si="1919"/>
        <v>2</v>
      </c>
      <c r="M358" s="252">
        <f t="shared" si="1920"/>
        <v>2</v>
      </c>
      <c r="N358" s="252">
        <f t="shared" si="1921"/>
        <v>2</v>
      </c>
      <c r="O358" s="253">
        <f t="shared" si="1922"/>
        <v>0</v>
      </c>
      <c r="P358" s="252">
        <f t="shared" si="1923"/>
        <v>0</v>
      </c>
      <c r="Q358" s="252">
        <f t="shared" si="1924"/>
        <v>0</v>
      </c>
      <c r="R358" s="252">
        <f t="shared" si="1925"/>
        <v>0</v>
      </c>
      <c r="S358" s="254">
        <f t="shared" si="1926"/>
        <v>0</v>
      </c>
      <c r="T358" s="255">
        <f t="shared" si="1927"/>
        <v>4</v>
      </c>
      <c r="U358" s="252">
        <f t="shared" si="1928"/>
        <v>12</v>
      </c>
      <c r="V358" s="252">
        <f t="shared" si="1929"/>
        <v>0</v>
      </c>
      <c r="W358" s="252">
        <f t="shared" si="1930"/>
        <v>0</v>
      </c>
      <c r="X358" s="254">
        <f t="shared" si="1931"/>
        <v>0</v>
      </c>
      <c r="Y358" s="256">
        <f t="shared" si="1932"/>
        <v>3</v>
      </c>
      <c r="Z358" s="252">
        <f t="shared" si="1933"/>
        <v>13</v>
      </c>
      <c r="AA358" s="252">
        <f t="shared" si="1934"/>
        <v>0</v>
      </c>
      <c r="AB358" s="252">
        <f t="shared" si="1935"/>
        <v>0</v>
      </c>
      <c r="AC358" s="254">
        <f t="shared" si="1936"/>
        <v>0</v>
      </c>
      <c r="AD358" s="255">
        <f t="shared" si="1937"/>
        <v>3</v>
      </c>
      <c r="AE358" s="252">
        <f t="shared" si="1938"/>
        <v>0</v>
      </c>
      <c r="AF358" s="252">
        <f t="shared" si="1939"/>
        <v>0</v>
      </c>
      <c r="AG358" s="252">
        <f t="shared" si="1940"/>
        <v>0</v>
      </c>
      <c r="AH358" s="254">
        <f t="shared" si="1941"/>
        <v>0</v>
      </c>
      <c r="AI358" s="257">
        <f t="shared" si="1942"/>
        <v>4</v>
      </c>
      <c r="AJ358" s="252">
        <f t="shared" si="1943"/>
        <v>0</v>
      </c>
      <c r="AK358" s="252">
        <f t="shared" si="1944"/>
        <v>0</v>
      </c>
      <c r="AL358" s="252">
        <f t="shared" si="1945"/>
        <v>0</v>
      </c>
      <c r="AM358" s="254">
        <f t="shared" si="1946"/>
        <v>0</v>
      </c>
      <c r="AN358" s="257">
        <f t="shared" si="1947"/>
        <v>4</v>
      </c>
      <c r="AO358" s="252">
        <f t="shared" si="1948"/>
        <v>13</v>
      </c>
      <c r="AP358" s="252">
        <f t="shared" si="1949"/>
        <v>0</v>
      </c>
      <c r="AQ358" s="252">
        <f t="shared" si="1950"/>
        <v>0</v>
      </c>
      <c r="AR358" s="254">
        <f t="shared" si="1951"/>
        <v>0</v>
      </c>
      <c r="AS358" s="257">
        <f t="shared" si="1952"/>
        <v>3</v>
      </c>
      <c r="AT358" s="252">
        <f t="shared" si="1953"/>
        <v>0</v>
      </c>
      <c r="AU358" s="252">
        <f t="shared" si="1954"/>
        <v>0</v>
      </c>
      <c r="AV358" s="252">
        <f t="shared" si="1955"/>
        <v>0</v>
      </c>
      <c r="AW358" s="254">
        <f t="shared" si="1956"/>
        <v>0</v>
      </c>
      <c r="AX358" s="258">
        <f t="shared" si="1957"/>
        <v>4</v>
      </c>
      <c r="AY358" s="252">
        <f t="shared" si="1958"/>
        <v>13</v>
      </c>
      <c r="AZ358" s="252">
        <f t="shared" si="1959"/>
        <v>0</v>
      </c>
      <c r="BA358" s="252">
        <f t="shared" si="1960"/>
        <v>0</v>
      </c>
      <c r="BB358" s="254">
        <f t="shared" si="1961"/>
        <v>0</v>
      </c>
      <c r="BC358" s="257">
        <f t="shared" si="1962"/>
        <v>3</v>
      </c>
      <c r="BD358" s="259">
        <f t="shared" si="1963"/>
        <v>6</v>
      </c>
      <c r="BE358" s="252">
        <f t="shared" si="1964"/>
        <v>0</v>
      </c>
      <c r="BF358" s="252">
        <f t="shared" si="1965"/>
        <v>0</v>
      </c>
      <c r="BG358" s="254">
        <f t="shared" si="1966"/>
        <v>0</v>
      </c>
      <c r="BH358" s="257">
        <f t="shared" si="1967"/>
        <v>3</v>
      </c>
      <c r="BI358" s="252">
        <f t="shared" si="1968"/>
        <v>0</v>
      </c>
      <c r="BJ358" s="252">
        <f t="shared" si="1969"/>
        <v>0</v>
      </c>
      <c r="BK358" s="252">
        <f t="shared" si="1970"/>
        <v>0</v>
      </c>
      <c r="BL358" s="254">
        <f t="shared" si="1971"/>
        <v>0</v>
      </c>
      <c r="BM358" s="260">
        <f t="shared" si="1972"/>
        <v>4</v>
      </c>
      <c r="BN358" s="252">
        <f t="shared" si="1973"/>
        <v>0</v>
      </c>
      <c r="BO358" s="252">
        <f t="shared" si="1974"/>
        <v>0</v>
      </c>
      <c r="BP358" s="252">
        <f t="shared" si="1975"/>
        <v>0</v>
      </c>
      <c r="BQ358" s="254">
        <f t="shared" si="1976"/>
        <v>0</v>
      </c>
      <c r="BR358" s="261">
        <f t="shared" si="1977"/>
        <v>4</v>
      </c>
      <c r="BS358" s="252">
        <f t="shared" si="1978"/>
        <v>13</v>
      </c>
      <c r="BT358" s="252">
        <f t="shared" si="1979"/>
        <v>0</v>
      </c>
      <c r="BU358" s="252">
        <f t="shared" si="1980"/>
        <v>0</v>
      </c>
      <c r="BV358" s="254">
        <f t="shared" si="1981"/>
        <v>0</v>
      </c>
      <c r="BW358" s="261">
        <f t="shared" si="1982"/>
        <v>3</v>
      </c>
      <c r="BX358" s="262">
        <v>88</v>
      </c>
      <c r="BY358" s="262">
        <v>88</v>
      </c>
      <c r="BZ358" s="246" t="e">
        <f t="shared" si="1983"/>
        <v>#VALUE!</v>
      </c>
      <c r="CA358" s="246">
        <f t="shared" si="1984"/>
        <v>20</v>
      </c>
      <c r="CB358" s="246" t="e">
        <f t="shared" si="1985"/>
        <v>#VALUE!</v>
      </c>
      <c r="CC358" s="246" t="e">
        <f t="shared" si="1986"/>
        <v>#VALUE!</v>
      </c>
      <c r="CD358" s="246" t="e">
        <f t="shared" si="1987"/>
        <v>#VALUE!</v>
      </c>
      <c r="CE358" s="246" t="e">
        <f t="shared" si="1988"/>
        <v>#VALUE!</v>
      </c>
      <c r="CF358" s="246" t="e">
        <f t="shared" si="1989"/>
        <v>#VALUE!</v>
      </c>
      <c r="CG358" s="246" t="e">
        <f t="shared" si="1990"/>
        <v>#VALUE!</v>
      </c>
      <c r="CH358" s="246" t="e">
        <f t="shared" si="1991"/>
        <v>#VALUE!</v>
      </c>
      <c r="CI358" s="246" t="e">
        <f t="shared" si="1992"/>
        <v>#VALUE!</v>
      </c>
      <c r="CJ358" s="246" t="e">
        <f t="shared" si="1993"/>
        <v>#VALUE!</v>
      </c>
      <c r="CK358" s="246" t="e">
        <f t="shared" si="1994"/>
        <v>#VALUE!</v>
      </c>
      <c r="CL358" s="246" t="e">
        <f t="shared" si="1995"/>
        <v>#VALUE!</v>
      </c>
      <c r="CM358" s="246" t="e">
        <f t="shared" si="1996"/>
        <v>#VALUE!</v>
      </c>
      <c r="CN358" s="246" t="e">
        <f t="shared" si="1997"/>
        <v>#VALUE!</v>
      </c>
      <c r="CO358" s="263" t="str">
        <f t="shared" si="1998"/>
        <v>2023PEC AI 384</v>
      </c>
      <c r="CP358" s="246" t="e">
        <f t="shared" si="1999"/>
        <v>#VALUE!</v>
      </c>
      <c r="CQ358" s="211"/>
      <c r="CR358" s="246">
        <f t="shared" si="2000"/>
        <v>20</v>
      </c>
      <c r="CS358" s="246" t="e">
        <f t="shared" si="2001"/>
        <v>#VALUE!</v>
      </c>
      <c r="CT358" s="246" t="e">
        <f t="shared" si="2002"/>
        <v>#VALUE!</v>
      </c>
      <c r="CU358" s="246" t="e">
        <f t="shared" si="2003"/>
        <v>#VALUE!</v>
      </c>
      <c r="CV358" s="246" t="e">
        <f t="shared" si="2004"/>
        <v>#VALUE!</v>
      </c>
      <c r="CW358" s="246" t="e">
        <f t="shared" si="2005"/>
        <v>#VALUE!</v>
      </c>
      <c r="CX358" s="246" t="e">
        <f t="shared" si="2006"/>
        <v>#VALUE!</v>
      </c>
      <c r="CY358" s="246" t="e">
        <f t="shared" si="2007"/>
        <v>#VALUE!</v>
      </c>
      <c r="CZ358" s="246" t="e">
        <f t="shared" si="2008"/>
        <v>#VALUE!</v>
      </c>
      <c r="DA358" s="246" t="e">
        <f t="shared" si="2009"/>
        <v>#VALUE!</v>
      </c>
      <c r="DB358" s="246" t="e">
        <f t="shared" si="2010"/>
        <v>#VALUE!</v>
      </c>
      <c r="DC358" s="246" t="e">
        <f t="shared" si="2011"/>
        <v>#VALUE!</v>
      </c>
      <c r="DD358" s="246" t="e">
        <f t="shared" si="2012"/>
        <v>#VALUE!</v>
      </c>
      <c r="DE358" s="212"/>
      <c r="DF358" s="212" t="e">
        <f t="shared" si="2013"/>
        <v>#VALUE!</v>
      </c>
      <c r="DG358" s="212"/>
      <c r="DH358" s="212"/>
      <c r="DI358" s="212"/>
      <c r="DJ358" s="212"/>
      <c r="DK358" s="212"/>
      <c r="DL358" s="212"/>
      <c r="DM358" s="212"/>
      <c r="DN358" s="212"/>
      <c r="DO358" s="212"/>
      <c r="DP358" s="212"/>
      <c r="DQ358" s="212"/>
      <c r="DR358" s="264">
        <f t="shared" si="2014"/>
        <v>88</v>
      </c>
      <c r="DS358" s="241">
        <f t="shared" si="2015"/>
        <v>18</v>
      </c>
      <c r="DT358" s="212">
        <f t="shared" si="2016"/>
        <v>12</v>
      </c>
      <c r="DU358" s="212">
        <f t="shared" si="2017"/>
        <v>13</v>
      </c>
      <c r="DV358" s="212">
        <f t="shared" si="2018"/>
        <v>13</v>
      </c>
      <c r="DW358" s="212">
        <f t="shared" si="2019"/>
        <v>13</v>
      </c>
      <c r="DX358" s="264">
        <f t="shared" si="2020"/>
        <v>6</v>
      </c>
      <c r="DY358" s="265">
        <f t="shared" si="2021"/>
        <v>13</v>
      </c>
      <c r="DZ358" s="212">
        <f t="shared" si="2022"/>
        <v>88</v>
      </c>
      <c r="EA358" s="212">
        <f t="shared" si="2023"/>
        <v>18</v>
      </c>
      <c r="EB358" s="212">
        <f t="shared" si="2024"/>
        <v>0</v>
      </c>
      <c r="EC358" s="212">
        <f t="shared" ref="EC358:ED358" si="2664">IF(ISEVEN($B358),DT358,0)</f>
        <v>12</v>
      </c>
      <c r="ED358" s="212">
        <f t="shared" si="2664"/>
        <v>13</v>
      </c>
      <c r="EE358" s="212">
        <f t="shared" ref="EE358:EF358" si="2665">IF(ISODD($B358),DU358,0)</f>
        <v>0</v>
      </c>
      <c r="EF358" s="212">
        <f t="shared" si="2665"/>
        <v>0</v>
      </c>
      <c r="EG358" s="212">
        <f t="shared" si="2027"/>
        <v>13</v>
      </c>
      <c r="EH358" s="212">
        <f t="shared" si="2028"/>
        <v>0</v>
      </c>
      <c r="EI358" s="212">
        <f t="shared" ref="EI358:EJ358" si="2666">IF(ISEVEN($B358),DW358,0)</f>
        <v>13</v>
      </c>
      <c r="EJ358" s="264">
        <f t="shared" si="2666"/>
        <v>6</v>
      </c>
      <c r="EK358" s="212">
        <f t="shared" ref="EK358:EL358" si="2667">IF(ISODD($B358),DX358,0)</f>
        <v>0</v>
      </c>
      <c r="EL358" s="212">
        <f t="shared" si="2667"/>
        <v>0</v>
      </c>
      <c r="EM358" s="212">
        <f t="shared" si="2031"/>
        <v>13</v>
      </c>
      <c r="EN358" s="212"/>
      <c r="EO358" s="212"/>
      <c r="EP358" s="241">
        <f t="shared" si="2032"/>
        <v>18</v>
      </c>
      <c r="EQ358" s="212">
        <f t="shared" si="2033"/>
        <v>15</v>
      </c>
      <c r="ER358" s="212">
        <f t="shared" si="2034"/>
        <v>15</v>
      </c>
      <c r="ES358" s="212">
        <f t="shared" si="2035"/>
        <v>15</v>
      </c>
      <c r="ET358" s="264">
        <f t="shared" si="2036"/>
        <v>11</v>
      </c>
      <c r="EU358" s="212">
        <f t="shared" si="2037"/>
        <v>14</v>
      </c>
      <c r="EV358" s="212"/>
      <c r="EW358" s="212">
        <f t="shared" si="2038"/>
        <v>88</v>
      </c>
      <c r="EX358" s="212">
        <f t="shared" si="2039"/>
        <v>18</v>
      </c>
      <c r="EY358" s="212">
        <f t="shared" si="2040"/>
        <v>0</v>
      </c>
      <c r="EZ358" s="212">
        <f t="shared" ref="EZ358:FA358" si="2668">IF(ISEVEN($B358),EQ358,0)</f>
        <v>15</v>
      </c>
      <c r="FA358" s="212">
        <f t="shared" si="2668"/>
        <v>15</v>
      </c>
      <c r="FB358" s="212">
        <f t="shared" ref="FB358:FC358" si="2669">IF(ISODD($B358),ER358,0)</f>
        <v>0</v>
      </c>
      <c r="FC358" s="212">
        <f t="shared" si="2669"/>
        <v>0</v>
      </c>
      <c r="FD358" s="212">
        <f t="shared" si="2043"/>
        <v>15</v>
      </c>
      <c r="FE358" s="212">
        <f t="shared" si="2044"/>
        <v>0</v>
      </c>
      <c r="FF358" s="264">
        <f t="shared" ref="FF358:FG358" si="2670">IF(ISEVEN($B358),ET358,0)</f>
        <v>11</v>
      </c>
      <c r="FG358" s="212">
        <f t="shared" si="2670"/>
        <v>14</v>
      </c>
      <c r="FH358" s="212">
        <f t="shared" si="2046"/>
        <v>0</v>
      </c>
      <c r="FI358" s="212">
        <v>0</v>
      </c>
      <c r="FJ358" s="212">
        <v>0</v>
      </c>
      <c r="FK358" s="212"/>
      <c r="FL358" s="212"/>
      <c r="FM358" s="262">
        <v>88</v>
      </c>
    </row>
    <row r="359" spans="1:169" ht="15.75" customHeight="1" x14ac:dyDescent="0.2">
      <c r="A359" s="247">
        <v>346</v>
      </c>
      <c r="B359" s="248">
        <v>213423243349</v>
      </c>
      <c r="C359" s="249" t="s">
        <v>639</v>
      </c>
      <c r="D359" s="250"/>
      <c r="E359" s="251" t="s">
        <v>620</v>
      </c>
      <c r="F359" s="252">
        <f t="shared" si="1913"/>
        <v>2</v>
      </c>
      <c r="G359" s="252">
        <f t="shared" si="1914"/>
        <v>2</v>
      </c>
      <c r="H359" s="252">
        <f t="shared" si="1915"/>
        <v>2</v>
      </c>
      <c r="I359" s="252">
        <f t="shared" si="1916"/>
        <v>2</v>
      </c>
      <c r="J359" s="252">
        <f t="shared" si="1917"/>
        <v>2</v>
      </c>
      <c r="K359" s="252">
        <f t="shared" si="1918"/>
        <v>2</v>
      </c>
      <c r="L359" s="252">
        <f t="shared" si="1919"/>
        <v>2</v>
      </c>
      <c r="M359" s="252">
        <f t="shared" si="1920"/>
        <v>2</v>
      </c>
      <c r="N359" s="252">
        <f t="shared" si="1921"/>
        <v>1</v>
      </c>
      <c r="O359" s="253">
        <f t="shared" si="1922"/>
        <v>0</v>
      </c>
      <c r="P359" s="252">
        <f t="shared" si="1923"/>
        <v>12</v>
      </c>
      <c r="Q359" s="252">
        <f t="shared" si="1924"/>
        <v>0</v>
      </c>
      <c r="R359" s="252">
        <f t="shared" si="1925"/>
        <v>0</v>
      </c>
      <c r="S359" s="254">
        <f t="shared" si="1926"/>
        <v>0</v>
      </c>
      <c r="T359" s="255">
        <f t="shared" si="1927"/>
        <v>3</v>
      </c>
      <c r="U359" s="252">
        <f t="shared" si="1928"/>
        <v>0</v>
      </c>
      <c r="V359" s="252">
        <f t="shared" si="1929"/>
        <v>0</v>
      </c>
      <c r="W359" s="252">
        <f t="shared" si="1930"/>
        <v>0</v>
      </c>
      <c r="X359" s="254">
        <f t="shared" si="1931"/>
        <v>0</v>
      </c>
      <c r="Y359" s="256">
        <f t="shared" si="1932"/>
        <v>4</v>
      </c>
      <c r="Z359" s="252">
        <f t="shared" si="1933"/>
        <v>0</v>
      </c>
      <c r="AA359" s="252">
        <f t="shared" si="1934"/>
        <v>0</v>
      </c>
      <c r="AB359" s="252">
        <f t="shared" si="1935"/>
        <v>0</v>
      </c>
      <c r="AC359" s="254">
        <f t="shared" si="1936"/>
        <v>0</v>
      </c>
      <c r="AD359" s="255">
        <f t="shared" si="1937"/>
        <v>4</v>
      </c>
      <c r="AE359" s="252">
        <f t="shared" si="1938"/>
        <v>12</v>
      </c>
      <c r="AF359" s="252">
        <f t="shared" si="1939"/>
        <v>0</v>
      </c>
      <c r="AG359" s="252">
        <f t="shared" si="1940"/>
        <v>0</v>
      </c>
      <c r="AH359" s="254">
        <f t="shared" si="1941"/>
        <v>0</v>
      </c>
      <c r="AI359" s="257">
        <f t="shared" si="1942"/>
        <v>3</v>
      </c>
      <c r="AJ359" s="252">
        <f t="shared" si="1943"/>
        <v>11</v>
      </c>
      <c r="AK359" s="252">
        <f t="shared" si="1944"/>
        <v>0</v>
      </c>
      <c r="AL359" s="252">
        <f t="shared" si="1945"/>
        <v>0</v>
      </c>
      <c r="AM359" s="254">
        <f t="shared" si="1946"/>
        <v>0</v>
      </c>
      <c r="AN359" s="257">
        <f t="shared" si="1947"/>
        <v>3</v>
      </c>
      <c r="AO359" s="252">
        <f t="shared" si="1948"/>
        <v>0</v>
      </c>
      <c r="AP359" s="252">
        <f t="shared" si="1949"/>
        <v>0</v>
      </c>
      <c r="AQ359" s="252">
        <f t="shared" si="1950"/>
        <v>0</v>
      </c>
      <c r="AR359" s="254">
        <f t="shared" si="1951"/>
        <v>0</v>
      </c>
      <c r="AS359" s="257">
        <f t="shared" si="1952"/>
        <v>4</v>
      </c>
      <c r="AT359" s="252">
        <f t="shared" si="1953"/>
        <v>12</v>
      </c>
      <c r="AU359" s="252">
        <f t="shared" si="1954"/>
        <v>0</v>
      </c>
      <c r="AV359" s="252">
        <f t="shared" si="1955"/>
        <v>0</v>
      </c>
      <c r="AW359" s="254">
        <f t="shared" si="1956"/>
        <v>0</v>
      </c>
      <c r="AX359" s="258">
        <f t="shared" si="1957"/>
        <v>3</v>
      </c>
      <c r="AY359" s="252">
        <f t="shared" si="1958"/>
        <v>0</v>
      </c>
      <c r="AZ359" s="252">
        <f t="shared" si="1959"/>
        <v>0</v>
      </c>
      <c r="BA359" s="252">
        <f t="shared" si="1960"/>
        <v>0</v>
      </c>
      <c r="BB359" s="254">
        <f t="shared" si="1961"/>
        <v>0</v>
      </c>
      <c r="BC359" s="257">
        <f t="shared" si="1962"/>
        <v>4</v>
      </c>
      <c r="BD359" s="252">
        <f t="shared" si="1963"/>
        <v>0</v>
      </c>
      <c r="BE359" s="252">
        <f t="shared" si="1964"/>
        <v>0</v>
      </c>
      <c r="BF359" s="252">
        <f t="shared" si="1965"/>
        <v>0</v>
      </c>
      <c r="BG359" s="254">
        <f t="shared" si="1966"/>
        <v>0</v>
      </c>
      <c r="BH359" s="257">
        <f t="shared" si="1967"/>
        <v>4</v>
      </c>
      <c r="BI359" s="259">
        <f t="shared" si="1968"/>
        <v>7</v>
      </c>
      <c r="BJ359" s="252">
        <f t="shared" si="1969"/>
        <v>0</v>
      </c>
      <c r="BK359" s="252">
        <f t="shared" si="1970"/>
        <v>0</v>
      </c>
      <c r="BL359" s="254">
        <f t="shared" si="1971"/>
        <v>0</v>
      </c>
      <c r="BM359" s="260">
        <f t="shared" si="1972"/>
        <v>3</v>
      </c>
      <c r="BN359" s="252">
        <f t="shared" si="1973"/>
        <v>13</v>
      </c>
      <c r="BO359" s="252">
        <f t="shared" si="1974"/>
        <v>0</v>
      </c>
      <c r="BP359" s="252">
        <f t="shared" si="1975"/>
        <v>0</v>
      </c>
      <c r="BQ359" s="254">
        <f t="shared" si="1976"/>
        <v>0</v>
      </c>
      <c r="BR359" s="261">
        <f t="shared" si="1977"/>
        <v>3</v>
      </c>
      <c r="BS359" s="252">
        <f t="shared" si="1978"/>
        <v>0</v>
      </c>
      <c r="BT359" s="252">
        <f t="shared" si="1979"/>
        <v>0</v>
      </c>
      <c r="BU359" s="252">
        <f t="shared" si="1980"/>
        <v>0</v>
      </c>
      <c r="BV359" s="254">
        <f t="shared" si="1981"/>
        <v>0</v>
      </c>
      <c r="BW359" s="261">
        <f t="shared" si="1982"/>
        <v>4</v>
      </c>
      <c r="BX359" s="262">
        <v>84</v>
      </c>
      <c r="BY359" s="262">
        <v>84</v>
      </c>
      <c r="BZ359" s="246" t="e">
        <f t="shared" si="1983"/>
        <v>#VALUE!</v>
      </c>
      <c r="CA359" s="246">
        <f t="shared" si="1984"/>
        <v>20</v>
      </c>
      <c r="CB359" s="246" t="e">
        <f t="shared" si="1985"/>
        <v>#VALUE!</v>
      </c>
      <c r="CC359" s="246" t="e">
        <f t="shared" si="1986"/>
        <v>#VALUE!</v>
      </c>
      <c r="CD359" s="246" t="e">
        <f t="shared" si="1987"/>
        <v>#VALUE!</v>
      </c>
      <c r="CE359" s="246" t="e">
        <f t="shared" si="1988"/>
        <v>#VALUE!</v>
      </c>
      <c r="CF359" s="246" t="e">
        <f t="shared" si="1989"/>
        <v>#VALUE!</v>
      </c>
      <c r="CG359" s="246" t="e">
        <f t="shared" si="1990"/>
        <v>#VALUE!</v>
      </c>
      <c r="CH359" s="246" t="e">
        <f t="shared" si="1991"/>
        <v>#VALUE!</v>
      </c>
      <c r="CI359" s="246" t="e">
        <f t="shared" si="1992"/>
        <v>#VALUE!</v>
      </c>
      <c r="CJ359" s="246" t="e">
        <f t="shared" si="1993"/>
        <v>#VALUE!</v>
      </c>
      <c r="CK359" s="246" t="e">
        <f t="shared" si="1994"/>
        <v>#VALUE!</v>
      </c>
      <c r="CL359" s="246" t="e">
        <f t="shared" si="1995"/>
        <v>#VALUE!</v>
      </c>
      <c r="CM359" s="246" t="e">
        <f t="shared" si="1996"/>
        <v>#VALUE!</v>
      </c>
      <c r="CN359" s="246" t="e">
        <f t="shared" si="1997"/>
        <v>#VALUE!</v>
      </c>
      <c r="CO359" s="263" t="str">
        <f t="shared" si="1998"/>
        <v>2023PEC AI 380</v>
      </c>
      <c r="CP359" s="246" t="e">
        <f t="shared" si="1999"/>
        <v>#VALUE!</v>
      </c>
      <c r="CQ359" s="211"/>
      <c r="CR359" s="246">
        <f t="shared" si="2000"/>
        <v>20</v>
      </c>
      <c r="CS359" s="246" t="e">
        <f t="shared" si="2001"/>
        <v>#VALUE!</v>
      </c>
      <c r="CT359" s="246" t="e">
        <f t="shared" si="2002"/>
        <v>#VALUE!</v>
      </c>
      <c r="CU359" s="246" t="e">
        <f t="shared" si="2003"/>
        <v>#VALUE!</v>
      </c>
      <c r="CV359" s="246" t="e">
        <f t="shared" si="2004"/>
        <v>#VALUE!</v>
      </c>
      <c r="CW359" s="246" t="e">
        <f t="shared" si="2005"/>
        <v>#VALUE!</v>
      </c>
      <c r="CX359" s="246" t="e">
        <f t="shared" si="2006"/>
        <v>#VALUE!</v>
      </c>
      <c r="CY359" s="246" t="e">
        <f t="shared" si="2007"/>
        <v>#VALUE!</v>
      </c>
      <c r="CZ359" s="246" t="e">
        <f t="shared" si="2008"/>
        <v>#VALUE!</v>
      </c>
      <c r="DA359" s="246" t="e">
        <f t="shared" si="2009"/>
        <v>#VALUE!</v>
      </c>
      <c r="DB359" s="246" t="e">
        <f t="shared" si="2010"/>
        <v>#VALUE!</v>
      </c>
      <c r="DC359" s="246" t="e">
        <f t="shared" si="2011"/>
        <v>#VALUE!</v>
      </c>
      <c r="DD359" s="246" t="e">
        <f t="shared" si="2012"/>
        <v>#VALUE!</v>
      </c>
      <c r="DE359" s="212"/>
      <c r="DF359" s="212" t="e">
        <f t="shared" si="2013"/>
        <v>#VALUE!</v>
      </c>
      <c r="DG359" s="212"/>
      <c r="DH359" s="212"/>
      <c r="DI359" s="212"/>
      <c r="DJ359" s="212"/>
      <c r="DK359" s="212"/>
      <c r="DL359" s="212"/>
      <c r="DM359" s="212"/>
      <c r="DN359" s="212"/>
      <c r="DO359" s="212"/>
      <c r="DP359" s="212"/>
      <c r="DQ359" s="212"/>
      <c r="DR359" s="264">
        <f t="shared" si="2014"/>
        <v>84</v>
      </c>
      <c r="DS359" s="241">
        <f t="shared" si="2015"/>
        <v>17</v>
      </c>
      <c r="DT359" s="212">
        <f t="shared" si="2016"/>
        <v>12</v>
      </c>
      <c r="DU359" s="212">
        <f t="shared" si="2017"/>
        <v>12</v>
      </c>
      <c r="DV359" s="212">
        <f t="shared" si="2018"/>
        <v>11</v>
      </c>
      <c r="DW359" s="212">
        <f t="shared" si="2019"/>
        <v>12</v>
      </c>
      <c r="DX359" s="264">
        <f t="shared" si="2020"/>
        <v>7</v>
      </c>
      <c r="DY359" s="265">
        <f t="shared" si="2021"/>
        <v>13</v>
      </c>
      <c r="DZ359" s="212">
        <f t="shared" si="2022"/>
        <v>84</v>
      </c>
      <c r="EA359" s="212">
        <f t="shared" si="2023"/>
        <v>17</v>
      </c>
      <c r="EB359" s="212">
        <f t="shared" si="2024"/>
        <v>12</v>
      </c>
      <c r="EC359" s="212">
        <f t="shared" ref="EC359:ED359" si="2671">IF(ISEVEN($B359),DT359,0)</f>
        <v>0</v>
      </c>
      <c r="ED359" s="212">
        <f t="shared" si="2671"/>
        <v>0</v>
      </c>
      <c r="EE359" s="212">
        <f t="shared" ref="EE359:EF359" si="2672">IF(ISODD($B359),DU359,0)</f>
        <v>12</v>
      </c>
      <c r="EF359" s="212">
        <f t="shared" si="2672"/>
        <v>11</v>
      </c>
      <c r="EG359" s="212">
        <f t="shared" si="2027"/>
        <v>0</v>
      </c>
      <c r="EH359" s="212">
        <f t="shared" si="2028"/>
        <v>12</v>
      </c>
      <c r="EI359" s="212">
        <f t="shared" ref="EI359:EJ359" si="2673">IF(ISEVEN($B359),DW359,0)</f>
        <v>0</v>
      </c>
      <c r="EJ359" s="212">
        <f t="shared" si="2673"/>
        <v>0</v>
      </c>
      <c r="EK359" s="264">
        <f t="shared" ref="EK359:EL359" si="2674">IF(ISODD($B359),DX359,0)</f>
        <v>7</v>
      </c>
      <c r="EL359" s="212">
        <f t="shared" si="2674"/>
        <v>13</v>
      </c>
      <c r="EM359" s="212">
        <f t="shared" si="2031"/>
        <v>0</v>
      </c>
      <c r="EN359" s="212"/>
      <c r="EO359" s="212"/>
      <c r="EP359" s="241">
        <f t="shared" si="2032"/>
        <v>17</v>
      </c>
      <c r="EQ359" s="212">
        <f t="shared" si="2033"/>
        <v>15</v>
      </c>
      <c r="ER359" s="212">
        <f t="shared" si="2034"/>
        <v>15</v>
      </c>
      <c r="ES359" s="212">
        <f t="shared" si="2035"/>
        <v>13</v>
      </c>
      <c r="ET359" s="264">
        <f t="shared" si="2036"/>
        <v>11</v>
      </c>
      <c r="EU359" s="212">
        <f t="shared" si="2037"/>
        <v>13</v>
      </c>
      <c r="EV359" s="212"/>
      <c r="EW359" s="212">
        <f t="shared" si="2038"/>
        <v>84</v>
      </c>
      <c r="EX359" s="212">
        <f t="shared" si="2039"/>
        <v>17</v>
      </c>
      <c r="EY359" s="212">
        <f t="shared" si="2040"/>
        <v>15</v>
      </c>
      <c r="EZ359" s="212">
        <f t="shared" ref="EZ359:FA359" si="2675">IF(ISEVEN($B359),EQ359,0)</f>
        <v>0</v>
      </c>
      <c r="FA359" s="212">
        <f t="shared" si="2675"/>
        <v>0</v>
      </c>
      <c r="FB359" s="212">
        <f t="shared" ref="FB359:FC359" si="2676">IF(ISODD($B359),ER359,0)</f>
        <v>15</v>
      </c>
      <c r="FC359" s="212">
        <f t="shared" si="2676"/>
        <v>13</v>
      </c>
      <c r="FD359" s="212">
        <f t="shared" si="2043"/>
        <v>0</v>
      </c>
      <c r="FE359" s="264">
        <f t="shared" si="2044"/>
        <v>11</v>
      </c>
      <c r="FF359" s="212">
        <f t="shared" ref="FF359:FG359" si="2677">IF(ISEVEN($B359),ET359,0)</f>
        <v>0</v>
      </c>
      <c r="FG359" s="212">
        <f t="shared" si="2677"/>
        <v>0</v>
      </c>
      <c r="FH359" s="212">
        <f t="shared" si="2046"/>
        <v>13</v>
      </c>
      <c r="FI359" s="212">
        <v>0</v>
      </c>
      <c r="FJ359" s="212">
        <v>0</v>
      </c>
      <c r="FK359" s="212"/>
      <c r="FL359" s="212"/>
      <c r="FM359" s="262">
        <v>84</v>
      </c>
    </row>
    <row r="360" spans="1:169" ht="15.75" customHeight="1" x14ac:dyDescent="0.2">
      <c r="A360" s="268">
        <v>348</v>
      </c>
      <c r="B360" s="248">
        <v>213423243350</v>
      </c>
      <c r="C360" s="249" t="s">
        <v>641</v>
      </c>
      <c r="D360" s="250"/>
      <c r="E360" s="251" t="s">
        <v>622</v>
      </c>
      <c r="F360" s="252">
        <f t="shared" si="1913"/>
        <v>2</v>
      </c>
      <c r="G360" s="252">
        <f t="shared" si="1914"/>
        <v>2</v>
      </c>
      <c r="H360" s="252">
        <f t="shared" si="1915"/>
        <v>2</v>
      </c>
      <c r="I360" s="252">
        <f t="shared" si="1916"/>
        <v>2</v>
      </c>
      <c r="J360" s="252">
        <f t="shared" si="1917"/>
        <v>2</v>
      </c>
      <c r="K360" s="252">
        <f t="shared" si="1918"/>
        <v>2</v>
      </c>
      <c r="L360" s="252">
        <f t="shared" si="1919"/>
        <v>2</v>
      </c>
      <c r="M360" s="252">
        <f t="shared" si="1920"/>
        <v>2</v>
      </c>
      <c r="N360" s="252">
        <f t="shared" si="1921"/>
        <v>0</v>
      </c>
      <c r="O360" s="253">
        <f t="shared" si="1922"/>
        <v>0</v>
      </c>
      <c r="P360" s="252">
        <f t="shared" si="1923"/>
        <v>0</v>
      </c>
      <c r="Q360" s="252">
        <f t="shared" si="1924"/>
        <v>0</v>
      </c>
      <c r="R360" s="252">
        <f t="shared" si="1925"/>
        <v>0</v>
      </c>
      <c r="S360" s="254">
        <f t="shared" si="1926"/>
        <v>0</v>
      </c>
      <c r="T360" s="255">
        <f t="shared" si="1927"/>
        <v>4</v>
      </c>
      <c r="U360" s="252">
        <f t="shared" si="1928"/>
        <v>11</v>
      </c>
      <c r="V360" s="252">
        <f t="shared" si="1929"/>
        <v>0</v>
      </c>
      <c r="W360" s="252">
        <f t="shared" si="1930"/>
        <v>0</v>
      </c>
      <c r="X360" s="254">
        <f t="shared" si="1931"/>
        <v>0</v>
      </c>
      <c r="Y360" s="256">
        <f t="shared" si="1932"/>
        <v>3</v>
      </c>
      <c r="Z360" s="252">
        <f t="shared" si="1933"/>
        <v>12</v>
      </c>
      <c r="AA360" s="252">
        <f t="shared" si="1934"/>
        <v>0</v>
      </c>
      <c r="AB360" s="252">
        <f t="shared" si="1935"/>
        <v>0</v>
      </c>
      <c r="AC360" s="254">
        <f t="shared" si="1936"/>
        <v>0</v>
      </c>
      <c r="AD360" s="255">
        <f t="shared" si="1937"/>
        <v>3</v>
      </c>
      <c r="AE360" s="252">
        <f t="shared" si="1938"/>
        <v>0</v>
      </c>
      <c r="AF360" s="252">
        <f t="shared" si="1939"/>
        <v>0</v>
      </c>
      <c r="AG360" s="252">
        <f t="shared" si="1940"/>
        <v>0</v>
      </c>
      <c r="AH360" s="254">
        <f t="shared" si="1941"/>
        <v>0</v>
      </c>
      <c r="AI360" s="257">
        <f t="shared" si="1942"/>
        <v>4</v>
      </c>
      <c r="AJ360" s="252">
        <f t="shared" si="1943"/>
        <v>0</v>
      </c>
      <c r="AK360" s="252">
        <f t="shared" si="1944"/>
        <v>0</v>
      </c>
      <c r="AL360" s="252">
        <f t="shared" si="1945"/>
        <v>0</v>
      </c>
      <c r="AM360" s="254">
        <f t="shared" si="1946"/>
        <v>0</v>
      </c>
      <c r="AN360" s="257">
        <f t="shared" si="1947"/>
        <v>4</v>
      </c>
      <c r="AO360" s="252">
        <f t="shared" si="1948"/>
        <v>12</v>
      </c>
      <c r="AP360" s="252">
        <f t="shared" si="1949"/>
        <v>0</v>
      </c>
      <c r="AQ360" s="252">
        <f t="shared" si="1950"/>
        <v>0</v>
      </c>
      <c r="AR360" s="254">
        <f t="shared" si="1951"/>
        <v>0</v>
      </c>
      <c r="AS360" s="257">
        <f t="shared" si="1952"/>
        <v>3</v>
      </c>
      <c r="AT360" s="252">
        <f t="shared" si="1953"/>
        <v>0</v>
      </c>
      <c r="AU360" s="252">
        <f t="shared" si="1954"/>
        <v>0</v>
      </c>
      <c r="AV360" s="252">
        <f t="shared" si="1955"/>
        <v>0</v>
      </c>
      <c r="AW360" s="254">
        <f t="shared" si="1956"/>
        <v>0</v>
      </c>
      <c r="AX360" s="258">
        <f t="shared" si="1957"/>
        <v>4</v>
      </c>
      <c r="AY360" s="252">
        <f t="shared" si="1958"/>
        <v>12</v>
      </c>
      <c r="AZ360" s="252">
        <f t="shared" si="1959"/>
        <v>0</v>
      </c>
      <c r="BA360" s="252">
        <f t="shared" si="1960"/>
        <v>0</v>
      </c>
      <c r="BB360" s="254">
        <f t="shared" si="1961"/>
        <v>0</v>
      </c>
      <c r="BC360" s="257">
        <f t="shared" si="1962"/>
        <v>3</v>
      </c>
      <c r="BD360" s="259">
        <f t="shared" si="1963"/>
        <v>6</v>
      </c>
      <c r="BE360" s="252">
        <f t="shared" si="1964"/>
        <v>0</v>
      </c>
      <c r="BF360" s="252">
        <f t="shared" si="1965"/>
        <v>0</v>
      </c>
      <c r="BG360" s="254">
        <f t="shared" si="1966"/>
        <v>0</v>
      </c>
      <c r="BH360" s="257">
        <f t="shared" si="1967"/>
        <v>3</v>
      </c>
      <c r="BI360" s="252">
        <f t="shared" si="1968"/>
        <v>0</v>
      </c>
      <c r="BJ360" s="252">
        <f t="shared" si="1969"/>
        <v>0</v>
      </c>
      <c r="BK360" s="252">
        <f t="shared" si="1970"/>
        <v>0</v>
      </c>
      <c r="BL360" s="254">
        <f t="shared" si="1971"/>
        <v>0</v>
      </c>
      <c r="BM360" s="260">
        <f t="shared" si="1972"/>
        <v>4</v>
      </c>
      <c r="BN360" s="252">
        <f t="shared" si="1973"/>
        <v>0</v>
      </c>
      <c r="BO360" s="252">
        <f t="shared" si="1974"/>
        <v>0</v>
      </c>
      <c r="BP360" s="252">
        <f t="shared" si="1975"/>
        <v>0</v>
      </c>
      <c r="BQ360" s="254">
        <f t="shared" si="1976"/>
        <v>0</v>
      </c>
      <c r="BR360" s="261">
        <f t="shared" si="1977"/>
        <v>4</v>
      </c>
      <c r="BS360" s="252">
        <f t="shared" si="1978"/>
        <v>12</v>
      </c>
      <c r="BT360" s="252">
        <f t="shared" si="1979"/>
        <v>0</v>
      </c>
      <c r="BU360" s="252">
        <f t="shared" si="1980"/>
        <v>0</v>
      </c>
      <c r="BV360" s="254">
        <f t="shared" si="1981"/>
        <v>0</v>
      </c>
      <c r="BW360" s="261">
        <f t="shared" si="1982"/>
        <v>3</v>
      </c>
      <c r="BX360" s="262">
        <v>81</v>
      </c>
      <c r="BY360" s="262">
        <v>81</v>
      </c>
      <c r="BZ360" s="246" t="e">
        <f t="shared" si="1983"/>
        <v>#VALUE!</v>
      </c>
      <c r="CA360" s="246">
        <f t="shared" si="1984"/>
        <v>20</v>
      </c>
      <c r="CB360" s="246" t="e">
        <f t="shared" si="1985"/>
        <v>#VALUE!</v>
      </c>
      <c r="CC360" s="246" t="e">
        <f t="shared" si="1986"/>
        <v>#VALUE!</v>
      </c>
      <c r="CD360" s="246" t="e">
        <f t="shared" si="1987"/>
        <v>#VALUE!</v>
      </c>
      <c r="CE360" s="246" t="e">
        <f t="shared" si="1988"/>
        <v>#VALUE!</v>
      </c>
      <c r="CF360" s="246" t="e">
        <f t="shared" si="1989"/>
        <v>#VALUE!</v>
      </c>
      <c r="CG360" s="246" t="e">
        <f t="shared" si="1990"/>
        <v>#VALUE!</v>
      </c>
      <c r="CH360" s="246" t="e">
        <f t="shared" si="1991"/>
        <v>#VALUE!</v>
      </c>
      <c r="CI360" s="246" t="e">
        <f t="shared" si="1992"/>
        <v>#VALUE!</v>
      </c>
      <c r="CJ360" s="246" t="e">
        <f t="shared" si="1993"/>
        <v>#VALUE!</v>
      </c>
      <c r="CK360" s="246" t="e">
        <f t="shared" si="1994"/>
        <v>#VALUE!</v>
      </c>
      <c r="CL360" s="246" t="e">
        <f t="shared" si="1995"/>
        <v>#VALUE!</v>
      </c>
      <c r="CM360" s="246" t="e">
        <f t="shared" si="1996"/>
        <v>#VALUE!</v>
      </c>
      <c r="CN360" s="246" t="e">
        <f t="shared" si="1997"/>
        <v>#VALUE!</v>
      </c>
      <c r="CO360" s="263" t="str">
        <f t="shared" si="1998"/>
        <v>2023PEC AI 381</v>
      </c>
      <c r="CP360" s="246" t="e">
        <f t="shared" si="1999"/>
        <v>#VALUE!</v>
      </c>
      <c r="CQ360" s="211"/>
      <c r="CR360" s="246">
        <f t="shared" si="2000"/>
        <v>20</v>
      </c>
      <c r="CS360" s="246" t="e">
        <f t="shared" si="2001"/>
        <v>#VALUE!</v>
      </c>
      <c r="CT360" s="246" t="e">
        <f t="shared" si="2002"/>
        <v>#VALUE!</v>
      </c>
      <c r="CU360" s="246" t="e">
        <f t="shared" si="2003"/>
        <v>#VALUE!</v>
      </c>
      <c r="CV360" s="246" t="e">
        <f t="shared" si="2004"/>
        <v>#VALUE!</v>
      </c>
      <c r="CW360" s="246" t="e">
        <f t="shared" si="2005"/>
        <v>#VALUE!</v>
      </c>
      <c r="CX360" s="246" t="e">
        <f t="shared" si="2006"/>
        <v>#VALUE!</v>
      </c>
      <c r="CY360" s="246" t="e">
        <f t="shared" si="2007"/>
        <v>#VALUE!</v>
      </c>
      <c r="CZ360" s="246" t="e">
        <f t="shared" si="2008"/>
        <v>#VALUE!</v>
      </c>
      <c r="DA360" s="246" t="e">
        <f t="shared" si="2009"/>
        <v>#VALUE!</v>
      </c>
      <c r="DB360" s="246" t="e">
        <f t="shared" si="2010"/>
        <v>#VALUE!</v>
      </c>
      <c r="DC360" s="246" t="e">
        <f t="shared" si="2011"/>
        <v>#VALUE!</v>
      </c>
      <c r="DD360" s="246" t="e">
        <f t="shared" si="2012"/>
        <v>#VALUE!</v>
      </c>
      <c r="DE360" s="212"/>
      <c r="DF360" s="212" t="e">
        <f t="shared" si="2013"/>
        <v>#VALUE!</v>
      </c>
      <c r="DG360" s="212"/>
      <c r="DH360" s="212"/>
      <c r="DI360" s="212"/>
      <c r="DJ360" s="212"/>
      <c r="DK360" s="212"/>
      <c r="DL360" s="212"/>
      <c r="DM360" s="212"/>
      <c r="DN360" s="212"/>
      <c r="DO360" s="212"/>
      <c r="DP360" s="212"/>
      <c r="DQ360" s="212"/>
      <c r="DR360" s="264">
        <f t="shared" si="2014"/>
        <v>81</v>
      </c>
      <c r="DS360" s="241">
        <f t="shared" si="2015"/>
        <v>16</v>
      </c>
      <c r="DT360" s="212">
        <f t="shared" si="2016"/>
        <v>11</v>
      </c>
      <c r="DU360" s="212">
        <f t="shared" si="2017"/>
        <v>12</v>
      </c>
      <c r="DV360" s="212">
        <f t="shared" si="2018"/>
        <v>12</v>
      </c>
      <c r="DW360" s="212">
        <f t="shared" si="2019"/>
        <v>12</v>
      </c>
      <c r="DX360" s="264">
        <f t="shared" si="2020"/>
        <v>6</v>
      </c>
      <c r="DY360" s="265">
        <f t="shared" si="2021"/>
        <v>12</v>
      </c>
      <c r="DZ360" s="212">
        <f t="shared" si="2022"/>
        <v>81</v>
      </c>
      <c r="EA360" s="212">
        <f t="shared" si="2023"/>
        <v>16</v>
      </c>
      <c r="EB360" s="212">
        <f t="shared" si="2024"/>
        <v>0</v>
      </c>
      <c r="EC360" s="212">
        <f t="shared" ref="EC360:ED360" si="2678">IF(ISEVEN($B360),DT360,0)</f>
        <v>11</v>
      </c>
      <c r="ED360" s="212">
        <f t="shared" si="2678"/>
        <v>12</v>
      </c>
      <c r="EE360" s="212">
        <f t="shared" ref="EE360:EF360" si="2679">IF(ISODD($B360),DU360,0)</f>
        <v>0</v>
      </c>
      <c r="EF360" s="212">
        <f t="shared" si="2679"/>
        <v>0</v>
      </c>
      <c r="EG360" s="212">
        <f t="shared" si="2027"/>
        <v>12</v>
      </c>
      <c r="EH360" s="212">
        <f t="shared" si="2028"/>
        <v>0</v>
      </c>
      <c r="EI360" s="212">
        <f t="shared" ref="EI360:EJ360" si="2680">IF(ISEVEN($B360),DW360,0)</f>
        <v>12</v>
      </c>
      <c r="EJ360" s="264">
        <f t="shared" si="2680"/>
        <v>6</v>
      </c>
      <c r="EK360" s="212">
        <f t="shared" ref="EK360:EL360" si="2681">IF(ISODD($B360),DX360,0)</f>
        <v>0</v>
      </c>
      <c r="EL360" s="212">
        <f t="shared" si="2681"/>
        <v>0</v>
      </c>
      <c r="EM360" s="212">
        <f t="shared" si="2031"/>
        <v>12</v>
      </c>
      <c r="EN360" s="212"/>
      <c r="EO360" s="212"/>
      <c r="EP360" s="241">
        <f t="shared" si="2032"/>
        <v>16</v>
      </c>
      <c r="EQ360" s="212">
        <f t="shared" si="2033"/>
        <v>13</v>
      </c>
      <c r="ER360" s="212">
        <f t="shared" si="2034"/>
        <v>14</v>
      </c>
      <c r="ES360" s="212">
        <f t="shared" si="2035"/>
        <v>14</v>
      </c>
      <c r="ET360" s="264">
        <f t="shared" si="2036"/>
        <v>11</v>
      </c>
      <c r="EU360" s="212">
        <f t="shared" si="2037"/>
        <v>13</v>
      </c>
      <c r="EV360" s="212"/>
      <c r="EW360" s="212">
        <f t="shared" si="2038"/>
        <v>81</v>
      </c>
      <c r="EX360" s="212">
        <f t="shared" si="2039"/>
        <v>16</v>
      </c>
      <c r="EY360" s="212">
        <f t="shared" si="2040"/>
        <v>0</v>
      </c>
      <c r="EZ360" s="212">
        <f t="shared" ref="EZ360:FA360" si="2682">IF(ISEVEN($B360),EQ360,0)</f>
        <v>13</v>
      </c>
      <c r="FA360" s="212">
        <f t="shared" si="2682"/>
        <v>14</v>
      </c>
      <c r="FB360" s="212">
        <f t="shared" ref="FB360:FC360" si="2683">IF(ISODD($B360),ER360,0)</f>
        <v>0</v>
      </c>
      <c r="FC360" s="212">
        <f t="shared" si="2683"/>
        <v>0</v>
      </c>
      <c r="FD360" s="212">
        <f t="shared" si="2043"/>
        <v>14</v>
      </c>
      <c r="FE360" s="212">
        <f t="shared" si="2044"/>
        <v>0</v>
      </c>
      <c r="FF360" s="264">
        <f t="shared" ref="FF360:FG360" si="2684">IF(ISEVEN($B360),ET360,0)</f>
        <v>11</v>
      </c>
      <c r="FG360" s="212">
        <f t="shared" si="2684"/>
        <v>13</v>
      </c>
      <c r="FH360" s="212">
        <f t="shared" si="2046"/>
        <v>0</v>
      </c>
      <c r="FI360" s="212">
        <v>0</v>
      </c>
      <c r="FJ360" s="212">
        <v>0</v>
      </c>
      <c r="FK360" s="212"/>
      <c r="FL360" s="212"/>
      <c r="FM360" s="262">
        <v>81</v>
      </c>
    </row>
    <row r="361" spans="1:169" ht="15.75" customHeight="1" x14ac:dyDescent="0.2">
      <c r="A361" s="247">
        <v>348</v>
      </c>
      <c r="B361" s="248">
        <v>213423243351</v>
      </c>
      <c r="C361" s="249" t="s">
        <v>643</v>
      </c>
      <c r="D361" s="250"/>
      <c r="E361" s="251" t="s">
        <v>624</v>
      </c>
      <c r="F361" s="252">
        <f t="shared" si="1913"/>
        <v>2</v>
      </c>
      <c r="G361" s="252">
        <f t="shared" si="1914"/>
        <v>2</v>
      </c>
      <c r="H361" s="252">
        <f t="shared" si="1915"/>
        <v>2</v>
      </c>
      <c r="I361" s="252">
        <f t="shared" si="1916"/>
        <v>2</v>
      </c>
      <c r="J361" s="252">
        <f t="shared" si="1917"/>
        <v>2</v>
      </c>
      <c r="K361" s="252">
        <f t="shared" si="1918"/>
        <v>2</v>
      </c>
      <c r="L361" s="252">
        <f t="shared" si="1919"/>
        <v>2</v>
      </c>
      <c r="M361" s="252">
        <f t="shared" si="1920"/>
        <v>2</v>
      </c>
      <c r="N361" s="252">
        <f t="shared" si="1921"/>
        <v>1</v>
      </c>
      <c r="O361" s="253">
        <f t="shared" si="1922"/>
        <v>0</v>
      </c>
      <c r="P361" s="252">
        <f t="shared" si="1923"/>
        <v>13</v>
      </c>
      <c r="Q361" s="252">
        <f t="shared" si="1924"/>
        <v>0</v>
      </c>
      <c r="R361" s="252">
        <f t="shared" si="1925"/>
        <v>0</v>
      </c>
      <c r="S361" s="254">
        <f t="shared" si="1926"/>
        <v>0</v>
      </c>
      <c r="T361" s="255">
        <f t="shared" si="1927"/>
        <v>3</v>
      </c>
      <c r="U361" s="252">
        <f t="shared" si="1928"/>
        <v>0</v>
      </c>
      <c r="V361" s="252">
        <f t="shared" si="1929"/>
        <v>0</v>
      </c>
      <c r="W361" s="252">
        <f t="shared" si="1930"/>
        <v>0</v>
      </c>
      <c r="X361" s="254">
        <f t="shared" si="1931"/>
        <v>0</v>
      </c>
      <c r="Y361" s="256">
        <f t="shared" si="1932"/>
        <v>4</v>
      </c>
      <c r="Z361" s="252">
        <f t="shared" si="1933"/>
        <v>0</v>
      </c>
      <c r="AA361" s="252">
        <f t="shared" si="1934"/>
        <v>0</v>
      </c>
      <c r="AB361" s="252">
        <f t="shared" si="1935"/>
        <v>0</v>
      </c>
      <c r="AC361" s="254">
        <f t="shared" si="1936"/>
        <v>0</v>
      </c>
      <c r="AD361" s="255">
        <f t="shared" si="1937"/>
        <v>4</v>
      </c>
      <c r="AE361" s="252">
        <f t="shared" si="1938"/>
        <v>13</v>
      </c>
      <c r="AF361" s="252">
        <f t="shared" si="1939"/>
        <v>0</v>
      </c>
      <c r="AG361" s="252">
        <f t="shared" si="1940"/>
        <v>0</v>
      </c>
      <c r="AH361" s="254">
        <f t="shared" si="1941"/>
        <v>0</v>
      </c>
      <c r="AI361" s="257">
        <f t="shared" si="1942"/>
        <v>3</v>
      </c>
      <c r="AJ361" s="252">
        <f t="shared" si="1943"/>
        <v>11</v>
      </c>
      <c r="AK361" s="252">
        <f t="shared" si="1944"/>
        <v>0</v>
      </c>
      <c r="AL361" s="252">
        <f t="shared" si="1945"/>
        <v>0</v>
      </c>
      <c r="AM361" s="254">
        <f t="shared" si="1946"/>
        <v>0</v>
      </c>
      <c r="AN361" s="257">
        <f t="shared" si="1947"/>
        <v>3</v>
      </c>
      <c r="AO361" s="252">
        <f t="shared" si="1948"/>
        <v>0</v>
      </c>
      <c r="AP361" s="252">
        <f t="shared" si="1949"/>
        <v>0</v>
      </c>
      <c r="AQ361" s="252">
        <f t="shared" si="1950"/>
        <v>0</v>
      </c>
      <c r="AR361" s="254">
        <f t="shared" si="1951"/>
        <v>0</v>
      </c>
      <c r="AS361" s="257">
        <f t="shared" si="1952"/>
        <v>4</v>
      </c>
      <c r="AT361" s="252">
        <f t="shared" si="1953"/>
        <v>13</v>
      </c>
      <c r="AU361" s="252">
        <f t="shared" si="1954"/>
        <v>0</v>
      </c>
      <c r="AV361" s="252">
        <f t="shared" si="1955"/>
        <v>0</v>
      </c>
      <c r="AW361" s="254">
        <f t="shared" si="1956"/>
        <v>0</v>
      </c>
      <c r="AX361" s="258">
        <f t="shared" si="1957"/>
        <v>3</v>
      </c>
      <c r="AY361" s="252">
        <f t="shared" si="1958"/>
        <v>0</v>
      </c>
      <c r="AZ361" s="252">
        <f t="shared" si="1959"/>
        <v>0</v>
      </c>
      <c r="BA361" s="252">
        <f t="shared" si="1960"/>
        <v>0</v>
      </c>
      <c r="BB361" s="254">
        <f t="shared" si="1961"/>
        <v>0</v>
      </c>
      <c r="BC361" s="257">
        <f t="shared" si="1962"/>
        <v>4</v>
      </c>
      <c r="BD361" s="252">
        <f t="shared" si="1963"/>
        <v>0</v>
      </c>
      <c r="BE361" s="252">
        <f t="shared" si="1964"/>
        <v>0</v>
      </c>
      <c r="BF361" s="252">
        <f t="shared" si="1965"/>
        <v>0</v>
      </c>
      <c r="BG361" s="254">
        <f t="shared" si="1966"/>
        <v>0</v>
      </c>
      <c r="BH361" s="257">
        <f t="shared" si="1967"/>
        <v>4</v>
      </c>
      <c r="BI361" s="259">
        <f t="shared" si="1968"/>
        <v>6</v>
      </c>
      <c r="BJ361" s="252">
        <f t="shared" si="1969"/>
        <v>0</v>
      </c>
      <c r="BK361" s="252">
        <f t="shared" si="1970"/>
        <v>0</v>
      </c>
      <c r="BL361" s="254">
        <f t="shared" si="1971"/>
        <v>0</v>
      </c>
      <c r="BM361" s="260">
        <f t="shared" si="1972"/>
        <v>3</v>
      </c>
      <c r="BN361" s="252">
        <f t="shared" si="1973"/>
        <v>13</v>
      </c>
      <c r="BO361" s="252">
        <f t="shared" si="1974"/>
        <v>0</v>
      </c>
      <c r="BP361" s="252">
        <f t="shared" si="1975"/>
        <v>0</v>
      </c>
      <c r="BQ361" s="254">
        <f t="shared" si="1976"/>
        <v>0</v>
      </c>
      <c r="BR361" s="261">
        <f t="shared" si="1977"/>
        <v>3</v>
      </c>
      <c r="BS361" s="252">
        <f t="shared" si="1978"/>
        <v>0</v>
      </c>
      <c r="BT361" s="252">
        <f t="shared" si="1979"/>
        <v>0</v>
      </c>
      <c r="BU361" s="252">
        <f t="shared" si="1980"/>
        <v>0</v>
      </c>
      <c r="BV361" s="254">
        <f t="shared" si="1981"/>
        <v>0</v>
      </c>
      <c r="BW361" s="261">
        <f t="shared" si="1982"/>
        <v>4</v>
      </c>
      <c r="BX361" s="262">
        <v>86</v>
      </c>
      <c r="BY361" s="262">
        <v>86</v>
      </c>
      <c r="BZ361" s="246" t="e">
        <f t="shared" si="1983"/>
        <v>#VALUE!</v>
      </c>
      <c r="CA361" s="246">
        <f t="shared" si="1984"/>
        <v>20</v>
      </c>
      <c r="CB361" s="246" t="e">
        <f t="shared" si="1985"/>
        <v>#VALUE!</v>
      </c>
      <c r="CC361" s="246" t="e">
        <f t="shared" si="1986"/>
        <v>#VALUE!</v>
      </c>
      <c r="CD361" s="246" t="e">
        <f t="shared" si="1987"/>
        <v>#VALUE!</v>
      </c>
      <c r="CE361" s="246" t="e">
        <f t="shared" si="1988"/>
        <v>#VALUE!</v>
      </c>
      <c r="CF361" s="246" t="e">
        <f t="shared" si="1989"/>
        <v>#VALUE!</v>
      </c>
      <c r="CG361" s="246" t="e">
        <f t="shared" si="1990"/>
        <v>#VALUE!</v>
      </c>
      <c r="CH361" s="246" t="e">
        <f t="shared" si="1991"/>
        <v>#VALUE!</v>
      </c>
      <c r="CI361" s="246" t="e">
        <f t="shared" si="1992"/>
        <v>#VALUE!</v>
      </c>
      <c r="CJ361" s="246" t="e">
        <f t="shared" si="1993"/>
        <v>#VALUE!</v>
      </c>
      <c r="CK361" s="246" t="e">
        <f t="shared" si="1994"/>
        <v>#VALUE!</v>
      </c>
      <c r="CL361" s="246" t="e">
        <f t="shared" si="1995"/>
        <v>#VALUE!</v>
      </c>
      <c r="CM361" s="246" t="e">
        <f t="shared" si="1996"/>
        <v>#VALUE!</v>
      </c>
      <c r="CN361" s="246" t="e">
        <f t="shared" si="1997"/>
        <v>#VALUE!</v>
      </c>
      <c r="CO361" s="263" t="str">
        <f t="shared" si="1998"/>
        <v>2023PEC AI 382</v>
      </c>
      <c r="CP361" s="246" t="e">
        <f t="shared" si="1999"/>
        <v>#VALUE!</v>
      </c>
      <c r="CQ361" s="211"/>
      <c r="CR361" s="246">
        <f t="shared" si="2000"/>
        <v>20</v>
      </c>
      <c r="CS361" s="246" t="e">
        <f t="shared" si="2001"/>
        <v>#VALUE!</v>
      </c>
      <c r="CT361" s="246" t="e">
        <f t="shared" si="2002"/>
        <v>#VALUE!</v>
      </c>
      <c r="CU361" s="246" t="e">
        <f t="shared" si="2003"/>
        <v>#VALUE!</v>
      </c>
      <c r="CV361" s="246" t="e">
        <f t="shared" si="2004"/>
        <v>#VALUE!</v>
      </c>
      <c r="CW361" s="246" t="e">
        <f t="shared" si="2005"/>
        <v>#VALUE!</v>
      </c>
      <c r="CX361" s="246" t="e">
        <f t="shared" si="2006"/>
        <v>#VALUE!</v>
      </c>
      <c r="CY361" s="246" t="e">
        <f t="shared" si="2007"/>
        <v>#VALUE!</v>
      </c>
      <c r="CZ361" s="246" t="e">
        <f t="shared" si="2008"/>
        <v>#VALUE!</v>
      </c>
      <c r="DA361" s="246" t="e">
        <f t="shared" si="2009"/>
        <v>#VALUE!</v>
      </c>
      <c r="DB361" s="246" t="e">
        <f t="shared" si="2010"/>
        <v>#VALUE!</v>
      </c>
      <c r="DC361" s="246" t="e">
        <f t="shared" si="2011"/>
        <v>#VALUE!</v>
      </c>
      <c r="DD361" s="246" t="e">
        <f t="shared" si="2012"/>
        <v>#VALUE!</v>
      </c>
      <c r="DE361" s="212"/>
      <c r="DF361" s="212" t="e">
        <f t="shared" si="2013"/>
        <v>#VALUE!</v>
      </c>
      <c r="DG361" s="212"/>
      <c r="DH361" s="212"/>
      <c r="DI361" s="212"/>
      <c r="DJ361" s="212"/>
      <c r="DK361" s="212"/>
      <c r="DL361" s="212"/>
      <c r="DM361" s="212"/>
      <c r="DN361" s="212"/>
      <c r="DO361" s="212"/>
      <c r="DP361" s="212"/>
      <c r="DQ361" s="212"/>
      <c r="DR361" s="264">
        <f t="shared" si="2014"/>
        <v>86</v>
      </c>
      <c r="DS361" s="241">
        <f t="shared" si="2015"/>
        <v>17</v>
      </c>
      <c r="DT361" s="212">
        <f t="shared" si="2016"/>
        <v>13</v>
      </c>
      <c r="DU361" s="212">
        <f t="shared" si="2017"/>
        <v>13</v>
      </c>
      <c r="DV361" s="212">
        <f t="shared" si="2018"/>
        <v>11</v>
      </c>
      <c r="DW361" s="212">
        <f t="shared" si="2019"/>
        <v>13</v>
      </c>
      <c r="DX361" s="264">
        <f t="shared" si="2020"/>
        <v>6</v>
      </c>
      <c r="DY361" s="265">
        <f t="shared" si="2021"/>
        <v>13</v>
      </c>
      <c r="DZ361" s="212">
        <f t="shared" si="2022"/>
        <v>86</v>
      </c>
      <c r="EA361" s="212">
        <f t="shared" si="2023"/>
        <v>17</v>
      </c>
      <c r="EB361" s="212">
        <f t="shared" si="2024"/>
        <v>13</v>
      </c>
      <c r="EC361" s="212">
        <f t="shared" ref="EC361:ED361" si="2685">IF(ISEVEN($B361),DT361,0)</f>
        <v>0</v>
      </c>
      <c r="ED361" s="212">
        <f t="shared" si="2685"/>
        <v>0</v>
      </c>
      <c r="EE361" s="212">
        <f t="shared" ref="EE361:EF361" si="2686">IF(ISODD($B361),DU361,0)</f>
        <v>13</v>
      </c>
      <c r="EF361" s="212">
        <f t="shared" si="2686"/>
        <v>11</v>
      </c>
      <c r="EG361" s="212">
        <f t="shared" si="2027"/>
        <v>0</v>
      </c>
      <c r="EH361" s="212">
        <f t="shared" si="2028"/>
        <v>13</v>
      </c>
      <c r="EI361" s="212">
        <f t="shared" ref="EI361:EJ361" si="2687">IF(ISEVEN($B361),DW361,0)</f>
        <v>0</v>
      </c>
      <c r="EJ361" s="212">
        <f t="shared" si="2687"/>
        <v>0</v>
      </c>
      <c r="EK361" s="264">
        <f t="shared" ref="EK361:EL361" si="2688">IF(ISODD($B361),DX361,0)</f>
        <v>6</v>
      </c>
      <c r="EL361" s="212">
        <f t="shared" si="2688"/>
        <v>13</v>
      </c>
      <c r="EM361" s="212">
        <f t="shared" si="2031"/>
        <v>0</v>
      </c>
      <c r="EN361" s="212"/>
      <c r="EO361" s="212"/>
      <c r="EP361" s="241">
        <f t="shared" si="2032"/>
        <v>17</v>
      </c>
      <c r="EQ361" s="212">
        <f t="shared" si="2033"/>
        <v>15</v>
      </c>
      <c r="ER361" s="212">
        <f t="shared" si="2034"/>
        <v>15</v>
      </c>
      <c r="ES361" s="212">
        <f t="shared" si="2035"/>
        <v>13</v>
      </c>
      <c r="ET361" s="264">
        <f t="shared" si="2036"/>
        <v>12</v>
      </c>
      <c r="EU361" s="212">
        <f t="shared" si="2037"/>
        <v>14</v>
      </c>
      <c r="EV361" s="212"/>
      <c r="EW361" s="212">
        <f t="shared" si="2038"/>
        <v>86</v>
      </c>
      <c r="EX361" s="212">
        <f t="shared" si="2039"/>
        <v>17</v>
      </c>
      <c r="EY361" s="212">
        <f t="shared" si="2040"/>
        <v>15</v>
      </c>
      <c r="EZ361" s="212">
        <f t="shared" ref="EZ361:FA361" si="2689">IF(ISEVEN($B361),EQ361,0)</f>
        <v>0</v>
      </c>
      <c r="FA361" s="212">
        <f t="shared" si="2689"/>
        <v>0</v>
      </c>
      <c r="FB361" s="212">
        <f t="shared" ref="FB361:FC361" si="2690">IF(ISODD($B361),ER361,0)</f>
        <v>15</v>
      </c>
      <c r="FC361" s="212">
        <f t="shared" si="2690"/>
        <v>13</v>
      </c>
      <c r="FD361" s="212">
        <f t="shared" si="2043"/>
        <v>0</v>
      </c>
      <c r="FE361" s="264">
        <f t="shared" si="2044"/>
        <v>12</v>
      </c>
      <c r="FF361" s="212">
        <f t="shared" ref="FF361:FG361" si="2691">IF(ISEVEN($B361),ET361,0)</f>
        <v>0</v>
      </c>
      <c r="FG361" s="212">
        <f t="shared" si="2691"/>
        <v>0</v>
      </c>
      <c r="FH361" s="212">
        <f t="shared" si="2046"/>
        <v>14</v>
      </c>
      <c r="FI361" s="212">
        <v>0</v>
      </c>
      <c r="FJ361" s="212">
        <v>0</v>
      </c>
      <c r="FK361" s="212"/>
      <c r="FL361" s="212"/>
      <c r="FM361" s="262">
        <v>86</v>
      </c>
    </row>
    <row r="362" spans="1:169" ht="15.75" customHeight="1" x14ac:dyDescent="0.2">
      <c r="A362" s="268">
        <v>349</v>
      </c>
      <c r="B362" s="248">
        <v>213423243352</v>
      </c>
      <c r="C362" s="249" t="s">
        <v>645</v>
      </c>
      <c r="D362" s="250"/>
      <c r="E362" s="251" t="s">
        <v>626</v>
      </c>
      <c r="F362" s="252">
        <f t="shared" si="1913"/>
        <v>2</v>
      </c>
      <c r="G362" s="252">
        <f t="shared" si="1914"/>
        <v>2</v>
      </c>
      <c r="H362" s="252">
        <f t="shared" si="1915"/>
        <v>2</v>
      </c>
      <c r="I362" s="252">
        <f t="shared" si="1916"/>
        <v>2</v>
      </c>
      <c r="J362" s="252">
        <f t="shared" si="1917"/>
        <v>2</v>
      </c>
      <c r="K362" s="252">
        <f t="shared" si="1918"/>
        <v>2</v>
      </c>
      <c r="L362" s="252">
        <f t="shared" si="1919"/>
        <v>2</v>
      </c>
      <c r="M362" s="252">
        <f t="shared" si="1920"/>
        <v>2</v>
      </c>
      <c r="N362" s="252">
        <f t="shared" si="1921"/>
        <v>2</v>
      </c>
      <c r="O362" s="253">
        <f t="shared" si="1922"/>
        <v>1</v>
      </c>
      <c r="P362" s="252">
        <f t="shared" si="1923"/>
        <v>0</v>
      </c>
      <c r="Q362" s="252">
        <f t="shared" si="1924"/>
        <v>0</v>
      </c>
      <c r="R362" s="252">
        <f t="shared" si="1925"/>
        <v>0</v>
      </c>
      <c r="S362" s="254">
        <f t="shared" si="1926"/>
        <v>0</v>
      </c>
      <c r="T362" s="255">
        <f t="shared" si="1927"/>
        <v>4</v>
      </c>
      <c r="U362" s="252">
        <f t="shared" si="1928"/>
        <v>13</v>
      </c>
      <c r="V362" s="252">
        <f t="shared" si="1929"/>
        <v>0</v>
      </c>
      <c r="W362" s="252">
        <f t="shared" si="1930"/>
        <v>0</v>
      </c>
      <c r="X362" s="254">
        <f t="shared" si="1931"/>
        <v>0</v>
      </c>
      <c r="Y362" s="256">
        <f t="shared" si="1932"/>
        <v>3</v>
      </c>
      <c r="Z362" s="252">
        <f t="shared" si="1933"/>
        <v>14</v>
      </c>
      <c r="AA362" s="252">
        <f t="shared" si="1934"/>
        <v>0</v>
      </c>
      <c r="AB362" s="252">
        <f t="shared" si="1935"/>
        <v>0</v>
      </c>
      <c r="AC362" s="254">
        <f t="shared" si="1936"/>
        <v>0</v>
      </c>
      <c r="AD362" s="255">
        <f t="shared" si="1937"/>
        <v>3</v>
      </c>
      <c r="AE362" s="252">
        <f t="shared" si="1938"/>
        <v>0</v>
      </c>
      <c r="AF362" s="252">
        <f t="shared" si="1939"/>
        <v>0</v>
      </c>
      <c r="AG362" s="252">
        <f t="shared" si="1940"/>
        <v>0</v>
      </c>
      <c r="AH362" s="254">
        <f t="shared" si="1941"/>
        <v>0</v>
      </c>
      <c r="AI362" s="257">
        <f t="shared" si="1942"/>
        <v>4</v>
      </c>
      <c r="AJ362" s="252">
        <f t="shared" si="1943"/>
        <v>0</v>
      </c>
      <c r="AK362" s="252">
        <f t="shared" si="1944"/>
        <v>0</v>
      </c>
      <c r="AL362" s="252">
        <f t="shared" si="1945"/>
        <v>0</v>
      </c>
      <c r="AM362" s="254">
        <f t="shared" si="1946"/>
        <v>0</v>
      </c>
      <c r="AN362" s="257">
        <f t="shared" si="1947"/>
        <v>4</v>
      </c>
      <c r="AO362" s="252">
        <f t="shared" si="1948"/>
        <v>14</v>
      </c>
      <c r="AP362" s="252">
        <f t="shared" si="1949"/>
        <v>0</v>
      </c>
      <c r="AQ362" s="252">
        <f t="shared" si="1950"/>
        <v>0</v>
      </c>
      <c r="AR362" s="254">
        <f t="shared" si="1951"/>
        <v>0</v>
      </c>
      <c r="AS362" s="257">
        <f t="shared" si="1952"/>
        <v>3</v>
      </c>
      <c r="AT362" s="252">
        <f t="shared" si="1953"/>
        <v>0</v>
      </c>
      <c r="AU362" s="252">
        <f t="shared" si="1954"/>
        <v>0</v>
      </c>
      <c r="AV362" s="252">
        <f t="shared" si="1955"/>
        <v>0</v>
      </c>
      <c r="AW362" s="254">
        <f t="shared" si="1956"/>
        <v>0</v>
      </c>
      <c r="AX362" s="258">
        <f t="shared" si="1957"/>
        <v>4</v>
      </c>
      <c r="AY362" s="252">
        <f t="shared" si="1958"/>
        <v>14</v>
      </c>
      <c r="AZ362" s="252">
        <f t="shared" si="1959"/>
        <v>0</v>
      </c>
      <c r="BA362" s="252">
        <f t="shared" si="1960"/>
        <v>0</v>
      </c>
      <c r="BB362" s="254">
        <f t="shared" si="1961"/>
        <v>0</v>
      </c>
      <c r="BC362" s="257">
        <f t="shared" si="1962"/>
        <v>3</v>
      </c>
      <c r="BD362" s="259">
        <f t="shared" si="1963"/>
        <v>5</v>
      </c>
      <c r="BE362" s="252">
        <f t="shared" si="1964"/>
        <v>0</v>
      </c>
      <c r="BF362" s="252">
        <f t="shared" si="1965"/>
        <v>0</v>
      </c>
      <c r="BG362" s="254">
        <f t="shared" si="1966"/>
        <v>0</v>
      </c>
      <c r="BH362" s="257">
        <f t="shared" si="1967"/>
        <v>3</v>
      </c>
      <c r="BI362" s="252">
        <f t="shared" si="1968"/>
        <v>0</v>
      </c>
      <c r="BJ362" s="252">
        <f t="shared" si="1969"/>
        <v>0</v>
      </c>
      <c r="BK362" s="252">
        <f t="shared" si="1970"/>
        <v>0</v>
      </c>
      <c r="BL362" s="254">
        <f t="shared" si="1971"/>
        <v>0</v>
      </c>
      <c r="BM362" s="260">
        <f t="shared" si="1972"/>
        <v>4</v>
      </c>
      <c r="BN362" s="252">
        <f t="shared" si="1973"/>
        <v>0</v>
      </c>
      <c r="BO362" s="252">
        <f t="shared" si="1974"/>
        <v>0</v>
      </c>
      <c r="BP362" s="252">
        <f t="shared" si="1975"/>
        <v>0</v>
      </c>
      <c r="BQ362" s="254">
        <f t="shared" si="1976"/>
        <v>0</v>
      </c>
      <c r="BR362" s="261">
        <f t="shared" si="1977"/>
        <v>4</v>
      </c>
      <c r="BS362" s="252">
        <f t="shared" si="1978"/>
        <v>14</v>
      </c>
      <c r="BT362" s="252">
        <f t="shared" si="1979"/>
        <v>0</v>
      </c>
      <c r="BU362" s="252">
        <f t="shared" si="1980"/>
        <v>0</v>
      </c>
      <c r="BV362" s="254">
        <f t="shared" si="1981"/>
        <v>0</v>
      </c>
      <c r="BW362" s="261">
        <f t="shared" si="1982"/>
        <v>3</v>
      </c>
      <c r="BX362" s="262">
        <v>93</v>
      </c>
      <c r="BY362" s="262">
        <v>93</v>
      </c>
      <c r="BZ362" s="246" t="e">
        <f t="shared" si="1983"/>
        <v>#VALUE!</v>
      </c>
      <c r="CA362" s="246">
        <f t="shared" si="1984"/>
        <v>20</v>
      </c>
      <c r="CB362" s="246" t="e">
        <f t="shared" si="1985"/>
        <v>#VALUE!</v>
      </c>
      <c r="CC362" s="246" t="e">
        <f t="shared" si="1986"/>
        <v>#VALUE!</v>
      </c>
      <c r="CD362" s="246" t="e">
        <f t="shared" si="1987"/>
        <v>#VALUE!</v>
      </c>
      <c r="CE362" s="246" t="e">
        <f t="shared" si="1988"/>
        <v>#VALUE!</v>
      </c>
      <c r="CF362" s="246" t="e">
        <f t="shared" si="1989"/>
        <v>#VALUE!</v>
      </c>
      <c r="CG362" s="246" t="e">
        <f t="shared" si="1990"/>
        <v>#VALUE!</v>
      </c>
      <c r="CH362" s="246" t="e">
        <f t="shared" si="1991"/>
        <v>#VALUE!</v>
      </c>
      <c r="CI362" s="246" t="e">
        <f t="shared" si="1992"/>
        <v>#VALUE!</v>
      </c>
      <c r="CJ362" s="246" t="e">
        <f t="shared" si="1993"/>
        <v>#VALUE!</v>
      </c>
      <c r="CK362" s="246" t="e">
        <f t="shared" si="1994"/>
        <v>#VALUE!</v>
      </c>
      <c r="CL362" s="246" t="e">
        <f t="shared" si="1995"/>
        <v>#VALUE!</v>
      </c>
      <c r="CM362" s="246" t="e">
        <f t="shared" si="1996"/>
        <v>#VALUE!</v>
      </c>
      <c r="CN362" s="246" t="e">
        <f t="shared" si="1997"/>
        <v>#VALUE!</v>
      </c>
      <c r="CO362" s="263" t="str">
        <f t="shared" si="1998"/>
        <v>2023PEC AI 383</v>
      </c>
      <c r="CP362" s="246" t="e">
        <f t="shared" si="1999"/>
        <v>#VALUE!</v>
      </c>
      <c r="CQ362" s="211"/>
      <c r="CR362" s="246">
        <f t="shared" si="2000"/>
        <v>20</v>
      </c>
      <c r="CS362" s="246" t="e">
        <f t="shared" si="2001"/>
        <v>#VALUE!</v>
      </c>
      <c r="CT362" s="246" t="e">
        <f t="shared" si="2002"/>
        <v>#VALUE!</v>
      </c>
      <c r="CU362" s="246" t="e">
        <f t="shared" si="2003"/>
        <v>#VALUE!</v>
      </c>
      <c r="CV362" s="246" t="e">
        <f t="shared" si="2004"/>
        <v>#VALUE!</v>
      </c>
      <c r="CW362" s="246" t="e">
        <f t="shared" si="2005"/>
        <v>#VALUE!</v>
      </c>
      <c r="CX362" s="246" t="e">
        <f t="shared" si="2006"/>
        <v>#VALUE!</v>
      </c>
      <c r="CY362" s="246" t="e">
        <f t="shared" si="2007"/>
        <v>#VALUE!</v>
      </c>
      <c r="CZ362" s="246" t="e">
        <f t="shared" si="2008"/>
        <v>#VALUE!</v>
      </c>
      <c r="DA362" s="246" t="e">
        <f t="shared" si="2009"/>
        <v>#VALUE!</v>
      </c>
      <c r="DB362" s="246" t="e">
        <f t="shared" si="2010"/>
        <v>#VALUE!</v>
      </c>
      <c r="DC362" s="246" t="e">
        <f t="shared" si="2011"/>
        <v>#VALUE!</v>
      </c>
      <c r="DD362" s="246" t="e">
        <f t="shared" si="2012"/>
        <v>#VALUE!</v>
      </c>
      <c r="DE362" s="212"/>
      <c r="DF362" s="212" t="e">
        <f t="shared" si="2013"/>
        <v>#VALUE!</v>
      </c>
      <c r="DG362" s="212"/>
      <c r="DH362" s="212"/>
      <c r="DI362" s="212"/>
      <c r="DJ362" s="212"/>
      <c r="DK362" s="212"/>
      <c r="DL362" s="212"/>
      <c r="DM362" s="212"/>
      <c r="DN362" s="212"/>
      <c r="DO362" s="212"/>
      <c r="DP362" s="212"/>
      <c r="DQ362" s="212"/>
      <c r="DR362" s="264">
        <f t="shared" si="2014"/>
        <v>93</v>
      </c>
      <c r="DS362" s="241">
        <f t="shared" si="2015"/>
        <v>19</v>
      </c>
      <c r="DT362" s="212">
        <f t="shared" si="2016"/>
        <v>13</v>
      </c>
      <c r="DU362" s="212">
        <f t="shared" si="2017"/>
        <v>14</v>
      </c>
      <c r="DV362" s="212">
        <f t="shared" si="2018"/>
        <v>14</v>
      </c>
      <c r="DW362" s="212">
        <f t="shared" si="2019"/>
        <v>14</v>
      </c>
      <c r="DX362" s="264">
        <f t="shared" si="2020"/>
        <v>5</v>
      </c>
      <c r="DY362" s="265">
        <f t="shared" si="2021"/>
        <v>14</v>
      </c>
      <c r="DZ362" s="212">
        <f t="shared" si="2022"/>
        <v>93</v>
      </c>
      <c r="EA362" s="212">
        <f t="shared" si="2023"/>
        <v>19</v>
      </c>
      <c r="EB362" s="212">
        <f t="shared" si="2024"/>
        <v>0</v>
      </c>
      <c r="EC362" s="212">
        <f t="shared" ref="EC362:ED362" si="2692">IF(ISEVEN($B362),DT362,0)</f>
        <v>13</v>
      </c>
      <c r="ED362" s="212">
        <f t="shared" si="2692"/>
        <v>14</v>
      </c>
      <c r="EE362" s="212">
        <f t="shared" ref="EE362:EF362" si="2693">IF(ISODD($B362),DU362,0)</f>
        <v>0</v>
      </c>
      <c r="EF362" s="212">
        <f t="shared" si="2693"/>
        <v>0</v>
      </c>
      <c r="EG362" s="212">
        <f t="shared" si="2027"/>
        <v>14</v>
      </c>
      <c r="EH362" s="212">
        <f t="shared" si="2028"/>
        <v>0</v>
      </c>
      <c r="EI362" s="212">
        <f t="shared" ref="EI362:EJ362" si="2694">IF(ISEVEN($B362),DW362,0)</f>
        <v>14</v>
      </c>
      <c r="EJ362" s="264">
        <f t="shared" si="2694"/>
        <v>5</v>
      </c>
      <c r="EK362" s="212">
        <f t="shared" ref="EK362:EL362" si="2695">IF(ISODD($B362),DX362,0)</f>
        <v>0</v>
      </c>
      <c r="EL362" s="212">
        <f t="shared" si="2695"/>
        <v>0</v>
      </c>
      <c r="EM362" s="212">
        <f t="shared" si="2031"/>
        <v>14</v>
      </c>
      <c r="EN362" s="212"/>
      <c r="EO362" s="212"/>
      <c r="EP362" s="241">
        <f t="shared" si="2032"/>
        <v>19</v>
      </c>
      <c r="EQ362" s="212">
        <f t="shared" si="2033"/>
        <v>15</v>
      </c>
      <c r="ER362" s="212">
        <f t="shared" si="2034"/>
        <v>16</v>
      </c>
      <c r="ES362" s="212">
        <f t="shared" si="2035"/>
        <v>16</v>
      </c>
      <c r="ET362" s="264">
        <f t="shared" si="2036"/>
        <v>12</v>
      </c>
      <c r="EU362" s="212">
        <f t="shared" si="2037"/>
        <v>15</v>
      </c>
      <c r="EV362" s="212"/>
      <c r="EW362" s="212">
        <f t="shared" si="2038"/>
        <v>93</v>
      </c>
      <c r="EX362" s="212">
        <f t="shared" si="2039"/>
        <v>19</v>
      </c>
      <c r="EY362" s="212">
        <f t="shared" si="2040"/>
        <v>0</v>
      </c>
      <c r="EZ362" s="212">
        <f t="shared" ref="EZ362:FA362" si="2696">IF(ISEVEN($B362),EQ362,0)</f>
        <v>15</v>
      </c>
      <c r="FA362" s="212">
        <f t="shared" si="2696"/>
        <v>16</v>
      </c>
      <c r="FB362" s="212">
        <f t="shared" ref="FB362:FC362" si="2697">IF(ISODD($B362),ER362,0)</f>
        <v>0</v>
      </c>
      <c r="FC362" s="212">
        <f t="shared" si="2697"/>
        <v>0</v>
      </c>
      <c r="FD362" s="212">
        <f t="shared" si="2043"/>
        <v>16</v>
      </c>
      <c r="FE362" s="212">
        <f t="shared" si="2044"/>
        <v>0</v>
      </c>
      <c r="FF362" s="264">
        <f t="shared" ref="FF362:FG362" si="2698">IF(ISEVEN($B362),ET362,0)</f>
        <v>12</v>
      </c>
      <c r="FG362" s="212">
        <f t="shared" si="2698"/>
        <v>15</v>
      </c>
      <c r="FH362" s="212">
        <f t="shared" si="2046"/>
        <v>0</v>
      </c>
      <c r="FI362" s="212">
        <v>0</v>
      </c>
      <c r="FJ362" s="212">
        <v>0</v>
      </c>
      <c r="FK362" s="212"/>
      <c r="FL362" s="212"/>
      <c r="FM362" s="262">
        <v>93</v>
      </c>
    </row>
    <row r="363" spans="1:169" ht="15.75" customHeight="1" x14ac:dyDescent="0.2">
      <c r="A363" s="247">
        <v>350</v>
      </c>
      <c r="B363" s="266">
        <v>213423243353</v>
      </c>
      <c r="C363" s="266" t="s">
        <v>347</v>
      </c>
      <c r="D363" s="250"/>
      <c r="E363" s="267" t="s">
        <v>348</v>
      </c>
      <c r="F363" s="252">
        <f t="shared" si="1913"/>
        <v>2</v>
      </c>
      <c r="G363" s="252">
        <f t="shared" si="1914"/>
        <v>2</v>
      </c>
      <c r="H363" s="252">
        <f t="shared" si="1915"/>
        <v>2</v>
      </c>
      <c r="I363" s="252">
        <f t="shared" si="1916"/>
        <v>2</v>
      </c>
      <c r="J363" s="252">
        <f t="shared" si="1917"/>
        <v>2</v>
      </c>
      <c r="K363" s="252">
        <f t="shared" si="1918"/>
        <v>2</v>
      </c>
      <c r="L363" s="252">
        <f t="shared" si="1919"/>
        <v>2</v>
      </c>
      <c r="M363" s="252">
        <f t="shared" si="1920"/>
        <v>2</v>
      </c>
      <c r="N363" s="252">
        <f t="shared" si="1921"/>
        <v>1</v>
      </c>
      <c r="O363" s="253">
        <f t="shared" si="1922"/>
        <v>0</v>
      </c>
      <c r="P363" s="252">
        <f t="shared" si="1923"/>
        <v>12</v>
      </c>
      <c r="Q363" s="252">
        <f t="shared" si="1924"/>
        <v>0</v>
      </c>
      <c r="R363" s="252">
        <f t="shared" si="1925"/>
        <v>0</v>
      </c>
      <c r="S363" s="254">
        <f t="shared" si="1926"/>
        <v>0</v>
      </c>
      <c r="T363" s="255">
        <f t="shared" si="1927"/>
        <v>3</v>
      </c>
      <c r="U363" s="252">
        <f t="shared" si="1928"/>
        <v>0</v>
      </c>
      <c r="V363" s="252">
        <f t="shared" si="1929"/>
        <v>0</v>
      </c>
      <c r="W363" s="252">
        <f t="shared" si="1930"/>
        <v>0</v>
      </c>
      <c r="X363" s="254">
        <f t="shared" si="1931"/>
        <v>0</v>
      </c>
      <c r="Y363" s="256">
        <f t="shared" si="1932"/>
        <v>4</v>
      </c>
      <c r="Z363" s="252">
        <f t="shared" si="1933"/>
        <v>0</v>
      </c>
      <c r="AA363" s="252">
        <f t="shared" si="1934"/>
        <v>0</v>
      </c>
      <c r="AB363" s="252">
        <f t="shared" si="1935"/>
        <v>0</v>
      </c>
      <c r="AC363" s="254">
        <f t="shared" si="1936"/>
        <v>0</v>
      </c>
      <c r="AD363" s="255">
        <f t="shared" si="1937"/>
        <v>4</v>
      </c>
      <c r="AE363" s="252">
        <f t="shared" si="1938"/>
        <v>12</v>
      </c>
      <c r="AF363" s="252">
        <f t="shared" si="1939"/>
        <v>0</v>
      </c>
      <c r="AG363" s="252">
        <f t="shared" si="1940"/>
        <v>0</v>
      </c>
      <c r="AH363" s="254">
        <f t="shared" si="1941"/>
        <v>0</v>
      </c>
      <c r="AI363" s="257">
        <f t="shared" si="1942"/>
        <v>3</v>
      </c>
      <c r="AJ363" s="252">
        <f t="shared" si="1943"/>
        <v>10</v>
      </c>
      <c r="AK363" s="252">
        <f t="shared" si="1944"/>
        <v>0</v>
      </c>
      <c r="AL363" s="252">
        <f t="shared" si="1945"/>
        <v>0</v>
      </c>
      <c r="AM363" s="254">
        <f t="shared" si="1946"/>
        <v>0</v>
      </c>
      <c r="AN363" s="257">
        <f t="shared" si="1947"/>
        <v>3</v>
      </c>
      <c r="AO363" s="252">
        <f t="shared" si="1948"/>
        <v>0</v>
      </c>
      <c r="AP363" s="252">
        <f t="shared" si="1949"/>
        <v>0</v>
      </c>
      <c r="AQ363" s="252">
        <f t="shared" si="1950"/>
        <v>0</v>
      </c>
      <c r="AR363" s="254">
        <f t="shared" si="1951"/>
        <v>0</v>
      </c>
      <c r="AS363" s="257">
        <f t="shared" si="1952"/>
        <v>4</v>
      </c>
      <c r="AT363" s="252">
        <f t="shared" si="1953"/>
        <v>12</v>
      </c>
      <c r="AU363" s="252">
        <f t="shared" si="1954"/>
        <v>0</v>
      </c>
      <c r="AV363" s="252">
        <f t="shared" si="1955"/>
        <v>0</v>
      </c>
      <c r="AW363" s="254">
        <f t="shared" si="1956"/>
        <v>0</v>
      </c>
      <c r="AX363" s="258">
        <f t="shared" si="1957"/>
        <v>3</v>
      </c>
      <c r="AY363" s="252">
        <f t="shared" si="1958"/>
        <v>0</v>
      </c>
      <c r="AZ363" s="252">
        <f t="shared" si="1959"/>
        <v>0</v>
      </c>
      <c r="BA363" s="252">
        <f t="shared" si="1960"/>
        <v>0</v>
      </c>
      <c r="BB363" s="254">
        <f t="shared" si="1961"/>
        <v>0</v>
      </c>
      <c r="BC363" s="257">
        <f t="shared" si="1962"/>
        <v>4</v>
      </c>
      <c r="BD363" s="252">
        <f t="shared" si="1963"/>
        <v>0</v>
      </c>
      <c r="BE363" s="252">
        <f t="shared" si="1964"/>
        <v>0</v>
      </c>
      <c r="BF363" s="252">
        <f t="shared" si="1965"/>
        <v>0</v>
      </c>
      <c r="BG363" s="254">
        <f t="shared" si="1966"/>
        <v>0</v>
      </c>
      <c r="BH363" s="257">
        <f t="shared" si="1967"/>
        <v>4</v>
      </c>
      <c r="BI363" s="259">
        <f t="shared" si="1968"/>
        <v>8</v>
      </c>
      <c r="BJ363" s="252">
        <f t="shared" si="1969"/>
        <v>0</v>
      </c>
      <c r="BK363" s="252">
        <f t="shared" si="1970"/>
        <v>0</v>
      </c>
      <c r="BL363" s="254">
        <f t="shared" si="1971"/>
        <v>0</v>
      </c>
      <c r="BM363" s="260">
        <f t="shared" si="1972"/>
        <v>3</v>
      </c>
      <c r="BN363" s="252">
        <f t="shared" si="1973"/>
        <v>12</v>
      </c>
      <c r="BO363" s="252">
        <f t="shared" si="1974"/>
        <v>0</v>
      </c>
      <c r="BP363" s="252">
        <f t="shared" si="1975"/>
        <v>0</v>
      </c>
      <c r="BQ363" s="254">
        <f t="shared" si="1976"/>
        <v>0</v>
      </c>
      <c r="BR363" s="261">
        <f t="shared" si="1977"/>
        <v>3</v>
      </c>
      <c r="BS363" s="252">
        <f t="shared" si="1978"/>
        <v>0</v>
      </c>
      <c r="BT363" s="252">
        <f t="shared" si="1979"/>
        <v>0</v>
      </c>
      <c r="BU363" s="252">
        <f t="shared" si="1980"/>
        <v>0</v>
      </c>
      <c r="BV363" s="254">
        <f t="shared" si="1981"/>
        <v>0</v>
      </c>
      <c r="BW363" s="261">
        <f t="shared" si="1982"/>
        <v>4</v>
      </c>
      <c r="BX363" s="262">
        <v>83</v>
      </c>
      <c r="BY363" s="262">
        <v>83</v>
      </c>
      <c r="BZ363" s="246" t="e">
        <f t="shared" si="1983"/>
        <v>#VALUE!</v>
      </c>
      <c r="CA363" s="246">
        <f t="shared" si="1984"/>
        <v>20</v>
      </c>
      <c r="CB363" s="246" t="e">
        <f t="shared" si="1985"/>
        <v>#VALUE!</v>
      </c>
      <c r="CC363" s="246" t="e">
        <f t="shared" si="1986"/>
        <v>#VALUE!</v>
      </c>
      <c r="CD363" s="246" t="e">
        <f t="shared" si="1987"/>
        <v>#VALUE!</v>
      </c>
      <c r="CE363" s="246" t="e">
        <f t="shared" si="1988"/>
        <v>#VALUE!</v>
      </c>
      <c r="CF363" s="246" t="e">
        <f t="shared" si="1989"/>
        <v>#VALUE!</v>
      </c>
      <c r="CG363" s="246" t="e">
        <f t="shared" si="1990"/>
        <v>#VALUE!</v>
      </c>
      <c r="CH363" s="246" t="e">
        <f t="shared" si="1991"/>
        <v>#VALUE!</v>
      </c>
      <c r="CI363" s="246" t="e">
        <f t="shared" si="1992"/>
        <v>#VALUE!</v>
      </c>
      <c r="CJ363" s="246" t="e">
        <f t="shared" si="1993"/>
        <v>#VALUE!</v>
      </c>
      <c r="CK363" s="246" t="e">
        <f t="shared" si="1994"/>
        <v>#VALUE!</v>
      </c>
      <c r="CL363" s="246" t="e">
        <f t="shared" si="1995"/>
        <v>#VALUE!</v>
      </c>
      <c r="CM363" s="246" t="e">
        <f t="shared" si="1996"/>
        <v>#VALUE!</v>
      </c>
      <c r="CN363" s="246" t="e">
        <f t="shared" si="1997"/>
        <v>#VALUE!</v>
      </c>
      <c r="CO363" s="263" t="str">
        <f t="shared" si="1998"/>
        <v>2023PEC AI 234</v>
      </c>
      <c r="CP363" s="246" t="e">
        <f t="shared" si="1999"/>
        <v>#VALUE!</v>
      </c>
      <c r="CQ363" s="211"/>
      <c r="CR363" s="246">
        <f t="shared" si="2000"/>
        <v>20</v>
      </c>
      <c r="CS363" s="246" t="e">
        <f t="shared" si="2001"/>
        <v>#VALUE!</v>
      </c>
      <c r="CT363" s="246" t="e">
        <f t="shared" si="2002"/>
        <v>#VALUE!</v>
      </c>
      <c r="CU363" s="246" t="e">
        <f t="shared" si="2003"/>
        <v>#VALUE!</v>
      </c>
      <c r="CV363" s="246" t="e">
        <f t="shared" si="2004"/>
        <v>#VALUE!</v>
      </c>
      <c r="CW363" s="246" t="e">
        <f t="shared" si="2005"/>
        <v>#VALUE!</v>
      </c>
      <c r="CX363" s="246" t="e">
        <f t="shared" si="2006"/>
        <v>#VALUE!</v>
      </c>
      <c r="CY363" s="246" t="e">
        <f t="shared" si="2007"/>
        <v>#VALUE!</v>
      </c>
      <c r="CZ363" s="246" t="e">
        <f t="shared" si="2008"/>
        <v>#VALUE!</v>
      </c>
      <c r="DA363" s="246" t="e">
        <f t="shared" si="2009"/>
        <v>#VALUE!</v>
      </c>
      <c r="DB363" s="246" t="e">
        <f t="shared" si="2010"/>
        <v>#VALUE!</v>
      </c>
      <c r="DC363" s="246" t="e">
        <f t="shared" si="2011"/>
        <v>#VALUE!</v>
      </c>
      <c r="DD363" s="246" t="e">
        <f t="shared" si="2012"/>
        <v>#VALUE!</v>
      </c>
      <c r="DE363" s="212"/>
      <c r="DF363" s="212" t="e">
        <f t="shared" si="2013"/>
        <v>#VALUE!</v>
      </c>
      <c r="DG363" s="212"/>
      <c r="DH363" s="212"/>
      <c r="DI363" s="212"/>
      <c r="DJ363" s="212"/>
      <c r="DK363" s="212"/>
      <c r="DL363" s="212"/>
      <c r="DM363" s="212"/>
      <c r="DN363" s="212"/>
      <c r="DO363" s="212"/>
      <c r="DP363" s="212"/>
      <c r="DQ363" s="212"/>
      <c r="DR363" s="264">
        <f t="shared" si="2014"/>
        <v>83</v>
      </c>
      <c r="DS363" s="241">
        <f t="shared" si="2015"/>
        <v>17</v>
      </c>
      <c r="DT363" s="212">
        <f t="shared" si="2016"/>
        <v>12</v>
      </c>
      <c r="DU363" s="212">
        <f t="shared" si="2017"/>
        <v>12</v>
      </c>
      <c r="DV363" s="212">
        <f t="shared" si="2018"/>
        <v>10</v>
      </c>
      <c r="DW363" s="212">
        <f t="shared" si="2019"/>
        <v>12</v>
      </c>
      <c r="DX363" s="264">
        <f t="shared" si="2020"/>
        <v>8</v>
      </c>
      <c r="DY363" s="265">
        <f t="shared" si="2021"/>
        <v>12</v>
      </c>
      <c r="DZ363" s="212">
        <f t="shared" si="2022"/>
        <v>83</v>
      </c>
      <c r="EA363" s="212">
        <f t="shared" si="2023"/>
        <v>17</v>
      </c>
      <c r="EB363" s="212">
        <f t="shared" si="2024"/>
        <v>12</v>
      </c>
      <c r="EC363" s="212">
        <f t="shared" ref="EC363:ED363" si="2699">IF(ISEVEN($B363),DT363,0)</f>
        <v>0</v>
      </c>
      <c r="ED363" s="212">
        <f t="shared" si="2699"/>
        <v>0</v>
      </c>
      <c r="EE363" s="212">
        <f t="shared" ref="EE363:EF363" si="2700">IF(ISODD($B363),DU363,0)</f>
        <v>12</v>
      </c>
      <c r="EF363" s="212">
        <f t="shared" si="2700"/>
        <v>10</v>
      </c>
      <c r="EG363" s="212">
        <f t="shared" si="2027"/>
        <v>0</v>
      </c>
      <c r="EH363" s="212">
        <f t="shared" si="2028"/>
        <v>12</v>
      </c>
      <c r="EI363" s="212">
        <f t="shared" ref="EI363:EJ363" si="2701">IF(ISEVEN($B363),DW363,0)</f>
        <v>0</v>
      </c>
      <c r="EJ363" s="212">
        <f t="shared" si="2701"/>
        <v>0</v>
      </c>
      <c r="EK363" s="264">
        <f t="shared" ref="EK363:EL363" si="2702">IF(ISODD($B363),DX363,0)</f>
        <v>8</v>
      </c>
      <c r="EL363" s="212">
        <f t="shared" si="2702"/>
        <v>12</v>
      </c>
      <c r="EM363" s="212">
        <f t="shared" si="2031"/>
        <v>0</v>
      </c>
      <c r="EN363" s="212"/>
      <c r="EO363" s="212"/>
      <c r="EP363" s="241">
        <f t="shared" si="2032"/>
        <v>17</v>
      </c>
      <c r="EQ363" s="212">
        <f t="shared" si="2033"/>
        <v>15</v>
      </c>
      <c r="ER363" s="212">
        <f t="shared" si="2034"/>
        <v>15</v>
      </c>
      <c r="ES363" s="212">
        <f t="shared" si="2035"/>
        <v>13</v>
      </c>
      <c r="ET363" s="264">
        <f t="shared" si="2036"/>
        <v>10</v>
      </c>
      <c r="EU363" s="212">
        <f t="shared" si="2037"/>
        <v>13</v>
      </c>
      <c r="EV363" s="212"/>
      <c r="EW363" s="212">
        <f t="shared" si="2038"/>
        <v>83</v>
      </c>
      <c r="EX363" s="212">
        <f t="shared" si="2039"/>
        <v>17</v>
      </c>
      <c r="EY363" s="212">
        <f t="shared" si="2040"/>
        <v>15</v>
      </c>
      <c r="EZ363" s="212">
        <f t="shared" ref="EZ363:FA363" si="2703">IF(ISEVEN($B363),EQ363,0)</f>
        <v>0</v>
      </c>
      <c r="FA363" s="212">
        <f t="shared" si="2703"/>
        <v>0</v>
      </c>
      <c r="FB363" s="212">
        <f t="shared" ref="FB363:FC363" si="2704">IF(ISODD($B363),ER363,0)</f>
        <v>15</v>
      </c>
      <c r="FC363" s="212">
        <f t="shared" si="2704"/>
        <v>13</v>
      </c>
      <c r="FD363" s="212">
        <f t="shared" si="2043"/>
        <v>0</v>
      </c>
      <c r="FE363" s="264">
        <f t="shared" si="2044"/>
        <v>10</v>
      </c>
      <c r="FF363" s="212">
        <f t="shared" ref="FF363:FG363" si="2705">IF(ISEVEN($B363),ET363,0)</f>
        <v>0</v>
      </c>
      <c r="FG363" s="212">
        <f t="shared" si="2705"/>
        <v>0</v>
      </c>
      <c r="FH363" s="212">
        <f t="shared" si="2046"/>
        <v>13</v>
      </c>
      <c r="FI363" s="212">
        <v>0</v>
      </c>
      <c r="FJ363" s="212">
        <v>0</v>
      </c>
      <c r="FK363" s="212"/>
      <c r="FL363" s="212"/>
      <c r="FM363" s="262">
        <v>83</v>
      </c>
    </row>
    <row r="364" spans="1:169" ht="15.75" customHeight="1" x14ac:dyDescent="0.2">
      <c r="A364" s="268">
        <v>351</v>
      </c>
      <c r="B364" s="266">
        <v>213423243354</v>
      </c>
      <c r="C364" s="266" t="s">
        <v>349</v>
      </c>
      <c r="D364" s="250"/>
      <c r="E364" s="267" t="s">
        <v>350</v>
      </c>
      <c r="F364" s="252">
        <f t="shared" si="1913"/>
        <v>2</v>
      </c>
      <c r="G364" s="252">
        <f t="shared" si="1914"/>
        <v>2</v>
      </c>
      <c r="H364" s="252">
        <f t="shared" si="1915"/>
        <v>2</v>
      </c>
      <c r="I364" s="252">
        <f t="shared" si="1916"/>
        <v>2</v>
      </c>
      <c r="J364" s="252">
        <f t="shared" si="1917"/>
        <v>2</v>
      </c>
      <c r="K364" s="252">
        <f t="shared" si="1918"/>
        <v>2</v>
      </c>
      <c r="L364" s="252">
        <f t="shared" si="1919"/>
        <v>2</v>
      </c>
      <c r="M364" s="252">
        <f t="shared" si="1920"/>
        <v>2</v>
      </c>
      <c r="N364" s="252">
        <f t="shared" si="1921"/>
        <v>2</v>
      </c>
      <c r="O364" s="253">
        <f t="shared" si="1922"/>
        <v>0</v>
      </c>
      <c r="P364" s="252">
        <f t="shared" si="1923"/>
        <v>0</v>
      </c>
      <c r="Q364" s="252">
        <f t="shared" si="1924"/>
        <v>0</v>
      </c>
      <c r="R364" s="252">
        <f t="shared" si="1925"/>
        <v>0</v>
      </c>
      <c r="S364" s="254">
        <f t="shared" si="1926"/>
        <v>0</v>
      </c>
      <c r="T364" s="255">
        <f t="shared" si="1927"/>
        <v>4</v>
      </c>
      <c r="U364" s="252">
        <f t="shared" si="1928"/>
        <v>12</v>
      </c>
      <c r="V364" s="252">
        <f t="shared" si="1929"/>
        <v>0</v>
      </c>
      <c r="W364" s="252">
        <f t="shared" si="1930"/>
        <v>0</v>
      </c>
      <c r="X364" s="254">
        <f t="shared" si="1931"/>
        <v>0</v>
      </c>
      <c r="Y364" s="256">
        <f t="shared" si="1932"/>
        <v>3</v>
      </c>
      <c r="Z364" s="252">
        <f t="shared" si="1933"/>
        <v>13</v>
      </c>
      <c r="AA364" s="252">
        <f t="shared" si="1934"/>
        <v>0</v>
      </c>
      <c r="AB364" s="252">
        <f t="shared" si="1935"/>
        <v>0</v>
      </c>
      <c r="AC364" s="254">
        <f t="shared" si="1936"/>
        <v>0</v>
      </c>
      <c r="AD364" s="255">
        <f t="shared" si="1937"/>
        <v>3</v>
      </c>
      <c r="AE364" s="252">
        <f t="shared" si="1938"/>
        <v>0</v>
      </c>
      <c r="AF364" s="252">
        <f t="shared" si="1939"/>
        <v>0</v>
      </c>
      <c r="AG364" s="252">
        <f t="shared" si="1940"/>
        <v>0</v>
      </c>
      <c r="AH364" s="254">
        <f t="shared" si="1941"/>
        <v>0</v>
      </c>
      <c r="AI364" s="257">
        <f t="shared" si="1942"/>
        <v>4</v>
      </c>
      <c r="AJ364" s="252">
        <f t="shared" si="1943"/>
        <v>0</v>
      </c>
      <c r="AK364" s="252">
        <f t="shared" si="1944"/>
        <v>0</v>
      </c>
      <c r="AL364" s="252">
        <f t="shared" si="1945"/>
        <v>0</v>
      </c>
      <c r="AM364" s="254">
        <f t="shared" si="1946"/>
        <v>0</v>
      </c>
      <c r="AN364" s="257">
        <f t="shared" si="1947"/>
        <v>4</v>
      </c>
      <c r="AO364" s="252">
        <f t="shared" si="1948"/>
        <v>13</v>
      </c>
      <c r="AP364" s="252">
        <f t="shared" si="1949"/>
        <v>0</v>
      </c>
      <c r="AQ364" s="252">
        <f t="shared" si="1950"/>
        <v>0</v>
      </c>
      <c r="AR364" s="254">
        <f t="shared" si="1951"/>
        <v>0</v>
      </c>
      <c r="AS364" s="257">
        <f t="shared" si="1952"/>
        <v>3</v>
      </c>
      <c r="AT364" s="252">
        <f t="shared" si="1953"/>
        <v>0</v>
      </c>
      <c r="AU364" s="252">
        <f t="shared" si="1954"/>
        <v>0</v>
      </c>
      <c r="AV364" s="252">
        <f t="shared" si="1955"/>
        <v>0</v>
      </c>
      <c r="AW364" s="254">
        <f t="shared" si="1956"/>
        <v>0</v>
      </c>
      <c r="AX364" s="258">
        <f t="shared" si="1957"/>
        <v>4</v>
      </c>
      <c r="AY364" s="252">
        <f t="shared" si="1958"/>
        <v>13</v>
      </c>
      <c r="AZ364" s="252">
        <f t="shared" si="1959"/>
        <v>0</v>
      </c>
      <c r="BA364" s="252">
        <f t="shared" si="1960"/>
        <v>0</v>
      </c>
      <c r="BB364" s="254">
        <f t="shared" si="1961"/>
        <v>0</v>
      </c>
      <c r="BC364" s="257">
        <f t="shared" si="1962"/>
        <v>3</v>
      </c>
      <c r="BD364" s="259">
        <f t="shared" si="1963"/>
        <v>6</v>
      </c>
      <c r="BE364" s="252">
        <f t="shared" si="1964"/>
        <v>0</v>
      </c>
      <c r="BF364" s="252">
        <f t="shared" si="1965"/>
        <v>0</v>
      </c>
      <c r="BG364" s="254">
        <f t="shared" si="1966"/>
        <v>0</v>
      </c>
      <c r="BH364" s="257">
        <f t="shared" si="1967"/>
        <v>3</v>
      </c>
      <c r="BI364" s="252">
        <f t="shared" si="1968"/>
        <v>0</v>
      </c>
      <c r="BJ364" s="252">
        <f t="shared" si="1969"/>
        <v>0</v>
      </c>
      <c r="BK364" s="252">
        <f t="shared" si="1970"/>
        <v>0</v>
      </c>
      <c r="BL364" s="254">
        <f t="shared" si="1971"/>
        <v>0</v>
      </c>
      <c r="BM364" s="260">
        <f t="shared" si="1972"/>
        <v>4</v>
      </c>
      <c r="BN364" s="252">
        <f t="shared" si="1973"/>
        <v>0</v>
      </c>
      <c r="BO364" s="252">
        <f t="shared" si="1974"/>
        <v>0</v>
      </c>
      <c r="BP364" s="252">
        <f t="shared" si="1975"/>
        <v>0</v>
      </c>
      <c r="BQ364" s="254">
        <f t="shared" si="1976"/>
        <v>0</v>
      </c>
      <c r="BR364" s="261">
        <f t="shared" si="1977"/>
        <v>4</v>
      </c>
      <c r="BS364" s="252">
        <f t="shared" si="1978"/>
        <v>13</v>
      </c>
      <c r="BT364" s="252">
        <f t="shared" si="1979"/>
        <v>0</v>
      </c>
      <c r="BU364" s="252">
        <f t="shared" si="1980"/>
        <v>0</v>
      </c>
      <c r="BV364" s="254">
        <f t="shared" si="1981"/>
        <v>0</v>
      </c>
      <c r="BW364" s="261">
        <f t="shared" si="1982"/>
        <v>3</v>
      </c>
      <c r="BX364" s="262">
        <v>88</v>
      </c>
      <c r="BY364" s="262">
        <v>88</v>
      </c>
      <c r="BZ364" s="246" t="e">
        <f t="shared" si="1983"/>
        <v>#VALUE!</v>
      </c>
      <c r="CA364" s="246">
        <f t="shared" si="1984"/>
        <v>20</v>
      </c>
      <c r="CB364" s="246" t="e">
        <f t="shared" si="1985"/>
        <v>#VALUE!</v>
      </c>
      <c r="CC364" s="246" t="e">
        <f t="shared" si="1986"/>
        <v>#VALUE!</v>
      </c>
      <c r="CD364" s="246" t="e">
        <f t="shared" si="1987"/>
        <v>#VALUE!</v>
      </c>
      <c r="CE364" s="246" t="e">
        <f t="shared" si="1988"/>
        <v>#VALUE!</v>
      </c>
      <c r="CF364" s="246" t="e">
        <f t="shared" si="1989"/>
        <v>#VALUE!</v>
      </c>
      <c r="CG364" s="246" t="e">
        <f t="shared" si="1990"/>
        <v>#VALUE!</v>
      </c>
      <c r="CH364" s="246" t="e">
        <f t="shared" si="1991"/>
        <v>#VALUE!</v>
      </c>
      <c r="CI364" s="246" t="e">
        <f t="shared" si="1992"/>
        <v>#VALUE!</v>
      </c>
      <c r="CJ364" s="246" t="e">
        <f t="shared" si="1993"/>
        <v>#VALUE!</v>
      </c>
      <c r="CK364" s="246" t="e">
        <f t="shared" si="1994"/>
        <v>#VALUE!</v>
      </c>
      <c r="CL364" s="246" t="e">
        <f t="shared" si="1995"/>
        <v>#VALUE!</v>
      </c>
      <c r="CM364" s="246" t="e">
        <f t="shared" si="1996"/>
        <v>#VALUE!</v>
      </c>
      <c r="CN364" s="246" t="e">
        <f t="shared" si="1997"/>
        <v>#VALUE!</v>
      </c>
      <c r="CO364" s="263" t="str">
        <f t="shared" si="1998"/>
        <v>2023PEC AI 235</v>
      </c>
      <c r="CP364" s="246" t="e">
        <f t="shared" si="1999"/>
        <v>#VALUE!</v>
      </c>
      <c r="CQ364" s="211"/>
      <c r="CR364" s="246">
        <f t="shared" si="2000"/>
        <v>20</v>
      </c>
      <c r="CS364" s="246" t="e">
        <f t="shared" si="2001"/>
        <v>#VALUE!</v>
      </c>
      <c r="CT364" s="246" t="e">
        <f t="shared" si="2002"/>
        <v>#VALUE!</v>
      </c>
      <c r="CU364" s="246" t="e">
        <f t="shared" si="2003"/>
        <v>#VALUE!</v>
      </c>
      <c r="CV364" s="246" t="e">
        <f t="shared" si="2004"/>
        <v>#VALUE!</v>
      </c>
      <c r="CW364" s="246" t="e">
        <f t="shared" si="2005"/>
        <v>#VALUE!</v>
      </c>
      <c r="CX364" s="246" t="e">
        <f t="shared" si="2006"/>
        <v>#VALUE!</v>
      </c>
      <c r="CY364" s="246" t="e">
        <f t="shared" si="2007"/>
        <v>#VALUE!</v>
      </c>
      <c r="CZ364" s="246" t="e">
        <f t="shared" si="2008"/>
        <v>#VALUE!</v>
      </c>
      <c r="DA364" s="246" t="e">
        <f t="shared" si="2009"/>
        <v>#VALUE!</v>
      </c>
      <c r="DB364" s="246" t="e">
        <f t="shared" si="2010"/>
        <v>#VALUE!</v>
      </c>
      <c r="DC364" s="246" t="e">
        <f t="shared" si="2011"/>
        <v>#VALUE!</v>
      </c>
      <c r="DD364" s="246" t="e">
        <f t="shared" si="2012"/>
        <v>#VALUE!</v>
      </c>
      <c r="DE364" s="212"/>
      <c r="DF364" s="212" t="e">
        <f t="shared" si="2013"/>
        <v>#VALUE!</v>
      </c>
      <c r="DG364" s="212"/>
      <c r="DH364" s="212"/>
      <c r="DI364" s="212"/>
      <c r="DJ364" s="212"/>
      <c r="DK364" s="212"/>
      <c r="DL364" s="212"/>
      <c r="DM364" s="212"/>
      <c r="DN364" s="212"/>
      <c r="DO364" s="212"/>
      <c r="DP364" s="212"/>
      <c r="DQ364" s="212"/>
      <c r="DR364" s="264">
        <f t="shared" si="2014"/>
        <v>88</v>
      </c>
      <c r="DS364" s="241">
        <f t="shared" si="2015"/>
        <v>18</v>
      </c>
      <c r="DT364" s="212">
        <f t="shared" si="2016"/>
        <v>12</v>
      </c>
      <c r="DU364" s="212">
        <f t="shared" si="2017"/>
        <v>13</v>
      </c>
      <c r="DV364" s="212">
        <f t="shared" si="2018"/>
        <v>13</v>
      </c>
      <c r="DW364" s="212">
        <f t="shared" si="2019"/>
        <v>13</v>
      </c>
      <c r="DX364" s="264">
        <f t="shared" si="2020"/>
        <v>6</v>
      </c>
      <c r="DY364" s="265">
        <f t="shared" si="2021"/>
        <v>13</v>
      </c>
      <c r="DZ364" s="212">
        <f t="shared" si="2022"/>
        <v>88</v>
      </c>
      <c r="EA364" s="212">
        <f t="shared" si="2023"/>
        <v>18</v>
      </c>
      <c r="EB364" s="212">
        <f t="shared" si="2024"/>
        <v>0</v>
      </c>
      <c r="EC364" s="212">
        <f t="shared" ref="EC364:ED364" si="2706">IF(ISEVEN($B364),DT364,0)</f>
        <v>12</v>
      </c>
      <c r="ED364" s="212">
        <f t="shared" si="2706"/>
        <v>13</v>
      </c>
      <c r="EE364" s="212">
        <f t="shared" ref="EE364:EF364" si="2707">IF(ISODD($B364),DU364,0)</f>
        <v>0</v>
      </c>
      <c r="EF364" s="212">
        <f t="shared" si="2707"/>
        <v>0</v>
      </c>
      <c r="EG364" s="212">
        <f t="shared" si="2027"/>
        <v>13</v>
      </c>
      <c r="EH364" s="212">
        <f t="shared" si="2028"/>
        <v>0</v>
      </c>
      <c r="EI364" s="212">
        <f t="shared" ref="EI364:EJ364" si="2708">IF(ISEVEN($B364),DW364,0)</f>
        <v>13</v>
      </c>
      <c r="EJ364" s="264">
        <f t="shared" si="2708"/>
        <v>6</v>
      </c>
      <c r="EK364" s="212">
        <f t="shared" ref="EK364:EL364" si="2709">IF(ISODD($B364),DX364,0)</f>
        <v>0</v>
      </c>
      <c r="EL364" s="212">
        <f t="shared" si="2709"/>
        <v>0</v>
      </c>
      <c r="EM364" s="212">
        <f t="shared" si="2031"/>
        <v>13</v>
      </c>
      <c r="EN364" s="212"/>
      <c r="EO364" s="212"/>
      <c r="EP364" s="241">
        <f t="shared" si="2032"/>
        <v>18</v>
      </c>
      <c r="EQ364" s="212">
        <f t="shared" si="2033"/>
        <v>15</v>
      </c>
      <c r="ER364" s="212">
        <f t="shared" si="2034"/>
        <v>15</v>
      </c>
      <c r="ES364" s="212">
        <f t="shared" si="2035"/>
        <v>15</v>
      </c>
      <c r="ET364" s="264">
        <f t="shared" si="2036"/>
        <v>11</v>
      </c>
      <c r="EU364" s="212">
        <f t="shared" si="2037"/>
        <v>14</v>
      </c>
      <c r="EV364" s="212"/>
      <c r="EW364" s="212">
        <f t="shared" si="2038"/>
        <v>88</v>
      </c>
      <c r="EX364" s="212">
        <f t="shared" si="2039"/>
        <v>18</v>
      </c>
      <c r="EY364" s="212">
        <f t="shared" si="2040"/>
        <v>0</v>
      </c>
      <c r="EZ364" s="212">
        <f t="shared" ref="EZ364:FA364" si="2710">IF(ISEVEN($B364),EQ364,0)</f>
        <v>15</v>
      </c>
      <c r="FA364" s="212">
        <f t="shared" si="2710"/>
        <v>15</v>
      </c>
      <c r="FB364" s="212">
        <f t="shared" ref="FB364:FC364" si="2711">IF(ISODD($B364),ER364,0)</f>
        <v>0</v>
      </c>
      <c r="FC364" s="212">
        <f t="shared" si="2711"/>
        <v>0</v>
      </c>
      <c r="FD364" s="212">
        <f t="shared" si="2043"/>
        <v>15</v>
      </c>
      <c r="FE364" s="212">
        <f t="shared" si="2044"/>
        <v>0</v>
      </c>
      <c r="FF364" s="264">
        <f t="shared" ref="FF364:FG364" si="2712">IF(ISEVEN($B364),ET364,0)</f>
        <v>11</v>
      </c>
      <c r="FG364" s="212">
        <f t="shared" si="2712"/>
        <v>14</v>
      </c>
      <c r="FH364" s="212">
        <f t="shared" si="2046"/>
        <v>0</v>
      </c>
      <c r="FI364" s="212">
        <v>0</v>
      </c>
      <c r="FJ364" s="212">
        <v>0</v>
      </c>
      <c r="FK364" s="212"/>
      <c r="FL364" s="212"/>
      <c r="FM364" s="262">
        <v>88</v>
      </c>
    </row>
    <row r="365" spans="1:169" ht="15.75" customHeight="1" x14ac:dyDescent="0.2">
      <c r="A365" s="247">
        <v>352</v>
      </c>
      <c r="B365" s="266">
        <v>213423243355</v>
      </c>
      <c r="C365" s="266" t="s">
        <v>351</v>
      </c>
      <c r="D365" s="250"/>
      <c r="E365" s="267" t="s">
        <v>352</v>
      </c>
      <c r="F365" s="252">
        <f t="shared" si="1913"/>
        <v>2</v>
      </c>
      <c r="G365" s="252">
        <f t="shared" si="1914"/>
        <v>2</v>
      </c>
      <c r="H365" s="252">
        <f t="shared" si="1915"/>
        <v>2</v>
      </c>
      <c r="I365" s="252">
        <f t="shared" si="1916"/>
        <v>2</v>
      </c>
      <c r="J365" s="252">
        <f t="shared" si="1917"/>
        <v>2</v>
      </c>
      <c r="K365" s="252">
        <f t="shared" si="1918"/>
        <v>2</v>
      </c>
      <c r="L365" s="252">
        <f t="shared" si="1919"/>
        <v>2</v>
      </c>
      <c r="M365" s="252">
        <f t="shared" si="1920"/>
        <v>2</v>
      </c>
      <c r="N365" s="252">
        <f t="shared" si="1921"/>
        <v>1</v>
      </c>
      <c r="O365" s="253">
        <f t="shared" si="1922"/>
        <v>0</v>
      </c>
      <c r="P365" s="252">
        <f t="shared" si="1923"/>
        <v>12</v>
      </c>
      <c r="Q365" s="252">
        <f t="shared" si="1924"/>
        <v>0</v>
      </c>
      <c r="R365" s="252">
        <f t="shared" si="1925"/>
        <v>0</v>
      </c>
      <c r="S365" s="254">
        <f t="shared" si="1926"/>
        <v>0</v>
      </c>
      <c r="T365" s="255">
        <f t="shared" si="1927"/>
        <v>3</v>
      </c>
      <c r="U365" s="252">
        <f t="shared" si="1928"/>
        <v>0</v>
      </c>
      <c r="V365" s="252">
        <f t="shared" si="1929"/>
        <v>0</v>
      </c>
      <c r="W365" s="252">
        <f t="shared" si="1930"/>
        <v>0</v>
      </c>
      <c r="X365" s="254">
        <f t="shared" si="1931"/>
        <v>0</v>
      </c>
      <c r="Y365" s="256">
        <f t="shared" si="1932"/>
        <v>4</v>
      </c>
      <c r="Z365" s="252">
        <f t="shared" si="1933"/>
        <v>0</v>
      </c>
      <c r="AA365" s="252">
        <f t="shared" si="1934"/>
        <v>0</v>
      </c>
      <c r="AB365" s="252">
        <f t="shared" si="1935"/>
        <v>0</v>
      </c>
      <c r="AC365" s="254">
        <f t="shared" si="1936"/>
        <v>0</v>
      </c>
      <c r="AD365" s="255">
        <f t="shared" si="1937"/>
        <v>4</v>
      </c>
      <c r="AE365" s="252">
        <f t="shared" si="1938"/>
        <v>12</v>
      </c>
      <c r="AF365" s="252">
        <f t="shared" si="1939"/>
        <v>0</v>
      </c>
      <c r="AG365" s="252">
        <f t="shared" si="1940"/>
        <v>0</v>
      </c>
      <c r="AH365" s="254">
        <f t="shared" si="1941"/>
        <v>0</v>
      </c>
      <c r="AI365" s="257">
        <f t="shared" si="1942"/>
        <v>3</v>
      </c>
      <c r="AJ365" s="252">
        <f t="shared" si="1943"/>
        <v>11</v>
      </c>
      <c r="AK365" s="252">
        <f t="shared" si="1944"/>
        <v>0</v>
      </c>
      <c r="AL365" s="252">
        <f t="shared" si="1945"/>
        <v>0</v>
      </c>
      <c r="AM365" s="254">
        <f t="shared" si="1946"/>
        <v>0</v>
      </c>
      <c r="AN365" s="257">
        <f t="shared" si="1947"/>
        <v>3</v>
      </c>
      <c r="AO365" s="252">
        <f t="shared" si="1948"/>
        <v>0</v>
      </c>
      <c r="AP365" s="252">
        <f t="shared" si="1949"/>
        <v>0</v>
      </c>
      <c r="AQ365" s="252">
        <f t="shared" si="1950"/>
        <v>0</v>
      </c>
      <c r="AR365" s="254">
        <f t="shared" si="1951"/>
        <v>0</v>
      </c>
      <c r="AS365" s="257">
        <f t="shared" si="1952"/>
        <v>4</v>
      </c>
      <c r="AT365" s="252">
        <f t="shared" si="1953"/>
        <v>12</v>
      </c>
      <c r="AU365" s="252">
        <f t="shared" si="1954"/>
        <v>0</v>
      </c>
      <c r="AV365" s="252">
        <f t="shared" si="1955"/>
        <v>0</v>
      </c>
      <c r="AW365" s="254">
        <f t="shared" si="1956"/>
        <v>0</v>
      </c>
      <c r="AX365" s="258">
        <f t="shared" si="1957"/>
        <v>3</v>
      </c>
      <c r="AY365" s="252">
        <f t="shared" si="1958"/>
        <v>0</v>
      </c>
      <c r="AZ365" s="252">
        <f t="shared" si="1959"/>
        <v>0</v>
      </c>
      <c r="BA365" s="252">
        <f t="shared" si="1960"/>
        <v>0</v>
      </c>
      <c r="BB365" s="254">
        <f t="shared" si="1961"/>
        <v>0</v>
      </c>
      <c r="BC365" s="257">
        <f t="shared" si="1962"/>
        <v>4</v>
      </c>
      <c r="BD365" s="252">
        <f t="shared" si="1963"/>
        <v>0</v>
      </c>
      <c r="BE365" s="252">
        <f t="shared" si="1964"/>
        <v>0</v>
      </c>
      <c r="BF365" s="252">
        <f t="shared" si="1965"/>
        <v>0</v>
      </c>
      <c r="BG365" s="254">
        <f t="shared" si="1966"/>
        <v>0</v>
      </c>
      <c r="BH365" s="257">
        <f t="shared" si="1967"/>
        <v>4</v>
      </c>
      <c r="BI365" s="259">
        <f t="shared" si="1968"/>
        <v>8</v>
      </c>
      <c r="BJ365" s="252">
        <f t="shared" si="1969"/>
        <v>0</v>
      </c>
      <c r="BK365" s="252">
        <f t="shared" si="1970"/>
        <v>0</v>
      </c>
      <c r="BL365" s="254">
        <f t="shared" si="1971"/>
        <v>0</v>
      </c>
      <c r="BM365" s="260">
        <f t="shared" si="1972"/>
        <v>3</v>
      </c>
      <c r="BN365" s="252">
        <f t="shared" si="1973"/>
        <v>13</v>
      </c>
      <c r="BO365" s="252">
        <f t="shared" si="1974"/>
        <v>0</v>
      </c>
      <c r="BP365" s="252">
        <f t="shared" si="1975"/>
        <v>0</v>
      </c>
      <c r="BQ365" s="254">
        <f t="shared" si="1976"/>
        <v>0</v>
      </c>
      <c r="BR365" s="261">
        <f t="shared" si="1977"/>
        <v>3</v>
      </c>
      <c r="BS365" s="252">
        <f t="shared" si="1978"/>
        <v>0</v>
      </c>
      <c r="BT365" s="252">
        <f t="shared" si="1979"/>
        <v>0</v>
      </c>
      <c r="BU365" s="252">
        <f t="shared" si="1980"/>
        <v>0</v>
      </c>
      <c r="BV365" s="254">
        <f t="shared" si="1981"/>
        <v>0</v>
      </c>
      <c r="BW365" s="261">
        <f t="shared" si="1982"/>
        <v>4</v>
      </c>
      <c r="BX365" s="262">
        <v>85</v>
      </c>
      <c r="BY365" s="262">
        <v>85</v>
      </c>
      <c r="BZ365" s="246" t="e">
        <f t="shared" si="1983"/>
        <v>#VALUE!</v>
      </c>
      <c r="CA365" s="246">
        <f t="shared" si="1984"/>
        <v>16</v>
      </c>
      <c r="CB365" s="246" t="e">
        <f t="shared" si="1985"/>
        <v>#VALUE!</v>
      </c>
      <c r="CC365" s="246" t="e">
        <f t="shared" si="1986"/>
        <v>#VALUE!</v>
      </c>
      <c r="CD365" s="246" t="e">
        <f t="shared" si="1987"/>
        <v>#VALUE!</v>
      </c>
      <c r="CE365" s="246" t="e">
        <f t="shared" si="1988"/>
        <v>#VALUE!</v>
      </c>
      <c r="CF365" s="246" t="e">
        <f t="shared" si="1989"/>
        <v>#VALUE!</v>
      </c>
      <c r="CG365" s="246" t="e">
        <f t="shared" si="1990"/>
        <v>#VALUE!</v>
      </c>
      <c r="CH365" s="246" t="e">
        <f t="shared" si="1991"/>
        <v>#VALUE!</v>
      </c>
      <c r="CI365" s="246" t="e">
        <f t="shared" si="1992"/>
        <v>#VALUE!</v>
      </c>
      <c r="CJ365" s="246" t="e">
        <f t="shared" si="1993"/>
        <v>#VALUE!</v>
      </c>
      <c r="CK365" s="246" t="e">
        <f t="shared" si="1994"/>
        <v>#VALUE!</v>
      </c>
      <c r="CL365" s="246" t="e">
        <f t="shared" si="1995"/>
        <v>#VALUE!</v>
      </c>
      <c r="CM365" s="246" t="e">
        <f t="shared" si="1996"/>
        <v>#VALUE!</v>
      </c>
      <c r="CN365" s="246" t="e">
        <f t="shared" si="1997"/>
        <v>#VALUE!</v>
      </c>
      <c r="CO365" s="263" t="str">
        <f t="shared" si="1998"/>
        <v>2023PEC AI 236</v>
      </c>
      <c r="CP365" s="246" t="e">
        <f t="shared" si="1999"/>
        <v>#VALUE!</v>
      </c>
      <c r="CQ365" s="211"/>
      <c r="CR365" s="246">
        <f t="shared" si="2000"/>
        <v>15</v>
      </c>
      <c r="CS365" s="246" t="e">
        <f t="shared" si="2001"/>
        <v>#VALUE!</v>
      </c>
      <c r="CT365" s="246" t="e">
        <f t="shared" si="2002"/>
        <v>#VALUE!</v>
      </c>
      <c r="CU365" s="246" t="e">
        <f t="shared" si="2003"/>
        <v>#VALUE!</v>
      </c>
      <c r="CV365" s="246" t="e">
        <f t="shared" si="2004"/>
        <v>#VALUE!</v>
      </c>
      <c r="CW365" s="246" t="e">
        <f t="shared" si="2005"/>
        <v>#VALUE!</v>
      </c>
      <c r="CX365" s="246" t="e">
        <f t="shared" si="2006"/>
        <v>#VALUE!</v>
      </c>
      <c r="CY365" s="246" t="e">
        <f t="shared" si="2007"/>
        <v>#VALUE!</v>
      </c>
      <c r="CZ365" s="246" t="e">
        <f t="shared" si="2008"/>
        <v>#VALUE!</v>
      </c>
      <c r="DA365" s="246" t="e">
        <f t="shared" si="2009"/>
        <v>#VALUE!</v>
      </c>
      <c r="DB365" s="246" t="e">
        <f t="shared" si="2010"/>
        <v>#VALUE!</v>
      </c>
      <c r="DC365" s="246" t="e">
        <f t="shared" si="2011"/>
        <v>#VALUE!</v>
      </c>
      <c r="DD365" s="246" t="e">
        <f t="shared" si="2012"/>
        <v>#VALUE!</v>
      </c>
      <c r="DE365" s="212"/>
      <c r="DF365" s="212" t="e">
        <f t="shared" si="2013"/>
        <v>#VALUE!</v>
      </c>
      <c r="DG365" s="212"/>
      <c r="DH365" s="212"/>
      <c r="DI365" s="212"/>
      <c r="DJ365" s="212"/>
      <c r="DK365" s="212"/>
      <c r="DL365" s="212"/>
      <c r="DM365" s="212"/>
      <c r="DN365" s="212"/>
      <c r="DO365" s="212"/>
      <c r="DP365" s="212"/>
      <c r="DQ365" s="212"/>
      <c r="DR365" s="264">
        <f t="shared" si="2014"/>
        <v>85</v>
      </c>
      <c r="DS365" s="241">
        <f t="shared" si="2015"/>
        <v>17</v>
      </c>
      <c r="DT365" s="212">
        <f t="shared" si="2016"/>
        <v>12</v>
      </c>
      <c r="DU365" s="212">
        <f t="shared" si="2017"/>
        <v>12</v>
      </c>
      <c r="DV365" s="212">
        <f t="shared" si="2018"/>
        <v>11</v>
      </c>
      <c r="DW365" s="212">
        <f t="shared" si="2019"/>
        <v>12</v>
      </c>
      <c r="DX365" s="264">
        <f t="shared" si="2020"/>
        <v>8</v>
      </c>
      <c r="DY365" s="265">
        <f t="shared" si="2021"/>
        <v>13</v>
      </c>
      <c r="DZ365" s="212">
        <f t="shared" si="2022"/>
        <v>85</v>
      </c>
      <c r="EA365" s="212">
        <f t="shared" si="2023"/>
        <v>17</v>
      </c>
      <c r="EB365" s="212">
        <f t="shared" si="2024"/>
        <v>12</v>
      </c>
      <c r="EC365" s="212">
        <f t="shared" ref="EC365:ED365" si="2713">IF(ISEVEN($B365),DT365,0)</f>
        <v>0</v>
      </c>
      <c r="ED365" s="212">
        <f t="shared" si="2713"/>
        <v>0</v>
      </c>
      <c r="EE365" s="212">
        <f t="shared" ref="EE365:EF365" si="2714">IF(ISODD($B365),DU365,0)</f>
        <v>12</v>
      </c>
      <c r="EF365" s="212">
        <f t="shared" si="2714"/>
        <v>11</v>
      </c>
      <c r="EG365" s="212">
        <f t="shared" si="2027"/>
        <v>0</v>
      </c>
      <c r="EH365" s="212">
        <f t="shared" si="2028"/>
        <v>12</v>
      </c>
      <c r="EI365" s="212">
        <f t="shared" ref="EI365:EJ365" si="2715">IF(ISEVEN($B365),DW365,0)</f>
        <v>0</v>
      </c>
      <c r="EJ365" s="212">
        <f t="shared" si="2715"/>
        <v>0</v>
      </c>
      <c r="EK365" s="264">
        <f t="shared" ref="EK365:EL365" si="2716">IF(ISODD($B365),DX365,0)</f>
        <v>8</v>
      </c>
      <c r="EL365" s="212">
        <f t="shared" si="2716"/>
        <v>13</v>
      </c>
      <c r="EM365" s="212">
        <f t="shared" si="2031"/>
        <v>0</v>
      </c>
      <c r="EN365" s="212"/>
      <c r="EO365" s="212"/>
      <c r="EP365" s="241">
        <f t="shared" si="2032"/>
        <v>17</v>
      </c>
      <c r="EQ365" s="212">
        <f t="shared" si="2033"/>
        <v>15</v>
      </c>
      <c r="ER365" s="212">
        <f t="shared" si="2034"/>
        <v>15</v>
      </c>
      <c r="ES365" s="212">
        <f t="shared" si="2035"/>
        <v>13</v>
      </c>
      <c r="ET365" s="264">
        <f t="shared" si="2036"/>
        <v>11</v>
      </c>
      <c r="EU365" s="212">
        <f t="shared" si="2037"/>
        <v>14</v>
      </c>
      <c r="EV365" s="212"/>
      <c r="EW365" s="212">
        <f t="shared" si="2038"/>
        <v>85</v>
      </c>
      <c r="EX365" s="212">
        <f t="shared" si="2039"/>
        <v>17</v>
      </c>
      <c r="EY365" s="212">
        <f t="shared" si="2040"/>
        <v>15</v>
      </c>
      <c r="EZ365" s="212">
        <f t="shared" ref="EZ365:FA365" si="2717">IF(ISEVEN($B365),EQ365,0)</f>
        <v>0</v>
      </c>
      <c r="FA365" s="212">
        <f t="shared" si="2717"/>
        <v>0</v>
      </c>
      <c r="FB365" s="212">
        <f t="shared" ref="FB365:FC365" si="2718">IF(ISODD($B365),ER365,0)</f>
        <v>15</v>
      </c>
      <c r="FC365" s="212">
        <f t="shared" si="2718"/>
        <v>13</v>
      </c>
      <c r="FD365" s="212">
        <f t="shared" si="2043"/>
        <v>0</v>
      </c>
      <c r="FE365" s="264">
        <f t="shared" si="2044"/>
        <v>11</v>
      </c>
      <c r="FF365" s="212">
        <f t="shared" ref="FF365:FG365" si="2719">IF(ISEVEN($B365),ET365,0)</f>
        <v>0</v>
      </c>
      <c r="FG365" s="212">
        <f t="shared" si="2719"/>
        <v>0</v>
      </c>
      <c r="FH365" s="212">
        <f t="shared" si="2046"/>
        <v>14</v>
      </c>
      <c r="FI365" s="212">
        <v>0</v>
      </c>
      <c r="FJ365" s="212">
        <v>0</v>
      </c>
      <c r="FK365" s="212"/>
      <c r="FL365" s="212"/>
      <c r="FM365" s="262">
        <v>85</v>
      </c>
    </row>
    <row r="366" spans="1:169" ht="15.75" customHeight="1" x14ac:dyDescent="0.2">
      <c r="A366" s="268">
        <v>353</v>
      </c>
      <c r="B366" s="248">
        <v>213423243356</v>
      </c>
      <c r="C366" s="249" t="s">
        <v>649</v>
      </c>
      <c r="D366" s="250"/>
      <c r="E366" s="251" t="s">
        <v>630</v>
      </c>
      <c r="F366" s="252">
        <f t="shared" si="1913"/>
        <v>2</v>
      </c>
      <c r="G366" s="252">
        <f t="shared" si="1914"/>
        <v>2</v>
      </c>
      <c r="H366" s="252">
        <f t="shared" si="1915"/>
        <v>2</v>
      </c>
      <c r="I366" s="252">
        <f t="shared" si="1916"/>
        <v>2</v>
      </c>
      <c r="J366" s="252">
        <f t="shared" si="1917"/>
        <v>2</v>
      </c>
      <c r="K366" s="252">
        <f t="shared" si="1918"/>
        <v>2</v>
      </c>
      <c r="L366" s="252">
        <f t="shared" si="1919"/>
        <v>2</v>
      </c>
      <c r="M366" s="252">
        <f t="shared" si="1920"/>
        <v>2</v>
      </c>
      <c r="N366" s="252">
        <f t="shared" si="1921"/>
        <v>1</v>
      </c>
      <c r="O366" s="253">
        <f t="shared" si="1922"/>
        <v>0</v>
      </c>
      <c r="P366" s="252">
        <f t="shared" si="1923"/>
        <v>0</v>
      </c>
      <c r="Q366" s="252">
        <f t="shared" si="1924"/>
        <v>0</v>
      </c>
      <c r="R366" s="252">
        <f t="shared" si="1925"/>
        <v>0</v>
      </c>
      <c r="S366" s="254">
        <f t="shared" si="1926"/>
        <v>0</v>
      </c>
      <c r="T366" s="255">
        <f t="shared" si="1927"/>
        <v>4</v>
      </c>
      <c r="U366" s="252">
        <f t="shared" si="1928"/>
        <v>12</v>
      </c>
      <c r="V366" s="252">
        <f t="shared" si="1929"/>
        <v>0</v>
      </c>
      <c r="W366" s="252">
        <f t="shared" si="1930"/>
        <v>0</v>
      </c>
      <c r="X366" s="254">
        <f t="shared" si="1931"/>
        <v>0</v>
      </c>
      <c r="Y366" s="256">
        <f t="shared" si="1932"/>
        <v>3</v>
      </c>
      <c r="Z366" s="252">
        <f t="shared" si="1933"/>
        <v>12</v>
      </c>
      <c r="AA366" s="252">
        <f t="shared" si="1934"/>
        <v>0</v>
      </c>
      <c r="AB366" s="252">
        <f t="shared" si="1935"/>
        <v>0</v>
      </c>
      <c r="AC366" s="254">
        <f t="shared" si="1936"/>
        <v>0</v>
      </c>
      <c r="AD366" s="255">
        <f t="shared" si="1937"/>
        <v>3</v>
      </c>
      <c r="AE366" s="252">
        <f t="shared" si="1938"/>
        <v>0</v>
      </c>
      <c r="AF366" s="252">
        <f t="shared" si="1939"/>
        <v>0</v>
      </c>
      <c r="AG366" s="252">
        <f t="shared" si="1940"/>
        <v>0</v>
      </c>
      <c r="AH366" s="254">
        <f t="shared" si="1941"/>
        <v>0</v>
      </c>
      <c r="AI366" s="257">
        <f t="shared" si="1942"/>
        <v>4</v>
      </c>
      <c r="AJ366" s="252">
        <f t="shared" si="1943"/>
        <v>0</v>
      </c>
      <c r="AK366" s="252">
        <f t="shared" si="1944"/>
        <v>0</v>
      </c>
      <c r="AL366" s="252">
        <f t="shared" si="1945"/>
        <v>0</v>
      </c>
      <c r="AM366" s="254">
        <f t="shared" si="1946"/>
        <v>0</v>
      </c>
      <c r="AN366" s="257">
        <f t="shared" si="1947"/>
        <v>4</v>
      </c>
      <c r="AO366" s="252">
        <f t="shared" si="1948"/>
        <v>12</v>
      </c>
      <c r="AP366" s="252">
        <f t="shared" si="1949"/>
        <v>0</v>
      </c>
      <c r="AQ366" s="252">
        <f t="shared" si="1950"/>
        <v>0</v>
      </c>
      <c r="AR366" s="254">
        <f t="shared" si="1951"/>
        <v>0</v>
      </c>
      <c r="AS366" s="257">
        <f t="shared" si="1952"/>
        <v>3</v>
      </c>
      <c r="AT366" s="252">
        <f t="shared" si="1953"/>
        <v>0</v>
      </c>
      <c r="AU366" s="252">
        <f t="shared" si="1954"/>
        <v>0</v>
      </c>
      <c r="AV366" s="252">
        <f t="shared" si="1955"/>
        <v>0</v>
      </c>
      <c r="AW366" s="254">
        <f t="shared" si="1956"/>
        <v>0</v>
      </c>
      <c r="AX366" s="258">
        <f t="shared" si="1957"/>
        <v>4</v>
      </c>
      <c r="AY366" s="252">
        <f t="shared" si="1958"/>
        <v>12</v>
      </c>
      <c r="AZ366" s="252">
        <f t="shared" si="1959"/>
        <v>0</v>
      </c>
      <c r="BA366" s="252">
        <f t="shared" si="1960"/>
        <v>0</v>
      </c>
      <c r="BB366" s="254">
        <f t="shared" si="1961"/>
        <v>0</v>
      </c>
      <c r="BC366" s="257">
        <f t="shared" si="1962"/>
        <v>3</v>
      </c>
      <c r="BD366" s="259">
        <f t="shared" si="1963"/>
        <v>7</v>
      </c>
      <c r="BE366" s="252">
        <f t="shared" si="1964"/>
        <v>0</v>
      </c>
      <c r="BF366" s="252">
        <f t="shared" si="1965"/>
        <v>0</v>
      </c>
      <c r="BG366" s="254">
        <f t="shared" si="1966"/>
        <v>0</v>
      </c>
      <c r="BH366" s="257">
        <f t="shared" si="1967"/>
        <v>3</v>
      </c>
      <c r="BI366" s="252">
        <f t="shared" si="1968"/>
        <v>0</v>
      </c>
      <c r="BJ366" s="252">
        <f t="shared" si="1969"/>
        <v>0</v>
      </c>
      <c r="BK366" s="252">
        <f t="shared" si="1970"/>
        <v>0</v>
      </c>
      <c r="BL366" s="254">
        <f t="shared" si="1971"/>
        <v>0</v>
      </c>
      <c r="BM366" s="260">
        <f t="shared" si="1972"/>
        <v>4</v>
      </c>
      <c r="BN366" s="252">
        <f t="shared" si="1973"/>
        <v>0</v>
      </c>
      <c r="BO366" s="252">
        <f t="shared" si="1974"/>
        <v>0</v>
      </c>
      <c r="BP366" s="252">
        <f t="shared" si="1975"/>
        <v>0</v>
      </c>
      <c r="BQ366" s="254">
        <f t="shared" si="1976"/>
        <v>0</v>
      </c>
      <c r="BR366" s="261">
        <f t="shared" si="1977"/>
        <v>4</v>
      </c>
      <c r="BS366" s="252">
        <f t="shared" si="1978"/>
        <v>13</v>
      </c>
      <c r="BT366" s="252">
        <f t="shared" si="1979"/>
        <v>0</v>
      </c>
      <c r="BU366" s="252">
        <f t="shared" si="1980"/>
        <v>0</v>
      </c>
      <c r="BV366" s="254">
        <f t="shared" si="1981"/>
        <v>0</v>
      </c>
      <c r="BW366" s="261">
        <f t="shared" si="1982"/>
        <v>3</v>
      </c>
      <c r="BX366" s="262">
        <v>85</v>
      </c>
      <c r="BY366" s="262">
        <v>85</v>
      </c>
      <c r="BZ366" s="246" t="e">
        <f t="shared" si="1983"/>
        <v>#VALUE!</v>
      </c>
      <c r="CA366" s="246">
        <f t="shared" si="1984"/>
        <v>16</v>
      </c>
      <c r="CB366" s="246" t="e">
        <f t="shared" si="1985"/>
        <v>#VALUE!</v>
      </c>
      <c r="CC366" s="246" t="e">
        <f t="shared" si="1986"/>
        <v>#VALUE!</v>
      </c>
      <c r="CD366" s="246" t="e">
        <f t="shared" si="1987"/>
        <v>#VALUE!</v>
      </c>
      <c r="CE366" s="246" t="e">
        <f t="shared" si="1988"/>
        <v>#VALUE!</v>
      </c>
      <c r="CF366" s="246" t="e">
        <f t="shared" si="1989"/>
        <v>#VALUE!</v>
      </c>
      <c r="CG366" s="246" t="e">
        <f t="shared" si="1990"/>
        <v>#VALUE!</v>
      </c>
      <c r="CH366" s="246" t="e">
        <f t="shared" si="1991"/>
        <v>#VALUE!</v>
      </c>
      <c r="CI366" s="246" t="e">
        <f t="shared" si="1992"/>
        <v>#VALUE!</v>
      </c>
      <c r="CJ366" s="246" t="e">
        <f t="shared" si="1993"/>
        <v>#VALUE!</v>
      </c>
      <c r="CK366" s="246" t="e">
        <f t="shared" si="1994"/>
        <v>#VALUE!</v>
      </c>
      <c r="CL366" s="246" t="e">
        <f t="shared" si="1995"/>
        <v>#VALUE!</v>
      </c>
      <c r="CM366" s="246" t="e">
        <f t="shared" si="1996"/>
        <v>#VALUE!</v>
      </c>
      <c r="CN366" s="246" t="e">
        <f t="shared" si="1997"/>
        <v>#VALUE!</v>
      </c>
      <c r="CO366" s="263" t="str">
        <f t="shared" si="1998"/>
        <v>2023PEC AI 385</v>
      </c>
      <c r="CP366" s="246" t="e">
        <f t="shared" si="1999"/>
        <v>#VALUE!</v>
      </c>
      <c r="CQ366" s="211"/>
      <c r="CR366" s="246">
        <f t="shared" si="2000"/>
        <v>15</v>
      </c>
      <c r="CS366" s="246" t="e">
        <f t="shared" si="2001"/>
        <v>#VALUE!</v>
      </c>
      <c r="CT366" s="246" t="e">
        <f t="shared" si="2002"/>
        <v>#VALUE!</v>
      </c>
      <c r="CU366" s="246" t="e">
        <f t="shared" si="2003"/>
        <v>#VALUE!</v>
      </c>
      <c r="CV366" s="246" t="e">
        <f t="shared" si="2004"/>
        <v>#VALUE!</v>
      </c>
      <c r="CW366" s="246" t="e">
        <f t="shared" si="2005"/>
        <v>#VALUE!</v>
      </c>
      <c r="CX366" s="246" t="e">
        <f t="shared" si="2006"/>
        <v>#VALUE!</v>
      </c>
      <c r="CY366" s="246" t="e">
        <f t="shared" si="2007"/>
        <v>#VALUE!</v>
      </c>
      <c r="CZ366" s="246" t="e">
        <f t="shared" si="2008"/>
        <v>#VALUE!</v>
      </c>
      <c r="DA366" s="246" t="e">
        <f t="shared" si="2009"/>
        <v>#VALUE!</v>
      </c>
      <c r="DB366" s="246" t="e">
        <f t="shared" si="2010"/>
        <v>#VALUE!</v>
      </c>
      <c r="DC366" s="246" t="e">
        <f t="shared" si="2011"/>
        <v>#VALUE!</v>
      </c>
      <c r="DD366" s="246" t="e">
        <f t="shared" si="2012"/>
        <v>#VALUE!</v>
      </c>
      <c r="DE366" s="212"/>
      <c r="DF366" s="212" t="e">
        <f t="shared" si="2013"/>
        <v>#VALUE!</v>
      </c>
      <c r="DG366" s="212"/>
      <c r="DH366" s="212"/>
      <c r="DI366" s="212"/>
      <c r="DJ366" s="212"/>
      <c r="DK366" s="212"/>
      <c r="DL366" s="212"/>
      <c r="DM366" s="212"/>
      <c r="DN366" s="212"/>
      <c r="DO366" s="212"/>
      <c r="DP366" s="212"/>
      <c r="DQ366" s="212"/>
      <c r="DR366" s="264">
        <f t="shared" si="2014"/>
        <v>85</v>
      </c>
      <c r="DS366" s="241">
        <f t="shared" si="2015"/>
        <v>17</v>
      </c>
      <c r="DT366" s="212">
        <f t="shared" si="2016"/>
        <v>12</v>
      </c>
      <c r="DU366" s="212">
        <f t="shared" si="2017"/>
        <v>12</v>
      </c>
      <c r="DV366" s="212">
        <f t="shared" si="2018"/>
        <v>12</v>
      </c>
      <c r="DW366" s="212">
        <f t="shared" si="2019"/>
        <v>12</v>
      </c>
      <c r="DX366" s="264">
        <f t="shared" si="2020"/>
        <v>7</v>
      </c>
      <c r="DY366" s="265">
        <f t="shared" si="2021"/>
        <v>13</v>
      </c>
      <c r="DZ366" s="212">
        <f t="shared" si="2022"/>
        <v>85</v>
      </c>
      <c r="EA366" s="212">
        <f t="shared" si="2023"/>
        <v>17</v>
      </c>
      <c r="EB366" s="212">
        <f t="shared" si="2024"/>
        <v>0</v>
      </c>
      <c r="EC366" s="212">
        <f t="shared" ref="EC366:ED366" si="2720">IF(ISEVEN($B366),DT366,0)</f>
        <v>12</v>
      </c>
      <c r="ED366" s="212">
        <f t="shared" si="2720"/>
        <v>12</v>
      </c>
      <c r="EE366" s="212">
        <f t="shared" ref="EE366:EF366" si="2721">IF(ISODD($B366),DU366,0)</f>
        <v>0</v>
      </c>
      <c r="EF366" s="212">
        <f t="shared" si="2721"/>
        <v>0</v>
      </c>
      <c r="EG366" s="212">
        <f t="shared" si="2027"/>
        <v>12</v>
      </c>
      <c r="EH366" s="212">
        <f t="shared" si="2028"/>
        <v>0</v>
      </c>
      <c r="EI366" s="212">
        <f t="shared" ref="EI366:EJ366" si="2722">IF(ISEVEN($B366),DW366,0)</f>
        <v>12</v>
      </c>
      <c r="EJ366" s="264">
        <f t="shared" si="2722"/>
        <v>7</v>
      </c>
      <c r="EK366" s="212">
        <f t="shared" ref="EK366:EL366" si="2723">IF(ISODD($B366),DX366,0)</f>
        <v>0</v>
      </c>
      <c r="EL366" s="212">
        <f t="shared" si="2723"/>
        <v>0</v>
      </c>
      <c r="EM366" s="212">
        <f t="shared" si="2031"/>
        <v>13</v>
      </c>
      <c r="EN366" s="212"/>
      <c r="EO366" s="212"/>
      <c r="EP366" s="241">
        <f t="shared" si="2032"/>
        <v>17</v>
      </c>
      <c r="EQ366" s="212">
        <f t="shared" si="2033"/>
        <v>14</v>
      </c>
      <c r="ER366" s="212">
        <f t="shared" si="2034"/>
        <v>15</v>
      </c>
      <c r="ES366" s="212">
        <f t="shared" si="2035"/>
        <v>15</v>
      </c>
      <c r="ET366" s="264">
        <f t="shared" si="2036"/>
        <v>10</v>
      </c>
      <c r="EU366" s="212">
        <f t="shared" si="2037"/>
        <v>14</v>
      </c>
      <c r="EV366" s="212"/>
      <c r="EW366" s="212">
        <f t="shared" si="2038"/>
        <v>85</v>
      </c>
      <c r="EX366" s="212">
        <f t="shared" si="2039"/>
        <v>17</v>
      </c>
      <c r="EY366" s="212">
        <f t="shared" si="2040"/>
        <v>0</v>
      </c>
      <c r="EZ366" s="212">
        <f t="shared" ref="EZ366:FA366" si="2724">IF(ISEVEN($B366),EQ366,0)</f>
        <v>14</v>
      </c>
      <c r="FA366" s="212">
        <f t="shared" si="2724"/>
        <v>15</v>
      </c>
      <c r="FB366" s="212">
        <f t="shared" ref="FB366:FC366" si="2725">IF(ISODD($B366),ER366,0)</f>
        <v>0</v>
      </c>
      <c r="FC366" s="212">
        <f t="shared" si="2725"/>
        <v>0</v>
      </c>
      <c r="FD366" s="212">
        <f t="shared" si="2043"/>
        <v>15</v>
      </c>
      <c r="FE366" s="212">
        <f t="shared" si="2044"/>
        <v>0</v>
      </c>
      <c r="FF366" s="264">
        <f t="shared" ref="FF366:FG366" si="2726">IF(ISEVEN($B366),ET366,0)</f>
        <v>10</v>
      </c>
      <c r="FG366" s="212">
        <f t="shared" si="2726"/>
        <v>14</v>
      </c>
      <c r="FH366" s="212">
        <f t="shared" si="2046"/>
        <v>0</v>
      </c>
      <c r="FI366" s="212">
        <v>0</v>
      </c>
      <c r="FJ366" s="212">
        <v>0</v>
      </c>
      <c r="FK366" s="212"/>
      <c r="FL366" s="212"/>
      <c r="FM366" s="262">
        <v>85</v>
      </c>
    </row>
    <row r="367" spans="1:169" ht="15.75" customHeight="1" x14ac:dyDescent="0.2">
      <c r="A367" s="247">
        <v>354</v>
      </c>
      <c r="B367" s="248">
        <v>213423243358</v>
      </c>
      <c r="C367" s="249" t="s">
        <v>651</v>
      </c>
      <c r="D367" s="250"/>
      <c r="E367" s="251" t="s">
        <v>632</v>
      </c>
      <c r="F367" s="252">
        <f t="shared" si="1913"/>
        <v>2</v>
      </c>
      <c r="G367" s="252">
        <f t="shared" si="1914"/>
        <v>2</v>
      </c>
      <c r="H367" s="252">
        <f t="shared" si="1915"/>
        <v>2</v>
      </c>
      <c r="I367" s="252">
        <f t="shared" si="1916"/>
        <v>2</v>
      </c>
      <c r="J367" s="252">
        <f t="shared" si="1917"/>
        <v>0</v>
      </c>
      <c r="K367" s="252">
        <f t="shared" si="1918"/>
        <v>0</v>
      </c>
      <c r="L367" s="252">
        <f t="shared" si="1919"/>
        <v>0</v>
      </c>
      <c r="M367" s="252">
        <f t="shared" si="1920"/>
        <v>0</v>
      </c>
      <c r="N367" s="252">
        <f t="shared" si="1921"/>
        <v>0</v>
      </c>
      <c r="O367" s="253">
        <f t="shared" si="1922"/>
        <v>0</v>
      </c>
      <c r="P367" s="252">
        <f t="shared" si="1923"/>
        <v>0</v>
      </c>
      <c r="Q367" s="252">
        <f t="shared" si="1924"/>
        <v>0</v>
      </c>
      <c r="R367" s="252">
        <f t="shared" si="1925"/>
        <v>0</v>
      </c>
      <c r="S367" s="254">
        <f t="shared" si="1926"/>
        <v>0</v>
      </c>
      <c r="T367" s="255">
        <f t="shared" si="1927"/>
        <v>4</v>
      </c>
      <c r="U367" s="252">
        <f t="shared" si="1928"/>
        <v>5</v>
      </c>
      <c r="V367" s="252">
        <f t="shared" si="1929"/>
        <v>0</v>
      </c>
      <c r="W367" s="252">
        <f t="shared" si="1930"/>
        <v>0</v>
      </c>
      <c r="X367" s="254">
        <f t="shared" si="1931"/>
        <v>0</v>
      </c>
      <c r="Y367" s="256">
        <f t="shared" si="1932"/>
        <v>3</v>
      </c>
      <c r="Z367" s="252">
        <f t="shared" si="1933"/>
        <v>6</v>
      </c>
      <c r="AA367" s="252">
        <f t="shared" si="1934"/>
        <v>0</v>
      </c>
      <c r="AB367" s="252">
        <f t="shared" si="1935"/>
        <v>0</v>
      </c>
      <c r="AC367" s="254">
        <f t="shared" si="1936"/>
        <v>0</v>
      </c>
      <c r="AD367" s="255">
        <f t="shared" si="1937"/>
        <v>3</v>
      </c>
      <c r="AE367" s="252">
        <f t="shared" si="1938"/>
        <v>0</v>
      </c>
      <c r="AF367" s="252">
        <f t="shared" si="1939"/>
        <v>0</v>
      </c>
      <c r="AG367" s="252">
        <f t="shared" si="1940"/>
        <v>0</v>
      </c>
      <c r="AH367" s="254">
        <f t="shared" si="1941"/>
        <v>0</v>
      </c>
      <c r="AI367" s="257">
        <f t="shared" si="1942"/>
        <v>4</v>
      </c>
      <c r="AJ367" s="252">
        <f t="shared" si="1943"/>
        <v>0</v>
      </c>
      <c r="AK367" s="252">
        <f t="shared" si="1944"/>
        <v>0</v>
      </c>
      <c r="AL367" s="252">
        <f t="shared" si="1945"/>
        <v>0</v>
      </c>
      <c r="AM367" s="254">
        <f t="shared" si="1946"/>
        <v>0</v>
      </c>
      <c r="AN367" s="257">
        <f t="shared" si="1947"/>
        <v>4</v>
      </c>
      <c r="AO367" s="252">
        <f t="shared" si="1948"/>
        <v>6</v>
      </c>
      <c r="AP367" s="252">
        <f t="shared" si="1949"/>
        <v>0</v>
      </c>
      <c r="AQ367" s="252">
        <f t="shared" si="1950"/>
        <v>0</v>
      </c>
      <c r="AR367" s="254">
        <f t="shared" si="1951"/>
        <v>0</v>
      </c>
      <c r="AS367" s="257">
        <f t="shared" si="1952"/>
        <v>3</v>
      </c>
      <c r="AT367" s="252">
        <f t="shared" si="1953"/>
        <v>0</v>
      </c>
      <c r="AU367" s="252">
        <f t="shared" si="1954"/>
        <v>0</v>
      </c>
      <c r="AV367" s="252">
        <f t="shared" si="1955"/>
        <v>0</v>
      </c>
      <c r="AW367" s="254">
        <f t="shared" si="1956"/>
        <v>0</v>
      </c>
      <c r="AX367" s="258">
        <f t="shared" si="1957"/>
        <v>4</v>
      </c>
      <c r="AY367" s="252">
        <f t="shared" si="1958"/>
        <v>6</v>
      </c>
      <c r="AZ367" s="252">
        <f t="shared" si="1959"/>
        <v>0</v>
      </c>
      <c r="BA367" s="252">
        <f t="shared" si="1960"/>
        <v>0</v>
      </c>
      <c r="BB367" s="254">
        <f t="shared" si="1961"/>
        <v>0</v>
      </c>
      <c r="BC367" s="257">
        <f t="shared" si="1962"/>
        <v>3</v>
      </c>
      <c r="BD367" s="259">
        <f t="shared" si="1963"/>
        <v>1</v>
      </c>
      <c r="BE367" s="252">
        <f t="shared" si="1964"/>
        <v>0</v>
      </c>
      <c r="BF367" s="252">
        <f t="shared" si="1965"/>
        <v>0</v>
      </c>
      <c r="BG367" s="254">
        <f t="shared" si="1966"/>
        <v>0</v>
      </c>
      <c r="BH367" s="257">
        <f t="shared" si="1967"/>
        <v>3</v>
      </c>
      <c r="BI367" s="252">
        <f t="shared" si="1968"/>
        <v>0</v>
      </c>
      <c r="BJ367" s="252">
        <f t="shared" si="1969"/>
        <v>0</v>
      </c>
      <c r="BK367" s="252">
        <f t="shared" si="1970"/>
        <v>0</v>
      </c>
      <c r="BL367" s="254">
        <f t="shared" si="1971"/>
        <v>0</v>
      </c>
      <c r="BM367" s="260">
        <f t="shared" si="1972"/>
        <v>4</v>
      </c>
      <c r="BN367" s="252">
        <f t="shared" si="1973"/>
        <v>0</v>
      </c>
      <c r="BO367" s="252">
        <f t="shared" si="1974"/>
        <v>0</v>
      </c>
      <c r="BP367" s="252">
        <f t="shared" si="1975"/>
        <v>0</v>
      </c>
      <c r="BQ367" s="254">
        <f t="shared" si="1976"/>
        <v>0</v>
      </c>
      <c r="BR367" s="261">
        <f t="shared" si="1977"/>
        <v>4</v>
      </c>
      <c r="BS367" s="252">
        <f t="shared" si="1978"/>
        <v>6</v>
      </c>
      <c r="BT367" s="252">
        <f t="shared" si="1979"/>
        <v>0</v>
      </c>
      <c r="BU367" s="252">
        <f t="shared" si="1980"/>
        <v>0</v>
      </c>
      <c r="BV367" s="254">
        <f t="shared" si="1981"/>
        <v>0</v>
      </c>
      <c r="BW367" s="261">
        <f t="shared" si="1982"/>
        <v>3</v>
      </c>
      <c r="BX367" s="262">
        <v>38</v>
      </c>
      <c r="BY367" s="262">
        <v>38</v>
      </c>
      <c r="BZ367" s="246" t="e">
        <f t="shared" si="1983"/>
        <v>#VALUE!</v>
      </c>
      <c r="CA367" s="246">
        <f t="shared" si="1984"/>
        <v>20</v>
      </c>
      <c r="CB367" s="246" t="e">
        <f t="shared" si="1985"/>
        <v>#VALUE!</v>
      </c>
      <c r="CC367" s="246" t="e">
        <f t="shared" si="1986"/>
        <v>#VALUE!</v>
      </c>
      <c r="CD367" s="246" t="e">
        <f t="shared" si="1987"/>
        <v>#VALUE!</v>
      </c>
      <c r="CE367" s="246" t="e">
        <f t="shared" si="1988"/>
        <v>#VALUE!</v>
      </c>
      <c r="CF367" s="246" t="e">
        <f t="shared" si="1989"/>
        <v>#VALUE!</v>
      </c>
      <c r="CG367" s="246" t="e">
        <f t="shared" si="1990"/>
        <v>#VALUE!</v>
      </c>
      <c r="CH367" s="246" t="e">
        <f t="shared" si="1991"/>
        <v>#VALUE!</v>
      </c>
      <c r="CI367" s="246" t="e">
        <f t="shared" si="1992"/>
        <v>#VALUE!</v>
      </c>
      <c r="CJ367" s="246" t="e">
        <f t="shared" si="1993"/>
        <v>#VALUE!</v>
      </c>
      <c r="CK367" s="246" t="e">
        <f t="shared" si="1994"/>
        <v>#VALUE!</v>
      </c>
      <c r="CL367" s="246" t="e">
        <f t="shared" si="1995"/>
        <v>#VALUE!</v>
      </c>
      <c r="CM367" s="246" t="e">
        <f t="shared" si="1996"/>
        <v>#VALUE!</v>
      </c>
      <c r="CN367" s="246" t="e">
        <f t="shared" si="1997"/>
        <v>#VALUE!</v>
      </c>
      <c r="CO367" s="263" t="str">
        <f t="shared" si="1998"/>
        <v>2023PEC AI 386</v>
      </c>
      <c r="CP367" s="246" t="e">
        <f t="shared" si="1999"/>
        <v>#VALUE!</v>
      </c>
      <c r="CQ367" s="211"/>
      <c r="CR367" s="246">
        <f t="shared" si="2000"/>
        <v>20</v>
      </c>
      <c r="CS367" s="246" t="e">
        <f t="shared" si="2001"/>
        <v>#VALUE!</v>
      </c>
      <c r="CT367" s="246" t="e">
        <f t="shared" si="2002"/>
        <v>#VALUE!</v>
      </c>
      <c r="CU367" s="246" t="e">
        <f t="shared" si="2003"/>
        <v>#VALUE!</v>
      </c>
      <c r="CV367" s="246" t="e">
        <f t="shared" si="2004"/>
        <v>#VALUE!</v>
      </c>
      <c r="CW367" s="246" t="e">
        <f t="shared" si="2005"/>
        <v>#VALUE!</v>
      </c>
      <c r="CX367" s="246" t="e">
        <f t="shared" si="2006"/>
        <v>#VALUE!</v>
      </c>
      <c r="CY367" s="246" t="e">
        <f t="shared" si="2007"/>
        <v>#VALUE!</v>
      </c>
      <c r="CZ367" s="246" t="e">
        <f t="shared" si="2008"/>
        <v>#VALUE!</v>
      </c>
      <c r="DA367" s="246" t="e">
        <f t="shared" si="2009"/>
        <v>#VALUE!</v>
      </c>
      <c r="DB367" s="246" t="e">
        <f t="shared" si="2010"/>
        <v>#VALUE!</v>
      </c>
      <c r="DC367" s="246" t="e">
        <f t="shared" si="2011"/>
        <v>#VALUE!</v>
      </c>
      <c r="DD367" s="246" t="e">
        <f t="shared" si="2012"/>
        <v>#VALUE!</v>
      </c>
      <c r="DE367" s="212"/>
      <c r="DF367" s="212" t="e">
        <f t="shared" si="2013"/>
        <v>#VALUE!</v>
      </c>
      <c r="DG367" s="212"/>
      <c r="DH367" s="212"/>
      <c r="DI367" s="212"/>
      <c r="DJ367" s="212"/>
      <c r="DK367" s="212"/>
      <c r="DL367" s="212"/>
      <c r="DM367" s="212"/>
      <c r="DN367" s="212"/>
      <c r="DO367" s="212"/>
      <c r="DP367" s="212"/>
      <c r="DQ367" s="212"/>
      <c r="DR367" s="264">
        <f t="shared" si="2014"/>
        <v>38</v>
      </c>
      <c r="DS367" s="241">
        <f t="shared" si="2015"/>
        <v>8</v>
      </c>
      <c r="DT367" s="212">
        <f t="shared" si="2016"/>
        <v>5</v>
      </c>
      <c r="DU367" s="212">
        <f t="shared" si="2017"/>
        <v>6</v>
      </c>
      <c r="DV367" s="212">
        <f t="shared" si="2018"/>
        <v>6</v>
      </c>
      <c r="DW367" s="212">
        <f t="shared" si="2019"/>
        <v>6</v>
      </c>
      <c r="DX367" s="264">
        <f t="shared" si="2020"/>
        <v>1</v>
      </c>
      <c r="DY367" s="265">
        <f t="shared" si="2021"/>
        <v>6</v>
      </c>
      <c r="DZ367" s="212">
        <f t="shared" si="2022"/>
        <v>38</v>
      </c>
      <c r="EA367" s="212">
        <f t="shared" si="2023"/>
        <v>8</v>
      </c>
      <c r="EB367" s="212">
        <f t="shared" si="2024"/>
        <v>0</v>
      </c>
      <c r="EC367" s="212">
        <f t="shared" ref="EC367:ED367" si="2727">IF(ISEVEN($B367),DT367,0)</f>
        <v>5</v>
      </c>
      <c r="ED367" s="212">
        <f t="shared" si="2727"/>
        <v>6</v>
      </c>
      <c r="EE367" s="212">
        <f t="shared" ref="EE367:EF367" si="2728">IF(ISODD($B367),DU367,0)</f>
        <v>0</v>
      </c>
      <c r="EF367" s="212">
        <f t="shared" si="2728"/>
        <v>0</v>
      </c>
      <c r="EG367" s="212">
        <f t="shared" si="2027"/>
        <v>6</v>
      </c>
      <c r="EH367" s="212">
        <f t="shared" si="2028"/>
        <v>0</v>
      </c>
      <c r="EI367" s="212">
        <f t="shared" ref="EI367:EJ367" si="2729">IF(ISEVEN($B367),DW367,0)</f>
        <v>6</v>
      </c>
      <c r="EJ367" s="264">
        <f t="shared" si="2729"/>
        <v>1</v>
      </c>
      <c r="EK367" s="212">
        <f t="shared" ref="EK367:EL367" si="2730">IF(ISODD($B367),DX367,0)</f>
        <v>0</v>
      </c>
      <c r="EL367" s="212">
        <f t="shared" si="2730"/>
        <v>0</v>
      </c>
      <c r="EM367" s="212">
        <f t="shared" si="2031"/>
        <v>6</v>
      </c>
      <c r="EN367" s="212"/>
      <c r="EO367" s="212"/>
      <c r="EP367" s="241">
        <f t="shared" si="2032"/>
        <v>8</v>
      </c>
      <c r="EQ367" s="212">
        <f t="shared" si="2033"/>
        <v>7</v>
      </c>
      <c r="ER367" s="212">
        <f t="shared" si="2034"/>
        <v>7</v>
      </c>
      <c r="ES367" s="212">
        <f t="shared" si="2035"/>
        <v>7</v>
      </c>
      <c r="ET367" s="264">
        <f t="shared" si="2036"/>
        <v>3</v>
      </c>
      <c r="EU367" s="212">
        <f t="shared" si="2037"/>
        <v>6</v>
      </c>
      <c r="EV367" s="212"/>
      <c r="EW367" s="212">
        <f t="shared" si="2038"/>
        <v>38</v>
      </c>
      <c r="EX367" s="212">
        <f t="shared" si="2039"/>
        <v>8</v>
      </c>
      <c r="EY367" s="212">
        <f t="shared" si="2040"/>
        <v>0</v>
      </c>
      <c r="EZ367" s="212">
        <f t="shared" ref="EZ367:FA367" si="2731">IF(ISEVEN($B367),EQ367,0)</f>
        <v>7</v>
      </c>
      <c r="FA367" s="212">
        <f t="shared" si="2731"/>
        <v>7</v>
      </c>
      <c r="FB367" s="212">
        <f t="shared" ref="FB367:FC367" si="2732">IF(ISODD($B367),ER367,0)</f>
        <v>0</v>
      </c>
      <c r="FC367" s="212">
        <f t="shared" si="2732"/>
        <v>0</v>
      </c>
      <c r="FD367" s="212">
        <f t="shared" si="2043"/>
        <v>7</v>
      </c>
      <c r="FE367" s="212">
        <f t="shared" si="2044"/>
        <v>0</v>
      </c>
      <c r="FF367" s="264">
        <f t="shared" ref="FF367:FG367" si="2733">IF(ISEVEN($B367),ET367,0)</f>
        <v>3</v>
      </c>
      <c r="FG367" s="212">
        <f t="shared" si="2733"/>
        <v>6</v>
      </c>
      <c r="FH367" s="212">
        <f t="shared" si="2046"/>
        <v>0</v>
      </c>
      <c r="FI367" s="212">
        <v>0</v>
      </c>
      <c r="FJ367" s="212">
        <v>0</v>
      </c>
      <c r="FK367" s="212"/>
      <c r="FL367" s="212"/>
      <c r="FM367" s="262">
        <v>38</v>
      </c>
    </row>
    <row r="368" spans="1:169" ht="15.75" customHeight="1" x14ac:dyDescent="0.2">
      <c r="A368" s="268">
        <v>355</v>
      </c>
      <c r="B368" s="266">
        <v>213423243358</v>
      </c>
      <c r="C368" s="266" t="s">
        <v>355</v>
      </c>
      <c r="D368" s="250"/>
      <c r="E368" s="267" t="s">
        <v>354</v>
      </c>
      <c r="F368" s="252">
        <f t="shared" si="1913"/>
        <v>2</v>
      </c>
      <c r="G368" s="252">
        <f t="shared" si="1914"/>
        <v>2</v>
      </c>
      <c r="H368" s="252">
        <f t="shared" si="1915"/>
        <v>2</v>
      </c>
      <c r="I368" s="252">
        <f t="shared" si="1916"/>
        <v>0</v>
      </c>
      <c r="J368" s="252">
        <f t="shared" si="1917"/>
        <v>0</v>
      </c>
      <c r="K368" s="252">
        <f t="shared" si="1918"/>
        <v>0</v>
      </c>
      <c r="L368" s="252">
        <f t="shared" si="1919"/>
        <v>0</v>
      </c>
      <c r="M368" s="252">
        <f t="shared" si="1920"/>
        <v>0</v>
      </c>
      <c r="N368" s="252">
        <f t="shared" si="1921"/>
        <v>0</v>
      </c>
      <c r="O368" s="253">
        <f t="shared" si="1922"/>
        <v>0</v>
      </c>
      <c r="P368" s="252">
        <f t="shared" si="1923"/>
        <v>0</v>
      </c>
      <c r="Q368" s="252">
        <f t="shared" si="1924"/>
        <v>0</v>
      </c>
      <c r="R368" s="252">
        <f t="shared" si="1925"/>
        <v>0</v>
      </c>
      <c r="S368" s="254">
        <f t="shared" si="1926"/>
        <v>0</v>
      </c>
      <c r="T368" s="255">
        <f t="shared" si="1927"/>
        <v>4</v>
      </c>
      <c r="U368" s="252">
        <f t="shared" si="1928"/>
        <v>5</v>
      </c>
      <c r="V368" s="252">
        <f t="shared" si="1929"/>
        <v>0</v>
      </c>
      <c r="W368" s="252">
        <f t="shared" si="1930"/>
        <v>0</v>
      </c>
      <c r="X368" s="254">
        <f t="shared" si="1931"/>
        <v>0</v>
      </c>
      <c r="Y368" s="256">
        <f t="shared" si="1932"/>
        <v>3</v>
      </c>
      <c r="Z368" s="252">
        <f t="shared" si="1933"/>
        <v>5</v>
      </c>
      <c r="AA368" s="252">
        <f t="shared" si="1934"/>
        <v>0</v>
      </c>
      <c r="AB368" s="252">
        <f t="shared" si="1935"/>
        <v>0</v>
      </c>
      <c r="AC368" s="254">
        <f t="shared" si="1936"/>
        <v>0</v>
      </c>
      <c r="AD368" s="255">
        <f t="shared" si="1937"/>
        <v>3</v>
      </c>
      <c r="AE368" s="252">
        <f t="shared" si="1938"/>
        <v>0</v>
      </c>
      <c r="AF368" s="252">
        <f t="shared" si="1939"/>
        <v>0</v>
      </c>
      <c r="AG368" s="252">
        <f t="shared" si="1940"/>
        <v>0</v>
      </c>
      <c r="AH368" s="254">
        <f t="shared" si="1941"/>
        <v>0</v>
      </c>
      <c r="AI368" s="257">
        <f t="shared" si="1942"/>
        <v>4</v>
      </c>
      <c r="AJ368" s="252">
        <f t="shared" si="1943"/>
        <v>0</v>
      </c>
      <c r="AK368" s="252">
        <f t="shared" si="1944"/>
        <v>0</v>
      </c>
      <c r="AL368" s="252">
        <f t="shared" si="1945"/>
        <v>0</v>
      </c>
      <c r="AM368" s="254">
        <f t="shared" si="1946"/>
        <v>0</v>
      </c>
      <c r="AN368" s="257">
        <f t="shared" si="1947"/>
        <v>4</v>
      </c>
      <c r="AO368" s="252">
        <f t="shared" si="1948"/>
        <v>5</v>
      </c>
      <c r="AP368" s="252">
        <f t="shared" si="1949"/>
        <v>0</v>
      </c>
      <c r="AQ368" s="252">
        <f t="shared" si="1950"/>
        <v>0</v>
      </c>
      <c r="AR368" s="254">
        <f t="shared" si="1951"/>
        <v>0</v>
      </c>
      <c r="AS368" s="257">
        <f t="shared" si="1952"/>
        <v>3</v>
      </c>
      <c r="AT368" s="252">
        <f t="shared" si="1953"/>
        <v>0</v>
      </c>
      <c r="AU368" s="252">
        <f t="shared" si="1954"/>
        <v>0</v>
      </c>
      <c r="AV368" s="252">
        <f t="shared" si="1955"/>
        <v>0</v>
      </c>
      <c r="AW368" s="254">
        <f t="shared" si="1956"/>
        <v>0</v>
      </c>
      <c r="AX368" s="258">
        <f t="shared" si="1957"/>
        <v>4</v>
      </c>
      <c r="AY368" s="252">
        <f t="shared" si="1958"/>
        <v>5</v>
      </c>
      <c r="AZ368" s="252">
        <f t="shared" si="1959"/>
        <v>0</v>
      </c>
      <c r="BA368" s="252">
        <f t="shared" si="1960"/>
        <v>0</v>
      </c>
      <c r="BB368" s="254">
        <f t="shared" si="1961"/>
        <v>0</v>
      </c>
      <c r="BC368" s="257">
        <f t="shared" si="1962"/>
        <v>3</v>
      </c>
      <c r="BD368" s="252">
        <f t="shared" si="1963"/>
        <v>0</v>
      </c>
      <c r="BE368" s="252">
        <f t="shared" si="1964"/>
        <v>0</v>
      </c>
      <c r="BF368" s="252">
        <f t="shared" si="1965"/>
        <v>0</v>
      </c>
      <c r="BG368" s="254">
        <f t="shared" si="1966"/>
        <v>0</v>
      </c>
      <c r="BH368" s="257">
        <f t="shared" si="1967"/>
        <v>4</v>
      </c>
      <c r="BI368" s="252">
        <f t="shared" si="1968"/>
        <v>0</v>
      </c>
      <c r="BJ368" s="252">
        <f t="shared" si="1969"/>
        <v>0</v>
      </c>
      <c r="BK368" s="252">
        <f t="shared" si="1970"/>
        <v>0</v>
      </c>
      <c r="BL368" s="254">
        <f t="shared" si="1971"/>
        <v>0</v>
      </c>
      <c r="BM368" s="260">
        <f t="shared" si="1972"/>
        <v>4</v>
      </c>
      <c r="BN368" s="252">
        <f t="shared" si="1973"/>
        <v>0</v>
      </c>
      <c r="BO368" s="252">
        <f t="shared" si="1974"/>
        <v>0</v>
      </c>
      <c r="BP368" s="252">
        <f t="shared" si="1975"/>
        <v>0</v>
      </c>
      <c r="BQ368" s="254">
        <f t="shared" si="1976"/>
        <v>0</v>
      </c>
      <c r="BR368" s="261">
        <f t="shared" si="1977"/>
        <v>4</v>
      </c>
      <c r="BS368" s="252">
        <f t="shared" si="1978"/>
        <v>5</v>
      </c>
      <c r="BT368" s="252">
        <f t="shared" si="1979"/>
        <v>0</v>
      </c>
      <c r="BU368" s="252">
        <f t="shared" si="1980"/>
        <v>0</v>
      </c>
      <c r="BV368" s="254">
        <f t="shared" si="1981"/>
        <v>0</v>
      </c>
      <c r="BW368" s="261">
        <f t="shared" si="1982"/>
        <v>3</v>
      </c>
      <c r="BX368" s="262">
        <v>31</v>
      </c>
      <c r="BY368" s="262">
        <v>31</v>
      </c>
      <c r="BZ368" s="246" t="e">
        <f t="shared" si="1983"/>
        <v>#VALUE!</v>
      </c>
      <c r="CA368" s="246">
        <f t="shared" si="1984"/>
        <v>20</v>
      </c>
      <c r="CB368" s="246" t="e">
        <f t="shared" si="1985"/>
        <v>#VALUE!</v>
      </c>
      <c r="CC368" s="246" t="e">
        <f t="shared" si="1986"/>
        <v>#VALUE!</v>
      </c>
      <c r="CD368" s="246" t="e">
        <f t="shared" si="1987"/>
        <v>#VALUE!</v>
      </c>
      <c r="CE368" s="246" t="e">
        <f t="shared" si="1988"/>
        <v>#VALUE!</v>
      </c>
      <c r="CF368" s="246" t="e">
        <f t="shared" si="1989"/>
        <v>#VALUE!</v>
      </c>
      <c r="CG368" s="246" t="e">
        <f t="shared" si="1990"/>
        <v>#VALUE!</v>
      </c>
      <c r="CH368" s="246" t="e">
        <f t="shared" si="1991"/>
        <v>#VALUE!</v>
      </c>
      <c r="CI368" s="246" t="e">
        <f t="shared" si="1992"/>
        <v>#VALUE!</v>
      </c>
      <c r="CJ368" s="246" t="e">
        <f t="shared" si="1993"/>
        <v>#VALUE!</v>
      </c>
      <c r="CK368" s="246" t="e">
        <f t="shared" si="1994"/>
        <v>#VALUE!</v>
      </c>
      <c r="CL368" s="246" t="e">
        <f t="shared" si="1995"/>
        <v>#VALUE!</v>
      </c>
      <c r="CM368" s="246" t="e">
        <f t="shared" si="1996"/>
        <v>#VALUE!</v>
      </c>
      <c r="CN368" s="246" t="e">
        <f t="shared" si="1997"/>
        <v>#VALUE!</v>
      </c>
      <c r="CO368" s="263" t="str">
        <f t="shared" si="1998"/>
        <v>2023PEC AI 238</v>
      </c>
      <c r="CP368" s="246" t="e">
        <f t="shared" si="1999"/>
        <v>#VALUE!</v>
      </c>
      <c r="CQ368" s="211"/>
      <c r="CR368" s="246">
        <f t="shared" si="2000"/>
        <v>20</v>
      </c>
      <c r="CS368" s="246" t="e">
        <f t="shared" si="2001"/>
        <v>#VALUE!</v>
      </c>
      <c r="CT368" s="246" t="e">
        <f t="shared" si="2002"/>
        <v>#VALUE!</v>
      </c>
      <c r="CU368" s="246" t="e">
        <f t="shared" si="2003"/>
        <v>#VALUE!</v>
      </c>
      <c r="CV368" s="246" t="e">
        <f t="shared" si="2004"/>
        <v>#VALUE!</v>
      </c>
      <c r="CW368" s="246" t="e">
        <f t="shared" si="2005"/>
        <v>#VALUE!</v>
      </c>
      <c r="CX368" s="246" t="e">
        <f t="shared" si="2006"/>
        <v>#VALUE!</v>
      </c>
      <c r="CY368" s="246" t="e">
        <f t="shared" si="2007"/>
        <v>#VALUE!</v>
      </c>
      <c r="CZ368" s="246" t="e">
        <f t="shared" si="2008"/>
        <v>#VALUE!</v>
      </c>
      <c r="DA368" s="246" t="e">
        <f t="shared" si="2009"/>
        <v>#VALUE!</v>
      </c>
      <c r="DB368" s="246" t="e">
        <f t="shared" si="2010"/>
        <v>#VALUE!</v>
      </c>
      <c r="DC368" s="246" t="e">
        <f t="shared" si="2011"/>
        <v>#VALUE!</v>
      </c>
      <c r="DD368" s="246" t="e">
        <f t="shared" si="2012"/>
        <v>#VALUE!</v>
      </c>
      <c r="DE368" s="212"/>
      <c r="DF368" s="212" t="e">
        <f t="shared" si="2013"/>
        <v>#VALUE!</v>
      </c>
      <c r="DG368" s="212"/>
      <c r="DH368" s="212"/>
      <c r="DI368" s="212"/>
      <c r="DJ368" s="212"/>
      <c r="DK368" s="212"/>
      <c r="DL368" s="212"/>
      <c r="DM368" s="212"/>
      <c r="DN368" s="212"/>
      <c r="DO368" s="212"/>
      <c r="DP368" s="212"/>
      <c r="DQ368" s="212"/>
      <c r="DR368" s="264">
        <f t="shared" si="2014"/>
        <v>31</v>
      </c>
      <c r="DS368" s="241">
        <f t="shared" si="2015"/>
        <v>6</v>
      </c>
      <c r="DT368" s="212">
        <f t="shared" si="2016"/>
        <v>5</v>
      </c>
      <c r="DU368" s="212">
        <f t="shared" si="2017"/>
        <v>5</v>
      </c>
      <c r="DV368" s="212">
        <f t="shared" si="2018"/>
        <v>5</v>
      </c>
      <c r="DW368" s="212">
        <f t="shared" si="2019"/>
        <v>5</v>
      </c>
      <c r="DX368" s="264">
        <f t="shared" si="2020"/>
        <v>0</v>
      </c>
      <c r="DY368" s="265">
        <f t="shared" si="2021"/>
        <v>5</v>
      </c>
      <c r="DZ368" s="212">
        <f t="shared" si="2022"/>
        <v>31</v>
      </c>
      <c r="EA368" s="212">
        <f t="shared" si="2023"/>
        <v>6</v>
      </c>
      <c r="EB368" s="212">
        <f t="shared" si="2024"/>
        <v>0</v>
      </c>
      <c r="EC368" s="212">
        <f t="shared" ref="EC368:ED368" si="2734">IF(ISEVEN($B368),DT368,0)</f>
        <v>5</v>
      </c>
      <c r="ED368" s="212">
        <f t="shared" si="2734"/>
        <v>5</v>
      </c>
      <c r="EE368" s="212">
        <f t="shared" ref="EE368:EF368" si="2735">IF(ISODD($B368),DU368,0)</f>
        <v>0</v>
      </c>
      <c r="EF368" s="212">
        <f t="shared" si="2735"/>
        <v>0</v>
      </c>
      <c r="EG368" s="212">
        <f t="shared" si="2027"/>
        <v>5</v>
      </c>
      <c r="EH368" s="212">
        <f t="shared" si="2028"/>
        <v>0</v>
      </c>
      <c r="EI368" s="212">
        <f t="shared" ref="EI368:EJ368" si="2736">IF(ISEVEN($B368),DW368,0)</f>
        <v>5</v>
      </c>
      <c r="EJ368" s="264">
        <f t="shared" si="2736"/>
        <v>0</v>
      </c>
      <c r="EK368" s="212">
        <f t="shared" ref="EK368:EL368" si="2737">IF(ISODD($B368),DX368,0)</f>
        <v>0</v>
      </c>
      <c r="EL368" s="212">
        <f t="shared" si="2737"/>
        <v>0</v>
      </c>
      <c r="EM368" s="212">
        <f t="shared" si="2031"/>
        <v>5</v>
      </c>
      <c r="EN368" s="212"/>
      <c r="EO368" s="212"/>
      <c r="EP368" s="241">
        <f t="shared" si="2032"/>
        <v>6</v>
      </c>
      <c r="EQ368" s="212">
        <f t="shared" si="2033"/>
        <v>5</v>
      </c>
      <c r="ER368" s="212">
        <f t="shared" si="2034"/>
        <v>6</v>
      </c>
      <c r="ES368" s="212">
        <f t="shared" si="2035"/>
        <v>6</v>
      </c>
      <c r="ET368" s="264">
        <f t="shared" si="2036"/>
        <v>3</v>
      </c>
      <c r="EU368" s="212">
        <f t="shared" si="2037"/>
        <v>5</v>
      </c>
      <c r="EV368" s="212"/>
      <c r="EW368" s="212">
        <f t="shared" si="2038"/>
        <v>31</v>
      </c>
      <c r="EX368" s="212">
        <f t="shared" si="2039"/>
        <v>6</v>
      </c>
      <c r="EY368" s="212">
        <f t="shared" si="2040"/>
        <v>0</v>
      </c>
      <c r="EZ368" s="212">
        <f t="shared" ref="EZ368:FA368" si="2738">IF(ISEVEN($B368),EQ368,0)</f>
        <v>5</v>
      </c>
      <c r="FA368" s="212">
        <f t="shared" si="2738"/>
        <v>6</v>
      </c>
      <c r="FB368" s="212">
        <f t="shared" ref="FB368:FC368" si="2739">IF(ISODD($B368),ER368,0)</f>
        <v>0</v>
      </c>
      <c r="FC368" s="212">
        <f t="shared" si="2739"/>
        <v>0</v>
      </c>
      <c r="FD368" s="212">
        <f t="shared" si="2043"/>
        <v>6</v>
      </c>
      <c r="FE368" s="212">
        <f t="shared" si="2044"/>
        <v>0</v>
      </c>
      <c r="FF368" s="264">
        <f t="shared" ref="FF368:FG368" si="2740">IF(ISEVEN($B368),ET368,0)</f>
        <v>3</v>
      </c>
      <c r="FG368" s="212">
        <f t="shared" si="2740"/>
        <v>5</v>
      </c>
      <c r="FH368" s="212">
        <f t="shared" si="2046"/>
        <v>0</v>
      </c>
      <c r="FI368" s="212">
        <v>0</v>
      </c>
      <c r="FJ368" s="212">
        <v>0</v>
      </c>
      <c r="FK368" s="212"/>
      <c r="FL368" s="212"/>
      <c r="FM368" s="262">
        <v>31</v>
      </c>
    </row>
    <row r="369" spans="1:169" ht="15.75" customHeight="1" x14ac:dyDescent="0.2">
      <c r="A369" s="247">
        <v>356</v>
      </c>
      <c r="B369" s="266">
        <v>213423243359</v>
      </c>
      <c r="C369" s="266" t="s">
        <v>355</v>
      </c>
      <c r="D369" s="250"/>
      <c r="E369" s="267" t="s">
        <v>356</v>
      </c>
      <c r="F369" s="252">
        <f t="shared" si="1913"/>
        <v>2</v>
      </c>
      <c r="G369" s="252">
        <f t="shared" si="1914"/>
        <v>2</v>
      </c>
      <c r="H369" s="252">
        <f t="shared" si="1915"/>
        <v>2</v>
      </c>
      <c r="I369" s="252">
        <f t="shared" si="1916"/>
        <v>2</v>
      </c>
      <c r="J369" s="252">
        <f t="shared" si="1917"/>
        <v>0</v>
      </c>
      <c r="K369" s="252">
        <f t="shared" si="1918"/>
        <v>0</v>
      </c>
      <c r="L369" s="252">
        <f t="shared" si="1919"/>
        <v>0</v>
      </c>
      <c r="M369" s="252">
        <f t="shared" si="1920"/>
        <v>0</v>
      </c>
      <c r="N369" s="252">
        <f t="shared" si="1921"/>
        <v>0</v>
      </c>
      <c r="O369" s="253">
        <f t="shared" si="1922"/>
        <v>0</v>
      </c>
      <c r="P369" s="252">
        <f t="shared" si="1923"/>
        <v>6</v>
      </c>
      <c r="Q369" s="252">
        <f t="shared" si="1924"/>
        <v>0</v>
      </c>
      <c r="R369" s="252">
        <f t="shared" si="1925"/>
        <v>0</v>
      </c>
      <c r="S369" s="254">
        <f t="shared" si="1926"/>
        <v>0</v>
      </c>
      <c r="T369" s="255">
        <f t="shared" si="1927"/>
        <v>3</v>
      </c>
      <c r="U369" s="252">
        <f t="shared" si="1928"/>
        <v>0</v>
      </c>
      <c r="V369" s="252">
        <f t="shared" si="1929"/>
        <v>0</v>
      </c>
      <c r="W369" s="252">
        <f t="shared" si="1930"/>
        <v>0</v>
      </c>
      <c r="X369" s="254">
        <f t="shared" si="1931"/>
        <v>0</v>
      </c>
      <c r="Y369" s="256">
        <f t="shared" si="1932"/>
        <v>4</v>
      </c>
      <c r="Z369" s="252">
        <f t="shared" si="1933"/>
        <v>0</v>
      </c>
      <c r="AA369" s="252">
        <f t="shared" si="1934"/>
        <v>0</v>
      </c>
      <c r="AB369" s="252">
        <f t="shared" si="1935"/>
        <v>0</v>
      </c>
      <c r="AC369" s="254">
        <f t="shared" si="1936"/>
        <v>0</v>
      </c>
      <c r="AD369" s="255">
        <f t="shared" si="1937"/>
        <v>4</v>
      </c>
      <c r="AE369" s="252">
        <f t="shared" si="1938"/>
        <v>6</v>
      </c>
      <c r="AF369" s="252">
        <f t="shared" si="1939"/>
        <v>0</v>
      </c>
      <c r="AG369" s="252">
        <f t="shared" si="1940"/>
        <v>0</v>
      </c>
      <c r="AH369" s="254">
        <f t="shared" si="1941"/>
        <v>0</v>
      </c>
      <c r="AI369" s="257">
        <f t="shared" si="1942"/>
        <v>3</v>
      </c>
      <c r="AJ369" s="252">
        <f t="shared" si="1943"/>
        <v>6</v>
      </c>
      <c r="AK369" s="252">
        <f t="shared" si="1944"/>
        <v>0</v>
      </c>
      <c r="AL369" s="252">
        <f t="shared" si="1945"/>
        <v>0</v>
      </c>
      <c r="AM369" s="254">
        <f t="shared" si="1946"/>
        <v>0</v>
      </c>
      <c r="AN369" s="257">
        <f t="shared" si="1947"/>
        <v>3</v>
      </c>
      <c r="AO369" s="252">
        <f t="shared" si="1948"/>
        <v>0</v>
      </c>
      <c r="AP369" s="252">
        <f t="shared" si="1949"/>
        <v>0</v>
      </c>
      <c r="AQ369" s="252">
        <f t="shared" si="1950"/>
        <v>0</v>
      </c>
      <c r="AR369" s="254">
        <f t="shared" si="1951"/>
        <v>0</v>
      </c>
      <c r="AS369" s="257">
        <f t="shared" si="1952"/>
        <v>4</v>
      </c>
      <c r="AT369" s="252">
        <f t="shared" si="1953"/>
        <v>6</v>
      </c>
      <c r="AU369" s="252">
        <f t="shared" si="1954"/>
        <v>0</v>
      </c>
      <c r="AV369" s="252">
        <f t="shared" si="1955"/>
        <v>0</v>
      </c>
      <c r="AW369" s="254">
        <f t="shared" si="1956"/>
        <v>0</v>
      </c>
      <c r="AX369" s="258">
        <f t="shared" si="1957"/>
        <v>3</v>
      </c>
      <c r="AY369" s="252">
        <f t="shared" si="1958"/>
        <v>0</v>
      </c>
      <c r="AZ369" s="252">
        <f t="shared" si="1959"/>
        <v>0</v>
      </c>
      <c r="BA369" s="252">
        <f t="shared" si="1960"/>
        <v>0</v>
      </c>
      <c r="BB369" s="254">
        <f t="shared" si="1961"/>
        <v>0</v>
      </c>
      <c r="BC369" s="257">
        <f t="shared" si="1962"/>
        <v>4</v>
      </c>
      <c r="BD369" s="252">
        <f t="shared" si="1963"/>
        <v>0</v>
      </c>
      <c r="BE369" s="252">
        <f t="shared" si="1964"/>
        <v>0</v>
      </c>
      <c r="BF369" s="252">
        <f t="shared" si="1965"/>
        <v>0</v>
      </c>
      <c r="BG369" s="254">
        <f t="shared" si="1966"/>
        <v>0</v>
      </c>
      <c r="BH369" s="257">
        <f t="shared" si="1967"/>
        <v>4</v>
      </c>
      <c r="BI369" s="259">
        <f t="shared" si="1968"/>
        <v>4</v>
      </c>
      <c r="BJ369" s="252">
        <f t="shared" si="1969"/>
        <v>0</v>
      </c>
      <c r="BK369" s="252">
        <f t="shared" si="1970"/>
        <v>0</v>
      </c>
      <c r="BL369" s="254">
        <f t="shared" si="1971"/>
        <v>0</v>
      </c>
      <c r="BM369" s="260">
        <f t="shared" si="1972"/>
        <v>3</v>
      </c>
      <c r="BN369" s="252">
        <f t="shared" si="1973"/>
        <v>6</v>
      </c>
      <c r="BO369" s="252">
        <f t="shared" si="1974"/>
        <v>0</v>
      </c>
      <c r="BP369" s="252">
        <f t="shared" si="1975"/>
        <v>0</v>
      </c>
      <c r="BQ369" s="254">
        <f t="shared" si="1976"/>
        <v>0</v>
      </c>
      <c r="BR369" s="261">
        <f t="shared" si="1977"/>
        <v>3</v>
      </c>
      <c r="BS369" s="252">
        <f t="shared" si="1978"/>
        <v>0</v>
      </c>
      <c r="BT369" s="252">
        <f t="shared" si="1979"/>
        <v>0</v>
      </c>
      <c r="BU369" s="252">
        <f t="shared" si="1980"/>
        <v>0</v>
      </c>
      <c r="BV369" s="254">
        <f t="shared" si="1981"/>
        <v>0</v>
      </c>
      <c r="BW369" s="261">
        <f t="shared" si="1982"/>
        <v>4</v>
      </c>
      <c r="BX369" s="262">
        <v>42</v>
      </c>
      <c r="BY369" s="262">
        <v>42</v>
      </c>
      <c r="BZ369" s="246" t="e">
        <f t="shared" si="1983"/>
        <v>#VALUE!</v>
      </c>
      <c r="CA369" s="246">
        <f t="shared" si="1984"/>
        <v>20</v>
      </c>
      <c r="CB369" s="246" t="e">
        <f t="shared" si="1985"/>
        <v>#VALUE!</v>
      </c>
      <c r="CC369" s="246" t="e">
        <f t="shared" si="1986"/>
        <v>#VALUE!</v>
      </c>
      <c r="CD369" s="246" t="e">
        <f t="shared" si="1987"/>
        <v>#VALUE!</v>
      </c>
      <c r="CE369" s="246" t="e">
        <f t="shared" si="1988"/>
        <v>#VALUE!</v>
      </c>
      <c r="CF369" s="246" t="e">
        <f t="shared" si="1989"/>
        <v>#VALUE!</v>
      </c>
      <c r="CG369" s="246" t="e">
        <f t="shared" si="1990"/>
        <v>#VALUE!</v>
      </c>
      <c r="CH369" s="246" t="e">
        <f t="shared" si="1991"/>
        <v>#VALUE!</v>
      </c>
      <c r="CI369" s="246" t="e">
        <f t="shared" si="1992"/>
        <v>#VALUE!</v>
      </c>
      <c r="CJ369" s="246" t="e">
        <f t="shared" si="1993"/>
        <v>#VALUE!</v>
      </c>
      <c r="CK369" s="246" t="e">
        <f t="shared" si="1994"/>
        <v>#VALUE!</v>
      </c>
      <c r="CL369" s="246" t="e">
        <f t="shared" si="1995"/>
        <v>#VALUE!</v>
      </c>
      <c r="CM369" s="246" t="e">
        <f t="shared" si="1996"/>
        <v>#VALUE!</v>
      </c>
      <c r="CN369" s="246" t="e">
        <f t="shared" si="1997"/>
        <v>#VALUE!</v>
      </c>
      <c r="CO369" s="263" t="str">
        <f t="shared" si="1998"/>
        <v>2023PEC AI 238</v>
      </c>
      <c r="CP369" s="246" t="e">
        <f t="shared" si="1999"/>
        <v>#VALUE!</v>
      </c>
      <c r="CQ369" s="211"/>
      <c r="CR369" s="246">
        <f t="shared" si="2000"/>
        <v>20</v>
      </c>
      <c r="CS369" s="246" t="e">
        <f t="shared" si="2001"/>
        <v>#VALUE!</v>
      </c>
      <c r="CT369" s="246" t="e">
        <f t="shared" si="2002"/>
        <v>#VALUE!</v>
      </c>
      <c r="CU369" s="246" t="e">
        <f t="shared" si="2003"/>
        <v>#VALUE!</v>
      </c>
      <c r="CV369" s="246" t="e">
        <f t="shared" si="2004"/>
        <v>#VALUE!</v>
      </c>
      <c r="CW369" s="246" t="e">
        <f t="shared" si="2005"/>
        <v>#VALUE!</v>
      </c>
      <c r="CX369" s="246" t="e">
        <f t="shared" si="2006"/>
        <v>#VALUE!</v>
      </c>
      <c r="CY369" s="246" t="e">
        <f t="shared" si="2007"/>
        <v>#VALUE!</v>
      </c>
      <c r="CZ369" s="246" t="e">
        <f t="shared" si="2008"/>
        <v>#VALUE!</v>
      </c>
      <c r="DA369" s="246" t="e">
        <f t="shared" si="2009"/>
        <v>#VALUE!</v>
      </c>
      <c r="DB369" s="246" t="e">
        <f t="shared" si="2010"/>
        <v>#VALUE!</v>
      </c>
      <c r="DC369" s="246" t="e">
        <f t="shared" si="2011"/>
        <v>#VALUE!</v>
      </c>
      <c r="DD369" s="246" t="e">
        <f t="shared" si="2012"/>
        <v>#VALUE!</v>
      </c>
      <c r="DE369" s="212"/>
      <c r="DF369" s="212" t="e">
        <f t="shared" si="2013"/>
        <v>#VALUE!</v>
      </c>
      <c r="DG369" s="212"/>
      <c r="DH369" s="212"/>
      <c r="DI369" s="212"/>
      <c r="DJ369" s="212"/>
      <c r="DK369" s="212"/>
      <c r="DL369" s="212"/>
      <c r="DM369" s="212"/>
      <c r="DN369" s="212"/>
      <c r="DO369" s="212"/>
      <c r="DP369" s="212"/>
      <c r="DQ369" s="212"/>
      <c r="DR369" s="264">
        <f t="shared" si="2014"/>
        <v>42</v>
      </c>
      <c r="DS369" s="241">
        <f t="shared" si="2015"/>
        <v>8</v>
      </c>
      <c r="DT369" s="212">
        <f t="shared" si="2016"/>
        <v>6</v>
      </c>
      <c r="DU369" s="212">
        <f t="shared" si="2017"/>
        <v>6</v>
      </c>
      <c r="DV369" s="212">
        <f t="shared" si="2018"/>
        <v>6</v>
      </c>
      <c r="DW369" s="212">
        <f t="shared" si="2019"/>
        <v>6</v>
      </c>
      <c r="DX369" s="264">
        <f t="shared" si="2020"/>
        <v>4</v>
      </c>
      <c r="DY369" s="265">
        <f t="shared" si="2021"/>
        <v>6</v>
      </c>
      <c r="DZ369" s="212">
        <f t="shared" si="2022"/>
        <v>42</v>
      </c>
      <c r="EA369" s="212">
        <f t="shared" si="2023"/>
        <v>8</v>
      </c>
      <c r="EB369" s="212">
        <f t="shared" si="2024"/>
        <v>6</v>
      </c>
      <c r="EC369" s="212">
        <f t="shared" ref="EC369:ED369" si="2741">IF(ISEVEN($B369),DT369,0)</f>
        <v>0</v>
      </c>
      <c r="ED369" s="212">
        <f t="shared" si="2741"/>
        <v>0</v>
      </c>
      <c r="EE369" s="212">
        <f t="shared" ref="EE369:EF369" si="2742">IF(ISODD($B369),DU369,0)</f>
        <v>6</v>
      </c>
      <c r="EF369" s="212">
        <f t="shared" si="2742"/>
        <v>6</v>
      </c>
      <c r="EG369" s="212">
        <f t="shared" si="2027"/>
        <v>0</v>
      </c>
      <c r="EH369" s="212">
        <f t="shared" si="2028"/>
        <v>6</v>
      </c>
      <c r="EI369" s="212">
        <f t="shared" ref="EI369:EJ369" si="2743">IF(ISEVEN($B369),DW369,0)</f>
        <v>0</v>
      </c>
      <c r="EJ369" s="212">
        <f t="shared" si="2743"/>
        <v>0</v>
      </c>
      <c r="EK369" s="264">
        <f t="shared" ref="EK369:EL369" si="2744">IF(ISODD($B369),DX369,0)</f>
        <v>4</v>
      </c>
      <c r="EL369" s="212">
        <f t="shared" si="2744"/>
        <v>6</v>
      </c>
      <c r="EM369" s="212">
        <f t="shared" si="2031"/>
        <v>0</v>
      </c>
      <c r="EN369" s="212"/>
      <c r="EO369" s="212"/>
      <c r="EP369" s="241">
        <f t="shared" si="2032"/>
        <v>8</v>
      </c>
      <c r="EQ369" s="212">
        <f t="shared" si="2033"/>
        <v>8</v>
      </c>
      <c r="ER369" s="212">
        <f t="shared" si="2034"/>
        <v>8</v>
      </c>
      <c r="ES369" s="212">
        <f t="shared" si="2035"/>
        <v>7</v>
      </c>
      <c r="ET369" s="264">
        <f t="shared" si="2036"/>
        <v>4</v>
      </c>
      <c r="EU369" s="212">
        <f t="shared" si="2037"/>
        <v>7</v>
      </c>
      <c r="EV369" s="212"/>
      <c r="EW369" s="212">
        <f t="shared" si="2038"/>
        <v>42</v>
      </c>
      <c r="EX369" s="212">
        <f t="shared" si="2039"/>
        <v>8</v>
      </c>
      <c r="EY369" s="212">
        <f t="shared" si="2040"/>
        <v>8</v>
      </c>
      <c r="EZ369" s="212">
        <f t="shared" ref="EZ369:FA369" si="2745">IF(ISEVEN($B369),EQ369,0)</f>
        <v>0</v>
      </c>
      <c r="FA369" s="212">
        <f t="shared" si="2745"/>
        <v>0</v>
      </c>
      <c r="FB369" s="212">
        <f t="shared" ref="FB369:FC369" si="2746">IF(ISODD($B369),ER369,0)</f>
        <v>8</v>
      </c>
      <c r="FC369" s="212">
        <f t="shared" si="2746"/>
        <v>7</v>
      </c>
      <c r="FD369" s="212">
        <f t="shared" si="2043"/>
        <v>0</v>
      </c>
      <c r="FE369" s="264">
        <f t="shared" si="2044"/>
        <v>4</v>
      </c>
      <c r="FF369" s="212">
        <f t="shared" ref="FF369:FG369" si="2747">IF(ISEVEN($B369),ET369,0)</f>
        <v>0</v>
      </c>
      <c r="FG369" s="212">
        <f t="shared" si="2747"/>
        <v>0</v>
      </c>
      <c r="FH369" s="212">
        <f t="shared" si="2046"/>
        <v>7</v>
      </c>
      <c r="FI369" s="212">
        <v>0</v>
      </c>
      <c r="FJ369" s="212">
        <v>0</v>
      </c>
      <c r="FK369" s="212"/>
      <c r="FL369" s="212"/>
      <c r="FM369" s="262">
        <v>42</v>
      </c>
    </row>
    <row r="370" spans="1:169" ht="15.75" customHeight="1" x14ac:dyDescent="0.2">
      <c r="A370" s="268">
        <v>358</v>
      </c>
      <c r="B370" s="248">
        <v>213423243360</v>
      </c>
      <c r="C370" s="249" t="s">
        <v>655</v>
      </c>
      <c r="D370" s="250"/>
      <c r="E370" s="251" t="s">
        <v>634</v>
      </c>
      <c r="F370" s="252">
        <f t="shared" si="1913"/>
        <v>2</v>
      </c>
      <c r="G370" s="252">
        <f t="shared" si="1914"/>
        <v>2</v>
      </c>
      <c r="H370" s="252">
        <f t="shared" si="1915"/>
        <v>2</v>
      </c>
      <c r="I370" s="252">
        <f t="shared" si="1916"/>
        <v>0</v>
      </c>
      <c r="J370" s="252">
        <f t="shared" si="1917"/>
        <v>0</v>
      </c>
      <c r="K370" s="252">
        <f t="shared" si="1918"/>
        <v>0</v>
      </c>
      <c r="L370" s="252">
        <f t="shared" si="1919"/>
        <v>0</v>
      </c>
      <c r="M370" s="252">
        <f t="shared" si="1920"/>
        <v>0</v>
      </c>
      <c r="N370" s="252">
        <f t="shared" si="1921"/>
        <v>0</v>
      </c>
      <c r="O370" s="253">
        <f t="shared" si="1922"/>
        <v>0</v>
      </c>
      <c r="P370" s="252">
        <f t="shared" si="1923"/>
        <v>0</v>
      </c>
      <c r="Q370" s="252">
        <f t="shared" si="1924"/>
        <v>0</v>
      </c>
      <c r="R370" s="252">
        <f t="shared" si="1925"/>
        <v>0</v>
      </c>
      <c r="S370" s="254">
        <f t="shared" si="1926"/>
        <v>0</v>
      </c>
      <c r="T370" s="255">
        <f t="shared" si="1927"/>
        <v>4</v>
      </c>
      <c r="U370" s="252">
        <f t="shared" si="1928"/>
        <v>4</v>
      </c>
      <c r="V370" s="252">
        <f t="shared" si="1929"/>
        <v>0</v>
      </c>
      <c r="W370" s="252">
        <f t="shared" si="1930"/>
        <v>0</v>
      </c>
      <c r="X370" s="254">
        <f t="shared" si="1931"/>
        <v>0</v>
      </c>
      <c r="Y370" s="256">
        <f t="shared" si="1932"/>
        <v>3</v>
      </c>
      <c r="Z370" s="252">
        <f t="shared" si="1933"/>
        <v>5</v>
      </c>
      <c r="AA370" s="252">
        <f t="shared" si="1934"/>
        <v>0</v>
      </c>
      <c r="AB370" s="252">
        <f t="shared" si="1935"/>
        <v>0</v>
      </c>
      <c r="AC370" s="254">
        <f t="shared" si="1936"/>
        <v>0</v>
      </c>
      <c r="AD370" s="255">
        <f t="shared" si="1937"/>
        <v>3</v>
      </c>
      <c r="AE370" s="252">
        <f t="shared" si="1938"/>
        <v>0</v>
      </c>
      <c r="AF370" s="252">
        <f t="shared" si="1939"/>
        <v>0</v>
      </c>
      <c r="AG370" s="252">
        <f t="shared" si="1940"/>
        <v>0</v>
      </c>
      <c r="AH370" s="254">
        <f t="shared" si="1941"/>
        <v>0</v>
      </c>
      <c r="AI370" s="257">
        <f t="shared" si="1942"/>
        <v>4</v>
      </c>
      <c r="AJ370" s="252">
        <f t="shared" si="1943"/>
        <v>0</v>
      </c>
      <c r="AK370" s="252">
        <f t="shared" si="1944"/>
        <v>0</v>
      </c>
      <c r="AL370" s="252">
        <f t="shared" si="1945"/>
        <v>0</v>
      </c>
      <c r="AM370" s="254">
        <f t="shared" si="1946"/>
        <v>0</v>
      </c>
      <c r="AN370" s="257">
        <f t="shared" si="1947"/>
        <v>4</v>
      </c>
      <c r="AO370" s="252">
        <f t="shared" si="1948"/>
        <v>5</v>
      </c>
      <c r="AP370" s="252">
        <f t="shared" si="1949"/>
        <v>0</v>
      </c>
      <c r="AQ370" s="252">
        <f t="shared" si="1950"/>
        <v>0</v>
      </c>
      <c r="AR370" s="254">
        <f t="shared" si="1951"/>
        <v>0</v>
      </c>
      <c r="AS370" s="257">
        <f t="shared" si="1952"/>
        <v>3</v>
      </c>
      <c r="AT370" s="252">
        <f t="shared" si="1953"/>
        <v>0</v>
      </c>
      <c r="AU370" s="252">
        <f t="shared" si="1954"/>
        <v>0</v>
      </c>
      <c r="AV370" s="252">
        <f t="shared" si="1955"/>
        <v>0</v>
      </c>
      <c r="AW370" s="254">
        <f t="shared" si="1956"/>
        <v>0</v>
      </c>
      <c r="AX370" s="258">
        <f t="shared" si="1957"/>
        <v>4</v>
      </c>
      <c r="AY370" s="252">
        <f t="shared" si="1958"/>
        <v>5</v>
      </c>
      <c r="AZ370" s="252">
        <f t="shared" si="1959"/>
        <v>0</v>
      </c>
      <c r="BA370" s="252">
        <f t="shared" si="1960"/>
        <v>0</v>
      </c>
      <c r="BB370" s="254">
        <f t="shared" si="1961"/>
        <v>0</v>
      </c>
      <c r="BC370" s="257">
        <f t="shared" si="1962"/>
        <v>3</v>
      </c>
      <c r="BD370" s="252">
        <f t="shared" si="1963"/>
        <v>0</v>
      </c>
      <c r="BE370" s="252">
        <f t="shared" si="1964"/>
        <v>0</v>
      </c>
      <c r="BF370" s="252">
        <f t="shared" si="1965"/>
        <v>0</v>
      </c>
      <c r="BG370" s="254">
        <f t="shared" si="1966"/>
        <v>0</v>
      </c>
      <c r="BH370" s="257">
        <f t="shared" si="1967"/>
        <v>4</v>
      </c>
      <c r="BI370" s="252">
        <f t="shared" si="1968"/>
        <v>0</v>
      </c>
      <c r="BJ370" s="252">
        <f t="shared" si="1969"/>
        <v>0</v>
      </c>
      <c r="BK370" s="252">
        <f t="shared" si="1970"/>
        <v>0</v>
      </c>
      <c r="BL370" s="254">
        <f t="shared" si="1971"/>
        <v>0</v>
      </c>
      <c r="BM370" s="260">
        <f t="shared" si="1972"/>
        <v>4</v>
      </c>
      <c r="BN370" s="252">
        <f t="shared" si="1973"/>
        <v>0</v>
      </c>
      <c r="BO370" s="252">
        <f t="shared" si="1974"/>
        <v>0</v>
      </c>
      <c r="BP370" s="252">
        <f t="shared" si="1975"/>
        <v>0</v>
      </c>
      <c r="BQ370" s="254">
        <f t="shared" si="1976"/>
        <v>0</v>
      </c>
      <c r="BR370" s="261">
        <f t="shared" si="1977"/>
        <v>4</v>
      </c>
      <c r="BS370" s="252">
        <f t="shared" si="1978"/>
        <v>5</v>
      </c>
      <c r="BT370" s="252">
        <f t="shared" si="1979"/>
        <v>0</v>
      </c>
      <c r="BU370" s="252">
        <f t="shared" si="1980"/>
        <v>0</v>
      </c>
      <c r="BV370" s="254">
        <f t="shared" si="1981"/>
        <v>0</v>
      </c>
      <c r="BW370" s="261">
        <f t="shared" si="1982"/>
        <v>3</v>
      </c>
      <c r="BX370" s="262">
        <v>30</v>
      </c>
      <c r="BY370" s="262">
        <v>30</v>
      </c>
      <c r="BZ370" s="246" t="e">
        <f t="shared" si="1983"/>
        <v>#VALUE!</v>
      </c>
      <c r="CA370" s="246">
        <f t="shared" si="1984"/>
        <v>20</v>
      </c>
      <c r="CB370" s="246" t="e">
        <f t="shared" si="1985"/>
        <v>#VALUE!</v>
      </c>
      <c r="CC370" s="246" t="e">
        <f t="shared" si="1986"/>
        <v>#VALUE!</v>
      </c>
      <c r="CD370" s="246" t="e">
        <f t="shared" si="1987"/>
        <v>#VALUE!</v>
      </c>
      <c r="CE370" s="246" t="e">
        <f t="shared" si="1988"/>
        <v>#VALUE!</v>
      </c>
      <c r="CF370" s="246" t="e">
        <f t="shared" si="1989"/>
        <v>#VALUE!</v>
      </c>
      <c r="CG370" s="246" t="e">
        <f t="shared" si="1990"/>
        <v>#VALUE!</v>
      </c>
      <c r="CH370" s="246" t="e">
        <f t="shared" si="1991"/>
        <v>#VALUE!</v>
      </c>
      <c r="CI370" s="246" t="e">
        <f t="shared" si="1992"/>
        <v>#VALUE!</v>
      </c>
      <c r="CJ370" s="246" t="e">
        <f t="shared" si="1993"/>
        <v>#VALUE!</v>
      </c>
      <c r="CK370" s="246" t="e">
        <f t="shared" si="1994"/>
        <v>#VALUE!</v>
      </c>
      <c r="CL370" s="246" t="e">
        <f t="shared" si="1995"/>
        <v>#VALUE!</v>
      </c>
      <c r="CM370" s="246" t="e">
        <f t="shared" si="1996"/>
        <v>#VALUE!</v>
      </c>
      <c r="CN370" s="246" t="e">
        <f t="shared" si="1997"/>
        <v>#VALUE!</v>
      </c>
      <c r="CO370" s="263" t="str">
        <f t="shared" si="1998"/>
        <v>2023PEC AI 388</v>
      </c>
      <c r="CP370" s="246" t="e">
        <f t="shared" si="1999"/>
        <v>#VALUE!</v>
      </c>
      <c r="CQ370" s="211"/>
      <c r="CR370" s="246">
        <f t="shared" si="2000"/>
        <v>20</v>
      </c>
      <c r="CS370" s="246" t="e">
        <f t="shared" si="2001"/>
        <v>#VALUE!</v>
      </c>
      <c r="CT370" s="246" t="e">
        <f t="shared" si="2002"/>
        <v>#VALUE!</v>
      </c>
      <c r="CU370" s="246" t="e">
        <f t="shared" si="2003"/>
        <v>#VALUE!</v>
      </c>
      <c r="CV370" s="246" t="e">
        <f t="shared" si="2004"/>
        <v>#VALUE!</v>
      </c>
      <c r="CW370" s="246" t="e">
        <f t="shared" si="2005"/>
        <v>#VALUE!</v>
      </c>
      <c r="CX370" s="246" t="e">
        <f t="shared" si="2006"/>
        <v>#VALUE!</v>
      </c>
      <c r="CY370" s="246" t="e">
        <f t="shared" si="2007"/>
        <v>#VALUE!</v>
      </c>
      <c r="CZ370" s="246" t="e">
        <f t="shared" si="2008"/>
        <v>#VALUE!</v>
      </c>
      <c r="DA370" s="246" t="e">
        <f t="shared" si="2009"/>
        <v>#VALUE!</v>
      </c>
      <c r="DB370" s="246" t="e">
        <f t="shared" si="2010"/>
        <v>#VALUE!</v>
      </c>
      <c r="DC370" s="246" t="e">
        <f t="shared" si="2011"/>
        <v>#VALUE!</v>
      </c>
      <c r="DD370" s="246" t="e">
        <f t="shared" si="2012"/>
        <v>#VALUE!</v>
      </c>
      <c r="DE370" s="212"/>
      <c r="DF370" s="212" t="e">
        <f t="shared" si="2013"/>
        <v>#VALUE!</v>
      </c>
      <c r="DG370" s="212"/>
      <c r="DH370" s="212"/>
      <c r="DI370" s="212"/>
      <c r="DJ370" s="212"/>
      <c r="DK370" s="212"/>
      <c r="DL370" s="212"/>
      <c r="DM370" s="212"/>
      <c r="DN370" s="212"/>
      <c r="DO370" s="212"/>
      <c r="DP370" s="212"/>
      <c r="DQ370" s="212"/>
      <c r="DR370" s="264">
        <f t="shared" si="2014"/>
        <v>30</v>
      </c>
      <c r="DS370" s="241">
        <f t="shared" si="2015"/>
        <v>6</v>
      </c>
      <c r="DT370" s="212">
        <f t="shared" si="2016"/>
        <v>4</v>
      </c>
      <c r="DU370" s="212">
        <f t="shared" si="2017"/>
        <v>5</v>
      </c>
      <c r="DV370" s="212">
        <f t="shared" si="2018"/>
        <v>5</v>
      </c>
      <c r="DW370" s="212">
        <f t="shared" si="2019"/>
        <v>5</v>
      </c>
      <c r="DX370" s="264">
        <f t="shared" si="2020"/>
        <v>0</v>
      </c>
      <c r="DY370" s="265">
        <f t="shared" si="2021"/>
        <v>5</v>
      </c>
      <c r="DZ370" s="212">
        <f t="shared" si="2022"/>
        <v>30</v>
      </c>
      <c r="EA370" s="212">
        <f t="shared" si="2023"/>
        <v>6</v>
      </c>
      <c r="EB370" s="212">
        <f t="shared" si="2024"/>
        <v>0</v>
      </c>
      <c r="EC370" s="212">
        <f t="shared" ref="EC370:ED370" si="2748">IF(ISEVEN($B370),DT370,0)</f>
        <v>4</v>
      </c>
      <c r="ED370" s="212">
        <f t="shared" si="2748"/>
        <v>5</v>
      </c>
      <c r="EE370" s="212">
        <f t="shared" ref="EE370:EF370" si="2749">IF(ISODD($B370),DU370,0)</f>
        <v>0</v>
      </c>
      <c r="EF370" s="212">
        <f t="shared" si="2749"/>
        <v>0</v>
      </c>
      <c r="EG370" s="212">
        <f t="shared" si="2027"/>
        <v>5</v>
      </c>
      <c r="EH370" s="212">
        <f t="shared" si="2028"/>
        <v>0</v>
      </c>
      <c r="EI370" s="212">
        <f t="shared" ref="EI370:EJ370" si="2750">IF(ISEVEN($B370),DW370,0)</f>
        <v>5</v>
      </c>
      <c r="EJ370" s="264">
        <f t="shared" si="2750"/>
        <v>0</v>
      </c>
      <c r="EK370" s="212">
        <f t="shared" ref="EK370:EL370" si="2751">IF(ISODD($B370),DX370,0)</f>
        <v>0</v>
      </c>
      <c r="EL370" s="212">
        <f t="shared" si="2751"/>
        <v>0</v>
      </c>
      <c r="EM370" s="212">
        <f t="shared" si="2031"/>
        <v>5</v>
      </c>
      <c r="EN370" s="212"/>
      <c r="EO370" s="212"/>
      <c r="EP370" s="241">
        <f t="shared" si="2032"/>
        <v>6</v>
      </c>
      <c r="EQ370" s="212">
        <f t="shared" si="2033"/>
        <v>5</v>
      </c>
      <c r="ER370" s="212">
        <f t="shared" si="2034"/>
        <v>6</v>
      </c>
      <c r="ES370" s="212">
        <f t="shared" si="2035"/>
        <v>6</v>
      </c>
      <c r="ET370" s="264">
        <f t="shared" si="2036"/>
        <v>2</v>
      </c>
      <c r="EU370" s="212">
        <f t="shared" si="2037"/>
        <v>5</v>
      </c>
      <c r="EV370" s="212"/>
      <c r="EW370" s="212">
        <f t="shared" si="2038"/>
        <v>30</v>
      </c>
      <c r="EX370" s="212">
        <f t="shared" si="2039"/>
        <v>6</v>
      </c>
      <c r="EY370" s="212">
        <f t="shared" si="2040"/>
        <v>0</v>
      </c>
      <c r="EZ370" s="212">
        <f t="shared" ref="EZ370:FA370" si="2752">IF(ISEVEN($B370),EQ370,0)</f>
        <v>5</v>
      </c>
      <c r="FA370" s="212">
        <f t="shared" si="2752"/>
        <v>6</v>
      </c>
      <c r="FB370" s="212">
        <f t="shared" ref="FB370:FC370" si="2753">IF(ISODD($B370),ER370,0)</f>
        <v>0</v>
      </c>
      <c r="FC370" s="212">
        <f t="shared" si="2753"/>
        <v>0</v>
      </c>
      <c r="FD370" s="212">
        <f t="shared" si="2043"/>
        <v>6</v>
      </c>
      <c r="FE370" s="212">
        <f t="shared" si="2044"/>
        <v>0</v>
      </c>
      <c r="FF370" s="264">
        <f t="shared" ref="FF370:FG370" si="2754">IF(ISEVEN($B370),ET370,0)</f>
        <v>2</v>
      </c>
      <c r="FG370" s="212">
        <f t="shared" si="2754"/>
        <v>5</v>
      </c>
      <c r="FH370" s="212">
        <f t="shared" si="2046"/>
        <v>0</v>
      </c>
      <c r="FI370" s="212">
        <v>0</v>
      </c>
      <c r="FJ370" s="212">
        <v>0</v>
      </c>
      <c r="FK370" s="212"/>
      <c r="FL370" s="212"/>
      <c r="FM370" s="262">
        <v>30</v>
      </c>
    </row>
    <row r="371" spans="1:169" ht="15.75" customHeight="1" x14ac:dyDescent="0.2">
      <c r="A371" s="247">
        <v>358</v>
      </c>
      <c r="B371" s="248">
        <v>213423243361</v>
      </c>
      <c r="C371" s="266" t="s">
        <v>457</v>
      </c>
      <c r="D371" s="250"/>
      <c r="E371" s="267" t="s">
        <v>458</v>
      </c>
      <c r="F371" s="252">
        <f t="shared" si="1913"/>
        <v>2</v>
      </c>
      <c r="G371" s="252">
        <f t="shared" si="1914"/>
        <v>2</v>
      </c>
      <c r="H371" s="252">
        <f t="shared" si="1915"/>
        <v>2</v>
      </c>
      <c r="I371" s="252">
        <f t="shared" si="1916"/>
        <v>2</v>
      </c>
      <c r="J371" s="252">
        <f t="shared" si="1917"/>
        <v>2</v>
      </c>
      <c r="K371" s="252">
        <f t="shared" si="1918"/>
        <v>2</v>
      </c>
      <c r="L371" s="252">
        <f t="shared" si="1919"/>
        <v>2</v>
      </c>
      <c r="M371" s="252">
        <f t="shared" si="1920"/>
        <v>2</v>
      </c>
      <c r="N371" s="252">
        <f t="shared" si="1921"/>
        <v>1</v>
      </c>
      <c r="O371" s="253">
        <f t="shared" si="1922"/>
        <v>0</v>
      </c>
      <c r="P371" s="252">
        <f t="shared" si="1923"/>
        <v>12</v>
      </c>
      <c r="Q371" s="252">
        <f t="shared" si="1924"/>
        <v>0</v>
      </c>
      <c r="R371" s="252">
        <f t="shared" si="1925"/>
        <v>0</v>
      </c>
      <c r="S371" s="254">
        <f t="shared" si="1926"/>
        <v>0</v>
      </c>
      <c r="T371" s="255">
        <f t="shared" si="1927"/>
        <v>3</v>
      </c>
      <c r="U371" s="252">
        <f t="shared" si="1928"/>
        <v>0</v>
      </c>
      <c r="V371" s="252">
        <f t="shared" si="1929"/>
        <v>0</v>
      </c>
      <c r="W371" s="252">
        <f t="shared" si="1930"/>
        <v>0</v>
      </c>
      <c r="X371" s="254">
        <f t="shared" si="1931"/>
        <v>0</v>
      </c>
      <c r="Y371" s="256">
        <f t="shared" si="1932"/>
        <v>4</v>
      </c>
      <c r="Z371" s="252">
        <f t="shared" si="1933"/>
        <v>0</v>
      </c>
      <c r="AA371" s="252">
        <f t="shared" si="1934"/>
        <v>0</v>
      </c>
      <c r="AB371" s="252">
        <f t="shared" si="1935"/>
        <v>0</v>
      </c>
      <c r="AC371" s="254">
        <f t="shared" si="1936"/>
        <v>0</v>
      </c>
      <c r="AD371" s="255">
        <f t="shared" si="1937"/>
        <v>4</v>
      </c>
      <c r="AE371" s="252">
        <f t="shared" si="1938"/>
        <v>12</v>
      </c>
      <c r="AF371" s="252">
        <f t="shared" si="1939"/>
        <v>0</v>
      </c>
      <c r="AG371" s="252">
        <f t="shared" si="1940"/>
        <v>0</v>
      </c>
      <c r="AH371" s="254">
        <f t="shared" si="1941"/>
        <v>0</v>
      </c>
      <c r="AI371" s="257">
        <f t="shared" si="1942"/>
        <v>3</v>
      </c>
      <c r="AJ371" s="252">
        <f t="shared" si="1943"/>
        <v>10</v>
      </c>
      <c r="AK371" s="252">
        <f t="shared" si="1944"/>
        <v>0</v>
      </c>
      <c r="AL371" s="252">
        <f t="shared" si="1945"/>
        <v>0</v>
      </c>
      <c r="AM371" s="254">
        <f t="shared" si="1946"/>
        <v>0</v>
      </c>
      <c r="AN371" s="257">
        <f t="shared" si="1947"/>
        <v>3</v>
      </c>
      <c r="AO371" s="252">
        <f t="shared" si="1948"/>
        <v>0</v>
      </c>
      <c r="AP371" s="252">
        <f t="shared" si="1949"/>
        <v>0</v>
      </c>
      <c r="AQ371" s="252">
        <f t="shared" si="1950"/>
        <v>0</v>
      </c>
      <c r="AR371" s="254">
        <f t="shared" si="1951"/>
        <v>0</v>
      </c>
      <c r="AS371" s="257">
        <f t="shared" si="1952"/>
        <v>4</v>
      </c>
      <c r="AT371" s="252">
        <f t="shared" si="1953"/>
        <v>12</v>
      </c>
      <c r="AU371" s="252">
        <f t="shared" si="1954"/>
        <v>0</v>
      </c>
      <c r="AV371" s="252">
        <f t="shared" si="1955"/>
        <v>0</v>
      </c>
      <c r="AW371" s="254">
        <f t="shared" si="1956"/>
        <v>0</v>
      </c>
      <c r="AX371" s="258">
        <f t="shared" si="1957"/>
        <v>3</v>
      </c>
      <c r="AY371" s="252">
        <f t="shared" si="1958"/>
        <v>0</v>
      </c>
      <c r="AZ371" s="252">
        <f t="shared" si="1959"/>
        <v>0</v>
      </c>
      <c r="BA371" s="252">
        <f t="shared" si="1960"/>
        <v>0</v>
      </c>
      <c r="BB371" s="254">
        <f t="shared" si="1961"/>
        <v>0</v>
      </c>
      <c r="BC371" s="257">
        <f t="shared" si="1962"/>
        <v>4</v>
      </c>
      <c r="BD371" s="252">
        <f t="shared" si="1963"/>
        <v>0</v>
      </c>
      <c r="BE371" s="252">
        <f t="shared" si="1964"/>
        <v>0</v>
      </c>
      <c r="BF371" s="252">
        <f t="shared" si="1965"/>
        <v>0</v>
      </c>
      <c r="BG371" s="254">
        <f t="shared" si="1966"/>
        <v>0</v>
      </c>
      <c r="BH371" s="257">
        <f t="shared" si="1967"/>
        <v>4</v>
      </c>
      <c r="BI371" s="259">
        <f t="shared" si="1968"/>
        <v>8</v>
      </c>
      <c r="BJ371" s="252">
        <f t="shared" si="1969"/>
        <v>0</v>
      </c>
      <c r="BK371" s="252">
        <f t="shared" si="1970"/>
        <v>0</v>
      </c>
      <c r="BL371" s="254">
        <f t="shared" si="1971"/>
        <v>0</v>
      </c>
      <c r="BM371" s="260">
        <f t="shared" si="1972"/>
        <v>3</v>
      </c>
      <c r="BN371" s="252">
        <f t="shared" si="1973"/>
        <v>12</v>
      </c>
      <c r="BO371" s="252">
        <f t="shared" si="1974"/>
        <v>0</v>
      </c>
      <c r="BP371" s="252">
        <f t="shared" si="1975"/>
        <v>0</v>
      </c>
      <c r="BQ371" s="254">
        <f t="shared" si="1976"/>
        <v>0</v>
      </c>
      <c r="BR371" s="261">
        <f t="shared" si="1977"/>
        <v>3</v>
      </c>
      <c r="BS371" s="252">
        <f t="shared" si="1978"/>
        <v>0</v>
      </c>
      <c r="BT371" s="252">
        <f t="shared" si="1979"/>
        <v>0</v>
      </c>
      <c r="BU371" s="252">
        <f t="shared" si="1980"/>
        <v>0</v>
      </c>
      <c r="BV371" s="254">
        <f t="shared" si="1981"/>
        <v>0</v>
      </c>
      <c r="BW371" s="261">
        <f t="shared" si="1982"/>
        <v>4</v>
      </c>
      <c r="BX371" s="262">
        <v>83</v>
      </c>
      <c r="BY371" s="262">
        <v>83</v>
      </c>
      <c r="BZ371" s="246" t="e">
        <f t="shared" si="1983"/>
        <v>#VALUE!</v>
      </c>
      <c r="CA371" s="246">
        <f t="shared" si="1984"/>
        <v>20</v>
      </c>
      <c r="CB371" s="246" t="e">
        <f t="shared" si="1985"/>
        <v>#VALUE!</v>
      </c>
      <c r="CC371" s="246" t="e">
        <f t="shared" si="1986"/>
        <v>#VALUE!</v>
      </c>
      <c r="CD371" s="246" t="e">
        <f t="shared" si="1987"/>
        <v>#VALUE!</v>
      </c>
      <c r="CE371" s="246" t="e">
        <f t="shared" si="1988"/>
        <v>#VALUE!</v>
      </c>
      <c r="CF371" s="246" t="e">
        <f t="shared" si="1989"/>
        <v>#VALUE!</v>
      </c>
      <c r="CG371" s="246" t="e">
        <f t="shared" si="1990"/>
        <v>#VALUE!</v>
      </c>
      <c r="CH371" s="246" t="e">
        <f t="shared" si="1991"/>
        <v>#VALUE!</v>
      </c>
      <c r="CI371" s="246" t="e">
        <f t="shared" si="1992"/>
        <v>#VALUE!</v>
      </c>
      <c r="CJ371" s="246" t="e">
        <f t="shared" si="1993"/>
        <v>#VALUE!</v>
      </c>
      <c r="CK371" s="246" t="e">
        <f t="shared" si="1994"/>
        <v>#VALUE!</v>
      </c>
      <c r="CL371" s="246" t="e">
        <f t="shared" si="1995"/>
        <v>#VALUE!</v>
      </c>
      <c r="CM371" s="246" t="e">
        <f t="shared" si="1996"/>
        <v>#VALUE!</v>
      </c>
      <c r="CN371" s="246" t="e">
        <f t="shared" si="1997"/>
        <v>#VALUE!</v>
      </c>
      <c r="CO371" s="263" t="str">
        <f t="shared" si="1998"/>
        <v>2023PEC AI 289</v>
      </c>
      <c r="CP371" s="246" t="e">
        <f t="shared" si="1999"/>
        <v>#VALUE!</v>
      </c>
      <c r="CQ371" s="211"/>
      <c r="CR371" s="246">
        <f t="shared" si="2000"/>
        <v>20</v>
      </c>
      <c r="CS371" s="246" t="e">
        <f t="shared" si="2001"/>
        <v>#VALUE!</v>
      </c>
      <c r="CT371" s="246" t="e">
        <f t="shared" si="2002"/>
        <v>#VALUE!</v>
      </c>
      <c r="CU371" s="246" t="e">
        <f t="shared" si="2003"/>
        <v>#VALUE!</v>
      </c>
      <c r="CV371" s="246" t="e">
        <f t="shared" si="2004"/>
        <v>#VALUE!</v>
      </c>
      <c r="CW371" s="246" t="e">
        <f t="shared" si="2005"/>
        <v>#VALUE!</v>
      </c>
      <c r="CX371" s="246" t="e">
        <f t="shared" si="2006"/>
        <v>#VALUE!</v>
      </c>
      <c r="CY371" s="246" t="e">
        <f t="shared" si="2007"/>
        <v>#VALUE!</v>
      </c>
      <c r="CZ371" s="246" t="e">
        <f t="shared" si="2008"/>
        <v>#VALUE!</v>
      </c>
      <c r="DA371" s="246" t="e">
        <f t="shared" si="2009"/>
        <v>#VALUE!</v>
      </c>
      <c r="DB371" s="246" t="e">
        <f t="shared" si="2010"/>
        <v>#VALUE!</v>
      </c>
      <c r="DC371" s="246" t="e">
        <f t="shared" si="2011"/>
        <v>#VALUE!</v>
      </c>
      <c r="DD371" s="246" t="e">
        <f t="shared" si="2012"/>
        <v>#VALUE!</v>
      </c>
      <c r="DE371" s="212"/>
      <c r="DF371" s="212" t="e">
        <f t="shared" si="2013"/>
        <v>#VALUE!</v>
      </c>
      <c r="DG371" s="212"/>
      <c r="DH371" s="212"/>
      <c r="DI371" s="212"/>
      <c r="DJ371" s="212"/>
      <c r="DK371" s="212"/>
      <c r="DL371" s="212"/>
      <c r="DM371" s="212"/>
      <c r="DN371" s="212"/>
      <c r="DO371" s="212"/>
      <c r="DP371" s="212"/>
      <c r="DQ371" s="212"/>
      <c r="DR371" s="264">
        <f t="shared" si="2014"/>
        <v>83</v>
      </c>
      <c r="DS371" s="241">
        <f t="shared" si="2015"/>
        <v>17</v>
      </c>
      <c r="DT371" s="212">
        <f t="shared" si="2016"/>
        <v>12</v>
      </c>
      <c r="DU371" s="212">
        <f t="shared" si="2017"/>
        <v>12</v>
      </c>
      <c r="DV371" s="212">
        <f t="shared" si="2018"/>
        <v>10</v>
      </c>
      <c r="DW371" s="212">
        <f t="shared" si="2019"/>
        <v>12</v>
      </c>
      <c r="DX371" s="264">
        <f t="shared" si="2020"/>
        <v>8</v>
      </c>
      <c r="DY371" s="265">
        <f t="shared" si="2021"/>
        <v>12</v>
      </c>
      <c r="DZ371" s="212">
        <f t="shared" si="2022"/>
        <v>83</v>
      </c>
      <c r="EA371" s="212">
        <f t="shared" si="2023"/>
        <v>17</v>
      </c>
      <c r="EB371" s="212">
        <f t="shared" si="2024"/>
        <v>12</v>
      </c>
      <c r="EC371" s="212">
        <f t="shared" ref="EC371:ED371" si="2755">IF(ISEVEN($B371),DT371,0)</f>
        <v>0</v>
      </c>
      <c r="ED371" s="212">
        <f t="shared" si="2755"/>
        <v>0</v>
      </c>
      <c r="EE371" s="212">
        <f t="shared" ref="EE371:EF371" si="2756">IF(ISODD($B371),DU371,0)</f>
        <v>12</v>
      </c>
      <c r="EF371" s="212">
        <f t="shared" si="2756"/>
        <v>10</v>
      </c>
      <c r="EG371" s="212">
        <f t="shared" si="2027"/>
        <v>0</v>
      </c>
      <c r="EH371" s="212">
        <f t="shared" si="2028"/>
        <v>12</v>
      </c>
      <c r="EI371" s="212">
        <f t="shared" ref="EI371:EJ371" si="2757">IF(ISEVEN($B371),DW371,0)</f>
        <v>0</v>
      </c>
      <c r="EJ371" s="212">
        <f t="shared" si="2757"/>
        <v>0</v>
      </c>
      <c r="EK371" s="264">
        <f t="shared" ref="EK371:EL371" si="2758">IF(ISODD($B371),DX371,0)</f>
        <v>8</v>
      </c>
      <c r="EL371" s="212">
        <f t="shared" si="2758"/>
        <v>12</v>
      </c>
      <c r="EM371" s="212">
        <f t="shared" si="2031"/>
        <v>0</v>
      </c>
      <c r="EN371" s="212"/>
      <c r="EO371" s="212"/>
      <c r="EP371" s="241">
        <f t="shared" si="2032"/>
        <v>17</v>
      </c>
      <c r="EQ371" s="212">
        <f t="shared" si="2033"/>
        <v>15</v>
      </c>
      <c r="ER371" s="212">
        <f t="shared" si="2034"/>
        <v>15</v>
      </c>
      <c r="ES371" s="212">
        <f t="shared" si="2035"/>
        <v>13</v>
      </c>
      <c r="ET371" s="264">
        <f t="shared" si="2036"/>
        <v>10</v>
      </c>
      <c r="EU371" s="212">
        <f t="shared" si="2037"/>
        <v>13</v>
      </c>
      <c r="EV371" s="212"/>
      <c r="EW371" s="212">
        <f t="shared" si="2038"/>
        <v>83</v>
      </c>
      <c r="EX371" s="212">
        <f t="shared" si="2039"/>
        <v>17</v>
      </c>
      <c r="EY371" s="212">
        <f t="shared" si="2040"/>
        <v>15</v>
      </c>
      <c r="EZ371" s="212">
        <f t="shared" ref="EZ371:FA371" si="2759">IF(ISEVEN($B371),EQ371,0)</f>
        <v>0</v>
      </c>
      <c r="FA371" s="212">
        <f t="shared" si="2759"/>
        <v>0</v>
      </c>
      <c r="FB371" s="212">
        <f t="shared" ref="FB371:FC371" si="2760">IF(ISODD($B371),ER371,0)</f>
        <v>15</v>
      </c>
      <c r="FC371" s="212">
        <f t="shared" si="2760"/>
        <v>13</v>
      </c>
      <c r="FD371" s="212">
        <f t="shared" si="2043"/>
        <v>0</v>
      </c>
      <c r="FE371" s="264">
        <f t="shared" si="2044"/>
        <v>10</v>
      </c>
      <c r="FF371" s="212">
        <f t="shared" ref="FF371:FG371" si="2761">IF(ISEVEN($B371),ET371,0)</f>
        <v>0</v>
      </c>
      <c r="FG371" s="212">
        <f t="shared" si="2761"/>
        <v>0</v>
      </c>
      <c r="FH371" s="212">
        <f t="shared" si="2046"/>
        <v>13</v>
      </c>
      <c r="FI371" s="212">
        <v>0</v>
      </c>
      <c r="FJ371" s="212">
        <v>0</v>
      </c>
      <c r="FK371" s="212"/>
      <c r="FL371" s="212"/>
      <c r="FM371" s="262">
        <v>83</v>
      </c>
    </row>
    <row r="372" spans="1:169" ht="15.75" customHeight="1" x14ac:dyDescent="0.2">
      <c r="A372" s="268">
        <v>359</v>
      </c>
      <c r="B372" s="248">
        <v>213423243362</v>
      </c>
      <c r="C372" s="249" t="s">
        <v>655</v>
      </c>
      <c r="D372" s="250"/>
      <c r="E372" s="251" t="s">
        <v>636</v>
      </c>
      <c r="F372" s="252">
        <f t="shared" si="1913"/>
        <v>2</v>
      </c>
      <c r="G372" s="252">
        <f t="shared" si="1914"/>
        <v>2</v>
      </c>
      <c r="H372" s="252">
        <f t="shared" si="1915"/>
        <v>2</v>
      </c>
      <c r="I372" s="252">
        <f t="shared" si="1916"/>
        <v>2</v>
      </c>
      <c r="J372" s="252">
        <f t="shared" si="1917"/>
        <v>2</v>
      </c>
      <c r="K372" s="252">
        <f t="shared" si="1918"/>
        <v>2</v>
      </c>
      <c r="L372" s="252">
        <f t="shared" si="1919"/>
        <v>0</v>
      </c>
      <c r="M372" s="252">
        <f t="shared" si="1920"/>
        <v>0</v>
      </c>
      <c r="N372" s="252">
        <f t="shared" si="1921"/>
        <v>0</v>
      </c>
      <c r="O372" s="253">
        <f t="shared" si="1922"/>
        <v>0</v>
      </c>
      <c r="P372" s="252">
        <f t="shared" si="1923"/>
        <v>0</v>
      </c>
      <c r="Q372" s="252">
        <f t="shared" si="1924"/>
        <v>0</v>
      </c>
      <c r="R372" s="252">
        <f t="shared" si="1925"/>
        <v>0</v>
      </c>
      <c r="S372" s="254">
        <f t="shared" si="1926"/>
        <v>0</v>
      </c>
      <c r="T372" s="255">
        <f t="shared" si="1927"/>
        <v>4</v>
      </c>
      <c r="U372" s="252">
        <f t="shared" si="1928"/>
        <v>8</v>
      </c>
      <c r="V372" s="252">
        <f t="shared" si="1929"/>
        <v>0</v>
      </c>
      <c r="W372" s="252">
        <f t="shared" si="1930"/>
        <v>0</v>
      </c>
      <c r="X372" s="254">
        <f t="shared" si="1931"/>
        <v>0</v>
      </c>
      <c r="Y372" s="256">
        <f t="shared" si="1932"/>
        <v>3</v>
      </c>
      <c r="Z372" s="252">
        <f t="shared" si="1933"/>
        <v>9</v>
      </c>
      <c r="AA372" s="252">
        <f t="shared" si="1934"/>
        <v>0</v>
      </c>
      <c r="AB372" s="252">
        <f t="shared" si="1935"/>
        <v>0</v>
      </c>
      <c r="AC372" s="254">
        <f t="shared" si="1936"/>
        <v>0</v>
      </c>
      <c r="AD372" s="255">
        <f t="shared" si="1937"/>
        <v>3</v>
      </c>
      <c r="AE372" s="252">
        <f t="shared" si="1938"/>
        <v>0</v>
      </c>
      <c r="AF372" s="252">
        <f t="shared" si="1939"/>
        <v>0</v>
      </c>
      <c r="AG372" s="252">
        <f t="shared" si="1940"/>
        <v>0</v>
      </c>
      <c r="AH372" s="254">
        <f t="shared" si="1941"/>
        <v>0</v>
      </c>
      <c r="AI372" s="257">
        <f t="shared" si="1942"/>
        <v>4</v>
      </c>
      <c r="AJ372" s="252">
        <f t="shared" si="1943"/>
        <v>0</v>
      </c>
      <c r="AK372" s="252">
        <f t="shared" si="1944"/>
        <v>0</v>
      </c>
      <c r="AL372" s="252">
        <f t="shared" si="1945"/>
        <v>0</v>
      </c>
      <c r="AM372" s="254">
        <f t="shared" si="1946"/>
        <v>0</v>
      </c>
      <c r="AN372" s="257">
        <f t="shared" si="1947"/>
        <v>4</v>
      </c>
      <c r="AO372" s="252">
        <f t="shared" si="1948"/>
        <v>9</v>
      </c>
      <c r="AP372" s="252">
        <f t="shared" si="1949"/>
        <v>0</v>
      </c>
      <c r="AQ372" s="252">
        <f t="shared" si="1950"/>
        <v>0</v>
      </c>
      <c r="AR372" s="254">
        <f t="shared" si="1951"/>
        <v>0</v>
      </c>
      <c r="AS372" s="257">
        <f t="shared" si="1952"/>
        <v>3</v>
      </c>
      <c r="AT372" s="252">
        <f t="shared" si="1953"/>
        <v>0</v>
      </c>
      <c r="AU372" s="252">
        <f t="shared" si="1954"/>
        <v>0</v>
      </c>
      <c r="AV372" s="252">
        <f t="shared" si="1955"/>
        <v>0</v>
      </c>
      <c r="AW372" s="254">
        <f t="shared" si="1956"/>
        <v>0</v>
      </c>
      <c r="AX372" s="258">
        <f t="shared" si="1957"/>
        <v>4</v>
      </c>
      <c r="AY372" s="252">
        <f t="shared" si="1958"/>
        <v>9</v>
      </c>
      <c r="AZ372" s="252">
        <f t="shared" si="1959"/>
        <v>0</v>
      </c>
      <c r="BA372" s="252">
        <f t="shared" si="1960"/>
        <v>0</v>
      </c>
      <c r="BB372" s="254">
        <f t="shared" si="1961"/>
        <v>0</v>
      </c>
      <c r="BC372" s="257">
        <f t="shared" si="1962"/>
        <v>3</v>
      </c>
      <c r="BD372" s="259">
        <f t="shared" si="1963"/>
        <v>5</v>
      </c>
      <c r="BE372" s="252">
        <f t="shared" si="1964"/>
        <v>0</v>
      </c>
      <c r="BF372" s="252">
        <f t="shared" si="1965"/>
        <v>0</v>
      </c>
      <c r="BG372" s="254">
        <f t="shared" si="1966"/>
        <v>0</v>
      </c>
      <c r="BH372" s="257">
        <f t="shared" si="1967"/>
        <v>3</v>
      </c>
      <c r="BI372" s="252">
        <f t="shared" si="1968"/>
        <v>0</v>
      </c>
      <c r="BJ372" s="252">
        <f t="shared" si="1969"/>
        <v>0</v>
      </c>
      <c r="BK372" s="252">
        <f t="shared" si="1970"/>
        <v>0</v>
      </c>
      <c r="BL372" s="254">
        <f t="shared" si="1971"/>
        <v>0</v>
      </c>
      <c r="BM372" s="260">
        <f t="shared" si="1972"/>
        <v>4</v>
      </c>
      <c r="BN372" s="252">
        <f t="shared" si="1973"/>
        <v>0</v>
      </c>
      <c r="BO372" s="252">
        <f t="shared" si="1974"/>
        <v>0</v>
      </c>
      <c r="BP372" s="252">
        <f t="shared" si="1975"/>
        <v>0</v>
      </c>
      <c r="BQ372" s="254">
        <f t="shared" si="1976"/>
        <v>0</v>
      </c>
      <c r="BR372" s="261">
        <f t="shared" si="1977"/>
        <v>4</v>
      </c>
      <c r="BS372" s="252">
        <f t="shared" si="1978"/>
        <v>9</v>
      </c>
      <c r="BT372" s="252">
        <f t="shared" si="1979"/>
        <v>0</v>
      </c>
      <c r="BU372" s="252">
        <f t="shared" si="1980"/>
        <v>0</v>
      </c>
      <c r="BV372" s="254">
        <f t="shared" si="1981"/>
        <v>0</v>
      </c>
      <c r="BW372" s="261">
        <f t="shared" si="1982"/>
        <v>3</v>
      </c>
      <c r="BX372" s="262">
        <v>61</v>
      </c>
      <c r="BY372" s="262">
        <v>61</v>
      </c>
      <c r="BZ372" s="246" t="e">
        <f t="shared" si="1983"/>
        <v>#VALUE!</v>
      </c>
      <c r="CA372" s="246">
        <f t="shared" si="1984"/>
        <v>20</v>
      </c>
      <c r="CB372" s="246" t="e">
        <f t="shared" si="1985"/>
        <v>#VALUE!</v>
      </c>
      <c r="CC372" s="246" t="e">
        <f t="shared" si="1986"/>
        <v>#VALUE!</v>
      </c>
      <c r="CD372" s="246" t="e">
        <f t="shared" si="1987"/>
        <v>#VALUE!</v>
      </c>
      <c r="CE372" s="246" t="e">
        <f t="shared" si="1988"/>
        <v>#VALUE!</v>
      </c>
      <c r="CF372" s="246" t="e">
        <f t="shared" si="1989"/>
        <v>#VALUE!</v>
      </c>
      <c r="CG372" s="246" t="e">
        <f t="shared" si="1990"/>
        <v>#VALUE!</v>
      </c>
      <c r="CH372" s="246" t="e">
        <f t="shared" si="1991"/>
        <v>#VALUE!</v>
      </c>
      <c r="CI372" s="246" t="e">
        <f t="shared" si="1992"/>
        <v>#VALUE!</v>
      </c>
      <c r="CJ372" s="246" t="e">
        <f t="shared" si="1993"/>
        <v>#VALUE!</v>
      </c>
      <c r="CK372" s="246" t="e">
        <f t="shared" si="1994"/>
        <v>#VALUE!</v>
      </c>
      <c r="CL372" s="246" t="e">
        <f t="shared" si="1995"/>
        <v>#VALUE!</v>
      </c>
      <c r="CM372" s="246" t="e">
        <f t="shared" si="1996"/>
        <v>#VALUE!</v>
      </c>
      <c r="CN372" s="246" t="e">
        <f t="shared" si="1997"/>
        <v>#VALUE!</v>
      </c>
      <c r="CO372" s="263" t="str">
        <f t="shared" si="1998"/>
        <v>2023PEC AI 388</v>
      </c>
      <c r="CP372" s="246" t="e">
        <f t="shared" si="1999"/>
        <v>#VALUE!</v>
      </c>
      <c r="CQ372" s="211"/>
      <c r="CR372" s="246">
        <f t="shared" si="2000"/>
        <v>20</v>
      </c>
      <c r="CS372" s="246" t="e">
        <f t="shared" si="2001"/>
        <v>#VALUE!</v>
      </c>
      <c r="CT372" s="246" t="e">
        <f t="shared" si="2002"/>
        <v>#VALUE!</v>
      </c>
      <c r="CU372" s="246" t="e">
        <f t="shared" si="2003"/>
        <v>#VALUE!</v>
      </c>
      <c r="CV372" s="246" t="e">
        <f t="shared" si="2004"/>
        <v>#VALUE!</v>
      </c>
      <c r="CW372" s="246" t="e">
        <f t="shared" si="2005"/>
        <v>#VALUE!</v>
      </c>
      <c r="CX372" s="246" t="e">
        <f t="shared" si="2006"/>
        <v>#VALUE!</v>
      </c>
      <c r="CY372" s="246" t="e">
        <f t="shared" si="2007"/>
        <v>#VALUE!</v>
      </c>
      <c r="CZ372" s="246" t="e">
        <f t="shared" si="2008"/>
        <v>#VALUE!</v>
      </c>
      <c r="DA372" s="246" t="e">
        <f t="shared" si="2009"/>
        <v>#VALUE!</v>
      </c>
      <c r="DB372" s="246" t="e">
        <f t="shared" si="2010"/>
        <v>#VALUE!</v>
      </c>
      <c r="DC372" s="246" t="e">
        <f t="shared" si="2011"/>
        <v>#VALUE!</v>
      </c>
      <c r="DD372" s="246" t="e">
        <f t="shared" si="2012"/>
        <v>#VALUE!</v>
      </c>
      <c r="DE372" s="212"/>
      <c r="DF372" s="212" t="e">
        <f t="shared" si="2013"/>
        <v>#VALUE!</v>
      </c>
      <c r="DG372" s="212"/>
      <c r="DH372" s="212"/>
      <c r="DI372" s="212"/>
      <c r="DJ372" s="212"/>
      <c r="DK372" s="212"/>
      <c r="DL372" s="212"/>
      <c r="DM372" s="212"/>
      <c r="DN372" s="212"/>
      <c r="DO372" s="212"/>
      <c r="DP372" s="212"/>
      <c r="DQ372" s="212"/>
      <c r="DR372" s="264">
        <f t="shared" si="2014"/>
        <v>61</v>
      </c>
      <c r="DS372" s="241">
        <f t="shared" si="2015"/>
        <v>12</v>
      </c>
      <c r="DT372" s="212">
        <f t="shared" si="2016"/>
        <v>8</v>
      </c>
      <c r="DU372" s="212">
        <f t="shared" si="2017"/>
        <v>9</v>
      </c>
      <c r="DV372" s="212">
        <f t="shared" si="2018"/>
        <v>9</v>
      </c>
      <c r="DW372" s="212">
        <f t="shared" si="2019"/>
        <v>9</v>
      </c>
      <c r="DX372" s="264">
        <f t="shared" si="2020"/>
        <v>5</v>
      </c>
      <c r="DY372" s="265">
        <f t="shared" si="2021"/>
        <v>9</v>
      </c>
      <c r="DZ372" s="212">
        <f t="shared" si="2022"/>
        <v>61</v>
      </c>
      <c r="EA372" s="212">
        <f t="shared" si="2023"/>
        <v>12</v>
      </c>
      <c r="EB372" s="212">
        <f t="shared" si="2024"/>
        <v>0</v>
      </c>
      <c r="EC372" s="212">
        <f t="shared" ref="EC372:ED372" si="2762">IF(ISEVEN($B372),DT372,0)</f>
        <v>8</v>
      </c>
      <c r="ED372" s="212">
        <f t="shared" si="2762"/>
        <v>9</v>
      </c>
      <c r="EE372" s="212">
        <f t="shared" ref="EE372:EF372" si="2763">IF(ISODD($B372),DU372,0)</f>
        <v>0</v>
      </c>
      <c r="EF372" s="212">
        <f t="shared" si="2763"/>
        <v>0</v>
      </c>
      <c r="EG372" s="212">
        <f t="shared" si="2027"/>
        <v>9</v>
      </c>
      <c r="EH372" s="212">
        <f t="shared" si="2028"/>
        <v>0</v>
      </c>
      <c r="EI372" s="212">
        <f t="shared" ref="EI372:EJ372" si="2764">IF(ISEVEN($B372),DW372,0)</f>
        <v>9</v>
      </c>
      <c r="EJ372" s="264">
        <f t="shared" si="2764"/>
        <v>5</v>
      </c>
      <c r="EK372" s="212">
        <f t="shared" ref="EK372:EL372" si="2765">IF(ISODD($B372),DX372,0)</f>
        <v>0</v>
      </c>
      <c r="EL372" s="212">
        <f t="shared" si="2765"/>
        <v>0</v>
      </c>
      <c r="EM372" s="212">
        <f t="shared" si="2031"/>
        <v>9</v>
      </c>
      <c r="EN372" s="212"/>
      <c r="EO372" s="212"/>
      <c r="EP372" s="241">
        <f t="shared" si="2032"/>
        <v>12</v>
      </c>
      <c r="EQ372" s="212">
        <f t="shared" si="2033"/>
        <v>10</v>
      </c>
      <c r="ER372" s="212">
        <f t="shared" si="2034"/>
        <v>11</v>
      </c>
      <c r="ES372" s="212">
        <f t="shared" si="2035"/>
        <v>11</v>
      </c>
      <c r="ET372" s="264">
        <f t="shared" si="2036"/>
        <v>7</v>
      </c>
      <c r="EU372" s="212">
        <f t="shared" si="2037"/>
        <v>10</v>
      </c>
      <c r="EV372" s="212"/>
      <c r="EW372" s="212">
        <f t="shared" si="2038"/>
        <v>61</v>
      </c>
      <c r="EX372" s="212">
        <f t="shared" si="2039"/>
        <v>12</v>
      </c>
      <c r="EY372" s="212">
        <f t="shared" si="2040"/>
        <v>0</v>
      </c>
      <c r="EZ372" s="212">
        <f t="shared" ref="EZ372:FA372" si="2766">IF(ISEVEN($B372),EQ372,0)</f>
        <v>10</v>
      </c>
      <c r="FA372" s="212">
        <f t="shared" si="2766"/>
        <v>11</v>
      </c>
      <c r="FB372" s="212">
        <f t="shared" ref="FB372:FC372" si="2767">IF(ISODD($B372),ER372,0)</f>
        <v>0</v>
      </c>
      <c r="FC372" s="212">
        <f t="shared" si="2767"/>
        <v>0</v>
      </c>
      <c r="FD372" s="212">
        <f t="shared" si="2043"/>
        <v>11</v>
      </c>
      <c r="FE372" s="212">
        <f t="shared" si="2044"/>
        <v>0</v>
      </c>
      <c r="FF372" s="264">
        <f t="shared" ref="FF372:FG372" si="2768">IF(ISEVEN($B372),ET372,0)</f>
        <v>7</v>
      </c>
      <c r="FG372" s="212">
        <f t="shared" si="2768"/>
        <v>10</v>
      </c>
      <c r="FH372" s="212">
        <f t="shared" si="2046"/>
        <v>0</v>
      </c>
      <c r="FI372" s="212">
        <v>0</v>
      </c>
      <c r="FJ372" s="212">
        <v>0</v>
      </c>
      <c r="FK372" s="212"/>
      <c r="FL372" s="212"/>
      <c r="FM372" s="262">
        <v>61</v>
      </c>
    </row>
    <row r="373" spans="1:169" ht="15.75" customHeight="1" x14ac:dyDescent="0.2">
      <c r="A373" s="247">
        <v>360</v>
      </c>
      <c r="B373" s="248">
        <v>213423243363</v>
      </c>
      <c r="C373" s="249" t="s">
        <v>657</v>
      </c>
      <c r="D373" s="250"/>
      <c r="E373" s="251" t="s">
        <v>638</v>
      </c>
      <c r="F373" s="252">
        <f t="shared" si="1913"/>
        <v>2</v>
      </c>
      <c r="G373" s="252">
        <f t="shared" si="1914"/>
        <v>2</v>
      </c>
      <c r="H373" s="252">
        <f t="shared" si="1915"/>
        <v>2</v>
      </c>
      <c r="I373" s="252">
        <f t="shared" si="1916"/>
        <v>2</v>
      </c>
      <c r="J373" s="252">
        <f t="shared" si="1917"/>
        <v>2</v>
      </c>
      <c r="K373" s="252">
        <f t="shared" si="1918"/>
        <v>2</v>
      </c>
      <c r="L373" s="252">
        <f t="shared" si="1919"/>
        <v>0</v>
      </c>
      <c r="M373" s="252">
        <f t="shared" si="1920"/>
        <v>0</v>
      </c>
      <c r="N373" s="252">
        <f t="shared" si="1921"/>
        <v>0</v>
      </c>
      <c r="O373" s="253">
        <f t="shared" si="1922"/>
        <v>0</v>
      </c>
      <c r="P373" s="252">
        <f t="shared" si="1923"/>
        <v>9</v>
      </c>
      <c r="Q373" s="252">
        <f t="shared" si="1924"/>
        <v>0</v>
      </c>
      <c r="R373" s="252">
        <f t="shared" si="1925"/>
        <v>0</v>
      </c>
      <c r="S373" s="254">
        <f t="shared" si="1926"/>
        <v>0</v>
      </c>
      <c r="T373" s="255">
        <f t="shared" si="1927"/>
        <v>3</v>
      </c>
      <c r="U373" s="252">
        <f t="shared" si="1928"/>
        <v>0</v>
      </c>
      <c r="V373" s="252">
        <f t="shared" si="1929"/>
        <v>0</v>
      </c>
      <c r="W373" s="252">
        <f t="shared" si="1930"/>
        <v>0</v>
      </c>
      <c r="X373" s="254">
        <f t="shared" si="1931"/>
        <v>0</v>
      </c>
      <c r="Y373" s="256">
        <f t="shared" si="1932"/>
        <v>4</v>
      </c>
      <c r="Z373" s="252">
        <f t="shared" si="1933"/>
        <v>0</v>
      </c>
      <c r="AA373" s="252">
        <f t="shared" si="1934"/>
        <v>0</v>
      </c>
      <c r="AB373" s="252">
        <f t="shared" si="1935"/>
        <v>0</v>
      </c>
      <c r="AC373" s="254">
        <f t="shared" si="1936"/>
        <v>0</v>
      </c>
      <c r="AD373" s="255">
        <f t="shared" si="1937"/>
        <v>4</v>
      </c>
      <c r="AE373" s="252">
        <f t="shared" si="1938"/>
        <v>9</v>
      </c>
      <c r="AF373" s="252">
        <f t="shared" si="1939"/>
        <v>0</v>
      </c>
      <c r="AG373" s="252">
        <f t="shared" si="1940"/>
        <v>0</v>
      </c>
      <c r="AH373" s="254">
        <f t="shared" si="1941"/>
        <v>0</v>
      </c>
      <c r="AI373" s="257">
        <f t="shared" si="1942"/>
        <v>3</v>
      </c>
      <c r="AJ373" s="252">
        <f t="shared" si="1943"/>
        <v>8</v>
      </c>
      <c r="AK373" s="252">
        <f t="shared" si="1944"/>
        <v>0</v>
      </c>
      <c r="AL373" s="252">
        <f t="shared" si="1945"/>
        <v>0</v>
      </c>
      <c r="AM373" s="254">
        <f t="shared" si="1946"/>
        <v>0</v>
      </c>
      <c r="AN373" s="257">
        <f t="shared" si="1947"/>
        <v>3</v>
      </c>
      <c r="AO373" s="252">
        <f t="shared" si="1948"/>
        <v>0</v>
      </c>
      <c r="AP373" s="252">
        <f t="shared" si="1949"/>
        <v>0</v>
      </c>
      <c r="AQ373" s="252">
        <f t="shared" si="1950"/>
        <v>0</v>
      </c>
      <c r="AR373" s="254">
        <f t="shared" si="1951"/>
        <v>0</v>
      </c>
      <c r="AS373" s="257">
        <f t="shared" si="1952"/>
        <v>4</v>
      </c>
      <c r="AT373" s="252">
        <f t="shared" si="1953"/>
        <v>9</v>
      </c>
      <c r="AU373" s="252">
        <f t="shared" si="1954"/>
        <v>0</v>
      </c>
      <c r="AV373" s="252">
        <f t="shared" si="1955"/>
        <v>0</v>
      </c>
      <c r="AW373" s="254">
        <f t="shared" si="1956"/>
        <v>0</v>
      </c>
      <c r="AX373" s="258">
        <f t="shared" si="1957"/>
        <v>3</v>
      </c>
      <c r="AY373" s="252">
        <f t="shared" si="1958"/>
        <v>0</v>
      </c>
      <c r="AZ373" s="252">
        <f t="shared" si="1959"/>
        <v>0</v>
      </c>
      <c r="BA373" s="252">
        <f t="shared" si="1960"/>
        <v>0</v>
      </c>
      <c r="BB373" s="254">
        <f t="shared" si="1961"/>
        <v>0</v>
      </c>
      <c r="BC373" s="257">
        <f t="shared" si="1962"/>
        <v>4</v>
      </c>
      <c r="BD373" s="252">
        <f t="shared" si="1963"/>
        <v>0</v>
      </c>
      <c r="BE373" s="252">
        <f t="shared" si="1964"/>
        <v>0</v>
      </c>
      <c r="BF373" s="252">
        <f t="shared" si="1965"/>
        <v>0</v>
      </c>
      <c r="BG373" s="254">
        <f t="shared" si="1966"/>
        <v>0</v>
      </c>
      <c r="BH373" s="257">
        <f t="shared" si="1967"/>
        <v>4</v>
      </c>
      <c r="BI373" s="259">
        <f t="shared" si="1968"/>
        <v>3</v>
      </c>
      <c r="BJ373" s="252">
        <f t="shared" si="1969"/>
        <v>0</v>
      </c>
      <c r="BK373" s="252">
        <f t="shared" si="1970"/>
        <v>0</v>
      </c>
      <c r="BL373" s="254">
        <f t="shared" si="1971"/>
        <v>0</v>
      </c>
      <c r="BM373" s="260">
        <f t="shared" si="1972"/>
        <v>3</v>
      </c>
      <c r="BN373" s="252">
        <f t="shared" si="1973"/>
        <v>9</v>
      </c>
      <c r="BO373" s="252">
        <f t="shared" si="1974"/>
        <v>0</v>
      </c>
      <c r="BP373" s="252">
        <f t="shared" si="1975"/>
        <v>0</v>
      </c>
      <c r="BQ373" s="254">
        <f t="shared" si="1976"/>
        <v>0</v>
      </c>
      <c r="BR373" s="261">
        <f t="shared" si="1977"/>
        <v>3</v>
      </c>
      <c r="BS373" s="252">
        <f t="shared" si="1978"/>
        <v>0</v>
      </c>
      <c r="BT373" s="252">
        <f t="shared" si="1979"/>
        <v>0</v>
      </c>
      <c r="BU373" s="252">
        <f t="shared" si="1980"/>
        <v>0</v>
      </c>
      <c r="BV373" s="254">
        <f t="shared" si="1981"/>
        <v>0</v>
      </c>
      <c r="BW373" s="261">
        <f t="shared" si="1982"/>
        <v>4</v>
      </c>
      <c r="BX373" s="262">
        <v>59</v>
      </c>
      <c r="BY373" s="262">
        <v>59</v>
      </c>
      <c r="BZ373" s="246" t="e">
        <f t="shared" si="1983"/>
        <v>#VALUE!</v>
      </c>
      <c r="CA373" s="246">
        <f t="shared" si="1984"/>
        <v>20</v>
      </c>
      <c r="CB373" s="246" t="e">
        <f t="shared" si="1985"/>
        <v>#VALUE!</v>
      </c>
      <c r="CC373" s="246" t="e">
        <f t="shared" si="1986"/>
        <v>#VALUE!</v>
      </c>
      <c r="CD373" s="246" t="e">
        <f t="shared" si="1987"/>
        <v>#VALUE!</v>
      </c>
      <c r="CE373" s="246" t="e">
        <f t="shared" si="1988"/>
        <v>#VALUE!</v>
      </c>
      <c r="CF373" s="246" t="e">
        <f t="shared" si="1989"/>
        <v>#VALUE!</v>
      </c>
      <c r="CG373" s="246" t="e">
        <f t="shared" si="1990"/>
        <v>#VALUE!</v>
      </c>
      <c r="CH373" s="246" t="e">
        <f t="shared" si="1991"/>
        <v>#VALUE!</v>
      </c>
      <c r="CI373" s="246" t="e">
        <f t="shared" si="1992"/>
        <v>#VALUE!</v>
      </c>
      <c r="CJ373" s="246" t="e">
        <f t="shared" si="1993"/>
        <v>#VALUE!</v>
      </c>
      <c r="CK373" s="246" t="e">
        <f t="shared" si="1994"/>
        <v>#VALUE!</v>
      </c>
      <c r="CL373" s="246" t="e">
        <f t="shared" si="1995"/>
        <v>#VALUE!</v>
      </c>
      <c r="CM373" s="246" t="e">
        <f t="shared" si="1996"/>
        <v>#VALUE!</v>
      </c>
      <c r="CN373" s="246" t="e">
        <f t="shared" si="1997"/>
        <v>#VALUE!</v>
      </c>
      <c r="CO373" s="263" t="str">
        <f t="shared" si="1998"/>
        <v>2023PEC AI 389</v>
      </c>
      <c r="CP373" s="246" t="e">
        <f t="shared" si="1999"/>
        <v>#VALUE!</v>
      </c>
      <c r="CQ373" s="211"/>
      <c r="CR373" s="246">
        <f t="shared" si="2000"/>
        <v>20</v>
      </c>
      <c r="CS373" s="246" t="e">
        <f t="shared" si="2001"/>
        <v>#VALUE!</v>
      </c>
      <c r="CT373" s="246" t="e">
        <f t="shared" si="2002"/>
        <v>#VALUE!</v>
      </c>
      <c r="CU373" s="246" t="e">
        <f t="shared" si="2003"/>
        <v>#VALUE!</v>
      </c>
      <c r="CV373" s="246" t="e">
        <f t="shared" si="2004"/>
        <v>#VALUE!</v>
      </c>
      <c r="CW373" s="246" t="e">
        <f t="shared" si="2005"/>
        <v>#VALUE!</v>
      </c>
      <c r="CX373" s="246" t="e">
        <f t="shared" si="2006"/>
        <v>#VALUE!</v>
      </c>
      <c r="CY373" s="246" t="e">
        <f t="shared" si="2007"/>
        <v>#VALUE!</v>
      </c>
      <c r="CZ373" s="246" t="e">
        <f t="shared" si="2008"/>
        <v>#VALUE!</v>
      </c>
      <c r="DA373" s="246" t="e">
        <f t="shared" si="2009"/>
        <v>#VALUE!</v>
      </c>
      <c r="DB373" s="246" t="e">
        <f t="shared" si="2010"/>
        <v>#VALUE!</v>
      </c>
      <c r="DC373" s="246" t="e">
        <f t="shared" si="2011"/>
        <v>#VALUE!</v>
      </c>
      <c r="DD373" s="246" t="e">
        <f t="shared" si="2012"/>
        <v>#VALUE!</v>
      </c>
      <c r="DE373" s="212"/>
      <c r="DF373" s="212" t="e">
        <f t="shared" si="2013"/>
        <v>#VALUE!</v>
      </c>
      <c r="DG373" s="212"/>
      <c r="DH373" s="212"/>
      <c r="DI373" s="212"/>
      <c r="DJ373" s="212"/>
      <c r="DK373" s="212"/>
      <c r="DL373" s="212"/>
      <c r="DM373" s="212"/>
      <c r="DN373" s="212"/>
      <c r="DO373" s="212"/>
      <c r="DP373" s="212"/>
      <c r="DQ373" s="212"/>
      <c r="DR373" s="264">
        <f t="shared" si="2014"/>
        <v>59</v>
      </c>
      <c r="DS373" s="241">
        <f t="shared" si="2015"/>
        <v>12</v>
      </c>
      <c r="DT373" s="212">
        <f t="shared" si="2016"/>
        <v>9</v>
      </c>
      <c r="DU373" s="212">
        <f t="shared" si="2017"/>
        <v>9</v>
      </c>
      <c r="DV373" s="212">
        <f t="shared" si="2018"/>
        <v>8</v>
      </c>
      <c r="DW373" s="212">
        <f t="shared" si="2019"/>
        <v>9</v>
      </c>
      <c r="DX373" s="264">
        <f t="shared" si="2020"/>
        <v>3</v>
      </c>
      <c r="DY373" s="265">
        <f t="shared" si="2021"/>
        <v>9</v>
      </c>
      <c r="DZ373" s="212">
        <f t="shared" si="2022"/>
        <v>59</v>
      </c>
      <c r="EA373" s="212">
        <f t="shared" si="2023"/>
        <v>12</v>
      </c>
      <c r="EB373" s="212">
        <f t="shared" si="2024"/>
        <v>9</v>
      </c>
      <c r="EC373" s="212">
        <f t="shared" ref="EC373:ED373" si="2769">IF(ISEVEN($B373),DT373,0)</f>
        <v>0</v>
      </c>
      <c r="ED373" s="212">
        <f t="shared" si="2769"/>
        <v>0</v>
      </c>
      <c r="EE373" s="212">
        <f t="shared" ref="EE373:EF373" si="2770">IF(ISODD($B373),DU373,0)</f>
        <v>9</v>
      </c>
      <c r="EF373" s="212">
        <f t="shared" si="2770"/>
        <v>8</v>
      </c>
      <c r="EG373" s="212">
        <f t="shared" si="2027"/>
        <v>0</v>
      </c>
      <c r="EH373" s="212">
        <f t="shared" si="2028"/>
        <v>9</v>
      </c>
      <c r="EI373" s="212">
        <f t="shared" ref="EI373:EJ373" si="2771">IF(ISEVEN($B373),DW373,0)</f>
        <v>0</v>
      </c>
      <c r="EJ373" s="212">
        <f t="shared" si="2771"/>
        <v>0</v>
      </c>
      <c r="EK373" s="264">
        <f t="shared" ref="EK373:EL373" si="2772">IF(ISODD($B373),DX373,0)</f>
        <v>3</v>
      </c>
      <c r="EL373" s="212">
        <f t="shared" si="2772"/>
        <v>9</v>
      </c>
      <c r="EM373" s="212">
        <f t="shared" si="2031"/>
        <v>0</v>
      </c>
      <c r="EN373" s="212"/>
      <c r="EO373" s="212"/>
      <c r="EP373" s="241">
        <f t="shared" si="2032"/>
        <v>12</v>
      </c>
      <c r="EQ373" s="212">
        <f t="shared" si="2033"/>
        <v>11</v>
      </c>
      <c r="ER373" s="212">
        <f t="shared" si="2034"/>
        <v>11</v>
      </c>
      <c r="ES373" s="212">
        <f t="shared" si="2035"/>
        <v>9</v>
      </c>
      <c r="ET373" s="264">
        <f t="shared" si="2036"/>
        <v>7</v>
      </c>
      <c r="EU373" s="212">
        <f t="shared" si="2037"/>
        <v>9</v>
      </c>
      <c r="EV373" s="212"/>
      <c r="EW373" s="212">
        <f t="shared" si="2038"/>
        <v>59</v>
      </c>
      <c r="EX373" s="212">
        <f t="shared" si="2039"/>
        <v>12</v>
      </c>
      <c r="EY373" s="212">
        <f t="shared" si="2040"/>
        <v>11</v>
      </c>
      <c r="EZ373" s="212">
        <f t="shared" ref="EZ373:FA373" si="2773">IF(ISEVEN($B373),EQ373,0)</f>
        <v>0</v>
      </c>
      <c r="FA373" s="212">
        <f t="shared" si="2773"/>
        <v>0</v>
      </c>
      <c r="FB373" s="212">
        <f t="shared" ref="FB373:FC373" si="2774">IF(ISODD($B373),ER373,0)</f>
        <v>11</v>
      </c>
      <c r="FC373" s="212">
        <f t="shared" si="2774"/>
        <v>9</v>
      </c>
      <c r="FD373" s="212">
        <f t="shared" si="2043"/>
        <v>0</v>
      </c>
      <c r="FE373" s="264">
        <f t="shared" si="2044"/>
        <v>7</v>
      </c>
      <c r="FF373" s="212">
        <f t="shared" ref="FF373:FG373" si="2775">IF(ISEVEN($B373),ET373,0)</f>
        <v>0</v>
      </c>
      <c r="FG373" s="212">
        <f t="shared" si="2775"/>
        <v>0</v>
      </c>
      <c r="FH373" s="212">
        <f t="shared" si="2046"/>
        <v>9</v>
      </c>
      <c r="FI373" s="212">
        <v>0</v>
      </c>
      <c r="FJ373" s="212">
        <v>0</v>
      </c>
      <c r="FK373" s="212"/>
      <c r="FL373" s="212"/>
      <c r="FM373" s="262">
        <v>59</v>
      </c>
    </row>
    <row r="374" spans="1:169" ht="15.75" customHeight="1" x14ac:dyDescent="0.2">
      <c r="A374" s="268">
        <v>361</v>
      </c>
      <c r="B374" s="248">
        <v>213423243364</v>
      </c>
      <c r="C374" s="249" t="s">
        <v>639</v>
      </c>
      <c r="D374" s="250"/>
      <c r="E374" s="251" t="s">
        <v>640</v>
      </c>
      <c r="F374" s="252">
        <f t="shared" si="1913"/>
        <v>2</v>
      </c>
      <c r="G374" s="252">
        <f t="shared" si="1914"/>
        <v>2</v>
      </c>
      <c r="H374" s="252">
        <f t="shared" si="1915"/>
        <v>2</v>
      </c>
      <c r="I374" s="252">
        <f t="shared" si="1916"/>
        <v>2</v>
      </c>
      <c r="J374" s="252">
        <f t="shared" si="1917"/>
        <v>2</v>
      </c>
      <c r="K374" s="252">
        <f t="shared" si="1918"/>
        <v>2</v>
      </c>
      <c r="L374" s="252">
        <f t="shared" si="1919"/>
        <v>2</v>
      </c>
      <c r="M374" s="252">
        <f t="shared" si="1920"/>
        <v>2</v>
      </c>
      <c r="N374" s="252">
        <f t="shared" si="1921"/>
        <v>2</v>
      </c>
      <c r="O374" s="253">
        <f t="shared" si="1922"/>
        <v>0</v>
      </c>
      <c r="P374" s="252">
        <f t="shared" si="1923"/>
        <v>0</v>
      </c>
      <c r="Q374" s="252">
        <f t="shared" si="1924"/>
        <v>0</v>
      </c>
      <c r="R374" s="252">
        <f t="shared" si="1925"/>
        <v>0</v>
      </c>
      <c r="S374" s="254">
        <f t="shared" si="1926"/>
        <v>0</v>
      </c>
      <c r="T374" s="255">
        <f t="shared" si="1927"/>
        <v>4</v>
      </c>
      <c r="U374" s="252">
        <f t="shared" si="1928"/>
        <v>12</v>
      </c>
      <c r="V374" s="252">
        <f t="shared" si="1929"/>
        <v>0</v>
      </c>
      <c r="W374" s="252">
        <f t="shared" si="1930"/>
        <v>0</v>
      </c>
      <c r="X374" s="254">
        <f t="shared" si="1931"/>
        <v>0</v>
      </c>
      <c r="Y374" s="256">
        <f t="shared" si="1932"/>
        <v>3</v>
      </c>
      <c r="Z374" s="252">
        <f t="shared" si="1933"/>
        <v>13</v>
      </c>
      <c r="AA374" s="252">
        <f t="shared" si="1934"/>
        <v>0</v>
      </c>
      <c r="AB374" s="252">
        <f t="shared" si="1935"/>
        <v>0</v>
      </c>
      <c r="AC374" s="254">
        <f t="shared" si="1936"/>
        <v>0</v>
      </c>
      <c r="AD374" s="255">
        <f t="shared" si="1937"/>
        <v>3</v>
      </c>
      <c r="AE374" s="252">
        <f t="shared" si="1938"/>
        <v>0</v>
      </c>
      <c r="AF374" s="252">
        <f t="shared" si="1939"/>
        <v>0</v>
      </c>
      <c r="AG374" s="252">
        <f t="shared" si="1940"/>
        <v>0</v>
      </c>
      <c r="AH374" s="254">
        <f t="shared" si="1941"/>
        <v>0</v>
      </c>
      <c r="AI374" s="257">
        <f t="shared" si="1942"/>
        <v>4</v>
      </c>
      <c r="AJ374" s="252">
        <f t="shared" si="1943"/>
        <v>0</v>
      </c>
      <c r="AK374" s="252">
        <f t="shared" si="1944"/>
        <v>0</v>
      </c>
      <c r="AL374" s="252">
        <f t="shared" si="1945"/>
        <v>0</v>
      </c>
      <c r="AM374" s="254">
        <f t="shared" si="1946"/>
        <v>0</v>
      </c>
      <c r="AN374" s="257">
        <f t="shared" si="1947"/>
        <v>4</v>
      </c>
      <c r="AO374" s="252">
        <f t="shared" si="1948"/>
        <v>13</v>
      </c>
      <c r="AP374" s="252">
        <f t="shared" si="1949"/>
        <v>0</v>
      </c>
      <c r="AQ374" s="252">
        <f t="shared" si="1950"/>
        <v>0</v>
      </c>
      <c r="AR374" s="254">
        <f t="shared" si="1951"/>
        <v>0</v>
      </c>
      <c r="AS374" s="257">
        <f t="shared" si="1952"/>
        <v>3</v>
      </c>
      <c r="AT374" s="252">
        <f t="shared" si="1953"/>
        <v>0</v>
      </c>
      <c r="AU374" s="252">
        <f t="shared" si="1954"/>
        <v>0</v>
      </c>
      <c r="AV374" s="252">
        <f t="shared" si="1955"/>
        <v>0</v>
      </c>
      <c r="AW374" s="254">
        <f t="shared" si="1956"/>
        <v>0</v>
      </c>
      <c r="AX374" s="258">
        <f t="shared" si="1957"/>
        <v>4</v>
      </c>
      <c r="AY374" s="252">
        <f t="shared" si="1958"/>
        <v>13</v>
      </c>
      <c r="AZ374" s="252">
        <f t="shared" si="1959"/>
        <v>0</v>
      </c>
      <c r="BA374" s="252">
        <f t="shared" si="1960"/>
        <v>0</v>
      </c>
      <c r="BB374" s="254">
        <f t="shared" si="1961"/>
        <v>0</v>
      </c>
      <c r="BC374" s="257">
        <f t="shared" si="1962"/>
        <v>3</v>
      </c>
      <c r="BD374" s="259">
        <f t="shared" si="1963"/>
        <v>9</v>
      </c>
      <c r="BE374" s="252">
        <f t="shared" si="1964"/>
        <v>0</v>
      </c>
      <c r="BF374" s="252">
        <f t="shared" si="1965"/>
        <v>0</v>
      </c>
      <c r="BG374" s="254">
        <f t="shared" si="1966"/>
        <v>0</v>
      </c>
      <c r="BH374" s="257">
        <f t="shared" si="1967"/>
        <v>3</v>
      </c>
      <c r="BI374" s="252">
        <f t="shared" si="1968"/>
        <v>0</v>
      </c>
      <c r="BJ374" s="252">
        <f t="shared" si="1969"/>
        <v>0</v>
      </c>
      <c r="BK374" s="252">
        <f t="shared" si="1970"/>
        <v>0</v>
      </c>
      <c r="BL374" s="254">
        <f t="shared" si="1971"/>
        <v>0</v>
      </c>
      <c r="BM374" s="260">
        <f t="shared" si="1972"/>
        <v>4</v>
      </c>
      <c r="BN374" s="252">
        <f t="shared" si="1973"/>
        <v>0</v>
      </c>
      <c r="BO374" s="252">
        <f t="shared" si="1974"/>
        <v>0</v>
      </c>
      <c r="BP374" s="252">
        <f t="shared" si="1975"/>
        <v>0</v>
      </c>
      <c r="BQ374" s="254">
        <f t="shared" si="1976"/>
        <v>0</v>
      </c>
      <c r="BR374" s="261">
        <f t="shared" si="1977"/>
        <v>4</v>
      </c>
      <c r="BS374" s="252">
        <f t="shared" si="1978"/>
        <v>14</v>
      </c>
      <c r="BT374" s="252">
        <f t="shared" si="1979"/>
        <v>0</v>
      </c>
      <c r="BU374" s="252">
        <f t="shared" si="1980"/>
        <v>0</v>
      </c>
      <c r="BV374" s="254">
        <f t="shared" si="1981"/>
        <v>0</v>
      </c>
      <c r="BW374" s="261">
        <f t="shared" si="1982"/>
        <v>3</v>
      </c>
      <c r="BX374" s="262">
        <v>92</v>
      </c>
      <c r="BY374" s="262">
        <v>92</v>
      </c>
      <c r="BZ374" s="246" t="e">
        <f t="shared" si="1983"/>
        <v>#VALUE!</v>
      </c>
      <c r="CA374" s="246">
        <f t="shared" si="1984"/>
        <v>20</v>
      </c>
      <c r="CB374" s="246" t="e">
        <f t="shared" si="1985"/>
        <v>#VALUE!</v>
      </c>
      <c r="CC374" s="246" t="e">
        <f t="shared" si="1986"/>
        <v>#VALUE!</v>
      </c>
      <c r="CD374" s="246" t="e">
        <f t="shared" si="1987"/>
        <v>#VALUE!</v>
      </c>
      <c r="CE374" s="246" t="e">
        <f t="shared" si="1988"/>
        <v>#VALUE!</v>
      </c>
      <c r="CF374" s="246" t="e">
        <f t="shared" si="1989"/>
        <v>#VALUE!</v>
      </c>
      <c r="CG374" s="246" t="e">
        <f t="shared" si="1990"/>
        <v>#VALUE!</v>
      </c>
      <c r="CH374" s="246" t="e">
        <f t="shared" si="1991"/>
        <v>#VALUE!</v>
      </c>
      <c r="CI374" s="246" t="e">
        <f t="shared" si="1992"/>
        <v>#VALUE!</v>
      </c>
      <c r="CJ374" s="246" t="e">
        <f t="shared" si="1993"/>
        <v>#VALUE!</v>
      </c>
      <c r="CK374" s="246" t="e">
        <f t="shared" si="1994"/>
        <v>#VALUE!</v>
      </c>
      <c r="CL374" s="246" t="e">
        <f t="shared" si="1995"/>
        <v>#VALUE!</v>
      </c>
      <c r="CM374" s="246" t="e">
        <f t="shared" si="1996"/>
        <v>#VALUE!</v>
      </c>
      <c r="CN374" s="246" t="e">
        <f t="shared" si="1997"/>
        <v>#VALUE!</v>
      </c>
      <c r="CO374" s="263" t="str">
        <f t="shared" si="1998"/>
        <v>2023PEC AI 380</v>
      </c>
      <c r="CP374" s="246" t="e">
        <f t="shared" si="1999"/>
        <v>#VALUE!</v>
      </c>
      <c r="CQ374" s="211"/>
      <c r="CR374" s="246">
        <f t="shared" si="2000"/>
        <v>20</v>
      </c>
      <c r="CS374" s="246" t="e">
        <f t="shared" si="2001"/>
        <v>#VALUE!</v>
      </c>
      <c r="CT374" s="246" t="e">
        <f t="shared" si="2002"/>
        <v>#VALUE!</v>
      </c>
      <c r="CU374" s="246" t="e">
        <f t="shared" si="2003"/>
        <v>#VALUE!</v>
      </c>
      <c r="CV374" s="246" t="e">
        <f t="shared" si="2004"/>
        <v>#VALUE!</v>
      </c>
      <c r="CW374" s="246" t="e">
        <f t="shared" si="2005"/>
        <v>#VALUE!</v>
      </c>
      <c r="CX374" s="246" t="e">
        <f t="shared" si="2006"/>
        <v>#VALUE!</v>
      </c>
      <c r="CY374" s="246" t="e">
        <f t="shared" si="2007"/>
        <v>#VALUE!</v>
      </c>
      <c r="CZ374" s="246" t="e">
        <f t="shared" si="2008"/>
        <v>#VALUE!</v>
      </c>
      <c r="DA374" s="246" t="e">
        <f t="shared" si="2009"/>
        <v>#VALUE!</v>
      </c>
      <c r="DB374" s="246" t="e">
        <f t="shared" si="2010"/>
        <v>#VALUE!</v>
      </c>
      <c r="DC374" s="246" t="e">
        <f t="shared" si="2011"/>
        <v>#VALUE!</v>
      </c>
      <c r="DD374" s="246" t="e">
        <f t="shared" si="2012"/>
        <v>#VALUE!</v>
      </c>
      <c r="DE374" s="212"/>
      <c r="DF374" s="212" t="e">
        <f t="shared" si="2013"/>
        <v>#VALUE!</v>
      </c>
      <c r="DG374" s="212"/>
      <c r="DH374" s="212"/>
      <c r="DI374" s="212"/>
      <c r="DJ374" s="212"/>
      <c r="DK374" s="212"/>
      <c r="DL374" s="212"/>
      <c r="DM374" s="212"/>
      <c r="DN374" s="212"/>
      <c r="DO374" s="212"/>
      <c r="DP374" s="212"/>
      <c r="DQ374" s="212"/>
      <c r="DR374" s="264">
        <f t="shared" si="2014"/>
        <v>92</v>
      </c>
      <c r="DS374" s="241">
        <f t="shared" si="2015"/>
        <v>18</v>
      </c>
      <c r="DT374" s="212">
        <f t="shared" si="2016"/>
        <v>12</v>
      </c>
      <c r="DU374" s="212">
        <f t="shared" si="2017"/>
        <v>13</v>
      </c>
      <c r="DV374" s="212">
        <f t="shared" si="2018"/>
        <v>13</v>
      </c>
      <c r="DW374" s="212">
        <f t="shared" si="2019"/>
        <v>13</v>
      </c>
      <c r="DX374" s="264">
        <f t="shared" si="2020"/>
        <v>9</v>
      </c>
      <c r="DY374" s="265">
        <f t="shared" si="2021"/>
        <v>14</v>
      </c>
      <c r="DZ374" s="212">
        <f t="shared" si="2022"/>
        <v>92</v>
      </c>
      <c r="EA374" s="212">
        <f t="shared" si="2023"/>
        <v>18</v>
      </c>
      <c r="EB374" s="212">
        <f t="shared" si="2024"/>
        <v>0</v>
      </c>
      <c r="EC374" s="212">
        <f t="shared" ref="EC374:ED374" si="2776">IF(ISEVEN($B374),DT374,0)</f>
        <v>12</v>
      </c>
      <c r="ED374" s="212">
        <f t="shared" si="2776"/>
        <v>13</v>
      </c>
      <c r="EE374" s="212">
        <f t="shared" ref="EE374:EF374" si="2777">IF(ISODD($B374),DU374,0)</f>
        <v>0</v>
      </c>
      <c r="EF374" s="212">
        <f t="shared" si="2777"/>
        <v>0</v>
      </c>
      <c r="EG374" s="212">
        <f t="shared" si="2027"/>
        <v>13</v>
      </c>
      <c r="EH374" s="212">
        <f t="shared" si="2028"/>
        <v>0</v>
      </c>
      <c r="EI374" s="212">
        <f t="shared" ref="EI374:EJ374" si="2778">IF(ISEVEN($B374),DW374,0)</f>
        <v>13</v>
      </c>
      <c r="EJ374" s="264">
        <f t="shared" si="2778"/>
        <v>9</v>
      </c>
      <c r="EK374" s="212">
        <f t="shared" ref="EK374:EL374" si="2779">IF(ISODD($B374),DX374,0)</f>
        <v>0</v>
      </c>
      <c r="EL374" s="212">
        <f t="shared" si="2779"/>
        <v>0</v>
      </c>
      <c r="EM374" s="212">
        <f t="shared" si="2031"/>
        <v>14</v>
      </c>
      <c r="EN374" s="212"/>
      <c r="EO374" s="212"/>
      <c r="EP374" s="241">
        <f t="shared" si="2032"/>
        <v>18</v>
      </c>
      <c r="EQ374" s="212">
        <f t="shared" si="2033"/>
        <v>15</v>
      </c>
      <c r="ER374" s="212">
        <f t="shared" si="2034"/>
        <v>16</v>
      </c>
      <c r="ES374" s="212">
        <f t="shared" si="2035"/>
        <v>16</v>
      </c>
      <c r="ET374" s="264">
        <f t="shared" si="2036"/>
        <v>12</v>
      </c>
      <c r="EU374" s="212">
        <f t="shared" si="2037"/>
        <v>15</v>
      </c>
      <c r="EV374" s="212"/>
      <c r="EW374" s="212">
        <f t="shared" si="2038"/>
        <v>92</v>
      </c>
      <c r="EX374" s="212">
        <f t="shared" si="2039"/>
        <v>18</v>
      </c>
      <c r="EY374" s="212">
        <f t="shared" si="2040"/>
        <v>0</v>
      </c>
      <c r="EZ374" s="212">
        <f t="shared" ref="EZ374:FA374" si="2780">IF(ISEVEN($B374),EQ374,0)</f>
        <v>15</v>
      </c>
      <c r="FA374" s="212">
        <f t="shared" si="2780"/>
        <v>16</v>
      </c>
      <c r="FB374" s="212">
        <f t="shared" ref="FB374:FC374" si="2781">IF(ISODD($B374),ER374,0)</f>
        <v>0</v>
      </c>
      <c r="FC374" s="212">
        <f t="shared" si="2781"/>
        <v>0</v>
      </c>
      <c r="FD374" s="212">
        <f t="shared" si="2043"/>
        <v>16</v>
      </c>
      <c r="FE374" s="212">
        <f t="shared" si="2044"/>
        <v>0</v>
      </c>
      <c r="FF374" s="264">
        <f t="shared" ref="FF374:FG374" si="2782">IF(ISEVEN($B374),ET374,0)</f>
        <v>12</v>
      </c>
      <c r="FG374" s="212">
        <f t="shared" si="2782"/>
        <v>15</v>
      </c>
      <c r="FH374" s="212">
        <f t="shared" si="2046"/>
        <v>0</v>
      </c>
      <c r="FI374" s="212">
        <v>0</v>
      </c>
      <c r="FJ374" s="212">
        <v>0</v>
      </c>
      <c r="FK374" s="212"/>
      <c r="FL374" s="212"/>
      <c r="FM374" s="262">
        <v>92</v>
      </c>
    </row>
    <row r="375" spans="1:169" ht="15.75" customHeight="1" x14ac:dyDescent="0.2">
      <c r="A375" s="247">
        <v>362</v>
      </c>
      <c r="B375" s="248">
        <v>213423243365</v>
      </c>
      <c r="C375" s="249" t="s">
        <v>641</v>
      </c>
      <c r="D375" s="250"/>
      <c r="E375" s="251" t="s">
        <v>642</v>
      </c>
      <c r="F375" s="252">
        <f t="shared" si="1913"/>
        <v>2</v>
      </c>
      <c r="G375" s="252">
        <f t="shared" si="1914"/>
        <v>2</v>
      </c>
      <c r="H375" s="252">
        <f t="shared" si="1915"/>
        <v>2</v>
      </c>
      <c r="I375" s="252">
        <f t="shared" si="1916"/>
        <v>2</v>
      </c>
      <c r="J375" s="252">
        <f t="shared" si="1917"/>
        <v>2</v>
      </c>
      <c r="K375" s="252">
        <f t="shared" si="1918"/>
        <v>2</v>
      </c>
      <c r="L375" s="252">
        <f t="shared" si="1919"/>
        <v>0</v>
      </c>
      <c r="M375" s="252">
        <f t="shared" si="1920"/>
        <v>0</v>
      </c>
      <c r="N375" s="252">
        <f t="shared" si="1921"/>
        <v>0</v>
      </c>
      <c r="O375" s="253">
        <f t="shared" si="1922"/>
        <v>0</v>
      </c>
      <c r="P375" s="252">
        <f t="shared" si="1923"/>
        <v>9</v>
      </c>
      <c r="Q375" s="252">
        <f t="shared" si="1924"/>
        <v>0</v>
      </c>
      <c r="R375" s="252">
        <f t="shared" si="1925"/>
        <v>0</v>
      </c>
      <c r="S375" s="254">
        <f t="shared" si="1926"/>
        <v>0</v>
      </c>
      <c r="T375" s="255">
        <f t="shared" si="1927"/>
        <v>3</v>
      </c>
      <c r="U375" s="252">
        <f t="shared" si="1928"/>
        <v>0</v>
      </c>
      <c r="V375" s="252">
        <f t="shared" si="1929"/>
        <v>0</v>
      </c>
      <c r="W375" s="252">
        <f t="shared" si="1930"/>
        <v>0</v>
      </c>
      <c r="X375" s="254">
        <f t="shared" si="1931"/>
        <v>0</v>
      </c>
      <c r="Y375" s="256">
        <f t="shared" si="1932"/>
        <v>4</v>
      </c>
      <c r="Z375" s="252">
        <f t="shared" si="1933"/>
        <v>0</v>
      </c>
      <c r="AA375" s="252">
        <f t="shared" si="1934"/>
        <v>0</v>
      </c>
      <c r="AB375" s="252">
        <f t="shared" si="1935"/>
        <v>0</v>
      </c>
      <c r="AC375" s="254">
        <f t="shared" si="1936"/>
        <v>0</v>
      </c>
      <c r="AD375" s="255">
        <f t="shared" si="1937"/>
        <v>4</v>
      </c>
      <c r="AE375" s="252">
        <f t="shared" si="1938"/>
        <v>9</v>
      </c>
      <c r="AF375" s="252">
        <f t="shared" si="1939"/>
        <v>0</v>
      </c>
      <c r="AG375" s="252">
        <f t="shared" si="1940"/>
        <v>0</v>
      </c>
      <c r="AH375" s="254">
        <f t="shared" si="1941"/>
        <v>0</v>
      </c>
      <c r="AI375" s="257">
        <f t="shared" si="1942"/>
        <v>3</v>
      </c>
      <c r="AJ375" s="252">
        <f t="shared" si="1943"/>
        <v>8</v>
      </c>
      <c r="AK375" s="252">
        <f t="shared" si="1944"/>
        <v>0</v>
      </c>
      <c r="AL375" s="252">
        <f t="shared" si="1945"/>
        <v>0</v>
      </c>
      <c r="AM375" s="254">
        <f t="shared" si="1946"/>
        <v>0</v>
      </c>
      <c r="AN375" s="257">
        <f t="shared" si="1947"/>
        <v>3</v>
      </c>
      <c r="AO375" s="252">
        <f t="shared" si="1948"/>
        <v>0</v>
      </c>
      <c r="AP375" s="252">
        <f t="shared" si="1949"/>
        <v>0</v>
      </c>
      <c r="AQ375" s="252">
        <f t="shared" si="1950"/>
        <v>0</v>
      </c>
      <c r="AR375" s="254">
        <f t="shared" si="1951"/>
        <v>0</v>
      </c>
      <c r="AS375" s="257">
        <f t="shared" si="1952"/>
        <v>4</v>
      </c>
      <c r="AT375" s="252">
        <f t="shared" si="1953"/>
        <v>9</v>
      </c>
      <c r="AU375" s="252">
        <f t="shared" si="1954"/>
        <v>0</v>
      </c>
      <c r="AV375" s="252">
        <f t="shared" si="1955"/>
        <v>0</v>
      </c>
      <c r="AW375" s="254">
        <f t="shared" si="1956"/>
        <v>0</v>
      </c>
      <c r="AX375" s="258">
        <f t="shared" si="1957"/>
        <v>3</v>
      </c>
      <c r="AY375" s="252">
        <f t="shared" si="1958"/>
        <v>0</v>
      </c>
      <c r="AZ375" s="252">
        <f t="shared" si="1959"/>
        <v>0</v>
      </c>
      <c r="BA375" s="252">
        <f t="shared" si="1960"/>
        <v>0</v>
      </c>
      <c r="BB375" s="254">
        <f t="shared" si="1961"/>
        <v>0</v>
      </c>
      <c r="BC375" s="257">
        <f t="shared" si="1962"/>
        <v>4</v>
      </c>
      <c r="BD375" s="252">
        <f t="shared" si="1963"/>
        <v>0</v>
      </c>
      <c r="BE375" s="252">
        <f t="shared" si="1964"/>
        <v>0</v>
      </c>
      <c r="BF375" s="252">
        <f t="shared" si="1965"/>
        <v>0</v>
      </c>
      <c r="BG375" s="254">
        <f t="shared" si="1966"/>
        <v>0</v>
      </c>
      <c r="BH375" s="257">
        <f t="shared" si="1967"/>
        <v>4</v>
      </c>
      <c r="BI375" s="259">
        <f t="shared" si="1968"/>
        <v>6</v>
      </c>
      <c r="BJ375" s="252">
        <f t="shared" si="1969"/>
        <v>0</v>
      </c>
      <c r="BK375" s="252">
        <f t="shared" si="1970"/>
        <v>0</v>
      </c>
      <c r="BL375" s="254">
        <f t="shared" si="1971"/>
        <v>0</v>
      </c>
      <c r="BM375" s="260">
        <f t="shared" si="1972"/>
        <v>3</v>
      </c>
      <c r="BN375" s="252">
        <f t="shared" si="1973"/>
        <v>9</v>
      </c>
      <c r="BO375" s="252">
        <f t="shared" si="1974"/>
        <v>0</v>
      </c>
      <c r="BP375" s="252">
        <f t="shared" si="1975"/>
        <v>0</v>
      </c>
      <c r="BQ375" s="254">
        <f t="shared" si="1976"/>
        <v>0</v>
      </c>
      <c r="BR375" s="261">
        <f t="shared" si="1977"/>
        <v>3</v>
      </c>
      <c r="BS375" s="252">
        <f t="shared" si="1978"/>
        <v>0</v>
      </c>
      <c r="BT375" s="252">
        <f t="shared" si="1979"/>
        <v>0</v>
      </c>
      <c r="BU375" s="252">
        <f t="shared" si="1980"/>
        <v>0</v>
      </c>
      <c r="BV375" s="254">
        <f t="shared" si="1981"/>
        <v>0</v>
      </c>
      <c r="BW375" s="261">
        <f t="shared" si="1982"/>
        <v>4</v>
      </c>
      <c r="BX375" s="262">
        <v>62</v>
      </c>
      <c r="BY375" s="262">
        <v>62</v>
      </c>
      <c r="BZ375" s="246" t="e">
        <f t="shared" si="1983"/>
        <v>#VALUE!</v>
      </c>
      <c r="CA375" s="246">
        <f t="shared" si="1984"/>
        <v>20</v>
      </c>
      <c r="CB375" s="246" t="e">
        <f t="shared" si="1985"/>
        <v>#VALUE!</v>
      </c>
      <c r="CC375" s="246" t="e">
        <f t="shared" si="1986"/>
        <v>#VALUE!</v>
      </c>
      <c r="CD375" s="246" t="e">
        <f t="shared" si="1987"/>
        <v>#VALUE!</v>
      </c>
      <c r="CE375" s="246" t="e">
        <f t="shared" si="1988"/>
        <v>#VALUE!</v>
      </c>
      <c r="CF375" s="246" t="e">
        <f t="shared" si="1989"/>
        <v>#VALUE!</v>
      </c>
      <c r="CG375" s="246" t="e">
        <f t="shared" si="1990"/>
        <v>#VALUE!</v>
      </c>
      <c r="CH375" s="246" t="e">
        <f t="shared" si="1991"/>
        <v>#VALUE!</v>
      </c>
      <c r="CI375" s="246" t="e">
        <f t="shared" si="1992"/>
        <v>#VALUE!</v>
      </c>
      <c r="CJ375" s="246" t="e">
        <f t="shared" si="1993"/>
        <v>#VALUE!</v>
      </c>
      <c r="CK375" s="246" t="e">
        <f t="shared" si="1994"/>
        <v>#VALUE!</v>
      </c>
      <c r="CL375" s="246" t="e">
        <f t="shared" si="1995"/>
        <v>#VALUE!</v>
      </c>
      <c r="CM375" s="246" t="e">
        <f t="shared" si="1996"/>
        <v>#VALUE!</v>
      </c>
      <c r="CN375" s="246" t="e">
        <f t="shared" si="1997"/>
        <v>#VALUE!</v>
      </c>
      <c r="CO375" s="263" t="str">
        <f t="shared" si="1998"/>
        <v>2023PEC AI 381</v>
      </c>
      <c r="CP375" s="246" t="e">
        <f t="shared" si="1999"/>
        <v>#VALUE!</v>
      </c>
      <c r="CQ375" s="211"/>
      <c r="CR375" s="246">
        <f t="shared" si="2000"/>
        <v>20</v>
      </c>
      <c r="CS375" s="246" t="e">
        <f t="shared" si="2001"/>
        <v>#VALUE!</v>
      </c>
      <c r="CT375" s="246" t="e">
        <f t="shared" si="2002"/>
        <v>#VALUE!</v>
      </c>
      <c r="CU375" s="246" t="e">
        <f t="shared" si="2003"/>
        <v>#VALUE!</v>
      </c>
      <c r="CV375" s="246" t="e">
        <f t="shared" si="2004"/>
        <v>#VALUE!</v>
      </c>
      <c r="CW375" s="246" t="e">
        <f t="shared" si="2005"/>
        <v>#VALUE!</v>
      </c>
      <c r="CX375" s="246" t="e">
        <f t="shared" si="2006"/>
        <v>#VALUE!</v>
      </c>
      <c r="CY375" s="246" t="e">
        <f t="shared" si="2007"/>
        <v>#VALUE!</v>
      </c>
      <c r="CZ375" s="246" t="e">
        <f t="shared" si="2008"/>
        <v>#VALUE!</v>
      </c>
      <c r="DA375" s="246" t="e">
        <f t="shared" si="2009"/>
        <v>#VALUE!</v>
      </c>
      <c r="DB375" s="246" t="e">
        <f t="shared" si="2010"/>
        <v>#VALUE!</v>
      </c>
      <c r="DC375" s="246" t="e">
        <f t="shared" si="2011"/>
        <v>#VALUE!</v>
      </c>
      <c r="DD375" s="246" t="e">
        <f t="shared" si="2012"/>
        <v>#VALUE!</v>
      </c>
      <c r="DE375" s="212"/>
      <c r="DF375" s="212" t="e">
        <f t="shared" si="2013"/>
        <v>#VALUE!</v>
      </c>
      <c r="DG375" s="212"/>
      <c r="DH375" s="212"/>
      <c r="DI375" s="212"/>
      <c r="DJ375" s="212"/>
      <c r="DK375" s="212"/>
      <c r="DL375" s="212"/>
      <c r="DM375" s="212"/>
      <c r="DN375" s="212"/>
      <c r="DO375" s="212"/>
      <c r="DP375" s="212"/>
      <c r="DQ375" s="212"/>
      <c r="DR375" s="264">
        <f t="shared" si="2014"/>
        <v>62</v>
      </c>
      <c r="DS375" s="241">
        <f t="shared" si="2015"/>
        <v>12</v>
      </c>
      <c r="DT375" s="212">
        <f t="shared" si="2016"/>
        <v>9</v>
      </c>
      <c r="DU375" s="212">
        <f t="shared" si="2017"/>
        <v>9</v>
      </c>
      <c r="DV375" s="212">
        <f t="shared" si="2018"/>
        <v>8</v>
      </c>
      <c r="DW375" s="212">
        <f t="shared" si="2019"/>
        <v>9</v>
      </c>
      <c r="DX375" s="264">
        <f t="shared" si="2020"/>
        <v>6</v>
      </c>
      <c r="DY375" s="265">
        <f t="shared" si="2021"/>
        <v>9</v>
      </c>
      <c r="DZ375" s="212">
        <f t="shared" si="2022"/>
        <v>62</v>
      </c>
      <c r="EA375" s="212">
        <f t="shared" si="2023"/>
        <v>12</v>
      </c>
      <c r="EB375" s="212">
        <f t="shared" si="2024"/>
        <v>9</v>
      </c>
      <c r="EC375" s="212">
        <f t="shared" ref="EC375:ED375" si="2783">IF(ISEVEN($B375),DT375,0)</f>
        <v>0</v>
      </c>
      <c r="ED375" s="212">
        <f t="shared" si="2783"/>
        <v>0</v>
      </c>
      <c r="EE375" s="212">
        <f t="shared" ref="EE375:EF375" si="2784">IF(ISODD($B375),DU375,0)</f>
        <v>9</v>
      </c>
      <c r="EF375" s="212">
        <f t="shared" si="2784"/>
        <v>8</v>
      </c>
      <c r="EG375" s="212">
        <f t="shared" si="2027"/>
        <v>0</v>
      </c>
      <c r="EH375" s="212">
        <f t="shared" si="2028"/>
        <v>9</v>
      </c>
      <c r="EI375" s="212">
        <f t="shared" ref="EI375:EJ375" si="2785">IF(ISEVEN($B375),DW375,0)</f>
        <v>0</v>
      </c>
      <c r="EJ375" s="212">
        <f t="shared" si="2785"/>
        <v>0</v>
      </c>
      <c r="EK375" s="264">
        <f t="shared" ref="EK375:EL375" si="2786">IF(ISODD($B375),DX375,0)</f>
        <v>6</v>
      </c>
      <c r="EL375" s="212">
        <f t="shared" si="2786"/>
        <v>9</v>
      </c>
      <c r="EM375" s="212">
        <f t="shared" si="2031"/>
        <v>0</v>
      </c>
      <c r="EN375" s="212"/>
      <c r="EO375" s="212"/>
      <c r="EP375" s="241">
        <f t="shared" si="2032"/>
        <v>12</v>
      </c>
      <c r="EQ375" s="212">
        <f t="shared" si="2033"/>
        <v>11</v>
      </c>
      <c r="ER375" s="212">
        <f t="shared" si="2034"/>
        <v>11</v>
      </c>
      <c r="ES375" s="212">
        <f t="shared" si="2035"/>
        <v>10</v>
      </c>
      <c r="ET375" s="264">
        <f t="shared" si="2036"/>
        <v>8</v>
      </c>
      <c r="EU375" s="212">
        <f t="shared" si="2037"/>
        <v>10</v>
      </c>
      <c r="EV375" s="212"/>
      <c r="EW375" s="212">
        <f t="shared" si="2038"/>
        <v>62</v>
      </c>
      <c r="EX375" s="212">
        <f t="shared" si="2039"/>
        <v>12</v>
      </c>
      <c r="EY375" s="212">
        <f t="shared" si="2040"/>
        <v>11</v>
      </c>
      <c r="EZ375" s="212">
        <f t="shared" ref="EZ375:FA375" si="2787">IF(ISEVEN($B375),EQ375,0)</f>
        <v>0</v>
      </c>
      <c r="FA375" s="212">
        <f t="shared" si="2787"/>
        <v>0</v>
      </c>
      <c r="FB375" s="212">
        <f t="shared" ref="FB375:FC375" si="2788">IF(ISODD($B375),ER375,0)</f>
        <v>11</v>
      </c>
      <c r="FC375" s="212">
        <f t="shared" si="2788"/>
        <v>10</v>
      </c>
      <c r="FD375" s="212">
        <f t="shared" si="2043"/>
        <v>0</v>
      </c>
      <c r="FE375" s="264">
        <f t="shared" si="2044"/>
        <v>8</v>
      </c>
      <c r="FF375" s="212">
        <f t="shared" ref="FF375:FG375" si="2789">IF(ISEVEN($B375),ET375,0)</f>
        <v>0</v>
      </c>
      <c r="FG375" s="212">
        <f t="shared" si="2789"/>
        <v>0</v>
      </c>
      <c r="FH375" s="212">
        <f t="shared" si="2046"/>
        <v>10</v>
      </c>
      <c r="FI375" s="212">
        <v>0</v>
      </c>
      <c r="FJ375" s="212">
        <v>0</v>
      </c>
      <c r="FK375" s="212"/>
      <c r="FL375" s="212"/>
      <c r="FM375" s="262">
        <v>62</v>
      </c>
    </row>
    <row r="376" spans="1:169" ht="15.75" customHeight="1" x14ac:dyDescent="0.2">
      <c r="A376" s="268">
        <v>363</v>
      </c>
      <c r="B376" s="266">
        <v>213423243366</v>
      </c>
      <c r="C376" s="266" t="s">
        <v>357</v>
      </c>
      <c r="D376" s="250"/>
      <c r="E376" s="267" t="s">
        <v>358</v>
      </c>
      <c r="F376" s="252">
        <f t="shared" si="1913"/>
        <v>2</v>
      </c>
      <c r="G376" s="252">
        <f t="shared" si="1914"/>
        <v>2</v>
      </c>
      <c r="H376" s="252">
        <f t="shared" si="1915"/>
        <v>2</v>
      </c>
      <c r="I376" s="252">
        <f t="shared" si="1916"/>
        <v>2</v>
      </c>
      <c r="J376" s="252">
        <f t="shared" si="1917"/>
        <v>2</v>
      </c>
      <c r="K376" s="252">
        <f t="shared" si="1918"/>
        <v>2</v>
      </c>
      <c r="L376" s="252">
        <f t="shared" si="1919"/>
        <v>2</v>
      </c>
      <c r="M376" s="252">
        <f t="shared" si="1920"/>
        <v>2</v>
      </c>
      <c r="N376" s="252">
        <f t="shared" si="1921"/>
        <v>0</v>
      </c>
      <c r="O376" s="253">
        <f t="shared" si="1922"/>
        <v>0</v>
      </c>
      <c r="P376" s="252">
        <f t="shared" si="1923"/>
        <v>0</v>
      </c>
      <c r="Q376" s="252">
        <f t="shared" si="1924"/>
        <v>0</v>
      </c>
      <c r="R376" s="252">
        <f t="shared" si="1925"/>
        <v>0</v>
      </c>
      <c r="S376" s="254">
        <f t="shared" si="1926"/>
        <v>0</v>
      </c>
      <c r="T376" s="255">
        <f t="shared" si="1927"/>
        <v>4</v>
      </c>
      <c r="U376" s="252">
        <f t="shared" si="1928"/>
        <v>11</v>
      </c>
      <c r="V376" s="252">
        <f t="shared" si="1929"/>
        <v>0</v>
      </c>
      <c r="W376" s="252">
        <f t="shared" si="1930"/>
        <v>0</v>
      </c>
      <c r="X376" s="254">
        <f t="shared" si="1931"/>
        <v>0</v>
      </c>
      <c r="Y376" s="256">
        <f t="shared" si="1932"/>
        <v>3</v>
      </c>
      <c r="Z376" s="252">
        <f t="shared" si="1933"/>
        <v>12</v>
      </c>
      <c r="AA376" s="252">
        <f t="shared" si="1934"/>
        <v>0</v>
      </c>
      <c r="AB376" s="252">
        <f t="shared" si="1935"/>
        <v>0</v>
      </c>
      <c r="AC376" s="254">
        <f t="shared" si="1936"/>
        <v>0</v>
      </c>
      <c r="AD376" s="255">
        <f t="shared" si="1937"/>
        <v>3</v>
      </c>
      <c r="AE376" s="252">
        <f t="shared" si="1938"/>
        <v>0</v>
      </c>
      <c r="AF376" s="252">
        <f t="shared" si="1939"/>
        <v>0</v>
      </c>
      <c r="AG376" s="252">
        <f t="shared" si="1940"/>
        <v>0</v>
      </c>
      <c r="AH376" s="254">
        <f t="shared" si="1941"/>
        <v>0</v>
      </c>
      <c r="AI376" s="257">
        <f t="shared" si="1942"/>
        <v>4</v>
      </c>
      <c r="AJ376" s="252">
        <f t="shared" si="1943"/>
        <v>0</v>
      </c>
      <c r="AK376" s="252">
        <f t="shared" si="1944"/>
        <v>0</v>
      </c>
      <c r="AL376" s="252">
        <f t="shared" si="1945"/>
        <v>0</v>
      </c>
      <c r="AM376" s="254">
        <f t="shared" si="1946"/>
        <v>0</v>
      </c>
      <c r="AN376" s="257">
        <f t="shared" si="1947"/>
        <v>4</v>
      </c>
      <c r="AO376" s="252">
        <f t="shared" si="1948"/>
        <v>12</v>
      </c>
      <c r="AP376" s="252">
        <f t="shared" si="1949"/>
        <v>0</v>
      </c>
      <c r="AQ376" s="252">
        <f t="shared" si="1950"/>
        <v>0</v>
      </c>
      <c r="AR376" s="254">
        <f t="shared" si="1951"/>
        <v>0</v>
      </c>
      <c r="AS376" s="257">
        <f t="shared" si="1952"/>
        <v>3</v>
      </c>
      <c r="AT376" s="252">
        <f t="shared" si="1953"/>
        <v>0</v>
      </c>
      <c r="AU376" s="252">
        <f t="shared" si="1954"/>
        <v>0</v>
      </c>
      <c r="AV376" s="252">
        <f t="shared" si="1955"/>
        <v>0</v>
      </c>
      <c r="AW376" s="254">
        <f t="shared" si="1956"/>
        <v>0</v>
      </c>
      <c r="AX376" s="258">
        <f t="shared" si="1957"/>
        <v>4</v>
      </c>
      <c r="AY376" s="252">
        <f t="shared" si="1958"/>
        <v>12</v>
      </c>
      <c r="AZ376" s="252">
        <f t="shared" si="1959"/>
        <v>0</v>
      </c>
      <c r="BA376" s="252">
        <f t="shared" si="1960"/>
        <v>0</v>
      </c>
      <c r="BB376" s="254">
        <f t="shared" si="1961"/>
        <v>0</v>
      </c>
      <c r="BC376" s="257">
        <f t="shared" si="1962"/>
        <v>3</v>
      </c>
      <c r="BD376" s="259">
        <f t="shared" si="1963"/>
        <v>6</v>
      </c>
      <c r="BE376" s="252">
        <f t="shared" si="1964"/>
        <v>0</v>
      </c>
      <c r="BF376" s="252">
        <f t="shared" si="1965"/>
        <v>0</v>
      </c>
      <c r="BG376" s="254">
        <f t="shared" si="1966"/>
        <v>0</v>
      </c>
      <c r="BH376" s="257">
        <f t="shared" si="1967"/>
        <v>3</v>
      </c>
      <c r="BI376" s="252">
        <f t="shared" si="1968"/>
        <v>0</v>
      </c>
      <c r="BJ376" s="252">
        <f t="shared" si="1969"/>
        <v>0</v>
      </c>
      <c r="BK376" s="252">
        <f t="shared" si="1970"/>
        <v>0</v>
      </c>
      <c r="BL376" s="254">
        <f t="shared" si="1971"/>
        <v>0</v>
      </c>
      <c r="BM376" s="260">
        <f t="shared" si="1972"/>
        <v>4</v>
      </c>
      <c r="BN376" s="252">
        <f t="shared" si="1973"/>
        <v>0</v>
      </c>
      <c r="BO376" s="252">
        <f t="shared" si="1974"/>
        <v>0</v>
      </c>
      <c r="BP376" s="252">
        <f t="shared" si="1975"/>
        <v>0</v>
      </c>
      <c r="BQ376" s="254">
        <f t="shared" si="1976"/>
        <v>0</v>
      </c>
      <c r="BR376" s="261">
        <f t="shared" si="1977"/>
        <v>4</v>
      </c>
      <c r="BS376" s="252">
        <f t="shared" si="1978"/>
        <v>12</v>
      </c>
      <c r="BT376" s="252">
        <f t="shared" si="1979"/>
        <v>0</v>
      </c>
      <c r="BU376" s="252">
        <f t="shared" si="1980"/>
        <v>0</v>
      </c>
      <c r="BV376" s="254">
        <f t="shared" si="1981"/>
        <v>0</v>
      </c>
      <c r="BW376" s="261">
        <f t="shared" si="1982"/>
        <v>3</v>
      </c>
      <c r="BX376" s="262">
        <v>81</v>
      </c>
      <c r="BY376" s="262">
        <v>81</v>
      </c>
      <c r="BZ376" s="246" t="e">
        <f t="shared" si="1983"/>
        <v>#VALUE!</v>
      </c>
      <c r="CA376" s="246">
        <f t="shared" si="1984"/>
        <v>20</v>
      </c>
      <c r="CB376" s="246" t="e">
        <f t="shared" si="1985"/>
        <v>#VALUE!</v>
      </c>
      <c r="CC376" s="246" t="e">
        <f t="shared" si="1986"/>
        <v>#VALUE!</v>
      </c>
      <c r="CD376" s="246" t="e">
        <f t="shared" si="1987"/>
        <v>#VALUE!</v>
      </c>
      <c r="CE376" s="246" t="e">
        <f t="shared" si="1988"/>
        <v>#VALUE!</v>
      </c>
      <c r="CF376" s="246" t="e">
        <f t="shared" si="1989"/>
        <v>#VALUE!</v>
      </c>
      <c r="CG376" s="246" t="e">
        <f t="shared" si="1990"/>
        <v>#VALUE!</v>
      </c>
      <c r="CH376" s="246" t="e">
        <f t="shared" si="1991"/>
        <v>#VALUE!</v>
      </c>
      <c r="CI376" s="246" t="e">
        <f t="shared" si="1992"/>
        <v>#VALUE!</v>
      </c>
      <c r="CJ376" s="246" t="e">
        <f t="shared" si="1993"/>
        <v>#VALUE!</v>
      </c>
      <c r="CK376" s="246" t="e">
        <f t="shared" si="1994"/>
        <v>#VALUE!</v>
      </c>
      <c r="CL376" s="246" t="e">
        <f t="shared" si="1995"/>
        <v>#VALUE!</v>
      </c>
      <c r="CM376" s="246" t="e">
        <f t="shared" si="1996"/>
        <v>#VALUE!</v>
      </c>
      <c r="CN376" s="246" t="e">
        <f t="shared" si="1997"/>
        <v>#VALUE!</v>
      </c>
      <c r="CO376" s="263" t="str">
        <f t="shared" si="1998"/>
        <v>2023PEC AI 239</v>
      </c>
      <c r="CP376" s="246" t="e">
        <f t="shared" si="1999"/>
        <v>#VALUE!</v>
      </c>
      <c r="CQ376" s="211"/>
      <c r="CR376" s="246">
        <f t="shared" si="2000"/>
        <v>20</v>
      </c>
      <c r="CS376" s="246" t="e">
        <f t="shared" si="2001"/>
        <v>#VALUE!</v>
      </c>
      <c r="CT376" s="246" t="e">
        <f t="shared" si="2002"/>
        <v>#VALUE!</v>
      </c>
      <c r="CU376" s="246" t="e">
        <f t="shared" si="2003"/>
        <v>#VALUE!</v>
      </c>
      <c r="CV376" s="246" t="e">
        <f t="shared" si="2004"/>
        <v>#VALUE!</v>
      </c>
      <c r="CW376" s="246" t="e">
        <f t="shared" si="2005"/>
        <v>#VALUE!</v>
      </c>
      <c r="CX376" s="246" t="e">
        <f t="shared" si="2006"/>
        <v>#VALUE!</v>
      </c>
      <c r="CY376" s="246" t="e">
        <f t="shared" si="2007"/>
        <v>#VALUE!</v>
      </c>
      <c r="CZ376" s="246" t="e">
        <f t="shared" si="2008"/>
        <v>#VALUE!</v>
      </c>
      <c r="DA376" s="246" t="e">
        <f t="shared" si="2009"/>
        <v>#VALUE!</v>
      </c>
      <c r="DB376" s="246" t="e">
        <f t="shared" si="2010"/>
        <v>#VALUE!</v>
      </c>
      <c r="DC376" s="246" t="e">
        <f t="shared" si="2011"/>
        <v>#VALUE!</v>
      </c>
      <c r="DD376" s="246" t="e">
        <f t="shared" si="2012"/>
        <v>#VALUE!</v>
      </c>
      <c r="DE376" s="212"/>
      <c r="DF376" s="212" t="e">
        <f t="shared" si="2013"/>
        <v>#VALUE!</v>
      </c>
      <c r="DG376" s="212"/>
      <c r="DH376" s="212"/>
      <c r="DI376" s="212"/>
      <c r="DJ376" s="212"/>
      <c r="DK376" s="212"/>
      <c r="DL376" s="212"/>
      <c r="DM376" s="212"/>
      <c r="DN376" s="212"/>
      <c r="DO376" s="212"/>
      <c r="DP376" s="212"/>
      <c r="DQ376" s="212"/>
      <c r="DR376" s="264">
        <f t="shared" si="2014"/>
        <v>81</v>
      </c>
      <c r="DS376" s="241">
        <f t="shared" si="2015"/>
        <v>16</v>
      </c>
      <c r="DT376" s="212">
        <f t="shared" si="2016"/>
        <v>11</v>
      </c>
      <c r="DU376" s="212">
        <f t="shared" si="2017"/>
        <v>12</v>
      </c>
      <c r="DV376" s="212">
        <f t="shared" si="2018"/>
        <v>12</v>
      </c>
      <c r="DW376" s="212">
        <f t="shared" si="2019"/>
        <v>12</v>
      </c>
      <c r="DX376" s="264">
        <f t="shared" si="2020"/>
        <v>6</v>
      </c>
      <c r="DY376" s="265">
        <f t="shared" si="2021"/>
        <v>12</v>
      </c>
      <c r="DZ376" s="212">
        <f t="shared" si="2022"/>
        <v>81</v>
      </c>
      <c r="EA376" s="212">
        <f t="shared" si="2023"/>
        <v>16</v>
      </c>
      <c r="EB376" s="212">
        <f t="shared" si="2024"/>
        <v>0</v>
      </c>
      <c r="EC376" s="212">
        <f t="shared" ref="EC376:ED376" si="2790">IF(ISEVEN($B376),DT376,0)</f>
        <v>11</v>
      </c>
      <c r="ED376" s="212">
        <f t="shared" si="2790"/>
        <v>12</v>
      </c>
      <c r="EE376" s="212">
        <f t="shared" ref="EE376:EF376" si="2791">IF(ISODD($B376),DU376,0)</f>
        <v>0</v>
      </c>
      <c r="EF376" s="212">
        <f t="shared" si="2791"/>
        <v>0</v>
      </c>
      <c r="EG376" s="212">
        <f t="shared" si="2027"/>
        <v>12</v>
      </c>
      <c r="EH376" s="212">
        <f t="shared" si="2028"/>
        <v>0</v>
      </c>
      <c r="EI376" s="212">
        <f t="shared" ref="EI376:EJ376" si="2792">IF(ISEVEN($B376),DW376,0)</f>
        <v>12</v>
      </c>
      <c r="EJ376" s="264">
        <f t="shared" si="2792"/>
        <v>6</v>
      </c>
      <c r="EK376" s="212">
        <f t="shared" ref="EK376:EL376" si="2793">IF(ISODD($B376),DX376,0)</f>
        <v>0</v>
      </c>
      <c r="EL376" s="212">
        <f t="shared" si="2793"/>
        <v>0</v>
      </c>
      <c r="EM376" s="212">
        <f t="shared" si="2031"/>
        <v>12</v>
      </c>
      <c r="EN376" s="212"/>
      <c r="EO376" s="212"/>
      <c r="EP376" s="241">
        <f t="shared" si="2032"/>
        <v>16</v>
      </c>
      <c r="EQ376" s="212">
        <f t="shared" si="2033"/>
        <v>13</v>
      </c>
      <c r="ER376" s="212">
        <f t="shared" si="2034"/>
        <v>14</v>
      </c>
      <c r="ES376" s="212">
        <f t="shared" si="2035"/>
        <v>14</v>
      </c>
      <c r="ET376" s="264">
        <f t="shared" si="2036"/>
        <v>11</v>
      </c>
      <c r="EU376" s="212">
        <f t="shared" si="2037"/>
        <v>13</v>
      </c>
      <c r="EV376" s="212"/>
      <c r="EW376" s="212">
        <f t="shared" si="2038"/>
        <v>81</v>
      </c>
      <c r="EX376" s="212">
        <f t="shared" si="2039"/>
        <v>16</v>
      </c>
      <c r="EY376" s="212">
        <f t="shared" si="2040"/>
        <v>0</v>
      </c>
      <c r="EZ376" s="212">
        <f t="shared" ref="EZ376:FA376" si="2794">IF(ISEVEN($B376),EQ376,0)</f>
        <v>13</v>
      </c>
      <c r="FA376" s="212">
        <f t="shared" si="2794"/>
        <v>14</v>
      </c>
      <c r="FB376" s="212">
        <f t="shared" ref="FB376:FC376" si="2795">IF(ISODD($B376),ER376,0)</f>
        <v>0</v>
      </c>
      <c r="FC376" s="212">
        <f t="shared" si="2795"/>
        <v>0</v>
      </c>
      <c r="FD376" s="212">
        <f t="shared" si="2043"/>
        <v>14</v>
      </c>
      <c r="FE376" s="212">
        <f t="shared" si="2044"/>
        <v>0</v>
      </c>
      <c r="FF376" s="264">
        <f t="shared" ref="FF376:FG376" si="2796">IF(ISEVEN($B376),ET376,0)</f>
        <v>11</v>
      </c>
      <c r="FG376" s="212">
        <f t="shared" si="2796"/>
        <v>13</v>
      </c>
      <c r="FH376" s="212">
        <f t="shared" si="2046"/>
        <v>0</v>
      </c>
      <c r="FI376" s="212">
        <v>0</v>
      </c>
      <c r="FJ376" s="212">
        <v>0</v>
      </c>
      <c r="FK376" s="212"/>
      <c r="FL376" s="212"/>
      <c r="FM376" s="262">
        <v>81</v>
      </c>
    </row>
    <row r="377" spans="1:169" ht="15.75" customHeight="1" x14ac:dyDescent="0.2">
      <c r="A377" s="247">
        <v>364</v>
      </c>
      <c r="B377" s="248">
        <v>213423243368</v>
      </c>
      <c r="C377" s="249" t="s">
        <v>643</v>
      </c>
      <c r="D377" s="250"/>
      <c r="E377" s="251" t="s">
        <v>644</v>
      </c>
      <c r="F377" s="252">
        <f t="shared" si="1913"/>
        <v>2</v>
      </c>
      <c r="G377" s="252">
        <f t="shared" si="1914"/>
        <v>2</v>
      </c>
      <c r="H377" s="252">
        <f t="shared" si="1915"/>
        <v>2</v>
      </c>
      <c r="I377" s="252">
        <f t="shared" si="1916"/>
        <v>2</v>
      </c>
      <c r="J377" s="252">
        <f t="shared" si="1917"/>
        <v>2</v>
      </c>
      <c r="K377" s="252">
        <f t="shared" si="1918"/>
        <v>2</v>
      </c>
      <c r="L377" s="252">
        <f t="shared" si="1919"/>
        <v>2</v>
      </c>
      <c r="M377" s="252">
        <f t="shared" si="1920"/>
        <v>2</v>
      </c>
      <c r="N377" s="252">
        <f t="shared" si="1921"/>
        <v>0</v>
      </c>
      <c r="O377" s="253">
        <f t="shared" si="1922"/>
        <v>0</v>
      </c>
      <c r="P377" s="252">
        <f t="shared" si="1923"/>
        <v>0</v>
      </c>
      <c r="Q377" s="252">
        <f t="shared" si="1924"/>
        <v>0</v>
      </c>
      <c r="R377" s="252">
        <f t="shared" si="1925"/>
        <v>0</v>
      </c>
      <c r="S377" s="254">
        <f t="shared" si="1926"/>
        <v>0</v>
      </c>
      <c r="T377" s="255">
        <f t="shared" si="1927"/>
        <v>4</v>
      </c>
      <c r="U377" s="252">
        <f t="shared" si="1928"/>
        <v>11</v>
      </c>
      <c r="V377" s="252">
        <f t="shared" si="1929"/>
        <v>0</v>
      </c>
      <c r="W377" s="252">
        <f t="shared" si="1930"/>
        <v>0</v>
      </c>
      <c r="X377" s="254">
        <f t="shared" si="1931"/>
        <v>0</v>
      </c>
      <c r="Y377" s="256">
        <f t="shared" si="1932"/>
        <v>3</v>
      </c>
      <c r="Z377" s="252">
        <f t="shared" si="1933"/>
        <v>12</v>
      </c>
      <c r="AA377" s="252">
        <f t="shared" si="1934"/>
        <v>0</v>
      </c>
      <c r="AB377" s="252">
        <f t="shared" si="1935"/>
        <v>0</v>
      </c>
      <c r="AC377" s="254">
        <f t="shared" si="1936"/>
        <v>0</v>
      </c>
      <c r="AD377" s="255">
        <f t="shared" si="1937"/>
        <v>3</v>
      </c>
      <c r="AE377" s="252">
        <f t="shared" si="1938"/>
        <v>0</v>
      </c>
      <c r="AF377" s="252">
        <f t="shared" si="1939"/>
        <v>0</v>
      </c>
      <c r="AG377" s="252">
        <f t="shared" si="1940"/>
        <v>0</v>
      </c>
      <c r="AH377" s="254">
        <f t="shared" si="1941"/>
        <v>0</v>
      </c>
      <c r="AI377" s="257">
        <f t="shared" si="1942"/>
        <v>4</v>
      </c>
      <c r="AJ377" s="252">
        <f t="shared" si="1943"/>
        <v>0</v>
      </c>
      <c r="AK377" s="252">
        <f t="shared" si="1944"/>
        <v>0</v>
      </c>
      <c r="AL377" s="252">
        <f t="shared" si="1945"/>
        <v>0</v>
      </c>
      <c r="AM377" s="254">
        <f t="shared" si="1946"/>
        <v>0</v>
      </c>
      <c r="AN377" s="257">
        <f t="shared" si="1947"/>
        <v>4</v>
      </c>
      <c r="AO377" s="252">
        <f t="shared" si="1948"/>
        <v>12</v>
      </c>
      <c r="AP377" s="252">
        <f t="shared" si="1949"/>
        <v>0</v>
      </c>
      <c r="AQ377" s="252">
        <f t="shared" si="1950"/>
        <v>0</v>
      </c>
      <c r="AR377" s="254">
        <f t="shared" si="1951"/>
        <v>0</v>
      </c>
      <c r="AS377" s="257">
        <f t="shared" si="1952"/>
        <v>3</v>
      </c>
      <c r="AT377" s="252">
        <f t="shared" si="1953"/>
        <v>0</v>
      </c>
      <c r="AU377" s="252">
        <f t="shared" si="1954"/>
        <v>0</v>
      </c>
      <c r="AV377" s="252">
        <f t="shared" si="1955"/>
        <v>0</v>
      </c>
      <c r="AW377" s="254">
        <f t="shared" si="1956"/>
        <v>0</v>
      </c>
      <c r="AX377" s="258">
        <f t="shared" si="1957"/>
        <v>4</v>
      </c>
      <c r="AY377" s="252">
        <f t="shared" si="1958"/>
        <v>12</v>
      </c>
      <c r="AZ377" s="252">
        <f t="shared" si="1959"/>
        <v>0</v>
      </c>
      <c r="BA377" s="252">
        <f t="shared" si="1960"/>
        <v>0</v>
      </c>
      <c r="BB377" s="254">
        <f t="shared" si="1961"/>
        <v>0</v>
      </c>
      <c r="BC377" s="257">
        <f t="shared" si="1962"/>
        <v>3</v>
      </c>
      <c r="BD377" s="259">
        <f t="shared" si="1963"/>
        <v>6</v>
      </c>
      <c r="BE377" s="252">
        <f t="shared" si="1964"/>
        <v>0</v>
      </c>
      <c r="BF377" s="252">
        <f t="shared" si="1965"/>
        <v>0</v>
      </c>
      <c r="BG377" s="254">
        <f t="shared" si="1966"/>
        <v>0</v>
      </c>
      <c r="BH377" s="257">
        <f t="shared" si="1967"/>
        <v>3</v>
      </c>
      <c r="BI377" s="252">
        <f t="shared" si="1968"/>
        <v>0</v>
      </c>
      <c r="BJ377" s="252">
        <f t="shared" si="1969"/>
        <v>0</v>
      </c>
      <c r="BK377" s="252">
        <f t="shared" si="1970"/>
        <v>0</v>
      </c>
      <c r="BL377" s="254">
        <f t="shared" si="1971"/>
        <v>0</v>
      </c>
      <c r="BM377" s="260">
        <f t="shared" si="1972"/>
        <v>4</v>
      </c>
      <c r="BN377" s="252">
        <f t="shared" si="1973"/>
        <v>0</v>
      </c>
      <c r="BO377" s="252">
        <f t="shared" si="1974"/>
        <v>0</v>
      </c>
      <c r="BP377" s="252">
        <f t="shared" si="1975"/>
        <v>0</v>
      </c>
      <c r="BQ377" s="254">
        <f t="shared" si="1976"/>
        <v>0</v>
      </c>
      <c r="BR377" s="261">
        <f t="shared" si="1977"/>
        <v>4</v>
      </c>
      <c r="BS377" s="252">
        <f t="shared" si="1978"/>
        <v>12</v>
      </c>
      <c r="BT377" s="252">
        <f t="shared" si="1979"/>
        <v>0</v>
      </c>
      <c r="BU377" s="252">
        <f t="shared" si="1980"/>
        <v>0</v>
      </c>
      <c r="BV377" s="254">
        <f t="shared" si="1981"/>
        <v>0</v>
      </c>
      <c r="BW377" s="261">
        <f t="shared" si="1982"/>
        <v>3</v>
      </c>
      <c r="BX377" s="262">
        <v>81</v>
      </c>
      <c r="BY377" s="262">
        <v>81</v>
      </c>
      <c r="BZ377" s="246" t="e">
        <f t="shared" si="1983"/>
        <v>#VALUE!</v>
      </c>
      <c r="CA377" s="246">
        <f t="shared" si="1984"/>
        <v>20</v>
      </c>
      <c r="CB377" s="246" t="e">
        <f t="shared" si="1985"/>
        <v>#VALUE!</v>
      </c>
      <c r="CC377" s="246" t="e">
        <f t="shared" si="1986"/>
        <v>#VALUE!</v>
      </c>
      <c r="CD377" s="246" t="e">
        <f t="shared" si="1987"/>
        <v>#VALUE!</v>
      </c>
      <c r="CE377" s="246" t="e">
        <f t="shared" si="1988"/>
        <v>#VALUE!</v>
      </c>
      <c r="CF377" s="246" t="e">
        <f t="shared" si="1989"/>
        <v>#VALUE!</v>
      </c>
      <c r="CG377" s="246" t="e">
        <f t="shared" si="1990"/>
        <v>#VALUE!</v>
      </c>
      <c r="CH377" s="246" t="e">
        <f t="shared" si="1991"/>
        <v>#VALUE!</v>
      </c>
      <c r="CI377" s="246" t="e">
        <f t="shared" si="1992"/>
        <v>#VALUE!</v>
      </c>
      <c r="CJ377" s="246" t="e">
        <f t="shared" si="1993"/>
        <v>#VALUE!</v>
      </c>
      <c r="CK377" s="246" t="e">
        <f t="shared" si="1994"/>
        <v>#VALUE!</v>
      </c>
      <c r="CL377" s="246" t="e">
        <f t="shared" si="1995"/>
        <v>#VALUE!</v>
      </c>
      <c r="CM377" s="246" t="e">
        <f t="shared" si="1996"/>
        <v>#VALUE!</v>
      </c>
      <c r="CN377" s="246" t="e">
        <f t="shared" si="1997"/>
        <v>#VALUE!</v>
      </c>
      <c r="CO377" s="263" t="str">
        <f t="shared" si="1998"/>
        <v>2023PEC AI 382</v>
      </c>
      <c r="CP377" s="246" t="e">
        <f t="shared" si="1999"/>
        <v>#VALUE!</v>
      </c>
      <c r="CQ377" s="211"/>
      <c r="CR377" s="246">
        <f t="shared" si="2000"/>
        <v>20</v>
      </c>
      <c r="CS377" s="246" t="e">
        <f t="shared" si="2001"/>
        <v>#VALUE!</v>
      </c>
      <c r="CT377" s="246" t="e">
        <f t="shared" si="2002"/>
        <v>#VALUE!</v>
      </c>
      <c r="CU377" s="246" t="e">
        <f t="shared" si="2003"/>
        <v>#VALUE!</v>
      </c>
      <c r="CV377" s="246" t="e">
        <f t="shared" si="2004"/>
        <v>#VALUE!</v>
      </c>
      <c r="CW377" s="246" t="e">
        <f t="shared" si="2005"/>
        <v>#VALUE!</v>
      </c>
      <c r="CX377" s="246" t="e">
        <f t="shared" si="2006"/>
        <v>#VALUE!</v>
      </c>
      <c r="CY377" s="246" t="e">
        <f t="shared" si="2007"/>
        <v>#VALUE!</v>
      </c>
      <c r="CZ377" s="246" t="e">
        <f t="shared" si="2008"/>
        <v>#VALUE!</v>
      </c>
      <c r="DA377" s="246" t="e">
        <f t="shared" si="2009"/>
        <v>#VALUE!</v>
      </c>
      <c r="DB377" s="246" t="e">
        <f t="shared" si="2010"/>
        <v>#VALUE!</v>
      </c>
      <c r="DC377" s="246" t="e">
        <f t="shared" si="2011"/>
        <v>#VALUE!</v>
      </c>
      <c r="DD377" s="246" t="e">
        <f t="shared" si="2012"/>
        <v>#VALUE!</v>
      </c>
      <c r="DE377" s="212"/>
      <c r="DF377" s="212" t="e">
        <f t="shared" si="2013"/>
        <v>#VALUE!</v>
      </c>
      <c r="DG377" s="212"/>
      <c r="DH377" s="212"/>
      <c r="DI377" s="212"/>
      <c r="DJ377" s="212"/>
      <c r="DK377" s="212"/>
      <c r="DL377" s="212"/>
      <c r="DM377" s="212"/>
      <c r="DN377" s="212"/>
      <c r="DO377" s="212"/>
      <c r="DP377" s="212"/>
      <c r="DQ377" s="212"/>
      <c r="DR377" s="264">
        <f t="shared" si="2014"/>
        <v>81</v>
      </c>
      <c r="DS377" s="241">
        <f t="shared" si="2015"/>
        <v>16</v>
      </c>
      <c r="DT377" s="212">
        <f t="shared" si="2016"/>
        <v>11</v>
      </c>
      <c r="DU377" s="212">
        <f t="shared" si="2017"/>
        <v>12</v>
      </c>
      <c r="DV377" s="212">
        <f t="shared" si="2018"/>
        <v>12</v>
      </c>
      <c r="DW377" s="212">
        <f t="shared" si="2019"/>
        <v>12</v>
      </c>
      <c r="DX377" s="264">
        <f t="shared" si="2020"/>
        <v>6</v>
      </c>
      <c r="DY377" s="265">
        <f t="shared" si="2021"/>
        <v>12</v>
      </c>
      <c r="DZ377" s="212">
        <f t="shared" si="2022"/>
        <v>81</v>
      </c>
      <c r="EA377" s="212">
        <f t="shared" si="2023"/>
        <v>16</v>
      </c>
      <c r="EB377" s="212">
        <f t="shared" si="2024"/>
        <v>0</v>
      </c>
      <c r="EC377" s="212">
        <f t="shared" ref="EC377:ED377" si="2797">IF(ISEVEN($B377),DT377,0)</f>
        <v>11</v>
      </c>
      <c r="ED377" s="212">
        <f t="shared" si="2797"/>
        <v>12</v>
      </c>
      <c r="EE377" s="212">
        <f t="shared" ref="EE377:EF377" si="2798">IF(ISODD($B377),DU377,0)</f>
        <v>0</v>
      </c>
      <c r="EF377" s="212">
        <f t="shared" si="2798"/>
        <v>0</v>
      </c>
      <c r="EG377" s="212">
        <f t="shared" si="2027"/>
        <v>12</v>
      </c>
      <c r="EH377" s="212">
        <f t="shared" si="2028"/>
        <v>0</v>
      </c>
      <c r="EI377" s="212">
        <f t="shared" ref="EI377:EJ377" si="2799">IF(ISEVEN($B377),DW377,0)</f>
        <v>12</v>
      </c>
      <c r="EJ377" s="264">
        <f t="shared" si="2799"/>
        <v>6</v>
      </c>
      <c r="EK377" s="212">
        <f t="shared" ref="EK377:EL377" si="2800">IF(ISODD($B377),DX377,0)</f>
        <v>0</v>
      </c>
      <c r="EL377" s="212">
        <f t="shared" si="2800"/>
        <v>0</v>
      </c>
      <c r="EM377" s="212">
        <f t="shared" si="2031"/>
        <v>12</v>
      </c>
      <c r="EN377" s="212"/>
      <c r="EO377" s="212"/>
      <c r="EP377" s="241">
        <f t="shared" si="2032"/>
        <v>16</v>
      </c>
      <c r="EQ377" s="212">
        <f t="shared" si="2033"/>
        <v>13</v>
      </c>
      <c r="ER377" s="212">
        <f t="shared" si="2034"/>
        <v>14</v>
      </c>
      <c r="ES377" s="212">
        <f t="shared" si="2035"/>
        <v>14</v>
      </c>
      <c r="ET377" s="264">
        <f t="shared" si="2036"/>
        <v>11</v>
      </c>
      <c r="EU377" s="212">
        <f t="shared" si="2037"/>
        <v>13</v>
      </c>
      <c r="EV377" s="212"/>
      <c r="EW377" s="212">
        <f t="shared" si="2038"/>
        <v>81</v>
      </c>
      <c r="EX377" s="212">
        <f t="shared" si="2039"/>
        <v>16</v>
      </c>
      <c r="EY377" s="212">
        <f t="shared" si="2040"/>
        <v>0</v>
      </c>
      <c r="EZ377" s="212">
        <f t="shared" ref="EZ377:FA377" si="2801">IF(ISEVEN($B377),EQ377,0)</f>
        <v>13</v>
      </c>
      <c r="FA377" s="212">
        <f t="shared" si="2801"/>
        <v>14</v>
      </c>
      <c r="FB377" s="212">
        <f t="shared" ref="FB377:FC377" si="2802">IF(ISODD($B377),ER377,0)</f>
        <v>0</v>
      </c>
      <c r="FC377" s="212">
        <f t="shared" si="2802"/>
        <v>0</v>
      </c>
      <c r="FD377" s="212">
        <f t="shared" si="2043"/>
        <v>14</v>
      </c>
      <c r="FE377" s="212">
        <f t="shared" si="2044"/>
        <v>0</v>
      </c>
      <c r="FF377" s="264">
        <f t="shared" ref="FF377:FG377" si="2803">IF(ISEVEN($B377),ET377,0)</f>
        <v>11</v>
      </c>
      <c r="FG377" s="212">
        <f t="shared" si="2803"/>
        <v>13</v>
      </c>
      <c r="FH377" s="212">
        <f t="shared" si="2046"/>
        <v>0</v>
      </c>
      <c r="FI377" s="212">
        <v>0</v>
      </c>
      <c r="FJ377" s="212">
        <v>0</v>
      </c>
      <c r="FK377" s="212"/>
      <c r="FL377" s="212"/>
      <c r="FM377" s="262">
        <v>81</v>
      </c>
    </row>
    <row r="378" spans="1:169" ht="15.75" customHeight="1" x14ac:dyDescent="0.2">
      <c r="A378" s="268">
        <v>365</v>
      </c>
      <c r="B378" s="248">
        <v>213423243368</v>
      </c>
      <c r="C378" s="249" t="s">
        <v>645</v>
      </c>
      <c r="D378" s="250"/>
      <c r="E378" s="251" t="s">
        <v>646</v>
      </c>
      <c r="F378" s="252">
        <f t="shared" si="1913"/>
        <v>2</v>
      </c>
      <c r="G378" s="252">
        <f t="shared" si="1914"/>
        <v>2</v>
      </c>
      <c r="H378" s="252">
        <f t="shared" si="1915"/>
        <v>2</v>
      </c>
      <c r="I378" s="252">
        <f t="shared" si="1916"/>
        <v>2</v>
      </c>
      <c r="J378" s="252">
        <f t="shared" si="1917"/>
        <v>2</v>
      </c>
      <c r="K378" s="252">
        <f t="shared" si="1918"/>
        <v>2</v>
      </c>
      <c r="L378" s="252">
        <f t="shared" si="1919"/>
        <v>1</v>
      </c>
      <c r="M378" s="252">
        <f t="shared" si="1920"/>
        <v>0</v>
      </c>
      <c r="N378" s="252">
        <f t="shared" si="1921"/>
        <v>0</v>
      </c>
      <c r="O378" s="253">
        <f t="shared" si="1922"/>
        <v>0</v>
      </c>
      <c r="P378" s="252">
        <f t="shared" si="1923"/>
        <v>0</v>
      </c>
      <c r="Q378" s="252">
        <f t="shared" si="1924"/>
        <v>0</v>
      </c>
      <c r="R378" s="252">
        <f t="shared" si="1925"/>
        <v>0</v>
      </c>
      <c r="S378" s="254">
        <f t="shared" si="1926"/>
        <v>0</v>
      </c>
      <c r="T378" s="255">
        <f t="shared" si="1927"/>
        <v>4</v>
      </c>
      <c r="U378" s="252">
        <f t="shared" si="1928"/>
        <v>9</v>
      </c>
      <c r="V378" s="252">
        <f t="shared" si="1929"/>
        <v>0</v>
      </c>
      <c r="W378" s="252">
        <f t="shared" si="1930"/>
        <v>0</v>
      </c>
      <c r="X378" s="254">
        <f t="shared" si="1931"/>
        <v>0</v>
      </c>
      <c r="Y378" s="256">
        <f t="shared" si="1932"/>
        <v>3</v>
      </c>
      <c r="Z378" s="252">
        <f t="shared" si="1933"/>
        <v>9</v>
      </c>
      <c r="AA378" s="252">
        <f t="shared" si="1934"/>
        <v>0</v>
      </c>
      <c r="AB378" s="252">
        <f t="shared" si="1935"/>
        <v>0</v>
      </c>
      <c r="AC378" s="254">
        <f t="shared" si="1936"/>
        <v>0</v>
      </c>
      <c r="AD378" s="255">
        <f t="shared" si="1937"/>
        <v>3</v>
      </c>
      <c r="AE378" s="252">
        <f t="shared" si="1938"/>
        <v>0</v>
      </c>
      <c r="AF378" s="252">
        <f t="shared" si="1939"/>
        <v>0</v>
      </c>
      <c r="AG378" s="252">
        <f t="shared" si="1940"/>
        <v>0</v>
      </c>
      <c r="AH378" s="254">
        <f t="shared" si="1941"/>
        <v>0</v>
      </c>
      <c r="AI378" s="257">
        <f t="shared" si="1942"/>
        <v>4</v>
      </c>
      <c r="AJ378" s="252">
        <f t="shared" si="1943"/>
        <v>0</v>
      </c>
      <c r="AK378" s="252">
        <f t="shared" si="1944"/>
        <v>0</v>
      </c>
      <c r="AL378" s="252">
        <f t="shared" si="1945"/>
        <v>0</v>
      </c>
      <c r="AM378" s="254">
        <f t="shared" si="1946"/>
        <v>0</v>
      </c>
      <c r="AN378" s="257">
        <f t="shared" si="1947"/>
        <v>4</v>
      </c>
      <c r="AO378" s="252">
        <f t="shared" si="1948"/>
        <v>9</v>
      </c>
      <c r="AP378" s="252">
        <f t="shared" si="1949"/>
        <v>0</v>
      </c>
      <c r="AQ378" s="252">
        <f t="shared" si="1950"/>
        <v>0</v>
      </c>
      <c r="AR378" s="254">
        <f t="shared" si="1951"/>
        <v>0</v>
      </c>
      <c r="AS378" s="257">
        <f t="shared" si="1952"/>
        <v>3</v>
      </c>
      <c r="AT378" s="252">
        <f t="shared" si="1953"/>
        <v>0</v>
      </c>
      <c r="AU378" s="252">
        <f t="shared" si="1954"/>
        <v>0</v>
      </c>
      <c r="AV378" s="252">
        <f t="shared" si="1955"/>
        <v>0</v>
      </c>
      <c r="AW378" s="254">
        <f t="shared" si="1956"/>
        <v>0</v>
      </c>
      <c r="AX378" s="258">
        <f t="shared" si="1957"/>
        <v>4</v>
      </c>
      <c r="AY378" s="252">
        <f t="shared" si="1958"/>
        <v>9</v>
      </c>
      <c r="AZ378" s="252">
        <f t="shared" si="1959"/>
        <v>0</v>
      </c>
      <c r="BA378" s="252">
        <f t="shared" si="1960"/>
        <v>0</v>
      </c>
      <c r="BB378" s="254">
        <f t="shared" si="1961"/>
        <v>0</v>
      </c>
      <c r="BC378" s="257">
        <f t="shared" si="1962"/>
        <v>3</v>
      </c>
      <c r="BD378" s="259">
        <f t="shared" si="1963"/>
        <v>5</v>
      </c>
      <c r="BE378" s="252">
        <f t="shared" si="1964"/>
        <v>0</v>
      </c>
      <c r="BF378" s="252">
        <f t="shared" si="1965"/>
        <v>0</v>
      </c>
      <c r="BG378" s="254">
        <f t="shared" si="1966"/>
        <v>0</v>
      </c>
      <c r="BH378" s="257">
        <f t="shared" si="1967"/>
        <v>3</v>
      </c>
      <c r="BI378" s="252">
        <f t="shared" si="1968"/>
        <v>0</v>
      </c>
      <c r="BJ378" s="252">
        <f t="shared" si="1969"/>
        <v>0</v>
      </c>
      <c r="BK378" s="252">
        <f t="shared" si="1970"/>
        <v>0</v>
      </c>
      <c r="BL378" s="254">
        <f t="shared" si="1971"/>
        <v>0</v>
      </c>
      <c r="BM378" s="260">
        <f t="shared" si="1972"/>
        <v>4</v>
      </c>
      <c r="BN378" s="252">
        <f t="shared" si="1973"/>
        <v>0</v>
      </c>
      <c r="BO378" s="252">
        <f t="shared" si="1974"/>
        <v>0</v>
      </c>
      <c r="BP378" s="252">
        <f t="shared" si="1975"/>
        <v>0</v>
      </c>
      <c r="BQ378" s="254">
        <f t="shared" si="1976"/>
        <v>0</v>
      </c>
      <c r="BR378" s="261">
        <f t="shared" si="1977"/>
        <v>4</v>
      </c>
      <c r="BS378" s="252">
        <f t="shared" si="1978"/>
        <v>9</v>
      </c>
      <c r="BT378" s="252">
        <f t="shared" si="1979"/>
        <v>0</v>
      </c>
      <c r="BU378" s="252">
        <f t="shared" si="1980"/>
        <v>0</v>
      </c>
      <c r="BV378" s="254">
        <f t="shared" si="1981"/>
        <v>0</v>
      </c>
      <c r="BW378" s="261">
        <f t="shared" si="1982"/>
        <v>3</v>
      </c>
      <c r="BX378" s="262">
        <v>63</v>
      </c>
      <c r="BY378" s="262">
        <v>63</v>
      </c>
      <c r="BZ378" s="246" t="e">
        <f t="shared" si="1983"/>
        <v>#VALUE!</v>
      </c>
      <c r="CA378" s="246">
        <f t="shared" si="1984"/>
        <v>20</v>
      </c>
      <c r="CB378" s="246" t="e">
        <f t="shared" si="1985"/>
        <v>#VALUE!</v>
      </c>
      <c r="CC378" s="246" t="e">
        <f t="shared" si="1986"/>
        <v>#VALUE!</v>
      </c>
      <c r="CD378" s="246" t="e">
        <f t="shared" si="1987"/>
        <v>#VALUE!</v>
      </c>
      <c r="CE378" s="246" t="e">
        <f t="shared" si="1988"/>
        <v>#VALUE!</v>
      </c>
      <c r="CF378" s="246" t="e">
        <f t="shared" si="1989"/>
        <v>#VALUE!</v>
      </c>
      <c r="CG378" s="246" t="e">
        <f t="shared" si="1990"/>
        <v>#VALUE!</v>
      </c>
      <c r="CH378" s="246" t="e">
        <f t="shared" si="1991"/>
        <v>#VALUE!</v>
      </c>
      <c r="CI378" s="246" t="e">
        <f t="shared" si="1992"/>
        <v>#VALUE!</v>
      </c>
      <c r="CJ378" s="246" t="e">
        <f t="shared" si="1993"/>
        <v>#VALUE!</v>
      </c>
      <c r="CK378" s="246" t="e">
        <f t="shared" si="1994"/>
        <v>#VALUE!</v>
      </c>
      <c r="CL378" s="246" t="e">
        <f t="shared" si="1995"/>
        <v>#VALUE!</v>
      </c>
      <c r="CM378" s="246" t="e">
        <f t="shared" si="1996"/>
        <v>#VALUE!</v>
      </c>
      <c r="CN378" s="246" t="e">
        <f t="shared" si="1997"/>
        <v>#VALUE!</v>
      </c>
      <c r="CO378" s="263" t="str">
        <f t="shared" si="1998"/>
        <v>2023PEC AI 383</v>
      </c>
      <c r="CP378" s="246" t="e">
        <f t="shared" si="1999"/>
        <v>#VALUE!</v>
      </c>
      <c r="CQ378" s="211"/>
      <c r="CR378" s="246">
        <f t="shared" si="2000"/>
        <v>20</v>
      </c>
      <c r="CS378" s="246" t="e">
        <f t="shared" si="2001"/>
        <v>#VALUE!</v>
      </c>
      <c r="CT378" s="246" t="e">
        <f t="shared" si="2002"/>
        <v>#VALUE!</v>
      </c>
      <c r="CU378" s="246" t="e">
        <f t="shared" si="2003"/>
        <v>#VALUE!</v>
      </c>
      <c r="CV378" s="246" t="e">
        <f t="shared" si="2004"/>
        <v>#VALUE!</v>
      </c>
      <c r="CW378" s="246" t="e">
        <f t="shared" si="2005"/>
        <v>#VALUE!</v>
      </c>
      <c r="CX378" s="246" t="e">
        <f t="shared" si="2006"/>
        <v>#VALUE!</v>
      </c>
      <c r="CY378" s="246" t="e">
        <f t="shared" si="2007"/>
        <v>#VALUE!</v>
      </c>
      <c r="CZ378" s="246" t="e">
        <f t="shared" si="2008"/>
        <v>#VALUE!</v>
      </c>
      <c r="DA378" s="246" t="e">
        <f t="shared" si="2009"/>
        <v>#VALUE!</v>
      </c>
      <c r="DB378" s="246" t="e">
        <f t="shared" si="2010"/>
        <v>#VALUE!</v>
      </c>
      <c r="DC378" s="246" t="e">
        <f t="shared" si="2011"/>
        <v>#VALUE!</v>
      </c>
      <c r="DD378" s="246" t="e">
        <f t="shared" si="2012"/>
        <v>#VALUE!</v>
      </c>
      <c r="DE378" s="212"/>
      <c r="DF378" s="212" t="e">
        <f t="shared" si="2013"/>
        <v>#VALUE!</v>
      </c>
      <c r="DG378" s="212"/>
      <c r="DH378" s="212"/>
      <c r="DI378" s="212"/>
      <c r="DJ378" s="212"/>
      <c r="DK378" s="212"/>
      <c r="DL378" s="212"/>
      <c r="DM378" s="212"/>
      <c r="DN378" s="212"/>
      <c r="DO378" s="212"/>
      <c r="DP378" s="212"/>
      <c r="DQ378" s="212"/>
      <c r="DR378" s="264">
        <f t="shared" si="2014"/>
        <v>63</v>
      </c>
      <c r="DS378" s="241">
        <f t="shared" si="2015"/>
        <v>13</v>
      </c>
      <c r="DT378" s="212">
        <f t="shared" si="2016"/>
        <v>9</v>
      </c>
      <c r="DU378" s="212">
        <f t="shared" si="2017"/>
        <v>9</v>
      </c>
      <c r="DV378" s="212">
        <f t="shared" si="2018"/>
        <v>9</v>
      </c>
      <c r="DW378" s="212">
        <f t="shared" si="2019"/>
        <v>9</v>
      </c>
      <c r="DX378" s="264">
        <f t="shared" si="2020"/>
        <v>5</v>
      </c>
      <c r="DY378" s="265">
        <f t="shared" si="2021"/>
        <v>9</v>
      </c>
      <c r="DZ378" s="212">
        <f t="shared" si="2022"/>
        <v>63</v>
      </c>
      <c r="EA378" s="212">
        <f t="shared" si="2023"/>
        <v>13</v>
      </c>
      <c r="EB378" s="212">
        <f t="shared" si="2024"/>
        <v>0</v>
      </c>
      <c r="EC378" s="212">
        <f t="shared" ref="EC378:ED378" si="2804">IF(ISEVEN($B378),DT378,0)</f>
        <v>9</v>
      </c>
      <c r="ED378" s="212">
        <f t="shared" si="2804"/>
        <v>9</v>
      </c>
      <c r="EE378" s="212">
        <f t="shared" ref="EE378:EF378" si="2805">IF(ISODD($B378),DU378,0)</f>
        <v>0</v>
      </c>
      <c r="EF378" s="212">
        <f t="shared" si="2805"/>
        <v>0</v>
      </c>
      <c r="EG378" s="212">
        <f t="shared" si="2027"/>
        <v>9</v>
      </c>
      <c r="EH378" s="212">
        <f t="shared" si="2028"/>
        <v>0</v>
      </c>
      <c r="EI378" s="212">
        <f t="shared" ref="EI378:EJ378" si="2806">IF(ISEVEN($B378),DW378,0)</f>
        <v>9</v>
      </c>
      <c r="EJ378" s="264">
        <f t="shared" si="2806"/>
        <v>5</v>
      </c>
      <c r="EK378" s="212">
        <f t="shared" ref="EK378:EL378" si="2807">IF(ISODD($B378),DX378,0)</f>
        <v>0</v>
      </c>
      <c r="EL378" s="212">
        <f t="shared" si="2807"/>
        <v>0</v>
      </c>
      <c r="EM378" s="212">
        <f t="shared" si="2031"/>
        <v>9</v>
      </c>
      <c r="EN378" s="212"/>
      <c r="EO378" s="212"/>
      <c r="EP378" s="241">
        <f t="shared" si="2032"/>
        <v>13</v>
      </c>
      <c r="EQ378" s="212">
        <f t="shared" si="2033"/>
        <v>11</v>
      </c>
      <c r="ER378" s="212">
        <f t="shared" si="2034"/>
        <v>11</v>
      </c>
      <c r="ES378" s="212">
        <f t="shared" si="2035"/>
        <v>11</v>
      </c>
      <c r="ET378" s="264">
        <f t="shared" si="2036"/>
        <v>7</v>
      </c>
      <c r="EU378" s="212">
        <f t="shared" si="2037"/>
        <v>10</v>
      </c>
      <c r="EV378" s="212"/>
      <c r="EW378" s="212">
        <f t="shared" si="2038"/>
        <v>63</v>
      </c>
      <c r="EX378" s="212">
        <f t="shared" si="2039"/>
        <v>13</v>
      </c>
      <c r="EY378" s="212">
        <f t="shared" si="2040"/>
        <v>0</v>
      </c>
      <c r="EZ378" s="212">
        <f t="shared" ref="EZ378:FA378" si="2808">IF(ISEVEN($B378),EQ378,0)</f>
        <v>11</v>
      </c>
      <c r="FA378" s="212">
        <f t="shared" si="2808"/>
        <v>11</v>
      </c>
      <c r="FB378" s="212">
        <f t="shared" ref="FB378:FC378" si="2809">IF(ISODD($B378),ER378,0)</f>
        <v>0</v>
      </c>
      <c r="FC378" s="212">
        <f t="shared" si="2809"/>
        <v>0</v>
      </c>
      <c r="FD378" s="212">
        <f t="shared" si="2043"/>
        <v>11</v>
      </c>
      <c r="FE378" s="212">
        <f t="shared" si="2044"/>
        <v>0</v>
      </c>
      <c r="FF378" s="264">
        <f t="shared" ref="FF378:FG378" si="2810">IF(ISEVEN($B378),ET378,0)</f>
        <v>7</v>
      </c>
      <c r="FG378" s="212">
        <f t="shared" si="2810"/>
        <v>10</v>
      </c>
      <c r="FH378" s="212">
        <f t="shared" si="2046"/>
        <v>0</v>
      </c>
      <c r="FI378" s="212">
        <v>0</v>
      </c>
      <c r="FJ378" s="212">
        <v>0</v>
      </c>
      <c r="FK378" s="212"/>
      <c r="FL378" s="212"/>
      <c r="FM378" s="262">
        <v>63</v>
      </c>
    </row>
    <row r="379" spans="1:169" ht="15.75" customHeight="1" x14ac:dyDescent="0.2">
      <c r="A379" s="247">
        <v>366</v>
      </c>
      <c r="B379" s="248">
        <v>213423243369</v>
      </c>
      <c r="C379" s="249" t="s">
        <v>647</v>
      </c>
      <c r="D379" s="250"/>
      <c r="E379" s="251" t="s">
        <v>648</v>
      </c>
      <c r="F379" s="252">
        <f t="shared" si="1913"/>
        <v>2</v>
      </c>
      <c r="G379" s="252">
        <f t="shared" si="1914"/>
        <v>2</v>
      </c>
      <c r="H379" s="252">
        <f t="shared" si="1915"/>
        <v>2</v>
      </c>
      <c r="I379" s="252">
        <f t="shared" si="1916"/>
        <v>2</v>
      </c>
      <c r="J379" s="252">
        <f t="shared" si="1917"/>
        <v>2</v>
      </c>
      <c r="K379" s="252">
        <f t="shared" si="1918"/>
        <v>2</v>
      </c>
      <c r="L379" s="252">
        <f t="shared" si="1919"/>
        <v>2</v>
      </c>
      <c r="M379" s="252">
        <f t="shared" si="1920"/>
        <v>2</v>
      </c>
      <c r="N379" s="252">
        <f t="shared" si="1921"/>
        <v>2</v>
      </c>
      <c r="O379" s="253">
        <f t="shared" si="1922"/>
        <v>1</v>
      </c>
      <c r="P379" s="252">
        <f t="shared" si="1923"/>
        <v>14</v>
      </c>
      <c r="Q379" s="252">
        <f t="shared" si="1924"/>
        <v>0</v>
      </c>
      <c r="R379" s="252">
        <f t="shared" si="1925"/>
        <v>0</v>
      </c>
      <c r="S379" s="254">
        <f t="shared" si="1926"/>
        <v>0</v>
      </c>
      <c r="T379" s="255">
        <f t="shared" si="1927"/>
        <v>3</v>
      </c>
      <c r="U379" s="252">
        <f t="shared" si="1928"/>
        <v>0</v>
      </c>
      <c r="V379" s="252">
        <f t="shared" si="1929"/>
        <v>0</v>
      </c>
      <c r="W379" s="252">
        <f t="shared" si="1930"/>
        <v>0</v>
      </c>
      <c r="X379" s="254">
        <f t="shared" si="1931"/>
        <v>0</v>
      </c>
      <c r="Y379" s="256">
        <f t="shared" si="1932"/>
        <v>4</v>
      </c>
      <c r="Z379" s="252">
        <f t="shared" si="1933"/>
        <v>0</v>
      </c>
      <c r="AA379" s="252">
        <f t="shared" si="1934"/>
        <v>0</v>
      </c>
      <c r="AB379" s="252">
        <f t="shared" si="1935"/>
        <v>0</v>
      </c>
      <c r="AC379" s="254">
        <f t="shared" si="1936"/>
        <v>0</v>
      </c>
      <c r="AD379" s="255">
        <f t="shared" si="1937"/>
        <v>4</v>
      </c>
      <c r="AE379" s="252">
        <f t="shared" si="1938"/>
        <v>14</v>
      </c>
      <c r="AF379" s="252">
        <f t="shared" si="1939"/>
        <v>0</v>
      </c>
      <c r="AG379" s="252">
        <f t="shared" si="1940"/>
        <v>0</v>
      </c>
      <c r="AH379" s="254">
        <f t="shared" si="1941"/>
        <v>0</v>
      </c>
      <c r="AI379" s="257">
        <f t="shared" si="1942"/>
        <v>3</v>
      </c>
      <c r="AJ379" s="252">
        <f t="shared" si="1943"/>
        <v>12</v>
      </c>
      <c r="AK379" s="252">
        <f t="shared" si="1944"/>
        <v>0</v>
      </c>
      <c r="AL379" s="252">
        <f t="shared" si="1945"/>
        <v>0</v>
      </c>
      <c r="AM379" s="254">
        <f t="shared" si="1946"/>
        <v>0</v>
      </c>
      <c r="AN379" s="257">
        <f t="shared" si="1947"/>
        <v>3</v>
      </c>
      <c r="AO379" s="252">
        <f t="shared" si="1948"/>
        <v>0</v>
      </c>
      <c r="AP379" s="252">
        <f t="shared" si="1949"/>
        <v>0</v>
      </c>
      <c r="AQ379" s="252">
        <f t="shared" si="1950"/>
        <v>0</v>
      </c>
      <c r="AR379" s="254">
        <f t="shared" si="1951"/>
        <v>0</v>
      </c>
      <c r="AS379" s="257">
        <f t="shared" si="1952"/>
        <v>4</v>
      </c>
      <c r="AT379" s="252">
        <f t="shared" si="1953"/>
        <v>14</v>
      </c>
      <c r="AU379" s="252">
        <f t="shared" si="1954"/>
        <v>0</v>
      </c>
      <c r="AV379" s="252">
        <f t="shared" si="1955"/>
        <v>0</v>
      </c>
      <c r="AW379" s="254">
        <f t="shared" si="1956"/>
        <v>0</v>
      </c>
      <c r="AX379" s="258">
        <f t="shared" si="1957"/>
        <v>3</v>
      </c>
      <c r="AY379" s="252">
        <f t="shared" si="1958"/>
        <v>0</v>
      </c>
      <c r="AZ379" s="252">
        <f t="shared" si="1959"/>
        <v>0</v>
      </c>
      <c r="BA379" s="252">
        <f t="shared" si="1960"/>
        <v>0</v>
      </c>
      <c r="BB379" s="254">
        <f t="shared" si="1961"/>
        <v>0</v>
      </c>
      <c r="BC379" s="257">
        <f t="shared" si="1962"/>
        <v>4</v>
      </c>
      <c r="BD379" s="252">
        <f t="shared" si="1963"/>
        <v>0</v>
      </c>
      <c r="BE379" s="252">
        <f t="shared" si="1964"/>
        <v>0</v>
      </c>
      <c r="BF379" s="252">
        <f t="shared" si="1965"/>
        <v>0</v>
      </c>
      <c r="BG379" s="254">
        <f t="shared" si="1966"/>
        <v>0</v>
      </c>
      <c r="BH379" s="257">
        <f t="shared" si="1967"/>
        <v>4</v>
      </c>
      <c r="BI379" s="259">
        <f t="shared" si="1968"/>
        <v>7</v>
      </c>
      <c r="BJ379" s="252">
        <f t="shared" si="1969"/>
        <v>0</v>
      </c>
      <c r="BK379" s="252">
        <f t="shared" si="1970"/>
        <v>0</v>
      </c>
      <c r="BL379" s="254">
        <f t="shared" si="1971"/>
        <v>0</v>
      </c>
      <c r="BM379" s="260">
        <f t="shared" si="1972"/>
        <v>3</v>
      </c>
      <c r="BN379" s="252">
        <f t="shared" si="1973"/>
        <v>14</v>
      </c>
      <c r="BO379" s="252">
        <f t="shared" si="1974"/>
        <v>0</v>
      </c>
      <c r="BP379" s="252">
        <f t="shared" si="1975"/>
        <v>0</v>
      </c>
      <c r="BQ379" s="254">
        <f t="shared" si="1976"/>
        <v>0</v>
      </c>
      <c r="BR379" s="261">
        <f t="shared" si="1977"/>
        <v>3</v>
      </c>
      <c r="BS379" s="252">
        <f t="shared" si="1978"/>
        <v>0</v>
      </c>
      <c r="BT379" s="252">
        <f t="shared" si="1979"/>
        <v>0</v>
      </c>
      <c r="BU379" s="252">
        <f t="shared" si="1980"/>
        <v>0</v>
      </c>
      <c r="BV379" s="254">
        <f t="shared" si="1981"/>
        <v>0</v>
      </c>
      <c r="BW379" s="261">
        <f t="shared" si="1982"/>
        <v>4</v>
      </c>
      <c r="BX379" s="262">
        <v>94</v>
      </c>
      <c r="BY379" s="262">
        <v>94</v>
      </c>
      <c r="BZ379" s="246" t="e">
        <f t="shared" si="1983"/>
        <v>#VALUE!</v>
      </c>
      <c r="CA379" s="246">
        <f t="shared" si="1984"/>
        <v>20</v>
      </c>
      <c r="CB379" s="246" t="e">
        <f t="shared" si="1985"/>
        <v>#VALUE!</v>
      </c>
      <c r="CC379" s="246" t="e">
        <f t="shared" si="1986"/>
        <v>#VALUE!</v>
      </c>
      <c r="CD379" s="246" t="e">
        <f t="shared" si="1987"/>
        <v>#VALUE!</v>
      </c>
      <c r="CE379" s="246" t="e">
        <f t="shared" si="1988"/>
        <v>#VALUE!</v>
      </c>
      <c r="CF379" s="246" t="e">
        <f t="shared" si="1989"/>
        <v>#VALUE!</v>
      </c>
      <c r="CG379" s="246" t="e">
        <f t="shared" si="1990"/>
        <v>#VALUE!</v>
      </c>
      <c r="CH379" s="246" t="e">
        <f t="shared" si="1991"/>
        <v>#VALUE!</v>
      </c>
      <c r="CI379" s="246" t="e">
        <f t="shared" si="1992"/>
        <v>#VALUE!</v>
      </c>
      <c r="CJ379" s="246" t="e">
        <f t="shared" si="1993"/>
        <v>#VALUE!</v>
      </c>
      <c r="CK379" s="246" t="e">
        <f t="shared" si="1994"/>
        <v>#VALUE!</v>
      </c>
      <c r="CL379" s="246" t="e">
        <f t="shared" si="1995"/>
        <v>#VALUE!</v>
      </c>
      <c r="CM379" s="246" t="e">
        <f t="shared" si="1996"/>
        <v>#VALUE!</v>
      </c>
      <c r="CN379" s="246" t="e">
        <f t="shared" si="1997"/>
        <v>#VALUE!</v>
      </c>
      <c r="CO379" s="263" t="str">
        <f t="shared" si="1998"/>
        <v>2023PEC AI 384</v>
      </c>
      <c r="CP379" s="246" t="e">
        <f t="shared" si="1999"/>
        <v>#VALUE!</v>
      </c>
      <c r="CQ379" s="211"/>
      <c r="CR379" s="246">
        <f t="shared" si="2000"/>
        <v>20</v>
      </c>
      <c r="CS379" s="246" t="e">
        <f t="shared" si="2001"/>
        <v>#VALUE!</v>
      </c>
      <c r="CT379" s="246" t="e">
        <f t="shared" si="2002"/>
        <v>#VALUE!</v>
      </c>
      <c r="CU379" s="246" t="e">
        <f t="shared" si="2003"/>
        <v>#VALUE!</v>
      </c>
      <c r="CV379" s="246" t="e">
        <f t="shared" si="2004"/>
        <v>#VALUE!</v>
      </c>
      <c r="CW379" s="246" t="e">
        <f t="shared" si="2005"/>
        <v>#VALUE!</v>
      </c>
      <c r="CX379" s="246" t="e">
        <f t="shared" si="2006"/>
        <v>#VALUE!</v>
      </c>
      <c r="CY379" s="246" t="e">
        <f t="shared" si="2007"/>
        <v>#VALUE!</v>
      </c>
      <c r="CZ379" s="246" t="e">
        <f t="shared" si="2008"/>
        <v>#VALUE!</v>
      </c>
      <c r="DA379" s="246" t="e">
        <f t="shared" si="2009"/>
        <v>#VALUE!</v>
      </c>
      <c r="DB379" s="246" t="e">
        <f t="shared" si="2010"/>
        <v>#VALUE!</v>
      </c>
      <c r="DC379" s="246" t="e">
        <f t="shared" si="2011"/>
        <v>#VALUE!</v>
      </c>
      <c r="DD379" s="246" t="e">
        <f t="shared" si="2012"/>
        <v>#VALUE!</v>
      </c>
      <c r="DE379" s="212"/>
      <c r="DF379" s="212" t="e">
        <f t="shared" si="2013"/>
        <v>#VALUE!</v>
      </c>
      <c r="DG379" s="212"/>
      <c r="DH379" s="212"/>
      <c r="DI379" s="212"/>
      <c r="DJ379" s="212"/>
      <c r="DK379" s="212"/>
      <c r="DL379" s="212"/>
      <c r="DM379" s="212"/>
      <c r="DN379" s="212"/>
      <c r="DO379" s="212"/>
      <c r="DP379" s="212"/>
      <c r="DQ379" s="212"/>
      <c r="DR379" s="264">
        <f t="shared" si="2014"/>
        <v>94</v>
      </c>
      <c r="DS379" s="241">
        <f t="shared" si="2015"/>
        <v>19</v>
      </c>
      <c r="DT379" s="212">
        <f t="shared" si="2016"/>
        <v>14</v>
      </c>
      <c r="DU379" s="212">
        <f t="shared" si="2017"/>
        <v>14</v>
      </c>
      <c r="DV379" s="212">
        <f t="shared" si="2018"/>
        <v>12</v>
      </c>
      <c r="DW379" s="212">
        <f t="shared" si="2019"/>
        <v>14</v>
      </c>
      <c r="DX379" s="264">
        <f t="shared" si="2020"/>
        <v>7</v>
      </c>
      <c r="DY379" s="265">
        <f t="shared" si="2021"/>
        <v>14</v>
      </c>
      <c r="DZ379" s="212">
        <f t="shared" si="2022"/>
        <v>94</v>
      </c>
      <c r="EA379" s="212">
        <f t="shared" si="2023"/>
        <v>19</v>
      </c>
      <c r="EB379" s="212">
        <f t="shared" si="2024"/>
        <v>14</v>
      </c>
      <c r="EC379" s="212">
        <f t="shared" ref="EC379:ED379" si="2811">IF(ISEVEN($B379),DT379,0)</f>
        <v>0</v>
      </c>
      <c r="ED379" s="212">
        <f t="shared" si="2811"/>
        <v>0</v>
      </c>
      <c r="EE379" s="212">
        <f t="shared" ref="EE379:EF379" si="2812">IF(ISODD($B379),DU379,0)</f>
        <v>14</v>
      </c>
      <c r="EF379" s="212">
        <f t="shared" si="2812"/>
        <v>12</v>
      </c>
      <c r="EG379" s="212">
        <f t="shared" si="2027"/>
        <v>0</v>
      </c>
      <c r="EH379" s="212">
        <f t="shared" si="2028"/>
        <v>14</v>
      </c>
      <c r="EI379" s="212">
        <f t="shared" ref="EI379:EJ379" si="2813">IF(ISEVEN($B379),DW379,0)</f>
        <v>0</v>
      </c>
      <c r="EJ379" s="212">
        <f t="shared" si="2813"/>
        <v>0</v>
      </c>
      <c r="EK379" s="264">
        <f t="shared" ref="EK379:EL379" si="2814">IF(ISODD($B379),DX379,0)</f>
        <v>7</v>
      </c>
      <c r="EL379" s="212">
        <f t="shared" si="2814"/>
        <v>14</v>
      </c>
      <c r="EM379" s="212">
        <f t="shared" si="2031"/>
        <v>0</v>
      </c>
      <c r="EN379" s="212"/>
      <c r="EO379" s="212"/>
      <c r="EP379" s="241">
        <f t="shared" si="2032"/>
        <v>19</v>
      </c>
      <c r="EQ379" s="212">
        <f t="shared" si="2033"/>
        <v>16</v>
      </c>
      <c r="ER379" s="212">
        <f t="shared" si="2034"/>
        <v>16</v>
      </c>
      <c r="ES379" s="212">
        <f t="shared" si="2035"/>
        <v>15</v>
      </c>
      <c r="ET379" s="264">
        <f t="shared" si="2036"/>
        <v>13</v>
      </c>
      <c r="EU379" s="212">
        <f t="shared" si="2037"/>
        <v>15</v>
      </c>
      <c r="EV379" s="212"/>
      <c r="EW379" s="212">
        <f t="shared" si="2038"/>
        <v>94</v>
      </c>
      <c r="EX379" s="212">
        <f t="shared" si="2039"/>
        <v>19</v>
      </c>
      <c r="EY379" s="212">
        <f t="shared" si="2040"/>
        <v>16</v>
      </c>
      <c r="EZ379" s="212">
        <f t="shared" ref="EZ379:FA379" si="2815">IF(ISEVEN($B379),EQ379,0)</f>
        <v>0</v>
      </c>
      <c r="FA379" s="212">
        <f t="shared" si="2815"/>
        <v>0</v>
      </c>
      <c r="FB379" s="212">
        <f t="shared" ref="FB379:FC379" si="2816">IF(ISODD($B379),ER379,0)</f>
        <v>16</v>
      </c>
      <c r="FC379" s="212">
        <f t="shared" si="2816"/>
        <v>15</v>
      </c>
      <c r="FD379" s="212">
        <f t="shared" si="2043"/>
        <v>0</v>
      </c>
      <c r="FE379" s="264">
        <f t="shared" si="2044"/>
        <v>13</v>
      </c>
      <c r="FF379" s="212">
        <f t="shared" ref="FF379:FG379" si="2817">IF(ISEVEN($B379),ET379,0)</f>
        <v>0</v>
      </c>
      <c r="FG379" s="212">
        <f t="shared" si="2817"/>
        <v>0</v>
      </c>
      <c r="FH379" s="212">
        <f t="shared" si="2046"/>
        <v>15</v>
      </c>
      <c r="FI379" s="212">
        <v>0</v>
      </c>
      <c r="FJ379" s="212">
        <v>0</v>
      </c>
      <c r="FK379" s="212"/>
      <c r="FL379" s="212"/>
      <c r="FM379" s="262">
        <v>94</v>
      </c>
    </row>
    <row r="380" spans="1:169" ht="15.75" customHeight="1" x14ac:dyDescent="0.2">
      <c r="A380" s="268">
        <v>368</v>
      </c>
      <c r="B380" s="248">
        <v>213423243380</v>
      </c>
      <c r="C380" s="249" t="s">
        <v>649</v>
      </c>
      <c r="D380" s="250"/>
      <c r="E380" s="251" t="s">
        <v>650</v>
      </c>
      <c r="F380" s="252">
        <f t="shared" si="1913"/>
        <v>2</v>
      </c>
      <c r="G380" s="252">
        <f t="shared" si="1914"/>
        <v>2</v>
      </c>
      <c r="H380" s="252">
        <f t="shared" si="1915"/>
        <v>2</v>
      </c>
      <c r="I380" s="252">
        <f t="shared" si="1916"/>
        <v>2</v>
      </c>
      <c r="J380" s="252">
        <f t="shared" si="1917"/>
        <v>2</v>
      </c>
      <c r="K380" s="252">
        <f t="shared" si="1918"/>
        <v>2</v>
      </c>
      <c r="L380" s="252">
        <f t="shared" si="1919"/>
        <v>2</v>
      </c>
      <c r="M380" s="252">
        <f t="shared" si="1920"/>
        <v>2</v>
      </c>
      <c r="N380" s="252">
        <f t="shared" si="1921"/>
        <v>1</v>
      </c>
      <c r="O380" s="253">
        <f t="shared" si="1922"/>
        <v>0</v>
      </c>
      <c r="P380" s="252">
        <f t="shared" si="1923"/>
        <v>0</v>
      </c>
      <c r="Q380" s="252">
        <f t="shared" si="1924"/>
        <v>0</v>
      </c>
      <c r="R380" s="252">
        <f t="shared" si="1925"/>
        <v>0</v>
      </c>
      <c r="S380" s="254">
        <f t="shared" si="1926"/>
        <v>0</v>
      </c>
      <c r="T380" s="255">
        <f t="shared" si="1927"/>
        <v>4</v>
      </c>
      <c r="U380" s="252">
        <f t="shared" si="1928"/>
        <v>11</v>
      </c>
      <c r="V380" s="252">
        <f t="shared" si="1929"/>
        <v>0</v>
      </c>
      <c r="W380" s="252">
        <f t="shared" si="1930"/>
        <v>0</v>
      </c>
      <c r="X380" s="254">
        <f t="shared" si="1931"/>
        <v>0</v>
      </c>
      <c r="Y380" s="256">
        <f t="shared" si="1932"/>
        <v>3</v>
      </c>
      <c r="Z380" s="252">
        <f t="shared" si="1933"/>
        <v>12</v>
      </c>
      <c r="AA380" s="252">
        <f t="shared" si="1934"/>
        <v>0</v>
      </c>
      <c r="AB380" s="252">
        <f t="shared" si="1935"/>
        <v>0</v>
      </c>
      <c r="AC380" s="254">
        <f t="shared" si="1936"/>
        <v>0</v>
      </c>
      <c r="AD380" s="255">
        <f t="shared" si="1937"/>
        <v>3</v>
      </c>
      <c r="AE380" s="252">
        <f t="shared" si="1938"/>
        <v>0</v>
      </c>
      <c r="AF380" s="252">
        <f t="shared" si="1939"/>
        <v>0</v>
      </c>
      <c r="AG380" s="252">
        <f t="shared" si="1940"/>
        <v>0</v>
      </c>
      <c r="AH380" s="254">
        <f t="shared" si="1941"/>
        <v>0</v>
      </c>
      <c r="AI380" s="257">
        <f t="shared" si="1942"/>
        <v>4</v>
      </c>
      <c r="AJ380" s="252">
        <f t="shared" si="1943"/>
        <v>0</v>
      </c>
      <c r="AK380" s="252">
        <f t="shared" si="1944"/>
        <v>0</v>
      </c>
      <c r="AL380" s="252">
        <f t="shared" si="1945"/>
        <v>0</v>
      </c>
      <c r="AM380" s="254">
        <f t="shared" si="1946"/>
        <v>0</v>
      </c>
      <c r="AN380" s="257">
        <f t="shared" si="1947"/>
        <v>4</v>
      </c>
      <c r="AO380" s="252">
        <f t="shared" si="1948"/>
        <v>12</v>
      </c>
      <c r="AP380" s="252">
        <f t="shared" si="1949"/>
        <v>0</v>
      </c>
      <c r="AQ380" s="252">
        <f t="shared" si="1950"/>
        <v>0</v>
      </c>
      <c r="AR380" s="254">
        <f t="shared" si="1951"/>
        <v>0</v>
      </c>
      <c r="AS380" s="257">
        <f t="shared" si="1952"/>
        <v>3</v>
      </c>
      <c r="AT380" s="252">
        <f t="shared" si="1953"/>
        <v>0</v>
      </c>
      <c r="AU380" s="252">
        <f t="shared" si="1954"/>
        <v>0</v>
      </c>
      <c r="AV380" s="252">
        <f t="shared" si="1955"/>
        <v>0</v>
      </c>
      <c r="AW380" s="254">
        <f t="shared" si="1956"/>
        <v>0</v>
      </c>
      <c r="AX380" s="258">
        <f t="shared" si="1957"/>
        <v>4</v>
      </c>
      <c r="AY380" s="252">
        <f t="shared" si="1958"/>
        <v>12</v>
      </c>
      <c r="AZ380" s="252">
        <f t="shared" si="1959"/>
        <v>0</v>
      </c>
      <c r="BA380" s="252">
        <f t="shared" si="1960"/>
        <v>0</v>
      </c>
      <c r="BB380" s="254">
        <f t="shared" si="1961"/>
        <v>0</v>
      </c>
      <c r="BC380" s="257">
        <f t="shared" si="1962"/>
        <v>3</v>
      </c>
      <c r="BD380" s="259">
        <f t="shared" si="1963"/>
        <v>7</v>
      </c>
      <c r="BE380" s="252">
        <f t="shared" si="1964"/>
        <v>0</v>
      </c>
      <c r="BF380" s="252">
        <f t="shared" si="1965"/>
        <v>0</v>
      </c>
      <c r="BG380" s="254">
        <f t="shared" si="1966"/>
        <v>0</v>
      </c>
      <c r="BH380" s="257">
        <f t="shared" si="1967"/>
        <v>3</v>
      </c>
      <c r="BI380" s="252">
        <f t="shared" si="1968"/>
        <v>0</v>
      </c>
      <c r="BJ380" s="252">
        <f t="shared" si="1969"/>
        <v>0</v>
      </c>
      <c r="BK380" s="252">
        <f t="shared" si="1970"/>
        <v>0</v>
      </c>
      <c r="BL380" s="254">
        <f t="shared" si="1971"/>
        <v>0</v>
      </c>
      <c r="BM380" s="260">
        <f t="shared" si="1972"/>
        <v>4</v>
      </c>
      <c r="BN380" s="252">
        <f t="shared" si="1973"/>
        <v>0</v>
      </c>
      <c r="BO380" s="252">
        <f t="shared" si="1974"/>
        <v>0</v>
      </c>
      <c r="BP380" s="252">
        <f t="shared" si="1975"/>
        <v>0</v>
      </c>
      <c r="BQ380" s="254">
        <f t="shared" si="1976"/>
        <v>0</v>
      </c>
      <c r="BR380" s="261">
        <f t="shared" si="1977"/>
        <v>4</v>
      </c>
      <c r="BS380" s="252">
        <f t="shared" si="1978"/>
        <v>12</v>
      </c>
      <c r="BT380" s="252">
        <f t="shared" si="1979"/>
        <v>0</v>
      </c>
      <c r="BU380" s="252">
        <f t="shared" si="1980"/>
        <v>0</v>
      </c>
      <c r="BV380" s="254">
        <f t="shared" si="1981"/>
        <v>0</v>
      </c>
      <c r="BW380" s="261">
        <f t="shared" si="1982"/>
        <v>3</v>
      </c>
      <c r="BX380" s="262">
        <v>83</v>
      </c>
      <c r="BY380" s="262">
        <v>83</v>
      </c>
      <c r="BZ380" s="246" t="e">
        <f t="shared" si="1983"/>
        <v>#VALUE!</v>
      </c>
      <c r="CA380" s="246">
        <f t="shared" si="1984"/>
        <v>20</v>
      </c>
      <c r="CB380" s="246" t="e">
        <f t="shared" si="1985"/>
        <v>#VALUE!</v>
      </c>
      <c r="CC380" s="246" t="e">
        <f t="shared" si="1986"/>
        <v>#VALUE!</v>
      </c>
      <c r="CD380" s="246" t="e">
        <f t="shared" si="1987"/>
        <v>#VALUE!</v>
      </c>
      <c r="CE380" s="246" t="e">
        <f t="shared" si="1988"/>
        <v>#VALUE!</v>
      </c>
      <c r="CF380" s="246" t="e">
        <f t="shared" si="1989"/>
        <v>#VALUE!</v>
      </c>
      <c r="CG380" s="246" t="e">
        <f t="shared" si="1990"/>
        <v>#VALUE!</v>
      </c>
      <c r="CH380" s="246" t="e">
        <f t="shared" si="1991"/>
        <v>#VALUE!</v>
      </c>
      <c r="CI380" s="246" t="e">
        <f t="shared" si="1992"/>
        <v>#VALUE!</v>
      </c>
      <c r="CJ380" s="246" t="e">
        <f t="shared" si="1993"/>
        <v>#VALUE!</v>
      </c>
      <c r="CK380" s="246" t="e">
        <f t="shared" si="1994"/>
        <v>#VALUE!</v>
      </c>
      <c r="CL380" s="246" t="e">
        <f t="shared" si="1995"/>
        <v>#VALUE!</v>
      </c>
      <c r="CM380" s="246" t="e">
        <f t="shared" si="1996"/>
        <v>#VALUE!</v>
      </c>
      <c r="CN380" s="246" t="e">
        <f t="shared" si="1997"/>
        <v>#VALUE!</v>
      </c>
      <c r="CO380" s="263" t="str">
        <f t="shared" si="1998"/>
        <v>2023PEC AI 385</v>
      </c>
      <c r="CP380" s="246" t="e">
        <f t="shared" si="1999"/>
        <v>#VALUE!</v>
      </c>
      <c r="CQ380" s="211"/>
      <c r="CR380" s="246">
        <f t="shared" si="2000"/>
        <v>20</v>
      </c>
      <c r="CS380" s="246" t="e">
        <f t="shared" si="2001"/>
        <v>#VALUE!</v>
      </c>
      <c r="CT380" s="246" t="e">
        <f t="shared" si="2002"/>
        <v>#VALUE!</v>
      </c>
      <c r="CU380" s="246" t="e">
        <f t="shared" si="2003"/>
        <v>#VALUE!</v>
      </c>
      <c r="CV380" s="246" t="e">
        <f t="shared" si="2004"/>
        <v>#VALUE!</v>
      </c>
      <c r="CW380" s="246" t="e">
        <f t="shared" si="2005"/>
        <v>#VALUE!</v>
      </c>
      <c r="CX380" s="246" t="e">
        <f t="shared" si="2006"/>
        <v>#VALUE!</v>
      </c>
      <c r="CY380" s="246" t="e">
        <f t="shared" si="2007"/>
        <v>#VALUE!</v>
      </c>
      <c r="CZ380" s="246" t="e">
        <f t="shared" si="2008"/>
        <v>#VALUE!</v>
      </c>
      <c r="DA380" s="246" t="e">
        <f t="shared" si="2009"/>
        <v>#VALUE!</v>
      </c>
      <c r="DB380" s="246" t="e">
        <f t="shared" si="2010"/>
        <v>#VALUE!</v>
      </c>
      <c r="DC380" s="246" t="e">
        <f t="shared" si="2011"/>
        <v>#VALUE!</v>
      </c>
      <c r="DD380" s="246" t="e">
        <f t="shared" si="2012"/>
        <v>#VALUE!</v>
      </c>
      <c r="DE380" s="212"/>
      <c r="DF380" s="212" t="e">
        <f t="shared" si="2013"/>
        <v>#VALUE!</v>
      </c>
      <c r="DG380" s="212"/>
      <c r="DH380" s="212"/>
      <c r="DI380" s="212"/>
      <c r="DJ380" s="212"/>
      <c r="DK380" s="212"/>
      <c r="DL380" s="212"/>
      <c r="DM380" s="212"/>
      <c r="DN380" s="212"/>
      <c r="DO380" s="212"/>
      <c r="DP380" s="212"/>
      <c r="DQ380" s="212"/>
      <c r="DR380" s="264">
        <f t="shared" si="2014"/>
        <v>83</v>
      </c>
      <c r="DS380" s="241">
        <f t="shared" si="2015"/>
        <v>17</v>
      </c>
      <c r="DT380" s="212">
        <f t="shared" si="2016"/>
        <v>11</v>
      </c>
      <c r="DU380" s="212">
        <f t="shared" si="2017"/>
        <v>12</v>
      </c>
      <c r="DV380" s="212">
        <f t="shared" si="2018"/>
        <v>12</v>
      </c>
      <c r="DW380" s="212">
        <f t="shared" si="2019"/>
        <v>12</v>
      </c>
      <c r="DX380" s="264">
        <f t="shared" si="2020"/>
        <v>7</v>
      </c>
      <c r="DY380" s="265">
        <f t="shared" si="2021"/>
        <v>12</v>
      </c>
      <c r="DZ380" s="212">
        <f t="shared" si="2022"/>
        <v>83</v>
      </c>
      <c r="EA380" s="212">
        <f t="shared" si="2023"/>
        <v>17</v>
      </c>
      <c r="EB380" s="212">
        <f t="shared" si="2024"/>
        <v>0</v>
      </c>
      <c r="EC380" s="212">
        <f t="shared" ref="EC380:ED380" si="2818">IF(ISEVEN($B380),DT380,0)</f>
        <v>11</v>
      </c>
      <c r="ED380" s="212">
        <f t="shared" si="2818"/>
        <v>12</v>
      </c>
      <c r="EE380" s="212">
        <f t="shared" ref="EE380:EF380" si="2819">IF(ISODD($B380),DU380,0)</f>
        <v>0</v>
      </c>
      <c r="EF380" s="212">
        <f t="shared" si="2819"/>
        <v>0</v>
      </c>
      <c r="EG380" s="212">
        <f t="shared" si="2027"/>
        <v>12</v>
      </c>
      <c r="EH380" s="212">
        <f t="shared" si="2028"/>
        <v>0</v>
      </c>
      <c r="EI380" s="212">
        <f t="shared" ref="EI380:EJ380" si="2820">IF(ISEVEN($B380),DW380,0)</f>
        <v>12</v>
      </c>
      <c r="EJ380" s="264">
        <f t="shared" si="2820"/>
        <v>7</v>
      </c>
      <c r="EK380" s="212">
        <f t="shared" ref="EK380:EL380" si="2821">IF(ISODD($B380),DX380,0)</f>
        <v>0</v>
      </c>
      <c r="EL380" s="212">
        <f t="shared" si="2821"/>
        <v>0</v>
      </c>
      <c r="EM380" s="212">
        <f t="shared" si="2031"/>
        <v>12</v>
      </c>
      <c r="EN380" s="212"/>
      <c r="EO380" s="212"/>
      <c r="EP380" s="241">
        <f t="shared" si="2032"/>
        <v>17</v>
      </c>
      <c r="EQ380" s="212">
        <f t="shared" si="2033"/>
        <v>14</v>
      </c>
      <c r="ER380" s="212">
        <f t="shared" si="2034"/>
        <v>15</v>
      </c>
      <c r="ES380" s="212">
        <f t="shared" si="2035"/>
        <v>15</v>
      </c>
      <c r="ET380" s="264">
        <f t="shared" si="2036"/>
        <v>9</v>
      </c>
      <c r="EU380" s="212">
        <f t="shared" si="2037"/>
        <v>13</v>
      </c>
      <c r="EV380" s="212"/>
      <c r="EW380" s="212">
        <f t="shared" si="2038"/>
        <v>83</v>
      </c>
      <c r="EX380" s="212">
        <f t="shared" si="2039"/>
        <v>17</v>
      </c>
      <c r="EY380" s="212">
        <f t="shared" si="2040"/>
        <v>0</v>
      </c>
      <c r="EZ380" s="212">
        <f t="shared" ref="EZ380:FA380" si="2822">IF(ISEVEN($B380),EQ380,0)</f>
        <v>14</v>
      </c>
      <c r="FA380" s="212">
        <f t="shared" si="2822"/>
        <v>15</v>
      </c>
      <c r="FB380" s="212">
        <f t="shared" ref="FB380:FC380" si="2823">IF(ISODD($B380),ER380,0)</f>
        <v>0</v>
      </c>
      <c r="FC380" s="212">
        <f t="shared" si="2823"/>
        <v>0</v>
      </c>
      <c r="FD380" s="212">
        <f t="shared" si="2043"/>
        <v>15</v>
      </c>
      <c r="FE380" s="212">
        <f t="shared" si="2044"/>
        <v>0</v>
      </c>
      <c r="FF380" s="264">
        <f t="shared" ref="FF380:FG380" si="2824">IF(ISEVEN($B380),ET380,0)</f>
        <v>9</v>
      </c>
      <c r="FG380" s="212">
        <f t="shared" si="2824"/>
        <v>13</v>
      </c>
      <c r="FH380" s="212">
        <f t="shared" si="2046"/>
        <v>0</v>
      </c>
      <c r="FI380" s="212">
        <v>0</v>
      </c>
      <c r="FJ380" s="212">
        <v>0</v>
      </c>
      <c r="FK380" s="212"/>
      <c r="FL380" s="212"/>
      <c r="FM380" s="262">
        <v>83</v>
      </c>
    </row>
    <row r="381" spans="1:169" ht="15.75" customHeight="1" x14ac:dyDescent="0.2">
      <c r="A381" s="247">
        <v>368</v>
      </c>
      <c r="B381" s="248">
        <v>213423243381</v>
      </c>
      <c r="C381" s="249" t="s">
        <v>651</v>
      </c>
      <c r="D381" s="250"/>
      <c r="E381" s="251" t="s">
        <v>652</v>
      </c>
      <c r="F381" s="252">
        <f t="shared" si="1913"/>
        <v>2</v>
      </c>
      <c r="G381" s="252">
        <f t="shared" si="1914"/>
        <v>2</v>
      </c>
      <c r="H381" s="252">
        <f t="shared" si="1915"/>
        <v>2</v>
      </c>
      <c r="I381" s="252">
        <f t="shared" si="1916"/>
        <v>2</v>
      </c>
      <c r="J381" s="252">
        <f t="shared" si="1917"/>
        <v>2</v>
      </c>
      <c r="K381" s="252">
        <f t="shared" si="1918"/>
        <v>2</v>
      </c>
      <c r="L381" s="252">
        <f t="shared" si="1919"/>
        <v>2</v>
      </c>
      <c r="M381" s="252">
        <f t="shared" si="1920"/>
        <v>2</v>
      </c>
      <c r="N381" s="252">
        <f t="shared" si="1921"/>
        <v>2</v>
      </c>
      <c r="O381" s="253">
        <f t="shared" si="1922"/>
        <v>0</v>
      </c>
      <c r="P381" s="252">
        <f t="shared" si="1923"/>
        <v>13</v>
      </c>
      <c r="Q381" s="252">
        <f t="shared" si="1924"/>
        <v>0</v>
      </c>
      <c r="R381" s="252">
        <f t="shared" si="1925"/>
        <v>0</v>
      </c>
      <c r="S381" s="254">
        <f t="shared" si="1926"/>
        <v>0</v>
      </c>
      <c r="T381" s="255">
        <f t="shared" si="1927"/>
        <v>3</v>
      </c>
      <c r="U381" s="252">
        <f t="shared" si="1928"/>
        <v>0</v>
      </c>
      <c r="V381" s="252">
        <f t="shared" si="1929"/>
        <v>0</v>
      </c>
      <c r="W381" s="252">
        <f t="shared" si="1930"/>
        <v>0</v>
      </c>
      <c r="X381" s="254">
        <f t="shared" si="1931"/>
        <v>0</v>
      </c>
      <c r="Y381" s="256">
        <f t="shared" si="1932"/>
        <v>4</v>
      </c>
      <c r="Z381" s="252">
        <f t="shared" si="1933"/>
        <v>0</v>
      </c>
      <c r="AA381" s="252">
        <f t="shared" si="1934"/>
        <v>0</v>
      </c>
      <c r="AB381" s="252">
        <f t="shared" si="1935"/>
        <v>0</v>
      </c>
      <c r="AC381" s="254">
        <f t="shared" si="1936"/>
        <v>0</v>
      </c>
      <c r="AD381" s="255">
        <f t="shared" si="1937"/>
        <v>4</v>
      </c>
      <c r="AE381" s="252">
        <f t="shared" si="1938"/>
        <v>13</v>
      </c>
      <c r="AF381" s="252">
        <f t="shared" si="1939"/>
        <v>0</v>
      </c>
      <c r="AG381" s="252">
        <f t="shared" si="1940"/>
        <v>0</v>
      </c>
      <c r="AH381" s="254">
        <f t="shared" si="1941"/>
        <v>0</v>
      </c>
      <c r="AI381" s="257">
        <f t="shared" si="1942"/>
        <v>3</v>
      </c>
      <c r="AJ381" s="252">
        <f t="shared" si="1943"/>
        <v>11</v>
      </c>
      <c r="AK381" s="252">
        <f t="shared" si="1944"/>
        <v>0</v>
      </c>
      <c r="AL381" s="252">
        <f t="shared" si="1945"/>
        <v>0</v>
      </c>
      <c r="AM381" s="254">
        <f t="shared" si="1946"/>
        <v>0</v>
      </c>
      <c r="AN381" s="257">
        <f t="shared" si="1947"/>
        <v>3</v>
      </c>
      <c r="AO381" s="252">
        <f t="shared" si="1948"/>
        <v>0</v>
      </c>
      <c r="AP381" s="252">
        <f t="shared" si="1949"/>
        <v>0</v>
      </c>
      <c r="AQ381" s="252">
        <f t="shared" si="1950"/>
        <v>0</v>
      </c>
      <c r="AR381" s="254">
        <f t="shared" si="1951"/>
        <v>0</v>
      </c>
      <c r="AS381" s="257">
        <f t="shared" si="1952"/>
        <v>4</v>
      </c>
      <c r="AT381" s="252">
        <f t="shared" si="1953"/>
        <v>13</v>
      </c>
      <c r="AU381" s="252">
        <f t="shared" si="1954"/>
        <v>0</v>
      </c>
      <c r="AV381" s="252">
        <f t="shared" si="1955"/>
        <v>0</v>
      </c>
      <c r="AW381" s="254">
        <f t="shared" si="1956"/>
        <v>0</v>
      </c>
      <c r="AX381" s="258">
        <f t="shared" si="1957"/>
        <v>3</v>
      </c>
      <c r="AY381" s="252">
        <f t="shared" si="1958"/>
        <v>0</v>
      </c>
      <c r="AZ381" s="252">
        <f t="shared" si="1959"/>
        <v>0</v>
      </c>
      <c r="BA381" s="252">
        <f t="shared" si="1960"/>
        <v>0</v>
      </c>
      <c r="BB381" s="254">
        <f t="shared" si="1961"/>
        <v>0</v>
      </c>
      <c r="BC381" s="257">
        <f t="shared" si="1962"/>
        <v>4</v>
      </c>
      <c r="BD381" s="252">
        <f t="shared" si="1963"/>
        <v>0</v>
      </c>
      <c r="BE381" s="252">
        <f t="shared" si="1964"/>
        <v>0</v>
      </c>
      <c r="BF381" s="252">
        <f t="shared" si="1965"/>
        <v>0</v>
      </c>
      <c r="BG381" s="254">
        <f t="shared" si="1966"/>
        <v>0</v>
      </c>
      <c r="BH381" s="257">
        <f t="shared" si="1967"/>
        <v>4</v>
      </c>
      <c r="BI381" s="259">
        <f t="shared" si="1968"/>
        <v>8</v>
      </c>
      <c r="BJ381" s="252">
        <f t="shared" si="1969"/>
        <v>0</v>
      </c>
      <c r="BK381" s="252">
        <f t="shared" si="1970"/>
        <v>0</v>
      </c>
      <c r="BL381" s="254">
        <f t="shared" si="1971"/>
        <v>0</v>
      </c>
      <c r="BM381" s="260">
        <f t="shared" si="1972"/>
        <v>3</v>
      </c>
      <c r="BN381" s="252">
        <f t="shared" si="1973"/>
        <v>13</v>
      </c>
      <c r="BO381" s="252">
        <f t="shared" si="1974"/>
        <v>0</v>
      </c>
      <c r="BP381" s="252">
        <f t="shared" si="1975"/>
        <v>0</v>
      </c>
      <c r="BQ381" s="254">
        <f t="shared" si="1976"/>
        <v>0</v>
      </c>
      <c r="BR381" s="261">
        <f t="shared" si="1977"/>
        <v>3</v>
      </c>
      <c r="BS381" s="252">
        <f t="shared" si="1978"/>
        <v>0</v>
      </c>
      <c r="BT381" s="252">
        <f t="shared" si="1979"/>
        <v>0</v>
      </c>
      <c r="BU381" s="252">
        <f t="shared" si="1980"/>
        <v>0</v>
      </c>
      <c r="BV381" s="254">
        <f t="shared" si="1981"/>
        <v>0</v>
      </c>
      <c r="BW381" s="261">
        <f t="shared" si="1982"/>
        <v>4</v>
      </c>
      <c r="BX381" s="262">
        <v>89</v>
      </c>
      <c r="BY381" s="262">
        <v>89</v>
      </c>
      <c r="BZ381" s="246" t="e">
        <f t="shared" si="1983"/>
        <v>#VALUE!</v>
      </c>
      <c r="CA381" s="246">
        <f t="shared" si="1984"/>
        <v>20</v>
      </c>
      <c r="CB381" s="246" t="e">
        <f t="shared" si="1985"/>
        <v>#VALUE!</v>
      </c>
      <c r="CC381" s="246" t="e">
        <f t="shared" si="1986"/>
        <v>#VALUE!</v>
      </c>
      <c r="CD381" s="246" t="e">
        <f t="shared" si="1987"/>
        <v>#VALUE!</v>
      </c>
      <c r="CE381" s="246" t="e">
        <f t="shared" si="1988"/>
        <v>#VALUE!</v>
      </c>
      <c r="CF381" s="246" t="e">
        <f t="shared" si="1989"/>
        <v>#VALUE!</v>
      </c>
      <c r="CG381" s="246" t="e">
        <f t="shared" si="1990"/>
        <v>#VALUE!</v>
      </c>
      <c r="CH381" s="246" t="e">
        <f t="shared" si="1991"/>
        <v>#VALUE!</v>
      </c>
      <c r="CI381" s="246" t="e">
        <f t="shared" si="1992"/>
        <v>#VALUE!</v>
      </c>
      <c r="CJ381" s="246" t="e">
        <f t="shared" si="1993"/>
        <v>#VALUE!</v>
      </c>
      <c r="CK381" s="246" t="e">
        <f t="shared" si="1994"/>
        <v>#VALUE!</v>
      </c>
      <c r="CL381" s="246" t="e">
        <f t="shared" si="1995"/>
        <v>#VALUE!</v>
      </c>
      <c r="CM381" s="246" t="e">
        <f t="shared" si="1996"/>
        <v>#VALUE!</v>
      </c>
      <c r="CN381" s="246" t="e">
        <f t="shared" si="1997"/>
        <v>#VALUE!</v>
      </c>
      <c r="CO381" s="263" t="str">
        <f t="shared" si="1998"/>
        <v>2023PEC AI 386</v>
      </c>
      <c r="CP381" s="246" t="e">
        <f t="shared" si="1999"/>
        <v>#VALUE!</v>
      </c>
      <c r="CQ381" s="211"/>
      <c r="CR381" s="246">
        <f t="shared" si="2000"/>
        <v>20</v>
      </c>
      <c r="CS381" s="246" t="e">
        <f t="shared" si="2001"/>
        <v>#VALUE!</v>
      </c>
      <c r="CT381" s="246" t="e">
        <f t="shared" si="2002"/>
        <v>#VALUE!</v>
      </c>
      <c r="CU381" s="246" t="e">
        <f t="shared" si="2003"/>
        <v>#VALUE!</v>
      </c>
      <c r="CV381" s="246" t="e">
        <f t="shared" si="2004"/>
        <v>#VALUE!</v>
      </c>
      <c r="CW381" s="246" t="e">
        <f t="shared" si="2005"/>
        <v>#VALUE!</v>
      </c>
      <c r="CX381" s="246" t="e">
        <f t="shared" si="2006"/>
        <v>#VALUE!</v>
      </c>
      <c r="CY381" s="246" t="e">
        <f t="shared" si="2007"/>
        <v>#VALUE!</v>
      </c>
      <c r="CZ381" s="246" t="e">
        <f t="shared" si="2008"/>
        <v>#VALUE!</v>
      </c>
      <c r="DA381" s="246" t="e">
        <f t="shared" si="2009"/>
        <v>#VALUE!</v>
      </c>
      <c r="DB381" s="246" t="e">
        <f t="shared" si="2010"/>
        <v>#VALUE!</v>
      </c>
      <c r="DC381" s="246" t="e">
        <f t="shared" si="2011"/>
        <v>#VALUE!</v>
      </c>
      <c r="DD381" s="246" t="e">
        <f t="shared" si="2012"/>
        <v>#VALUE!</v>
      </c>
      <c r="DE381" s="212"/>
      <c r="DF381" s="212" t="e">
        <f t="shared" si="2013"/>
        <v>#VALUE!</v>
      </c>
      <c r="DG381" s="212"/>
      <c r="DH381" s="212"/>
      <c r="DI381" s="212"/>
      <c r="DJ381" s="212"/>
      <c r="DK381" s="212"/>
      <c r="DL381" s="212"/>
      <c r="DM381" s="212"/>
      <c r="DN381" s="212"/>
      <c r="DO381" s="212"/>
      <c r="DP381" s="212"/>
      <c r="DQ381" s="212"/>
      <c r="DR381" s="264">
        <f t="shared" si="2014"/>
        <v>89</v>
      </c>
      <c r="DS381" s="241">
        <f t="shared" si="2015"/>
        <v>18</v>
      </c>
      <c r="DT381" s="212">
        <f t="shared" si="2016"/>
        <v>13</v>
      </c>
      <c r="DU381" s="212">
        <f t="shared" si="2017"/>
        <v>13</v>
      </c>
      <c r="DV381" s="212">
        <f t="shared" si="2018"/>
        <v>11</v>
      </c>
      <c r="DW381" s="212">
        <f t="shared" si="2019"/>
        <v>13</v>
      </c>
      <c r="DX381" s="264">
        <f t="shared" si="2020"/>
        <v>8</v>
      </c>
      <c r="DY381" s="265">
        <f t="shared" si="2021"/>
        <v>13</v>
      </c>
      <c r="DZ381" s="212">
        <f t="shared" si="2022"/>
        <v>89</v>
      </c>
      <c r="EA381" s="212">
        <f t="shared" si="2023"/>
        <v>18</v>
      </c>
      <c r="EB381" s="212">
        <f t="shared" si="2024"/>
        <v>13</v>
      </c>
      <c r="EC381" s="212">
        <f t="shared" ref="EC381:ED381" si="2825">IF(ISEVEN($B381),DT381,0)</f>
        <v>0</v>
      </c>
      <c r="ED381" s="212">
        <f t="shared" si="2825"/>
        <v>0</v>
      </c>
      <c r="EE381" s="212">
        <f t="shared" ref="EE381:EF381" si="2826">IF(ISODD($B381),DU381,0)</f>
        <v>13</v>
      </c>
      <c r="EF381" s="212">
        <f t="shared" si="2826"/>
        <v>11</v>
      </c>
      <c r="EG381" s="212">
        <f t="shared" si="2027"/>
        <v>0</v>
      </c>
      <c r="EH381" s="212">
        <f t="shared" si="2028"/>
        <v>13</v>
      </c>
      <c r="EI381" s="212">
        <f t="shared" ref="EI381:EJ381" si="2827">IF(ISEVEN($B381),DW381,0)</f>
        <v>0</v>
      </c>
      <c r="EJ381" s="212">
        <f t="shared" si="2827"/>
        <v>0</v>
      </c>
      <c r="EK381" s="264">
        <f t="shared" ref="EK381:EL381" si="2828">IF(ISODD($B381),DX381,0)</f>
        <v>8</v>
      </c>
      <c r="EL381" s="212">
        <f t="shared" si="2828"/>
        <v>13</v>
      </c>
      <c r="EM381" s="212">
        <f t="shared" si="2031"/>
        <v>0</v>
      </c>
      <c r="EN381" s="212"/>
      <c r="EO381" s="212"/>
      <c r="EP381" s="241">
        <f t="shared" si="2032"/>
        <v>18</v>
      </c>
      <c r="EQ381" s="212">
        <f t="shared" si="2033"/>
        <v>16</v>
      </c>
      <c r="ER381" s="212">
        <f t="shared" si="2034"/>
        <v>16</v>
      </c>
      <c r="ES381" s="212">
        <f t="shared" si="2035"/>
        <v>14</v>
      </c>
      <c r="ET381" s="264">
        <f t="shared" si="2036"/>
        <v>11</v>
      </c>
      <c r="EU381" s="212">
        <f t="shared" si="2037"/>
        <v>14</v>
      </c>
      <c r="EV381" s="212"/>
      <c r="EW381" s="212">
        <f t="shared" si="2038"/>
        <v>89</v>
      </c>
      <c r="EX381" s="212">
        <f t="shared" si="2039"/>
        <v>18</v>
      </c>
      <c r="EY381" s="212">
        <f t="shared" si="2040"/>
        <v>16</v>
      </c>
      <c r="EZ381" s="212">
        <f t="shared" ref="EZ381:FA381" si="2829">IF(ISEVEN($B381),EQ381,0)</f>
        <v>0</v>
      </c>
      <c r="FA381" s="212">
        <f t="shared" si="2829"/>
        <v>0</v>
      </c>
      <c r="FB381" s="212">
        <f t="shared" ref="FB381:FC381" si="2830">IF(ISODD($B381),ER381,0)</f>
        <v>16</v>
      </c>
      <c r="FC381" s="212">
        <f t="shared" si="2830"/>
        <v>14</v>
      </c>
      <c r="FD381" s="212">
        <f t="shared" si="2043"/>
        <v>0</v>
      </c>
      <c r="FE381" s="264">
        <f t="shared" si="2044"/>
        <v>11</v>
      </c>
      <c r="FF381" s="212">
        <f t="shared" ref="FF381:FG381" si="2831">IF(ISEVEN($B381),ET381,0)</f>
        <v>0</v>
      </c>
      <c r="FG381" s="212">
        <f t="shared" si="2831"/>
        <v>0</v>
      </c>
      <c r="FH381" s="212">
        <f t="shared" si="2046"/>
        <v>14</v>
      </c>
      <c r="FI381" s="212">
        <v>0</v>
      </c>
      <c r="FJ381" s="212">
        <v>0</v>
      </c>
      <c r="FK381" s="212"/>
      <c r="FL381" s="212"/>
      <c r="FM381" s="262">
        <v>89</v>
      </c>
    </row>
    <row r="382" spans="1:169" ht="15.75" customHeight="1" x14ac:dyDescent="0.2">
      <c r="A382" s="268">
        <v>369</v>
      </c>
      <c r="B382" s="266">
        <v>213423243382</v>
      </c>
      <c r="C382" s="266" t="s">
        <v>359</v>
      </c>
      <c r="D382" s="250"/>
      <c r="E382" s="267" t="s">
        <v>360</v>
      </c>
      <c r="F382" s="252">
        <f t="shared" si="1913"/>
        <v>2</v>
      </c>
      <c r="G382" s="252">
        <f t="shared" si="1914"/>
        <v>2</v>
      </c>
      <c r="H382" s="252">
        <f t="shared" si="1915"/>
        <v>2</v>
      </c>
      <c r="I382" s="252">
        <f t="shared" si="1916"/>
        <v>2</v>
      </c>
      <c r="J382" s="252">
        <f t="shared" si="1917"/>
        <v>2</v>
      </c>
      <c r="K382" s="252">
        <f t="shared" si="1918"/>
        <v>2</v>
      </c>
      <c r="L382" s="252">
        <f t="shared" si="1919"/>
        <v>2</v>
      </c>
      <c r="M382" s="252">
        <f t="shared" si="1920"/>
        <v>2</v>
      </c>
      <c r="N382" s="252">
        <f t="shared" si="1921"/>
        <v>1</v>
      </c>
      <c r="O382" s="253">
        <f t="shared" si="1922"/>
        <v>0</v>
      </c>
      <c r="P382" s="252">
        <f t="shared" si="1923"/>
        <v>0</v>
      </c>
      <c r="Q382" s="252">
        <f t="shared" si="1924"/>
        <v>0</v>
      </c>
      <c r="R382" s="252">
        <f t="shared" si="1925"/>
        <v>0</v>
      </c>
      <c r="S382" s="254">
        <f t="shared" si="1926"/>
        <v>0</v>
      </c>
      <c r="T382" s="255">
        <f t="shared" si="1927"/>
        <v>4</v>
      </c>
      <c r="U382" s="252">
        <f t="shared" si="1928"/>
        <v>11</v>
      </c>
      <c r="V382" s="252">
        <f t="shared" si="1929"/>
        <v>0</v>
      </c>
      <c r="W382" s="252">
        <f t="shared" si="1930"/>
        <v>0</v>
      </c>
      <c r="X382" s="254">
        <f t="shared" si="1931"/>
        <v>0</v>
      </c>
      <c r="Y382" s="256">
        <f t="shared" si="1932"/>
        <v>3</v>
      </c>
      <c r="Z382" s="252">
        <f t="shared" si="1933"/>
        <v>12</v>
      </c>
      <c r="AA382" s="252">
        <f t="shared" si="1934"/>
        <v>0</v>
      </c>
      <c r="AB382" s="252">
        <f t="shared" si="1935"/>
        <v>0</v>
      </c>
      <c r="AC382" s="254">
        <f t="shared" si="1936"/>
        <v>0</v>
      </c>
      <c r="AD382" s="255">
        <f t="shared" si="1937"/>
        <v>3</v>
      </c>
      <c r="AE382" s="252">
        <f t="shared" si="1938"/>
        <v>0</v>
      </c>
      <c r="AF382" s="252">
        <f t="shared" si="1939"/>
        <v>0</v>
      </c>
      <c r="AG382" s="252">
        <f t="shared" si="1940"/>
        <v>0</v>
      </c>
      <c r="AH382" s="254">
        <f t="shared" si="1941"/>
        <v>0</v>
      </c>
      <c r="AI382" s="257">
        <f t="shared" si="1942"/>
        <v>4</v>
      </c>
      <c r="AJ382" s="252">
        <f t="shared" si="1943"/>
        <v>0</v>
      </c>
      <c r="AK382" s="252">
        <f t="shared" si="1944"/>
        <v>0</v>
      </c>
      <c r="AL382" s="252">
        <f t="shared" si="1945"/>
        <v>0</v>
      </c>
      <c r="AM382" s="254">
        <f t="shared" si="1946"/>
        <v>0</v>
      </c>
      <c r="AN382" s="257">
        <f t="shared" si="1947"/>
        <v>4</v>
      </c>
      <c r="AO382" s="252">
        <f t="shared" si="1948"/>
        <v>12</v>
      </c>
      <c r="AP382" s="252">
        <f t="shared" si="1949"/>
        <v>0</v>
      </c>
      <c r="AQ382" s="252">
        <f t="shared" si="1950"/>
        <v>0</v>
      </c>
      <c r="AR382" s="254">
        <f t="shared" si="1951"/>
        <v>0</v>
      </c>
      <c r="AS382" s="257">
        <f t="shared" si="1952"/>
        <v>3</v>
      </c>
      <c r="AT382" s="252">
        <f t="shared" si="1953"/>
        <v>0</v>
      </c>
      <c r="AU382" s="252">
        <f t="shared" si="1954"/>
        <v>0</v>
      </c>
      <c r="AV382" s="252">
        <f t="shared" si="1955"/>
        <v>0</v>
      </c>
      <c r="AW382" s="254">
        <f t="shared" si="1956"/>
        <v>0</v>
      </c>
      <c r="AX382" s="258">
        <f t="shared" si="1957"/>
        <v>4</v>
      </c>
      <c r="AY382" s="252">
        <f t="shared" si="1958"/>
        <v>12</v>
      </c>
      <c r="AZ382" s="252">
        <f t="shared" si="1959"/>
        <v>0</v>
      </c>
      <c r="BA382" s="252">
        <f t="shared" si="1960"/>
        <v>0</v>
      </c>
      <c r="BB382" s="254">
        <f t="shared" si="1961"/>
        <v>0</v>
      </c>
      <c r="BC382" s="257">
        <f t="shared" si="1962"/>
        <v>3</v>
      </c>
      <c r="BD382" s="259">
        <f t="shared" si="1963"/>
        <v>7</v>
      </c>
      <c r="BE382" s="252">
        <f t="shared" si="1964"/>
        <v>0</v>
      </c>
      <c r="BF382" s="252">
        <f t="shared" si="1965"/>
        <v>0</v>
      </c>
      <c r="BG382" s="254">
        <f t="shared" si="1966"/>
        <v>0</v>
      </c>
      <c r="BH382" s="257">
        <f t="shared" si="1967"/>
        <v>3</v>
      </c>
      <c r="BI382" s="252">
        <f t="shared" si="1968"/>
        <v>0</v>
      </c>
      <c r="BJ382" s="252">
        <f t="shared" si="1969"/>
        <v>0</v>
      </c>
      <c r="BK382" s="252">
        <f t="shared" si="1970"/>
        <v>0</v>
      </c>
      <c r="BL382" s="254">
        <f t="shared" si="1971"/>
        <v>0</v>
      </c>
      <c r="BM382" s="260">
        <f t="shared" si="1972"/>
        <v>4</v>
      </c>
      <c r="BN382" s="252">
        <f t="shared" si="1973"/>
        <v>0</v>
      </c>
      <c r="BO382" s="252">
        <f t="shared" si="1974"/>
        <v>0</v>
      </c>
      <c r="BP382" s="252">
        <f t="shared" si="1975"/>
        <v>0</v>
      </c>
      <c r="BQ382" s="254">
        <f t="shared" si="1976"/>
        <v>0</v>
      </c>
      <c r="BR382" s="261">
        <f t="shared" si="1977"/>
        <v>4</v>
      </c>
      <c r="BS382" s="252">
        <f t="shared" si="1978"/>
        <v>12</v>
      </c>
      <c r="BT382" s="252">
        <f t="shared" si="1979"/>
        <v>0</v>
      </c>
      <c r="BU382" s="252">
        <f t="shared" si="1980"/>
        <v>0</v>
      </c>
      <c r="BV382" s="254">
        <f t="shared" si="1981"/>
        <v>0</v>
      </c>
      <c r="BW382" s="261">
        <f t="shared" si="1982"/>
        <v>3</v>
      </c>
      <c r="BX382" s="262">
        <v>83</v>
      </c>
      <c r="BY382" s="262">
        <v>83</v>
      </c>
      <c r="BZ382" s="246" t="e">
        <f t="shared" si="1983"/>
        <v>#VALUE!</v>
      </c>
      <c r="CA382" s="246">
        <f t="shared" si="1984"/>
        <v>20</v>
      </c>
      <c r="CB382" s="246" t="e">
        <f t="shared" si="1985"/>
        <v>#VALUE!</v>
      </c>
      <c r="CC382" s="246" t="e">
        <f t="shared" si="1986"/>
        <v>#VALUE!</v>
      </c>
      <c r="CD382" s="246" t="e">
        <f t="shared" si="1987"/>
        <v>#VALUE!</v>
      </c>
      <c r="CE382" s="246" t="e">
        <f t="shared" si="1988"/>
        <v>#VALUE!</v>
      </c>
      <c r="CF382" s="246" t="e">
        <f t="shared" si="1989"/>
        <v>#VALUE!</v>
      </c>
      <c r="CG382" s="246" t="e">
        <f t="shared" si="1990"/>
        <v>#VALUE!</v>
      </c>
      <c r="CH382" s="246" t="e">
        <f t="shared" si="1991"/>
        <v>#VALUE!</v>
      </c>
      <c r="CI382" s="246" t="e">
        <f t="shared" si="1992"/>
        <v>#VALUE!</v>
      </c>
      <c r="CJ382" s="246" t="e">
        <f t="shared" si="1993"/>
        <v>#VALUE!</v>
      </c>
      <c r="CK382" s="246" t="e">
        <f t="shared" si="1994"/>
        <v>#VALUE!</v>
      </c>
      <c r="CL382" s="246" t="e">
        <f t="shared" si="1995"/>
        <v>#VALUE!</v>
      </c>
      <c r="CM382" s="246" t="e">
        <f t="shared" si="1996"/>
        <v>#VALUE!</v>
      </c>
      <c r="CN382" s="246" t="e">
        <f t="shared" si="1997"/>
        <v>#VALUE!</v>
      </c>
      <c r="CO382" s="263" t="str">
        <f t="shared" si="1998"/>
        <v>2023PEC AI 240</v>
      </c>
      <c r="CP382" s="246" t="e">
        <f t="shared" si="1999"/>
        <v>#VALUE!</v>
      </c>
      <c r="CQ382" s="211"/>
      <c r="CR382" s="246">
        <f t="shared" si="2000"/>
        <v>20</v>
      </c>
      <c r="CS382" s="246" t="e">
        <f t="shared" si="2001"/>
        <v>#VALUE!</v>
      </c>
      <c r="CT382" s="246" t="e">
        <f t="shared" si="2002"/>
        <v>#VALUE!</v>
      </c>
      <c r="CU382" s="246" t="e">
        <f t="shared" si="2003"/>
        <v>#VALUE!</v>
      </c>
      <c r="CV382" s="246" t="e">
        <f t="shared" si="2004"/>
        <v>#VALUE!</v>
      </c>
      <c r="CW382" s="246" t="e">
        <f t="shared" si="2005"/>
        <v>#VALUE!</v>
      </c>
      <c r="CX382" s="246" t="e">
        <f t="shared" si="2006"/>
        <v>#VALUE!</v>
      </c>
      <c r="CY382" s="246" t="e">
        <f t="shared" si="2007"/>
        <v>#VALUE!</v>
      </c>
      <c r="CZ382" s="246" t="e">
        <f t="shared" si="2008"/>
        <v>#VALUE!</v>
      </c>
      <c r="DA382" s="246" t="e">
        <f t="shared" si="2009"/>
        <v>#VALUE!</v>
      </c>
      <c r="DB382" s="246" t="e">
        <f t="shared" si="2010"/>
        <v>#VALUE!</v>
      </c>
      <c r="DC382" s="246" t="e">
        <f t="shared" si="2011"/>
        <v>#VALUE!</v>
      </c>
      <c r="DD382" s="246" t="e">
        <f t="shared" si="2012"/>
        <v>#VALUE!</v>
      </c>
      <c r="DE382" s="212"/>
      <c r="DF382" s="212" t="e">
        <f t="shared" si="2013"/>
        <v>#VALUE!</v>
      </c>
      <c r="DG382" s="212"/>
      <c r="DH382" s="212"/>
      <c r="DI382" s="212"/>
      <c r="DJ382" s="212"/>
      <c r="DK382" s="212"/>
      <c r="DL382" s="212"/>
      <c r="DM382" s="212"/>
      <c r="DN382" s="212"/>
      <c r="DO382" s="212"/>
      <c r="DP382" s="212"/>
      <c r="DQ382" s="212"/>
      <c r="DR382" s="264">
        <f t="shared" si="2014"/>
        <v>83</v>
      </c>
      <c r="DS382" s="241">
        <f t="shared" si="2015"/>
        <v>17</v>
      </c>
      <c r="DT382" s="212">
        <f t="shared" si="2016"/>
        <v>11</v>
      </c>
      <c r="DU382" s="212">
        <f t="shared" si="2017"/>
        <v>12</v>
      </c>
      <c r="DV382" s="212">
        <f t="shared" si="2018"/>
        <v>12</v>
      </c>
      <c r="DW382" s="212">
        <f t="shared" si="2019"/>
        <v>12</v>
      </c>
      <c r="DX382" s="264">
        <f t="shared" si="2020"/>
        <v>7</v>
      </c>
      <c r="DY382" s="265">
        <f t="shared" si="2021"/>
        <v>12</v>
      </c>
      <c r="DZ382" s="212">
        <f t="shared" si="2022"/>
        <v>83</v>
      </c>
      <c r="EA382" s="212">
        <f t="shared" si="2023"/>
        <v>17</v>
      </c>
      <c r="EB382" s="212">
        <f t="shared" si="2024"/>
        <v>0</v>
      </c>
      <c r="EC382" s="212">
        <f t="shared" ref="EC382:ED382" si="2832">IF(ISEVEN($B382),DT382,0)</f>
        <v>11</v>
      </c>
      <c r="ED382" s="212">
        <f t="shared" si="2832"/>
        <v>12</v>
      </c>
      <c r="EE382" s="212">
        <f t="shared" ref="EE382:EF382" si="2833">IF(ISODD($B382),DU382,0)</f>
        <v>0</v>
      </c>
      <c r="EF382" s="212">
        <f t="shared" si="2833"/>
        <v>0</v>
      </c>
      <c r="EG382" s="212">
        <f t="shared" si="2027"/>
        <v>12</v>
      </c>
      <c r="EH382" s="212">
        <f t="shared" si="2028"/>
        <v>0</v>
      </c>
      <c r="EI382" s="212">
        <f t="shared" ref="EI382:EJ382" si="2834">IF(ISEVEN($B382),DW382,0)</f>
        <v>12</v>
      </c>
      <c r="EJ382" s="264">
        <f t="shared" si="2834"/>
        <v>7</v>
      </c>
      <c r="EK382" s="212">
        <f t="shared" ref="EK382:EL382" si="2835">IF(ISODD($B382),DX382,0)</f>
        <v>0</v>
      </c>
      <c r="EL382" s="212">
        <f t="shared" si="2835"/>
        <v>0</v>
      </c>
      <c r="EM382" s="212">
        <f t="shared" si="2031"/>
        <v>12</v>
      </c>
      <c r="EN382" s="212"/>
      <c r="EO382" s="212"/>
      <c r="EP382" s="241">
        <f t="shared" si="2032"/>
        <v>17</v>
      </c>
      <c r="EQ382" s="212">
        <f t="shared" si="2033"/>
        <v>14</v>
      </c>
      <c r="ER382" s="212">
        <f t="shared" si="2034"/>
        <v>15</v>
      </c>
      <c r="ES382" s="212">
        <f t="shared" si="2035"/>
        <v>15</v>
      </c>
      <c r="ET382" s="264">
        <f t="shared" si="2036"/>
        <v>9</v>
      </c>
      <c r="EU382" s="212">
        <f t="shared" si="2037"/>
        <v>13</v>
      </c>
      <c r="EV382" s="212"/>
      <c r="EW382" s="212">
        <f t="shared" si="2038"/>
        <v>83</v>
      </c>
      <c r="EX382" s="212">
        <f t="shared" si="2039"/>
        <v>17</v>
      </c>
      <c r="EY382" s="212">
        <f t="shared" si="2040"/>
        <v>0</v>
      </c>
      <c r="EZ382" s="212">
        <f t="shared" ref="EZ382:FA382" si="2836">IF(ISEVEN($B382),EQ382,0)</f>
        <v>14</v>
      </c>
      <c r="FA382" s="212">
        <f t="shared" si="2836"/>
        <v>15</v>
      </c>
      <c r="FB382" s="212">
        <f t="shared" ref="FB382:FC382" si="2837">IF(ISODD($B382),ER382,0)</f>
        <v>0</v>
      </c>
      <c r="FC382" s="212">
        <f t="shared" si="2837"/>
        <v>0</v>
      </c>
      <c r="FD382" s="212">
        <f t="shared" si="2043"/>
        <v>15</v>
      </c>
      <c r="FE382" s="212">
        <f t="shared" si="2044"/>
        <v>0</v>
      </c>
      <c r="FF382" s="264">
        <f t="shared" ref="FF382:FG382" si="2838">IF(ISEVEN($B382),ET382,0)</f>
        <v>9</v>
      </c>
      <c r="FG382" s="212">
        <f t="shared" si="2838"/>
        <v>13</v>
      </c>
      <c r="FH382" s="212">
        <f t="shared" si="2046"/>
        <v>0</v>
      </c>
      <c r="FI382" s="212">
        <v>0</v>
      </c>
      <c r="FJ382" s="212">
        <v>0</v>
      </c>
      <c r="FK382" s="212"/>
      <c r="FL382" s="212"/>
      <c r="FM382" s="262">
        <v>83</v>
      </c>
    </row>
    <row r="383" spans="1:169" ht="15.75" customHeight="1" x14ac:dyDescent="0.2">
      <c r="A383" s="247">
        <v>380</v>
      </c>
      <c r="B383" s="248">
        <v>213423243383</v>
      </c>
      <c r="C383" s="249" t="s">
        <v>655</v>
      </c>
      <c r="D383" s="250"/>
      <c r="E383" s="251" t="s">
        <v>654</v>
      </c>
      <c r="F383" s="252">
        <f t="shared" si="1913"/>
        <v>2</v>
      </c>
      <c r="G383" s="252">
        <f t="shared" si="1914"/>
        <v>2</v>
      </c>
      <c r="H383" s="252">
        <f t="shared" si="1915"/>
        <v>2</v>
      </c>
      <c r="I383" s="252">
        <f t="shared" si="1916"/>
        <v>2</v>
      </c>
      <c r="J383" s="252">
        <f t="shared" si="1917"/>
        <v>2</v>
      </c>
      <c r="K383" s="252">
        <f t="shared" si="1918"/>
        <v>1</v>
      </c>
      <c r="L383" s="252">
        <f t="shared" si="1919"/>
        <v>0</v>
      </c>
      <c r="M383" s="252">
        <f t="shared" si="1920"/>
        <v>0</v>
      </c>
      <c r="N383" s="252">
        <f t="shared" si="1921"/>
        <v>0</v>
      </c>
      <c r="O383" s="253">
        <f t="shared" si="1922"/>
        <v>0</v>
      </c>
      <c r="P383" s="252">
        <f t="shared" si="1923"/>
        <v>8</v>
      </c>
      <c r="Q383" s="252">
        <f t="shared" si="1924"/>
        <v>0</v>
      </c>
      <c r="R383" s="252">
        <f t="shared" si="1925"/>
        <v>0</v>
      </c>
      <c r="S383" s="254">
        <f t="shared" si="1926"/>
        <v>0</v>
      </c>
      <c r="T383" s="255">
        <f t="shared" si="1927"/>
        <v>3</v>
      </c>
      <c r="U383" s="252">
        <f t="shared" si="1928"/>
        <v>0</v>
      </c>
      <c r="V383" s="252">
        <f t="shared" si="1929"/>
        <v>0</v>
      </c>
      <c r="W383" s="252">
        <f t="shared" si="1930"/>
        <v>0</v>
      </c>
      <c r="X383" s="254">
        <f t="shared" si="1931"/>
        <v>0</v>
      </c>
      <c r="Y383" s="256">
        <f t="shared" si="1932"/>
        <v>4</v>
      </c>
      <c r="Z383" s="252">
        <f t="shared" si="1933"/>
        <v>0</v>
      </c>
      <c r="AA383" s="252">
        <f t="shared" si="1934"/>
        <v>0</v>
      </c>
      <c r="AB383" s="252">
        <f t="shared" si="1935"/>
        <v>0</v>
      </c>
      <c r="AC383" s="254">
        <f t="shared" si="1936"/>
        <v>0</v>
      </c>
      <c r="AD383" s="255">
        <f t="shared" si="1937"/>
        <v>4</v>
      </c>
      <c r="AE383" s="252">
        <f t="shared" si="1938"/>
        <v>8</v>
      </c>
      <c r="AF383" s="252">
        <f t="shared" si="1939"/>
        <v>0</v>
      </c>
      <c r="AG383" s="252">
        <f t="shared" si="1940"/>
        <v>0</v>
      </c>
      <c r="AH383" s="254">
        <f t="shared" si="1941"/>
        <v>0</v>
      </c>
      <c r="AI383" s="257">
        <f t="shared" si="1942"/>
        <v>3</v>
      </c>
      <c r="AJ383" s="252">
        <f t="shared" si="1943"/>
        <v>7</v>
      </c>
      <c r="AK383" s="252">
        <f t="shared" si="1944"/>
        <v>0</v>
      </c>
      <c r="AL383" s="252">
        <f t="shared" si="1945"/>
        <v>0</v>
      </c>
      <c r="AM383" s="254">
        <f t="shared" si="1946"/>
        <v>0</v>
      </c>
      <c r="AN383" s="257">
        <f t="shared" si="1947"/>
        <v>3</v>
      </c>
      <c r="AO383" s="252">
        <f t="shared" si="1948"/>
        <v>0</v>
      </c>
      <c r="AP383" s="252">
        <f t="shared" si="1949"/>
        <v>0</v>
      </c>
      <c r="AQ383" s="252">
        <f t="shared" si="1950"/>
        <v>0</v>
      </c>
      <c r="AR383" s="254">
        <f t="shared" si="1951"/>
        <v>0</v>
      </c>
      <c r="AS383" s="257">
        <f t="shared" si="1952"/>
        <v>4</v>
      </c>
      <c r="AT383" s="252">
        <f t="shared" si="1953"/>
        <v>8</v>
      </c>
      <c r="AU383" s="252">
        <f t="shared" si="1954"/>
        <v>0</v>
      </c>
      <c r="AV383" s="252">
        <f t="shared" si="1955"/>
        <v>0</v>
      </c>
      <c r="AW383" s="254">
        <f t="shared" si="1956"/>
        <v>0</v>
      </c>
      <c r="AX383" s="258">
        <f t="shared" si="1957"/>
        <v>3</v>
      </c>
      <c r="AY383" s="252">
        <f t="shared" si="1958"/>
        <v>0</v>
      </c>
      <c r="AZ383" s="252">
        <f t="shared" si="1959"/>
        <v>0</v>
      </c>
      <c r="BA383" s="252">
        <f t="shared" si="1960"/>
        <v>0</v>
      </c>
      <c r="BB383" s="254">
        <f t="shared" si="1961"/>
        <v>0</v>
      </c>
      <c r="BC383" s="257">
        <f t="shared" si="1962"/>
        <v>4</v>
      </c>
      <c r="BD383" s="252">
        <f t="shared" si="1963"/>
        <v>0</v>
      </c>
      <c r="BE383" s="252">
        <f t="shared" si="1964"/>
        <v>0</v>
      </c>
      <c r="BF383" s="252">
        <f t="shared" si="1965"/>
        <v>0</v>
      </c>
      <c r="BG383" s="254">
        <f t="shared" si="1966"/>
        <v>0</v>
      </c>
      <c r="BH383" s="257">
        <f t="shared" si="1967"/>
        <v>4</v>
      </c>
      <c r="BI383" s="259">
        <f t="shared" si="1968"/>
        <v>4</v>
      </c>
      <c r="BJ383" s="252">
        <f t="shared" si="1969"/>
        <v>0</v>
      </c>
      <c r="BK383" s="252">
        <f t="shared" si="1970"/>
        <v>0</v>
      </c>
      <c r="BL383" s="254">
        <f t="shared" si="1971"/>
        <v>0</v>
      </c>
      <c r="BM383" s="260">
        <f t="shared" si="1972"/>
        <v>3</v>
      </c>
      <c r="BN383" s="252">
        <f t="shared" si="1973"/>
        <v>8</v>
      </c>
      <c r="BO383" s="252">
        <f t="shared" si="1974"/>
        <v>0</v>
      </c>
      <c r="BP383" s="252">
        <f t="shared" si="1975"/>
        <v>0</v>
      </c>
      <c r="BQ383" s="254">
        <f t="shared" si="1976"/>
        <v>0</v>
      </c>
      <c r="BR383" s="261">
        <f t="shared" si="1977"/>
        <v>3</v>
      </c>
      <c r="BS383" s="252">
        <f t="shared" si="1978"/>
        <v>0</v>
      </c>
      <c r="BT383" s="252">
        <f t="shared" si="1979"/>
        <v>0</v>
      </c>
      <c r="BU383" s="252">
        <f t="shared" si="1980"/>
        <v>0</v>
      </c>
      <c r="BV383" s="254">
        <f t="shared" si="1981"/>
        <v>0</v>
      </c>
      <c r="BW383" s="261">
        <f t="shared" si="1982"/>
        <v>4</v>
      </c>
      <c r="BX383" s="262">
        <v>54</v>
      </c>
      <c r="BY383" s="262">
        <v>54</v>
      </c>
      <c r="BZ383" s="246" t="e">
        <f t="shared" si="1983"/>
        <v>#VALUE!</v>
      </c>
      <c r="CA383" s="246">
        <f t="shared" si="1984"/>
        <v>20</v>
      </c>
      <c r="CB383" s="246" t="e">
        <f t="shared" si="1985"/>
        <v>#VALUE!</v>
      </c>
      <c r="CC383" s="246" t="e">
        <f t="shared" si="1986"/>
        <v>#VALUE!</v>
      </c>
      <c r="CD383" s="246" t="e">
        <f t="shared" si="1987"/>
        <v>#VALUE!</v>
      </c>
      <c r="CE383" s="246" t="e">
        <f t="shared" si="1988"/>
        <v>#VALUE!</v>
      </c>
      <c r="CF383" s="246" t="e">
        <f t="shared" si="1989"/>
        <v>#VALUE!</v>
      </c>
      <c r="CG383" s="246" t="e">
        <f t="shared" si="1990"/>
        <v>#VALUE!</v>
      </c>
      <c r="CH383" s="246" t="e">
        <f t="shared" si="1991"/>
        <v>#VALUE!</v>
      </c>
      <c r="CI383" s="246" t="e">
        <f t="shared" si="1992"/>
        <v>#VALUE!</v>
      </c>
      <c r="CJ383" s="246" t="e">
        <f t="shared" si="1993"/>
        <v>#VALUE!</v>
      </c>
      <c r="CK383" s="246" t="e">
        <f t="shared" si="1994"/>
        <v>#VALUE!</v>
      </c>
      <c r="CL383" s="246" t="e">
        <f t="shared" si="1995"/>
        <v>#VALUE!</v>
      </c>
      <c r="CM383" s="246" t="e">
        <f t="shared" si="1996"/>
        <v>#VALUE!</v>
      </c>
      <c r="CN383" s="246" t="e">
        <f t="shared" si="1997"/>
        <v>#VALUE!</v>
      </c>
      <c r="CO383" s="263" t="str">
        <f t="shared" si="1998"/>
        <v>2023PEC AI 388</v>
      </c>
      <c r="CP383" s="246" t="e">
        <f t="shared" si="1999"/>
        <v>#VALUE!</v>
      </c>
      <c r="CQ383" s="211"/>
      <c r="CR383" s="246">
        <f t="shared" si="2000"/>
        <v>20</v>
      </c>
      <c r="CS383" s="246" t="e">
        <f t="shared" si="2001"/>
        <v>#VALUE!</v>
      </c>
      <c r="CT383" s="246" t="e">
        <f t="shared" si="2002"/>
        <v>#VALUE!</v>
      </c>
      <c r="CU383" s="246" t="e">
        <f t="shared" si="2003"/>
        <v>#VALUE!</v>
      </c>
      <c r="CV383" s="246" t="e">
        <f t="shared" si="2004"/>
        <v>#VALUE!</v>
      </c>
      <c r="CW383" s="246" t="e">
        <f t="shared" si="2005"/>
        <v>#VALUE!</v>
      </c>
      <c r="CX383" s="246" t="e">
        <f t="shared" si="2006"/>
        <v>#VALUE!</v>
      </c>
      <c r="CY383" s="246" t="e">
        <f t="shared" si="2007"/>
        <v>#VALUE!</v>
      </c>
      <c r="CZ383" s="246" t="e">
        <f t="shared" si="2008"/>
        <v>#VALUE!</v>
      </c>
      <c r="DA383" s="246" t="e">
        <f t="shared" si="2009"/>
        <v>#VALUE!</v>
      </c>
      <c r="DB383" s="246" t="e">
        <f t="shared" si="2010"/>
        <v>#VALUE!</v>
      </c>
      <c r="DC383" s="246" t="e">
        <f t="shared" si="2011"/>
        <v>#VALUE!</v>
      </c>
      <c r="DD383" s="246" t="e">
        <f t="shared" si="2012"/>
        <v>#VALUE!</v>
      </c>
      <c r="DE383" s="212"/>
      <c r="DF383" s="212" t="e">
        <f t="shared" si="2013"/>
        <v>#VALUE!</v>
      </c>
      <c r="DG383" s="212"/>
      <c r="DH383" s="212"/>
      <c r="DI383" s="212"/>
      <c r="DJ383" s="212"/>
      <c r="DK383" s="212"/>
      <c r="DL383" s="212"/>
      <c r="DM383" s="212"/>
      <c r="DN383" s="212"/>
      <c r="DO383" s="212"/>
      <c r="DP383" s="212"/>
      <c r="DQ383" s="212"/>
      <c r="DR383" s="264">
        <f t="shared" si="2014"/>
        <v>54</v>
      </c>
      <c r="DS383" s="241">
        <f t="shared" si="2015"/>
        <v>11</v>
      </c>
      <c r="DT383" s="212">
        <f t="shared" si="2016"/>
        <v>8</v>
      </c>
      <c r="DU383" s="212">
        <f t="shared" si="2017"/>
        <v>8</v>
      </c>
      <c r="DV383" s="212">
        <f t="shared" si="2018"/>
        <v>7</v>
      </c>
      <c r="DW383" s="212">
        <f t="shared" si="2019"/>
        <v>8</v>
      </c>
      <c r="DX383" s="264">
        <f t="shared" si="2020"/>
        <v>4</v>
      </c>
      <c r="DY383" s="265">
        <f t="shared" si="2021"/>
        <v>8</v>
      </c>
      <c r="DZ383" s="212">
        <f t="shared" si="2022"/>
        <v>54</v>
      </c>
      <c r="EA383" s="212">
        <f t="shared" si="2023"/>
        <v>11</v>
      </c>
      <c r="EB383" s="212">
        <f t="shared" si="2024"/>
        <v>8</v>
      </c>
      <c r="EC383" s="212">
        <f t="shared" ref="EC383:ED383" si="2839">IF(ISEVEN($B383),DT383,0)</f>
        <v>0</v>
      </c>
      <c r="ED383" s="212">
        <f t="shared" si="2839"/>
        <v>0</v>
      </c>
      <c r="EE383" s="212">
        <f t="shared" ref="EE383:EF383" si="2840">IF(ISODD($B383),DU383,0)</f>
        <v>8</v>
      </c>
      <c r="EF383" s="212">
        <f t="shared" si="2840"/>
        <v>7</v>
      </c>
      <c r="EG383" s="212">
        <f t="shared" si="2027"/>
        <v>0</v>
      </c>
      <c r="EH383" s="212">
        <f t="shared" si="2028"/>
        <v>8</v>
      </c>
      <c r="EI383" s="212">
        <f t="shared" ref="EI383:EJ383" si="2841">IF(ISEVEN($B383),DW383,0)</f>
        <v>0</v>
      </c>
      <c r="EJ383" s="212">
        <f t="shared" si="2841"/>
        <v>0</v>
      </c>
      <c r="EK383" s="264">
        <f t="shared" ref="EK383:EL383" si="2842">IF(ISODD($B383),DX383,0)</f>
        <v>4</v>
      </c>
      <c r="EL383" s="212">
        <f t="shared" si="2842"/>
        <v>8</v>
      </c>
      <c r="EM383" s="212">
        <f t="shared" si="2031"/>
        <v>0</v>
      </c>
      <c r="EN383" s="212"/>
      <c r="EO383" s="212"/>
      <c r="EP383" s="241">
        <f t="shared" si="2032"/>
        <v>11</v>
      </c>
      <c r="EQ383" s="212">
        <f t="shared" si="2033"/>
        <v>10</v>
      </c>
      <c r="ER383" s="212">
        <f t="shared" si="2034"/>
        <v>10</v>
      </c>
      <c r="ES383" s="212">
        <f t="shared" si="2035"/>
        <v>9</v>
      </c>
      <c r="ET383" s="264">
        <f t="shared" si="2036"/>
        <v>5</v>
      </c>
      <c r="EU383" s="212">
        <f t="shared" si="2037"/>
        <v>9</v>
      </c>
      <c r="EV383" s="212"/>
      <c r="EW383" s="212">
        <f t="shared" si="2038"/>
        <v>54</v>
      </c>
      <c r="EX383" s="212">
        <f t="shared" si="2039"/>
        <v>11</v>
      </c>
      <c r="EY383" s="212">
        <f t="shared" si="2040"/>
        <v>10</v>
      </c>
      <c r="EZ383" s="212">
        <f t="shared" ref="EZ383:FA383" si="2843">IF(ISEVEN($B383),EQ383,0)</f>
        <v>0</v>
      </c>
      <c r="FA383" s="212">
        <f t="shared" si="2843"/>
        <v>0</v>
      </c>
      <c r="FB383" s="212">
        <f t="shared" ref="FB383:FC383" si="2844">IF(ISODD($B383),ER383,0)</f>
        <v>10</v>
      </c>
      <c r="FC383" s="212">
        <f t="shared" si="2844"/>
        <v>9</v>
      </c>
      <c r="FD383" s="212">
        <f t="shared" si="2043"/>
        <v>0</v>
      </c>
      <c r="FE383" s="264">
        <f t="shared" si="2044"/>
        <v>5</v>
      </c>
      <c r="FF383" s="212">
        <f t="shared" ref="FF383:FG383" si="2845">IF(ISEVEN($B383),ET383,0)</f>
        <v>0</v>
      </c>
      <c r="FG383" s="212">
        <f t="shared" si="2845"/>
        <v>0</v>
      </c>
      <c r="FH383" s="212">
        <f t="shared" si="2046"/>
        <v>9</v>
      </c>
      <c r="FI383" s="212">
        <v>0</v>
      </c>
      <c r="FJ383" s="212">
        <v>0</v>
      </c>
      <c r="FK383" s="212"/>
      <c r="FL383" s="212"/>
      <c r="FM383" s="262">
        <v>54</v>
      </c>
    </row>
    <row r="384" spans="1:169" ht="15.75" customHeight="1" x14ac:dyDescent="0.2">
      <c r="A384" s="268">
        <v>381</v>
      </c>
      <c r="B384" s="266">
        <v>213423243384</v>
      </c>
      <c r="C384" s="266" t="s">
        <v>361</v>
      </c>
      <c r="D384" s="250"/>
      <c r="E384" s="267" t="s">
        <v>362</v>
      </c>
      <c r="F384" s="252">
        <f t="shared" si="1913"/>
        <v>2</v>
      </c>
      <c r="G384" s="252">
        <f t="shared" si="1914"/>
        <v>2</v>
      </c>
      <c r="H384" s="252">
        <f t="shared" si="1915"/>
        <v>2</v>
      </c>
      <c r="I384" s="252">
        <f t="shared" si="1916"/>
        <v>2</v>
      </c>
      <c r="J384" s="252">
        <f t="shared" si="1917"/>
        <v>2</v>
      </c>
      <c r="K384" s="252">
        <f t="shared" si="1918"/>
        <v>2</v>
      </c>
      <c r="L384" s="252">
        <f t="shared" si="1919"/>
        <v>2</v>
      </c>
      <c r="M384" s="252">
        <f t="shared" si="1920"/>
        <v>2</v>
      </c>
      <c r="N384" s="252">
        <f t="shared" si="1921"/>
        <v>2</v>
      </c>
      <c r="O384" s="253">
        <f t="shared" si="1922"/>
        <v>0</v>
      </c>
      <c r="P384" s="252">
        <f t="shared" si="1923"/>
        <v>0</v>
      </c>
      <c r="Q384" s="252">
        <f t="shared" si="1924"/>
        <v>0</v>
      </c>
      <c r="R384" s="252">
        <f t="shared" si="1925"/>
        <v>0</v>
      </c>
      <c r="S384" s="254">
        <f t="shared" si="1926"/>
        <v>0</v>
      </c>
      <c r="T384" s="255">
        <f t="shared" si="1927"/>
        <v>4</v>
      </c>
      <c r="U384" s="252">
        <f t="shared" si="1928"/>
        <v>12</v>
      </c>
      <c r="V384" s="252">
        <f t="shared" si="1929"/>
        <v>0</v>
      </c>
      <c r="W384" s="252">
        <f t="shared" si="1930"/>
        <v>0</v>
      </c>
      <c r="X384" s="254">
        <f t="shared" si="1931"/>
        <v>0</v>
      </c>
      <c r="Y384" s="256">
        <f t="shared" si="1932"/>
        <v>3</v>
      </c>
      <c r="Z384" s="252">
        <f t="shared" si="1933"/>
        <v>13</v>
      </c>
      <c r="AA384" s="252">
        <f t="shared" si="1934"/>
        <v>0</v>
      </c>
      <c r="AB384" s="252">
        <f t="shared" si="1935"/>
        <v>0</v>
      </c>
      <c r="AC384" s="254">
        <f t="shared" si="1936"/>
        <v>0</v>
      </c>
      <c r="AD384" s="255">
        <f t="shared" si="1937"/>
        <v>3</v>
      </c>
      <c r="AE384" s="252">
        <f t="shared" si="1938"/>
        <v>0</v>
      </c>
      <c r="AF384" s="252">
        <f t="shared" si="1939"/>
        <v>0</v>
      </c>
      <c r="AG384" s="252">
        <f t="shared" si="1940"/>
        <v>0</v>
      </c>
      <c r="AH384" s="254">
        <f t="shared" si="1941"/>
        <v>0</v>
      </c>
      <c r="AI384" s="257">
        <f t="shared" si="1942"/>
        <v>4</v>
      </c>
      <c r="AJ384" s="252">
        <f t="shared" si="1943"/>
        <v>0</v>
      </c>
      <c r="AK384" s="252">
        <f t="shared" si="1944"/>
        <v>0</v>
      </c>
      <c r="AL384" s="252">
        <f t="shared" si="1945"/>
        <v>0</v>
      </c>
      <c r="AM384" s="254">
        <f t="shared" si="1946"/>
        <v>0</v>
      </c>
      <c r="AN384" s="257">
        <f t="shared" si="1947"/>
        <v>4</v>
      </c>
      <c r="AO384" s="252">
        <f t="shared" si="1948"/>
        <v>13</v>
      </c>
      <c r="AP384" s="252">
        <f t="shared" si="1949"/>
        <v>0</v>
      </c>
      <c r="AQ384" s="252">
        <f t="shared" si="1950"/>
        <v>0</v>
      </c>
      <c r="AR384" s="254">
        <f t="shared" si="1951"/>
        <v>0</v>
      </c>
      <c r="AS384" s="257">
        <f t="shared" si="1952"/>
        <v>3</v>
      </c>
      <c r="AT384" s="252">
        <f t="shared" si="1953"/>
        <v>0</v>
      </c>
      <c r="AU384" s="252">
        <f t="shared" si="1954"/>
        <v>0</v>
      </c>
      <c r="AV384" s="252">
        <f t="shared" si="1955"/>
        <v>0</v>
      </c>
      <c r="AW384" s="254">
        <f t="shared" si="1956"/>
        <v>0</v>
      </c>
      <c r="AX384" s="258">
        <f t="shared" si="1957"/>
        <v>4</v>
      </c>
      <c r="AY384" s="252">
        <f t="shared" si="1958"/>
        <v>13</v>
      </c>
      <c r="AZ384" s="252">
        <f t="shared" si="1959"/>
        <v>0</v>
      </c>
      <c r="BA384" s="252">
        <f t="shared" si="1960"/>
        <v>0</v>
      </c>
      <c r="BB384" s="254">
        <f t="shared" si="1961"/>
        <v>0</v>
      </c>
      <c r="BC384" s="257">
        <f t="shared" si="1962"/>
        <v>3</v>
      </c>
      <c r="BD384" s="259">
        <f t="shared" si="1963"/>
        <v>7</v>
      </c>
      <c r="BE384" s="252">
        <f t="shared" si="1964"/>
        <v>0</v>
      </c>
      <c r="BF384" s="252">
        <f t="shared" si="1965"/>
        <v>0</v>
      </c>
      <c r="BG384" s="254">
        <f t="shared" si="1966"/>
        <v>0</v>
      </c>
      <c r="BH384" s="257">
        <f t="shared" si="1967"/>
        <v>3</v>
      </c>
      <c r="BI384" s="252">
        <f t="shared" si="1968"/>
        <v>0</v>
      </c>
      <c r="BJ384" s="252">
        <f t="shared" si="1969"/>
        <v>0</v>
      </c>
      <c r="BK384" s="252">
        <f t="shared" si="1970"/>
        <v>0</v>
      </c>
      <c r="BL384" s="254">
        <f t="shared" si="1971"/>
        <v>0</v>
      </c>
      <c r="BM384" s="260">
        <f t="shared" si="1972"/>
        <v>4</v>
      </c>
      <c r="BN384" s="252">
        <f t="shared" si="1973"/>
        <v>0</v>
      </c>
      <c r="BO384" s="252">
        <f t="shared" si="1974"/>
        <v>0</v>
      </c>
      <c r="BP384" s="252">
        <f t="shared" si="1975"/>
        <v>0</v>
      </c>
      <c r="BQ384" s="254">
        <f t="shared" si="1976"/>
        <v>0</v>
      </c>
      <c r="BR384" s="261">
        <f t="shared" si="1977"/>
        <v>4</v>
      </c>
      <c r="BS384" s="252">
        <f t="shared" si="1978"/>
        <v>14</v>
      </c>
      <c r="BT384" s="252">
        <f t="shared" si="1979"/>
        <v>0</v>
      </c>
      <c r="BU384" s="252">
        <f t="shared" si="1980"/>
        <v>0</v>
      </c>
      <c r="BV384" s="254">
        <f t="shared" si="1981"/>
        <v>0</v>
      </c>
      <c r="BW384" s="261">
        <f t="shared" si="1982"/>
        <v>3</v>
      </c>
      <c r="BX384" s="262">
        <v>90</v>
      </c>
      <c r="BY384" s="262">
        <v>90</v>
      </c>
      <c r="BZ384" s="246" t="e">
        <f t="shared" si="1983"/>
        <v>#VALUE!</v>
      </c>
      <c r="CA384" s="246">
        <f t="shared" si="1984"/>
        <v>18</v>
      </c>
      <c r="CB384" s="246" t="e">
        <f t="shared" si="1985"/>
        <v>#VALUE!</v>
      </c>
      <c r="CC384" s="246" t="e">
        <f t="shared" si="1986"/>
        <v>#VALUE!</v>
      </c>
      <c r="CD384" s="246" t="e">
        <f t="shared" si="1987"/>
        <v>#VALUE!</v>
      </c>
      <c r="CE384" s="246" t="e">
        <f t="shared" si="1988"/>
        <v>#VALUE!</v>
      </c>
      <c r="CF384" s="246" t="e">
        <f t="shared" si="1989"/>
        <v>#VALUE!</v>
      </c>
      <c r="CG384" s="246" t="e">
        <f t="shared" si="1990"/>
        <v>#VALUE!</v>
      </c>
      <c r="CH384" s="246" t="e">
        <f t="shared" si="1991"/>
        <v>#VALUE!</v>
      </c>
      <c r="CI384" s="246" t="e">
        <f t="shared" si="1992"/>
        <v>#VALUE!</v>
      </c>
      <c r="CJ384" s="246" t="e">
        <f t="shared" si="1993"/>
        <v>#VALUE!</v>
      </c>
      <c r="CK384" s="246" t="e">
        <f t="shared" si="1994"/>
        <v>#VALUE!</v>
      </c>
      <c r="CL384" s="246" t="e">
        <f t="shared" si="1995"/>
        <v>#VALUE!</v>
      </c>
      <c r="CM384" s="246" t="e">
        <f t="shared" si="1996"/>
        <v>#VALUE!</v>
      </c>
      <c r="CN384" s="246" t="e">
        <f t="shared" si="1997"/>
        <v>#VALUE!</v>
      </c>
      <c r="CO384" s="263" t="str">
        <f t="shared" si="1998"/>
        <v>2023PEC AI 241</v>
      </c>
      <c r="CP384" s="246" t="e">
        <f t="shared" si="1999"/>
        <v>#VALUE!</v>
      </c>
      <c r="CQ384" s="211"/>
      <c r="CR384" s="246">
        <f t="shared" si="2000"/>
        <v>17</v>
      </c>
      <c r="CS384" s="246" t="e">
        <f t="shared" si="2001"/>
        <v>#VALUE!</v>
      </c>
      <c r="CT384" s="246" t="e">
        <f t="shared" si="2002"/>
        <v>#VALUE!</v>
      </c>
      <c r="CU384" s="246" t="e">
        <f t="shared" si="2003"/>
        <v>#VALUE!</v>
      </c>
      <c r="CV384" s="246" t="e">
        <f t="shared" si="2004"/>
        <v>#VALUE!</v>
      </c>
      <c r="CW384" s="246" t="e">
        <f t="shared" si="2005"/>
        <v>#VALUE!</v>
      </c>
      <c r="CX384" s="246" t="e">
        <f t="shared" si="2006"/>
        <v>#VALUE!</v>
      </c>
      <c r="CY384" s="246" t="e">
        <f t="shared" si="2007"/>
        <v>#VALUE!</v>
      </c>
      <c r="CZ384" s="246" t="e">
        <f t="shared" si="2008"/>
        <v>#VALUE!</v>
      </c>
      <c r="DA384" s="246" t="e">
        <f t="shared" si="2009"/>
        <v>#VALUE!</v>
      </c>
      <c r="DB384" s="246" t="e">
        <f t="shared" si="2010"/>
        <v>#VALUE!</v>
      </c>
      <c r="DC384" s="246" t="e">
        <f t="shared" si="2011"/>
        <v>#VALUE!</v>
      </c>
      <c r="DD384" s="246" t="e">
        <f t="shared" si="2012"/>
        <v>#VALUE!</v>
      </c>
      <c r="DE384" s="212"/>
      <c r="DF384" s="212" t="e">
        <f t="shared" si="2013"/>
        <v>#VALUE!</v>
      </c>
      <c r="DG384" s="212"/>
      <c r="DH384" s="212"/>
      <c r="DI384" s="212"/>
      <c r="DJ384" s="212"/>
      <c r="DK384" s="212"/>
      <c r="DL384" s="212"/>
      <c r="DM384" s="212"/>
      <c r="DN384" s="212"/>
      <c r="DO384" s="212"/>
      <c r="DP384" s="212"/>
      <c r="DQ384" s="212"/>
      <c r="DR384" s="264">
        <f t="shared" si="2014"/>
        <v>90</v>
      </c>
      <c r="DS384" s="241">
        <f t="shared" si="2015"/>
        <v>18</v>
      </c>
      <c r="DT384" s="212">
        <f t="shared" si="2016"/>
        <v>12</v>
      </c>
      <c r="DU384" s="212">
        <f t="shared" si="2017"/>
        <v>13</v>
      </c>
      <c r="DV384" s="212">
        <f t="shared" si="2018"/>
        <v>13</v>
      </c>
      <c r="DW384" s="212">
        <f t="shared" si="2019"/>
        <v>13</v>
      </c>
      <c r="DX384" s="264">
        <f t="shared" si="2020"/>
        <v>7</v>
      </c>
      <c r="DY384" s="265">
        <f t="shared" si="2021"/>
        <v>14</v>
      </c>
      <c r="DZ384" s="212">
        <f t="shared" si="2022"/>
        <v>90</v>
      </c>
      <c r="EA384" s="212">
        <f t="shared" si="2023"/>
        <v>18</v>
      </c>
      <c r="EB384" s="212">
        <f t="shared" si="2024"/>
        <v>0</v>
      </c>
      <c r="EC384" s="212">
        <f t="shared" ref="EC384:ED384" si="2846">IF(ISEVEN($B384),DT384,0)</f>
        <v>12</v>
      </c>
      <c r="ED384" s="212">
        <f t="shared" si="2846"/>
        <v>13</v>
      </c>
      <c r="EE384" s="212">
        <f t="shared" ref="EE384:EF384" si="2847">IF(ISODD($B384),DU384,0)</f>
        <v>0</v>
      </c>
      <c r="EF384" s="212">
        <f t="shared" si="2847"/>
        <v>0</v>
      </c>
      <c r="EG384" s="212">
        <f t="shared" si="2027"/>
        <v>13</v>
      </c>
      <c r="EH384" s="212">
        <f t="shared" si="2028"/>
        <v>0</v>
      </c>
      <c r="EI384" s="212">
        <f t="shared" ref="EI384:EJ384" si="2848">IF(ISEVEN($B384),DW384,0)</f>
        <v>13</v>
      </c>
      <c r="EJ384" s="264">
        <f t="shared" si="2848"/>
        <v>7</v>
      </c>
      <c r="EK384" s="212">
        <f t="shared" ref="EK384:EL384" si="2849">IF(ISODD($B384),DX384,0)</f>
        <v>0</v>
      </c>
      <c r="EL384" s="212">
        <f t="shared" si="2849"/>
        <v>0</v>
      </c>
      <c r="EM384" s="212">
        <f t="shared" si="2031"/>
        <v>14</v>
      </c>
      <c r="EN384" s="212"/>
      <c r="EO384" s="212"/>
      <c r="EP384" s="241">
        <f t="shared" si="2032"/>
        <v>18</v>
      </c>
      <c r="EQ384" s="212">
        <f t="shared" si="2033"/>
        <v>15</v>
      </c>
      <c r="ER384" s="212">
        <f t="shared" si="2034"/>
        <v>16</v>
      </c>
      <c r="ES384" s="212">
        <f t="shared" si="2035"/>
        <v>16</v>
      </c>
      <c r="ET384" s="264">
        <f t="shared" si="2036"/>
        <v>11</v>
      </c>
      <c r="EU384" s="212">
        <f t="shared" si="2037"/>
        <v>14</v>
      </c>
      <c r="EV384" s="212"/>
      <c r="EW384" s="212">
        <f t="shared" si="2038"/>
        <v>90</v>
      </c>
      <c r="EX384" s="212">
        <f t="shared" si="2039"/>
        <v>18</v>
      </c>
      <c r="EY384" s="212">
        <f t="shared" si="2040"/>
        <v>0</v>
      </c>
      <c r="EZ384" s="212">
        <f t="shared" ref="EZ384:FA384" si="2850">IF(ISEVEN($B384),EQ384,0)</f>
        <v>15</v>
      </c>
      <c r="FA384" s="212">
        <f t="shared" si="2850"/>
        <v>16</v>
      </c>
      <c r="FB384" s="212">
        <f t="shared" ref="FB384:FC384" si="2851">IF(ISODD($B384),ER384,0)</f>
        <v>0</v>
      </c>
      <c r="FC384" s="212">
        <f t="shared" si="2851"/>
        <v>0</v>
      </c>
      <c r="FD384" s="212">
        <f t="shared" si="2043"/>
        <v>16</v>
      </c>
      <c r="FE384" s="212">
        <f t="shared" si="2044"/>
        <v>0</v>
      </c>
      <c r="FF384" s="264">
        <f t="shared" ref="FF384:FG384" si="2852">IF(ISEVEN($B384),ET384,0)</f>
        <v>11</v>
      </c>
      <c r="FG384" s="212">
        <f t="shared" si="2852"/>
        <v>14</v>
      </c>
      <c r="FH384" s="212">
        <f t="shared" si="2046"/>
        <v>0</v>
      </c>
      <c r="FI384" s="212">
        <v>0</v>
      </c>
      <c r="FJ384" s="212">
        <v>0</v>
      </c>
      <c r="FK384" s="212"/>
      <c r="FL384" s="212"/>
      <c r="FM384" s="262">
        <v>90</v>
      </c>
    </row>
    <row r="385" spans="1:169" ht="15.75" customHeight="1" x14ac:dyDescent="0.2">
      <c r="A385" s="247">
        <v>382</v>
      </c>
      <c r="B385" s="248">
        <v>213423243385</v>
      </c>
      <c r="C385" s="249" t="s">
        <v>655</v>
      </c>
      <c r="D385" s="250"/>
      <c r="E385" s="251" t="s">
        <v>1688</v>
      </c>
      <c r="F385" s="252">
        <f t="shared" si="1913"/>
        <v>2</v>
      </c>
      <c r="G385" s="252">
        <f t="shared" si="1914"/>
        <v>2</v>
      </c>
      <c r="H385" s="252">
        <f t="shared" si="1915"/>
        <v>2</v>
      </c>
      <c r="I385" s="252">
        <f t="shared" si="1916"/>
        <v>2</v>
      </c>
      <c r="J385" s="252">
        <f t="shared" si="1917"/>
        <v>2</v>
      </c>
      <c r="K385" s="252">
        <f t="shared" si="1918"/>
        <v>2</v>
      </c>
      <c r="L385" s="252">
        <f t="shared" si="1919"/>
        <v>2</v>
      </c>
      <c r="M385" s="252">
        <f t="shared" si="1920"/>
        <v>2</v>
      </c>
      <c r="N385" s="252">
        <f t="shared" si="1921"/>
        <v>0</v>
      </c>
      <c r="O385" s="253">
        <f t="shared" si="1922"/>
        <v>0</v>
      </c>
      <c r="P385" s="252">
        <f t="shared" si="1923"/>
        <v>12</v>
      </c>
      <c r="Q385" s="252">
        <f t="shared" si="1924"/>
        <v>0</v>
      </c>
      <c r="R385" s="252">
        <f t="shared" si="1925"/>
        <v>0</v>
      </c>
      <c r="S385" s="254">
        <f t="shared" si="1926"/>
        <v>0</v>
      </c>
      <c r="T385" s="255">
        <f t="shared" si="1927"/>
        <v>3</v>
      </c>
      <c r="U385" s="252">
        <f t="shared" si="1928"/>
        <v>0</v>
      </c>
      <c r="V385" s="252">
        <f t="shared" si="1929"/>
        <v>0</v>
      </c>
      <c r="W385" s="252">
        <f t="shared" si="1930"/>
        <v>0</v>
      </c>
      <c r="X385" s="254">
        <f t="shared" si="1931"/>
        <v>0</v>
      </c>
      <c r="Y385" s="256">
        <f t="shared" si="1932"/>
        <v>4</v>
      </c>
      <c r="Z385" s="252">
        <f t="shared" si="1933"/>
        <v>0</v>
      </c>
      <c r="AA385" s="252">
        <f t="shared" si="1934"/>
        <v>0</v>
      </c>
      <c r="AB385" s="252">
        <f t="shared" si="1935"/>
        <v>0</v>
      </c>
      <c r="AC385" s="254">
        <f t="shared" si="1936"/>
        <v>0</v>
      </c>
      <c r="AD385" s="255">
        <f t="shared" si="1937"/>
        <v>4</v>
      </c>
      <c r="AE385" s="252">
        <f t="shared" si="1938"/>
        <v>12</v>
      </c>
      <c r="AF385" s="252">
        <f t="shared" si="1939"/>
        <v>0</v>
      </c>
      <c r="AG385" s="252">
        <f t="shared" si="1940"/>
        <v>0</v>
      </c>
      <c r="AH385" s="254">
        <f t="shared" si="1941"/>
        <v>0</v>
      </c>
      <c r="AI385" s="257">
        <f t="shared" si="1942"/>
        <v>3</v>
      </c>
      <c r="AJ385" s="252">
        <f t="shared" si="1943"/>
        <v>10</v>
      </c>
      <c r="AK385" s="252">
        <f t="shared" si="1944"/>
        <v>0</v>
      </c>
      <c r="AL385" s="252">
        <f t="shared" si="1945"/>
        <v>0</v>
      </c>
      <c r="AM385" s="254">
        <f t="shared" si="1946"/>
        <v>0</v>
      </c>
      <c r="AN385" s="257">
        <f t="shared" si="1947"/>
        <v>3</v>
      </c>
      <c r="AO385" s="252">
        <f t="shared" si="1948"/>
        <v>0</v>
      </c>
      <c r="AP385" s="252">
        <f t="shared" si="1949"/>
        <v>0</v>
      </c>
      <c r="AQ385" s="252">
        <f t="shared" si="1950"/>
        <v>0</v>
      </c>
      <c r="AR385" s="254">
        <f t="shared" si="1951"/>
        <v>0</v>
      </c>
      <c r="AS385" s="257">
        <f t="shared" si="1952"/>
        <v>4</v>
      </c>
      <c r="AT385" s="252">
        <f t="shared" si="1953"/>
        <v>12</v>
      </c>
      <c r="AU385" s="252">
        <f t="shared" si="1954"/>
        <v>0</v>
      </c>
      <c r="AV385" s="252">
        <f t="shared" si="1955"/>
        <v>0</v>
      </c>
      <c r="AW385" s="254">
        <f t="shared" si="1956"/>
        <v>0</v>
      </c>
      <c r="AX385" s="258">
        <f t="shared" si="1957"/>
        <v>3</v>
      </c>
      <c r="AY385" s="252">
        <f t="shared" si="1958"/>
        <v>0</v>
      </c>
      <c r="AZ385" s="252">
        <f t="shared" si="1959"/>
        <v>0</v>
      </c>
      <c r="BA385" s="252">
        <f t="shared" si="1960"/>
        <v>0</v>
      </c>
      <c r="BB385" s="254">
        <f t="shared" si="1961"/>
        <v>0</v>
      </c>
      <c r="BC385" s="257">
        <f t="shared" si="1962"/>
        <v>4</v>
      </c>
      <c r="BD385" s="252">
        <f t="shared" si="1963"/>
        <v>0</v>
      </c>
      <c r="BE385" s="252">
        <f t="shared" si="1964"/>
        <v>0</v>
      </c>
      <c r="BF385" s="252">
        <f t="shared" si="1965"/>
        <v>0</v>
      </c>
      <c r="BG385" s="254">
        <f t="shared" si="1966"/>
        <v>0</v>
      </c>
      <c r="BH385" s="257">
        <f t="shared" si="1967"/>
        <v>4</v>
      </c>
      <c r="BI385" s="259">
        <f t="shared" si="1968"/>
        <v>8</v>
      </c>
      <c r="BJ385" s="252">
        <f t="shared" si="1969"/>
        <v>0</v>
      </c>
      <c r="BK385" s="252">
        <f t="shared" si="1970"/>
        <v>0</v>
      </c>
      <c r="BL385" s="254">
        <f t="shared" si="1971"/>
        <v>0</v>
      </c>
      <c r="BM385" s="260">
        <f t="shared" si="1972"/>
        <v>3</v>
      </c>
      <c r="BN385" s="252">
        <f t="shared" si="1973"/>
        <v>12</v>
      </c>
      <c r="BO385" s="252">
        <f t="shared" si="1974"/>
        <v>0</v>
      </c>
      <c r="BP385" s="252">
        <f t="shared" si="1975"/>
        <v>0</v>
      </c>
      <c r="BQ385" s="254">
        <f t="shared" si="1976"/>
        <v>0</v>
      </c>
      <c r="BR385" s="261">
        <f t="shared" si="1977"/>
        <v>3</v>
      </c>
      <c r="BS385" s="252">
        <f t="shared" si="1978"/>
        <v>0</v>
      </c>
      <c r="BT385" s="252">
        <f t="shared" si="1979"/>
        <v>0</v>
      </c>
      <c r="BU385" s="252">
        <f t="shared" si="1980"/>
        <v>0</v>
      </c>
      <c r="BV385" s="254">
        <f t="shared" si="1981"/>
        <v>0</v>
      </c>
      <c r="BW385" s="261">
        <f t="shared" si="1982"/>
        <v>4</v>
      </c>
      <c r="BX385" s="262">
        <v>82</v>
      </c>
      <c r="BY385" s="262">
        <v>82</v>
      </c>
      <c r="BZ385" s="246" t="e">
        <f t="shared" si="1983"/>
        <v>#VALUE!</v>
      </c>
      <c r="CA385" s="246">
        <f t="shared" si="1984"/>
        <v>20</v>
      </c>
      <c r="CB385" s="246" t="e">
        <f t="shared" si="1985"/>
        <v>#VALUE!</v>
      </c>
      <c r="CC385" s="246" t="e">
        <f t="shared" si="1986"/>
        <v>#VALUE!</v>
      </c>
      <c r="CD385" s="246" t="e">
        <f t="shared" si="1987"/>
        <v>#VALUE!</v>
      </c>
      <c r="CE385" s="246" t="e">
        <f t="shared" si="1988"/>
        <v>#VALUE!</v>
      </c>
      <c r="CF385" s="246" t="e">
        <f t="shared" si="1989"/>
        <v>#VALUE!</v>
      </c>
      <c r="CG385" s="246" t="e">
        <f t="shared" si="1990"/>
        <v>#VALUE!</v>
      </c>
      <c r="CH385" s="246" t="e">
        <f t="shared" si="1991"/>
        <v>#VALUE!</v>
      </c>
      <c r="CI385" s="246" t="e">
        <f t="shared" si="1992"/>
        <v>#VALUE!</v>
      </c>
      <c r="CJ385" s="246" t="e">
        <f t="shared" si="1993"/>
        <v>#VALUE!</v>
      </c>
      <c r="CK385" s="246" t="e">
        <f t="shared" si="1994"/>
        <v>#VALUE!</v>
      </c>
      <c r="CL385" s="246" t="e">
        <f t="shared" si="1995"/>
        <v>#VALUE!</v>
      </c>
      <c r="CM385" s="246" t="e">
        <f t="shared" si="1996"/>
        <v>#VALUE!</v>
      </c>
      <c r="CN385" s="246" t="e">
        <f t="shared" si="1997"/>
        <v>#VALUE!</v>
      </c>
      <c r="CO385" s="263" t="str">
        <f t="shared" si="1998"/>
        <v>2023PEC AI 388</v>
      </c>
      <c r="CP385" s="246" t="e">
        <f t="shared" si="1999"/>
        <v>#VALUE!</v>
      </c>
      <c r="CQ385" s="211"/>
      <c r="CR385" s="246">
        <f t="shared" si="2000"/>
        <v>20</v>
      </c>
      <c r="CS385" s="246" t="e">
        <f t="shared" si="2001"/>
        <v>#VALUE!</v>
      </c>
      <c r="CT385" s="246" t="e">
        <f t="shared" si="2002"/>
        <v>#VALUE!</v>
      </c>
      <c r="CU385" s="246" t="e">
        <f t="shared" si="2003"/>
        <v>#VALUE!</v>
      </c>
      <c r="CV385" s="246" t="e">
        <f t="shared" si="2004"/>
        <v>#VALUE!</v>
      </c>
      <c r="CW385" s="246" t="e">
        <f t="shared" si="2005"/>
        <v>#VALUE!</v>
      </c>
      <c r="CX385" s="246" t="e">
        <f t="shared" si="2006"/>
        <v>#VALUE!</v>
      </c>
      <c r="CY385" s="246" t="e">
        <f t="shared" si="2007"/>
        <v>#VALUE!</v>
      </c>
      <c r="CZ385" s="246" t="e">
        <f t="shared" si="2008"/>
        <v>#VALUE!</v>
      </c>
      <c r="DA385" s="246" t="e">
        <f t="shared" si="2009"/>
        <v>#VALUE!</v>
      </c>
      <c r="DB385" s="246" t="e">
        <f t="shared" si="2010"/>
        <v>#VALUE!</v>
      </c>
      <c r="DC385" s="246" t="e">
        <f t="shared" si="2011"/>
        <v>#VALUE!</v>
      </c>
      <c r="DD385" s="246" t="e">
        <f t="shared" si="2012"/>
        <v>#VALUE!</v>
      </c>
      <c r="DE385" s="212"/>
      <c r="DF385" s="212" t="e">
        <f t="shared" si="2013"/>
        <v>#VALUE!</v>
      </c>
      <c r="DG385" s="212"/>
      <c r="DH385" s="212"/>
      <c r="DI385" s="212"/>
      <c r="DJ385" s="212"/>
      <c r="DK385" s="212"/>
      <c r="DL385" s="212"/>
      <c r="DM385" s="212"/>
      <c r="DN385" s="212"/>
      <c r="DO385" s="212"/>
      <c r="DP385" s="212"/>
      <c r="DQ385" s="212"/>
      <c r="DR385" s="264">
        <f t="shared" si="2014"/>
        <v>82</v>
      </c>
      <c r="DS385" s="241">
        <f t="shared" si="2015"/>
        <v>16</v>
      </c>
      <c r="DT385" s="212">
        <f t="shared" si="2016"/>
        <v>12</v>
      </c>
      <c r="DU385" s="212">
        <f t="shared" si="2017"/>
        <v>12</v>
      </c>
      <c r="DV385" s="212">
        <f t="shared" si="2018"/>
        <v>10</v>
      </c>
      <c r="DW385" s="212">
        <f t="shared" si="2019"/>
        <v>12</v>
      </c>
      <c r="DX385" s="264">
        <f t="shared" si="2020"/>
        <v>8</v>
      </c>
      <c r="DY385" s="265">
        <f t="shared" si="2021"/>
        <v>12</v>
      </c>
      <c r="DZ385" s="212">
        <f t="shared" si="2022"/>
        <v>82</v>
      </c>
      <c r="EA385" s="212">
        <f t="shared" si="2023"/>
        <v>16</v>
      </c>
      <c r="EB385" s="212">
        <f t="shared" si="2024"/>
        <v>12</v>
      </c>
      <c r="EC385" s="212">
        <f t="shared" ref="EC385:ED385" si="2853">IF(ISEVEN($B385),DT385,0)</f>
        <v>0</v>
      </c>
      <c r="ED385" s="212">
        <f t="shared" si="2853"/>
        <v>0</v>
      </c>
      <c r="EE385" s="212">
        <f t="shared" ref="EE385:EF385" si="2854">IF(ISODD($B385),DU385,0)</f>
        <v>12</v>
      </c>
      <c r="EF385" s="212">
        <f t="shared" si="2854"/>
        <v>10</v>
      </c>
      <c r="EG385" s="212">
        <f t="shared" si="2027"/>
        <v>0</v>
      </c>
      <c r="EH385" s="212">
        <f t="shared" si="2028"/>
        <v>12</v>
      </c>
      <c r="EI385" s="212">
        <f t="shared" ref="EI385:EJ385" si="2855">IF(ISEVEN($B385),DW385,0)</f>
        <v>0</v>
      </c>
      <c r="EJ385" s="212">
        <f t="shared" si="2855"/>
        <v>0</v>
      </c>
      <c r="EK385" s="264">
        <f t="shared" ref="EK385:EL385" si="2856">IF(ISODD($B385),DX385,0)</f>
        <v>8</v>
      </c>
      <c r="EL385" s="212">
        <f t="shared" si="2856"/>
        <v>12</v>
      </c>
      <c r="EM385" s="212">
        <f t="shared" si="2031"/>
        <v>0</v>
      </c>
      <c r="EN385" s="212"/>
      <c r="EO385" s="212"/>
      <c r="EP385" s="241">
        <f t="shared" si="2032"/>
        <v>16</v>
      </c>
      <c r="EQ385" s="212">
        <f t="shared" si="2033"/>
        <v>14</v>
      </c>
      <c r="ER385" s="212">
        <f t="shared" si="2034"/>
        <v>14</v>
      </c>
      <c r="ES385" s="212">
        <f t="shared" si="2035"/>
        <v>13</v>
      </c>
      <c r="ET385" s="264">
        <f t="shared" si="2036"/>
        <v>12</v>
      </c>
      <c r="EU385" s="212">
        <f t="shared" si="2037"/>
        <v>13</v>
      </c>
      <c r="EV385" s="212"/>
      <c r="EW385" s="212">
        <f t="shared" si="2038"/>
        <v>82</v>
      </c>
      <c r="EX385" s="212">
        <f t="shared" si="2039"/>
        <v>16</v>
      </c>
      <c r="EY385" s="212">
        <f t="shared" si="2040"/>
        <v>14</v>
      </c>
      <c r="EZ385" s="212">
        <f t="shared" ref="EZ385:FA385" si="2857">IF(ISEVEN($B385),EQ385,0)</f>
        <v>0</v>
      </c>
      <c r="FA385" s="212">
        <f t="shared" si="2857"/>
        <v>0</v>
      </c>
      <c r="FB385" s="212">
        <f t="shared" ref="FB385:FC385" si="2858">IF(ISODD($B385),ER385,0)</f>
        <v>14</v>
      </c>
      <c r="FC385" s="212">
        <f t="shared" si="2858"/>
        <v>13</v>
      </c>
      <c r="FD385" s="212">
        <f t="shared" si="2043"/>
        <v>0</v>
      </c>
      <c r="FE385" s="264">
        <f t="shared" si="2044"/>
        <v>12</v>
      </c>
      <c r="FF385" s="212">
        <f t="shared" ref="FF385:FG385" si="2859">IF(ISEVEN($B385),ET385,0)</f>
        <v>0</v>
      </c>
      <c r="FG385" s="212">
        <f t="shared" si="2859"/>
        <v>0</v>
      </c>
      <c r="FH385" s="212">
        <f t="shared" si="2046"/>
        <v>13</v>
      </c>
      <c r="FI385" s="212">
        <v>0</v>
      </c>
      <c r="FJ385" s="212">
        <v>0</v>
      </c>
      <c r="FK385" s="212"/>
      <c r="FL385" s="212"/>
      <c r="FM385" s="262">
        <v>82</v>
      </c>
    </row>
    <row r="386" spans="1:169" ht="15.75" customHeight="1" x14ac:dyDescent="0.2">
      <c r="A386" s="268">
        <v>383</v>
      </c>
      <c r="B386" s="248">
        <v>213423243386</v>
      </c>
      <c r="C386" s="249" t="s">
        <v>657</v>
      </c>
      <c r="D386" s="250"/>
      <c r="E386" s="251" t="s">
        <v>658</v>
      </c>
      <c r="F386" s="252">
        <f t="shared" si="1913"/>
        <v>2</v>
      </c>
      <c r="G386" s="252">
        <f t="shared" si="1914"/>
        <v>2</v>
      </c>
      <c r="H386" s="252">
        <f t="shared" si="1915"/>
        <v>2</v>
      </c>
      <c r="I386" s="252">
        <f t="shared" si="1916"/>
        <v>2</v>
      </c>
      <c r="J386" s="252">
        <f t="shared" si="1917"/>
        <v>2</v>
      </c>
      <c r="K386" s="252">
        <f t="shared" si="1918"/>
        <v>2</v>
      </c>
      <c r="L386" s="252">
        <f t="shared" si="1919"/>
        <v>2</v>
      </c>
      <c r="M386" s="252">
        <f t="shared" si="1920"/>
        <v>2</v>
      </c>
      <c r="N386" s="252">
        <f t="shared" si="1921"/>
        <v>2</v>
      </c>
      <c r="O386" s="253">
        <f t="shared" si="1922"/>
        <v>0</v>
      </c>
      <c r="P386" s="252">
        <f t="shared" si="1923"/>
        <v>0</v>
      </c>
      <c r="Q386" s="252">
        <f t="shared" si="1924"/>
        <v>0</v>
      </c>
      <c r="R386" s="252">
        <f t="shared" si="1925"/>
        <v>0</v>
      </c>
      <c r="S386" s="254">
        <f t="shared" si="1926"/>
        <v>0</v>
      </c>
      <c r="T386" s="255">
        <f t="shared" si="1927"/>
        <v>4</v>
      </c>
      <c r="U386" s="252">
        <f t="shared" si="1928"/>
        <v>12</v>
      </c>
      <c r="V386" s="252">
        <f t="shared" si="1929"/>
        <v>0</v>
      </c>
      <c r="W386" s="252">
        <f t="shared" si="1930"/>
        <v>0</v>
      </c>
      <c r="X386" s="254">
        <f t="shared" si="1931"/>
        <v>0</v>
      </c>
      <c r="Y386" s="256">
        <f t="shared" si="1932"/>
        <v>3</v>
      </c>
      <c r="Z386" s="252">
        <f t="shared" si="1933"/>
        <v>13</v>
      </c>
      <c r="AA386" s="252">
        <f t="shared" si="1934"/>
        <v>0</v>
      </c>
      <c r="AB386" s="252">
        <f t="shared" si="1935"/>
        <v>0</v>
      </c>
      <c r="AC386" s="254">
        <f t="shared" si="1936"/>
        <v>0</v>
      </c>
      <c r="AD386" s="255">
        <f t="shared" si="1937"/>
        <v>3</v>
      </c>
      <c r="AE386" s="252">
        <f t="shared" si="1938"/>
        <v>0</v>
      </c>
      <c r="AF386" s="252">
        <f t="shared" si="1939"/>
        <v>0</v>
      </c>
      <c r="AG386" s="252">
        <f t="shared" si="1940"/>
        <v>0</v>
      </c>
      <c r="AH386" s="254">
        <f t="shared" si="1941"/>
        <v>0</v>
      </c>
      <c r="AI386" s="257">
        <f t="shared" si="1942"/>
        <v>4</v>
      </c>
      <c r="AJ386" s="252">
        <f t="shared" si="1943"/>
        <v>0</v>
      </c>
      <c r="AK386" s="252">
        <f t="shared" si="1944"/>
        <v>0</v>
      </c>
      <c r="AL386" s="252">
        <f t="shared" si="1945"/>
        <v>0</v>
      </c>
      <c r="AM386" s="254">
        <f t="shared" si="1946"/>
        <v>0</v>
      </c>
      <c r="AN386" s="257">
        <f t="shared" si="1947"/>
        <v>4</v>
      </c>
      <c r="AO386" s="252">
        <f t="shared" si="1948"/>
        <v>13</v>
      </c>
      <c r="AP386" s="252">
        <f t="shared" si="1949"/>
        <v>0</v>
      </c>
      <c r="AQ386" s="252">
        <f t="shared" si="1950"/>
        <v>0</v>
      </c>
      <c r="AR386" s="254">
        <f t="shared" si="1951"/>
        <v>0</v>
      </c>
      <c r="AS386" s="257">
        <f t="shared" si="1952"/>
        <v>3</v>
      </c>
      <c r="AT386" s="252">
        <f t="shared" si="1953"/>
        <v>0</v>
      </c>
      <c r="AU386" s="252">
        <f t="shared" si="1954"/>
        <v>0</v>
      </c>
      <c r="AV386" s="252">
        <f t="shared" si="1955"/>
        <v>0</v>
      </c>
      <c r="AW386" s="254">
        <f t="shared" si="1956"/>
        <v>0</v>
      </c>
      <c r="AX386" s="258">
        <f t="shared" si="1957"/>
        <v>4</v>
      </c>
      <c r="AY386" s="252">
        <f t="shared" si="1958"/>
        <v>13</v>
      </c>
      <c r="AZ386" s="252">
        <f t="shared" si="1959"/>
        <v>0</v>
      </c>
      <c r="BA386" s="252">
        <f t="shared" si="1960"/>
        <v>0</v>
      </c>
      <c r="BB386" s="254">
        <f t="shared" si="1961"/>
        <v>0</v>
      </c>
      <c r="BC386" s="257">
        <f t="shared" si="1962"/>
        <v>3</v>
      </c>
      <c r="BD386" s="259">
        <f t="shared" si="1963"/>
        <v>6</v>
      </c>
      <c r="BE386" s="252">
        <f t="shared" si="1964"/>
        <v>0</v>
      </c>
      <c r="BF386" s="252">
        <f t="shared" si="1965"/>
        <v>0</v>
      </c>
      <c r="BG386" s="254">
        <f t="shared" si="1966"/>
        <v>0</v>
      </c>
      <c r="BH386" s="257">
        <f t="shared" si="1967"/>
        <v>3</v>
      </c>
      <c r="BI386" s="252">
        <f t="shared" si="1968"/>
        <v>0</v>
      </c>
      <c r="BJ386" s="252">
        <f t="shared" si="1969"/>
        <v>0</v>
      </c>
      <c r="BK386" s="252">
        <f t="shared" si="1970"/>
        <v>0</v>
      </c>
      <c r="BL386" s="254">
        <f t="shared" si="1971"/>
        <v>0</v>
      </c>
      <c r="BM386" s="260">
        <f t="shared" si="1972"/>
        <v>4</v>
      </c>
      <c r="BN386" s="252">
        <f t="shared" si="1973"/>
        <v>0</v>
      </c>
      <c r="BO386" s="252">
        <f t="shared" si="1974"/>
        <v>0</v>
      </c>
      <c r="BP386" s="252">
        <f t="shared" si="1975"/>
        <v>0</v>
      </c>
      <c r="BQ386" s="254">
        <f t="shared" si="1976"/>
        <v>0</v>
      </c>
      <c r="BR386" s="261">
        <f t="shared" si="1977"/>
        <v>4</v>
      </c>
      <c r="BS386" s="252">
        <f t="shared" si="1978"/>
        <v>13</v>
      </c>
      <c r="BT386" s="252">
        <f t="shared" si="1979"/>
        <v>0</v>
      </c>
      <c r="BU386" s="252">
        <f t="shared" si="1980"/>
        <v>0</v>
      </c>
      <c r="BV386" s="254">
        <f t="shared" si="1981"/>
        <v>0</v>
      </c>
      <c r="BW386" s="261">
        <f t="shared" si="1982"/>
        <v>3</v>
      </c>
      <c r="BX386" s="262">
        <v>88</v>
      </c>
      <c r="BY386" s="262">
        <v>88</v>
      </c>
      <c r="BZ386" s="246" t="e">
        <f t="shared" si="1983"/>
        <v>#VALUE!</v>
      </c>
      <c r="CA386" s="246">
        <f t="shared" si="1984"/>
        <v>20</v>
      </c>
      <c r="CB386" s="246" t="e">
        <f t="shared" si="1985"/>
        <v>#VALUE!</v>
      </c>
      <c r="CC386" s="246" t="e">
        <f t="shared" si="1986"/>
        <v>#VALUE!</v>
      </c>
      <c r="CD386" s="246" t="e">
        <f t="shared" si="1987"/>
        <v>#VALUE!</v>
      </c>
      <c r="CE386" s="246" t="e">
        <f t="shared" si="1988"/>
        <v>#VALUE!</v>
      </c>
      <c r="CF386" s="246" t="e">
        <f t="shared" si="1989"/>
        <v>#VALUE!</v>
      </c>
      <c r="CG386" s="246" t="e">
        <f t="shared" si="1990"/>
        <v>#VALUE!</v>
      </c>
      <c r="CH386" s="246" t="e">
        <f t="shared" si="1991"/>
        <v>#VALUE!</v>
      </c>
      <c r="CI386" s="246" t="e">
        <f t="shared" si="1992"/>
        <v>#VALUE!</v>
      </c>
      <c r="CJ386" s="246" t="e">
        <f t="shared" si="1993"/>
        <v>#VALUE!</v>
      </c>
      <c r="CK386" s="246" t="e">
        <f t="shared" si="1994"/>
        <v>#VALUE!</v>
      </c>
      <c r="CL386" s="246" t="e">
        <f t="shared" si="1995"/>
        <v>#VALUE!</v>
      </c>
      <c r="CM386" s="246" t="e">
        <f t="shared" si="1996"/>
        <v>#VALUE!</v>
      </c>
      <c r="CN386" s="246" t="e">
        <f t="shared" si="1997"/>
        <v>#VALUE!</v>
      </c>
      <c r="CO386" s="263" t="str">
        <f t="shared" si="1998"/>
        <v>2023PEC AI 389</v>
      </c>
      <c r="CP386" s="246" t="e">
        <f t="shared" si="1999"/>
        <v>#VALUE!</v>
      </c>
      <c r="CQ386" s="211"/>
      <c r="CR386" s="246">
        <f t="shared" si="2000"/>
        <v>20</v>
      </c>
      <c r="CS386" s="246" t="e">
        <f t="shared" si="2001"/>
        <v>#VALUE!</v>
      </c>
      <c r="CT386" s="246" t="e">
        <f t="shared" si="2002"/>
        <v>#VALUE!</v>
      </c>
      <c r="CU386" s="246" t="e">
        <f t="shared" si="2003"/>
        <v>#VALUE!</v>
      </c>
      <c r="CV386" s="246" t="e">
        <f t="shared" si="2004"/>
        <v>#VALUE!</v>
      </c>
      <c r="CW386" s="246" t="e">
        <f t="shared" si="2005"/>
        <v>#VALUE!</v>
      </c>
      <c r="CX386" s="246" t="e">
        <f t="shared" si="2006"/>
        <v>#VALUE!</v>
      </c>
      <c r="CY386" s="246" t="e">
        <f t="shared" si="2007"/>
        <v>#VALUE!</v>
      </c>
      <c r="CZ386" s="246" t="e">
        <f t="shared" si="2008"/>
        <v>#VALUE!</v>
      </c>
      <c r="DA386" s="246" t="e">
        <f t="shared" si="2009"/>
        <v>#VALUE!</v>
      </c>
      <c r="DB386" s="246" t="e">
        <f t="shared" si="2010"/>
        <v>#VALUE!</v>
      </c>
      <c r="DC386" s="246" t="e">
        <f t="shared" si="2011"/>
        <v>#VALUE!</v>
      </c>
      <c r="DD386" s="246" t="e">
        <f t="shared" si="2012"/>
        <v>#VALUE!</v>
      </c>
      <c r="DE386" s="212"/>
      <c r="DF386" s="212" t="e">
        <f t="shared" si="2013"/>
        <v>#VALUE!</v>
      </c>
      <c r="DG386" s="212"/>
      <c r="DH386" s="212"/>
      <c r="DI386" s="212"/>
      <c r="DJ386" s="212"/>
      <c r="DK386" s="212"/>
      <c r="DL386" s="212"/>
      <c r="DM386" s="212"/>
      <c r="DN386" s="212"/>
      <c r="DO386" s="212"/>
      <c r="DP386" s="212"/>
      <c r="DQ386" s="212"/>
      <c r="DR386" s="264">
        <f t="shared" si="2014"/>
        <v>88</v>
      </c>
      <c r="DS386" s="241">
        <f t="shared" si="2015"/>
        <v>18</v>
      </c>
      <c r="DT386" s="212">
        <f t="shared" si="2016"/>
        <v>12</v>
      </c>
      <c r="DU386" s="212">
        <f t="shared" si="2017"/>
        <v>13</v>
      </c>
      <c r="DV386" s="212">
        <f t="shared" si="2018"/>
        <v>13</v>
      </c>
      <c r="DW386" s="212">
        <f t="shared" si="2019"/>
        <v>13</v>
      </c>
      <c r="DX386" s="264">
        <f t="shared" si="2020"/>
        <v>6</v>
      </c>
      <c r="DY386" s="265">
        <f t="shared" si="2021"/>
        <v>13</v>
      </c>
      <c r="DZ386" s="212">
        <f t="shared" si="2022"/>
        <v>88</v>
      </c>
      <c r="EA386" s="212">
        <f t="shared" si="2023"/>
        <v>18</v>
      </c>
      <c r="EB386" s="212">
        <f t="shared" si="2024"/>
        <v>0</v>
      </c>
      <c r="EC386" s="212">
        <f t="shared" ref="EC386:ED386" si="2860">IF(ISEVEN($B386),DT386,0)</f>
        <v>12</v>
      </c>
      <c r="ED386" s="212">
        <f t="shared" si="2860"/>
        <v>13</v>
      </c>
      <c r="EE386" s="212">
        <f t="shared" ref="EE386:EF386" si="2861">IF(ISODD($B386),DU386,0)</f>
        <v>0</v>
      </c>
      <c r="EF386" s="212">
        <f t="shared" si="2861"/>
        <v>0</v>
      </c>
      <c r="EG386" s="212">
        <f t="shared" si="2027"/>
        <v>13</v>
      </c>
      <c r="EH386" s="212">
        <f t="shared" si="2028"/>
        <v>0</v>
      </c>
      <c r="EI386" s="212">
        <f t="shared" ref="EI386:EJ386" si="2862">IF(ISEVEN($B386),DW386,0)</f>
        <v>13</v>
      </c>
      <c r="EJ386" s="264">
        <f t="shared" si="2862"/>
        <v>6</v>
      </c>
      <c r="EK386" s="212">
        <f t="shared" ref="EK386:EL386" si="2863">IF(ISODD($B386),DX386,0)</f>
        <v>0</v>
      </c>
      <c r="EL386" s="212">
        <f t="shared" si="2863"/>
        <v>0</v>
      </c>
      <c r="EM386" s="212">
        <f t="shared" si="2031"/>
        <v>13</v>
      </c>
      <c r="EN386" s="212"/>
      <c r="EO386" s="212"/>
      <c r="EP386" s="241">
        <f t="shared" si="2032"/>
        <v>18</v>
      </c>
      <c r="EQ386" s="212">
        <f t="shared" si="2033"/>
        <v>15</v>
      </c>
      <c r="ER386" s="212">
        <f t="shared" si="2034"/>
        <v>15</v>
      </c>
      <c r="ES386" s="212">
        <f t="shared" si="2035"/>
        <v>15</v>
      </c>
      <c r="ET386" s="264">
        <f t="shared" si="2036"/>
        <v>11</v>
      </c>
      <c r="EU386" s="212">
        <f t="shared" si="2037"/>
        <v>14</v>
      </c>
      <c r="EV386" s="212"/>
      <c r="EW386" s="212">
        <f t="shared" si="2038"/>
        <v>88</v>
      </c>
      <c r="EX386" s="212">
        <f t="shared" si="2039"/>
        <v>18</v>
      </c>
      <c r="EY386" s="212">
        <f t="shared" si="2040"/>
        <v>0</v>
      </c>
      <c r="EZ386" s="212">
        <f t="shared" ref="EZ386:FA386" si="2864">IF(ISEVEN($B386),EQ386,0)</f>
        <v>15</v>
      </c>
      <c r="FA386" s="212">
        <f t="shared" si="2864"/>
        <v>15</v>
      </c>
      <c r="FB386" s="212">
        <f t="shared" ref="FB386:FC386" si="2865">IF(ISODD($B386),ER386,0)</f>
        <v>0</v>
      </c>
      <c r="FC386" s="212">
        <f t="shared" si="2865"/>
        <v>0</v>
      </c>
      <c r="FD386" s="212">
        <f t="shared" si="2043"/>
        <v>15</v>
      </c>
      <c r="FE386" s="212">
        <f t="shared" si="2044"/>
        <v>0</v>
      </c>
      <c r="FF386" s="264">
        <f t="shared" ref="FF386:FG386" si="2866">IF(ISEVEN($B386),ET386,0)</f>
        <v>11</v>
      </c>
      <c r="FG386" s="212">
        <f t="shared" si="2866"/>
        <v>14</v>
      </c>
      <c r="FH386" s="212">
        <f t="shared" si="2046"/>
        <v>0</v>
      </c>
      <c r="FI386" s="212">
        <v>0</v>
      </c>
      <c r="FJ386" s="212">
        <v>0</v>
      </c>
      <c r="FK386" s="212"/>
      <c r="FL386" s="212"/>
      <c r="FM386" s="262">
        <v>88</v>
      </c>
    </row>
    <row r="387" spans="1:169" ht="15.75" customHeight="1" x14ac:dyDescent="0.2">
      <c r="A387" s="247">
        <v>384</v>
      </c>
      <c r="B387" s="266">
        <v>213423243388</v>
      </c>
      <c r="C387" s="266" t="s">
        <v>363</v>
      </c>
      <c r="D387" s="250"/>
      <c r="E387" s="267" t="s">
        <v>364</v>
      </c>
      <c r="F387" s="252">
        <f t="shared" si="1913"/>
        <v>2</v>
      </c>
      <c r="G387" s="252">
        <f t="shared" si="1914"/>
        <v>2</v>
      </c>
      <c r="H387" s="252">
        <f t="shared" si="1915"/>
        <v>2</v>
      </c>
      <c r="I387" s="252">
        <f t="shared" si="1916"/>
        <v>2</v>
      </c>
      <c r="J387" s="252">
        <f t="shared" si="1917"/>
        <v>2</v>
      </c>
      <c r="K387" s="252">
        <f t="shared" si="1918"/>
        <v>2</v>
      </c>
      <c r="L387" s="252">
        <f t="shared" si="1919"/>
        <v>0</v>
      </c>
      <c r="M387" s="252">
        <f t="shared" si="1920"/>
        <v>0</v>
      </c>
      <c r="N387" s="252">
        <f t="shared" si="1921"/>
        <v>0</v>
      </c>
      <c r="O387" s="253">
        <f t="shared" si="1922"/>
        <v>0</v>
      </c>
      <c r="P387" s="252">
        <f t="shared" si="1923"/>
        <v>0</v>
      </c>
      <c r="Q387" s="252">
        <f t="shared" si="1924"/>
        <v>0</v>
      </c>
      <c r="R387" s="252">
        <f t="shared" si="1925"/>
        <v>0</v>
      </c>
      <c r="S387" s="254">
        <f t="shared" si="1926"/>
        <v>0</v>
      </c>
      <c r="T387" s="255">
        <f t="shared" si="1927"/>
        <v>4</v>
      </c>
      <c r="U387" s="252">
        <f t="shared" si="1928"/>
        <v>8</v>
      </c>
      <c r="V387" s="252">
        <f t="shared" si="1929"/>
        <v>0</v>
      </c>
      <c r="W387" s="252">
        <f t="shared" si="1930"/>
        <v>0</v>
      </c>
      <c r="X387" s="254">
        <f t="shared" si="1931"/>
        <v>0</v>
      </c>
      <c r="Y387" s="256">
        <f t="shared" si="1932"/>
        <v>3</v>
      </c>
      <c r="Z387" s="252">
        <f t="shared" si="1933"/>
        <v>9</v>
      </c>
      <c r="AA387" s="252">
        <f t="shared" si="1934"/>
        <v>0</v>
      </c>
      <c r="AB387" s="252">
        <f t="shared" si="1935"/>
        <v>0</v>
      </c>
      <c r="AC387" s="254">
        <f t="shared" si="1936"/>
        <v>0</v>
      </c>
      <c r="AD387" s="255">
        <f t="shared" si="1937"/>
        <v>3</v>
      </c>
      <c r="AE387" s="252">
        <f t="shared" si="1938"/>
        <v>0</v>
      </c>
      <c r="AF387" s="252">
        <f t="shared" si="1939"/>
        <v>0</v>
      </c>
      <c r="AG387" s="252">
        <f t="shared" si="1940"/>
        <v>0</v>
      </c>
      <c r="AH387" s="254">
        <f t="shared" si="1941"/>
        <v>0</v>
      </c>
      <c r="AI387" s="257">
        <f t="shared" si="1942"/>
        <v>4</v>
      </c>
      <c r="AJ387" s="252">
        <f t="shared" si="1943"/>
        <v>0</v>
      </c>
      <c r="AK387" s="252">
        <f t="shared" si="1944"/>
        <v>0</v>
      </c>
      <c r="AL387" s="252">
        <f t="shared" si="1945"/>
        <v>0</v>
      </c>
      <c r="AM387" s="254">
        <f t="shared" si="1946"/>
        <v>0</v>
      </c>
      <c r="AN387" s="257">
        <f t="shared" si="1947"/>
        <v>4</v>
      </c>
      <c r="AO387" s="252">
        <f t="shared" si="1948"/>
        <v>9</v>
      </c>
      <c r="AP387" s="252">
        <f t="shared" si="1949"/>
        <v>0</v>
      </c>
      <c r="AQ387" s="252">
        <f t="shared" si="1950"/>
        <v>0</v>
      </c>
      <c r="AR387" s="254">
        <f t="shared" si="1951"/>
        <v>0</v>
      </c>
      <c r="AS387" s="257">
        <f t="shared" si="1952"/>
        <v>3</v>
      </c>
      <c r="AT387" s="252">
        <f t="shared" si="1953"/>
        <v>0</v>
      </c>
      <c r="AU387" s="252">
        <f t="shared" si="1954"/>
        <v>0</v>
      </c>
      <c r="AV387" s="252">
        <f t="shared" si="1955"/>
        <v>0</v>
      </c>
      <c r="AW387" s="254">
        <f t="shared" si="1956"/>
        <v>0</v>
      </c>
      <c r="AX387" s="258">
        <f t="shared" si="1957"/>
        <v>4</v>
      </c>
      <c r="AY387" s="252">
        <f t="shared" si="1958"/>
        <v>9</v>
      </c>
      <c r="AZ387" s="252">
        <f t="shared" si="1959"/>
        <v>0</v>
      </c>
      <c r="BA387" s="252">
        <f t="shared" si="1960"/>
        <v>0</v>
      </c>
      <c r="BB387" s="254">
        <f t="shared" si="1961"/>
        <v>0</v>
      </c>
      <c r="BC387" s="257">
        <f t="shared" si="1962"/>
        <v>3</v>
      </c>
      <c r="BD387" s="259">
        <f t="shared" si="1963"/>
        <v>4</v>
      </c>
      <c r="BE387" s="252">
        <f t="shared" si="1964"/>
        <v>0</v>
      </c>
      <c r="BF387" s="252">
        <f t="shared" si="1965"/>
        <v>0</v>
      </c>
      <c r="BG387" s="254">
        <f t="shared" si="1966"/>
        <v>0</v>
      </c>
      <c r="BH387" s="257">
        <f t="shared" si="1967"/>
        <v>3</v>
      </c>
      <c r="BI387" s="252">
        <f t="shared" si="1968"/>
        <v>0</v>
      </c>
      <c r="BJ387" s="252">
        <f t="shared" si="1969"/>
        <v>0</v>
      </c>
      <c r="BK387" s="252">
        <f t="shared" si="1970"/>
        <v>0</v>
      </c>
      <c r="BL387" s="254">
        <f t="shared" si="1971"/>
        <v>0</v>
      </c>
      <c r="BM387" s="260">
        <f t="shared" si="1972"/>
        <v>4</v>
      </c>
      <c r="BN387" s="252">
        <f t="shared" si="1973"/>
        <v>0</v>
      </c>
      <c r="BO387" s="252">
        <f t="shared" si="1974"/>
        <v>0</v>
      </c>
      <c r="BP387" s="252">
        <f t="shared" si="1975"/>
        <v>0</v>
      </c>
      <c r="BQ387" s="254">
        <f t="shared" si="1976"/>
        <v>0</v>
      </c>
      <c r="BR387" s="261">
        <f t="shared" si="1977"/>
        <v>4</v>
      </c>
      <c r="BS387" s="252">
        <f t="shared" si="1978"/>
        <v>9</v>
      </c>
      <c r="BT387" s="252">
        <f t="shared" si="1979"/>
        <v>0</v>
      </c>
      <c r="BU387" s="252">
        <f t="shared" si="1980"/>
        <v>0</v>
      </c>
      <c r="BV387" s="254">
        <f t="shared" si="1981"/>
        <v>0</v>
      </c>
      <c r="BW387" s="261">
        <f t="shared" si="1982"/>
        <v>3</v>
      </c>
      <c r="BX387" s="262">
        <v>60</v>
      </c>
      <c r="BY387" s="262">
        <v>60</v>
      </c>
      <c r="BZ387" s="246" t="e">
        <f t="shared" si="1983"/>
        <v>#VALUE!</v>
      </c>
      <c r="CA387" s="246">
        <f t="shared" si="1984"/>
        <v>20</v>
      </c>
      <c r="CB387" s="246" t="e">
        <f t="shared" si="1985"/>
        <v>#VALUE!</v>
      </c>
      <c r="CC387" s="246" t="e">
        <f t="shared" si="1986"/>
        <v>#VALUE!</v>
      </c>
      <c r="CD387" s="246" t="e">
        <f t="shared" si="1987"/>
        <v>#VALUE!</v>
      </c>
      <c r="CE387" s="246" t="e">
        <f t="shared" si="1988"/>
        <v>#VALUE!</v>
      </c>
      <c r="CF387" s="246" t="e">
        <f t="shared" si="1989"/>
        <v>#VALUE!</v>
      </c>
      <c r="CG387" s="246" t="e">
        <f t="shared" si="1990"/>
        <v>#VALUE!</v>
      </c>
      <c r="CH387" s="246" t="e">
        <f t="shared" si="1991"/>
        <v>#VALUE!</v>
      </c>
      <c r="CI387" s="246" t="e">
        <f t="shared" si="1992"/>
        <v>#VALUE!</v>
      </c>
      <c r="CJ387" s="246" t="e">
        <f t="shared" si="1993"/>
        <v>#VALUE!</v>
      </c>
      <c r="CK387" s="246" t="e">
        <f t="shared" si="1994"/>
        <v>#VALUE!</v>
      </c>
      <c r="CL387" s="246" t="e">
        <f t="shared" si="1995"/>
        <v>#VALUE!</v>
      </c>
      <c r="CM387" s="246" t="e">
        <f t="shared" si="1996"/>
        <v>#VALUE!</v>
      </c>
      <c r="CN387" s="246" t="e">
        <f t="shared" si="1997"/>
        <v>#VALUE!</v>
      </c>
      <c r="CO387" s="263" t="str">
        <f t="shared" si="1998"/>
        <v>2023PEC AI 242</v>
      </c>
      <c r="CP387" s="246" t="e">
        <f t="shared" si="1999"/>
        <v>#VALUE!</v>
      </c>
      <c r="CQ387" s="211"/>
      <c r="CR387" s="246">
        <f t="shared" si="2000"/>
        <v>20</v>
      </c>
      <c r="CS387" s="246" t="e">
        <f t="shared" si="2001"/>
        <v>#VALUE!</v>
      </c>
      <c r="CT387" s="246" t="e">
        <f t="shared" si="2002"/>
        <v>#VALUE!</v>
      </c>
      <c r="CU387" s="246" t="e">
        <f t="shared" si="2003"/>
        <v>#VALUE!</v>
      </c>
      <c r="CV387" s="246" t="e">
        <f t="shared" si="2004"/>
        <v>#VALUE!</v>
      </c>
      <c r="CW387" s="246" t="e">
        <f t="shared" si="2005"/>
        <v>#VALUE!</v>
      </c>
      <c r="CX387" s="246" t="e">
        <f t="shared" si="2006"/>
        <v>#VALUE!</v>
      </c>
      <c r="CY387" s="246" t="e">
        <f t="shared" si="2007"/>
        <v>#VALUE!</v>
      </c>
      <c r="CZ387" s="246" t="e">
        <f t="shared" si="2008"/>
        <v>#VALUE!</v>
      </c>
      <c r="DA387" s="246" t="e">
        <f t="shared" si="2009"/>
        <v>#VALUE!</v>
      </c>
      <c r="DB387" s="246" t="e">
        <f t="shared" si="2010"/>
        <v>#VALUE!</v>
      </c>
      <c r="DC387" s="246" t="e">
        <f t="shared" si="2011"/>
        <v>#VALUE!</v>
      </c>
      <c r="DD387" s="246" t="e">
        <f t="shared" si="2012"/>
        <v>#VALUE!</v>
      </c>
      <c r="DE387" s="212"/>
      <c r="DF387" s="212" t="e">
        <f t="shared" si="2013"/>
        <v>#VALUE!</v>
      </c>
      <c r="DG387" s="212"/>
      <c r="DH387" s="212"/>
      <c r="DI387" s="212"/>
      <c r="DJ387" s="212"/>
      <c r="DK387" s="212"/>
      <c r="DL387" s="212"/>
      <c r="DM387" s="212"/>
      <c r="DN387" s="212"/>
      <c r="DO387" s="212"/>
      <c r="DP387" s="212"/>
      <c r="DQ387" s="212"/>
      <c r="DR387" s="264">
        <f t="shared" si="2014"/>
        <v>60</v>
      </c>
      <c r="DS387" s="241">
        <f t="shared" si="2015"/>
        <v>12</v>
      </c>
      <c r="DT387" s="212">
        <f t="shared" si="2016"/>
        <v>8</v>
      </c>
      <c r="DU387" s="212">
        <f t="shared" si="2017"/>
        <v>9</v>
      </c>
      <c r="DV387" s="212">
        <f t="shared" si="2018"/>
        <v>9</v>
      </c>
      <c r="DW387" s="212">
        <f t="shared" si="2019"/>
        <v>9</v>
      </c>
      <c r="DX387" s="264">
        <f t="shared" si="2020"/>
        <v>4</v>
      </c>
      <c r="DY387" s="265">
        <f t="shared" si="2021"/>
        <v>9</v>
      </c>
      <c r="DZ387" s="212">
        <f t="shared" si="2022"/>
        <v>60</v>
      </c>
      <c r="EA387" s="212">
        <f t="shared" si="2023"/>
        <v>12</v>
      </c>
      <c r="EB387" s="212">
        <f t="shared" si="2024"/>
        <v>0</v>
      </c>
      <c r="EC387" s="212">
        <f t="shared" ref="EC387:ED387" si="2867">IF(ISEVEN($B387),DT387,0)</f>
        <v>8</v>
      </c>
      <c r="ED387" s="212">
        <f t="shared" si="2867"/>
        <v>9</v>
      </c>
      <c r="EE387" s="212">
        <f t="shared" ref="EE387:EF387" si="2868">IF(ISODD($B387),DU387,0)</f>
        <v>0</v>
      </c>
      <c r="EF387" s="212">
        <f t="shared" si="2868"/>
        <v>0</v>
      </c>
      <c r="EG387" s="212">
        <f t="shared" si="2027"/>
        <v>9</v>
      </c>
      <c r="EH387" s="212">
        <f t="shared" si="2028"/>
        <v>0</v>
      </c>
      <c r="EI387" s="212">
        <f t="shared" ref="EI387:EJ387" si="2869">IF(ISEVEN($B387),DW387,0)</f>
        <v>9</v>
      </c>
      <c r="EJ387" s="264">
        <f t="shared" si="2869"/>
        <v>4</v>
      </c>
      <c r="EK387" s="212">
        <f t="shared" ref="EK387:EL387" si="2870">IF(ISODD($B387),DX387,0)</f>
        <v>0</v>
      </c>
      <c r="EL387" s="212">
        <f t="shared" si="2870"/>
        <v>0</v>
      </c>
      <c r="EM387" s="212">
        <f t="shared" si="2031"/>
        <v>9</v>
      </c>
      <c r="EN387" s="212"/>
      <c r="EO387" s="212"/>
      <c r="EP387" s="241">
        <f t="shared" si="2032"/>
        <v>12</v>
      </c>
      <c r="EQ387" s="212">
        <f t="shared" si="2033"/>
        <v>10</v>
      </c>
      <c r="ER387" s="212">
        <f t="shared" si="2034"/>
        <v>11</v>
      </c>
      <c r="ES387" s="212">
        <f t="shared" si="2035"/>
        <v>11</v>
      </c>
      <c r="ET387" s="264">
        <f t="shared" si="2036"/>
        <v>6</v>
      </c>
      <c r="EU387" s="212">
        <f t="shared" si="2037"/>
        <v>10</v>
      </c>
      <c r="EV387" s="212"/>
      <c r="EW387" s="212">
        <f t="shared" si="2038"/>
        <v>60</v>
      </c>
      <c r="EX387" s="212">
        <f t="shared" si="2039"/>
        <v>12</v>
      </c>
      <c r="EY387" s="212">
        <f t="shared" si="2040"/>
        <v>0</v>
      </c>
      <c r="EZ387" s="212">
        <f t="shared" ref="EZ387:FA387" si="2871">IF(ISEVEN($B387),EQ387,0)</f>
        <v>10</v>
      </c>
      <c r="FA387" s="212">
        <f t="shared" si="2871"/>
        <v>11</v>
      </c>
      <c r="FB387" s="212">
        <f t="shared" ref="FB387:FC387" si="2872">IF(ISODD($B387),ER387,0)</f>
        <v>0</v>
      </c>
      <c r="FC387" s="212">
        <f t="shared" si="2872"/>
        <v>0</v>
      </c>
      <c r="FD387" s="212">
        <f t="shared" si="2043"/>
        <v>11</v>
      </c>
      <c r="FE387" s="212">
        <f t="shared" si="2044"/>
        <v>0</v>
      </c>
      <c r="FF387" s="264">
        <f t="shared" ref="FF387:FG387" si="2873">IF(ISEVEN($B387),ET387,0)</f>
        <v>6</v>
      </c>
      <c r="FG387" s="212">
        <f t="shared" si="2873"/>
        <v>10</v>
      </c>
      <c r="FH387" s="212">
        <f t="shared" si="2046"/>
        <v>0</v>
      </c>
      <c r="FI387" s="212">
        <v>0</v>
      </c>
      <c r="FJ387" s="212">
        <v>0</v>
      </c>
      <c r="FK387" s="212"/>
      <c r="FL387" s="212"/>
      <c r="FM387" s="262">
        <v>60</v>
      </c>
    </row>
    <row r="388" spans="1:169" ht="15.75" customHeight="1" x14ac:dyDescent="0.2">
      <c r="A388" s="268">
        <v>385</v>
      </c>
      <c r="B388" s="266">
        <v>213423243388</v>
      </c>
      <c r="C388" s="266" t="s">
        <v>365</v>
      </c>
      <c r="D388" s="250"/>
      <c r="E388" s="267" t="s">
        <v>366</v>
      </c>
      <c r="F388" s="252">
        <f t="shared" si="1913"/>
        <v>2</v>
      </c>
      <c r="G388" s="252">
        <f t="shared" si="1914"/>
        <v>2</v>
      </c>
      <c r="H388" s="252">
        <f t="shared" si="1915"/>
        <v>2</v>
      </c>
      <c r="I388" s="252">
        <f t="shared" si="1916"/>
        <v>2</v>
      </c>
      <c r="J388" s="252">
        <f t="shared" si="1917"/>
        <v>2</v>
      </c>
      <c r="K388" s="252">
        <f t="shared" si="1918"/>
        <v>2</v>
      </c>
      <c r="L388" s="252">
        <f t="shared" si="1919"/>
        <v>2</v>
      </c>
      <c r="M388" s="252">
        <f t="shared" si="1920"/>
        <v>2</v>
      </c>
      <c r="N388" s="252">
        <f t="shared" si="1921"/>
        <v>2</v>
      </c>
      <c r="O388" s="253">
        <f t="shared" si="1922"/>
        <v>1</v>
      </c>
      <c r="P388" s="252">
        <f t="shared" si="1923"/>
        <v>0</v>
      </c>
      <c r="Q388" s="252">
        <f t="shared" si="1924"/>
        <v>0</v>
      </c>
      <c r="R388" s="252">
        <f t="shared" si="1925"/>
        <v>0</v>
      </c>
      <c r="S388" s="254">
        <f t="shared" si="1926"/>
        <v>0</v>
      </c>
      <c r="T388" s="255">
        <f t="shared" si="1927"/>
        <v>4</v>
      </c>
      <c r="U388" s="252">
        <f t="shared" si="1928"/>
        <v>13</v>
      </c>
      <c r="V388" s="252">
        <f t="shared" si="1929"/>
        <v>0</v>
      </c>
      <c r="W388" s="252">
        <f t="shared" si="1930"/>
        <v>0</v>
      </c>
      <c r="X388" s="254">
        <f t="shared" si="1931"/>
        <v>0</v>
      </c>
      <c r="Y388" s="256">
        <f t="shared" si="1932"/>
        <v>3</v>
      </c>
      <c r="Z388" s="252">
        <f t="shared" si="1933"/>
        <v>14</v>
      </c>
      <c r="AA388" s="252">
        <f t="shared" si="1934"/>
        <v>0</v>
      </c>
      <c r="AB388" s="252">
        <f t="shared" si="1935"/>
        <v>0</v>
      </c>
      <c r="AC388" s="254">
        <f t="shared" si="1936"/>
        <v>0</v>
      </c>
      <c r="AD388" s="255">
        <f t="shared" si="1937"/>
        <v>3</v>
      </c>
      <c r="AE388" s="252">
        <f t="shared" si="1938"/>
        <v>0</v>
      </c>
      <c r="AF388" s="252">
        <f t="shared" si="1939"/>
        <v>0</v>
      </c>
      <c r="AG388" s="252">
        <f t="shared" si="1940"/>
        <v>0</v>
      </c>
      <c r="AH388" s="254">
        <f t="shared" si="1941"/>
        <v>0</v>
      </c>
      <c r="AI388" s="257">
        <f t="shared" si="1942"/>
        <v>4</v>
      </c>
      <c r="AJ388" s="252">
        <f t="shared" si="1943"/>
        <v>0</v>
      </c>
      <c r="AK388" s="252">
        <f t="shared" si="1944"/>
        <v>0</v>
      </c>
      <c r="AL388" s="252">
        <f t="shared" si="1945"/>
        <v>0</v>
      </c>
      <c r="AM388" s="254">
        <f t="shared" si="1946"/>
        <v>0</v>
      </c>
      <c r="AN388" s="257">
        <f t="shared" si="1947"/>
        <v>4</v>
      </c>
      <c r="AO388" s="252">
        <f t="shared" si="1948"/>
        <v>14</v>
      </c>
      <c r="AP388" s="252">
        <f t="shared" si="1949"/>
        <v>0</v>
      </c>
      <c r="AQ388" s="252">
        <f t="shared" si="1950"/>
        <v>0</v>
      </c>
      <c r="AR388" s="254">
        <f t="shared" si="1951"/>
        <v>0</v>
      </c>
      <c r="AS388" s="257">
        <f t="shared" si="1952"/>
        <v>3</v>
      </c>
      <c r="AT388" s="252">
        <f t="shared" si="1953"/>
        <v>0</v>
      </c>
      <c r="AU388" s="252">
        <f t="shared" si="1954"/>
        <v>0</v>
      </c>
      <c r="AV388" s="252">
        <f t="shared" si="1955"/>
        <v>0</v>
      </c>
      <c r="AW388" s="254">
        <f t="shared" si="1956"/>
        <v>0</v>
      </c>
      <c r="AX388" s="258">
        <f t="shared" si="1957"/>
        <v>4</v>
      </c>
      <c r="AY388" s="252">
        <f t="shared" si="1958"/>
        <v>14</v>
      </c>
      <c r="AZ388" s="252">
        <f t="shared" si="1959"/>
        <v>0</v>
      </c>
      <c r="BA388" s="252">
        <f t="shared" si="1960"/>
        <v>0</v>
      </c>
      <c r="BB388" s="254">
        <f t="shared" si="1961"/>
        <v>0</v>
      </c>
      <c r="BC388" s="257">
        <f t="shared" si="1962"/>
        <v>3</v>
      </c>
      <c r="BD388" s="259">
        <f t="shared" si="1963"/>
        <v>5</v>
      </c>
      <c r="BE388" s="252">
        <f t="shared" si="1964"/>
        <v>0</v>
      </c>
      <c r="BF388" s="252">
        <f t="shared" si="1965"/>
        <v>0</v>
      </c>
      <c r="BG388" s="254">
        <f t="shared" si="1966"/>
        <v>0</v>
      </c>
      <c r="BH388" s="257">
        <f t="shared" si="1967"/>
        <v>3</v>
      </c>
      <c r="BI388" s="252">
        <f t="shared" si="1968"/>
        <v>0</v>
      </c>
      <c r="BJ388" s="252">
        <f t="shared" si="1969"/>
        <v>0</v>
      </c>
      <c r="BK388" s="252">
        <f t="shared" si="1970"/>
        <v>0</v>
      </c>
      <c r="BL388" s="254">
        <f t="shared" si="1971"/>
        <v>0</v>
      </c>
      <c r="BM388" s="260">
        <f t="shared" si="1972"/>
        <v>4</v>
      </c>
      <c r="BN388" s="252">
        <f t="shared" si="1973"/>
        <v>0</v>
      </c>
      <c r="BO388" s="252">
        <f t="shared" si="1974"/>
        <v>0</v>
      </c>
      <c r="BP388" s="252">
        <f t="shared" si="1975"/>
        <v>0</v>
      </c>
      <c r="BQ388" s="254">
        <f t="shared" si="1976"/>
        <v>0</v>
      </c>
      <c r="BR388" s="261">
        <f t="shared" si="1977"/>
        <v>4</v>
      </c>
      <c r="BS388" s="252">
        <f t="shared" si="1978"/>
        <v>14</v>
      </c>
      <c r="BT388" s="252">
        <f t="shared" si="1979"/>
        <v>0</v>
      </c>
      <c r="BU388" s="252">
        <f t="shared" si="1980"/>
        <v>0</v>
      </c>
      <c r="BV388" s="254">
        <f t="shared" si="1981"/>
        <v>0</v>
      </c>
      <c r="BW388" s="261">
        <f t="shared" si="1982"/>
        <v>3</v>
      </c>
      <c r="BX388" s="262">
        <v>93</v>
      </c>
      <c r="BY388" s="262">
        <v>93</v>
      </c>
      <c r="BZ388" s="246" t="e">
        <f t="shared" si="1983"/>
        <v>#VALUE!</v>
      </c>
      <c r="CA388" s="246">
        <f t="shared" si="1984"/>
        <v>20</v>
      </c>
      <c r="CB388" s="246" t="e">
        <f t="shared" si="1985"/>
        <v>#VALUE!</v>
      </c>
      <c r="CC388" s="246" t="e">
        <f t="shared" si="1986"/>
        <v>#VALUE!</v>
      </c>
      <c r="CD388" s="246" t="e">
        <f t="shared" si="1987"/>
        <v>#VALUE!</v>
      </c>
      <c r="CE388" s="246" t="e">
        <f t="shared" si="1988"/>
        <v>#VALUE!</v>
      </c>
      <c r="CF388" s="246" t="e">
        <f t="shared" si="1989"/>
        <v>#VALUE!</v>
      </c>
      <c r="CG388" s="246" t="e">
        <f t="shared" si="1990"/>
        <v>#VALUE!</v>
      </c>
      <c r="CH388" s="246" t="e">
        <f t="shared" si="1991"/>
        <v>#VALUE!</v>
      </c>
      <c r="CI388" s="246" t="e">
        <f t="shared" si="1992"/>
        <v>#VALUE!</v>
      </c>
      <c r="CJ388" s="246" t="e">
        <f t="shared" si="1993"/>
        <v>#VALUE!</v>
      </c>
      <c r="CK388" s="246" t="e">
        <f t="shared" si="1994"/>
        <v>#VALUE!</v>
      </c>
      <c r="CL388" s="246" t="e">
        <f t="shared" si="1995"/>
        <v>#VALUE!</v>
      </c>
      <c r="CM388" s="246" t="e">
        <f t="shared" si="1996"/>
        <v>#VALUE!</v>
      </c>
      <c r="CN388" s="246" t="e">
        <f t="shared" si="1997"/>
        <v>#VALUE!</v>
      </c>
      <c r="CO388" s="263" t="str">
        <f t="shared" si="1998"/>
        <v>2023PEC AI 243</v>
      </c>
      <c r="CP388" s="246" t="e">
        <f t="shared" si="1999"/>
        <v>#VALUE!</v>
      </c>
      <c r="CQ388" s="211"/>
      <c r="CR388" s="246">
        <f t="shared" si="2000"/>
        <v>20</v>
      </c>
      <c r="CS388" s="246" t="e">
        <f t="shared" si="2001"/>
        <v>#VALUE!</v>
      </c>
      <c r="CT388" s="246" t="e">
        <f t="shared" si="2002"/>
        <v>#VALUE!</v>
      </c>
      <c r="CU388" s="246" t="e">
        <f t="shared" si="2003"/>
        <v>#VALUE!</v>
      </c>
      <c r="CV388" s="246" t="e">
        <f t="shared" si="2004"/>
        <v>#VALUE!</v>
      </c>
      <c r="CW388" s="246" t="e">
        <f t="shared" si="2005"/>
        <v>#VALUE!</v>
      </c>
      <c r="CX388" s="246" t="e">
        <f t="shared" si="2006"/>
        <v>#VALUE!</v>
      </c>
      <c r="CY388" s="246" t="e">
        <f t="shared" si="2007"/>
        <v>#VALUE!</v>
      </c>
      <c r="CZ388" s="246" t="e">
        <f t="shared" si="2008"/>
        <v>#VALUE!</v>
      </c>
      <c r="DA388" s="246" t="e">
        <f t="shared" si="2009"/>
        <v>#VALUE!</v>
      </c>
      <c r="DB388" s="246" t="e">
        <f t="shared" si="2010"/>
        <v>#VALUE!</v>
      </c>
      <c r="DC388" s="246" t="e">
        <f t="shared" si="2011"/>
        <v>#VALUE!</v>
      </c>
      <c r="DD388" s="246" t="e">
        <f t="shared" si="2012"/>
        <v>#VALUE!</v>
      </c>
      <c r="DE388" s="212"/>
      <c r="DF388" s="212" t="e">
        <f t="shared" si="2013"/>
        <v>#VALUE!</v>
      </c>
      <c r="DG388" s="212"/>
      <c r="DH388" s="212"/>
      <c r="DI388" s="212"/>
      <c r="DJ388" s="212"/>
      <c r="DK388" s="212"/>
      <c r="DL388" s="212"/>
      <c r="DM388" s="212"/>
      <c r="DN388" s="212"/>
      <c r="DO388" s="212"/>
      <c r="DP388" s="212"/>
      <c r="DQ388" s="212"/>
      <c r="DR388" s="264">
        <f t="shared" si="2014"/>
        <v>93</v>
      </c>
      <c r="DS388" s="241">
        <f t="shared" si="2015"/>
        <v>19</v>
      </c>
      <c r="DT388" s="212">
        <f t="shared" si="2016"/>
        <v>13</v>
      </c>
      <c r="DU388" s="212">
        <f t="shared" si="2017"/>
        <v>14</v>
      </c>
      <c r="DV388" s="212">
        <f t="shared" si="2018"/>
        <v>14</v>
      </c>
      <c r="DW388" s="212">
        <f t="shared" si="2019"/>
        <v>14</v>
      </c>
      <c r="DX388" s="264">
        <f t="shared" si="2020"/>
        <v>5</v>
      </c>
      <c r="DY388" s="265">
        <f t="shared" si="2021"/>
        <v>14</v>
      </c>
      <c r="DZ388" s="212">
        <f t="shared" si="2022"/>
        <v>93</v>
      </c>
      <c r="EA388" s="212">
        <f t="shared" si="2023"/>
        <v>19</v>
      </c>
      <c r="EB388" s="212">
        <f t="shared" si="2024"/>
        <v>0</v>
      </c>
      <c r="EC388" s="212">
        <f t="shared" ref="EC388:ED388" si="2874">IF(ISEVEN($B388),DT388,0)</f>
        <v>13</v>
      </c>
      <c r="ED388" s="212">
        <f t="shared" si="2874"/>
        <v>14</v>
      </c>
      <c r="EE388" s="212">
        <f t="shared" ref="EE388:EF388" si="2875">IF(ISODD($B388),DU388,0)</f>
        <v>0</v>
      </c>
      <c r="EF388" s="212">
        <f t="shared" si="2875"/>
        <v>0</v>
      </c>
      <c r="EG388" s="212">
        <f t="shared" si="2027"/>
        <v>14</v>
      </c>
      <c r="EH388" s="212">
        <f t="shared" si="2028"/>
        <v>0</v>
      </c>
      <c r="EI388" s="212">
        <f t="shared" ref="EI388:EJ388" si="2876">IF(ISEVEN($B388),DW388,0)</f>
        <v>14</v>
      </c>
      <c r="EJ388" s="264">
        <f t="shared" si="2876"/>
        <v>5</v>
      </c>
      <c r="EK388" s="212">
        <f t="shared" ref="EK388:EL388" si="2877">IF(ISODD($B388),DX388,0)</f>
        <v>0</v>
      </c>
      <c r="EL388" s="212">
        <f t="shared" si="2877"/>
        <v>0</v>
      </c>
      <c r="EM388" s="212">
        <f t="shared" si="2031"/>
        <v>14</v>
      </c>
      <c r="EN388" s="212"/>
      <c r="EO388" s="212"/>
      <c r="EP388" s="241">
        <f t="shared" si="2032"/>
        <v>19</v>
      </c>
      <c r="EQ388" s="212">
        <f t="shared" si="2033"/>
        <v>15</v>
      </c>
      <c r="ER388" s="212">
        <f t="shared" si="2034"/>
        <v>16</v>
      </c>
      <c r="ES388" s="212">
        <f t="shared" si="2035"/>
        <v>16</v>
      </c>
      <c r="ET388" s="264">
        <f t="shared" si="2036"/>
        <v>12</v>
      </c>
      <c r="EU388" s="212">
        <f t="shared" si="2037"/>
        <v>15</v>
      </c>
      <c r="EV388" s="212"/>
      <c r="EW388" s="212">
        <f t="shared" si="2038"/>
        <v>93</v>
      </c>
      <c r="EX388" s="212">
        <f t="shared" si="2039"/>
        <v>19</v>
      </c>
      <c r="EY388" s="212">
        <f t="shared" si="2040"/>
        <v>0</v>
      </c>
      <c r="EZ388" s="212">
        <f t="shared" ref="EZ388:FA388" si="2878">IF(ISEVEN($B388),EQ388,0)</f>
        <v>15</v>
      </c>
      <c r="FA388" s="212">
        <f t="shared" si="2878"/>
        <v>16</v>
      </c>
      <c r="FB388" s="212">
        <f t="shared" ref="FB388:FC388" si="2879">IF(ISODD($B388),ER388,0)</f>
        <v>0</v>
      </c>
      <c r="FC388" s="212">
        <f t="shared" si="2879"/>
        <v>0</v>
      </c>
      <c r="FD388" s="212">
        <f t="shared" si="2043"/>
        <v>16</v>
      </c>
      <c r="FE388" s="212">
        <f t="shared" si="2044"/>
        <v>0</v>
      </c>
      <c r="FF388" s="264">
        <f t="shared" ref="FF388:FG388" si="2880">IF(ISEVEN($B388),ET388,0)</f>
        <v>12</v>
      </c>
      <c r="FG388" s="212">
        <f t="shared" si="2880"/>
        <v>15</v>
      </c>
      <c r="FH388" s="212">
        <f t="shared" si="2046"/>
        <v>0</v>
      </c>
      <c r="FI388" s="212">
        <v>0</v>
      </c>
      <c r="FJ388" s="212">
        <v>0</v>
      </c>
      <c r="FK388" s="212"/>
      <c r="FL388" s="212"/>
      <c r="FM388" s="262">
        <v>93</v>
      </c>
    </row>
    <row r="389" spans="1:169" ht="15.75" customHeight="1" x14ac:dyDescent="0.2">
      <c r="A389" s="247">
        <v>386</v>
      </c>
      <c r="B389" s="266">
        <v>213423243389</v>
      </c>
      <c r="C389" s="266" t="s">
        <v>367</v>
      </c>
      <c r="D389" s="250"/>
      <c r="E389" s="267" t="s">
        <v>368</v>
      </c>
      <c r="F389" s="252">
        <f t="shared" si="1913"/>
        <v>2</v>
      </c>
      <c r="G389" s="252">
        <f t="shared" si="1914"/>
        <v>2</v>
      </c>
      <c r="H389" s="252">
        <f t="shared" si="1915"/>
        <v>2</v>
      </c>
      <c r="I389" s="252">
        <f t="shared" si="1916"/>
        <v>2</v>
      </c>
      <c r="J389" s="252">
        <f t="shared" si="1917"/>
        <v>2</v>
      </c>
      <c r="K389" s="252">
        <f t="shared" si="1918"/>
        <v>2</v>
      </c>
      <c r="L389" s="252">
        <f t="shared" si="1919"/>
        <v>0</v>
      </c>
      <c r="M389" s="252">
        <f t="shared" si="1920"/>
        <v>0</v>
      </c>
      <c r="N389" s="252">
        <f t="shared" si="1921"/>
        <v>0</v>
      </c>
      <c r="O389" s="253">
        <f t="shared" si="1922"/>
        <v>0</v>
      </c>
      <c r="P389" s="252">
        <f t="shared" si="1923"/>
        <v>9</v>
      </c>
      <c r="Q389" s="252">
        <f t="shared" si="1924"/>
        <v>0</v>
      </c>
      <c r="R389" s="252">
        <f t="shared" si="1925"/>
        <v>0</v>
      </c>
      <c r="S389" s="254">
        <f t="shared" si="1926"/>
        <v>0</v>
      </c>
      <c r="T389" s="255">
        <f t="shared" si="1927"/>
        <v>3</v>
      </c>
      <c r="U389" s="252">
        <f t="shared" si="1928"/>
        <v>0</v>
      </c>
      <c r="V389" s="252">
        <f t="shared" si="1929"/>
        <v>0</v>
      </c>
      <c r="W389" s="252">
        <f t="shared" si="1930"/>
        <v>0</v>
      </c>
      <c r="X389" s="254">
        <f t="shared" si="1931"/>
        <v>0</v>
      </c>
      <c r="Y389" s="256">
        <f t="shared" si="1932"/>
        <v>4</v>
      </c>
      <c r="Z389" s="252">
        <f t="shared" si="1933"/>
        <v>0</v>
      </c>
      <c r="AA389" s="252">
        <f t="shared" si="1934"/>
        <v>0</v>
      </c>
      <c r="AB389" s="252">
        <f t="shared" si="1935"/>
        <v>0</v>
      </c>
      <c r="AC389" s="254">
        <f t="shared" si="1936"/>
        <v>0</v>
      </c>
      <c r="AD389" s="255">
        <f t="shared" si="1937"/>
        <v>4</v>
      </c>
      <c r="AE389" s="252">
        <f t="shared" si="1938"/>
        <v>9</v>
      </c>
      <c r="AF389" s="252">
        <f t="shared" si="1939"/>
        <v>0</v>
      </c>
      <c r="AG389" s="252">
        <f t="shared" si="1940"/>
        <v>0</v>
      </c>
      <c r="AH389" s="254">
        <f t="shared" si="1941"/>
        <v>0</v>
      </c>
      <c r="AI389" s="257">
        <f t="shared" si="1942"/>
        <v>3</v>
      </c>
      <c r="AJ389" s="252">
        <f t="shared" si="1943"/>
        <v>8</v>
      </c>
      <c r="AK389" s="252">
        <f t="shared" si="1944"/>
        <v>0</v>
      </c>
      <c r="AL389" s="252">
        <f t="shared" si="1945"/>
        <v>0</v>
      </c>
      <c r="AM389" s="254">
        <f t="shared" si="1946"/>
        <v>0</v>
      </c>
      <c r="AN389" s="257">
        <f t="shared" si="1947"/>
        <v>3</v>
      </c>
      <c r="AO389" s="252">
        <f t="shared" si="1948"/>
        <v>0</v>
      </c>
      <c r="AP389" s="252">
        <f t="shared" si="1949"/>
        <v>0</v>
      </c>
      <c r="AQ389" s="252">
        <f t="shared" si="1950"/>
        <v>0</v>
      </c>
      <c r="AR389" s="254">
        <f t="shared" si="1951"/>
        <v>0</v>
      </c>
      <c r="AS389" s="257">
        <f t="shared" si="1952"/>
        <v>4</v>
      </c>
      <c r="AT389" s="252">
        <f t="shared" si="1953"/>
        <v>9</v>
      </c>
      <c r="AU389" s="252">
        <f t="shared" si="1954"/>
        <v>0</v>
      </c>
      <c r="AV389" s="252">
        <f t="shared" si="1955"/>
        <v>0</v>
      </c>
      <c r="AW389" s="254">
        <f t="shared" si="1956"/>
        <v>0</v>
      </c>
      <c r="AX389" s="258">
        <f t="shared" si="1957"/>
        <v>3</v>
      </c>
      <c r="AY389" s="252">
        <f t="shared" si="1958"/>
        <v>0</v>
      </c>
      <c r="AZ389" s="252">
        <f t="shared" si="1959"/>
        <v>0</v>
      </c>
      <c r="BA389" s="252">
        <f t="shared" si="1960"/>
        <v>0</v>
      </c>
      <c r="BB389" s="254">
        <f t="shared" si="1961"/>
        <v>0</v>
      </c>
      <c r="BC389" s="257">
        <f t="shared" si="1962"/>
        <v>4</v>
      </c>
      <c r="BD389" s="252">
        <f t="shared" si="1963"/>
        <v>0</v>
      </c>
      <c r="BE389" s="252">
        <f t="shared" si="1964"/>
        <v>0</v>
      </c>
      <c r="BF389" s="252">
        <f t="shared" si="1965"/>
        <v>0</v>
      </c>
      <c r="BG389" s="254">
        <f t="shared" si="1966"/>
        <v>0</v>
      </c>
      <c r="BH389" s="257">
        <f t="shared" si="1967"/>
        <v>4</v>
      </c>
      <c r="BI389" s="259">
        <f t="shared" si="1968"/>
        <v>5</v>
      </c>
      <c r="BJ389" s="252">
        <f t="shared" si="1969"/>
        <v>0</v>
      </c>
      <c r="BK389" s="252">
        <f t="shared" si="1970"/>
        <v>0</v>
      </c>
      <c r="BL389" s="254">
        <f t="shared" si="1971"/>
        <v>0</v>
      </c>
      <c r="BM389" s="260">
        <f t="shared" si="1972"/>
        <v>3</v>
      </c>
      <c r="BN389" s="252">
        <f t="shared" si="1973"/>
        <v>9</v>
      </c>
      <c r="BO389" s="252">
        <f t="shared" si="1974"/>
        <v>0</v>
      </c>
      <c r="BP389" s="252">
        <f t="shared" si="1975"/>
        <v>0</v>
      </c>
      <c r="BQ389" s="254">
        <f t="shared" si="1976"/>
        <v>0</v>
      </c>
      <c r="BR389" s="261">
        <f t="shared" si="1977"/>
        <v>3</v>
      </c>
      <c r="BS389" s="252">
        <f t="shared" si="1978"/>
        <v>0</v>
      </c>
      <c r="BT389" s="252">
        <f t="shared" si="1979"/>
        <v>0</v>
      </c>
      <c r="BU389" s="252">
        <f t="shared" si="1980"/>
        <v>0</v>
      </c>
      <c r="BV389" s="254">
        <f t="shared" si="1981"/>
        <v>0</v>
      </c>
      <c r="BW389" s="261">
        <f t="shared" si="1982"/>
        <v>4</v>
      </c>
      <c r="BX389" s="262">
        <v>61</v>
      </c>
      <c r="BY389" s="262">
        <v>61</v>
      </c>
      <c r="BZ389" s="246" t="e">
        <f t="shared" si="1983"/>
        <v>#VALUE!</v>
      </c>
      <c r="CA389" s="246">
        <f t="shared" si="1984"/>
        <v>20</v>
      </c>
      <c r="CB389" s="246" t="e">
        <f t="shared" si="1985"/>
        <v>#VALUE!</v>
      </c>
      <c r="CC389" s="246" t="e">
        <f t="shared" si="1986"/>
        <v>#VALUE!</v>
      </c>
      <c r="CD389" s="246" t="e">
        <f t="shared" si="1987"/>
        <v>#VALUE!</v>
      </c>
      <c r="CE389" s="246" t="e">
        <f t="shared" si="1988"/>
        <v>#VALUE!</v>
      </c>
      <c r="CF389" s="246" t="e">
        <f t="shared" si="1989"/>
        <v>#VALUE!</v>
      </c>
      <c r="CG389" s="246" t="e">
        <f t="shared" si="1990"/>
        <v>#VALUE!</v>
      </c>
      <c r="CH389" s="246" t="e">
        <f t="shared" si="1991"/>
        <v>#VALUE!</v>
      </c>
      <c r="CI389" s="246" t="e">
        <f t="shared" si="1992"/>
        <v>#VALUE!</v>
      </c>
      <c r="CJ389" s="246" t="e">
        <f t="shared" si="1993"/>
        <v>#VALUE!</v>
      </c>
      <c r="CK389" s="246" t="e">
        <f t="shared" si="1994"/>
        <v>#VALUE!</v>
      </c>
      <c r="CL389" s="246" t="e">
        <f t="shared" si="1995"/>
        <v>#VALUE!</v>
      </c>
      <c r="CM389" s="246" t="e">
        <f t="shared" si="1996"/>
        <v>#VALUE!</v>
      </c>
      <c r="CN389" s="246" t="e">
        <f t="shared" si="1997"/>
        <v>#VALUE!</v>
      </c>
      <c r="CO389" s="263" t="str">
        <f t="shared" si="1998"/>
        <v>2023PEC AI 244</v>
      </c>
      <c r="CP389" s="246" t="e">
        <f t="shared" si="1999"/>
        <v>#VALUE!</v>
      </c>
      <c r="CQ389" s="211"/>
      <c r="CR389" s="246">
        <f t="shared" si="2000"/>
        <v>20</v>
      </c>
      <c r="CS389" s="246" t="e">
        <f t="shared" si="2001"/>
        <v>#VALUE!</v>
      </c>
      <c r="CT389" s="246" t="e">
        <f t="shared" si="2002"/>
        <v>#VALUE!</v>
      </c>
      <c r="CU389" s="246" t="e">
        <f t="shared" si="2003"/>
        <v>#VALUE!</v>
      </c>
      <c r="CV389" s="246" t="e">
        <f t="shared" si="2004"/>
        <v>#VALUE!</v>
      </c>
      <c r="CW389" s="246" t="e">
        <f t="shared" si="2005"/>
        <v>#VALUE!</v>
      </c>
      <c r="CX389" s="246" t="e">
        <f t="shared" si="2006"/>
        <v>#VALUE!</v>
      </c>
      <c r="CY389" s="246" t="e">
        <f t="shared" si="2007"/>
        <v>#VALUE!</v>
      </c>
      <c r="CZ389" s="246" t="e">
        <f t="shared" si="2008"/>
        <v>#VALUE!</v>
      </c>
      <c r="DA389" s="246" t="e">
        <f t="shared" si="2009"/>
        <v>#VALUE!</v>
      </c>
      <c r="DB389" s="246" t="e">
        <f t="shared" si="2010"/>
        <v>#VALUE!</v>
      </c>
      <c r="DC389" s="246" t="e">
        <f t="shared" si="2011"/>
        <v>#VALUE!</v>
      </c>
      <c r="DD389" s="246" t="e">
        <f t="shared" si="2012"/>
        <v>#VALUE!</v>
      </c>
      <c r="DE389" s="212"/>
      <c r="DF389" s="212" t="e">
        <f t="shared" si="2013"/>
        <v>#VALUE!</v>
      </c>
      <c r="DG389" s="212"/>
      <c r="DH389" s="212"/>
      <c r="DI389" s="212"/>
      <c r="DJ389" s="212"/>
      <c r="DK389" s="212"/>
      <c r="DL389" s="212"/>
      <c r="DM389" s="212"/>
      <c r="DN389" s="212"/>
      <c r="DO389" s="212"/>
      <c r="DP389" s="212"/>
      <c r="DQ389" s="212"/>
      <c r="DR389" s="264">
        <f t="shared" si="2014"/>
        <v>61</v>
      </c>
      <c r="DS389" s="241">
        <f t="shared" si="2015"/>
        <v>12</v>
      </c>
      <c r="DT389" s="212">
        <f t="shared" si="2016"/>
        <v>9</v>
      </c>
      <c r="DU389" s="212">
        <f t="shared" si="2017"/>
        <v>9</v>
      </c>
      <c r="DV389" s="212">
        <f t="shared" si="2018"/>
        <v>8</v>
      </c>
      <c r="DW389" s="212">
        <f t="shared" si="2019"/>
        <v>9</v>
      </c>
      <c r="DX389" s="264">
        <f t="shared" si="2020"/>
        <v>5</v>
      </c>
      <c r="DY389" s="265">
        <f t="shared" si="2021"/>
        <v>9</v>
      </c>
      <c r="DZ389" s="212">
        <f t="shared" si="2022"/>
        <v>61</v>
      </c>
      <c r="EA389" s="212">
        <f t="shared" si="2023"/>
        <v>12</v>
      </c>
      <c r="EB389" s="212">
        <f t="shared" si="2024"/>
        <v>9</v>
      </c>
      <c r="EC389" s="212">
        <f t="shared" ref="EC389:ED389" si="2881">IF(ISEVEN($B389),DT389,0)</f>
        <v>0</v>
      </c>
      <c r="ED389" s="212">
        <f t="shared" si="2881"/>
        <v>0</v>
      </c>
      <c r="EE389" s="212">
        <f t="shared" ref="EE389:EF389" si="2882">IF(ISODD($B389),DU389,0)</f>
        <v>9</v>
      </c>
      <c r="EF389" s="212">
        <f t="shared" si="2882"/>
        <v>8</v>
      </c>
      <c r="EG389" s="212">
        <f t="shared" si="2027"/>
        <v>0</v>
      </c>
      <c r="EH389" s="212">
        <f t="shared" si="2028"/>
        <v>9</v>
      </c>
      <c r="EI389" s="212">
        <f t="shared" ref="EI389:EJ389" si="2883">IF(ISEVEN($B389),DW389,0)</f>
        <v>0</v>
      </c>
      <c r="EJ389" s="212">
        <f t="shared" si="2883"/>
        <v>0</v>
      </c>
      <c r="EK389" s="264">
        <f t="shared" ref="EK389:EL389" si="2884">IF(ISODD($B389),DX389,0)</f>
        <v>5</v>
      </c>
      <c r="EL389" s="212">
        <f t="shared" si="2884"/>
        <v>9</v>
      </c>
      <c r="EM389" s="212">
        <f t="shared" si="2031"/>
        <v>0</v>
      </c>
      <c r="EN389" s="212"/>
      <c r="EO389" s="212"/>
      <c r="EP389" s="241">
        <f t="shared" si="2032"/>
        <v>12</v>
      </c>
      <c r="EQ389" s="212">
        <f t="shared" si="2033"/>
        <v>11</v>
      </c>
      <c r="ER389" s="212">
        <f t="shared" si="2034"/>
        <v>11</v>
      </c>
      <c r="ES389" s="212">
        <f t="shared" si="2035"/>
        <v>10</v>
      </c>
      <c r="ET389" s="264">
        <f t="shared" si="2036"/>
        <v>7</v>
      </c>
      <c r="EU389" s="212">
        <f t="shared" si="2037"/>
        <v>10</v>
      </c>
      <c r="EV389" s="212"/>
      <c r="EW389" s="212">
        <f t="shared" si="2038"/>
        <v>61</v>
      </c>
      <c r="EX389" s="212">
        <f t="shared" si="2039"/>
        <v>12</v>
      </c>
      <c r="EY389" s="212">
        <f t="shared" si="2040"/>
        <v>11</v>
      </c>
      <c r="EZ389" s="212">
        <f t="shared" ref="EZ389:FA389" si="2885">IF(ISEVEN($B389),EQ389,0)</f>
        <v>0</v>
      </c>
      <c r="FA389" s="212">
        <f t="shared" si="2885"/>
        <v>0</v>
      </c>
      <c r="FB389" s="212">
        <f t="shared" ref="FB389:FC389" si="2886">IF(ISODD($B389),ER389,0)</f>
        <v>11</v>
      </c>
      <c r="FC389" s="212">
        <f t="shared" si="2886"/>
        <v>10</v>
      </c>
      <c r="FD389" s="212">
        <f t="shared" si="2043"/>
        <v>0</v>
      </c>
      <c r="FE389" s="264">
        <f t="shared" si="2044"/>
        <v>7</v>
      </c>
      <c r="FF389" s="212">
        <f t="shared" ref="FF389:FG389" si="2887">IF(ISEVEN($B389),ET389,0)</f>
        <v>0</v>
      </c>
      <c r="FG389" s="212">
        <f t="shared" si="2887"/>
        <v>0</v>
      </c>
      <c r="FH389" s="212">
        <f t="shared" si="2046"/>
        <v>10</v>
      </c>
      <c r="FI389" s="212">
        <v>0</v>
      </c>
      <c r="FJ389" s="212">
        <v>0</v>
      </c>
      <c r="FK389" s="212"/>
      <c r="FL389" s="212"/>
      <c r="FM389" s="262">
        <v>61</v>
      </c>
    </row>
    <row r="390" spans="1:169" ht="15.75" customHeight="1" x14ac:dyDescent="0.2">
      <c r="A390" s="268">
        <v>388</v>
      </c>
      <c r="B390" s="266">
        <v>213423243380</v>
      </c>
      <c r="C390" s="266" t="s">
        <v>369</v>
      </c>
      <c r="D390" s="250"/>
      <c r="E390" s="267" t="s">
        <v>370</v>
      </c>
      <c r="F390" s="252">
        <f t="shared" si="1913"/>
        <v>2</v>
      </c>
      <c r="G390" s="252">
        <f t="shared" si="1914"/>
        <v>2</v>
      </c>
      <c r="H390" s="252">
        <f t="shared" si="1915"/>
        <v>2</v>
      </c>
      <c r="I390" s="252">
        <f t="shared" si="1916"/>
        <v>1</v>
      </c>
      <c r="J390" s="252">
        <f t="shared" si="1917"/>
        <v>0</v>
      </c>
      <c r="K390" s="252">
        <f t="shared" si="1918"/>
        <v>0</v>
      </c>
      <c r="L390" s="252">
        <f t="shared" si="1919"/>
        <v>0</v>
      </c>
      <c r="M390" s="252">
        <f t="shared" si="1920"/>
        <v>0</v>
      </c>
      <c r="N390" s="252">
        <f t="shared" si="1921"/>
        <v>0</v>
      </c>
      <c r="O390" s="253">
        <f t="shared" si="1922"/>
        <v>0</v>
      </c>
      <c r="P390" s="252">
        <f t="shared" si="1923"/>
        <v>0</v>
      </c>
      <c r="Q390" s="252">
        <f t="shared" si="1924"/>
        <v>0</v>
      </c>
      <c r="R390" s="252">
        <f t="shared" si="1925"/>
        <v>0</v>
      </c>
      <c r="S390" s="254">
        <f t="shared" si="1926"/>
        <v>0</v>
      </c>
      <c r="T390" s="255">
        <f t="shared" si="1927"/>
        <v>4</v>
      </c>
      <c r="U390" s="252">
        <f t="shared" si="1928"/>
        <v>5</v>
      </c>
      <c r="V390" s="252">
        <f t="shared" si="1929"/>
        <v>0</v>
      </c>
      <c r="W390" s="252">
        <f t="shared" si="1930"/>
        <v>0</v>
      </c>
      <c r="X390" s="254">
        <f t="shared" si="1931"/>
        <v>0</v>
      </c>
      <c r="Y390" s="256">
        <f t="shared" si="1932"/>
        <v>3</v>
      </c>
      <c r="Z390" s="252">
        <f t="shared" si="1933"/>
        <v>5</v>
      </c>
      <c r="AA390" s="252">
        <f t="shared" si="1934"/>
        <v>0</v>
      </c>
      <c r="AB390" s="252">
        <f t="shared" si="1935"/>
        <v>0</v>
      </c>
      <c r="AC390" s="254">
        <f t="shared" si="1936"/>
        <v>0</v>
      </c>
      <c r="AD390" s="255">
        <f t="shared" si="1937"/>
        <v>3</v>
      </c>
      <c r="AE390" s="252">
        <f t="shared" si="1938"/>
        <v>0</v>
      </c>
      <c r="AF390" s="252">
        <f t="shared" si="1939"/>
        <v>0</v>
      </c>
      <c r="AG390" s="252">
        <f t="shared" si="1940"/>
        <v>0</v>
      </c>
      <c r="AH390" s="254">
        <f t="shared" si="1941"/>
        <v>0</v>
      </c>
      <c r="AI390" s="257">
        <f t="shared" si="1942"/>
        <v>4</v>
      </c>
      <c r="AJ390" s="252">
        <f t="shared" si="1943"/>
        <v>0</v>
      </c>
      <c r="AK390" s="252">
        <f t="shared" si="1944"/>
        <v>0</v>
      </c>
      <c r="AL390" s="252">
        <f t="shared" si="1945"/>
        <v>0</v>
      </c>
      <c r="AM390" s="254">
        <f t="shared" si="1946"/>
        <v>0</v>
      </c>
      <c r="AN390" s="257">
        <f t="shared" si="1947"/>
        <v>4</v>
      </c>
      <c r="AO390" s="252">
        <f t="shared" si="1948"/>
        <v>5</v>
      </c>
      <c r="AP390" s="252">
        <f t="shared" si="1949"/>
        <v>0</v>
      </c>
      <c r="AQ390" s="252">
        <f t="shared" si="1950"/>
        <v>0</v>
      </c>
      <c r="AR390" s="254">
        <f t="shared" si="1951"/>
        <v>0</v>
      </c>
      <c r="AS390" s="257">
        <f t="shared" si="1952"/>
        <v>3</v>
      </c>
      <c r="AT390" s="252">
        <f t="shared" si="1953"/>
        <v>0</v>
      </c>
      <c r="AU390" s="252">
        <f t="shared" si="1954"/>
        <v>0</v>
      </c>
      <c r="AV390" s="252">
        <f t="shared" si="1955"/>
        <v>0</v>
      </c>
      <c r="AW390" s="254">
        <f t="shared" si="1956"/>
        <v>0</v>
      </c>
      <c r="AX390" s="258">
        <f t="shared" si="1957"/>
        <v>4</v>
      </c>
      <c r="AY390" s="252">
        <f t="shared" si="1958"/>
        <v>5</v>
      </c>
      <c r="AZ390" s="252">
        <f t="shared" si="1959"/>
        <v>0</v>
      </c>
      <c r="BA390" s="252">
        <f t="shared" si="1960"/>
        <v>0</v>
      </c>
      <c r="BB390" s="254">
        <f t="shared" si="1961"/>
        <v>0</v>
      </c>
      <c r="BC390" s="257">
        <f t="shared" si="1962"/>
        <v>3</v>
      </c>
      <c r="BD390" s="259">
        <f t="shared" si="1963"/>
        <v>3</v>
      </c>
      <c r="BE390" s="252">
        <f t="shared" si="1964"/>
        <v>0</v>
      </c>
      <c r="BF390" s="252">
        <f t="shared" si="1965"/>
        <v>0</v>
      </c>
      <c r="BG390" s="254">
        <f t="shared" si="1966"/>
        <v>0</v>
      </c>
      <c r="BH390" s="257">
        <f t="shared" si="1967"/>
        <v>3</v>
      </c>
      <c r="BI390" s="252">
        <f t="shared" si="1968"/>
        <v>0</v>
      </c>
      <c r="BJ390" s="252">
        <f t="shared" si="1969"/>
        <v>0</v>
      </c>
      <c r="BK390" s="252">
        <f t="shared" si="1970"/>
        <v>0</v>
      </c>
      <c r="BL390" s="254">
        <f t="shared" si="1971"/>
        <v>0</v>
      </c>
      <c r="BM390" s="260">
        <f t="shared" si="1972"/>
        <v>4</v>
      </c>
      <c r="BN390" s="252">
        <f t="shared" si="1973"/>
        <v>0</v>
      </c>
      <c r="BO390" s="252">
        <f t="shared" si="1974"/>
        <v>0</v>
      </c>
      <c r="BP390" s="252">
        <f t="shared" si="1975"/>
        <v>0</v>
      </c>
      <c r="BQ390" s="254">
        <f t="shared" si="1976"/>
        <v>0</v>
      </c>
      <c r="BR390" s="261">
        <f t="shared" si="1977"/>
        <v>4</v>
      </c>
      <c r="BS390" s="252">
        <f t="shared" si="1978"/>
        <v>5</v>
      </c>
      <c r="BT390" s="252">
        <f t="shared" si="1979"/>
        <v>0</v>
      </c>
      <c r="BU390" s="252">
        <f t="shared" si="1980"/>
        <v>0</v>
      </c>
      <c r="BV390" s="254">
        <f t="shared" si="1981"/>
        <v>0</v>
      </c>
      <c r="BW390" s="261">
        <f t="shared" si="1982"/>
        <v>3</v>
      </c>
      <c r="BX390" s="262">
        <v>35</v>
      </c>
      <c r="BY390" s="262">
        <v>35</v>
      </c>
      <c r="BZ390" s="246" t="e">
        <f t="shared" si="1983"/>
        <v>#VALUE!</v>
      </c>
      <c r="CA390" s="246">
        <f t="shared" si="1984"/>
        <v>20</v>
      </c>
      <c r="CB390" s="246" t="e">
        <f t="shared" si="1985"/>
        <v>#VALUE!</v>
      </c>
      <c r="CC390" s="246" t="e">
        <f t="shared" si="1986"/>
        <v>#VALUE!</v>
      </c>
      <c r="CD390" s="246" t="e">
        <f t="shared" si="1987"/>
        <v>#VALUE!</v>
      </c>
      <c r="CE390" s="246" t="e">
        <f t="shared" si="1988"/>
        <v>#VALUE!</v>
      </c>
      <c r="CF390" s="246" t="e">
        <f t="shared" si="1989"/>
        <v>#VALUE!</v>
      </c>
      <c r="CG390" s="246" t="e">
        <f t="shared" si="1990"/>
        <v>#VALUE!</v>
      </c>
      <c r="CH390" s="246" t="e">
        <f t="shared" si="1991"/>
        <v>#VALUE!</v>
      </c>
      <c r="CI390" s="246" t="e">
        <f t="shared" si="1992"/>
        <v>#VALUE!</v>
      </c>
      <c r="CJ390" s="246" t="e">
        <f t="shared" si="1993"/>
        <v>#VALUE!</v>
      </c>
      <c r="CK390" s="246" t="e">
        <f t="shared" si="1994"/>
        <v>#VALUE!</v>
      </c>
      <c r="CL390" s="246" t="e">
        <f t="shared" si="1995"/>
        <v>#VALUE!</v>
      </c>
      <c r="CM390" s="246" t="e">
        <f t="shared" si="1996"/>
        <v>#VALUE!</v>
      </c>
      <c r="CN390" s="246" t="e">
        <f t="shared" si="1997"/>
        <v>#VALUE!</v>
      </c>
      <c r="CO390" s="263" t="str">
        <f t="shared" si="1998"/>
        <v>2023PEC AI 245</v>
      </c>
      <c r="CP390" s="246" t="e">
        <f t="shared" si="1999"/>
        <v>#VALUE!</v>
      </c>
      <c r="CQ390" s="211"/>
      <c r="CR390" s="246">
        <f t="shared" si="2000"/>
        <v>20</v>
      </c>
      <c r="CS390" s="246" t="e">
        <f t="shared" si="2001"/>
        <v>#VALUE!</v>
      </c>
      <c r="CT390" s="246" t="e">
        <f t="shared" si="2002"/>
        <v>#VALUE!</v>
      </c>
      <c r="CU390" s="246" t="e">
        <f t="shared" si="2003"/>
        <v>#VALUE!</v>
      </c>
      <c r="CV390" s="246" t="e">
        <f t="shared" si="2004"/>
        <v>#VALUE!</v>
      </c>
      <c r="CW390" s="246" t="e">
        <f t="shared" si="2005"/>
        <v>#VALUE!</v>
      </c>
      <c r="CX390" s="246" t="e">
        <f t="shared" si="2006"/>
        <v>#VALUE!</v>
      </c>
      <c r="CY390" s="246" t="e">
        <f t="shared" si="2007"/>
        <v>#VALUE!</v>
      </c>
      <c r="CZ390" s="246" t="e">
        <f t="shared" si="2008"/>
        <v>#VALUE!</v>
      </c>
      <c r="DA390" s="246" t="e">
        <f t="shared" si="2009"/>
        <v>#VALUE!</v>
      </c>
      <c r="DB390" s="246" t="e">
        <f t="shared" si="2010"/>
        <v>#VALUE!</v>
      </c>
      <c r="DC390" s="246" t="e">
        <f t="shared" si="2011"/>
        <v>#VALUE!</v>
      </c>
      <c r="DD390" s="246" t="e">
        <f t="shared" si="2012"/>
        <v>#VALUE!</v>
      </c>
      <c r="DE390" s="212"/>
      <c r="DF390" s="212" t="e">
        <f t="shared" si="2013"/>
        <v>#VALUE!</v>
      </c>
      <c r="DG390" s="212"/>
      <c r="DH390" s="212"/>
      <c r="DI390" s="212"/>
      <c r="DJ390" s="212"/>
      <c r="DK390" s="212"/>
      <c r="DL390" s="212"/>
      <c r="DM390" s="212"/>
      <c r="DN390" s="212"/>
      <c r="DO390" s="212"/>
      <c r="DP390" s="212"/>
      <c r="DQ390" s="212"/>
      <c r="DR390" s="264">
        <f t="shared" si="2014"/>
        <v>35</v>
      </c>
      <c r="DS390" s="241">
        <f t="shared" si="2015"/>
        <v>7</v>
      </c>
      <c r="DT390" s="212">
        <f t="shared" si="2016"/>
        <v>5</v>
      </c>
      <c r="DU390" s="212">
        <f t="shared" si="2017"/>
        <v>5</v>
      </c>
      <c r="DV390" s="212">
        <f t="shared" si="2018"/>
        <v>5</v>
      </c>
      <c r="DW390" s="212">
        <f t="shared" si="2019"/>
        <v>5</v>
      </c>
      <c r="DX390" s="264">
        <f t="shared" si="2020"/>
        <v>3</v>
      </c>
      <c r="DY390" s="265">
        <f t="shared" si="2021"/>
        <v>5</v>
      </c>
      <c r="DZ390" s="212">
        <f t="shared" si="2022"/>
        <v>35</v>
      </c>
      <c r="EA390" s="212">
        <f t="shared" si="2023"/>
        <v>7</v>
      </c>
      <c r="EB390" s="212">
        <f t="shared" si="2024"/>
        <v>0</v>
      </c>
      <c r="EC390" s="212">
        <f t="shared" ref="EC390:ED390" si="2888">IF(ISEVEN($B390),DT390,0)</f>
        <v>5</v>
      </c>
      <c r="ED390" s="212">
        <f t="shared" si="2888"/>
        <v>5</v>
      </c>
      <c r="EE390" s="212">
        <f t="shared" ref="EE390:EF390" si="2889">IF(ISODD($B390),DU390,0)</f>
        <v>0</v>
      </c>
      <c r="EF390" s="212">
        <f t="shared" si="2889"/>
        <v>0</v>
      </c>
      <c r="EG390" s="212">
        <f t="shared" si="2027"/>
        <v>5</v>
      </c>
      <c r="EH390" s="212">
        <f t="shared" si="2028"/>
        <v>0</v>
      </c>
      <c r="EI390" s="212">
        <f t="shared" ref="EI390:EJ390" si="2890">IF(ISEVEN($B390),DW390,0)</f>
        <v>5</v>
      </c>
      <c r="EJ390" s="264">
        <f t="shared" si="2890"/>
        <v>3</v>
      </c>
      <c r="EK390" s="212">
        <f t="shared" ref="EK390:EL390" si="2891">IF(ISODD($B390),DX390,0)</f>
        <v>0</v>
      </c>
      <c r="EL390" s="212">
        <f t="shared" si="2891"/>
        <v>0</v>
      </c>
      <c r="EM390" s="212">
        <f t="shared" si="2031"/>
        <v>5</v>
      </c>
      <c r="EN390" s="212"/>
      <c r="EO390" s="212"/>
      <c r="EP390" s="241">
        <f t="shared" si="2032"/>
        <v>7</v>
      </c>
      <c r="EQ390" s="212">
        <f t="shared" si="2033"/>
        <v>6</v>
      </c>
      <c r="ER390" s="212">
        <f t="shared" si="2034"/>
        <v>6</v>
      </c>
      <c r="ES390" s="212">
        <f t="shared" si="2035"/>
        <v>6</v>
      </c>
      <c r="ET390" s="264">
        <f t="shared" si="2036"/>
        <v>4</v>
      </c>
      <c r="EU390" s="212">
        <f t="shared" si="2037"/>
        <v>6</v>
      </c>
      <c r="EV390" s="212"/>
      <c r="EW390" s="212">
        <f t="shared" si="2038"/>
        <v>35</v>
      </c>
      <c r="EX390" s="212">
        <f t="shared" si="2039"/>
        <v>7</v>
      </c>
      <c r="EY390" s="212">
        <f t="shared" si="2040"/>
        <v>0</v>
      </c>
      <c r="EZ390" s="212">
        <f t="shared" ref="EZ390:FA390" si="2892">IF(ISEVEN($B390),EQ390,0)</f>
        <v>6</v>
      </c>
      <c r="FA390" s="212">
        <f t="shared" si="2892"/>
        <v>6</v>
      </c>
      <c r="FB390" s="212">
        <f t="shared" ref="FB390:FC390" si="2893">IF(ISODD($B390),ER390,0)</f>
        <v>0</v>
      </c>
      <c r="FC390" s="212">
        <f t="shared" si="2893"/>
        <v>0</v>
      </c>
      <c r="FD390" s="212">
        <f t="shared" si="2043"/>
        <v>6</v>
      </c>
      <c r="FE390" s="212">
        <f t="shared" si="2044"/>
        <v>0</v>
      </c>
      <c r="FF390" s="264">
        <f t="shared" ref="FF390:FG390" si="2894">IF(ISEVEN($B390),ET390,0)</f>
        <v>4</v>
      </c>
      <c r="FG390" s="212">
        <f t="shared" si="2894"/>
        <v>6</v>
      </c>
      <c r="FH390" s="212">
        <f t="shared" si="2046"/>
        <v>0</v>
      </c>
      <c r="FI390" s="212">
        <v>0</v>
      </c>
      <c r="FJ390" s="212">
        <v>0</v>
      </c>
      <c r="FK390" s="212"/>
      <c r="FL390" s="212"/>
      <c r="FM390" s="262">
        <v>35</v>
      </c>
    </row>
    <row r="391" spans="1:169" ht="15.75" customHeight="1" x14ac:dyDescent="0.2">
      <c r="A391" s="247">
        <v>388</v>
      </c>
      <c r="B391" s="266">
        <v>213423243381</v>
      </c>
      <c r="C391" s="266" t="s">
        <v>371</v>
      </c>
      <c r="D391" s="250"/>
      <c r="E391" s="267" t="s">
        <v>372</v>
      </c>
      <c r="F391" s="252">
        <f t="shared" si="1913"/>
        <v>2</v>
      </c>
      <c r="G391" s="252">
        <f t="shared" si="1914"/>
        <v>2</v>
      </c>
      <c r="H391" s="252">
        <f t="shared" si="1915"/>
        <v>2</v>
      </c>
      <c r="I391" s="252">
        <f t="shared" si="1916"/>
        <v>2</v>
      </c>
      <c r="J391" s="252">
        <f t="shared" si="1917"/>
        <v>2</v>
      </c>
      <c r="K391" s="252">
        <f t="shared" si="1918"/>
        <v>2</v>
      </c>
      <c r="L391" s="252">
        <f t="shared" si="1919"/>
        <v>0</v>
      </c>
      <c r="M391" s="252">
        <f t="shared" si="1920"/>
        <v>0</v>
      </c>
      <c r="N391" s="252">
        <f t="shared" si="1921"/>
        <v>0</v>
      </c>
      <c r="O391" s="253">
        <f t="shared" si="1922"/>
        <v>0</v>
      </c>
      <c r="P391" s="252">
        <f t="shared" si="1923"/>
        <v>9</v>
      </c>
      <c r="Q391" s="252">
        <f t="shared" si="1924"/>
        <v>0</v>
      </c>
      <c r="R391" s="252">
        <f t="shared" si="1925"/>
        <v>0</v>
      </c>
      <c r="S391" s="254">
        <f t="shared" si="1926"/>
        <v>0</v>
      </c>
      <c r="T391" s="255">
        <f t="shared" si="1927"/>
        <v>3</v>
      </c>
      <c r="U391" s="252">
        <f t="shared" si="1928"/>
        <v>0</v>
      </c>
      <c r="V391" s="252">
        <f t="shared" si="1929"/>
        <v>0</v>
      </c>
      <c r="W391" s="252">
        <f t="shared" si="1930"/>
        <v>0</v>
      </c>
      <c r="X391" s="254">
        <f t="shared" si="1931"/>
        <v>0</v>
      </c>
      <c r="Y391" s="256">
        <f t="shared" si="1932"/>
        <v>4</v>
      </c>
      <c r="Z391" s="252">
        <f t="shared" si="1933"/>
        <v>0</v>
      </c>
      <c r="AA391" s="252">
        <f t="shared" si="1934"/>
        <v>0</v>
      </c>
      <c r="AB391" s="252">
        <f t="shared" si="1935"/>
        <v>0</v>
      </c>
      <c r="AC391" s="254">
        <f t="shared" si="1936"/>
        <v>0</v>
      </c>
      <c r="AD391" s="255">
        <f t="shared" si="1937"/>
        <v>4</v>
      </c>
      <c r="AE391" s="252">
        <f t="shared" si="1938"/>
        <v>9</v>
      </c>
      <c r="AF391" s="252">
        <f t="shared" si="1939"/>
        <v>0</v>
      </c>
      <c r="AG391" s="252">
        <f t="shared" si="1940"/>
        <v>0</v>
      </c>
      <c r="AH391" s="254">
        <f t="shared" si="1941"/>
        <v>0</v>
      </c>
      <c r="AI391" s="257">
        <f t="shared" si="1942"/>
        <v>3</v>
      </c>
      <c r="AJ391" s="252">
        <f t="shared" si="1943"/>
        <v>7</v>
      </c>
      <c r="AK391" s="252">
        <f t="shared" si="1944"/>
        <v>0</v>
      </c>
      <c r="AL391" s="252">
        <f t="shared" si="1945"/>
        <v>0</v>
      </c>
      <c r="AM391" s="254">
        <f t="shared" si="1946"/>
        <v>0</v>
      </c>
      <c r="AN391" s="257">
        <f t="shared" si="1947"/>
        <v>3</v>
      </c>
      <c r="AO391" s="252">
        <f t="shared" si="1948"/>
        <v>0</v>
      </c>
      <c r="AP391" s="252">
        <f t="shared" si="1949"/>
        <v>0</v>
      </c>
      <c r="AQ391" s="252">
        <f t="shared" si="1950"/>
        <v>0</v>
      </c>
      <c r="AR391" s="254">
        <f t="shared" si="1951"/>
        <v>0</v>
      </c>
      <c r="AS391" s="257">
        <f t="shared" si="1952"/>
        <v>4</v>
      </c>
      <c r="AT391" s="252">
        <f t="shared" si="1953"/>
        <v>9</v>
      </c>
      <c r="AU391" s="252">
        <f t="shared" si="1954"/>
        <v>0</v>
      </c>
      <c r="AV391" s="252">
        <f t="shared" si="1955"/>
        <v>0</v>
      </c>
      <c r="AW391" s="254">
        <f t="shared" si="1956"/>
        <v>0</v>
      </c>
      <c r="AX391" s="258">
        <f t="shared" si="1957"/>
        <v>3</v>
      </c>
      <c r="AY391" s="252">
        <f t="shared" si="1958"/>
        <v>0</v>
      </c>
      <c r="AZ391" s="252">
        <f t="shared" si="1959"/>
        <v>0</v>
      </c>
      <c r="BA391" s="252">
        <f t="shared" si="1960"/>
        <v>0</v>
      </c>
      <c r="BB391" s="254">
        <f t="shared" si="1961"/>
        <v>0</v>
      </c>
      <c r="BC391" s="257">
        <f t="shared" si="1962"/>
        <v>4</v>
      </c>
      <c r="BD391" s="252">
        <f t="shared" si="1963"/>
        <v>0</v>
      </c>
      <c r="BE391" s="252">
        <f t="shared" si="1964"/>
        <v>0</v>
      </c>
      <c r="BF391" s="252">
        <f t="shared" si="1965"/>
        <v>0</v>
      </c>
      <c r="BG391" s="254">
        <f t="shared" si="1966"/>
        <v>0</v>
      </c>
      <c r="BH391" s="257">
        <f t="shared" si="1967"/>
        <v>4</v>
      </c>
      <c r="BI391" s="259">
        <f t="shared" si="1968"/>
        <v>3</v>
      </c>
      <c r="BJ391" s="252">
        <f t="shared" si="1969"/>
        <v>0</v>
      </c>
      <c r="BK391" s="252">
        <f t="shared" si="1970"/>
        <v>0</v>
      </c>
      <c r="BL391" s="254">
        <f t="shared" si="1971"/>
        <v>0</v>
      </c>
      <c r="BM391" s="260">
        <f t="shared" si="1972"/>
        <v>3</v>
      </c>
      <c r="BN391" s="252">
        <f t="shared" si="1973"/>
        <v>9</v>
      </c>
      <c r="BO391" s="252">
        <f t="shared" si="1974"/>
        <v>0</v>
      </c>
      <c r="BP391" s="252">
        <f t="shared" si="1975"/>
        <v>0</v>
      </c>
      <c r="BQ391" s="254">
        <f t="shared" si="1976"/>
        <v>0</v>
      </c>
      <c r="BR391" s="261">
        <f t="shared" si="1977"/>
        <v>3</v>
      </c>
      <c r="BS391" s="252">
        <f t="shared" si="1978"/>
        <v>0</v>
      </c>
      <c r="BT391" s="252">
        <f t="shared" si="1979"/>
        <v>0</v>
      </c>
      <c r="BU391" s="252">
        <f t="shared" si="1980"/>
        <v>0</v>
      </c>
      <c r="BV391" s="254">
        <f t="shared" si="1981"/>
        <v>0</v>
      </c>
      <c r="BW391" s="261">
        <f t="shared" si="1982"/>
        <v>4</v>
      </c>
      <c r="BX391" s="262">
        <v>58</v>
      </c>
      <c r="BY391" s="262">
        <v>58</v>
      </c>
      <c r="BZ391" s="246" t="e">
        <f t="shared" si="1983"/>
        <v>#VALUE!</v>
      </c>
      <c r="CA391" s="246">
        <f t="shared" si="1984"/>
        <v>20</v>
      </c>
      <c r="CB391" s="246" t="e">
        <f t="shared" si="1985"/>
        <v>#VALUE!</v>
      </c>
      <c r="CC391" s="246" t="e">
        <f t="shared" si="1986"/>
        <v>#VALUE!</v>
      </c>
      <c r="CD391" s="246" t="e">
        <f t="shared" si="1987"/>
        <v>#VALUE!</v>
      </c>
      <c r="CE391" s="246" t="e">
        <f t="shared" si="1988"/>
        <v>#VALUE!</v>
      </c>
      <c r="CF391" s="246" t="e">
        <f t="shared" si="1989"/>
        <v>#VALUE!</v>
      </c>
      <c r="CG391" s="246" t="e">
        <f t="shared" si="1990"/>
        <v>#VALUE!</v>
      </c>
      <c r="CH391" s="246" t="e">
        <f t="shared" si="1991"/>
        <v>#VALUE!</v>
      </c>
      <c r="CI391" s="246" t="e">
        <f t="shared" si="1992"/>
        <v>#VALUE!</v>
      </c>
      <c r="CJ391" s="246" t="e">
        <f t="shared" si="1993"/>
        <v>#VALUE!</v>
      </c>
      <c r="CK391" s="246" t="e">
        <f t="shared" si="1994"/>
        <v>#VALUE!</v>
      </c>
      <c r="CL391" s="246" t="e">
        <f t="shared" si="1995"/>
        <v>#VALUE!</v>
      </c>
      <c r="CM391" s="246" t="e">
        <f t="shared" si="1996"/>
        <v>#VALUE!</v>
      </c>
      <c r="CN391" s="246" t="e">
        <f t="shared" si="1997"/>
        <v>#VALUE!</v>
      </c>
      <c r="CO391" s="263" t="str">
        <f t="shared" si="1998"/>
        <v>2023PEC AI 246</v>
      </c>
      <c r="CP391" s="246" t="e">
        <f t="shared" si="1999"/>
        <v>#VALUE!</v>
      </c>
      <c r="CQ391" s="211"/>
      <c r="CR391" s="246">
        <f t="shared" si="2000"/>
        <v>20</v>
      </c>
      <c r="CS391" s="246" t="e">
        <f t="shared" si="2001"/>
        <v>#VALUE!</v>
      </c>
      <c r="CT391" s="246" t="e">
        <f t="shared" si="2002"/>
        <v>#VALUE!</v>
      </c>
      <c r="CU391" s="246" t="e">
        <f t="shared" si="2003"/>
        <v>#VALUE!</v>
      </c>
      <c r="CV391" s="246" t="e">
        <f t="shared" si="2004"/>
        <v>#VALUE!</v>
      </c>
      <c r="CW391" s="246" t="e">
        <f t="shared" si="2005"/>
        <v>#VALUE!</v>
      </c>
      <c r="CX391" s="246" t="e">
        <f t="shared" si="2006"/>
        <v>#VALUE!</v>
      </c>
      <c r="CY391" s="246" t="e">
        <f t="shared" si="2007"/>
        <v>#VALUE!</v>
      </c>
      <c r="CZ391" s="246" t="e">
        <f t="shared" si="2008"/>
        <v>#VALUE!</v>
      </c>
      <c r="DA391" s="246" t="e">
        <f t="shared" si="2009"/>
        <v>#VALUE!</v>
      </c>
      <c r="DB391" s="246" t="e">
        <f t="shared" si="2010"/>
        <v>#VALUE!</v>
      </c>
      <c r="DC391" s="246" t="e">
        <f t="shared" si="2011"/>
        <v>#VALUE!</v>
      </c>
      <c r="DD391" s="246" t="e">
        <f t="shared" si="2012"/>
        <v>#VALUE!</v>
      </c>
      <c r="DE391" s="212"/>
      <c r="DF391" s="212" t="e">
        <f t="shared" si="2013"/>
        <v>#VALUE!</v>
      </c>
      <c r="DG391" s="212"/>
      <c r="DH391" s="212"/>
      <c r="DI391" s="212"/>
      <c r="DJ391" s="212"/>
      <c r="DK391" s="212"/>
      <c r="DL391" s="212"/>
      <c r="DM391" s="212"/>
      <c r="DN391" s="212"/>
      <c r="DO391" s="212"/>
      <c r="DP391" s="212"/>
      <c r="DQ391" s="212"/>
      <c r="DR391" s="264">
        <f t="shared" si="2014"/>
        <v>58</v>
      </c>
      <c r="DS391" s="241">
        <f t="shared" si="2015"/>
        <v>12</v>
      </c>
      <c r="DT391" s="212">
        <f t="shared" si="2016"/>
        <v>9</v>
      </c>
      <c r="DU391" s="212">
        <f t="shared" si="2017"/>
        <v>9</v>
      </c>
      <c r="DV391" s="212">
        <f t="shared" si="2018"/>
        <v>7</v>
      </c>
      <c r="DW391" s="212">
        <f t="shared" si="2019"/>
        <v>9</v>
      </c>
      <c r="DX391" s="264">
        <f t="shared" si="2020"/>
        <v>3</v>
      </c>
      <c r="DY391" s="265">
        <f t="shared" si="2021"/>
        <v>9</v>
      </c>
      <c r="DZ391" s="212">
        <f t="shared" si="2022"/>
        <v>58</v>
      </c>
      <c r="EA391" s="212">
        <f t="shared" si="2023"/>
        <v>12</v>
      </c>
      <c r="EB391" s="212">
        <f t="shared" si="2024"/>
        <v>9</v>
      </c>
      <c r="EC391" s="212">
        <f t="shared" ref="EC391:ED391" si="2895">IF(ISEVEN($B391),DT391,0)</f>
        <v>0</v>
      </c>
      <c r="ED391" s="212">
        <f t="shared" si="2895"/>
        <v>0</v>
      </c>
      <c r="EE391" s="212">
        <f t="shared" ref="EE391:EF391" si="2896">IF(ISODD($B391),DU391,0)</f>
        <v>9</v>
      </c>
      <c r="EF391" s="212">
        <f t="shared" si="2896"/>
        <v>7</v>
      </c>
      <c r="EG391" s="212">
        <f t="shared" si="2027"/>
        <v>0</v>
      </c>
      <c r="EH391" s="212">
        <f t="shared" si="2028"/>
        <v>9</v>
      </c>
      <c r="EI391" s="212">
        <f t="shared" ref="EI391:EJ391" si="2897">IF(ISEVEN($B391),DW391,0)</f>
        <v>0</v>
      </c>
      <c r="EJ391" s="212">
        <f t="shared" si="2897"/>
        <v>0</v>
      </c>
      <c r="EK391" s="264">
        <f t="shared" ref="EK391:EL391" si="2898">IF(ISODD($B391),DX391,0)</f>
        <v>3</v>
      </c>
      <c r="EL391" s="212">
        <f t="shared" si="2898"/>
        <v>9</v>
      </c>
      <c r="EM391" s="212">
        <f t="shared" si="2031"/>
        <v>0</v>
      </c>
      <c r="EN391" s="212"/>
      <c r="EO391" s="212"/>
      <c r="EP391" s="241">
        <f t="shared" si="2032"/>
        <v>12</v>
      </c>
      <c r="EQ391" s="212">
        <f t="shared" si="2033"/>
        <v>10</v>
      </c>
      <c r="ER391" s="212">
        <f t="shared" si="2034"/>
        <v>10</v>
      </c>
      <c r="ES391" s="212">
        <f t="shared" si="2035"/>
        <v>9</v>
      </c>
      <c r="ET391" s="264">
        <f t="shared" si="2036"/>
        <v>8</v>
      </c>
      <c r="EU391" s="212">
        <f t="shared" si="2037"/>
        <v>9</v>
      </c>
      <c r="EV391" s="212"/>
      <c r="EW391" s="212">
        <f t="shared" si="2038"/>
        <v>58</v>
      </c>
      <c r="EX391" s="212">
        <f t="shared" si="2039"/>
        <v>12</v>
      </c>
      <c r="EY391" s="212">
        <f t="shared" si="2040"/>
        <v>10</v>
      </c>
      <c r="EZ391" s="212">
        <f t="shared" ref="EZ391:FA391" si="2899">IF(ISEVEN($B391),EQ391,0)</f>
        <v>0</v>
      </c>
      <c r="FA391" s="212">
        <f t="shared" si="2899"/>
        <v>0</v>
      </c>
      <c r="FB391" s="212">
        <f t="shared" ref="FB391:FC391" si="2900">IF(ISODD($B391),ER391,0)</f>
        <v>10</v>
      </c>
      <c r="FC391" s="212">
        <f t="shared" si="2900"/>
        <v>9</v>
      </c>
      <c r="FD391" s="212">
        <f t="shared" si="2043"/>
        <v>0</v>
      </c>
      <c r="FE391" s="264">
        <f t="shared" si="2044"/>
        <v>8</v>
      </c>
      <c r="FF391" s="212">
        <f t="shared" ref="FF391:FG391" si="2901">IF(ISEVEN($B391),ET391,0)</f>
        <v>0</v>
      </c>
      <c r="FG391" s="212">
        <f t="shared" si="2901"/>
        <v>0</v>
      </c>
      <c r="FH391" s="212">
        <f t="shared" si="2046"/>
        <v>9</v>
      </c>
      <c r="FI391" s="212">
        <v>0</v>
      </c>
      <c r="FJ391" s="212">
        <v>0</v>
      </c>
      <c r="FK391" s="212"/>
      <c r="FL391" s="212"/>
      <c r="FM391" s="262">
        <v>58</v>
      </c>
    </row>
    <row r="392" spans="1:169" ht="15.75" customHeight="1" x14ac:dyDescent="0.2">
      <c r="A392" s="268">
        <v>389</v>
      </c>
      <c r="B392" s="266">
        <v>213423243382</v>
      </c>
      <c r="C392" s="266" t="s">
        <v>375</v>
      </c>
      <c r="D392" s="250"/>
      <c r="E392" s="267" t="s">
        <v>376</v>
      </c>
      <c r="F392" s="252">
        <f t="shared" si="1913"/>
        <v>2</v>
      </c>
      <c r="G392" s="252">
        <f t="shared" si="1914"/>
        <v>2</v>
      </c>
      <c r="H392" s="252">
        <f t="shared" si="1915"/>
        <v>2</v>
      </c>
      <c r="I392" s="252">
        <f t="shared" si="1916"/>
        <v>2</v>
      </c>
      <c r="J392" s="252">
        <f t="shared" si="1917"/>
        <v>0</v>
      </c>
      <c r="K392" s="252">
        <f t="shared" si="1918"/>
        <v>0</v>
      </c>
      <c r="L392" s="252">
        <f t="shared" si="1919"/>
        <v>0</v>
      </c>
      <c r="M392" s="252">
        <f t="shared" si="1920"/>
        <v>0</v>
      </c>
      <c r="N392" s="252">
        <f t="shared" si="1921"/>
        <v>0</v>
      </c>
      <c r="O392" s="253">
        <f t="shared" si="1922"/>
        <v>0</v>
      </c>
      <c r="P392" s="252">
        <f t="shared" si="1923"/>
        <v>0</v>
      </c>
      <c r="Q392" s="252">
        <f t="shared" si="1924"/>
        <v>0</v>
      </c>
      <c r="R392" s="252">
        <f t="shared" si="1925"/>
        <v>0</v>
      </c>
      <c r="S392" s="254">
        <f t="shared" si="1926"/>
        <v>0</v>
      </c>
      <c r="T392" s="255">
        <f t="shared" si="1927"/>
        <v>4</v>
      </c>
      <c r="U392" s="252">
        <f t="shared" si="1928"/>
        <v>5</v>
      </c>
      <c r="V392" s="252">
        <f t="shared" si="1929"/>
        <v>0</v>
      </c>
      <c r="W392" s="252">
        <f t="shared" si="1930"/>
        <v>0</v>
      </c>
      <c r="X392" s="254">
        <f t="shared" si="1931"/>
        <v>0</v>
      </c>
      <c r="Y392" s="256">
        <f t="shared" si="1932"/>
        <v>3</v>
      </c>
      <c r="Z392" s="252">
        <f t="shared" si="1933"/>
        <v>6</v>
      </c>
      <c r="AA392" s="252">
        <f t="shared" si="1934"/>
        <v>0</v>
      </c>
      <c r="AB392" s="252">
        <f t="shared" si="1935"/>
        <v>0</v>
      </c>
      <c r="AC392" s="254">
        <f t="shared" si="1936"/>
        <v>0</v>
      </c>
      <c r="AD392" s="255">
        <f t="shared" si="1937"/>
        <v>3</v>
      </c>
      <c r="AE392" s="252">
        <f t="shared" si="1938"/>
        <v>0</v>
      </c>
      <c r="AF392" s="252">
        <f t="shared" si="1939"/>
        <v>0</v>
      </c>
      <c r="AG392" s="252">
        <f t="shared" si="1940"/>
        <v>0</v>
      </c>
      <c r="AH392" s="254">
        <f t="shared" si="1941"/>
        <v>0</v>
      </c>
      <c r="AI392" s="257">
        <f t="shared" si="1942"/>
        <v>4</v>
      </c>
      <c r="AJ392" s="252">
        <f t="shared" si="1943"/>
        <v>0</v>
      </c>
      <c r="AK392" s="252">
        <f t="shared" si="1944"/>
        <v>0</v>
      </c>
      <c r="AL392" s="252">
        <f t="shared" si="1945"/>
        <v>0</v>
      </c>
      <c r="AM392" s="254">
        <f t="shared" si="1946"/>
        <v>0</v>
      </c>
      <c r="AN392" s="257">
        <f t="shared" si="1947"/>
        <v>4</v>
      </c>
      <c r="AO392" s="252">
        <f t="shared" si="1948"/>
        <v>6</v>
      </c>
      <c r="AP392" s="252">
        <f t="shared" si="1949"/>
        <v>0</v>
      </c>
      <c r="AQ392" s="252">
        <f t="shared" si="1950"/>
        <v>0</v>
      </c>
      <c r="AR392" s="254">
        <f t="shared" si="1951"/>
        <v>0</v>
      </c>
      <c r="AS392" s="257">
        <f t="shared" si="1952"/>
        <v>3</v>
      </c>
      <c r="AT392" s="252">
        <f t="shared" si="1953"/>
        <v>0</v>
      </c>
      <c r="AU392" s="252">
        <f t="shared" si="1954"/>
        <v>0</v>
      </c>
      <c r="AV392" s="252">
        <f t="shared" si="1955"/>
        <v>0</v>
      </c>
      <c r="AW392" s="254">
        <f t="shared" si="1956"/>
        <v>0</v>
      </c>
      <c r="AX392" s="258">
        <f t="shared" si="1957"/>
        <v>4</v>
      </c>
      <c r="AY392" s="252">
        <f t="shared" si="1958"/>
        <v>6</v>
      </c>
      <c r="AZ392" s="252">
        <f t="shared" si="1959"/>
        <v>0</v>
      </c>
      <c r="BA392" s="252">
        <f t="shared" si="1960"/>
        <v>0</v>
      </c>
      <c r="BB392" s="254">
        <f t="shared" si="1961"/>
        <v>0</v>
      </c>
      <c r="BC392" s="257">
        <f t="shared" si="1962"/>
        <v>3</v>
      </c>
      <c r="BD392" s="259">
        <f t="shared" si="1963"/>
        <v>1</v>
      </c>
      <c r="BE392" s="252">
        <f t="shared" si="1964"/>
        <v>0</v>
      </c>
      <c r="BF392" s="252">
        <f t="shared" si="1965"/>
        <v>0</v>
      </c>
      <c r="BG392" s="254">
        <f t="shared" si="1966"/>
        <v>0</v>
      </c>
      <c r="BH392" s="257">
        <f t="shared" si="1967"/>
        <v>3</v>
      </c>
      <c r="BI392" s="252">
        <f t="shared" si="1968"/>
        <v>0</v>
      </c>
      <c r="BJ392" s="252">
        <f t="shared" si="1969"/>
        <v>0</v>
      </c>
      <c r="BK392" s="252">
        <f t="shared" si="1970"/>
        <v>0</v>
      </c>
      <c r="BL392" s="254">
        <f t="shared" si="1971"/>
        <v>0</v>
      </c>
      <c r="BM392" s="260">
        <f t="shared" si="1972"/>
        <v>4</v>
      </c>
      <c r="BN392" s="252">
        <f t="shared" si="1973"/>
        <v>0</v>
      </c>
      <c r="BO392" s="252">
        <f t="shared" si="1974"/>
        <v>0</v>
      </c>
      <c r="BP392" s="252">
        <f t="shared" si="1975"/>
        <v>0</v>
      </c>
      <c r="BQ392" s="254">
        <f t="shared" si="1976"/>
        <v>0</v>
      </c>
      <c r="BR392" s="261">
        <f t="shared" si="1977"/>
        <v>4</v>
      </c>
      <c r="BS392" s="252">
        <f t="shared" si="1978"/>
        <v>6</v>
      </c>
      <c r="BT392" s="252">
        <f t="shared" si="1979"/>
        <v>0</v>
      </c>
      <c r="BU392" s="252">
        <f t="shared" si="1980"/>
        <v>0</v>
      </c>
      <c r="BV392" s="254">
        <f t="shared" si="1981"/>
        <v>0</v>
      </c>
      <c r="BW392" s="261">
        <f t="shared" si="1982"/>
        <v>3</v>
      </c>
      <c r="BX392" s="262">
        <v>38</v>
      </c>
      <c r="BY392" s="262">
        <v>38</v>
      </c>
      <c r="BZ392" s="246" t="e">
        <f t="shared" si="1983"/>
        <v>#VALUE!</v>
      </c>
      <c r="CA392" s="246">
        <f t="shared" si="1984"/>
        <v>20</v>
      </c>
      <c r="CB392" s="246" t="e">
        <f t="shared" si="1985"/>
        <v>#VALUE!</v>
      </c>
      <c r="CC392" s="246" t="e">
        <f t="shared" si="1986"/>
        <v>#VALUE!</v>
      </c>
      <c r="CD392" s="246" t="e">
        <f t="shared" si="1987"/>
        <v>#VALUE!</v>
      </c>
      <c r="CE392" s="246" t="e">
        <f t="shared" si="1988"/>
        <v>#VALUE!</v>
      </c>
      <c r="CF392" s="246" t="e">
        <f t="shared" si="1989"/>
        <v>#VALUE!</v>
      </c>
      <c r="CG392" s="246" t="e">
        <f t="shared" si="1990"/>
        <v>#VALUE!</v>
      </c>
      <c r="CH392" s="246" t="e">
        <f t="shared" si="1991"/>
        <v>#VALUE!</v>
      </c>
      <c r="CI392" s="246" t="e">
        <f t="shared" si="1992"/>
        <v>#VALUE!</v>
      </c>
      <c r="CJ392" s="246" t="e">
        <f t="shared" si="1993"/>
        <v>#VALUE!</v>
      </c>
      <c r="CK392" s="246" t="e">
        <f t="shared" si="1994"/>
        <v>#VALUE!</v>
      </c>
      <c r="CL392" s="246" t="e">
        <f t="shared" si="1995"/>
        <v>#VALUE!</v>
      </c>
      <c r="CM392" s="246" t="e">
        <f t="shared" si="1996"/>
        <v>#VALUE!</v>
      </c>
      <c r="CN392" s="246" t="e">
        <f t="shared" si="1997"/>
        <v>#VALUE!</v>
      </c>
      <c r="CO392" s="263" t="str">
        <f t="shared" si="1998"/>
        <v>2023PEC AI 248</v>
      </c>
      <c r="CP392" s="246" t="e">
        <f t="shared" si="1999"/>
        <v>#VALUE!</v>
      </c>
      <c r="CQ392" s="211"/>
      <c r="CR392" s="246">
        <f t="shared" si="2000"/>
        <v>20</v>
      </c>
      <c r="CS392" s="246" t="e">
        <f t="shared" si="2001"/>
        <v>#VALUE!</v>
      </c>
      <c r="CT392" s="246" t="e">
        <f t="shared" si="2002"/>
        <v>#VALUE!</v>
      </c>
      <c r="CU392" s="246" t="e">
        <f t="shared" si="2003"/>
        <v>#VALUE!</v>
      </c>
      <c r="CV392" s="246" t="e">
        <f t="shared" si="2004"/>
        <v>#VALUE!</v>
      </c>
      <c r="CW392" s="246" t="e">
        <f t="shared" si="2005"/>
        <v>#VALUE!</v>
      </c>
      <c r="CX392" s="246" t="e">
        <f t="shared" si="2006"/>
        <v>#VALUE!</v>
      </c>
      <c r="CY392" s="246" t="e">
        <f t="shared" si="2007"/>
        <v>#VALUE!</v>
      </c>
      <c r="CZ392" s="246" t="e">
        <f t="shared" si="2008"/>
        <v>#VALUE!</v>
      </c>
      <c r="DA392" s="246" t="e">
        <f t="shared" si="2009"/>
        <v>#VALUE!</v>
      </c>
      <c r="DB392" s="246" t="e">
        <f t="shared" si="2010"/>
        <v>#VALUE!</v>
      </c>
      <c r="DC392" s="246" t="e">
        <f t="shared" si="2011"/>
        <v>#VALUE!</v>
      </c>
      <c r="DD392" s="246" t="e">
        <f t="shared" si="2012"/>
        <v>#VALUE!</v>
      </c>
      <c r="DE392" s="212"/>
      <c r="DF392" s="212" t="e">
        <f t="shared" si="2013"/>
        <v>#VALUE!</v>
      </c>
      <c r="DG392" s="212"/>
      <c r="DH392" s="212"/>
      <c r="DI392" s="212"/>
      <c r="DJ392" s="212"/>
      <c r="DK392" s="212"/>
      <c r="DL392" s="212"/>
      <c r="DM392" s="212"/>
      <c r="DN392" s="212"/>
      <c r="DO392" s="212"/>
      <c r="DP392" s="212"/>
      <c r="DQ392" s="212"/>
      <c r="DR392" s="264">
        <f t="shared" si="2014"/>
        <v>38</v>
      </c>
      <c r="DS392" s="241">
        <f t="shared" si="2015"/>
        <v>8</v>
      </c>
      <c r="DT392" s="212">
        <f t="shared" si="2016"/>
        <v>5</v>
      </c>
      <c r="DU392" s="212">
        <f t="shared" si="2017"/>
        <v>6</v>
      </c>
      <c r="DV392" s="212">
        <f t="shared" si="2018"/>
        <v>6</v>
      </c>
      <c r="DW392" s="212">
        <f t="shared" si="2019"/>
        <v>6</v>
      </c>
      <c r="DX392" s="264">
        <f t="shared" si="2020"/>
        <v>1</v>
      </c>
      <c r="DY392" s="265">
        <f t="shared" si="2021"/>
        <v>6</v>
      </c>
      <c r="DZ392" s="212">
        <f t="shared" si="2022"/>
        <v>38</v>
      </c>
      <c r="EA392" s="212">
        <f t="shared" si="2023"/>
        <v>8</v>
      </c>
      <c r="EB392" s="212">
        <f t="shared" si="2024"/>
        <v>0</v>
      </c>
      <c r="EC392" s="212">
        <f t="shared" ref="EC392:ED392" si="2902">IF(ISEVEN($B392),DT392,0)</f>
        <v>5</v>
      </c>
      <c r="ED392" s="212">
        <f t="shared" si="2902"/>
        <v>6</v>
      </c>
      <c r="EE392" s="212">
        <f t="shared" ref="EE392:EF392" si="2903">IF(ISODD($B392),DU392,0)</f>
        <v>0</v>
      </c>
      <c r="EF392" s="212">
        <f t="shared" si="2903"/>
        <v>0</v>
      </c>
      <c r="EG392" s="212">
        <f t="shared" si="2027"/>
        <v>6</v>
      </c>
      <c r="EH392" s="212">
        <f t="shared" si="2028"/>
        <v>0</v>
      </c>
      <c r="EI392" s="212">
        <f t="shared" ref="EI392:EJ392" si="2904">IF(ISEVEN($B392),DW392,0)</f>
        <v>6</v>
      </c>
      <c r="EJ392" s="264">
        <f t="shared" si="2904"/>
        <v>1</v>
      </c>
      <c r="EK392" s="212">
        <f t="shared" ref="EK392:EL392" si="2905">IF(ISODD($B392),DX392,0)</f>
        <v>0</v>
      </c>
      <c r="EL392" s="212">
        <f t="shared" si="2905"/>
        <v>0</v>
      </c>
      <c r="EM392" s="212">
        <f t="shared" si="2031"/>
        <v>6</v>
      </c>
      <c r="EN392" s="212"/>
      <c r="EO392" s="212"/>
      <c r="EP392" s="241">
        <f t="shared" si="2032"/>
        <v>8</v>
      </c>
      <c r="EQ392" s="212">
        <f t="shared" si="2033"/>
        <v>7</v>
      </c>
      <c r="ER392" s="212">
        <f t="shared" si="2034"/>
        <v>7</v>
      </c>
      <c r="ES392" s="212">
        <f t="shared" si="2035"/>
        <v>7</v>
      </c>
      <c r="ET392" s="264">
        <f t="shared" si="2036"/>
        <v>3</v>
      </c>
      <c r="EU392" s="212">
        <f t="shared" si="2037"/>
        <v>6</v>
      </c>
      <c r="EV392" s="212"/>
      <c r="EW392" s="212">
        <f t="shared" si="2038"/>
        <v>38</v>
      </c>
      <c r="EX392" s="212">
        <f t="shared" si="2039"/>
        <v>8</v>
      </c>
      <c r="EY392" s="212">
        <f t="shared" si="2040"/>
        <v>0</v>
      </c>
      <c r="EZ392" s="212">
        <f t="shared" ref="EZ392:FA392" si="2906">IF(ISEVEN($B392),EQ392,0)</f>
        <v>7</v>
      </c>
      <c r="FA392" s="212">
        <f t="shared" si="2906"/>
        <v>7</v>
      </c>
      <c r="FB392" s="212">
        <f t="shared" ref="FB392:FC392" si="2907">IF(ISODD($B392),ER392,0)</f>
        <v>0</v>
      </c>
      <c r="FC392" s="212">
        <f t="shared" si="2907"/>
        <v>0</v>
      </c>
      <c r="FD392" s="212">
        <f t="shared" si="2043"/>
        <v>7</v>
      </c>
      <c r="FE392" s="212">
        <f t="shared" si="2044"/>
        <v>0</v>
      </c>
      <c r="FF392" s="264">
        <f t="shared" ref="FF392:FG392" si="2908">IF(ISEVEN($B392),ET392,0)</f>
        <v>3</v>
      </c>
      <c r="FG392" s="212">
        <f t="shared" si="2908"/>
        <v>6</v>
      </c>
      <c r="FH392" s="212">
        <f t="shared" si="2046"/>
        <v>0</v>
      </c>
      <c r="FI392" s="212">
        <v>0</v>
      </c>
      <c r="FJ392" s="212">
        <v>0</v>
      </c>
      <c r="FK392" s="212"/>
      <c r="FL392" s="212"/>
      <c r="FM392" s="262">
        <v>38</v>
      </c>
    </row>
    <row r="393" spans="1:169" ht="15.75" customHeight="1" x14ac:dyDescent="0.2">
      <c r="A393" s="247">
        <v>380</v>
      </c>
      <c r="B393" s="248">
        <v>213423243383</v>
      </c>
      <c r="C393" s="249" t="s">
        <v>659</v>
      </c>
      <c r="D393" s="250"/>
      <c r="E393" s="251" t="s">
        <v>660</v>
      </c>
      <c r="F393" s="252">
        <f t="shared" si="1913"/>
        <v>2</v>
      </c>
      <c r="G393" s="252">
        <f t="shared" si="1914"/>
        <v>2</v>
      </c>
      <c r="H393" s="252">
        <f t="shared" si="1915"/>
        <v>2</v>
      </c>
      <c r="I393" s="252">
        <f t="shared" si="1916"/>
        <v>2</v>
      </c>
      <c r="J393" s="252">
        <f t="shared" si="1917"/>
        <v>2</v>
      </c>
      <c r="K393" s="252">
        <f t="shared" si="1918"/>
        <v>2</v>
      </c>
      <c r="L393" s="252">
        <f t="shared" si="1919"/>
        <v>2</v>
      </c>
      <c r="M393" s="252">
        <f t="shared" si="1920"/>
        <v>2</v>
      </c>
      <c r="N393" s="252">
        <f t="shared" si="1921"/>
        <v>1</v>
      </c>
      <c r="O393" s="253">
        <f t="shared" si="1922"/>
        <v>0</v>
      </c>
      <c r="P393" s="252">
        <f t="shared" si="1923"/>
        <v>12</v>
      </c>
      <c r="Q393" s="252">
        <f t="shared" si="1924"/>
        <v>0</v>
      </c>
      <c r="R393" s="252">
        <f t="shared" si="1925"/>
        <v>0</v>
      </c>
      <c r="S393" s="254">
        <f t="shared" si="1926"/>
        <v>0</v>
      </c>
      <c r="T393" s="255">
        <f t="shared" si="1927"/>
        <v>3</v>
      </c>
      <c r="U393" s="252">
        <f t="shared" si="1928"/>
        <v>0</v>
      </c>
      <c r="V393" s="252">
        <f t="shared" si="1929"/>
        <v>0</v>
      </c>
      <c r="W393" s="252">
        <f t="shared" si="1930"/>
        <v>0</v>
      </c>
      <c r="X393" s="254">
        <f t="shared" si="1931"/>
        <v>0</v>
      </c>
      <c r="Y393" s="256">
        <f t="shared" si="1932"/>
        <v>4</v>
      </c>
      <c r="Z393" s="252">
        <f t="shared" si="1933"/>
        <v>0</v>
      </c>
      <c r="AA393" s="252">
        <f t="shared" si="1934"/>
        <v>0</v>
      </c>
      <c r="AB393" s="252">
        <f t="shared" si="1935"/>
        <v>0</v>
      </c>
      <c r="AC393" s="254">
        <f t="shared" si="1936"/>
        <v>0</v>
      </c>
      <c r="AD393" s="255">
        <f t="shared" si="1937"/>
        <v>4</v>
      </c>
      <c r="AE393" s="252">
        <f t="shared" si="1938"/>
        <v>12</v>
      </c>
      <c r="AF393" s="252">
        <f t="shared" si="1939"/>
        <v>0</v>
      </c>
      <c r="AG393" s="252">
        <f t="shared" si="1940"/>
        <v>0</v>
      </c>
      <c r="AH393" s="254">
        <f t="shared" si="1941"/>
        <v>0</v>
      </c>
      <c r="AI393" s="257">
        <f t="shared" si="1942"/>
        <v>3</v>
      </c>
      <c r="AJ393" s="252">
        <f t="shared" si="1943"/>
        <v>11</v>
      </c>
      <c r="AK393" s="252">
        <f t="shared" si="1944"/>
        <v>0</v>
      </c>
      <c r="AL393" s="252">
        <f t="shared" si="1945"/>
        <v>0</v>
      </c>
      <c r="AM393" s="254">
        <f t="shared" si="1946"/>
        <v>0</v>
      </c>
      <c r="AN393" s="257">
        <f t="shared" si="1947"/>
        <v>3</v>
      </c>
      <c r="AO393" s="252">
        <f t="shared" si="1948"/>
        <v>0</v>
      </c>
      <c r="AP393" s="252">
        <f t="shared" si="1949"/>
        <v>0</v>
      </c>
      <c r="AQ393" s="252">
        <f t="shared" si="1950"/>
        <v>0</v>
      </c>
      <c r="AR393" s="254">
        <f t="shared" si="1951"/>
        <v>0</v>
      </c>
      <c r="AS393" s="257">
        <f t="shared" si="1952"/>
        <v>4</v>
      </c>
      <c r="AT393" s="252">
        <f t="shared" si="1953"/>
        <v>12</v>
      </c>
      <c r="AU393" s="252">
        <f t="shared" si="1954"/>
        <v>0</v>
      </c>
      <c r="AV393" s="252">
        <f t="shared" si="1955"/>
        <v>0</v>
      </c>
      <c r="AW393" s="254">
        <f t="shared" si="1956"/>
        <v>0</v>
      </c>
      <c r="AX393" s="258">
        <f t="shared" si="1957"/>
        <v>3</v>
      </c>
      <c r="AY393" s="252">
        <f t="shared" si="1958"/>
        <v>0</v>
      </c>
      <c r="AZ393" s="252">
        <f t="shared" si="1959"/>
        <v>0</v>
      </c>
      <c r="BA393" s="252">
        <f t="shared" si="1960"/>
        <v>0</v>
      </c>
      <c r="BB393" s="254">
        <f t="shared" si="1961"/>
        <v>0</v>
      </c>
      <c r="BC393" s="257">
        <f t="shared" si="1962"/>
        <v>4</v>
      </c>
      <c r="BD393" s="252">
        <f t="shared" si="1963"/>
        <v>0</v>
      </c>
      <c r="BE393" s="252">
        <f t="shared" si="1964"/>
        <v>0</v>
      </c>
      <c r="BF393" s="252">
        <f t="shared" si="1965"/>
        <v>0</v>
      </c>
      <c r="BG393" s="254">
        <f t="shared" si="1966"/>
        <v>0</v>
      </c>
      <c r="BH393" s="257">
        <f t="shared" si="1967"/>
        <v>4</v>
      </c>
      <c r="BI393" s="259">
        <f t="shared" si="1968"/>
        <v>7</v>
      </c>
      <c r="BJ393" s="252">
        <f t="shared" si="1969"/>
        <v>0</v>
      </c>
      <c r="BK393" s="252">
        <f t="shared" si="1970"/>
        <v>0</v>
      </c>
      <c r="BL393" s="254">
        <f t="shared" si="1971"/>
        <v>0</v>
      </c>
      <c r="BM393" s="260">
        <f t="shared" si="1972"/>
        <v>3</v>
      </c>
      <c r="BN393" s="252">
        <f t="shared" si="1973"/>
        <v>13</v>
      </c>
      <c r="BO393" s="252">
        <f t="shared" si="1974"/>
        <v>0</v>
      </c>
      <c r="BP393" s="252">
        <f t="shared" si="1975"/>
        <v>0</v>
      </c>
      <c r="BQ393" s="254">
        <f t="shared" si="1976"/>
        <v>0</v>
      </c>
      <c r="BR393" s="261">
        <f t="shared" si="1977"/>
        <v>3</v>
      </c>
      <c r="BS393" s="252">
        <f t="shared" si="1978"/>
        <v>0</v>
      </c>
      <c r="BT393" s="252">
        <f t="shared" si="1979"/>
        <v>0</v>
      </c>
      <c r="BU393" s="252">
        <f t="shared" si="1980"/>
        <v>0</v>
      </c>
      <c r="BV393" s="254">
        <f t="shared" si="1981"/>
        <v>0</v>
      </c>
      <c r="BW393" s="261">
        <f t="shared" si="1982"/>
        <v>4</v>
      </c>
      <c r="BX393" s="262">
        <v>84</v>
      </c>
      <c r="BY393" s="262">
        <v>84</v>
      </c>
      <c r="BZ393" s="246" t="e">
        <f t="shared" si="1983"/>
        <v>#VALUE!</v>
      </c>
      <c r="CA393" s="246">
        <f t="shared" si="1984"/>
        <v>20</v>
      </c>
      <c r="CB393" s="246" t="e">
        <f t="shared" si="1985"/>
        <v>#VALUE!</v>
      </c>
      <c r="CC393" s="246" t="e">
        <f t="shared" si="1986"/>
        <v>#VALUE!</v>
      </c>
      <c r="CD393" s="246" t="e">
        <f t="shared" si="1987"/>
        <v>#VALUE!</v>
      </c>
      <c r="CE393" s="246" t="e">
        <f t="shared" si="1988"/>
        <v>#VALUE!</v>
      </c>
      <c r="CF393" s="246" t="e">
        <f t="shared" si="1989"/>
        <v>#VALUE!</v>
      </c>
      <c r="CG393" s="246" t="e">
        <f t="shared" si="1990"/>
        <v>#VALUE!</v>
      </c>
      <c r="CH393" s="246" t="e">
        <f t="shared" si="1991"/>
        <v>#VALUE!</v>
      </c>
      <c r="CI393" s="246" t="e">
        <f t="shared" si="1992"/>
        <v>#VALUE!</v>
      </c>
      <c r="CJ393" s="246" t="e">
        <f t="shared" si="1993"/>
        <v>#VALUE!</v>
      </c>
      <c r="CK393" s="246" t="e">
        <f t="shared" si="1994"/>
        <v>#VALUE!</v>
      </c>
      <c r="CL393" s="246" t="e">
        <f t="shared" si="1995"/>
        <v>#VALUE!</v>
      </c>
      <c r="CM393" s="246" t="e">
        <f t="shared" si="1996"/>
        <v>#VALUE!</v>
      </c>
      <c r="CN393" s="246" t="e">
        <f t="shared" si="1997"/>
        <v>#VALUE!</v>
      </c>
      <c r="CO393" s="263" t="str">
        <f t="shared" si="1998"/>
        <v>2023PEC AI 390</v>
      </c>
      <c r="CP393" s="246" t="e">
        <f t="shared" si="1999"/>
        <v>#VALUE!</v>
      </c>
      <c r="CQ393" s="211"/>
      <c r="CR393" s="246">
        <f t="shared" si="2000"/>
        <v>20</v>
      </c>
      <c r="CS393" s="246" t="e">
        <f t="shared" si="2001"/>
        <v>#VALUE!</v>
      </c>
      <c r="CT393" s="246" t="e">
        <f t="shared" si="2002"/>
        <v>#VALUE!</v>
      </c>
      <c r="CU393" s="246" t="e">
        <f t="shared" si="2003"/>
        <v>#VALUE!</v>
      </c>
      <c r="CV393" s="246" t="e">
        <f t="shared" si="2004"/>
        <v>#VALUE!</v>
      </c>
      <c r="CW393" s="246" t="e">
        <f t="shared" si="2005"/>
        <v>#VALUE!</v>
      </c>
      <c r="CX393" s="246" t="e">
        <f t="shared" si="2006"/>
        <v>#VALUE!</v>
      </c>
      <c r="CY393" s="246" t="e">
        <f t="shared" si="2007"/>
        <v>#VALUE!</v>
      </c>
      <c r="CZ393" s="246" t="e">
        <f t="shared" si="2008"/>
        <v>#VALUE!</v>
      </c>
      <c r="DA393" s="246" t="e">
        <f t="shared" si="2009"/>
        <v>#VALUE!</v>
      </c>
      <c r="DB393" s="246" t="e">
        <f t="shared" si="2010"/>
        <v>#VALUE!</v>
      </c>
      <c r="DC393" s="246" t="e">
        <f t="shared" si="2011"/>
        <v>#VALUE!</v>
      </c>
      <c r="DD393" s="246" t="e">
        <f t="shared" si="2012"/>
        <v>#VALUE!</v>
      </c>
      <c r="DE393" s="212"/>
      <c r="DF393" s="212" t="e">
        <f t="shared" si="2013"/>
        <v>#VALUE!</v>
      </c>
      <c r="DG393" s="212"/>
      <c r="DH393" s="212"/>
      <c r="DI393" s="212"/>
      <c r="DJ393" s="212"/>
      <c r="DK393" s="212"/>
      <c r="DL393" s="212"/>
      <c r="DM393" s="212"/>
      <c r="DN393" s="212"/>
      <c r="DO393" s="212"/>
      <c r="DP393" s="212"/>
      <c r="DQ393" s="212"/>
      <c r="DR393" s="264">
        <f t="shared" si="2014"/>
        <v>84</v>
      </c>
      <c r="DS393" s="241">
        <f t="shared" si="2015"/>
        <v>17</v>
      </c>
      <c r="DT393" s="212">
        <f t="shared" si="2016"/>
        <v>12</v>
      </c>
      <c r="DU393" s="212">
        <f t="shared" si="2017"/>
        <v>12</v>
      </c>
      <c r="DV393" s="212">
        <f t="shared" si="2018"/>
        <v>11</v>
      </c>
      <c r="DW393" s="212">
        <f t="shared" si="2019"/>
        <v>12</v>
      </c>
      <c r="DX393" s="264">
        <f t="shared" si="2020"/>
        <v>7</v>
      </c>
      <c r="DY393" s="265">
        <f t="shared" si="2021"/>
        <v>13</v>
      </c>
      <c r="DZ393" s="212">
        <f t="shared" si="2022"/>
        <v>84</v>
      </c>
      <c r="EA393" s="212">
        <f t="shared" si="2023"/>
        <v>17</v>
      </c>
      <c r="EB393" s="212">
        <f t="shared" si="2024"/>
        <v>12</v>
      </c>
      <c r="EC393" s="212">
        <f t="shared" ref="EC393:ED393" si="2909">IF(ISEVEN($B393),DT393,0)</f>
        <v>0</v>
      </c>
      <c r="ED393" s="212">
        <f t="shared" si="2909"/>
        <v>0</v>
      </c>
      <c r="EE393" s="212">
        <f t="shared" ref="EE393:EF393" si="2910">IF(ISODD($B393),DU393,0)</f>
        <v>12</v>
      </c>
      <c r="EF393" s="212">
        <f t="shared" si="2910"/>
        <v>11</v>
      </c>
      <c r="EG393" s="212">
        <f t="shared" si="2027"/>
        <v>0</v>
      </c>
      <c r="EH393" s="212">
        <f t="shared" si="2028"/>
        <v>12</v>
      </c>
      <c r="EI393" s="212">
        <f t="shared" ref="EI393:EJ393" si="2911">IF(ISEVEN($B393),DW393,0)</f>
        <v>0</v>
      </c>
      <c r="EJ393" s="212">
        <f t="shared" si="2911"/>
        <v>0</v>
      </c>
      <c r="EK393" s="264">
        <f t="shared" ref="EK393:EL393" si="2912">IF(ISODD($B393),DX393,0)</f>
        <v>7</v>
      </c>
      <c r="EL393" s="212">
        <f t="shared" si="2912"/>
        <v>13</v>
      </c>
      <c r="EM393" s="212">
        <f t="shared" si="2031"/>
        <v>0</v>
      </c>
      <c r="EN393" s="212"/>
      <c r="EO393" s="212"/>
      <c r="EP393" s="241">
        <f t="shared" si="2032"/>
        <v>17</v>
      </c>
      <c r="EQ393" s="212">
        <f t="shared" si="2033"/>
        <v>15</v>
      </c>
      <c r="ER393" s="212">
        <f t="shared" si="2034"/>
        <v>15</v>
      </c>
      <c r="ES393" s="212">
        <f t="shared" si="2035"/>
        <v>13</v>
      </c>
      <c r="ET393" s="264">
        <f t="shared" si="2036"/>
        <v>11</v>
      </c>
      <c r="EU393" s="212">
        <f t="shared" si="2037"/>
        <v>13</v>
      </c>
      <c r="EV393" s="212"/>
      <c r="EW393" s="212">
        <f t="shared" si="2038"/>
        <v>84</v>
      </c>
      <c r="EX393" s="212">
        <f t="shared" si="2039"/>
        <v>17</v>
      </c>
      <c r="EY393" s="212">
        <f t="shared" si="2040"/>
        <v>15</v>
      </c>
      <c r="EZ393" s="212">
        <f t="shared" ref="EZ393:FA393" si="2913">IF(ISEVEN($B393),EQ393,0)</f>
        <v>0</v>
      </c>
      <c r="FA393" s="212">
        <f t="shared" si="2913"/>
        <v>0</v>
      </c>
      <c r="FB393" s="212">
        <f t="shared" ref="FB393:FC393" si="2914">IF(ISODD($B393),ER393,0)</f>
        <v>15</v>
      </c>
      <c r="FC393" s="212">
        <f t="shared" si="2914"/>
        <v>13</v>
      </c>
      <c r="FD393" s="212">
        <f t="shared" si="2043"/>
        <v>0</v>
      </c>
      <c r="FE393" s="264">
        <f t="shared" si="2044"/>
        <v>11</v>
      </c>
      <c r="FF393" s="212">
        <f t="shared" ref="FF393:FG393" si="2915">IF(ISEVEN($B393),ET393,0)</f>
        <v>0</v>
      </c>
      <c r="FG393" s="212">
        <f t="shared" si="2915"/>
        <v>0</v>
      </c>
      <c r="FH393" s="212">
        <f t="shared" si="2046"/>
        <v>13</v>
      </c>
      <c r="FI393" s="212">
        <v>0</v>
      </c>
      <c r="FJ393" s="212">
        <v>0</v>
      </c>
      <c r="FK393" s="212"/>
      <c r="FL393" s="212"/>
      <c r="FM393" s="262">
        <v>84</v>
      </c>
    </row>
    <row r="394" spans="1:169" ht="15.75" customHeight="1" x14ac:dyDescent="0.2">
      <c r="A394" s="268">
        <v>381</v>
      </c>
      <c r="B394" s="248">
        <v>213423243384</v>
      </c>
      <c r="C394" s="249" t="s">
        <v>661</v>
      </c>
      <c r="D394" s="250"/>
      <c r="E394" s="251" t="s">
        <v>662</v>
      </c>
      <c r="F394" s="252">
        <f t="shared" si="1913"/>
        <v>2</v>
      </c>
      <c r="G394" s="252">
        <f t="shared" si="1914"/>
        <v>2</v>
      </c>
      <c r="H394" s="252">
        <f t="shared" si="1915"/>
        <v>2</v>
      </c>
      <c r="I394" s="252">
        <f t="shared" si="1916"/>
        <v>2</v>
      </c>
      <c r="J394" s="252">
        <f t="shared" si="1917"/>
        <v>2</v>
      </c>
      <c r="K394" s="252">
        <f t="shared" si="1918"/>
        <v>2</v>
      </c>
      <c r="L394" s="252">
        <f t="shared" si="1919"/>
        <v>1</v>
      </c>
      <c r="M394" s="252">
        <f t="shared" si="1920"/>
        <v>0</v>
      </c>
      <c r="N394" s="252">
        <f t="shared" si="1921"/>
        <v>0</v>
      </c>
      <c r="O394" s="253">
        <f t="shared" si="1922"/>
        <v>0</v>
      </c>
      <c r="P394" s="252">
        <f t="shared" si="1923"/>
        <v>0</v>
      </c>
      <c r="Q394" s="252">
        <f t="shared" si="1924"/>
        <v>0</v>
      </c>
      <c r="R394" s="252">
        <f t="shared" si="1925"/>
        <v>0</v>
      </c>
      <c r="S394" s="254">
        <f t="shared" si="1926"/>
        <v>0</v>
      </c>
      <c r="T394" s="255">
        <f t="shared" si="1927"/>
        <v>4</v>
      </c>
      <c r="U394" s="252">
        <f t="shared" si="1928"/>
        <v>9</v>
      </c>
      <c r="V394" s="252">
        <f t="shared" si="1929"/>
        <v>0</v>
      </c>
      <c r="W394" s="252">
        <f t="shared" si="1930"/>
        <v>0</v>
      </c>
      <c r="X394" s="254">
        <f t="shared" si="1931"/>
        <v>0</v>
      </c>
      <c r="Y394" s="256">
        <f t="shared" si="1932"/>
        <v>3</v>
      </c>
      <c r="Z394" s="252">
        <f t="shared" si="1933"/>
        <v>9</v>
      </c>
      <c r="AA394" s="252">
        <f t="shared" si="1934"/>
        <v>0</v>
      </c>
      <c r="AB394" s="252">
        <f t="shared" si="1935"/>
        <v>0</v>
      </c>
      <c r="AC394" s="254">
        <f t="shared" si="1936"/>
        <v>0</v>
      </c>
      <c r="AD394" s="255">
        <f t="shared" si="1937"/>
        <v>3</v>
      </c>
      <c r="AE394" s="252">
        <f t="shared" si="1938"/>
        <v>0</v>
      </c>
      <c r="AF394" s="252">
        <f t="shared" si="1939"/>
        <v>0</v>
      </c>
      <c r="AG394" s="252">
        <f t="shared" si="1940"/>
        <v>0</v>
      </c>
      <c r="AH394" s="254">
        <f t="shared" si="1941"/>
        <v>0</v>
      </c>
      <c r="AI394" s="257">
        <f t="shared" si="1942"/>
        <v>4</v>
      </c>
      <c r="AJ394" s="252">
        <f t="shared" si="1943"/>
        <v>0</v>
      </c>
      <c r="AK394" s="252">
        <f t="shared" si="1944"/>
        <v>0</v>
      </c>
      <c r="AL394" s="252">
        <f t="shared" si="1945"/>
        <v>0</v>
      </c>
      <c r="AM394" s="254">
        <f t="shared" si="1946"/>
        <v>0</v>
      </c>
      <c r="AN394" s="257">
        <f t="shared" si="1947"/>
        <v>4</v>
      </c>
      <c r="AO394" s="252">
        <f t="shared" si="1948"/>
        <v>9</v>
      </c>
      <c r="AP394" s="252">
        <f t="shared" si="1949"/>
        <v>0</v>
      </c>
      <c r="AQ394" s="252">
        <f t="shared" si="1950"/>
        <v>0</v>
      </c>
      <c r="AR394" s="254">
        <f t="shared" si="1951"/>
        <v>0</v>
      </c>
      <c r="AS394" s="257">
        <f t="shared" si="1952"/>
        <v>3</v>
      </c>
      <c r="AT394" s="252">
        <f t="shared" si="1953"/>
        <v>0</v>
      </c>
      <c r="AU394" s="252">
        <f t="shared" si="1954"/>
        <v>0</v>
      </c>
      <c r="AV394" s="252">
        <f t="shared" si="1955"/>
        <v>0</v>
      </c>
      <c r="AW394" s="254">
        <f t="shared" si="1956"/>
        <v>0</v>
      </c>
      <c r="AX394" s="258">
        <f t="shared" si="1957"/>
        <v>4</v>
      </c>
      <c r="AY394" s="252">
        <f t="shared" si="1958"/>
        <v>9</v>
      </c>
      <c r="AZ394" s="252">
        <f t="shared" si="1959"/>
        <v>0</v>
      </c>
      <c r="BA394" s="252">
        <f t="shared" si="1960"/>
        <v>0</v>
      </c>
      <c r="BB394" s="254">
        <f t="shared" si="1961"/>
        <v>0</v>
      </c>
      <c r="BC394" s="257">
        <f t="shared" si="1962"/>
        <v>3</v>
      </c>
      <c r="BD394" s="259">
        <f t="shared" si="1963"/>
        <v>5</v>
      </c>
      <c r="BE394" s="252">
        <f t="shared" si="1964"/>
        <v>0</v>
      </c>
      <c r="BF394" s="252">
        <f t="shared" si="1965"/>
        <v>0</v>
      </c>
      <c r="BG394" s="254">
        <f t="shared" si="1966"/>
        <v>0</v>
      </c>
      <c r="BH394" s="257">
        <f t="shared" si="1967"/>
        <v>3</v>
      </c>
      <c r="BI394" s="252">
        <f t="shared" si="1968"/>
        <v>0</v>
      </c>
      <c r="BJ394" s="252">
        <f t="shared" si="1969"/>
        <v>0</v>
      </c>
      <c r="BK394" s="252">
        <f t="shared" si="1970"/>
        <v>0</v>
      </c>
      <c r="BL394" s="254">
        <f t="shared" si="1971"/>
        <v>0</v>
      </c>
      <c r="BM394" s="260">
        <f t="shared" si="1972"/>
        <v>4</v>
      </c>
      <c r="BN394" s="252">
        <f t="shared" si="1973"/>
        <v>0</v>
      </c>
      <c r="BO394" s="252">
        <f t="shared" si="1974"/>
        <v>0</v>
      </c>
      <c r="BP394" s="252">
        <f t="shared" si="1975"/>
        <v>0</v>
      </c>
      <c r="BQ394" s="254">
        <f t="shared" si="1976"/>
        <v>0</v>
      </c>
      <c r="BR394" s="261">
        <f t="shared" si="1977"/>
        <v>4</v>
      </c>
      <c r="BS394" s="252">
        <f t="shared" si="1978"/>
        <v>9</v>
      </c>
      <c r="BT394" s="252">
        <f t="shared" si="1979"/>
        <v>0</v>
      </c>
      <c r="BU394" s="252">
        <f t="shared" si="1980"/>
        <v>0</v>
      </c>
      <c r="BV394" s="254">
        <f t="shared" si="1981"/>
        <v>0</v>
      </c>
      <c r="BW394" s="261">
        <f t="shared" si="1982"/>
        <v>3</v>
      </c>
      <c r="BX394" s="262">
        <v>63</v>
      </c>
      <c r="BY394" s="262">
        <v>63</v>
      </c>
      <c r="BZ394" s="246" t="e">
        <f t="shared" si="1983"/>
        <v>#VALUE!</v>
      </c>
      <c r="CA394" s="246">
        <f t="shared" si="1984"/>
        <v>20</v>
      </c>
      <c r="CB394" s="246" t="e">
        <f t="shared" si="1985"/>
        <v>#VALUE!</v>
      </c>
      <c r="CC394" s="246" t="e">
        <f t="shared" si="1986"/>
        <v>#VALUE!</v>
      </c>
      <c r="CD394" s="246" t="e">
        <f t="shared" si="1987"/>
        <v>#VALUE!</v>
      </c>
      <c r="CE394" s="246" t="e">
        <f t="shared" si="1988"/>
        <v>#VALUE!</v>
      </c>
      <c r="CF394" s="246" t="e">
        <f t="shared" si="1989"/>
        <v>#VALUE!</v>
      </c>
      <c r="CG394" s="246" t="e">
        <f t="shared" si="1990"/>
        <v>#VALUE!</v>
      </c>
      <c r="CH394" s="246" t="e">
        <f t="shared" si="1991"/>
        <v>#VALUE!</v>
      </c>
      <c r="CI394" s="246" t="e">
        <f t="shared" si="1992"/>
        <v>#VALUE!</v>
      </c>
      <c r="CJ394" s="246" t="e">
        <f t="shared" si="1993"/>
        <v>#VALUE!</v>
      </c>
      <c r="CK394" s="246" t="e">
        <f t="shared" si="1994"/>
        <v>#VALUE!</v>
      </c>
      <c r="CL394" s="246" t="e">
        <f t="shared" si="1995"/>
        <v>#VALUE!</v>
      </c>
      <c r="CM394" s="246" t="e">
        <f t="shared" si="1996"/>
        <v>#VALUE!</v>
      </c>
      <c r="CN394" s="246" t="e">
        <f t="shared" si="1997"/>
        <v>#VALUE!</v>
      </c>
      <c r="CO394" s="263" t="str">
        <f t="shared" si="1998"/>
        <v>2023PEC AI 391</v>
      </c>
      <c r="CP394" s="246" t="e">
        <f t="shared" si="1999"/>
        <v>#VALUE!</v>
      </c>
      <c r="CQ394" s="211"/>
      <c r="CR394" s="246">
        <f t="shared" si="2000"/>
        <v>20</v>
      </c>
      <c r="CS394" s="246" t="e">
        <f t="shared" si="2001"/>
        <v>#VALUE!</v>
      </c>
      <c r="CT394" s="246" t="e">
        <f t="shared" si="2002"/>
        <v>#VALUE!</v>
      </c>
      <c r="CU394" s="246" t="e">
        <f t="shared" si="2003"/>
        <v>#VALUE!</v>
      </c>
      <c r="CV394" s="246" t="e">
        <f t="shared" si="2004"/>
        <v>#VALUE!</v>
      </c>
      <c r="CW394" s="246" t="e">
        <f t="shared" si="2005"/>
        <v>#VALUE!</v>
      </c>
      <c r="CX394" s="246" t="e">
        <f t="shared" si="2006"/>
        <v>#VALUE!</v>
      </c>
      <c r="CY394" s="246" t="e">
        <f t="shared" si="2007"/>
        <v>#VALUE!</v>
      </c>
      <c r="CZ394" s="246" t="e">
        <f t="shared" si="2008"/>
        <v>#VALUE!</v>
      </c>
      <c r="DA394" s="246" t="e">
        <f t="shared" si="2009"/>
        <v>#VALUE!</v>
      </c>
      <c r="DB394" s="246" t="e">
        <f t="shared" si="2010"/>
        <v>#VALUE!</v>
      </c>
      <c r="DC394" s="246" t="e">
        <f t="shared" si="2011"/>
        <v>#VALUE!</v>
      </c>
      <c r="DD394" s="246" t="e">
        <f t="shared" si="2012"/>
        <v>#VALUE!</v>
      </c>
      <c r="DE394" s="212"/>
      <c r="DF394" s="212" t="e">
        <f t="shared" si="2013"/>
        <v>#VALUE!</v>
      </c>
      <c r="DG394" s="212"/>
      <c r="DH394" s="212"/>
      <c r="DI394" s="212"/>
      <c r="DJ394" s="212"/>
      <c r="DK394" s="212"/>
      <c r="DL394" s="212"/>
      <c r="DM394" s="212"/>
      <c r="DN394" s="212"/>
      <c r="DO394" s="212"/>
      <c r="DP394" s="212"/>
      <c r="DQ394" s="212"/>
      <c r="DR394" s="264">
        <f t="shared" si="2014"/>
        <v>63</v>
      </c>
      <c r="DS394" s="241">
        <f t="shared" si="2015"/>
        <v>13</v>
      </c>
      <c r="DT394" s="212">
        <f t="shared" si="2016"/>
        <v>9</v>
      </c>
      <c r="DU394" s="212">
        <f t="shared" si="2017"/>
        <v>9</v>
      </c>
      <c r="DV394" s="212">
        <f t="shared" si="2018"/>
        <v>9</v>
      </c>
      <c r="DW394" s="212">
        <f t="shared" si="2019"/>
        <v>9</v>
      </c>
      <c r="DX394" s="264">
        <f t="shared" si="2020"/>
        <v>5</v>
      </c>
      <c r="DY394" s="265">
        <f t="shared" si="2021"/>
        <v>9</v>
      </c>
      <c r="DZ394" s="212">
        <f t="shared" si="2022"/>
        <v>63</v>
      </c>
      <c r="EA394" s="212">
        <f t="shared" si="2023"/>
        <v>13</v>
      </c>
      <c r="EB394" s="212">
        <f t="shared" si="2024"/>
        <v>0</v>
      </c>
      <c r="EC394" s="212">
        <f t="shared" ref="EC394:ED394" si="2916">IF(ISEVEN($B394),DT394,0)</f>
        <v>9</v>
      </c>
      <c r="ED394" s="212">
        <f t="shared" si="2916"/>
        <v>9</v>
      </c>
      <c r="EE394" s="212">
        <f t="shared" ref="EE394:EF394" si="2917">IF(ISODD($B394),DU394,0)</f>
        <v>0</v>
      </c>
      <c r="EF394" s="212">
        <f t="shared" si="2917"/>
        <v>0</v>
      </c>
      <c r="EG394" s="212">
        <f t="shared" si="2027"/>
        <v>9</v>
      </c>
      <c r="EH394" s="212">
        <f t="shared" si="2028"/>
        <v>0</v>
      </c>
      <c r="EI394" s="212">
        <f t="shared" ref="EI394:EJ394" si="2918">IF(ISEVEN($B394),DW394,0)</f>
        <v>9</v>
      </c>
      <c r="EJ394" s="264">
        <f t="shared" si="2918"/>
        <v>5</v>
      </c>
      <c r="EK394" s="212">
        <f t="shared" ref="EK394:EL394" si="2919">IF(ISODD($B394),DX394,0)</f>
        <v>0</v>
      </c>
      <c r="EL394" s="212">
        <f t="shared" si="2919"/>
        <v>0</v>
      </c>
      <c r="EM394" s="212">
        <f t="shared" si="2031"/>
        <v>9</v>
      </c>
      <c r="EN394" s="212"/>
      <c r="EO394" s="212"/>
      <c r="EP394" s="241">
        <f t="shared" si="2032"/>
        <v>13</v>
      </c>
      <c r="EQ394" s="212">
        <f t="shared" si="2033"/>
        <v>11</v>
      </c>
      <c r="ER394" s="212">
        <f t="shared" si="2034"/>
        <v>11</v>
      </c>
      <c r="ES394" s="212">
        <f t="shared" si="2035"/>
        <v>11</v>
      </c>
      <c r="ET394" s="264">
        <f t="shared" si="2036"/>
        <v>7</v>
      </c>
      <c r="EU394" s="212">
        <f t="shared" si="2037"/>
        <v>10</v>
      </c>
      <c r="EV394" s="212"/>
      <c r="EW394" s="212">
        <f t="shared" si="2038"/>
        <v>63</v>
      </c>
      <c r="EX394" s="212">
        <f t="shared" si="2039"/>
        <v>13</v>
      </c>
      <c r="EY394" s="212">
        <f t="shared" si="2040"/>
        <v>0</v>
      </c>
      <c r="EZ394" s="212">
        <f t="shared" ref="EZ394:FA394" si="2920">IF(ISEVEN($B394),EQ394,0)</f>
        <v>11</v>
      </c>
      <c r="FA394" s="212">
        <f t="shared" si="2920"/>
        <v>11</v>
      </c>
      <c r="FB394" s="212">
        <f t="shared" ref="FB394:FC394" si="2921">IF(ISODD($B394),ER394,0)</f>
        <v>0</v>
      </c>
      <c r="FC394" s="212">
        <f t="shared" si="2921"/>
        <v>0</v>
      </c>
      <c r="FD394" s="212">
        <f t="shared" si="2043"/>
        <v>11</v>
      </c>
      <c r="FE394" s="212">
        <f t="shared" si="2044"/>
        <v>0</v>
      </c>
      <c r="FF394" s="264">
        <f t="shared" ref="FF394:FG394" si="2922">IF(ISEVEN($B394),ET394,0)</f>
        <v>7</v>
      </c>
      <c r="FG394" s="212">
        <f t="shared" si="2922"/>
        <v>10</v>
      </c>
      <c r="FH394" s="212">
        <f t="shared" si="2046"/>
        <v>0</v>
      </c>
      <c r="FI394" s="212">
        <v>0</v>
      </c>
      <c r="FJ394" s="212">
        <v>0</v>
      </c>
      <c r="FK394" s="212"/>
      <c r="FL394" s="212"/>
      <c r="FM394" s="262">
        <v>63</v>
      </c>
    </row>
    <row r="395" spans="1:169" ht="15.75" customHeight="1" x14ac:dyDescent="0.2">
      <c r="A395" s="247">
        <v>382</v>
      </c>
      <c r="B395" s="248">
        <v>213423243385</v>
      </c>
      <c r="C395" s="249" t="s">
        <v>663</v>
      </c>
      <c r="D395" s="250"/>
      <c r="E395" s="251" t="s">
        <v>664</v>
      </c>
      <c r="F395" s="252">
        <f t="shared" si="1913"/>
        <v>2</v>
      </c>
      <c r="G395" s="252">
        <f t="shared" si="1914"/>
        <v>2</v>
      </c>
      <c r="H395" s="252">
        <f t="shared" si="1915"/>
        <v>2</v>
      </c>
      <c r="I395" s="252">
        <f t="shared" si="1916"/>
        <v>2</v>
      </c>
      <c r="J395" s="252">
        <f t="shared" si="1917"/>
        <v>2</v>
      </c>
      <c r="K395" s="252">
        <f t="shared" si="1918"/>
        <v>2</v>
      </c>
      <c r="L395" s="252">
        <f t="shared" si="1919"/>
        <v>2</v>
      </c>
      <c r="M395" s="252">
        <f t="shared" si="1920"/>
        <v>2</v>
      </c>
      <c r="N395" s="252">
        <f t="shared" si="1921"/>
        <v>2</v>
      </c>
      <c r="O395" s="253">
        <f t="shared" si="1922"/>
        <v>0</v>
      </c>
      <c r="P395" s="252">
        <f t="shared" si="1923"/>
        <v>13</v>
      </c>
      <c r="Q395" s="252">
        <f t="shared" si="1924"/>
        <v>0</v>
      </c>
      <c r="R395" s="252">
        <f t="shared" si="1925"/>
        <v>0</v>
      </c>
      <c r="S395" s="254">
        <f t="shared" si="1926"/>
        <v>0</v>
      </c>
      <c r="T395" s="255">
        <f t="shared" si="1927"/>
        <v>3</v>
      </c>
      <c r="U395" s="252">
        <f t="shared" si="1928"/>
        <v>0</v>
      </c>
      <c r="V395" s="252">
        <f t="shared" si="1929"/>
        <v>0</v>
      </c>
      <c r="W395" s="252">
        <f t="shared" si="1930"/>
        <v>0</v>
      </c>
      <c r="X395" s="254">
        <f t="shared" si="1931"/>
        <v>0</v>
      </c>
      <c r="Y395" s="256">
        <f t="shared" si="1932"/>
        <v>4</v>
      </c>
      <c r="Z395" s="252">
        <f t="shared" si="1933"/>
        <v>0</v>
      </c>
      <c r="AA395" s="252">
        <f t="shared" si="1934"/>
        <v>0</v>
      </c>
      <c r="AB395" s="252">
        <f t="shared" si="1935"/>
        <v>0</v>
      </c>
      <c r="AC395" s="254">
        <f t="shared" si="1936"/>
        <v>0</v>
      </c>
      <c r="AD395" s="255">
        <f t="shared" si="1937"/>
        <v>4</v>
      </c>
      <c r="AE395" s="252">
        <f t="shared" si="1938"/>
        <v>13</v>
      </c>
      <c r="AF395" s="252">
        <f t="shared" si="1939"/>
        <v>0</v>
      </c>
      <c r="AG395" s="252">
        <f t="shared" si="1940"/>
        <v>0</v>
      </c>
      <c r="AH395" s="254">
        <f t="shared" si="1941"/>
        <v>0</v>
      </c>
      <c r="AI395" s="257">
        <f t="shared" si="1942"/>
        <v>3</v>
      </c>
      <c r="AJ395" s="252">
        <f t="shared" si="1943"/>
        <v>11</v>
      </c>
      <c r="AK395" s="252">
        <f t="shared" si="1944"/>
        <v>0</v>
      </c>
      <c r="AL395" s="252">
        <f t="shared" si="1945"/>
        <v>0</v>
      </c>
      <c r="AM395" s="254">
        <f t="shared" si="1946"/>
        <v>0</v>
      </c>
      <c r="AN395" s="257">
        <f t="shared" si="1947"/>
        <v>3</v>
      </c>
      <c r="AO395" s="252">
        <f t="shared" si="1948"/>
        <v>0</v>
      </c>
      <c r="AP395" s="252">
        <f t="shared" si="1949"/>
        <v>0</v>
      </c>
      <c r="AQ395" s="252">
        <f t="shared" si="1950"/>
        <v>0</v>
      </c>
      <c r="AR395" s="254">
        <f t="shared" si="1951"/>
        <v>0</v>
      </c>
      <c r="AS395" s="257">
        <f t="shared" si="1952"/>
        <v>4</v>
      </c>
      <c r="AT395" s="252">
        <f t="shared" si="1953"/>
        <v>13</v>
      </c>
      <c r="AU395" s="252">
        <f t="shared" si="1954"/>
        <v>0</v>
      </c>
      <c r="AV395" s="252">
        <f t="shared" si="1955"/>
        <v>0</v>
      </c>
      <c r="AW395" s="254">
        <f t="shared" si="1956"/>
        <v>0</v>
      </c>
      <c r="AX395" s="258">
        <f t="shared" si="1957"/>
        <v>3</v>
      </c>
      <c r="AY395" s="252">
        <f t="shared" si="1958"/>
        <v>0</v>
      </c>
      <c r="AZ395" s="252">
        <f t="shared" si="1959"/>
        <v>0</v>
      </c>
      <c r="BA395" s="252">
        <f t="shared" si="1960"/>
        <v>0</v>
      </c>
      <c r="BB395" s="254">
        <f t="shared" si="1961"/>
        <v>0</v>
      </c>
      <c r="BC395" s="257">
        <f t="shared" si="1962"/>
        <v>4</v>
      </c>
      <c r="BD395" s="252">
        <f t="shared" si="1963"/>
        <v>0</v>
      </c>
      <c r="BE395" s="252">
        <f t="shared" si="1964"/>
        <v>0</v>
      </c>
      <c r="BF395" s="252">
        <f t="shared" si="1965"/>
        <v>0</v>
      </c>
      <c r="BG395" s="254">
        <f t="shared" si="1966"/>
        <v>0</v>
      </c>
      <c r="BH395" s="257">
        <f t="shared" si="1967"/>
        <v>4</v>
      </c>
      <c r="BI395" s="259">
        <f t="shared" si="1968"/>
        <v>9</v>
      </c>
      <c r="BJ395" s="252">
        <f t="shared" si="1969"/>
        <v>0</v>
      </c>
      <c r="BK395" s="252">
        <f t="shared" si="1970"/>
        <v>0</v>
      </c>
      <c r="BL395" s="254">
        <f t="shared" si="1971"/>
        <v>0</v>
      </c>
      <c r="BM395" s="260">
        <f t="shared" si="1972"/>
        <v>3</v>
      </c>
      <c r="BN395" s="252">
        <f t="shared" si="1973"/>
        <v>14</v>
      </c>
      <c r="BO395" s="252">
        <f t="shared" si="1974"/>
        <v>0</v>
      </c>
      <c r="BP395" s="252">
        <f t="shared" si="1975"/>
        <v>0</v>
      </c>
      <c r="BQ395" s="254">
        <f t="shared" si="1976"/>
        <v>0</v>
      </c>
      <c r="BR395" s="261">
        <f t="shared" si="1977"/>
        <v>3</v>
      </c>
      <c r="BS395" s="252">
        <f t="shared" si="1978"/>
        <v>0</v>
      </c>
      <c r="BT395" s="252">
        <f t="shared" si="1979"/>
        <v>0</v>
      </c>
      <c r="BU395" s="252">
        <f t="shared" si="1980"/>
        <v>0</v>
      </c>
      <c r="BV395" s="254">
        <f t="shared" si="1981"/>
        <v>0</v>
      </c>
      <c r="BW395" s="261">
        <f t="shared" si="1982"/>
        <v>4</v>
      </c>
      <c r="BX395" s="262">
        <v>91</v>
      </c>
      <c r="BY395" s="262">
        <v>91</v>
      </c>
      <c r="BZ395" s="246" t="e">
        <f t="shared" si="1983"/>
        <v>#VALUE!</v>
      </c>
      <c r="CA395" s="246">
        <f t="shared" si="1984"/>
        <v>20</v>
      </c>
      <c r="CB395" s="246" t="e">
        <f t="shared" si="1985"/>
        <v>#VALUE!</v>
      </c>
      <c r="CC395" s="246" t="e">
        <f t="shared" si="1986"/>
        <v>#VALUE!</v>
      </c>
      <c r="CD395" s="246" t="e">
        <f t="shared" si="1987"/>
        <v>#VALUE!</v>
      </c>
      <c r="CE395" s="246" t="e">
        <f t="shared" si="1988"/>
        <v>#VALUE!</v>
      </c>
      <c r="CF395" s="246" t="e">
        <f t="shared" si="1989"/>
        <v>#VALUE!</v>
      </c>
      <c r="CG395" s="246" t="e">
        <f t="shared" si="1990"/>
        <v>#VALUE!</v>
      </c>
      <c r="CH395" s="246" t="e">
        <f t="shared" si="1991"/>
        <v>#VALUE!</v>
      </c>
      <c r="CI395" s="246" t="e">
        <f t="shared" si="1992"/>
        <v>#VALUE!</v>
      </c>
      <c r="CJ395" s="246" t="e">
        <f t="shared" si="1993"/>
        <v>#VALUE!</v>
      </c>
      <c r="CK395" s="246" t="e">
        <f t="shared" si="1994"/>
        <v>#VALUE!</v>
      </c>
      <c r="CL395" s="246" t="e">
        <f t="shared" si="1995"/>
        <v>#VALUE!</v>
      </c>
      <c r="CM395" s="246" t="e">
        <f t="shared" si="1996"/>
        <v>#VALUE!</v>
      </c>
      <c r="CN395" s="246" t="e">
        <f t="shared" si="1997"/>
        <v>#VALUE!</v>
      </c>
      <c r="CO395" s="263" t="str">
        <f t="shared" si="1998"/>
        <v>2023PEC AI 392</v>
      </c>
      <c r="CP395" s="246" t="e">
        <f t="shared" si="1999"/>
        <v>#VALUE!</v>
      </c>
      <c r="CQ395" s="211"/>
      <c r="CR395" s="246">
        <f t="shared" si="2000"/>
        <v>20</v>
      </c>
      <c r="CS395" s="246" t="e">
        <f t="shared" si="2001"/>
        <v>#VALUE!</v>
      </c>
      <c r="CT395" s="246" t="e">
        <f t="shared" si="2002"/>
        <v>#VALUE!</v>
      </c>
      <c r="CU395" s="246" t="e">
        <f t="shared" si="2003"/>
        <v>#VALUE!</v>
      </c>
      <c r="CV395" s="246" t="e">
        <f t="shared" si="2004"/>
        <v>#VALUE!</v>
      </c>
      <c r="CW395" s="246" t="e">
        <f t="shared" si="2005"/>
        <v>#VALUE!</v>
      </c>
      <c r="CX395" s="246" t="e">
        <f t="shared" si="2006"/>
        <v>#VALUE!</v>
      </c>
      <c r="CY395" s="246" t="e">
        <f t="shared" si="2007"/>
        <v>#VALUE!</v>
      </c>
      <c r="CZ395" s="246" t="e">
        <f t="shared" si="2008"/>
        <v>#VALUE!</v>
      </c>
      <c r="DA395" s="246" t="e">
        <f t="shared" si="2009"/>
        <v>#VALUE!</v>
      </c>
      <c r="DB395" s="246" t="e">
        <f t="shared" si="2010"/>
        <v>#VALUE!</v>
      </c>
      <c r="DC395" s="246" t="e">
        <f t="shared" si="2011"/>
        <v>#VALUE!</v>
      </c>
      <c r="DD395" s="246" t="e">
        <f t="shared" si="2012"/>
        <v>#VALUE!</v>
      </c>
      <c r="DE395" s="212"/>
      <c r="DF395" s="212" t="e">
        <f t="shared" si="2013"/>
        <v>#VALUE!</v>
      </c>
      <c r="DG395" s="212"/>
      <c r="DH395" s="212"/>
      <c r="DI395" s="212"/>
      <c r="DJ395" s="212"/>
      <c r="DK395" s="212"/>
      <c r="DL395" s="212"/>
      <c r="DM395" s="212"/>
      <c r="DN395" s="212"/>
      <c r="DO395" s="212"/>
      <c r="DP395" s="212"/>
      <c r="DQ395" s="212"/>
      <c r="DR395" s="264">
        <f t="shared" si="2014"/>
        <v>91</v>
      </c>
      <c r="DS395" s="241">
        <f t="shared" si="2015"/>
        <v>18</v>
      </c>
      <c r="DT395" s="212">
        <f t="shared" si="2016"/>
        <v>13</v>
      </c>
      <c r="DU395" s="212">
        <f t="shared" si="2017"/>
        <v>13</v>
      </c>
      <c r="DV395" s="212">
        <f t="shared" si="2018"/>
        <v>11</v>
      </c>
      <c r="DW395" s="212">
        <f t="shared" si="2019"/>
        <v>13</v>
      </c>
      <c r="DX395" s="264">
        <f t="shared" si="2020"/>
        <v>9</v>
      </c>
      <c r="DY395" s="265">
        <f t="shared" si="2021"/>
        <v>14</v>
      </c>
      <c r="DZ395" s="212">
        <f t="shared" si="2022"/>
        <v>91</v>
      </c>
      <c r="EA395" s="212">
        <f t="shared" si="2023"/>
        <v>18</v>
      </c>
      <c r="EB395" s="212">
        <f t="shared" si="2024"/>
        <v>13</v>
      </c>
      <c r="EC395" s="212">
        <f t="shared" ref="EC395:ED395" si="2923">IF(ISEVEN($B395),DT395,0)</f>
        <v>0</v>
      </c>
      <c r="ED395" s="212">
        <f t="shared" si="2923"/>
        <v>0</v>
      </c>
      <c r="EE395" s="212">
        <f t="shared" ref="EE395:EF395" si="2924">IF(ISODD($B395),DU395,0)</f>
        <v>13</v>
      </c>
      <c r="EF395" s="212">
        <f t="shared" si="2924"/>
        <v>11</v>
      </c>
      <c r="EG395" s="212">
        <f t="shared" si="2027"/>
        <v>0</v>
      </c>
      <c r="EH395" s="212">
        <f t="shared" si="2028"/>
        <v>13</v>
      </c>
      <c r="EI395" s="212">
        <f t="shared" ref="EI395:EJ395" si="2925">IF(ISEVEN($B395),DW395,0)</f>
        <v>0</v>
      </c>
      <c r="EJ395" s="212">
        <f t="shared" si="2925"/>
        <v>0</v>
      </c>
      <c r="EK395" s="264">
        <f t="shared" ref="EK395:EL395" si="2926">IF(ISODD($B395),DX395,0)</f>
        <v>9</v>
      </c>
      <c r="EL395" s="212">
        <f t="shared" si="2926"/>
        <v>14</v>
      </c>
      <c r="EM395" s="212">
        <f t="shared" si="2031"/>
        <v>0</v>
      </c>
      <c r="EN395" s="212"/>
      <c r="EO395" s="212"/>
      <c r="EP395" s="241">
        <f t="shared" si="2032"/>
        <v>18</v>
      </c>
      <c r="EQ395" s="212">
        <f t="shared" si="2033"/>
        <v>16</v>
      </c>
      <c r="ER395" s="212">
        <f t="shared" si="2034"/>
        <v>16</v>
      </c>
      <c r="ES395" s="212">
        <f t="shared" si="2035"/>
        <v>14</v>
      </c>
      <c r="ET395" s="264">
        <f t="shared" si="2036"/>
        <v>12</v>
      </c>
      <c r="EU395" s="212">
        <f t="shared" si="2037"/>
        <v>15</v>
      </c>
      <c r="EV395" s="212"/>
      <c r="EW395" s="212">
        <f t="shared" si="2038"/>
        <v>91</v>
      </c>
      <c r="EX395" s="212">
        <f t="shared" si="2039"/>
        <v>18</v>
      </c>
      <c r="EY395" s="212">
        <f t="shared" si="2040"/>
        <v>16</v>
      </c>
      <c r="EZ395" s="212">
        <f t="shared" ref="EZ395:FA395" si="2927">IF(ISEVEN($B395),EQ395,0)</f>
        <v>0</v>
      </c>
      <c r="FA395" s="212">
        <f t="shared" si="2927"/>
        <v>0</v>
      </c>
      <c r="FB395" s="212">
        <f t="shared" ref="FB395:FC395" si="2928">IF(ISODD($B395),ER395,0)</f>
        <v>16</v>
      </c>
      <c r="FC395" s="212">
        <f t="shared" si="2928"/>
        <v>14</v>
      </c>
      <c r="FD395" s="212">
        <f t="shared" si="2043"/>
        <v>0</v>
      </c>
      <c r="FE395" s="264">
        <f t="shared" si="2044"/>
        <v>12</v>
      </c>
      <c r="FF395" s="212">
        <f t="shared" ref="FF395:FG395" si="2929">IF(ISEVEN($B395),ET395,0)</f>
        <v>0</v>
      </c>
      <c r="FG395" s="212">
        <f t="shared" si="2929"/>
        <v>0</v>
      </c>
      <c r="FH395" s="212">
        <f t="shared" si="2046"/>
        <v>15</v>
      </c>
      <c r="FI395" s="212">
        <v>0</v>
      </c>
      <c r="FJ395" s="212">
        <v>0</v>
      </c>
      <c r="FK395" s="212"/>
      <c r="FL395" s="212"/>
      <c r="FM395" s="262">
        <v>91</v>
      </c>
    </row>
    <row r="396" spans="1:169" ht="15.75" customHeight="1" x14ac:dyDescent="0.2">
      <c r="A396" s="268">
        <v>383</v>
      </c>
      <c r="B396" s="248">
        <v>213423243386</v>
      </c>
      <c r="C396" s="249" t="s">
        <v>665</v>
      </c>
      <c r="D396" s="250"/>
      <c r="E396" s="251" t="s">
        <v>666</v>
      </c>
      <c r="F396" s="252">
        <f t="shared" si="1913"/>
        <v>2</v>
      </c>
      <c r="G396" s="252">
        <f t="shared" si="1914"/>
        <v>2</v>
      </c>
      <c r="H396" s="252">
        <f t="shared" si="1915"/>
        <v>2</v>
      </c>
      <c r="I396" s="252">
        <f t="shared" si="1916"/>
        <v>2</v>
      </c>
      <c r="J396" s="252">
        <f t="shared" si="1917"/>
        <v>2</v>
      </c>
      <c r="K396" s="252">
        <f t="shared" si="1918"/>
        <v>2</v>
      </c>
      <c r="L396" s="252">
        <f t="shared" si="1919"/>
        <v>2</v>
      </c>
      <c r="M396" s="252">
        <f t="shared" si="1920"/>
        <v>2</v>
      </c>
      <c r="N396" s="252">
        <f t="shared" si="1921"/>
        <v>2</v>
      </c>
      <c r="O396" s="253">
        <f t="shared" si="1922"/>
        <v>0</v>
      </c>
      <c r="P396" s="252">
        <f t="shared" si="1923"/>
        <v>0</v>
      </c>
      <c r="Q396" s="252">
        <f t="shared" si="1924"/>
        <v>0</v>
      </c>
      <c r="R396" s="252">
        <f t="shared" si="1925"/>
        <v>0</v>
      </c>
      <c r="S396" s="254">
        <f t="shared" si="1926"/>
        <v>0</v>
      </c>
      <c r="T396" s="255">
        <f t="shared" si="1927"/>
        <v>4</v>
      </c>
      <c r="U396" s="252">
        <f t="shared" si="1928"/>
        <v>12</v>
      </c>
      <c r="V396" s="252">
        <f t="shared" si="1929"/>
        <v>0</v>
      </c>
      <c r="W396" s="252">
        <f t="shared" si="1930"/>
        <v>0</v>
      </c>
      <c r="X396" s="254">
        <f t="shared" si="1931"/>
        <v>0</v>
      </c>
      <c r="Y396" s="256">
        <f t="shared" si="1932"/>
        <v>3</v>
      </c>
      <c r="Z396" s="252">
        <f t="shared" si="1933"/>
        <v>13</v>
      </c>
      <c r="AA396" s="252">
        <f t="shared" si="1934"/>
        <v>0</v>
      </c>
      <c r="AB396" s="252">
        <f t="shared" si="1935"/>
        <v>0</v>
      </c>
      <c r="AC396" s="254">
        <f t="shared" si="1936"/>
        <v>0</v>
      </c>
      <c r="AD396" s="255">
        <f t="shared" si="1937"/>
        <v>3</v>
      </c>
      <c r="AE396" s="252">
        <f t="shared" si="1938"/>
        <v>0</v>
      </c>
      <c r="AF396" s="252">
        <f t="shared" si="1939"/>
        <v>0</v>
      </c>
      <c r="AG396" s="252">
        <f t="shared" si="1940"/>
        <v>0</v>
      </c>
      <c r="AH396" s="254">
        <f t="shared" si="1941"/>
        <v>0</v>
      </c>
      <c r="AI396" s="257">
        <f t="shared" si="1942"/>
        <v>4</v>
      </c>
      <c r="AJ396" s="252">
        <f t="shared" si="1943"/>
        <v>0</v>
      </c>
      <c r="AK396" s="252">
        <f t="shared" si="1944"/>
        <v>0</v>
      </c>
      <c r="AL396" s="252">
        <f t="shared" si="1945"/>
        <v>0</v>
      </c>
      <c r="AM396" s="254">
        <f t="shared" si="1946"/>
        <v>0</v>
      </c>
      <c r="AN396" s="257">
        <f t="shared" si="1947"/>
        <v>4</v>
      </c>
      <c r="AO396" s="252">
        <f t="shared" si="1948"/>
        <v>13</v>
      </c>
      <c r="AP396" s="252">
        <f t="shared" si="1949"/>
        <v>0</v>
      </c>
      <c r="AQ396" s="252">
        <f t="shared" si="1950"/>
        <v>0</v>
      </c>
      <c r="AR396" s="254">
        <f t="shared" si="1951"/>
        <v>0</v>
      </c>
      <c r="AS396" s="257">
        <f t="shared" si="1952"/>
        <v>3</v>
      </c>
      <c r="AT396" s="252">
        <f t="shared" si="1953"/>
        <v>0</v>
      </c>
      <c r="AU396" s="252">
        <f t="shared" si="1954"/>
        <v>0</v>
      </c>
      <c r="AV396" s="252">
        <f t="shared" si="1955"/>
        <v>0</v>
      </c>
      <c r="AW396" s="254">
        <f t="shared" si="1956"/>
        <v>0</v>
      </c>
      <c r="AX396" s="258">
        <f t="shared" si="1957"/>
        <v>4</v>
      </c>
      <c r="AY396" s="252">
        <f t="shared" si="1958"/>
        <v>13</v>
      </c>
      <c r="AZ396" s="252">
        <f t="shared" si="1959"/>
        <v>0</v>
      </c>
      <c r="BA396" s="252">
        <f t="shared" si="1960"/>
        <v>0</v>
      </c>
      <c r="BB396" s="254">
        <f t="shared" si="1961"/>
        <v>0</v>
      </c>
      <c r="BC396" s="257">
        <f t="shared" si="1962"/>
        <v>3</v>
      </c>
      <c r="BD396" s="259">
        <f t="shared" si="1963"/>
        <v>6</v>
      </c>
      <c r="BE396" s="252">
        <f t="shared" si="1964"/>
        <v>0</v>
      </c>
      <c r="BF396" s="252">
        <f t="shared" si="1965"/>
        <v>0</v>
      </c>
      <c r="BG396" s="254">
        <f t="shared" si="1966"/>
        <v>0</v>
      </c>
      <c r="BH396" s="257">
        <f t="shared" si="1967"/>
        <v>3</v>
      </c>
      <c r="BI396" s="252">
        <f t="shared" si="1968"/>
        <v>0</v>
      </c>
      <c r="BJ396" s="252">
        <f t="shared" si="1969"/>
        <v>0</v>
      </c>
      <c r="BK396" s="252">
        <f t="shared" si="1970"/>
        <v>0</v>
      </c>
      <c r="BL396" s="254">
        <f t="shared" si="1971"/>
        <v>0</v>
      </c>
      <c r="BM396" s="260">
        <f t="shared" si="1972"/>
        <v>4</v>
      </c>
      <c r="BN396" s="252">
        <f t="shared" si="1973"/>
        <v>0</v>
      </c>
      <c r="BO396" s="252">
        <f t="shared" si="1974"/>
        <v>0</v>
      </c>
      <c r="BP396" s="252">
        <f t="shared" si="1975"/>
        <v>0</v>
      </c>
      <c r="BQ396" s="254">
        <f t="shared" si="1976"/>
        <v>0</v>
      </c>
      <c r="BR396" s="261">
        <f t="shared" si="1977"/>
        <v>4</v>
      </c>
      <c r="BS396" s="252">
        <f t="shared" si="1978"/>
        <v>13</v>
      </c>
      <c r="BT396" s="252">
        <f t="shared" si="1979"/>
        <v>0</v>
      </c>
      <c r="BU396" s="252">
        <f t="shared" si="1980"/>
        <v>0</v>
      </c>
      <c r="BV396" s="254">
        <f t="shared" si="1981"/>
        <v>0</v>
      </c>
      <c r="BW396" s="261">
        <f t="shared" si="1982"/>
        <v>3</v>
      </c>
      <c r="BX396" s="262">
        <v>88</v>
      </c>
      <c r="BY396" s="262">
        <v>88</v>
      </c>
      <c r="BZ396" s="246" t="e">
        <f t="shared" si="1983"/>
        <v>#VALUE!</v>
      </c>
      <c r="CA396" s="246">
        <f t="shared" si="1984"/>
        <v>20</v>
      </c>
      <c r="CB396" s="246" t="e">
        <f t="shared" si="1985"/>
        <v>#VALUE!</v>
      </c>
      <c r="CC396" s="246" t="e">
        <f t="shared" si="1986"/>
        <v>#VALUE!</v>
      </c>
      <c r="CD396" s="246" t="e">
        <f t="shared" si="1987"/>
        <v>#VALUE!</v>
      </c>
      <c r="CE396" s="246" t="e">
        <f t="shared" si="1988"/>
        <v>#VALUE!</v>
      </c>
      <c r="CF396" s="246" t="e">
        <f t="shared" si="1989"/>
        <v>#VALUE!</v>
      </c>
      <c r="CG396" s="246" t="e">
        <f t="shared" si="1990"/>
        <v>#VALUE!</v>
      </c>
      <c r="CH396" s="246" t="e">
        <f t="shared" si="1991"/>
        <v>#VALUE!</v>
      </c>
      <c r="CI396" s="246" t="e">
        <f t="shared" si="1992"/>
        <v>#VALUE!</v>
      </c>
      <c r="CJ396" s="246" t="e">
        <f t="shared" si="1993"/>
        <v>#VALUE!</v>
      </c>
      <c r="CK396" s="246" t="e">
        <f t="shared" si="1994"/>
        <v>#VALUE!</v>
      </c>
      <c r="CL396" s="246" t="e">
        <f t="shared" si="1995"/>
        <v>#VALUE!</v>
      </c>
      <c r="CM396" s="246" t="e">
        <f t="shared" si="1996"/>
        <v>#VALUE!</v>
      </c>
      <c r="CN396" s="246" t="e">
        <f t="shared" si="1997"/>
        <v>#VALUE!</v>
      </c>
      <c r="CO396" s="263" t="str">
        <f t="shared" si="1998"/>
        <v>2023PEC AI 393</v>
      </c>
      <c r="CP396" s="246" t="e">
        <f t="shared" si="1999"/>
        <v>#VALUE!</v>
      </c>
      <c r="CQ396" s="211"/>
      <c r="CR396" s="246">
        <f t="shared" si="2000"/>
        <v>20</v>
      </c>
      <c r="CS396" s="246" t="e">
        <f t="shared" si="2001"/>
        <v>#VALUE!</v>
      </c>
      <c r="CT396" s="246" t="e">
        <f t="shared" si="2002"/>
        <v>#VALUE!</v>
      </c>
      <c r="CU396" s="246" t="e">
        <f t="shared" si="2003"/>
        <v>#VALUE!</v>
      </c>
      <c r="CV396" s="246" t="e">
        <f t="shared" si="2004"/>
        <v>#VALUE!</v>
      </c>
      <c r="CW396" s="246" t="e">
        <f t="shared" si="2005"/>
        <v>#VALUE!</v>
      </c>
      <c r="CX396" s="246" t="e">
        <f t="shared" si="2006"/>
        <v>#VALUE!</v>
      </c>
      <c r="CY396" s="246" t="e">
        <f t="shared" si="2007"/>
        <v>#VALUE!</v>
      </c>
      <c r="CZ396" s="246" t="e">
        <f t="shared" si="2008"/>
        <v>#VALUE!</v>
      </c>
      <c r="DA396" s="246" t="e">
        <f t="shared" si="2009"/>
        <v>#VALUE!</v>
      </c>
      <c r="DB396" s="246" t="e">
        <f t="shared" si="2010"/>
        <v>#VALUE!</v>
      </c>
      <c r="DC396" s="246" t="e">
        <f t="shared" si="2011"/>
        <v>#VALUE!</v>
      </c>
      <c r="DD396" s="246" t="e">
        <f t="shared" si="2012"/>
        <v>#VALUE!</v>
      </c>
      <c r="DE396" s="212"/>
      <c r="DF396" s="212" t="e">
        <f t="shared" si="2013"/>
        <v>#VALUE!</v>
      </c>
      <c r="DG396" s="212"/>
      <c r="DH396" s="212"/>
      <c r="DI396" s="212"/>
      <c r="DJ396" s="212"/>
      <c r="DK396" s="212"/>
      <c r="DL396" s="212"/>
      <c r="DM396" s="212"/>
      <c r="DN396" s="212"/>
      <c r="DO396" s="212"/>
      <c r="DP396" s="212"/>
      <c r="DQ396" s="212"/>
      <c r="DR396" s="264">
        <f t="shared" si="2014"/>
        <v>88</v>
      </c>
      <c r="DS396" s="241">
        <f t="shared" si="2015"/>
        <v>18</v>
      </c>
      <c r="DT396" s="212">
        <f t="shared" si="2016"/>
        <v>12</v>
      </c>
      <c r="DU396" s="212">
        <f t="shared" si="2017"/>
        <v>13</v>
      </c>
      <c r="DV396" s="212">
        <f t="shared" si="2018"/>
        <v>13</v>
      </c>
      <c r="DW396" s="212">
        <f t="shared" si="2019"/>
        <v>13</v>
      </c>
      <c r="DX396" s="264">
        <f t="shared" si="2020"/>
        <v>6</v>
      </c>
      <c r="DY396" s="265">
        <f t="shared" si="2021"/>
        <v>13</v>
      </c>
      <c r="DZ396" s="212">
        <f t="shared" si="2022"/>
        <v>88</v>
      </c>
      <c r="EA396" s="212">
        <f t="shared" si="2023"/>
        <v>18</v>
      </c>
      <c r="EB396" s="212">
        <f t="shared" si="2024"/>
        <v>0</v>
      </c>
      <c r="EC396" s="212">
        <f t="shared" ref="EC396:ED396" si="2930">IF(ISEVEN($B396),DT396,0)</f>
        <v>12</v>
      </c>
      <c r="ED396" s="212">
        <f t="shared" si="2930"/>
        <v>13</v>
      </c>
      <c r="EE396" s="212">
        <f t="shared" ref="EE396:EF396" si="2931">IF(ISODD($B396),DU396,0)</f>
        <v>0</v>
      </c>
      <c r="EF396" s="212">
        <f t="shared" si="2931"/>
        <v>0</v>
      </c>
      <c r="EG396" s="212">
        <f t="shared" si="2027"/>
        <v>13</v>
      </c>
      <c r="EH396" s="212">
        <f t="shared" si="2028"/>
        <v>0</v>
      </c>
      <c r="EI396" s="212">
        <f t="shared" ref="EI396:EJ396" si="2932">IF(ISEVEN($B396),DW396,0)</f>
        <v>13</v>
      </c>
      <c r="EJ396" s="264">
        <f t="shared" si="2932"/>
        <v>6</v>
      </c>
      <c r="EK396" s="212">
        <f t="shared" ref="EK396:EL396" si="2933">IF(ISODD($B396),DX396,0)</f>
        <v>0</v>
      </c>
      <c r="EL396" s="212">
        <f t="shared" si="2933"/>
        <v>0</v>
      </c>
      <c r="EM396" s="212">
        <f t="shared" si="2031"/>
        <v>13</v>
      </c>
      <c r="EN396" s="212"/>
      <c r="EO396" s="212"/>
      <c r="EP396" s="241">
        <f t="shared" si="2032"/>
        <v>18</v>
      </c>
      <c r="EQ396" s="212">
        <f t="shared" si="2033"/>
        <v>15</v>
      </c>
      <c r="ER396" s="212">
        <f t="shared" si="2034"/>
        <v>15</v>
      </c>
      <c r="ES396" s="212">
        <f t="shared" si="2035"/>
        <v>15</v>
      </c>
      <c r="ET396" s="264">
        <f t="shared" si="2036"/>
        <v>11</v>
      </c>
      <c r="EU396" s="212">
        <f t="shared" si="2037"/>
        <v>14</v>
      </c>
      <c r="EV396" s="212"/>
      <c r="EW396" s="212">
        <f t="shared" si="2038"/>
        <v>88</v>
      </c>
      <c r="EX396" s="212">
        <f t="shared" si="2039"/>
        <v>18</v>
      </c>
      <c r="EY396" s="212">
        <f t="shared" si="2040"/>
        <v>0</v>
      </c>
      <c r="EZ396" s="212">
        <f t="shared" ref="EZ396:FA396" si="2934">IF(ISEVEN($B396),EQ396,0)</f>
        <v>15</v>
      </c>
      <c r="FA396" s="212">
        <f t="shared" si="2934"/>
        <v>15</v>
      </c>
      <c r="FB396" s="212">
        <f t="shared" ref="FB396:FC396" si="2935">IF(ISODD($B396),ER396,0)</f>
        <v>0</v>
      </c>
      <c r="FC396" s="212">
        <f t="shared" si="2935"/>
        <v>0</v>
      </c>
      <c r="FD396" s="212">
        <f t="shared" si="2043"/>
        <v>15</v>
      </c>
      <c r="FE396" s="212">
        <f t="shared" si="2044"/>
        <v>0</v>
      </c>
      <c r="FF396" s="264">
        <f t="shared" ref="FF396:FG396" si="2936">IF(ISEVEN($B396),ET396,0)</f>
        <v>11</v>
      </c>
      <c r="FG396" s="212">
        <f t="shared" si="2936"/>
        <v>14</v>
      </c>
      <c r="FH396" s="212">
        <f t="shared" si="2046"/>
        <v>0</v>
      </c>
      <c r="FI396" s="212">
        <v>0</v>
      </c>
      <c r="FJ396" s="212">
        <v>0</v>
      </c>
      <c r="FK396" s="212"/>
      <c r="FL396" s="212"/>
      <c r="FM396" s="262">
        <v>88</v>
      </c>
    </row>
    <row r="397" spans="1:169" ht="15.75" customHeight="1" x14ac:dyDescent="0.2">
      <c r="A397" s="247">
        <v>384</v>
      </c>
      <c r="B397" s="266">
        <v>213423243388</v>
      </c>
      <c r="C397" s="266" t="s">
        <v>375</v>
      </c>
      <c r="D397" s="250"/>
      <c r="E397" s="267" t="s">
        <v>1689</v>
      </c>
      <c r="F397" s="252">
        <f t="shared" si="1913"/>
        <v>2</v>
      </c>
      <c r="G397" s="252">
        <f t="shared" si="1914"/>
        <v>2</v>
      </c>
      <c r="H397" s="252">
        <f t="shared" si="1915"/>
        <v>2</v>
      </c>
      <c r="I397" s="252">
        <f t="shared" si="1916"/>
        <v>2</v>
      </c>
      <c r="J397" s="252">
        <f t="shared" si="1917"/>
        <v>1</v>
      </c>
      <c r="K397" s="252">
        <f t="shared" si="1918"/>
        <v>0</v>
      </c>
      <c r="L397" s="252">
        <f t="shared" si="1919"/>
        <v>0</v>
      </c>
      <c r="M397" s="252">
        <f t="shared" si="1920"/>
        <v>0</v>
      </c>
      <c r="N397" s="252">
        <f t="shared" si="1921"/>
        <v>0</v>
      </c>
      <c r="O397" s="253">
        <f t="shared" si="1922"/>
        <v>0</v>
      </c>
      <c r="P397" s="252">
        <f t="shared" si="1923"/>
        <v>0</v>
      </c>
      <c r="Q397" s="252">
        <f t="shared" si="1924"/>
        <v>0</v>
      </c>
      <c r="R397" s="252">
        <f t="shared" si="1925"/>
        <v>0</v>
      </c>
      <c r="S397" s="254">
        <f t="shared" si="1926"/>
        <v>0</v>
      </c>
      <c r="T397" s="255">
        <f t="shared" si="1927"/>
        <v>4</v>
      </c>
      <c r="U397" s="252">
        <f t="shared" si="1928"/>
        <v>6</v>
      </c>
      <c r="V397" s="252">
        <f t="shared" si="1929"/>
        <v>0</v>
      </c>
      <c r="W397" s="252">
        <f t="shared" si="1930"/>
        <v>0</v>
      </c>
      <c r="X397" s="254">
        <f t="shared" si="1931"/>
        <v>0</v>
      </c>
      <c r="Y397" s="256">
        <f t="shared" si="1932"/>
        <v>3</v>
      </c>
      <c r="Z397" s="252">
        <f t="shared" si="1933"/>
        <v>7</v>
      </c>
      <c r="AA397" s="252">
        <f t="shared" si="1934"/>
        <v>0</v>
      </c>
      <c r="AB397" s="252">
        <f t="shared" si="1935"/>
        <v>0</v>
      </c>
      <c r="AC397" s="254">
        <f t="shared" si="1936"/>
        <v>0</v>
      </c>
      <c r="AD397" s="255">
        <f t="shared" si="1937"/>
        <v>3</v>
      </c>
      <c r="AE397" s="252">
        <f t="shared" si="1938"/>
        <v>0</v>
      </c>
      <c r="AF397" s="252">
        <f t="shared" si="1939"/>
        <v>0</v>
      </c>
      <c r="AG397" s="252">
        <f t="shared" si="1940"/>
        <v>0</v>
      </c>
      <c r="AH397" s="254">
        <f t="shared" si="1941"/>
        <v>0</v>
      </c>
      <c r="AI397" s="257">
        <f t="shared" si="1942"/>
        <v>4</v>
      </c>
      <c r="AJ397" s="252">
        <f t="shared" si="1943"/>
        <v>0</v>
      </c>
      <c r="AK397" s="252">
        <f t="shared" si="1944"/>
        <v>0</v>
      </c>
      <c r="AL397" s="252">
        <f t="shared" si="1945"/>
        <v>0</v>
      </c>
      <c r="AM397" s="254">
        <f t="shared" si="1946"/>
        <v>0</v>
      </c>
      <c r="AN397" s="257">
        <f t="shared" si="1947"/>
        <v>4</v>
      </c>
      <c r="AO397" s="252">
        <f t="shared" si="1948"/>
        <v>7</v>
      </c>
      <c r="AP397" s="252">
        <f t="shared" si="1949"/>
        <v>0</v>
      </c>
      <c r="AQ397" s="252">
        <f t="shared" si="1950"/>
        <v>0</v>
      </c>
      <c r="AR397" s="254">
        <f t="shared" si="1951"/>
        <v>0</v>
      </c>
      <c r="AS397" s="257">
        <f t="shared" si="1952"/>
        <v>3</v>
      </c>
      <c r="AT397" s="252">
        <f t="shared" si="1953"/>
        <v>0</v>
      </c>
      <c r="AU397" s="252">
        <f t="shared" si="1954"/>
        <v>0</v>
      </c>
      <c r="AV397" s="252">
        <f t="shared" si="1955"/>
        <v>0</v>
      </c>
      <c r="AW397" s="254">
        <f t="shared" si="1956"/>
        <v>0</v>
      </c>
      <c r="AX397" s="258">
        <f t="shared" si="1957"/>
        <v>4</v>
      </c>
      <c r="AY397" s="252">
        <f t="shared" si="1958"/>
        <v>7</v>
      </c>
      <c r="AZ397" s="252">
        <f t="shared" si="1959"/>
        <v>0</v>
      </c>
      <c r="BA397" s="252">
        <f t="shared" si="1960"/>
        <v>0</v>
      </c>
      <c r="BB397" s="254">
        <f t="shared" si="1961"/>
        <v>0</v>
      </c>
      <c r="BC397" s="257">
        <f t="shared" si="1962"/>
        <v>3</v>
      </c>
      <c r="BD397" s="259">
        <f t="shared" si="1963"/>
        <v>1</v>
      </c>
      <c r="BE397" s="252">
        <f t="shared" si="1964"/>
        <v>0</v>
      </c>
      <c r="BF397" s="252">
        <f t="shared" si="1965"/>
        <v>0</v>
      </c>
      <c r="BG397" s="254">
        <f t="shared" si="1966"/>
        <v>0</v>
      </c>
      <c r="BH397" s="257">
        <f t="shared" si="1967"/>
        <v>3</v>
      </c>
      <c r="BI397" s="252">
        <f t="shared" si="1968"/>
        <v>0</v>
      </c>
      <c r="BJ397" s="252">
        <f t="shared" si="1969"/>
        <v>0</v>
      </c>
      <c r="BK397" s="252">
        <f t="shared" si="1970"/>
        <v>0</v>
      </c>
      <c r="BL397" s="254">
        <f t="shared" si="1971"/>
        <v>0</v>
      </c>
      <c r="BM397" s="260">
        <f t="shared" si="1972"/>
        <v>4</v>
      </c>
      <c r="BN397" s="252">
        <f t="shared" si="1973"/>
        <v>0</v>
      </c>
      <c r="BO397" s="252">
        <f t="shared" si="1974"/>
        <v>0</v>
      </c>
      <c r="BP397" s="252">
        <f t="shared" si="1975"/>
        <v>0</v>
      </c>
      <c r="BQ397" s="254">
        <f t="shared" si="1976"/>
        <v>0</v>
      </c>
      <c r="BR397" s="261">
        <f t="shared" si="1977"/>
        <v>4</v>
      </c>
      <c r="BS397" s="252">
        <f t="shared" si="1978"/>
        <v>6</v>
      </c>
      <c r="BT397" s="252">
        <f t="shared" si="1979"/>
        <v>0</v>
      </c>
      <c r="BU397" s="252">
        <f t="shared" si="1980"/>
        <v>0</v>
      </c>
      <c r="BV397" s="254">
        <f t="shared" si="1981"/>
        <v>0</v>
      </c>
      <c r="BW397" s="261">
        <f t="shared" si="1982"/>
        <v>3</v>
      </c>
      <c r="BX397" s="262">
        <v>43</v>
      </c>
      <c r="BY397" s="262">
        <v>43</v>
      </c>
      <c r="BZ397" s="246" t="e">
        <f t="shared" si="1983"/>
        <v>#VALUE!</v>
      </c>
      <c r="CA397" s="246">
        <f t="shared" si="1984"/>
        <v>20</v>
      </c>
      <c r="CB397" s="246" t="e">
        <f t="shared" si="1985"/>
        <v>#VALUE!</v>
      </c>
      <c r="CC397" s="246" t="e">
        <f t="shared" si="1986"/>
        <v>#VALUE!</v>
      </c>
      <c r="CD397" s="246" t="e">
        <f t="shared" si="1987"/>
        <v>#VALUE!</v>
      </c>
      <c r="CE397" s="246" t="e">
        <f t="shared" si="1988"/>
        <v>#VALUE!</v>
      </c>
      <c r="CF397" s="246" t="e">
        <f t="shared" si="1989"/>
        <v>#VALUE!</v>
      </c>
      <c r="CG397" s="246" t="e">
        <f t="shared" si="1990"/>
        <v>#VALUE!</v>
      </c>
      <c r="CH397" s="246" t="e">
        <f t="shared" si="1991"/>
        <v>#VALUE!</v>
      </c>
      <c r="CI397" s="246" t="e">
        <f t="shared" si="1992"/>
        <v>#VALUE!</v>
      </c>
      <c r="CJ397" s="246" t="e">
        <f t="shared" si="1993"/>
        <v>#VALUE!</v>
      </c>
      <c r="CK397" s="246" t="e">
        <f t="shared" si="1994"/>
        <v>#VALUE!</v>
      </c>
      <c r="CL397" s="246" t="e">
        <f t="shared" si="1995"/>
        <v>#VALUE!</v>
      </c>
      <c r="CM397" s="246" t="e">
        <f t="shared" si="1996"/>
        <v>#VALUE!</v>
      </c>
      <c r="CN397" s="246" t="e">
        <f t="shared" si="1997"/>
        <v>#VALUE!</v>
      </c>
      <c r="CO397" s="263" t="str">
        <f t="shared" si="1998"/>
        <v>2023PEC AI 248</v>
      </c>
      <c r="CP397" s="246" t="e">
        <f t="shared" si="1999"/>
        <v>#VALUE!</v>
      </c>
      <c r="CQ397" s="211"/>
      <c r="CR397" s="246">
        <f t="shared" si="2000"/>
        <v>20</v>
      </c>
      <c r="CS397" s="246" t="e">
        <f t="shared" si="2001"/>
        <v>#VALUE!</v>
      </c>
      <c r="CT397" s="246" t="e">
        <f t="shared" si="2002"/>
        <v>#VALUE!</v>
      </c>
      <c r="CU397" s="246" t="e">
        <f t="shared" si="2003"/>
        <v>#VALUE!</v>
      </c>
      <c r="CV397" s="246" t="e">
        <f t="shared" si="2004"/>
        <v>#VALUE!</v>
      </c>
      <c r="CW397" s="246" t="e">
        <f t="shared" si="2005"/>
        <v>#VALUE!</v>
      </c>
      <c r="CX397" s="246" t="e">
        <f t="shared" si="2006"/>
        <v>#VALUE!</v>
      </c>
      <c r="CY397" s="246" t="e">
        <f t="shared" si="2007"/>
        <v>#VALUE!</v>
      </c>
      <c r="CZ397" s="246" t="e">
        <f t="shared" si="2008"/>
        <v>#VALUE!</v>
      </c>
      <c r="DA397" s="246" t="e">
        <f t="shared" si="2009"/>
        <v>#VALUE!</v>
      </c>
      <c r="DB397" s="246" t="e">
        <f t="shared" si="2010"/>
        <v>#VALUE!</v>
      </c>
      <c r="DC397" s="246" t="e">
        <f t="shared" si="2011"/>
        <v>#VALUE!</v>
      </c>
      <c r="DD397" s="246" t="e">
        <f t="shared" si="2012"/>
        <v>#VALUE!</v>
      </c>
      <c r="DE397" s="212"/>
      <c r="DF397" s="212" t="e">
        <f t="shared" si="2013"/>
        <v>#VALUE!</v>
      </c>
      <c r="DG397" s="212"/>
      <c r="DH397" s="212"/>
      <c r="DI397" s="212"/>
      <c r="DJ397" s="212"/>
      <c r="DK397" s="212"/>
      <c r="DL397" s="212"/>
      <c r="DM397" s="212"/>
      <c r="DN397" s="212"/>
      <c r="DO397" s="212"/>
      <c r="DP397" s="212"/>
      <c r="DQ397" s="212"/>
      <c r="DR397" s="264">
        <f t="shared" si="2014"/>
        <v>43</v>
      </c>
      <c r="DS397" s="241">
        <f t="shared" si="2015"/>
        <v>9</v>
      </c>
      <c r="DT397" s="212">
        <f t="shared" si="2016"/>
        <v>6</v>
      </c>
      <c r="DU397" s="212">
        <f t="shared" si="2017"/>
        <v>7</v>
      </c>
      <c r="DV397" s="212">
        <f t="shared" si="2018"/>
        <v>7</v>
      </c>
      <c r="DW397" s="212">
        <f t="shared" si="2019"/>
        <v>7</v>
      </c>
      <c r="DX397" s="264">
        <f t="shared" si="2020"/>
        <v>1</v>
      </c>
      <c r="DY397" s="265">
        <f t="shared" si="2021"/>
        <v>6</v>
      </c>
      <c r="DZ397" s="212">
        <f t="shared" si="2022"/>
        <v>43</v>
      </c>
      <c r="EA397" s="212">
        <f t="shared" si="2023"/>
        <v>9</v>
      </c>
      <c r="EB397" s="212">
        <f t="shared" si="2024"/>
        <v>0</v>
      </c>
      <c r="EC397" s="212">
        <f t="shared" ref="EC397:ED397" si="2937">IF(ISEVEN($B397),DT397,0)</f>
        <v>6</v>
      </c>
      <c r="ED397" s="212">
        <f t="shared" si="2937"/>
        <v>7</v>
      </c>
      <c r="EE397" s="212">
        <f t="shared" ref="EE397:EF397" si="2938">IF(ISODD($B397),DU397,0)</f>
        <v>0</v>
      </c>
      <c r="EF397" s="212">
        <f t="shared" si="2938"/>
        <v>0</v>
      </c>
      <c r="EG397" s="212">
        <f t="shared" si="2027"/>
        <v>7</v>
      </c>
      <c r="EH397" s="212">
        <f t="shared" si="2028"/>
        <v>0</v>
      </c>
      <c r="EI397" s="212">
        <f t="shared" ref="EI397:EJ397" si="2939">IF(ISEVEN($B397),DW397,0)</f>
        <v>7</v>
      </c>
      <c r="EJ397" s="264">
        <f t="shared" si="2939"/>
        <v>1</v>
      </c>
      <c r="EK397" s="212">
        <f t="shared" ref="EK397:EL397" si="2940">IF(ISODD($B397),DX397,0)</f>
        <v>0</v>
      </c>
      <c r="EL397" s="212">
        <f t="shared" si="2940"/>
        <v>0</v>
      </c>
      <c r="EM397" s="212">
        <f t="shared" si="2031"/>
        <v>6</v>
      </c>
      <c r="EN397" s="212"/>
      <c r="EO397" s="212"/>
      <c r="EP397" s="241">
        <f t="shared" si="2032"/>
        <v>9</v>
      </c>
      <c r="EQ397" s="212">
        <f t="shared" si="2033"/>
        <v>7</v>
      </c>
      <c r="ER397" s="212">
        <f t="shared" si="2034"/>
        <v>8</v>
      </c>
      <c r="ES397" s="212">
        <f t="shared" si="2035"/>
        <v>8</v>
      </c>
      <c r="ET397" s="264">
        <f t="shared" si="2036"/>
        <v>4</v>
      </c>
      <c r="EU397" s="212">
        <f t="shared" si="2037"/>
        <v>7</v>
      </c>
      <c r="EV397" s="212"/>
      <c r="EW397" s="212">
        <f t="shared" si="2038"/>
        <v>43</v>
      </c>
      <c r="EX397" s="212">
        <f t="shared" si="2039"/>
        <v>9</v>
      </c>
      <c r="EY397" s="212">
        <f t="shared" si="2040"/>
        <v>0</v>
      </c>
      <c r="EZ397" s="212">
        <f t="shared" ref="EZ397:FA397" si="2941">IF(ISEVEN($B397),EQ397,0)</f>
        <v>7</v>
      </c>
      <c r="FA397" s="212">
        <f t="shared" si="2941"/>
        <v>8</v>
      </c>
      <c r="FB397" s="212">
        <f t="shared" ref="FB397:FC397" si="2942">IF(ISODD($B397),ER397,0)</f>
        <v>0</v>
      </c>
      <c r="FC397" s="212">
        <f t="shared" si="2942"/>
        <v>0</v>
      </c>
      <c r="FD397" s="212">
        <f t="shared" si="2043"/>
        <v>8</v>
      </c>
      <c r="FE397" s="212">
        <f t="shared" si="2044"/>
        <v>0</v>
      </c>
      <c r="FF397" s="264">
        <f t="shared" ref="FF397:FG397" si="2943">IF(ISEVEN($B397),ET397,0)</f>
        <v>4</v>
      </c>
      <c r="FG397" s="212">
        <f t="shared" si="2943"/>
        <v>7</v>
      </c>
      <c r="FH397" s="212">
        <f t="shared" si="2046"/>
        <v>0</v>
      </c>
      <c r="FI397" s="212">
        <v>0</v>
      </c>
      <c r="FJ397" s="212">
        <v>0</v>
      </c>
      <c r="FK397" s="212"/>
      <c r="FL397" s="212"/>
      <c r="FM397" s="262">
        <v>43</v>
      </c>
    </row>
    <row r="398" spans="1:169" ht="15.75" customHeight="1" x14ac:dyDescent="0.2">
      <c r="A398" s="268">
        <v>385</v>
      </c>
      <c r="B398" s="248">
        <v>213423243388</v>
      </c>
      <c r="C398" s="249" t="s">
        <v>667</v>
      </c>
      <c r="D398" s="250"/>
      <c r="E398" s="251" t="s">
        <v>668</v>
      </c>
      <c r="F398" s="252">
        <f t="shared" si="1913"/>
        <v>2</v>
      </c>
      <c r="G398" s="252">
        <f t="shared" si="1914"/>
        <v>2</v>
      </c>
      <c r="H398" s="252">
        <f t="shared" si="1915"/>
        <v>2</v>
      </c>
      <c r="I398" s="252">
        <f t="shared" si="1916"/>
        <v>2</v>
      </c>
      <c r="J398" s="252">
        <f t="shared" si="1917"/>
        <v>2</v>
      </c>
      <c r="K398" s="252">
        <f t="shared" si="1918"/>
        <v>2</v>
      </c>
      <c r="L398" s="252">
        <f t="shared" si="1919"/>
        <v>0</v>
      </c>
      <c r="M398" s="252">
        <f t="shared" si="1920"/>
        <v>0</v>
      </c>
      <c r="N398" s="252">
        <f t="shared" si="1921"/>
        <v>0</v>
      </c>
      <c r="O398" s="253">
        <f t="shared" si="1922"/>
        <v>0</v>
      </c>
      <c r="P398" s="252">
        <f t="shared" si="1923"/>
        <v>0</v>
      </c>
      <c r="Q398" s="252">
        <f t="shared" si="1924"/>
        <v>0</v>
      </c>
      <c r="R398" s="252">
        <f t="shared" si="1925"/>
        <v>0</v>
      </c>
      <c r="S398" s="254">
        <f t="shared" si="1926"/>
        <v>0</v>
      </c>
      <c r="T398" s="255">
        <f t="shared" si="1927"/>
        <v>4</v>
      </c>
      <c r="U398" s="252">
        <f t="shared" si="1928"/>
        <v>8</v>
      </c>
      <c r="V398" s="252">
        <f t="shared" si="1929"/>
        <v>0</v>
      </c>
      <c r="W398" s="252">
        <f t="shared" si="1930"/>
        <v>0</v>
      </c>
      <c r="X398" s="254">
        <f t="shared" si="1931"/>
        <v>0</v>
      </c>
      <c r="Y398" s="256">
        <f t="shared" si="1932"/>
        <v>3</v>
      </c>
      <c r="Z398" s="252">
        <f t="shared" si="1933"/>
        <v>9</v>
      </c>
      <c r="AA398" s="252">
        <f t="shared" si="1934"/>
        <v>0</v>
      </c>
      <c r="AB398" s="252">
        <f t="shared" si="1935"/>
        <v>0</v>
      </c>
      <c r="AC398" s="254">
        <f t="shared" si="1936"/>
        <v>0</v>
      </c>
      <c r="AD398" s="255">
        <f t="shared" si="1937"/>
        <v>3</v>
      </c>
      <c r="AE398" s="252">
        <f t="shared" si="1938"/>
        <v>0</v>
      </c>
      <c r="AF398" s="252">
        <f t="shared" si="1939"/>
        <v>0</v>
      </c>
      <c r="AG398" s="252">
        <f t="shared" si="1940"/>
        <v>0</v>
      </c>
      <c r="AH398" s="254">
        <f t="shared" si="1941"/>
        <v>0</v>
      </c>
      <c r="AI398" s="257">
        <f t="shared" si="1942"/>
        <v>4</v>
      </c>
      <c r="AJ398" s="252">
        <f t="shared" si="1943"/>
        <v>0</v>
      </c>
      <c r="AK398" s="252">
        <f t="shared" si="1944"/>
        <v>0</v>
      </c>
      <c r="AL398" s="252">
        <f t="shared" si="1945"/>
        <v>0</v>
      </c>
      <c r="AM398" s="254">
        <f t="shared" si="1946"/>
        <v>0</v>
      </c>
      <c r="AN398" s="257">
        <f t="shared" si="1947"/>
        <v>4</v>
      </c>
      <c r="AO398" s="252">
        <f t="shared" si="1948"/>
        <v>9</v>
      </c>
      <c r="AP398" s="252">
        <f t="shared" si="1949"/>
        <v>0</v>
      </c>
      <c r="AQ398" s="252">
        <f t="shared" si="1950"/>
        <v>0</v>
      </c>
      <c r="AR398" s="254">
        <f t="shared" si="1951"/>
        <v>0</v>
      </c>
      <c r="AS398" s="257">
        <f t="shared" si="1952"/>
        <v>3</v>
      </c>
      <c r="AT398" s="252">
        <f t="shared" si="1953"/>
        <v>0</v>
      </c>
      <c r="AU398" s="252">
        <f t="shared" si="1954"/>
        <v>0</v>
      </c>
      <c r="AV398" s="252">
        <f t="shared" si="1955"/>
        <v>0</v>
      </c>
      <c r="AW398" s="254">
        <f t="shared" si="1956"/>
        <v>0</v>
      </c>
      <c r="AX398" s="258">
        <f t="shared" si="1957"/>
        <v>4</v>
      </c>
      <c r="AY398" s="252">
        <f t="shared" si="1958"/>
        <v>9</v>
      </c>
      <c r="AZ398" s="252">
        <f t="shared" si="1959"/>
        <v>0</v>
      </c>
      <c r="BA398" s="252">
        <f t="shared" si="1960"/>
        <v>0</v>
      </c>
      <c r="BB398" s="254">
        <f t="shared" si="1961"/>
        <v>0</v>
      </c>
      <c r="BC398" s="257">
        <f t="shared" si="1962"/>
        <v>3</v>
      </c>
      <c r="BD398" s="259">
        <f t="shared" si="1963"/>
        <v>4</v>
      </c>
      <c r="BE398" s="252">
        <f t="shared" si="1964"/>
        <v>0</v>
      </c>
      <c r="BF398" s="252">
        <f t="shared" si="1965"/>
        <v>0</v>
      </c>
      <c r="BG398" s="254">
        <f t="shared" si="1966"/>
        <v>0</v>
      </c>
      <c r="BH398" s="257">
        <f t="shared" si="1967"/>
        <v>3</v>
      </c>
      <c r="BI398" s="252">
        <f t="shared" si="1968"/>
        <v>0</v>
      </c>
      <c r="BJ398" s="252">
        <f t="shared" si="1969"/>
        <v>0</v>
      </c>
      <c r="BK398" s="252">
        <f t="shared" si="1970"/>
        <v>0</v>
      </c>
      <c r="BL398" s="254">
        <f t="shared" si="1971"/>
        <v>0</v>
      </c>
      <c r="BM398" s="260">
        <f t="shared" si="1972"/>
        <v>4</v>
      </c>
      <c r="BN398" s="252">
        <f t="shared" si="1973"/>
        <v>0</v>
      </c>
      <c r="BO398" s="252">
        <f t="shared" si="1974"/>
        <v>0</v>
      </c>
      <c r="BP398" s="252">
        <f t="shared" si="1975"/>
        <v>0</v>
      </c>
      <c r="BQ398" s="254">
        <f t="shared" si="1976"/>
        <v>0</v>
      </c>
      <c r="BR398" s="261">
        <f t="shared" si="1977"/>
        <v>4</v>
      </c>
      <c r="BS398" s="252">
        <f t="shared" si="1978"/>
        <v>9</v>
      </c>
      <c r="BT398" s="252">
        <f t="shared" si="1979"/>
        <v>0</v>
      </c>
      <c r="BU398" s="252">
        <f t="shared" si="1980"/>
        <v>0</v>
      </c>
      <c r="BV398" s="254">
        <f t="shared" si="1981"/>
        <v>0</v>
      </c>
      <c r="BW398" s="261">
        <f t="shared" si="1982"/>
        <v>3</v>
      </c>
      <c r="BX398" s="262">
        <v>60</v>
      </c>
      <c r="BY398" s="262">
        <v>60</v>
      </c>
      <c r="BZ398" s="246" t="e">
        <f t="shared" si="1983"/>
        <v>#VALUE!</v>
      </c>
      <c r="CA398" s="246">
        <f t="shared" si="1984"/>
        <v>20</v>
      </c>
      <c r="CB398" s="246" t="e">
        <f t="shared" si="1985"/>
        <v>#VALUE!</v>
      </c>
      <c r="CC398" s="246" t="e">
        <f t="shared" si="1986"/>
        <v>#VALUE!</v>
      </c>
      <c r="CD398" s="246" t="e">
        <f t="shared" si="1987"/>
        <v>#VALUE!</v>
      </c>
      <c r="CE398" s="246" t="e">
        <f t="shared" si="1988"/>
        <v>#VALUE!</v>
      </c>
      <c r="CF398" s="246" t="e">
        <f t="shared" si="1989"/>
        <v>#VALUE!</v>
      </c>
      <c r="CG398" s="246" t="e">
        <f t="shared" si="1990"/>
        <v>#VALUE!</v>
      </c>
      <c r="CH398" s="246" t="e">
        <f t="shared" si="1991"/>
        <v>#VALUE!</v>
      </c>
      <c r="CI398" s="246" t="e">
        <f t="shared" si="1992"/>
        <v>#VALUE!</v>
      </c>
      <c r="CJ398" s="246" t="e">
        <f t="shared" si="1993"/>
        <v>#VALUE!</v>
      </c>
      <c r="CK398" s="246" t="e">
        <f t="shared" si="1994"/>
        <v>#VALUE!</v>
      </c>
      <c r="CL398" s="246" t="e">
        <f t="shared" si="1995"/>
        <v>#VALUE!</v>
      </c>
      <c r="CM398" s="246" t="e">
        <f t="shared" si="1996"/>
        <v>#VALUE!</v>
      </c>
      <c r="CN398" s="246" t="e">
        <f t="shared" si="1997"/>
        <v>#VALUE!</v>
      </c>
      <c r="CO398" s="263" t="str">
        <f t="shared" si="1998"/>
        <v>2023PEC AI 394</v>
      </c>
      <c r="CP398" s="246" t="e">
        <f t="shared" si="1999"/>
        <v>#VALUE!</v>
      </c>
      <c r="CQ398" s="211"/>
      <c r="CR398" s="246">
        <f t="shared" si="2000"/>
        <v>20</v>
      </c>
      <c r="CS398" s="246" t="e">
        <f t="shared" si="2001"/>
        <v>#VALUE!</v>
      </c>
      <c r="CT398" s="246" t="e">
        <f t="shared" si="2002"/>
        <v>#VALUE!</v>
      </c>
      <c r="CU398" s="246" t="e">
        <f t="shared" si="2003"/>
        <v>#VALUE!</v>
      </c>
      <c r="CV398" s="246" t="e">
        <f t="shared" si="2004"/>
        <v>#VALUE!</v>
      </c>
      <c r="CW398" s="246" t="e">
        <f t="shared" si="2005"/>
        <v>#VALUE!</v>
      </c>
      <c r="CX398" s="246" t="e">
        <f t="shared" si="2006"/>
        <v>#VALUE!</v>
      </c>
      <c r="CY398" s="246" t="e">
        <f t="shared" si="2007"/>
        <v>#VALUE!</v>
      </c>
      <c r="CZ398" s="246" t="e">
        <f t="shared" si="2008"/>
        <v>#VALUE!</v>
      </c>
      <c r="DA398" s="246" t="e">
        <f t="shared" si="2009"/>
        <v>#VALUE!</v>
      </c>
      <c r="DB398" s="246" t="e">
        <f t="shared" si="2010"/>
        <v>#VALUE!</v>
      </c>
      <c r="DC398" s="246" t="e">
        <f t="shared" si="2011"/>
        <v>#VALUE!</v>
      </c>
      <c r="DD398" s="246" t="e">
        <f t="shared" si="2012"/>
        <v>#VALUE!</v>
      </c>
      <c r="DE398" s="212"/>
      <c r="DF398" s="212" t="e">
        <f t="shared" si="2013"/>
        <v>#VALUE!</v>
      </c>
      <c r="DG398" s="212"/>
      <c r="DH398" s="212"/>
      <c r="DI398" s="212"/>
      <c r="DJ398" s="212"/>
      <c r="DK398" s="212"/>
      <c r="DL398" s="212"/>
      <c r="DM398" s="212"/>
      <c r="DN398" s="212"/>
      <c r="DO398" s="212"/>
      <c r="DP398" s="212"/>
      <c r="DQ398" s="212"/>
      <c r="DR398" s="264">
        <f t="shared" si="2014"/>
        <v>60</v>
      </c>
      <c r="DS398" s="241">
        <f t="shared" si="2015"/>
        <v>12</v>
      </c>
      <c r="DT398" s="212">
        <f t="shared" si="2016"/>
        <v>8</v>
      </c>
      <c r="DU398" s="212">
        <f t="shared" si="2017"/>
        <v>9</v>
      </c>
      <c r="DV398" s="212">
        <f t="shared" si="2018"/>
        <v>9</v>
      </c>
      <c r="DW398" s="212">
        <f t="shared" si="2019"/>
        <v>9</v>
      </c>
      <c r="DX398" s="264">
        <f t="shared" si="2020"/>
        <v>4</v>
      </c>
      <c r="DY398" s="265">
        <f t="shared" si="2021"/>
        <v>9</v>
      </c>
      <c r="DZ398" s="212">
        <f t="shared" si="2022"/>
        <v>60</v>
      </c>
      <c r="EA398" s="212">
        <f t="shared" si="2023"/>
        <v>12</v>
      </c>
      <c r="EB398" s="212">
        <f t="shared" si="2024"/>
        <v>0</v>
      </c>
      <c r="EC398" s="212">
        <f t="shared" ref="EC398:ED398" si="2944">IF(ISEVEN($B398),DT398,0)</f>
        <v>8</v>
      </c>
      <c r="ED398" s="212">
        <f t="shared" si="2944"/>
        <v>9</v>
      </c>
      <c r="EE398" s="212">
        <f t="shared" ref="EE398:EF398" si="2945">IF(ISODD($B398),DU398,0)</f>
        <v>0</v>
      </c>
      <c r="EF398" s="212">
        <f t="shared" si="2945"/>
        <v>0</v>
      </c>
      <c r="EG398" s="212">
        <f t="shared" si="2027"/>
        <v>9</v>
      </c>
      <c r="EH398" s="212">
        <f t="shared" si="2028"/>
        <v>0</v>
      </c>
      <c r="EI398" s="212">
        <f t="shared" ref="EI398:EJ398" si="2946">IF(ISEVEN($B398),DW398,0)</f>
        <v>9</v>
      </c>
      <c r="EJ398" s="264">
        <f t="shared" si="2946"/>
        <v>4</v>
      </c>
      <c r="EK398" s="212">
        <f t="shared" ref="EK398:EL398" si="2947">IF(ISODD($B398),DX398,0)</f>
        <v>0</v>
      </c>
      <c r="EL398" s="212">
        <f t="shared" si="2947"/>
        <v>0</v>
      </c>
      <c r="EM398" s="212">
        <f t="shared" si="2031"/>
        <v>9</v>
      </c>
      <c r="EN398" s="212"/>
      <c r="EO398" s="212"/>
      <c r="EP398" s="241">
        <f t="shared" si="2032"/>
        <v>12</v>
      </c>
      <c r="EQ398" s="212">
        <f t="shared" si="2033"/>
        <v>10</v>
      </c>
      <c r="ER398" s="212">
        <f t="shared" si="2034"/>
        <v>11</v>
      </c>
      <c r="ES398" s="212">
        <f t="shared" si="2035"/>
        <v>11</v>
      </c>
      <c r="ET398" s="264">
        <f t="shared" si="2036"/>
        <v>6</v>
      </c>
      <c r="EU398" s="212">
        <f t="shared" si="2037"/>
        <v>10</v>
      </c>
      <c r="EV398" s="212"/>
      <c r="EW398" s="212">
        <f t="shared" si="2038"/>
        <v>60</v>
      </c>
      <c r="EX398" s="212">
        <f t="shared" si="2039"/>
        <v>12</v>
      </c>
      <c r="EY398" s="212">
        <f t="shared" si="2040"/>
        <v>0</v>
      </c>
      <c r="EZ398" s="212">
        <f t="shared" ref="EZ398:FA398" si="2948">IF(ISEVEN($B398),EQ398,0)</f>
        <v>10</v>
      </c>
      <c r="FA398" s="212">
        <f t="shared" si="2948"/>
        <v>11</v>
      </c>
      <c r="FB398" s="212">
        <f t="shared" ref="FB398:FC398" si="2949">IF(ISODD($B398),ER398,0)</f>
        <v>0</v>
      </c>
      <c r="FC398" s="212">
        <f t="shared" si="2949"/>
        <v>0</v>
      </c>
      <c r="FD398" s="212">
        <f t="shared" si="2043"/>
        <v>11</v>
      </c>
      <c r="FE398" s="212">
        <f t="shared" si="2044"/>
        <v>0</v>
      </c>
      <c r="FF398" s="264">
        <f t="shared" ref="FF398:FG398" si="2950">IF(ISEVEN($B398),ET398,0)</f>
        <v>6</v>
      </c>
      <c r="FG398" s="212">
        <f t="shared" si="2950"/>
        <v>10</v>
      </c>
      <c r="FH398" s="212">
        <f t="shared" si="2046"/>
        <v>0</v>
      </c>
      <c r="FI398" s="212">
        <v>0</v>
      </c>
      <c r="FJ398" s="212">
        <v>0</v>
      </c>
      <c r="FK398" s="212"/>
      <c r="FL398" s="212"/>
      <c r="FM398" s="262">
        <v>60</v>
      </c>
    </row>
    <row r="399" spans="1:169" ht="15.75" customHeight="1" x14ac:dyDescent="0.2">
      <c r="A399" s="247">
        <v>386</v>
      </c>
      <c r="B399" s="248">
        <v>213423243389</v>
      </c>
      <c r="C399" s="249" t="s">
        <v>669</v>
      </c>
      <c r="D399" s="250"/>
      <c r="E399" s="251" t="s">
        <v>670</v>
      </c>
      <c r="F399" s="252">
        <f t="shared" si="1913"/>
        <v>2</v>
      </c>
      <c r="G399" s="252">
        <f t="shared" si="1914"/>
        <v>2</v>
      </c>
      <c r="H399" s="252">
        <f t="shared" si="1915"/>
        <v>2</v>
      </c>
      <c r="I399" s="252">
        <f t="shared" si="1916"/>
        <v>2</v>
      </c>
      <c r="J399" s="252">
        <f t="shared" si="1917"/>
        <v>2</v>
      </c>
      <c r="K399" s="252">
        <f t="shared" si="1918"/>
        <v>2</v>
      </c>
      <c r="L399" s="252">
        <f t="shared" si="1919"/>
        <v>2</v>
      </c>
      <c r="M399" s="252">
        <f t="shared" si="1920"/>
        <v>2</v>
      </c>
      <c r="N399" s="252">
        <f t="shared" si="1921"/>
        <v>2</v>
      </c>
      <c r="O399" s="253">
        <f t="shared" si="1922"/>
        <v>0</v>
      </c>
      <c r="P399" s="252">
        <f t="shared" si="1923"/>
        <v>13</v>
      </c>
      <c r="Q399" s="252">
        <f t="shared" si="1924"/>
        <v>0</v>
      </c>
      <c r="R399" s="252">
        <f t="shared" si="1925"/>
        <v>0</v>
      </c>
      <c r="S399" s="254">
        <f t="shared" si="1926"/>
        <v>0</v>
      </c>
      <c r="T399" s="255">
        <f t="shared" si="1927"/>
        <v>3</v>
      </c>
      <c r="U399" s="252">
        <f t="shared" si="1928"/>
        <v>0</v>
      </c>
      <c r="V399" s="252">
        <f t="shared" si="1929"/>
        <v>0</v>
      </c>
      <c r="W399" s="252">
        <f t="shared" si="1930"/>
        <v>0</v>
      </c>
      <c r="X399" s="254">
        <f t="shared" si="1931"/>
        <v>0</v>
      </c>
      <c r="Y399" s="256">
        <f t="shared" si="1932"/>
        <v>4</v>
      </c>
      <c r="Z399" s="252">
        <f t="shared" si="1933"/>
        <v>0</v>
      </c>
      <c r="AA399" s="252">
        <f t="shared" si="1934"/>
        <v>0</v>
      </c>
      <c r="AB399" s="252">
        <f t="shared" si="1935"/>
        <v>0</v>
      </c>
      <c r="AC399" s="254">
        <f t="shared" si="1936"/>
        <v>0</v>
      </c>
      <c r="AD399" s="255">
        <f t="shared" si="1937"/>
        <v>4</v>
      </c>
      <c r="AE399" s="252">
        <f t="shared" si="1938"/>
        <v>13</v>
      </c>
      <c r="AF399" s="252">
        <f t="shared" si="1939"/>
        <v>0</v>
      </c>
      <c r="AG399" s="252">
        <f t="shared" si="1940"/>
        <v>0</v>
      </c>
      <c r="AH399" s="254">
        <f t="shared" si="1941"/>
        <v>0</v>
      </c>
      <c r="AI399" s="257">
        <f t="shared" si="1942"/>
        <v>3</v>
      </c>
      <c r="AJ399" s="252">
        <f t="shared" si="1943"/>
        <v>12</v>
      </c>
      <c r="AK399" s="252">
        <f t="shared" si="1944"/>
        <v>0</v>
      </c>
      <c r="AL399" s="252">
        <f t="shared" si="1945"/>
        <v>0</v>
      </c>
      <c r="AM399" s="254">
        <f t="shared" si="1946"/>
        <v>0</v>
      </c>
      <c r="AN399" s="257">
        <f t="shared" si="1947"/>
        <v>3</v>
      </c>
      <c r="AO399" s="252">
        <f t="shared" si="1948"/>
        <v>0</v>
      </c>
      <c r="AP399" s="252">
        <f t="shared" si="1949"/>
        <v>0</v>
      </c>
      <c r="AQ399" s="252">
        <f t="shared" si="1950"/>
        <v>0</v>
      </c>
      <c r="AR399" s="254">
        <f t="shared" si="1951"/>
        <v>0</v>
      </c>
      <c r="AS399" s="257">
        <f t="shared" si="1952"/>
        <v>4</v>
      </c>
      <c r="AT399" s="252">
        <f t="shared" si="1953"/>
        <v>13</v>
      </c>
      <c r="AU399" s="252">
        <f t="shared" si="1954"/>
        <v>0</v>
      </c>
      <c r="AV399" s="252">
        <f t="shared" si="1955"/>
        <v>0</v>
      </c>
      <c r="AW399" s="254">
        <f t="shared" si="1956"/>
        <v>0</v>
      </c>
      <c r="AX399" s="258">
        <f t="shared" si="1957"/>
        <v>3</v>
      </c>
      <c r="AY399" s="252">
        <f t="shared" si="1958"/>
        <v>0</v>
      </c>
      <c r="AZ399" s="252">
        <f t="shared" si="1959"/>
        <v>0</v>
      </c>
      <c r="BA399" s="252">
        <f t="shared" si="1960"/>
        <v>0</v>
      </c>
      <c r="BB399" s="254">
        <f t="shared" si="1961"/>
        <v>0</v>
      </c>
      <c r="BC399" s="257">
        <f t="shared" si="1962"/>
        <v>4</v>
      </c>
      <c r="BD399" s="252">
        <f t="shared" si="1963"/>
        <v>0</v>
      </c>
      <c r="BE399" s="252">
        <f t="shared" si="1964"/>
        <v>0</v>
      </c>
      <c r="BF399" s="252">
        <f t="shared" si="1965"/>
        <v>0</v>
      </c>
      <c r="BG399" s="254">
        <f t="shared" si="1966"/>
        <v>0</v>
      </c>
      <c r="BH399" s="257">
        <f t="shared" si="1967"/>
        <v>4</v>
      </c>
      <c r="BI399" s="259">
        <f t="shared" si="1968"/>
        <v>9</v>
      </c>
      <c r="BJ399" s="252">
        <f t="shared" si="1969"/>
        <v>0</v>
      </c>
      <c r="BK399" s="252">
        <f t="shared" si="1970"/>
        <v>0</v>
      </c>
      <c r="BL399" s="254">
        <f t="shared" si="1971"/>
        <v>0</v>
      </c>
      <c r="BM399" s="260">
        <f t="shared" si="1972"/>
        <v>3</v>
      </c>
      <c r="BN399" s="252">
        <f t="shared" si="1973"/>
        <v>14</v>
      </c>
      <c r="BO399" s="252">
        <f t="shared" si="1974"/>
        <v>0</v>
      </c>
      <c r="BP399" s="252">
        <f t="shared" si="1975"/>
        <v>0</v>
      </c>
      <c r="BQ399" s="254">
        <f t="shared" si="1976"/>
        <v>0</v>
      </c>
      <c r="BR399" s="261">
        <f t="shared" si="1977"/>
        <v>3</v>
      </c>
      <c r="BS399" s="252">
        <f t="shared" si="1978"/>
        <v>0</v>
      </c>
      <c r="BT399" s="252">
        <f t="shared" si="1979"/>
        <v>0</v>
      </c>
      <c r="BU399" s="252">
        <f t="shared" si="1980"/>
        <v>0</v>
      </c>
      <c r="BV399" s="254">
        <f t="shared" si="1981"/>
        <v>0</v>
      </c>
      <c r="BW399" s="261">
        <f t="shared" si="1982"/>
        <v>4</v>
      </c>
      <c r="BX399" s="262">
        <v>92</v>
      </c>
      <c r="BY399" s="262">
        <v>92</v>
      </c>
      <c r="BZ399" s="246" t="e">
        <f t="shared" si="1983"/>
        <v>#VALUE!</v>
      </c>
      <c r="CA399" s="246">
        <f t="shared" si="1984"/>
        <v>20</v>
      </c>
      <c r="CB399" s="246" t="e">
        <f t="shared" si="1985"/>
        <v>#VALUE!</v>
      </c>
      <c r="CC399" s="246" t="e">
        <f t="shared" si="1986"/>
        <v>#VALUE!</v>
      </c>
      <c r="CD399" s="246" t="e">
        <f t="shared" si="1987"/>
        <v>#VALUE!</v>
      </c>
      <c r="CE399" s="246" t="e">
        <f t="shared" si="1988"/>
        <v>#VALUE!</v>
      </c>
      <c r="CF399" s="246" t="e">
        <f t="shared" si="1989"/>
        <v>#VALUE!</v>
      </c>
      <c r="CG399" s="246" t="e">
        <f t="shared" si="1990"/>
        <v>#VALUE!</v>
      </c>
      <c r="CH399" s="246" t="e">
        <f t="shared" si="1991"/>
        <v>#VALUE!</v>
      </c>
      <c r="CI399" s="246" t="e">
        <f t="shared" si="1992"/>
        <v>#VALUE!</v>
      </c>
      <c r="CJ399" s="246" t="e">
        <f t="shared" si="1993"/>
        <v>#VALUE!</v>
      </c>
      <c r="CK399" s="246" t="e">
        <f t="shared" si="1994"/>
        <v>#VALUE!</v>
      </c>
      <c r="CL399" s="246" t="e">
        <f t="shared" si="1995"/>
        <v>#VALUE!</v>
      </c>
      <c r="CM399" s="246" t="e">
        <f t="shared" si="1996"/>
        <v>#VALUE!</v>
      </c>
      <c r="CN399" s="246" t="e">
        <f t="shared" si="1997"/>
        <v>#VALUE!</v>
      </c>
      <c r="CO399" s="263" t="str">
        <f t="shared" si="1998"/>
        <v>2023PEC AI 395</v>
      </c>
      <c r="CP399" s="246" t="e">
        <f t="shared" si="1999"/>
        <v>#VALUE!</v>
      </c>
      <c r="CQ399" s="211"/>
      <c r="CR399" s="246">
        <f t="shared" si="2000"/>
        <v>20</v>
      </c>
      <c r="CS399" s="246" t="e">
        <f t="shared" si="2001"/>
        <v>#VALUE!</v>
      </c>
      <c r="CT399" s="246" t="e">
        <f t="shared" si="2002"/>
        <v>#VALUE!</v>
      </c>
      <c r="CU399" s="246" t="e">
        <f t="shared" si="2003"/>
        <v>#VALUE!</v>
      </c>
      <c r="CV399" s="246" t="e">
        <f t="shared" si="2004"/>
        <v>#VALUE!</v>
      </c>
      <c r="CW399" s="246" t="e">
        <f t="shared" si="2005"/>
        <v>#VALUE!</v>
      </c>
      <c r="CX399" s="246" t="e">
        <f t="shared" si="2006"/>
        <v>#VALUE!</v>
      </c>
      <c r="CY399" s="246" t="e">
        <f t="shared" si="2007"/>
        <v>#VALUE!</v>
      </c>
      <c r="CZ399" s="246" t="e">
        <f t="shared" si="2008"/>
        <v>#VALUE!</v>
      </c>
      <c r="DA399" s="246" t="e">
        <f t="shared" si="2009"/>
        <v>#VALUE!</v>
      </c>
      <c r="DB399" s="246" t="e">
        <f t="shared" si="2010"/>
        <v>#VALUE!</v>
      </c>
      <c r="DC399" s="246" t="e">
        <f t="shared" si="2011"/>
        <v>#VALUE!</v>
      </c>
      <c r="DD399" s="246" t="e">
        <f t="shared" si="2012"/>
        <v>#VALUE!</v>
      </c>
      <c r="DE399" s="212"/>
      <c r="DF399" s="212" t="e">
        <f t="shared" si="2013"/>
        <v>#VALUE!</v>
      </c>
      <c r="DG399" s="212"/>
      <c r="DH399" s="212"/>
      <c r="DI399" s="212"/>
      <c r="DJ399" s="212"/>
      <c r="DK399" s="212"/>
      <c r="DL399" s="212"/>
      <c r="DM399" s="212"/>
      <c r="DN399" s="212"/>
      <c r="DO399" s="212"/>
      <c r="DP399" s="212"/>
      <c r="DQ399" s="212"/>
      <c r="DR399" s="264">
        <f t="shared" si="2014"/>
        <v>92</v>
      </c>
      <c r="DS399" s="241">
        <f t="shared" si="2015"/>
        <v>18</v>
      </c>
      <c r="DT399" s="212">
        <f t="shared" si="2016"/>
        <v>13</v>
      </c>
      <c r="DU399" s="212">
        <f t="shared" si="2017"/>
        <v>13</v>
      </c>
      <c r="DV399" s="212">
        <f t="shared" si="2018"/>
        <v>12</v>
      </c>
      <c r="DW399" s="212">
        <f t="shared" si="2019"/>
        <v>13</v>
      </c>
      <c r="DX399" s="264">
        <f t="shared" si="2020"/>
        <v>9</v>
      </c>
      <c r="DY399" s="265">
        <f t="shared" si="2021"/>
        <v>14</v>
      </c>
      <c r="DZ399" s="212">
        <f t="shared" si="2022"/>
        <v>92</v>
      </c>
      <c r="EA399" s="212">
        <f t="shared" si="2023"/>
        <v>18</v>
      </c>
      <c r="EB399" s="212">
        <f t="shared" si="2024"/>
        <v>13</v>
      </c>
      <c r="EC399" s="212">
        <f t="shared" ref="EC399:ED399" si="2951">IF(ISEVEN($B399),DT399,0)</f>
        <v>0</v>
      </c>
      <c r="ED399" s="212">
        <f t="shared" si="2951"/>
        <v>0</v>
      </c>
      <c r="EE399" s="212">
        <f t="shared" ref="EE399:EF399" si="2952">IF(ISODD($B399),DU399,0)</f>
        <v>13</v>
      </c>
      <c r="EF399" s="212">
        <f t="shared" si="2952"/>
        <v>12</v>
      </c>
      <c r="EG399" s="212">
        <f t="shared" si="2027"/>
        <v>0</v>
      </c>
      <c r="EH399" s="212">
        <f t="shared" si="2028"/>
        <v>13</v>
      </c>
      <c r="EI399" s="212">
        <f t="shared" ref="EI399:EJ399" si="2953">IF(ISEVEN($B399),DW399,0)</f>
        <v>0</v>
      </c>
      <c r="EJ399" s="212">
        <f t="shared" si="2953"/>
        <v>0</v>
      </c>
      <c r="EK399" s="264">
        <f t="shared" ref="EK399:EL399" si="2954">IF(ISODD($B399),DX399,0)</f>
        <v>9</v>
      </c>
      <c r="EL399" s="212">
        <f t="shared" si="2954"/>
        <v>14</v>
      </c>
      <c r="EM399" s="212">
        <f t="shared" si="2031"/>
        <v>0</v>
      </c>
      <c r="EN399" s="212"/>
      <c r="EO399" s="212"/>
      <c r="EP399" s="241">
        <f t="shared" si="2032"/>
        <v>18</v>
      </c>
      <c r="EQ399" s="212">
        <f t="shared" si="2033"/>
        <v>16</v>
      </c>
      <c r="ER399" s="212">
        <f t="shared" si="2034"/>
        <v>16</v>
      </c>
      <c r="ES399" s="212">
        <f t="shared" si="2035"/>
        <v>14</v>
      </c>
      <c r="ET399" s="264">
        <f t="shared" si="2036"/>
        <v>13</v>
      </c>
      <c r="EU399" s="212">
        <f t="shared" si="2037"/>
        <v>15</v>
      </c>
      <c r="EV399" s="212"/>
      <c r="EW399" s="212">
        <f t="shared" si="2038"/>
        <v>92</v>
      </c>
      <c r="EX399" s="212">
        <f t="shared" si="2039"/>
        <v>18</v>
      </c>
      <c r="EY399" s="212">
        <f t="shared" si="2040"/>
        <v>16</v>
      </c>
      <c r="EZ399" s="212">
        <f t="shared" ref="EZ399:FA399" si="2955">IF(ISEVEN($B399),EQ399,0)</f>
        <v>0</v>
      </c>
      <c r="FA399" s="212">
        <f t="shared" si="2955"/>
        <v>0</v>
      </c>
      <c r="FB399" s="212">
        <f t="shared" ref="FB399:FC399" si="2956">IF(ISODD($B399),ER399,0)</f>
        <v>16</v>
      </c>
      <c r="FC399" s="212">
        <f t="shared" si="2956"/>
        <v>14</v>
      </c>
      <c r="FD399" s="212">
        <f t="shared" si="2043"/>
        <v>0</v>
      </c>
      <c r="FE399" s="264">
        <f t="shared" si="2044"/>
        <v>13</v>
      </c>
      <c r="FF399" s="212">
        <f t="shared" ref="FF399:FG399" si="2957">IF(ISEVEN($B399),ET399,0)</f>
        <v>0</v>
      </c>
      <c r="FG399" s="212">
        <f t="shared" si="2957"/>
        <v>0</v>
      </c>
      <c r="FH399" s="212">
        <f t="shared" si="2046"/>
        <v>15</v>
      </c>
      <c r="FI399" s="212">
        <v>0</v>
      </c>
      <c r="FJ399" s="212">
        <v>0</v>
      </c>
      <c r="FK399" s="212"/>
      <c r="FL399" s="212"/>
      <c r="FM399" s="262">
        <v>92</v>
      </c>
    </row>
    <row r="400" spans="1:169" ht="15.75" customHeight="1" x14ac:dyDescent="0.2">
      <c r="A400" s="268">
        <v>388</v>
      </c>
      <c r="B400" s="248">
        <v>213423243390</v>
      </c>
      <c r="C400" s="249" t="s">
        <v>671</v>
      </c>
      <c r="D400" s="250"/>
      <c r="E400" s="251" t="s">
        <v>1690</v>
      </c>
      <c r="F400" s="252">
        <f t="shared" si="1913"/>
        <v>2</v>
      </c>
      <c r="G400" s="252">
        <f t="shared" si="1914"/>
        <v>2</v>
      </c>
      <c r="H400" s="252">
        <f t="shared" si="1915"/>
        <v>2</v>
      </c>
      <c r="I400" s="252">
        <f t="shared" si="1916"/>
        <v>2</v>
      </c>
      <c r="J400" s="252">
        <f t="shared" si="1917"/>
        <v>2</v>
      </c>
      <c r="K400" s="252">
        <f t="shared" si="1918"/>
        <v>2</v>
      </c>
      <c r="L400" s="252">
        <f t="shared" si="1919"/>
        <v>0</v>
      </c>
      <c r="M400" s="252">
        <f t="shared" si="1920"/>
        <v>0</v>
      </c>
      <c r="N400" s="252">
        <f t="shared" si="1921"/>
        <v>0</v>
      </c>
      <c r="O400" s="253">
        <f t="shared" si="1922"/>
        <v>0</v>
      </c>
      <c r="P400" s="252">
        <f t="shared" si="1923"/>
        <v>0</v>
      </c>
      <c r="Q400" s="252">
        <f t="shared" si="1924"/>
        <v>0</v>
      </c>
      <c r="R400" s="252">
        <f t="shared" si="1925"/>
        <v>0</v>
      </c>
      <c r="S400" s="254">
        <f t="shared" si="1926"/>
        <v>0</v>
      </c>
      <c r="T400" s="255">
        <f t="shared" si="1927"/>
        <v>4</v>
      </c>
      <c r="U400" s="252">
        <f t="shared" si="1928"/>
        <v>8</v>
      </c>
      <c r="V400" s="252">
        <f t="shared" si="1929"/>
        <v>0</v>
      </c>
      <c r="W400" s="252">
        <f t="shared" si="1930"/>
        <v>0</v>
      </c>
      <c r="X400" s="254">
        <f t="shared" si="1931"/>
        <v>0</v>
      </c>
      <c r="Y400" s="256">
        <f t="shared" si="1932"/>
        <v>3</v>
      </c>
      <c r="Z400" s="252">
        <f t="shared" si="1933"/>
        <v>9</v>
      </c>
      <c r="AA400" s="252">
        <f t="shared" si="1934"/>
        <v>0</v>
      </c>
      <c r="AB400" s="252">
        <f t="shared" si="1935"/>
        <v>0</v>
      </c>
      <c r="AC400" s="254">
        <f t="shared" si="1936"/>
        <v>0</v>
      </c>
      <c r="AD400" s="255">
        <f t="shared" si="1937"/>
        <v>3</v>
      </c>
      <c r="AE400" s="252">
        <f t="shared" si="1938"/>
        <v>0</v>
      </c>
      <c r="AF400" s="252">
        <f t="shared" si="1939"/>
        <v>0</v>
      </c>
      <c r="AG400" s="252">
        <f t="shared" si="1940"/>
        <v>0</v>
      </c>
      <c r="AH400" s="254">
        <f t="shared" si="1941"/>
        <v>0</v>
      </c>
      <c r="AI400" s="257">
        <f t="shared" si="1942"/>
        <v>4</v>
      </c>
      <c r="AJ400" s="252">
        <f t="shared" si="1943"/>
        <v>0</v>
      </c>
      <c r="AK400" s="252">
        <f t="shared" si="1944"/>
        <v>0</v>
      </c>
      <c r="AL400" s="252">
        <f t="shared" si="1945"/>
        <v>0</v>
      </c>
      <c r="AM400" s="254">
        <f t="shared" si="1946"/>
        <v>0</v>
      </c>
      <c r="AN400" s="257">
        <f t="shared" si="1947"/>
        <v>4</v>
      </c>
      <c r="AO400" s="252">
        <f t="shared" si="1948"/>
        <v>9</v>
      </c>
      <c r="AP400" s="252">
        <f t="shared" si="1949"/>
        <v>0</v>
      </c>
      <c r="AQ400" s="252">
        <f t="shared" si="1950"/>
        <v>0</v>
      </c>
      <c r="AR400" s="254">
        <f t="shared" si="1951"/>
        <v>0</v>
      </c>
      <c r="AS400" s="257">
        <f t="shared" si="1952"/>
        <v>3</v>
      </c>
      <c r="AT400" s="252">
        <f t="shared" si="1953"/>
        <v>0</v>
      </c>
      <c r="AU400" s="252">
        <f t="shared" si="1954"/>
        <v>0</v>
      </c>
      <c r="AV400" s="252">
        <f t="shared" si="1955"/>
        <v>0</v>
      </c>
      <c r="AW400" s="254">
        <f t="shared" si="1956"/>
        <v>0</v>
      </c>
      <c r="AX400" s="258">
        <f t="shared" si="1957"/>
        <v>4</v>
      </c>
      <c r="AY400" s="252">
        <f t="shared" si="1958"/>
        <v>9</v>
      </c>
      <c r="AZ400" s="252">
        <f t="shared" si="1959"/>
        <v>0</v>
      </c>
      <c r="BA400" s="252">
        <f t="shared" si="1960"/>
        <v>0</v>
      </c>
      <c r="BB400" s="254">
        <f t="shared" si="1961"/>
        <v>0</v>
      </c>
      <c r="BC400" s="257">
        <f t="shared" si="1962"/>
        <v>3</v>
      </c>
      <c r="BD400" s="259">
        <f t="shared" si="1963"/>
        <v>4</v>
      </c>
      <c r="BE400" s="252">
        <f t="shared" si="1964"/>
        <v>0</v>
      </c>
      <c r="BF400" s="252">
        <f t="shared" si="1965"/>
        <v>0</v>
      </c>
      <c r="BG400" s="254">
        <f t="shared" si="1966"/>
        <v>0</v>
      </c>
      <c r="BH400" s="257">
        <f t="shared" si="1967"/>
        <v>3</v>
      </c>
      <c r="BI400" s="252">
        <f t="shared" si="1968"/>
        <v>0</v>
      </c>
      <c r="BJ400" s="252">
        <f t="shared" si="1969"/>
        <v>0</v>
      </c>
      <c r="BK400" s="252">
        <f t="shared" si="1970"/>
        <v>0</v>
      </c>
      <c r="BL400" s="254">
        <f t="shared" si="1971"/>
        <v>0</v>
      </c>
      <c r="BM400" s="260">
        <f t="shared" si="1972"/>
        <v>4</v>
      </c>
      <c r="BN400" s="252">
        <f t="shared" si="1973"/>
        <v>0</v>
      </c>
      <c r="BO400" s="252">
        <f t="shared" si="1974"/>
        <v>0</v>
      </c>
      <c r="BP400" s="252">
        <f t="shared" si="1975"/>
        <v>0</v>
      </c>
      <c r="BQ400" s="254">
        <f t="shared" si="1976"/>
        <v>0</v>
      </c>
      <c r="BR400" s="261">
        <f t="shared" si="1977"/>
        <v>4</v>
      </c>
      <c r="BS400" s="252">
        <f t="shared" si="1978"/>
        <v>9</v>
      </c>
      <c r="BT400" s="252">
        <f t="shared" si="1979"/>
        <v>0</v>
      </c>
      <c r="BU400" s="252">
        <f t="shared" si="1980"/>
        <v>0</v>
      </c>
      <c r="BV400" s="254">
        <f t="shared" si="1981"/>
        <v>0</v>
      </c>
      <c r="BW400" s="261">
        <f t="shared" si="1982"/>
        <v>3</v>
      </c>
      <c r="BX400" s="262">
        <v>60</v>
      </c>
      <c r="BY400" s="262">
        <v>60</v>
      </c>
      <c r="BZ400" s="246" t="e">
        <f t="shared" si="1983"/>
        <v>#VALUE!</v>
      </c>
      <c r="CA400" s="246">
        <f t="shared" si="1984"/>
        <v>20</v>
      </c>
      <c r="CB400" s="246" t="e">
        <f t="shared" si="1985"/>
        <v>#VALUE!</v>
      </c>
      <c r="CC400" s="246" t="e">
        <f t="shared" si="1986"/>
        <v>#VALUE!</v>
      </c>
      <c r="CD400" s="246" t="e">
        <f t="shared" si="1987"/>
        <v>#VALUE!</v>
      </c>
      <c r="CE400" s="246" t="e">
        <f t="shared" si="1988"/>
        <v>#VALUE!</v>
      </c>
      <c r="CF400" s="246" t="e">
        <f t="shared" si="1989"/>
        <v>#VALUE!</v>
      </c>
      <c r="CG400" s="246" t="e">
        <f t="shared" si="1990"/>
        <v>#VALUE!</v>
      </c>
      <c r="CH400" s="246" t="e">
        <f t="shared" si="1991"/>
        <v>#VALUE!</v>
      </c>
      <c r="CI400" s="246" t="e">
        <f t="shared" si="1992"/>
        <v>#VALUE!</v>
      </c>
      <c r="CJ400" s="246" t="e">
        <f t="shared" si="1993"/>
        <v>#VALUE!</v>
      </c>
      <c r="CK400" s="246" t="e">
        <f t="shared" si="1994"/>
        <v>#VALUE!</v>
      </c>
      <c r="CL400" s="246" t="e">
        <f t="shared" si="1995"/>
        <v>#VALUE!</v>
      </c>
      <c r="CM400" s="246" t="e">
        <f t="shared" si="1996"/>
        <v>#VALUE!</v>
      </c>
      <c r="CN400" s="246" t="e">
        <f t="shared" si="1997"/>
        <v>#VALUE!</v>
      </c>
      <c r="CO400" s="263" t="str">
        <f t="shared" si="1998"/>
        <v>2023PEC AI 396</v>
      </c>
      <c r="CP400" s="246" t="e">
        <f t="shared" si="1999"/>
        <v>#VALUE!</v>
      </c>
      <c r="CQ400" s="211"/>
      <c r="CR400" s="246">
        <f t="shared" si="2000"/>
        <v>20</v>
      </c>
      <c r="CS400" s="246" t="e">
        <f t="shared" si="2001"/>
        <v>#VALUE!</v>
      </c>
      <c r="CT400" s="246" t="e">
        <f t="shared" si="2002"/>
        <v>#VALUE!</v>
      </c>
      <c r="CU400" s="246" t="e">
        <f t="shared" si="2003"/>
        <v>#VALUE!</v>
      </c>
      <c r="CV400" s="246" t="e">
        <f t="shared" si="2004"/>
        <v>#VALUE!</v>
      </c>
      <c r="CW400" s="246" t="e">
        <f t="shared" si="2005"/>
        <v>#VALUE!</v>
      </c>
      <c r="CX400" s="246" t="e">
        <f t="shared" si="2006"/>
        <v>#VALUE!</v>
      </c>
      <c r="CY400" s="246" t="e">
        <f t="shared" si="2007"/>
        <v>#VALUE!</v>
      </c>
      <c r="CZ400" s="246" t="e">
        <f t="shared" si="2008"/>
        <v>#VALUE!</v>
      </c>
      <c r="DA400" s="246" t="e">
        <f t="shared" si="2009"/>
        <v>#VALUE!</v>
      </c>
      <c r="DB400" s="246" t="e">
        <f t="shared" si="2010"/>
        <v>#VALUE!</v>
      </c>
      <c r="DC400" s="246" t="e">
        <f t="shared" si="2011"/>
        <v>#VALUE!</v>
      </c>
      <c r="DD400" s="246" t="e">
        <f t="shared" si="2012"/>
        <v>#VALUE!</v>
      </c>
      <c r="DE400" s="212"/>
      <c r="DF400" s="212" t="e">
        <f t="shared" si="2013"/>
        <v>#VALUE!</v>
      </c>
      <c r="DG400" s="212"/>
      <c r="DH400" s="212"/>
      <c r="DI400" s="212"/>
      <c r="DJ400" s="212"/>
      <c r="DK400" s="212"/>
      <c r="DL400" s="212"/>
      <c r="DM400" s="212"/>
      <c r="DN400" s="212"/>
      <c r="DO400" s="212"/>
      <c r="DP400" s="212"/>
      <c r="DQ400" s="212"/>
      <c r="DR400" s="264">
        <f t="shared" si="2014"/>
        <v>60</v>
      </c>
      <c r="DS400" s="241">
        <f t="shared" si="2015"/>
        <v>12</v>
      </c>
      <c r="DT400" s="212">
        <f t="shared" si="2016"/>
        <v>8</v>
      </c>
      <c r="DU400" s="212">
        <f t="shared" si="2017"/>
        <v>9</v>
      </c>
      <c r="DV400" s="212">
        <f t="shared" si="2018"/>
        <v>9</v>
      </c>
      <c r="DW400" s="212">
        <f t="shared" si="2019"/>
        <v>9</v>
      </c>
      <c r="DX400" s="264">
        <f t="shared" si="2020"/>
        <v>4</v>
      </c>
      <c r="DY400" s="265">
        <f t="shared" si="2021"/>
        <v>9</v>
      </c>
      <c r="DZ400" s="212">
        <f t="shared" si="2022"/>
        <v>60</v>
      </c>
      <c r="EA400" s="212">
        <f t="shared" si="2023"/>
        <v>12</v>
      </c>
      <c r="EB400" s="212">
        <f t="shared" si="2024"/>
        <v>0</v>
      </c>
      <c r="EC400" s="212">
        <f t="shared" ref="EC400:ED400" si="2958">IF(ISEVEN($B400),DT400,0)</f>
        <v>8</v>
      </c>
      <c r="ED400" s="212">
        <f t="shared" si="2958"/>
        <v>9</v>
      </c>
      <c r="EE400" s="212">
        <f t="shared" ref="EE400:EF400" si="2959">IF(ISODD($B400),DU400,0)</f>
        <v>0</v>
      </c>
      <c r="EF400" s="212">
        <f t="shared" si="2959"/>
        <v>0</v>
      </c>
      <c r="EG400" s="212">
        <f t="shared" si="2027"/>
        <v>9</v>
      </c>
      <c r="EH400" s="212">
        <f t="shared" si="2028"/>
        <v>0</v>
      </c>
      <c r="EI400" s="212">
        <f t="shared" ref="EI400:EJ400" si="2960">IF(ISEVEN($B400),DW400,0)</f>
        <v>9</v>
      </c>
      <c r="EJ400" s="264">
        <f t="shared" si="2960"/>
        <v>4</v>
      </c>
      <c r="EK400" s="212">
        <f t="shared" ref="EK400:EL400" si="2961">IF(ISODD($B400),DX400,0)</f>
        <v>0</v>
      </c>
      <c r="EL400" s="212">
        <f t="shared" si="2961"/>
        <v>0</v>
      </c>
      <c r="EM400" s="212">
        <f t="shared" si="2031"/>
        <v>9</v>
      </c>
      <c r="EN400" s="212"/>
      <c r="EO400" s="212"/>
      <c r="EP400" s="241">
        <f t="shared" si="2032"/>
        <v>12</v>
      </c>
      <c r="EQ400" s="212">
        <f t="shared" si="2033"/>
        <v>10</v>
      </c>
      <c r="ER400" s="212">
        <f t="shared" si="2034"/>
        <v>11</v>
      </c>
      <c r="ES400" s="212">
        <f t="shared" si="2035"/>
        <v>11</v>
      </c>
      <c r="ET400" s="264">
        <f t="shared" si="2036"/>
        <v>6</v>
      </c>
      <c r="EU400" s="212">
        <f t="shared" si="2037"/>
        <v>10</v>
      </c>
      <c r="EV400" s="212"/>
      <c r="EW400" s="212">
        <f t="shared" si="2038"/>
        <v>60</v>
      </c>
      <c r="EX400" s="212">
        <f t="shared" si="2039"/>
        <v>12</v>
      </c>
      <c r="EY400" s="212">
        <f t="shared" si="2040"/>
        <v>0</v>
      </c>
      <c r="EZ400" s="212">
        <f t="shared" ref="EZ400:FA400" si="2962">IF(ISEVEN($B400),EQ400,0)</f>
        <v>10</v>
      </c>
      <c r="FA400" s="212">
        <f t="shared" si="2962"/>
        <v>11</v>
      </c>
      <c r="FB400" s="212">
        <f t="shared" ref="FB400:FC400" si="2963">IF(ISODD($B400),ER400,0)</f>
        <v>0</v>
      </c>
      <c r="FC400" s="212">
        <f t="shared" si="2963"/>
        <v>0</v>
      </c>
      <c r="FD400" s="212">
        <f t="shared" si="2043"/>
        <v>11</v>
      </c>
      <c r="FE400" s="212">
        <f t="shared" si="2044"/>
        <v>0</v>
      </c>
      <c r="FF400" s="264">
        <f t="shared" ref="FF400:FG400" si="2964">IF(ISEVEN($B400),ET400,0)</f>
        <v>6</v>
      </c>
      <c r="FG400" s="212">
        <f t="shared" si="2964"/>
        <v>10</v>
      </c>
      <c r="FH400" s="212">
        <f t="shared" si="2046"/>
        <v>0</v>
      </c>
      <c r="FI400" s="212">
        <v>0</v>
      </c>
      <c r="FJ400" s="212">
        <v>0</v>
      </c>
      <c r="FK400" s="212"/>
      <c r="FL400" s="212"/>
      <c r="FM400" s="262">
        <v>60</v>
      </c>
    </row>
    <row r="401" spans="1:169" ht="15.75" customHeight="1" x14ac:dyDescent="0.2">
      <c r="A401" s="247">
        <v>388</v>
      </c>
      <c r="B401" s="248">
        <v>213423243391</v>
      </c>
      <c r="C401" s="249" t="s">
        <v>675</v>
      </c>
      <c r="D401" s="250"/>
      <c r="E401" s="251" t="s">
        <v>674</v>
      </c>
      <c r="F401" s="252">
        <f t="shared" si="1913"/>
        <v>2</v>
      </c>
      <c r="G401" s="252">
        <f t="shared" si="1914"/>
        <v>2</v>
      </c>
      <c r="H401" s="252">
        <f t="shared" si="1915"/>
        <v>2</v>
      </c>
      <c r="I401" s="252">
        <f t="shared" si="1916"/>
        <v>2</v>
      </c>
      <c r="J401" s="252">
        <f t="shared" si="1917"/>
        <v>2</v>
      </c>
      <c r="K401" s="252">
        <f t="shared" si="1918"/>
        <v>0</v>
      </c>
      <c r="L401" s="252">
        <f t="shared" si="1919"/>
        <v>0</v>
      </c>
      <c r="M401" s="252">
        <f t="shared" si="1920"/>
        <v>0</v>
      </c>
      <c r="N401" s="252">
        <f t="shared" si="1921"/>
        <v>0</v>
      </c>
      <c r="O401" s="253">
        <f t="shared" si="1922"/>
        <v>0</v>
      </c>
      <c r="P401" s="252">
        <f t="shared" si="1923"/>
        <v>7</v>
      </c>
      <c r="Q401" s="252">
        <f t="shared" si="1924"/>
        <v>0</v>
      </c>
      <c r="R401" s="252">
        <f t="shared" si="1925"/>
        <v>0</v>
      </c>
      <c r="S401" s="254">
        <f t="shared" si="1926"/>
        <v>0</v>
      </c>
      <c r="T401" s="255">
        <f t="shared" si="1927"/>
        <v>3</v>
      </c>
      <c r="U401" s="252">
        <f t="shared" si="1928"/>
        <v>0</v>
      </c>
      <c r="V401" s="252">
        <f t="shared" si="1929"/>
        <v>0</v>
      </c>
      <c r="W401" s="252">
        <f t="shared" si="1930"/>
        <v>0</v>
      </c>
      <c r="X401" s="254">
        <f t="shared" si="1931"/>
        <v>0</v>
      </c>
      <c r="Y401" s="256">
        <f t="shared" si="1932"/>
        <v>4</v>
      </c>
      <c r="Z401" s="252">
        <f t="shared" si="1933"/>
        <v>0</v>
      </c>
      <c r="AA401" s="252">
        <f t="shared" si="1934"/>
        <v>0</v>
      </c>
      <c r="AB401" s="252">
        <f t="shared" si="1935"/>
        <v>0</v>
      </c>
      <c r="AC401" s="254">
        <f t="shared" si="1936"/>
        <v>0</v>
      </c>
      <c r="AD401" s="255">
        <f t="shared" si="1937"/>
        <v>4</v>
      </c>
      <c r="AE401" s="252">
        <f t="shared" si="1938"/>
        <v>7</v>
      </c>
      <c r="AF401" s="252">
        <f t="shared" si="1939"/>
        <v>0</v>
      </c>
      <c r="AG401" s="252">
        <f t="shared" si="1940"/>
        <v>0</v>
      </c>
      <c r="AH401" s="254">
        <f t="shared" si="1941"/>
        <v>0</v>
      </c>
      <c r="AI401" s="257">
        <f t="shared" si="1942"/>
        <v>3</v>
      </c>
      <c r="AJ401" s="252">
        <f t="shared" si="1943"/>
        <v>6</v>
      </c>
      <c r="AK401" s="252">
        <f t="shared" si="1944"/>
        <v>0</v>
      </c>
      <c r="AL401" s="252">
        <f t="shared" si="1945"/>
        <v>0</v>
      </c>
      <c r="AM401" s="254">
        <f t="shared" si="1946"/>
        <v>0</v>
      </c>
      <c r="AN401" s="257">
        <f t="shared" si="1947"/>
        <v>3</v>
      </c>
      <c r="AO401" s="252">
        <f t="shared" si="1948"/>
        <v>0</v>
      </c>
      <c r="AP401" s="252">
        <f t="shared" si="1949"/>
        <v>0</v>
      </c>
      <c r="AQ401" s="252">
        <f t="shared" si="1950"/>
        <v>0</v>
      </c>
      <c r="AR401" s="254">
        <f t="shared" si="1951"/>
        <v>0</v>
      </c>
      <c r="AS401" s="257">
        <f t="shared" si="1952"/>
        <v>4</v>
      </c>
      <c r="AT401" s="252">
        <f t="shared" si="1953"/>
        <v>7</v>
      </c>
      <c r="AU401" s="252">
        <f t="shared" si="1954"/>
        <v>0</v>
      </c>
      <c r="AV401" s="252">
        <f t="shared" si="1955"/>
        <v>0</v>
      </c>
      <c r="AW401" s="254">
        <f t="shared" si="1956"/>
        <v>0</v>
      </c>
      <c r="AX401" s="258">
        <f t="shared" si="1957"/>
        <v>3</v>
      </c>
      <c r="AY401" s="252">
        <f t="shared" si="1958"/>
        <v>0</v>
      </c>
      <c r="AZ401" s="252">
        <f t="shared" si="1959"/>
        <v>0</v>
      </c>
      <c r="BA401" s="252">
        <f t="shared" si="1960"/>
        <v>0</v>
      </c>
      <c r="BB401" s="254">
        <f t="shared" si="1961"/>
        <v>0</v>
      </c>
      <c r="BC401" s="257">
        <f t="shared" si="1962"/>
        <v>4</v>
      </c>
      <c r="BD401" s="252">
        <f t="shared" si="1963"/>
        <v>0</v>
      </c>
      <c r="BE401" s="252">
        <f t="shared" si="1964"/>
        <v>0</v>
      </c>
      <c r="BF401" s="252">
        <f t="shared" si="1965"/>
        <v>0</v>
      </c>
      <c r="BG401" s="254">
        <f t="shared" si="1966"/>
        <v>0</v>
      </c>
      <c r="BH401" s="257">
        <f t="shared" si="1967"/>
        <v>4</v>
      </c>
      <c r="BI401" s="259">
        <f t="shared" si="1968"/>
        <v>5</v>
      </c>
      <c r="BJ401" s="252">
        <f t="shared" si="1969"/>
        <v>0</v>
      </c>
      <c r="BK401" s="252">
        <f t="shared" si="1970"/>
        <v>0</v>
      </c>
      <c r="BL401" s="254">
        <f t="shared" si="1971"/>
        <v>0</v>
      </c>
      <c r="BM401" s="260">
        <f t="shared" si="1972"/>
        <v>3</v>
      </c>
      <c r="BN401" s="252">
        <f t="shared" si="1973"/>
        <v>8</v>
      </c>
      <c r="BO401" s="252">
        <f t="shared" si="1974"/>
        <v>0</v>
      </c>
      <c r="BP401" s="252">
        <f t="shared" si="1975"/>
        <v>0</v>
      </c>
      <c r="BQ401" s="254">
        <f t="shared" si="1976"/>
        <v>0</v>
      </c>
      <c r="BR401" s="261">
        <f t="shared" si="1977"/>
        <v>3</v>
      </c>
      <c r="BS401" s="252">
        <f t="shared" si="1978"/>
        <v>0</v>
      </c>
      <c r="BT401" s="252">
        <f t="shared" si="1979"/>
        <v>0</v>
      </c>
      <c r="BU401" s="252">
        <f t="shared" si="1980"/>
        <v>0</v>
      </c>
      <c r="BV401" s="254">
        <f t="shared" si="1981"/>
        <v>0</v>
      </c>
      <c r="BW401" s="261">
        <f t="shared" si="1982"/>
        <v>4</v>
      </c>
      <c r="BX401" s="262">
        <v>50</v>
      </c>
      <c r="BY401" s="262">
        <v>50</v>
      </c>
      <c r="BZ401" s="246" t="e">
        <f t="shared" si="1983"/>
        <v>#VALUE!</v>
      </c>
      <c r="CA401" s="246">
        <f t="shared" si="1984"/>
        <v>20</v>
      </c>
      <c r="CB401" s="246" t="e">
        <f t="shared" si="1985"/>
        <v>#VALUE!</v>
      </c>
      <c r="CC401" s="246" t="e">
        <f t="shared" si="1986"/>
        <v>#VALUE!</v>
      </c>
      <c r="CD401" s="246" t="e">
        <f t="shared" si="1987"/>
        <v>#VALUE!</v>
      </c>
      <c r="CE401" s="246" t="e">
        <f t="shared" si="1988"/>
        <v>#VALUE!</v>
      </c>
      <c r="CF401" s="246" t="e">
        <f t="shared" si="1989"/>
        <v>#VALUE!</v>
      </c>
      <c r="CG401" s="246" t="e">
        <f t="shared" si="1990"/>
        <v>#VALUE!</v>
      </c>
      <c r="CH401" s="246" t="e">
        <f t="shared" si="1991"/>
        <v>#VALUE!</v>
      </c>
      <c r="CI401" s="246" t="e">
        <f t="shared" si="1992"/>
        <v>#VALUE!</v>
      </c>
      <c r="CJ401" s="246" t="e">
        <f t="shared" si="1993"/>
        <v>#VALUE!</v>
      </c>
      <c r="CK401" s="246" t="e">
        <f t="shared" si="1994"/>
        <v>#VALUE!</v>
      </c>
      <c r="CL401" s="246" t="e">
        <f t="shared" si="1995"/>
        <v>#VALUE!</v>
      </c>
      <c r="CM401" s="246" t="e">
        <f t="shared" si="1996"/>
        <v>#VALUE!</v>
      </c>
      <c r="CN401" s="246" t="e">
        <f t="shared" si="1997"/>
        <v>#VALUE!</v>
      </c>
      <c r="CO401" s="263" t="str">
        <f t="shared" si="1998"/>
        <v>2023PEC AI 398</v>
      </c>
      <c r="CP401" s="246" t="e">
        <f t="shared" si="1999"/>
        <v>#VALUE!</v>
      </c>
      <c r="CQ401" s="211"/>
      <c r="CR401" s="246">
        <f t="shared" si="2000"/>
        <v>20</v>
      </c>
      <c r="CS401" s="246" t="e">
        <f t="shared" si="2001"/>
        <v>#VALUE!</v>
      </c>
      <c r="CT401" s="246" t="e">
        <f t="shared" si="2002"/>
        <v>#VALUE!</v>
      </c>
      <c r="CU401" s="246" t="e">
        <f t="shared" si="2003"/>
        <v>#VALUE!</v>
      </c>
      <c r="CV401" s="246" t="e">
        <f t="shared" si="2004"/>
        <v>#VALUE!</v>
      </c>
      <c r="CW401" s="246" t="e">
        <f t="shared" si="2005"/>
        <v>#VALUE!</v>
      </c>
      <c r="CX401" s="246" t="e">
        <f t="shared" si="2006"/>
        <v>#VALUE!</v>
      </c>
      <c r="CY401" s="246" t="e">
        <f t="shared" si="2007"/>
        <v>#VALUE!</v>
      </c>
      <c r="CZ401" s="246" t="e">
        <f t="shared" si="2008"/>
        <v>#VALUE!</v>
      </c>
      <c r="DA401" s="246" t="e">
        <f t="shared" si="2009"/>
        <v>#VALUE!</v>
      </c>
      <c r="DB401" s="246" t="e">
        <f t="shared" si="2010"/>
        <v>#VALUE!</v>
      </c>
      <c r="DC401" s="246" t="e">
        <f t="shared" si="2011"/>
        <v>#VALUE!</v>
      </c>
      <c r="DD401" s="246" t="e">
        <f t="shared" si="2012"/>
        <v>#VALUE!</v>
      </c>
      <c r="DE401" s="212"/>
      <c r="DF401" s="212" t="e">
        <f t="shared" si="2013"/>
        <v>#VALUE!</v>
      </c>
      <c r="DG401" s="212"/>
      <c r="DH401" s="212"/>
      <c r="DI401" s="212"/>
      <c r="DJ401" s="212"/>
      <c r="DK401" s="212"/>
      <c r="DL401" s="212"/>
      <c r="DM401" s="212"/>
      <c r="DN401" s="212"/>
      <c r="DO401" s="212"/>
      <c r="DP401" s="212"/>
      <c r="DQ401" s="212"/>
      <c r="DR401" s="264">
        <f t="shared" si="2014"/>
        <v>50</v>
      </c>
      <c r="DS401" s="241">
        <f t="shared" si="2015"/>
        <v>10</v>
      </c>
      <c r="DT401" s="212">
        <f t="shared" si="2016"/>
        <v>7</v>
      </c>
      <c r="DU401" s="212">
        <f t="shared" si="2017"/>
        <v>7</v>
      </c>
      <c r="DV401" s="212">
        <f t="shared" si="2018"/>
        <v>6</v>
      </c>
      <c r="DW401" s="212">
        <f t="shared" si="2019"/>
        <v>7</v>
      </c>
      <c r="DX401" s="264">
        <f t="shared" si="2020"/>
        <v>5</v>
      </c>
      <c r="DY401" s="265">
        <f t="shared" si="2021"/>
        <v>8</v>
      </c>
      <c r="DZ401" s="212">
        <f t="shared" si="2022"/>
        <v>50</v>
      </c>
      <c r="EA401" s="212">
        <f t="shared" si="2023"/>
        <v>10</v>
      </c>
      <c r="EB401" s="212">
        <f t="shared" si="2024"/>
        <v>7</v>
      </c>
      <c r="EC401" s="212">
        <f t="shared" ref="EC401:ED401" si="2965">IF(ISEVEN($B401),DT401,0)</f>
        <v>0</v>
      </c>
      <c r="ED401" s="212">
        <f t="shared" si="2965"/>
        <v>0</v>
      </c>
      <c r="EE401" s="212">
        <f t="shared" ref="EE401:EF401" si="2966">IF(ISODD($B401),DU401,0)</f>
        <v>7</v>
      </c>
      <c r="EF401" s="212">
        <f t="shared" si="2966"/>
        <v>6</v>
      </c>
      <c r="EG401" s="212">
        <f t="shared" si="2027"/>
        <v>0</v>
      </c>
      <c r="EH401" s="212">
        <f t="shared" si="2028"/>
        <v>7</v>
      </c>
      <c r="EI401" s="212">
        <f t="shared" ref="EI401:EJ401" si="2967">IF(ISEVEN($B401),DW401,0)</f>
        <v>0</v>
      </c>
      <c r="EJ401" s="212">
        <f t="shared" si="2967"/>
        <v>0</v>
      </c>
      <c r="EK401" s="264">
        <f t="shared" ref="EK401:EL401" si="2968">IF(ISODD($B401),DX401,0)</f>
        <v>5</v>
      </c>
      <c r="EL401" s="212">
        <f t="shared" si="2968"/>
        <v>8</v>
      </c>
      <c r="EM401" s="212">
        <f t="shared" si="2031"/>
        <v>0</v>
      </c>
      <c r="EN401" s="212"/>
      <c r="EO401" s="212"/>
      <c r="EP401" s="241">
        <f t="shared" si="2032"/>
        <v>10</v>
      </c>
      <c r="EQ401" s="212">
        <f t="shared" si="2033"/>
        <v>9</v>
      </c>
      <c r="ER401" s="212">
        <f t="shared" si="2034"/>
        <v>9</v>
      </c>
      <c r="ES401" s="212">
        <f t="shared" si="2035"/>
        <v>8</v>
      </c>
      <c r="ET401" s="264">
        <f t="shared" si="2036"/>
        <v>6</v>
      </c>
      <c r="EU401" s="212">
        <f t="shared" si="2037"/>
        <v>8</v>
      </c>
      <c r="EV401" s="212"/>
      <c r="EW401" s="212">
        <f t="shared" si="2038"/>
        <v>50</v>
      </c>
      <c r="EX401" s="212">
        <f t="shared" si="2039"/>
        <v>10</v>
      </c>
      <c r="EY401" s="212">
        <f t="shared" si="2040"/>
        <v>9</v>
      </c>
      <c r="EZ401" s="212">
        <f t="shared" ref="EZ401:FA401" si="2969">IF(ISEVEN($B401),EQ401,0)</f>
        <v>0</v>
      </c>
      <c r="FA401" s="212">
        <f t="shared" si="2969"/>
        <v>0</v>
      </c>
      <c r="FB401" s="212">
        <f t="shared" ref="FB401:FC401" si="2970">IF(ISODD($B401),ER401,0)</f>
        <v>9</v>
      </c>
      <c r="FC401" s="212">
        <f t="shared" si="2970"/>
        <v>8</v>
      </c>
      <c r="FD401" s="212">
        <f t="shared" si="2043"/>
        <v>0</v>
      </c>
      <c r="FE401" s="264">
        <f t="shared" si="2044"/>
        <v>6</v>
      </c>
      <c r="FF401" s="212">
        <f t="shared" ref="FF401:FG401" si="2971">IF(ISEVEN($B401),ET401,0)</f>
        <v>0</v>
      </c>
      <c r="FG401" s="212">
        <f t="shared" si="2971"/>
        <v>0</v>
      </c>
      <c r="FH401" s="212">
        <f t="shared" si="2046"/>
        <v>8</v>
      </c>
      <c r="FI401" s="212">
        <v>0</v>
      </c>
      <c r="FJ401" s="212">
        <v>0</v>
      </c>
      <c r="FK401" s="212"/>
      <c r="FL401" s="212"/>
      <c r="FM401" s="262">
        <v>50</v>
      </c>
    </row>
    <row r="402" spans="1:169" ht="15.75" customHeight="1" x14ac:dyDescent="0.2">
      <c r="A402" s="268">
        <v>389</v>
      </c>
      <c r="B402" s="248">
        <v>213423243392</v>
      </c>
      <c r="C402" s="249" t="s">
        <v>675</v>
      </c>
      <c r="D402" s="250"/>
      <c r="E402" s="251" t="s">
        <v>674</v>
      </c>
      <c r="F402" s="252">
        <f t="shared" si="1913"/>
        <v>2</v>
      </c>
      <c r="G402" s="252">
        <f t="shared" si="1914"/>
        <v>2</v>
      </c>
      <c r="H402" s="252">
        <f t="shared" si="1915"/>
        <v>2</v>
      </c>
      <c r="I402" s="252">
        <f t="shared" si="1916"/>
        <v>2</v>
      </c>
      <c r="J402" s="252">
        <f t="shared" si="1917"/>
        <v>2</v>
      </c>
      <c r="K402" s="252">
        <f t="shared" si="1918"/>
        <v>2</v>
      </c>
      <c r="L402" s="252">
        <f t="shared" si="1919"/>
        <v>2</v>
      </c>
      <c r="M402" s="252">
        <f t="shared" si="1920"/>
        <v>2</v>
      </c>
      <c r="N402" s="252">
        <f t="shared" si="1921"/>
        <v>1</v>
      </c>
      <c r="O402" s="253">
        <f t="shared" si="1922"/>
        <v>0</v>
      </c>
      <c r="P402" s="252">
        <f t="shared" si="1923"/>
        <v>0</v>
      </c>
      <c r="Q402" s="252">
        <f t="shared" si="1924"/>
        <v>0</v>
      </c>
      <c r="R402" s="252">
        <f t="shared" si="1925"/>
        <v>0</v>
      </c>
      <c r="S402" s="254">
        <f t="shared" si="1926"/>
        <v>0</v>
      </c>
      <c r="T402" s="255">
        <f t="shared" si="1927"/>
        <v>4</v>
      </c>
      <c r="U402" s="252">
        <f t="shared" si="1928"/>
        <v>12</v>
      </c>
      <c r="V402" s="252">
        <f t="shared" si="1929"/>
        <v>0</v>
      </c>
      <c r="W402" s="252">
        <f t="shared" si="1930"/>
        <v>0</v>
      </c>
      <c r="X402" s="254">
        <f t="shared" si="1931"/>
        <v>0</v>
      </c>
      <c r="Y402" s="256">
        <f t="shared" si="1932"/>
        <v>3</v>
      </c>
      <c r="Z402" s="252">
        <f t="shared" si="1933"/>
        <v>13</v>
      </c>
      <c r="AA402" s="252">
        <f t="shared" si="1934"/>
        <v>0</v>
      </c>
      <c r="AB402" s="252">
        <f t="shared" si="1935"/>
        <v>0</v>
      </c>
      <c r="AC402" s="254">
        <f t="shared" si="1936"/>
        <v>0</v>
      </c>
      <c r="AD402" s="255">
        <f t="shared" si="1937"/>
        <v>3</v>
      </c>
      <c r="AE402" s="252">
        <f t="shared" si="1938"/>
        <v>0</v>
      </c>
      <c r="AF402" s="252">
        <f t="shared" si="1939"/>
        <v>0</v>
      </c>
      <c r="AG402" s="252">
        <f t="shared" si="1940"/>
        <v>0</v>
      </c>
      <c r="AH402" s="254">
        <f t="shared" si="1941"/>
        <v>0</v>
      </c>
      <c r="AI402" s="257">
        <f t="shared" si="1942"/>
        <v>4</v>
      </c>
      <c r="AJ402" s="252">
        <f t="shared" si="1943"/>
        <v>0</v>
      </c>
      <c r="AK402" s="252">
        <f t="shared" si="1944"/>
        <v>0</v>
      </c>
      <c r="AL402" s="252">
        <f t="shared" si="1945"/>
        <v>0</v>
      </c>
      <c r="AM402" s="254">
        <f t="shared" si="1946"/>
        <v>0</v>
      </c>
      <c r="AN402" s="257">
        <f t="shared" si="1947"/>
        <v>4</v>
      </c>
      <c r="AO402" s="252">
        <f t="shared" si="1948"/>
        <v>13</v>
      </c>
      <c r="AP402" s="252">
        <f t="shared" si="1949"/>
        <v>0</v>
      </c>
      <c r="AQ402" s="252">
        <f t="shared" si="1950"/>
        <v>0</v>
      </c>
      <c r="AR402" s="254">
        <f t="shared" si="1951"/>
        <v>0</v>
      </c>
      <c r="AS402" s="257">
        <f t="shared" si="1952"/>
        <v>3</v>
      </c>
      <c r="AT402" s="252">
        <f t="shared" si="1953"/>
        <v>0</v>
      </c>
      <c r="AU402" s="252">
        <f t="shared" si="1954"/>
        <v>0</v>
      </c>
      <c r="AV402" s="252">
        <f t="shared" si="1955"/>
        <v>0</v>
      </c>
      <c r="AW402" s="254">
        <f t="shared" si="1956"/>
        <v>0</v>
      </c>
      <c r="AX402" s="258">
        <f t="shared" si="1957"/>
        <v>4</v>
      </c>
      <c r="AY402" s="252">
        <f t="shared" si="1958"/>
        <v>13</v>
      </c>
      <c r="AZ402" s="252">
        <f t="shared" si="1959"/>
        <v>0</v>
      </c>
      <c r="BA402" s="252">
        <f t="shared" si="1960"/>
        <v>0</v>
      </c>
      <c r="BB402" s="254">
        <f t="shared" si="1961"/>
        <v>0</v>
      </c>
      <c r="BC402" s="257">
        <f t="shared" si="1962"/>
        <v>3</v>
      </c>
      <c r="BD402" s="259">
        <f t="shared" si="1963"/>
        <v>5</v>
      </c>
      <c r="BE402" s="252">
        <f t="shared" si="1964"/>
        <v>0</v>
      </c>
      <c r="BF402" s="252">
        <f t="shared" si="1965"/>
        <v>0</v>
      </c>
      <c r="BG402" s="254">
        <f t="shared" si="1966"/>
        <v>0</v>
      </c>
      <c r="BH402" s="257">
        <f t="shared" si="1967"/>
        <v>3</v>
      </c>
      <c r="BI402" s="252">
        <f t="shared" si="1968"/>
        <v>0</v>
      </c>
      <c r="BJ402" s="252">
        <f t="shared" si="1969"/>
        <v>0</v>
      </c>
      <c r="BK402" s="252">
        <f t="shared" si="1970"/>
        <v>0</v>
      </c>
      <c r="BL402" s="254">
        <f t="shared" si="1971"/>
        <v>0</v>
      </c>
      <c r="BM402" s="260">
        <f t="shared" si="1972"/>
        <v>4</v>
      </c>
      <c r="BN402" s="252">
        <f t="shared" si="1973"/>
        <v>0</v>
      </c>
      <c r="BO402" s="252">
        <f t="shared" si="1974"/>
        <v>0</v>
      </c>
      <c r="BP402" s="252">
        <f t="shared" si="1975"/>
        <v>0</v>
      </c>
      <c r="BQ402" s="254">
        <f t="shared" si="1976"/>
        <v>0</v>
      </c>
      <c r="BR402" s="261">
        <f t="shared" si="1977"/>
        <v>4</v>
      </c>
      <c r="BS402" s="252">
        <f t="shared" si="1978"/>
        <v>13</v>
      </c>
      <c r="BT402" s="252">
        <f t="shared" si="1979"/>
        <v>0</v>
      </c>
      <c r="BU402" s="252">
        <f t="shared" si="1980"/>
        <v>0</v>
      </c>
      <c r="BV402" s="254">
        <f t="shared" si="1981"/>
        <v>0</v>
      </c>
      <c r="BW402" s="261">
        <f t="shared" si="1982"/>
        <v>3</v>
      </c>
      <c r="BX402" s="262">
        <v>86</v>
      </c>
      <c r="BY402" s="262">
        <v>86</v>
      </c>
      <c r="BZ402" s="246" t="e">
        <f t="shared" si="1983"/>
        <v>#VALUE!</v>
      </c>
      <c r="CA402" s="246">
        <f t="shared" si="1984"/>
        <v>20</v>
      </c>
      <c r="CB402" s="246" t="e">
        <f t="shared" si="1985"/>
        <v>#VALUE!</v>
      </c>
      <c r="CC402" s="246" t="e">
        <f t="shared" si="1986"/>
        <v>#VALUE!</v>
      </c>
      <c r="CD402" s="246" t="e">
        <f t="shared" si="1987"/>
        <v>#VALUE!</v>
      </c>
      <c r="CE402" s="246" t="e">
        <f t="shared" si="1988"/>
        <v>#VALUE!</v>
      </c>
      <c r="CF402" s="246" t="e">
        <f t="shared" si="1989"/>
        <v>#VALUE!</v>
      </c>
      <c r="CG402" s="246" t="e">
        <f t="shared" si="1990"/>
        <v>#VALUE!</v>
      </c>
      <c r="CH402" s="246" t="e">
        <f t="shared" si="1991"/>
        <v>#VALUE!</v>
      </c>
      <c r="CI402" s="246" t="e">
        <f t="shared" si="1992"/>
        <v>#VALUE!</v>
      </c>
      <c r="CJ402" s="246" t="e">
        <f t="shared" si="1993"/>
        <v>#VALUE!</v>
      </c>
      <c r="CK402" s="246" t="e">
        <f t="shared" si="1994"/>
        <v>#VALUE!</v>
      </c>
      <c r="CL402" s="246" t="e">
        <f t="shared" si="1995"/>
        <v>#VALUE!</v>
      </c>
      <c r="CM402" s="246" t="e">
        <f t="shared" si="1996"/>
        <v>#VALUE!</v>
      </c>
      <c r="CN402" s="246" t="e">
        <f t="shared" si="1997"/>
        <v>#VALUE!</v>
      </c>
      <c r="CO402" s="263" t="str">
        <f t="shared" si="1998"/>
        <v>2023PEC AI 398</v>
      </c>
      <c r="CP402" s="246" t="e">
        <f t="shared" si="1999"/>
        <v>#VALUE!</v>
      </c>
      <c r="CQ402" s="211"/>
      <c r="CR402" s="246">
        <f t="shared" si="2000"/>
        <v>20</v>
      </c>
      <c r="CS402" s="246" t="e">
        <f t="shared" si="2001"/>
        <v>#VALUE!</v>
      </c>
      <c r="CT402" s="246" t="e">
        <f t="shared" si="2002"/>
        <v>#VALUE!</v>
      </c>
      <c r="CU402" s="246" t="e">
        <f t="shared" si="2003"/>
        <v>#VALUE!</v>
      </c>
      <c r="CV402" s="246" t="e">
        <f t="shared" si="2004"/>
        <v>#VALUE!</v>
      </c>
      <c r="CW402" s="246" t="e">
        <f t="shared" si="2005"/>
        <v>#VALUE!</v>
      </c>
      <c r="CX402" s="246" t="e">
        <f t="shared" si="2006"/>
        <v>#VALUE!</v>
      </c>
      <c r="CY402" s="246" t="e">
        <f t="shared" si="2007"/>
        <v>#VALUE!</v>
      </c>
      <c r="CZ402" s="246" t="e">
        <f t="shared" si="2008"/>
        <v>#VALUE!</v>
      </c>
      <c r="DA402" s="246" t="e">
        <f t="shared" si="2009"/>
        <v>#VALUE!</v>
      </c>
      <c r="DB402" s="246" t="e">
        <f t="shared" si="2010"/>
        <v>#VALUE!</v>
      </c>
      <c r="DC402" s="246" t="e">
        <f t="shared" si="2011"/>
        <v>#VALUE!</v>
      </c>
      <c r="DD402" s="246" t="e">
        <f t="shared" si="2012"/>
        <v>#VALUE!</v>
      </c>
      <c r="DE402" s="212"/>
      <c r="DF402" s="212" t="e">
        <f t="shared" si="2013"/>
        <v>#VALUE!</v>
      </c>
      <c r="DG402" s="212"/>
      <c r="DH402" s="212"/>
      <c r="DI402" s="212"/>
      <c r="DJ402" s="212"/>
      <c r="DK402" s="212"/>
      <c r="DL402" s="212"/>
      <c r="DM402" s="212"/>
      <c r="DN402" s="212"/>
      <c r="DO402" s="212"/>
      <c r="DP402" s="212"/>
      <c r="DQ402" s="212"/>
      <c r="DR402" s="264">
        <f t="shared" si="2014"/>
        <v>86</v>
      </c>
      <c r="DS402" s="241">
        <f t="shared" si="2015"/>
        <v>17</v>
      </c>
      <c r="DT402" s="212">
        <f t="shared" si="2016"/>
        <v>12</v>
      </c>
      <c r="DU402" s="212">
        <f t="shared" si="2017"/>
        <v>13</v>
      </c>
      <c r="DV402" s="212">
        <f t="shared" si="2018"/>
        <v>13</v>
      </c>
      <c r="DW402" s="212">
        <f t="shared" si="2019"/>
        <v>13</v>
      </c>
      <c r="DX402" s="264">
        <f t="shared" si="2020"/>
        <v>5</v>
      </c>
      <c r="DY402" s="265">
        <f t="shared" si="2021"/>
        <v>13</v>
      </c>
      <c r="DZ402" s="212">
        <f t="shared" si="2022"/>
        <v>86</v>
      </c>
      <c r="EA402" s="212">
        <f t="shared" si="2023"/>
        <v>17</v>
      </c>
      <c r="EB402" s="212">
        <f t="shared" si="2024"/>
        <v>0</v>
      </c>
      <c r="EC402" s="212">
        <f t="shared" ref="EC402:ED402" si="2972">IF(ISEVEN($B402),DT402,0)</f>
        <v>12</v>
      </c>
      <c r="ED402" s="212">
        <f t="shared" si="2972"/>
        <v>13</v>
      </c>
      <c r="EE402" s="212">
        <f t="shared" ref="EE402:EF402" si="2973">IF(ISODD($B402),DU402,0)</f>
        <v>0</v>
      </c>
      <c r="EF402" s="212">
        <f t="shared" si="2973"/>
        <v>0</v>
      </c>
      <c r="EG402" s="212">
        <f t="shared" si="2027"/>
        <v>13</v>
      </c>
      <c r="EH402" s="212">
        <f t="shared" si="2028"/>
        <v>0</v>
      </c>
      <c r="EI402" s="212">
        <f t="shared" ref="EI402:EJ402" si="2974">IF(ISEVEN($B402),DW402,0)</f>
        <v>13</v>
      </c>
      <c r="EJ402" s="264">
        <f t="shared" si="2974"/>
        <v>5</v>
      </c>
      <c r="EK402" s="212">
        <f t="shared" ref="EK402:EL402" si="2975">IF(ISODD($B402),DX402,0)</f>
        <v>0</v>
      </c>
      <c r="EL402" s="212">
        <f t="shared" si="2975"/>
        <v>0</v>
      </c>
      <c r="EM402" s="212">
        <f t="shared" si="2031"/>
        <v>13</v>
      </c>
      <c r="EN402" s="212"/>
      <c r="EO402" s="212"/>
      <c r="EP402" s="241">
        <f t="shared" si="2032"/>
        <v>17</v>
      </c>
      <c r="EQ402" s="212">
        <f t="shared" si="2033"/>
        <v>14</v>
      </c>
      <c r="ER402" s="212">
        <f t="shared" si="2034"/>
        <v>15</v>
      </c>
      <c r="ES402" s="212">
        <f t="shared" si="2035"/>
        <v>15</v>
      </c>
      <c r="ET402" s="264">
        <f t="shared" si="2036"/>
        <v>11</v>
      </c>
      <c r="EU402" s="212">
        <f t="shared" si="2037"/>
        <v>14</v>
      </c>
      <c r="EV402" s="212"/>
      <c r="EW402" s="212">
        <f t="shared" si="2038"/>
        <v>86</v>
      </c>
      <c r="EX402" s="212">
        <f t="shared" si="2039"/>
        <v>17</v>
      </c>
      <c r="EY402" s="212">
        <f t="shared" si="2040"/>
        <v>0</v>
      </c>
      <c r="EZ402" s="212">
        <f t="shared" ref="EZ402:FA402" si="2976">IF(ISEVEN($B402),EQ402,0)</f>
        <v>14</v>
      </c>
      <c r="FA402" s="212">
        <f t="shared" si="2976"/>
        <v>15</v>
      </c>
      <c r="FB402" s="212">
        <f t="shared" ref="FB402:FC402" si="2977">IF(ISODD($B402),ER402,0)</f>
        <v>0</v>
      </c>
      <c r="FC402" s="212">
        <f t="shared" si="2977"/>
        <v>0</v>
      </c>
      <c r="FD402" s="212">
        <f t="shared" si="2043"/>
        <v>15</v>
      </c>
      <c r="FE402" s="212">
        <f t="shared" si="2044"/>
        <v>0</v>
      </c>
      <c r="FF402" s="264">
        <f t="shared" ref="FF402:FG402" si="2978">IF(ISEVEN($B402),ET402,0)</f>
        <v>11</v>
      </c>
      <c r="FG402" s="212">
        <f t="shared" si="2978"/>
        <v>14</v>
      </c>
      <c r="FH402" s="212">
        <f t="shared" si="2046"/>
        <v>0</v>
      </c>
      <c r="FI402" s="212">
        <v>0</v>
      </c>
      <c r="FJ402" s="212">
        <v>0</v>
      </c>
      <c r="FK402" s="212"/>
      <c r="FL402" s="212"/>
      <c r="FM402" s="262">
        <v>86</v>
      </c>
    </row>
    <row r="403" spans="1:169" ht="15.75" customHeight="1" x14ac:dyDescent="0.2">
      <c r="A403" s="247">
        <v>390</v>
      </c>
      <c r="B403" s="266">
        <v>213423243393</v>
      </c>
      <c r="C403" s="266" t="s">
        <v>377</v>
      </c>
      <c r="D403" s="250"/>
      <c r="E403" s="267" t="s">
        <v>378</v>
      </c>
      <c r="F403" s="252">
        <f t="shared" si="1913"/>
        <v>2</v>
      </c>
      <c r="G403" s="252">
        <f t="shared" si="1914"/>
        <v>2</v>
      </c>
      <c r="H403" s="252">
        <f t="shared" si="1915"/>
        <v>2</v>
      </c>
      <c r="I403" s="252">
        <f t="shared" si="1916"/>
        <v>2</v>
      </c>
      <c r="J403" s="252">
        <f t="shared" si="1917"/>
        <v>2</v>
      </c>
      <c r="K403" s="252">
        <f t="shared" si="1918"/>
        <v>2</v>
      </c>
      <c r="L403" s="252">
        <f t="shared" si="1919"/>
        <v>2</v>
      </c>
      <c r="M403" s="252">
        <f t="shared" si="1920"/>
        <v>2</v>
      </c>
      <c r="N403" s="252">
        <f t="shared" si="1921"/>
        <v>2</v>
      </c>
      <c r="O403" s="253">
        <f t="shared" si="1922"/>
        <v>0</v>
      </c>
      <c r="P403" s="252">
        <f t="shared" si="1923"/>
        <v>13</v>
      </c>
      <c r="Q403" s="252">
        <f t="shared" si="1924"/>
        <v>0</v>
      </c>
      <c r="R403" s="252">
        <f t="shared" si="1925"/>
        <v>0</v>
      </c>
      <c r="S403" s="254">
        <f t="shared" si="1926"/>
        <v>0</v>
      </c>
      <c r="T403" s="255">
        <f t="shared" si="1927"/>
        <v>3</v>
      </c>
      <c r="U403" s="252">
        <f t="shared" si="1928"/>
        <v>0</v>
      </c>
      <c r="V403" s="252">
        <f t="shared" si="1929"/>
        <v>0</v>
      </c>
      <c r="W403" s="252">
        <f t="shared" si="1930"/>
        <v>0</v>
      </c>
      <c r="X403" s="254">
        <f t="shared" si="1931"/>
        <v>0</v>
      </c>
      <c r="Y403" s="256">
        <f t="shared" si="1932"/>
        <v>4</v>
      </c>
      <c r="Z403" s="252">
        <f t="shared" si="1933"/>
        <v>0</v>
      </c>
      <c r="AA403" s="252">
        <f t="shared" si="1934"/>
        <v>0</v>
      </c>
      <c r="AB403" s="252">
        <f t="shared" si="1935"/>
        <v>0</v>
      </c>
      <c r="AC403" s="254">
        <f t="shared" si="1936"/>
        <v>0</v>
      </c>
      <c r="AD403" s="255">
        <f t="shared" si="1937"/>
        <v>4</v>
      </c>
      <c r="AE403" s="252">
        <f t="shared" si="1938"/>
        <v>13</v>
      </c>
      <c r="AF403" s="252">
        <f t="shared" si="1939"/>
        <v>0</v>
      </c>
      <c r="AG403" s="252">
        <f t="shared" si="1940"/>
        <v>0</v>
      </c>
      <c r="AH403" s="254">
        <f t="shared" si="1941"/>
        <v>0</v>
      </c>
      <c r="AI403" s="257">
        <f t="shared" si="1942"/>
        <v>3</v>
      </c>
      <c r="AJ403" s="252">
        <f t="shared" si="1943"/>
        <v>11</v>
      </c>
      <c r="AK403" s="252">
        <f t="shared" si="1944"/>
        <v>0</v>
      </c>
      <c r="AL403" s="252">
        <f t="shared" si="1945"/>
        <v>0</v>
      </c>
      <c r="AM403" s="254">
        <f t="shared" si="1946"/>
        <v>0</v>
      </c>
      <c r="AN403" s="257">
        <f t="shared" si="1947"/>
        <v>3</v>
      </c>
      <c r="AO403" s="252">
        <f t="shared" si="1948"/>
        <v>0</v>
      </c>
      <c r="AP403" s="252">
        <f t="shared" si="1949"/>
        <v>0</v>
      </c>
      <c r="AQ403" s="252">
        <f t="shared" si="1950"/>
        <v>0</v>
      </c>
      <c r="AR403" s="254">
        <f t="shared" si="1951"/>
        <v>0</v>
      </c>
      <c r="AS403" s="257">
        <f t="shared" si="1952"/>
        <v>4</v>
      </c>
      <c r="AT403" s="252">
        <f t="shared" si="1953"/>
        <v>13</v>
      </c>
      <c r="AU403" s="252">
        <f t="shared" si="1954"/>
        <v>0</v>
      </c>
      <c r="AV403" s="252">
        <f t="shared" si="1955"/>
        <v>0</v>
      </c>
      <c r="AW403" s="254">
        <f t="shared" si="1956"/>
        <v>0</v>
      </c>
      <c r="AX403" s="258">
        <f t="shared" si="1957"/>
        <v>3</v>
      </c>
      <c r="AY403" s="252">
        <f t="shared" si="1958"/>
        <v>0</v>
      </c>
      <c r="AZ403" s="252">
        <f t="shared" si="1959"/>
        <v>0</v>
      </c>
      <c r="BA403" s="252">
        <f t="shared" si="1960"/>
        <v>0</v>
      </c>
      <c r="BB403" s="254">
        <f t="shared" si="1961"/>
        <v>0</v>
      </c>
      <c r="BC403" s="257">
        <f t="shared" si="1962"/>
        <v>4</v>
      </c>
      <c r="BD403" s="252">
        <f t="shared" si="1963"/>
        <v>0</v>
      </c>
      <c r="BE403" s="252">
        <f t="shared" si="1964"/>
        <v>0</v>
      </c>
      <c r="BF403" s="252">
        <f t="shared" si="1965"/>
        <v>0</v>
      </c>
      <c r="BG403" s="254">
        <f t="shared" si="1966"/>
        <v>0</v>
      </c>
      <c r="BH403" s="257">
        <f t="shared" si="1967"/>
        <v>4</v>
      </c>
      <c r="BI403" s="259">
        <f t="shared" si="1968"/>
        <v>7</v>
      </c>
      <c r="BJ403" s="252">
        <f t="shared" si="1969"/>
        <v>0</v>
      </c>
      <c r="BK403" s="252">
        <f t="shared" si="1970"/>
        <v>0</v>
      </c>
      <c r="BL403" s="254">
        <f t="shared" si="1971"/>
        <v>0</v>
      </c>
      <c r="BM403" s="260">
        <f t="shared" si="1972"/>
        <v>3</v>
      </c>
      <c r="BN403" s="252">
        <f t="shared" si="1973"/>
        <v>13</v>
      </c>
      <c r="BO403" s="252">
        <f t="shared" si="1974"/>
        <v>0</v>
      </c>
      <c r="BP403" s="252">
        <f t="shared" si="1975"/>
        <v>0</v>
      </c>
      <c r="BQ403" s="254">
        <f t="shared" si="1976"/>
        <v>0</v>
      </c>
      <c r="BR403" s="261">
        <f t="shared" si="1977"/>
        <v>3</v>
      </c>
      <c r="BS403" s="252">
        <f t="shared" si="1978"/>
        <v>0</v>
      </c>
      <c r="BT403" s="252">
        <f t="shared" si="1979"/>
        <v>0</v>
      </c>
      <c r="BU403" s="252">
        <f t="shared" si="1980"/>
        <v>0</v>
      </c>
      <c r="BV403" s="254">
        <f t="shared" si="1981"/>
        <v>0</v>
      </c>
      <c r="BW403" s="261">
        <f t="shared" si="1982"/>
        <v>4</v>
      </c>
      <c r="BX403" s="262">
        <v>88</v>
      </c>
      <c r="BY403" s="262">
        <v>88</v>
      </c>
      <c r="BZ403" s="246" t="e">
        <f t="shared" si="1983"/>
        <v>#VALUE!</v>
      </c>
      <c r="CA403" s="246">
        <f t="shared" si="1984"/>
        <v>20</v>
      </c>
      <c r="CB403" s="246" t="e">
        <f t="shared" si="1985"/>
        <v>#VALUE!</v>
      </c>
      <c r="CC403" s="246" t="e">
        <f t="shared" si="1986"/>
        <v>#VALUE!</v>
      </c>
      <c r="CD403" s="246" t="e">
        <f t="shared" si="1987"/>
        <v>#VALUE!</v>
      </c>
      <c r="CE403" s="246" t="e">
        <f t="shared" si="1988"/>
        <v>#VALUE!</v>
      </c>
      <c r="CF403" s="246" t="e">
        <f t="shared" si="1989"/>
        <v>#VALUE!</v>
      </c>
      <c r="CG403" s="246" t="e">
        <f t="shared" si="1990"/>
        <v>#VALUE!</v>
      </c>
      <c r="CH403" s="246" t="e">
        <f t="shared" si="1991"/>
        <v>#VALUE!</v>
      </c>
      <c r="CI403" s="246" t="e">
        <f t="shared" si="1992"/>
        <v>#VALUE!</v>
      </c>
      <c r="CJ403" s="246" t="e">
        <f t="shared" si="1993"/>
        <v>#VALUE!</v>
      </c>
      <c r="CK403" s="246" t="e">
        <f t="shared" si="1994"/>
        <v>#VALUE!</v>
      </c>
      <c r="CL403" s="246" t="e">
        <f t="shared" si="1995"/>
        <v>#VALUE!</v>
      </c>
      <c r="CM403" s="246" t="e">
        <f t="shared" si="1996"/>
        <v>#VALUE!</v>
      </c>
      <c r="CN403" s="246" t="e">
        <f t="shared" si="1997"/>
        <v>#VALUE!</v>
      </c>
      <c r="CO403" s="263" t="str">
        <f t="shared" si="1998"/>
        <v>2023PEC AI 249</v>
      </c>
      <c r="CP403" s="246" t="e">
        <f t="shared" si="1999"/>
        <v>#VALUE!</v>
      </c>
      <c r="CQ403" s="211"/>
      <c r="CR403" s="246">
        <f t="shared" si="2000"/>
        <v>20</v>
      </c>
      <c r="CS403" s="246" t="e">
        <f t="shared" si="2001"/>
        <v>#VALUE!</v>
      </c>
      <c r="CT403" s="246" t="e">
        <f t="shared" si="2002"/>
        <v>#VALUE!</v>
      </c>
      <c r="CU403" s="246" t="e">
        <f t="shared" si="2003"/>
        <v>#VALUE!</v>
      </c>
      <c r="CV403" s="246" t="e">
        <f t="shared" si="2004"/>
        <v>#VALUE!</v>
      </c>
      <c r="CW403" s="246" t="e">
        <f t="shared" si="2005"/>
        <v>#VALUE!</v>
      </c>
      <c r="CX403" s="246" t="e">
        <f t="shared" si="2006"/>
        <v>#VALUE!</v>
      </c>
      <c r="CY403" s="246" t="e">
        <f t="shared" si="2007"/>
        <v>#VALUE!</v>
      </c>
      <c r="CZ403" s="246" t="e">
        <f t="shared" si="2008"/>
        <v>#VALUE!</v>
      </c>
      <c r="DA403" s="246" t="e">
        <f t="shared" si="2009"/>
        <v>#VALUE!</v>
      </c>
      <c r="DB403" s="246" t="e">
        <f t="shared" si="2010"/>
        <v>#VALUE!</v>
      </c>
      <c r="DC403" s="246" t="e">
        <f t="shared" si="2011"/>
        <v>#VALUE!</v>
      </c>
      <c r="DD403" s="246" t="e">
        <f t="shared" si="2012"/>
        <v>#VALUE!</v>
      </c>
      <c r="DE403" s="212"/>
      <c r="DF403" s="212" t="e">
        <f t="shared" si="2013"/>
        <v>#VALUE!</v>
      </c>
      <c r="DG403" s="212"/>
      <c r="DH403" s="212"/>
      <c r="DI403" s="212"/>
      <c r="DJ403" s="212"/>
      <c r="DK403" s="212"/>
      <c r="DL403" s="212"/>
      <c r="DM403" s="212"/>
      <c r="DN403" s="212"/>
      <c r="DO403" s="212"/>
      <c r="DP403" s="212"/>
      <c r="DQ403" s="212"/>
      <c r="DR403" s="264">
        <f t="shared" si="2014"/>
        <v>88</v>
      </c>
      <c r="DS403" s="241">
        <f t="shared" si="2015"/>
        <v>18</v>
      </c>
      <c r="DT403" s="212">
        <f t="shared" si="2016"/>
        <v>13</v>
      </c>
      <c r="DU403" s="212">
        <f t="shared" si="2017"/>
        <v>13</v>
      </c>
      <c r="DV403" s="212">
        <f t="shared" si="2018"/>
        <v>11</v>
      </c>
      <c r="DW403" s="212">
        <f t="shared" si="2019"/>
        <v>13</v>
      </c>
      <c r="DX403" s="264">
        <f t="shared" si="2020"/>
        <v>7</v>
      </c>
      <c r="DY403" s="265">
        <f t="shared" si="2021"/>
        <v>13</v>
      </c>
      <c r="DZ403" s="212">
        <f t="shared" si="2022"/>
        <v>88</v>
      </c>
      <c r="EA403" s="212">
        <f t="shared" si="2023"/>
        <v>18</v>
      </c>
      <c r="EB403" s="212">
        <f t="shared" si="2024"/>
        <v>13</v>
      </c>
      <c r="EC403" s="212">
        <f t="shared" ref="EC403:ED403" si="2979">IF(ISEVEN($B403),DT403,0)</f>
        <v>0</v>
      </c>
      <c r="ED403" s="212">
        <f t="shared" si="2979"/>
        <v>0</v>
      </c>
      <c r="EE403" s="212">
        <f t="shared" ref="EE403:EF403" si="2980">IF(ISODD($B403),DU403,0)</f>
        <v>13</v>
      </c>
      <c r="EF403" s="212">
        <f t="shared" si="2980"/>
        <v>11</v>
      </c>
      <c r="EG403" s="212">
        <f t="shared" si="2027"/>
        <v>0</v>
      </c>
      <c r="EH403" s="212">
        <f t="shared" si="2028"/>
        <v>13</v>
      </c>
      <c r="EI403" s="212">
        <f t="shared" ref="EI403:EJ403" si="2981">IF(ISEVEN($B403),DW403,0)</f>
        <v>0</v>
      </c>
      <c r="EJ403" s="212">
        <f t="shared" si="2981"/>
        <v>0</v>
      </c>
      <c r="EK403" s="264">
        <f t="shared" ref="EK403:EL403" si="2982">IF(ISODD($B403),DX403,0)</f>
        <v>7</v>
      </c>
      <c r="EL403" s="212">
        <f t="shared" si="2982"/>
        <v>13</v>
      </c>
      <c r="EM403" s="212">
        <f t="shared" si="2031"/>
        <v>0</v>
      </c>
      <c r="EN403" s="212"/>
      <c r="EO403" s="212"/>
      <c r="EP403" s="241">
        <f t="shared" si="2032"/>
        <v>18</v>
      </c>
      <c r="EQ403" s="212">
        <f t="shared" si="2033"/>
        <v>15</v>
      </c>
      <c r="ER403" s="212">
        <f t="shared" si="2034"/>
        <v>15</v>
      </c>
      <c r="ES403" s="212">
        <f t="shared" si="2035"/>
        <v>14</v>
      </c>
      <c r="ET403" s="264">
        <f t="shared" si="2036"/>
        <v>12</v>
      </c>
      <c r="EU403" s="212">
        <f t="shared" si="2037"/>
        <v>14</v>
      </c>
      <c r="EV403" s="212"/>
      <c r="EW403" s="212">
        <f t="shared" si="2038"/>
        <v>88</v>
      </c>
      <c r="EX403" s="212">
        <f t="shared" si="2039"/>
        <v>18</v>
      </c>
      <c r="EY403" s="212">
        <f t="shared" si="2040"/>
        <v>15</v>
      </c>
      <c r="EZ403" s="212">
        <f t="shared" ref="EZ403:FA403" si="2983">IF(ISEVEN($B403),EQ403,0)</f>
        <v>0</v>
      </c>
      <c r="FA403" s="212">
        <f t="shared" si="2983"/>
        <v>0</v>
      </c>
      <c r="FB403" s="212">
        <f t="shared" ref="FB403:FC403" si="2984">IF(ISODD($B403),ER403,0)</f>
        <v>15</v>
      </c>
      <c r="FC403" s="212">
        <f t="shared" si="2984"/>
        <v>14</v>
      </c>
      <c r="FD403" s="212">
        <f t="shared" si="2043"/>
        <v>0</v>
      </c>
      <c r="FE403" s="264">
        <f t="shared" si="2044"/>
        <v>12</v>
      </c>
      <c r="FF403" s="212">
        <f t="shared" ref="FF403:FG403" si="2985">IF(ISEVEN($B403),ET403,0)</f>
        <v>0</v>
      </c>
      <c r="FG403" s="212">
        <f t="shared" si="2985"/>
        <v>0</v>
      </c>
      <c r="FH403" s="212">
        <f t="shared" si="2046"/>
        <v>14</v>
      </c>
      <c r="FI403" s="212">
        <v>0</v>
      </c>
      <c r="FJ403" s="212">
        <v>0</v>
      </c>
      <c r="FK403" s="212"/>
      <c r="FL403" s="212"/>
      <c r="FM403" s="262">
        <v>88</v>
      </c>
    </row>
    <row r="404" spans="1:169" ht="15.75" customHeight="1" x14ac:dyDescent="0.2">
      <c r="A404" s="268">
        <v>391</v>
      </c>
      <c r="B404" s="248">
        <v>213423243394</v>
      </c>
      <c r="C404" s="249" t="s">
        <v>676</v>
      </c>
      <c r="D404" s="250"/>
      <c r="E404" s="251" t="s">
        <v>677</v>
      </c>
      <c r="F404" s="252">
        <f t="shared" si="1913"/>
        <v>2</v>
      </c>
      <c r="G404" s="252">
        <f t="shared" si="1914"/>
        <v>2</v>
      </c>
      <c r="H404" s="252">
        <f t="shared" si="1915"/>
        <v>2</v>
      </c>
      <c r="I404" s="252">
        <f t="shared" si="1916"/>
        <v>2</v>
      </c>
      <c r="J404" s="252">
        <f t="shared" si="1917"/>
        <v>2</v>
      </c>
      <c r="K404" s="252">
        <f t="shared" si="1918"/>
        <v>2</v>
      </c>
      <c r="L404" s="252">
        <f t="shared" si="1919"/>
        <v>2</v>
      </c>
      <c r="M404" s="252">
        <f t="shared" si="1920"/>
        <v>2</v>
      </c>
      <c r="N404" s="252">
        <f t="shared" si="1921"/>
        <v>1</v>
      </c>
      <c r="O404" s="253">
        <f t="shared" si="1922"/>
        <v>0</v>
      </c>
      <c r="P404" s="252">
        <f t="shared" si="1923"/>
        <v>0</v>
      </c>
      <c r="Q404" s="252">
        <f t="shared" si="1924"/>
        <v>0</v>
      </c>
      <c r="R404" s="252">
        <f t="shared" si="1925"/>
        <v>0</v>
      </c>
      <c r="S404" s="254">
        <f t="shared" si="1926"/>
        <v>0</v>
      </c>
      <c r="T404" s="255">
        <f t="shared" si="1927"/>
        <v>4</v>
      </c>
      <c r="U404" s="252">
        <f t="shared" si="1928"/>
        <v>11</v>
      </c>
      <c r="V404" s="252">
        <f t="shared" si="1929"/>
        <v>0</v>
      </c>
      <c r="W404" s="252">
        <f t="shared" si="1930"/>
        <v>0</v>
      </c>
      <c r="X404" s="254">
        <f t="shared" si="1931"/>
        <v>0</v>
      </c>
      <c r="Y404" s="256">
        <f t="shared" si="1932"/>
        <v>3</v>
      </c>
      <c r="Z404" s="252">
        <f t="shared" si="1933"/>
        <v>12</v>
      </c>
      <c r="AA404" s="252">
        <f t="shared" si="1934"/>
        <v>0</v>
      </c>
      <c r="AB404" s="252">
        <f t="shared" si="1935"/>
        <v>0</v>
      </c>
      <c r="AC404" s="254">
        <f t="shared" si="1936"/>
        <v>0</v>
      </c>
      <c r="AD404" s="255">
        <f t="shared" si="1937"/>
        <v>3</v>
      </c>
      <c r="AE404" s="252">
        <f t="shared" si="1938"/>
        <v>0</v>
      </c>
      <c r="AF404" s="252">
        <f t="shared" si="1939"/>
        <v>0</v>
      </c>
      <c r="AG404" s="252">
        <f t="shared" si="1940"/>
        <v>0</v>
      </c>
      <c r="AH404" s="254">
        <f t="shared" si="1941"/>
        <v>0</v>
      </c>
      <c r="AI404" s="257">
        <f t="shared" si="1942"/>
        <v>4</v>
      </c>
      <c r="AJ404" s="252">
        <f t="shared" si="1943"/>
        <v>0</v>
      </c>
      <c r="AK404" s="252">
        <f t="shared" si="1944"/>
        <v>0</v>
      </c>
      <c r="AL404" s="252">
        <f t="shared" si="1945"/>
        <v>0</v>
      </c>
      <c r="AM404" s="254">
        <f t="shared" si="1946"/>
        <v>0</v>
      </c>
      <c r="AN404" s="257">
        <f t="shared" si="1947"/>
        <v>4</v>
      </c>
      <c r="AO404" s="252">
        <f t="shared" si="1948"/>
        <v>12</v>
      </c>
      <c r="AP404" s="252">
        <f t="shared" si="1949"/>
        <v>0</v>
      </c>
      <c r="AQ404" s="252">
        <f t="shared" si="1950"/>
        <v>0</v>
      </c>
      <c r="AR404" s="254">
        <f t="shared" si="1951"/>
        <v>0</v>
      </c>
      <c r="AS404" s="257">
        <f t="shared" si="1952"/>
        <v>3</v>
      </c>
      <c r="AT404" s="252">
        <f t="shared" si="1953"/>
        <v>0</v>
      </c>
      <c r="AU404" s="252">
        <f t="shared" si="1954"/>
        <v>0</v>
      </c>
      <c r="AV404" s="252">
        <f t="shared" si="1955"/>
        <v>0</v>
      </c>
      <c r="AW404" s="254">
        <f t="shared" si="1956"/>
        <v>0</v>
      </c>
      <c r="AX404" s="258">
        <f t="shared" si="1957"/>
        <v>4</v>
      </c>
      <c r="AY404" s="252">
        <f t="shared" si="1958"/>
        <v>12</v>
      </c>
      <c r="AZ404" s="252">
        <f t="shared" si="1959"/>
        <v>0</v>
      </c>
      <c r="BA404" s="252">
        <f t="shared" si="1960"/>
        <v>0</v>
      </c>
      <c r="BB404" s="254">
        <f t="shared" si="1961"/>
        <v>0</v>
      </c>
      <c r="BC404" s="257">
        <f t="shared" si="1962"/>
        <v>3</v>
      </c>
      <c r="BD404" s="259">
        <f t="shared" si="1963"/>
        <v>7</v>
      </c>
      <c r="BE404" s="252">
        <f t="shared" si="1964"/>
        <v>0</v>
      </c>
      <c r="BF404" s="252">
        <f t="shared" si="1965"/>
        <v>0</v>
      </c>
      <c r="BG404" s="254">
        <f t="shared" si="1966"/>
        <v>0</v>
      </c>
      <c r="BH404" s="257">
        <f t="shared" si="1967"/>
        <v>3</v>
      </c>
      <c r="BI404" s="252">
        <f t="shared" si="1968"/>
        <v>0</v>
      </c>
      <c r="BJ404" s="252">
        <f t="shared" si="1969"/>
        <v>0</v>
      </c>
      <c r="BK404" s="252">
        <f t="shared" si="1970"/>
        <v>0</v>
      </c>
      <c r="BL404" s="254">
        <f t="shared" si="1971"/>
        <v>0</v>
      </c>
      <c r="BM404" s="260">
        <f t="shared" si="1972"/>
        <v>4</v>
      </c>
      <c r="BN404" s="252">
        <f t="shared" si="1973"/>
        <v>0</v>
      </c>
      <c r="BO404" s="252">
        <f t="shared" si="1974"/>
        <v>0</v>
      </c>
      <c r="BP404" s="252">
        <f t="shared" si="1975"/>
        <v>0</v>
      </c>
      <c r="BQ404" s="254">
        <f t="shared" si="1976"/>
        <v>0</v>
      </c>
      <c r="BR404" s="261">
        <f t="shared" si="1977"/>
        <v>4</v>
      </c>
      <c r="BS404" s="252">
        <f t="shared" si="1978"/>
        <v>12</v>
      </c>
      <c r="BT404" s="252">
        <f t="shared" si="1979"/>
        <v>0</v>
      </c>
      <c r="BU404" s="252">
        <f t="shared" si="1980"/>
        <v>0</v>
      </c>
      <c r="BV404" s="254">
        <f t="shared" si="1981"/>
        <v>0</v>
      </c>
      <c r="BW404" s="261">
        <f t="shared" si="1982"/>
        <v>3</v>
      </c>
      <c r="BX404" s="262">
        <v>83</v>
      </c>
      <c r="BY404" s="262">
        <v>83</v>
      </c>
      <c r="BZ404" s="246" t="e">
        <f t="shared" si="1983"/>
        <v>#VALUE!</v>
      </c>
      <c r="CA404" s="246">
        <f t="shared" si="1984"/>
        <v>20</v>
      </c>
      <c r="CB404" s="246" t="e">
        <f t="shared" si="1985"/>
        <v>#VALUE!</v>
      </c>
      <c r="CC404" s="246" t="e">
        <f t="shared" si="1986"/>
        <v>#VALUE!</v>
      </c>
      <c r="CD404" s="246" t="e">
        <f t="shared" si="1987"/>
        <v>#VALUE!</v>
      </c>
      <c r="CE404" s="246" t="e">
        <f t="shared" si="1988"/>
        <v>#VALUE!</v>
      </c>
      <c r="CF404" s="246" t="e">
        <f t="shared" si="1989"/>
        <v>#VALUE!</v>
      </c>
      <c r="CG404" s="246" t="e">
        <f t="shared" si="1990"/>
        <v>#VALUE!</v>
      </c>
      <c r="CH404" s="246" t="e">
        <f t="shared" si="1991"/>
        <v>#VALUE!</v>
      </c>
      <c r="CI404" s="246" t="e">
        <f t="shared" si="1992"/>
        <v>#VALUE!</v>
      </c>
      <c r="CJ404" s="246" t="e">
        <f t="shared" si="1993"/>
        <v>#VALUE!</v>
      </c>
      <c r="CK404" s="246" t="e">
        <f t="shared" si="1994"/>
        <v>#VALUE!</v>
      </c>
      <c r="CL404" s="246" t="e">
        <f t="shared" si="1995"/>
        <v>#VALUE!</v>
      </c>
      <c r="CM404" s="246" t="e">
        <f t="shared" si="1996"/>
        <v>#VALUE!</v>
      </c>
      <c r="CN404" s="246" t="e">
        <f t="shared" si="1997"/>
        <v>#VALUE!</v>
      </c>
      <c r="CO404" s="263" t="str">
        <f t="shared" si="1998"/>
        <v>2023PEC AI 399</v>
      </c>
      <c r="CP404" s="246" t="e">
        <f t="shared" si="1999"/>
        <v>#VALUE!</v>
      </c>
      <c r="CQ404" s="211"/>
      <c r="CR404" s="246">
        <f t="shared" si="2000"/>
        <v>20</v>
      </c>
      <c r="CS404" s="246" t="e">
        <f t="shared" si="2001"/>
        <v>#VALUE!</v>
      </c>
      <c r="CT404" s="246" t="e">
        <f t="shared" si="2002"/>
        <v>#VALUE!</v>
      </c>
      <c r="CU404" s="246" t="e">
        <f t="shared" si="2003"/>
        <v>#VALUE!</v>
      </c>
      <c r="CV404" s="246" t="e">
        <f t="shared" si="2004"/>
        <v>#VALUE!</v>
      </c>
      <c r="CW404" s="246" t="e">
        <f t="shared" si="2005"/>
        <v>#VALUE!</v>
      </c>
      <c r="CX404" s="246" t="e">
        <f t="shared" si="2006"/>
        <v>#VALUE!</v>
      </c>
      <c r="CY404" s="246" t="e">
        <f t="shared" si="2007"/>
        <v>#VALUE!</v>
      </c>
      <c r="CZ404" s="246" t="e">
        <f t="shared" si="2008"/>
        <v>#VALUE!</v>
      </c>
      <c r="DA404" s="246" t="e">
        <f t="shared" si="2009"/>
        <v>#VALUE!</v>
      </c>
      <c r="DB404" s="246" t="e">
        <f t="shared" si="2010"/>
        <v>#VALUE!</v>
      </c>
      <c r="DC404" s="246" t="e">
        <f t="shared" si="2011"/>
        <v>#VALUE!</v>
      </c>
      <c r="DD404" s="246" t="e">
        <f t="shared" si="2012"/>
        <v>#VALUE!</v>
      </c>
      <c r="DE404" s="212"/>
      <c r="DF404" s="212" t="e">
        <f t="shared" si="2013"/>
        <v>#VALUE!</v>
      </c>
      <c r="DG404" s="212"/>
      <c r="DH404" s="212"/>
      <c r="DI404" s="212"/>
      <c r="DJ404" s="212"/>
      <c r="DK404" s="212"/>
      <c r="DL404" s="212"/>
      <c r="DM404" s="212"/>
      <c r="DN404" s="212"/>
      <c r="DO404" s="212"/>
      <c r="DP404" s="212"/>
      <c r="DQ404" s="212"/>
      <c r="DR404" s="264">
        <f t="shared" si="2014"/>
        <v>83</v>
      </c>
      <c r="DS404" s="241">
        <f t="shared" si="2015"/>
        <v>17</v>
      </c>
      <c r="DT404" s="212">
        <f t="shared" si="2016"/>
        <v>11</v>
      </c>
      <c r="DU404" s="212">
        <f t="shared" si="2017"/>
        <v>12</v>
      </c>
      <c r="DV404" s="212">
        <f t="shared" si="2018"/>
        <v>12</v>
      </c>
      <c r="DW404" s="212">
        <f t="shared" si="2019"/>
        <v>12</v>
      </c>
      <c r="DX404" s="264">
        <f t="shared" si="2020"/>
        <v>7</v>
      </c>
      <c r="DY404" s="265">
        <f t="shared" si="2021"/>
        <v>12</v>
      </c>
      <c r="DZ404" s="212">
        <f t="shared" si="2022"/>
        <v>83</v>
      </c>
      <c r="EA404" s="212">
        <f t="shared" si="2023"/>
        <v>17</v>
      </c>
      <c r="EB404" s="212">
        <f t="shared" si="2024"/>
        <v>0</v>
      </c>
      <c r="EC404" s="212">
        <f t="shared" ref="EC404:ED404" si="2986">IF(ISEVEN($B404),DT404,0)</f>
        <v>11</v>
      </c>
      <c r="ED404" s="212">
        <f t="shared" si="2986"/>
        <v>12</v>
      </c>
      <c r="EE404" s="212">
        <f t="shared" ref="EE404:EF404" si="2987">IF(ISODD($B404),DU404,0)</f>
        <v>0</v>
      </c>
      <c r="EF404" s="212">
        <f t="shared" si="2987"/>
        <v>0</v>
      </c>
      <c r="EG404" s="212">
        <f t="shared" si="2027"/>
        <v>12</v>
      </c>
      <c r="EH404" s="212">
        <f t="shared" si="2028"/>
        <v>0</v>
      </c>
      <c r="EI404" s="212">
        <f t="shared" ref="EI404:EJ404" si="2988">IF(ISEVEN($B404),DW404,0)</f>
        <v>12</v>
      </c>
      <c r="EJ404" s="264">
        <f t="shared" si="2988"/>
        <v>7</v>
      </c>
      <c r="EK404" s="212">
        <f t="shared" ref="EK404:EL404" si="2989">IF(ISODD($B404),DX404,0)</f>
        <v>0</v>
      </c>
      <c r="EL404" s="212">
        <f t="shared" si="2989"/>
        <v>0</v>
      </c>
      <c r="EM404" s="212">
        <f t="shared" si="2031"/>
        <v>12</v>
      </c>
      <c r="EN404" s="212"/>
      <c r="EO404" s="212"/>
      <c r="EP404" s="241">
        <f t="shared" si="2032"/>
        <v>17</v>
      </c>
      <c r="EQ404" s="212">
        <f t="shared" si="2033"/>
        <v>14</v>
      </c>
      <c r="ER404" s="212">
        <f t="shared" si="2034"/>
        <v>15</v>
      </c>
      <c r="ES404" s="212">
        <f t="shared" si="2035"/>
        <v>15</v>
      </c>
      <c r="ET404" s="264">
        <f t="shared" si="2036"/>
        <v>9</v>
      </c>
      <c r="EU404" s="212">
        <f t="shared" si="2037"/>
        <v>13</v>
      </c>
      <c r="EV404" s="212"/>
      <c r="EW404" s="212">
        <f t="shared" si="2038"/>
        <v>83</v>
      </c>
      <c r="EX404" s="212">
        <f t="shared" si="2039"/>
        <v>17</v>
      </c>
      <c r="EY404" s="212">
        <f t="shared" si="2040"/>
        <v>0</v>
      </c>
      <c r="EZ404" s="212">
        <f t="shared" ref="EZ404:FA404" si="2990">IF(ISEVEN($B404),EQ404,0)</f>
        <v>14</v>
      </c>
      <c r="FA404" s="212">
        <f t="shared" si="2990"/>
        <v>15</v>
      </c>
      <c r="FB404" s="212">
        <f t="shared" ref="FB404:FC404" si="2991">IF(ISODD($B404),ER404,0)</f>
        <v>0</v>
      </c>
      <c r="FC404" s="212">
        <f t="shared" si="2991"/>
        <v>0</v>
      </c>
      <c r="FD404" s="212">
        <f t="shared" si="2043"/>
        <v>15</v>
      </c>
      <c r="FE404" s="212">
        <f t="shared" si="2044"/>
        <v>0</v>
      </c>
      <c r="FF404" s="264">
        <f t="shared" ref="FF404:FG404" si="2992">IF(ISEVEN($B404),ET404,0)</f>
        <v>9</v>
      </c>
      <c r="FG404" s="212">
        <f t="shared" si="2992"/>
        <v>13</v>
      </c>
      <c r="FH404" s="212">
        <f t="shared" si="2046"/>
        <v>0</v>
      </c>
      <c r="FI404" s="212">
        <v>0</v>
      </c>
      <c r="FJ404" s="212">
        <v>0</v>
      </c>
      <c r="FK404" s="212"/>
      <c r="FL404" s="212"/>
      <c r="FM404" s="262">
        <v>83</v>
      </c>
    </row>
    <row r="405" spans="1:169" ht="15.75" customHeight="1" x14ac:dyDescent="0.2">
      <c r="A405" s="247">
        <v>392</v>
      </c>
      <c r="B405" s="248">
        <v>213423243395</v>
      </c>
      <c r="C405" s="249" t="s">
        <v>678</v>
      </c>
      <c r="D405" s="250"/>
      <c r="E405" s="251" t="s">
        <v>679</v>
      </c>
      <c r="F405" s="252">
        <f t="shared" si="1913"/>
        <v>2</v>
      </c>
      <c r="G405" s="252">
        <f t="shared" si="1914"/>
        <v>2</v>
      </c>
      <c r="H405" s="252">
        <f t="shared" si="1915"/>
        <v>2</v>
      </c>
      <c r="I405" s="252">
        <f t="shared" si="1916"/>
        <v>2</v>
      </c>
      <c r="J405" s="252">
        <f t="shared" si="1917"/>
        <v>2</v>
      </c>
      <c r="K405" s="252">
        <f t="shared" si="1918"/>
        <v>2</v>
      </c>
      <c r="L405" s="252">
        <f t="shared" si="1919"/>
        <v>2</v>
      </c>
      <c r="M405" s="252">
        <f t="shared" si="1920"/>
        <v>2</v>
      </c>
      <c r="N405" s="252">
        <f t="shared" si="1921"/>
        <v>0</v>
      </c>
      <c r="O405" s="253">
        <f t="shared" si="1922"/>
        <v>0</v>
      </c>
      <c r="P405" s="252">
        <f t="shared" si="1923"/>
        <v>12</v>
      </c>
      <c r="Q405" s="252">
        <f t="shared" si="1924"/>
        <v>0</v>
      </c>
      <c r="R405" s="252">
        <f t="shared" si="1925"/>
        <v>0</v>
      </c>
      <c r="S405" s="254">
        <f t="shared" si="1926"/>
        <v>0</v>
      </c>
      <c r="T405" s="255">
        <f t="shared" si="1927"/>
        <v>3</v>
      </c>
      <c r="U405" s="252">
        <f t="shared" si="1928"/>
        <v>0</v>
      </c>
      <c r="V405" s="252">
        <f t="shared" si="1929"/>
        <v>0</v>
      </c>
      <c r="W405" s="252">
        <f t="shared" si="1930"/>
        <v>0</v>
      </c>
      <c r="X405" s="254">
        <f t="shared" si="1931"/>
        <v>0</v>
      </c>
      <c r="Y405" s="256">
        <f t="shared" si="1932"/>
        <v>4</v>
      </c>
      <c r="Z405" s="252">
        <f t="shared" si="1933"/>
        <v>0</v>
      </c>
      <c r="AA405" s="252">
        <f t="shared" si="1934"/>
        <v>0</v>
      </c>
      <c r="AB405" s="252">
        <f t="shared" si="1935"/>
        <v>0</v>
      </c>
      <c r="AC405" s="254">
        <f t="shared" si="1936"/>
        <v>0</v>
      </c>
      <c r="AD405" s="255">
        <f t="shared" si="1937"/>
        <v>4</v>
      </c>
      <c r="AE405" s="252">
        <f t="shared" si="1938"/>
        <v>12</v>
      </c>
      <c r="AF405" s="252">
        <f t="shared" si="1939"/>
        <v>0</v>
      </c>
      <c r="AG405" s="252">
        <f t="shared" si="1940"/>
        <v>0</v>
      </c>
      <c r="AH405" s="254">
        <f t="shared" si="1941"/>
        <v>0</v>
      </c>
      <c r="AI405" s="257">
        <f t="shared" si="1942"/>
        <v>3</v>
      </c>
      <c r="AJ405" s="252">
        <f t="shared" si="1943"/>
        <v>10</v>
      </c>
      <c r="AK405" s="252">
        <f t="shared" si="1944"/>
        <v>0</v>
      </c>
      <c r="AL405" s="252">
        <f t="shared" si="1945"/>
        <v>0</v>
      </c>
      <c r="AM405" s="254">
        <f t="shared" si="1946"/>
        <v>0</v>
      </c>
      <c r="AN405" s="257">
        <f t="shared" si="1947"/>
        <v>3</v>
      </c>
      <c r="AO405" s="252">
        <f t="shared" si="1948"/>
        <v>0</v>
      </c>
      <c r="AP405" s="252">
        <f t="shared" si="1949"/>
        <v>0</v>
      </c>
      <c r="AQ405" s="252">
        <f t="shared" si="1950"/>
        <v>0</v>
      </c>
      <c r="AR405" s="254">
        <f t="shared" si="1951"/>
        <v>0</v>
      </c>
      <c r="AS405" s="257">
        <f t="shared" si="1952"/>
        <v>4</v>
      </c>
      <c r="AT405" s="252">
        <f t="shared" si="1953"/>
        <v>12</v>
      </c>
      <c r="AU405" s="252">
        <f t="shared" si="1954"/>
        <v>0</v>
      </c>
      <c r="AV405" s="252">
        <f t="shared" si="1955"/>
        <v>0</v>
      </c>
      <c r="AW405" s="254">
        <f t="shared" si="1956"/>
        <v>0</v>
      </c>
      <c r="AX405" s="258">
        <f t="shared" si="1957"/>
        <v>3</v>
      </c>
      <c r="AY405" s="252">
        <f t="shared" si="1958"/>
        <v>0</v>
      </c>
      <c r="AZ405" s="252">
        <f t="shared" si="1959"/>
        <v>0</v>
      </c>
      <c r="BA405" s="252">
        <f t="shared" si="1960"/>
        <v>0</v>
      </c>
      <c r="BB405" s="254">
        <f t="shared" si="1961"/>
        <v>0</v>
      </c>
      <c r="BC405" s="257">
        <f t="shared" si="1962"/>
        <v>4</v>
      </c>
      <c r="BD405" s="252">
        <f t="shared" si="1963"/>
        <v>0</v>
      </c>
      <c r="BE405" s="252">
        <f t="shared" si="1964"/>
        <v>0</v>
      </c>
      <c r="BF405" s="252">
        <f t="shared" si="1965"/>
        <v>0</v>
      </c>
      <c r="BG405" s="254">
        <f t="shared" si="1966"/>
        <v>0</v>
      </c>
      <c r="BH405" s="257">
        <f t="shared" si="1967"/>
        <v>4</v>
      </c>
      <c r="BI405" s="259">
        <f t="shared" si="1968"/>
        <v>8</v>
      </c>
      <c r="BJ405" s="252">
        <f t="shared" si="1969"/>
        <v>0</v>
      </c>
      <c r="BK405" s="252">
        <f t="shared" si="1970"/>
        <v>0</v>
      </c>
      <c r="BL405" s="254">
        <f t="shared" si="1971"/>
        <v>0</v>
      </c>
      <c r="BM405" s="260">
        <f t="shared" si="1972"/>
        <v>3</v>
      </c>
      <c r="BN405" s="252">
        <f t="shared" si="1973"/>
        <v>12</v>
      </c>
      <c r="BO405" s="252">
        <f t="shared" si="1974"/>
        <v>0</v>
      </c>
      <c r="BP405" s="252">
        <f t="shared" si="1975"/>
        <v>0</v>
      </c>
      <c r="BQ405" s="254">
        <f t="shared" si="1976"/>
        <v>0</v>
      </c>
      <c r="BR405" s="261">
        <f t="shared" si="1977"/>
        <v>3</v>
      </c>
      <c r="BS405" s="252">
        <f t="shared" si="1978"/>
        <v>0</v>
      </c>
      <c r="BT405" s="252">
        <f t="shared" si="1979"/>
        <v>0</v>
      </c>
      <c r="BU405" s="252">
        <f t="shared" si="1980"/>
        <v>0</v>
      </c>
      <c r="BV405" s="254">
        <f t="shared" si="1981"/>
        <v>0</v>
      </c>
      <c r="BW405" s="261">
        <f t="shared" si="1982"/>
        <v>4</v>
      </c>
      <c r="BX405" s="262">
        <v>82</v>
      </c>
      <c r="BY405" s="262">
        <v>82</v>
      </c>
      <c r="BZ405" s="246" t="e">
        <f t="shared" si="1983"/>
        <v>#VALUE!</v>
      </c>
      <c r="CA405" s="246">
        <f t="shared" si="1984"/>
        <v>20</v>
      </c>
      <c r="CB405" s="246" t="e">
        <f t="shared" si="1985"/>
        <v>#VALUE!</v>
      </c>
      <c r="CC405" s="246" t="e">
        <f t="shared" si="1986"/>
        <v>#VALUE!</v>
      </c>
      <c r="CD405" s="246" t="e">
        <f t="shared" si="1987"/>
        <v>#VALUE!</v>
      </c>
      <c r="CE405" s="246" t="e">
        <f t="shared" si="1988"/>
        <v>#VALUE!</v>
      </c>
      <c r="CF405" s="246" t="e">
        <f t="shared" si="1989"/>
        <v>#VALUE!</v>
      </c>
      <c r="CG405" s="246" t="e">
        <f t="shared" si="1990"/>
        <v>#VALUE!</v>
      </c>
      <c r="CH405" s="246" t="e">
        <f t="shared" si="1991"/>
        <v>#VALUE!</v>
      </c>
      <c r="CI405" s="246" t="e">
        <f t="shared" si="1992"/>
        <v>#VALUE!</v>
      </c>
      <c r="CJ405" s="246" t="e">
        <f t="shared" si="1993"/>
        <v>#VALUE!</v>
      </c>
      <c r="CK405" s="246" t="e">
        <f t="shared" si="1994"/>
        <v>#VALUE!</v>
      </c>
      <c r="CL405" s="246" t="e">
        <f t="shared" si="1995"/>
        <v>#VALUE!</v>
      </c>
      <c r="CM405" s="246" t="e">
        <f t="shared" si="1996"/>
        <v>#VALUE!</v>
      </c>
      <c r="CN405" s="246" t="e">
        <f t="shared" si="1997"/>
        <v>#VALUE!</v>
      </c>
      <c r="CO405" s="263" t="str">
        <f t="shared" si="1998"/>
        <v>2023PEC AI 400</v>
      </c>
      <c r="CP405" s="246" t="e">
        <f t="shared" si="1999"/>
        <v>#VALUE!</v>
      </c>
      <c r="CQ405" s="211"/>
      <c r="CR405" s="246">
        <f t="shared" si="2000"/>
        <v>20</v>
      </c>
      <c r="CS405" s="246" t="e">
        <f t="shared" si="2001"/>
        <v>#VALUE!</v>
      </c>
      <c r="CT405" s="246" t="e">
        <f t="shared" si="2002"/>
        <v>#VALUE!</v>
      </c>
      <c r="CU405" s="246" t="e">
        <f t="shared" si="2003"/>
        <v>#VALUE!</v>
      </c>
      <c r="CV405" s="246" t="e">
        <f t="shared" si="2004"/>
        <v>#VALUE!</v>
      </c>
      <c r="CW405" s="246" t="e">
        <f t="shared" si="2005"/>
        <v>#VALUE!</v>
      </c>
      <c r="CX405" s="246" t="e">
        <f t="shared" si="2006"/>
        <v>#VALUE!</v>
      </c>
      <c r="CY405" s="246" t="e">
        <f t="shared" si="2007"/>
        <v>#VALUE!</v>
      </c>
      <c r="CZ405" s="246" t="e">
        <f t="shared" si="2008"/>
        <v>#VALUE!</v>
      </c>
      <c r="DA405" s="246" t="e">
        <f t="shared" si="2009"/>
        <v>#VALUE!</v>
      </c>
      <c r="DB405" s="246" t="e">
        <f t="shared" si="2010"/>
        <v>#VALUE!</v>
      </c>
      <c r="DC405" s="246" t="e">
        <f t="shared" si="2011"/>
        <v>#VALUE!</v>
      </c>
      <c r="DD405" s="246" t="e">
        <f t="shared" si="2012"/>
        <v>#VALUE!</v>
      </c>
      <c r="DE405" s="212"/>
      <c r="DF405" s="212" t="e">
        <f t="shared" si="2013"/>
        <v>#VALUE!</v>
      </c>
      <c r="DG405" s="212"/>
      <c r="DH405" s="212"/>
      <c r="DI405" s="212"/>
      <c r="DJ405" s="212"/>
      <c r="DK405" s="212"/>
      <c r="DL405" s="212"/>
      <c r="DM405" s="212"/>
      <c r="DN405" s="212"/>
      <c r="DO405" s="212"/>
      <c r="DP405" s="212"/>
      <c r="DQ405" s="212"/>
      <c r="DR405" s="264">
        <f t="shared" si="2014"/>
        <v>82</v>
      </c>
      <c r="DS405" s="241">
        <f t="shared" si="2015"/>
        <v>16</v>
      </c>
      <c r="DT405" s="212">
        <f t="shared" si="2016"/>
        <v>12</v>
      </c>
      <c r="DU405" s="212">
        <f t="shared" si="2017"/>
        <v>12</v>
      </c>
      <c r="DV405" s="212">
        <f t="shared" si="2018"/>
        <v>10</v>
      </c>
      <c r="DW405" s="212">
        <f t="shared" si="2019"/>
        <v>12</v>
      </c>
      <c r="DX405" s="264">
        <f t="shared" si="2020"/>
        <v>8</v>
      </c>
      <c r="DY405" s="265">
        <f t="shared" si="2021"/>
        <v>12</v>
      </c>
      <c r="DZ405" s="212">
        <f t="shared" si="2022"/>
        <v>82</v>
      </c>
      <c r="EA405" s="212">
        <f t="shared" si="2023"/>
        <v>16</v>
      </c>
      <c r="EB405" s="212">
        <f t="shared" si="2024"/>
        <v>12</v>
      </c>
      <c r="EC405" s="212">
        <f t="shared" ref="EC405:ED405" si="2993">IF(ISEVEN($B405),DT405,0)</f>
        <v>0</v>
      </c>
      <c r="ED405" s="212">
        <f t="shared" si="2993"/>
        <v>0</v>
      </c>
      <c r="EE405" s="212">
        <f t="shared" ref="EE405:EF405" si="2994">IF(ISODD($B405),DU405,0)</f>
        <v>12</v>
      </c>
      <c r="EF405" s="212">
        <f t="shared" si="2994"/>
        <v>10</v>
      </c>
      <c r="EG405" s="212">
        <f t="shared" si="2027"/>
        <v>0</v>
      </c>
      <c r="EH405" s="212">
        <f t="shared" si="2028"/>
        <v>12</v>
      </c>
      <c r="EI405" s="212">
        <f t="shared" ref="EI405:EJ405" si="2995">IF(ISEVEN($B405),DW405,0)</f>
        <v>0</v>
      </c>
      <c r="EJ405" s="212">
        <f t="shared" si="2995"/>
        <v>0</v>
      </c>
      <c r="EK405" s="264">
        <f t="shared" ref="EK405:EL405" si="2996">IF(ISODD($B405),DX405,0)</f>
        <v>8</v>
      </c>
      <c r="EL405" s="212">
        <f t="shared" si="2996"/>
        <v>12</v>
      </c>
      <c r="EM405" s="212">
        <f t="shared" si="2031"/>
        <v>0</v>
      </c>
      <c r="EN405" s="212"/>
      <c r="EO405" s="212"/>
      <c r="EP405" s="241">
        <f t="shared" si="2032"/>
        <v>16</v>
      </c>
      <c r="EQ405" s="212">
        <f t="shared" si="2033"/>
        <v>14</v>
      </c>
      <c r="ER405" s="212">
        <f t="shared" si="2034"/>
        <v>14</v>
      </c>
      <c r="ES405" s="212">
        <f t="shared" si="2035"/>
        <v>13</v>
      </c>
      <c r="ET405" s="264">
        <f t="shared" si="2036"/>
        <v>12</v>
      </c>
      <c r="EU405" s="212">
        <f t="shared" si="2037"/>
        <v>13</v>
      </c>
      <c r="EV405" s="212"/>
      <c r="EW405" s="212">
        <f t="shared" si="2038"/>
        <v>82</v>
      </c>
      <c r="EX405" s="212">
        <f t="shared" si="2039"/>
        <v>16</v>
      </c>
      <c r="EY405" s="212">
        <f t="shared" si="2040"/>
        <v>14</v>
      </c>
      <c r="EZ405" s="212">
        <f t="shared" ref="EZ405:FA405" si="2997">IF(ISEVEN($B405),EQ405,0)</f>
        <v>0</v>
      </c>
      <c r="FA405" s="212">
        <f t="shared" si="2997"/>
        <v>0</v>
      </c>
      <c r="FB405" s="212">
        <f t="shared" ref="FB405:FC405" si="2998">IF(ISODD($B405),ER405,0)</f>
        <v>14</v>
      </c>
      <c r="FC405" s="212">
        <f t="shared" si="2998"/>
        <v>13</v>
      </c>
      <c r="FD405" s="212">
        <f t="shared" si="2043"/>
        <v>0</v>
      </c>
      <c r="FE405" s="264">
        <f t="shared" si="2044"/>
        <v>12</v>
      </c>
      <c r="FF405" s="212">
        <f t="shared" ref="FF405:FG405" si="2999">IF(ISEVEN($B405),ET405,0)</f>
        <v>0</v>
      </c>
      <c r="FG405" s="212">
        <f t="shared" si="2999"/>
        <v>0</v>
      </c>
      <c r="FH405" s="212">
        <f t="shared" si="2046"/>
        <v>13</v>
      </c>
      <c r="FI405" s="212">
        <v>0</v>
      </c>
      <c r="FJ405" s="212">
        <v>0</v>
      </c>
      <c r="FK405" s="212"/>
      <c r="FL405" s="212"/>
      <c r="FM405" s="262">
        <v>82</v>
      </c>
    </row>
    <row r="406" spans="1:169" ht="15.75" customHeight="1" x14ac:dyDescent="0.2">
      <c r="A406" s="268">
        <v>393</v>
      </c>
      <c r="B406" s="248">
        <v>213423243396</v>
      </c>
      <c r="C406" s="249" t="s">
        <v>680</v>
      </c>
      <c r="D406" s="250"/>
      <c r="E406" s="251" t="s">
        <v>681</v>
      </c>
      <c r="F406" s="252">
        <f t="shared" si="1913"/>
        <v>2</v>
      </c>
      <c r="G406" s="252">
        <f t="shared" si="1914"/>
        <v>2</v>
      </c>
      <c r="H406" s="252">
        <f t="shared" si="1915"/>
        <v>2</v>
      </c>
      <c r="I406" s="252">
        <f t="shared" si="1916"/>
        <v>2</v>
      </c>
      <c r="J406" s="252">
        <f t="shared" si="1917"/>
        <v>2</v>
      </c>
      <c r="K406" s="252">
        <f t="shared" si="1918"/>
        <v>2</v>
      </c>
      <c r="L406" s="252">
        <f t="shared" si="1919"/>
        <v>2</v>
      </c>
      <c r="M406" s="252">
        <f t="shared" si="1920"/>
        <v>2</v>
      </c>
      <c r="N406" s="252">
        <f t="shared" si="1921"/>
        <v>2</v>
      </c>
      <c r="O406" s="253">
        <f t="shared" si="1922"/>
        <v>2</v>
      </c>
      <c r="P406" s="252">
        <f t="shared" si="1923"/>
        <v>0</v>
      </c>
      <c r="Q406" s="252">
        <f t="shared" si="1924"/>
        <v>0</v>
      </c>
      <c r="R406" s="252">
        <f t="shared" si="1925"/>
        <v>0</v>
      </c>
      <c r="S406" s="254">
        <f t="shared" si="1926"/>
        <v>0</v>
      </c>
      <c r="T406" s="255">
        <f t="shared" si="1927"/>
        <v>4</v>
      </c>
      <c r="U406" s="252">
        <f t="shared" si="1928"/>
        <v>16</v>
      </c>
      <c r="V406" s="252">
        <f t="shared" si="1929"/>
        <v>0</v>
      </c>
      <c r="W406" s="252">
        <f t="shared" si="1930"/>
        <v>0</v>
      </c>
      <c r="X406" s="254">
        <f t="shared" si="1931"/>
        <v>0</v>
      </c>
      <c r="Y406" s="256">
        <f t="shared" si="1932"/>
        <v>3</v>
      </c>
      <c r="Z406" s="252">
        <f t="shared" si="1933"/>
        <v>16</v>
      </c>
      <c r="AA406" s="252">
        <f t="shared" si="1934"/>
        <v>0</v>
      </c>
      <c r="AB406" s="252">
        <f t="shared" si="1935"/>
        <v>0</v>
      </c>
      <c r="AC406" s="254">
        <f t="shared" si="1936"/>
        <v>0</v>
      </c>
      <c r="AD406" s="255">
        <f t="shared" si="1937"/>
        <v>3</v>
      </c>
      <c r="AE406" s="252">
        <f t="shared" si="1938"/>
        <v>0</v>
      </c>
      <c r="AF406" s="252">
        <f t="shared" si="1939"/>
        <v>0</v>
      </c>
      <c r="AG406" s="252">
        <f t="shared" si="1940"/>
        <v>0</v>
      </c>
      <c r="AH406" s="254">
        <f t="shared" si="1941"/>
        <v>0</v>
      </c>
      <c r="AI406" s="257">
        <f t="shared" si="1942"/>
        <v>4</v>
      </c>
      <c r="AJ406" s="252">
        <f t="shared" si="1943"/>
        <v>0</v>
      </c>
      <c r="AK406" s="252">
        <f t="shared" si="1944"/>
        <v>0</v>
      </c>
      <c r="AL406" s="252">
        <f t="shared" si="1945"/>
        <v>0</v>
      </c>
      <c r="AM406" s="254">
        <f t="shared" si="1946"/>
        <v>0</v>
      </c>
      <c r="AN406" s="257">
        <f t="shared" si="1947"/>
        <v>4</v>
      </c>
      <c r="AO406" s="252">
        <f t="shared" si="1948"/>
        <v>16</v>
      </c>
      <c r="AP406" s="252">
        <f t="shared" si="1949"/>
        <v>0</v>
      </c>
      <c r="AQ406" s="252">
        <f t="shared" si="1950"/>
        <v>0</v>
      </c>
      <c r="AR406" s="254">
        <f t="shared" si="1951"/>
        <v>0</v>
      </c>
      <c r="AS406" s="257">
        <f t="shared" si="1952"/>
        <v>3</v>
      </c>
      <c r="AT406" s="252">
        <f t="shared" si="1953"/>
        <v>0</v>
      </c>
      <c r="AU406" s="252">
        <f t="shared" si="1954"/>
        <v>0</v>
      </c>
      <c r="AV406" s="252">
        <f t="shared" si="1955"/>
        <v>0</v>
      </c>
      <c r="AW406" s="254">
        <f t="shared" si="1956"/>
        <v>0</v>
      </c>
      <c r="AX406" s="258">
        <f t="shared" si="1957"/>
        <v>4</v>
      </c>
      <c r="AY406" s="252">
        <f t="shared" si="1958"/>
        <v>16</v>
      </c>
      <c r="AZ406" s="252">
        <f t="shared" si="1959"/>
        <v>0</v>
      </c>
      <c r="BA406" s="252">
        <f t="shared" si="1960"/>
        <v>0</v>
      </c>
      <c r="BB406" s="254">
        <f t="shared" si="1961"/>
        <v>0</v>
      </c>
      <c r="BC406" s="257">
        <f t="shared" si="1962"/>
        <v>3</v>
      </c>
      <c r="BD406" s="259">
        <f t="shared" si="1963"/>
        <v>1</v>
      </c>
      <c r="BE406" s="252">
        <f t="shared" si="1964"/>
        <v>0</v>
      </c>
      <c r="BF406" s="252">
        <f t="shared" si="1965"/>
        <v>0</v>
      </c>
      <c r="BG406" s="254">
        <f t="shared" si="1966"/>
        <v>0</v>
      </c>
      <c r="BH406" s="257">
        <f t="shared" si="1967"/>
        <v>3</v>
      </c>
      <c r="BI406" s="252">
        <f t="shared" si="1968"/>
        <v>0</v>
      </c>
      <c r="BJ406" s="252">
        <f t="shared" si="1969"/>
        <v>0</v>
      </c>
      <c r="BK406" s="252">
        <f t="shared" si="1970"/>
        <v>0</v>
      </c>
      <c r="BL406" s="254">
        <f t="shared" si="1971"/>
        <v>0</v>
      </c>
      <c r="BM406" s="260">
        <f t="shared" si="1972"/>
        <v>4</v>
      </c>
      <c r="BN406" s="252">
        <f t="shared" si="1973"/>
        <v>0</v>
      </c>
      <c r="BO406" s="252">
        <f t="shared" si="1974"/>
        <v>0</v>
      </c>
      <c r="BP406" s="252">
        <f t="shared" si="1975"/>
        <v>0</v>
      </c>
      <c r="BQ406" s="254">
        <f t="shared" si="1976"/>
        <v>0</v>
      </c>
      <c r="BR406" s="261">
        <f t="shared" si="1977"/>
        <v>4</v>
      </c>
      <c r="BS406" s="252">
        <f t="shared" si="1978"/>
        <v>15</v>
      </c>
      <c r="BT406" s="252">
        <f t="shared" si="1979"/>
        <v>0</v>
      </c>
      <c r="BU406" s="252">
        <f t="shared" si="1980"/>
        <v>0</v>
      </c>
      <c r="BV406" s="254">
        <f t="shared" si="1981"/>
        <v>0</v>
      </c>
      <c r="BW406" s="261">
        <f t="shared" si="1982"/>
        <v>3</v>
      </c>
      <c r="BX406" s="262">
        <v>100</v>
      </c>
      <c r="BY406" s="262">
        <v>100</v>
      </c>
      <c r="BZ406" s="246" t="e">
        <f t="shared" si="1983"/>
        <v>#VALUE!</v>
      </c>
      <c r="CA406" s="246">
        <f t="shared" si="1984"/>
        <v>20</v>
      </c>
      <c r="CB406" s="246" t="e">
        <f t="shared" si="1985"/>
        <v>#VALUE!</v>
      </c>
      <c r="CC406" s="246" t="e">
        <f t="shared" si="1986"/>
        <v>#VALUE!</v>
      </c>
      <c r="CD406" s="246" t="e">
        <f t="shared" si="1987"/>
        <v>#VALUE!</v>
      </c>
      <c r="CE406" s="246" t="e">
        <f t="shared" si="1988"/>
        <v>#VALUE!</v>
      </c>
      <c r="CF406" s="246" t="e">
        <f t="shared" si="1989"/>
        <v>#VALUE!</v>
      </c>
      <c r="CG406" s="246" t="e">
        <f t="shared" si="1990"/>
        <v>#VALUE!</v>
      </c>
      <c r="CH406" s="246" t="e">
        <f t="shared" si="1991"/>
        <v>#VALUE!</v>
      </c>
      <c r="CI406" s="246" t="e">
        <f t="shared" si="1992"/>
        <v>#VALUE!</v>
      </c>
      <c r="CJ406" s="246" t="e">
        <f t="shared" si="1993"/>
        <v>#VALUE!</v>
      </c>
      <c r="CK406" s="246" t="e">
        <f t="shared" si="1994"/>
        <v>#VALUE!</v>
      </c>
      <c r="CL406" s="246" t="e">
        <f t="shared" si="1995"/>
        <v>#VALUE!</v>
      </c>
      <c r="CM406" s="246" t="e">
        <f t="shared" si="1996"/>
        <v>#VALUE!</v>
      </c>
      <c r="CN406" s="246" t="e">
        <f t="shared" si="1997"/>
        <v>#VALUE!</v>
      </c>
      <c r="CO406" s="263" t="str">
        <f t="shared" si="1998"/>
        <v>2023PEC AI 401</v>
      </c>
      <c r="CP406" s="246" t="e">
        <f t="shared" si="1999"/>
        <v>#VALUE!</v>
      </c>
      <c r="CQ406" s="211"/>
      <c r="CR406" s="246">
        <f t="shared" si="2000"/>
        <v>20</v>
      </c>
      <c r="CS406" s="246" t="e">
        <f t="shared" si="2001"/>
        <v>#VALUE!</v>
      </c>
      <c r="CT406" s="246" t="e">
        <f t="shared" si="2002"/>
        <v>#VALUE!</v>
      </c>
      <c r="CU406" s="246" t="e">
        <f t="shared" si="2003"/>
        <v>#VALUE!</v>
      </c>
      <c r="CV406" s="246" t="e">
        <f t="shared" si="2004"/>
        <v>#VALUE!</v>
      </c>
      <c r="CW406" s="246" t="e">
        <f t="shared" si="2005"/>
        <v>#VALUE!</v>
      </c>
      <c r="CX406" s="246" t="e">
        <f t="shared" si="2006"/>
        <v>#VALUE!</v>
      </c>
      <c r="CY406" s="246" t="e">
        <f t="shared" si="2007"/>
        <v>#VALUE!</v>
      </c>
      <c r="CZ406" s="246" t="e">
        <f t="shared" si="2008"/>
        <v>#VALUE!</v>
      </c>
      <c r="DA406" s="246" t="e">
        <f t="shared" si="2009"/>
        <v>#VALUE!</v>
      </c>
      <c r="DB406" s="246" t="e">
        <f t="shared" si="2010"/>
        <v>#VALUE!</v>
      </c>
      <c r="DC406" s="246" t="e">
        <f t="shared" si="2011"/>
        <v>#VALUE!</v>
      </c>
      <c r="DD406" s="246" t="e">
        <f t="shared" si="2012"/>
        <v>#VALUE!</v>
      </c>
      <c r="DE406" s="212"/>
      <c r="DF406" s="212" t="e">
        <f t="shared" si="2013"/>
        <v>#VALUE!</v>
      </c>
      <c r="DG406" s="212"/>
      <c r="DH406" s="212"/>
      <c r="DI406" s="212"/>
      <c r="DJ406" s="212"/>
      <c r="DK406" s="212"/>
      <c r="DL406" s="212"/>
      <c r="DM406" s="212"/>
      <c r="DN406" s="212"/>
      <c r="DO406" s="212"/>
      <c r="DP406" s="212"/>
      <c r="DQ406" s="212"/>
      <c r="DR406" s="264">
        <f t="shared" si="2014"/>
        <v>100</v>
      </c>
      <c r="DS406" s="241">
        <f t="shared" si="2015"/>
        <v>20</v>
      </c>
      <c r="DT406" s="212">
        <f t="shared" si="2016"/>
        <v>16</v>
      </c>
      <c r="DU406" s="212">
        <f t="shared" si="2017"/>
        <v>16</v>
      </c>
      <c r="DV406" s="212">
        <f t="shared" si="2018"/>
        <v>16</v>
      </c>
      <c r="DW406" s="212">
        <f t="shared" si="2019"/>
        <v>16</v>
      </c>
      <c r="DX406" s="264">
        <f t="shared" si="2020"/>
        <v>1</v>
      </c>
      <c r="DY406" s="265">
        <f t="shared" si="2021"/>
        <v>15</v>
      </c>
      <c r="DZ406" s="212">
        <f t="shared" si="2022"/>
        <v>100</v>
      </c>
      <c r="EA406" s="212">
        <f t="shared" si="2023"/>
        <v>20</v>
      </c>
      <c r="EB406" s="212">
        <f t="shared" si="2024"/>
        <v>0</v>
      </c>
      <c r="EC406" s="212">
        <f t="shared" ref="EC406:ED406" si="3000">IF(ISEVEN($B406),DT406,0)</f>
        <v>16</v>
      </c>
      <c r="ED406" s="212">
        <f t="shared" si="3000"/>
        <v>16</v>
      </c>
      <c r="EE406" s="212">
        <f t="shared" ref="EE406:EF406" si="3001">IF(ISODD($B406),DU406,0)</f>
        <v>0</v>
      </c>
      <c r="EF406" s="212">
        <f t="shared" si="3001"/>
        <v>0</v>
      </c>
      <c r="EG406" s="212">
        <f t="shared" si="2027"/>
        <v>16</v>
      </c>
      <c r="EH406" s="212">
        <f t="shared" si="2028"/>
        <v>0</v>
      </c>
      <c r="EI406" s="212">
        <f t="shared" ref="EI406:EJ406" si="3002">IF(ISEVEN($B406),DW406,0)</f>
        <v>16</v>
      </c>
      <c r="EJ406" s="264">
        <f t="shared" si="3002"/>
        <v>1</v>
      </c>
      <c r="EK406" s="212">
        <f t="shared" ref="EK406:EL406" si="3003">IF(ISODD($B406),DX406,0)</f>
        <v>0</v>
      </c>
      <c r="EL406" s="212">
        <f t="shared" si="3003"/>
        <v>0</v>
      </c>
      <c r="EM406" s="212">
        <f t="shared" si="2031"/>
        <v>15</v>
      </c>
      <c r="EN406" s="212"/>
      <c r="EO406" s="212"/>
      <c r="EP406" s="241">
        <f t="shared" si="2032"/>
        <v>20</v>
      </c>
      <c r="EQ406" s="212">
        <f t="shared" si="2033"/>
        <v>16</v>
      </c>
      <c r="ER406" s="212">
        <f t="shared" si="2034"/>
        <v>16</v>
      </c>
      <c r="ES406" s="212">
        <f t="shared" si="2035"/>
        <v>16</v>
      </c>
      <c r="ET406" s="264">
        <f t="shared" si="2036"/>
        <v>16</v>
      </c>
      <c r="EU406" s="212">
        <f t="shared" si="2037"/>
        <v>16</v>
      </c>
      <c r="EV406" s="212"/>
      <c r="EW406" s="212">
        <f t="shared" si="2038"/>
        <v>100</v>
      </c>
      <c r="EX406" s="212">
        <f t="shared" si="2039"/>
        <v>20</v>
      </c>
      <c r="EY406" s="212">
        <f t="shared" si="2040"/>
        <v>0</v>
      </c>
      <c r="EZ406" s="212">
        <f t="shared" ref="EZ406:FA406" si="3004">IF(ISEVEN($B406),EQ406,0)</f>
        <v>16</v>
      </c>
      <c r="FA406" s="212">
        <f t="shared" si="3004"/>
        <v>16</v>
      </c>
      <c r="FB406" s="212">
        <f t="shared" ref="FB406:FC406" si="3005">IF(ISODD($B406),ER406,0)</f>
        <v>0</v>
      </c>
      <c r="FC406" s="212">
        <f t="shared" si="3005"/>
        <v>0</v>
      </c>
      <c r="FD406" s="212">
        <f t="shared" si="2043"/>
        <v>16</v>
      </c>
      <c r="FE406" s="212">
        <f t="shared" si="2044"/>
        <v>0</v>
      </c>
      <c r="FF406" s="264">
        <f t="shared" ref="FF406:FG406" si="3006">IF(ISEVEN($B406),ET406,0)</f>
        <v>16</v>
      </c>
      <c r="FG406" s="212">
        <f t="shared" si="3006"/>
        <v>16</v>
      </c>
      <c r="FH406" s="212">
        <f t="shared" si="2046"/>
        <v>0</v>
      </c>
      <c r="FI406" s="212">
        <v>0</v>
      </c>
      <c r="FJ406" s="212">
        <v>0</v>
      </c>
      <c r="FK406" s="212"/>
      <c r="FL406" s="212"/>
      <c r="FM406" s="262">
        <v>100</v>
      </c>
    </row>
    <row r="407" spans="1:169" ht="15.75" customHeight="1" x14ac:dyDescent="0.2">
      <c r="A407" s="247">
        <v>394</v>
      </c>
      <c r="B407" s="248">
        <v>213423243398</v>
      </c>
      <c r="C407" s="249" t="s">
        <v>682</v>
      </c>
      <c r="D407" s="250"/>
      <c r="E407" s="251" t="s">
        <v>683</v>
      </c>
      <c r="F407" s="252">
        <f t="shared" si="1913"/>
        <v>2</v>
      </c>
      <c r="G407" s="252">
        <f t="shared" si="1914"/>
        <v>2</v>
      </c>
      <c r="H407" s="252">
        <f t="shared" si="1915"/>
        <v>2</v>
      </c>
      <c r="I407" s="252">
        <f t="shared" si="1916"/>
        <v>2</v>
      </c>
      <c r="J407" s="252">
        <f t="shared" si="1917"/>
        <v>2</v>
      </c>
      <c r="K407" s="252">
        <f t="shared" si="1918"/>
        <v>1</v>
      </c>
      <c r="L407" s="252">
        <f t="shared" si="1919"/>
        <v>0</v>
      </c>
      <c r="M407" s="252">
        <f t="shared" si="1920"/>
        <v>0</v>
      </c>
      <c r="N407" s="252">
        <f t="shared" si="1921"/>
        <v>0</v>
      </c>
      <c r="O407" s="253">
        <f t="shared" si="1922"/>
        <v>0</v>
      </c>
      <c r="P407" s="252">
        <f t="shared" si="1923"/>
        <v>0</v>
      </c>
      <c r="Q407" s="252">
        <f t="shared" si="1924"/>
        <v>0</v>
      </c>
      <c r="R407" s="252">
        <f t="shared" si="1925"/>
        <v>0</v>
      </c>
      <c r="S407" s="254">
        <f t="shared" si="1926"/>
        <v>0</v>
      </c>
      <c r="T407" s="255">
        <f t="shared" si="1927"/>
        <v>4</v>
      </c>
      <c r="U407" s="252">
        <f t="shared" si="1928"/>
        <v>8</v>
      </c>
      <c r="V407" s="252">
        <f t="shared" si="1929"/>
        <v>0</v>
      </c>
      <c r="W407" s="252">
        <f t="shared" si="1930"/>
        <v>0</v>
      </c>
      <c r="X407" s="254">
        <f t="shared" si="1931"/>
        <v>0</v>
      </c>
      <c r="Y407" s="256">
        <f t="shared" si="1932"/>
        <v>3</v>
      </c>
      <c r="Z407" s="252">
        <f t="shared" si="1933"/>
        <v>8</v>
      </c>
      <c r="AA407" s="252">
        <f t="shared" si="1934"/>
        <v>0</v>
      </c>
      <c r="AB407" s="252">
        <f t="shared" si="1935"/>
        <v>0</v>
      </c>
      <c r="AC407" s="254">
        <f t="shared" si="1936"/>
        <v>0</v>
      </c>
      <c r="AD407" s="255">
        <f t="shared" si="1937"/>
        <v>3</v>
      </c>
      <c r="AE407" s="252">
        <f t="shared" si="1938"/>
        <v>0</v>
      </c>
      <c r="AF407" s="252">
        <f t="shared" si="1939"/>
        <v>0</v>
      </c>
      <c r="AG407" s="252">
        <f t="shared" si="1940"/>
        <v>0</v>
      </c>
      <c r="AH407" s="254">
        <f t="shared" si="1941"/>
        <v>0</v>
      </c>
      <c r="AI407" s="257">
        <f t="shared" si="1942"/>
        <v>4</v>
      </c>
      <c r="AJ407" s="252">
        <f t="shared" si="1943"/>
        <v>0</v>
      </c>
      <c r="AK407" s="252">
        <f t="shared" si="1944"/>
        <v>0</v>
      </c>
      <c r="AL407" s="252">
        <f t="shared" si="1945"/>
        <v>0</v>
      </c>
      <c r="AM407" s="254">
        <f t="shared" si="1946"/>
        <v>0</v>
      </c>
      <c r="AN407" s="257">
        <f t="shared" si="1947"/>
        <v>4</v>
      </c>
      <c r="AO407" s="252">
        <f t="shared" si="1948"/>
        <v>8</v>
      </c>
      <c r="AP407" s="252">
        <f t="shared" si="1949"/>
        <v>0</v>
      </c>
      <c r="AQ407" s="252">
        <f t="shared" si="1950"/>
        <v>0</v>
      </c>
      <c r="AR407" s="254">
        <f t="shared" si="1951"/>
        <v>0</v>
      </c>
      <c r="AS407" s="257">
        <f t="shared" si="1952"/>
        <v>3</v>
      </c>
      <c r="AT407" s="252">
        <f t="shared" si="1953"/>
        <v>0</v>
      </c>
      <c r="AU407" s="252">
        <f t="shared" si="1954"/>
        <v>0</v>
      </c>
      <c r="AV407" s="252">
        <f t="shared" si="1955"/>
        <v>0</v>
      </c>
      <c r="AW407" s="254">
        <f t="shared" si="1956"/>
        <v>0</v>
      </c>
      <c r="AX407" s="258">
        <f t="shared" si="1957"/>
        <v>4</v>
      </c>
      <c r="AY407" s="252">
        <f t="shared" si="1958"/>
        <v>8</v>
      </c>
      <c r="AZ407" s="252">
        <f t="shared" si="1959"/>
        <v>0</v>
      </c>
      <c r="BA407" s="252">
        <f t="shared" si="1960"/>
        <v>0</v>
      </c>
      <c r="BB407" s="254">
        <f t="shared" si="1961"/>
        <v>0</v>
      </c>
      <c r="BC407" s="257">
        <f t="shared" si="1962"/>
        <v>3</v>
      </c>
      <c r="BD407" s="259">
        <f t="shared" si="1963"/>
        <v>4</v>
      </c>
      <c r="BE407" s="252">
        <f t="shared" si="1964"/>
        <v>0</v>
      </c>
      <c r="BF407" s="252">
        <f t="shared" si="1965"/>
        <v>0</v>
      </c>
      <c r="BG407" s="254">
        <f t="shared" si="1966"/>
        <v>0</v>
      </c>
      <c r="BH407" s="257">
        <f t="shared" si="1967"/>
        <v>3</v>
      </c>
      <c r="BI407" s="252">
        <f t="shared" si="1968"/>
        <v>0</v>
      </c>
      <c r="BJ407" s="252">
        <f t="shared" si="1969"/>
        <v>0</v>
      </c>
      <c r="BK407" s="252">
        <f t="shared" si="1970"/>
        <v>0</v>
      </c>
      <c r="BL407" s="254">
        <f t="shared" si="1971"/>
        <v>0</v>
      </c>
      <c r="BM407" s="260">
        <f t="shared" si="1972"/>
        <v>4</v>
      </c>
      <c r="BN407" s="252">
        <f t="shared" si="1973"/>
        <v>0</v>
      </c>
      <c r="BO407" s="252">
        <f t="shared" si="1974"/>
        <v>0</v>
      </c>
      <c r="BP407" s="252">
        <f t="shared" si="1975"/>
        <v>0</v>
      </c>
      <c r="BQ407" s="254">
        <f t="shared" si="1976"/>
        <v>0</v>
      </c>
      <c r="BR407" s="261">
        <f t="shared" si="1977"/>
        <v>4</v>
      </c>
      <c r="BS407" s="252">
        <f t="shared" si="1978"/>
        <v>8</v>
      </c>
      <c r="BT407" s="252">
        <f t="shared" si="1979"/>
        <v>0</v>
      </c>
      <c r="BU407" s="252">
        <f t="shared" si="1980"/>
        <v>0</v>
      </c>
      <c r="BV407" s="254">
        <f t="shared" si="1981"/>
        <v>0</v>
      </c>
      <c r="BW407" s="261">
        <f t="shared" si="1982"/>
        <v>3</v>
      </c>
      <c r="BX407" s="262">
        <v>55</v>
      </c>
      <c r="BY407" s="262">
        <v>55</v>
      </c>
      <c r="BZ407" s="246" t="e">
        <f t="shared" si="1983"/>
        <v>#VALUE!</v>
      </c>
      <c r="CA407" s="246">
        <f t="shared" si="1984"/>
        <v>20</v>
      </c>
      <c r="CB407" s="246" t="e">
        <f t="shared" si="1985"/>
        <v>#VALUE!</v>
      </c>
      <c r="CC407" s="246" t="e">
        <f t="shared" si="1986"/>
        <v>#VALUE!</v>
      </c>
      <c r="CD407" s="246" t="e">
        <f t="shared" si="1987"/>
        <v>#VALUE!</v>
      </c>
      <c r="CE407" s="246" t="e">
        <f t="shared" si="1988"/>
        <v>#VALUE!</v>
      </c>
      <c r="CF407" s="246" t="e">
        <f t="shared" si="1989"/>
        <v>#VALUE!</v>
      </c>
      <c r="CG407" s="246" t="e">
        <f t="shared" si="1990"/>
        <v>#VALUE!</v>
      </c>
      <c r="CH407" s="246" t="e">
        <f t="shared" si="1991"/>
        <v>#VALUE!</v>
      </c>
      <c r="CI407" s="246" t="e">
        <f t="shared" si="1992"/>
        <v>#VALUE!</v>
      </c>
      <c r="CJ407" s="246" t="e">
        <f t="shared" si="1993"/>
        <v>#VALUE!</v>
      </c>
      <c r="CK407" s="246" t="e">
        <f t="shared" si="1994"/>
        <v>#VALUE!</v>
      </c>
      <c r="CL407" s="246" t="e">
        <f t="shared" si="1995"/>
        <v>#VALUE!</v>
      </c>
      <c r="CM407" s="246" t="e">
        <f t="shared" si="1996"/>
        <v>#VALUE!</v>
      </c>
      <c r="CN407" s="246" t="e">
        <f t="shared" si="1997"/>
        <v>#VALUE!</v>
      </c>
      <c r="CO407" s="263" t="str">
        <f t="shared" si="1998"/>
        <v>2023PEC AI 402</v>
      </c>
      <c r="CP407" s="246" t="e">
        <f t="shared" si="1999"/>
        <v>#VALUE!</v>
      </c>
      <c r="CQ407" s="211"/>
      <c r="CR407" s="246">
        <f t="shared" si="2000"/>
        <v>20</v>
      </c>
      <c r="CS407" s="246" t="e">
        <f t="shared" si="2001"/>
        <v>#VALUE!</v>
      </c>
      <c r="CT407" s="246" t="e">
        <f t="shared" si="2002"/>
        <v>#VALUE!</v>
      </c>
      <c r="CU407" s="246" t="e">
        <f t="shared" si="2003"/>
        <v>#VALUE!</v>
      </c>
      <c r="CV407" s="246" t="e">
        <f t="shared" si="2004"/>
        <v>#VALUE!</v>
      </c>
      <c r="CW407" s="246" t="e">
        <f t="shared" si="2005"/>
        <v>#VALUE!</v>
      </c>
      <c r="CX407" s="246" t="e">
        <f t="shared" si="2006"/>
        <v>#VALUE!</v>
      </c>
      <c r="CY407" s="246" t="e">
        <f t="shared" si="2007"/>
        <v>#VALUE!</v>
      </c>
      <c r="CZ407" s="246" t="e">
        <f t="shared" si="2008"/>
        <v>#VALUE!</v>
      </c>
      <c r="DA407" s="246" t="e">
        <f t="shared" si="2009"/>
        <v>#VALUE!</v>
      </c>
      <c r="DB407" s="246" t="e">
        <f t="shared" si="2010"/>
        <v>#VALUE!</v>
      </c>
      <c r="DC407" s="246" t="e">
        <f t="shared" si="2011"/>
        <v>#VALUE!</v>
      </c>
      <c r="DD407" s="246" t="e">
        <f t="shared" si="2012"/>
        <v>#VALUE!</v>
      </c>
      <c r="DE407" s="212"/>
      <c r="DF407" s="212" t="e">
        <f t="shared" si="2013"/>
        <v>#VALUE!</v>
      </c>
      <c r="DG407" s="212"/>
      <c r="DH407" s="212"/>
      <c r="DI407" s="212"/>
      <c r="DJ407" s="212"/>
      <c r="DK407" s="212"/>
      <c r="DL407" s="212"/>
      <c r="DM407" s="212"/>
      <c r="DN407" s="212"/>
      <c r="DO407" s="212"/>
      <c r="DP407" s="212"/>
      <c r="DQ407" s="212"/>
      <c r="DR407" s="264">
        <f t="shared" si="2014"/>
        <v>55</v>
      </c>
      <c r="DS407" s="241">
        <f t="shared" si="2015"/>
        <v>11</v>
      </c>
      <c r="DT407" s="212">
        <f t="shared" si="2016"/>
        <v>8</v>
      </c>
      <c r="DU407" s="212">
        <f t="shared" si="2017"/>
        <v>8</v>
      </c>
      <c r="DV407" s="212">
        <f t="shared" si="2018"/>
        <v>8</v>
      </c>
      <c r="DW407" s="212">
        <f t="shared" si="2019"/>
        <v>8</v>
      </c>
      <c r="DX407" s="264">
        <f t="shared" si="2020"/>
        <v>4</v>
      </c>
      <c r="DY407" s="265">
        <f t="shared" si="2021"/>
        <v>8</v>
      </c>
      <c r="DZ407" s="212">
        <f t="shared" si="2022"/>
        <v>55</v>
      </c>
      <c r="EA407" s="212">
        <f t="shared" si="2023"/>
        <v>11</v>
      </c>
      <c r="EB407" s="212">
        <f t="shared" si="2024"/>
        <v>0</v>
      </c>
      <c r="EC407" s="212">
        <f t="shared" ref="EC407:ED407" si="3007">IF(ISEVEN($B407),DT407,0)</f>
        <v>8</v>
      </c>
      <c r="ED407" s="212">
        <f t="shared" si="3007"/>
        <v>8</v>
      </c>
      <c r="EE407" s="212">
        <f t="shared" ref="EE407:EF407" si="3008">IF(ISODD($B407),DU407,0)</f>
        <v>0</v>
      </c>
      <c r="EF407" s="212">
        <f t="shared" si="3008"/>
        <v>0</v>
      </c>
      <c r="EG407" s="212">
        <f t="shared" si="2027"/>
        <v>8</v>
      </c>
      <c r="EH407" s="212">
        <f t="shared" si="2028"/>
        <v>0</v>
      </c>
      <c r="EI407" s="212">
        <f t="shared" ref="EI407:EJ407" si="3009">IF(ISEVEN($B407),DW407,0)</f>
        <v>8</v>
      </c>
      <c r="EJ407" s="264">
        <f t="shared" si="3009"/>
        <v>4</v>
      </c>
      <c r="EK407" s="212">
        <f t="shared" ref="EK407:EL407" si="3010">IF(ISODD($B407),DX407,0)</f>
        <v>0</v>
      </c>
      <c r="EL407" s="212">
        <f t="shared" si="3010"/>
        <v>0</v>
      </c>
      <c r="EM407" s="212">
        <f t="shared" si="2031"/>
        <v>8</v>
      </c>
      <c r="EN407" s="212"/>
      <c r="EO407" s="212"/>
      <c r="EP407" s="241">
        <f t="shared" si="2032"/>
        <v>11</v>
      </c>
      <c r="EQ407" s="212">
        <f t="shared" si="2033"/>
        <v>9</v>
      </c>
      <c r="ER407" s="212">
        <f t="shared" si="2034"/>
        <v>10</v>
      </c>
      <c r="ES407" s="212">
        <f t="shared" si="2035"/>
        <v>10</v>
      </c>
      <c r="ET407" s="264">
        <f t="shared" si="2036"/>
        <v>6</v>
      </c>
      <c r="EU407" s="212">
        <f t="shared" si="2037"/>
        <v>9</v>
      </c>
      <c r="EV407" s="212"/>
      <c r="EW407" s="212">
        <f t="shared" si="2038"/>
        <v>55</v>
      </c>
      <c r="EX407" s="212">
        <f t="shared" si="2039"/>
        <v>11</v>
      </c>
      <c r="EY407" s="212">
        <f t="shared" si="2040"/>
        <v>0</v>
      </c>
      <c r="EZ407" s="212">
        <f t="shared" ref="EZ407:FA407" si="3011">IF(ISEVEN($B407),EQ407,0)</f>
        <v>9</v>
      </c>
      <c r="FA407" s="212">
        <f t="shared" si="3011"/>
        <v>10</v>
      </c>
      <c r="FB407" s="212">
        <f t="shared" ref="FB407:FC407" si="3012">IF(ISODD($B407),ER407,0)</f>
        <v>0</v>
      </c>
      <c r="FC407" s="212">
        <f t="shared" si="3012"/>
        <v>0</v>
      </c>
      <c r="FD407" s="212">
        <f t="shared" si="2043"/>
        <v>10</v>
      </c>
      <c r="FE407" s="212">
        <f t="shared" si="2044"/>
        <v>0</v>
      </c>
      <c r="FF407" s="264">
        <f t="shared" ref="FF407:FG407" si="3013">IF(ISEVEN($B407),ET407,0)</f>
        <v>6</v>
      </c>
      <c r="FG407" s="212">
        <f t="shared" si="3013"/>
        <v>9</v>
      </c>
      <c r="FH407" s="212">
        <f t="shared" si="2046"/>
        <v>0</v>
      </c>
      <c r="FI407" s="212">
        <v>0</v>
      </c>
      <c r="FJ407" s="212">
        <v>0</v>
      </c>
      <c r="FK407" s="212"/>
      <c r="FL407" s="212"/>
      <c r="FM407" s="262">
        <v>55</v>
      </c>
    </row>
    <row r="408" spans="1:169" ht="15.75" customHeight="1" x14ac:dyDescent="0.2">
      <c r="A408" s="268">
        <v>395</v>
      </c>
      <c r="B408" s="266">
        <v>213423243398</v>
      </c>
      <c r="C408" s="266" t="s">
        <v>379</v>
      </c>
      <c r="D408" s="250"/>
      <c r="E408" s="267" t="s">
        <v>380</v>
      </c>
      <c r="F408" s="252">
        <f t="shared" si="1913"/>
        <v>2</v>
      </c>
      <c r="G408" s="252">
        <f t="shared" si="1914"/>
        <v>2</v>
      </c>
      <c r="H408" s="252">
        <f t="shared" si="1915"/>
        <v>2</v>
      </c>
      <c r="I408" s="252">
        <f t="shared" si="1916"/>
        <v>2</v>
      </c>
      <c r="J408" s="252">
        <f t="shared" si="1917"/>
        <v>2</v>
      </c>
      <c r="K408" s="252">
        <f t="shared" si="1918"/>
        <v>2</v>
      </c>
      <c r="L408" s="252">
        <f t="shared" si="1919"/>
        <v>1</v>
      </c>
      <c r="M408" s="252">
        <f t="shared" si="1920"/>
        <v>0</v>
      </c>
      <c r="N408" s="252">
        <f t="shared" si="1921"/>
        <v>0</v>
      </c>
      <c r="O408" s="253">
        <f t="shared" si="1922"/>
        <v>0</v>
      </c>
      <c r="P408" s="252">
        <f t="shared" si="1923"/>
        <v>0</v>
      </c>
      <c r="Q408" s="252">
        <f t="shared" si="1924"/>
        <v>0</v>
      </c>
      <c r="R408" s="252">
        <f t="shared" si="1925"/>
        <v>0</v>
      </c>
      <c r="S408" s="254">
        <f t="shared" si="1926"/>
        <v>0</v>
      </c>
      <c r="T408" s="255">
        <f t="shared" si="1927"/>
        <v>4</v>
      </c>
      <c r="U408" s="252">
        <f t="shared" si="1928"/>
        <v>9</v>
      </c>
      <c r="V408" s="252">
        <f t="shared" si="1929"/>
        <v>0</v>
      </c>
      <c r="W408" s="252">
        <f t="shared" si="1930"/>
        <v>0</v>
      </c>
      <c r="X408" s="254">
        <f t="shared" si="1931"/>
        <v>0</v>
      </c>
      <c r="Y408" s="256">
        <f t="shared" si="1932"/>
        <v>3</v>
      </c>
      <c r="Z408" s="252">
        <f t="shared" si="1933"/>
        <v>9</v>
      </c>
      <c r="AA408" s="252">
        <f t="shared" si="1934"/>
        <v>0</v>
      </c>
      <c r="AB408" s="252">
        <f t="shared" si="1935"/>
        <v>0</v>
      </c>
      <c r="AC408" s="254">
        <f t="shared" si="1936"/>
        <v>0</v>
      </c>
      <c r="AD408" s="255">
        <f t="shared" si="1937"/>
        <v>3</v>
      </c>
      <c r="AE408" s="252">
        <f t="shared" si="1938"/>
        <v>0</v>
      </c>
      <c r="AF408" s="252">
        <f t="shared" si="1939"/>
        <v>0</v>
      </c>
      <c r="AG408" s="252">
        <f t="shared" si="1940"/>
        <v>0</v>
      </c>
      <c r="AH408" s="254">
        <f t="shared" si="1941"/>
        <v>0</v>
      </c>
      <c r="AI408" s="257">
        <f t="shared" si="1942"/>
        <v>4</v>
      </c>
      <c r="AJ408" s="252">
        <f t="shared" si="1943"/>
        <v>0</v>
      </c>
      <c r="AK408" s="252">
        <f t="shared" si="1944"/>
        <v>0</v>
      </c>
      <c r="AL408" s="252">
        <f t="shared" si="1945"/>
        <v>0</v>
      </c>
      <c r="AM408" s="254">
        <f t="shared" si="1946"/>
        <v>0</v>
      </c>
      <c r="AN408" s="257">
        <f t="shared" si="1947"/>
        <v>4</v>
      </c>
      <c r="AO408" s="252">
        <f t="shared" si="1948"/>
        <v>9</v>
      </c>
      <c r="AP408" s="252">
        <f t="shared" si="1949"/>
        <v>0</v>
      </c>
      <c r="AQ408" s="252">
        <f t="shared" si="1950"/>
        <v>0</v>
      </c>
      <c r="AR408" s="254">
        <f t="shared" si="1951"/>
        <v>0</v>
      </c>
      <c r="AS408" s="257">
        <f t="shared" si="1952"/>
        <v>3</v>
      </c>
      <c r="AT408" s="252">
        <f t="shared" si="1953"/>
        <v>0</v>
      </c>
      <c r="AU408" s="252">
        <f t="shared" si="1954"/>
        <v>0</v>
      </c>
      <c r="AV408" s="252">
        <f t="shared" si="1955"/>
        <v>0</v>
      </c>
      <c r="AW408" s="254">
        <f t="shared" si="1956"/>
        <v>0</v>
      </c>
      <c r="AX408" s="258">
        <f t="shared" si="1957"/>
        <v>4</v>
      </c>
      <c r="AY408" s="252">
        <f t="shared" si="1958"/>
        <v>9</v>
      </c>
      <c r="AZ408" s="252">
        <f t="shared" si="1959"/>
        <v>0</v>
      </c>
      <c r="BA408" s="252">
        <f t="shared" si="1960"/>
        <v>0</v>
      </c>
      <c r="BB408" s="254">
        <f t="shared" si="1961"/>
        <v>0</v>
      </c>
      <c r="BC408" s="257">
        <f t="shared" si="1962"/>
        <v>3</v>
      </c>
      <c r="BD408" s="259">
        <f t="shared" si="1963"/>
        <v>5</v>
      </c>
      <c r="BE408" s="252">
        <f t="shared" si="1964"/>
        <v>0</v>
      </c>
      <c r="BF408" s="252">
        <f t="shared" si="1965"/>
        <v>0</v>
      </c>
      <c r="BG408" s="254">
        <f t="shared" si="1966"/>
        <v>0</v>
      </c>
      <c r="BH408" s="257">
        <f t="shared" si="1967"/>
        <v>3</v>
      </c>
      <c r="BI408" s="252">
        <f t="shared" si="1968"/>
        <v>0</v>
      </c>
      <c r="BJ408" s="252">
        <f t="shared" si="1969"/>
        <v>0</v>
      </c>
      <c r="BK408" s="252">
        <f t="shared" si="1970"/>
        <v>0</v>
      </c>
      <c r="BL408" s="254">
        <f t="shared" si="1971"/>
        <v>0</v>
      </c>
      <c r="BM408" s="260">
        <f t="shared" si="1972"/>
        <v>4</v>
      </c>
      <c r="BN408" s="252">
        <f t="shared" si="1973"/>
        <v>0</v>
      </c>
      <c r="BO408" s="252">
        <f t="shared" si="1974"/>
        <v>0</v>
      </c>
      <c r="BP408" s="252">
        <f t="shared" si="1975"/>
        <v>0</v>
      </c>
      <c r="BQ408" s="254">
        <f t="shared" si="1976"/>
        <v>0</v>
      </c>
      <c r="BR408" s="261">
        <f t="shared" si="1977"/>
        <v>4</v>
      </c>
      <c r="BS408" s="252">
        <f t="shared" si="1978"/>
        <v>10</v>
      </c>
      <c r="BT408" s="252">
        <f t="shared" si="1979"/>
        <v>0</v>
      </c>
      <c r="BU408" s="252">
        <f t="shared" si="1980"/>
        <v>0</v>
      </c>
      <c r="BV408" s="254">
        <f t="shared" si="1981"/>
        <v>0</v>
      </c>
      <c r="BW408" s="261">
        <f t="shared" si="1982"/>
        <v>3</v>
      </c>
      <c r="BX408" s="262">
        <v>64</v>
      </c>
      <c r="BY408" s="262">
        <v>64</v>
      </c>
      <c r="BZ408" s="246" t="e">
        <f t="shared" si="1983"/>
        <v>#VALUE!</v>
      </c>
      <c r="CA408" s="246">
        <f t="shared" si="1984"/>
        <v>20</v>
      </c>
      <c r="CB408" s="246" t="e">
        <f t="shared" si="1985"/>
        <v>#VALUE!</v>
      </c>
      <c r="CC408" s="246" t="e">
        <f t="shared" si="1986"/>
        <v>#VALUE!</v>
      </c>
      <c r="CD408" s="246" t="e">
        <f t="shared" si="1987"/>
        <v>#VALUE!</v>
      </c>
      <c r="CE408" s="246" t="e">
        <f t="shared" si="1988"/>
        <v>#VALUE!</v>
      </c>
      <c r="CF408" s="246" t="e">
        <f t="shared" si="1989"/>
        <v>#VALUE!</v>
      </c>
      <c r="CG408" s="246" t="e">
        <f t="shared" si="1990"/>
        <v>#VALUE!</v>
      </c>
      <c r="CH408" s="246" t="e">
        <f t="shared" si="1991"/>
        <v>#VALUE!</v>
      </c>
      <c r="CI408" s="246" t="e">
        <f t="shared" si="1992"/>
        <v>#VALUE!</v>
      </c>
      <c r="CJ408" s="246" t="e">
        <f t="shared" si="1993"/>
        <v>#VALUE!</v>
      </c>
      <c r="CK408" s="246" t="e">
        <f t="shared" si="1994"/>
        <v>#VALUE!</v>
      </c>
      <c r="CL408" s="246" t="e">
        <f t="shared" si="1995"/>
        <v>#VALUE!</v>
      </c>
      <c r="CM408" s="246" t="e">
        <f t="shared" si="1996"/>
        <v>#VALUE!</v>
      </c>
      <c r="CN408" s="246" t="e">
        <f t="shared" si="1997"/>
        <v>#VALUE!</v>
      </c>
      <c r="CO408" s="263" t="str">
        <f t="shared" si="1998"/>
        <v>2023PEC AI 250</v>
      </c>
      <c r="CP408" s="246" t="e">
        <f t="shared" si="1999"/>
        <v>#VALUE!</v>
      </c>
      <c r="CQ408" s="211"/>
      <c r="CR408" s="246">
        <f t="shared" si="2000"/>
        <v>20</v>
      </c>
      <c r="CS408" s="246" t="e">
        <f t="shared" si="2001"/>
        <v>#VALUE!</v>
      </c>
      <c r="CT408" s="246" t="e">
        <f t="shared" si="2002"/>
        <v>#VALUE!</v>
      </c>
      <c r="CU408" s="246" t="e">
        <f t="shared" si="2003"/>
        <v>#VALUE!</v>
      </c>
      <c r="CV408" s="246" t="e">
        <f t="shared" si="2004"/>
        <v>#VALUE!</v>
      </c>
      <c r="CW408" s="246" t="e">
        <f t="shared" si="2005"/>
        <v>#VALUE!</v>
      </c>
      <c r="CX408" s="246" t="e">
        <f t="shared" si="2006"/>
        <v>#VALUE!</v>
      </c>
      <c r="CY408" s="246" t="e">
        <f t="shared" si="2007"/>
        <v>#VALUE!</v>
      </c>
      <c r="CZ408" s="246" t="e">
        <f t="shared" si="2008"/>
        <v>#VALUE!</v>
      </c>
      <c r="DA408" s="246" t="e">
        <f t="shared" si="2009"/>
        <v>#VALUE!</v>
      </c>
      <c r="DB408" s="246" t="e">
        <f t="shared" si="2010"/>
        <v>#VALUE!</v>
      </c>
      <c r="DC408" s="246" t="e">
        <f t="shared" si="2011"/>
        <v>#VALUE!</v>
      </c>
      <c r="DD408" s="246" t="e">
        <f t="shared" si="2012"/>
        <v>#VALUE!</v>
      </c>
      <c r="DE408" s="212"/>
      <c r="DF408" s="212" t="e">
        <f t="shared" si="2013"/>
        <v>#VALUE!</v>
      </c>
      <c r="DG408" s="212"/>
      <c r="DH408" s="212"/>
      <c r="DI408" s="212"/>
      <c r="DJ408" s="212"/>
      <c r="DK408" s="212"/>
      <c r="DL408" s="212"/>
      <c r="DM408" s="212"/>
      <c r="DN408" s="212"/>
      <c r="DO408" s="212"/>
      <c r="DP408" s="212"/>
      <c r="DQ408" s="212"/>
      <c r="DR408" s="264">
        <f t="shared" si="2014"/>
        <v>64</v>
      </c>
      <c r="DS408" s="241">
        <f t="shared" si="2015"/>
        <v>13</v>
      </c>
      <c r="DT408" s="212">
        <f t="shared" si="2016"/>
        <v>9</v>
      </c>
      <c r="DU408" s="212">
        <f t="shared" si="2017"/>
        <v>9</v>
      </c>
      <c r="DV408" s="212">
        <f t="shared" si="2018"/>
        <v>9</v>
      </c>
      <c r="DW408" s="212">
        <f t="shared" si="2019"/>
        <v>9</v>
      </c>
      <c r="DX408" s="264">
        <f t="shared" si="2020"/>
        <v>5</v>
      </c>
      <c r="DY408" s="265">
        <f t="shared" si="2021"/>
        <v>10</v>
      </c>
      <c r="DZ408" s="212">
        <f t="shared" si="2022"/>
        <v>64</v>
      </c>
      <c r="EA408" s="212">
        <f t="shared" si="2023"/>
        <v>13</v>
      </c>
      <c r="EB408" s="212">
        <f t="shared" si="2024"/>
        <v>0</v>
      </c>
      <c r="EC408" s="212">
        <f t="shared" ref="EC408:ED408" si="3014">IF(ISEVEN($B408),DT408,0)</f>
        <v>9</v>
      </c>
      <c r="ED408" s="212">
        <f t="shared" si="3014"/>
        <v>9</v>
      </c>
      <c r="EE408" s="212">
        <f t="shared" ref="EE408:EF408" si="3015">IF(ISODD($B408),DU408,0)</f>
        <v>0</v>
      </c>
      <c r="EF408" s="212">
        <f t="shared" si="3015"/>
        <v>0</v>
      </c>
      <c r="EG408" s="212">
        <f t="shared" si="2027"/>
        <v>9</v>
      </c>
      <c r="EH408" s="212">
        <f t="shared" si="2028"/>
        <v>0</v>
      </c>
      <c r="EI408" s="212">
        <f t="shared" ref="EI408:EJ408" si="3016">IF(ISEVEN($B408),DW408,0)</f>
        <v>9</v>
      </c>
      <c r="EJ408" s="264">
        <f t="shared" si="3016"/>
        <v>5</v>
      </c>
      <c r="EK408" s="212">
        <f t="shared" ref="EK408:EL408" si="3017">IF(ISODD($B408),DX408,0)</f>
        <v>0</v>
      </c>
      <c r="EL408" s="212">
        <f t="shared" si="3017"/>
        <v>0</v>
      </c>
      <c r="EM408" s="212">
        <f t="shared" si="2031"/>
        <v>10</v>
      </c>
      <c r="EN408" s="212"/>
      <c r="EO408" s="212"/>
      <c r="EP408" s="241">
        <f t="shared" si="2032"/>
        <v>13</v>
      </c>
      <c r="EQ408" s="212">
        <f t="shared" si="2033"/>
        <v>11</v>
      </c>
      <c r="ER408" s="212">
        <f t="shared" si="2034"/>
        <v>11</v>
      </c>
      <c r="ES408" s="212">
        <f t="shared" si="2035"/>
        <v>11</v>
      </c>
      <c r="ET408" s="264">
        <f t="shared" si="2036"/>
        <v>8</v>
      </c>
      <c r="EU408" s="212">
        <f t="shared" si="2037"/>
        <v>10</v>
      </c>
      <c r="EV408" s="212"/>
      <c r="EW408" s="212">
        <f t="shared" si="2038"/>
        <v>64</v>
      </c>
      <c r="EX408" s="212">
        <f t="shared" si="2039"/>
        <v>13</v>
      </c>
      <c r="EY408" s="212">
        <f t="shared" si="2040"/>
        <v>0</v>
      </c>
      <c r="EZ408" s="212">
        <f t="shared" ref="EZ408:FA408" si="3018">IF(ISEVEN($B408),EQ408,0)</f>
        <v>11</v>
      </c>
      <c r="FA408" s="212">
        <f t="shared" si="3018"/>
        <v>11</v>
      </c>
      <c r="FB408" s="212">
        <f t="shared" ref="FB408:FC408" si="3019">IF(ISODD($B408),ER408,0)</f>
        <v>0</v>
      </c>
      <c r="FC408" s="212">
        <f t="shared" si="3019"/>
        <v>0</v>
      </c>
      <c r="FD408" s="212">
        <f t="shared" si="2043"/>
        <v>11</v>
      </c>
      <c r="FE408" s="212">
        <f t="shared" si="2044"/>
        <v>0</v>
      </c>
      <c r="FF408" s="264">
        <f t="shared" ref="FF408:FG408" si="3020">IF(ISEVEN($B408),ET408,0)</f>
        <v>8</v>
      </c>
      <c r="FG408" s="212">
        <f t="shared" si="3020"/>
        <v>10</v>
      </c>
      <c r="FH408" s="212">
        <f t="shared" si="2046"/>
        <v>0</v>
      </c>
      <c r="FI408" s="212">
        <v>0</v>
      </c>
      <c r="FJ408" s="212">
        <v>0</v>
      </c>
      <c r="FK408" s="212"/>
      <c r="FL408" s="212"/>
      <c r="FM408" s="262">
        <v>64</v>
      </c>
    </row>
    <row r="409" spans="1:169" ht="15.75" customHeight="1" x14ac:dyDescent="0.2">
      <c r="A409" s="247">
        <v>396</v>
      </c>
      <c r="B409" s="248">
        <v>213423243399</v>
      </c>
      <c r="C409" s="249" t="s">
        <v>684</v>
      </c>
      <c r="D409" s="250"/>
      <c r="E409" s="251" t="s">
        <v>685</v>
      </c>
      <c r="F409" s="252">
        <f t="shared" si="1913"/>
        <v>2</v>
      </c>
      <c r="G409" s="252">
        <f t="shared" si="1914"/>
        <v>2</v>
      </c>
      <c r="H409" s="252">
        <f t="shared" si="1915"/>
        <v>2</v>
      </c>
      <c r="I409" s="252">
        <f t="shared" si="1916"/>
        <v>2</v>
      </c>
      <c r="J409" s="252">
        <f t="shared" si="1917"/>
        <v>2</v>
      </c>
      <c r="K409" s="252">
        <f t="shared" si="1918"/>
        <v>0</v>
      </c>
      <c r="L409" s="252">
        <f t="shared" si="1919"/>
        <v>0</v>
      </c>
      <c r="M409" s="252">
        <f t="shared" si="1920"/>
        <v>0</v>
      </c>
      <c r="N409" s="252">
        <f t="shared" si="1921"/>
        <v>0</v>
      </c>
      <c r="O409" s="253">
        <f t="shared" si="1922"/>
        <v>0</v>
      </c>
      <c r="P409" s="252">
        <f t="shared" si="1923"/>
        <v>8</v>
      </c>
      <c r="Q409" s="252">
        <f t="shared" si="1924"/>
        <v>0</v>
      </c>
      <c r="R409" s="252">
        <f t="shared" si="1925"/>
        <v>0</v>
      </c>
      <c r="S409" s="254">
        <f t="shared" si="1926"/>
        <v>0</v>
      </c>
      <c r="T409" s="255">
        <f t="shared" si="1927"/>
        <v>3</v>
      </c>
      <c r="U409" s="252">
        <f t="shared" si="1928"/>
        <v>0</v>
      </c>
      <c r="V409" s="252">
        <f t="shared" si="1929"/>
        <v>0</v>
      </c>
      <c r="W409" s="252">
        <f t="shared" si="1930"/>
        <v>0</v>
      </c>
      <c r="X409" s="254">
        <f t="shared" si="1931"/>
        <v>0</v>
      </c>
      <c r="Y409" s="256">
        <f t="shared" si="1932"/>
        <v>4</v>
      </c>
      <c r="Z409" s="252">
        <f t="shared" si="1933"/>
        <v>0</v>
      </c>
      <c r="AA409" s="252">
        <f t="shared" si="1934"/>
        <v>0</v>
      </c>
      <c r="AB409" s="252">
        <f t="shared" si="1935"/>
        <v>0</v>
      </c>
      <c r="AC409" s="254">
        <f t="shared" si="1936"/>
        <v>0</v>
      </c>
      <c r="AD409" s="255">
        <f t="shared" si="1937"/>
        <v>4</v>
      </c>
      <c r="AE409" s="252">
        <f t="shared" si="1938"/>
        <v>8</v>
      </c>
      <c r="AF409" s="252">
        <f t="shared" si="1939"/>
        <v>0</v>
      </c>
      <c r="AG409" s="252">
        <f t="shared" si="1940"/>
        <v>0</v>
      </c>
      <c r="AH409" s="254">
        <f t="shared" si="1941"/>
        <v>0</v>
      </c>
      <c r="AI409" s="257">
        <f t="shared" si="1942"/>
        <v>3</v>
      </c>
      <c r="AJ409" s="252">
        <f t="shared" si="1943"/>
        <v>7</v>
      </c>
      <c r="AK409" s="252">
        <f t="shared" si="1944"/>
        <v>0</v>
      </c>
      <c r="AL409" s="252">
        <f t="shared" si="1945"/>
        <v>0</v>
      </c>
      <c r="AM409" s="254">
        <f t="shared" si="1946"/>
        <v>0</v>
      </c>
      <c r="AN409" s="257">
        <f t="shared" si="1947"/>
        <v>3</v>
      </c>
      <c r="AO409" s="252">
        <f t="shared" si="1948"/>
        <v>0</v>
      </c>
      <c r="AP409" s="252">
        <f t="shared" si="1949"/>
        <v>0</v>
      </c>
      <c r="AQ409" s="252">
        <f t="shared" si="1950"/>
        <v>0</v>
      </c>
      <c r="AR409" s="254">
        <f t="shared" si="1951"/>
        <v>0</v>
      </c>
      <c r="AS409" s="257">
        <f t="shared" si="1952"/>
        <v>4</v>
      </c>
      <c r="AT409" s="252">
        <f t="shared" si="1953"/>
        <v>8</v>
      </c>
      <c r="AU409" s="252">
        <f t="shared" si="1954"/>
        <v>0</v>
      </c>
      <c r="AV409" s="252">
        <f t="shared" si="1955"/>
        <v>0</v>
      </c>
      <c r="AW409" s="254">
        <f t="shared" si="1956"/>
        <v>0</v>
      </c>
      <c r="AX409" s="258">
        <f t="shared" si="1957"/>
        <v>3</v>
      </c>
      <c r="AY409" s="252">
        <f t="shared" si="1958"/>
        <v>0</v>
      </c>
      <c r="AZ409" s="252">
        <f t="shared" si="1959"/>
        <v>0</v>
      </c>
      <c r="BA409" s="252">
        <f t="shared" si="1960"/>
        <v>0</v>
      </c>
      <c r="BB409" s="254">
        <f t="shared" si="1961"/>
        <v>0</v>
      </c>
      <c r="BC409" s="257">
        <f t="shared" si="1962"/>
        <v>4</v>
      </c>
      <c r="BD409" s="252">
        <f t="shared" si="1963"/>
        <v>0</v>
      </c>
      <c r="BE409" s="252">
        <f t="shared" si="1964"/>
        <v>0</v>
      </c>
      <c r="BF409" s="252">
        <f t="shared" si="1965"/>
        <v>0</v>
      </c>
      <c r="BG409" s="254">
        <f t="shared" si="1966"/>
        <v>0</v>
      </c>
      <c r="BH409" s="257">
        <f t="shared" si="1967"/>
        <v>4</v>
      </c>
      <c r="BI409" s="259">
        <f t="shared" si="1968"/>
        <v>2</v>
      </c>
      <c r="BJ409" s="252">
        <f t="shared" si="1969"/>
        <v>0</v>
      </c>
      <c r="BK409" s="252">
        <f t="shared" si="1970"/>
        <v>0</v>
      </c>
      <c r="BL409" s="254">
        <f t="shared" si="1971"/>
        <v>0</v>
      </c>
      <c r="BM409" s="260">
        <f t="shared" si="1972"/>
        <v>3</v>
      </c>
      <c r="BN409" s="252">
        <f t="shared" si="1973"/>
        <v>8</v>
      </c>
      <c r="BO409" s="252">
        <f t="shared" si="1974"/>
        <v>0</v>
      </c>
      <c r="BP409" s="252">
        <f t="shared" si="1975"/>
        <v>0</v>
      </c>
      <c r="BQ409" s="254">
        <f t="shared" si="1976"/>
        <v>0</v>
      </c>
      <c r="BR409" s="261">
        <f t="shared" si="1977"/>
        <v>3</v>
      </c>
      <c r="BS409" s="252">
        <f t="shared" si="1978"/>
        <v>0</v>
      </c>
      <c r="BT409" s="252">
        <f t="shared" si="1979"/>
        <v>0</v>
      </c>
      <c r="BU409" s="252">
        <f t="shared" si="1980"/>
        <v>0</v>
      </c>
      <c r="BV409" s="254">
        <f t="shared" si="1981"/>
        <v>0</v>
      </c>
      <c r="BW409" s="261">
        <f t="shared" si="1982"/>
        <v>4</v>
      </c>
      <c r="BX409" s="262">
        <v>51</v>
      </c>
      <c r="BY409" s="262">
        <v>51</v>
      </c>
      <c r="BZ409" s="246" t="e">
        <f t="shared" si="1983"/>
        <v>#VALUE!</v>
      </c>
      <c r="CA409" s="246">
        <f t="shared" si="1984"/>
        <v>20</v>
      </c>
      <c r="CB409" s="246" t="e">
        <f t="shared" si="1985"/>
        <v>#VALUE!</v>
      </c>
      <c r="CC409" s="246" t="e">
        <f t="shared" si="1986"/>
        <v>#VALUE!</v>
      </c>
      <c r="CD409" s="246" t="e">
        <f t="shared" si="1987"/>
        <v>#VALUE!</v>
      </c>
      <c r="CE409" s="246" t="e">
        <f t="shared" si="1988"/>
        <v>#VALUE!</v>
      </c>
      <c r="CF409" s="246" t="e">
        <f t="shared" si="1989"/>
        <v>#VALUE!</v>
      </c>
      <c r="CG409" s="246" t="e">
        <f t="shared" si="1990"/>
        <v>#VALUE!</v>
      </c>
      <c r="CH409" s="246" t="e">
        <f t="shared" si="1991"/>
        <v>#VALUE!</v>
      </c>
      <c r="CI409" s="246" t="e">
        <f t="shared" si="1992"/>
        <v>#VALUE!</v>
      </c>
      <c r="CJ409" s="246" t="e">
        <f t="shared" si="1993"/>
        <v>#VALUE!</v>
      </c>
      <c r="CK409" s="246" t="e">
        <f t="shared" si="1994"/>
        <v>#VALUE!</v>
      </c>
      <c r="CL409" s="246" t="e">
        <f t="shared" si="1995"/>
        <v>#VALUE!</v>
      </c>
      <c r="CM409" s="246" t="e">
        <f t="shared" si="1996"/>
        <v>#VALUE!</v>
      </c>
      <c r="CN409" s="246" t="e">
        <f t="shared" si="1997"/>
        <v>#VALUE!</v>
      </c>
      <c r="CO409" s="263" t="str">
        <f t="shared" si="1998"/>
        <v>2023PEC AI 403</v>
      </c>
      <c r="CP409" s="246" t="e">
        <f t="shared" si="1999"/>
        <v>#VALUE!</v>
      </c>
      <c r="CQ409" s="211"/>
      <c r="CR409" s="246">
        <f t="shared" si="2000"/>
        <v>20</v>
      </c>
      <c r="CS409" s="246" t="e">
        <f t="shared" si="2001"/>
        <v>#VALUE!</v>
      </c>
      <c r="CT409" s="246" t="e">
        <f t="shared" si="2002"/>
        <v>#VALUE!</v>
      </c>
      <c r="CU409" s="246" t="e">
        <f t="shared" si="2003"/>
        <v>#VALUE!</v>
      </c>
      <c r="CV409" s="246" t="e">
        <f t="shared" si="2004"/>
        <v>#VALUE!</v>
      </c>
      <c r="CW409" s="246" t="e">
        <f t="shared" si="2005"/>
        <v>#VALUE!</v>
      </c>
      <c r="CX409" s="246" t="e">
        <f t="shared" si="2006"/>
        <v>#VALUE!</v>
      </c>
      <c r="CY409" s="246" t="e">
        <f t="shared" si="2007"/>
        <v>#VALUE!</v>
      </c>
      <c r="CZ409" s="246" t="e">
        <f t="shared" si="2008"/>
        <v>#VALUE!</v>
      </c>
      <c r="DA409" s="246" t="e">
        <f t="shared" si="2009"/>
        <v>#VALUE!</v>
      </c>
      <c r="DB409" s="246" t="e">
        <f t="shared" si="2010"/>
        <v>#VALUE!</v>
      </c>
      <c r="DC409" s="246" t="e">
        <f t="shared" si="2011"/>
        <v>#VALUE!</v>
      </c>
      <c r="DD409" s="246" t="e">
        <f t="shared" si="2012"/>
        <v>#VALUE!</v>
      </c>
      <c r="DE409" s="212"/>
      <c r="DF409" s="212" t="e">
        <f t="shared" si="2013"/>
        <v>#VALUE!</v>
      </c>
      <c r="DG409" s="212"/>
      <c r="DH409" s="212"/>
      <c r="DI409" s="212"/>
      <c r="DJ409" s="212"/>
      <c r="DK409" s="212"/>
      <c r="DL409" s="212"/>
      <c r="DM409" s="212"/>
      <c r="DN409" s="212"/>
      <c r="DO409" s="212"/>
      <c r="DP409" s="212"/>
      <c r="DQ409" s="212"/>
      <c r="DR409" s="264">
        <f t="shared" si="2014"/>
        <v>51</v>
      </c>
      <c r="DS409" s="241">
        <f t="shared" si="2015"/>
        <v>10</v>
      </c>
      <c r="DT409" s="212">
        <f t="shared" si="2016"/>
        <v>8</v>
      </c>
      <c r="DU409" s="212">
        <f t="shared" si="2017"/>
        <v>8</v>
      </c>
      <c r="DV409" s="212">
        <f t="shared" si="2018"/>
        <v>7</v>
      </c>
      <c r="DW409" s="212">
        <f t="shared" si="2019"/>
        <v>8</v>
      </c>
      <c r="DX409" s="264">
        <f t="shared" si="2020"/>
        <v>2</v>
      </c>
      <c r="DY409" s="265">
        <f t="shared" si="2021"/>
        <v>8</v>
      </c>
      <c r="DZ409" s="212">
        <f t="shared" si="2022"/>
        <v>51</v>
      </c>
      <c r="EA409" s="212">
        <f t="shared" si="2023"/>
        <v>10</v>
      </c>
      <c r="EB409" s="212">
        <f t="shared" si="2024"/>
        <v>8</v>
      </c>
      <c r="EC409" s="212">
        <f t="shared" ref="EC409:ED409" si="3021">IF(ISEVEN($B409),DT409,0)</f>
        <v>0</v>
      </c>
      <c r="ED409" s="212">
        <f t="shared" si="3021"/>
        <v>0</v>
      </c>
      <c r="EE409" s="212">
        <f t="shared" ref="EE409:EF409" si="3022">IF(ISODD($B409),DU409,0)</f>
        <v>8</v>
      </c>
      <c r="EF409" s="212">
        <f t="shared" si="3022"/>
        <v>7</v>
      </c>
      <c r="EG409" s="212">
        <f t="shared" si="2027"/>
        <v>0</v>
      </c>
      <c r="EH409" s="212">
        <f t="shared" si="2028"/>
        <v>8</v>
      </c>
      <c r="EI409" s="212">
        <f t="shared" ref="EI409:EJ409" si="3023">IF(ISEVEN($B409),DW409,0)</f>
        <v>0</v>
      </c>
      <c r="EJ409" s="212">
        <f t="shared" si="3023"/>
        <v>0</v>
      </c>
      <c r="EK409" s="264">
        <f t="shared" ref="EK409:EL409" si="3024">IF(ISODD($B409),DX409,0)</f>
        <v>2</v>
      </c>
      <c r="EL409" s="212">
        <f t="shared" si="3024"/>
        <v>8</v>
      </c>
      <c r="EM409" s="212">
        <f t="shared" si="2031"/>
        <v>0</v>
      </c>
      <c r="EN409" s="212"/>
      <c r="EO409" s="212"/>
      <c r="EP409" s="241">
        <f t="shared" si="2032"/>
        <v>10</v>
      </c>
      <c r="EQ409" s="212">
        <f t="shared" si="2033"/>
        <v>9</v>
      </c>
      <c r="ER409" s="212">
        <f t="shared" si="2034"/>
        <v>9</v>
      </c>
      <c r="ES409" s="212">
        <f t="shared" si="2035"/>
        <v>8</v>
      </c>
      <c r="ET409" s="264">
        <f t="shared" si="2036"/>
        <v>7</v>
      </c>
      <c r="EU409" s="212">
        <f t="shared" si="2037"/>
        <v>8</v>
      </c>
      <c r="EV409" s="212"/>
      <c r="EW409" s="212">
        <f t="shared" si="2038"/>
        <v>51</v>
      </c>
      <c r="EX409" s="212">
        <f t="shared" si="2039"/>
        <v>10</v>
      </c>
      <c r="EY409" s="212">
        <f t="shared" si="2040"/>
        <v>9</v>
      </c>
      <c r="EZ409" s="212">
        <f t="shared" ref="EZ409:FA409" si="3025">IF(ISEVEN($B409),EQ409,0)</f>
        <v>0</v>
      </c>
      <c r="FA409" s="212">
        <f t="shared" si="3025"/>
        <v>0</v>
      </c>
      <c r="FB409" s="212">
        <f t="shared" ref="FB409:FC409" si="3026">IF(ISODD($B409),ER409,0)</f>
        <v>9</v>
      </c>
      <c r="FC409" s="212">
        <f t="shared" si="3026"/>
        <v>8</v>
      </c>
      <c r="FD409" s="212">
        <f t="shared" si="2043"/>
        <v>0</v>
      </c>
      <c r="FE409" s="264">
        <f t="shared" si="2044"/>
        <v>7</v>
      </c>
      <c r="FF409" s="212">
        <f t="shared" ref="FF409:FG409" si="3027">IF(ISEVEN($B409),ET409,0)</f>
        <v>0</v>
      </c>
      <c r="FG409" s="212">
        <f t="shared" si="3027"/>
        <v>0</v>
      </c>
      <c r="FH409" s="212">
        <f t="shared" si="2046"/>
        <v>8</v>
      </c>
      <c r="FI409" s="212">
        <v>0</v>
      </c>
      <c r="FJ409" s="212">
        <v>0</v>
      </c>
      <c r="FK409" s="212"/>
      <c r="FL409" s="212"/>
      <c r="FM409" s="262">
        <v>51</v>
      </c>
    </row>
    <row r="410" spans="1:169" ht="15.75" customHeight="1" x14ac:dyDescent="0.2">
      <c r="A410" s="268">
        <v>398</v>
      </c>
      <c r="B410" s="248">
        <v>213423243400</v>
      </c>
      <c r="C410" s="249" t="s">
        <v>686</v>
      </c>
      <c r="D410" s="250"/>
      <c r="E410" s="251" t="s">
        <v>687</v>
      </c>
      <c r="F410" s="252">
        <f t="shared" si="1913"/>
        <v>2</v>
      </c>
      <c r="G410" s="252">
        <f t="shared" si="1914"/>
        <v>2</v>
      </c>
      <c r="H410" s="252">
        <f t="shared" si="1915"/>
        <v>2</v>
      </c>
      <c r="I410" s="252">
        <f t="shared" si="1916"/>
        <v>2</v>
      </c>
      <c r="J410" s="252">
        <f t="shared" si="1917"/>
        <v>2</v>
      </c>
      <c r="K410" s="252">
        <f t="shared" si="1918"/>
        <v>2</v>
      </c>
      <c r="L410" s="252">
        <f t="shared" si="1919"/>
        <v>1</v>
      </c>
      <c r="M410" s="252">
        <f t="shared" si="1920"/>
        <v>0</v>
      </c>
      <c r="N410" s="252">
        <f t="shared" si="1921"/>
        <v>0</v>
      </c>
      <c r="O410" s="253">
        <f t="shared" si="1922"/>
        <v>0</v>
      </c>
      <c r="P410" s="252">
        <f t="shared" si="1923"/>
        <v>0</v>
      </c>
      <c r="Q410" s="252">
        <f t="shared" si="1924"/>
        <v>0</v>
      </c>
      <c r="R410" s="252">
        <f t="shared" si="1925"/>
        <v>0</v>
      </c>
      <c r="S410" s="254">
        <f t="shared" si="1926"/>
        <v>0</v>
      </c>
      <c r="T410" s="255">
        <f t="shared" si="1927"/>
        <v>4</v>
      </c>
      <c r="U410" s="252">
        <f t="shared" si="1928"/>
        <v>9</v>
      </c>
      <c r="V410" s="252">
        <f t="shared" si="1929"/>
        <v>0</v>
      </c>
      <c r="W410" s="252">
        <f t="shared" si="1930"/>
        <v>0</v>
      </c>
      <c r="X410" s="254">
        <f t="shared" si="1931"/>
        <v>0</v>
      </c>
      <c r="Y410" s="256">
        <f t="shared" si="1932"/>
        <v>3</v>
      </c>
      <c r="Z410" s="252">
        <f t="shared" si="1933"/>
        <v>9</v>
      </c>
      <c r="AA410" s="252">
        <f t="shared" si="1934"/>
        <v>0</v>
      </c>
      <c r="AB410" s="252">
        <f t="shared" si="1935"/>
        <v>0</v>
      </c>
      <c r="AC410" s="254">
        <f t="shared" si="1936"/>
        <v>0</v>
      </c>
      <c r="AD410" s="255">
        <f t="shared" si="1937"/>
        <v>3</v>
      </c>
      <c r="AE410" s="252">
        <f t="shared" si="1938"/>
        <v>0</v>
      </c>
      <c r="AF410" s="252">
        <f t="shared" si="1939"/>
        <v>0</v>
      </c>
      <c r="AG410" s="252">
        <f t="shared" si="1940"/>
        <v>0</v>
      </c>
      <c r="AH410" s="254">
        <f t="shared" si="1941"/>
        <v>0</v>
      </c>
      <c r="AI410" s="257">
        <f t="shared" si="1942"/>
        <v>4</v>
      </c>
      <c r="AJ410" s="252">
        <f t="shared" si="1943"/>
        <v>0</v>
      </c>
      <c r="AK410" s="252">
        <f t="shared" si="1944"/>
        <v>0</v>
      </c>
      <c r="AL410" s="252">
        <f t="shared" si="1945"/>
        <v>0</v>
      </c>
      <c r="AM410" s="254">
        <f t="shared" si="1946"/>
        <v>0</v>
      </c>
      <c r="AN410" s="257">
        <f t="shared" si="1947"/>
        <v>4</v>
      </c>
      <c r="AO410" s="252">
        <f t="shared" si="1948"/>
        <v>9</v>
      </c>
      <c r="AP410" s="252">
        <f t="shared" si="1949"/>
        <v>0</v>
      </c>
      <c r="AQ410" s="252">
        <f t="shared" si="1950"/>
        <v>0</v>
      </c>
      <c r="AR410" s="254">
        <f t="shared" si="1951"/>
        <v>0</v>
      </c>
      <c r="AS410" s="257">
        <f t="shared" si="1952"/>
        <v>3</v>
      </c>
      <c r="AT410" s="252">
        <f t="shared" si="1953"/>
        <v>0</v>
      </c>
      <c r="AU410" s="252">
        <f t="shared" si="1954"/>
        <v>0</v>
      </c>
      <c r="AV410" s="252">
        <f t="shared" si="1955"/>
        <v>0</v>
      </c>
      <c r="AW410" s="254">
        <f t="shared" si="1956"/>
        <v>0</v>
      </c>
      <c r="AX410" s="258">
        <f t="shared" si="1957"/>
        <v>4</v>
      </c>
      <c r="AY410" s="252">
        <f t="shared" si="1958"/>
        <v>9</v>
      </c>
      <c r="AZ410" s="252">
        <f t="shared" si="1959"/>
        <v>0</v>
      </c>
      <c r="BA410" s="252">
        <f t="shared" si="1960"/>
        <v>0</v>
      </c>
      <c r="BB410" s="254">
        <f t="shared" si="1961"/>
        <v>0</v>
      </c>
      <c r="BC410" s="257">
        <f t="shared" si="1962"/>
        <v>3</v>
      </c>
      <c r="BD410" s="259">
        <f t="shared" si="1963"/>
        <v>5</v>
      </c>
      <c r="BE410" s="252">
        <f t="shared" si="1964"/>
        <v>0</v>
      </c>
      <c r="BF410" s="252">
        <f t="shared" si="1965"/>
        <v>0</v>
      </c>
      <c r="BG410" s="254">
        <f t="shared" si="1966"/>
        <v>0</v>
      </c>
      <c r="BH410" s="257">
        <f t="shared" si="1967"/>
        <v>3</v>
      </c>
      <c r="BI410" s="252">
        <f t="shared" si="1968"/>
        <v>0</v>
      </c>
      <c r="BJ410" s="252">
        <f t="shared" si="1969"/>
        <v>0</v>
      </c>
      <c r="BK410" s="252">
        <f t="shared" si="1970"/>
        <v>0</v>
      </c>
      <c r="BL410" s="254">
        <f t="shared" si="1971"/>
        <v>0</v>
      </c>
      <c r="BM410" s="260">
        <f t="shared" si="1972"/>
        <v>4</v>
      </c>
      <c r="BN410" s="252">
        <f t="shared" si="1973"/>
        <v>0</v>
      </c>
      <c r="BO410" s="252">
        <f t="shared" si="1974"/>
        <v>0</v>
      </c>
      <c r="BP410" s="252">
        <f t="shared" si="1975"/>
        <v>0</v>
      </c>
      <c r="BQ410" s="254">
        <f t="shared" si="1976"/>
        <v>0</v>
      </c>
      <c r="BR410" s="261">
        <f t="shared" si="1977"/>
        <v>4</v>
      </c>
      <c r="BS410" s="252">
        <f t="shared" si="1978"/>
        <v>9</v>
      </c>
      <c r="BT410" s="252">
        <f t="shared" si="1979"/>
        <v>0</v>
      </c>
      <c r="BU410" s="252">
        <f t="shared" si="1980"/>
        <v>0</v>
      </c>
      <c r="BV410" s="254">
        <f t="shared" si="1981"/>
        <v>0</v>
      </c>
      <c r="BW410" s="261">
        <f t="shared" si="1982"/>
        <v>3</v>
      </c>
      <c r="BX410" s="262">
        <v>63</v>
      </c>
      <c r="BY410" s="262">
        <v>63</v>
      </c>
      <c r="BZ410" s="246" t="e">
        <f t="shared" si="1983"/>
        <v>#VALUE!</v>
      </c>
      <c r="CA410" s="246">
        <f t="shared" si="1984"/>
        <v>20</v>
      </c>
      <c r="CB410" s="246" t="e">
        <f t="shared" si="1985"/>
        <v>#VALUE!</v>
      </c>
      <c r="CC410" s="246" t="e">
        <f t="shared" si="1986"/>
        <v>#VALUE!</v>
      </c>
      <c r="CD410" s="246" t="e">
        <f t="shared" si="1987"/>
        <v>#VALUE!</v>
      </c>
      <c r="CE410" s="246" t="e">
        <f t="shared" si="1988"/>
        <v>#VALUE!</v>
      </c>
      <c r="CF410" s="246" t="e">
        <f t="shared" si="1989"/>
        <v>#VALUE!</v>
      </c>
      <c r="CG410" s="246" t="e">
        <f t="shared" si="1990"/>
        <v>#VALUE!</v>
      </c>
      <c r="CH410" s="246" t="e">
        <f t="shared" si="1991"/>
        <v>#VALUE!</v>
      </c>
      <c r="CI410" s="246" t="e">
        <f t="shared" si="1992"/>
        <v>#VALUE!</v>
      </c>
      <c r="CJ410" s="246" t="e">
        <f t="shared" si="1993"/>
        <v>#VALUE!</v>
      </c>
      <c r="CK410" s="246" t="e">
        <f t="shared" si="1994"/>
        <v>#VALUE!</v>
      </c>
      <c r="CL410" s="246" t="e">
        <f t="shared" si="1995"/>
        <v>#VALUE!</v>
      </c>
      <c r="CM410" s="246" t="e">
        <f t="shared" si="1996"/>
        <v>#VALUE!</v>
      </c>
      <c r="CN410" s="246" t="e">
        <f t="shared" si="1997"/>
        <v>#VALUE!</v>
      </c>
      <c r="CO410" s="263" t="str">
        <f t="shared" si="1998"/>
        <v>2023PEC AI 404</v>
      </c>
      <c r="CP410" s="246" t="e">
        <f t="shared" si="1999"/>
        <v>#VALUE!</v>
      </c>
      <c r="CQ410" s="211"/>
      <c r="CR410" s="246">
        <f t="shared" si="2000"/>
        <v>20</v>
      </c>
      <c r="CS410" s="246" t="e">
        <f t="shared" si="2001"/>
        <v>#VALUE!</v>
      </c>
      <c r="CT410" s="246" t="e">
        <f t="shared" si="2002"/>
        <v>#VALUE!</v>
      </c>
      <c r="CU410" s="246" t="e">
        <f t="shared" si="2003"/>
        <v>#VALUE!</v>
      </c>
      <c r="CV410" s="246" t="e">
        <f t="shared" si="2004"/>
        <v>#VALUE!</v>
      </c>
      <c r="CW410" s="246" t="e">
        <f t="shared" si="2005"/>
        <v>#VALUE!</v>
      </c>
      <c r="CX410" s="246" t="e">
        <f t="shared" si="2006"/>
        <v>#VALUE!</v>
      </c>
      <c r="CY410" s="246" t="e">
        <f t="shared" si="2007"/>
        <v>#VALUE!</v>
      </c>
      <c r="CZ410" s="246" t="e">
        <f t="shared" si="2008"/>
        <v>#VALUE!</v>
      </c>
      <c r="DA410" s="246" t="e">
        <f t="shared" si="2009"/>
        <v>#VALUE!</v>
      </c>
      <c r="DB410" s="246" t="e">
        <f t="shared" si="2010"/>
        <v>#VALUE!</v>
      </c>
      <c r="DC410" s="246" t="e">
        <f t="shared" si="2011"/>
        <v>#VALUE!</v>
      </c>
      <c r="DD410" s="246" t="e">
        <f t="shared" si="2012"/>
        <v>#VALUE!</v>
      </c>
      <c r="DE410" s="212"/>
      <c r="DF410" s="212" t="e">
        <f t="shared" si="2013"/>
        <v>#VALUE!</v>
      </c>
      <c r="DG410" s="212"/>
      <c r="DH410" s="212"/>
      <c r="DI410" s="212"/>
      <c r="DJ410" s="212"/>
      <c r="DK410" s="212"/>
      <c r="DL410" s="212"/>
      <c r="DM410" s="212"/>
      <c r="DN410" s="212"/>
      <c r="DO410" s="212"/>
      <c r="DP410" s="212"/>
      <c r="DQ410" s="212"/>
      <c r="DR410" s="264">
        <f t="shared" si="2014"/>
        <v>63</v>
      </c>
      <c r="DS410" s="241">
        <f t="shared" si="2015"/>
        <v>13</v>
      </c>
      <c r="DT410" s="212">
        <f t="shared" si="2016"/>
        <v>9</v>
      </c>
      <c r="DU410" s="212">
        <f t="shared" si="2017"/>
        <v>9</v>
      </c>
      <c r="DV410" s="212">
        <f t="shared" si="2018"/>
        <v>9</v>
      </c>
      <c r="DW410" s="212">
        <f t="shared" si="2019"/>
        <v>9</v>
      </c>
      <c r="DX410" s="264">
        <f t="shared" si="2020"/>
        <v>5</v>
      </c>
      <c r="DY410" s="265">
        <f t="shared" si="2021"/>
        <v>9</v>
      </c>
      <c r="DZ410" s="212">
        <f t="shared" si="2022"/>
        <v>63</v>
      </c>
      <c r="EA410" s="212">
        <f t="shared" si="2023"/>
        <v>13</v>
      </c>
      <c r="EB410" s="212">
        <f t="shared" si="2024"/>
        <v>0</v>
      </c>
      <c r="EC410" s="212">
        <f t="shared" ref="EC410:ED410" si="3028">IF(ISEVEN($B410),DT410,0)</f>
        <v>9</v>
      </c>
      <c r="ED410" s="212">
        <f t="shared" si="3028"/>
        <v>9</v>
      </c>
      <c r="EE410" s="212">
        <f t="shared" ref="EE410:EF410" si="3029">IF(ISODD($B410),DU410,0)</f>
        <v>0</v>
      </c>
      <c r="EF410" s="212">
        <f t="shared" si="3029"/>
        <v>0</v>
      </c>
      <c r="EG410" s="212">
        <f t="shared" si="2027"/>
        <v>9</v>
      </c>
      <c r="EH410" s="212">
        <f t="shared" si="2028"/>
        <v>0</v>
      </c>
      <c r="EI410" s="212">
        <f t="shared" ref="EI410:EJ410" si="3030">IF(ISEVEN($B410),DW410,0)</f>
        <v>9</v>
      </c>
      <c r="EJ410" s="264">
        <f t="shared" si="3030"/>
        <v>5</v>
      </c>
      <c r="EK410" s="212">
        <f t="shared" ref="EK410:EL410" si="3031">IF(ISODD($B410),DX410,0)</f>
        <v>0</v>
      </c>
      <c r="EL410" s="212">
        <f t="shared" si="3031"/>
        <v>0</v>
      </c>
      <c r="EM410" s="212">
        <f t="shared" si="2031"/>
        <v>9</v>
      </c>
      <c r="EN410" s="212"/>
      <c r="EO410" s="212"/>
      <c r="EP410" s="241">
        <f t="shared" si="2032"/>
        <v>13</v>
      </c>
      <c r="EQ410" s="212">
        <f t="shared" si="2033"/>
        <v>11</v>
      </c>
      <c r="ER410" s="212">
        <f t="shared" si="2034"/>
        <v>11</v>
      </c>
      <c r="ES410" s="212">
        <f t="shared" si="2035"/>
        <v>11</v>
      </c>
      <c r="ET410" s="264">
        <f t="shared" si="2036"/>
        <v>7</v>
      </c>
      <c r="EU410" s="212">
        <f t="shared" si="2037"/>
        <v>10</v>
      </c>
      <c r="EV410" s="212"/>
      <c r="EW410" s="212">
        <f t="shared" si="2038"/>
        <v>63</v>
      </c>
      <c r="EX410" s="212">
        <f t="shared" si="2039"/>
        <v>13</v>
      </c>
      <c r="EY410" s="212">
        <f t="shared" si="2040"/>
        <v>0</v>
      </c>
      <c r="EZ410" s="212">
        <f t="shared" ref="EZ410:FA410" si="3032">IF(ISEVEN($B410),EQ410,0)</f>
        <v>11</v>
      </c>
      <c r="FA410" s="212">
        <f t="shared" si="3032"/>
        <v>11</v>
      </c>
      <c r="FB410" s="212">
        <f t="shared" ref="FB410:FC410" si="3033">IF(ISODD($B410),ER410,0)</f>
        <v>0</v>
      </c>
      <c r="FC410" s="212">
        <f t="shared" si="3033"/>
        <v>0</v>
      </c>
      <c r="FD410" s="212">
        <f t="shared" si="2043"/>
        <v>11</v>
      </c>
      <c r="FE410" s="212">
        <f t="shared" si="2044"/>
        <v>0</v>
      </c>
      <c r="FF410" s="264">
        <f t="shared" ref="FF410:FG410" si="3034">IF(ISEVEN($B410),ET410,0)</f>
        <v>7</v>
      </c>
      <c r="FG410" s="212">
        <f t="shared" si="3034"/>
        <v>10</v>
      </c>
      <c r="FH410" s="212">
        <f t="shared" si="2046"/>
        <v>0</v>
      </c>
      <c r="FI410" s="212">
        <v>0</v>
      </c>
      <c r="FJ410" s="212">
        <v>0</v>
      </c>
      <c r="FK410" s="212"/>
      <c r="FL410" s="212"/>
      <c r="FM410" s="262">
        <v>63</v>
      </c>
    </row>
    <row r="411" spans="1:169" ht="15.75" customHeight="1" x14ac:dyDescent="0.2">
      <c r="A411" s="247">
        <v>398</v>
      </c>
      <c r="B411" s="266">
        <v>213423243401</v>
      </c>
      <c r="C411" s="266" t="s">
        <v>381</v>
      </c>
      <c r="D411" s="250"/>
      <c r="E411" s="267" t="s">
        <v>382</v>
      </c>
      <c r="F411" s="252">
        <f t="shared" si="1913"/>
        <v>2</v>
      </c>
      <c r="G411" s="252">
        <f t="shared" si="1914"/>
        <v>2</v>
      </c>
      <c r="H411" s="252">
        <f t="shared" si="1915"/>
        <v>2</v>
      </c>
      <c r="I411" s="252">
        <f t="shared" si="1916"/>
        <v>1</v>
      </c>
      <c r="J411" s="252">
        <f t="shared" si="1917"/>
        <v>0</v>
      </c>
      <c r="K411" s="252">
        <f t="shared" si="1918"/>
        <v>0</v>
      </c>
      <c r="L411" s="252">
        <f t="shared" si="1919"/>
        <v>0</v>
      </c>
      <c r="M411" s="252">
        <f t="shared" si="1920"/>
        <v>0</v>
      </c>
      <c r="N411" s="252">
        <f t="shared" si="1921"/>
        <v>0</v>
      </c>
      <c r="O411" s="253">
        <f t="shared" si="1922"/>
        <v>0</v>
      </c>
      <c r="P411" s="252">
        <f t="shared" si="1923"/>
        <v>5</v>
      </c>
      <c r="Q411" s="252">
        <f t="shared" si="1924"/>
        <v>0</v>
      </c>
      <c r="R411" s="252">
        <f t="shared" si="1925"/>
        <v>0</v>
      </c>
      <c r="S411" s="254">
        <f t="shared" si="1926"/>
        <v>0</v>
      </c>
      <c r="T411" s="255">
        <f t="shared" si="1927"/>
        <v>3</v>
      </c>
      <c r="U411" s="252">
        <f t="shared" si="1928"/>
        <v>0</v>
      </c>
      <c r="V411" s="252">
        <f t="shared" si="1929"/>
        <v>0</v>
      </c>
      <c r="W411" s="252">
        <f t="shared" si="1930"/>
        <v>0</v>
      </c>
      <c r="X411" s="254">
        <f t="shared" si="1931"/>
        <v>0</v>
      </c>
      <c r="Y411" s="256">
        <f t="shared" si="1932"/>
        <v>4</v>
      </c>
      <c r="Z411" s="252">
        <f t="shared" si="1933"/>
        <v>0</v>
      </c>
      <c r="AA411" s="252">
        <f t="shared" si="1934"/>
        <v>0</v>
      </c>
      <c r="AB411" s="252">
        <f t="shared" si="1935"/>
        <v>0</v>
      </c>
      <c r="AC411" s="254">
        <f t="shared" si="1936"/>
        <v>0</v>
      </c>
      <c r="AD411" s="255">
        <f t="shared" si="1937"/>
        <v>4</v>
      </c>
      <c r="AE411" s="252">
        <f t="shared" si="1938"/>
        <v>5</v>
      </c>
      <c r="AF411" s="252">
        <f t="shared" si="1939"/>
        <v>0</v>
      </c>
      <c r="AG411" s="252">
        <f t="shared" si="1940"/>
        <v>0</v>
      </c>
      <c r="AH411" s="254">
        <f t="shared" si="1941"/>
        <v>0</v>
      </c>
      <c r="AI411" s="257">
        <f t="shared" si="1942"/>
        <v>3</v>
      </c>
      <c r="AJ411" s="252">
        <f t="shared" si="1943"/>
        <v>4</v>
      </c>
      <c r="AK411" s="252">
        <f t="shared" si="1944"/>
        <v>0</v>
      </c>
      <c r="AL411" s="252">
        <f t="shared" si="1945"/>
        <v>0</v>
      </c>
      <c r="AM411" s="254">
        <f t="shared" si="1946"/>
        <v>0</v>
      </c>
      <c r="AN411" s="257">
        <f t="shared" si="1947"/>
        <v>3</v>
      </c>
      <c r="AO411" s="252">
        <f t="shared" si="1948"/>
        <v>0</v>
      </c>
      <c r="AP411" s="252">
        <f t="shared" si="1949"/>
        <v>0</v>
      </c>
      <c r="AQ411" s="252">
        <f t="shared" si="1950"/>
        <v>0</v>
      </c>
      <c r="AR411" s="254">
        <f t="shared" si="1951"/>
        <v>0</v>
      </c>
      <c r="AS411" s="257">
        <f t="shared" si="1952"/>
        <v>4</v>
      </c>
      <c r="AT411" s="252">
        <f t="shared" si="1953"/>
        <v>5</v>
      </c>
      <c r="AU411" s="252">
        <f t="shared" si="1954"/>
        <v>0</v>
      </c>
      <c r="AV411" s="252">
        <f t="shared" si="1955"/>
        <v>0</v>
      </c>
      <c r="AW411" s="254">
        <f t="shared" si="1956"/>
        <v>0</v>
      </c>
      <c r="AX411" s="258">
        <f t="shared" si="1957"/>
        <v>3</v>
      </c>
      <c r="AY411" s="252">
        <f t="shared" si="1958"/>
        <v>0</v>
      </c>
      <c r="AZ411" s="252">
        <f t="shared" si="1959"/>
        <v>0</v>
      </c>
      <c r="BA411" s="252">
        <f t="shared" si="1960"/>
        <v>0</v>
      </c>
      <c r="BB411" s="254">
        <f t="shared" si="1961"/>
        <v>0</v>
      </c>
      <c r="BC411" s="257">
        <f t="shared" si="1962"/>
        <v>4</v>
      </c>
      <c r="BD411" s="252">
        <f t="shared" si="1963"/>
        <v>0</v>
      </c>
      <c r="BE411" s="252">
        <f t="shared" si="1964"/>
        <v>0</v>
      </c>
      <c r="BF411" s="252">
        <f t="shared" si="1965"/>
        <v>0</v>
      </c>
      <c r="BG411" s="254">
        <f t="shared" si="1966"/>
        <v>0</v>
      </c>
      <c r="BH411" s="257">
        <f t="shared" si="1967"/>
        <v>4</v>
      </c>
      <c r="BI411" s="259">
        <f t="shared" si="1968"/>
        <v>2</v>
      </c>
      <c r="BJ411" s="252">
        <f t="shared" si="1969"/>
        <v>0</v>
      </c>
      <c r="BK411" s="252">
        <f t="shared" si="1970"/>
        <v>0</v>
      </c>
      <c r="BL411" s="254">
        <f t="shared" si="1971"/>
        <v>0</v>
      </c>
      <c r="BM411" s="260">
        <f t="shared" si="1972"/>
        <v>3</v>
      </c>
      <c r="BN411" s="252">
        <f t="shared" si="1973"/>
        <v>5</v>
      </c>
      <c r="BO411" s="252">
        <f t="shared" si="1974"/>
        <v>0</v>
      </c>
      <c r="BP411" s="252">
        <f t="shared" si="1975"/>
        <v>0</v>
      </c>
      <c r="BQ411" s="254">
        <f t="shared" si="1976"/>
        <v>0</v>
      </c>
      <c r="BR411" s="261">
        <f t="shared" si="1977"/>
        <v>3</v>
      </c>
      <c r="BS411" s="252">
        <f t="shared" si="1978"/>
        <v>0</v>
      </c>
      <c r="BT411" s="252">
        <f t="shared" si="1979"/>
        <v>0</v>
      </c>
      <c r="BU411" s="252">
        <f t="shared" si="1980"/>
        <v>0</v>
      </c>
      <c r="BV411" s="254">
        <f t="shared" si="1981"/>
        <v>0</v>
      </c>
      <c r="BW411" s="261">
        <f t="shared" si="1982"/>
        <v>4</v>
      </c>
      <c r="BX411" s="262">
        <v>33</v>
      </c>
      <c r="BY411" s="262">
        <v>33</v>
      </c>
      <c r="BZ411" s="246" t="e">
        <f t="shared" si="1983"/>
        <v>#VALUE!</v>
      </c>
      <c r="CA411" s="246">
        <f t="shared" si="1984"/>
        <v>20</v>
      </c>
      <c r="CB411" s="246" t="e">
        <f t="shared" si="1985"/>
        <v>#VALUE!</v>
      </c>
      <c r="CC411" s="246" t="e">
        <f t="shared" si="1986"/>
        <v>#VALUE!</v>
      </c>
      <c r="CD411" s="246" t="e">
        <f t="shared" si="1987"/>
        <v>#VALUE!</v>
      </c>
      <c r="CE411" s="246" t="e">
        <f t="shared" si="1988"/>
        <v>#VALUE!</v>
      </c>
      <c r="CF411" s="246" t="e">
        <f t="shared" si="1989"/>
        <v>#VALUE!</v>
      </c>
      <c r="CG411" s="246" t="e">
        <f t="shared" si="1990"/>
        <v>#VALUE!</v>
      </c>
      <c r="CH411" s="246" t="e">
        <f t="shared" si="1991"/>
        <v>#VALUE!</v>
      </c>
      <c r="CI411" s="246" t="e">
        <f t="shared" si="1992"/>
        <v>#VALUE!</v>
      </c>
      <c r="CJ411" s="246" t="e">
        <f t="shared" si="1993"/>
        <v>#VALUE!</v>
      </c>
      <c r="CK411" s="246" t="e">
        <f t="shared" si="1994"/>
        <v>#VALUE!</v>
      </c>
      <c r="CL411" s="246" t="e">
        <f t="shared" si="1995"/>
        <v>#VALUE!</v>
      </c>
      <c r="CM411" s="246" t="e">
        <f t="shared" si="1996"/>
        <v>#VALUE!</v>
      </c>
      <c r="CN411" s="246" t="e">
        <f t="shared" si="1997"/>
        <v>#VALUE!</v>
      </c>
      <c r="CO411" s="263" t="str">
        <f t="shared" si="1998"/>
        <v>2023PEC AI 251</v>
      </c>
      <c r="CP411" s="246" t="e">
        <f t="shared" si="1999"/>
        <v>#VALUE!</v>
      </c>
      <c r="CQ411" s="211"/>
      <c r="CR411" s="246">
        <f t="shared" si="2000"/>
        <v>20</v>
      </c>
      <c r="CS411" s="246" t="e">
        <f t="shared" si="2001"/>
        <v>#VALUE!</v>
      </c>
      <c r="CT411" s="246" t="e">
        <f t="shared" si="2002"/>
        <v>#VALUE!</v>
      </c>
      <c r="CU411" s="246" t="e">
        <f t="shared" si="2003"/>
        <v>#VALUE!</v>
      </c>
      <c r="CV411" s="246" t="e">
        <f t="shared" si="2004"/>
        <v>#VALUE!</v>
      </c>
      <c r="CW411" s="246" t="e">
        <f t="shared" si="2005"/>
        <v>#VALUE!</v>
      </c>
      <c r="CX411" s="246" t="e">
        <f t="shared" si="2006"/>
        <v>#VALUE!</v>
      </c>
      <c r="CY411" s="246" t="e">
        <f t="shared" si="2007"/>
        <v>#VALUE!</v>
      </c>
      <c r="CZ411" s="246" t="e">
        <f t="shared" si="2008"/>
        <v>#VALUE!</v>
      </c>
      <c r="DA411" s="246" t="e">
        <f t="shared" si="2009"/>
        <v>#VALUE!</v>
      </c>
      <c r="DB411" s="246" t="e">
        <f t="shared" si="2010"/>
        <v>#VALUE!</v>
      </c>
      <c r="DC411" s="246" t="e">
        <f t="shared" si="2011"/>
        <v>#VALUE!</v>
      </c>
      <c r="DD411" s="246" t="e">
        <f t="shared" si="2012"/>
        <v>#VALUE!</v>
      </c>
      <c r="DE411" s="212"/>
      <c r="DF411" s="212" t="e">
        <f t="shared" si="2013"/>
        <v>#VALUE!</v>
      </c>
      <c r="DG411" s="212"/>
      <c r="DH411" s="212"/>
      <c r="DI411" s="212"/>
      <c r="DJ411" s="212"/>
      <c r="DK411" s="212"/>
      <c r="DL411" s="212"/>
      <c r="DM411" s="212"/>
      <c r="DN411" s="212"/>
      <c r="DO411" s="212"/>
      <c r="DP411" s="212"/>
      <c r="DQ411" s="212"/>
      <c r="DR411" s="264">
        <f t="shared" si="2014"/>
        <v>33</v>
      </c>
      <c r="DS411" s="241">
        <f t="shared" si="2015"/>
        <v>7</v>
      </c>
      <c r="DT411" s="212">
        <f t="shared" si="2016"/>
        <v>5</v>
      </c>
      <c r="DU411" s="212">
        <f t="shared" si="2017"/>
        <v>5</v>
      </c>
      <c r="DV411" s="212">
        <f t="shared" si="2018"/>
        <v>4</v>
      </c>
      <c r="DW411" s="212">
        <f t="shared" si="2019"/>
        <v>5</v>
      </c>
      <c r="DX411" s="264">
        <f t="shared" si="2020"/>
        <v>2</v>
      </c>
      <c r="DY411" s="265">
        <f t="shared" si="2021"/>
        <v>5</v>
      </c>
      <c r="DZ411" s="212">
        <f t="shared" si="2022"/>
        <v>33</v>
      </c>
      <c r="EA411" s="212">
        <f t="shared" si="2023"/>
        <v>7</v>
      </c>
      <c r="EB411" s="212">
        <f t="shared" si="2024"/>
        <v>5</v>
      </c>
      <c r="EC411" s="212">
        <f t="shared" ref="EC411:ED411" si="3035">IF(ISEVEN($B411),DT411,0)</f>
        <v>0</v>
      </c>
      <c r="ED411" s="212">
        <f t="shared" si="3035"/>
        <v>0</v>
      </c>
      <c r="EE411" s="212">
        <f t="shared" ref="EE411:EF411" si="3036">IF(ISODD($B411),DU411,0)</f>
        <v>5</v>
      </c>
      <c r="EF411" s="212">
        <f t="shared" si="3036"/>
        <v>4</v>
      </c>
      <c r="EG411" s="212">
        <f t="shared" si="2027"/>
        <v>0</v>
      </c>
      <c r="EH411" s="212">
        <f t="shared" si="2028"/>
        <v>5</v>
      </c>
      <c r="EI411" s="212">
        <f t="shared" ref="EI411:EJ411" si="3037">IF(ISEVEN($B411),DW411,0)</f>
        <v>0</v>
      </c>
      <c r="EJ411" s="212">
        <f t="shared" si="3037"/>
        <v>0</v>
      </c>
      <c r="EK411" s="264">
        <f t="shared" ref="EK411:EL411" si="3038">IF(ISODD($B411),DX411,0)</f>
        <v>2</v>
      </c>
      <c r="EL411" s="212">
        <f t="shared" si="3038"/>
        <v>5</v>
      </c>
      <c r="EM411" s="212">
        <f t="shared" si="2031"/>
        <v>0</v>
      </c>
      <c r="EN411" s="212"/>
      <c r="EO411" s="212"/>
      <c r="EP411" s="241">
        <f t="shared" si="2032"/>
        <v>7</v>
      </c>
      <c r="EQ411" s="212">
        <f t="shared" si="2033"/>
        <v>6</v>
      </c>
      <c r="ER411" s="212">
        <f t="shared" si="2034"/>
        <v>6</v>
      </c>
      <c r="ES411" s="212">
        <f t="shared" si="2035"/>
        <v>5</v>
      </c>
      <c r="ET411" s="264">
        <f t="shared" si="2036"/>
        <v>4</v>
      </c>
      <c r="EU411" s="212">
        <f t="shared" si="2037"/>
        <v>5</v>
      </c>
      <c r="EV411" s="212"/>
      <c r="EW411" s="212">
        <f t="shared" si="2038"/>
        <v>33</v>
      </c>
      <c r="EX411" s="212">
        <f t="shared" si="2039"/>
        <v>7</v>
      </c>
      <c r="EY411" s="212">
        <f t="shared" si="2040"/>
        <v>6</v>
      </c>
      <c r="EZ411" s="212">
        <f t="shared" ref="EZ411:FA411" si="3039">IF(ISEVEN($B411),EQ411,0)</f>
        <v>0</v>
      </c>
      <c r="FA411" s="212">
        <f t="shared" si="3039"/>
        <v>0</v>
      </c>
      <c r="FB411" s="212">
        <f t="shared" ref="FB411:FC411" si="3040">IF(ISODD($B411),ER411,0)</f>
        <v>6</v>
      </c>
      <c r="FC411" s="212">
        <f t="shared" si="3040"/>
        <v>5</v>
      </c>
      <c r="FD411" s="212">
        <f t="shared" si="2043"/>
        <v>0</v>
      </c>
      <c r="FE411" s="264">
        <f t="shared" si="2044"/>
        <v>4</v>
      </c>
      <c r="FF411" s="212">
        <f t="shared" ref="FF411:FG411" si="3041">IF(ISEVEN($B411),ET411,0)</f>
        <v>0</v>
      </c>
      <c r="FG411" s="212">
        <f t="shared" si="3041"/>
        <v>0</v>
      </c>
      <c r="FH411" s="212">
        <f t="shared" si="2046"/>
        <v>5</v>
      </c>
      <c r="FI411" s="212">
        <v>0</v>
      </c>
      <c r="FJ411" s="212">
        <v>0</v>
      </c>
      <c r="FK411" s="212"/>
      <c r="FL411" s="212"/>
      <c r="FM411" s="262">
        <v>33</v>
      </c>
    </row>
    <row r="412" spans="1:169" ht="15.75" customHeight="1" x14ac:dyDescent="0.2">
      <c r="A412" s="268">
        <v>399</v>
      </c>
      <c r="B412" s="248">
        <v>213423243402</v>
      </c>
      <c r="C412" s="249" t="s">
        <v>688</v>
      </c>
      <c r="D412" s="250"/>
      <c r="E412" s="251" t="s">
        <v>689</v>
      </c>
      <c r="F412" s="252">
        <f t="shared" si="1913"/>
        <v>2</v>
      </c>
      <c r="G412" s="252">
        <f t="shared" si="1914"/>
        <v>2</v>
      </c>
      <c r="H412" s="252">
        <f t="shared" si="1915"/>
        <v>2</v>
      </c>
      <c r="I412" s="252">
        <f t="shared" si="1916"/>
        <v>2</v>
      </c>
      <c r="J412" s="252">
        <f t="shared" si="1917"/>
        <v>2</v>
      </c>
      <c r="K412" s="252">
        <f t="shared" si="1918"/>
        <v>2</v>
      </c>
      <c r="L412" s="252">
        <f t="shared" si="1919"/>
        <v>2</v>
      </c>
      <c r="M412" s="252">
        <f t="shared" si="1920"/>
        <v>2</v>
      </c>
      <c r="N412" s="252">
        <f t="shared" si="1921"/>
        <v>2</v>
      </c>
      <c r="O412" s="253">
        <f t="shared" si="1922"/>
        <v>2</v>
      </c>
      <c r="P412" s="252">
        <f t="shared" si="1923"/>
        <v>0</v>
      </c>
      <c r="Q412" s="252">
        <f t="shared" si="1924"/>
        <v>0</v>
      </c>
      <c r="R412" s="252">
        <f t="shared" si="1925"/>
        <v>0</v>
      </c>
      <c r="S412" s="254">
        <f t="shared" si="1926"/>
        <v>0</v>
      </c>
      <c r="T412" s="255">
        <f t="shared" si="1927"/>
        <v>4</v>
      </c>
      <c r="U412" s="252">
        <f t="shared" si="1928"/>
        <v>13</v>
      </c>
      <c r="V412" s="252">
        <f t="shared" si="1929"/>
        <v>0</v>
      </c>
      <c r="W412" s="252">
        <f t="shared" si="1930"/>
        <v>0</v>
      </c>
      <c r="X412" s="254">
        <f t="shared" si="1931"/>
        <v>0</v>
      </c>
      <c r="Y412" s="256">
        <f t="shared" si="1932"/>
        <v>3</v>
      </c>
      <c r="Z412" s="252">
        <f t="shared" si="1933"/>
        <v>14</v>
      </c>
      <c r="AA412" s="252">
        <f t="shared" si="1934"/>
        <v>0</v>
      </c>
      <c r="AB412" s="252">
        <f t="shared" si="1935"/>
        <v>0</v>
      </c>
      <c r="AC412" s="254">
        <f t="shared" si="1936"/>
        <v>0</v>
      </c>
      <c r="AD412" s="255">
        <f t="shared" si="1937"/>
        <v>3</v>
      </c>
      <c r="AE412" s="252">
        <f t="shared" si="1938"/>
        <v>0</v>
      </c>
      <c r="AF412" s="252">
        <f t="shared" si="1939"/>
        <v>0</v>
      </c>
      <c r="AG412" s="252">
        <f t="shared" si="1940"/>
        <v>0</v>
      </c>
      <c r="AH412" s="254">
        <f t="shared" si="1941"/>
        <v>0</v>
      </c>
      <c r="AI412" s="257">
        <f t="shared" si="1942"/>
        <v>4</v>
      </c>
      <c r="AJ412" s="252">
        <f t="shared" si="1943"/>
        <v>0</v>
      </c>
      <c r="AK412" s="252">
        <f t="shared" si="1944"/>
        <v>0</v>
      </c>
      <c r="AL412" s="252">
        <f t="shared" si="1945"/>
        <v>0</v>
      </c>
      <c r="AM412" s="254">
        <f t="shared" si="1946"/>
        <v>0</v>
      </c>
      <c r="AN412" s="257">
        <f t="shared" si="1947"/>
        <v>4</v>
      </c>
      <c r="AO412" s="252">
        <f t="shared" si="1948"/>
        <v>14</v>
      </c>
      <c r="AP412" s="252">
        <f t="shared" si="1949"/>
        <v>0</v>
      </c>
      <c r="AQ412" s="252">
        <f t="shared" si="1950"/>
        <v>0</v>
      </c>
      <c r="AR412" s="254">
        <f t="shared" si="1951"/>
        <v>0</v>
      </c>
      <c r="AS412" s="257">
        <f t="shared" si="1952"/>
        <v>3</v>
      </c>
      <c r="AT412" s="252">
        <f t="shared" si="1953"/>
        <v>0</v>
      </c>
      <c r="AU412" s="252">
        <f t="shared" si="1954"/>
        <v>0</v>
      </c>
      <c r="AV412" s="252">
        <f t="shared" si="1955"/>
        <v>0</v>
      </c>
      <c r="AW412" s="254">
        <f t="shared" si="1956"/>
        <v>0</v>
      </c>
      <c r="AX412" s="258">
        <f t="shared" si="1957"/>
        <v>4</v>
      </c>
      <c r="AY412" s="252">
        <f t="shared" si="1958"/>
        <v>14</v>
      </c>
      <c r="AZ412" s="252">
        <f t="shared" si="1959"/>
        <v>0</v>
      </c>
      <c r="BA412" s="252">
        <f t="shared" si="1960"/>
        <v>0</v>
      </c>
      <c r="BB412" s="254">
        <f t="shared" si="1961"/>
        <v>0</v>
      </c>
      <c r="BC412" s="257">
        <f t="shared" si="1962"/>
        <v>3</v>
      </c>
      <c r="BD412" s="259">
        <f t="shared" si="1963"/>
        <v>8</v>
      </c>
      <c r="BE412" s="252">
        <f t="shared" si="1964"/>
        <v>0</v>
      </c>
      <c r="BF412" s="252">
        <f t="shared" si="1965"/>
        <v>0</v>
      </c>
      <c r="BG412" s="254">
        <f t="shared" si="1966"/>
        <v>0</v>
      </c>
      <c r="BH412" s="257">
        <f t="shared" si="1967"/>
        <v>3</v>
      </c>
      <c r="BI412" s="252">
        <f t="shared" si="1968"/>
        <v>0</v>
      </c>
      <c r="BJ412" s="252">
        <f t="shared" si="1969"/>
        <v>0</v>
      </c>
      <c r="BK412" s="252">
        <f t="shared" si="1970"/>
        <v>0</v>
      </c>
      <c r="BL412" s="254">
        <f t="shared" si="1971"/>
        <v>0</v>
      </c>
      <c r="BM412" s="260">
        <f t="shared" si="1972"/>
        <v>4</v>
      </c>
      <c r="BN412" s="252">
        <f t="shared" si="1973"/>
        <v>0</v>
      </c>
      <c r="BO412" s="252">
        <f t="shared" si="1974"/>
        <v>0</v>
      </c>
      <c r="BP412" s="252">
        <f t="shared" si="1975"/>
        <v>0</v>
      </c>
      <c r="BQ412" s="254">
        <f t="shared" si="1976"/>
        <v>0</v>
      </c>
      <c r="BR412" s="261">
        <f t="shared" si="1977"/>
        <v>4</v>
      </c>
      <c r="BS412" s="252">
        <f t="shared" si="1978"/>
        <v>15</v>
      </c>
      <c r="BT412" s="252">
        <f t="shared" si="1979"/>
        <v>0</v>
      </c>
      <c r="BU412" s="252">
        <f t="shared" si="1980"/>
        <v>0</v>
      </c>
      <c r="BV412" s="254">
        <f t="shared" si="1981"/>
        <v>0</v>
      </c>
      <c r="BW412" s="261">
        <f t="shared" si="1982"/>
        <v>3</v>
      </c>
      <c r="BX412" s="262">
        <v>98</v>
      </c>
      <c r="BY412" s="262">
        <v>98</v>
      </c>
      <c r="BZ412" s="246" t="e">
        <f t="shared" si="1983"/>
        <v>#VALUE!</v>
      </c>
      <c r="CA412" s="246">
        <f t="shared" si="1984"/>
        <v>20</v>
      </c>
      <c r="CB412" s="246" t="e">
        <f t="shared" si="1985"/>
        <v>#VALUE!</v>
      </c>
      <c r="CC412" s="246" t="e">
        <f t="shared" si="1986"/>
        <v>#VALUE!</v>
      </c>
      <c r="CD412" s="246" t="e">
        <f t="shared" si="1987"/>
        <v>#VALUE!</v>
      </c>
      <c r="CE412" s="246" t="e">
        <f t="shared" si="1988"/>
        <v>#VALUE!</v>
      </c>
      <c r="CF412" s="246" t="e">
        <f t="shared" si="1989"/>
        <v>#VALUE!</v>
      </c>
      <c r="CG412" s="246" t="e">
        <f t="shared" si="1990"/>
        <v>#VALUE!</v>
      </c>
      <c r="CH412" s="246" t="e">
        <f t="shared" si="1991"/>
        <v>#VALUE!</v>
      </c>
      <c r="CI412" s="246" t="e">
        <f t="shared" si="1992"/>
        <v>#VALUE!</v>
      </c>
      <c r="CJ412" s="246" t="e">
        <f t="shared" si="1993"/>
        <v>#VALUE!</v>
      </c>
      <c r="CK412" s="246" t="e">
        <f t="shared" si="1994"/>
        <v>#VALUE!</v>
      </c>
      <c r="CL412" s="246" t="e">
        <f t="shared" si="1995"/>
        <v>#VALUE!</v>
      </c>
      <c r="CM412" s="246" t="e">
        <f t="shared" si="1996"/>
        <v>#VALUE!</v>
      </c>
      <c r="CN412" s="246" t="e">
        <f t="shared" si="1997"/>
        <v>#VALUE!</v>
      </c>
      <c r="CO412" s="263" t="str">
        <f t="shared" si="1998"/>
        <v>2023PEC AI 405</v>
      </c>
      <c r="CP412" s="246" t="e">
        <f t="shared" si="1999"/>
        <v>#VALUE!</v>
      </c>
      <c r="CQ412" s="211"/>
      <c r="CR412" s="246">
        <f t="shared" si="2000"/>
        <v>20</v>
      </c>
      <c r="CS412" s="246" t="e">
        <f t="shared" si="2001"/>
        <v>#VALUE!</v>
      </c>
      <c r="CT412" s="246" t="e">
        <f t="shared" si="2002"/>
        <v>#VALUE!</v>
      </c>
      <c r="CU412" s="246" t="e">
        <f t="shared" si="2003"/>
        <v>#VALUE!</v>
      </c>
      <c r="CV412" s="246" t="e">
        <f t="shared" si="2004"/>
        <v>#VALUE!</v>
      </c>
      <c r="CW412" s="246" t="e">
        <f t="shared" si="2005"/>
        <v>#VALUE!</v>
      </c>
      <c r="CX412" s="246" t="e">
        <f t="shared" si="2006"/>
        <v>#VALUE!</v>
      </c>
      <c r="CY412" s="246" t="e">
        <f t="shared" si="2007"/>
        <v>#VALUE!</v>
      </c>
      <c r="CZ412" s="246" t="e">
        <f t="shared" si="2008"/>
        <v>#VALUE!</v>
      </c>
      <c r="DA412" s="246" t="e">
        <f t="shared" si="2009"/>
        <v>#VALUE!</v>
      </c>
      <c r="DB412" s="246" t="e">
        <f t="shared" si="2010"/>
        <v>#VALUE!</v>
      </c>
      <c r="DC412" s="246" t="e">
        <f t="shared" si="2011"/>
        <v>#VALUE!</v>
      </c>
      <c r="DD412" s="246" t="e">
        <f t="shared" si="2012"/>
        <v>#VALUE!</v>
      </c>
      <c r="DE412" s="212"/>
      <c r="DF412" s="212" t="e">
        <f t="shared" si="2013"/>
        <v>#VALUE!</v>
      </c>
      <c r="DG412" s="212"/>
      <c r="DH412" s="212"/>
      <c r="DI412" s="212"/>
      <c r="DJ412" s="212"/>
      <c r="DK412" s="212"/>
      <c r="DL412" s="212"/>
      <c r="DM412" s="212"/>
      <c r="DN412" s="212"/>
      <c r="DO412" s="212"/>
      <c r="DP412" s="212"/>
      <c r="DQ412" s="212"/>
      <c r="DR412" s="264">
        <f t="shared" si="2014"/>
        <v>98</v>
      </c>
      <c r="DS412" s="241">
        <f t="shared" si="2015"/>
        <v>20</v>
      </c>
      <c r="DT412" s="212">
        <f t="shared" si="2016"/>
        <v>13</v>
      </c>
      <c r="DU412" s="212">
        <f t="shared" si="2017"/>
        <v>14</v>
      </c>
      <c r="DV412" s="212">
        <f t="shared" si="2018"/>
        <v>14</v>
      </c>
      <c r="DW412" s="212">
        <f t="shared" si="2019"/>
        <v>14</v>
      </c>
      <c r="DX412" s="264">
        <f t="shared" si="2020"/>
        <v>8</v>
      </c>
      <c r="DY412" s="265">
        <f t="shared" si="2021"/>
        <v>15</v>
      </c>
      <c r="DZ412" s="212">
        <f t="shared" si="2022"/>
        <v>98</v>
      </c>
      <c r="EA412" s="212">
        <f t="shared" si="2023"/>
        <v>20</v>
      </c>
      <c r="EB412" s="212">
        <f t="shared" si="2024"/>
        <v>0</v>
      </c>
      <c r="EC412" s="212">
        <f t="shared" ref="EC412:ED412" si="3042">IF(ISEVEN($B412),DT412,0)</f>
        <v>13</v>
      </c>
      <c r="ED412" s="212">
        <f t="shared" si="3042"/>
        <v>14</v>
      </c>
      <c r="EE412" s="212">
        <f t="shared" ref="EE412:EF412" si="3043">IF(ISODD($B412),DU412,0)</f>
        <v>0</v>
      </c>
      <c r="EF412" s="212">
        <f t="shared" si="3043"/>
        <v>0</v>
      </c>
      <c r="EG412" s="212">
        <f t="shared" si="2027"/>
        <v>14</v>
      </c>
      <c r="EH412" s="212">
        <f t="shared" si="2028"/>
        <v>0</v>
      </c>
      <c r="EI412" s="212">
        <f t="shared" ref="EI412:EJ412" si="3044">IF(ISEVEN($B412),DW412,0)</f>
        <v>14</v>
      </c>
      <c r="EJ412" s="264">
        <f t="shared" si="3044"/>
        <v>8</v>
      </c>
      <c r="EK412" s="212">
        <f t="shared" ref="EK412:EL412" si="3045">IF(ISODD($B412),DX412,0)</f>
        <v>0</v>
      </c>
      <c r="EL412" s="212">
        <f t="shared" si="3045"/>
        <v>0</v>
      </c>
      <c r="EM412" s="212">
        <f t="shared" si="2031"/>
        <v>15</v>
      </c>
      <c r="EN412" s="212"/>
      <c r="EO412" s="212"/>
      <c r="EP412" s="241">
        <f t="shared" si="2032"/>
        <v>20</v>
      </c>
      <c r="EQ412" s="212">
        <f t="shared" si="2033"/>
        <v>16</v>
      </c>
      <c r="ER412" s="212">
        <f t="shared" si="2034"/>
        <v>16</v>
      </c>
      <c r="ES412" s="212">
        <f t="shared" si="2035"/>
        <v>16</v>
      </c>
      <c r="ET412" s="264">
        <f t="shared" si="2036"/>
        <v>14</v>
      </c>
      <c r="EU412" s="212">
        <f t="shared" si="2037"/>
        <v>16</v>
      </c>
      <c r="EV412" s="212"/>
      <c r="EW412" s="212">
        <f t="shared" si="2038"/>
        <v>98</v>
      </c>
      <c r="EX412" s="212">
        <f t="shared" si="2039"/>
        <v>20</v>
      </c>
      <c r="EY412" s="212">
        <f t="shared" si="2040"/>
        <v>0</v>
      </c>
      <c r="EZ412" s="212">
        <f t="shared" ref="EZ412:FA412" si="3046">IF(ISEVEN($B412),EQ412,0)</f>
        <v>16</v>
      </c>
      <c r="FA412" s="212">
        <f t="shared" si="3046"/>
        <v>16</v>
      </c>
      <c r="FB412" s="212">
        <f t="shared" ref="FB412:FC412" si="3047">IF(ISODD($B412),ER412,0)</f>
        <v>0</v>
      </c>
      <c r="FC412" s="212">
        <f t="shared" si="3047"/>
        <v>0</v>
      </c>
      <c r="FD412" s="212">
        <f t="shared" si="2043"/>
        <v>16</v>
      </c>
      <c r="FE412" s="212">
        <f t="shared" si="2044"/>
        <v>0</v>
      </c>
      <c r="FF412" s="264">
        <f t="shared" ref="FF412:FG412" si="3048">IF(ISEVEN($B412),ET412,0)</f>
        <v>14</v>
      </c>
      <c r="FG412" s="212">
        <f t="shared" si="3048"/>
        <v>16</v>
      </c>
      <c r="FH412" s="212">
        <f t="shared" si="2046"/>
        <v>0</v>
      </c>
      <c r="FI412" s="212">
        <v>0</v>
      </c>
      <c r="FJ412" s="212">
        <v>0</v>
      </c>
      <c r="FK412" s="212"/>
      <c r="FL412" s="212"/>
      <c r="FM412" s="262">
        <v>98</v>
      </c>
    </row>
    <row r="413" spans="1:169" ht="15.75" customHeight="1" x14ac:dyDescent="0.2">
      <c r="A413" s="247">
        <v>400</v>
      </c>
      <c r="B413" s="248">
        <v>213423243403</v>
      </c>
      <c r="C413" s="249" t="s">
        <v>690</v>
      </c>
      <c r="D413" s="250"/>
      <c r="E413" s="251" t="s">
        <v>691</v>
      </c>
      <c r="F413" s="252">
        <f t="shared" si="1913"/>
        <v>2</v>
      </c>
      <c r="G413" s="252">
        <f t="shared" si="1914"/>
        <v>2</v>
      </c>
      <c r="H413" s="252">
        <f t="shared" si="1915"/>
        <v>2</v>
      </c>
      <c r="I413" s="252">
        <f t="shared" si="1916"/>
        <v>2</v>
      </c>
      <c r="J413" s="252">
        <f t="shared" si="1917"/>
        <v>2</v>
      </c>
      <c r="K413" s="252">
        <f t="shared" si="1918"/>
        <v>2</v>
      </c>
      <c r="L413" s="252">
        <f t="shared" si="1919"/>
        <v>2</v>
      </c>
      <c r="M413" s="252">
        <f t="shared" si="1920"/>
        <v>2</v>
      </c>
      <c r="N413" s="252">
        <f t="shared" si="1921"/>
        <v>2</v>
      </c>
      <c r="O413" s="253">
        <f t="shared" si="1922"/>
        <v>0</v>
      </c>
      <c r="P413" s="252">
        <f t="shared" si="1923"/>
        <v>13</v>
      </c>
      <c r="Q413" s="252">
        <f t="shared" si="1924"/>
        <v>0</v>
      </c>
      <c r="R413" s="252">
        <f t="shared" si="1925"/>
        <v>0</v>
      </c>
      <c r="S413" s="254">
        <f t="shared" si="1926"/>
        <v>0</v>
      </c>
      <c r="T413" s="255">
        <f t="shared" si="1927"/>
        <v>3</v>
      </c>
      <c r="U413" s="252">
        <f t="shared" si="1928"/>
        <v>0</v>
      </c>
      <c r="V413" s="252">
        <f t="shared" si="1929"/>
        <v>0</v>
      </c>
      <c r="W413" s="252">
        <f t="shared" si="1930"/>
        <v>0</v>
      </c>
      <c r="X413" s="254">
        <f t="shared" si="1931"/>
        <v>0</v>
      </c>
      <c r="Y413" s="256">
        <f t="shared" si="1932"/>
        <v>4</v>
      </c>
      <c r="Z413" s="252">
        <f t="shared" si="1933"/>
        <v>0</v>
      </c>
      <c r="AA413" s="252">
        <f t="shared" si="1934"/>
        <v>0</v>
      </c>
      <c r="AB413" s="252">
        <f t="shared" si="1935"/>
        <v>0</v>
      </c>
      <c r="AC413" s="254">
        <f t="shared" si="1936"/>
        <v>0</v>
      </c>
      <c r="AD413" s="255">
        <f t="shared" si="1937"/>
        <v>4</v>
      </c>
      <c r="AE413" s="252">
        <f t="shared" si="1938"/>
        <v>13</v>
      </c>
      <c r="AF413" s="252">
        <f t="shared" si="1939"/>
        <v>0</v>
      </c>
      <c r="AG413" s="252">
        <f t="shared" si="1940"/>
        <v>0</v>
      </c>
      <c r="AH413" s="254">
        <f t="shared" si="1941"/>
        <v>0</v>
      </c>
      <c r="AI413" s="257">
        <f t="shared" si="1942"/>
        <v>3</v>
      </c>
      <c r="AJ413" s="252">
        <f t="shared" si="1943"/>
        <v>12</v>
      </c>
      <c r="AK413" s="252">
        <f t="shared" si="1944"/>
        <v>0</v>
      </c>
      <c r="AL413" s="252">
        <f t="shared" si="1945"/>
        <v>0</v>
      </c>
      <c r="AM413" s="254">
        <f t="shared" si="1946"/>
        <v>0</v>
      </c>
      <c r="AN413" s="257">
        <f t="shared" si="1947"/>
        <v>3</v>
      </c>
      <c r="AO413" s="252">
        <f t="shared" si="1948"/>
        <v>0</v>
      </c>
      <c r="AP413" s="252">
        <f t="shared" si="1949"/>
        <v>0</v>
      </c>
      <c r="AQ413" s="252">
        <f t="shared" si="1950"/>
        <v>0</v>
      </c>
      <c r="AR413" s="254">
        <f t="shared" si="1951"/>
        <v>0</v>
      </c>
      <c r="AS413" s="257">
        <f t="shared" si="1952"/>
        <v>4</v>
      </c>
      <c r="AT413" s="252">
        <f t="shared" si="1953"/>
        <v>13</v>
      </c>
      <c r="AU413" s="252">
        <f t="shared" si="1954"/>
        <v>0</v>
      </c>
      <c r="AV413" s="252">
        <f t="shared" si="1955"/>
        <v>0</v>
      </c>
      <c r="AW413" s="254">
        <f t="shared" si="1956"/>
        <v>0</v>
      </c>
      <c r="AX413" s="258">
        <f t="shared" si="1957"/>
        <v>3</v>
      </c>
      <c r="AY413" s="252">
        <f t="shared" si="1958"/>
        <v>0</v>
      </c>
      <c r="AZ413" s="252">
        <f t="shared" si="1959"/>
        <v>0</v>
      </c>
      <c r="BA413" s="252">
        <f t="shared" si="1960"/>
        <v>0</v>
      </c>
      <c r="BB413" s="254">
        <f t="shared" si="1961"/>
        <v>0</v>
      </c>
      <c r="BC413" s="257">
        <f t="shared" si="1962"/>
        <v>4</v>
      </c>
      <c r="BD413" s="252">
        <f t="shared" si="1963"/>
        <v>0</v>
      </c>
      <c r="BE413" s="252">
        <f t="shared" si="1964"/>
        <v>0</v>
      </c>
      <c r="BF413" s="252">
        <f t="shared" si="1965"/>
        <v>0</v>
      </c>
      <c r="BG413" s="254">
        <f t="shared" si="1966"/>
        <v>0</v>
      </c>
      <c r="BH413" s="257">
        <f t="shared" si="1967"/>
        <v>4</v>
      </c>
      <c r="BI413" s="259">
        <f t="shared" si="1968"/>
        <v>9</v>
      </c>
      <c r="BJ413" s="252">
        <f t="shared" si="1969"/>
        <v>0</v>
      </c>
      <c r="BK413" s="252">
        <f t="shared" si="1970"/>
        <v>0</v>
      </c>
      <c r="BL413" s="254">
        <f t="shared" si="1971"/>
        <v>0</v>
      </c>
      <c r="BM413" s="260">
        <f t="shared" si="1972"/>
        <v>3</v>
      </c>
      <c r="BN413" s="252">
        <f t="shared" si="1973"/>
        <v>14</v>
      </c>
      <c r="BO413" s="252">
        <f t="shared" si="1974"/>
        <v>0</v>
      </c>
      <c r="BP413" s="252">
        <f t="shared" si="1975"/>
        <v>0</v>
      </c>
      <c r="BQ413" s="254">
        <f t="shared" si="1976"/>
        <v>0</v>
      </c>
      <c r="BR413" s="261">
        <f t="shared" si="1977"/>
        <v>3</v>
      </c>
      <c r="BS413" s="252">
        <f t="shared" si="1978"/>
        <v>0</v>
      </c>
      <c r="BT413" s="252">
        <f t="shared" si="1979"/>
        <v>0</v>
      </c>
      <c r="BU413" s="252">
        <f t="shared" si="1980"/>
        <v>0</v>
      </c>
      <c r="BV413" s="254">
        <f t="shared" si="1981"/>
        <v>0</v>
      </c>
      <c r="BW413" s="261">
        <f t="shared" si="1982"/>
        <v>4</v>
      </c>
      <c r="BX413" s="262">
        <v>92</v>
      </c>
      <c r="BY413" s="262">
        <v>92</v>
      </c>
      <c r="BZ413" s="246" t="e">
        <f t="shared" si="1983"/>
        <v>#VALUE!</v>
      </c>
      <c r="CA413" s="246">
        <f t="shared" si="1984"/>
        <v>20</v>
      </c>
      <c r="CB413" s="246" t="e">
        <f t="shared" si="1985"/>
        <v>#VALUE!</v>
      </c>
      <c r="CC413" s="246" t="e">
        <f t="shared" si="1986"/>
        <v>#VALUE!</v>
      </c>
      <c r="CD413" s="246" t="e">
        <f t="shared" si="1987"/>
        <v>#VALUE!</v>
      </c>
      <c r="CE413" s="246" t="e">
        <f t="shared" si="1988"/>
        <v>#VALUE!</v>
      </c>
      <c r="CF413" s="246" t="e">
        <f t="shared" si="1989"/>
        <v>#VALUE!</v>
      </c>
      <c r="CG413" s="246" t="e">
        <f t="shared" si="1990"/>
        <v>#VALUE!</v>
      </c>
      <c r="CH413" s="246" t="e">
        <f t="shared" si="1991"/>
        <v>#VALUE!</v>
      </c>
      <c r="CI413" s="246" t="e">
        <f t="shared" si="1992"/>
        <v>#VALUE!</v>
      </c>
      <c r="CJ413" s="246" t="e">
        <f t="shared" si="1993"/>
        <v>#VALUE!</v>
      </c>
      <c r="CK413" s="246" t="e">
        <f t="shared" si="1994"/>
        <v>#VALUE!</v>
      </c>
      <c r="CL413" s="246" t="e">
        <f t="shared" si="1995"/>
        <v>#VALUE!</v>
      </c>
      <c r="CM413" s="246" t="e">
        <f t="shared" si="1996"/>
        <v>#VALUE!</v>
      </c>
      <c r="CN413" s="246" t="e">
        <f t="shared" si="1997"/>
        <v>#VALUE!</v>
      </c>
      <c r="CO413" s="263" t="str">
        <f t="shared" si="1998"/>
        <v>2023PEC AI 406</v>
      </c>
      <c r="CP413" s="246" t="e">
        <f t="shared" si="1999"/>
        <v>#VALUE!</v>
      </c>
      <c r="CQ413" s="211"/>
      <c r="CR413" s="246">
        <f t="shared" si="2000"/>
        <v>20</v>
      </c>
      <c r="CS413" s="246" t="e">
        <f t="shared" si="2001"/>
        <v>#VALUE!</v>
      </c>
      <c r="CT413" s="246" t="e">
        <f t="shared" si="2002"/>
        <v>#VALUE!</v>
      </c>
      <c r="CU413" s="246" t="e">
        <f t="shared" si="2003"/>
        <v>#VALUE!</v>
      </c>
      <c r="CV413" s="246" t="e">
        <f t="shared" si="2004"/>
        <v>#VALUE!</v>
      </c>
      <c r="CW413" s="246" t="e">
        <f t="shared" si="2005"/>
        <v>#VALUE!</v>
      </c>
      <c r="CX413" s="246" t="e">
        <f t="shared" si="2006"/>
        <v>#VALUE!</v>
      </c>
      <c r="CY413" s="246" t="e">
        <f t="shared" si="2007"/>
        <v>#VALUE!</v>
      </c>
      <c r="CZ413" s="246" t="e">
        <f t="shared" si="2008"/>
        <v>#VALUE!</v>
      </c>
      <c r="DA413" s="246" t="e">
        <f t="shared" si="2009"/>
        <v>#VALUE!</v>
      </c>
      <c r="DB413" s="246" t="e">
        <f t="shared" si="2010"/>
        <v>#VALUE!</v>
      </c>
      <c r="DC413" s="246" t="e">
        <f t="shared" si="2011"/>
        <v>#VALUE!</v>
      </c>
      <c r="DD413" s="246" t="e">
        <f t="shared" si="2012"/>
        <v>#VALUE!</v>
      </c>
      <c r="DE413" s="212"/>
      <c r="DF413" s="212" t="e">
        <f t="shared" si="2013"/>
        <v>#VALUE!</v>
      </c>
      <c r="DG413" s="212"/>
      <c r="DH413" s="212"/>
      <c r="DI413" s="212"/>
      <c r="DJ413" s="212"/>
      <c r="DK413" s="212"/>
      <c r="DL413" s="212"/>
      <c r="DM413" s="212"/>
      <c r="DN413" s="212"/>
      <c r="DO413" s="212"/>
      <c r="DP413" s="212"/>
      <c r="DQ413" s="212"/>
      <c r="DR413" s="264">
        <f t="shared" si="2014"/>
        <v>92</v>
      </c>
      <c r="DS413" s="241">
        <f t="shared" si="2015"/>
        <v>18</v>
      </c>
      <c r="DT413" s="212">
        <f t="shared" si="2016"/>
        <v>13</v>
      </c>
      <c r="DU413" s="212">
        <f t="shared" si="2017"/>
        <v>13</v>
      </c>
      <c r="DV413" s="212">
        <f t="shared" si="2018"/>
        <v>12</v>
      </c>
      <c r="DW413" s="212">
        <f t="shared" si="2019"/>
        <v>13</v>
      </c>
      <c r="DX413" s="264">
        <f t="shared" si="2020"/>
        <v>9</v>
      </c>
      <c r="DY413" s="265">
        <f t="shared" si="2021"/>
        <v>14</v>
      </c>
      <c r="DZ413" s="212">
        <f t="shared" si="2022"/>
        <v>92</v>
      </c>
      <c r="EA413" s="212">
        <f t="shared" si="2023"/>
        <v>18</v>
      </c>
      <c r="EB413" s="212">
        <f t="shared" si="2024"/>
        <v>13</v>
      </c>
      <c r="EC413" s="212">
        <f t="shared" ref="EC413:ED413" si="3049">IF(ISEVEN($B413),DT413,0)</f>
        <v>0</v>
      </c>
      <c r="ED413" s="212">
        <f t="shared" si="3049"/>
        <v>0</v>
      </c>
      <c r="EE413" s="212">
        <f t="shared" ref="EE413:EF413" si="3050">IF(ISODD($B413),DU413,0)</f>
        <v>13</v>
      </c>
      <c r="EF413" s="212">
        <f t="shared" si="3050"/>
        <v>12</v>
      </c>
      <c r="EG413" s="212">
        <f t="shared" si="2027"/>
        <v>0</v>
      </c>
      <c r="EH413" s="212">
        <f t="shared" si="2028"/>
        <v>13</v>
      </c>
      <c r="EI413" s="212">
        <f t="shared" ref="EI413:EJ413" si="3051">IF(ISEVEN($B413),DW413,0)</f>
        <v>0</v>
      </c>
      <c r="EJ413" s="212">
        <f t="shared" si="3051"/>
        <v>0</v>
      </c>
      <c r="EK413" s="264">
        <f t="shared" ref="EK413:EL413" si="3052">IF(ISODD($B413),DX413,0)</f>
        <v>9</v>
      </c>
      <c r="EL413" s="212">
        <f t="shared" si="3052"/>
        <v>14</v>
      </c>
      <c r="EM413" s="212">
        <f t="shared" si="2031"/>
        <v>0</v>
      </c>
      <c r="EN413" s="212"/>
      <c r="EO413" s="212"/>
      <c r="EP413" s="241">
        <f t="shared" si="2032"/>
        <v>18</v>
      </c>
      <c r="EQ413" s="212">
        <f t="shared" si="2033"/>
        <v>16</v>
      </c>
      <c r="ER413" s="212">
        <f t="shared" si="2034"/>
        <v>16</v>
      </c>
      <c r="ES413" s="212">
        <f t="shared" si="2035"/>
        <v>14</v>
      </c>
      <c r="ET413" s="264">
        <f t="shared" si="2036"/>
        <v>13</v>
      </c>
      <c r="EU413" s="212">
        <f t="shared" si="2037"/>
        <v>15</v>
      </c>
      <c r="EV413" s="212"/>
      <c r="EW413" s="212">
        <f t="shared" si="2038"/>
        <v>92</v>
      </c>
      <c r="EX413" s="212">
        <f t="shared" si="2039"/>
        <v>18</v>
      </c>
      <c r="EY413" s="212">
        <f t="shared" si="2040"/>
        <v>16</v>
      </c>
      <c r="EZ413" s="212">
        <f t="shared" ref="EZ413:FA413" si="3053">IF(ISEVEN($B413),EQ413,0)</f>
        <v>0</v>
      </c>
      <c r="FA413" s="212">
        <f t="shared" si="3053"/>
        <v>0</v>
      </c>
      <c r="FB413" s="212">
        <f t="shared" ref="FB413:FC413" si="3054">IF(ISODD($B413),ER413,0)</f>
        <v>16</v>
      </c>
      <c r="FC413" s="212">
        <f t="shared" si="3054"/>
        <v>14</v>
      </c>
      <c r="FD413" s="212">
        <f t="shared" si="2043"/>
        <v>0</v>
      </c>
      <c r="FE413" s="264">
        <f t="shared" si="2044"/>
        <v>13</v>
      </c>
      <c r="FF413" s="212">
        <f t="shared" ref="FF413:FG413" si="3055">IF(ISEVEN($B413),ET413,0)</f>
        <v>0</v>
      </c>
      <c r="FG413" s="212">
        <f t="shared" si="3055"/>
        <v>0</v>
      </c>
      <c r="FH413" s="212">
        <f t="shared" si="2046"/>
        <v>15</v>
      </c>
      <c r="FI413" s="212">
        <v>0</v>
      </c>
      <c r="FJ413" s="212">
        <v>0</v>
      </c>
      <c r="FK413" s="212"/>
      <c r="FL413" s="212"/>
      <c r="FM413" s="262">
        <v>92</v>
      </c>
    </row>
    <row r="414" spans="1:169" ht="15.75" customHeight="1" x14ac:dyDescent="0.2">
      <c r="A414" s="268">
        <v>401</v>
      </c>
      <c r="B414" s="248">
        <v>213423243404</v>
      </c>
      <c r="C414" s="249" t="s">
        <v>694</v>
      </c>
      <c r="D414" s="250"/>
      <c r="E414" s="251" t="s">
        <v>693</v>
      </c>
      <c r="F414" s="252">
        <f t="shared" si="1913"/>
        <v>2</v>
      </c>
      <c r="G414" s="252">
        <f t="shared" si="1914"/>
        <v>2</v>
      </c>
      <c r="H414" s="252">
        <f t="shared" si="1915"/>
        <v>2</v>
      </c>
      <c r="I414" s="252">
        <f t="shared" si="1916"/>
        <v>0</v>
      </c>
      <c r="J414" s="252">
        <f t="shared" si="1917"/>
        <v>0</v>
      </c>
      <c r="K414" s="252">
        <f t="shared" si="1918"/>
        <v>0</v>
      </c>
      <c r="L414" s="252">
        <f t="shared" si="1919"/>
        <v>0</v>
      </c>
      <c r="M414" s="252">
        <f t="shared" si="1920"/>
        <v>0</v>
      </c>
      <c r="N414" s="252">
        <f t="shared" si="1921"/>
        <v>0</v>
      </c>
      <c r="O414" s="253">
        <f t="shared" si="1922"/>
        <v>0</v>
      </c>
      <c r="P414" s="252">
        <f t="shared" si="1923"/>
        <v>0</v>
      </c>
      <c r="Q414" s="252">
        <f t="shared" si="1924"/>
        <v>0</v>
      </c>
      <c r="R414" s="252">
        <f t="shared" si="1925"/>
        <v>0</v>
      </c>
      <c r="S414" s="254">
        <f t="shared" si="1926"/>
        <v>0</v>
      </c>
      <c r="T414" s="255">
        <f t="shared" si="1927"/>
        <v>4</v>
      </c>
      <c r="U414" s="252">
        <f t="shared" si="1928"/>
        <v>4</v>
      </c>
      <c r="V414" s="252">
        <f t="shared" si="1929"/>
        <v>0</v>
      </c>
      <c r="W414" s="252">
        <f t="shared" si="1930"/>
        <v>0</v>
      </c>
      <c r="X414" s="254">
        <f t="shared" si="1931"/>
        <v>0</v>
      </c>
      <c r="Y414" s="256">
        <f t="shared" si="1932"/>
        <v>3</v>
      </c>
      <c r="Z414" s="252">
        <f t="shared" si="1933"/>
        <v>5</v>
      </c>
      <c r="AA414" s="252">
        <f t="shared" si="1934"/>
        <v>0</v>
      </c>
      <c r="AB414" s="252">
        <f t="shared" si="1935"/>
        <v>0</v>
      </c>
      <c r="AC414" s="254">
        <f t="shared" si="1936"/>
        <v>0</v>
      </c>
      <c r="AD414" s="255">
        <f t="shared" si="1937"/>
        <v>3</v>
      </c>
      <c r="AE414" s="252">
        <f t="shared" si="1938"/>
        <v>0</v>
      </c>
      <c r="AF414" s="252">
        <f t="shared" si="1939"/>
        <v>0</v>
      </c>
      <c r="AG414" s="252">
        <f t="shared" si="1940"/>
        <v>0</v>
      </c>
      <c r="AH414" s="254">
        <f t="shared" si="1941"/>
        <v>0</v>
      </c>
      <c r="AI414" s="257">
        <f t="shared" si="1942"/>
        <v>4</v>
      </c>
      <c r="AJ414" s="252">
        <f t="shared" si="1943"/>
        <v>0</v>
      </c>
      <c r="AK414" s="252">
        <f t="shared" si="1944"/>
        <v>0</v>
      </c>
      <c r="AL414" s="252">
        <f t="shared" si="1945"/>
        <v>0</v>
      </c>
      <c r="AM414" s="254">
        <f t="shared" si="1946"/>
        <v>0</v>
      </c>
      <c r="AN414" s="257">
        <f t="shared" si="1947"/>
        <v>4</v>
      </c>
      <c r="AO414" s="252">
        <f t="shared" si="1948"/>
        <v>5</v>
      </c>
      <c r="AP414" s="252">
        <f t="shared" si="1949"/>
        <v>0</v>
      </c>
      <c r="AQ414" s="252">
        <f t="shared" si="1950"/>
        <v>0</v>
      </c>
      <c r="AR414" s="254">
        <f t="shared" si="1951"/>
        <v>0</v>
      </c>
      <c r="AS414" s="257">
        <f t="shared" si="1952"/>
        <v>3</v>
      </c>
      <c r="AT414" s="252">
        <f t="shared" si="1953"/>
        <v>0</v>
      </c>
      <c r="AU414" s="252">
        <f t="shared" si="1954"/>
        <v>0</v>
      </c>
      <c r="AV414" s="252">
        <f t="shared" si="1955"/>
        <v>0</v>
      </c>
      <c r="AW414" s="254">
        <f t="shared" si="1956"/>
        <v>0</v>
      </c>
      <c r="AX414" s="258">
        <f t="shared" si="1957"/>
        <v>4</v>
      </c>
      <c r="AY414" s="252">
        <f t="shared" si="1958"/>
        <v>5</v>
      </c>
      <c r="AZ414" s="252">
        <f t="shared" si="1959"/>
        <v>0</v>
      </c>
      <c r="BA414" s="252">
        <f t="shared" si="1960"/>
        <v>0</v>
      </c>
      <c r="BB414" s="254">
        <f t="shared" si="1961"/>
        <v>0</v>
      </c>
      <c r="BC414" s="257">
        <f t="shared" si="1962"/>
        <v>3</v>
      </c>
      <c r="BD414" s="252">
        <f t="shared" si="1963"/>
        <v>0</v>
      </c>
      <c r="BE414" s="252">
        <f t="shared" si="1964"/>
        <v>0</v>
      </c>
      <c r="BF414" s="252">
        <f t="shared" si="1965"/>
        <v>0</v>
      </c>
      <c r="BG414" s="254">
        <f t="shared" si="1966"/>
        <v>0</v>
      </c>
      <c r="BH414" s="257">
        <f t="shared" si="1967"/>
        <v>4</v>
      </c>
      <c r="BI414" s="252">
        <f t="shared" si="1968"/>
        <v>0</v>
      </c>
      <c r="BJ414" s="252">
        <f t="shared" si="1969"/>
        <v>0</v>
      </c>
      <c r="BK414" s="252">
        <f t="shared" si="1970"/>
        <v>0</v>
      </c>
      <c r="BL414" s="254">
        <f t="shared" si="1971"/>
        <v>0</v>
      </c>
      <c r="BM414" s="260">
        <f t="shared" si="1972"/>
        <v>4</v>
      </c>
      <c r="BN414" s="252">
        <f t="shared" si="1973"/>
        <v>0</v>
      </c>
      <c r="BO414" s="252">
        <f t="shared" si="1974"/>
        <v>0</v>
      </c>
      <c r="BP414" s="252">
        <f t="shared" si="1975"/>
        <v>0</v>
      </c>
      <c r="BQ414" s="254">
        <f t="shared" si="1976"/>
        <v>0</v>
      </c>
      <c r="BR414" s="261">
        <f t="shared" si="1977"/>
        <v>4</v>
      </c>
      <c r="BS414" s="252">
        <f t="shared" si="1978"/>
        <v>5</v>
      </c>
      <c r="BT414" s="252">
        <f t="shared" si="1979"/>
        <v>0</v>
      </c>
      <c r="BU414" s="252">
        <f t="shared" si="1980"/>
        <v>0</v>
      </c>
      <c r="BV414" s="254">
        <f t="shared" si="1981"/>
        <v>0</v>
      </c>
      <c r="BW414" s="261">
        <f t="shared" si="1982"/>
        <v>3</v>
      </c>
      <c r="BX414" s="262">
        <v>30</v>
      </c>
      <c r="BY414" s="262">
        <v>30</v>
      </c>
      <c r="BZ414" s="246" t="e">
        <f t="shared" si="1983"/>
        <v>#VALUE!</v>
      </c>
      <c r="CA414" s="246">
        <f t="shared" si="1984"/>
        <v>20</v>
      </c>
      <c r="CB414" s="246" t="e">
        <f t="shared" si="1985"/>
        <v>#VALUE!</v>
      </c>
      <c r="CC414" s="246" t="e">
        <f t="shared" si="1986"/>
        <v>#VALUE!</v>
      </c>
      <c r="CD414" s="246" t="e">
        <f t="shared" si="1987"/>
        <v>#VALUE!</v>
      </c>
      <c r="CE414" s="246" t="e">
        <f t="shared" si="1988"/>
        <v>#VALUE!</v>
      </c>
      <c r="CF414" s="246" t="e">
        <f t="shared" si="1989"/>
        <v>#VALUE!</v>
      </c>
      <c r="CG414" s="246" t="e">
        <f t="shared" si="1990"/>
        <v>#VALUE!</v>
      </c>
      <c r="CH414" s="246" t="e">
        <f t="shared" si="1991"/>
        <v>#VALUE!</v>
      </c>
      <c r="CI414" s="246" t="e">
        <f t="shared" si="1992"/>
        <v>#VALUE!</v>
      </c>
      <c r="CJ414" s="246" t="e">
        <f t="shared" si="1993"/>
        <v>#VALUE!</v>
      </c>
      <c r="CK414" s="246" t="e">
        <f t="shared" si="1994"/>
        <v>#VALUE!</v>
      </c>
      <c r="CL414" s="246" t="e">
        <f t="shared" si="1995"/>
        <v>#VALUE!</v>
      </c>
      <c r="CM414" s="246" t="e">
        <f t="shared" si="1996"/>
        <v>#VALUE!</v>
      </c>
      <c r="CN414" s="246" t="e">
        <f t="shared" si="1997"/>
        <v>#VALUE!</v>
      </c>
      <c r="CO414" s="263" t="str">
        <f t="shared" si="1998"/>
        <v>2023PEC AI 408</v>
      </c>
      <c r="CP414" s="246" t="e">
        <f t="shared" si="1999"/>
        <v>#VALUE!</v>
      </c>
      <c r="CQ414" s="211"/>
      <c r="CR414" s="246">
        <f t="shared" si="2000"/>
        <v>20</v>
      </c>
      <c r="CS414" s="246" t="e">
        <f t="shared" si="2001"/>
        <v>#VALUE!</v>
      </c>
      <c r="CT414" s="246" t="e">
        <f t="shared" si="2002"/>
        <v>#VALUE!</v>
      </c>
      <c r="CU414" s="246" t="e">
        <f t="shared" si="2003"/>
        <v>#VALUE!</v>
      </c>
      <c r="CV414" s="246" t="e">
        <f t="shared" si="2004"/>
        <v>#VALUE!</v>
      </c>
      <c r="CW414" s="246" t="e">
        <f t="shared" si="2005"/>
        <v>#VALUE!</v>
      </c>
      <c r="CX414" s="246" t="e">
        <f t="shared" si="2006"/>
        <v>#VALUE!</v>
      </c>
      <c r="CY414" s="246" t="e">
        <f t="shared" si="2007"/>
        <v>#VALUE!</v>
      </c>
      <c r="CZ414" s="246" t="e">
        <f t="shared" si="2008"/>
        <v>#VALUE!</v>
      </c>
      <c r="DA414" s="246" t="e">
        <f t="shared" si="2009"/>
        <v>#VALUE!</v>
      </c>
      <c r="DB414" s="246" t="e">
        <f t="shared" si="2010"/>
        <v>#VALUE!</v>
      </c>
      <c r="DC414" s="246" t="e">
        <f t="shared" si="2011"/>
        <v>#VALUE!</v>
      </c>
      <c r="DD414" s="246" t="e">
        <f t="shared" si="2012"/>
        <v>#VALUE!</v>
      </c>
      <c r="DE414" s="212"/>
      <c r="DF414" s="212" t="e">
        <f t="shared" si="2013"/>
        <v>#VALUE!</v>
      </c>
      <c r="DG414" s="212"/>
      <c r="DH414" s="212"/>
      <c r="DI414" s="212"/>
      <c r="DJ414" s="212"/>
      <c r="DK414" s="212"/>
      <c r="DL414" s="212"/>
      <c r="DM414" s="212"/>
      <c r="DN414" s="212"/>
      <c r="DO414" s="212"/>
      <c r="DP414" s="212"/>
      <c r="DQ414" s="212"/>
      <c r="DR414" s="264">
        <f t="shared" si="2014"/>
        <v>30</v>
      </c>
      <c r="DS414" s="241">
        <f t="shared" si="2015"/>
        <v>6</v>
      </c>
      <c r="DT414" s="212">
        <f t="shared" si="2016"/>
        <v>4</v>
      </c>
      <c r="DU414" s="212">
        <f t="shared" si="2017"/>
        <v>5</v>
      </c>
      <c r="DV414" s="212">
        <f t="shared" si="2018"/>
        <v>5</v>
      </c>
      <c r="DW414" s="212">
        <f t="shared" si="2019"/>
        <v>5</v>
      </c>
      <c r="DX414" s="264">
        <f t="shared" si="2020"/>
        <v>0</v>
      </c>
      <c r="DY414" s="265">
        <f t="shared" si="2021"/>
        <v>5</v>
      </c>
      <c r="DZ414" s="212">
        <f t="shared" si="2022"/>
        <v>30</v>
      </c>
      <c r="EA414" s="212">
        <f t="shared" si="2023"/>
        <v>6</v>
      </c>
      <c r="EB414" s="212">
        <f t="shared" si="2024"/>
        <v>0</v>
      </c>
      <c r="EC414" s="212">
        <f t="shared" ref="EC414:ED414" si="3056">IF(ISEVEN($B414),DT414,0)</f>
        <v>4</v>
      </c>
      <c r="ED414" s="212">
        <f t="shared" si="3056"/>
        <v>5</v>
      </c>
      <c r="EE414" s="212">
        <f t="shared" ref="EE414:EF414" si="3057">IF(ISODD($B414),DU414,0)</f>
        <v>0</v>
      </c>
      <c r="EF414" s="212">
        <f t="shared" si="3057"/>
        <v>0</v>
      </c>
      <c r="EG414" s="212">
        <f t="shared" si="2027"/>
        <v>5</v>
      </c>
      <c r="EH414" s="212">
        <f t="shared" si="2028"/>
        <v>0</v>
      </c>
      <c r="EI414" s="212">
        <f t="shared" ref="EI414:EJ414" si="3058">IF(ISEVEN($B414),DW414,0)</f>
        <v>5</v>
      </c>
      <c r="EJ414" s="264">
        <f t="shared" si="3058"/>
        <v>0</v>
      </c>
      <c r="EK414" s="212">
        <f t="shared" ref="EK414:EL414" si="3059">IF(ISODD($B414),DX414,0)</f>
        <v>0</v>
      </c>
      <c r="EL414" s="212">
        <f t="shared" si="3059"/>
        <v>0</v>
      </c>
      <c r="EM414" s="212">
        <f t="shared" si="2031"/>
        <v>5</v>
      </c>
      <c r="EN414" s="212"/>
      <c r="EO414" s="212"/>
      <c r="EP414" s="241">
        <f t="shared" si="2032"/>
        <v>6</v>
      </c>
      <c r="EQ414" s="212">
        <f t="shared" si="2033"/>
        <v>5</v>
      </c>
      <c r="ER414" s="212">
        <f t="shared" si="2034"/>
        <v>6</v>
      </c>
      <c r="ES414" s="212">
        <f t="shared" si="2035"/>
        <v>6</v>
      </c>
      <c r="ET414" s="264">
        <f t="shared" si="2036"/>
        <v>2</v>
      </c>
      <c r="EU414" s="212">
        <f t="shared" si="2037"/>
        <v>5</v>
      </c>
      <c r="EV414" s="212"/>
      <c r="EW414" s="212">
        <f t="shared" si="2038"/>
        <v>30</v>
      </c>
      <c r="EX414" s="212">
        <f t="shared" si="2039"/>
        <v>6</v>
      </c>
      <c r="EY414" s="212">
        <f t="shared" si="2040"/>
        <v>0</v>
      </c>
      <c r="EZ414" s="212">
        <f t="shared" ref="EZ414:FA414" si="3060">IF(ISEVEN($B414),EQ414,0)</f>
        <v>5</v>
      </c>
      <c r="FA414" s="212">
        <f t="shared" si="3060"/>
        <v>6</v>
      </c>
      <c r="FB414" s="212">
        <f t="shared" ref="FB414:FC414" si="3061">IF(ISODD($B414),ER414,0)</f>
        <v>0</v>
      </c>
      <c r="FC414" s="212">
        <f t="shared" si="3061"/>
        <v>0</v>
      </c>
      <c r="FD414" s="212">
        <f t="shared" si="2043"/>
        <v>6</v>
      </c>
      <c r="FE414" s="212">
        <f t="shared" si="2044"/>
        <v>0</v>
      </c>
      <c r="FF414" s="264">
        <f t="shared" ref="FF414:FG414" si="3062">IF(ISEVEN($B414),ET414,0)</f>
        <v>2</v>
      </c>
      <c r="FG414" s="212">
        <f t="shared" si="3062"/>
        <v>5</v>
      </c>
      <c r="FH414" s="212">
        <f t="shared" si="2046"/>
        <v>0</v>
      </c>
      <c r="FI414" s="212">
        <v>0</v>
      </c>
      <c r="FJ414" s="212">
        <v>0</v>
      </c>
      <c r="FK414" s="212"/>
      <c r="FL414" s="212"/>
      <c r="FM414" s="262">
        <v>30</v>
      </c>
    </row>
    <row r="415" spans="1:169" ht="15.75" customHeight="1" x14ac:dyDescent="0.2">
      <c r="A415" s="247">
        <v>402</v>
      </c>
      <c r="B415" s="248">
        <v>213423243405</v>
      </c>
      <c r="C415" s="249" t="s">
        <v>694</v>
      </c>
      <c r="D415" s="250"/>
      <c r="E415" s="251" t="s">
        <v>695</v>
      </c>
      <c r="F415" s="252">
        <f t="shared" si="1913"/>
        <v>2</v>
      </c>
      <c r="G415" s="252">
        <f t="shared" si="1914"/>
        <v>2</v>
      </c>
      <c r="H415" s="252">
        <f t="shared" si="1915"/>
        <v>2</v>
      </c>
      <c r="I415" s="252">
        <f t="shared" si="1916"/>
        <v>2</v>
      </c>
      <c r="J415" s="252">
        <f t="shared" si="1917"/>
        <v>2</v>
      </c>
      <c r="K415" s="252">
        <f t="shared" si="1918"/>
        <v>0</v>
      </c>
      <c r="L415" s="252">
        <f t="shared" si="1919"/>
        <v>0</v>
      </c>
      <c r="M415" s="252">
        <f t="shared" si="1920"/>
        <v>0</v>
      </c>
      <c r="N415" s="252">
        <f t="shared" si="1921"/>
        <v>0</v>
      </c>
      <c r="O415" s="253">
        <f t="shared" si="1922"/>
        <v>0</v>
      </c>
      <c r="P415" s="252">
        <f t="shared" si="1923"/>
        <v>7</v>
      </c>
      <c r="Q415" s="252">
        <f t="shared" si="1924"/>
        <v>0</v>
      </c>
      <c r="R415" s="252">
        <f t="shared" si="1925"/>
        <v>0</v>
      </c>
      <c r="S415" s="254">
        <f t="shared" si="1926"/>
        <v>0</v>
      </c>
      <c r="T415" s="255">
        <f t="shared" si="1927"/>
        <v>3</v>
      </c>
      <c r="U415" s="252">
        <f t="shared" si="1928"/>
        <v>0</v>
      </c>
      <c r="V415" s="252">
        <f t="shared" si="1929"/>
        <v>0</v>
      </c>
      <c r="W415" s="252">
        <f t="shared" si="1930"/>
        <v>0</v>
      </c>
      <c r="X415" s="254">
        <f t="shared" si="1931"/>
        <v>0</v>
      </c>
      <c r="Y415" s="256">
        <f t="shared" si="1932"/>
        <v>4</v>
      </c>
      <c r="Z415" s="252">
        <f t="shared" si="1933"/>
        <v>0</v>
      </c>
      <c r="AA415" s="252">
        <f t="shared" si="1934"/>
        <v>0</v>
      </c>
      <c r="AB415" s="252">
        <f t="shared" si="1935"/>
        <v>0</v>
      </c>
      <c r="AC415" s="254">
        <f t="shared" si="1936"/>
        <v>0</v>
      </c>
      <c r="AD415" s="255">
        <f t="shared" si="1937"/>
        <v>4</v>
      </c>
      <c r="AE415" s="252">
        <f t="shared" si="1938"/>
        <v>7</v>
      </c>
      <c r="AF415" s="252">
        <f t="shared" si="1939"/>
        <v>0</v>
      </c>
      <c r="AG415" s="252">
        <f t="shared" si="1940"/>
        <v>0</v>
      </c>
      <c r="AH415" s="254">
        <f t="shared" si="1941"/>
        <v>0</v>
      </c>
      <c r="AI415" s="257">
        <f t="shared" si="1942"/>
        <v>3</v>
      </c>
      <c r="AJ415" s="252">
        <f t="shared" si="1943"/>
        <v>6</v>
      </c>
      <c r="AK415" s="252">
        <f t="shared" si="1944"/>
        <v>0</v>
      </c>
      <c r="AL415" s="252">
        <f t="shared" si="1945"/>
        <v>0</v>
      </c>
      <c r="AM415" s="254">
        <f t="shared" si="1946"/>
        <v>0</v>
      </c>
      <c r="AN415" s="257">
        <f t="shared" si="1947"/>
        <v>3</v>
      </c>
      <c r="AO415" s="252">
        <f t="shared" si="1948"/>
        <v>0</v>
      </c>
      <c r="AP415" s="252">
        <f t="shared" si="1949"/>
        <v>0</v>
      </c>
      <c r="AQ415" s="252">
        <f t="shared" si="1950"/>
        <v>0</v>
      </c>
      <c r="AR415" s="254">
        <f t="shared" si="1951"/>
        <v>0</v>
      </c>
      <c r="AS415" s="257">
        <f t="shared" si="1952"/>
        <v>4</v>
      </c>
      <c r="AT415" s="252">
        <f t="shared" si="1953"/>
        <v>7</v>
      </c>
      <c r="AU415" s="252">
        <f t="shared" si="1954"/>
        <v>0</v>
      </c>
      <c r="AV415" s="252">
        <f t="shared" si="1955"/>
        <v>0</v>
      </c>
      <c r="AW415" s="254">
        <f t="shared" si="1956"/>
        <v>0</v>
      </c>
      <c r="AX415" s="258">
        <f t="shared" si="1957"/>
        <v>3</v>
      </c>
      <c r="AY415" s="252">
        <f t="shared" si="1958"/>
        <v>0</v>
      </c>
      <c r="AZ415" s="252">
        <f t="shared" si="1959"/>
        <v>0</v>
      </c>
      <c r="BA415" s="252">
        <f t="shared" si="1960"/>
        <v>0</v>
      </c>
      <c r="BB415" s="254">
        <f t="shared" si="1961"/>
        <v>0</v>
      </c>
      <c r="BC415" s="257">
        <f t="shared" si="1962"/>
        <v>4</v>
      </c>
      <c r="BD415" s="252">
        <f t="shared" si="1963"/>
        <v>0</v>
      </c>
      <c r="BE415" s="252">
        <f t="shared" si="1964"/>
        <v>0</v>
      </c>
      <c r="BF415" s="252">
        <f t="shared" si="1965"/>
        <v>0</v>
      </c>
      <c r="BG415" s="254">
        <f t="shared" si="1966"/>
        <v>0</v>
      </c>
      <c r="BH415" s="257">
        <f t="shared" si="1967"/>
        <v>4</v>
      </c>
      <c r="BI415" s="259">
        <f t="shared" si="1968"/>
        <v>5</v>
      </c>
      <c r="BJ415" s="252">
        <f t="shared" si="1969"/>
        <v>0</v>
      </c>
      <c r="BK415" s="252">
        <f t="shared" si="1970"/>
        <v>0</v>
      </c>
      <c r="BL415" s="254">
        <f t="shared" si="1971"/>
        <v>0</v>
      </c>
      <c r="BM415" s="260">
        <f t="shared" si="1972"/>
        <v>3</v>
      </c>
      <c r="BN415" s="252">
        <f t="shared" si="1973"/>
        <v>8</v>
      </c>
      <c r="BO415" s="252">
        <f t="shared" si="1974"/>
        <v>0</v>
      </c>
      <c r="BP415" s="252">
        <f t="shared" si="1975"/>
        <v>0</v>
      </c>
      <c r="BQ415" s="254">
        <f t="shared" si="1976"/>
        <v>0</v>
      </c>
      <c r="BR415" s="261">
        <f t="shared" si="1977"/>
        <v>3</v>
      </c>
      <c r="BS415" s="252">
        <f t="shared" si="1978"/>
        <v>0</v>
      </c>
      <c r="BT415" s="252">
        <f t="shared" si="1979"/>
        <v>0</v>
      </c>
      <c r="BU415" s="252">
        <f t="shared" si="1980"/>
        <v>0</v>
      </c>
      <c r="BV415" s="254">
        <f t="shared" si="1981"/>
        <v>0</v>
      </c>
      <c r="BW415" s="261">
        <f t="shared" si="1982"/>
        <v>4</v>
      </c>
      <c r="BX415" s="262">
        <v>50</v>
      </c>
      <c r="BY415" s="262">
        <v>50</v>
      </c>
      <c r="BZ415" s="246" t="e">
        <f t="shared" si="1983"/>
        <v>#VALUE!</v>
      </c>
      <c r="CA415" s="246">
        <f t="shared" si="1984"/>
        <v>20</v>
      </c>
      <c r="CB415" s="246" t="e">
        <f t="shared" si="1985"/>
        <v>#VALUE!</v>
      </c>
      <c r="CC415" s="246" t="e">
        <f t="shared" si="1986"/>
        <v>#VALUE!</v>
      </c>
      <c r="CD415" s="246" t="e">
        <f t="shared" si="1987"/>
        <v>#VALUE!</v>
      </c>
      <c r="CE415" s="246" t="e">
        <f t="shared" si="1988"/>
        <v>#VALUE!</v>
      </c>
      <c r="CF415" s="246" t="e">
        <f t="shared" si="1989"/>
        <v>#VALUE!</v>
      </c>
      <c r="CG415" s="246" t="e">
        <f t="shared" si="1990"/>
        <v>#VALUE!</v>
      </c>
      <c r="CH415" s="246" t="e">
        <f t="shared" si="1991"/>
        <v>#VALUE!</v>
      </c>
      <c r="CI415" s="246" t="e">
        <f t="shared" si="1992"/>
        <v>#VALUE!</v>
      </c>
      <c r="CJ415" s="246" t="e">
        <f t="shared" si="1993"/>
        <v>#VALUE!</v>
      </c>
      <c r="CK415" s="246" t="e">
        <f t="shared" si="1994"/>
        <v>#VALUE!</v>
      </c>
      <c r="CL415" s="246" t="e">
        <f t="shared" si="1995"/>
        <v>#VALUE!</v>
      </c>
      <c r="CM415" s="246" t="e">
        <f t="shared" si="1996"/>
        <v>#VALUE!</v>
      </c>
      <c r="CN415" s="246" t="e">
        <f t="shared" si="1997"/>
        <v>#VALUE!</v>
      </c>
      <c r="CO415" s="263" t="str">
        <f t="shared" si="1998"/>
        <v>2023PEC AI 408</v>
      </c>
      <c r="CP415" s="246" t="e">
        <f t="shared" si="1999"/>
        <v>#VALUE!</v>
      </c>
      <c r="CQ415" s="211"/>
      <c r="CR415" s="246">
        <f t="shared" si="2000"/>
        <v>20</v>
      </c>
      <c r="CS415" s="246" t="e">
        <f t="shared" si="2001"/>
        <v>#VALUE!</v>
      </c>
      <c r="CT415" s="246" t="e">
        <f t="shared" si="2002"/>
        <v>#VALUE!</v>
      </c>
      <c r="CU415" s="246" t="e">
        <f t="shared" si="2003"/>
        <v>#VALUE!</v>
      </c>
      <c r="CV415" s="246" t="e">
        <f t="shared" si="2004"/>
        <v>#VALUE!</v>
      </c>
      <c r="CW415" s="246" t="e">
        <f t="shared" si="2005"/>
        <v>#VALUE!</v>
      </c>
      <c r="CX415" s="246" t="e">
        <f t="shared" si="2006"/>
        <v>#VALUE!</v>
      </c>
      <c r="CY415" s="246" t="e">
        <f t="shared" si="2007"/>
        <v>#VALUE!</v>
      </c>
      <c r="CZ415" s="246" t="e">
        <f t="shared" si="2008"/>
        <v>#VALUE!</v>
      </c>
      <c r="DA415" s="246" t="e">
        <f t="shared" si="2009"/>
        <v>#VALUE!</v>
      </c>
      <c r="DB415" s="246" t="e">
        <f t="shared" si="2010"/>
        <v>#VALUE!</v>
      </c>
      <c r="DC415" s="246" t="e">
        <f t="shared" si="2011"/>
        <v>#VALUE!</v>
      </c>
      <c r="DD415" s="246" t="e">
        <f t="shared" si="2012"/>
        <v>#VALUE!</v>
      </c>
      <c r="DE415" s="212"/>
      <c r="DF415" s="212" t="e">
        <f t="shared" si="2013"/>
        <v>#VALUE!</v>
      </c>
      <c r="DG415" s="212"/>
      <c r="DH415" s="212"/>
      <c r="DI415" s="212"/>
      <c r="DJ415" s="212"/>
      <c r="DK415" s="212"/>
      <c r="DL415" s="212"/>
      <c r="DM415" s="212"/>
      <c r="DN415" s="212"/>
      <c r="DO415" s="212"/>
      <c r="DP415" s="212"/>
      <c r="DQ415" s="212"/>
      <c r="DR415" s="264">
        <f t="shared" si="2014"/>
        <v>50</v>
      </c>
      <c r="DS415" s="241">
        <f t="shared" si="2015"/>
        <v>10</v>
      </c>
      <c r="DT415" s="212">
        <f t="shared" si="2016"/>
        <v>7</v>
      </c>
      <c r="DU415" s="212">
        <f t="shared" si="2017"/>
        <v>7</v>
      </c>
      <c r="DV415" s="212">
        <f t="shared" si="2018"/>
        <v>6</v>
      </c>
      <c r="DW415" s="212">
        <f t="shared" si="2019"/>
        <v>7</v>
      </c>
      <c r="DX415" s="264">
        <f t="shared" si="2020"/>
        <v>5</v>
      </c>
      <c r="DY415" s="265">
        <f t="shared" si="2021"/>
        <v>8</v>
      </c>
      <c r="DZ415" s="212">
        <f t="shared" si="2022"/>
        <v>50</v>
      </c>
      <c r="EA415" s="212">
        <f t="shared" si="2023"/>
        <v>10</v>
      </c>
      <c r="EB415" s="212">
        <f t="shared" si="2024"/>
        <v>7</v>
      </c>
      <c r="EC415" s="212">
        <f t="shared" ref="EC415:ED415" si="3063">IF(ISEVEN($B415),DT415,0)</f>
        <v>0</v>
      </c>
      <c r="ED415" s="212">
        <f t="shared" si="3063"/>
        <v>0</v>
      </c>
      <c r="EE415" s="212">
        <f t="shared" ref="EE415:EF415" si="3064">IF(ISODD($B415),DU415,0)</f>
        <v>7</v>
      </c>
      <c r="EF415" s="212">
        <f t="shared" si="3064"/>
        <v>6</v>
      </c>
      <c r="EG415" s="212">
        <f t="shared" si="2027"/>
        <v>0</v>
      </c>
      <c r="EH415" s="212">
        <f t="shared" si="2028"/>
        <v>7</v>
      </c>
      <c r="EI415" s="212">
        <f t="shared" ref="EI415:EJ415" si="3065">IF(ISEVEN($B415),DW415,0)</f>
        <v>0</v>
      </c>
      <c r="EJ415" s="212">
        <f t="shared" si="3065"/>
        <v>0</v>
      </c>
      <c r="EK415" s="264">
        <f t="shared" ref="EK415:EL415" si="3066">IF(ISODD($B415),DX415,0)</f>
        <v>5</v>
      </c>
      <c r="EL415" s="212">
        <f t="shared" si="3066"/>
        <v>8</v>
      </c>
      <c r="EM415" s="212">
        <f t="shared" si="2031"/>
        <v>0</v>
      </c>
      <c r="EN415" s="212"/>
      <c r="EO415" s="212"/>
      <c r="EP415" s="241">
        <f t="shared" si="2032"/>
        <v>10</v>
      </c>
      <c r="EQ415" s="212">
        <f t="shared" si="2033"/>
        <v>9</v>
      </c>
      <c r="ER415" s="212">
        <f t="shared" si="2034"/>
        <v>9</v>
      </c>
      <c r="ES415" s="212">
        <f t="shared" si="2035"/>
        <v>8</v>
      </c>
      <c r="ET415" s="264">
        <f t="shared" si="2036"/>
        <v>6</v>
      </c>
      <c r="EU415" s="212">
        <f t="shared" si="2037"/>
        <v>8</v>
      </c>
      <c r="EV415" s="212"/>
      <c r="EW415" s="212">
        <f t="shared" si="2038"/>
        <v>50</v>
      </c>
      <c r="EX415" s="212">
        <f t="shared" si="2039"/>
        <v>10</v>
      </c>
      <c r="EY415" s="212">
        <f t="shared" si="2040"/>
        <v>9</v>
      </c>
      <c r="EZ415" s="212">
        <f t="shared" ref="EZ415:FA415" si="3067">IF(ISEVEN($B415),EQ415,0)</f>
        <v>0</v>
      </c>
      <c r="FA415" s="212">
        <f t="shared" si="3067"/>
        <v>0</v>
      </c>
      <c r="FB415" s="212">
        <f t="shared" ref="FB415:FC415" si="3068">IF(ISODD($B415),ER415,0)</f>
        <v>9</v>
      </c>
      <c r="FC415" s="212">
        <f t="shared" si="3068"/>
        <v>8</v>
      </c>
      <c r="FD415" s="212">
        <f t="shared" si="2043"/>
        <v>0</v>
      </c>
      <c r="FE415" s="264">
        <f t="shared" si="2044"/>
        <v>6</v>
      </c>
      <c r="FF415" s="212">
        <f t="shared" ref="FF415:FG415" si="3069">IF(ISEVEN($B415),ET415,0)</f>
        <v>0</v>
      </c>
      <c r="FG415" s="212">
        <f t="shared" si="3069"/>
        <v>0</v>
      </c>
      <c r="FH415" s="212">
        <f t="shared" si="2046"/>
        <v>8</v>
      </c>
      <c r="FI415" s="212">
        <v>0</v>
      </c>
      <c r="FJ415" s="212">
        <v>0</v>
      </c>
      <c r="FK415" s="212"/>
      <c r="FL415" s="212"/>
      <c r="FM415" s="262">
        <v>50</v>
      </c>
    </row>
    <row r="416" spans="1:169" ht="15.75" customHeight="1" x14ac:dyDescent="0.2">
      <c r="A416" s="268">
        <v>403</v>
      </c>
      <c r="B416" s="248">
        <v>213423243406</v>
      </c>
      <c r="C416" s="249" t="s">
        <v>696</v>
      </c>
      <c r="D416" s="250"/>
      <c r="E416" s="251" t="s">
        <v>697</v>
      </c>
      <c r="F416" s="252">
        <f t="shared" si="1913"/>
        <v>2</v>
      </c>
      <c r="G416" s="252">
        <f t="shared" si="1914"/>
        <v>2</v>
      </c>
      <c r="H416" s="252">
        <f t="shared" si="1915"/>
        <v>2</v>
      </c>
      <c r="I416" s="252">
        <f t="shared" si="1916"/>
        <v>2</v>
      </c>
      <c r="J416" s="252">
        <f t="shared" si="1917"/>
        <v>2</v>
      </c>
      <c r="K416" s="252">
        <f t="shared" si="1918"/>
        <v>2</v>
      </c>
      <c r="L416" s="252">
        <f t="shared" si="1919"/>
        <v>2</v>
      </c>
      <c r="M416" s="252">
        <f t="shared" si="1920"/>
        <v>2</v>
      </c>
      <c r="N416" s="252">
        <f t="shared" si="1921"/>
        <v>1</v>
      </c>
      <c r="O416" s="253">
        <f t="shared" si="1922"/>
        <v>0</v>
      </c>
      <c r="P416" s="252">
        <f t="shared" si="1923"/>
        <v>0</v>
      </c>
      <c r="Q416" s="252">
        <f t="shared" si="1924"/>
        <v>0</v>
      </c>
      <c r="R416" s="252">
        <f t="shared" si="1925"/>
        <v>0</v>
      </c>
      <c r="S416" s="254">
        <f t="shared" si="1926"/>
        <v>0</v>
      </c>
      <c r="T416" s="255">
        <f t="shared" si="1927"/>
        <v>4</v>
      </c>
      <c r="U416" s="252">
        <f t="shared" si="1928"/>
        <v>12</v>
      </c>
      <c r="V416" s="252">
        <f t="shared" si="1929"/>
        <v>0</v>
      </c>
      <c r="W416" s="252">
        <f t="shared" si="1930"/>
        <v>0</v>
      </c>
      <c r="X416" s="254">
        <f t="shared" si="1931"/>
        <v>0</v>
      </c>
      <c r="Y416" s="256">
        <f t="shared" si="1932"/>
        <v>3</v>
      </c>
      <c r="Z416" s="252">
        <f t="shared" si="1933"/>
        <v>12</v>
      </c>
      <c r="AA416" s="252">
        <f t="shared" si="1934"/>
        <v>0</v>
      </c>
      <c r="AB416" s="252">
        <f t="shared" si="1935"/>
        <v>0</v>
      </c>
      <c r="AC416" s="254">
        <f t="shared" si="1936"/>
        <v>0</v>
      </c>
      <c r="AD416" s="255">
        <f t="shared" si="1937"/>
        <v>3</v>
      </c>
      <c r="AE416" s="252">
        <f t="shared" si="1938"/>
        <v>0</v>
      </c>
      <c r="AF416" s="252">
        <f t="shared" si="1939"/>
        <v>0</v>
      </c>
      <c r="AG416" s="252">
        <f t="shared" si="1940"/>
        <v>0</v>
      </c>
      <c r="AH416" s="254">
        <f t="shared" si="1941"/>
        <v>0</v>
      </c>
      <c r="AI416" s="257">
        <f t="shared" si="1942"/>
        <v>4</v>
      </c>
      <c r="AJ416" s="252">
        <f t="shared" si="1943"/>
        <v>0</v>
      </c>
      <c r="AK416" s="252">
        <f t="shared" si="1944"/>
        <v>0</v>
      </c>
      <c r="AL416" s="252">
        <f t="shared" si="1945"/>
        <v>0</v>
      </c>
      <c r="AM416" s="254">
        <f t="shared" si="1946"/>
        <v>0</v>
      </c>
      <c r="AN416" s="257">
        <f t="shared" si="1947"/>
        <v>4</v>
      </c>
      <c r="AO416" s="252">
        <f t="shared" si="1948"/>
        <v>12</v>
      </c>
      <c r="AP416" s="252">
        <f t="shared" si="1949"/>
        <v>0</v>
      </c>
      <c r="AQ416" s="252">
        <f t="shared" si="1950"/>
        <v>0</v>
      </c>
      <c r="AR416" s="254">
        <f t="shared" si="1951"/>
        <v>0</v>
      </c>
      <c r="AS416" s="257">
        <f t="shared" si="1952"/>
        <v>3</v>
      </c>
      <c r="AT416" s="252">
        <f t="shared" si="1953"/>
        <v>0</v>
      </c>
      <c r="AU416" s="252">
        <f t="shared" si="1954"/>
        <v>0</v>
      </c>
      <c r="AV416" s="252">
        <f t="shared" si="1955"/>
        <v>0</v>
      </c>
      <c r="AW416" s="254">
        <f t="shared" si="1956"/>
        <v>0</v>
      </c>
      <c r="AX416" s="258">
        <f t="shared" si="1957"/>
        <v>4</v>
      </c>
      <c r="AY416" s="252">
        <f t="shared" si="1958"/>
        <v>12</v>
      </c>
      <c r="AZ416" s="252">
        <f t="shared" si="1959"/>
        <v>0</v>
      </c>
      <c r="BA416" s="252">
        <f t="shared" si="1960"/>
        <v>0</v>
      </c>
      <c r="BB416" s="254">
        <f t="shared" si="1961"/>
        <v>0</v>
      </c>
      <c r="BC416" s="257">
        <f t="shared" si="1962"/>
        <v>3</v>
      </c>
      <c r="BD416" s="259">
        <f t="shared" si="1963"/>
        <v>7</v>
      </c>
      <c r="BE416" s="252">
        <f t="shared" si="1964"/>
        <v>0</v>
      </c>
      <c r="BF416" s="252">
        <f t="shared" si="1965"/>
        <v>0</v>
      </c>
      <c r="BG416" s="254">
        <f t="shared" si="1966"/>
        <v>0</v>
      </c>
      <c r="BH416" s="257">
        <f t="shared" si="1967"/>
        <v>3</v>
      </c>
      <c r="BI416" s="252">
        <f t="shared" si="1968"/>
        <v>0</v>
      </c>
      <c r="BJ416" s="252">
        <f t="shared" si="1969"/>
        <v>0</v>
      </c>
      <c r="BK416" s="252">
        <f t="shared" si="1970"/>
        <v>0</v>
      </c>
      <c r="BL416" s="254">
        <f t="shared" si="1971"/>
        <v>0</v>
      </c>
      <c r="BM416" s="260">
        <f t="shared" si="1972"/>
        <v>4</v>
      </c>
      <c r="BN416" s="252">
        <f t="shared" si="1973"/>
        <v>0</v>
      </c>
      <c r="BO416" s="252">
        <f t="shared" si="1974"/>
        <v>0</v>
      </c>
      <c r="BP416" s="252">
        <f t="shared" si="1975"/>
        <v>0</v>
      </c>
      <c r="BQ416" s="254">
        <f t="shared" si="1976"/>
        <v>0</v>
      </c>
      <c r="BR416" s="261">
        <f t="shared" si="1977"/>
        <v>4</v>
      </c>
      <c r="BS416" s="252">
        <f t="shared" si="1978"/>
        <v>13</v>
      </c>
      <c r="BT416" s="252">
        <f t="shared" si="1979"/>
        <v>0</v>
      </c>
      <c r="BU416" s="252">
        <f t="shared" si="1980"/>
        <v>0</v>
      </c>
      <c r="BV416" s="254">
        <f t="shared" si="1981"/>
        <v>0</v>
      </c>
      <c r="BW416" s="261">
        <f t="shared" si="1982"/>
        <v>3</v>
      </c>
      <c r="BX416" s="262">
        <v>85</v>
      </c>
      <c r="BY416" s="262">
        <v>85</v>
      </c>
      <c r="BZ416" s="246" t="e">
        <f t="shared" si="1983"/>
        <v>#VALUE!</v>
      </c>
      <c r="CA416" s="246">
        <f t="shared" si="1984"/>
        <v>16</v>
      </c>
      <c r="CB416" s="246" t="e">
        <f t="shared" si="1985"/>
        <v>#VALUE!</v>
      </c>
      <c r="CC416" s="246" t="e">
        <f t="shared" si="1986"/>
        <v>#VALUE!</v>
      </c>
      <c r="CD416" s="246" t="e">
        <f t="shared" si="1987"/>
        <v>#VALUE!</v>
      </c>
      <c r="CE416" s="246" t="e">
        <f t="shared" si="1988"/>
        <v>#VALUE!</v>
      </c>
      <c r="CF416" s="246" t="e">
        <f t="shared" si="1989"/>
        <v>#VALUE!</v>
      </c>
      <c r="CG416" s="246" t="e">
        <f t="shared" si="1990"/>
        <v>#VALUE!</v>
      </c>
      <c r="CH416" s="246" t="e">
        <f t="shared" si="1991"/>
        <v>#VALUE!</v>
      </c>
      <c r="CI416" s="246" t="e">
        <f t="shared" si="1992"/>
        <v>#VALUE!</v>
      </c>
      <c r="CJ416" s="246" t="e">
        <f t="shared" si="1993"/>
        <v>#VALUE!</v>
      </c>
      <c r="CK416" s="246" t="e">
        <f t="shared" si="1994"/>
        <v>#VALUE!</v>
      </c>
      <c r="CL416" s="246" t="e">
        <f t="shared" si="1995"/>
        <v>#VALUE!</v>
      </c>
      <c r="CM416" s="246" t="e">
        <f t="shared" si="1996"/>
        <v>#VALUE!</v>
      </c>
      <c r="CN416" s="246" t="e">
        <f t="shared" si="1997"/>
        <v>#VALUE!</v>
      </c>
      <c r="CO416" s="263" t="str">
        <f t="shared" si="1998"/>
        <v>2023PEC AI 409</v>
      </c>
      <c r="CP416" s="246" t="e">
        <f t="shared" si="1999"/>
        <v>#VALUE!</v>
      </c>
      <c r="CQ416" s="211"/>
      <c r="CR416" s="246">
        <f t="shared" si="2000"/>
        <v>15</v>
      </c>
      <c r="CS416" s="246" t="e">
        <f t="shared" si="2001"/>
        <v>#VALUE!</v>
      </c>
      <c r="CT416" s="246" t="e">
        <f t="shared" si="2002"/>
        <v>#VALUE!</v>
      </c>
      <c r="CU416" s="246" t="e">
        <f t="shared" si="2003"/>
        <v>#VALUE!</v>
      </c>
      <c r="CV416" s="246" t="e">
        <f t="shared" si="2004"/>
        <v>#VALUE!</v>
      </c>
      <c r="CW416" s="246" t="e">
        <f t="shared" si="2005"/>
        <v>#VALUE!</v>
      </c>
      <c r="CX416" s="246" t="e">
        <f t="shared" si="2006"/>
        <v>#VALUE!</v>
      </c>
      <c r="CY416" s="246" t="e">
        <f t="shared" si="2007"/>
        <v>#VALUE!</v>
      </c>
      <c r="CZ416" s="246" t="e">
        <f t="shared" si="2008"/>
        <v>#VALUE!</v>
      </c>
      <c r="DA416" s="246" t="e">
        <f t="shared" si="2009"/>
        <v>#VALUE!</v>
      </c>
      <c r="DB416" s="246" t="e">
        <f t="shared" si="2010"/>
        <v>#VALUE!</v>
      </c>
      <c r="DC416" s="246" t="e">
        <f t="shared" si="2011"/>
        <v>#VALUE!</v>
      </c>
      <c r="DD416" s="246" t="e">
        <f t="shared" si="2012"/>
        <v>#VALUE!</v>
      </c>
      <c r="DE416" s="212"/>
      <c r="DF416" s="212" t="e">
        <f t="shared" si="2013"/>
        <v>#VALUE!</v>
      </c>
      <c r="DG416" s="212"/>
      <c r="DH416" s="212"/>
      <c r="DI416" s="212"/>
      <c r="DJ416" s="212"/>
      <c r="DK416" s="212"/>
      <c r="DL416" s="212"/>
      <c r="DM416" s="212"/>
      <c r="DN416" s="212"/>
      <c r="DO416" s="212"/>
      <c r="DP416" s="212"/>
      <c r="DQ416" s="212"/>
      <c r="DR416" s="264">
        <f t="shared" si="2014"/>
        <v>85</v>
      </c>
      <c r="DS416" s="241">
        <f t="shared" si="2015"/>
        <v>17</v>
      </c>
      <c r="DT416" s="212">
        <f t="shared" si="2016"/>
        <v>12</v>
      </c>
      <c r="DU416" s="212">
        <f t="shared" si="2017"/>
        <v>12</v>
      </c>
      <c r="DV416" s="212">
        <f t="shared" si="2018"/>
        <v>12</v>
      </c>
      <c r="DW416" s="212">
        <f t="shared" si="2019"/>
        <v>12</v>
      </c>
      <c r="DX416" s="264">
        <f t="shared" si="2020"/>
        <v>7</v>
      </c>
      <c r="DY416" s="265">
        <f t="shared" si="2021"/>
        <v>13</v>
      </c>
      <c r="DZ416" s="212">
        <f t="shared" si="2022"/>
        <v>85</v>
      </c>
      <c r="EA416" s="212">
        <f t="shared" si="2023"/>
        <v>17</v>
      </c>
      <c r="EB416" s="212">
        <f t="shared" si="2024"/>
        <v>0</v>
      </c>
      <c r="EC416" s="212">
        <f t="shared" ref="EC416:ED416" si="3070">IF(ISEVEN($B416),DT416,0)</f>
        <v>12</v>
      </c>
      <c r="ED416" s="212">
        <f t="shared" si="3070"/>
        <v>12</v>
      </c>
      <c r="EE416" s="212">
        <f t="shared" ref="EE416:EF416" si="3071">IF(ISODD($B416),DU416,0)</f>
        <v>0</v>
      </c>
      <c r="EF416" s="212">
        <f t="shared" si="3071"/>
        <v>0</v>
      </c>
      <c r="EG416" s="212">
        <f t="shared" si="2027"/>
        <v>12</v>
      </c>
      <c r="EH416" s="212">
        <f t="shared" si="2028"/>
        <v>0</v>
      </c>
      <c r="EI416" s="212">
        <f t="shared" ref="EI416:EJ416" si="3072">IF(ISEVEN($B416),DW416,0)</f>
        <v>12</v>
      </c>
      <c r="EJ416" s="264">
        <f t="shared" si="3072"/>
        <v>7</v>
      </c>
      <c r="EK416" s="212">
        <f t="shared" ref="EK416:EL416" si="3073">IF(ISODD($B416),DX416,0)</f>
        <v>0</v>
      </c>
      <c r="EL416" s="212">
        <f t="shared" si="3073"/>
        <v>0</v>
      </c>
      <c r="EM416" s="212">
        <f t="shared" si="2031"/>
        <v>13</v>
      </c>
      <c r="EN416" s="212"/>
      <c r="EO416" s="212"/>
      <c r="EP416" s="241">
        <f t="shared" si="2032"/>
        <v>17</v>
      </c>
      <c r="EQ416" s="212">
        <f t="shared" si="2033"/>
        <v>14</v>
      </c>
      <c r="ER416" s="212">
        <f t="shared" si="2034"/>
        <v>15</v>
      </c>
      <c r="ES416" s="212">
        <f t="shared" si="2035"/>
        <v>15</v>
      </c>
      <c r="ET416" s="264">
        <f t="shared" si="2036"/>
        <v>10</v>
      </c>
      <c r="EU416" s="212">
        <f t="shared" si="2037"/>
        <v>14</v>
      </c>
      <c r="EV416" s="212"/>
      <c r="EW416" s="212">
        <f t="shared" si="2038"/>
        <v>85</v>
      </c>
      <c r="EX416" s="212">
        <f t="shared" si="2039"/>
        <v>17</v>
      </c>
      <c r="EY416" s="212">
        <f t="shared" si="2040"/>
        <v>0</v>
      </c>
      <c r="EZ416" s="212">
        <f t="shared" ref="EZ416:FA416" si="3074">IF(ISEVEN($B416),EQ416,0)</f>
        <v>14</v>
      </c>
      <c r="FA416" s="212">
        <f t="shared" si="3074"/>
        <v>15</v>
      </c>
      <c r="FB416" s="212">
        <f t="shared" ref="FB416:FC416" si="3075">IF(ISODD($B416),ER416,0)</f>
        <v>0</v>
      </c>
      <c r="FC416" s="212">
        <f t="shared" si="3075"/>
        <v>0</v>
      </c>
      <c r="FD416" s="212">
        <f t="shared" si="2043"/>
        <v>15</v>
      </c>
      <c r="FE416" s="212">
        <f t="shared" si="2044"/>
        <v>0</v>
      </c>
      <c r="FF416" s="264">
        <f t="shared" ref="FF416:FG416" si="3076">IF(ISEVEN($B416),ET416,0)</f>
        <v>10</v>
      </c>
      <c r="FG416" s="212">
        <f t="shared" si="3076"/>
        <v>14</v>
      </c>
      <c r="FH416" s="212">
        <f t="shared" si="2046"/>
        <v>0</v>
      </c>
      <c r="FI416" s="212">
        <v>0</v>
      </c>
      <c r="FJ416" s="212">
        <v>0</v>
      </c>
      <c r="FK416" s="212"/>
      <c r="FL416" s="212"/>
      <c r="FM416" s="262">
        <v>85</v>
      </c>
    </row>
    <row r="417" spans="1:169" ht="15.75" customHeight="1" x14ac:dyDescent="0.2">
      <c r="A417" s="247">
        <v>404</v>
      </c>
      <c r="B417" s="248">
        <v>213423243408</v>
      </c>
      <c r="C417" s="249" t="s">
        <v>698</v>
      </c>
      <c r="D417" s="250"/>
      <c r="E417" s="251" t="s">
        <v>699</v>
      </c>
      <c r="F417" s="252">
        <f t="shared" si="1913"/>
        <v>2</v>
      </c>
      <c r="G417" s="252">
        <f t="shared" si="1914"/>
        <v>2</v>
      </c>
      <c r="H417" s="252">
        <f t="shared" si="1915"/>
        <v>2</v>
      </c>
      <c r="I417" s="252">
        <f t="shared" si="1916"/>
        <v>2</v>
      </c>
      <c r="J417" s="252">
        <f t="shared" si="1917"/>
        <v>2</v>
      </c>
      <c r="K417" s="252">
        <f t="shared" si="1918"/>
        <v>2</v>
      </c>
      <c r="L417" s="252">
        <f t="shared" si="1919"/>
        <v>2</v>
      </c>
      <c r="M417" s="252">
        <f t="shared" si="1920"/>
        <v>2</v>
      </c>
      <c r="N417" s="252">
        <f t="shared" si="1921"/>
        <v>0</v>
      </c>
      <c r="O417" s="253">
        <f t="shared" si="1922"/>
        <v>0</v>
      </c>
      <c r="P417" s="252">
        <f t="shared" si="1923"/>
        <v>0</v>
      </c>
      <c r="Q417" s="252">
        <f t="shared" si="1924"/>
        <v>0</v>
      </c>
      <c r="R417" s="252">
        <f t="shared" si="1925"/>
        <v>0</v>
      </c>
      <c r="S417" s="254">
        <f t="shared" si="1926"/>
        <v>0</v>
      </c>
      <c r="T417" s="255">
        <f t="shared" si="1927"/>
        <v>4</v>
      </c>
      <c r="U417" s="252">
        <f t="shared" si="1928"/>
        <v>11</v>
      </c>
      <c r="V417" s="252">
        <f t="shared" si="1929"/>
        <v>0</v>
      </c>
      <c r="W417" s="252">
        <f t="shared" si="1930"/>
        <v>0</v>
      </c>
      <c r="X417" s="254">
        <f t="shared" si="1931"/>
        <v>0</v>
      </c>
      <c r="Y417" s="256">
        <f t="shared" si="1932"/>
        <v>3</v>
      </c>
      <c r="Z417" s="252">
        <f t="shared" si="1933"/>
        <v>12</v>
      </c>
      <c r="AA417" s="252">
        <f t="shared" si="1934"/>
        <v>0</v>
      </c>
      <c r="AB417" s="252">
        <f t="shared" si="1935"/>
        <v>0</v>
      </c>
      <c r="AC417" s="254">
        <f t="shared" si="1936"/>
        <v>0</v>
      </c>
      <c r="AD417" s="255">
        <f t="shared" si="1937"/>
        <v>3</v>
      </c>
      <c r="AE417" s="252">
        <f t="shared" si="1938"/>
        <v>0</v>
      </c>
      <c r="AF417" s="252">
        <f t="shared" si="1939"/>
        <v>0</v>
      </c>
      <c r="AG417" s="252">
        <f t="shared" si="1940"/>
        <v>0</v>
      </c>
      <c r="AH417" s="254">
        <f t="shared" si="1941"/>
        <v>0</v>
      </c>
      <c r="AI417" s="257">
        <f t="shared" si="1942"/>
        <v>4</v>
      </c>
      <c r="AJ417" s="252">
        <f t="shared" si="1943"/>
        <v>0</v>
      </c>
      <c r="AK417" s="252">
        <f t="shared" si="1944"/>
        <v>0</v>
      </c>
      <c r="AL417" s="252">
        <f t="shared" si="1945"/>
        <v>0</v>
      </c>
      <c r="AM417" s="254">
        <f t="shared" si="1946"/>
        <v>0</v>
      </c>
      <c r="AN417" s="257">
        <f t="shared" si="1947"/>
        <v>4</v>
      </c>
      <c r="AO417" s="252">
        <f t="shared" si="1948"/>
        <v>12</v>
      </c>
      <c r="AP417" s="252">
        <f t="shared" si="1949"/>
        <v>0</v>
      </c>
      <c r="AQ417" s="252">
        <f t="shared" si="1950"/>
        <v>0</v>
      </c>
      <c r="AR417" s="254">
        <f t="shared" si="1951"/>
        <v>0</v>
      </c>
      <c r="AS417" s="257">
        <f t="shared" si="1952"/>
        <v>3</v>
      </c>
      <c r="AT417" s="252">
        <f t="shared" si="1953"/>
        <v>0</v>
      </c>
      <c r="AU417" s="252">
        <f t="shared" si="1954"/>
        <v>0</v>
      </c>
      <c r="AV417" s="252">
        <f t="shared" si="1955"/>
        <v>0</v>
      </c>
      <c r="AW417" s="254">
        <f t="shared" si="1956"/>
        <v>0</v>
      </c>
      <c r="AX417" s="258">
        <f t="shared" si="1957"/>
        <v>4</v>
      </c>
      <c r="AY417" s="252">
        <f t="shared" si="1958"/>
        <v>12</v>
      </c>
      <c r="AZ417" s="252">
        <f t="shared" si="1959"/>
        <v>0</v>
      </c>
      <c r="BA417" s="252">
        <f t="shared" si="1960"/>
        <v>0</v>
      </c>
      <c r="BB417" s="254">
        <f t="shared" si="1961"/>
        <v>0</v>
      </c>
      <c r="BC417" s="257">
        <f t="shared" si="1962"/>
        <v>3</v>
      </c>
      <c r="BD417" s="259">
        <f t="shared" si="1963"/>
        <v>6</v>
      </c>
      <c r="BE417" s="252">
        <f t="shared" si="1964"/>
        <v>0</v>
      </c>
      <c r="BF417" s="252">
        <f t="shared" si="1965"/>
        <v>0</v>
      </c>
      <c r="BG417" s="254">
        <f t="shared" si="1966"/>
        <v>0</v>
      </c>
      <c r="BH417" s="257">
        <f t="shared" si="1967"/>
        <v>3</v>
      </c>
      <c r="BI417" s="252">
        <f t="shared" si="1968"/>
        <v>0</v>
      </c>
      <c r="BJ417" s="252">
        <f t="shared" si="1969"/>
        <v>0</v>
      </c>
      <c r="BK417" s="252">
        <f t="shared" si="1970"/>
        <v>0</v>
      </c>
      <c r="BL417" s="254">
        <f t="shared" si="1971"/>
        <v>0</v>
      </c>
      <c r="BM417" s="260">
        <f t="shared" si="1972"/>
        <v>4</v>
      </c>
      <c r="BN417" s="252">
        <f t="shared" si="1973"/>
        <v>0</v>
      </c>
      <c r="BO417" s="252">
        <f t="shared" si="1974"/>
        <v>0</v>
      </c>
      <c r="BP417" s="252">
        <f t="shared" si="1975"/>
        <v>0</v>
      </c>
      <c r="BQ417" s="254">
        <f t="shared" si="1976"/>
        <v>0</v>
      </c>
      <c r="BR417" s="261">
        <f t="shared" si="1977"/>
        <v>4</v>
      </c>
      <c r="BS417" s="252">
        <f t="shared" si="1978"/>
        <v>12</v>
      </c>
      <c r="BT417" s="252">
        <f t="shared" si="1979"/>
        <v>0</v>
      </c>
      <c r="BU417" s="252">
        <f t="shared" si="1980"/>
        <v>0</v>
      </c>
      <c r="BV417" s="254">
        <f t="shared" si="1981"/>
        <v>0</v>
      </c>
      <c r="BW417" s="261">
        <f t="shared" si="1982"/>
        <v>3</v>
      </c>
      <c r="BX417" s="262">
        <v>81</v>
      </c>
      <c r="BY417" s="262">
        <v>81</v>
      </c>
      <c r="BZ417" s="246" t="e">
        <f t="shared" si="1983"/>
        <v>#VALUE!</v>
      </c>
      <c r="CA417" s="246">
        <f t="shared" si="1984"/>
        <v>20</v>
      </c>
      <c r="CB417" s="246" t="e">
        <f t="shared" si="1985"/>
        <v>#VALUE!</v>
      </c>
      <c r="CC417" s="246" t="e">
        <f t="shared" si="1986"/>
        <v>#VALUE!</v>
      </c>
      <c r="CD417" s="246" t="e">
        <f t="shared" si="1987"/>
        <v>#VALUE!</v>
      </c>
      <c r="CE417" s="246" t="e">
        <f t="shared" si="1988"/>
        <v>#VALUE!</v>
      </c>
      <c r="CF417" s="246" t="e">
        <f t="shared" si="1989"/>
        <v>#VALUE!</v>
      </c>
      <c r="CG417" s="246" t="e">
        <f t="shared" si="1990"/>
        <v>#VALUE!</v>
      </c>
      <c r="CH417" s="246" t="e">
        <f t="shared" si="1991"/>
        <v>#VALUE!</v>
      </c>
      <c r="CI417" s="246" t="e">
        <f t="shared" si="1992"/>
        <v>#VALUE!</v>
      </c>
      <c r="CJ417" s="246" t="e">
        <f t="shared" si="1993"/>
        <v>#VALUE!</v>
      </c>
      <c r="CK417" s="246" t="e">
        <f t="shared" si="1994"/>
        <v>#VALUE!</v>
      </c>
      <c r="CL417" s="246" t="e">
        <f t="shared" si="1995"/>
        <v>#VALUE!</v>
      </c>
      <c r="CM417" s="246" t="e">
        <f t="shared" si="1996"/>
        <v>#VALUE!</v>
      </c>
      <c r="CN417" s="246" t="e">
        <f t="shared" si="1997"/>
        <v>#VALUE!</v>
      </c>
      <c r="CO417" s="263" t="str">
        <f t="shared" si="1998"/>
        <v>2023PEC AI 410</v>
      </c>
      <c r="CP417" s="246" t="e">
        <f t="shared" si="1999"/>
        <v>#VALUE!</v>
      </c>
      <c r="CQ417" s="211"/>
      <c r="CR417" s="246">
        <f t="shared" si="2000"/>
        <v>20</v>
      </c>
      <c r="CS417" s="246" t="e">
        <f t="shared" si="2001"/>
        <v>#VALUE!</v>
      </c>
      <c r="CT417" s="246" t="e">
        <f t="shared" si="2002"/>
        <v>#VALUE!</v>
      </c>
      <c r="CU417" s="246" t="e">
        <f t="shared" si="2003"/>
        <v>#VALUE!</v>
      </c>
      <c r="CV417" s="246" t="e">
        <f t="shared" si="2004"/>
        <v>#VALUE!</v>
      </c>
      <c r="CW417" s="246" t="e">
        <f t="shared" si="2005"/>
        <v>#VALUE!</v>
      </c>
      <c r="CX417" s="246" t="e">
        <f t="shared" si="2006"/>
        <v>#VALUE!</v>
      </c>
      <c r="CY417" s="246" t="e">
        <f t="shared" si="2007"/>
        <v>#VALUE!</v>
      </c>
      <c r="CZ417" s="246" t="e">
        <f t="shared" si="2008"/>
        <v>#VALUE!</v>
      </c>
      <c r="DA417" s="246" t="e">
        <f t="shared" si="2009"/>
        <v>#VALUE!</v>
      </c>
      <c r="DB417" s="246" t="e">
        <f t="shared" si="2010"/>
        <v>#VALUE!</v>
      </c>
      <c r="DC417" s="246" t="e">
        <f t="shared" si="2011"/>
        <v>#VALUE!</v>
      </c>
      <c r="DD417" s="246" t="e">
        <f t="shared" si="2012"/>
        <v>#VALUE!</v>
      </c>
      <c r="DE417" s="212"/>
      <c r="DF417" s="212" t="e">
        <f t="shared" si="2013"/>
        <v>#VALUE!</v>
      </c>
      <c r="DG417" s="212"/>
      <c r="DH417" s="212"/>
      <c r="DI417" s="212"/>
      <c r="DJ417" s="212"/>
      <c r="DK417" s="212"/>
      <c r="DL417" s="212"/>
      <c r="DM417" s="212"/>
      <c r="DN417" s="212"/>
      <c r="DO417" s="212"/>
      <c r="DP417" s="212"/>
      <c r="DQ417" s="212"/>
      <c r="DR417" s="264">
        <f t="shared" si="2014"/>
        <v>81</v>
      </c>
      <c r="DS417" s="241">
        <f t="shared" si="2015"/>
        <v>16</v>
      </c>
      <c r="DT417" s="212">
        <f t="shared" si="2016"/>
        <v>11</v>
      </c>
      <c r="DU417" s="212">
        <f t="shared" si="2017"/>
        <v>12</v>
      </c>
      <c r="DV417" s="212">
        <f t="shared" si="2018"/>
        <v>12</v>
      </c>
      <c r="DW417" s="212">
        <f t="shared" si="2019"/>
        <v>12</v>
      </c>
      <c r="DX417" s="264">
        <f t="shared" si="2020"/>
        <v>6</v>
      </c>
      <c r="DY417" s="265">
        <f t="shared" si="2021"/>
        <v>12</v>
      </c>
      <c r="DZ417" s="212">
        <f t="shared" si="2022"/>
        <v>81</v>
      </c>
      <c r="EA417" s="212">
        <f t="shared" si="2023"/>
        <v>16</v>
      </c>
      <c r="EB417" s="212">
        <f t="shared" si="2024"/>
        <v>0</v>
      </c>
      <c r="EC417" s="212">
        <f t="shared" ref="EC417:ED417" si="3077">IF(ISEVEN($B417),DT417,0)</f>
        <v>11</v>
      </c>
      <c r="ED417" s="212">
        <f t="shared" si="3077"/>
        <v>12</v>
      </c>
      <c r="EE417" s="212">
        <f t="shared" ref="EE417:EF417" si="3078">IF(ISODD($B417),DU417,0)</f>
        <v>0</v>
      </c>
      <c r="EF417" s="212">
        <f t="shared" si="3078"/>
        <v>0</v>
      </c>
      <c r="EG417" s="212">
        <f t="shared" si="2027"/>
        <v>12</v>
      </c>
      <c r="EH417" s="212">
        <f t="shared" si="2028"/>
        <v>0</v>
      </c>
      <c r="EI417" s="212">
        <f t="shared" ref="EI417:EJ417" si="3079">IF(ISEVEN($B417),DW417,0)</f>
        <v>12</v>
      </c>
      <c r="EJ417" s="264">
        <f t="shared" si="3079"/>
        <v>6</v>
      </c>
      <c r="EK417" s="212">
        <f t="shared" ref="EK417:EL417" si="3080">IF(ISODD($B417),DX417,0)</f>
        <v>0</v>
      </c>
      <c r="EL417" s="212">
        <f t="shared" si="3080"/>
        <v>0</v>
      </c>
      <c r="EM417" s="212">
        <f t="shared" si="2031"/>
        <v>12</v>
      </c>
      <c r="EN417" s="212"/>
      <c r="EO417" s="212"/>
      <c r="EP417" s="241">
        <f t="shared" si="2032"/>
        <v>16</v>
      </c>
      <c r="EQ417" s="212">
        <f t="shared" si="2033"/>
        <v>13</v>
      </c>
      <c r="ER417" s="212">
        <f t="shared" si="2034"/>
        <v>14</v>
      </c>
      <c r="ES417" s="212">
        <f t="shared" si="2035"/>
        <v>14</v>
      </c>
      <c r="ET417" s="264">
        <f t="shared" si="2036"/>
        <v>11</v>
      </c>
      <c r="EU417" s="212">
        <f t="shared" si="2037"/>
        <v>13</v>
      </c>
      <c r="EV417" s="212"/>
      <c r="EW417" s="212">
        <f t="shared" si="2038"/>
        <v>81</v>
      </c>
      <c r="EX417" s="212">
        <f t="shared" si="2039"/>
        <v>16</v>
      </c>
      <c r="EY417" s="212">
        <f t="shared" si="2040"/>
        <v>0</v>
      </c>
      <c r="EZ417" s="212">
        <f t="shared" ref="EZ417:FA417" si="3081">IF(ISEVEN($B417),EQ417,0)</f>
        <v>13</v>
      </c>
      <c r="FA417" s="212">
        <f t="shared" si="3081"/>
        <v>14</v>
      </c>
      <c r="FB417" s="212">
        <f t="shared" ref="FB417:FC417" si="3082">IF(ISODD($B417),ER417,0)</f>
        <v>0</v>
      </c>
      <c r="FC417" s="212">
        <f t="shared" si="3082"/>
        <v>0</v>
      </c>
      <c r="FD417" s="212">
        <f t="shared" si="2043"/>
        <v>14</v>
      </c>
      <c r="FE417" s="212">
        <f t="shared" si="2044"/>
        <v>0</v>
      </c>
      <c r="FF417" s="264">
        <f t="shared" ref="FF417:FG417" si="3083">IF(ISEVEN($B417),ET417,0)</f>
        <v>11</v>
      </c>
      <c r="FG417" s="212">
        <f t="shared" si="3083"/>
        <v>13</v>
      </c>
      <c r="FH417" s="212">
        <f t="shared" si="2046"/>
        <v>0</v>
      </c>
      <c r="FI417" s="212">
        <v>0</v>
      </c>
      <c r="FJ417" s="212">
        <v>0</v>
      </c>
      <c r="FK417" s="212"/>
      <c r="FL417" s="212"/>
      <c r="FM417" s="262">
        <v>81</v>
      </c>
    </row>
    <row r="418" spans="1:169" ht="15.75" customHeight="1" x14ac:dyDescent="0.2">
      <c r="A418" s="268">
        <v>405</v>
      </c>
      <c r="B418" s="248">
        <v>213423243408</v>
      </c>
      <c r="C418" s="249" t="s">
        <v>704</v>
      </c>
      <c r="D418" s="250"/>
      <c r="E418" s="251" t="s">
        <v>701</v>
      </c>
      <c r="F418" s="252">
        <f t="shared" si="1913"/>
        <v>2</v>
      </c>
      <c r="G418" s="252">
        <f t="shared" si="1914"/>
        <v>2</v>
      </c>
      <c r="H418" s="252">
        <f t="shared" si="1915"/>
        <v>2</v>
      </c>
      <c r="I418" s="252">
        <f t="shared" si="1916"/>
        <v>2</v>
      </c>
      <c r="J418" s="252">
        <f t="shared" si="1917"/>
        <v>2</v>
      </c>
      <c r="K418" s="252">
        <f t="shared" si="1918"/>
        <v>2</v>
      </c>
      <c r="L418" s="252">
        <f t="shared" si="1919"/>
        <v>2</v>
      </c>
      <c r="M418" s="252">
        <f t="shared" si="1920"/>
        <v>2</v>
      </c>
      <c r="N418" s="252">
        <f t="shared" si="1921"/>
        <v>2</v>
      </c>
      <c r="O418" s="253">
        <f t="shared" si="1922"/>
        <v>0</v>
      </c>
      <c r="P418" s="252">
        <f t="shared" si="1923"/>
        <v>0</v>
      </c>
      <c r="Q418" s="252">
        <f t="shared" si="1924"/>
        <v>0</v>
      </c>
      <c r="R418" s="252">
        <f t="shared" si="1925"/>
        <v>0</v>
      </c>
      <c r="S418" s="254">
        <f t="shared" si="1926"/>
        <v>0</v>
      </c>
      <c r="T418" s="255">
        <f t="shared" si="1927"/>
        <v>4</v>
      </c>
      <c r="U418" s="252">
        <f t="shared" si="1928"/>
        <v>12</v>
      </c>
      <c r="V418" s="252">
        <f t="shared" si="1929"/>
        <v>0</v>
      </c>
      <c r="W418" s="252">
        <f t="shared" si="1930"/>
        <v>0</v>
      </c>
      <c r="X418" s="254">
        <f t="shared" si="1931"/>
        <v>0</v>
      </c>
      <c r="Y418" s="256">
        <f t="shared" si="1932"/>
        <v>3</v>
      </c>
      <c r="Z418" s="252">
        <f t="shared" si="1933"/>
        <v>13</v>
      </c>
      <c r="AA418" s="252">
        <f t="shared" si="1934"/>
        <v>0</v>
      </c>
      <c r="AB418" s="252">
        <f t="shared" si="1935"/>
        <v>0</v>
      </c>
      <c r="AC418" s="254">
        <f t="shared" si="1936"/>
        <v>0</v>
      </c>
      <c r="AD418" s="255">
        <f t="shared" si="1937"/>
        <v>3</v>
      </c>
      <c r="AE418" s="252">
        <f t="shared" si="1938"/>
        <v>0</v>
      </c>
      <c r="AF418" s="252">
        <f t="shared" si="1939"/>
        <v>0</v>
      </c>
      <c r="AG418" s="252">
        <f t="shared" si="1940"/>
        <v>0</v>
      </c>
      <c r="AH418" s="254">
        <f t="shared" si="1941"/>
        <v>0</v>
      </c>
      <c r="AI418" s="257">
        <f t="shared" si="1942"/>
        <v>4</v>
      </c>
      <c r="AJ418" s="252">
        <f t="shared" si="1943"/>
        <v>0</v>
      </c>
      <c r="AK418" s="252">
        <f t="shared" si="1944"/>
        <v>0</v>
      </c>
      <c r="AL418" s="252">
        <f t="shared" si="1945"/>
        <v>0</v>
      </c>
      <c r="AM418" s="254">
        <f t="shared" si="1946"/>
        <v>0</v>
      </c>
      <c r="AN418" s="257">
        <f t="shared" si="1947"/>
        <v>4</v>
      </c>
      <c r="AO418" s="252">
        <f t="shared" si="1948"/>
        <v>13</v>
      </c>
      <c r="AP418" s="252">
        <f t="shared" si="1949"/>
        <v>0</v>
      </c>
      <c r="AQ418" s="252">
        <f t="shared" si="1950"/>
        <v>0</v>
      </c>
      <c r="AR418" s="254">
        <f t="shared" si="1951"/>
        <v>0</v>
      </c>
      <c r="AS418" s="257">
        <f t="shared" si="1952"/>
        <v>3</v>
      </c>
      <c r="AT418" s="252">
        <f t="shared" si="1953"/>
        <v>0</v>
      </c>
      <c r="AU418" s="252">
        <f t="shared" si="1954"/>
        <v>0</v>
      </c>
      <c r="AV418" s="252">
        <f t="shared" si="1955"/>
        <v>0</v>
      </c>
      <c r="AW418" s="254">
        <f t="shared" si="1956"/>
        <v>0</v>
      </c>
      <c r="AX418" s="258">
        <f t="shared" si="1957"/>
        <v>4</v>
      </c>
      <c r="AY418" s="252">
        <f t="shared" si="1958"/>
        <v>13</v>
      </c>
      <c r="AZ418" s="252">
        <f t="shared" si="1959"/>
        <v>0</v>
      </c>
      <c r="BA418" s="252">
        <f t="shared" si="1960"/>
        <v>0</v>
      </c>
      <c r="BB418" s="254">
        <f t="shared" si="1961"/>
        <v>0</v>
      </c>
      <c r="BC418" s="257">
        <f t="shared" si="1962"/>
        <v>3</v>
      </c>
      <c r="BD418" s="259">
        <f t="shared" si="1963"/>
        <v>9</v>
      </c>
      <c r="BE418" s="252">
        <f t="shared" si="1964"/>
        <v>0</v>
      </c>
      <c r="BF418" s="252">
        <f t="shared" si="1965"/>
        <v>0</v>
      </c>
      <c r="BG418" s="254">
        <f t="shared" si="1966"/>
        <v>0</v>
      </c>
      <c r="BH418" s="257">
        <f t="shared" si="1967"/>
        <v>3</v>
      </c>
      <c r="BI418" s="252">
        <f t="shared" si="1968"/>
        <v>0</v>
      </c>
      <c r="BJ418" s="252">
        <f t="shared" si="1969"/>
        <v>0</v>
      </c>
      <c r="BK418" s="252">
        <f t="shared" si="1970"/>
        <v>0</v>
      </c>
      <c r="BL418" s="254">
        <f t="shared" si="1971"/>
        <v>0</v>
      </c>
      <c r="BM418" s="260">
        <f t="shared" si="1972"/>
        <v>4</v>
      </c>
      <c r="BN418" s="252">
        <f t="shared" si="1973"/>
        <v>0</v>
      </c>
      <c r="BO418" s="252">
        <f t="shared" si="1974"/>
        <v>0</v>
      </c>
      <c r="BP418" s="252">
        <f t="shared" si="1975"/>
        <v>0</v>
      </c>
      <c r="BQ418" s="254">
        <f t="shared" si="1976"/>
        <v>0</v>
      </c>
      <c r="BR418" s="261">
        <f t="shared" si="1977"/>
        <v>4</v>
      </c>
      <c r="BS418" s="252">
        <f t="shared" si="1978"/>
        <v>14</v>
      </c>
      <c r="BT418" s="252">
        <f t="shared" si="1979"/>
        <v>0</v>
      </c>
      <c r="BU418" s="252">
        <f t="shared" si="1980"/>
        <v>0</v>
      </c>
      <c r="BV418" s="254">
        <f t="shared" si="1981"/>
        <v>0</v>
      </c>
      <c r="BW418" s="261">
        <f t="shared" si="1982"/>
        <v>3</v>
      </c>
      <c r="BX418" s="262">
        <v>92</v>
      </c>
      <c r="BY418" s="262">
        <v>92</v>
      </c>
      <c r="BZ418" s="246" t="e">
        <f t="shared" si="1983"/>
        <v>#VALUE!</v>
      </c>
      <c r="CA418" s="246">
        <f t="shared" si="1984"/>
        <v>20</v>
      </c>
      <c r="CB418" s="246" t="e">
        <f t="shared" si="1985"/>
        <v>#VALUE!</v>
      </c>
      <c r="CC418" s="246" t="e">
        <f t="shared" si="1986"/>
        <v>#VALUE!</v>
      </c>
      <c r="CD418" s="246" t="e">
        <f t="shared" si="1987"/>
        <v>#VALUE!</v>
      </c>
      <c r="CE418" s="246" t="e">
        <f t="shared" si="1988"/>
        <v>#VALUE!</v>
      </c>
      <c r="CF418" s="246" t="e">
        <f t="shared" si="1989"/>
        <v>#VALUE!</v>
      </c>
      <c r="CG418" s="246" t="e">
        <f t="shared" si="1990"/>
        <v>#VALUE!</v>
      </c>
      <c r="CH418" s="246" t="e">
        <f t="shared" si="1991"/>
        <v>#VALUE!</v>
      </c>
      <c r="CI418" s="246" t="e">
        <f t="shared" si="1992"/>
        <v>#VALUE!</v>
      </c>
      <c r="CJ418" s="246" t="e">
        <f t="shared" si="1993"/>
        <v>#VALUE!</v>
      </c>
      <c r="CK418" s="246" t="e">
        <f t="shared" si="1994"/>
        <v>#VALUE!</v>
      </c>
      <c r="CL418" s="246" t="e">
        <f t="shared" si="1995"/>
        <v>#VALUE!</v>
      </c>
      <c r="CM418" s="246" t="e">
        <f t="shared" si="1996"/>
        <v>#VALUE!</v>
      </c>
      <c r="CN418" s="246" t="e">
        <f t="shared" si="1997"/>
        <v>#VALUE!</v>
      </c>
      <c r="CO418" s="263" t="str">
        <f t="shared" si="1998"/>
        <v>2023PEC AI 413</v>
      </c>
      <c r="CP418" s="246" t="e">
        <f t="shared" si="1999"/>
        <v>#VALUE!</v>
      </c>
      <c r="CQ418" s="211"/>
      <c r="CR418" s="246">
        <f t="shared" si="2000"/>
        <v>20</v>
      </c>
      <c r="CS418" s="246" t="e">
        <f t="shared" si="2001"/>
        <v>#VALUE!</v>
      </c>
      <c r="CT418" s="246" t="e">
        <f t="shared" si="2002"/>
        <v>#VALUE!</v>
      </c>
      <c r="CU418" s="246" t="e">
        <f t="shared" si="2003"/>
        <v>#VALUE!</v>
      </c>
      <c r="CV418" s="246" t="e">
        <f t="shared" si="2004"/>
        <v>#VALUE!</v>
      </c>
      <c r="CW418" s="246" t="e">
        <f t="shared" si="2005"/>
        <v>#VALUE!</v>
      </c>
      <c r="CX418" s="246" t="e">
        <f t="shared" si="2006"/>
        <v>#VALUE!</v>
      </c>
      <c r="CY418" s="246" t="e">
        <f t="shared" si="2007"/>
        <v>#VALUE!</v>
      </c>
      <c r="CZ418" s="246" t="e">
        <f t="shared" si="2008"/>
        <v>#VALUE!</v>
      </c>
      <c r="DA418" s="246" t="e">
        <f t="shared" si="2009"/>
        <v>#VALUE!</v>
      </c>
      <c r="DB418" s="246" t="e">
        <f t="shared" si="2010"/>
        <v>#VALUE!</v>
      </c>
      <c r="DC418" s="246" t="e">
        <f t="shared" si="2011"/>
        <v>#VALUE!</v>
      </c>
      <c r="DD418" s="246" t="e">
        <f t="shared" si="2012"/>
        <v>#VALUE!</v>
      </c>
      <c r="DE418" s="212"/>
      <c r="DF418" s="212" t="e">
        <f t="shared" si="2013"/>
        <v>#VALUE!</v>
      </c>
      <c r="DG418" s="212"/>
      <c r="DH418" s="212"/>
      <c r="DI418" s="212"/>
      <c r="DJ418" s="212"/>
      <c r="DK418" s="212"/>
      <c r="DL418" s="212"/>
      <c r="DM418" s="212"/>
      <c r="DN418" s="212"/>
      <c r="DO418" s="212"/>
      <c r="DP418" s="212"/>
      <c r="DQ418" s="212"/>
      <c r="DR418" s="264">
        <f t="shared" si="2014"/>
        <v>92</v>
      </c>
      <c r="DS418" s="241">
        <f t="shared" si="2015"/>
        <v>18</v>
      </c>
      <c r="DT418" s="212">
        <f t="shared" si="2016"/>
        <v>12</v>
      </c>
      <c r="DU418" s="212">
        <f t="shared" si="2017"/>
        <v>13</v>
      </c>
      <c r="DV418" s="212">
        <f t="shared" si="2018"/>
        <v>13</v>
      </c>
      <c r="DW418" s="212">
        <f t="shared" si="2019"/>
        <v>13</v>
      </c>
      <c r="DX418" s="264">
        <f t="shared" si="2020"/>
        <v>9</v>
      </c>
      <c r="DY418" s="265">
        <f t="shared" si="2021"/>
        <v>14</v>
      </c>
      <c r="DZ418" s="212">
        <f t="shared" si="2022"/>
        <v>92</v>
      </c>
      <c r="EA418" s="212">
        <f t="shared" si="2023"/>
        <v>18</v>
      </c>
      <c r="EB418" s="212">
        <f t="shared" si="2024"/>
        <v>0</v>
      </c>
      <c r="EC418" s="212">
        <f t="shared" ref="EC418:ED418" si="3084">IF(ISEVEN($B418),DT418,0)</f>
        <v>12</v>
      </c>
      <c r="ED418" s="212">
        <f t="shared" si="3084"/>
        <v>13</v>
      </c>
      <c r="EE418" s="212">
        <f t="shared" ref="EE418:EF418" si="3085">IF(ISODD($B418),DU418,0)</f>
        <v>0</v>
      </c>
      <c r="EF418" s="212">
        <f t="shared" si="3085"/>
        <v>0</v>
      </c>
      <c r="EG418" s="212">
        <f t="shared" si="2027"/>
        <v>13</v>
      </c>
      <c r="EH418" s="212">
        <f t="shared" si="2028"/>
        <v>0</v>
      </c>
      <c r="EI418" s="212">
        <f t="shared" ref="EI418:EJ418" si="3086">IF(ISEVEN($B418),DW418,0)</f>
        <v>13</v>
      </c>
      <c r="EJ418" s="264">
        <f t="shared" si="3086"/>
        <v>9</v>
      </c>
      <c r="EK418" s="212">
        <f t="shared" ref="EK418:EL418" si="3087">IF(ISODD($B418),DX418,0)</f>
        <v>0</v>
      </c>
      <c r="EL418" s="212">
        <f t="shared" si="3087"/>
        <v>0</v>
      </c>
      <c r="EM418" s="212">
        <f t="shared" si="2031"/>
        <v>14</v>
      </c>
      <c r="EN418" s="212"/>
      <c r="EO418" s="212"/>
      <c r="EP418" s="241">
        <f t="shared" si="2032"/>
        <v>18</v>
      </c>
      <c r="EQ418" s="212">
        <f t="shared" si="2033"/>
        <v>15</v>
      </c>
      <c r="ER418" s="212">
        <f t="shared" si="2034"/>
        <v>16</v>
      </c>
      <c r="ES418" s="212">
        <f t="shared" si="2035"/>
        <v>16</v>
      </c>
      <c r="ET418" s="264">
        <f t="shared" si="2036"/>
        <v>12</v>
      </c>
      <c r="EU418" s="212">
        <f t="shared" si="2037"/>
        <v>15</v>
      </c>
      <c r="EV418" s="212"/>
      <c r="EW418" s="212">
        <f t="shared" si="2038"/>
        <v>92</v>
      </c>
      <c r="EX418" s="212">
        <f t="shared" si="2039"/>
        <v>18</v>
      </c>
      <c r="EY418" s="212">
        <f t="shared" si="2040"/>
        <v>0</v>
      </c>
      <c r="EZ418" s="212">
        <f t="shared" ref="EZ418:FA418" si="3088">IF(ISEVEN($B418),EQ418,0)</f>
        <v>15</v>
      </c>
      <c r="FA418" s="212">
        <f t="shared" si="3088"/>
        <v>16</v>
      </c>
      <c r="FB418" s="212">
        <f t="shared" ref="FB418:FC418" si="3089">IF(ISODD($B418),ER418,0)</f>
        <v>0</v>
      </c>
      <c r="FC418" s="212">
        <f t="shared" si="3089"/>
        <v>0</v>
      </c>
      <c r="FD418" s="212">
        <f t="shared" si="2043"/>
        <v>16</v>
      </c>
      <c r="FE418" s="212">
        <f t="shared" si="2044"/>
        <v>0</v>
      </c>
      <c r="FF418" s="264">
        <f t="shared" ref="FF418:FG418" si="3090">IF(ISEVEN($B418),ET418,0)</f>
        <v>12</v>
      </c>
      <c r="FG418" s="212">
        <f t="shared" si="3090"/>
        <v>15</v>
      </c>
      <c r="FH418" s="212">
        <f t="shared" si="2046"/>
        <v>0</v>
      </c>
      <c r="FI418" s="212">
        <v>0</v>
      </c>
      <c r="FJ418" s="212">
        <v>0</v>
      </c>
      <c r="FK418" s="212"/>
      <c r="FL418" s="212"/>
      <c r="FM418" s="262">
        <v>92</v>
      </c>
    </row>
    <row r="419" spans="1:169" ht="15.75" customHeight="1" x14ac:dyDescent="0.2">
      <c r="A419" s="247">
        <v>406</v>
      </c>
      <c r="B419" s="266">
        <v>213423243409</v>
      </c>
      <c r="C419" s="266" t="s">
        <v>383</v>
      </c>
      <c r="D419" s="250"/>
      <c r="E419" s="267" t="s">
        <v>384</v>
      </c>
      <c r="F419" s="252">
        <f t="shared" si="1913"/>
        <v>2</v>
      </c>
      <c r="G419" s="252">
        <f t="shared" si="1914"/>
        <v>2</v>
      </c>
      <c r="H419" s="252">
        <f t="shared" si="1915"/>
        <v>2</v>
      </c>
      <c r="I419" s="252">
        <f t="shared" si="1916"/>
        <v>2</v>
      </c>
      <c r="J419" s="252">
        <f t="shared" si="1917"/>
        <v>0</v>
      </c>
      <c r="K419" s="252">
        <f t="shared" si="1918"/>
        <v>0</v>
      </c>
      <c r="L419" s="252">
        <f t="shared" si="1919"/>
        <v>0</v>
      </c>
      <c r="M419" s="252">
        <f t="shared" si="1920"/>
        <v>0</v>
      </c>
      <c r="N419" s="252">
        <f t="shared" si="1921"/>
        <v>0</v>
      </c>
      <c r="O419" s="253">
        <f t="shared" si="1922"/>
        <v>0</v>
      </c>
      <c r="P419" s="252">
        <f t="shared" si="1923"/>
        <v>6</v>
      </c>
      <c r="Q419" s="252">
        <f t="shared" si="1924"/>
        <v>0</v>
      </c>
      <c r="R419" s="252">
        <f t="shared" si="1925"/>
        <v>0</v>
      </c>
      <c r="S419" s="254">
        <f t="shared" si="1926"/>
        <v>0</v>
      </c>
      <c r="T419" s="255">
        <f t="shared" si="1927"/>
        <v>3</v>
      </c>
      <c r="U419" s="252">
        <f t="shared" si="1928"/>
        <v>0</v>
      </c>
      <c r="V419" s="252">
        <f t="shared" si="1929"/>
        <v>0</v>
      </c>
      <c r="W419" s="252">
        <f t="shared" si="1930"/>
        <v>0</v>
      </c>
      <c r="X419" s="254">
        <f t="shared" si="1931"/>
        <v>0</v>
      </c>
      <c r="Y419" s="256">
        <f t="shared" si="1932"/>
        <v>4</v>
      </c>
      <c r="Z419" s="252">
        <f t="shared" si="1933"/>
        <v>0</v>
      </c>
      <c r="AA419" s="252">
        <f t="shared" si="1934"/>
        <v>0</v>
      </c>
      <c r="AB419" s="252">
        <f t="shared" si="1935"/>
        <v>0</v>
      </c>
      <c r="AC419" s="254">
        <f t="shared" si="1936"/>
        <v>0</v>
      </c>
      <c r="AD419" s="255">
        <f t="shared" si="1937"/>
        <v>4</v>
      </c>
      <c r="AE419" s="252">
        <f t="shared" si="1938"/>
        <v>6</v>
      </c>
      <c r="AF419" s="252">
        <f t="shared" si="1939"/>
        <v>0</v>
      </c>
      <c r="AG419" s="252">
        <f t="shared" si="1940"/>
        <v>0</v>
      </c>
      <c r="AH419" s="254">
        <f t="shared" si="1941"/>
        <v>0</v>
      </c>
      <c r="AI419" s="257">
        <f t="shared" si="1942"/>
        <v>3</v>
      </c>
      <c r="AJ419" s="252">
        <f t="shared" si="1943"/>
        <v>5</v>
      </c>
      <c r="AK419" s="252">
        <f t="shared" si="1944"/>
        <v>0</v>
      </c>
      <c r="AL419" s="252">
        <f t="shared" si="1945"/>
        <v>0</v>
      </c>
      <c r="AM419" s="254">
        <f t="shared" si="1946"/>
        <v>0</v>
      </c>
      <c r="AN419" s="257">
        <f t="shared" si="1947"/>
        <v>3</v>
      </c>
      <c r="AO419" s="252">
        <f t="shared" si="1948"/>
        <v>0</v>
      </c>
      <c r="AP419" s="252">
        <f t="shared" si="1949"/>
        <v>0</v>
      </c>
      <c r="AQ419" s="252">
        <f t="shared" si="1950"/>
        <v>0</v>
      </c>
      <c r="AR419" s="254">
        <f t="shared" si="1951"/>
        <v>0</v>
      </c>
      <c r="AS419" s="257">
        <f t="shared" si="1952"/>
        <v>4</v>
      </c>
      <c r="AT419" s="252">
        <f t="shared" si="1953"/>
        <v>6</v>
      </c>
      <c r="AU419" s="252">
        <f t="shared" si="1954"/>
        <v>0</v>
      </c>
      <c r="AV419" s="252">
        <f t="shared" si="1955"/>
        <v>0</v>
      </c>
      <c r="AW419" s="254">
        <f t="shared" si="1956"/>
        <v>0</v>
      </c>
      <c r="AX419" s="258">
        <f t="shared" si="1957"/>
        <v>3</v>
      </c>
      <c r="AY419" s="252">
        <f t="shared" si="1958"/>
        <v>0</v>
      </c>
      <c r="AZ419" s="252">
        <f t="shared" si="1959"/>
        <v>0</v>
      </c>
      <c r="BA419" s="252">
        <f t="shared" si="1960"/>
        <v>0</v>
      </c>
      <c r="BB419" s="254">
        <f t="shared" si="1961"/>
        <v>0</v>
      </c>
      <c r="BC419" s="257">
        <f t="shared" si="1962"/>
        <v>4</v>
      </c>
      <c r="BD419" s="252">
        <f t="shared" si="1963"/>
        <v>0</v>
      </c>
      <c r="BE419" s="252">
        <f t="shared" si="1964"/>
        <v>0</v>
      </c>
      <c r="BF419" s="252">
        <f t="shared" si="1965"/>
        <v>0</v>
      </c>
      <c r="BG419" s="254">
        <f t="shared" si="1966"/>
        <v>0</v>
      </c>
      <c r="BH419" s="257">
        <f t="shared" si="1967"/>
        <v>4</v>
      </c>
      <c r="BI419" s="259">
        <f t="shared" si="1968"/>
        <v>2</v>
      </c>
      <c r="BJ419" s="252">
        <f t="shared" si="1969"/>
        <v>0</v>
      </c>
      <c r="BK419" s="252">
        <f t="shared" si="1970"/>
        <v>0</v>
      </c>
      <c r="BL419" s="254">
        <f t="shared" si="1971"/>
        <v>0</v>
      </c>
      <c r="BM419" s="260">
        <f t="shared" si="1972"/>
        <v>3</v>
      </c>
      <c r="BN419" s="252">
        <f t="shared" si="1973"/>
        <v>6</v>
      </c>
      <c r="BO419" s="252">
        <f t="shared" si="1974"/>
        <v>0</v>
      </c>
      <c r="BP419" s="252">
        <f t="shared" si="1975"/>
        <v>0</v>
      </c>
      <c r="BQ419" s="254">
        <f t="shared" si="1976"/>
        <v>0</v>
      </c>
      <c r="BR419" s="261">
        <f t="shared" si="1977"/>
        <v>3</v>
      </c>
      <c r="BS419" s="252">
        <f t="shared" si="1978"/>
        <v>0</v>
      </c>
      <c r="BT419" s="252">
        <f t="shared" si="1979"/>
        <v>0</v>
      </c>
      <c r="BU419" s="252">
        <f t="shared" si="1980"/>
        <v>0</v>
      </c>
      <c r="BV419" s="254">
        <f t="shared" si="1981"/>
        <v>0</v>
      </c>
      <c r="BW419" s="261">
        <f t="shared" si="1982"/>
        <v>4</v>
      </c>
      <c r="BX419" s="262">
        <v>39</v>
      </c>
      <c r="BY419" s="262">
        <v>39</v>
      </c>
      <c r="BZ419" s="246" t="e">
        <f t="shared" si="1983"/>
        <v>#VALUE!</v>
      </c>
      <c r="CA419" s="246">
        <f t="shared" si="1984"/>
        <v>20</v>
      </c>
      <c r="CB419" s="246" t="e">
        <f t="shared" si="1985"/>
        <v>#VALUE!</v>
      </c>
      <c r="CC419" s="246" t="e">
        <f t="shared" si="1986"/>
        <v>#VALUE!</v>
      </c>
      <c r="CD419" s="246" t="e">
        <f t="shared" si="1987"/>
        <v>#VALUE!</v>
      </c>
      <c r="CE419" s="246" t="e">
        <f t="shared" si="1988"/>
        <v>#VALUE!</v>
      </c>
      <c r="CF419" s="246" t="e">
        <f t="shared" si="1989"/>
        <v>#VALUE!</v>
      </c>
      <c r="CG419" s="246" t="e">
        <f t="shared" si="1990"/>
        <v>#VALUE!</v>
      </c>
      <c r="CH419" s="246" t="e">
        <f t="shared" si="1991"/>
        <v>#VALUE!</v>
      </c>
      <c r="CI419" s="246" t="e">
        <f t="shared" si="1992"/>
        <v>#VALUE!</v>
      </c>
      <c r="CJ419" s="246" t="e">
        <f t="shared" si="1993"/>
        <v>#VALUE!</v>
      </c>
      <c r="CK419" s="246" t="e">
        <f t="shared" si="1994"/>
        <v>#VALUE!</v>
      </c>
      <c r="CL419" s="246" t="e">
        <f t="shared" si="1995"/>
        <v>#VALUE!</v>
      </c>
      <c r="CM419" s="246" t="e">
        <f t="shared" si="1996"/>
        <v>#VALUE!</v>
      </c>
      <c r="CN419" s="246" t="e">
        <f t="shared" si="1997"/>
        <v>#VALUE!</v>
      </c>
      <c r="CO419" s="263" t="str">
        <f t="shared" si="1998"/>
        <v>2023PEC AI 252</v>
      </c>
      <c r="CP419" s="246" t="e">
        <f t="shared" si="1999"/>
        <v>#VALUE!</v>
      </c>
      <c r="CQ419" s="211"/>
      <c r="CR419" s="246">
        <f t="shared" si="2000"/>
        <v>20</v>
      </c>
      <c r="CS419" s="246" t="e">
        <f t="shared" si="2001"/>
        <v>#VALUE!</v>
      </c>
      <c r="CT419" s="246" t="e">
        <f t="shared" si="2002"/>
        <v>#VALUE!</v>
      </c>
      <c r="CU419" s="246" t="e">
        <f t="shared" si="2003"/>
        <v>#VALUE!</v>
      </c>
      <c r="CV419" s="246" t="e">
        <f t="shared" si="2004"/>
        <v>#VALUE!</v>
      </c>
      <c r="CW419" s="246" t="e">
        <f t="shared" si="2005"/>
        <v>#VALUE!</v>
      </c>
      <c r="CX419" s="246" t="e">
        <f t="shared" si="2006"/>
        <v>#VALUE!</v>
      </c>
      <c r="CY419" s="246" t="e">
        <f t="shared" si="2007"/>
        <v>#VALUE!</v>
      </c>
      <c r="CZ419" s="246" t="e">
        <f t="shared" si="2008"/>
        <v>#VALUE!</v>
      </c>
      <c r="DA419" s="246" t="e">
        <f t="shared" si="2009"/>
        <v>#VALUE!</v>
      </c>
      <c r="DB419" s="246" t="e">
        <f t="shared" si="2010"/>
        <v>#VALUE!</v>
      </c>
      <c r="DC419" s="246" t="e">
        <f t="shared" si="2011"/>
        <v>#VALUE!</v>
      </c>
      <c r="DD419" s="246" t="e">
        <f t="shared" si="2012"/>
        <v>#VALUE!</v>
      </c>
      <c r="DE419" s="212"/>
      <c r="DF419" s="212" t="e">
        <f t="shared" si="2013"/>
        <v>#VALUE!</v>
      </c>
      <c r="DG419" s="212"/>
      <c r="DH419" s="212"/>
      <c r="DI419" s="212"/>
      <c r="DJ419" s="212"/>
      <c r="DK419" s="212"/>
      <c r="DL419" s="212"/>
      <c r="DM419" s="212"/>
      <c r="DN419" s="212"/>
      <c r="DO419" s="212"/>
      <c r="DP419" s="212"/>
      <c r="DQ419" s="212"/>
      <c r="DR419" s="264">
        <f t="shared" si="2014"/>
        <v>39</v>
      </c>
      <c r="DS419" s="241">
        <f t="shared" si="2015"/>
        <v>8</v>
      </c>
      <c r="DT419" s="212">
        <f t="shared" si="2016"/>
        <v>6</v>
      </c>
      <c r="DU419" s="212">
        <f t="shared" si="2017"/>
        <v>6</v>
      </c>
      <c r="DV419" s="212">
        <f t="shared" si="2018"/>
        <v>5</v>
      </c>
      <c r="DW419" s="212">
        <f t="shared" si="2019"/>
        <v>6</v>
      </c>
      <c r="DX419" s="264">
        <f t="shared" si="2020"/>
        <v>2</v>
      </c>
      <c r="DY419" s="265">
        <f t="shared" si="2021"/>
        <v>6</v>
      </c>
      <c r="DZ419" s="212">
        <f t="shared" si="2022"/>
        <v>39</v>
      </c>
      <c r="EA419" s="212">
        <f t="shared" si="2023"/>
        <v>8</v>
      </c>
      <c r="EB419" s="212">
        <f t="shared" si="2024"/>
        <v>6</v>
      </c>
      <c r="EC419" s="212">
        <f t="shared" ref="EC419:ED419" si="3091">IF(ISEVEN($B419),DT419,0)</f>
        <v>0</v>
      </c>
      <c r="ED419" s="212">
        <f t="shared" si="3091"/>
        <v>0</v>
      </c>
      <c r="EE419" s="212">
        <f t="shared" ref="EE419:EF419" si="3092">IF(ISODD($B419),DU419,0)</f>
        <v>6</v>
      </c>
      <c r="EF419" s="212">
        <f t="shared" si="3092"/>
        <v>5</v>
      </c>
      <c r="EG419" s="212">
        <f t="shared" si="2027"/>
        <v>0</v>
      </c>
      <c r="EH419" s="212">
        <f t="shared" si="2028"/>
        <v>6</v>
      </c>
      <c r="EI419" s="212">
        <f t="shared" ref="EI419:EJ419" si="3093">IF(ISEVEN($B419),DW419,0)</f>
        <v>0</v>
      </c>
      <c r="EJ419" s="212">
        <f t="shared" si="3093"/>
        <v>0</v>
      </c>
      <c r="EK419" s="264">
        <f t="shared" ref="EK419:EL419" si="3094">IF(ISODD($B419),DX419,0)</f>
        <v>2</v>
      </c>
      <c r="EL419" s="212">
        <f t="shared" si="3094"/>
        <v>6</v>
      </c>
      <c r="EM419" s="212">
        <f t="shared" si="2031"/>
        <v>0</v>
      </c>
      <c r="EN419" s="212"/>
      <c r="EO419" s="212"/>
      <c r="EP419" s="241">
        <f t="shared" si="2032"/>
        <v>8</v>
      </c>
      <c r="EQ419" s="212">
        <f t="shared" si="2033"/>
        <v>7</v>
      </c>
      <c r="ER419" s="212">
        <f t="shared" si="2034"/>
        <v>7</v>
      </c>
      <c r="ES419" s="212">
        <f t="shared" si="2035"/>
        <v>6</v>
      </c>
      <c r="ET419" s="264">
        <f t="shared" si="2036"/>
        <v>5</v>
      </c>
      <c r="EU419" s="212">
        <f t="shared" si="2037"/>
        <v>6</v>
      </c>
      <c r="EV419" s="212"/>
      <c r="EW419" s="212">
        <f t="shared" si="2038"/>
        <v>39</v>
      </c>
      <c r="EX419" s="212">
        <f t="shared" si="2039"/>
        <v>8</v>
      </c>
      <c r="EY419" s="212">
        <f t="shared" si="2040"/>
        <v>7</v>
      </c>
      <c r="EZ419" s="212">
        <f t="shared" ref="EZ419:FA419" si="3095">IF(ISEVEN($B419),EQ419,0)</f>
        <v>0</v>
      </c>
      <c r="FA419" s="212">
        <f t="shared" si="3095"/>
        <v>0</v>
      </c>
      <c r="FB419" s="212">
        <f t="shared" ref="FB419:FC419" si="3096">IF(ISODD($B419),ER419,0)</f>
        <v>7</v>
      </c>
      <c r="FC419" s="212">
        <f t="shared" si="3096"/>
        <v>6</v>
      </c>
      <c r="FD419" s="212">
        <f t="shared" si="2043"/>
        <v>0</v>
      </c>
      <c r="FE419" s="264">
        <f t="shared" si="2044"/>
        <v>5</v>
      </c>
      <c r="FF419" s="212">
        <f t="shared" ref="FF419:FG419" si="3097">IF(ISEVEN($B419),ET419,0)</f>
        <v>0</v>
      </c>
      <c r="FG419" s="212">
        <f t="shared" si="3097"/>
        <v>0</v>
      </c>
      <c r="FH419" s="212">
        <f t="shared" si="2046"/>
        <v>6</v>
      </c>
      <c r="FI419" s="212">
        <v>0</v>
      </c>
      <c r="FJ419" s="212">
        <v>0</v>
      </c>
      <c r="FK419" s="212"/>
      <c r="FL419" s="212"/>
      <c r="FM419" s="262">
        <v>39</v>
      </c>
    </row>
    <row r="420" spans="1:169" ht="15.75" customHeight="1" x14ac:dyDescent="0.2">
      <c r="A420" s="268">
        <v>408</v>
      </c>
      <c r="B420" s="266">
        <v>213423243410</v>
      </c>
      <c r="C420" s="266" t="s">
        <v>385</v>
      </c>
      <c r="D420" s="250"/>
      <c r="E420" s="267" t="s">
        <v>386</v>
      </c>
      <c r="F420" s="252">
        <f t="shared" si="1913"/>
        <v>2</v>
      </c>
      <c r="G420" s="252">
        <f t="shared" si="1914"/>
        <v>2</v>
      </c>
      <c r="H420" s="252">
        <f t="shared" si="1915"/>
        <v>2</v>
      </c>
      <c r="I420" s="252">
        <f t="shared" si="1916"/>
        <v>2</v>
      </c>
      <c r="J420" s="252">
        <f t="shared" si="1917"/>
        <v>2</v>
      </c>
      <c r="K420" s="252">
        <f t="shared" si="1918"/>
        <v>2</v>
      </c>
      <c r="L420" s="252">
        <f t="shared" si="1919"/>
        <v>2</v>
      </c>
      <c r="M420" s="252">
        <f t="shared" si="1920"/>
        <v>2</v>
      </c>
      <c r="N420" s="252">
        <f t="shared" si="1921"/>
        <v>0</v>
      </c>
      <c r="O420" s="253">
        <f t="shared" si="1922"/>
        <v>0</v>
      </c>
      <c r="P420" s="252">
        <f t="shared" si="1923"/>
        <v>0</v>
      </c>
      <c r="Q420" s="252">
        <f t="shared" si="1924"/>
        <v>0</v>
      </c>
      <c r="R420" s="252">
        <f t="shared" si="1925"/>
        <v>0</v>
      </c>
      <c r="S420" s="254">
        <f t="shared" si="1926"/>
        <v>0</v>
      </c>
      <c r="T420" s="255">
        <f t="shared" si="1927"/>
        <v>4</v>
      </c>
      <c r="U420" s="252">
        <f t="shared" si="1928"/>
        <v>11</v>
      </c>
      <c r="V420" s="252">
        <f t="shared" si="1929"/>
        <v>0</v>
      </c>
      <c r="W420" s="252">
        <f t="shared" si="1930"/>
        <v>0</v>
      </c>
      <c r="X420" s="254">
        <f t="shared" si="1931"/>
        <v>0</v>
      </c>
      <c r="Y420" s="256">
        <f t="shared" si="1932"/>
        <v>3</v>
      </c>
      <c r="Z420" s="252">
        <f t="shared" si="1933"/>
        <v>12</v>
      </c>
      <c r="AA420" s="252">
        <f t="shared" si="1934"/>
        <v>0</v>
      </c>
      <c r="AB420" s="252">
        <f t="shared" si="1935"/>
        <v>0</v>
      </c>
      <c r="AC420" s="254">
        <f t="shared" si="1936"/>
        <v>0</v>
      </c>
      <c r="AD420" s="255">
        <f t="shared" si="1937"/>
        <v>3</v>
      </c>
      <c r="AE420" s="252">
        <f t="shared" si="1938"/>
        <v>0</v>
      </c>
      <c r="AF420" s="252">
        <f t="shared" si="1939"/>
        <v>0</v>
      </c>
      <c r="AG420" s="252">
        <f t="shared" si="1940"/>
        <v>0</v>
      </c>
      <c r="AH420" s="254">
        <f t="shared" si="1941"/>
        <v>0</v>
      </c>
      <c r="AI420" s="257">
        <f t="shared" si="1942"/>
        <v>4</v>
      </c>
      <c r="AJ420" s="252">
        <f t="shared" si="1943"/>
        <v>0</v>
      </c>
      <c r="AK420" s="252">
        <f t="shared" si="1944"/>
        <v>0</v>
      </c>
      <c r="AL420" s="252">
        <f t="shared" si="1945"/>
        <v>0</v>
      </c>
      <c r="AM420" s="254">
        <f t="shared" si="1946"/>
        <v>0</v>
      </c>
      <c r="AN420" s="257">
        <f t="shared" si="1947"/>
        <v>4</v>
      </c>
      <c r="AO420" s="252">
        <f t="shared" si="1948"/>
        <v>12</v>
      </c>
      <c r="AP420" s="252">
        <f t="shared" si="1949"/>
        <v>0</v>
      </c>
      <c r="AQ420" s="252">
        <f t="shared" si="1950"/>
        <v>0</v>
      </c>
      <c r="AR420" s="254">
        <f t="shared" si="1951"/>
        <v>0</v>
      </c>
      <c r="AS420" s="257">
        <f t="shared" si="1952"/>
        <v>3</v>
      </c>
      <c r="AT420" s="252">
        <f t="shared" si="1953"/>
        <v>0</v>
      </c>
      <c r="AU420" s="252">
        <f t="shared" si="1954"/>
        <v>0</v>
      </c>
      <c r="AV420" s="252">
        <f t="shared" si="1955"/>
        <v>0</v>
      </c>
      <c r="AW420" s="254">
        <f t="shared" si="1956"/>
        <v>0</v>
      </c>
      <c r="AX420" s="258">
        <f t="shared" si="1957"/>
        <v>4</v>
      </c>
      <c r="AY420" s="252">
        <f t="shared" si="1958"/>
        <v>12</v>
      </c>
      <c r="AZ420" s="252">
        <f t="shared" si="1959"/>
        <v>0</v>
      </c>
      <c r="BA420" s="252">
        <f t="shared" si="1960"/>
        <v>0</v>
      </c>
      <c r="BB420" s="254">
        <f t="shared" si="1961"/>
        <v>0</v>
      </c>
      <c r="BC420" s="257">
        <f t="shared" si="1962"/>
        <v>3</v>
      </c>
      <c r="BD420" s="259">
        <f t="shared" si="1963"/>
        <v>7</v>
      </c>
      <c r="BE420" s="252">
        <f t="shared" si="1964"/>
        <v>0</v>
      </c>
      <c r="BF420" s="252">
        <f t="shared" si="1965"/>
        <v>0</v>
      </c>
      <c r="BG420" s="254">
        <f t="shared" si="1966"/>
        <v>0</v>
      </c>
      <c r="BH420" s="257">
        <f t="shared" si="1967"/>
        <v>3</v>
      </c>
      <c r="BI420" s="252">
        <f t="shared" si="1968"/>
        <v>0</v>
      </c>
      <c r="BJ420" s="252">
        <f t="shared" si="1969"/>
        <v>0</v>
      </c>
      <c r="BK420" s="252">
        <f t="shared" si="1970"/>
        <v>0</v>
      </c>
      <c r="BL420" s="254">
        <f t="shared" si="1971"/>
        <v>0</v>
      </c>
      <c r="BM420" s="260">
        <f t="shared" si="1972"/>
        <v>4</v>
      </c>
      <c r="BN420" s="252">
        <f t="shared" si="1973"/>
        <v>0</v>
      </c>
      <c r="BO420" s="252">
        <f t="shared" si="1974"/>
        <v>0</v>
      </c>
      <c r="BP420" s="252">
        <f t="shared" si="1975"/>
        <v>0</v>
      </c>
      <c r="BQ420" s="254">
        <f t="shared" si="1976"/>
        <v>0</v>
      </c>
      <c r="BR420" s="261">
        <f t="shared" si="1977"/>
        <v>4</v>
      </c>
      <c r="BS420" s="252">
        <f t="shared" si="1978"/>
        <v>12</v>
      </c>
      <c r="BT420" s="252">
        <f t="shared" si="1979"/>
        <v>0</v>
      </c>
      <c r="BU420" s="252">
        <f t="shared" si="1980"/>
        <v>0</v>
      </c>
      <c r="BV420" s="254">
        <f t="shared" si="1981"/>
        <v>0</v>
      </c>
      <c r="BW420" s="261">
        <f t="shared" si="1982"/>
        <v>3</v>
      </c>
      <c r="BX420" s="262">
        <v>82</v>
      </c>
      <c r="BY420" s="262">
        <v>82</v>
      </c>
      <c r="BZ420" s="246" t="e">
        <f t="shared" si="1983"/>
        <v>#VALUE!</v>
      </c>
      <c r="CA420" s="246">
        <f t="shared" si="1984"/>
        <v>20</v>
      </c>
      <c r="CB420" s="246" t="e">
        <f t="shared" si="1985"/>
        <v>#VALUE!</v>
      </c>
      <c r="CC420" s="246" t="e">
        <f t="shared" si="1986"/>
        <v>#VALUE!</v>
      </c>
      <c r="CD420" s="246" t="e">
        <f t="shared" si="1987"/>
        <v>#VALUE!</v>
      </c>
      <c r="CE420" s="246" t="e">
        <f t="shared" si="1988"/>
        <v>#VALUE!</v>
      </c>
      <c r="CF420" s="246" t="e">
        <f t="shared" si="1989"/>
        <v>#VALUE!</v>
      </c>
      <c r="CG420" s="246" t="e">
        <f t="shared" si="1990"/>
        <v>#VALUE!</v>
      </c>
      <c r="CH420" s="246" t="e">
        <f t="shared" si="1991"/>
        <v>#VALUE!</v>
      </c>
      <c r="CI420" s="246" t="e">
        <f t="shared" si="1992"/>
        <v>#VALUE!</v>
      </c>
      <c r="CJ420" s="246" t="e">
        <f t="shared" si="1993"/>
        <v>#VALUE!</v>
      </c>
      <c r="CK420" s="246" t="e">
        <f t="shared" si="1994"/>
        <v>#VALUE!</v>
      </c>
      <c r="CL420" s="246" t="e">
        <f t="shared" si="1995"/>
        <v>#VALUE!</v>
      </c>
      <c r="CM420" s="246" t="e">
        <f t="shared" si="1996"/>
        <v>#VALUE!</v>
      </c>
      <c r="CN420" s="246" t="e">
        <f t="shared" si="1997"/>
        <v>#VALUE!</v>
      </c>
      <c r="CO420" s="263" t="str">
        <f t="shared" si="1998"/>
        <v>2023PEC AI 253</v>
      </c>
      <c r="CP420" s="246" t="e">
        <f t="shared" si="1999"/>
        <v>#VALUE!</v>
      </c>
      <c r="CQ420" s="211"/>
      <c r="CR420" s="246">
        <f t="shared" si="2000"/>
        <v>20</v>
      </c>
      <c r="CS420" s="246" t="e">
        <f t="shared" si="2001"/>
        <v>#VALUE!</v>
      </c>
      <c r="CT420" s="246" t="e">
        <f t="shared" si="2002"/>
        <v>#VALUE!</v>
      </c>
      <c r="CU420" s="246" t="e">
        <f t="shared" si="2003"/>
        <v>#VALUE!</v>
      </c>
      <c r="CV420" s="246" t="e">
        <f t="shared" si="2004"/>
        <v>#VALUE!</v>
      </c>
      <c r="CW420" s="246" t="e">
        <f t="shared" si="2005"/>
        <v>#VALUE!</v>
      </c>
      <c r="CX420" s="246" t="e">
        <f t="shared" si="2006"/>
        <v>#VALUE!</v>
      </c>
      <c r="CY420" s="246" t="e">
        <f t="shared" si="2007"/>
        <v>#VALUE!</v>
      </c>
      <c r="CZ420" s="246" t="e">
        <f t="shared" si="2008"/>
        <v>#VALUE!</v>
      </c>
      <c r="DA420" s="246" t="e">
        <f t="shared" si="2009"/>
        <v>#VALUE!</v>
      </c>
      <c r="DB420" s="246" t="e">
        <f t="shared" si="2010"/>
        <v>#VALUE!</v>
      </c>
      <c r="DC420" s="246" t="e">
        <f t="shared" si="2011"/>
        <v>#VALUE!</v>
      </c>
      <c r="DD420" s="246" t="e">
        <f t="shared" si="2012"/>
        <v>#VALUE!</v>
      </c>
      <c r="DE420" s="212"/>
      <c r="DF420" s="212" t="e">
        <f t="shared" si="2013"/>
        <v>#VALUE!</v>
      </c>
      <c r="DG420" s="212"/>
      <c r="DH420" s="212"/>
      <c r="DI420" s="212"/>
      <c r="DJ420" s="212"/>
      <c r="DK420" s="212"/>
      <c r="DL420" s="212"/>
      <c r="DM420" s="212"/>
      <c r="DN420" s="212"/>
      <c r="DO420" s="212"/>
      <c r="DP420" s="212"/>
      <c r="DQ420" s="212"/>
      <c r="DR420" s="264">
        <f t="shared" si="2014"/>
        <v>82</v>
      </c>
      <c r="DS420" s="241">
        <f t="shared" si="2015"/>
        <v>16</v>
      </c>
      <c r="DT420" s="212">
        <f t="shared" si="2016"/>
        <v>11</v>
      </c>
      <c r="DU420" s="212">
        <f t="shared" si="2017"/>
        <v>12</v>
      </c>
      <c r="DV420" s="212">
        <f t="shared" si="2018"/>
        <v>12</v>
      </c>
      <c r="DW420" s="212">
        <f t="shared" si="2019"/>
        <v>12</v>
      </c>
      <c r="DX420" s="264">
        <f t="shared" si="2020"/>
        <v>7</v>
      </c>
      <c r="DY420" s="265">
        <f t="shared" si="2021"/>
        <v>12</v>
      </c>
      <c r="DZ420" s="212">
        <f t="shared" si="2022"/>
        <v>82</v>
      </c>
      <c r="EA420" s="212">
        <f t="shared" si="2023"/>
        <v>16</v>
      </c>
      <c r="EB420" s="212">
        <f t="shared" si="2024"/>
        <v>0</v>
      </c>
      <c r="EC420" s="212">
        <f t="shared" ref="EC420:ED420" si="3098">IF(ISEVEN($B420),DT420,0)</f>
        <v>11</v>
      </c>
      <c r="ED420" s="212">
        <f t="shared" si="3098"/>
        <v>12</v>
      </c>
      <c r="EE420" s="212">
        <f t="shared" ref="EE420:EF420" si="3099">IF(ISODD($B420),DU420,0)</f>
        <v>0</v>
      </c>
      <c r="EF420" s="212">
        <f t="shared" si="3099"/>
        <v>0</v>
      </c>
      <c r="EG420" s="212">
        <f t="shared" si="2027"/>
        <v>12</v>
      </c>
      <c r="EH420" s="212">
        <f t="shared" si="2028"/>
        <v>0</v>
      </c>
      <c r="EI420" s="212">
        <f t="shared" ref="EI420:EJ420" si="3100">IF(ISEVEN($B420),DW420,0)</f>
        <v>12</v>
      </c>
      <c r="EJ420" s="264">
        <f t="shared" si="3100"/>
        <v>7</v>
      </c>
      <c r="EK420" s="212">
        <f t="shared" ref="EK420:EL420" si="3101">IF(ISODD($B420),DX420,0)</f>
        <v>0</v>
      </c>
      <c r="EL420" s="212">
        <f t="shared" si="3101"/>
        <v>0</v>
      </c>
      <c r="EM420" s="212">
        <f t="shared" si="2031"/>
        <v>12</v>
      </c>
      <c r="EN420" s="212"/>
      <c r="EO420" s="212"/>
      <c r="EP420" s="241">
        <f t="shared" si="2032"/>
        <v>16</v>
      </c>
      <c r="EQ420" s="212">
        <f t="shared" si="2033"/>
        <v>14</v>
      </c>
      <c r="ER420" s="212">
        <f t="shared" si="2034"/>
        <v>14</v>
      </c>
      <c r="ES420" s="212">
        <f t="shared" si="2035"/>
        <v>14</v>
      </c>
      <c r="ET420" s="264">
        <f t="shared" si="2036"/>
        <v>11</v>
      </c>
      <c r="EU420" s="212">
        <f t="shared" si="2037"/>
        <v>13</v>
      </c>
      <c r="EV420" s="212"/>
      <c r="EW420" s="212">
        <f t="shared" si="2038"/>
        <v>82</v>
      </c>
      <c r="EX420" s="212">
        <f t="shared" si="2039"/>
        <v>16</v>
      </c>
      <c r="EY420" s="212">
        <f t="shared" si="2040"/>
        <v>0</v>
      </c>
      <c r="EZ420" s="212">
        <f t="shared" ref="EZ420:FA420" si="3102">IF(ISEVEN($B420),EQ420,0)</f>
        <v>14</v>
      </c>
      <c r="FA420" s="212">
        <f t="shared" si="3102"/>
        <v>14</v>
      </c>
      <c r="FB420" s="212">
        <f t="shared" ref="FB420:FC420" si="3103">IF(ISODD($B420),ER420,0)</f>
        <v>0</v>
      </c>
      <c r="FC420" s="212">
        <f t="shared" si="3103"/>
        <v>0</v>
      </c>
      <c r="FD420" s="212">
        <f t="shared" si="2043"/>
        <v>14</v>
      </c>
      <c r="FE420" s="212">
        <f t="shared" si="2044"/>
        <v>0</v>
      </c>
      <c r="FF420" s="264">
        <f t="shared" ref="FF420:FG420" si="3104">IF(ISEVEN($B420),ET420,0)</f>
        <v>11</v>
      </c>
      <c r="FG420" s="212">
        <f t="shared" si="3104"/>
        <v>13</v>
      </c>
      <c r="FH420" s="212">
        <f t="shared" si="2046"/>
        <v>0</v>
      </c>
      <c r="FI420" s="212">
        <v>0</v>
      </c>
      <c r="FJ420" s="212">
        <v>0</v>
      </c>
      <c r="FK420" s="212"/>
      <c r="FL420" s="212"/>
      <c r="FM420" s="262">
        <v>82</v>
      </c>
    </row>
    <row r="421" spans="1:169" ht="15.75" customHeight="1" x14ac:dyDescent="0.2">
      <c r="A421" s="247">
        <v>408</v>
      </c>
      <c r="B421" s="266">
        <v>213423243413</v>
      </c>
      <c r="C421" s="266" t="s">
        <v>387</v>
      </c>
      <c r="D421" s="250"/>
      <c r="E421" s="267" t="s">
        <v>388</v>
      </c>
      <c r="F421" s="252">
        <f t="shared" si="1913"/>
        <v>2</v>
      </c>
      <c r="G421" s="252">
        <f t="shared" si="1914"/>
        <v>2</v>
      </c>
      <c r="H421" s="252">
        <f t="shared" si="1915"/>
        <v>2</v>
      </c>
      <c r="I421" s="252">
        <f t="shared" si="1916"/>
        <v>2</v>
      </c>
      <c r="J421" s="252">
        <f t="shared" si="1917"/>
        <v>2</v>
      </c>
      <c r="K421" s="252">
        <f t="shared" si="1918"/>
        <v>2</v>
      </c>
      <c r="L421" s="252">
        <f t="shared" si="1919"/>
        <v>1</v>
      </c>
      <c r="M421" s="252">
        <f t="shared" si="1920"/>
        <v>0</v>
      </c>
      <c r="N421" s="252">
        <f t="shared" si="1921"/>
        <v>0</v>
      </c>
      <c r="O421" s="253">
        <f t="shared" si="1922"/>
        <v>0</v>
      </c>
      <c r="P421" s="252">
        <f t="shared" si="1923"/>
        <v>9</v>
      </c>
      <c r="Q421" s="252">
        <f t="shared" si="1924"/>
        <v>0</v>
      </c>
      <c r="R421" s="252">
        <f t="shared" si="1925"/>
        <v>0</v>
      </c>
      <c r="S421" s="254">
        <f t="shared" si="1926"/>
        <v>0</v>
      </c>
      <c r="T421" s="255">
        <f t="shared" si="1927"/>
        <v>3</v>
      </c>
      <c r="U421" s="252">
        <f t="shared" si="1928"/>
        <v>0</v>
      </c>
      <c r="V421" s="252">
        <f t="shared" si="1929"/>
        <v>0</v>
      </c>
      <c r="W421" s="252">
        <f t="shared" si="1930"/>
        <v>0</v>
      </c>
      <c r="X421" s="254">
        <f t="shared" si="1931"/>
        <v>0</v>
      </c>
      <c r="Y421" s="256">
        <f t="shared" si="1932"/>
        <v>4</v>
      </c>
      <c r="Z421" s="252">
        <f t="shared" si="1933"/>
        <v>0</v>
      </c>
      <c r="AA421" s="252">
        <f t="shared" si="1934"/>
        <v>0</v>
      </c>
      <c r="AB421" s="252">
        <f t="shared" si="1935"/>
        <v>0</v>
      </c>
      <c r="AC421" s="254">
        <f t="shared" si="1936"/>
        <v>0</v>
      </c>
      <c r="AD421" s="255">
        <f t="shared" si="1937"/>
        <v>4</v>
      </c>
      <c r="AE421" s="252">
        <f t="shared" si="1938"/>
        <v>9</v>
      </c>
      <c r="AF421" s="252">
        <f t="shared" si="1939"/>
        <v>0</v>
      </c>
      <c r="AG421" s="252">
        <f t="shared" si="1940"/>
        <v>0</v>
      </c>
      <c r="AH421" s="254">
        <f t="shared" si="1941"/>
        <v>0</v>
      </c>
      <c r="AI421" s="257">
        <f t="shared" si="1942"/>
        <v>3</v>
      </c>
      <c r="AJ421" s="252">
        <f t="shared" si="1943"/>
        <v>8</v>
      </c>
      <c r="AK421" s="252">
        <f t="shared" si="1944"/>
        <v>0</v>
      </c>
      <c r="AL421" s="252">
        <f t="shared" si="1945"/>
        <v>0</v>
      </c>
      <c r="AM421" s="254">
        <f t="shared" si="1946"/>
        <v>0</v>
      </c>
      <c r="AN421" s="257">
        <f t="shared" si="1947"/>
        <v>3</v>
      </c>
      <c r="AO421" s="252">
        <f t="shared" si="1948"/>
        <v>0</v>
      </c>
      <c r="AP421" s="252">
        <f t="shared" si="1949"/>
        <v>0</v>
      </c>
      <c r="AQ421" s="252">
        <f t="shared" si="1950"/>
        <v>0</v>
      </c>
      <c r="AR421" s="254">
        <f t="shared" si="1951"/>
        <v>0</v>
      </c>
      <c r="AS421" s="257">
        <f t="shared" si="1952"/>
        <v>4</v>
      </c>
      <c r="AT421" s="252">
        <f t="shared" si="1953"/>
        <v>9</v>
      </c>
      <c r="AU421" s="252">
        <f t="shared" si="1954"/>
        <v>0</v>
      </c>
      <c r="AV421" s="252">
        <f t="shared" si="1955"/>
        <v>0</v>
      </c>
      <c r="AW421" s="254">
        <f t="shared" si="1956"/>
        <v>0</v>
      </c>
      <c r="AX421" s="258">
        <f t="shared" si="1957"/>
        <v>3</v>
      </c>
      <c r="AY421" s="252">
        <f t="shared" si="1958"/>
        <v>0</v>
      </c>
      <c r="AZ421" s="252">
        <f t="shared" si="1959"/>
        <v>0</v>
      </c>
      <c r="BA421" s="252">
        <f t="shared" si="1960"/>
        <v>0</v>
      </c>
      <c r="BB421" s="254">
        <f t="shared" si="1961"/>
        <v>0</v>
      </c>
      <c r="BC421" s="257">
        <f t="shared" si="1962"/>
        <v>4</v>
      </c>
      <c r="BD421" s="252">
        <f t="shared" si="1963"/>
        <v>0</v>
      </c>
      <c r="BE421" s="252">
        <f t="shared" si="1964"/>
        <v>0</v>
      </c>
      <c r="BF421" s="252">
        <f t="shared" si="1965"/>
        <v>0</v>
      </c>
      <c r="BG421" s="254">
        <f t="shared" si="1966"/>
        <v>0</v>
      </c>
      <c r="BH421" s="257">
        <f t="shared" si="1967"/>
        <v>4</v>
      </c>
      <c r="BI421" s="259">
        <f t="shared" si="1968"/>
        <v>6</v>
      </c>
      <c r="BJ421" s="252">
        <f t="shared" si="1969"/>
        <v>0</v>
      </c>
      <c r="BK421" s="252">
        <f t="shared" si="1970"/>
        <v>0</v>
      </c>
      <c r="BL421" s="254">
        <f t="shared" si="1971"/>
        <v>0</v>
      </c>
      <c r="BM421" s="260">
        <f t="shared" si="1972"/>
        <v>3</v>
      </c>
      <c r="BN421" s="252">
        <f t="shared" si="1973"/>
        <v>9</v>
      </c>
      <c r="BO421" s="252">
        <f t="shared" si="1974"/>
        <v>0</v>
      </c>
      <c r="BP421" s="252">
        <f t="shared" si="1975"/>
        <v>0</v>
      </c>
      <c r="BQ421" s="254">
        <f t="shared" si="1976"/>
        <v>0</v>
      </c>
      <c r="BR421" s="261">
        <f t="shared" si="1977"/>
        <v>3</v>
      </c>
      <c r="BS421" s="252">
        <f t="shared" si="1978"/>
        <v>0</v>
      </c>
      <c r="BT421" s="252">
        <f t="shared" si="1979"/>
        <v>0</v>
      </c>
      <c r="BU421" s="252">
        <f t="shared" si="1980"/>
        <v>0</v>
      </c>
      <c r="BV421" s="254">
        <f t="shared" si="1981"/>
        <v>0</v>
      </c>
      <c r="BW421" s="261">
        <f t="shared" si="1982"/>
        <v>4</v>
      </c>
      <c r="BX421" s="262">
        <v>63</v>
      </c>
      <c r="BY421" s="262">
        <v>63</v>
      </c>
      <c r="BZ421" s="246" t="e">
        <f t="shared" si="1983"/>
        <v>#VALUE!</v>
      </c>
      <c r="CA421" s="246">
        <f t="shared" si="1984"/>
        <v>20</v>
      </c>
      <c r="CB421" s="246" t="e">
        <f t="shared" si="1985"/>
        <v>#VALUE!</v>
      </c>
      <c r="CC421" s="246" t="e">
        <f t="shared" si="1986"/>
        <v>#VALUE!</v>
      </c>
      <c r="CD421" s="246" t="e">
        <f t="shared" si="1987"/>
        <v>#VALUE!</v>
      </c>
      <c r="CE421" s="246" t="e">
        <f t="shared" si="1988"/>
        <v>#VALUE!</v>
      </c>
      <c r="CF421" s="246" t="e">
        <f t="shared" si="1989"/>
        <v>#VALUE!</v>
      </c>
      <c r="CG421" s="246" t="e">
        <f t="shared" si="1990"/>
        <v>#VALUE!</v>
      </c>
      <c r="CH421" s="246" t="e">
        <f t="shared" si="1991"/>
        <v>#VALUE!</v>
      </c>
      <c r="CI421" s="246" t="e">
        <f t="shared" si="1992"/>
        <v>#VALUE!</v>
      </c>
      <c r="CJ421" s="246" t="e">
        <f t="shared" si="1993"/>
        <v>#VALUE!</v>
      </c>
      <c r="CK421" s="246" t="e">
        <f t="shared" si="1994"/>
        <v>#VALUE!</v>
      </c>
      <c r="CL421" s="246" t="e">
        <f t="shared" si="1995"/>
        <v>#VALUE!</v>
      </c>
      <c r="CM421" s="246" t="e">
        <f t="shared" si="1996"/>
        <v>#VALUE!</v>
      </c>
      <c r="CN421" s="246" t="e">
        <f t="shared" si="1997"/>
        <v>#VALUE!</v>
      </c>
      <c r="CO421" s="263" t="str">
        <f t="shared" si="1998"/>
        <v>2023PEC AI 254</v>
      </c>
      <c r="CP421" s="246" t="e">
        <f t="shared" si="1999"/>
        <v>#VALUE!</v>
      </c>
      <c r="CQ421" s="211"/>
      <c r="CR421" s="246">
        <f t="shared" si="2000"/>
        <v>20</v>
      </c>
      <c r="CS421" s="246" t="e">
        <f t="shared" si="2001"/>
        <v>#VALUE!</v>
      </c>
      <c r="CT421" s="246" t="e">
        <f t="shared" si="2002"/>
        <v>#VALUE!</v>
      </c>
      <c r="CU421" s="246" t="e">
        <f t="shared" si="2003"/>
        <v>#VALUE!</v>
      </c>
      <c r="CV421" s="246" t="e">
        <f t="shared" si="2004"/>
        <v>#VALUE!</v>
      </c>
      <c r="CW421" s="246" t="e">
        <f t="shared" si="2005"/>
        <v>#VALUE!</v>
      </c>
      <c r="CX421" s="246" t="e">
        <f t="shared" si="2006"/>
        <v>#VALUE!</v>
      </c>
      <c r="CY421" s="246" t="e">
        <f t="shared" si="2007"/>
        <v>#VALUE!</v>
      </c>
      <c r="CZ421" s="246" t="e">
        <f t="shared" si="2008"/>
        <v>#VALUE!</v>
      </c>
      <c r="DA421" s="246" t="e">
        <f t="shared" si="2009"/>
        <v>#VALUE!</v>
      </c>
      <c r="DB421" s="246" t="e">
        <f t="shared" si="2010"/>
        <v>#VALUE!</v>
      </c>
      <c r="DC421" s="246" t="e">
        <f t="shared" si="2011"/>
        <v>#VALUE!</v>
      </c>
      <c r="DD421" s="246" t="e">
        <f t="shared" si="2012"/>
        <v>#VALUE!</v>
      </c>
      <c r="DE421" s="212"/>
      <c r="DF421" s="212" t="e">
        <f t="shared" si="2013"/>
        <v>#VALUE!</v>
      </c>
      <c r="DG421" s="212"/>
      <c r="DH421" s="212"/>
      <c r="DI421" s="212"/>
      <c r="DJ421" s="212"/>
      <c r="DK421" s="212"/>
      <c r="DL421" s="212"/>
      <c r="DM421" s="212"/>
      <c r="DN421" s="212"/>
      <c r="DO421" s="212"/>
      <c r="DP421" s="212"/>
      <c r="DQ421" s="212"/>
      <c r="DR421" s="264">
        <f t="shared" si="2014"/>
        <v>63</v>
      </c>
      <c r="DS421" s="241">
        <f t="shared" si="2015"/>
        <v>13</v>
      </c>
      <c r="DT421" s="212">
        <f t="shared" si="2016"/>
        <v>9</v>
      </c>
      <c r="DU421" s="212">
        <f t="shared" si="2017"/>
        <v>9</v>
      </c>
      <c r="DV421" s="212">
        <f t="shared" si="2018"/>
        <v>8</v>
      </c>
      <c r="DW421" s="212">
        <f t="shared" si="2019"/>
        <v>9</v>
      </c>
      <c r="DX421" s="264">
        <f t="shared" si="2020"/>
        <v>6</v>
      </c>
      <c r="DY421" s="265">
        <f t="shared" si="2021"/>
        <v>9</v>
      </c>
      <c r="DZ421" s="212">
        <f t="shared" si="2022"/>
        <v>63</v>
      </c>
      <c r="EA421" s="212">
        <f t="shared" si="2023"/>
        <v>13</v>
      </c>
      <c r="EB421" s="212">
        <f t="shared" si="2024"/>
        <v>9</v>
      </c>
      <c r="EC421" s="212">
        <f t="shared" ref="EC421:ED421" si="3105">IF(ISEVEN($B421),DT421,0)</f>
        <v>0</v>
      </c>
      <c r="ED421" s="212">
        <f t="shared" si="3105"/>
        <v>0</v>
      </c>
      <c r="EE421" s="212">
        <f t="shared" ref="EE421:EF421" si="3106">IF(ISODD($B421),DU421,0)</f>
        <v>9</v>
      </c>
      <c r="EF421" s="212">
        <f t="shared" si="3106"/>
        <v>8</v>
      </c>
      <c r="EG421" s="212">
        <f t="shared" si="2027"/>
        <v>0</v>
      </c>
      <c r="EH421" s="212">
        <f t="shared" si="2028"/>
        <v>9</v>
      </c>
      <c r="EI421" s="212">
        <f t="shared" ref="EI421:EJ421" si="3107">IF(ISEVEN($B421),DW421,0)</f>
        <v>0</v>
      </c>
      <c r="EJ421" s="212">
        <f t="shared" si="3107"/>
        <v>0</v>
      </c>
      <c r="EK421" s="264">
        <f t="shared" ref="EK421:EL421" si="3108">IF(ISODD($B421),DX421,0)</f>
        <v>6</v>
      </c>
      <c r="EL421" s="212">
        <f t="shared" si="3108"/>
        <v>9</v>
      </c>
      <c r="EM421" s="212">
        <f t="shared" si="2031"/>
        <v>0</v>
      </c>
      <c r="EN421" s="212"/>
      <c r="EO421" s="212"/>
      <c r="EP421" s="241">
        <f t="shared" si="2032"/>
        <v>13</v>
      </c>
      <c r="EQ421" s="212">
        <f t="shared" si="2033"/>
        <v>11</v>
      </c>
      <c r="ER421" s="212">
        <f t="shared" si="2034"/>
        <v>11</v>
      </c>
      <c r="ES421" s="212">
        <f t="shared" si="2035"/>
        <v>10</v>
      </c>
      <c r="ET421" s="264">
        <f t="shared" si="2036"/>
        <v>8</v>
      </c>
      <c r="EU421" s="212">
        <f t="shared" si="2037"/>
        <v>10</v>
      </c>
      <c r="EV421" s="212"/>
      <c r="EW421" s="212">
        <f t="shared" si="2038"/>
        <v>63</v>
      </c>
      <c r="EX421" s="212">
        <f t="shared" si="2039"/>
        <v>13</v>
      </c>
      <c r="EY421" s="212">
        <f t="shared" si="2040"/>
        <v>11</v>
      </c>
      <c r="EZ421" s="212">
        <f t="shared" ref="EZ421:FA421" si="3109">IF(ISEVEN($B421),EQ421,0)</f>
        <v>0</v>
      </c>
      <c r="FA421" s="212">
        <f t="shared" si="3109"/>
        <v>0</v>
      </c>
      <c r="FB421" s="212">
        <f t="shared" ref="FB421:FC421" si="3110">IF(ISODD($B421),ER421,0)</f>
        <v>11</v>
      </c>
      <c r="FC421" s="212">
        <f t="shared" si="3110"/>
        <v>10</v>
      </c>
      <c r="FD421" s="212">
        <f t="shared" si="2043"/>
        <v>0</v>
      </c>
      <c r="FE421" s="264">
        <f t="shared" si="2044"/>
        <v>8</v>
      </c>
      <c r="FF421" s="212">
        <f t="shared" ref="FF421:FG421" si="3111">IF(ISEVEN($B421),ET421,0)</f>
        <v>0</v>
      </c>
      <c r="FG421" s="212">
        <f t="shared" si="3111"/>
        <v>0</v>
      </c>
      <c r="FH421" s="212">
        <f t="shared" si="2046"/>
        <v>10</v>
      </c>
      <c r="FI421" s="212">
        <v>0</v>
      </c>
      <c r="FJ421" s="212">
        <v>0</v>
      </c>
      <c r="FK421" s="212"/>
      <c r="FL421" s="212"/>
      <c r="FM421" s="262">
        <v>63</v>
      </c>
    </row>
    <row r="422" spans="1:169" ht="15.75" customHeight="1" x14ac:dyDescent="0.2">
      <c r="A422" s="268">
        <v>409</v>
      </c>
      <c r="B422" s="248">
        <v>213423243414</v>
      </c>
      <c r="C422" s="266" t="s">
        <v>459</v>
      </c>
      <c r="D422" s="250"/>
      <c r="E422" s="267" t="s">
        <v>460</v>
      </c>
      <c r="F422" s="252">
        <f t="shared" si="1913"/>
        <v>2</v>
      </c>
      <c r="G422" s="252">
        <f t="shared" si="1914"/>
        <v>2</v>
      </c>
      <c r="H422" s="252">
        <f t="shared" si="1915"/>
        <v>2</v>
      </c>
      <c r="I422" s="252">
        <f t="shared" si="1916"/>
        <v>2</v>
      </c>
      <c r="J422" s="252">
        <f t="shared" si="1917"/>
        <v>2</v>
      </c>
      <c r="K422" s="252">
        <f t="shared" si="1918"/>
        <v>2</v>
      </c>
      <c r="L422" s="252">
        <f t="shared" si="1919"/>
        <v>2</v>
      </c>
      <c r="M422" s="252">
        <f t="shared" si="1920"/>
        <v>2</v>
      </c>
      <c r="N422" s="252">
        <f t="shared" si="1921"/>
        <v>2</v>
      </c>
      <c r="O422" s="253">
        <f t="shared" si="1922"/>
        <v>1</v>
      </c>
      <c r="P422" s="252">
        <f t="shared" si="1923"/>
        <v>0</v>
      </c>
      <c r="Q422" s="252">
        <f t="shared" si="1924"/>
        <v>0</v>
      </c>
      <c r="R422" s="252">
        <f t="shared" si="1925"/>
        <v>0</v>
      </c>
      <c r="S422" s="254">
        <f t="shared" si="1926"/>
        <v>0</v>
      </c>
      <c r="T422" s="255">
        <f t="shared" si="1927"/>
        <v>4</v>
      </c>
      <c r="U422" s="252">
        <f t="shared" si="1928"/>
        <v>13</v>
      </c>
      <c r="V422" s="252">
        <f t="shared" si="1929"/>
        <v>0</v>
      </c>
      <c r="W422" s="252">
        <f t="shared" si="1930"/>
        <v>0</v>
      </c>
      <c r="X422" s="254">
        <f t="shared" si="1931"/>
        <v>0</v>
      </c>
      <c r="Y422" s="256">
        <f t="shared" si="1932"/>
        <v>3</v>
      </c>
      <c r="Z422" s="252">
        <f t="shared" si="1933"/>
        <v>14</v>
      </c>
      <c r="AA422" s="252">
        <f t="shared" si="1934"/>
        <v>0</v>
      </c>
      <c r="AB422" s="252">
        <f t="shared" si="1935"/>
        <v>0</v>
      </c>
      <c r="AC422" s="254">
        <f t="shared" si="1936"/>
        <v>0</v>
      </c>
      <c r="AD422" s="255">
        <f t="shared" si="1937"/>
        <v>3</v>
      </c>
      <c r="AE422" s="252">
        <f t="shared" si="1938"/>
        <v>0</v>
      </c>
      <c r="AF422" s="252">
        <f t="shared" si="1939"/>
        <v>0</v>
      </c>
      <c r="AG422" s="252">
        <f t="shared" si="1940"/>
        <v>0</v>
      </c>
      <c r="AH422" s="254">
        <f t="shared" si="1941"/>
        <v>0</v>
      </c>
      <c r="AI422" s="257">
        <f t="shared" si="1942"/>
        <v>4</v>
      </c>
      <c r="AJ422" s="252">
        <f t="shared" si="1943"/>
        <v>0</v>
      </c>
      <c r="AK422" s="252">
        <f t="shared" si="1944"/>
        <v>0</v>
      </c>
      <c r="AL422" s="252">
        <f t="shared" si="1945"/>
        <v>0</v>
      </c>
      <c r="AM422" s="254">
        <f t="shared" si="1946"/>
        <v>0</v>
      </c>
      <c r="AN422" s="257">
        <f t="shared" si="1947"/>
        <v>4</v>
      </c>
      <c r="AO422" s="252">
        <f t="shared" si="1948"/>
        <v>14</v>
      </c>
      <c r="AP422" s="252">
        <f t="shared" si="1949"/>
        <v>0</v>
      </c>
      <c r="AQ422" s="252">
        <f t="shared" si="1950"/>
        <v>0</v>
      </c>
      <c r="AR422" s="254">
        <f t="shared" si="1951"/>
        <v>0</v>
      </c>
      <c r="AS422" s="257">
        <f t="shared" si="1952"/>
        <v>3</v>
      </c>
      <c r="AT422" s="252">
        <f t="shared" si="1953"/>
        <v>0</v>
      </c>
      <c r="AU422" s="252">
        <f t="shared" si="1954"/>
        <v>0</v>
      </c>
      <c r="AV422" s="252">
        <f t="shared" si="1955"/>
        <v>0</v>
      </c>
      <c r="AW422" s="254">
        <f t="shared" si="1956"/>
        <v>0</v>
      </c>
      <c r="AX422" s="258">
        <f t="shared" si="1957"/>
        <v>4</v>
      </c>
      <c r="AY422" s="252">
        <f t="shared" si="1958"/>
        <v>14</v>
      </c>
      <c r="AZ422" s="252">
        <f t="shared" si="1959"/>
        <v>0</v>
      </c>
      <c r="BA422" s="252">
        <f t="shared" si="1960"/>
        <v>0</v>
      </c>
      <c r="BB422" s="254">
        <f t="shared" si="1961"/>
        <v>0</v>
      </c>
      <c r="BC422" s="257">
        <f t="shared" si="1962"/>
        <v>3</v>
      </c>
      <c r="BD422" s="259">
        <f t="shared" si="1963"/>
        <v>6</v>
      </c>
      <c r="BE422" s="252">
        <f t="shared" si="1964"/>
        <v>0</v>
      </c>
      <c r="BF422" s="252">
        <f t="shared" si="1965"/>
        <v>0</v>
      </c>
      <c r="BG422" s="254">
        <f t="shared" si="1966"/>
        <v>0</v>
      </c>
      <c r="BH422" s="257">
        <f t="shared" si="1967"/>
        <v>3</v>
      </c>
      <c r="BI422" s="252">
        <f t="shared" si="1968"/>
        <v>0</v>
      </c>
      <c r="BJ422" s="252">
        <f t="shared" si="1969"/>
        <v>0</v>
      </c>
      <c r="BK422" s="252">
        <f t="shared" si="1970"/>
        <v>0</v>
      </c>
      <c r="BL422" s="254">
        <f t="shared" si="1971"/>
        <v>0</v>
      </c>
      <c r="BM422" s="260">
        <f t="shared" si="1972"/>
        <v>4</v>
      </c>
      <c r="BN422" s="252">
        <f t="shared" si="1973"/>
        <v>0</v>
      </c>
      <c r="BO422" s="252">
        <f t="shared" si="1974"/>
        <v>0</v>
      </c>
      <c r="BP422" s="252">
        <f t="shared" si="1975"/>
        <v>0</v>
      </c>
      <c r="BQ422" s="254">
        <f t="shared" si="1976"/>
        <v>0</v>
      </c>
      <c r="BR422" s="261">
        <f t="shared" si="1977"/>
        <v>4</v>
      </c>
      <c r="BS422" s="252">
        <f t="shared" si="1978"/>
        <v>14</v>
      </c>
      <c r="BT422" s="252">
        <f t="shared" si="1979"/>
        <v>0</v>
      </c>
      <c r="BU422" s="252">
        <f t="shared" si="1980"/>
        <v>0</v>
      </c>
      <c r="BV422" s="254">
        <f t="shared" si="1981"/>
        <v>0</v>
      </c>
      <c r="BW422" s="261">
        <f t="shared" si="1982"/>
        <v>3</v>
      </c>
      <c r="BX422" s="262">
        <v>94</v>
      </c>
      <c r="BY422" s="262">
        <v>94</v>
      </c>
      <c r="BZ422" s="246" t="e">
        <f t="shared" si="1983"/>
        <v>#VALUE!</v>
      </c>
      <c r="CA422" s="246">
        <f t="shared" si="1984"/>
        <v>20</v>
      </c>
      <c r="CB422" s="246" t="e">
        <f t="shared" si="1985"/>
        <v>#VALUE!</v>
      </c>
      <c r="CC422" s="246" t="e">
        <f t="shared" si="1986"/>
        <v>#VALUE!</v>
      </c>
      <c r="CD422" s="246" t="e">
        <f t="shared" si="1987"/>
        <v>#VALUE!</v>
      </c>
      <c r="CE422" s="246" t="e">
        <f t="shared" si="1988"/>
        <v>#VALUE!</v>
      </c>
      <c r="CF422" s="246" t="e">
        <f t="shared" si="1989"/>
        <v>#VALUE!</v>
      </c>
      <c r="CG422" s="246" t="e">
        <f t="shared" si="1990"/>
        <v>#VALUE!</v>
      </c>
      <c r="CH422" s="246" t="e">
        <f t="shared" si="1991"/>
        <v>#VALUE!</v>
      </c>
      <c r="CI422" s="246" t="e">
        <f t="shared" si="1992"/>
        <v>#VALUE!</v>
      </c>
      <c r="CJ422" s="246" t="e">
        <f t="shared" si="1993"/>
        <v>#VALUE!</v>
      </c>
      <c r="CK422" s="246" t="e">
        <f t="shared" si="1994"/>
        <v>#VALUE!</v>
      </c>
      <c r="CL422" s="246" t="e">
        <f t="shared" si="1995"/>
        <v>#VALUE!</v>
      </c>
      <c r="CM422" s="246" t="e">
        <f t="shared" si="1996"/>
        <v>#VALUE!</v>
      </c>
      <c r="CN422" s="246" t="e">
        <f t="shared" si="1997"/>
        <v>#VALUE!</v>
      </c>
      <c r="CO422" s="263" t="str">
        <f t="shared" si="1998"/>
        <v>2023PEC AI 290</v>
      </c>
      <c r="CP422" s="246" t="e">
        <f t="shared" si="1999"/>
        <v>#VALUE!</v>
      </c>
      <c r="CQ422" s="211"/>
      <c r="CR422" s="246">
        <f t="shared" si="2000"/>
        <v>20</v>
      </c>
      <c r="CS422" s="246" t="e">
        <f t="shared" si="2001"/>
        <v>#VALUE!</v>
      </c>
      <c r="CT422" s="246" t="e">
        <f t="shared" si="2002"/>
        <v>#VALUE!</v>
      </c>
      <c r="CU422" s="246" t="e">
        <f t="shared" si="2003"/>
        <v>#VALUE!</v>
      </c>
      <c r="CV422" s="246" t="e">
        <f t="shared" si="2004"/>
        <v>#VALUE!</v>
      </c>
      <c r="CW422" s="246" t="e">
        <f t="shared" si="2005"/>
        <v>#VALUE!</v>
      </c>
      <c r="CX422" s="246" t="e">
        <f t="shared" si="2006"/>
        <v>#VALUE!</v>
      </c>
      <c r="CY422" s="246" t="e">
        <f t="shared" si="2007"/>
        <v>#VALUE!</v>
      </c>
      <c r="CZ422" s="246" t="e">
        <f t="shared" si="2008"/>
        <v>#VALUE!</v>
      </c>
      <c r="DA422" s="246" t="e">
        <f t="shared" si="2009"/>
        <v>#VALUE!</v>
      </c>
      <c r="DB422" s="246" t="e">
        <f t="shared" si="2010"/>
        <v>#VALUE!</v>
      </c>
      <c r="DC422" s="246" t="e">
        <f t="shared" si="2011"/>
        <v>#VALUE!</v>
      </c>
      <c r="DD422" s="246" t="e">
        <f t="shared" si="2012"/>
        <v>#VALUE!</v>
      </c>
      <c r="DE422" s="212"/>
      <c r="DF422" s="212" t="e">
        <f t="shared" si="2013"/>
        <v>#VALUE!</v>
      </c>
      <c r="DG422" s="212"/>
      <c r="DH422" s="212"/>
      <c r="DI422" s="212"/>
      <c r="DJ422" s="212"/>
      <c r="DK422" s="212"/>
      <c r="DL422" s="212"/>
      <c r="DM422" s="212"/>
      <c r="DN422" s="212"/>
      <c r="DO422" s="212"/>
      <c r="DP422" s="212"/>
      <c r="DQ422" s="212"/>
      <c r="DR422" s="264">
        <f t="shared" si="2014"/>
        <v>94</v>
      </c>
      <c r="DS422" s="241">
        <f t="shared" si="2015"/>
        <v>19</v>
      </c>
      <c r="DT422" s="212">
        <f t="shared" si="2016"/>
        <v>13</v>
      </c>
      <c r="DU422" s="212">
        <f t="shared" si="2017"/>
        <v>14</v>
      </c>
      <c r="DV422" s="212">
        <f t="shared" si="2018"/>
        <v>14</v>
      </c>
      <c r="DW422" s="212">
        <f t="shared" si="2019"/>
        <v>14</v>
      </c>
      <c r="DX422" s="264">
        <f t="shared" si="2020"/>
        <v>6</v>
      </c>
      <c r="DY422" s="265">
        <f t="shared" si="2021"/>
        <v>14</v>
      </c>
      <c r="DZ422" s="212">
        <f t="shared" si="2022"/>
        <v>94</v>
      </c>
      <c r="EA422" s="212">
        <f t="shared" si="2023"/>
        <v>19</v>
      </c>
      <c r="EB422" s="212">
        <f t="shared" si="2024"/>
        <v>0</v>
      </c>
      <c r="EC422" s="212">
        <f t="shared" ref="EC422:ED422" si="3112">IF(ISEVEN($B422),DT422,0)</f>
        <v>13</v>
      </c>
      <c r="ED422" s="212">
        <f t="shared" si="3112"/>
        <v>14</v>
      </c>
      <c r="EE422" s="212">
        <f t="shared" ref="EE422:EF422" si="3113">IF(ISODD($B422),DU422,0)</f>
        <v>0</v>
      </c>
      <c r="EF422" s="212">
        <f t="shared" si="3113"/>
        <v>0</v>
      </c>
      <c r="EG422" s="212">
        <f t="shared" si="2027"/>
        <v>14</v>
      </c>
      <c r="EH422" s="212">
        <f t="shared" si="2028"/>
        <v>0</v>
      </c>
      <c r="EI422" s="212">
        <f t="shared" ref="EI422:EJ422" si="3114">IF(ISEVEN($B422),DW422,0)</f>
        <v>14</v>
      </c>
      <c r="EJ422" s="264">
        <f t="shared" si="3114"/>
        <v>6</v>
      </c>
      <c r="EK422" s="212">
        <f t="shared" ref="EK422:EL422" si="3115">IF(ISODD($B422),DX422,0)</f>
        <v>0</v>
      </c>
      <c r="EL422" s="212">
        <f t="shared" si="3115"/>
        <v>0</v>
      </c>
      <c r="EM422" s="212">
        <f t="shared" si="2031"/>
        <v>14</v>
      </c>
      <c r="EN422" s="212"/>
      <c r="EO422" s="212"/>
      <c r="EP422" s="241">
        <f t="shared" si="2032"/>
        <v>19</v>
      </c>
      <c r="EQ422" s="212">
        <f t="shared" si="2033"/>
        <v>16</v>
      </c>
      <c r="ER422" s="212">
        <f t="shared" si="2034"/>
        <v>16</v>
      </c>
      <c r="ES422" s="212">
        <f t="shared" si="2035"/>
        <v>16</v>
      </c>
      <c r="ET422" s="264">
        <f t="shared" si="2036"/>
        <v>12</v>
      </c>
      <c r="EU422" s="212">
        <f t="shared" si="2037"/>
        <v>15</v>
      </c>
      <c r="EV422" s="212"/>
      <c r="EW422" s="212">
        <f t="shared" si="2038"/>
        <v>94</v>
      </c>
      <c r="EX422" s="212">
        <f t="shared" si="2039"/>
        <v>19</v>
      </c>
      <c r="EY422" s="212">
        <f t="shared" si="2040"/>
        <v>0</v>
      </c>
      <c r="EZ422" s="212">
        <f t="shared" ref="EZ422:FA422" si="3116">IF(ISEVEN($B422),EQ422,0)</f>
        <v>16</v>
      </c>
      <c r="FA422" s="212">
        <f t="shared" si="3116"/>
        <v>16</v>
      </c>
      <c r="FB422" s="212">
        <f t="shared" ref="FB422:FC422" si="3117">IF(ISODD($B422),ER422,0)</f>
        <v>0</v>
      </c>
      <c r="FC422" s="212">
        <f t="shared" si="3117"/>
        <v>0</v>
      </c>
      <c r="FD422" s="212">
        <f t="shared" si="2043"/>
        <v>16</v>
      </c>
      <c r="FE422" s="212">
        <f t="shared" si="2044"/>
        <v>0</v>
      </c>
      <c r="FF422" s="264">
        <f t="shared" ref="FF422:FG422" si="3118">IF(ISEVEN($B422),ET422,0)</f>
        <v>12</v>
      </c>
      <c r="FG422" s="212">
        <f t="shared" si="3118"/>
        <v>15</v>
      </c>
      <c r="FH422" s="212">
        <f t="shared" si="2046"/>
        <v>0</v>
      </c>
      <c r="FI422" s="212">
        <v>0</v>
      </c>
      <c r="FJ422" s="212">
        <v>0</v>
      </c>
      <c r="FK422" s="212"/>
      <c r="FL422" s="212"/>
      <c r="FM422" s="262">
        <v>94</v>
      </c>
    </row>
    <row r="423" spans="1:169" ht="15.75" customHeight="1" x14ac:dyDescent="0.2">
      <c r="A423" s="247">
        <v>410</v>
      </c>
      <c r="B423" s="248">
        <v>213423243416</v>
      </c>
      <c r="C423" s="249" t="s">
        <v>706</v>
      </c>
      <c r="D423" s="250"/>
      <c r="E423" s="251" t="s">
        <v>703</v>
      </c>
      <c r="F423" s="252">
        <f t="shared" si="1913"/>
        <v>2</v>
      </c>
      <c r="G423" s="252">
        <f t="shared" si="1914"/>
        <v>2</v>
      </c>
      <c r="H423" s="252">
        <f t="shared" si="1915"/>
        <v>2</v>
      </c>
      <c r="I423" s="252">
        <f t="shared" si="1916"/>
        <v>2</v>
      </c>
      <c r="J423" s="252">
        <f t="shared" si="1917"/>
        <v>0</v>
      </c>
      <c r="K423" s="252">
        <f t="shared" si="1918"/>
        <v>0</v>
      </c>
      <c r="L423" s="252">
        <f t="shared" si="1919"/>
        <v>0</v>
      </c>
      <c r="M423" s="252">
        <f t="shared" si="1920"/>
        <v>0</v>
      </c>
      <c r="N423" s="252">
        <f t="shared" si="1921"/>
        <v>0</v>
      </c>
      <c r="O423" s="253">
        <f t="shared" si="1922"/>
        <v>0</v>
      </c>
      <c r="P423" s="252">
        <f t="shared" si="1923"/>
        <v>0</v>
      </c>
      <c r="Q423" s="252">
        <f t="shared" si="1924"/>
        <v>0</v>
      </c>
      <c r="R423" s="252">
        <f t="shared" si="1925"/>
        <v>0</v>
      </c>
      <c r="S423" s="254">
        <f t="shared" si="1926"/>
        <v>0</v>
      </c>
      <c r="T423" s="255">
        <f t="shared" si="1927"/>
        <v>4</v>
      </c>
      <c r="U423" s="252">
        <f t="shared" si="1928"/>
        <v>6</v>
      </c>
      <c r="V423" s="252">
        <f t="shared" si="1929"/>
        <v>0</v>
      </c>
      <c r="W423" s="252">
        <f t="shared" si="1930"/>
        <v>0</v>
      </c>
      <c r="X423" s="254">
        <f t="shared" si="1931"/>
        <v>0</v>
      </c>
      <c r="Y423" s="256">
        <f t="shared" si="1932"/>
        <v>3</v>
      </c>
      <c r="Z423" s="252">
        <f t="shared" si="1933"/>
        <v>6</v>
      </c>
      <c r="AA423" s="252">
        <f t="shared" si="1934"/>
        <v>0</v>
      </c>
      <c r="AB423" s="252">
        <f t="shared" si="1935"/>
        <v>0</v>
      </c>
      <c r="AC423" s="254">
        <f t="shared" si="1936"/>
        <v>0</v>
      </c>
      <c r="AD423" s="255">
        <f t="shared" si="1937"/>
        <v>3</v>
      </c>
      <c r="AE423" s="252">
        <f t="shared" si="1938"/>
        <v>0</v>
      </c>
      <c r="AF423" s="252">
        <f t="shared" si="1939"/>
        <v>0</v>
      </c>
      <c r="AG423" s="252">
        <f t="shared" si="1940"/>
        <v>0</v>
      </c>
      <c r="AH423" s="254">
        <f t="shared" si="1941"/>
        <v>0</v>
      </c>
      <c r="AI423" s="257">
        <f t="shared" si="1942"/>
        <v>4</v>
      </c>
      <c r="AJ423" s="252">
        <f t="shared" si="1943"/>
        <v>0</v>
      </c>
      <c r="AK423" s="252">
        <f t="shared" si="1944"/>
        <v>0</v>
      </c>
      <c r="AL423" s="252">
        <f t="shared" si="1945"/>
        <v>0</v>
      </c>
      <c r="AM423" s="254">
        <f t="shared" si="1946"/>
        <v>0</v>
      </c>
      <c r="AN423" s="257">
        <f t="shared" si="1947"/>
        <v>4</v>
      </c>
      <c r="AO423" s="252">
        <f t="shared" si="1948"/>
        <v>6</v>
      </c>
      <c r="AP423" s="252">
        <f t="shared" si="1949"/>
        <v>0</v>
      </c>
      <c r="AQ423" s="252">
        <f t="shared" si="1950"/>
        <v>0</v>
      </c>
      <c r="AR423" s="254">
        <f t="shared" si="1951"/>
        <v>0</v>
      </c>
      <c r="AS423" s="257">
        <f t="shared" si="1952"/>
        <v>3</v>
      </c>
      <c r="AT423" s="252">
        <f t="shared" si="1953"/>
        <v>0</v>
      </c>
      <c r="AU423" s="252">
        <f t="shared" si="1954"/>
        <v>0</v>
      </c>
      <c r="AV423" s="252">
        <f t="shared" si="1955"/>
        <v>0</v>
      </c>
      <c r="AW423" s="254">
        <f t="shared" si="1956"/>
        <v>0</v>
      </c>
      <c r="AX423" s="258">
        <f t="shared" si="1957"/>
        <v>4</v>
      </c>
      <c r="AY423" s="252">
        <f t="shared" si="1958"/>
        <v>6</v>
      </c>
      <c r="AZ423" s="252">
        <f t="shared" si="1959"/>
        <v>0</v>
      </c>
      <c r="BA423" s="252">
        <f t="shared" si="1960"/>
        <v>0</v>
      </c>
      <c r="BB423" s="254">
        <f t="shared" si="1961"/>
        <v>0</v>
      </c>
      <c r="BC423" s="257">
        <f t="shared" si="1962"/>
        <v>3</v>
      </c>
      <c r="BD423" s="259">
        <f t="shared" si="1963"/>
        <v>3</v>
      </c>
      <c r="BE423" s="252">
        <f t="shared" si="1964"/>
        <v>0</v>
      </c>
      <c r="BF423" s="252">
        <f t="shared" si="1965"/>
        <v>0</v>
      </c>
      <c r="BG423" s="254">
        <f t="shared" si="1966"/>
        <v>0</v>
      </c>
      <c r="BH423" s="257">
        <f t="shared" si="1967"/>
        <v>3</v>
      </c>
      <c r="BI423" s="252">
        <f t="shared" si="1968"/>
        <v>0</v>
      </c>
      <c r="BJ423" s="252">
        <f t="shared" si="1969"/>
        <v>0</v>
      </c>
      <c r="BK423" s="252">
        <f t="shared" si="1970"/>
        <v>0</v>
      </c>
      <c r="BL423" s="254">
        <f t="shared" si="1971"/>
        <v>0</v>
      </c>
      <c r="BM423" s="260">
        <f t="shared" si="1972"/>
        <v>4</v>
      </c>
      <c r="BN423" s="252">
        <f t="shared" si="1973"/>
        <v>0</v>
      </c>
      <c r="BO423" s="252">
        <f t="shared" si="1974"/>
        <v>0</v>
      </c>
      <c r="BP423" s="252">
        <f t="shared" si="1975"/>
        <v>0</v>
      </c>
      <c r="BQ423" s="254">
        <f t="shared" si="1976"/>
        <v>0</v>
      </c>
      <c r="BR423" s="261">
        <f t="shared" si="1977"/>
        <v>4</v>
      </c>
      <c r="BS423" s="252">
        <f t="shared" si="1978"/>
        <v>6</v>
      </c>
      <c r="BT423" s="252">
        <f t="shared" si="1979"/>
        <v>0</v>
      </c>
      <c r="BU423" s="252">
        <f t="shared" si="1980"/>
        <v>0</v>
      </c>
      <c r="BV423" s="254">
        <f t="shared" si="1981"/>
        <v>0</v>
      </c>
      <c r="BW423" s="261">
        <f t="shared" si="1982"/>
        <v>3</v>
      </c>
      <c r="BX423" s="262">
        <v>41</v>
      </c>
      <c r="BY423" s="262">
        <v>41</v>
      </c>
      <c r="BZ423" s="246" t="e">
        <f t="shared" si="1983"/>
        <v>#VALUE!</v>
      </c>
      <c r="CA423" s="246">
        <f t="shared" si="1984"/>
        <v>20</v>
      </c>
      <c r="CB423" s="246" t="e">
        <f t="shared" si="1985"/>
        <v>#VALUE!</v>
      </c>
      <c r="CC423" s="246" t="e">
        <f t="shared" si="1986"/>
        <v>#VALUE!</v>
      </c>
      <c r="CD423" s="246" t="e">
        <f t="shared" si="1987"/>
        <v>#VALUE!</v>
      </c>
      <c r="CE423" s="246" t="e">
        <f t="shared" si="1988"/>
        <v>#VALUE!</v>
      </c>
      <c r="CF423" s="246" t="e">
        <f t="shared" si="1989"/>
        <v>#VALUE!</v>
      </c>
      <c r="CG423" s="246" t="e">
        <f t="shared" si="1990"/>
        <v>#VALUE!</v>
      </c>
      <c r="CH423" s="246" t="e">
        <f t="shared" si="1991"/>
        <v>#VALUE!</v>
      </c>
      <c r="CI423" s="246" t="e">
        <f t="shared" si="1992"/>
        <v>#VALUE!</v>
      </c>
      <c r="CJ423" s="246" t="e">
        <f t="shared" si="1993"/>
        <v>#VALUE!</v>
      </c>
      <c r="CK423" s="246" t="e">
        <f t="shared" si="1994"/>
        <v>#VALUE!</v>
      </c>
      <c r="CL423" s="246" t="e">
        <f t="shared" si="1995"/>
        <v>#VALUE!</v>
      </c>
      <c r="CM423" s="246" t="e">
        <f t="shared" si="1996"/>
        <v>#VALUE!</v>
      </c>
      <c r="CN423" s="246" t="e">
        <f t="shared" si="1997"/>
        <v>#VALUE!</v>
      </c>
      <c r="CO423" s="263" t="str">
        <f t="shared" si="1998"/>
        <v>2023PEC AI 414</v>
      </c>
      <c r="CP423" s="246" t="e">
        <f t="shared" si="1999"/>
        <v>#VALUE!</v>
      </c>
      <c r="CQ423" s="211"/>
      <c r="CR423" s="246">
        <f t="shared" si="2000"/>
        <v>20</v>
      </c>
      <c r="CS423" s="246" t="e">
        <f t="shared" si="2001"/>
        <v>#VALUE!</v>
      </c>
      <c r="CT423" s="246" t="e">
        <f t="shared" si="2002"/>
        <v>#VALUE!</v>
      </c>
      <c r="CU423" s="246" t="e">
        <f t="shared" si="2003"/>
        <v>#VALUE!</v>
      </c>
      <c r="CV423" s="246" t="e">
        <f t="shared" si="2004"/>
        <v>#VALUE!</v>
      </c>
      <c r="CW423" s="246" t="e">
        <f t="shared" si="2005"/>
        <v>#VALUE!</v>
      </c>
      <c r="CX423" s="246" t="e">
        <f t="shared" si="2006"/>
        <v>#VALUE!</v>
      </c>
      <c r="CY423" s="246" t="e">
        <f t="shared" si="2007"/>
        <v>#VALUE!</v>
      </c>
      <c r="CZ423" s="246" t="e">
        <f t="shared" si="2008"/>
        <v>#VALUE!</v>
      </c>
      <c r="DA423" s="246" t="e">
        <f t="shared" si="2009"/>
        <v>#VALUE!</v>
      </c>
      <c r="DB423" s="246" t="e">
        <f t="shared" si="2010"/>
        <v>#VALUE!</v>
      </c>
      <c r="DC423" s="246" t="e">
        <f t="shared" si="2011"/>
        <v>#VALUE!</v>
      </c>
      <c r="DD423" s="246" t="e">
        <f t="shared" si="2012"/>
        <v>#VALUE!</v>
      </c>
      <c r="DE423" s="212"/>
      <c r="DF423" s="212" t="e">
        <f t="shared" si="2013"/>
        <v>#VALUE!</v>
      </c>
      <c r="DG423" s="212"/>
      <c r="DH423" s="212"/>
      <c r="DI423" s="212"/>
      <c r="DJ423" s="212"/>
      <c r="DK423" s="212"/>
      <c r="DL423" s="212"/>
      <c r="DM423" s="212"/>
      <c r="DN423" s="212"/>
      <c r="DO423" s="212"/>
      <c r="DP423" s="212"/>
      <c r="DQ423" s="212"/>
      <c r="DR423" s="264">
        <f t="shared" si="2014"/>
        <v>41</v>
      </c>
      <c r="DS423" s="241">
        <f t="shared" si="2015"/>
        <v>8</v>
      </c>
      <c r="DT423" s="212">
        <f t="shared" si="2016"/>
        <v>6</v>
      </c>
      <c r="DU423" s="212">
        <f t="shared" si="2017"/>
        <v>6</v>
      </c>
      <c r="DV423" s="212">
        <f t="shared" si="2018"/>
        <v>6</v>
      </c>
      <c r="DW423" s="212">
        <f t="shared" si="2019"/>
        <v>6</v>
      </c>
      <c r="DX423" s="264">
        <f t="shared" si="2020"/>
        <v>3</v>
      </c>
      <c r="DY423" s="265">
        <f t="shared" si="2021"/>
        <v>6</v>
      </c>
      <c r="DZ423" s="212">
        <f t="shared" si="2022"/>
        <v>41</v>
      </c>
      <c r="EA423" s="212">
        <f t="shared" si="2023"/>
        <v>8</v>
      </c>
      <c r="EB423" s="212">
        <f t="shared" si="2024"/>
        <v>0</v>
      </c>
      <c r="EC423" s="212">
        <f t="shared" ref="EC423:ED423" si="3119">IF(ISEVEN($B423),DT423,0)</f>
        <v>6</v>
      </c>
      <c r="ED423" s="212">
        <f t="shared" si="3119"/>
        <v>6</v>
      </c>
      <c r="EE423" s="212">
        <f t="shared" ref="EE423:EF423" si="3120">IF(ISODD($B423),DU423,0)</f>
        <v>0</v>
      </c>
      <c r="EF423" s="212">
        <f t="shared" si="3120"/>
        <v>0</v>
      </c>
      <c r="EG423" s="212">
        <f t="shared" si="2027"/>
        <v>6</v>
      </c>
      <c r="EH423" s="212">
        <f t="shared" si="2028"/>
        <v>0</v>
      </c>
      <c r="EI423" s="212">
        <f t="shared" ref="EI423:EJ423" si="3121">IF(ISEVEN($B423),DW423,0)</f>
        <v>6</v>
      </c>
      <c r="EJ423" s="264">
        <f t="shared" si="3121"/>
        <v>3</v>
      </c>
      <c r="EK423" s="212">
        <f t="shared" ref="EK423:EL423" si="3122">IF(ISODD($B423),DX423,0)</f>
        <v>0</v>
      </c>
      <c r="EL423" s="212">
        <f t="shared" si="3122"/>
        <v>0</v>
      </c>
      <c r="EM423" s="212">
        <f t="shared" si="2031"/>
        <v>6</v>
      </c>
      <c r="EN423" s="212"/>
      <c r="EO423" s="212"/>
      <c r="EP423" s="241">
        <f t="shared" si="2032"/>
        <v>8</v>
      </c>
      <c r="EQ423" s="212">
        <f t="shared" si="2033"/>
        <v>7</v>
      </c>
      <c r="ER423" s="212">
        <f t="shared" si="2034"/>
        <v>7</v>
      </c>
      <c r="ES423" s="212">
        <f t="shared" si="2035"/>
        <v>7</v>
      </c>
      <c r="ET423" s="264">
        <f t="shared" si="2036"/>
        <v>5</v>
      </c>
      <c r="EU423" s="212">
        <f t="shared" si="2037"/>
        <v>7</v>
      </c>
      <c r="EV423" s="212"/>
      <c r="EW423" s="212">
        <f t="shared" si="2038"/>
        <v>41</v>
      </c>
      <c r="EX423" s="212">
        <f t="shared" si="2039"/>
        <v>8</v>
      </c>
      <c r="EY423" s="212">
        <f t="shared" si="2040"/>
        <v>0</v>
      </c>
      <c r="EZ423" s="212">
        <f t="shared" ref="EZ423:FA423" si="3123">IF(ISEVEN($B423),EQ423,0)</f>
        <v>7</v>
      </c>
      <c r="FA423" s="212">
        <f t="shared" si="3123"/>
        <v>7</v>
      </c>
      <c r="FB423" s="212">
        <f t="shared" ref="FB423:FC423" si="3124">IF(ISODD($B423),ER423,0)</f>
        <v>0</v>
      </c>
      <c r="FC423" s="212">
        <f t="shared" si="3124"/>
        <v>0</v>
      </c>
      <c r="FD423" s="212">
        <f t="shared" si="2043"/>
        <v>7</v>
      </c>
      <c r="FE423" s="212">
        <f t="shared" si="2044"/>
        <v>0</v>
      </c>
      <c r="FF423" s="264">
        <f t="shared" ref="FF423:FG423" si="3125">IF(ISEVEN($B423),ET423,0)</f>
        <v>5</v>
      </c>
      <c r="FG423" s="212">
        <f t="shared" si="3125"/>
        <v>7</v>
      </c>
      <c r="FH423" s="212">
        <f t="shared" si="2046"/>
        <v>0</v>
      </c>
      <c r="FI423" s="212">
        <v>0</v>
      </c>
      <c r="FJ423" s="212">
        <v>0</v>
      </c>
      <c r="FK423" s="212"/>
      <c r="FL423" s="212"/>
      <c r="FM423" s="262">
        <v>41</v>
      </c>
    </row>
    <row r="424" spans="1:169" ht="15.75" customHeight="1" x14ac:dyDescent="0.2">
      <c r="A424" s="268">
        <v>413</v>
      </c>
      <c r="B424" s="266">
        <v>213423243414</v>
      </c>
      <c r="C424" s="266" t="s">
        <v>389</v>
      </c>
      <c r="D424" s="250"/>
      <c r="E424" s="267" t="s">
        <v>390</v>
      </c>
      <c r="F424" s="252">
        <f t="shared" si="1913"/>
        <v>2</v>
      </c>
      <c r="G424" s="252">
        <f t="shared" si="1914"/>
        <v>2</v>
      </c>
      <c r="H424" s="252">
        <f t="shared" si="1915"/>
        <v>2</v>
      </c>
      <c r="I424" s="252">
        <f t="shared" si="1916"/>
        <v>2</v>
      </c>
      <c r="J424" s="252">
        <f t="shared" si="1917"/>
        <v>2</v>
      </c>
      <c r="K424" s="252">
        <f t="shared" si="1918"/>
        <v>2</v>
      </c>
      <c r="L424" s="252">
        <f t="shared" si="1919"/>
        <v>2</v>
      </c>
      <c r="M424" s="252">
        <f t="shared" si="1920"/>
        <v>0</v>
      </c>
      <c r="N424" s="252">
        <f t="shared" si="1921"/>
        <v>0</v>
      </c>
      <c r="O424" s="253">
        <f t="shared" si="1922"/>
        <v>0</v>
      </c>
      <c r="P424" s="252">
        <f t="shared" si="1923"/>
        <v>0</v>
      </c>
      <c r="Q424" s="252">
        <f t="shared" si="1924"/>
        <v>0</v>
      </c>
      <c r="R424" s="252">
        <f t="shared" si="1925"/>
        <v>0</v>
      </c>
      <c r="S424" s="254">
        <f t="shared" si="1926"/>
        <v>0</v>
      </c>
      <c r="T424" s="255">
        <f t="shared" si="1927"/>
        <v>4</v>
      </c>
      <c r="U424" s="252">
        <f t="shared" si="1928"/>
        <v>9</v>
      </c>
      <c r="V424" s="252">
        <f t="shared" si="1929"/>
        <v>0</v>
      </c>
      <c r="W424" s="252">
        <f t="shared" si="1930"/>
        <v>0</v>
      </c>
      <c r="X424" s="254">
        <f t="shared" si="1931"/>
        <v>0</v>
      </c>
      <c r="Y424" s="256">
        <f t="shared" si="1932"/>
        <v>3</v>
      </c>
      <c r="Z424" s="252">
        <f t="shared" si="1933"/>
        <v>10</v>
      </c>
      <c r="AA424" s="252">
        <f t="shared" si="1934"/>
        <v>0</v>
      </c>
      <c r="AB424" s="252">
        <f t="shared" si="1935"/>
        <v>0</v>
      </c>
      <c r="AC424" s="254">
        <f t="shared" si="1936"/>
        <v>0</v>
      </c>
      <c r="AD424" s="255">
        <f t="shared" si="1937"/>
        <v>3</v>
      </c>
      <c r="AE424" s="252">
        <f t="shared" si="1938"/>
        <v>0</v>
      </c>
      <c r="AF424" s="252">
        <f t="shared" si="1939"/>
        <v>0</v>
      </c>
      <c r="AG424" s="252">
        <f t="shared" si="1940"/>
        <v>0</v>
      </c>
      <c r="AH424" s="254">
        <f t="shared" si="1941"/>
        <v>0</v>
      </c>
      <c r="AI424" s="257">
        <f t="shared" si="1942"/>
        <v>4</v>
      </c>
      <c r="AJ424" s="252">
        <f t="shared" si="1943"/>
        <v>0</v>
      </c>
      <c r="AK424" s="252">
        <f t="shared" si="1944"/>
        <v>0</v>
      </c>
      <c r="AL424" s="252">
        <f t="shared" si="1945"/>
        <v>0</v>
      </c>
      <c r="AM424" s="254">
        <f t="shared" si="1946"/>
        <v>0</v>
      </c>
      <c r="AN424" s="257">
        <f t="shared" si="1947"/>
        <v>4</v>
      </c>
      <c r="AO424" s="252">
        <f t="shared" si="1948"/>
        <v>10</v>
      </c>
      <c r="AP424" s="252">
        <f t="shared" si="1949"/>
        <v>0</v>
      </c>
      <c r="AQ424" s="252">
        <f t="shared" si="1950"/>
        <v>0</v>
      </c>
      <c r="AR424" s="254">
        <f t="shared" si="1951"/>
        <v>0</v>
      </c>
      <c r="AS424" s="257">
        <f t="shared" si="1952"/>
        <v>3</v>
      </c>
      <c r="AT424" s="252">
        <f t="shared" si="1953"/>
        <v>0</v>
      </c>
      <c r="AU424" s="252">
        <f t="shared" si="1954"/>
        <v>0</v>
      </c>
      <c r="AV424" s="252">
        <f t="shared" si="1955"/>
        <v>0</v>
      </c>
      <c r="AW424" s="254">
        <f t="shared" si="1956"/>
        <v>0</v>
      </c>
      <c r="AX424" s="258">
        <f t="shared" si="1957"/>
        <v>4</v>
      </c>
      <c r="AY424" s="252">
        <f t="shared" si="1958"/>
        <v>10</v>
      </c>
      <c r="AZ424" s="252">
        <f t="shared" si="1959"/>
        <v>0</v>
      </c>
      <c r="BA424" s="252">
        <f t="shared" si="1960"/>
        <v>0</v>
      </c>
      <c r="BB424" s="254">
        <f t="shared" si="1961"/>
        <v>0</v>
      </c>
      <c r="BC424" s="257">
        <f t="shared" si="1962"/>
        <v>3</v>
      </c>
      <c r="BD424" s="259">
        <f t="shared" si="1963"/>
        <v>6</v>
      </c>
      <c r="BE424" s="252">
        <f t="shared" si="1964"/>
        <v>0</v>
      </c>
      <c r="BF424" s="252">
        <f t="shared" si="1965"/>
        <v>0</v>
      </c>
      <c r="BG424" s="254">
        <f t="shared" si="1966"/>
        <v>0</v>
      </c>
      <c r="BH424" s="257">
        <f t="shared" si="1967"/>
        <v>3</v>
      </c>
      <c r="BI424" s="252">
        <f t="shared" si="1968"/>
        <v>0</v>
      </c>
      <c r="BJ424" s="252">
        <f t="shared" si="1969"/>
        <v>0</v>
      </c>
      <c r="BK424" s="252">
        <f t="shared" si="1970"/>
        <v>0</v>
      </c>
      <c r="BL424" s="254">
        <f t="shared" si="1971"/>
        <v>0</v>
      </c>
      <c r="BM424" s="260">
        <f t="shared" si="1972"/>
        <v>4</v>
      </c>
      <c r="BN424" s="252">
        <f t="shared" si="1973"/>
        <v>0</v>
      </c>
      <c r="BO424" s="252">
        <f t="shared" si="1974"/>
        <v>0</v>
      </c>
      <c r="BP424" s="252">
        <f t="shared" si="1975"/>
        <v>0</v>
      </c>
      <c r="BQ424" s="254">
        <f t="shared" si="1976"/>
        <v>0</v>
      </c>
      <c r="BR424" s="261">
        <f t="shared" si="1977"/>
        <v>4</v>
      </c>
      <c r="BS424" s="252">
        <f t="shared" si="1978"/>
        <v>10</v>
      </c>
      <c r="BT424" s="252">
        <f t="shared" si="1979"/>
        <v>0</v>
      </c>
      <c r="BU424" s="252">
        <f t="shared" si="1980"/>
        <v>0</v>
      </c>
      <c r="BV424" s="254">
        <f t="shared" si="1981"/>
        <v>0</v>
      </c>
      <c r="BW424" s="261">
        <f t="shared" si="1982"/>
        <v>3</v>
      </c>
      <c r="BX424" s="262">
        <v>69</v>
      </c>
      <c r="BY424" s="262">
        <v>69</v>
      </c>
      <c r="BZ424" s="246" t="e">
        <f t="shared" si="1983"/>
        <v>#VALUE!</v>
      </c>
      <c r="CA424" s="246">
        <f t="shared" si="1984"/>
        <v>20</v>
      </c>
      <c r="CB424" s="246" t="e">
        <f t="shared" si="1985"/>
        <v>#VALUE!</v>
      </c>
      <c r="CC424" s="246" t="e">
        <f t="shared" si="1986"/>
        <v>#VALUE!</v>
      </c>
      <c r="CD424" s="246" t="e">
        <f t="shared" si="1987"/>
        <v>#VALUE!</v>
      </c>
      <c r="CE424" s="246" t="e">
        <f t="shared" si="1988"/>
        <v>#VALUE!</v>
      </c>
      <c r="CF424" s="246" t="e">
        <f t="shared" si="1989"/>
        <v>#VALUE!</v>
      </c>
      <c r="CG424" s="246" t="e">
        <f t="shared" si="1990"/>
        <v>#VALUE!</v>
      </c>
      <c r="CH424" s="246" t="e">
        <f t="shared" si="1991"/>
        <v>#VALUE!</v>
      </c>
      <c r="CI424" s="246" t="e">
        <f t="shared" si="1992"/>
        <v>#VALUE!</v>
      </c>
      <c r="CJ424" s="246" t="e">
        <f t="shared" si="1993"/>
        <v>#VALUE!</v>
      </c>
      <c r="CK424" s="246" t="e">
        <f t="shared" si="1994"/>
        <v>#VALUE!</v>
      </c>
      <c r="CL424" s="246" t="e">
        <f t="shared" si="1995"/>
        <v>#VALUE!</v>
      </c>
      <c r="CM424" s="246" t="e">
        <f t="shared" si="1996"/>
        <v>#VALUE!</v>
      </c>
      <c r="CN424" s="246" t="e">
        <f t="shared" si="1997"/>
        <v>#VALUE!</v>
      </c>
      <c r="CO424" s="263" t="str">
        <f t="shared" si="1998"/>
        <v>2023PEC AI 255</v>
      </c>
      <c r="CP424" s="246" t="e">
        <f t="shared" si="1999"/>
        <v>#VALUE!</v>
      </c>
      <c r="CQ424" s="211"/>
      <c r="CR424" s="246">
        <f t="shared" si="2000"/>
        <v>20</v>
      </c>
      <c r="CS424" s="246" t="e">
        <f t="shared" si="2001"/>
        <v>#VALUE!</v>
      </c>
      <c r="CT424" s="246" t="e">
        <f t="shared" si="2002"/>
        <v>#VALUE!</v>
      </c>
      <c r="CU424" s="246" t="e">
        <f t="shared" si="2003"/>
        <v>#VALUE!</v>
      </c>
      <c r="CV424" s="246" t="e">
        <f t="shared" si="2004"/>
        <v>#VALUE!</v>
      </c>
      <c r="CW424" s="246" t="e">
        <f t="shared" si="2005"/>
        <v>#VALUE!</v>
      </c>
      <c r="CX424" s="246" t="e">
        <f t="shared" si="2006"/>
        <v>#VALUE!</v>
      </c>
      <c r="CY424" s="246" t="e">
        <f t="shared" si="2007"/>
        <v>#VALUE!</v>
      </c>
      <c r="CZ424" s="246" t="e">
        <f t="shared" si="2008"/>
        <v>#VALUE!</v>
      </c>
      <c r="DA424" s="246" t="e">
        <f t="shared" si="2009"/>
        <v>#VALUE!</v>
      </c>
      <c r="DB424" s="246" t="e">
        <f t="shared" si="2010"/>
        <v>#VALUE!</v>
      </c>
      <c r="DC424" s="246" t="e">
        <f t="shared" si="2011"/>
        <v>#VALUE!</v>
      </c>
      <c r="DD424" s="246" t="e">
        <f t="shared" si="2012"/>
        <v>#VALUE!</v>
      </c>
      <c r="DE424" s="212"/>
      <c r="DF424" s="212" t="e">
        <f t="shared" si="2013"/>
        <v>#VALUE!</v>
      </c>
      <c r="DG424" s="212"/>
      <c r="DH424" s="212"/>
      <c r="DI424" s="212"/>
      <c r="DJ424" s="212"/>
      <c r="DK424" s="212"/>
      <c r="DL424" s="212"/>
      <c r="DM424" s="212"/>
      <c r="DN424" s="212"/>
      <c r="DO424" s="212"/>
      <c r="DP424" s="212"/>
      <c r="DQ424" s="212"/>
      <c r="DR424" s="264">
        <f t="shared" si="2014"/>
        <v>69</v>
      </c>
      <c r="DS424" s="241">
        <f t="shared" si="2015"/>
        <v>14</v>
      </c>
      <c r="DT424" s="212">
        <f t="shared" si="2016"/>
        <v>9</v>
      </c>
      <c r="DU424" s="212">
        <f t="shared" si="2017"/>
        <v>10</v>
      </c>
      <c r="DV424" s="212">
        <f t="shared" si="2018"/>
        <v>10</v>
      </c>
      <c r="DW424" s="212">
        <f t="shared" si="2019"/>
        <v>10</v>
      </c>
      <c r="DX424" s="264">
        <f t="shared" si="2020"/>
        <v>6</v>
      </c>
      <c r="DY424" s="265">
        <f t="shared" si="2021"/>
        <v>10</v>
      </c>
      <c r="DZ424" s="212">
        <f t="shared" si="2022"/>
        <v>69</v>
      </c>
      <c r="EA424" s="212">
        <f t="shared" si="2023"/>
        <v>14</v>
      </c>
      <c r="EB424" s="212">
        <f t="shared" si="2024"/>
        <v>0</v>
      </c>
      <c r="EC424" s="212">
        <f t="shared" ref="EC424:ED424" si="3126">IF(ISEVEN($B424),DT424,0)</f>
        <v>9</v>
      </c>
      <c r="ED424" s="212">
        <f t="shared" si="3126"/>
        <v>10</v>
      </c>
      <c r="EE424" s="212">
        <f t="shared" ref="EE424:EF424" si="3127">IF(ISODD($B424),DU424,0)</f>
        <v>0</v>
      </c>
      <c r="EF424" s="212">
        <f t="shared" si="3127"/>
        <v>0</v>
      </c>
      <c r="EG424" s="212">
        <f t="shared" si="2027"/>
        <v>10</v>
      </c>
      <c r="EH424" s="212">
        <f t="shared" si="2028"/>
        <v>0</v>
      </c>
      <c r="EI424" s="212">
        <f t="shared" ref="EI424:EJ424" si="3128">IF(ISEVEN($B424),DW424,0)</f>
        <v>10</v>
      </c>
      <c r="EJ424" s="264">
        <f t="shared" si="3128"/>
        <v>6</v>
      </c>
      <c r="EK424" s="212">
        <f t="shared" ref="EK424:EL424" si="3129">IF(ISODD($B424),DX424,0)</f>
        <v>0</v>
      </c>
      <c r="EL424" s="212">
        <f t="shared" si="3129"/>
        <v>0</v>
      </c>
      <c r="EM424" s="212">
        <f t="shared" si="2031"/>
        <v>10</v>
      </c>
      <c r="EN424" s="212"/>
      <c r="EO424" s="212"/>
      <c r="EP424" s="241">
        <f t="shared" si="2032"/>
        <v>14</v>
      </c>
      <c r="EQ424" s="212">
        <f t="shared" si="2033"/>
        <v>12</v>
      </c>
      <c r="ER424" s="212">
        <f t="shared" si="2034"/>
        <v>12</v>
      </c>
      <c r="ES424" s="212">
        <f t="shared" si="2035"/>
        <v>12</v>
      </c>
      <c r="ET424" s="264">
        <f t="shared" si="2036"/>
        <v>8</v>
      </c>
      <c r="EU424" s="212">
        <f t="shared" si="2037"/>
        <v>11</v>
      </c>
      <c r="EV424" s="212"/>
      <c r="EW424" s="212">
        <f t="shared" si="2038"/>
        <v>69</v>
      </c>
      <c r="EX424" s="212">
        <f t="shared" si="2039"/>
        <v>14</v>
      </c>
      <c r="EY424" s="212">
        <f t="shared" si="2040"/>
        <v>0</v>
      </c>
      <c r="EZ424" s="212">
        <f t="shared" ref="EZ424:FA424" si="3130">IF(ISEVEN($B424),EQ424,0)</f>
        <v>12</v>
      </c>
      <c r="FA424" s="212">
        <f t="shared" si="3130"/>
        <v>12</v>
      </c>
      <c r="FB424" s="212">
        <f t="shared" ref="FB424:FC424" si="3131">IF(ISODD($B424),ER424,0)</f>
        <v>0</v>
      </c>
      <c r="FC424" s="212">
        <f t="shared" si="3131"/>
        <v>0</v>
      </c>
      <c r="FD424" s="212">
        <f t="shared" si="2043"/>
        <v>12</v>
      </c>
      <c r="FE424" s="212">
        <f t="shared" si="2044"/>
        <v>0</v>
      </c>
      <c r="FF424" s="264">
        <f t="shared" ref="FF424:FG424" si="3132">IF(ISEVEN($B424),ET424,0)</f>
        <v>8</v>
      </c>
      <c r="FG424" s="212">
        <f t="shared" si="3132"/>
        <v>11</v>
      </c>
      <c r="FH424" s="212">
        <f t="shared" si="2046"/>
        <v>0</v>
      </c>
      <c r="FI424" s="212">
        <v>0</v>
      </c>
      <c r="FJ424" s="212">
        <v>0</v>
      </c>
      <c r="FK424" s="212"/>
      <c r="FL424" s="212"/>
      <c r="FM424" s="262">
        <v>69</v>
      </c>
    </row>
    <row r="425" spans="1:169" ht="15.75" customHeight="1" x14ac:dyDescent="0.2">
      <c r="A425" s="247">
        <v>414</v>
      </c>
      <c r="B425" s="266">
        <v>213423243415</v>
      </c>
      <c r="C425" s="266" t="s">
        <v>391</v>
      </c>
      <c r="D425" s="250"/>
      <c r="E425" s="267" t="s">
        <v>392</v>
      </c>
      <c r="F425" s="252">
        <f t="shared" si="1913"/>
        <v>2</v>
      </c>
      <c r="G425" s="252">
        <f t="shared" si="1914"/>
        <v>2</v>
      </c>
      <c r="H425" s="252">
        <f t="shared" si="1915"/>
        <v>2</v>
      </c>
      <c r="I425" s="252">
        <f t="shared" si="1916"/>
        <v>0</v>
      </c>
      <c r="J425" s="252">
        <f t="shared" si="1917"/>
        <v>0</v>
      </c>
      <c r="K425" s="252">
        <f t="shared" si="1918"/>
        <v>0</v>
      </c>
      <c r="L425" s="252">
        <f t="shared" si="1919"/>
        <v>0</v>
      </c>
      <c r="M425" s="252">
        <f t="shared" si="1920"/>
        <v>0</v>
      </c>
      <c r="N425" s="252">
        <f t="shared" si="1921"/>
        <v>0</v>
      </c>
      <c r="O425" s="253">
        <f t="shared" si="1922"/>
        <v>0</v>
      </c>
      <c r="P425" s="252">
        <f t="shared" si="1923"/>
        <v>5</v>
      </c>
      <c r="Q425" s="252">
        <f t="shared" si="1924"/>
        <v>0</v>
      </c>
      <c r="R425" s="252">
        <f t="shared" si="1925"/>
        <v>0</v>
      </c>
      <c r="S425" s="254">
        <f t="shared" si="1926"/>
        <v>0</v>
      </c>
      <c r="T425" s="255">
        <f t="shared" si="1927"/>
        <v>3</v>
      </c>
      <c r="U425" s="252">
        <f t="shared" si="1928"/>
        <v>0</v>
      </c>
      <c r="V425" s="252">
        <f t="shared" si="1929"/>
        <v>0</v>
      </c>
      <c r="W425" s="252">
        <f t="shared" si="1930"/>
        <v>0</v>
      </c>
      <c r="X425" s="254">
        <f t="shared" si="1931"/>
        <v>0</v>
      </c>
      <c r="Y425" s="256">
        <f t="shared" si="1932"/>
        <v>4</v>
      </c>
      <c r="Z425" s="252">
        <f t="shared" si="1933"/>
        <v>0</v>
      </c>
      <c r="AA425" s="252">
        <f t="shared" si="1934"/>
        <v>0</v>
      </c>
      <c r="AB425" s="252">
        <f t="shared" si="1935"/>
        <v>0</v>
      </c>
      <c r="AC425" s="254">
        <f t="shared" si="1936"/>
        <v>0</v>
      </c>
      <c r="AD425" s="255">
        <f t="shared" si="1937"/>
        <v>4</v>
      </c>
      <c r="AE425" s="252">
        <f t="shared" si="1938"/>
        <v>5</v>
      </c>
      <c r="AF425" s="252">
        <f t="shared" si="1939"/>
        <v>0</v>
      </c>
      <c r="AG425" s="252">
        <f t="shared" si="1940"/>
        <v>0</v>
      </c>
      <c r="AH425" s="254">
        <f t="shared" si="1941"/>
        <v>0</v>
      </c>
      <c r="AI425" s="257">
        <f t="shared" si="1942"/>
        <v>3</v>
      </c>
      <c r="AJ425" s="252">
        <f t="shared" si="1943"/>
        <v>4</v>
      </c>
      <c r="AK425" s="252">
        <f t="shared" si="1944"/>
        <v>0</v>
      </c>
      <c r="AL425" s="252">
        <f t="shared" si="1945"/>
        <v>0</v>
      </c>
      <c r="AM425" s="254">
        <f t="shared" si="1946"/>
        <v>0</v>
      </c>
      <c r="AN425" s="257">
        <f t="shared" si="1947"/>
        <v>3</v>
      </c>
      <c r="AO425" s="252">
        <f t="shared" si="1948"/>
        <v>0</v>
      </c>
      <c r="AP425" s="252">
        <f t="shared" si="1949"/>
        <v>0</v>
      </c>
      <c r="AQ425" s="252">
        <f t="shared" si="1950"/>
        <v>0</v>
      </c>
      <c r="AR425" s="254">
        <f t="shared" si="1951"/>
        <v>0</v>
      </c>
      <c r="AS425" s="257">
        <f t="shared" si="1952"/>
        <v>4</v>
      </c>
      <c r="AT425" s="252">
        <f t="shared" si="1953"/>
        <v>5</v>
      </c>
      <c r="AU425" s="252">
        <f t="shared" si="1954"/>
        <v>0</v>
      </c>
      <c r="AV425" s="252">
        <f t="shared" si="1955"/>
        <v>0</v>
      </c>
      <c r="AW425" s="254">
        <f t="shared" si="1956"/>
        <v>0</v>
      </c>
      <c r="AX425" s="258">
        <f t="shared" si="1957"/>
        <v>3</v>
      </c>
      <c r="AY425" s="252">
        <f t="shared" si="1958"/>
        <v>0</v>
      </c>
      <c r="AZ425" s="252">
        <f t="shared" si="1959"/>
        <v>0</v>
      </c>
      <c r="BA425" s="252">
        <f t="shared" si="1960"/>
        <v>0</v>
      </c>
      <c r="BB425" s="254">
        <f t="shared" si="1961"/>
        <v>0</v>
      </c>
      <c r="BC425" s="257">
        <f t="shared" si="1962"/>
        <v>4</v>
      </c>
      <c r="BD425" s="252">
        <f t="shared" si="1963"/>
        <v>0</v>
      </c>
      <c r="BE425" s="252">
        <f t="shared" si="1964"/>
        <v>0</v>
      </c>
      <c r="BF425" s="252">
        <f t="shared" si="1965"/>
        <v>0</v>
      </c>
      <c r="BG425" s="254">
        <f t="shared" si="1966"/>
        <v>0</v>
      </c>
      <c r="BH425" s="257">
        <f t="shared" si="1967"/>
        <v>4</v>
      </c>
      <c r="BI425" s="252">
        <f t="shared" si="1968"/>
        <v>0</v>
      </c>
      <c r="BJ425" s="252">
        <f t="shared" si="1969"/>
        <v>0</v>
      </c>
      <c r="BK425" s="252">
        <f t="shared" si="1970"/>
        <v>0</v>
      </c>
      <c r="BL425" s="254">
        <f t="shared" si="1971"/>
        <v>0</v>
      </c>
      <c r="BM425" s="260">
        <f t="shared" si="1972"/>
        <v>4</v>
      </c>
      <c r="BN425" s="252">
        <f t="shared" si="1973"/>
        <v>5</v>
      </c>
      <c r="BO425" s="252">
        <f t="shared" si="1974"/>
        <v>0</v>
      </c>
      <c r="BP425" s="252">
        <f t="shared" si="1975"/>
        <v>0</v>
      </c>
      <c r="BQ425" s="254">
        <f t="shared" si="1976"/>
        <v>0</v>
      </c>
      <c r="BR425" s="261">
        <f t="shared" si="1977"/>
        <v>3</v>
      </c>
      <c r="BS425" s="252">
        <f t="shared" si="1978"/>
        <v>0</v>
      </c>
      <c r="BT425" s="252">
        <f t="shared" si="1979"/>
        <v>0</v>
      </c>
      <c r="BU425" s="252">
        <f t="shared" si="1980"/>
        <v>0</v>
      </c>
      <c r="BV425" s="254">
        <f t="shared" si="1981"/>
        <v>0</v>
      </c>
      <c r="BW425" s="261">
        <f t="shared" si="1982"/>
        <v>4</v>
      </c>
      <c r="BX425" s="262">
        <v>30</v>
      </c>
      <c r="BY425" s="262">
        <v>30</v>
      </c>
      <c r="BZ425" s="246" t="e">
        <f t="shared" si="1983"/>
        <v>#VALUE!</v>
      </c>
      <c r="CA425" s="246">
        <f t="shared" si="1984"/>
        <v>20</v>
      </c>
      <c r="CB425" s="246" t="e">
        <f t="shared" si="1985"/>
        <v>#VALUE!</v>
      </c>
      <c r="CC425" s="246" t="e">
        <f t="shared" si="1986"/>
        <v>#VALUE!</v>
      </c>
      <c r="CD425" s="246" t="e">
        <f t="shared" si="1987"/>
        <v>#VALUE!</v>
      </c>
      <c r="CE425" s="246" t="e">
        <f t="shared" si="1988"/>
        <v>#VALUE!</v>
      </c>
      <c r="CF425" s="246" t="e">
        <f t="shared" si="1989"/>
        <v>#VALUE!</v>
      </c>
      <c r="CG425" s="246" t="e">
        <f t="shared" si="1990"/>
        <v>#VALUE!</v>
      </c>
      <c r="CH425" s="246" t="e">
        <f t="shared" si="1991"/>
        <v>#VALUE!</v>
      </c>
      <c r="CI425" s="246" t="e">
        <f t="shared" si="1992"/>
        <v>#VALUE!</v>
      </c>
      <c r="CJ425" s="246" t="e">
        <f t="shared" si="1993"/>
        <v>#VALUE!</v>
      </c>
      <c r="CK425" s="246" t="e">
        <f t="shared" si="1994"/>
        <v>#VALUE!</v>
      </c>
      <c r="CL425" s="246" t="e">
        <f t="shared" si="1995"/>
        <v>#VALUE!</v>
      </c>
      <c r="CM425" s="246" t="e">
        <f t="shared" si="1996"/>
        <v>#VALUE!</v>
      </c>
      <c r="CN425" s="246" t="e">
        <f t="shared" si="1997"/>
        <v>#VALUE!</v>
      </c>
      <c r="CO425" s="263" t="str">
        <f t="shared" si="1998"/>
        <v>2023PEC AI 256</v>
      </c>
      <c r="CP425" s="246" t="e">
        <f t="shared" si="1999"/>
        <v>#VALUE!</v>
      </c>
      <c r="CQ425" s="211"/>
      <c r="CR425" s="246">
        <f t="shared" si="2000"/>
        <v>20</v>
      </c>
      <c r="CS425" s="246" t="e">
        <f t="shared" si="2001"/>
        <v>#VALUE!</v>
      </c>
      <c r="CT425" s="246" t="e">
        <f t="shared" si="2002"/>
        <v>#VALUE!</v>
      </c>
      <c r="CU425" s="246" t="e">
        <f t="shared" si="2003"/>
        <v>#VALUE!</v>
      </c>
      <c r="CV425" s="246" t="e">
        <f t="shared" si="2004"/>
        <v>#VALUE!</v>
      </c>
      <c r="CW425" s="246" t="e">
        <f t="shared" si="2005"/>
        <v>#VALUE!</v>
      </c>
      <c r="CX425" s="246" t="e">
        <f t="shared" si="2006"/>
        <v>#VALUE!</v>
      </c>
      <c r="CY425" s="246" t="e">
        <f t="shared" si="2007"/>
        <v>#VALUE!</v>
      </c>
      <c r="CZ425" s="246" t="e">
        <f t="shared" si="2008"/>
        <v>#VALUE!</v>
      </c>
      <c r="DA425" s="246" t="e">
        <f t="shared" si="2009"/>
        <v>#VALUE!</v>
      </c>
      <c r="DB425" s="246" t="e">
        <f t="shared" si="2010"/>
        <v>#VALUE!</v>
      </c>
      <c r="DC425" s="246" t="e">
        <f t="shared" si="2011"/>
        <v>#VALUE!</v>
      </c>
      <c r="DD425" s="246" t="e">
        <f t="shared" si="2012"/>
        <v>#VALUE!</v>
      </c>
      <c r="DE425" s="212"/>
      <c r="DF425" s="212" t="e">
        <f t="shared" si="2013"/>
        <v>#VALUE!</v>
      </c>
      <c r="DG425" s="212"/>
      <c r="DH425" s="212"/>
      <c r="DI425" s="212"/>
      <c r="DJ425" s="212"/>
      <c r="DK425" s="212"/>
      <c r="DL425" s="212"/>
      <c r="DM425" s="212"/>
      <c r="DN425" s="212"/>
      <c r="DO425" s="212"/>
      <c r="DP425" s="212"/>
      <c r="DQ425" s="212"/>
      <c r="DR425" s="264">
        <f t="shared" si="2014"/>
        <v>30</v>
      </c>
      <c r="DS425" s="241">
        <f t="shared" si="2015"/>
        <v>6</v>
      </c>
      <c r="DT425" s="212">
        <f t="shared" si="2016"/>
        <v>5</v>
      </c>
      <c r="DU425" s="212">
        <f t="shared" si="2017"/>
        <v>5</v>
      </c>
      <c r="DV425" s="212">
        <f t="shared" si="2018"/>
        <v>4</v>
      </c>
      <c r="DW425" s="212">
        <f t="shared" si="2019"/>
        <v>5</v>
      </c>
      <c r="DX425" s="264">
        <f t="shared" si="2020"/>
        <v>0</v>
      </c>
      <c r="DY425" s="265">
        <f t="shared" si="2021"/>
        <v>5</v>
      </c>
      <c r="DZ425" s="212">
        <f t="shared" si="2022"/>
        <v>30</v>
      </c>
      <c r="EA425" s="212">
        <f t="shared" si="2023"/>
        <v>6</v>
      </c>
      <c r="EB425" s="212">
        <f t="shared" si="2024"/>
        <v>5</v>
      </c>
      <c r="EC425" s="212">
        <f t="shared" ref="EC425:ED425" si="3133">IF(ISEVEN($B425),DT425,0)</f>
        <v>0</v>
      </c>
      <c r="ED425" s="212">
        <f t="shared" si="3133"/>
        <v>0</v>
      </c>
      <c r="EE425" s="212">
        <f t="shared" ref="EE425:EF425" si="3134">IF(ISODD($B425),DU425,0)</f>
        <v>5</v>
      </c>
      <c r="EF425" s="212">
        <f t="shared" si="3134"/>
        <v>4</v>
      </c>
      <c r="EG425" s="212">
        <f t="shared" si="2027"/>
        <v>0</v>
      </c>
      <c r="EH425" s="212">
        <f t="shared" si="2028"/>
        <v>5</v>
      </c>
      <c r="EI425" s="212">
        <f t="shared" ref="EI425:EJ425" si="3135">IF(ISEVEN($B425),DW425,0)</f>
        <v>0</v>
      </c>
      <c r="EJ425" s="212">
        <f t="shared" si="3135"/>
        <v>0</v>
      </c>
      <c r="EK425" s="264">
        <f t="shared" ref="EK425:EL425" si="3136">IF(ISODD($B425),DX425,0)</f>
        <v>0</v>
      </c>
      <c r="EL425" s="212">
        <f t="shared" si="3136"/>
        <v>5</v>
      </c>
      <c r="EM425" s="212">
        <f t="shared" si="2031"/>
        <v>0</v>
      </c>
      <c r="EN425" s="212"/>
      <c r="EO425" s="212"/>
      <c r="EP425" s="241">
        <f t="shared" si="2032"/>
        <v>6</v>
      </c>
      <c r="EQ425" s="212">
        <f t="shared" si="2033"/>
        <v>6</v>
      </c>
      <c r="ER425" s="212">
        <f t="shared" si="2034"/>
        <v>6</v>
      </c>
      <c r="ES425" s="212">
        <f t="shared" si="2035"/>
        <v>5</v>
      </c>
      <c r="ET425" s="264">
        <f t="shared" si="2036"/>
        <v>2</v>
      </c>
      <c r="EU425" s="212">
        <f t="shared" si="2037"/>
        <v>5</v>
      </c>
      <c r="EV425" s="212"/>
      <c r="EW425" s="212">
        <f t="shared" si="2038"/>
        <v>30</v>
      </c>
      <c r="EX425" s="212">
        <f t="shared" si="2039"/>
        <v>6</v>
      </c>
      <c r="EY425" s="212">
        <f t="shared" si="2040"/>
        <v>6</v>
      </c>
      <c r="EZ425" s="212">
        <f t="shared" ref="EZ425:FA425" si="3137">IF(ISEVEN($B425),EQ425,0)</f>
        <v>0</v>
      </c>
      <c r="FA425" s="212">
        <f t="shared" si="3137"/>
        <v>0</v>
      </c>
      <c r="FB425" s="212">
        <f t="shared" ref="FB425:FC425" si="3138">IF(ISODD($B425),ER425,0)</f>
        <v>6</v>
      </c>
      <c r="FC425" s="212">
        <f t="shared" si="3138"/>
        <v>5</v>
      </c>
      <c r="FD425" s="212">
        <f t="shared" si="2043"/>
        <v>0</v>
      </c>
      <c r="FE425" s="264">
        <f t="shared" si="2044"/>
        <v>2</v>
      </c>
      <c r="FF425" s="212">
        <f t="shared" ref="FF425:FG425" si="3139">IF(ISEVEN($B425),ET425,0)</f>
        <v>0</v>
      </c>
      <c r="FG425" s="212">
        <f t="shared" si="3139"/>
        <v>0</v>
      </c>
      <c r="FH425" s="212">
        <f t="shared" si="2046"/>
        <v>5</v>
      </c>
      <c r="FI425" s="212">
        <v>0</v>
      </c>
      <c r="FJ425" s="212">
        <v>0</v>
      </c>
      <c r="FK425" s="212"/>
      <c r="FL425" s="212"/>
      <c r="FM425" s="262">
        <v>30</v>
      </c>
    </row>
    <row r="426" spans="1:169" ht="15.75" customHeight="1" x14ac:dyDescent="0.2">
      <c r="A426" s="268">
        <v>416</v>
      </c>
      <c r="B426" s="248">
        <v>213423243416</v>
      </c>
      <c r="C426" s="249" t="s">
        <v>710</v>
      </c>
      <c r="D426" s="250"/>
      <c r="E426" s="251" t="s">
        <v>705</v>
      </c>
      <c r="F426" s="252">
        <f t="shared" si="1913"/>
        <v>2</v>
      </c>
      <c r="G426" s="252">
        <f t="shared" si="1914"/>
        <v>2</v>
      </c>
      <c r="H426" s="252">
        <f t="shared" si="1915"/>
        <v>2</v>
      </c>
      <c r="I426" s="252">
        <f t="shared" si="1916"/>
        <v>2</v>
      </c>
      <c r="J426" s="252">
        <f t="shared" si="1917"/>
        <v>2</v>
      </c>
      <c r="K426" s="252">
        <f t="shared" si="1918"/>
        <v>2</v>
      </c>
      <c r="L426" s="252">
        <f t="shared" si="1919"/>
        <v>2</v>
      </c>
      <c r="M426" s="252">
        <f t="shared" si="1920"/>
        <v>2</v>
      </c>
      <c r="N426" s="252">
        <f t="shared" si="1921"/>
        <v>1</v>
      </c>
      <c r="O426" s="253">
        <f t="shared" si="1922"/>
        <v>0</v>
      </c>
      <c r="P426" s="252">
        <f t="shared" si="1923"/>
        <v>0</v>
      </c>
      <c r="Q426" s="252">
        <f t="shared" si="1924"/>
        <v>0</v>
      </c>
      <c r="R426" s="252">
        <f t="shared" si="1925"/>
        <v>0</v>
      </c>
      <c r="S426" s="254">
        <f t="shared" si="1926"/>
        <v>0</v>
      </c>
      <c r="T426" s="255">
        <f t="shared" si="1927"/>
        <v>4</v>
      </c>
      <c r="U426" s="252">
        <f t="shared" si="1928"/>
        <v>12</v>
      </c>
      <c r="V426" s="252">
        <f t="shared" si="1929"/>
        <v>0</v>
      </c>
      <c r="W426" s="252">
        <f t="shared" si="1930"/>
        <v>0</v>
      </c>
      <c r="X426" s="254">
        <f t="shared" si="1931"/>
        <v>0</v>
      </c>
      <c r="Y426" s="256">
        <f t="shared" si="1932"/>
        <v>3</v>
      </c>
      <c r="Z426" s="252">
        <f t="shared" si="1933"/>
        <v>13</v>
      </c>
      <c r="AA426" s="252">
        <f t="shared" si="1934"/>
        <v>0</v>
      </c>
      <c r="AB426" s="252">
        <f t="shared" si="1935"/>
        <v>0</v>
      </c>
      <c r="AC426" s="254">
        <f t="shared" si="1936"/>
        <v>0</v>
      </c>
      <c r="AD426" s="255">
        <f t="shared" si="1937"/>
        <v>3</v>
      </c>
      <c r="AE426" s="252">
        <f t="shared" si="1938"/>
        <v>0</v>
      </c>
      <c r="AF426" s="252">
        <f t="shared" si="1939"/>
        <v>0</v>
      </c>
      <c r="AG426" s="252">
        <f t="shared" si="1940"/>
        <v>0</v>
      </c>
      <c r="AH426" s="254">
        <f t="shared" si="1941"/>
        <v>0</v>
      </c>
      <c r="AI426" s="257">
        <f t="shared" si="1942"/>
        <v>4</v>
      </c>
      <c r="AJ426" s="252">
        <f t="shared" si="1943"/>
        <v>0</v>
      </c>
      <c r="AK426" s="252">
        <f t="shared" si="1944"/>
        <v>0</v>
      </c>
      <c r="AL426" s="252">
        <f t="shared" si="1945"/>
        <v>0</v>
      </c>
      <c r="AM426" s="254">
        <f t="shared" si="1946"/>
        <v>0</v>
      </c>
      <c r="AN426" s="257">
        <f t="shared" si="1947"/>
        <v>4</v>
      </c>
      <c r="AO426" s="252">
        <f t="shared" si="1948"/>
        <v>13</v>
      </c>
      <c r="AP426" s="252">
        <f t="shared" si="1949"/>
        <v>0</v>
      </c>
      <c r="AQ426" s="252">
        <f t="shared" si="1950"/>
        <v>0</v>
      </c>
      <c r="AR426" s="254">
        <f t="shared" si="1951"/>
        <v>0</v>
      </c>
      <c r="AS426" s="257">
        <f t="shared" si="1952"/>
        <v>3</v>
      </c>
      <c r="AT426" s="252">
        <f t="shared" si="1953"/>
        <v>0</v>
      </c>
      <c r="AU426" s="252">
        <f t="shared" si="1954"/>
        <v>0</v>
      </c>
      <c r="AV426" s="252">
        <f t="shared" si="1955"/>
        <v>0</v>
      </c>
      <c r="AW426" s="254">
        <f t="shared" si="1956"/>
        <v>0</v>
      </c>
      <c r="AX426" s="258">
        <f t="shared" si="1957"/>
        <v>4</v>
      </c>
      <c r="AY426" s="252">
        <f t="shared" si="1958"/>
        <v>13</v>
      </c>
      <c r="AZ426" s="252">
        <f t="shared" si="1959"/>
        <v>0</v>
      </c>
      <c r="BA426" s="252">
        <f t="shared" si="1960"/>
        <v>0</v>
      </c>
      <c r="BB426" s="254">
        <f t="shared" si="1961"/>
        <v>0</v>
      </c>
      <c r="BC426" s="257">
        <f t="shared" si="1962"/>
        <v>3</v>
      </c>
      <c r="BD426" s="259">
        <f t="shared" si="1963"/>
        <v>5</v>
      </c>
      <c r="BE426" s="252">
        <f t="shared" si="1964"/>
        <v>0</v>
      </c>
      <c r="BF426" s="252">
        <f t="shared" si="1965"/>
        <v>0</v>
      </c>
      <c r="BG426" s="254">
        <f t="shared" si="1966"/>
        <v>0</v>
      </c>
      <c r="BH426" s="257">
        <f t="shared" si="1967"/>
        <v>3</v>
      </c>
      <c r="BI426" s="252">
        <f t="shared" si="1968"/>
        <v>0</v>
      </c>
      <c r="BJ426" s="252">
        <f t="shared" si="1969"/>
        <v>0</v>
      </c>
      <c r="BK426" s="252">
        <f t="shared" si="1970"/>
        <v>0</v>
      </c>
      <c r="BL426" s="254">
        <f t="shared" si="1971"/>
        <v>0</v>
      </c>
      <c r="BM426" s="260">
        <f t="shared" si="1972"/>
        <v>4</v>
      </c>
      <c r="BN426" s="252">
        <f t="shared" si="1973"/>
        <v>0</v>
      </c>
      <c r="BO426" s="252">
        <f t="shared" si="1974"/>
        <v>0</v>
      </c>
      <c r="BP426" s="252">
        <f t="shared" si="1975"/>
        <v>0</v>
      </c>
      <c r="BQ426" s="254">
        <f t="shared" si="1976"/>
        <v>0</v>
      </c>
      <c r="BR426" s="261">
        <f t="shared" si="1977"/>
        <v>4</v>
      </c>
      <c r="BS426" s="252">
        <f t="shared" si="1978"/>
        <v>13</v>
      </c>
      <c r="BT426" s="252">
        <f t="shared" si="1979"/>
        <v>0</v>
      </c>
      <c r="BU426" s="252">
        <f t="shared" si="1980"/>
        <v>0</v>
      </c>
      <c r="BV426" s="254">
        <f t="shared" si="1981"/>
        <v>0</v>
      </c>
      <c r="BW426" s="261">
        <f t="shared" si="1982"/>
        <v>3</v>
      </c>
      <c r="BX426" s="262">
        <v>86</v>
      </c>
      <c r="BY426" s="262">
        <v>86</v>
      </c>
      <c r="BZ426" s="246" t="e">
        <f t="shared" si="1983"/>
        <v>#VALUE!</v>
      </c>
      <c r="CA426" s="246">
        <f t="shared" si="1984"/>
        <v>20</v>
      </c>
      <c r="CB426" s="246" t="e">
        <f t="shared" si="1985"/>
        <v>#VALUE!</v>
      </c>
      <c r="CC426" s="246" t="e">
        <f t="shared" si="1986"/>
        <v>#VALUE!</v>
      </c>
      <c r="CD426" s="246" t="e">
        <f t="shared" si="1987"/>
        <v>#VALUE!</v>
      </c>
      <c r="CE426" s="246" t="e">
        <f t="shared" si="1988"/>
        <v>#VALUE!</v>
      </c>
      <c r="CF426" s="246" t="e">
        <f t="shared" si="1989"/>
        <v>#VALUE!</v>
      </c>
      <c r="CG426" s="246" t="e">
        <f t="shared" si="1990"/>
        <v>#VALUE!</v>
      </c>
      <c r="CH426" s="246" t="e">
        <f t="shared" si="1991"/>
        <v>#VALUE!</v>
      </c>
      <c r="CI426" s="246" t="e">
        <f t="shared" si="1992"/>
        <v>#VALUE!</v>
      </c>
      <c r="CJ426" s="246" t="e">
        <f t="shared" si="1993"/>
        <v>#VALUE!</v>
      </c>
      <c r="CK426" s="246" t="e">
        <f t="shared" si="1994"/>
        <v>#VALUE!</v>
      </c>
      <c r="CL426" s="246" t="e">
        <f t="shared" si="1995"/>
        <v>#VALUE!</v>
      </c>
      <c r="CM426" s="246" t="e">
        <f t="shared" si="1996"/>
        <v>#VALUE!</v>
      </c>
      <c r="CN426" s="246" t="e">
        <f t="shared" si="1997"/>
        <v>#VALUE!</v>
      </c>
      <c r="CO426" s="263" t="str">
        <f t="shared" si="1998"/>
        <v>2023PEC AI 416</v>
      </c>
      <c r="CP426" s="246" t="e">
        <f t="shared" si="1999"/>
        <v>#VALUE!</v>
      </c>
      <c r="CQ426" s="211"/>
      <c r="CR426" s="246">
        <f t="shared" si="2000"/>
        <v>20</v>
      </c>
      <c r="CS426" s="246" t="e">
        <f t="shared" si="2001"/>
        <v>#VALUE!</v>
      </c>
      <c r="CT426" s="246" t="e">
        <f t="shared" si="2002"/>
        <v>#VALUE!</v>
      </c>
      <c r="CU426" s="246" t="e">
        <f t="shared" si="2003"/>
        <v>#VALUE!</v>
      </c>
      <c r="CV426" s="246" t="e">
        <f t="shared" si="2004"/>
        <v>#VALUE!</v>
      </c>
      <c r="CW426" s="246" t="e">
        <f t="shared" si="2005"/>
        <v>#VALUE!</v>
      </c>
      <c r="CX426" s="246" t="e">
        <f t="shared" si="2006"/>
        <v>#VALUE!</v>
      </c>
      <c r="CY426" s="246" t="e">
        <f t="shared" si="2007"/>
        <v>#VALUE!</v>
      </c>
      <c r="CZ426" s="246" t="e">
        <f t="shared" si="2008"/>
        <v>#VALUE!</v>
      </c>
      <c r="DA426" s="246" t="e">
        <f t="shared" si="2009"/>
        <v>#VALUE!</v>
      </c>
      <c r="DB426" s="246" t="e">
        <f t="shared" si="2010"/>
        <v>#VALUE!</v>
      </c>
      <c r="DC426" s="246" t="e">
        <f t="shared" si="2011"/>
        <v>#VALUE!</v>
      </c>
      <c r="DD426" s="246" t="e">
        <f t="shared" si="2012"/>
        <v>#VALUE!</v>
      </c>
      <c r="DE426" s="212"/>
      <c r="DF426" s="212" t="e">
        <f t="shared" si="2013"/>
        <v>#VALUE!</v>
      </c>
      <c r="DG426" s="212"/>
      <c r="DH426" s="212"/>
      <c r="DI426" s="212"/>
      <c r="DJ426" s="212"/>
      <c r="DK426" s="212"/>
      <c r="DL426" s="212"/>
      <c r="DM426" s="212"/>
      <c r="DN426" s="212"/>
      <c r="DO426" s="212"/>
      <c r="DP426" s="212"/>
      <c r="DQ426" s="212"/>
      <c r="DR426" s="264">
        <f t="shared" si="2014"/>
        <v>86</v>
      </c>
      <c r="DS426" s="241">
        <f t="shared" si="2015"/>
        <v>17</v>
      </c>
      <c r="DT426" s="212">
        <f t="shared" si="2016"/>
        <v>12</v>
      </c>
      <c r="DU426" s="212">
        <f t="shared" si="2017"/>
        <v>13</v>
      </c>
      <c r="DV426" s="212">
        <f t="shared" si="2018"/>
        <v>13</v>
      </c>
      <c r="DW426" s="212">
        <f t="shared" si="2019"/>
        <v>13</v>
      </c>
      <c r="DX426" s="264">
        <f t="shared" si="2020"/>
        <v>5</v>
      </c>
      <c r="DY426" s="265">
        <f t="shared" si="2021"/>
        <v>13</v>
      </c>
      <c r="DZ426" s="212">
        <f t="shared" si="2022"/>
        <v>86</v>
      </c>
      <c r="EA426" s="212">
        <f t="shared" si="2023"/>
        <v>17</v>
      </c>
      <c r="EB426" s="212">
        <f t="shared" si="2024"/>
        <v>0</v>
      </c>
      <c r="EC426" s="212">
        <f t="shared" ref="EC426:ED426" si="3140">IF(ISEVEN($B426),DT426,0)</f>
        <v>12</v>
      </c>
      <c r="ED426" s="212">
        <f t="shared" si="3140"/>
        <v>13</v>
      </c>
      <c r="EE426" s="212">
        <f t="shared" ref="EE426:EF426" si="3141">IF(ISODD($B426),DU426,0)</f>
        <v>0</v>
      </c>
      <c r="EF426" s="212">
        <f t="shared" si="3141"/>
        <v>0</v>
      </c>
      <c r="EG426" s="212">
        <f t="shared" si="2027"/>
        <v>13</v>
      </c>
      <c r="EH426" s="212">
        <f t="shared" si="2028"/>
        <v>0</v>
      </c>
      <c r="EI426" s="212">
        <f t="shared" ref="EI426:EJ426" si="3142">IF(ISEVEN($B426),DW426,0)</f>
        <v>13</v>
      </c>
      <c r="EJ426" s="264">
        <f t="shared" si="3142"/>
        <v>5</v>
      </c>
      <c r="EK426" s="212">
        <f t="shared" ref="EK426:EL426" si="3143">IF(ISODD($B426),DX426,0)</f>
        <v>0</v>
      </c>
      <c r="EL426" s="212">
        <f t="shared" si="3143"/>
        <v>0</v>
      </c>
      <c r="EM426" s="212">
        <f t="shared" si="2031"/>
        <v>13</v>
      </c>
      <c r="EN426" s="212"/>
      <c r="EO426" s="212"/>
      <c r="EP426" s="241">
        <f t="shared" si="2032"/>
        <v>17</v>
      </c>
      <c r="EQ426" s="212">
        <f t="shared" si="2033"/>
        <v>14</v>
      </c>
      <c r="ER426" s="212">
        <f t="shared" si="2034"/>
        <v>15</v>
      </c>
      <c r="ES426" s="212">
        <f t="shared" si="2035"/>
        <v>15</v>
      </c>
      <c r="ET426" s="264">
        <f t="shared" si="2036"/>
        <v>11</v>
      </c>
      <c r="EU426" s="212">
        <f t="shared" si="2037"/>
        <v>14</v>
      </c>
      <c r="EV426" s="212"/>
      <c r="EW426" s="212">
        <f t="shared" si="2038"/>
        <v>86</v>
      </c>
      <c r="EX426" s="212">
        <f t="shared" si="2039"/>
        <v>17</v>
      </c>
      <c r="EY426" s="212">
        <f t="shared" si="2040"/>
        <v>0</v>
      </c>
      <c r="EZ426" s="212">
        <f t="shared" ref="EZ426:FA426" si="3144">IF(ISEVEN($B426),EQ426,0)</f>
        <v>14</v>
      </c>
      <c r="FA426" s="212">
        <f t="shared" si="3144"/>
        <v>15</v>
      </c>
      <c r="FB426" s="212">
        <f t="shared" ref="FB426:FC426" si="3145">IF(ISODD($B426),ER426,0)</f>
        <v>0</v>
      </c>
      <c r="FC426" s="212">
        <f t="shared" si="3145"/>
        <v>0</v>
      </c>
      <c r="FD426" s="212">
        <f t="shared" si="2043"/>
        <v>15</v>
      </c>
      <c r="FE426" s="212">
        <f t="shared" si="2044"/>
        <v>0</v>
      </c>
      <c r="FF426" s="264">
        <f t="shared" ref="FF426:FG426" si="3146">IF(ISEVEN($B426),ET426,0)</f>
        <v>11</v>
      </c>
      <c r="FG426" s="212">
        <f t="shared" si="3146"/>
        <v>14</v>
      </c>
      <c r="FH426" s="212">
        <f t="shared" si="2046"/>
        <v>0</v>
      </c>
      <c r="FI426" s="212">
        <v>0</v>
      </c>
      <c r="FJ426" s="212">
        <v>0</v>
      </c>
      <c r="FK426" s="212"/>
      <c r="FL426" s="212"/>
      <c r="FM426" s="262">
        <v>86</v>
      </c>
    </row>
    <row r="427" spans="1:169" ht="15.75" customHeight="1" x14ac:dyDescent="0.2">
      <c r="A427" s="247">
        <v>414</v>
      </c>
      <c r="B427" s="248">
        <v>213423243418</v>
      </c>
      <c r="C427" s="266" t="s">
        <v>461</v>
      </c>
      <c r="D427" s="250"/>
      <c r="E427" s="267" t="s">
        <v>462</v>
      </c>
      <c r="F427" s="252">
        <f t="shared" si="1913"/>
        <v>2</v>
      </c>
      <c r="G427" s="252">
        <f t="shared" si="1914"/>
        <v>2</v>
      </c>
      <c r="H427" s="252">
        <f t="shared" si="1915"/>
        <v>2</v>
      </c>
      <c r="I427" s="252">
        <f t="shared" si="1916"/>
        <v>2</v>
      </c>
      <c r="J427" s="252">
        <f t="shared" si="1917"/>
        <v>0</v>
      </c>
      <c r="K427" s="252">
        <f t="shared" si="1918"/>
        <v>0</v>
      </c>
      <c r="L427" s="252">
        <f t="shared" si="1919"/>
        <v>0</v>
      </c>
      <c r="M427" s="252">
        <f t="shared" si="1920"/>
        <v>0</v>
      </c>
      <c r="N427" s="252">
        <f t="shared" si="1921"/>
        <v>0</v>
      </c>
      <c r="O427" s="253">
        <f t="shared" si="1922"/>
        <v>0</v>
      </c>
      <c r="P427" s="252">
        <f t="shared" si="1923"/>
        <v>0</v>
      </c>
      <c r="Q427" s="252">
        <f t="shared" si="1924"/>
        <v>0</v>
      </c>
      <c r="R427" s="252">
        <f t="shared" si="1925"/>
        <v>0</v>
      </c>
      <c r="S427" s="254">
        <f t="shared" si="1926"/>
        <v>0</v>
      </c>
      <c r="T427" s="255">
        <f t="shared" si="1927"/>
        <v>4</v>
      </c>
      <c r="U427" s="252">
        <f t="shared" si="1928"/>
        <v>6</v>
      </c>
      <c r="V427" s="252">
        <f t="shared" si="1929"/>
        <v>0</v>
      </c>
      <c r="W427" s="252">
        <f t="shared" si="1930"/>
        <v>0</v>
      </c>
      <c r="X427" s="254">
        <f t="shared" si="1931"/>
        <v>0</v>
      </c>
      <c r="Y427" s="256">
        <f t="shared" si="1932"/>
        <v>3</v>
      </c>
      <c r="Z427" s="252">
        <f t="shared" si="1933"/>
        <v>6</v>
      </c>
      <c r="AA427" s="252">
        <f t="shared" si="1934"/>
        <v>0</v>
      </c>
      <c r="AB427" s="252">
        <f t="shared" si="1935"/>
        <v>0</v>
      </c>
      <c r="AC427" s="254">
        <f t="shared" si="1936"/>
        <v>0</v>
      </c>
      <c r="AD427" s="255">
        <f t="shared" si="1937"/>
        <v>3</v>
      </c>
      <c r="AE427" s="252">
        <f t="shared" si="1938"/>
        <v>0</v>
      </c>
      <c r="AF427" s="252">
        <f t="shared" si="1939"/>
        <v>0</v>
      </c>
      <c r="AG427" s="252">
        <f t="shared" si="1940"/>
        <v>0</v>
      </c>
      <c r="AH427" s="254">
        <f t="shared" si="1941"/>
        <v>0</v>
      </c>
      <c r="AI427" s="257">
        <f t="shared" si="1942"/>
        <v>4</v>
      </c>
      <c r="AJ427" s="252">
        <f t="shared" si="1943"/>
        <v>0</v>
      </c>
      <c r="AK427" s="252">
        <f t="shared" si="1944"/>
        <v>0</v>
      </c>
      <c r="AL427" s="252">
        <f t="shared" si="1945"/>
        <v>0</v>
      </c>
      <c r="AM427" s="254">
        <f t="shared" si="1946"/>
        <v>0</v>
      </c>
      <c r="AN427" s="257">
        <f t="shared" si="1947"/>
        <v>4</v>
      </c>
      <c r="AO427" s="252">
        <f t="shared" si="1948"/>
        <v>6</v>
      </c>
      <c r="AP427" s="252">
        <f t="shared" si="1949"/>
        <v>0</v>
      </c>
      <c r="AQ427" s="252">
        <f t="shared" si="1950"/>
        <v>0</v>
      </c>
      <c r="AR427" s="254">
        <f t="shared" si="1951"/>
        <v>0</v>
      </c>
      <c r="AS427" s="257">
        <f t="shared" si="1952"/>
        <v>3</v>
      </c>
      <c r="AT427" s="252">
        <f t="shared" si="1953"/>
        <v>0</v>
      </c>
      <c r="AU427" s="252">
        <f t="shared" si="1954"/>
        <v>0</v>
      </c>
      <c r="AV427" s="252">
        <f t="shared" si="1955"/>
        <v>0</v>
      </c>
      <c r="AW427" s="254">
        <f t="shared" si="1956"/>
        <v>0</v>
      </c>
      <c r="AX427" s="258">
        <f t="shared" si="1957"/>
        <v>4</v>
      </c>
      <c r="AY427" s="252">
        <f t="shared" si="1958"/>
        <v>6</v>
      </c>
      <c r="AZ427" s="252">
        <f t="shared" si="1959"/>
        <v>0</v>
      </c>
      <c r="BA427" s="252">
        <f t="shared" si="1960"/>
        <v>0</v>
      </c>
      <c r="BB427" s="254">
        <f t="shared" si="1961"/>
        <v>0</v>
      </c>
      <c r="BC427" s="257">
        <f t="shared" si="1962"/>
        <v>3</v>
      </c>
      <c r="BD427" s="259">
        <f t="shared" si="1963"/>
        <v>1</v>
      </c>
      <c r="BE427" s="252">
        <f t="shared" si="1964"/>
        <v>0</v>
      </c>
      <c r="BF427" s="252">
        <f t="shared" si="1965"/>
        <v>0</v>
      </c>
      <c r="BG427" s="254">
        <f t="shared" si="1966"/>
        <v>0</v>
      </c>
      <c r="BH427" s="257">
        <f t="shared" si="1967"/>
        <v>3</v>
      </c>
      <c r="BI427" s="252">
        <f t="shared" si="1968"/>
        <v>0</v>
      </c>
      <c r="BJ427" s="252">
        <f t="shared" si="1969"/>
        <v>0</v>
      </c>
      <c r="BK427" s="252">
        <f t="shared" si="1970"/>
        <v>0</v>
      </c>
      <c r="BL427" s="254">
        <f t="shared" si="1971"/>
        <v>0</v>
      </c>
      <c r="BM427" s="260">
        <f t="shared" si="1972"/>
        <v>4</v>
      </c>
      <c r="BN427" s="252">
        <f t="shared" si="1973"/>
        <v>0</v>
      </c>
      <c r="BO427" s="252">
        <f t="shared" si="1974"/>
        <v>0</v>
      </c>
      <c r="BP427" s="252">
        <f t="shared" si="1975"/>
        <v>0</v>
      </c>
      <c r="BQ427" s="254">
        <f t="shared" si="1976"/>
        <v>0</v>
      </c>
      <c r="BR427" s="261">
        <f t="shared" si="1977"/>
        <v>4</v>
      </c>
      <c r="BS427" s="252">
        <f t="shared" si="1978"/>
        <v>6</v>
      </c>
      <c r="BT427" s="252">
        <f t="shared" si="1979"/>
        <v>0</v>
      </c>
      <c r="BU427" s="252">
        <f t="shared" si="1980"/>
        <v>0</v>
      </c>
      <c r="BV427" s="254">
        <f t="shared" si="1981"/>
        <v>0</v>
      </c>
      <c r="BW427" s="261">
        <f t="shared" si="1982"/>
        <v>3</v>
      </c>
      <c r="BX427" s="262">
        <v>39</v>
      </c>
      <c r="BY427" s="262">
        <v>39</v>
      </c>
      <c r="BZ427" s="246" t="e">
        <f t="shared" si="1983"/>
        <v>#VALUE!</v>
      </c>
      <c r="CA427" s="246">
        <f t="shared" si="1984"/>
        <v>20</v>
      </c>
      <c r="CB427" s="246" t="e">
        <f t="shared" si="1985"/>
        <v>#VALUE!</v>
      </c>
      <c r="CC427" s="246" t="e">
        <f t="shared" si="1986"/>
        <v>#VALUE!</v>
      </c>
      <c r="CD427" s="246" t="e">
        <f t="shared" si="1987"/>
        <v>#VALUE!</v>
      </c>
      <c r="CE427" s="246" t="e">
        <f t="shared" si="1988"/>
        <v>#VALUE!</v>
      </c>
      <c r="CF427" s="246" t="e">
        <f t="shared" si="1989"/>
        <v>#VALUE!</v>
      </c>
      <c r="CG427" s="246" t="e">
        <f t="shared" si="1990"/>
        <v>#VALUE!</v>
      </c>
      <c r="CH427" s="246" t="e">
        <f t="shared" si="1991"/>
        <v>#VALUE!</v>
      </c>
      <c r="CI427" s="246" t="e">
        <f t="shared" si="1992"/>
        <v>#VALUE!</v>
      </c>
      <c r="CJ427" s="246" t="e">
        <f t="shared" si="1993"/>
        <v>#VALUE!</v>
      </c>
      <c r="CK427" s="246" t="e">
        <f t="shared" si="1994"/>
        <v>#VALUE!</v>
      </c>
      <c r="CL427" s="246" t="e">
        <f t="shared" si="1995"/>
        <v>#VALUE!</v>
      </c>
      <c r="CM427" s="246" t="e">
        <f t="shared" si="1996"/>
        <v>#VALUE!</v>
      </c>
      <c r="CN427" s="246" t="e">
        <f t="shared" si="1997"/>
        <v>#VALUE!</v>
      </c>
      <c r="CO427" s="263" t="str">
        <f t="shared" si="1998"/>
        <v>2023PEC AI 291</v>
      </c>
      <c r="CP427" s="246" t="e">
        <f t="shared" si="1999"/>
        <v>#VALUE!</v>
      </c>
      <c r="CQ427" s="211"/>
      <c r="CR427" s="246">
        <f t="shared" si="2000"/>
        <v>20</v>
      </c>
      <c r="CS427" s="246" t="e">
        <f t="shared" si="2001"/>
        <v>#VALUE!</v>
      </c>
      <c r="CT427" s="246" t="e">
        <f t="shared" si="2002"/>
        <v>#VALUE!</v>
      </c>
      <c r="CU427" s="246" t="e">
        <f t="shared" si="2003"/>
        <v>#VALUE!</v>
      </c>
      <c r="CV427" s="246" t="e">
        <f t="shared" si="2004"/>
        <v>#VALUE!</v>
      </c>
      <c r="CW427" s="246" t="e">
        <f t="shared" si="2005"/>
        <v>#VALUE!</v>
      </c>
      <c r="CX427" s="246" t="e">
        <f t="shared" si="2006"/>
        <v>#VALUE!</v>
      </c>
      <c r="CY427" s="246" t="e">
        <f t="shared" si="2007"/>
        <v>#VALUE!</v>
      </c>
      <c r="CZ427" s="246" t="e">
        <f t="shared" si="2008"/>
        <v>#VALUE!</v>
      </c>
      <c r="DA427" s="246" t="e">
        <f t="shared" si="2009"/>
        <v>#VALUE!</v>
      </c>
      <c r="DB427" s="246" t="e">
        <f t="shared" si="2010"/>
        <v>#VALUE!</v>
      </c>
      <c r="DC427" s="246" t="e">
        <f t="shared" si="2011"/>
        <v>#VALUE!</v>
      </c>
      <c r="DD427" s="246" t="e">
        <f t="shared" si="2012"/>
        <v>#VALUE!</v>
      </c>
      <c r="DE427" s="212"/>
      <c r="DF427" s="212" t="e">
        <f t="shared" si="2013"/>
        <v>#VALUE!</v>
      </c>
      <c r="DG427" s="212"/>
      <c r="DH427" s="212"/>
      <c r="DI427" s="212"/>
      <c r="DJ427" s="212"/>
      <c r="DK427" s="212"/>
      <c r="DL427" s="212"/>
      <c r="DM427" s="212"/>
      <c r="DN427" s="212"/>
      <c r="DO427" s="212"/>
      <c r="DP427" s="212"/>
      <c r="DQ427" s="212"/>
      <c r="DR427" s="264">
        <f t="shared" si="2014"/>
        <v>39</v>
      </c>
      <c r="DS427" s="241">
        <f t="shared" si="2015"/>
        <v>8</v>
      </c>
      <c r="DT427" s="212">
        <f t="shared" si="2016"/>
        <v>6</v>
      </c>
      <c r="DU427" s="212">
        <f t="shared" si="2017"/>
        <v>6</v>
      </c>
      <c r="DV427" s="212">
        <f t="shared" si="2018"/>
        <v>6</v>
      </c>
      <c r="DW427" s="212">
        <f t="shared" si="2019"/>
        <v>6</v>
      </c>
      <c r="DX427" s="264">
        <f t="shared" si="2020"/>
        <v>1</v>
      </c>
      <c r="DY427" s="265">
        <f t="shared" si="2021"/>
        <v>6</v>
      </c>
      <c r="DZ427" s="212">
        <f t="shared" si="2022"/>
        <v>39</v>
      </c>
      <c r="EA427" s="212">
        <f t="shared" si="2023"/>
        <v>8</v>
      </c>
      <c r="EB427" s="212">
        <f t="shared" si="2024"/>
        <v>0</v>
      </c>
      <c r="EC427" s="212">
        <f t="shared" ref="EC427:ED427" si="3147">IF(ISEVEN($B427),DT427,0)</f>
        <v>6</v>
      </c>
      <c r="ED427" s="212">
        <f t="shared" si="3147"/>
        <v>6</v>
      </c>
      <c r="EE427" s="212">
        <f t="shared" ref="EE427:EF427" si="3148">IF(ISODD($B427),DU427,0)</f>
        <v>0</v>
      </c>
      <c r="EF427" s="212">
        <f t="shared" si="3148"/>
        <v>0</v>
      </c>
      <c r="EG427" s="212">
        <f t="shared" si="2027"/>
        <v>6</v>
      </c>
      <c r="EH427" s="212">
        <f t="shared" si="2028"/>
        <v>0</v>
      </c>
      <c r="EI427" s="212">
        <f t="shared" ref="EI427:EJ427" si="3149">IF(ISEVEN($B427),DW427,0)</f>
        <v>6</v>
      </c>
      <c r="EJ427" s="264">
        <f t="shared" si="3149"/>
        <v>1</v>
      </c>
      <c r="EK427" s="212">
        <f t="shared" ref="EK427:EL427" si="3150">IF(ISODD($B427),DX427,0)</f>
        <v>0</v>
      </c>
      <c r="EL427" s="212">
        <f t="shared" si="3150"/>
        <v>0</v>
      </c>
      <c r="EM427" s="212">
        <f t="shared" si="2031"/>
        <v>6</v>
      </c>
      <c r="EN427" s="212"/>
      <c r="EO427" s="212"/>
      <c r="EP427" s="241">
        <f t="shared" si="2032"/>
        <v>8</v>
      </c>
      <c r="EQ427" s="212">
        <f t="shared" si="2033"/>
        <v>7</v>
      </c>
      <c r="ER427" s="212">
        <f t="shared" si="2034"/>
        <v>7</v>
      </c>
      <c r="ES427" s="212">
        <f t="shared" si="2035"/>
        <v>7</v>
      </c>
      <c r="ET427" s="264">
        <f t="shared" si="2036"/>
        <v>4</v>
      </c>
      <c r="EU427" s="212">
        <f t="shared" si="2037"/>
        <v>6</v>
      </c>
      <c r="EV427" s="212"/>
      <c r="EW427" s="212">
        <f t="shared" si="2038"/>
        <v>39</v>
      </c>
      <c r="EX427" s="212">
        <f t="shared" si="2039"/>
        <v>8</v>
      </c>
      <c r="EY427" s="212">
        <f t="shared" si="2040"/>
        <v>0</v>
      </c>
      <c r="EZ427" s="212">
        <f t="shared" ref="EZ427:FA427" si="3151">IF(ISEVEN($B427),EQ427,0)</f>
        <v>7</v>
      </c>
      <c r="FA427" s="212">
        <f t="shared" si="3151"/>
        <v>7</v>
      </c>
      <c r="FB427" s="212">
        <f t="shared" ref="FB427:FC427" si="3152">IF(ISODD($B427),ER427,0)</f>
        <v>0</v>
      </c>
      <c r="FC427" s="212">
        <f t="shared" si="3152"/>
        <v>0</v>
      </c>
      <c r="FD427" s="212">
        <f t="shared" si="2043"/>
        <v>7</v>
      </c>
      <c r="FE427" s="212">
        <f t="shared" si="2044"/>
        <v>0</v>
      </c>
      <c r="FF427" s="264">
        <f t="shared" ref="FF427:FG427" si="3153">IF(ISEVEN($B427),ET427,0)</f>
        <v>4</v>
      </c>
      <c r="FG427" s="212">
        <f t="shared" si="3153"/>
        <v>6</v>
      </c>
      <c r="FH427" s="212">
        <f t="shared" si="2046"/>
        <v>0</v>
      </c>
      <c r="FI427" s="212">
        <v>0</v>
      </c>
      <c r="FJ427" s="212">
        <v>0</v>
      </c>
      <c r="FK427" s="212"/>
      <c r="FL427" s="212"/>
      <c r="FM427" s="262">
        <v>39</v>
      </c>
    </row>
    <row r="428" spans="1:169" ht="15.75" customHeight="1" x14ac:dyDescent="0.2">
      <c r="A428" s="268">
        <v>415</v>
      </c>
      <c r="B428" s="248">
        <v>213423243418</v>
      </c>
      <c r="C428" s="248" t="s">
        <v>463</v>
      </c>
      <c r="D428" s="250"/>
      <c r="E428" s="267" t="s">
        <v>464</v>
      </c>
      <c r="F428" s="252">
        <f t="shared" si="1913"/>
        <v>2</v>
      </c>
      <c r="G428" s="252">
        <f t="shared" si="1914"/>
        <v>2</v>
      </c>
      <c r="H428" s="252">
        <f t="shared" si="1915"/>
        <v>2</v>
      </c>
      <c r="I428" s="252">
        <f t="shared" si="1916"/>
        <v>2</v>
      </c>
      <c r="J428" s="252">
        <f t="shared" si="1917"/>
        <v>2</v>
      </c>
      <c r="K428" s="252">
        <f t="shared" si="1918"/>
        <v>2</v>
      </c>
      <c r="L428" s="252">
        <f t="shared" si="1919"/>
        <v>2</v>
      </c>
      <c r="M428" s="252">
        <f t="shared" si="1920"/>
        <v>2</v>
      </c>
      <c r="N428" s="252">
        <f t="shared" si="1921"/>
        <v>1</v>
      </c>
      <c r="O428" s="253">
        <f t="shared" si="1922"/>
        <v>0</v>
      </c>
      <c r="P428" s="252">
        <f t="shared" si="1923"/>
        <v>0</v>
      </c>
      <c r="Q428" s="252">
        <f t="shared" si="1924"/>
        <v>0</v>
      </c>
      <c r="R428" s="252">
        <f t="shared" si="1925"/>
        <v>0</v>
      </c>
      <c r="S428" s="254">
        <f t="shared" si="1926"/>
        <v>0</v>
      </c>
      <c r="T428" s="255">
        <f t="shared" si="1927"/>
        <v>4</v>
      </c>
      <c r="U428" s="252">
        <f t="shared" si="1928"/>
        <v>12</v>
      </c>
      <c r="V428" s="252">
        <f t="shared" si="1929"/>
        <v>0</v>
      </c>
      <c r="W428" s="252">
        <f t="shared" si="1930"/>
        <v>0</v>
      </c>
      <c r="X428" s="254">
        <f t="shared" si="1931"/>
        <v>0</v>
      </c>
      <c r="Y428" s="256">
        <f t="shared" si="1932"/>
        <v>3</v>
      </c>
      <c r="Z428" s="252">
        <f t="shared" si="1933"/>
        <v>12</v>
      </c>
      <c r="AA428" s="252">
        <f t="shared" si="1934"/>
        <v>0</v>
      </c>
      <c r="AB428" s="252">
        <f t="shared" si="1935"/>
        <v>0</v>
      </c>
      <c r="AC428" s="254">
        <f t="shared" si="1936"/>
        <v>0</v>
      </c>
      <c r="AD428" s="255">
        <f t="shared" si="1937"/>
        <v>3</v>
      </c>
      <c r="AE428" s="252">
        <f t="shared" si="1938"/>
        <v>0</v>
      </c>
      <c r="AF428" s="252">
        <f t="shared" si="1939"/>
        <v>0</v>
      </c>
      <c r="AG428" s="252">
        <f t="shared" si="1940"/>
        <v>0</v>
      </c>
      <c r="AH428" s="254">
        <f t="shared" si="1941"/>
        <v>0</v>
      </c>
      <c r="AI428" s="257">
        <f t="shared" si="1942"/>
        <v>4</v>
      </c>
      <c r="AJ428" s="252">
        <f t="shared" si="1943"/>
        <v>0</v>
      </c>
      <c r="AK428" s="252">
        <f t="shared" si="1944"/>
        <v>0</v>
      </c>
      <c r="AL428" s="252">
        <f t="shared" si="1945"/>
        <v>0</v>
      </c>
      <c r="AM428" s="254">
        <f t="shared" si="1946"/>
        <v>0</v>
      </c>
      <c r="AN428" s="257">
        <f t="shared" si="1947"/>
        <v>4</v>
      </c>
      <c r="AO428" s="252">
        <f t="shared" si="1948"/>
        <v>12</v>
      </c>
      <c r="AP428" s="252">
        <f t="shared" si="1949"/>
        <v>0</v>
      </c>
      <c r="AQ428" s="252">
        <f t="shared" si="1950"/>
        <v>0</v>
      </c>
      <c r="AR428" s="254">
        <f t="shared" si="1951"/>
        <v>0</v>
      </c>
      <c r="AS428" s="257">
        <f t="shared" si="1952"/>
        <v>3</v>
      </c>
      <c r="AT428" s="252">
        <f t="shared" si="1953"/>
        <v>0</v>
      </c>
      <c r="AU428" s="252">
        <f t="shared" si="1954"/>
        <v>0</v>
      </c>
      <c r="AV428" s="252">
        <f t="shared" si="1955"/>
        <v>0</v>
      </c>
      <c r="AW428" s="254">
        <f t="shared" si="1956"/>
        <v>0</v>
      </c>
      <c r="AX428" s="258">
        <f t="shared" si="1957"/>
        <v>4</v>
      </c>
      <c r="AY428" s="252">
        <f t="shared" si="1958"/>
        <v>12</v>
      </c>
      <c r="AZ428" s="252">
        <f t="shared" si="1959"/>
        <v>0</v>
      </c>
      <c r="BA428" s="252">
        <f t="shared" si="1960"/>
        <v>0</v>
      </c>
      <c r="BB428" s="254">
        <f t="shared" si="1961"/>
        <v>0</v>
      </c>
      <c r="BC428" s="257">
        <f t="shared" si="1962"/>
        <v>3</v>
      </c>
      <c r="BD428" s="259">
        <f t="shared" si="1963"/>
        <v>7</v>
      </c>
      <c r="BE428" s="252">
        <f t="shared" si="1964"/>
        <v>0</v>
      </c>
      <c r="BF428" s="252">
        <f t="shared" si="1965"/>
        <v>0</v>
      </c>
      <c r="BG428" s="254">
        <f t="shared" si="1966"/>
        <v>0</v>
      </c>
      <c r="BH428" s="257">
        <f t="shared" si="1967"/>
        <v>3</v>
      </c>
      <c r="BI428" s="252">
        <f t="shared" si="1968"/>
        <v>0</v>
      </c>
      <c r="BJ428" s="252">
        <f t="shared" si="1969"/>
        <v>0</v>
      </c>
      <c r="BK428" s="252">
        <f t="shared" si="1970"/>
        <v>0</v>
      </c>
      <c r="BL428" s="254">
        <f t="shared" si="1971"/>
        <v>0</v>
      </c>
      <c r="BM428" s="260">
        <f t="shared" si="1972"/>
        <v>4</v>
      </c>
      <c r="BN428" s="252">
        <f t="shared" si="1973"/>
        <v>0</v>
      </c>
      <c r="BO428" s="252">
        <f t="shared" si="1974"/>
        <v>0</v>
      </c>
      <c r="BP428" s="252">
        <f t="shared" si="1975"/>
        <v>0</v>
      </c>
      <c r="BQ428" s="254">
        <f t="shared" si="1976"/>
        <v>0</v>
      </c>
      <c r="BR428" s="261">
        <f t="shared" si="1977"/>
        <v>4</v>
      </c>
      <c r="BS428" s="252">
        <f t="shared" si="1978"/>
        <v>13</v>
      </c>
      <c r="BT428" s="252">
        <f t="shared" si="1979"/>
        <v>0</v>
      </c>
      <c r="BU428" s="252">
        <f t="shared" si="1980"/>
        <v>0</v>
      </c>
      <c r="BV428" s="254">
        <f t="shared" si="1981"/>
        <v>0</v>
      </c>
      <c r="BW428" s="261">
        <f t="shared" si="1982"/>
        <v>3</v>
      </c>
      <c r="BX428" s="262">
        <v>85</v>
      </c>
      <c r="BY428" s="262">
        <v>85</v>
      </c>
      <c r="BZ428" s="246" t="e">
        <f t="shared" si="1983"/>
        <v>#VALUE!</v>
      </c>
      <c r="CA428" s="246">
        <f t="shared" si="1984"/>
        <v>16</v>
      </c>
      <c r="CB428" s="246" t="e">
        <f t="shared" si="1985"/>
        <v>#VALUE!</v>
      </c>
      <c r="CC428" s="246" t="e">
        <f t="shared" si="1986"/>
        <v>#VALUE!</v>
      </c>
      <c r="CD428" s="246" t="e">
        <f t="shared" si="1987"/>
        <v>#VALUE!</v>
      </c>
      <c r="CE428" s="246" t="e">
        <f t="shared" si="1988"/>
        <v>#VALUE!</v>
      </c>
      <c r="CF428" s="246" t="e">
        <f t="shared" si="1989"/>
        <v>#VALUE!</v>
      </c>
      <c r="CG428" s="246" t="e">
        <f t="shared" si="1990"/>
        <v>#VALUE!</v>
      </c>
      <c r="CH428" s="246" t="e">
        <f t="shared" si="1991"/>
        <v>#VALUE!</v>
      </c>
      <c r="CI428" s="246" t="e">
        <f t="shared" si="1992"/>
        <v>#VALUE!</v>
      </c>
      <c r="CJ428" s="246" t="e">
        <f t="shared" si="1993"/>
        <v>#VALUE!</v>
      </c>
      <c r="CK428" s="246" t="e">
        <f t="shared" si="1994"/>
        <v>#VALUE!</v>
      </c>
      <c r="CL428" s="246" t="e">
        <f t="shared" si="1995"/>
        <v>#VALUE!</v>
      </c>
      <c r="CM428" s="246" t="e">
        <f t="shared" si="1996"/>
        <v>#VALUE!</v>
      </c>
      <c r="CN428" s="246" t="e">
        <f t="shared" si="1997"/>
        <v>#VALUE!</v>
      </c>
      <c r="CO428" s="263" t="str">
        <f t="shared" si="1998"/>
        <v>2023PEC AI 292</v>
      </c>
      <c r="CP428" s="246" t="e">
        <f t="shared" si="1999"/>
        <v>#VALUE!</v>
      </c>
      <c r="CQ428" s="211"/>
      <c r="CR428" s="246">
        <f t="shared" si="2000"/>
        <v>15</v>
      </c>
      <c r="CS428" s="246" t="e">
        <f t="shared" si="2001"/>
        <v>#VALUE!</v>
      </c>
      <c r="CT428" s="246" t="e">
        <f t="shared" si="2002"/>
        <v>#VALUE!</v>
      </c>
      <c r="CU428" s="246" t="e">
        <f t="shared" si="2003"/>
        <v>#VALUE!</v>
      </c>
      <c r="CV428" s="246" t="e">
        <f t="shared" si="2004"/>
        <v>#VALUE!</v>
      </c>
      <c r="CW428" s="246" t="e">
        <f t="shared" si="2005"/>
        <v>#VALUE!</v>
      </c>
      <c r="CX428" s="246" t="e">
        <f t="shared" si="2006"/>
        <v>#VALUE!</v>
      </c>
      <c r="CY428" s="246" t="e">
        <f t="shared" si="2007"/>
        <v>#VALUE!</v>
      </c>
      <c r="CZ428" s="246" t="e">
        <f t="shared" si="2008"/>
        <v>#VALUE!</v>
      </c>
      <c r="DA428" s="246" t="e">
        <f t="shared" si="2009"/>
        <v>#VALUE!</v>
      </c>
      <c r="DB428" s="246" t="e">
        <f t="shared" si="2010"/>
        <v>#VALUE!</v>
      </c>
      <c r="DC428" s="246" t="e">
        <f t="shared" si="2011"/>
        <v>#VALUE!</v>
      </c>
      <c r="DD428" s="246" t="e">
        <f t="shared" si="2012"/>
        <v>#VALUE!</v>
      </c>
      <c r="DE428" s="212"/>
      <c r="DF428" s="212" t="e">
        <f t="shared" si="2013"/>
        <v>#VALUE!</v>
      </c>
      <c r="DG428" s="212"/>
      <c r="DH428" s="212"/>
      <c r="DI428" s="212"/>
      <c r="DJ428" s="212"/>
      <c r="DK428" s="212"/>
      <c r="DL428" s="212"/>
      <c r="DM428" s="212"/>
      <c r="DN428" s="212"/>
      <c r="DO428" s="212"/>
      <c r="DP428" s="212"/>
      <c r="DQ428" s="212"/>
      <c r="DR428" s="264">
        <f t="shared" si="2014"/>
        <v>85</v>
      </c>
      <c r="DS428" s="241">
        <f t="shared" si="2015"/>
        <v>17</v>
      </c>
      <c r="DT428" s="212">
        <f t="shared" si="2016"/>
        <v>12</v>
      </c>
      <c r="DU428" s="212">
        <f t="shared" si="2017"/>
        <v>12</v>
      </c>
      <c r="DV428" s="212">
        <f t="shared" si="2018"/>
        <v>12</v>
      </c>
      <c r="DW428" s="212">
        <f t="shared" si="2019"/>
        <v>12</v>
      </c>
      <c r="DX428" s="264">
        <f t="shared" si="2020"/>
        <v>7</v>
      </c>
      <c r="DY428" s="265">
        <f t="shared" si="2021"/>
        <v>13</v>
      </c>
      <c r="DZ428" s="212">
        <f t="shared" si="2022"/>
        <v>85</v>
      </c>
      <c r="EA428" s="212">
        <f t="shared" si="2023"/>
        <v>17</v>
      </c>
      <c r="EB428" s="212">
        <f t="shared" si="2024"/>
        <v>0</v>
      </c>
      <c r="EC428" s="212">
        <f t="shared" ref="EC428:ED428" si="3154">IF(ISEVEN($B428),DT428,0)</f>
        <v>12</v>
      </c>
      <c r="ED428" s="212">
        <f t="shared" si="3154"/>
        <v>12</v>
      </c>
      <c r="EE428" s="212">
        <f t="shared" ref="EE428:EF428" si="3155">IF(ISODD($B428),DU428,0)</f>
        <v>0</v>
      </c>
      <c r="EF428" s="212">
        <f t="shared" si="3155"/>
        <v>0</v>
      </c>
      <c r="EG428" s="212">
        <f t="shared" si="2027"/>
        <v>12</v>
      </c>
      <c r="EH428" s="212">
        <f t="shared" si="2028"/>
        <v>0</v>
      </c>
      <c r="EI428" s="212">
        <f t="shared" ref="EI428:EJ428" si="3156">IF(ISEVEN($B428),DW428,0)</f>
        <v>12</v>
      </c>
      <c r="EJ428" s="264">
        <f t="shared" si="3156"/>
        <v>7</v>
      </c>
      <c r="EK428" s="212">
        <f t="shared" ref="EK428:EL428" si="3157">IF(ISODD($B428),DX428,0)</f>
        <v>0</v>
      </c>
      <c r="EL428" s="212">
        <f t="shared" si="3157"/>
        <v>0</v>
      </c>
      <c r="EM428" s="212">
        <f t="shared" si="2031"/>
        <v>13</v>
      </c>
      <c r="EN428" s="212"/>
      <c r="EO428" s="212"/>
      <c r="EP428" s="241">
        <f t="shared" si="2032"/>
        <v>17</v>
      </c>
      <c r="EQ428" s="212">
        <f t="shared" si="2033"/>
        <v>14</v>
      </c>
      <c r="ER428" s="212">
        <f t="shared" si="2034"/>
        <v>15</v>
      </c>
      <c r="ES428" s="212">
        <f t="shared" si="2035"/>
        <v>15</v>
      </c>
      <c r="ET428" s="264">
        <f t="shared" si="2036"/>
        <v>10</v>
      </c>
      <c r="EU428" s="212">
        <f t="shared" si="2037"/>
        <v>14</v>
      </c>
      <c r="EV428" s="212"/>
      <c r="EW428" s="212">
        <f t="shared" si="2038"/>
        <v>85</v>
      </c>
      <c r="EX428" s="212">
        <f t="shared" si="2039"/>
        <v>17</v>
      </c>
      <c r="EY428" s="212">
        <f t="shared" si="2040"/>
        <v>0</v>
      </c>
      <c r="EZ428" s="212">
        <f t="shared" ref="EZ428:FA428" si="3158">IF(ISEVEN($B428),EQ428,0)</f>
        <v>14</v>
      </c>
      <c r="FA428" s="212">
        <f t="shared" si="3158"/>
        <v>15</v>
      </c>
      <c r="FB428" s="212">
        <f t="shared" ref="FB428:FC428" si="3159">IF(ISODD($B428),ER428,0)</f>
        <v>0</v>
      </c>
      <c r="FC428" s="212">
        <f t="shared" si="3159"/>
        <v>0</v>
      </c>
      <c r="FD428" s="212">
        <f t="shared" si="2043"/>
        <v>15</v>
      </c>
      <c r="FE428" s="212">
        <f t="shared" si="2044"/>
        <v>0</v>
      </c>
      <c r="FF428" s="264">
        <f t="shared" ref="FF428:FG428" si="3160">IF(ISEVEN($B428),ET428,0)</f>
        <v>10</v>
      </c>
      <c r="FG428" s="212">
        <f t="shared" si="3160"/>
        <v>14</v>
      </c>
      <c r="FH428" s="212">
        <f t="shared" si="2046"/>
        <v>0</v>
      </c>
      <c r="FI428" s="212">
        <v>0</v>
      </c>
      <c r="FJ428" s="212">
        <v>0</v>
      </c>
      <c r="FK428" s="212"/>
      <c r="FL428" s="212"/>
      <c r="FM428" s="262">
        <v>85</v>
      </c>
    </row>
    <row r="429" spans="1:169" ht="15.75" customHeight="1" x14ac:dyDescent="0.2">
      <c r="A429" s="247">
        <v>416</v>
      </c>
      <c r="B429" s="266">
        <v>213423243419</v>
      </c>
      <c r="C429" s="266" t="s">
        <v>395</v>
      </c>
      <c r="D429" s="250"/>
      <c r="E429" s="267" t="s">
        <v>1691</v>
      </c>
      <c r="F429" s="252">
        <f t="shared" si="1913"/>
        <v>2</v>
      </c>
      <c r="G429" s="252">
        <f t="shared" si="1914"/>
        <v>2</v>
      </c>
      <c r="H429" s="252">
        <f t="shared" si="1915"/>
        <v>2</v>
      </c>
      <c r="I429" s="252">
        <f t="shared" si="1916"/>
        <v>0</v>
      </c>
      <c r="J429" s="252">
        <f t="shared" si="1917"/>
        <v>0</v>
      </c>
      <c r="K429" s="252">
        <f t="shared" si="1918"/>
        <v>0</v>
      </c>
      <c r="L429" s="252">
        <f t="shared" si="1919"/>
        <v>0</v>
      </c>
      <c r="M429" s="252">
        <f t="shared" si="1920"/>
        <v>0</v>
      </c>
      <c r="N429" s="252">
        <f t="shared" si="1921"/>
        <v>0</v>
      </c>
      <c r="O429" s="253">
        <f t="shared" si="1922"/>
        <v>0</v>
      </c>
      <c r="P429" s="252">
        <f t="shared" si="1923"/>
        <v>5</v>
      </c>
      <c r="Q429" s="252">
        <f t="shared" si="1924"/>
        <v>0</v>
      </c>
      <c r="R429" s="252">
        <f t="shared" si="1925"/>
        <v>0</v>
      </c>
      <c r="S429" s="254">
        <f t="shared" si="1926"/>
        <v>0</v>
      </c>
      <c r="T429" s="255">
        <f t="shared" si="1927"/>
        <v>3</v>
      </c>
      <c r="U429" s="252">
        <f t="shared" si="1928"/>
        <v>0</v>
      </c>
      <c r="V429" s="252">
        <f t="shared" si="1929"/>
        <v>0</v>
      </c>
      <c r="W429" s="252">
        <f t="shared" si="1930"/>
        <v>0</v>
      </c>
      <c r="X429" s="254">
        <f t="shared" si="1931"/>
        <v>0</v>
      </c>
      <c r="Y429" s="256">
        <f t="shared" si="1932"/>
        <v>4</v>
      </c>
      <c r="Z429" s="252">
        <f t="shared" si="1933"/>
        <v>0</v>
      </c>
      <c r="AA429" s="252">
        <f t="shared" si="1934"/>
        <v>0</v>
      </c>
      <c r="AB429" s="252">
        <f t="shared" si="1935"/>
        <v>0</v>
      </c>
      <c r="AC429" s="254">
        <f t="shared" si="1936"/>
        <v>0</v>
      </c>
      <c r="AD429" s="255">
        <f t="shared" si="1937"/>
        <v>4</v>
      </c>
      <c r="AE429" s="252">
        <f t="shared" si="1938"/>
        <v>5</v>
      </c>
      <c r="AF429" s="252">
        <f t="shared" si="1939"/>
        <v>0</v>
      </c>
      <c r="AG429" s="252">
        <f t="shared" si="1940"/>
        <v>0</v>
      </c>
      <c r="AH429" s="254">
        <f t="shared" si="1941"/>
        <v>0</v>
      </c>
      <c r="AI429" s="257">
        <f t="shared" si="1942"/>
        <v>3</v>
      </c>
      <c r="AJ429" s="252">
        <f t="shared" si="1943"/>
        <v>4</v>
      </c>
      <c r="AK429" s="252">
        <f t="shared" si="1944"/>
        <v>0</v>
      </c>
      <c r="AL429" s="252">
        <f t="shared" si="1945"/>
        <v>0</v>
      </c>
      <c r="AM429" s="254">
        <f t="shared" si="1946"/>
        <v>0</v>
      </c>
      <c r="AN429" s="257">
        <f t="shared" si="1947"/>
        <v>3</v>
      </c>
      <c r="AO429" s="252">
        <f t="shared" si="1948"/>
        <v>0</v>
      </c>
      <c r="AP429" s="252">
        <f t="shared" si="1949"/>
        <v>0</v>
      </c>
      <c r="AQ429" s="252">
        <f t="shared" si="1950"/>
        <v>0</v>
      </c>
      <c r="AR429" s="254">
        <f t="shared" si="1951"/>
        <v>0</v>
      </c>
      <c r="AS429" s="257">
        <f t="shared" si="1952"/>
        <v>4</v>
      </c>
      <c r="AT429" s="252">
        <f t="shared" si="1953"/>
        <v>5</v>
      </c>
      <c r="AU429" s="252">
        <f t="shared" si="1954"/>
        <v>0</v>
      </c>
      <c r="AV429" s="252">
        <f t="shared" si="1955"/>
        <v>0</v>
      </c>
      <c r="AW429" s="254">
        <f t="shared" si="1956"/>
        <v>0</v>
      </c>
      <c r="AX429" s="258">
        <f t="shared" si="1957"/>
        <v>3</v>
      </c>
      <c r="AY429" s="252">
        <f t="shared" si="1958"/>
        <v>0</v>
      </c>
      <c r="AZ429" s="252">
        <f t="shared" si="1959"/>
        <v>0</v>
      </c>
      <c r="BA429" s="252">
        <f t="shared" si="1960"/>
        <v>0</v>
      </c>
      <c r="BB429" s="254">
        <f t="shared" si="1961"/>
        <v>0</v>
      </c>
      <c r="BC429" s="257">
        <f t="shared" si="1962"/>
        <v>4</v>
      </c>
      <c r="BD429" s="252">
        <f t="shared" si="1963"/>
        <v>0</v>
      </c>
      <c r="BE429" s="252">
        <f t="shared" si="1964"/>
        <v>0</v>
      </c>
      <c r="BF429" s="252">
        <f t="shared" si="1965"/>
        <v>0</v>
      </c>
      <c r="BG429" s="254">
        <f t="shared" si="1966"/>
        <v>0</v>
      </c>
      <c r="BH429" s="257">
        <f t="shared" si="1967"/>
        <v>4</v>
      </c>
      <c r="BI429" s="259">
        <f t="shared" si="1968"/>
        <v>1</v>
      </c>
      <c r="BJ429" s="252">
        <f t="shared" si="1969"/>
        <v>0</v>
      </c>
      <c r="BK429" s="252">
        <f t="shared" si="1970"/>
        <v>0</v>
      </c>
      <c r="BL429" s="254">
        <f t="shared" si="1971"/>
        <v>0</v>
      </c>
      <c r="BM429" s="260">
        <f t="shared" si="1972"/>
        <v>3</v>
      </c>
      <c r="BN429" s="252">
        <f t="shared" si="1973"/>
        <v>5</v>
      </c>
      <c r="BO429" s="252">
        <f t="shared" si="1974"/>
        <v>0</v>
      </c>
      <c r="BP429" s="252">
        <f t="shared" si="1975"/>
        <v>0</v>
      </c>
      <c r="BQ429" s="254">
        <f t="shared" si="1976"/>
        <v>0</v>
      </c>
      <c r="BR429" s="261">
        <f t="shared" si="1977"/>
        <v>3</v>
      </c>
      <c r="BS429" s="252">
        <f t="shared" si="1978"/>
        <v>0</v>
      </c>
      <c r="BT429" s="252">
        <f t="shared" si="1979"/>
        <v>0</v>
      </c>
      <c r="BU429" s="252">
        <f t="shared" si="1980"/>
        <v>0</v>
      </c>
      <c r="BV429" s="254">
        <f t="shared" si="1981"/>
        <v>0</v>
      </c>
      <c r="BW429" s="261">
        <f t="shared" si="1982"/>
        <v>4</v>
      </c>
      <c r="BX429" s="262">
        <v>31</v>
      </c>
      <c r="BY429" s="262">
        <v>31</v>
      </c>
      <c r="BZ429" s="246" t="e">
        <f t="shared" si="1983"/>
        <v>#VALUE!</v>
      </c>
      <c r="CA429" s="246">
        <f t="shared" si="1984"/>
        <v>20</v>
      </c>
      <c r="CB429" s="246" t="e">
        <f t="shared" si="1985"/>
        <v>#VALUE!</v>
      </c>
      <c r="CC429" s="246" t="e">
        <f t="shared" si="1986"/>
        <v>#VALUE!</v>
      </c>
      <c r="CD429" s="246" t="e">
        <f t="shared" si="1987"/>
        <v>#VALUE!</v>
      </c>
      <c r="CE429" s="246" t="e">
        <f t="shared" si="1988"/>
        <v>#VALUE!</v>
      </c>
      <c r="CF429" s="246" t="e">
        <f t="shared" si="1989"/>
        <v>#VALUE!</v>
      </c>
      <c r="CG429" s="246" t="e">
        <f t="shared" si="1990"/>
        <v>#VALUE!</v>
      </c>
      <c r="CH429" s="246" t="e">
        <f t="shared" si="1991"/>
        <v>#VALUE!</v>
      </c>
      <c r="CI429" s="246" t="e">
        <f t="shared" si="1992"/>
        <v>#VALUE!</v>
      </c>
      <c r="CJ429" s="246" t="e">
        <f t="shared" si="1993"/>
        <v>#VALUE!</v>
      </c>
      <c r="CK429" s="246" t="e">
        <f t="shared" si="1994"/>
        <v>#VALUE!</v>
      </c>
      <c r="CL429" s="246" t="e">
        <f t="shared" si="1995"/>
        <v>#VALUE!</v>
      </c>
      <c r="CM429" s="246" t="e">
        <f t="shared" si="1996"/>
        <v>#VALUE!</v>
      </c>
      <c r="CN429" s="246" t="e">
        <f t="shared" si="1997"/>
        <v>#VALUE!</v>
      </c>
      <c r="CO429" s="263" t="str">
        <f t="shared" si="1998"/>
        <v>2023PEC AI 258</v>
      </c>
      <c r="CP429" s="246" t="e">
        <f t="shared" si="1999"/>
        <v>#VALUE!</v>
      </c>
      <c r="CQ429" s="211"/>
      <c r="CR429" s="246">
        <f t="shared" si="2000"/>
        <v>20</v>
      </c>
      <c r="CS429" s="246" t="e">
        <f t="shared" si="2001"/>
        <v>#VALUE!</v>
      </c>
      <c r="CT429" s="246" t="e">
        <f t="shared" si="2002"/>
        <v>#VALUE!</v>
      </c>
      <c r="CU429" s="246" t="e">
        <f t="shared" si="2003"/>
        <v>#VALUE!</v>
      </c>
      <c r="CV429" s="246" t="e">
        <f t="shared" si="2004"/>
        <v>#VALUE!</v>
      </c>
      <c r="CW429" s="246" t="e">
        <f t="shared" si="2005"/>
        <v>#VALUE!</v>
      </c>
      <c r="CX429" s="246" t="e">
        <f t="shared" si="2006"/>
        <v>#VALUE!</v>
      </c>
      <c r="CY429" s="246" t="e">
        <f t="shared" si="2007"/>
        <v>#VALUE!</v>
      </c>
      <c r="CZ429" s="246" t="e">
        <f t="shared" si="2008"/>
        <v>#VALUE!</v>
      </c>
      <c r="DA429" s="246" t="e">
        <f t="shared" si="2009"/>
        <v>#VALUE!</v>
      </c>
      <c r="DB429" s="246" t="e">
        <f t="shared" si="2010"/>
        <v>#VALUE!</v>
      </c>
      <c r="DC429" s="246" t="e">
        <f t="shared" si="2011"/>
        <v>#VALUE!</v>
      </c>
      <c r="DD429" s="246" t="e">
        <f t="shared" si="2012"/>
        <v>#VALUE!</v>
      </c>
      <c r="DE429" s="212"/>
      <c r="DF429" s="212" t="e">
        <f t="shared" si="2013"/>
        <v>#VALUE!</v>
      </c>
      <c r="DG429" s="212"/>
      <c r="DH429" s="212"/>
      <c r="DI429" s="212"/>
      <c r="DJ429" s="212"/>
      <c r="DK429" s="212"/>
      <c r="DL429" s="212"/>
      <c r="DM429" s="212"/>
      <c r="DN429" s="212"/>
      <c r="DO429" s="212"/>
      <c r="DP429" s="212"/>
      <c r="DQ429" s="212"/>
      <c r="DR429" s="264">
        <f t="shared" si="2014"/>
        <v>31</v>
      </c>
      <c r="DS429" s="241">
        <f t="shared" si="2015"/>
        <v>6</v>
      </c>
      <c r="DT429" s="212">
        <f t="shared" si="2016"/>
        <v>5</v>
      </c>
      <c r="DU429" s="212">
        <f t="shared" si="2017"/>
        <v>5</v>
      </c>
      <c r="DV429" s="212">
        <f t="shared" si="2018"/>
        <v>4</v>
      </c>
      <c r="DW429" s="212">
        <f t="shared" si="2019"/>
        <v>5</v>
      </c>
      <c r="DX429" s="264">
        <f t="shared" si="2020"/>
        <v>1</v>
      </c>
      <c r="DY429" s="265">
        <f t="shared" si="2021"/>
        <v>5</v>
      </c>
      <c r="DZ429" s="212">
        <f t="shared" si="2022"/>
        <v>31</v>
      </c>
      <c r="EA429" s="212">
        <f t="shared" si="2023"/>
        <v>6</v>
      </c>
      <c r="EB429" s="212">
        <f t="shared" si="2024"/>
        <v>5</v>
      </c>
      <c r="EC429" s="212">
        <f t="shared" ref="EC429:ED429" si="3161">IF(ISEVEN($B429),DT429,0)</f>
        <v>0</v>
      </c>
      <c r="ED429" s="212">
        <f t="shared" si="3161"/>
        <v>0</v>
      </c>
      <c r="EE429" s="212">
        <f t="shared" ref="EE429:EF429" si="3162">IF(ISODD($B429),DU429,0)</f>
        <v>5</v>
      </c>
      <c r="EF429" s="212">
        <f t="shared" si="3162"/>
        <v>4</v>
      </c>
      <c r="EG429" s="212">
        <f t="shared" si="2027"/>
        <v>0</v>
      </c>
      <c r="EH429" s="212">
        <f t="shared" si="2028"/>
        <v>5</v>
      </c>
      <c r="EI429" s="212">
        <f t="shared" ref="EI429:EJ429" si="3163">IF(ISEVEN($B429),DW429,0)</f>
        <v>0</v>
      </c>
      <c r="EJ429" s="212">
        <f t="shared" si="3163"/>
        <v>0</v>
      </c>
      <c r="EK429" s="264">
        <f t="shared" ref="EK429:EL429" si="3164">IF(ISODD($B429),DX429,0)</f>
        <v>1</v>
      </c>
      <c r="EL429" s="212">
        <f t="shared" si="3164"/>
        <v>5</v>
      </c>
      <c r="EM429" s="212">
        <f t="shared" si="2031"/>
        <v>0</v>
      </c>
      <c r="EN429" s="212"/>
      <c r="EO429" s="212"/>
      <c r="EP429" s="241">
        <f t="shared" si="2032"/>
        <v>6</v>
      </c>
      <c r="EQ429" s="212">
        <f t="shared" si="2033"/>
        <v>6</v>
      </c>
      <c r="ER429" s="212">
        <f t="shared" si="2034"/>
        <v>6</v>
      </c>
      <c r="ES429" s="212">
        <f t="shared" si="2035"/>
        <v>5</v>
      </c>
      <c r="ET429" s="264">
        <f t="shared" si="2036"/>
        <v>3</v>
      </c>
      <c r="EU429" s="212">
        <f t="shared" si="2037"/>
        <v>5</v>
      </c>
      <c r="EV429" s="212"/>
      <c r="EW429" s="212">
        <f t="shared" si="2038"/>
        <v>31</v>
      </c>
      <c r="EX429" s="212">
        <f t="shared" si="2039"/>
        <v>6</v>
      </c>
      <c r="EY429" s="212">
        <f t="shared" si="2040"/>
        <v>6</v>
      </c>
      <c r="EZ429" s="212">
        <f t="shared" ref="EZ429:FA429" si="3165">IF(ISEVEN($B429),EQ429,0)</f>
        <v>0</v>
      </c>
      <c r="FA429" s="212">
        <f t="shared" si="3165"/>
        <v>0</v>
      </c>
      <c r="FB429" s="212">
        <f t="shared" ref="FB429:FC429" si="3166">IF(ISODD($B429),ER429,0)</f>
        <v>6</v>
      </c>
      <c r="FC429" s="212">
        <f t="shared" si="3166"/>
        <v>5</v>
      </c>
      <c r="FD429" s="212">
        <f t="shared" si="2043"/>
        <v>0</v>
      </c>
      <c r="FE429" s="264">
        <f t="shared" si="2044"/>
        <v>3</v>
      </c>
      <c r="FF429" s="212">
        <f t="shared" ref="FF429:FG429" si="3167">IF(ISEVEN($B429),ET429,0)</f>
        <v>0</v>
      </c>
      <c r="FG429" s="212">
        <f t="shared" si="3167"/>
        <v>0</v>
      </c>
      <c r="FH429" s="212">
        <f t="shared" si="2046"/>
        <v>5</v>
      </c>
      <c r="FI429" s="212">
        <v>0</v>
      </c>
      <c r="FJ429" s="212">
        <v>0</v>
      </c>
      <c r="FK429" s="212"/>
      <c r="FL429" s="212"/>
      <c r="FM429" s="262">
        <v>31</v>
      </c>
    </row>
    <row r="430" spans="1:169" ht="15.75" customHeight="1" x14ac:dyDescent="0.2">
      <c r="A430" s="268">
        <v>418</v>
      </c>
      <c r="B430" s="248">
        <v>213423243420</v>
      </c>
      <c r="C430" s="248" t="s">
        <v>465</v>
      </c>
      <c r="D430" s="250"/>
      <c r="E430" s="267" t="s">
        <v>466</v>
      </c>
      <c r="F430" s="252">
        <f t="shared" si="1913"/>
        <v>2</v>
      </c>
      <c r="G430" s="252">
        <f t="shared" si="1914"/>
        <v>2</v>
      </c>
      <c r="H430" s="252">
        <f t="shared" si="1915"/>
        <v>2</v>
      </c>
      <c r="I430" s="252">
        <f t="shared" si="1916"/>
        <v>2</v>
      </c>
      <c r="J430" s="252">
        <f t="shared" si="1917"/>
        <v>2</v>
      </c>
      <c r="K430" s="252">
        <f t="shared" si="1918"/>
        <v>2</v>
      </c>
      <c r="L430" s="252">
        <f t="shared" si="1919"/>
        <v>2</v>
      </c>
      <c r="M430" s="252">
        <f t="shared" si="1920"/>
        <v>2</v>
      </c>
      <c r="N430" s="252">
        <f t="shared" si="1921"/>
        <v>0</v>
      </c>
      <c r="O430" s="253">
        <f t="shared" si="1922"/>
        <v>0</v>
      </c>
      <c r="P430" s="252">
        <f t="shared" si="1923"/>
        <v>0</v>
      </c>
      <c r="Q430" s="252">
        <f t="shared" si="1924"/>
        <v>0</v>
      </c>
      <c r="R430" s="252">
        <f t="shared" si="1925"/>
        <v>0</v>
      </c>
      <c r="S430" s="254">
        <f t="shared" si="1926"/>
        <v>0</v>
      </c>
      <c r="T430" s="255">
        <f t="shared" si="1927"/>
        <v>4</v>
      </c>
      <c r="U430" s="252">
        <f t="shared" si="1928"/>
        <v>11</v>
      </c>
      <c r="V430" s="252">
        <f t="shared" si="1929"/>
        <v>0</v>
      </c>
      <c r="W430" s="252">
        <f t="shared" si="1930"/>
        <v>0</v>
      </c>
      <c r="X430" s="254">
        <f t="shared" si="1931"/>
        <v>0</v>
      </c>
      <c r="Y430" s="256">
        <f t="shared" si="1932"/>
        <v>3</v>
      </c>
      <c r="Z430" s="252">
        <f t="shared" si="1933"/>
        <v>12</v>
      </c>
      <c r="AA430" s="252">
        <f t="shared" si="1934"/>
        <v>0</v>
      </c>
      <c r="AB430" s="252">
        <f t="shared" si="1935"/>
        <v>0</v>
      </c>
      <c r="AC430" s="254">
        <f t="shared" si="1936"/>
        <v>0</v>
      </c>
      <c r="AD430" s="255">
        <f t="shared" si="1937"/>
        <v>3</v>
      </c>
      <c r="AE430" s="252">
        <f t="shared" si="1938"/>
        <v>0</v>
      </c>
      <c r="AF430" s="252">
        <f t="shared" si="1939"/>
        <v>0</v>
      </c>
      <c r="AG430" s="252">
        <f t="shared" si="1940"/>
        <v>0</v>
      </c>
      <c r="AH430" s="254">
        <f t="shared" si="1941"/>
        <v>0</v>
      </c>
      <c r="AI430" s="257">
        <f t="shared" si="1942"/>
        <v>4</v>
      </c>
      <c r="AJ430" s="252">
        <f t="shared" si="1943"/>
        <v>0</v>
      </c>
      <c r="AK430" s="252">
        <f t="shared" si="1944"/>
        <v>0</v>
      </c>
      <c r="AL430" s="252">
        <f t="shared" si="1945"/>
        <v>0</v>
      </c>
      <c r="AM430" s="254">
        <f t="shared" si="1946"/>
        <v>0</v>
      </c>
      <c r="AN430" s="257">
        <f t="shared" si="1947"/>
        <v>4</v>
      </c>
      <c r="AO430" s="252">
        <f t="shared" si="1948"/>
        <v>12</v>
      </c>
      <c r="AP430" s="252">
        <f t="shared" si="1949"/>
        <v>0</v>
      </c>
      <c r="AQ430" s="252">
        <f t="shared" si="1950"/>
        <v>0</v>
      </c>
      <c r="AR430" s="254">
        <f t="shared" si="1951"/>
        <v>0</v>
      </c>
      <c r="AS430" s="257">
        <f t="shared" si="1952"/>
        <v>3</v>
      </c>
      <c r="AT430" s="252">
        <f t="shared" si="1953"/>
        <v>0</v>
      </c>
      <c r="AU430" s="252">
        <f t="shared" si="1954"/>
        <v>0</v>
      </c>
      <c r="AV430" s="252">
        <f t="shared" si="1955"/>
        <v>0</v>
      </c>
      <c r="AW430" s="254">
        <f t="shared" si="1956"/>
        <v>0</v>
      </c>
      <c r="AX430" s="258">
        <f t="shared" si="1957"/>
        <v>4</v>
      </c>
      <c r="AY430" s="252">
        <f t="shared" si="1958"/>
        <v>12</v>
      </c>
      <c r="AZ430" s="252">
        <f t="shared" si="1959"/>
        <v>0</v>
      </c>
      <c r="BA430" s="252">
        <f t="shared" si="1960"/>
        <v>0</v>
      </c>
      <c r="BB430" s="254">
        <f t="shared" si="1961"/>
        <v>0</v>
      </c>
      <c r="BC430" s="257">
        <f t="shared" si="1962"/>
        <v>3</v>
      </c>
      <c r="BD430" s="259">
        <f t="shared" si="1963"/>
        <v>6</v>
      </c>
      <c r="BE430" s="252">
        <f t="shared" si="1964"/>
        <v>0</v>
      </c>
      <c r="BF430" s="252">
        <f t="shared" si="1965"/>
        <v>0</v>
      </c>
      <c r="BG430" s="254">
        <f t="shared" si="1966"/>
        <v>0</v>
      </c>
      <c r="BH430" s="257">
        <f t="shared" si="1967"/>
        <v>3</v>
      </c>
      <c r="BI430" s="252">
        <f t="shared" si="1968"/>
        <v>0</v>
      </c>
      <c r="BJ430" s="252">
        <f t="shared" si="1969"/>
        <v>0</v>
      </c>
      <c r="BK430" s="252">
        <f t="shared" si="1970"/>
        <v>0</v>
      </c>
      <c r="BL430" s="254">
        <f t="shared" si="1971"/>
        <v>0</v>
      </c>
      <c r="BM430" s="260">
        <f t="shared" si="1972"/>
        <v>4</v>
      </c>
      <c r="BN430" s="252">
        <f t="shared" si="1973"/>
        <v>0</v>
      </c>
      <c r="BO430" s="252">
        <f t="shared" si="1974"/>
        <v>0</v>
      </c>
      <c r="BP430" s="252">
        <f t="shared" si="1975"/>
        <v>0</v>
      </c>
      <c r="BQ430" s="254">
        <f t="shared" si="1976"/>
        <v>0</v>
      </c>
      <c r="BR430" s="261">
        <f t="shared" si="1977"/>
        <v>4</v>
      </c>
      <c r="BS430" s="252">
        <f t="shared" si="1978"/>
        <v>12</v>
      </c>
      <c r="BT430" s="252">
        <f t="shared" si="1979"/>
        <v>0</v>
      </c>
      <c r="BU430" s="252">
        <f t="shared" si="1980"/>
        <v>0</v>
      </c>
      <c r="BV430" s="254">
        <f t="shared" si="1981"/>
        <v>0</v>
      </c>
      <c r="BW430" s="261">
        <f t="shared" si="1982"/>
        <v>3</v>
      </c>
      <c r="BX430" s="262">
        <v>81</v>
      </c>
      <c r="BY430" s="262">
        <v>81</v>
      </c>
      <c r="BZ430" s="246" t="e">
        <f t="shared" si="1983"/>
        <v>#VALUE!</v>
      </c>
      <c r="CA430" s="246">
        <f t="shared" si="1984"/>
        <v>20</v>
      </c>
      <c r="CB430" s="246" t="e">
        <f t="shared" si="1985"/>
        <v>#VALUE!</v>
      </c>
      <c r="CC430" s="246" t="e">
        <f t="shared" si="1986"/>
        <v>#VALUE!</v>
      </c>
      <c r="CD430" s="246" t="e">
        <f t="shared" si="1987"/>
        <v>#VALUE!</v>
      </c>
      <c r="CE430" s="246" t="e">
        <f t="shared" si="1988"/>
        <v>#VALUE!</v>
      </c>
      <c r="CF430" s="246" t="e">
        <f t="shared" si="1989"/>
        <v>#VALUE!</v>
      </c>
      <c r="CG430" s="246" t="e">
        <f t="shared" si="1990"/>
        <v>#VALUE!</v>
      </c>
      <c r="CH430" s="246" t="e">
        <f t="shared" si="1991"/>
        <v>#VALUE!</v>
      </c>
      <c r="CI430" s="246" t="e">
        <f t="shared" si="1992"/>
        <v>#VALUE!</v>
      </c>
      <c r="CJ430" s="246" t="e">
        <f t="shared" si="1993"/>
        <v>#VALUE!</v>
      </c>
      <c r="CK430" s="246" t="e">
        <f t="shared" si="1994"/>
        <v>#VALUE!</v>
      </c>
      <c r="CL430" s="246" t="e">
        <f t="shared" si="1995"/>
        <v>#VALUE!</v>
      </c>
      <c r="CM430" s="246" t="e">
        <f t="shared" si="1996"/>
        <v>#VALUE!</v>
      </c>
      <c r="CN430" s="246" t="e">
        <f t="shared" si="1997"/>
        <v>#VALUE!</v>
      </c>
      <c r="CO430" s="263" t="str">
        <f t="shared" si="1998"/>
        <v>2023PEC AI 293</v>
      </c>
      <c r="CP430" s="246" t="e">
        <f t="shared" si="1999"/>
        <v>#VALUE!</v>
      </c>
      <c r="CQ430" s="211"/>
      <c r="CR430" s="246">
        <f t="shared" si="2000"/>
        <v>20</v>
      </c>
      <c r="CS430" s="246" t="e">
        <f t="shared" si="2001"/>
        <v>#VALUE!</v>
      </c>
      <c r="CT430" s="246" t="e">
        <f t="shared" si="2002"/>
        <v>#VALUE!</v>
      </c>
      <c r="CU430" s="246" t="e">
        <f t="shared" si="2003"/>
        <v>#VALUE!</v>
      </c>
      <c r="CV430" s="246" t="e">
        <f t="shared" si="2004"/>
        <v>#VALUE!</v>
      </c>
      <c r="CW430" s="246" t="e">
        <f t="shared" si="2005"/>
        <v>#VALUE!</v>
      </c>
      <c r="CX430" s="246" t="e">
        <f t="shared" si="2006"/>
        <v>#VALUE!</v>
      </c>
      <c r="CY430" s="246" t="e">
        <f t="shared" si="2007"/>
        <v>#VALUE!</v>
      </c>
      <c r="CZ430" s="246" t="e">
        <f t="shared" si="2008"/>
        <v>#VALUE!</v>
      </c>
      <c r="DA430" s="246" t="e">
        <f t="shared" si="2009"/>
        <v>#VALUE!</v>
      </c>
      <c r="DB430" s="246" t="e">
        <f t="shared" si="2010"/>
        <v>#VALUE!</v>
      </c>
      <c r="DC430" s="246" t="e">
        <f t="shared" si="2011"/>
        <v>#VALUE!</v>
      </c>
      <c r="DD430" s="246" t="e">
        <f t="shared" si="2012"/>
        <v>#VALUE!</v>
      </c>
      <c r="DE430" s="212"/>
      <c r="DF430" s="212" t="e">
        <f t="shared" si="2013"/>
        <v>#VALUE!</v>
      </c>
      <c r="DG430" s="212"/>
      <c r="DH430" s="212"/>
      <c r="DI430" s="212"/>
      <c r="DJ430" s="212"/>
      <c r="DK430" s="212"/>
      <c r="DL430" s="212"/>
      <c r="DM430" s="212"/>
      <c r="DN430" s="212"/>
      <c r="DO430" s="212"/>
      <c r="DP430" s="212"/>
      <c r="DQ430" s="212"/>
      <c r="DR430" s="264">
        <f t="shared" si="2014"/>
        <v>81</v>
      </c>
      <c r="DS430" s="241">
        <f t="shared" si="2015"/>
        <v>16</v>
      </c>
      <c r="DT430" s="212">
        <f t="shared" si="2016"/>
        <v>11</v>
      </c>
      <c r="DU430" s="212">
        <f t="shared" si="2017"/>
        <v>12</v>
      </c>
      <c r="DV430" s="212">
        <f t="shared" si="2018"/>
        <v>12</v>
      </c>
      <c r="DW430" s="212">
        <f t="shared" si="2019"/>
        <v>12</v>
      </c>
      <c r="DX430" s="264">
        <f t="shared" si="2020"/>
        <v>6</v>
      </c>
      <c r="DY430" s="265">
        <f t="shared" si="2021"/>
        <v>12</v>
      </c>
      <c r="DZ430" s="212">
        <f t="shared" si="2022"/>
        <v>81</v>
      </c>
      <c r="EA430" s="212">
        <f t="shared" si="2023"/>
        <v>16</v>
      </c>
      <c r="EB430" s="212">
        <f t="shared" si="2024"/>
        <v>0</v>
      </c>
      <c r="EC430" s="212">
        <f t="shared" ref="EC430:ED430" si="3168">IF(ISEVEN($B430),DT430,0)</f>
        <v>11</v>
      </c>
      <c r="ED430" s="212">
        <f t="shared" si="3168"/>
        <v>12</v>
      </c>
      <c r="EE430" s="212">
        <f t="shared" ref="EE430:EF430" si="3169">IF(ISODD($B430),DU430,0)</f>
        <v>0</v>
      </c>
      <c r="EF430" s="212">
        <f t="shared" si="3169"/>
        <v>0</v>
      </c>
      <c r="EG430" s="212">
        <f t="shared" si="2027"/>
        <v>12</v>
      </c>
      <c r="EH430" s="212">
        <f t="shared" si="2028"/>
        <v>0</v>
      </c>
      <c r="EI430" s="212">
        <f t="shared" ref="EI430:EJ430" si="3170">IF(ISEVEN($B430),DW430,0)</f>
        <v>12</v>
      </c>
      <c r="EJ430" s="264">
        <f t="shared" si="3170"/>
        <v>6</v>
      </c>
      <c r="EK430" s="212">
        <f t="shared" ref="EK430:EL430" si="3171">IF(ISODD($B430),DX430,0)</f>
        <v>0</v>
      </c>
      <c r="EL430" s="212">
        <f t="shared" si="3171"/>
        <v>0</v>
      </c>
      <c r="EM430" s="212">
        <f t="shared" si="2031"/>
        <v>12</v>
      </c>
      <c r="EN430" s="212"/>
      <c r="EO430" s="212"/>
      <c r="EP430" s="241">
        <f t="shared" si="2032"/>
        <v>16</v>
      </c>
      <c r="EQ430" s="212">
        <f t="shared" si="2033"/>
        <v>13</v>
      </c>
      <c r="ER430" s="212">
        <f t="shared" si="2034"/>
        <v>14</v>
      </c>
      <c r="ES430" s="212">
        <f t="shared" si="2035"/>
        <v>14</v>
      </c>
      <c r="ET430" s="264">
        <f t="shared" si="2036"/>
        <v>11</v>
      </c>
      <c r="EU430" s="212">
        <f t="shared" si="2037"/>
        <v>13</v>
      </c>
      <c r="EV430" s="212"/>
      <c r="EW430" s="212">
        <f t="shared" si="2038"/>
        <v>81</v>
      </c>
      <c r="EX430" s="212">
        <f t="shared" si="2039"/>
        <v>16</v>
      </c>
      <c r="EY430" s="212">
        <f t="shared" si="2040"/>
        <v>0</v>
      </c>
      <c r="EZ430" s="212">
        <f t="shared" ref="EZ430:FA430" si="3172">IF(ISEVEN($B430),EQ430,0)</f>
        <v>13</v>
      </c>
      <c r="FA430" s="212">
        <f t="shared" si="3172"/>
        <v>14</v>
      </c>
      <c r="FB430" s="212">
        <f t="shared" ref="FB430:FC430" si="3173">IF(ISODD($B430),ER430,0)</f>
        <v>0</v>
      </c>
      <c r="FC430" s="212">
        <f t="shared" si="3173"/>
        <v>0</v>
      </c>
      <c r="FD430" s="212">
        <f t="shared" si="2043"/>
        <v>14</v>
      </c>
      <c r="FE430" s="212">
        <f t="shared" si="2044"/>
        <v>0</v>
      </c>
      <c r="FF430" s="264">
        <f t="shared" ref="FF430:FG430" si="3174">IF(ISEVEN($B430),ET430,0)</f>
        <v>11</v>
      </c>
      <c r="FG430" s="212">
        <f t="shared" si="3174"/>
        <v>13</v>
      </c>
      <c r="FH430" s="212">
        <f t="shared" si="2046"/>
        <v>0</v>
      </c>
      <c r="FI430" s="212">
        <v>0</v>
      </c>
      <c r="FJ430" s="212">
        <v>0</v>
      </c>
      <c r="FK430" s="212"/>
      <c r="FL430" s="212"/>
      <c r="FM430" s="262">
        <v>81</v>
      </c>
    </row>
    <row r="431" spans="1:169" ht="15.75" customHeight="1" x14ac:dyDescent="0.2">
      <c r="A431" s="247">
        <v>418</v>
      </c>
      <c r="B431" s="266">
        <v>213423243421</v>
      </c>
      <c r="C431" s="266" t="s">
        <v>395</v>
      </c>
      <c r="D431" s="250"/>
      <c r="E431" s="267" t="s">
        <v>396</v>
      </c>
      <c r="F431" s="252">
        <f t="shared" si="1913"/>
        <v>2</v>
      </c>
      <c r="G431" s="252">
        <f t="shared" si="1914"/>
        <v>2</v>
      </c>
      <c r="H431" s="252">
        <f t="shared" si="1915"/>
        <v>2</v>
      </c>
      <c r="I431" s="252">
        <f t="shared" si="1916"/>
        <v>2</v>
      </c>
      <c r="J431" s="252">
        <f t="shared" si="1917"/>
        <v>2</v>
      </c>
      <c r="K431" s="252">
        <f t="shared" si="1918"/>
        <v>0</v>
      </c>
      <c r="L431" s="252">
        <f t="shared" si="1919"/>
        <v>0</v>
      </c>
      <c r="M431" s="252">
        <f t="shared" si="1920"/>
        <v>0</v>
      </c>
      <c r="N431" s="252">
        <f t="shared" si="1921"/>
        <v>0</v>
      </c>
      <c r="O431" s="253">
        <f t="shared" si="1922"/>
        <v>0</v>
      </c>
      <c r="P431" s="252">
        <f t="shared" si="1923"/>
        <v>8</v>
      </c>
      <c r="Q431" s="252">
        <f t="shared" si="1924"/>
        <v>0</v>
      </c>
      <c r="R431" s="252">
        <f t="shared" si="1925"/>
        <v>0</v>
      </c>
      <c r="S431" s="254">
        <f t="shared" si="1926"/>
        <v>0</v>
      </c>
      <c r="T431" s="255">
        <f t="shared" si="1927"/>
        <v>3</v>
      </c>
      <c r="U431" s="252">
        <f t="shared" si="1928"/>
        <v>0</v>
      </c>
      <c r="V431" s="252">
        <f t="shared" si="1929"/>
        <v>0</v>
      </c>
      <c r="W431" s="252">
        <f t="shared" si="1930"/>
        <v>0</v>
      </c>
      <c r="X431" s="254">
        <f t="shared" si="1931"/>
        <v>0</v>
      </c>
      <c r="Y431" s="256">
        <f t="shared" si="1932"/>
        <v>4</v>
      </c>
      <c r="Z431" s="252">
        <f t="shared" si="1933"/>
        <v>0</v>
      </c>
      <c r="AA431" s="252">
        <f t="shared" si="1934"/>
        <v>0</v>
      </c>
      <c r="AB431" s="252">
        <f t="shared" si="1935"/>
        <v>0</v>
      </c>
      <c r="AC431" s="254">
        <f t="shared" si="1936"/>
        <v>0</v>
      </c>
      <c r="AD431" s="255">
        <f t="shared" si="1937"/>
        <v>4</v>
      </c>
      <c r="AE431" s="252">
        <f t="shared" si="1938"/>
        <v>8</v>
      </c>
      <c r="AF431" s="252">
        <f t="shared" si="1939"/>
        <v>0</v>
      </c>
      <c r="AG431" s="252">
        <f t="shared" si="1940"/>
        <v>0</v>
      </c>
      <c r="AH431" s="254">
        <f t="shared" si="1941"/>
        <v>0</v>
      </c>
      <c r="AI431" s="257">
        <f t="shared" si="1942"/>
        <v>3</v>
      </c>
      <c r="AJ431" s="252">
        <f t="shared" si="1943"/>
        <v>7</v>
      </c>
      <c r="AK431" s="252">
        <f t="shared" si="1944"/>
        <v>0</v>
      </c>
      <c r="AL431" s="252">
        <f t="shared" si="1945"/>
        <v>0</v>
      </c>
      <c r="AM431" s="254">
        <f t="shared" si="1946"/>
        <v>0</v>
      </c>
      <c r="AN431" s="257">
        <f t="shared" si="1947"/>
        <v>3</v>
      </c>
      <c r="AO431" s="252">
        <f t="shared" si="1948"/>
        <v>0</v>
      </c>
      <c r="AP431" s="252">
        <f t="shared" si="1949"/>
        <v>0</v>
      </c>
      <c r="AQ431" s="252">
        <f t="shared" si="1950"/>
        <v>0</v>
      </c>
      <c r="AR431" s="254">
        <f t="shared" si="1951"/>
        <v>0</v>
      </c>
      <c r="AS431" s="257">
        <f t="shared" si="1952"/>
        <v>4</v>
      </c>
      <c r="AT431" s="252">
        <f t="shared" si="1953"/>
        <v>8</v>
      </c>
      <c r="AU431" s="252">
        <f t="shared" si="1954"/>
        <v>0</v>
      </c>
      <c r="AV431" s="252">
        <f t="shared" si="1955"/>
        <v>0</v>
      </c>
      <c r="AW431" s="254">
        <f t="shared" si="1956"/>
        <v>0</v>
      </c>
      <c r="AX431" s="258">
        <f t="shared" si="1957"/>
        <v>3</v>
      </c>
      <c r="AY431" s="252">
        <f t="shared" si="1958"/>
        <v>0</v>
      </c>
      <c r="AZ431" s="252">
        <f t="shared" si="1959"/>
        <v>0</v>
      </c>
      <c r="BA431" s="252">
        <f t="shared" si="1960"/>
        <v>0</v>
      </c>
      <c r="BB431" s="254">
        <f t="shared" si="1961"/>
        <v>0</v>
      </c>
      <c r="BC431" s="257">
        <f t="shared" si="1962"/>
        <v>4</v>
      </c>
      <c r="BD431" s="252">
        <f t="shared" si="1963"/>
        <v>0</v>
      </c>
      <c r="BE431" s="252">
        <f t="shared" si="1964"/>
        <v>0</v>
      </c>
      <c r="BF431" s="252">
        <f t="shared" si="1965"/>
        <v>0</v>
      </c>
      <c r="BG431" s="254">
        <f t="shared" si="1966"/>
        <v>0</v>
      </c>
      <c r="BH431" s="257">
        <f t="shared" si="1967"/>
        <v>4</v>
      </c>
      <c r="BI431" s="259">
        <f t="shared" si="1968"/>
        <v>3</v>
      </c>
      <c r="BJ431" s="252">
        <f t="shared" si="1969"/>
        <v>0</v>
      </c>
      <c r="BK431" s="252">
        <f t="shared" si="1970"/>
        <v>0</v>
      </c>
      <c r="BL431" s="254">
        <f t="shared" si="1971"/>
        <v>0</v>
      </c>
      <c r="BM431" s="260">
        <f t="shared" si="1972"/>
        <v>3</v>
      </c>
      <c r="BN431" s="252">
        <f t="shared" si="1973"/>
        <v>8</v>
      </c>
      <c r="BO431" s="252">
        <f t="shared" si="1974"/>
        <v>0</v>
      </c>
      <c r="BP431" s="252">
        <f t="shared" si="1975"/>
        <v>0</v>
      </c>
      <c r="BQ431" s="254">
        <f t="shared" si="1976"/>
        <v>0</v>
      </c>
      <c r="BR431" s="261">
        <f t="shared" si="1977"/>
        <v>3</v>
      </c>
      <c r="BS431" s="252">
        <f t="shared" si="1978"/>
        <v>0</v>
      </c>
      <c r="BT431" s="252">
        <f t="shared" si="1979"/>
        <v>0</v>
      </c>
      <c r="BU431" s="252">
        <f t="shared" si="1980"/>
        <v>0</v>
      </c>
      <c r="BV431" s="254">
        <f t="shared" si="1981"/>
        <v>0</v>
      </c>
      <c r="BW431" s="261">
        <f t="shared" si="1982"/>
        <v>4</v>
      </c>
      <c r="BX431" s="262">
        <v>52</v>
      </c>
      <c r="BY431" s="262">
        <v>52</v>
      </c>
      <c r="BZ431" s="246" t="e">
        <f t="shared" si="1983"/>
        <v>#VALUE!</v>
      </c>
      <c r="CA431" s="246">
        <f t="shared" si="1984"/>
        <v>20</v>
      </c>
      <c r="CB431" s="246" t="e">
        <f t="shared" si="1985"/>
        <v>#VALUE!</v>
      </c>
      <c r="CC431" s="246" t="e">
        <f t="shared" si="1986"/>
        <v>#VALUE!</v>
      </c>
      <c r="CD431" s="246" t="e">
        <f t="shared" si="1987"/>
        <v>#VALUE!</v>
      </c>
      <c r="CE431" s="246" t="e">
        <f t="shared" si="1988"/>
        <v>#VALUE!</v>
      </c>
      <c r="CF431" s="246" t="e">
        <f t="shared" si="1989"/>
        <v>#VALUE!</v>
      </c>
      <c r="CG431" s="246" t="e">
        <f t="shared" si="1990"/>
        <v>#VALUE!</v>
      </c>
      <c r="CH431" s="246" t="e">
        <f t="shared" si="1991"/>
        <v>#VALUE!</v>
      </c>
      <c r="CI431" s="246" t="e">
        <f t="shared" si="1992"/>
        <v>#VALUE!</v>
      </c>
      <c r="CJ431" s="246" t="e">
        <f t="shared" si="1993"/>
        <v>#VALUE!</v>
      </c>
      <c r="CK431" s="246" t="e">
        <f t="shared" si="1994"/>
        <v>#VALUE!</v>
      </c>
      <c r="CL431" s="246" t="e">
        <f t="shared" si="1995"/>
        <v>#VALUE!</v>
      </c>
      <c r="CM431" s="246" t="e">
        <f t="shared" si="1996"/>
        <v>#VALUE!</v>
      </c>
      <c r="CN431" s="246" t="e">
        <f t="shared" si="1997"/>
        <v>#VALUE!</v>
      </c>
      <c r="CO431" s="263" t="str">
        <f t="shared" si="1998"/>
        <v>2023PEC AI 258</v>
      </c>
      <c r="CP431" s="246" t="e">
        <f t="shared" si="1999"/>
        <v>#VALUE!</v>
      </c>
      <c r="CQ431" s="211"/>
      <c r="CR431" s="246">
        <f t="shared" si="2000"/>
        <v>20</v>
      </c>
      <c r="CS431" s="246" t="e">
        <f t="shared" si="2001"/>
        <v>#VALUE!</v>
      </c>
      <c r="CT431" s="246" t="e">
        <f t="shared" si="2002"/>
        <v>#VALUE!</v>
      </c>
      <c r="CU431" s="246" t="e">
        <f t="shared" si="2003"/>
        <v>#VALUE!</v>
      </c>
      <c r="CV431" s="246" t="e">
        <f t="shared" si="2004"/>
        <v>#VALUE!</v>
      </c>
      <c r="CW431" s="246" t="e">
        <f t="shared" si="2005"/>
        <v>#VALUE!</v>
      </c>
      <c r="CX431" s="246" t="e">
        <f t="shared" si="2006"/>
        <v>#VALUE!</v>
      </c>
      <c r="CY431" s="246" t="e">
        <f t="shared" si="2007"/>
        <v>#VALUE!</v>
      </c>
      <c r="CZ431" s="246" t="e">
        <f t="shared" si="2008"/>
        <v>#VALUE!</v>
      </c>
      <c r="DA431" s="246" t="e">
        <f t="shared" si="2009"/>
        <v>#VALUE!</v>
      </c>
      <c r="DB431" s="246" t="e">
        <f t="shared" si="2010"/>
        <v>#VALUE!</v>
      </c>
      <c r="DC431" s="246" t="e">
        <f t="shared" si="2011"/>
        <v>#VALUE!</v>
      </c>
      <c r="DD431" s="246" t="e">
        <f t="shared" si="2012"/>
        <v>#VALUE!</v>
      </c>
      <c r="DE431" s="212"/>
      <c r="DF431" s="212" t="e">
        <f t="shared" si="2013"/>
        <v>#VALUE!</v>
      </c>
      <c r="DG431" s="212"/>
      <c r="DH431" s="212"/>
      <c r="DI431" s="212"/>
      <c r="DJ431" s="212"/>
      <c r="DK431" s="212"/>
      <c r="DL431" s="212"/>
      <c r="DM431" s="212"/>
      <c r="DN431" s="212"/>
      <c r="DO431" s="212"/>
      <c r="DP431" s="212"/>
      <c r="DQ431" s="212"/>
      <c r="DR431" s="264">
        <f t="shared" si="2014"/>
        <v>52</v>
      </c>
      <c r="DS431" s="241">
        <f t="shared" si="2015"/>
        <v>10</v>
      </c>
      <c r="DT431" s="212">
        <f t="shared" si="2016"/>
        <v>8</v>
      </c>
      <c r="DU431" s="212">
        <f t="shared" si="2017"/>
        <v>8</v>
      </c>
      <c r="DV431" s="212">
        <f t="shared" si="2018"/>
        <v>7</v>
      </c>
      <c r="DW431" s="212">
        <f t="shared" si="2019"/>
        <v>8</v>
      </c>
      <c r="DX431" s="264">
        <f t="shared" si="2020"/>
        <v>3</v>
      </c>
      <c r="DY431" s="265">
        <f t="shared" si="2021"/>
        <v>8</v>
      </c>
      <c r="DZ431" s="212">
        <f t="shared" si="2022"/>
        <v>52</v>
      </c>
      <c r="EA431" s="212">
        <f t="shared" si="2023"/>
        <v>10</v>
      </c>
      <c r="EB431" s="212">
        <f t="shared" si="2024"/>
        <v>8</v>
      </c>
      <c r="EC431" s="212">
        <f t="shared" ref="EC431:ED431" si="3175">IF(ISEVEN($B431),DT431,0)</f>
        <v>0</v>
      </c>
      <c r="ED431" s="212">
        <f t="shared" si="3175"/>
        <v>0</v>
      </c>
      <c r="EE431" s="212">
        <f t="shared" ref="EE431:EF431" si="3176">IF(ISODD($B431),DU431,0)</f>
        <v>8</v>
      </c>
      <c r="EF431" s="212">
        <f t="shared" si="3176"/>
        <v>7</v>
      </c>
      <c r="EG431" s="212">
        <f t="shared" si="2027"/>
        <v>0</v>
      </c>
      <c r="EH431" s="212">
        <f t="shared" si="2028"/>
        <v>8</v>
      </c>
      <c r="EI431" s="212">
        <f t="shared" ref="EI431:EJ431" si="3177">IF(ISEVEN($B431),DW431,0)</f>
        <v>0</v>
      </c>
      <c r="EJ431" s="212">
        <f t="shared" si="3177"/>
        <v>0</v>
      </c>
      <c r="EK431" s="264">
        <f t="shared" ref="EK431:EL431" si="3178">IF(ISODD($B431),DX431,0)</f>
        <v>3</v>
      </c>
      <c r="EL431" s="212">
        <f t="shared" si="3178"/>
        <v>8</v>
      </c>
      <c r="EM431" s="212">
        <f t="shared" si="2031"/>
        <v>0</v>
      </c>
      <c r="EN431" s="212"/>
      <c r="EO431" s="212"/>
      <c r="EP431" s="241">
        <f t="shared" si="2032"/>
        <v>10</v>
      </c>
      <c r="EQ431" s="212">
        <f t="shared" si="2033"/>
        <v>9</v>
      </c>
      <c r="ER431" s="212">
        <f t="shared" si="2034"/>
        <v>9</v>
      </c>
      <c r="ES431" s="212">
        <f t="shared" si="2035"/>
        <v>8</v>
      </c>
      <c r="ET431" s="264">
        <f t="shared" si="2036"/>
        <v>8</v>
      </c>
      <c r="EU431" s="212">
        <f t="shared" si="2037"/>
        <v>8</v>
      </c>
      <c r="EV431" s="212"/>
      <c r="EW431" s="212">
        <f t="shared" si="2038"/>
        <v>52</v>
      </c>
      <c r="EX431" s="212">
        <f t="shared" si="2039"/>
        <v>10</v>
      </c>
      <c r="EY431" s="212">
        <f t="shared" si="2040"/>
        <v>9</v>
      </c>
      <c r="EZ431" s="212">
        <f t="shared" ref="EZ431:FA431" si="3179">IF(ISEVEN($B431),EQ431,0)</f>
        <v>0</v>
      </c>
      <c r="FA431" s="212">
        <f t="shared" si="3179"/>
        <v>0</v>
      </c>
      <c r="FB431" s="212">
        <f t="shared" ref="FB431:FC431" si="3180">IF(ISODD($B431),ER431,0)</f>
        <v>9</v>
      </c>
      <c r="FC431" s="212">
        <f t="shared" si="3180"/>
        <v>8</v>
      </c>
      <c r="FD431" s="212">
        <f t="shared" si="2043"/>
        <v>0</v>
      </c>
      <c r="FE431" s="264">
        <f t="shared" si="2044"/>
        <v>8</v>
      </c>
      <c r="FF431" s="212">
        <f t="shared" ref="FF431:FG431" si="3181">IF(ISEVEN($B431),ET431,0)</f>
        <v>0</v>
      </c>
      <c r="FG431" s="212">
        <f t="shared" si="3181"/>
        <v>0</v>
      </c>
      <c r="FH431" s="212">
        <f t="shared" si="2046"/>
        <v>8</v>
      </c>
      <c r="FI431" s="212">
        <v>0</v>
      </c>
      <c r="FJ431" s="212">
        <v>0</v>
      </c>
      <c r="FK431" s="212"/>
      <c r="FL431" s="212"/>
      <c r="FM431" s="262">
        <v>52</v>
      </c>
    </row>
    <row r="432" spans="1:169" ht="15.75" customHeight="1" x14ac:dyDescent="0.2">
      <c r="A432" s="268">
        <v>419</v>
      </c>
      <c r="B432" s="248">
        <v>213423243422</v>
      </c>
      <c r="C432" s="248" t="s">
        <v>467</v>
      </c>
      <c r="D432" s="250"/>
      <c r="E432" s="267" t="s">
        <v>468</v>
      </c>
      <c r="F432" s="252">
        <f t="shared" si="1913"/>
        <v>2</v>
      </c>
      <c r="G432" s="252">
        <f t="shared" si="1914"/>
        <v>2</v>
      </c>
      <c r="H432" s="252">
        <f t="shared" si="1915"/>
        <v>2</v>
      </c>
      <c r="I432" s="252">
        <f t="shared" si="1916"/>
        <v>2</v>
      </c>
      <c r="J432" s="252">
        <f t="shared" si="1917"/>
        <v>2</v>
      </c>
      <c r="K432" s="252">
        <f t="shared" si="1918"/>
        <v>2</v>
      </c>
      <c r="L432" s="252">
        <f t="shared" si="1919"/>
        <v>1</v>
      </c>
      <c r="M432" s="252">
        <f t="shared" si="1920"/>
        <v>0</v>
      </c>
      <c r="N432" s="252">
        <f t="shared" si="1921"/>
        <v>0</v>
      </c>
      <c r="O432" s="253">
        <f t="shared" si="1922"/>
        <v>0</v>
      </c>
      <c r="P432" s="252">
        <f t="shared" si="1923"/>
        <v>0</v>
      </c>
      <c r="Q432" s="252">
        <f t="shared" si="1924"/>
        <v>0</v>
      </c>
      <c r="R432" s="252">
        <f t="shared" si="1925"/>
        <v>0</v>
      </c>
      <c r="S432" s="254">
        <f t="shared" si="1926"/>
        <v>0</v>
      </c>
      <c r="T432" s="255">
        <f t="shared" si="1927"/>
        <v>4</v>
      </c>
      <c r="U432" s="252">
        <f t="shared" si="1928"/>
        <v>9</v>
      </c>
      <c r="V432" s="252">
        <f t="shared" si="1929"/>
        <v>0</v>
      </c>
      <c r="W432" s="252">
        <f t="shared" si="1930"/>
        <v>0</v>
      </c>
      <c r="X432" s="254">
        <f t="shared" si="1931"/>
        <v>0</v>
      </c>
      <c r="Y432" s="256">
        <f t="shared" si="1932"/>
        <v>3</v>
      </c>
      <c r="Z432" s="252">
        <f t="shared" si="1933"/>
        <v>10</v>
      </c>
      <c r="AA432" s="252">
        <f t="shared" si="1934"/>
        <v>0</v>
      </c>
      <c r="AB432" s="252">
        <f t="shared" si="1935"/>
        <v>0</v>
      </c>
      <c r="AC432" s="254">
        <f t="shared" si="1936"/>
        <v>0</v>
      </c>
      <c r="AD432" s="255">
        <f t="shared" si="1937"/>
        <v>3</v>
      </c>
      <c r="AE432" s="252">
        <f t="shared" si="1938"/>
        <v>0</v>
      </c>
      <c r="AF432" s="252">
        <f t="shared" si="1939"/>
        <v>0</v>
      </c>
      <c r="AG432" s="252">
        <f t="shared" si="1940"/>
        <v>0</v>
      </c>
      <c r="AH432" s="254">
        <f t="shared" si="1941"/>
        <v>0</v>
      </c>
      <c r="AI432" s="257">
        <f t="shared" si="1942"/>
        <v>4</v>
      </c>
      <c r="AJ432" s="252">
        <f t="shared" si="1943"/>
        <v>0</v>
      </c>
      <c r="AK432" s="252">
        <f t="shared" si="1944"/>
        <v>0</v>
      </c>
      <c r="AL432" s="252">
        <f t="shared" si="1945"/>
        <v>0</v>
      </c>
      <c r="AM432" s="254">
        <f t="shared" si="1946"/>
        <v>0</v>
      </c>
      <c r="AN432" s="257">
        <f t="shared" si="1947"/>
        <v>4</v>
      </c>
      <c r="AO432" s="252">
        <f t="shared" si="1948"/>
        <v>10</v>
      </c>
      <c r="AP432" s="252">
        <f t="shared" si="1949"/>
        <v>0</v>
      </c>
      <c r="AQ432" s="252">
        <f t="shared" si="1950"/>
        <v>0</v>
      </c>
      <c r="AR432" s="254">
        <f t="shared" si="1951"/>
        <v>0</v>
      </c>
      <c r="AS432" s="257">
        <f t="shared" si="1952"/>
        <v>3</v>
      </c>
      <c r="AT432" s="252">
        <f t="shared" si="1953"/>
        <v>0</v>
      </c>
      <c r="AU432" s="252">
        <f t="shared" si="1954"/>
        <v>0</v>
      </c>
      <c r="AV432" s="252">
        <f t="shared" si="1955"/>
        <v>0</v>
      </c>
      <c r="AW432" s="254">
        <f t="shared" si="1956"/>
        <v>0</v>
      </c>
      <c r="AX432" s="258">
        <f t="shared" si="1957"/>
        <v>4</v>
      </c>
      <c r="AY432" s="252">
        <f t="shared" si="1958"/>
        <v>10</v>
      </c>
      <c r="AZ432" s="252">
        <f t="shared" si="1959"/>
        <v>0</v>
      </c>
      <c r="BA432" s="252">
        <f t="shared" si="1960"/>
        <v>0</v>
      </c>
      <c r="BB432" s="254">
        <f t="shared" si="1961"/>
        <v>0</v>
      </c>
      <c r="BC432" s="257">
        <f t="shared" si="1962"/>
        <v>3</v>
      </c>
      <c r="BD432" s="259">
        <f t="shared" si="1963"/>
        <v>3</v>
      </c>
      <c r="BE432" s="252">
        <f t="shared" si="1964"/>
        <v>0</v>
      </c>
      <c r="BF432" s="252">
        <f t="shared" si="1965"/>
        <v>0</v>
      </c>
      <c r="BG432" s="254">
        <f t="shared" si="1966"/>
        <v>0</v>
      </c>
      <c r="BH432" s="257">
        <f t="shared" si="1967"/>
        <v>3</v>
      </c>
      <c r="BI432" s="252">
        <f t="shared" si="1968"/>
        <v>0</v>
      </c>
      <c r="BJ432" s="252">
        <f t="shared" si="1969"/>
        <v>0</v>
      </c>
      <c r="BK432" s="252">
        <f t="shared" si="1970"/>
        <v>0</v>
      </c>
      <c r="BL432" s="254">
        <f t="shared" si="1971"/>
        <v>0</v>
      </c>
      <c r="BM432" s="260">
        <f t="shared" si="1972"/>
        <v>4</v>
      </c>
      <c r="BN432" s="252">
        <f t="shared" si="1973"/>
        <v>0</v>
      </c>
      <c r="BO432" s="252">
        <f t="shared" si="1974"/>
        <v>0</v>
      </c>
      <c r="BP432" s="252">
        <f t="shared" si="1975"/>
        <v>0</v>
      </c>
      <c r="BQ432" s="254">
        <f t="shared" si="1976"/>
        <v>0</v>
      </c>
      <c r="BR432" s="261">
        <f t="shared" si="1977"/>
        <v>4</v>
      </c>
      <c r="BS432" s="252">
        <f t="shared" si="1978"/>
        <v>10</v>
      </c>
      <c r="BT432" s="252">
        <f t="shared" si="1979"/>
        <v>0</v>
      </c>
      <c r="BU432" s="252">
        <f t="shared" si="1980"/>
        <v>0</v>
      </c>
      <c r="BV432" s="254">
        <f t="shared" si="1981"/>
        <v>0</v>
      </c>
      <c r="BW432" s="261">
        <f t="shared" si="1982"/>
        <v>3</v>
      </c>
      <c r="BX432" s="262">
        <v>65</v>
      </c>
      <c r="BY432" s="262">
        <v>65</v>
      </c>
      <c r="BZ432" s="246" t="e">
        <f t="shared" si="1983"/>
        <v>#VALUE!</v>
      </c>
      <c r="CA432" s="246">
        <f t="shared" si="1984"/>
        <v>20</v>
      </c>
      <c r="CB432" s="246" t="e">
        <f t="shared" si="1985"/>
        <v>#VALUE!</v>
      </c>
      <c r="CC432" s="246" t="e">
        <f t="shared" si="1986"/>
        <v>#VALUE!</v>
      </c>
      <c r="CD432" s="246" t="e">
        <f t="shared" si="1987"/>
        <v>#VALUE!</v>
      </c>
      <c r="CE432" s="246" t="e">
        <f t="shared" si="1988"/>
        <v>#VALUE!</v>
      </c>
      <c r="CF432" s="246" t="e">
        <f t="shared" si="1989"/>
        <v>#VALUE!</v>
      </c>
      <c r="CG432" s="246" t="e">
        <f t="shared" si="1990"/>
        <v>#VALUE!</v>
      </c>
      <c r="CH432" s="246" t="e">
        <f t="shared" si="1991"/>
        <v>#VALUE!</v>
      </c>
      <c r="CI432" s="246" t="e">
        <f t="shared" si="1992"/>
        <v>#VALUE!</v>
      </c>
      <c r="CJ432" s="246" t="e">
        <f t="shared" si="1993"/>
        <v>#VALUE!</v>
      </c>
      <c r="CK432" s="246" t="e">
        <f t="shared" si="1994"/>
        <v>#VALUE!</v>
      </c>
      <c r="CL432" s="246" t="e">
        <f t="shared" si="1995"/>
        <v>#VALUE!</v>
      </c>
      <c r="CM432" s="246" t="e">
        <f t="shared" si="1996"/>
        <v>#VALUE!</v>
      </c>
      <c r="CN432" s="246" t="e">
        <f t="shared" si="1997"/>
        <v>#VALUE!</v>
      </c>
      <c r="CO432" s="263" t="str">
        <f t="shared" si="1998"/>
        <v>2023PEC AI 294</v>
      </c>
      <c r="CP432" s="246" t="e">
        <f t="shared" si="1999"/>
        <v>#VALUE!</v>
      </c>
      <c r="CQ432" s="211"/>
      <c r="CR432" s="246">
        <f t="shared" si="2000"/>
        <v>20</v>
      </c>
      <c r="CS432" s="246" t="e">
        <f t="shared" si="2001"/>
        <v>#VALUE!</v>
      </c>
      <c r="CT432" s="246" t="e">
        <f t="shared" si="2002"/>
        <v>#VALUE!</v>
      </c>
      <c r="CU432" s="246" t="e">
        <f t="shared" si="2003"/>
        <v>#VALUE!</v>
      </c>
      <c r="CV432" s="246" t="e">
        <f t="shared" si="2004"/>
        <v>#VALUE!</v>
      </c>
      <c r="CW432" s="246" t="e">
        <f t="shared" si="2005"/>
        <v>#VALUE!</v>
      </c>
      <c r="CX432" s="246" t="e">
        <f t="shared" si="2006"/>
        <v>#VALUE!</v>
      </c>
      <c r="CY432" s="246" t="e">
        <f t="shared" si="2007"/>
        <v>#VALUE!</v>
      </c>
      <c r="CZ432" s="246" t="e">
        <f t="shared" si="2008"/>
        <v>#VALUE!</v>
      </c>
      <c r="DA432" s="246" t="e">
        <f t="shared" si="2009"/>
        <v>#VALUE!</v>
      </c>
      <c r="DB432" s="246" t="e">
        <f t="shared" si="2010"/>
        <v>#VALUE!</v>
      </c>
      <c r="DC432" s="246" t="e">
        <f t="shared" si="2011"/>
        <v>#VALUE!</v>
      </c>
      <c r="DD432" s="246" t="e">
        <f t="shared" si="2012"/>
        <v>#VALUE!</v>
      </c>
      <c r="DE432" s="212"/>
      <c r="DF432" s="212" t="e">
        <f t="shared" si="2013"/>
        <v>#VALUE!</v>
      </c>
      <c r="DG432" s="212"/>
      <c r="DH432" s="212"/>
      <c r="DI432" s="212"/>
      <c r="DJ432" s="212"/>
      <c r="DK432" s="212"/>
      <c r="DL432" s="212"/>
      <c r="DM432" s="212"/>
      <c r="DN432" s="212"/>
      <c r="DO432" s="212"/>
      <c r="DP432" s="212"/>
      <c r="DQ432" s="212"/>
      <c r="DR432" s="264">
        <f t="shared" si="2014"/>
        <v>65</v>
      </c>
      <c r="DS432" s="241">
        <f t="shared" si="2015"/>
        <v>13</v>
      </c>
      <c r="DT432" s="212">
        <f t="shared" si="2016"/>
        <v>9</v>
      </c>
      <c r="DU432" s="212">
        <f t="shared" si="2017"/>
        <v>10</v>
      </c>
      <c r="DV432" s="212">
        <f t="shared" si="2018"/>
        <v>10</v>
      </c>
      <c r="DW432" s="212">
        <f t="shared" si="2019"/>
        <v>10</v>
      </c>
      <c r="DX432" s="264">
        <f t="shared" si="2020"/>
        <v>3</v>
      </c>
      <c r="DY432" s="265">
        <f t="shared" si="2021"/>
        <v>10</v>
      </c>
      <c r="DZ432" s="212">
        <f t="shared" si="2022"/>
        <v>65</v>
      </c>
      <c r="EA432" s="212">
        <f t="shared" si="2023"/>
        <v>13</v>
      </c>
      <c r="EB432" s="212">
        <f t="shared" si="2024"/>
        <v>0</v>
      </c>
      <c r="EC432" s="212">
        <f t="shared" ref="EC432:ED432" si="3182">IF(ISEVEN($B432),DT432,0)</f>
        <v>9</v>
      </c>
      <c r="ED432" s="212">
        <f t="shared" si="3182"/>
        <v>10</v>
      </c>
      <c r="EE432" s="212">
        <f t="shared" ref="EE432:EF432" si="3183">IF(ISODD($B432),DU432,0)</f>
        <v>0</v>
      </c>
      <c r="EF432" s="212">
        <f t="shared" si="3183"/>
        <v>0</v>
      </c>
      <c r="EG432" s="212">
        <f t="shared" si="2027"/>
        <v>10</v>
      </c>
      <c r="EH432" s="212">
        <f t="shared" si="2028"/>
        <v>0</v>
      </c>
      <c r="EI432" s="212">
        <f t="shared" ref="EI432:EJ432" si="3184">IF(ISEVEN($B432),DW432,0)</f>
        <v>10</v>
      </c>
      <c r="EJ432" s="264">
        <f t="shared" si="3184"/>
        <v>3</v>
      </c>
      <c r="EK432" s="212">
        <f t="shared" ref="EK432:EL432" si="3185">IF(ISODD($B432),DX432,0)</f>
        <v>0</v>
      </c>
      <c r="EL432" s="212">
        <f t="shared" si="3185"/>
        <v>0</v>
      </c>
      <c r="EM432" s="212">
        <f t="shared" si="2031"/>
        <v>10</v>
      </c>
      <c r="EN432" s="212"/>
      <c r="EO432" s="212"/>
      <c r="EP432" s="241">
        <f t="shared" si="2032"/>
        <v>13</v>
      </c>
      <c r="EQ432" s="212">
        <f t="shared" si="2033"/>
        <v>11</v>
      </c>
      <c r="ER432" s="212">
        <f t="shared" si="2034"/>
        <v>12</v>
      </c>
      <c r="ES432" s="212">
        <f t="shared" si="2035"/>
        <v>12</v>
      </c>
      <c r="ET432" s="264">
        <f t="shared" si="2036"/>
        <v>7</v>
      </c>
      <c r="EU432" s="212">
        <f t="shared" si="2037"/>
        <v>10</v>
      </c>
      <c r="EV432" s="212"/>
      <c r="EW432" s="212">
        <f t="shared" si="2038"/>
        <v>65</v>
      </c>
      <c r="EX432" s="212">
        <f t="shared" si="2039"/>
        <v>13</v>
      </c>
      <c r="EY432" s="212">
        <f t="shared" si="2040"/>
        <v>0</v>
      </c>
      <c r="EZ432" s="212">
        <f t="shared" ref="EZ432:FA432" si="3186">IF(ISEVEN($B432),EQ432,0)</f>
        <v>11</v>
      </c>
      <c r="FA432" s="212">
        <f t="shared" si="3186"/>
        <v>12</v>
      </c>
      <c r="FB432" s="212">
        <f t="shared" ref="FB432:FC432" si="3187">IF(ISODD($B432),ER432,0)</f>
        <v>0</v>
      </c>
      <c r="FC432" s="212">
        <f t="shared" si="3187"/>
        <v>0</v>
      </c>
      <c r="FD432" s="212">
        <f t="shared" si="2043"/>
        <v>12</v>
      </c>
      <c r="FE432" s="212">
        <f t="shared" si="2044"/>
        <v>0</v>
      </c>
      <c r="FF432" s="264">
        <f t="shared" ref="FF432:FG432" si="3188">IF(ISEVEN($B432),ET432,0)</f>
        <v>7</v>
      </c>
      <c r="FG432" s="212">
        <f t="shared" si="3188"/>
        <v>10</v>
      </c>
      <c r="FH432" s="212">
        <f t="shared" si="2046"/>
        <v>0</v>
      </c>
      <c r="FI432" s="212">
        <v>0</v>
      </c>
      <c r="FJ432" s="212">
        <v>0</v>
      </c>
      <c r="FK432" s="212"/>
      <c r="FL432" s="212"/>
      <c r="FM432" s="262">
        <v>65</v>
      </c>
    </row>
    <row r="433" spans="1:169" ht="15.75" customHeight="1" x14ac:dyDescent="0.2">
      <c r="A433" s="247">
        <v>420</v>
      </c>
      <c r="B433" s="248">
        <v>213423243423</v>
      </c>
      <c r="C433" s="248" t="s">
        <v>469</v>
      </c>
      <c r="D433" s="250"/>
      <c r="E433" s="267" t="s">
        <v>470</v>
      </c>
      <c r="F433" s="252">
        <f t="shared" si="1913"/>
        <v>2</v>
      </c>
      <c r="G433" s="252">
        <f t="shared" si="1914"/>
        <v>2</v>
      </c>
      <c r="H433" s="252">
        <f t="shared" si="1915"/>
        <v>2</v>
      </c>
      <c r="I433" s="252">
        <f t="shared" si="1916"/>
        <v>2</v>
      </c>
      <c r="J433" s="252">
        <f t="shared" si="1917"/>
        <v>2</v>
      </c>
      <c r="K433" s="252">
        <f t="shared" si="1918"/>
        <v>2</v>
      </c>
      <c r="L433" s="252">
        <f t="shared" si="1919"/>
        <v>2</v>
      </c>
      <c r="M433" s="252">
        <f t="shared" si="1920"/>
        <v>2</v>
      </c>
      <c r="N433" s="252">
        <f t="shared" si="1921"/>
        <v>1</v>
      </c>
      <c r="O433" s="253">
        <f t="shared" si="1922"/>
        <v>0</v>
      </c>
      <c r="P433" s="252">
        <f t="shared" si="1923"/>
        <v>12</v>
      </c>
      <c r="Q433" s="252">
        <f t="shared" si="1924"/>
        <v>0</v>
      </c>
      <c r="R433" s="252">
        <f t="shared" si="1925"/>
        <v>0</v>
      </c>
      <c r="S433" s="254">
        <f t="shared" si="1926"/>
        <v>0</v>
      </c>
      <c r="T433" s="255">
        <f t="shared" si="1927"/>
        <v>3</v>
      </c>
      <c r="U433" s="252">
        <f t="shared" si="1928"/>
        <v>0</v>
      </c>
      <c r="V433" s="252">
        <f t="shared" si="1929"/>
        <v>0</v>
      </c>
      <c r="W433" s="252">
        <f t="shared" si="1930"/>
        <v>0</v>
      </c>
      <c r="X433" s="254">
        <f t="shared" si="1931"/>
        <v>0</v>
      </c>
      <c r="Y433" s="256">
        <f t="shared" si="1932"/>
        <v>4</v>
      </c>
      <c r="Z433" s="252">
        <f t="shared" si="1933"/>
        <v>0</v>
      </c>
      <c r="AA433" s="252">
        <f t="shared" si="1934"/>
        <v>0</v>
      </c>
      <c r="AB433" s="252">
        <f t="shared" si="1935"/>
        <v>0</v>
      </c>
      <c r="AC433" s="254">
        <f t="shared" si="1936"/>
        <v>0</v>
      </c>
      <c r="AD433" s="255">
        <f t="shared" si="1937"/>
        <v>4</v>
      </c>
      <c r="AE433" s="252">
        <f t="shared" si="1938"/>
        <v>12</v>
      </c>
      <c r="AF433" s="252">
        <f t="shared" si="1939"/>
        <v>0</v>
      </c>
      <c r="AG433" s="252">
        <f t="shared" si="1940"/>
        <v>0</v>
      </c>
      <c r="AH433" s="254">
        <f t="shared" si="1941"/>
        <v>0</v>
      </c>
      <c r="AI433" s="257">
        <f t="shared" si="1942"/>
        <v>3</v>
      </c>
      <c r="AJ433" s="252">
        <f t="shared" si="1943"/>
        <v>11</v>
      </c>
      <c r="AK433" s="252">
        <f t="shared" si="1944"/>
        <v>0</v>
      </c>
      <c r="AL433" s="252">
        <f t="shared" si="1945"/>
        <v>0</v>
      </c>
      <c r="AM433" s="254">
        <f t="shared" si="1946"/>
        <v>0</v>
      </c>
      <c r="AN433" s="257">
        <f t="shared" si="1947"/>
        <v>3</v>
      </c>
      <c r="AO433" s="252">
        <f t="shared" si="1948"/>
        <v>0</v>
      </c>
      <c r="AP433" s="252">
        <f t="shared" si="1949"/>
        <v>0</v>
      </c>
      <c r="AQ433" s="252">
        <f t="shared" si="1950"/>
        <v>0</v>
      </c>
      <c r="AR433" s="254">
        <f t="shared" si="1951"/>
        <v>0</v>
      </c>
      <c r="AS433" s="257">
        <f t="shared" si="1952"/>
        <v>4</v>
      </c>
      <c r="AT433" s="252">
        <f t="shared" si="1953"/>
        <v>12</v>
      </c>
      <c r="AU433" s="252">
        <f t="shared" si="1954"/>
        <v>0</v>
      </c>
      <c r="AV433" s="252">
        <f t="shared" si="1955"/>
        <v>0</v>
      </c>
      <c r="AW433" s="254">
        <f t="shared" si="1956"/>
        <v>0</v>
      </c>
      <c r="AX433" s="258">
        <f t="shared" si="1957"/>
        <v>3</v>
      </c>
      <c r="AY433" s="252">
        <f t="shared" si="1958"/>
        <v>0</v>
      </c>
      <c r="AZ433" s="252">
        <f t="shared" si="1959"/>
        <v>0</v>
      </c>
      <c r="BA433" s="252">
        <f t="shared" si="1960"/>
        <v>0</v>
      </c>
      <c r="BB433" s="254">
        <f t="shared" si="1961"/>
        <v>0</v>
      </c>
      <c r="BC433" s="257">
        <f t="shared" si="1962"/>
        <v>4</v>
      </c>
      <c r="BD433" s="252">
        <f t="shared" si="1963"/>
        <v>0</v>
      </c>
      <c r="BE433" s="252">
        <f t="shared" si="1964"/>
        <v>0</v>
      </c>
      <c r="BF433" s="252">
        <f t="shared" si="1965"/>
        <v>0</v>
      </c>
      <c r="BG433" s="254">
        <f t="shared" si="1966"/>
        <v>0</v>
      </c>
      <c r="BH433" s="257">
        <f t="shared" si="1967"/>
        <v>4</v>
      </c>
      <c r="BI433" s="259">
        <f t="shared" si="1968"/>
        <v>8</v>
      </c>
      <c r="BJ433" s="252">
        <f t="shared" si="1969"/>
        <v>0</v>
      </c>
      <c r="BK433" s="252">
        <f t="shared" si="1970"/>
        <v>0</v>
      </c>
      <c r="BL433" s="254">
        <f t="shared" si="1971"/>
        <v>0</v>
      </c>
      <c r="BM433" s="260">
        <f t="shared" si="1972"/>
        <v>3</v>
      </c>
      <c r="BN433" s="252">
        <f t="shared" si="1973"/>
        <v>13</v>
      </c>
      <c r="BO433" s="252">
        <f t="shared" si="1974"/>
        <v>0</v>
      </c>
      <c r="BP433" s="252">
        <f t="shared" si="1975"/>
        <v>0</v>
      </c>
      <c r="BQ433" s="254">
        <f t="shared" si="1976"/>
        <v>0</v>
      </c>
      <c r="BR433" s="261">
        <f t="shared" si="1977"/>
        <v>3</v>
      </c>
      <c r="BS433" s="252">
        <f t="shared" si="1978"/>
        <v>0</v>
      </c>
      <c r="BT433" s="252">
        <f t="shared" si="1979"/>
        <v>0</v>
      </c>
      <c r="BU433" s="252">
        <f t="shared" si="1980"/>
        <v>0</v>
      </c>
      <c r="BV433" s="254">
        <f t="shared" si="1981"/>
        <v>0</v>
      </c>
      <c r="BW433" s="261">
        <f t="shared" si="1982"/>
        <v>4</v>
      </c>
      <c r="BX433" s="262">
        <v>85</v>
      </c>
      <c r="BY433" s="262">
        <v>85</v>
      </c>
      <c r="BZ433" s="246" t="e">
        <f t="shared" si="1983"/>
        <v>#VALUE!</v>
      </c>
      <c r="CA433" s="246">
        <f t="shared" si="1984"/>
        <v>16</v>
      </c>
      <c r="CB433" s="246" t="e">
        <f t="shared" si="1985"/>
        <v>#VALUE!</v>
      </c>
      <c r="CC433" s="246" t="e">
        <f t="shared" si="1986"/>
        <v>#VALUE!</v>
      </c>
      <c r="CD433" s="246" t="e">
        <f t="shared" si="1987"/>
        <v>#VALUE!</v>
      </c>
      <c r="CE433" s="246" t="e">
        <f t="shared" si="1988"/>
        <v>#VALUE!</v>
      </c>
      <c r="CF433" s="246" t="e">
        <f t="shared" si="1989"/>
        <v>#VALUE!</v>
      </c>
      <c r="CG433" s="246" t="e">
        <f t="shared" si="1990"/>
        <v>#VALUE!</v>
      </c>
      <c r="CH433" s="246" t="e">
        <f t="shared" si="1991"/>
        <v>#VALUE!</v>
      </c>
      <c r="CI433" s="246" t="e">
        <f t="shared" si="1992"/>
        <v>#VALUE!</v>
      </c>
      <c r="CJ433" s="246" t="e">
        <f t="shared" si="1993"/>
        <v>#VALUE!</v>
      </c>
      <c r="CK433" s="246" t="e">
        <f t="shared" si="1994"/>
        <v>#VALUE!</v>
      </c>
      <c r="CL433" s="246" t="e">
        <f t="shared" si="1995"/>
        <v>#VALUE!</v>
      </c>
      <c r="CM433" s="246" t="e">
        <f t="shared" si="1996"/>
        <v>#VALUE!</v>
      </c>
      <c r="CN433" s="246" t="e">
        <f t="shared" si="1997"/>
        <v>#VALUE!</v>
      </c>
      <c r="CO433" s="263" t="str">
        <f t="shared" si="1998"/>
        <v>2023PEC AI 295</v>
      </c>
      <c r="CP433" s="246" t="e">
        <f t="shared" si="1999"/>
        <v>#VALUE!</v>
      </c>
      <c r="CQ433" s="211"/>
      <c r="CR433" s="246">
        <f t="shared" si="2000"/>
        <v>15</v>
      </c>
      <c r="CS433" s="246" t="e">
        <f t="shared" si="2001"/>
        <v>#VALUE!</v>
      </c>
      <c r="CT433" s="246" t="e">
        <f t="shared" si="2002"/>
        <v>#VALUE!</v>
      </c>
      <c r="CU433" s="246" t="e">
        <f t="shared" si="2003"/>
        <v>#VALUE!</v>
      </c>
      <c r="CV433" s="246" t="e">
        <f t="shared" si="2004"/>
        <v>#VALUE!</v>
      </c>
      <c r="CW433" s="246" t="e">
        <f t="shared" si="2005"/>
        <v>#VALUE!</v>
      </c>
      <c r="CX433" s="246" t="e">
        <f t="shared" si="2006"/>
        <v>#VALUE!</v>
      </c>
      <c r="CY433" s="246" t="e">
        <f t="shared" si="2007"/>
        <v>#VALUE!</v>
      </c>
      <c r="CZ433" s="246" t="e">
        <f t="shared" si="2008"/>
        <v>#VALUE!</v>
      </c>
      <c r="DA433" s="246" t="e">
        <f t="shared" si="2009"/>
        <v>#VALUE!</v>
      </c>
      <c r="DB433" s="246" t="e">
        <f t="shared" si="2010"/>
        <v>#VALUE!</v>
      </c>
      <c r="DC433" s="246" t="e">
        <f t="shared" si="2011"/>
        <v>#VALUE!</v>
      </c>
      <c r="DD433" s="246" t="e">
        <f t="shared" si="2012"/>
        <v>#VALUE!</v>
      </c>
      <c r="DE433" s="212"/>
      <c r="DF433" s="212" t="e">
        <f t="shared" si="2013"/>
        <v>#VALUE!</v>
      </c>
      <c r="DG433" s="212"/>
      <c r="DH433" s="212"/>
      <c r="DI433" s="212"/>
      <c r="DJ433" s="212"/>
      <c r="DK433" s="212"/>
      <c r="DL433" s="212"/>
      <c r="DM433" s="212"/>
      <c r="DN433" s="212"/>
      <c r="DO433" s="212"/>
      <c r="DP433" s="212"/>
      <c r="DQ433" s="212"/>
      <c r="DR433" s="264">
        <f t="shared" si="2014"/>
        <v>85</v>
      </c>
      <c r="DS433" s="241">
        <f t="shared" si="2015"/>
        <v>17</v>
      </c>
      <c r="DT433" s="212">
        <f t="shared" si="2016"/>
        <v>12</v>
      </c>
      <c r="DU433" s="212">
        <f t="shared" si="2017"/>
        <v>12</v>
      </c>
      <c r="DV433" s="212">
        <f t="shared" si="2018"/>
        <v>11</v>
      </c>
      <c r="DW433" s="212">
        <f t="shared" si="2019"/>
        <v>12</v>
      </c>
      <c r="DX433" s="264">
        <f t="shared" si="2020"/>
        <v>8</v>
      </c>
      <c r="DY433" s="265">
        <f t="shared" si="2021"/>
        <v>13</v>
      </c>
      <c r="DZ433" s="212">
        <f t="shared" si="2022"/>
        <v>85</v>
      </c>
      <c r="EA433" s="212">
        <f t="shared" si="2023"/>
        <v>17</v>
      </c>
      <c r="EB433" s="212">
        <f t="shared" si="2024"/>
        <v>12</v>
      </c>
      <c r="EC433" s="212">
        <f t="shared" ref="EC433:ED433" si="3189">IF(ISEVEN($B433),DT433,0)</f>
        <v>0</v>
      </c>
      <c r="ED433" s="212">
        <f t="shared" si="3189"/>
        <v>0</v>
      </c>
      <c r="EE433" s="212">
        <f t="shared" ref="EE433:EF433" si="3190">IF(ISODD($B433),DU433,0)</f>
        <v>12</v>
      </c>
      <c r="EF433" s="212">
        <f t="shared" si="3190"/>
        <v>11</v>
      </c>
      <c r="EG433" s="212">
        <f t="shared" si="2027"/>
        <v>0</v>
      </c>
      <c r="EH433" s="212">
        <f t="shared" si="2028"/>
        <v>12</v>
      </c>
      <c r="EI433" s="212">
        <f t="shared" ref="EI433:EJ433" si="3191">IF(ISEVEN($B433),DW433,0)</f>
        <v>0</v>
      </c>
      <c r="EJ433" s="212">
        <f t="shared" si="3191"/>
        <v>0</v>
      </c>
      <c r="EK433" s="264">
        <f t="shared" ref="EK433:EL433" si="3192">IF(ISODD($B433),DX433,0)</f>
        <v>8</v>
      </c>
      <c r="EL433" s="212">
        <f t="shared" si="3192"/>
        <v>13</v>
      </c>
      <c r="EM433" s="212">
        <f t="shared" si="2031"/>
        <v>0</v>
      </c>
      <c r="EN433" s="212"/>
      <c r="EO433" s="212"/>
      <c r="EP433" s="241">
        <f t="shared" si="2032"/>
        <v>17</v>
      </c>
      <c r="EQ433" s="212">
        <f t="shared" si="2033"/>
        <v>15</v>
      </c>
      <c r="ER433" s="212">
        <f t="shared" si="2034"/>
        <v>15</v>
      </c>
      <c r="ES433" s="212">
        <f t="shared" si="2035"/>
        <v>13</v>
      </c>
      <c r="ET433" s="264">
        <f t="shared" si="2036"/>
        <v>11</v>
      </c>
      <c r="EU433" s="212">
        <f t="shared" si="2037"/>
        <v>14</v>
      </c>
      <c r="EV433" s="212"/>
      <c r="EW433" s="212">
        <f t="shared" si="2038"/>
        <v>85</v>
      </c>
      <c r="EX433" s="212">
        <f t="shared" si="2039"/>
        <v>17</v>
      </c>
      <c r="EY433" s="212">
        <f t="shared" si="2040"/>
        <v>15</v>
      </c>
      <c r="EZ433" s="212">
        <f t="shared" ref="EZ433:FA433" si="3193">IF(ISEVEN($B433),EQ433,0)</f>
        <v>0</v>
      </c>
      <c r="FA433" s="212">
        <f t="shared" si="3193"/>
        <v>0</v>
      </c>
      <c r="FB433" s="212">
        <f t="shared" ref="FB433:FC433" si="3194">IF(ISODD($B433),ER433,0)</f>
        <v>15</v>
      </c>
      <c r="FC433" s="212">
        <f t="shared" si="3194"/>
        <v>13</v>
      </c>
      <c r="FD433" s="212">
        <f t="shared" si="2043"/>
        <v>0</v>
      </c>
      <c r="FE433" s="264">
        <f t="shared" si="2044"/>
        <v>11</v>
      </c>
      <c r="FF433" s="212">
        <f t="shared" ref="FF433:FG433" si="3195">IF(ISEVEN($B433),ET433,0)</f>
        <v>0</v>
      </c>
      <c r="FG433" s="212">
        <f t="shared" si="3195"/>
        <v>0</v>
      </c>
      <c r="FH433" s="212">
        <f t="shared" si="2046"/>
        <v>14</v>
      </c>
      <c r="FI433" s="212">
        <v>0</v>
      </c>
      <c r="FJ433" s="212">
        <v>0</v>
      </c>
      <c r="FK433" s="212"/>
      <c r="FL433" s="212"/>
      <c r="FM433" s="262">
        <v>85</v>
      </c>
    </row>
    <row r="434" spans="1:169" ht="15.75" customHeight="1" x14ac:dyDescent="0.2">
      <c r="A434" s="268">
        <v>421</v>
      </c>
      <c r="B434" s="248">
        <v>213423243424</v>
      </c>
      <c r="C434" s="248" t="s">
        <v>471</v>
      </c>
      <c r="D434" s="250"/>
      <c r="E434" s="267" t="s">
        <v>472</v>
      </c>
      <c r="F434" s="252">
        <f t="shared" si="1913"/>
        <v>2</v>
      </c>
      <c r="G434" s="252">
        <f t="shared" si="1914"/>
        <v>2</v>
      </c>
      <c r="H434" s="252">
        <f t="shared" si="1915"/>
        <v>2</v>
      </c>
      <c r="I434" s="252">
        <f t="shared" si="1916"/>
        <v>2</v>
      </c>
      <c r="J434" s="252">
        <f t="shared" si="1917"/>
        <v>2</v>
      </c>
      <c r="K434" s="252">
        <f t="shared" si="1918"/>
        <v>0</v>
      </c>
      <c r="L434" s="252">
        <f t="shared" si="1919"/>
        <v>0</v>
      </c>
      <c r="M434" s="252">
        <f t="shared" si="1920"/>
        <v>0</v>
      </c>
      <c r="N434" s="252">
        <f t="shared" si="1921"/>
        <v>0</v>
      </c>
      <c r="O434" s="253">
        <f t="shared" si="1922"/>
        <v>0</v>
      </c>
      <c r="P434" s="252">
        <f t="shared" si="1923"/>
        <v>0</v>
      </c>
      <c r="Q434" s="252">
        <f t="shared" si="1924"/>
        <v>0</v>
      </c>
      <c r="R434" s="252">
        <f t="shared" si="1925"/>
        <v>0</v>
      </c>
      <c r="S434" s="254">
        <f t="shared" si="1926"/>
        <v>0</v>
      </c>
      <c r="T434" s="255">
        <f t="shared" si="1927"/>
        <v>4</v>
      </c>
      <c r="U434" s="252">
        <f t="shared" si="1928"/>
        <v>7</v>
      </c>
      <c r="V434" s="252">
        <f t="shared" si="1929"/>
        <v>0</v>
      </c>
      <c r="W434" s="252">
        <f t="shared" si="1930"/>
        <v>0</v>
      </c>
      <c r="X434" s="254">
        <f t="shared" si="1931"/>
        <v>0</v>
      </c>
      <c r="Y434" s="256">
        <f t="shared" si="1932"/>
        <v>3</v>
      </c>
      <c r="Z434" s="252">
        <f t="shared" si="1933"/>
        <v>8</v>
      </c>
      <c r="AA434" s="252">
        <f t="shared" si="1934"/>
        <v>0</v>
      </c>
      <c r="AB434" s="252">
        <f t="shared" si="1935"/>
        <v>0</v>
      </c>
      <c r="AC434" s="254">
        <f t="shared" si="1936"/>
        <v>0</v>
      </c>
      <c r="AD434" s="255">
        <f t="shared" si="1937"/>
        <v>3</v>
      </c>
      <c r="AE434" s="252">
        <f t="shared" si="1938"/>
        <v>0</v>
      </c>
      <c r="AF434" s="252">
        <f t="shared" si="1939"/>
        <v>0</v>
      </c>
      <c r="AG434" s="252">
        <f t="shared" si="1940"/>
        <v>0</v>
      </c>
      <c r="AH434" s="254">
        <f t="shared" si="1941"/>
        <v>0</v>
      </c>
      <c r="AI434" s="257">
        <f t="shared" si="1942"/>
        <v>4</v>
      </c>
      <c r="AJ434" s="252">
        <f t="shared" si="1943"/>
        <v>0</v>
      </c>
      <c r="AK434" s="252">
        <f t="shared" si="1944"/>
        <v>0</v>
      </c>
      <c r="AL434" s="252">
        <f t="shared" si="1945"/>
        <v>0</v>
      </c>
      <c r="AM434" s="254">
        <f t="shared" si="1946"/>
        <v>0</v>
      </c>
      <c r="AN434" s="257">
        <f t="shared" si="1947"/>
        <v>4</v>
      </c>
      <c r="AO434" s="252">
        <f t="shared" si="1948"/>
        <v>8</v>
      </c>
      <c r="AP434" s="252">
        <f t="shared" si="1949"/>
        <v>0</v>
      </c>
      <c r="AQ434" s="252">
        <f t="shared" si="1950"/>
        <v>0</v>
      </c>
      <c r="AR434" s="254">
        <f t="shared" si="1951"/>
        <v>0</v>
      </c>
      <c r="AS434" s="257">
        <f t="shared" si="1952"/>
        <v>3</v>
      </c>
      <c r="AT434" s="252">
        <f t="shared" si="1953"/>
        <v>0</v>
      </c>
      <c r="AU434" s="252">
        <f t="shared" si="1954"/>
        <v>0</v>
      </c>
      <c r="AV434" s="252">
        <f t="shared" si="1955"/>
        <v>0</v>
      </c>
      <c r="AW434" s="254">
        <f t="shared" si="1956"/>
        <v>0</v>
      </c>
      <c r="AX434" s="258">
        <f t="shared" si="1957"/>
        <v>4</v>
      </c>
      <c r="AY434" s="252">
        <f t="shared" si="1958"/>
        <v>8</v>
      </c>
      <c r="AZ434" s="252">
        <f t="shared" si="1959"/>
        <v>0</v>
      </c>
      <c r="BA434" s="252">
        <f t="shared" si="1960"/>
        <v>0</v>
      </c>
      <c r="BB434" s="254">
        <f t="shared" si="1961"/>
        <v>0</v>
      </c>
      <c r="BC434" s="257">
        <f t="shared" si="1962"/>
        <v>3</v>
      </c>
      <c r="BD434" s="259">
        <f t="shared" si="1963"/>
        <v>2</v>
      </c>
      <c r="BE434" s="252">
        <f t="shared" si="1964"/>
        <v>0</v>
      </c>
      <c r="BF434" s="252">
        <f t="shared" si="1965"/>
        <v>0</v>
      </c>
      <c r="BG434" s="254">
        <f t="shared" si="1966"/>
        <v>0</v>
      </c>
      <c r="BH434" s="257">
        <f t="shared" si="1967"/>
        <v>3</v>
      </c>
      <c r="BI434" s="252">
        <f t="shared" si="1968"/>
        <v>0</v>
      </c>
      <c r="BJ434" s="252">
        <f t="shared" si="1969"/>
        <v>0</v>
      </c>
      <c r="BK434" s="252">
        <f t="shared" si="1970"/>
        <v>0</v>
      </c>
      <c r="BL434" s="254">
        <f t="shared" si="1971"/>
        <v>0</v>
      </c>
      <c r="BM434" s="260">
        <f t="shared" si="1972"/>
        <v>4</v>
      </c>
      <c r="BN434" s="252">
        <f t="shared" si="1973"/>
        <v>0</v>
      </c>
      <c r="BO434" s="252">
        <f t="shared" si="1974"/>
        <v>0</v>
      </c>
      <c r="BP434" s="252">
        <f t="shared" si="1975"/>
        <v>0</v>
      </c>
      <c r="BQ434" s="254">
        <f t="shared" si="1976"/>
        <v>0</v>
      </c>
      <c r="BR434" s="261">
        <f t="shared" si="1977"/>
        <v>4</v>
      </c>
      <c r="BS434" s="252">
        <f t="shared" si="1978"/>
        <v>8</v>
      </c>
      <c r="BT434" s="252">
        <f t="shared" si="1979"/>
        <v>0</v>
      </c>
      <c r="BU434" s="252">
        <f t="shared" si="1980"/>
        <v>0</v>
      </c>
      <c r="BV434" s="254">
        <f t="shared" si="1981"/>
        <v>0</v>
      </c>
      <c r="BW434" s="261">
        <f t="shared" si="1982"/>
        <v>3</v>
      </c>
      <c r="BX434" s="262">
        <v>51</v>
      </c>
      <c r="BY434" s="262">
        <v>51</v>
      </c>
      <c r="BZ434" s="246" t="e">
        <f t="shared" si="1983"/>
        <v>#VALUE!</v>
      </c>
      <c r="CA434" s="246">
        <f t="shared" si="1984"/>
        <v>20</v>
      </c>
      <c r="CB434" s="246" t="e">
        <f t="shared" si="1985"/>
        <v>#VALUE!</v>
      </c>
      <c r="CC434" s="246" t="e">
        <f t="shared" si="1986"/>
        <v>#VALUE!</v>
      </c>
      <c r="CD434" s="246" t="e">
        <f t="shared" si="1987"/>
        <v>#VALUE!</v>
      </c>
      <c r="CE434" s="246" t="e">
        <f t="shared" si="1988"/>
        <v>#VALUE!</v>
      </c>
      <c r="CF434" s="246" t="e">
        <f t="shared" si="1989"/>
        <v>#VALUE!</v>
      </c>
      <c r="CG434" s="246" t="e">
        <f t="shared" si="1990"/>
        <v>#VALUE!</v>
      </c>
      <c r="CH434" s="246" t="e">
        <f t="shared" si="1991"/>
        <v>#VALUE!</v>
      </c>
      <c r="CI434" s="246" t="e">
        <f t="shared" si="1992"/>
        <v>#VALUE!</v>
      </c>
      <c r="CJ434" s="246" t="e">
        <f t="shared" si="1993"/>
        <v>#VALUE!</v>
      </c>
      <c r="CK434" s="246" t="e">
        <f t="shared" si="1994"/>
        <v>#VALUE!</v>
      </c>
      <c r="CL434" s="246" t="e">
        <f t="shared" si="1995"/>
        <v>#VALUE!</v>
      </c>
      <c r="CM434" s="246" t="e">
        <f t="shared" si="1996"/>
        <v>#VALUE!</v>
      </c>
      <c r="CN434" s="246" t="e">
        <f t="shared" si="1997"/>
        <v>#VALUE!</v>
      </c>
      <c r="CO434" s="263" t="str">
        <f t="shared" si="1998"/>
        <v>2023PEC AI 296</v>
      </c>
      <c r="CP434" s="246" t="e">
        <f t="shared" si="1999"/>
        <v>#VALUE!</v>
      </c>
      <c r="CQ434" s="211"/>
      <c r="CR434" s="246">
        <f t="shared" si="2000"/>
        <v>20</v>
      </c>
      <c r="CS434" s="246" t="e">
        <f t="shared" si="2001"/>
        <v>#VALUE!</v>
      </c>
      <c r="CT434" s="246" t="e">
        <f t="shared" si="2002"/>
        <v>#VALUE!</v>
      </c>
      <c r="CU434" s="246" t="e">
        <f t="shared" si="2003"/>
        <v>#VALUE!</v>
      </c>
      <c r="CV434" s="246" t="e">
        <f t="shared" si="2004"/>
        <v>#VALUE!</v>
      </c>
      <c r="CW434" s="246" t="e">
        <f t="shared" si="2005"/>
        <v>#VALUE!</v>
      </c>
      <c r="CX434" s="246" t="e">
        <f t="shared" si="2006"/>
        <v>#VALUE!</v>
      </c>
      <c r="CY434" s="246" t="e">
        <f t="shared" si="2007"/>
        <v>#VALUE!</v>
      </c>
      <c r="CZ434" s="246" t="e">
        <f t="shared" si="2008"/>
        <v>#VALUE!</v>
      </c>
      <c r="DA434" s="246" t="e">
        <f t="shared" si="2009"/>
        <v>#VALUE!</v>
      </c>
      <c r="DB434" s="246" t="e">
        <f t="shared" si="2010"/>
        <v>#VALUE!</v>
      </c>
      <c r="DC434" s="246" t="e">
        <f t="shared" si="2011"/>
        <v>#VALUE!</v>
      </c>
      <c r="DD434" s="246" t="e">
        <f t="shared" si="2012"/>
        <v>#VALUE!</v>
      </c>
      <c r="DE434" s="212"/>
      <c r="DF434" s="212" t="e">
        <f t="shared" si="2013"/>
        <v>#VALUE!</v>
      </c>
      <c r="DG434" s="212"/>
      <c r="DH434" s="212"/>
      <c r="DI434" s="212"/>
      <c r="DJ434" s="212"/>
      <c r="DK434" s="212"/>
      <c r="DL434" s="212"/>
      <c r="DM434" s="212"/>
      <c r="DN434" s="212"/>
      <c r="DO434" s="212"/>
      <c r="DP434" s="212"/>
      <c r="DQ434" s="212"/>
      <c r="DR434" s="264">
        <f t="shared" si="2014"/>
        <v>51</v>
      </c>
      <c r="DS434" s="241">
        <f t="shared" si="2015"/>
        <v>10</v>
      </c>
      <c r="DT434" s="212">
        <f t="shared" si="2016"/>
        <v>7</v>
      </c>
      <c r="DU434" s="212">
        <f t="shared" si="2017"/>
        <v>8</v>
      </c>
      <c r="DV434" s="212">
        <f t="shared" si="2018"/>
        <v>8</v>
      </c>
      <c r="DW434" s="212">
        <f t="shared" si="2019"/>
        <v>8</v>
      </c>
      <c r="DX434" s="264">
        <f t="shared" si="2020"/>
        <v>2</v>
      </c>
      <c r="DY434" s="265">
        <f t="shared" si="2021"/>
        <v>8</v>
      </c>
      <c r="DZ434" s="212">
        <f t="shared" si="2022"/>
        <v>51</v>
      </c>
      <c r="EA434" s="212">
        <f t="shared" si="2023"/>
        <v>10</v>
      </c>
      <c r="EB434" s="212">
        <f t="shared" si="2024"/>
        <v>0</v>
      </c>
      <c r="EC434" s="212">
        <f t="shared" ref="EC434:ED434" si="3196">IF(ISEVEN($B434),DT434,0)</f>
        <v>7</v>
      </c>
      <c r="ED434" s="212">
        <f t="shared" si="3196"/>
        <v>8</v>
      </c>
      <c r="EE434" s="212">
        <f t="shared" ref="EE434:EF434" si="3197">IF(ISODD($B434),DU434,0)</f>
        <v>0</v>
      </c>
      <c r="EF434" s="212">
        <f t="shared" si="3197"/>
        <v>0</v>
      </c>
      <c r="EG434" s="212">
        <f t="shared" si="2027"/>
        <v>8</v>
      </c>
      <c r="EH434" s="212">
        <f t="shared" si="2028"/>
        <v>0</v>
      </c>
      <c r="EI434" s="212">
        <f t="shared" ref="EI434:EJ434" si="3198">IF(ISEVEN($B434),DW434,0)</f>
        <v>8</v>
      </c>
      <c r="EJ434" s="264">
        <f t="shared" si="3198"/>
        <v>2</v>
      </c>
      <c r="EK434" s="212">
        <f t="shared" ref="EK434:EL434" si="3199">IF(ISODD($B434),DX434,0)</f>
        <v>0</v>
      </c>
      <c r="EL434" s="212">
        <f t="shared" si="3199"/>
        <v>0</v>
      </c>
      <c r="EM434" s="212">
        <f t="shared" si="2031"/>
        <v>8</v>
      </c>
      <c r="EN434" s="212"/>
      <c r="EO434" s="212"/>
      <c r="EP434" s="241">
        <f t="shared" si="2032"/>
        <v>10</v>
      </c>
      <c r="EQ434" s="212">
        <f t="shared" si="2033"/>
        <v>9</v>
      </c>
      <c r="ER434" s="212">
        <f t="shared" si="2034"/>
        <v>9</v>
      </c>
      <c r="ES434" s="212">
        <f t="shared" si="2035"/>
        <v>9</v>
      </c>
      <c r="ET434" s="264">
        <f t="shared" si="2036"/>
        <v>6</v>
      </c>
      <c r="EU434" s="212">
        <f t="shared" si="2037"/>
        <v>8</v>
      </c>
      <c r="EV434" s="212"/>
      <c r="EW434" s="212">
        <f t="shared" si="2038"/>
        <v>51</v>
      </c>
      <c r="EX434" s="212">
        <f t="shared" si="2039"/>
        <v>10</v>
      </c>
      <c r="EY434" s="212">
        <f t="shared" si="2040"/>
        <v>0</v>
      </c>
      <c r="EZ434" s="212">
        <f t="shared" ref="EZ434:FA434" si="3200">IF(ISEVEN($B434),EQ434,0)</f>
        <v>9</v>
      </c>
      <c r="FA434" s="212">
        <f t="shared" si="3200"/>
        <v>9</v>
      </c>
      <c r="FB434" s="212">
        <f t="shared" ref="FB434:FC434" si="3201">IF(ISODD($B434),ER434,0)</f>
        <v>0</v>
      </c>
      <c r="FC434" s="212">
        <f t="shared" si="3201"/>
        <v>0</v>
      </c>
      <c r="FD434" s="212">
        <f t="shared" si="2043"/>
        <v>9</v>
      </c>
      <c r="FE434" s="212">
        <f t="shared" si="2044"/>
        <v>0</v>
      </c>
      <c r="FF434" s="264">
        <f t="shared" ref="FF434:FG434" si="3202">IF(ISEVEN($B434),ET434,0)</f>
        <v>6</v>
      </c>
      <c r="FG434" s="212">
        <f t="shared" si="3202"/>
        <v>8</v>
      </c>
      <c r="FH434" s="212">
        <f t="shared" si="2046"/>
        <v>0</v>
      </c>
      <c r="FI434" s="212">
        <v>0</v>
      </c>
      <c r="FJ434" s="212">
        <v>0</v>
      </c>
      <c r="FK434" s="212"/>
      <c r="FL434" s="212"/>
      <c r="FM434" s="262">
        <v>51</v>
      </c>
    </row>
    <row r="435" spans="1:169" ht="15.75" customHeight="1" x14ac:dyDescent="0.2">
      <c r="A435" s="247">
        <v>422</v>
      </c>
      <c r="B435" s="266">
        <v>213423243425</v>
      </c>
      <c r="C435" s="249" t="s">
        <v>475</v>
      </c>
      <c r="D435" s="250"/>
      <c r="E435" s="251" t="s">
        <v>474</v>
      </c>
      <c r="F435" s="252">
        <f t="shared" si="1913"/>
        <v>2</v>
      </c>
      <c r="G435" s="252">
        <f t="shared" si="1914"/>
        <v>2</v>
      </c>
      <c r="H435" s="252">
        <f t="shared" si="1915"/>
        <v>2</v>
      </c>
      <c r="I435" s="252">
        <f t="shared" si="1916"/>
        <v>2</v>
      </c>
      <c r="J435" s="252">
        <f t="shared" si="1917"/>
        <v>2</v>
      </c>
      <c r="K435" s="252">
        <f t="shared" si="1918"/>
        <v>2</v>
      </c>
      <c r="L435" s="252">
        <f t="shared" si="1919"/>
        <v>2</v>
      </c>
      <c r="M435" s="252">
        <f t="shared" si="1920"/>
        <v>2</v>
      </c>
      <c r="N435" s="252">
        <f t="shared" si="1921"/>
        <v>2</v>
      </c>
      <c r="O435" s="253">
        <f t="shared" si="1922"/>
        <v>0</v>
      </c>
      <c r="P435" s="252">
        <f t="shared" si="1923"/>
        <v>13</v>
      </c>
      <c r="Q435" s="252">
        <f t="shared" si="1924"/>
        <v>0</v>
      </c>
      <c r="R435" s="252">
        <f t="shared" si="1925"/>
        <v>0</v>
      </c>
      <c r="S435" s="254">
        <f t="shared" si="1926"/>
        <v>0</v>
      </c>
      <c r="T435" s="255">
        <f t="shared" si="1927"/>
        <v>3</v>
      </c>
      <c r="U435" s="252">
        <f t="shared" si="1928"/>
        <v>0</v>
      </c>
      <c r="V435" s="252">
        <f t="shared" si="1929"/>
        <v>0</v>
      </c>
      <c r="W435" s="252">
        <f t="shared" si="1930"/>
        <v>0</v>
      </c>
      <c r="X435" s="254">
        <f t="shared" si="1931"/>
        <v>0</v>
      </c>
      <c r="Y435" s="256">
        <f t="shared" si="1932"/>
        <v>4</v>
      </c>
      <c r="Z435" s="252">
        <f t="shared" si="1933"/>
        <v>0</v>
      </c>
      <c r="AA435" s="252">
        <f t="shared" si="1934"/>
        <v>0</v>
      </c>
      <c r="AB435" s="252">
        <f t="shared" si="1935"/>
        <v>0</v>
      </c>
      <c r="AC435" s="254">
        <f t="shared" si="1936"/>
        <v>0</v>
      </c>
      <c r="AD435" s="255">
        <f t="shared" si="1937"/>
        <v>4</v>
      </c>
      <c r="AE435" s="252">
        <f t="shared" si="1938"/>
        <v>13</v>
      </c>
      <c r="AF435" s="252">
        <f t="shared" si="1939"/>
        <v>0</v>
      </c>
      <c r="AG435" s="252">
        <f t="shared" si="1940"/>
        <v>0</v>
      </c>
      <c r="AH435" s="254">
        <f t="shared" si="1941"/>
        <v>0</v>
      </c>
      <c r="AI435" s="257">
        <f t="shared" si="1942"/>
        <v>3</v>
      </c>
      <c r="AJ435" s="252">
        <f t="shared" si="1943"/>
        <v>11</v>
      </c>
      <c r="AK435" s="252">
        <f t="shared" si="1944"/>
        <v>0</v>
      </c>
      <c r="AL435" s="252">
        <f t="shared" si="1945"/>
        <v>0</v>
      </c>
      <c r="AM435" s="254">
        <f t="shared" si="1946"/>
        <v>0</v>
      </c>
      <c r="AN435" s="257">
        <f t="shared" si="1947"/>
        <v>3</v>
      </c>
      <c r="AO435" s="252">
        <f t="shared" si="1948"/>
        <v>0</v>
      </c>
      <c r="AP435" s="252">
        <f t="shared" si="1949"/>
        <v>0</v>
      </c>
      <c r="AQ435" s="252">
        <f t="shared" si="1950"/>
        <v>0</v>
      </c>
      <c r="AR435" s="254">
        <f t="shared" si="1951"/>
        <v>0</v>
      </c>
      <c r="AS435" s="257">
        <f t="shared" si="1952"/>
        <v>4</v>
      </c>
      <c r="AT435" s="252">
        <f t="shared" si="1953"/>
        <v>13</v>
      </c>
      <c r="AU435" s="252">
        <f t="shared" si="1954"/>
        <v>0</v>
      </c>
      <c r="AV435" s="252">
        <f t="shared" si="1955"/>
        <v>0</v>
      </c>
      <c r="AW435" s="254">
        <f t="shared" si="1956"/>
        <v>0</v>
      </c>
      <c r="AX435" s="258">
        <f t="shared" si="1957"/>
        <v>3</v>
      </c>
      <c r="AY435" s="252">
        <f t="shared" si="1958"/>
        <v>0</v>
      </c>
      <c r="AZ435" s="252">
        <f t="shared" si="1959"/>
        <v>0</v>
      </c>
      <c r="BA435" s="252">
        <f t="shared" si="1960"/>
        <v>0</v>
      </c>
      <c r="BB435" s="254">
        <f t="shared" si="1961"/>
        <v>0</v>
      </c>
      <c r="BC435" s="257">
        <f t="shared" si="1962"/>
        <v>4</v>
      </c>
      <c r="BD435" s="252">
        <f t="shared" si="1963"/>
        <v>0</v>
      </c>
      <c r="BE435" s="252">
        <f t="shared" si="1964"/>
        <v>0</v>
      </c>
      <c r="BF435" s="252">
        <f t="shared" si="1965"/>
        <v>0</v>
      </c>
      <c r="BG435" s="254">
        <f t="shared" si="1966"/>
        <v>0</v>
      </c>
      <c r="BH435" s="257">
        <f t="shared" si="1967"/>
        <v>4</v>
      </c>
      <c r="BI435" s="259">
        <f t="shared" si="1968"/>
        <v>7</v>
      </c>
      <c r="BJ435" s="252">
        <f t="shared" si="1969"/>
        <v>0</v>
      </c>
      <c r="BK435" s="252">
        <f t="shared" si="1970"/>
        <v>0</v>
      </c>
      <c r="BL435" s="254">
        <f t="shared" si="1971"/>
        <v>0</v>
      </c>
      <c r="BM435" s="260">
        <f t="shared" si="1972"/>
        <v>3</v>
      </c>
      <c r="BN435" s="252">
        <f t="shared" si="1973"/>
        <v>13</v>
      </c>
      <c r="BO435" s="252">
        <f t="shared" si="1974"/>
        <v>0</v>
      </c>
      <c r="BP435" s="252">
        <f t="shared" si="1975"/>
        <v>0</v>
      </c>
      <c r="BQ435" s="254">
        <f t="shared" si="1976"/>
        <v>0</v>
      </c>
      <c r="BR435" s="261">
        <f t="shared" si="1977"/>
        <v>3</v>
      </c>
      <c r="BS435" s="252">
        <f t="shared" si="1978"/>
        <v>0</v>
      </c>
      <c r="BT435" s="252">
        <f t="shared" si="1979"/>
        <v>0</v>
      </c>
      <c r="BU435" s="252">
        <f t="shared" si="1980"/>
        <v>0</v>
      </c>
      <c r="BV435" s="254">
        <f t="shared" si="1981"/>
        <v>0</v>
      </c>
      <c r="BW435" s="261">
        <f t="shared" si="1982"/>
        <v>4</v>
      </c>
      <c r="BX435" s="262">
        <v>88</v>
      </c>
      <c r="BY435" s="262">
        <v>88</v>
      </c>
      <c r="BZ435" s="246" t="e">
        <f t="shared" si="1983"/>
        <v>#VALUE!</v>
      </c>
      <c r="CA435" s="246">
        <f t="shared" si="1984"/>
        <v>20</v>
      </c>
      <c r="CB435" s="246" t="e">
        <f t="shared" si="1985"/>
        <v>#VALUE!</v>
      </c>
      <c r="CC435" s="246" t="e">
        <f t="shared" si="1986"/>
        <v>#VALUE!</v>
      </c>
      <c r="CD435" s="246" t="e">
        <f t="shared" si="1987"/>
        <v>#VALUE!</v>
      </c>
      <c r="CE435" s="246" t="e">
        <f t="shared" si="1988"/>
        <v>#VALUE!</v>
      </c>
      <c r="CF435" s="246" t="e">
        <f t="shared" si="1989"/>
        <v>#VALUE!</v>
      </c>
      <c r="CG435" s="246" t="e">
        <f t="shared" si="1990"/>
        <v>#VALUE!</v>
      </c>
      <c r="CH435" s="246" t="e">
        <f t="shared" si="1991"/>
        <v>#VALUE!</v>
      </c>
      <c r="CI435" s="246" t="e">
        <f t="shared" si="1992"/>
        <v>#VALUE!</v>
      </c>
      <c r="CJ435" s="246" t="e">
        <f t="shared" si="1993"/>
        <v>#VALUE!</v>
      </c>
      <c r="CK435" s="246" t="e">
        <f t="shared" si="1994"/>
        <v>#VALUE!</v>
      </c>
      <c r="CL435" s="246" t="e">
        <f t="shared" si="1995"/>
        <v>#VALUE!</v>
      </c>
      <c r="CM435" s="246" t="e">
        <f t="shared" si="1996"/>
        <v>#VALUE!</v>
      </c>
      <c r="CN435" s="246" t="e">
        <f t="shared" si="1997"/>
        <v>#VALUE!</v>
      </c>
      <c r="CO435" s="263" t="str">
        <f t="shared" si="1998"/>
        <v>2023PEC AI 298</v>
      </c>
      <c r="CP435" s="246" t="e">
        <f t="shared" si="1999"/>
        <v>#VALUE!</v>
      </c>
      <c r="CQ435" s="211"/>
      <c r="CR435" s="246">
        <f t="shared" si="2000"/>
        <v>20</v>
      </c>
      <c r="CS435" s="246" t="e">
        <f t="shared" si="2001"/>
        <v>#VALUE!</v>
      </c>
      <c r="CT435" s="246" t="e">
        <f t="shared" si="2002"/>
        <v>#VALUE!</v>
      </c>
      <c r="CU435" s="246" t="e">
        <f t="shared" si="2003"/>
        <v>#VALUE!</v>
      </c>
      <c r="CV435" s="246" t="e">
        <f t="shared" si="2004"/>
        <v>#VALUE!</v>
      </c>
      <c r="CW435" s="246" t="e">
        <f t="shared" si="2005"/>
        <v>#VALUE!</v>
      </c>
      <c r="CX435" s="246" t="e">
        <f t="shared" si="2006"/>
        <v>#VALUE!</v>
      </c>
      <c r="CY435" s="246" t="e">
        <f t="shared" si="2007"/>
        <v>#VALUE!</v>
      </c>
      <c r="CZ435" s="246" t="e">
        <f t="shared" si="2008"/>
        <v>#VALUE!</v>
      </c>
      <c r="DA435" s="246" t="e">
        <f t="shared" si="2009"/>
        <v>#VALUE!</v>
      </c>
      <c r="DB435" s="246" t="e">
        <f t="shared" si="2010"/>
        <v>#VALUE!</v>
      </c>
      <c r="DC435" s="246" t="e">
        <f t="shared" si="2011"/>
        <v>#VALUE!</v>
      </c>
      <c r="DD435" s="246" t="e">
        <f t="shared" si="2012"/>
        <v>#VALUE!</v>
      </c>
      <c r="DE435" s="212"/>
      <c r="DF435" s="212" t="e">
        <f t="shared" si="2013"/>
        <v>#VALUE!</v>
      </c>
      <c r="DG435" s="212"/>
      <c r="DH435" s="212"/>
      <c r="DI435" s="212"/>
      <c r="DJ435" s="212"/>
      <c r="DK435" s="212"/>
      <c r="DL435" s="212"/>
      <c r="DM435" s="212"/>
      <c r="DN435" s="212"/>
      <c r="DO435" s="212"/>
      <c r="DP435" s="212"/>
      <c r="DQ435" s="212"/>
      <c r="DR435" s="264">
        <f t="shared" si="2014"/>
        <v>88</v>
      </c>
      <c r="DS435" s="241">
        <f t="shared" si="2015"/>
        <v>18</v>
      </c>
      <c r="DT435" s="212">
        <f t="shared" si="2016"/>
        <v>13</v>
      </c>
      <c r="DU435" s="212">
        <f t="shared" si="2017"/>
        <v>13</v>
      </c>
      <c r="DV435" s="212">
        <f t="shared" si="2018"/>
        <v>11</v>
      </c>
      <c r="DW435" s="212">
        <f t="shared" si="2019"/>
        <v>13</v>
      </c>
      <c r="DX435" s="264">
        <f t="shared" si="2020"/>
        <v>7</v>
      </c>
      <c r="DY435" s="265">
        <f t="shared" si="2021"/>
        <v>13</v>
      </c>
      <c r="DZ435" s="212">
        <f t="shared" si="2022"/>
        <v>88</v>
      </c>
      <c r="EA435" s="212">
        <f t="shared" si="2023"/>
        <v>18</v>
      </c>
      <c r="EB435" s="212">
        <f t="shared" si="2024"/>
        <v>13</v>
      </c>
      <c r="EC435" s="212">
        <f t="shared" ref="EC435:ED435" si="3203">IF(ISEVEN($B435),DT435,0)</f>
        <v>0</v>
      </c>
      <c r="ED435" s="212">
        <f t="shared" si="3203"/>
        <v>0</v>
      </c>
      <c r="EE435" s="212">
        <f t="shared" ref="EE435:EF435" si="3204">IF(ISODD($B435),DU435,0)</f>
        <v>13</v>
      </c>
      <c r="EF435" s="212">
        <f t="shared" si="3204"/>
        <v>11</v>
      </c>
      <c r="EG435" s="212">
        <f t="shared" si="2027"/>
        <v>0</v>
      </c>
      <c r="EH435" s="212">
        <f t="shared" si="2028"/>
        <v>13</v>
      </c>
      <c r="EI435" s="212">
        <f t="shared" ref="EI435:EJ435" si="3205">IF(ISEVEN($B435),DW435,0)</f>
        <v>0</v>
      </c>
      <c r="EJ435" s="212">
        <f t="shared" si="3205"/>
        <v>0</v>
      </c>
      <c r="EK435" s="264">
        <f t="shared" ref="EK435:EL435" si="3206">IF(ISODD($B435),DX435,0)</f>
        <v>7</v>
      </c>
      <c r="EL435" s="212">
        <f t="shared" si="3206"/>
        <v>13</v>
      </c>
      <c r="EM435" s="212">
        <f t="shared" si="2031"/>
        <v>0</v>
      </c>
      <c r="EN435" s="212"/>
      <c r="EO435" s="212"/>
      <c r="EP435" s="241">
        <f t="shared" si="2032"/>
        <v>18</v>
      </c>
      <c r="EQ435" s="212">
        <f t="shared" si="2033"/>
        <v>15</v>
      </c>
      <c r="ER435" s="212">
        <f t="shared" si="2034"/>
        <v>15</v>
      </c>
      <c r="ES435" s="212">
        <f t="shared" si="2035"/>
        <v>14</v>
      </c>
      <c r="ET435" s="264">
        <f t="shared" si="2036"/>
        <v>12</v>
      </c>
      <c r="EU435" s="212">
        <f t="shared" si="2037"/>
        <v>14</v>
      </c>
      <c r="EV435" s="212"/>
      <c r="EW435" s="212">
        <f t="shared" si="2038"/>
        <v>88</v>
      </c>
      <c r="EX435" s="212">
        <f t="shared" si="2039"/>
        <v>18</v>
      </c>
      <c r="EY435" s="212">
        <f t="shared" si="2040"/>
        <v>15</v>
      </c>
      <c r="EZ435" s="212">
        <f t="shared" ref="EZ435:FA435" si="3207">IF(ISEVEN($B435),EQ435,0)</f>
        <v>0</v>
      </c>
      <c r="FA435" s="212">
        <f t="shared" si="3207"/>
        <v>0</v>
      </c>
      <c r="FB435" s="212">
        <f t="shared" ref="FB435:FC435" si="3208">IF(ISODD($B435),ER435,0)</f>
        <v>15</v>
      </c>
      <c r="FC435" s="212">
        <f t="shared" si="3208"/>
        <v>14</v>
      </c>
      <c r="FD435" s="212">
        <f t="shared" si="2043"/>
        <v>0</v>
      </c>
      <c r="FE435" s="264">
        <f t="shared" si="2044"/>
        <v>12</v>
      </c>
      <c r="FF435" s="212">
        <f t="shared" ref="FF435:FG435" si="3209">IF(ISEVEN($B435),ET435,0)</f>
        <v>0</v>
      </c>
      <c r="FG435" s="212">
        <f t="shared" si="3209"/>
        <v>0</v>
      </c>
      <c r="FH435" s="212">
        <f t="shared" si="2046"/>
        <v>14</v>
      </c>
      <c r="FI435" s="212">
        <v>0</v>
      </c>
      <c r="FJ435" s="212">
        <v>0</v>
      </c>
      <c r="FK435" s="212"/>
      <c r="FL435" s="212"/>
      <c r="FM435" s="262">
        <v>88</v>
      </c>
    </row>
    <row r="436" spans="1:169" ht="15.75" customHeight="1" x14ac:dyDescent="0.2">
      <c r="A436" s="268">
        <v>423</v>
      </c>
      <c r="B436" s="266">
        <v>213423243426</v>
      </c>
      <c r="C436" s="266" t="s">
        <v>397</v>
      </c>
      <c r="D436" s="250"/>
      <c r="E436" s="267" t="s">
        <v>398</v>
      </c>
      <c r="F436" s="252">
        <f t="shared" si="1913"/>
        <v>2</v>
      </c>
      <c r="G436" s="252">
        <f t="shared" si="1914"/>
        <v>2</v>
      </c>
      <c r="H436" s="252">
        <f t="shared" si="1915"/>
        <v>2</v>
      </c>
      <c r="I436" s="252">
        <f t="shared" si="1916"/>
        <v>0</v>
      </c>
      <c r="J436" s="252">
        <f t="shared" si="1917"/>
        <v>0</v>
      </c>
      <c r="K436" s="252">
        <f t="shared" si="1918"/>
        <v>0</v>
      </c>
      <c r="L436" s="252">
        <f t="shared" si="1919"/>
        <v>0</v>
      </c>
      <c r="M436" s="252">
        <f t="shared" si="1920"/>
        <v>0</v>
      </c>
      <c r="N436" s="252">
        <f t="shared" si="1921"/>
        <v>0</v>
      </c>
      <c r="O436" s="253">
        <f t="shared" si="1922"/>
        <v>0</v>
      </c>
      <c r="P436" s="252">
        <f t="shared" si="1923"/>
        <v>0</v>
      </c>
      <c r="Q436" s="252">
        <f t="shared" si="1924"/>
        <v>0</v>
      </c>
      <c r="R436" s="252">
        <f t="shared" si="1925"/>
        <v>0</v>
      </c>
      <c r="S436" s="254">
        <f t="shared" si="1926"/>
        <v>0</v>
      </c>
      <c r="T436" s="255">
        <f t="shared" si="1927"/>
        <v>4</v>
      </c>
      <c r="U436" s="252">
        <f t="shared" si="1928"/>
        <v>4</v>
      </c>
      <c r="V436" s="252">
        <f t="shared" si="1929"/>
        <v>0</v>
      </c>
      <c r="W436" s="252">
        <f t="shared" si="1930"/>
        <v>0</v>
      </c>
      <c r="X436" s="254">
        <f t="shared" si="1931"/>
        <v>0</v>
      </c>
      <c r="Y436" s="256">
        <f t="shared" si="1932"/>
        <v>3</v>
      </c>
      <c r="Z436" s="252">
        <f t="shared" si="1933"/>
        <v>5</v>
      </c>
      <c r="AA436" s="252">
        <f t="shared" si="1934"/>
        <v>0</v>
      </c>
      <c r="AB436" s="252">
        <f t="shared" si="1935"/>
        <v>0</v>
      </c>
      <c r="AC436" s="254">
        <f t="shared" si="1936"/>
        <v>0</v>
      </c>
      <c r="AD436" s="255">
        <f t="shared" si="1937"/>
        <v>3</v>
      </c>
      <c r="AE436" s="252">
        <f t="shared" si="1938"/>
        <v>0</v>
      </c>
      <c r="AF436" s="252">
        <f t="shared" si="1939"/>
        <v>0</v>
      </c>
      <c r="AG436" s="252">
        <f t="shared" si="1940"/>
        <v>0</v>
      </c>
      <c r="AH436" s="254">
        <f t="shared" si="1941"/>
        <v>0</v>
      </c>
      <c r="AI436" s="257">
        <f t="shared" si="1942"/>
        <v>4</v>
      </c>
      <c r="AJ436" s="252">
        <f t="shared" si="1943"/>
        <v>0</v>
      </c>
      <c r="AK436" s="252">
        <f t="shared" si="1944"/>
        <v>0</v>
      </c>
      <c r="AL436" s="252">
        <f t="shared" si="1945"/>
        <v>0</v>
      </c>
      <c r="AM436" s="254">
        <f t="shared" si="1946"/>
        <v>0</v>
      </c>
      <c r="AN436" s="257">
        <f t="shared" si="1947"/>
        <v>4</v>
      </c>
      <c r="AO436" s="252">
        <f t="shared" si="1948"/>
        <v>5</v>
      </c>
      <c r="AP436" s="252">
        <f t="shared" si="1949"/>
        <v>0</v>
      </c>
      <c r="AQ436" s="252">
        <f t="shared" si="1950"/>
        <v>0</v>
      </c>
      <c r="AR436" s="254">
        <f t="shared" si="1951"/>
        <v>0</v>
      </c>
      <c r="AS436" s="257">
        <f t="shared" si="1952"/>
        <v>3</v>
      </c>
      <c r="AT436" s="252">
        <f t="shared" si="1953"/>
        <v>0</v>
      </c>
      <c r="AU436" s="252">
        <f t="shared" si="1954"/>
        <v>0</v>
      </c>
      <c r="AV436" s="252">
        <f t="shared" si="1955"/>
        <v>0</v>
      </c>
      <c r="AW436" s="254">
        <f t="shared" si="1956"/>
        <v>0</v>
      </c>
      <c r="AX436" s="258">
        <f t="shared" si="1957"/>
        <v>4</v>
      </c>
      <c r="AY436" s="252">
        <f t="shared" si="1958"/>
        <v>5</v>
      </c>
      <c r="AZ436" s="252">
        <f t="shared" si="1959"/>
        <v>0</v>
      </c>
      <c r="BA436" s="252">
        <f t="shared" si="1960"/>
        <v>0</v>
      </c>
      <c r="BB436" s="254">
        <f t="shared" si="1961"/>
        <v>0</v>
      </c>
      <c r="BC436" s="257">
        <f t="shared" si="1962"/>
        <v>3</v>
      </c>
      <c r="BD436" s="252">
        <f t="shared" si="1963"/>
        <v>0</v>
      </c>
      <c r="BE436" s="252">
        <f t="shared" si="1964"/>
        <v>0</v>
      </c>
      <c r="BF436" s="252">
        <f t="shared" si="1965"/>
        <v>0</v>
      </c>
      <c r="BG436" s="254">
        <f t="shared" si="1966"/>
        <v>0</v>
      </c>
      <c r="BH436" s="257">
        <f t="shared" si="1967"/>
        <v>4</v>
      </c>
      <c r="BI436" s="252">
        <f t="shared" si="1968"/>
        <v>0</v>
      </c>
      <c r="BJ436" s="252">
        <f t="shared" si="1969"/>
        <v>0</v>
      </c>
      <c r="BK436" s="252">
        <f t="shared" si="1970"/>
        <v>0</v>
      </c>
      <c r="BL436" s="254">
        <f t="shared" si="1971"/>
        <v>0</v>
      </c>
      <c r="BM436" s="260">
        <f t="shared" si="1972"/>
        <v>4</v>
      </c>
      <c r="BN436" s="252">
        <f t="shared" si="1973"/>
        <v>0</v>
      </c>
      <c r="BO436" s="252">
        <f t="shared" si="1974"/>
        <v>0</v>
      </c>
      <c r="BP436" s="252">
        <f t="shared" si="1975"/>
        <v>0</v>
      </c>
      <c r="BQ436" s="254">
        <f t="shared" si="1976"/>
        <v>0</v>
      </c>
      <c r="BR436" s="261">
        <f t="shared" si="1977"/>
        <v>4</v>
      </c>
      <c r="BS436" s="252">
        <f t="shared" si="1978"/>
        <v>5</v>
      </c>
      <c r="BT436" s="252">
        <f t="shared" si="1979"/>
        <v>0</v>
      </c>
      <c r="BU436" s="252">
        <f t="shared" si="1980"/>
        <v>0</v>
      </c>
      <c r="BV436" s="254">
        <f t="shared" si="1981"/>
        <v>0</v>
      </c>
      <c r="BW436" s="261">
        <f t="shared" si="1982"/>
        <v>3</v>
      </c>
      <c r="BX436" s="262">
        <v>30</v>
      </c>
      <c r="BY436" s="262">
        <v>30</v>
      </c>
      <c r="BZ436" s="246" t="e">
        <f t="shared" si="1983"/>
        <v>#VALUE!</v>
      </c>
      <c r="CA436" s="246">
        <f t="shared" si="1984"/>
        <v>20</v>
      </c>
      <c r="CB436" s="246" t="e">
        <f t="shared" si="1985"/>
        <v>#VALUE!</v>
      </c>
      <c r="CC436" s="246" t="e">
        <f t="shared" si="1986"/>
        <v>#VALUE!</v>
      </c>
      <c r="CD436" s="246" t="e">
        <f t="shared" si="1987"/>
        <v>#VALUE!</v>
      </c>
      <c r="CE436" s="246" t="e">
        <f t="shared" si="1988"/>
        <v>#VALUE!</v>
      </c>
      <c r="CF436" s="246" t="e">
        <f t="shared" si="1989"/>
        <v>#VALUE!</v>
      </c>
      <c r="CG436" s="246" t="e">
        <f t="shared" si="1990"/>
        <v>#VALUE!</v>
      </c>
      <c r="CH436" s="246" t="e">
        <f t="shared" si="1991"/>
        <v>#VALUE!</v>
      </c>
      <c r="CI436" s="246" t="e">
        <f t="shared" si="1992"/>
        <v>#VALUE!</v>
      </c>
      <c r="CJ436" s="246" t="e">
        <f t="shared" si="1993"/>
        <v>#VALUE!</v>
      </c>
      <c r="CK436" s="246" t="e">
        <f t="shared" si="1994"/>
        <v>#VALUE!</v>
      </c>
      <c r="CL436" s="246" t="e">
        <f t="shared" si="1995"/>
        <v>#VALUE!</v>
      </c>
      <c r="CM436" s="246" t="e">
        <f t="shared" si="1996"/>
        <v>#VALUE!</v>
      </c>
      <c r="CN436" s="246" t="e">
        <f t="shared" si="1997"/>
        <v>#VALUE!</v>
      </c>
      <c r="CO436" s="263" t="str">
        <f t="shared" si="1998"/>
        <v>2023PEC AI 259</v>
      </c>
      <c r="CP436" s="246" t="e">
        <f t="shared" si="1999"/>
        <v>#VALUE!</v>
      </c>
      <c r="CQ436" s="211"/>
      <c r="CR436" s="246">
        <f t="shared" si="2000"/>
        <v>20</v>
      </c>
      <c r="CS436" s="246" t="e">
        <f t="shared" si="2001"/>
        <v>#VALUE!</v>
      </c>
      <c r="CT436" s="246" t="e">
        <f t="shared" si="2002"/>
        <v>#VALUE!</v>
      </c>
      <c r="CU436" s="246" t="e">
        <f t="shared" si="2003"/>
        <v>#VALUE!</v>
      </c>
      <c r="CV436" s="246" t="e">
        <f t="shared" si="2004"/>
        <v>#VALUE!</v>
      </c>
      <c r="CW436" s="246" t="e">
        <f t="shared" si="2005"/>
        <v>#VALUE!</v>
      </c>
      <c r="CX436" s="246" t="e">
        <f t="shared" si="2006"/>
        <v>#VALUE!</v>
      </c>
      <c r="CY436" s="246" t="e">
        <f t="shared" si="2007"/>
        <v>#VALUE!</v>
      </c>
      <c r="CZ436" s="246" t="e">
        <f t="shared" si="2008"/>
        <v>#VALUE!</v>
      </c>
      <c r="DA436" s="246" t="e">
        <f t="shared" si="2009"/>
        <v>#VALUE!</v>
      </c>
      <c r="DB436" s="246" t="e">
        <f t="shared" si="2010"/>
        <v>#VALUE!</v>
      </c>
      <c r="DC436" s="246" t="e">
        <f t="shared" si="2011"/>
        <v>#VALUE!</v>
      </c>
      <c r="DD436" s="246" t="e">
        <f t="shared" si="2012"/>
        <v>#VALUE!</v>
      </c>
      <c r="DE436" s="212"/>
      <c r="DF436" s="212" t="e">
        <f t="shared" si="2013"/>
        <v>#VALUE!</v>
      </c>
      <c r="DG436" s="212"/>
      <c r="DH436" s="212"/>
      <c r="DI436" s="212"/>
      <c r="DJ436" s="212"/>
      <c r="DK436" s="212"/>
      <c r="DL436" s="212"/>
      <c r="DM436" s="212"/>
      <c r="DN436" s="212"/>
      <c r="DO436" s="212"/>
      <c r="DP436" s="212"/>
      <c r="DQ436" s="212"/>
      <c r="DR436" s="264">
        <f t="shared" si="2014"/>
        <v>30</v>
      </c>
      <c r="DS436" s="241">
        <f t="shared" si="2015"/>
        <v>6</v>
      </c>
      <c r="DT436" s="212">
        <f t="shared" si="2016"/>
        <v>4</v>
      </c>
      <c r="DU436" s="212">
        <f t="shared" si="2017"/>
        <v>5</v>
      </c>
      <c r="DV436" s="212">
        <f t="shared" si="2018"/>
        <v>5</v>
      </c>
      <c r="DW436" s="212">
        <f t="shared" si="2019"/>
        <v>5</v>
      </c>
      <c r="DX436" s="264">
        <f t="shared" si="2020"/>
        <v>0</v>
      </c>
      <c r="DY436" s="265">
        <f t="shared" si="2021"/>
        <v>5</v>
      </c>
      <c r="DZ436" s="212">
        <f t="shared" si="2022"/>
        <v>30</v>
      </c>
      <c r="EA436" s="212">
        <f t="shared" si="2023"/>
        <v>6</v>
      </c>
      <c r="EB436" s="212">
        <f t="shared" si="2024"/>
        <v>0</v>
      </c>
      <c r="EC436" s="212">
        <f t="shared" ref="EC436:ED436" si="3210">IF(ISEVEN($B436),DT436,0)</f>
        <v>4</v>
      </c>
      <c r="ED436" s="212">
        <f t="shared" si="3210"/>
        <v>5</v>
      </c>
      <c r="EE436" s="212">
        <f t="shared" ref="EE436:EF436" si="3211">IF(ISODD($B436),DU436,0)</f>
        <v>0</v>
      </c>
      <c r="EF436" s="212">
        <f t="shared" si="3211"/>
        <v>0</v>
      </c>
      <c r="EG436" s="212">
        <f t="shared" si="2027"/>
        <v>5</v>
      </c>
      <c r="EH436" s="212">
        <f t="shared" si="2028"/>
        <v>0</v>
      </c>
      <c r="EI436" s="212">
        <f t="shared" ref="EI436:EJ436" si="3212">IF(ISEVEN($B436),DW436,0)</f>
        <v>5</v>
      </c>
      <c r="EJ436" s="264">
        <f t="shared" si="3212"/>
        <v>0</v>
      </c>
      <c r="EK436" s="212">
        <f t="shared" ref="EK436:EL436" si="3213">IF(ISODD($B436),DX436,0)</f>
        <v>0</v>
      </c>
      <c r="EL436" s="212">
        <f t="shared" si="3213"/>
        <v>0</v>
      </c>
      <c r="EM436" s="212">
        <f t="shared" si="2031"/>
        <v>5</v>
      </c>
      <c r="EN436" s="212"/>
      <c r="EO436" s="212"/>
      <c r="EP436" s="241">
        <f t="shared" si="2032"/>
        <v>6</v>
      </c>
      <c r="EQ436" s="212">
        <f t="shared" si="2033"/>
        <v>5</v>
      </c>
      <c r="ER436" s="212">
        <f t="shared" si="2034"/>
        <v>6</v>
      </c>
      <c r="ES436" s="212">
        <f t="shared" si="2035"/>
        <v>6</v>
      </c>
      <c r="ET436" s="264">
        <f t="shared" si="2036"/>
        <v>2</v>
      </c>
      <c r="EU436" s="212">
        <f t="shared" si="2037"/>
        <v>5</v>
      </c>
      <c r="EV436" s="212"/>
      <c r="EW436" s="212">
        <f t="shared" si="2038"/>
        <v>30</v>
      </c>
      <c r="EX436" s="212">
        <f t="shared" si="2039"/>
        <v>6</v>
      </c>
      <c r="EY436" s="212">
        <f t="shared" si="2040"/>
        <v>0</v>
      </c>
      <c r="EZ436" s="212">
        <f t="shared" ref="EZ436:FA436" si="3214">IF(ISEVEN($B436),EQ436,0)</f>
        <v>5</v>
      </c>
      <c r="FA436" s="212">
        <f t="shared" si="3214"/>
        <v>6</v>
      </c>
      <c r="FB436" s="212">
        <f t="shared" ref="FB436:FC436" si="3215">IF(ISODD($B436),ER436,0)</f>
        <v>0</v>
      </c>
      <c r="FC436" s="212">
        <f t="shared" si="3215"/>
        <v>0</v>
      </c>
      <c r="FD436" s="212">
        <f t="shared" si="2043"/>
        <v>6</v>
      </c>
      <c r="FE436" s="212">
        <f t="shared" si="2044"/>
        <v>0</v>
      </c>
      <c r="FF436" s="264">
        <f t="shared" ref="FF436:FG436" si="3216">IF(ISEVEN($B436),ET436,0)</f>
        <v>2</v>
      </c>
      <c r="FG436" s="212">
        <f t="shared" si="3216"/>
        <v>5</v>
      </c>
      <c r="FH436" s="212">
        <f t="shared" si="2046"/>
        <v>0</v>
      </c>
      <c r="FI436" s="212">
        <v>0</v>
      </c>
      <c r="FJ436" s="212">
        <v>0</v>
      </c>
      <c r="FK436" s="212"/>
      <c r="FL436" s="212"/>
      <c r="FM436" s="262">
        <v>30</v>
      </c>
    </row>
    <row r="437" spans="1:169" ht="15.75" customHeight="1" x14ac:dyDescent="0.2">
      <c r="A437" s="247">
        <v>424</v>
      </c>
      <c r="B437" s="266">
        <v>213423243428</v>
      </c>
      <c r="C437" s="249" t="s">
        <v>475</v>
      </c>
      <c r="D437" s="250"/>
      <c r="E437" s="251" t="s">
        <v>476</v>
      </c>
      <c r="F437" s="252">
        <f t="shared" si="1913"/>
        <v>2</v>
      </c>
      <c r="G437" s="252">
        <f t="shared" si="1914"/>
        <v>2</v>
      </c>
      <c r="H437" s="252">
        <f t="shared" si="1915"/>
        <v>2</v>
      </c>
      <c r="I437" s="252">
        <f t="shared" si="1916"/>
        <v>2</v>
      </c>
      <c r="J437" s="252">
        <f t="shared" si="1917"/>
        <v>2</v>
      </c>
      <c r="K437" s="252">
        <f t="shared" si="1918"/>
        <v>2</v>
      </c>
      <c r="L437" s="252">
        <f t="shared" si="1919"/>
        <v>0</v>
      </c>
      <c r="M437" s="252">
        <f t="shared" si="1920"/>
        <v>0</v>
      </c>
      <c r="N437" s="252">
        <f t="shared" si="1921"/>
        <v>0</v>
      </c>
      <c r="O437" s="253">
        <f t="shared" si="1922"/>
        <v>0</v>
      </c>
      <c r="P437" s="252">
        <f t="shared" si="1923"/>
        <v>0</v>
      </c>
      <c r="Q437" s="252">
        <f t="shared" si="1924"/>
        <v>0</v>
      </c>
      <c r="R437" s="252">
        <f t="shared" si="1925"/>
        <v>0</v>
      </c>
      <c r="S437" s="254">
        <f t="shared" si="1926"/>
        <v>0</v>
      </c>
      <c r="T437" s="255">
        <f t="shared" si="1927"/>
        <v>4</v>
      </c>
      <c r="U437" s="252">
        <f t="shared" si="1928"/>
        <v>8</v>
      </c>
      <c r="V437" s="252">
        <f t="shared" si="1929"/>
        <v>0</v>
      </c>
      <c r="W437" s="252">
        <f t="shared" si="1930"/>
        <v>0</v>
      </c>
      <c r="X437" s="254">
        <f t="shared" si="1931"/>
        <v>0</v>
      </c>
      <c r="Y437" s="256">
        <f t="shared" si="1932"/>
        <v>3</v>
      </c>
      <c r="Z437" s="252">
        <f t="shared" si="1933"/>
        <v>9</v>
      </c>
      <c r="AA437" s="252">
        <f t="shared" si="1934"/>
        <v>0</v>
      </c>
      <c r="AB437" s="252">
        <f t="shared" si="1935"/>
        <v>0</v>
      </c>
      <c r="AC437" s="254">
        <f t="shared" si="1936"/>
        <v>0</v>
      </c>
      <c r="AD437" s="255">
        <f t="shared" si="1937"/>
        <v>3</v>
      </c>
      <c r="AE437" s="252">
        <f t="shared" si="1938"/>
        <v>0</v>
      </c>
      <c r="AF437" s="252">
        <f t="shared" si="1939"/>
        <v>0</v>
      </c>
      <c r="AG437" s="252">
        <f t="shared" si="1940"/>
        <v>0</v>
      </c>
      <c r="AH437" s="254">
        <f t="shared" si="1941"/>
        <v>0</v>
      </c>
      <c r="AI437" s="257">
        <f t="shared" si="1942"/>
        <v>4</v>
      </c>
      <c r="AJ437" s="252">
        <f t="shared" si="1943"/>
        <v>0</v>
      </c>
      <c r="AK437" s="252">
        <f t="shared" si="1944"/>
        <v>0</v>
      </c>
      <c r="AL437" s="252">
        <f t="shared" si="1945"/>
        <v>0</v>
      </c>
      <c r="AM437" s="254">
        <f t="shared" si="1946"/>
        <v>0</v>
      </c>
      <c r="AN437" s="257">
        <f t="shared" si="1947"/>
        <v>4</v>
      </c>
      <c r="AO437" s="252">
        <f t="shared" si="1948"/>
        <v>9</v>
      </c>
      <c r="AP437" s="252">
        <f t="shared" si="1949"/>
        <v>0</v>
      </c>
      <c r="AQ437" s="252">
        <f t="shared" si="1950"/>
        <v>0</v>
      </c>
      <c r="AR437" s="254">
        <f t="shared" si="1951"/>
        <v>0</v>
      </c>
      <c r="AS437" s="257">
        <f t="shared" si="1952"/>
        <v>3</v>
      </c>
      <c r="AT437" s="252">
        <f t="shared" si="1953"/>
        <v>0</v>
      </c>
      <c r="AU437" s="252">
        <f t="shared" si="1954"/>
        <v>0</v>
      </c>
      <c r="AV437" s="252">
        <f t="shared" si="1955"/>
        <v>0</v>
      </c>
      <c r="AW437" s="254">
        <f t="shared" si="1956"/>
        <v>0</v>
      </c>
      <c r="AX437" s="258">
        <f t="shared" si="1957"/>
        <v>4</v>
      </c>
      <c r="AY437" s="252">
        <f t="shared" si="1958"/>
        <v>9</v>
      </c>
      <c r="AZ437" s="252">
        <f t="shared" si="1959"/>
        <v>0</v>
      </c>
      <c r="BA437" s="252">
        <f t="shared" si="1960"/>
        <v>0</v>
      </c>
      <c r="BB437" s="254">
        <f t="shared" si="1961"/>
        <v>0</v>
      </c>
      <c r="BC437" s="257">
        <f t="shared" si="1962"/>
        <v>3</v>
      </c>
      <c r="BD437" s="259">
        <f t="shared" si="1963"/>
        <v>4</v>
      </c>
      <c r="BE437" s="252">
        <f t="shared" si="1964"/>
        <v>0</v>
      </c>
      <c r="BF437" s="252">
        <f t="shared" si="1965"/>
        <v>0</v>
      </c>
      <c r="BG437" s="254">
        <f t="shared" si="1966"/>
        <v>0</v>
      </c>
      <c r="BH437" s="257">
        <f t="shared" si="1967"/>
        <v>3</v>
      </c>
      <c r="BI437" s="252">
        <f t="shared" si="1968"/>
        <v>0</v>
      </c>
      <c r="BJ437" s="252">
        <f t="shared" si="1969"/>
        <v>0</v>
      </c>
      <c r="BK437" s="252">
        <f t="shared" si="1970"/>
        <v>0</v>
      </c>
      <c r="BL437" s="254">
        <f t="shared" si="1971"/>
        <v>0</v>
      </c>
      <c r="BM437" s="260">
        <f t="shared" si="1972"/>
        <v>4</v>
      </c>
      <c r="BN437" s="252">
        <f t="shared" si="1973"/>
        <v>0</v>
      </c>
      <c r="BO437" s="252">
        <f t="shared" si="1974"/>
        <v>0</v>
      </c>
      <c r="BP437" s="252">
        <f t="shared" si="1975"/>
        <v>0</v>
      </c>
      <c r="BQ437" s="254">
        <f t="shared" si="1976"/>
        <v>0</v>
      </c>
      <c r="BR437" s="261">
        <f t="shared" si="1977"/>
        <v>4</v>
      </c>
      <c r="BS437" s="252">
        <f t="shared" si="1978"/>
        <v>9</v>
      </c>
      <c r="BT437" s="252">
        <f t="shared" si="1979"/>
        <v>0</v>
      </c>
      <c r="BU437" s="252">
        <f t="shared" si="1980"/>
        <v>0</v>
      </c>
      <c r="BV437" s="254">
        <f t="shared" si="1981"/>
        <v>0</v>
      </c>
      <c r="BW437" s="261">
        <f t="shared" si="1982"/>
        <v>3</v>
      </c>
      <c r="BX437" s="262">
        <v>60</v>
      </c>
      <c r="BY437" s="262">
        <v>60</v>
      </c>
      <c r="BZ437" s="246" t="e">
        <f t="shared" si="1983"/>
        <v>#VALUE!</v>
      </c>
      <c r="CA437" s="246">
        <f t="shared" si="1984"/>
        <v>20</v>
      </c>
      <c r="CB437" s="246" t="e">
        <f t="shared" si="1985"/>
        <v>#VALUE!</v>
      </c>
      <c r="CC437" s="246" t="e">
        <f t="shared" si="1986"/>
        <v>#VALUE!</v>
      </c>
      <c r="CD437" s="246" t="e">
        <f t="shared" si="1987"/>
        <v>#VALUE!</v>
      </c>
      <c r="CE437" s="246" t="e">
        <f t="shared" si="1988"/>
        <v>#VALUE!</v>
      </c>
      <c r="CF437" s="246" t="e">
        <f t="shared" si="1989"/>
        <v>#VALUE!</v>
      </c>
      <c r="CG437" s="246" t="e">
        <f t="shared" si="1990"/>
        <v>#VALUE!</v>
      </c>
      <c r="CH437" s="246" t="e">
        <f t="shared" si="1991"/>
        <v>#VALUE!</v>
      </c>
      <c r="CI437" s="246" t="e">
        <f t="shared" si="1992"/>
        <v>#VALUE!</v>
      </c>
      <c r="CJ437" s="246" t="e">
        <f t="shared" si="1993"/>
        <v>#VALUE!</v>
      </c>
      <c r="CK437" s="246" t="e">
        <f t="shared" si="1994"/>
        <v>#VALUE!</v>
      </c>
      <c r="CL437" s="246" t="e">
        <f t="shared" si="1995"/>
        <v>#VALUE!</v>
      </c>
      <c r="CM437" s="246" t="e">
        <f t="shared" si="1996"/>
        <v>#VALUE!</v>
      </c>
      <c r="CN437" s="246" t="e">
        <f t="shared" si="1997"/>
        <v>#VALUE!</v>
      </c>
      <c r="CO437" s="263" t="str">
        <f t="shared" si="1998"/>
        <v>2023PEC AI 298</v>
      </c>
      <c r="CP437" s="246" t="e">
        <f t="shared" si="1999"/>
        <v>#VALUE!</v>
      </c>
      <c r="CQ437" s="211"/>
      <c r="CR437" s="246">
        <f t="shared" si="2000"/>
        <v>20</v>
      </c>
      <c r="CS437" s="246" t="e">
        <f t="shared" si="2001"/>
        <v>#VALUE!</v>
      </c>
      <c r="CT437" s="246" t="e">
        <f t="shared" si="2002"/>
        <v>#VALUE!</v>
      </c>
      <c r="CU437" s="246" t="e">
        <f t="shared" si="2003"/>
        <v>#VALUE!</v>
      </c>
      <c r="CV437" s="246" t="e">
        <f t="shared" si="2004"/>
        <v>#VALUE!</v>
      </c>
      <c r="CW437" s="246" t="e">
        <f t="shared" si="2005"/>
        <v>#VALUE!</v>
      </c>
      <c r="CX437" s="246" t="e">
        <f t="shared" si="2006"/>
        <v>#VALUE!</v>
      </c>
      <c r="CY437" s="246" t="e">
        <f t="shared" si="2007"/>
        <v>#VALUE!</v>
      </c>
      <c r="CZ437" s="246" t="e">
        <f t="shared" si="2008"/>
        <v>#VALUE!</v>
      </c>
      <c r="DA437" s="246" t="e">
        <f t="shared" si="2009"/>
        <v>#VALUE!</v>
      </c>
      <c r="DB437" s="246" t="e">
        <f t="shared" si="2010"/>
        <v>#VALUE!</v>
      </c>
      <c r="DC437" s="246" t="e">
        <f t="shared" si="2011"/>
        <v>#VALUE!</v>
      </c>
      <c r="DD437" s="246" t="e">
        <f t="shared" si="2012"/>
        <v>#VALUE!</v>
      </c>
      <c r="DE437" s="212"/>
      <c r="DF437" s="212" t="e">
        <f t="shared" si="2013"/>
        <v>#VALUE!</v>
      </c>
      <c r="DG437" s="212"/>
      <c r="DH437" s="212"/>
      <c r="DI437" s="212"/>
      <c r="DJ437" s="212"/>
      <c r="DK437" s="212"/>
      <c r="DL437" s="212"/>
      <c r="DM437" s="212"/>
      <c r="DN437" s="212"/>
      <c r="DO437" s="212"/>
      <c r="DP437" s="212"/>
      <c r="DQ437" s="212"/>
      <c r="DR437" s="264">
        <f t="shared" si="2014"/>
        <v>60</v>
      </c>
      <c r="DS437" s="241">
        <f t="shared" si="2015"/>
        <v>12</v>
      </c>
      <c r="DT437" s="212">
        <f t="shared" si="2016"/>
        <v>8</v>
      </c>
      <c r="DU437" s="212">
        <f t="shared" si="2017"/>
        <v>9</v>
      </c>
      <c r="DV437" s="212">
        <f t="shared" si="2018"/>
        <v>9</v>
      </c>
      <c r="DW437" s="212">
        <f t="shared" si="2019"/>
        <v>9</v>
      </c>
      <c r="DX437" s="264">
        <f t="shared" si="2020"/>
        <v>4</v>
      </c>
      <c r="DY437" s="265">
        <f t="shared" si="2021"/>
        <v>9</v>
      </c>
      <c r="DZ437" s="212">
        <f t="shared" si="2022"/>
        <v>60</v>
      </c>
      <c r="EA437" s="212">
        <f t="shared" si="2023"/>
        <v>12</v>
      </c>
      <c r="EB437" s="212">
        <f t="shared" si="2024"/>
        <v>0</v>
      </c>
      <c r="EC437" s="212">
        <f t="shared" ref="EC437:ED437" si="3217">IF(ISEVEN($B437),DT437,0)</f>
        <v>8</v>
      </c>
      <c r="ED437" s="212">
        <f t="shared" si="3217"/>
        <v>9</v>
      </c>
      <c r="EE437" s="212">
        <f t="shared" ref="EE437:EF437" si="3218">IF(ISODD($B437),DU437,0)</f>
        <v>0</v>
      </c>
      <c r="EF437" s="212">
        <f t="shared" si="3218"/>
        <v>0</v>
      </c>
      <c r="EG437" s="212">
        <f t="shared" si="2027"/>
        <v>9</v>
      </c>
      <c r="EH437" s="212">
        <f t="shared" si="2028"/>
        <v>0</v>
      </c>
      <c r="EI437" s="212">
        <f t="shared" ref="EI437:EJ437" si="3219">IF(ISEVEN($B437),DW437,0)</f>
        <v>9</v>
      </c>
      <c r="EJ437" s="264">
        <f t="shared" si="3219"/>
        <v>4</v>
      </c>
      <c r="EK437" s="212">
        <f t="shared" ref="EK437:EL437" si="3220">IF(ISODD($B437),DX437,0)</f>
        <v>0</v>
      </c>
      <c r="EL437" s="212">
        <f t="shared" si="3220"/>
        <v>0</v>
      </c>
      <c r="EM437" s="212">
        <f t="shared" si="2031"/>
        <v>9</v>
      </c>
      <c r="EN437" s="212"/>
      <c r="EO437" s="212"/>
      <c r="EP437" s="241">
        <f t="shared" si="2032"/>
        <v>12</v>
      </c>
      <c r="EQ437" s="212">
        <f t="shared" si="2033"/>
        <v>10</v>
      </c>
      <c r="ER437" s="212">
        <f t="shared" si="2034"/>
        <v>11</v>
      </c>
      <c r="ES437" s="212">
        <f t="shared" si="2035"/>
        <v>11</v>
      </c>
      <c r="ET437" s="264">
        <f t="shared" si="2036"/>
        <v>6</v>
      </c>
      <c r="EU437" s="212">
        <f t="shared" si="2037"/>
        <v>10</v>
      </c>
      <c r="EV437" s="212"/>
      <c r="EW437" s="212">
        <f t="shared" si="2038"/>
        <v>60</v>
      </c>
      <c r="EX437" s="212">
        <f t="shared" si="2039"/>
        <v>12</v>
      </c>
      <c r="EY437" s="212">
        <f t="shared" si="2040"/>
        <v>0</v>
      </c>
      <c r="EZ437" s="212">
        <f t="shared" ref="EZ437:FA437" si="3221">IF(ISEVEN($B437),EQ437,0)</f>
        <v>10</v>
      </c>
      <c r="FA437" s="212">
        <f t="shared" si="3221"/>
        <v>11</v>
      </c>
      <c r="FB437" s="212">
        <f t="shared" ref="FB437:FC437" si="3222">IF(ISODD($B437),ER437,0)</f>
        <v>0</v>
      </c>
      <c r="FC437" s="212">
        <f t="shared" si="3222"/>
        <v>0</v>
      </c>
      <c r="FD437" s="212">
        <f t="shared" si="2043"/>
        <v>11</v>
      </c>
      <c r="FE437" s="212">
        <f t="shared" si="2044"/>
        <v>0</v>
      </c>
      <c r="FF437" s="264">
        <f t="shared" ref="FF437:FG437" si="3223">IF(ISEVEN($B437),ET437,0)</f>
        <v>6</v>
      </c>
      <c r="FG437" s="212">
        <f t="shared" si="3223"/>
        <v>10</v>
      </c>
      <c r="FH437" s="212">
        <f t="shared" si="2046"/>
        <v>0</v>
      </c>
      <c r="FI437" s="212">
        <v>0</v>
      </c>
      <c r="FJ437" s="212">
        <v>0</v>
      </c>
      <c r="FK437" s="212"/>
      <c r="FL437" s="212"/>
      <c r="FM437" s="262">
        <v>60</v>
      </c>
    </row>
    <row r="438" spans="1:169" ht="15.75" customHeight="1" x14ac:dyDescent="0.2">
      <c r="A438" s="268">
        <v>425</v>
      </c>
      <c r="B438" s="248">
        <v>213423243428</v>
      </c>
      <c r="C438" s="249" t="s">
        <v>479</v>
      </c>
      <c r="D438" s="250"/>
      <c r="E438" s="251" t="s">
        <v>480</v>
      </c>
      <c r="F438" s="252">
        <f t="shared" si="1913"/>
        <v>2</v>
      </c>
      <c r="G438" s="252">
        <f t="shared" si="1914"/>
        <v>2</v>
      </c>
      <c r="H438" s="252">
        <f t="shared" si="1915"/>
        <v>2</v>
      </c>
      <c r="I438" s="252">
        <f t="shared" si="1916"/>
        <v>2</v>
      </c>
      <c r="J438" s="252">
        <f t="shared" si="1917"/>
        <v>2</v>
      </c>
      <c r="K438" s="252">
        <f t="shared" si="1918"/>
        <v>2</v>
      </c>
      <c r="L438" s="252">
        <f t="shared" si="1919"/>
        <v>2</v>
      </c>
      <c r="M438" s="252">
        <f t="shared" si="1920"/>
        <v>2</v>
      </c>
      <c r="N438" s="252">
        <f t="shared" si="1921"/>
        <v>0</v>
      </c>
      <c r="O438" s="253">
        <f t="shared" si="1922"/>
        <v>0</v>
      </c>
      <c r="P438" s="252">
        <f t="shared" si="1923"/>
        <v>0</v>
      </c>
      <c r="Q438" s="252">
        <f t="shared" si="1924"/>
        <v>0</v>
      </c>
      <c r="R438" s="252">
        <f t="shared" si="1925"/>
        <v>0</v>
      </c>
      <c r="S438" s="254">
        <f t="shared" si="1926"/>
        <v>0</v>
      </c>
      <c r="T438" s="255">
        <f t="shared" si="1927"/>
        <v>4</v>
      </c>
      <c r="U438" s="252">
        <f t="shared" si="1928"/>
        <v>11</v>
      </c>
      <c r="V438" s="252">
        <f t="shared" si="1929"/>
        <v>0</v>
      </c>
      <c r="W438" s="252">
        <f t="shared" si="1930"/>
        <v>0</v>
      </c>
      <c r="X438" s="254">
        <f t="shared" si="1931"/>
        <v>0</v>
      </c>
      <c r="Y438" s="256">
        <f t="shared" si="1932"/>
        <v>3</v>
      </c>
      <c r="Z438" s="252">
        <f t="shared" si="1933"/>
        <v>12</v>
      </c>
      <c r="AA438" s="252">
        <f t="shared" si="1934"/>
        <v>0</v>
      </c>
      <c r="AB438" s="252">
        <f t="shared" si="1935"/>
        <v>0</v>
      </c>
      <c r="AC438" s="254">
        <f t="shared" si="1936"/>
        <v>0</v>
      </c>
      <c r="AD438" s="255">
        <f t="shared" si="1937"/>
        <v>3</v>
      </c>
      <c r="AE438" s="252">
        <f t="shared" si="1938"/>
        <v>0</v>
      </c>
      <c r="AF438" s="252">
        <f t="shared" si="1939"/>
        <v>0</v>
      </c>
      <c r="AG438" s="252">
        <f t="shared" si="1940"/>
        <v>0</v>
      </c>
      <c r="AH438" s="254">
        <f t="shared" si="1941"/>
        <v>0</v>
      </c>
      <c r="AI438" s="257">
        <f t="shared" si="1942"/>
        <v>4</v>
      </c>
      <c r="AJ438" s="252">
        <f t="shared" si="1943"/>
        <v>0</v>
      </c>
      <c r="AK438" s="252">
        <f t="shared" si="1944"/>
        <v>0</v>
      </c>
      <c r="AL438" s="252">
        <f t="shared" si="1945"/>
        <v>0</v>
      </c>
      <c r="AM438" s="254">
        <f t="shared" si="1946"/>
        <v>0</v>
      </c>
      <c r="AN438" s="257">
        <f t="shared" si="1947"/>
        <v>4</v>
      </c>
      <c r="AO438" s="252">
        <f t="shared" si="1948"/>
        <v>12</v>
      </c>
      <c r="AP438" s="252">
        <f t="shared" si="1949"/>
        <v>0</v>
      </c>
      <c r="AQ438" s="252">
        <f t="shared" si="1950"/>
        <v>0</v>
      </c>
      <c r="AR438" s="254">
        <f t="shared" si="1951"/>
        <v>0</v>
      </c>
      <c r="AS438" s="257">
        <f t="shared" si="1952"/>
        <v>3</v>
      </c>
      <c r="AT438" s="252">
        <f t="shared" si="1953"/>
        <v>0</v>
      </c>
      <c r="AU438" s="252">
        <f t="shared" si="1954"/>
        <v>0</v>
      </c>
      <c r="AV438" s="252">
        <f t="shared" si="1955"/>
        <v>0</v>
      </c>
      <c r="AW438" s="254">
        <f t="shared" si="1956"/>
        <v>0</v>
      </c>
      <c r="AX438" s="258">
        <f t="shared" si="1957"/>
        <v>4</v>
      </c>
      <c r="AY438" s="252">
        <f t="shared" si="1958"/>
        <v>12</v>
      </c>
      <c r="AZ438" s="252">
        <f t="shared" si="1959"/>
        <v>0</v>
      </c>
      <c r="BA438" s="252">
        <f t="shared" si="1960"/>
        <v>0</v>
      </c>
      <c r="BB438" s="254">
        <f t="shared" si="1961"/>
        <v>0</v>
      </c>
      <c r="BC438" s="257">
        <f t="shared" si="1962"/>
        <v>3</v>
      </c>
      <c r="BD438" s="259">
        <f t="shared" si="1963"/>
        <v>7</v>
      </c>
      <c r="BE438" s="252">
        <f t="shared" si="1964"/>
        <v>0</v>
      </c>
      <c r="BF438" s="252">
        <f t="shared" si="1965"/>
        <v>0</v>
      </c>
      <c r="BG438" s="254">
        <f t="shared" si="1966"/>
        <v>0</v>
      </c>
      <c r="BH438" s="257">
        <f t="shared" si="1967"/>
        <v>3</v>
      </c>
      <c r="BI438" s="252">
        <f t="shared" si="1968"/>
        <v>0</v>
      </c>
      <c r="BJ438" s="252">
        <f t="shared" si="1969"/>
        <v>0</v>
      </c>
      <c r="BK438" s="252">
        <f t="shared" si="1970"/>
        <v>0</v>
      </c>
      <c r="BL438" s="254">
        <f t="shared" si="1971"/>
        <v>0</v>
      </c>
      <c r="BM438" s="260">
        <f t="shared" si="1972"/>
        <v>4</v>
      </c>
      <c r="BN438" s="252">
        <f t="shared" si="1973"/>
        <v>0</v>
      </c>
      <c r="BO438" s="252">
        <f t="shared" si="1974"/>
        <v>0</v>
      </c>
      <c r="BP438" s="252">
        <f t="shared" si="1975"/>
        <v>0</v>
      </c>
      <c r="BQ438" s="254">
        <f t="shared" si="1976"/>
        <v>0</v>
      </c>
      <c r="BR438" s="261">
        <f t="shared" si="1977"/>
        <v>4</v>
      </c>
      <c r="BS438" s="252">
        <f t="shared" si="1978"/>
        <v>12</v>
      </c>
      <c r="BT438" s="252">
        <f t="shared" si="1979"/>
        <v>0</v>
      </c>
      <c r="BU438" s="252">
        <f t="shared" si="1980"/>
        <v>0</v>
      </c>
      <c r="BV438" s="254">
        <f t="shared" si="1981"/>
        <v>0</v>
      </c>
      <c r="BW438" s="261">
        <f t="shared" si="1982"/>
        <v>3</v>
      </c>
      <c r="BX438" s="262">
        <v>82</v>
      </c>
      <c r="BY438" s="262">
        <v>82</v>
      </c>
      <c r="BZ438" s="246" t="e">
        <f t="shared" si="1983"/>
        <v>#VALUE!</v>
      </c>
      <c r="CA438" s="246">
        <f t="shared" si="1984"/>
        <v>20</v>
      </c>
      <c r="CB438" s="246" t="e">
        <f t="shared" si="1985"/>
        <v>#VALUE!</v>
      </c>
      <c r="CC438" s="246" t="e">
        <f t="shared" si="1986"/>
        <v>#VALUE!</v>
      </c>
      <c r="CD438" s="246" t="e">
        <f t="shared" si="1987"/>
        <v>#VALUE!</v>
      </c>
      <c r="CE438" s="246" t="e">
        <f t="shared" si="1988"/>
        <v>#VALUE!</v>
      </c>
      <c r="CF438" s="246" t="e">
        <f t="shared" si="1989"/>
        <v>#VALUE!</v>
      </c>
      <c r="CG438" s="246" t="e">
        <f t="shared" si="1990"/>
        <v>#VALUE!</v>
      </c>
      <c r="CH438" s="246" t="e">
        <f t="shared" si="1991"/>
        <v>#VALUE!</v>
      </c>
      <c r="CI438" s="246" t="e">
        <f t="shared" si="1992"/>
        <v>#VALUE!</v>
      </c>
      <c r="CJ438" s="246" t="e">
        <f t="shared" si="1993"/>
        <v>#VALUE!</v>
      </c>
      <c r="CK438" s="246" t="e">
        <f t="shared" si="1994"/>
        <v>#VALUE!</v>
      </c>
      <c r="CL438" s="246" t="e">
        <f t="shared" si="1995"/>
        <v>#VALUE!</v>
      </c>
      <c r="CM438" s="246" t="e">
        <f t="shared" si="1996"/>
        <v>#VALUE!</v>
      </c>
      <c r="CN438" s="246" t="e">
        <f t="shared" si="1997"/>
        <v>#VALUE!</v>
      </c>
      <c r="CO438" s="263" t="str">
        <f t="shared" si="1998"/>
        <v>2023PEC AI 300</v>
      </c>
      <c r="CP438" s="246" t="e">
        <f t="shared" si="1999"/>
        <v>#VALUE!</v>
      </c>
      <c r="CQ438" s="211"/>
      <c r="CR438" s="246">
        <f t="shared" si="2000"/>
        <v>20</v>
      </c>
      <c r="CS438" s="246" t="e">
        <f t="shared" si="2001"/>
        <v>#VALUE!</v>
      </c>
      <c r="CT438" s="246" t="e">
        <f t="shared" si="2002"/>
        <v>#VALUE!</v>
      </c>
      <c r="CU438" s="246" t="e">
        <f t="shared" si="2003"/>
        <v>#VALUE!</v>
      </c>
      <c r="CV438" s="246" t="e">
        <f t="shared" si="2004"/>
        <v>#VALUE!</v>
      </c>
      <c r="CW438" s="246" t="e">
        <f t="shared" si="2005"/>
        <v>#VALUE!</v>
      </c>
      <c r="CX438" s="246" t="e">
        <f t="shared" si="2006"/>
        <v>#VALUE!</v>
      </c>
      <c r="CY438" s="246" t="e">
        <f t="shared" si="2007"/>
        <v>#VALUE!</v>
      </c>
      <c r="CZ438" s="246" t="e">
        <f t="shared" si="2008"/>
        <v>#VALUE!</v>
      </c>
      <c r="DA438" s="246" t="e">
        <f t="shared" si="2009"/>
        <v>#VALUE!</v>
      </c>
      <c r="DB438" s="246" t="e">
        <f t="shared" si="2010"/>
        <v>#VALUE!</v>
      </c>
      <c r="DC438" s="246" t="e">
        <f t="shared" si="2011"/>
        <v>#VALUE!</v>
      </c>
      <c r="DD438" s="246" t="e">
        <f t="shared" si="2012"/>
        <v>#VALUE!</v>
      </c>
      <c r="DE438" s="212"/>
      <c r="DF438" s="212" t="e">
        <f t="shared" si="2013"/>
        <v>#VALUE!</v>
      </c>
      <c r="DG438" s="212"/>
      <c r="DH438" s="212"/>
      <c r="DI438" s="212"/>
      <c r="DJ438" s="212"/>
      <c r="DK438" s="212"/>
      <c r="DL438" s="212"/>
      <c r="DM438" s="212"/>
      <c r="DN438" s="212"/>
      <c r="DO438" s="212"/>
      <c r="DP438" s="212"/>
      <c r="DQ438" s="212"/>
      <c r="DR438" s="264">
        <f t="shared" si="2014"/>
        <v>82</v>
      </c>
      <c r="DS438" s="241">
        <f t="shared" si="2015"/>
        <v>16</v>
      </c>
      <c r="DT438" s="212">
        <f t="shared" si="2016"/>
        <v>11</v>
      </c>
      <c r="DU438" s="212">
        <f t="shared" si="2017"/>
        <v>12</v>
      </c>
      <c r="DV438" s="212">
        <f t="shared" si="2018"/>
        <v>12</v>
      </c>
      <c r="DW438" s="212">
        <f t="shared" si="2019"/>
        <v>12</v>
      </c>
      <c r="DX438" s="264">
        <f t="shared" si="2020"/>
        <v>7</v>
      </c>
      <c r="DY438" s="265">
        <f t="shared" si="2021"/>
        <v>12</v>
      </c>
      <c r="DZ438" s="212">
        <f t="shared" si="2022"/>
        <v>82</v>
      </c>
      <c r="EA438" s="212">
        <f t="shared" si="2023"/>
        <v>16</v>
      </c>
      <c r="EB438" s="212">
        <f t="shared" si="2024"/>
        <v>0</v>
      </c>
      <c r="EC438" s="212">
        <f t="shared" ref="EC438:ED438" si="3224">IF(ISEVEN($B438),DT438,0)</f>
        <v>11</v>
      </c>
      <c r="ED438" s="212">
        <f t="shared" si="3224"/>
        <v>12</v>
      </c>
      <c r="EE438" s="212">
        <f t="shared" ref="EE438:EF438" si="3225">IF(ISODD($B438),DU438,0)</f>
        <v>0</v>
      </c>
      <c r="EF438" s="212">
        <f t="shared" si="3225"/>
        <v>0</v>
      </c>
      <c r="EG438" s="212">
        <f t="shared" si="2027"/>
        <v>12</v>
      </c>
      <c r="EH438" s="212">
        <f t="shared" si="2028"/>
        <v>0</v>
      </c>
      <c r="EI438" s="212">
        <f t="shared" ref="EI438:EJ438" si="3226">IF(ISEVEN($B438),DW438,0)</f>
        <v>12</v>
      </c>
      <c r="EJ438" s="264">
        <f t="shared" si="3226"/>
        <v>7</v>
      </c>
      <c r="EK438" s="212">
        <f t="shared" ref="EK438:EL438" si="3227">IF(ISODD($B438),DX438,0)</f>
        <v>0</v>
      </c>
      <c r="EL438" s="212">
        <f t="shared" si="3227"/>
        <v>0</v>
      </c>
      <c r="EM438" s="212">
        <f t="shared" si="2031"/>
        <v>12</v>
      </c>
      <c r="EN438" s="212"/>
      <c r="EO438" s="212"/>
      <c r="EP438" s="241">
        <f t="shared" si="2032"/>
        <v>16</v>
      </c>
      <c r="EQ438" s="212">
        <f t="shared" si="2033"/>
        <v>14</v>
      </c>
      <c r="ER438" s="212">
        <f t="shared" si="2034"/>
        <v>14</v>
      </c>
      <c r="ES438" s="212">
        <f t="shared" si="2035"/>
        <v>14</v>
      </c>
      <c r="ET438" s="264">
        <f t="shared" si="2036"/>
        <v>11</v>
      </c>
      <c r="EU438" s="212">
        <f t="shared" si="2037"/>
        <v>13</v>
      </c>
      <c r="EV438" s="212"/>
      <c r="EW438" s="212">
        <f t="shared" si="2038"/>
        <v>82</v>
      </c>
      <c r="EX438" s="212">
        <f t="shared" si="2039"/>
        <v>16</v>
      </c>
      <c r="EY438" s="212">
        <f t="shared" si="2040"/>
        <v>0</v>
      </c>
      <c r="EZ438" s="212">
        <f t="shared" ref="EZ438:FA438" si="3228">IF(ISEVEN($B438),EQ438,0)</f>
        <v>14</v>
      </c>
      <c r="FA438" s="212">
        <f t="shared" si="3228"/>
        <v>14</v>
      </c>
      <c r="FB438" s="212">
        <f t="shared" ref="FB438:FC438" si="3229">IF(ISODD($B438),ER438,0)</f>
        <v>0</v>
      </c>
      <c r="FC438" s="212">
        <f t="shared" si="3229"/>
        <v>0</v>
      </c>
      <c r="FD438" s="212">
        <f t="shared" si="2043"/>
        <v>14</v>
      </c>
      <c r="FE438" s="212">
        <f t="shared" si="2044"/>
        <v>0</v>
      </c>
      <c r="FF438" s="264">
        <f t="shared" ref="FF438:FG438" si="3230">IF(ISEVEN($B438),ET438,0)</f>
        <v>11</v>
      </c>
      <c r="FG438" s="212">
        <f t="shared" si="3230"/>
        <v>13</v>
      </c>
      <c r="FH438" s="212">
        <f t="shared" si="2046"/>
        <v>0</v>
      </c>
      <c r="FI438" s="212">
        <v>0</v>
      </c>
      <c r="FJ438" s="212">
        <v>0</v>
      </c>
      <c r="FK438" s="212"/>
      <c r="FL438" s="212"/>
      <c r="FM438" s="262">
        <v>82</v>
      </c>
    </row>
    <row r="439" spans="1:169" ht="15.75" customHeight="1" x14ac:dyDescent="0.2">
      <c r="A439" s="247">
        <v>426</v>
      </c>
      <c r="B439" s="248">
        <v>213423243429</v>
      </c>
      <c r="C439" s="249" t="s">
        <v>481</v>
      </c>
      <c r="D439" s="250"/>
      <c r="E439" s="251" t="s">
        <v>482</v>
      </c>
      <c r="F439" s="252">
        <f t="shared" si="1913"/>
        <v>2</v>
      </c>
      <c r="G439" s="252">
        <f t="shared" si="1914"/>
        <v>2</v>
      </c>
      <c r="H439" s="252">
        <f t="shared" si="1915"/>
        <v>2</v>
      </c>
      <c r="I439" s="252">
        <f t="shared" si="1916"/>
        <v>2</v>
      </c>
      <c r="J439" s="252">
        <f t="shared" si="1917"/>
        <v>2</v>
      </c>
      <c r="K439" s="252">
        <f t="shared" si="1918"/>
        <v>2</v>
      </c>
      <c r="L439" s="252">
        <f t="shared" si="1919"/>
        <v>2</v>
      </c>
      <c r="M439" s="252">
        <f t="shared" si="1920"/>
        <v>2</v>
      </c>
      <c r="N439" s="252">
        <f t="shared" si="1921"/>
        <v>1</v>
      </c>
      <c r="O439" s="253">
        <f t="shared" si="1922"/>
        <v>0</v>
      </c>
      <c r="P439" s="252">
        <f t="shared" si="1923"/>
        <v>12</v>
      </c>
      <c r="Q439" s="252">
        <f t="shared" si="1924"/>
        <v>0</v>
      </c>
      <c r="R439" s="252">
        <f t="shared" si="1925"/>
        <v>0</v>
      </c>
      <c r="S439" s="254">
        <f t="shared" si="1926"/>
        <v>0</v>
      </c>
      <c r="T439" s="255">
        <f t="shared" si="1927"/>
        <v>3</v>
      </c>
      <c r="U439" s="252">
        <f t="shared" si="1928"/>
        <v>0</v>
      </c>
      <c r="V439" s="252">
        <f t="shared" si="1929"/>
        <v>0</v>
      </c>
      <c r="W439" s="252">
        <f t="shared" si="1930"/>
        <v>0</v>
      </c>
      <c r="X439" s="254">
        <f t="shared" si="1931"/>
        <v>0</v>
      </c>
      <c r="Y439" s="256">
        <f t="shared" si="1932"/>
        <v>4</v>
      </c>
      <c r="Z439" s="252">
        <f t="shared" si="1933"/>
        <v>0</v>
      </c>
      <c r="AA439" s="252">
        <f t="shared" si="1934"/>
        <v>0</v>
      </c>
      <c r="AB439" s="252">
        <f t="shared" si="1935"/>
        <v>0</v>
      </c>
      <c r="AC439" s="254">
        <f t="shared" si="1936"/>
        <v>0</v>
      </c>
      <c r="AD439" s="255">
        <f t="shared" si="1937"/>
        <v>4</v>
      </c>
      <c r="AE439" s="252">
        <f t="shared" si="1938"/>
        <v>12</v>
      </c>
      <c r="AF439" s="252">
        <f t="shared" si="1939"/>
        <v>0</v>
      </c>
      <c r="AG439" s="252">
        <f t="shared" si="1940"/>
        <v>0</v>
      </c>
      <c r="AH439" s="254">
        <f t="shared" si="1941"/>
        <v>0</v>
      </c>
      <c r="AI439" s="257">
        <f t="shared" si="1942"/>
        <v>3</v>
      </c>
      <c r="AJ439" s="252">
        <f t="shared" si="1943"/>
        <v>11</v>
      </c>
      <c r="AK439" s="252">
        <f t="shared" si="1944"/>
        <v>0</v>
      </c>
      <c r="AL439" s="252">
        <f t="shared" si="1945"/>
        <v>0</v>
      </c>
      <c r="AM439" s="254">
        <f t="shared" si="1946"/>
        <v>0</v>
      </c>
      <c r="AN439" s="257">
        <f t="shared" si="1947"/>
        <v>3</v>
      </c>
      <c r="AO439" s="252">
        <f t="shared" si="1948"/>
        <v>0</v>
      </c>
      <c r="AP439" s="252">
        <f t="shared" si="1949"/>
        <v>0</v>
      </c>
      <c r="AQ439" s="252">
        <f t="shared" si="1950"/>
        <v>0</v>
      </c>
      <c r="AR439" s="254">
        <f t="shared" si="1951"/>
        <v>0</v>
      </c>
      <c r="AS439" s="257">
        <f t="shared" si="1952"/>
        <v>4</v>
      </c>
      <c r="AT439" s="252">
        <f t="shared" si="1953"/>
        <v>12</v>
      </c>
      <c r="AU439" s="252">
        <f t="shared" si="1954"/>
        <v>0</v>
      </c>
      <c r="AV439" s="252">
        <f t="shared" si="1955"/>
        <v>0</v>
      </c>
      <c r="AW439" s="254">
        <f t="shared" si="1956"/>
        <v>0</v>
      </c>
      <c r="AX439" s="258">
        <f t="shared" si="1957"/>
        <v>3</v>
      </c>
      <c r="AY439" s="252">
        <f t="shared" si="1958"/>
        <v>0</v>
      </c>
      <c r="AZ439" s="252">
        <f t="shared" si="1959"/>
        <v>0</v>
      </c>
      <c r="BA439" s="252">
        <f t="shared" si="1960"/>
        <v>0</v>
      </c>
      <c r="BB439" s="254">
        <f t="shared" si="1961"/>
        <v>0</v>
      </c>
      <c r="BC439" s="257">
        <f t="shared" si="1962"/>
        <v>4</v>
      </c>
      <c r="BD439" s="252">
        <f t="shared" si="1963"/>
        <v>0</v>
      </c>
      <c r="BE439" s="252">
        <f t="shared" si="1964"/>
        <v>0</v>
      </c>
      <c r="BF439" s="252">
        <f t="shared" si="1965"/>
        <v>0</v>
      </c>
      <c r="BG439" s="254">
        <f t="shared" si="1966"/>
        <v>0</v>
      </c>
      <c r="BH439" s="257">
        <f t="shared" si="1967"/>
        <v>4</v>
      </c>
      <c r="BI439" s="259">
        <f t="shared" si="1968"/>
        <v>8</v>
      </c>
      <c r="BJ439" s="252">
        <f t="shared" si="1969"/>
        <v>0</v>
      </c>
      <c r="BK439" s="252">
        <f t="shared" si="1970"/>
        <v>0</v>
      </c>
      <c r="BL439" s="254">
        <f t="shared" si="1971"/>
        <v>0</v>
      </c>
      <c r="BM439" s="260">
        <f t="shared" si="1972"/>
        <v>3</v>
      </c>
      <c r="BN439" s="252">
        <f t="shared" si="1973"/>
        <v>13</v>
      </c>
      <c r="BO439" s="252">
        <f t="shared" si="1974"/>
        <v>0</v>
      </c>
      <c r="BP439" s="252">
        <f t="shared" si="1975"/>
        <v>0</v>
      </c>
      <c r="BQ439" s="254">
        <f t="shared" si="1976"/>
        <v>0</v>
      </c>
      <c r="BR439" s="261">
        <f t="shared" si="1977"/>
        <v>3</v>
      </c>
      <c r="BS439" s="252">
        <f t="shared" si="1978"/>
        <v>0</v>
      </c>
      <c r="BT439" s="252">
        <f t="shared" si="1979"/>
        <v>0</v>
      </c>
      <c r="BU439" s="252">
        <f t="shared" si="1980"/>
        <v>0</v>
      </c>
      <c r="BV439" s="254">
        <f t="shared" si="1981"/>
        <v>0</v>
      </c>
      <c r="BW439" s="261">
        <f t="shared" si="1982"/>
        <v>4</v>
      </c>
      <c r="BX439" s="262">
        <v>85</v>
      </c>
      <c r="BY439" s="262">
        <v>85</v>
      </c>
      <c r="BZ439" s="246" t="e">
        <f t="shared" si="1983"/>
        <v>#VALUE!</v>
      </c>
      <c r="CA439" s="246">
        <f t="shared" si="1984"/>
        <v>16</v>
      </c>
      <c r="CB439" s="246" t="e">
        <f t="shared" si="1985"/>
        <v>#VALUE!</v>
      </c>
      <c r="CC439" s="246" t="e">
        <f t="shared" si="1986"/>
        <v>#VALUE!</v>
      </c>
      <c r="CD439" s="246" t="e">
        <f t="shared" si="1987"/>
        <v>#VALUE!</v>
      </c>
      <c r="CE439" s="246" t="e">
        <f t="shared" si="1988"/>
        <v>#VALUE!</v>
      </c>
      <c r="CF439" s="246" t="e">
        <f t="shared" si="1989"/>
        <v>#VALUE!</v>
      </c>
      <c r="CG439" s="246" t="e">
        <f t="shared" si="1990"/>
        <v>#VALUE!</v>
      </c>
      <c r="CH439" s="246" t="e">
        <f t="shared" si="1991"/>
        <v>#VALUE!</v>
      </c>
      <c r="CI439" s="246" t="e">
        <f t="shared" si="1992"/>
        <v>#VALUE!</v>
      </c>
      <c r="CJ439" s="246" t="e">
        <f t="shared" si="1993"/>
        <v>#VALUE!</v>
      </c>
      <c r="CK439" s="246" t="e">
        <f t="shared" si="1994"/>
        <v>#VALUE!</v>
      </c>
      <c r="CL439" s="246" t="e">
        <f t="shared" si="1995"/>
        <v>#VALUE!</v>
      </c>
      <c r="CM439" s="246" t="e">
        <f t="shared" si="1996"/>
        <v>#VALUE!</v>
      </c>
      <c r="CN439" s="246" t="e">
        <f t="shared" si="1997"/>
        <v>#VALUE!</v>
      </c>
      <c r="CO439" s="263" t="str">
        <f t="shared" si="1998"/>
        <v>2023PEC AI 301</v>
      </c>
      <c r="CP439" s="246" t="e">
        <f t="shared" si="1999"/>
        <v>#VALUE!</v>
      </c>
      <c r="CQ439" s="211"/>
      <c r="CR439" s="246">
        <f t="shared" si="2000"/>
        <v>15</v>
      </c>
      <c r="CS439" s="246" t="e">
        <f t="shared" si="2001"/>
        <v>#VALUE!</v>
      </c>
      <c r="CT439" s="246" t="e">
        <f t="shared" si="2002"/>
        <v>#VALUE!</v>
      </c>
      <c r="CU439" s="246" t="e">
        <f t="shared" si="2003"/>
        <v>#VALUE!</v>
      </c>
      <c r="CV439" s="246" t="e">
        <f t="shared" si="2004"/>
        <v>#VALUE!</v>
      </c>
      <c r="CW439" s="246" t="e">
        <f t="shared" si="2005"/>
        <v>#VALUE!</v>
      </c>
      <c r="CX439" s="246" t="e">
        <f t="shared" si="2006"/>
        <v>#VALUE!</v>
      </c>
      <c r="CY439" s="246" t="e">
        <f t="shared" si="2007"/>
        <v>#VALUE!</v>
      </c>
      <c r="CZ439" s="246" t="e">
        <f t="shared" si="2008"/>
        <v>#VALUE!</v>
      </c>
      <c r="DA439" s="246" t="e">
        <f t="shared" si="2009"/>
        <v>#VALUE!</v>
      </c>
      <c r="DB439" s="246" t="e">
        <f t="shared" si="2010"/>
        <v>#VALUE!</v>
      </c>
      <c r="DC439" s="246" t="e">
        <f t="shared" si="2011"/>
        <v>#VALUE!</v>
      </c>
      <c r="DD439" s="246" t="e">
        <f t="shared" si="2012"/>
        <v>#VALUE!</v>
      </c>
      <c r="DE439" s="212"/>
      <c r="DF439" s="212" t="e">
        <f t="shared" si="2013"/>
        <v>#VALUE!</v>
      </c>
      <c r="DG439" s="212"/>
      <c r="DH439" s="212"/>
      <c r="DI439" s="212"/>
      <c r="DJ439" s="212"/>
      <c r="DK439" s="212"/>
      <c r="DL439" s="212"/>
      <c r="DM439" s="212"/>
      <c r="DN439" s="212"/>
      <c r="DO439" s="212"/>
      <c r="DP439" s="212"/>
      <c r="DQ439" s="212"/>
      <c r="DR439" s="264">
        <f t="shared" si="2014"/>
        <v>85</v>
      </c>
      <c r="DS439" s="241">
        <f t="shared" si="2015"/>
        <v>17</v>
      </c>
      <c r="DT439" s="212">
        <f t="shared" si="2016"/>
        <v>12</v>
      </c>
      <c r="DU439" s="212">
        <f t="shared" si="2017"/>
        <v>12</v>
      </c>
      <c r="DV439" s="212">
        <f t="shared" si="2018"/>
        <v>11</v>
      </c>
      <c r="DW439" s="212">
        <f t="shared" si="2019"/>
        <v>12</v>
      </c>
      <c r="DX439" s="264">
        <f t="shared" si="2020"/>
        <v>8</v>
      </c>
      <c r="DY439" s="265">
        <f t="shared" si="2021"/>
        <v>13</v>
      </c>
      <c r="DZ439" s="212">
        <f t="shared" si="2022"/>
        <v>85</v>
      </c>
      <c r="EA439" s="212">
        <f t="shared" si="2023"/>
        <v>17</v>
      </c>
      <c r="EB439" s="212">
        <f t="shared" si="2024"/>
        <v>12</v>
      </c>
      <c r="EC439" s="212">
        <f t="shared" ref="EC439:ED439" si="3231">IF(ISEVEN($B439),DT439,0)</f>
        <v>0</v>
      </c>
      <c r="ED439" s="212">
        <f t="shared" si="3231"/>
        <v>0</v>
      </c>
      <c r="EE439" s="212">
        <f t="shared" ref="EE439:EF439" si="3232">IF(ISODD($B439),DU439,0)</f>
        <v>12</v>
      </c>
      <c r="EF439" s="212">
        <f t="shared" si="3232"/>
        <v>11</v>
      </c>
      <c r="EG439" s="212">
        <f t="shared" si="2027"/>
        <v>0</v>
      </c>
      <c r="EH439" s="212">
        <f t="shared" si="2028"/>
        <v>12</v>
      </c>
      <c r="EI439" s="212">
        <f t="shared" ref="EI439:EJ439" si="3233">IF(ISEVEN($B439),DW439,0)</f>
        <v>0</v>
      </c>
      <c r="EJ439" s="212">
        <f t="shared" si="3233"/>
        <v>0</v>
      </c>
      <c r="EK439" s="264">
        <f t="shared" ref="EK439:EL439" si="3234">IF(ISODD($B439),DX439,0)</f>
        <v>8</v>
      </c>
      <c r="EL439" s="212">
        <f t="shared" si="3234"/>
        <v>13</v>
      </c>
      <c r="EM439" s="212">
        <f t="shared" si="2031"/>
        <v>0</v>
      </c>
      <c r="EN439" s="212"/>
      <c r="EO439" s="212"/>
      <c r="EP439" s="241">
        <f t="shared" si="2032"/>
        <v>17</v>
      </c>
      <c r="EQ439" s="212">
        <f t="shared" si="2033"/>
        <v>15</v>
      </c>
      <c r="ER439" s="212">
        <f t="shared" si="2034"/>
        <v>15</v>
      </c>
      <c r="ES439" s="212">
        <f t="shared" si="2035"/>
        <v>13</v>
      </c>
      <c r="ET439" s="264">
        <f t="shared" si="2036"/>
        <v>11</v>
      </c>
      <c r="EU439" s="212">
        <f t="shared" si="2037"/>
        <v>14</v>
      </c>
      <c r="EV439" s="212"/>
      <c r="EW439" s="212">
        <f t="shared" si="2038"/>
        <v>85</v>
      </c>
      <c r="EX439" s="212">
        <f t="shared" si="2039"/>
        <v>17</v>
      </c>
      <c r="EY439" s="212">
        <f t="shared" si="2040"/>
        <v>15</v>
      </c>
      <c r="EZ439" s="212">
        <f t="shared" ref="EZ439:FA439" si="3235">IF(ISEVEN($B439),EQ439,0)</f>
        <v>0</v>
      </c>
      <c r="FA439" s="212">
        <f t="shared" si="3235"/>
        <v>0</v>
      </c>
      <c r="FB439" s="212">
        <f t="shared" ref="FB439:FC439" si="3236">IF(ISODD($B439),ER439,0)</f>
        <v>15</v>
      </c>
      <c r="FC439" s="212">
        <f t="shared" si="3236"/>
        <v>13</v>
      </c>
      <c r="FD439" s="212">
        <f t="shared" si="2043"/>
        <v>0</v>
      </c>
      <c r="FE439" s="264">
        <f t="shared" si="2044"/>
        <v>11</v>
      </c>
      <c r="FF439" s="212">
        <f t="shared" ref="FF439:FG439" si="3237">IF(ISEVEN($B439),ET439,0)</f>
        <v>0</v>
      </c>
      <c r="FG439" s="212">
        <f t="shared" si="3237"/>
        <v>0</v>
      </c>
      <c r="FH439" s="212">
        <f t="shared" si="2046"/>
        <v>14</v>
      </c>
      <c r="FI439" s="212">
        <v>0</v>
      </c>
      <c r="FJ439" s="212">
        <v>0</v>
      </c>
      <c r="FK439" s="212"/>
      <c r="FL439" s="212"/>
      <c r="FM439" s="262">
        <v>85</v>
      </c>
    </row>
    <row r="440" spans="1:169" ht="15.75" customHeight="1" x14ac:dyDescent="0.2">
      <c r="A440" s="268">
        <v>428</v>
      </c>
      <c r="B440" s="266">
        <v>213423243430</v>
      </c>
      <c r="C440" s="249" t="s">
        <v>477</v>
      </c>
      <c r="D440" s="250"/>
      <c r="E440" s="251" t="s">
        <v>478</v>
      </c>
      <c r="F440" s="252">
        <f t="shared" si="1913"/>
        <v>2</v>
      </c>
      <c r="G440" s="252">
        <f t="shared" si="1914"/>
        <v>2</v>
      </c>
      <c r="H440" s="252">
        <f t="shared" si="1915"/>
        <v>2</v>
      </c>
      <c r="I440" s="252">
        <f t="shared" si="1916"/>
        <v>2</v>
      </c>
      <c r="J440" s="252">
        <f t="shared" si="1917"/>
        <v>2</v>
      </c>
      <c r="K440" s="252">
        <f t="shared" si="1918"/>
        <v>2</v>
      </c>
      <c r="L440" s="252">
        <f t="shared" si="1919"/>
        <v>2</v>
      </c>
      <c r="M440" s="252">
        <f t="shared" si="1920"/>
        <v>2</v>
      </c>
      <c r="N440" s="252">
        <f t="shared" si="1921"/>
        <v>1</v>
      </c>
      <c r="O440" s="253">
        <f t="shared" si="1922"/>
        <v>0</v>
      </c>
      <c r="P440" s="252">
        <f t="shared" si="1923"/>
        <v>0</v>
      </c>
      <c r="Q440" s="252">
        <f t="shared" si="1924"/>
        <v>0</v>
      </c>
      <c r="R440" s="252">
        <f t="shared" si="1925"/>
        <v>0</v>
      </c>
      <c r="S440" s="254">
        <f t="shared" si="1926"/>
        <v>0</v>
      </c>
      <c r="T440" s="255">
        <f t="shared" si="1927"/>
        <v>4</v>
      </c>
      <c r="U440" s="252">
        <f t="shared" si="1928"/>
        <v>12</v>
      </c>
      <c r="V440" s="252">
        <f t="shared" si="1929"/>
        <v>0</v>
      </c>
      <c r="W440" s="252">
        <f t="shared" si="1930"/>
        <v>0</v>
      </c>
      <c r="X440" s="254">
        <f t="shared" si="1931"/>
        <v>0</v>
      </c>
      <c r="Y440" s="256">
        <f t="shared" si="1932"/>
        <v>3</v>
      </c>
      <c r="Z440" s="252">
        <f t="shared" si="1933"/>
        <v>13</v>
      </c>
      <c r="AA440" s="252">
        <f t="shared" si="1934"/>
        <v>0</v>
      </c>
      <c r="AB440" s="252">
        <f t="shared" si="1935"/>
        <v>0</v>
      </c>
      <c r="AC440" s="254">
        <f t="shared" si="1936"/>
        <v>0</v>
      </c>
      <c r="AD440" s="255">
        <f t="shared" si="1937"/>
        <v>3</v>
      </c>
      <c r="AE440" s="252">
        <f t="shared" si="1938"/>
        <v>0</v>
      </c>
      <c r="AF440" s="252">
        <f t="shared" si="1939"/>
        <v>0</v>
      </c>
      <c r="AG440" s="252">
        <f t="shared" si="1940"/>
        <v>0</v>
      </c>
      <c r="AH440" s="254">
        <f t="shared" si="1941"/>
        <v>0</v>
      </c>
      <c r="AI440" s="257">
        <f t="shared" si="1942"/>
        <v>4</v>
      </c>
      <c r="AJ440" s="252">
        <f t="shared" si="1943"/>
        <v>0</v>
      </c>
      <c r="AK440" s="252">
        <f t="shared" si="1944"/>
        <v>0</v>
      </c>
      <c r="AL440" s="252">
        <f t="shared" si="1945"/>
        <v>0</v>
      </c>
      <c r="AM440" s="254">
        <f t="shared" si="1946"/>
        <v>0</v>
      </c>
      <c r="AN440" s="257">
        <f t="shared" si="1947"/>
        <v>4</v>
      </c>
      <c r="AO440" s="252">
        <f t="shared" si="1948"/>
        <v>13</v>
      </c>
      <c r="AP440" s="252">
        <f t="shared" si="1949"/>
        <v>0</v>
      </c>
      <c r="AQ440" s="252">
        <f t="shared" si="1950"/>
        <v>0</v>
      </c>
      <c r="AR440" s="254">
        <f t="shared" si="1951"/>
        <v>0</v>
      </c>
      <c r="AS440" s="257">
        <f t="shared" si="1952"/>
        <v>3</v>
      </c>
      <c r="AT440" s="252">
        <f t="shared" si="1953"/>
        <v>0</v>
      </c>
      <c r="AU440" s="252">
        <f t="shared" si="1954"/>
        <v>0</v>
      </c>
      <c r="AV440" s="252">
        <f t="shared" si="1955"/>
        <v>0</v>
      </c>
      <c r="AW440" s="254">
        <f t="shared" si="1956"/>
        <v>0</v>
      </c>
      <c r="AX440" s="258">
        <f t="shared" si="1957"/>
        <v>4</v>
      </c>
      <c r="AY440" s="252">
        <f t="shared" si="1958"/>
        <v>13</v>
      </c>
      <c r="AZ440" s="252">
        <f t="shared" si="1959"/>
        <v>0</v>
      </c>
      <c r="BA440" s="252">
        <f t="shared" si="1960"/>
        <v>0</v>
      </c>
      <c r="BB440" s="254">
        <f t="shared" si="1961"/>
        <v>0</v>
      </c>
      <c r="BC440" s="257">
        <f t="shared" si="1962"/>
        <v>3</v>
      </c>
      <c r="BD440" s="259">
        <f t="shared" si="1963"/>
        <v>5</v>
      </c>
      <c r="BE440" s="252">
        <f t="shared" si="1964"/>
        <v>0</v>
      </c>
      <c r="BF440" s="252">
        <f t="shared" si="1965"/>
        <v>0</v>
      </c>
      <c r="BG440" s="254">
        <f t="shared" si="1966"/>
        <v>0</v>
      </c>
      <c r="BH440" s="257">
        <f t="shared" si="1967"/>
        <v>3</v>
      </c>
      <c r="BI440" s="252">
        <f t="shared" si="1968"/>
        <v>0</v>
      </c>
      <c r="BJ440" s="252">
        <f t="shared" si="1969"/>
        <v>0</v>
      </c>
      <c r="BK440" s="252">
        <f t="shared" si="1970"/>
        <v>0</v>
      </c>
      <c r="BL440" s="254">
        <f t="shared" si="1971"/>
        <v>0</v>
      </c>
      <c r="BM440" s="260">
        <f t="shared" si="1972"/>
        <v>4</v>
      </c>
      <c r="BN440" s="252">
        <f t="shared" si="1973"/>
        <v>0</v>
      </c>
      <c r="BO440" s="252">
        <f t="shared" si="1974"/>
        <v>0</v>
      </c>
      <c r="BP440" s="252">
        <f t="shared" si="1975"/>
        <v>0</v>
      </c>
      <c r="BQ440" s="254">
        <f t="shared" si="1976"/>
        <v>0</v>
      </c>
      <c r="BR440" s="261">
        <f t="shared" si="1977"/>
        <v>4</v>
      </c>
      <c r="BS440" s="252">
        <f t="shared" si="1978"/>
        <v>13</v>
      </c>
      <c r="BT440" s="252">
        <f t="shared" si="1979"/>
        <v>0</v>
      </c>
      <c r="BU440" s="252">
        <f t="shared" si="1980"/>
        <v>0</v>
      </c>
      <c r="BV440" s="254">
        <f t="shared" si="1981"/>
        <v>0</v>
      </c>
      <c r="BW440" s="261">
        <f t="shared" si="1982"/>
        <v>3</v>
      </c>
      <c r="BX440" s="262">
        <v>86</v>
      </c>
      <c r="BY440" s="262">
        <v>86</v>
      </c>
      <c r="BZ440" s="246" t="e">
        <f t="shared" si="1983"/>
        <v>#VALUE!</v>
      </c>
      <c r="CA440" s="246">
        <f t="shared" si="1984"/>
        <v>20</v>
      </c>
      <c r="CB440" s="246" t="e">
        <f t="shared" si="1985"/>
        <v>#VALUE!</v>
      </c>
      <c r="CC440" s="246" t="e">
        <f t="shared" si="1986"/>
        <v>#VALUE!</v>
      </c>
      <c r="CD440" s="246" t="e">
        <f t="shared" si="1987"/>
        <v>#VALUE!</v>
      </c>
      <c r="CE440" s="246" t="e">
        <f t="shared" si="1988"/>
        <v>#VALUE!</v>
      </c>
      <c r="CF440" s="246" t="e">
        <f t="shared" si="1989"/>
        <v>#VALUE!</v>
      </c>
      <c r="CG440" s="246" t="e">
        <f t="shared" si="1990"/>
        <v>#VALUE!</v>
      </c>
      <c r="CH440" s="246" t="e">
        <f t="shared" si="1991"/>
        <v>#VALUE!</v>
      </c>
      <c r="CI440" s="246" t="e">
        <f t="shared" si="1992"/>
        <v>#VALUE!</v>
      </c>
      <c r="CJ440" s="246" t="e">
        <f t="shared" si="1993"/>
        <v>#VALUE!</v>
      </c>
      <c r="CK440" s="246" t="e">
        <f t="shared" si="1994"/>
        <v>#VALUE!</v>
      </c>
      <c r="CL440" s="246" t="e">
        <f t="shared" si="1995"/>
        <v>#VALUE!</v>
      </c>
      <c r="CM440" s="246" t="e">
        <f t="shared" si="1996"/>
        <v>#VALUE!</v>
      </c>
      <c r="CN440" s="246" t="e">
        <f t="shared" si="1997"/>
        <v>#VALUE!</v>
      </c>
      <c r="CO440" s="263" t="str">
        <f t="shared" si="1998"/>
        <v>2023PEC AI 299</v>
      </c>
      <c r="CP440" s="246" t="e">
        <f t="shared" si="1999"/>
        <v>#VALUE!</v>
      </c>
      <c r="CQ440" s="211"/>
      <c r="CR440" s="246">
        <f t="shared" si="2000"/>
        <v>20</v>
      </c>
      <c r="CS440" s="246" t="e">
        <f t="shared" si="2001"/>
        <v>#VALUE!</v>
      </c>
      <c r="CT440" s="246" t="e">
        <f t="shared" si="2002"/>
        <v>#VALUE!</v>
      </c>
      <c r="CU440" s="246" t="e">
        <f t="shared" si="2003"/>
        <v>#VALUE!</v>
      </c>
      <c r="CV440" s="246" t="e">
        <f t="shared" si="2004"/>
        <v>#VALUE!</v>
      </c>
      <c r="CW440" s="246" t="e">
        <f t="shared" si="2005"/>
        <v>#VALUE!</v>
      </c>
      <c r="CX440" s="246" t="e">
        <f t="shared" si="2006"/>
        <v>#VALUE!</v>
      </c>
      <c r="CY440" s="246" t="e">
        <f t="shared" si="2007"/>
        <v>#VALUE!</v>
      </c>
      <c r="CZ440" s="246" t="e">
        <f t="shared" si="2008"/>
        <v>#VALUE!</v>
      </c>
      <c r="DA440" s="246" t="e">
        <f t="shared" si="2009"/>
        <v>#VALUE!</v>
      </c>
      <c r="DB440" s="246" t="e">
        <f t="shared" si="2010"/>
        <v>#VALUE!</v>
      </c>
      <c r="DC440" s="246" t="e">
        <f t="shared" si="2011"/>
        <v>#VALUE!</v>
      </c>
      <c r="DD440" s="246" t="e">
        <f t="shared" si="2012"/>
        <v>#VALUE!</v>
      </c>
      <c r="DE440" s="212"/>
      <c r="DF440" s="212" t="e">
        <f t="shared" si="2013"/>
        <v>#VALUE!</v>
      </c>
      <c r="DG440" s="212"/>
      <c r="DH440" s="212"/>
      <c r="DI440" s="212"/>
      <c r="DJ440" s="212"/>
      <c r="DK440" s="212"/>
      <c r="DL440" s="212"/>
      <c r="DM440" s="212"/>
      <c r="DN440" s="212"/>
      <c r="DO440" s="212"/>
      <c r="DP440" s="212"/>
      <c r="DQ440" s="212"/>
      <c r="DR440" s="264">
        <f t="shared" si="2014"/>
        <v>86</v>
      </c>
      <c r="DS440" s="241">
        <f t="shared" si="2015"/>
        <v>17</v>
      </c>
      <c r="DT440" s="212">
        <f t="shared" si="2016"/>
        <v>12</v>
      </c>
      <c r="DU440" s="212">
        <f t="shared" si="2017"/>
        <v>13</v>
      </c>
      <c r="DV440" s="212">
        <f t="shared" si="2018"/>
        <v>13</v>
      </c>
      <c r="DW440" s="212">
        <f t="shared" si="2019"/>
        <v>13</v>
      </c>
      <c r="DX440" s="264">
        <f t="shared" si="2020"/>
        <v>5</v>
      </c>
      <c r="DY440" s="265">
        <f t="shared" si="2021"/>
        <v>13</v>
      </c>
      <c r="DZ440" s="212">
        <f t="shared" si="2022"/>
        <v>86</v>
      </c>
      <c r="EA440" s="212">
        <f t="shared" si="2023"/>
        <v>17</v>
      </c>
      <c r="EB440" s="212">
        <f t="shared" si="2024"/>
        <v>0</v>
      </c>
      <c r="EC440" s="212">
        <f t="shared" ref="EC440:ED440" si="3238">IF(ISEVEN($B440),DT440,0)</f>
        <v>12</v>
      </c>
      <c r="ED440" s="212">
        <f t="shared" si="3238"/>
        <v>13</v>
      </c>
      <c r="EE440" s="212">
        <f t="shared" ref="EE440:EF440" si="3239">IF(ISODD($B440),DU440,0)</f>
        <v>0</v>
      </c>
      <c r="EF440" s="212">
        <f t="shared" si="3239"/>
        <v>0</v>
      </c>
      <c r="EG440" s="212">
        <f t="shared" si="2027"/>
        <v>13</v>
      </c>
      <c r="EH440" s="212">
        <f t="shared" si="2028"/>
        <v>0</v>
      </c>
      <c r="EI440" s="212">
        <f t="shared" ref="EI440:EJ440" si="3240">IF(ISEVEN($B440),DW440,0)</f>
        <v>13</v>
      </c>
      <c r="EJ440" s="264">
        <f t="shared" si="3240"/>
        <v>5</v>
      </c>
      <c r="EK440" s="212">
        <f t="shared" ref="EK440:EL440" si="3241">IF(ISODD($B440),DX440,0)</f>
        <v>0</v>
      </c>
      <c r="EL440" s="212">
        <f t="shared" si="3241"/>
        <v>0</v>
      </c>
      <c r="EM440" s="212">
        <f t="shared" si="2031"/>
        <v>13</v>
      </c>
      <c r="EN440" s="212"/>
      <c r="EO440" s="212"/>
      <c r="EP440" s="241">
        <f t="shared" si="2032"/>
        <v>17</v>
      </c>
      <c r="EQ440" s="212">
        <f t="shared" si="2033"/>
        <v>14</v>
      </c>
      <c r="ER440" s="212">
        <f t="shared" si="2034"/>
        <v>15</v>
      </c>
      <c r="ES440" s="212">
        <f t="shared" si="2035"/>
        <v>15</v>
      </c>
      <c r="ET440" s="264">
        <f t="shared" si="2036"/>
        <v>11</v>
      </c>
      <c r="EU440" s="212">
        <f t="shared" si="2037"/>
        <v>14</v>
      </c>
      <c r="EV440" s="212"/>
      <c r="EW440" s="212">
        <f t="shared" si="2038"/>
        <v>86</v>
      </c>
      <c r="EX440" s="212">
        <f t="shared" si="2039"/>
        <v>17</v>
      </c>
      <c r="EY440" s="212">
        <f t="shared" si="2040"/>
        <v>0</v>
      </c>
      <c r="EZ440" s="212">
        <f t="shared" ref="EZ440:FA440" si="3242">IF(ISEVEN($B440),EQ440,0)</f>
        <v>14</v>
      </c>
      <c r="FA440" s="212">
        <f t="shared" si="3242"/>
        <v>15</v>
      </c>
      <c r="FB440" s="212">
        <f t="shared" ref="FB440:FC440" si="3243">IF(ISODD($B440),ER440,0)</f>
        <v>0</v>
      </c>
      <c r="FC440" s="212">
        <f t="shared" si="3243"/>
        <v>0</v>
      </c>
      <c r="FD440" s="212">
        <f t="shared" si="2043"/>
        <v>15</v>
      </c>
      <c r="FE440" s="212">
        <f t="shared" si="2044"/>
        <v>0</v>
      </c>
      <c r="FF440" s="264">
        <f t="shared" ref="FF440:FG440" si="3244">IF(ISEVEN($B440),ET440,0)</f>
        <v>11</v>
      </c>
      <c r="FG440" s="212">
        <f t="shared" si="3244"/>
        <v>14</v>
      </c>
      <c r="FH440" s="212">
        <f t="shared" si="2046"/>
        <v>0</v>
      </c>
      <c r="FI440" s="212">
        <v>0</v>
      </c>
      <c r="FJ440" s="212">
        <v>0</v>
      </c>
      <c r="FK440" s="212"/>
      <c r="FL440" s="212"/>
      <c r="FM440" s="262">
        <v>86</v>
      </c>
    </row>
    <row r="441" spans="1:169" ht="15.75" customHeight="1" x14ac:dyDescent="0.2">
      <c r="A441" s="247">
        <v>428</v>
      </c>
      <c r="B441" s="266">
        <v>213423243431</v>
      </c>
      <c r="C441" s="266" t="s">
        <v>399</v>
      </c>
      <c r="D441" s="250"/>
      <c r="E441" s="267" t="s">
        <v>1692</v>
      </c>
      <c r="F441" s="252">
        <f t="shared" si="1913"/>
        <v>2</v>
      </c>
      <c r="G441" s="252">
        <f t="shared" si="1914"/>
        <v>2</v>
      </c>
      <c r="H441" s="252">
        <f t="shared" si="1915"/>
        <v>2</v>
      </c>
      <c r="I441" s="252">
        <f t="shared" si="1916"/>
        <v>2</v>
      </c>
      <c r="J441" s="252">
        <f t="shared" si="1917"/>
        <v>2</v>
      </c>
      <c r="K441" s="252">
        <f t="shared" si="1918"/>
        <v>2</v>
      </c>
      <c r="L441" s="252">
        <f t="shared" si="1919"/>
        <v>2</v>
      </c>
      <c r="M441" s="252">
        <f t="shared" si="1920"/>
        <v>2</v>
      </c>
      <c r="N441" s="252">
        <f t="shared" si="1921"/>
        <v>1</v>
      </c>
      <c r="O441" s="253">
        <f t="shared" si="1922"/>
        <v>0</v>
      </c>
      <c r="P441" s="252">
        <f t="shared" si="1923"/>
        <v>12</v>
      </c>
      <c r="Q441" s="252">
        <f t="shared" si="1924"/>
        <v>0</v>
      </c>
      <c r="R441" s="252">
        <f t="shared" si="1925"/>
        <v>0</v>
      </c>
      <c r="S441" s="254">
        <f t="shared" si="1926"/>
        <v>0</v>
      </c>
      <c r="T441" s="255">
        <f t="shared" si="1927"/>
        <v>3</v>
      </c>
      <c r="U441" s="252">
        <f t="shared" si="1928"/>
        <v>0</v>
      </c>
      <c r="V441" s="252">
        <f t="shared" si="1929"/>
        <v>0</v>
      </c>
      <c r="W441" s="252">
        <f t="shared" si="1930"/>
        <v>0</v>
      </c>
      <c r="X441" s="254">
        <f t="shared" si="1931"/>
        <v>0</v>
      </c>
      <c r="Y441" s="256">
        <f t="shared" si="1932"/>
        <v>4</v>
      </c>
      <c r="Z441" s="252">
        <f t="shared" si="1933"/>
        <v>0</v>
      </c>
      <c r="AA441" s="252">
        <f t="shared" si="1934"/>
        <v>0</v>
      </c>
      <c r="AB441" s="252">
        <f t="shared" si="1935"/>
        <v>0</v>
      </c>
      <c r="AC441" s="254">
        <f t="shared" si="1936"/>
        <v>0</v>
      </c>
      <c r="AD441" s="255">
        <f t="shared" si="1937"/>
        <v>4</v>
      </c>
      <c r="AE441" s="252">
        <f t="shared" si="1938"/>
        <v>12</v>
      </c>
      <c r="AF441" s="252">
        <f t="shared" si="1939"/>
        <v>0</v>
      </c>
      <c r="AG441" s="252">
        <f t="shared" si="1940"/>
        <v>0</v>
      </c>
      <c r="AH441" s="254">
        <f t="shared" si="1941"/>
        <v>0</v>
      </c>
      <c r="AI441" s="257">
        <f t="shared" si="1942"/>
        <v>3</v>
      </c>
      <c r="AJ441" s="252">
        <f t="shared" si="1943"/>
        <v>11</v>
      </c>
      <c r="AK441" s="252">
        <f t="shared" si="1944"/>
        <v>0</v>
      </c>
      <c r="AL441" s="252">
        <f t="shared" si="1945"/>
        <v>0</v>
      </c>
      <c r="AM441" s="254">
        <f t="shared" si="1946"/>
        <v>0</v>
      </c>
      <c r="AN441" s="257">
        <f t="shared" si="1947"/>
        <v>3</v>
      </c>
      <c r="AO441" s="252">
        <f t="shared" si="1948"/>
        <v>0</v>
      </c>
      <c r="AP441" s="252">
        <f t="shared" si="1949"/>
        <v>0</v>
      </c>
      <c r="AQ441" s="252">
        <f t="shared" si="1950"/>
        <v>0</v>
      </c>
      <c r="AR441" s="254">
        <f t="shared" si="1951"/>
        <v>0</v>
      </c>
      <c r="AS441" s="257">
        <f t="shared" si="1952"/>
        <v>4</v>
      </c>
      <c r="AT441" s="252">
        <f t="shared" si="1953"/>
        <v>12</v>
      </c>
      <c r="AU441" s="252">
        <f t="shared" si="1954"/>
        <v>0</v>
      </c>
      <c r="AV441" s="252">
        <f t="shared" si="1955"/>
        <v>0</v>
      </c>
      <c r="AW441" s="254">
        <f t="shared" si="1956"/>
        <v>0</v>
      </c>
      <c r="AX441" s="258">
        <f t="shared" si="1957"/>
        <v>3</v>
      </c>
      <c r="AY441" s="252">
        <f t="shared" si="1958"/>
        <v>0</v>
      </c>
      <c r="AZ441" s="252">
        <f t="shared" si="1959"/>
        <v>0</v>
      </c>
      <c r="BA441" s="252">
        <f t="shared" si="1960"/>
        <v>0</v>
      </c>
      <c r="BB441" s="254">
        <f t="shared" si="1961"/>
        <v>0</v>
      </c>
      <c r="BC441" s="257">
        <f t="shared" si="1962"/>
        <v>4</v>
      </c>
      <c r="BD441" s="252">
        <f t="shared" si="1963"/>
        <v>0</v>
      </c>
      <c r="BE441" s="252">
        <f t="shared" si="1964"/>
        <v>0</v>
      </c>
      <c r="BF441" s="252">
        <f t="shared" si="1965"/>
        <v>0</v>
      </c>
      <c r="BG441" s="254">
        <f t="shared" si="1966"/>
        <v>0</v>
      </c>
      <c r="BH441" s="257">
        <f t="shared" si="1967"/>
        <v>4</v>
      </c>
      <c r="BI441" s="259">
        <f t="shared" si="1968"/>
        <v>8</v>
      </c>
      <c r="BJ441" s="252">
        <f t="shared" si="1969"/>
        <v>0</v>
      </c>
      <c r="BK441" s="252">
        <f t="shared" si="1970"/>
        <v>0</v>
      </c>
      <c r="BL441" s="254">
        <f t="shared" si="1971"/>
        <v>0</v>
      </c>
      <c r="BM441" s="260">
        <f t="shared" si="1972"/>
        <v>3</v>
      </c>
      <c r="BN441" s="252">
        <f t="shared" si="1973"/>
        <v>13</v>
      </c>
      <c r="BO441" s="252">
        <f t="shared" si="1974"/>
        <v>0</v>
      </c>
      <c r="BP441" s="252">
        <f t="shared" si="1975"/>
        <v>0</v>
      </c>
      <c r="BQ441" s="254">
        <f t="shared" si="1976"/>
        <v>0</v>
      </c>
      <c r="BR441" s="261">
        <f t="shared" si="1977"/>
        <v>3</v>
      </c>
      <c r="BS441" s="252">
        <f t="shared" si="1978"/>
        <v>0</v>
      </c>
      <c r="BT441" s="252">
        <f t="shared" si="1979"/>
        <v>0</v>
      </c>
      <c r="BU441" s="252">
        <f t="shared" si="1980"/>
        <v>0</v>
      </c>
      <c r="BV441" s="254">
        <f t="shared" si="1981"/>
        <v>0</v>
      </c>
      <c r="BW441" s="261">
        <f t="shared" si="1982"/>
        <v>4</v>
      </c>
      <c r="BX441" s="262">
        <v>85</v>
      </c>
      <c r="BY441" s="262">
        <v>85</v>
      </c>
      <c r="BZ441" s="246" t="e">
        <f t="shared" si="1983"/>
        <v>#VALUE!</v>
      </c>
      <c r="CA441" s="246">
        <f t="shared" si="1984"/>
        <v>16</v>
      </c>
      <c r="CB441" s="246" t="e">
        <f t="shared" si="1985"/>
        <v>#VALUE!</v>
      </c>
      <c r="CC441" s="246" t="e">
        <f t="shared" si="1986"/>
        <v>#VALUE!</v>
      </c>
      <c r="CD441" s="246" t="e">
        <f t="shared" si="1987"/>
        <v>#VALUE!</v>
      </c>
      <c r="CE441" s="246" t="e">
        <f t="shared" si="1988"/>
        <v>#VALUE!</v>
      </c>
      <c r="CF441" s="246" t="e">
        <f t="shared" si="1989"/>
        <v>#VALUE!</v>
      </c>
      <c r="CG441" s="246" t="e">
        <f t="shared" si="1990"/>
        <v>#VALUE!</v>
      </c>
      <c r="CH441" s="246" t="e">
        <f t="shared" si="1991"/>
        <v>#VALUE!</v>
      </c>
      <c r="CI441" s="246" t="e">
        <f t="shared" si="1992"/>
        <v>#VALUE!</v>
      </c>
      <c r="CJ441" s="246" t="e">
        <f t="shared" si="1993"/>
        <v>#VALUE!</v>
      </c>
      <c r="CK441" s="246" t="e">
        <f t="shared" si="1994"/>
        <v>#VALUE!</v>
      </c>
      <c r="CL441" s="246" t="e">
        <f t="shared" si="1995"/>
        <v>#VALUE!</v>
      </c>
      <c r="CM441" s="246" t="e">
        <f t="shared" si="1996"/>
        <v>#VALUE!</v>
      </c>
      <c r="CN441" s="246" t="e">
        <f t="shared" si="1997"/>
        <v>#VALUE!</v>
      </c>
      <c r="CO441" s="263" t="str">
        <f t="shared" si="1998"/>
        <v>2023PEC AI 260</v>
      </c>
      <c r="CP441" s="246" t="e">
        <f t="shared" si="1999"/>
        <v>#VALUE!</v>
      </c>
      <c r="CQ441" s="211"/>
      <c r="CR441" s="246">
        <f t="shared" si="2000"/>
        <v>15</v>
      </c>
      <c r="CS441" s="246" t="e">
        <f t="shared" si="2001"/>
        <v>#VALUE!</v>
      </c>
      <c r="CT441" s="246" t="e">
        <f t="shared" si="2002"/>
        <v>#VALUE!</v>
      </c>
      <c r="CU441" s="246" t="e">
        <f t="shared" si="2003"/>
        <v>#VALUE!</v>
      </c>
      <c r="CV441" s="246" t="e">
        <f t="shared" si="2004"/>
        <v>#VALUE!</v>
      </c>
      <c r="CW441" s="246" t="e">
        <f t="shared" si="2005"/>
        <v>#VALUE!</v>
      </c>
      <c r="CX441" s="246" t="e">
        <f t="shared" si="2006"/>
        <v>#VALUE!</v>
      </c>
      <c r="CY441" s="246" t="e">
        <f t="shared" si="2007"/>
        <v>#VALUE!</v>
      </c>
      <c r="CZ441" s="246" t="e">
        <f t="shared" si="2008"/>
        <v>#VALUE!</v>
      </c>
      <c r="DA441" s="246" t="e">
        <f t="shared" si="2009"/>
        <v>#VALUE!</v>
      </c>
      <c r="DB441" s="246" t="e">
        <f t="shared" si="2010"/>
        <v>#VALUE!</v>
      </c>
      <c r="DC441" s="246" t="e">
        <f t="shared" si="2011"/>
        <v>#VALUE!</v>
      </c>
      <c r="DD441" s="246" t="e">
        <f t="shared" si="2012"/>
        <v>#VALUE!</v>
      </c>
      <c r="DE441" s="212"/>
      <c r="DF441" s="212" t="e">
        <f t="shared" si="2013"/>
        <v>#VALUE!</v>
      </c>
      <c r="DG441" s="212"/>
      <c r="DH441" s="212"/>
      <c r="DI441" s="212"/>
      <c r="DJ441" s="212"/>
      <c r="DK441" s="212"/>
      <c r="DL441" s="212"/>
      <c r="DM441" s="212"/>
      <c r="DN441" s="212"/>
      <c r="DO441" s="212"/>
      <c r="DP441" s="212"/>
      <c r="DQ441" s="212"/>
      <c r="DR441" s="264">
        <f t="shared" si="2014"/>
        <v>85</v>
      </c>
      <c r="DS441" s="241">
        <f t="shared" si="2015"/>
        <v>17</v>
      </c>
      <c r="DT441" s="212">
        <f t="shared" si="2016"/>
        <v>12</v>
      </c>
      <c r="DU441" s="212">
        <f t="shared" si="2017"/>
        <v>12</v>
      </c>
      <c r="DV441" s="212">
        <f t="shared" si="2018"/>
        <v>11</v>
      </c>
      <c r="DW441" s="212">
        <f t="shared" si="2019"/>
        <v>12</v>
      </c>
      <c r="DX441" s="264">
        <f t="shared" si="2020"/>
        <v>8</v>
      </c>
      <c r="DY441" s="265">
        <f t="shared" si="2021"/>
        <v>13</v>
      </c>
      <c r="DZ441" s="212">
        <f t="shared" si="2022"/>
        <v>85</v>
      </c>
      <c r="EA441" s="212">
        <f t="shared" si="2023"/>
        <v>17</v>
      </c>
      <c r="EB441" s="212">
        <f t="shared" si="2024"/>
        <v>12</v>
      </c>
      <c r="EC441" s="212">
        <f t="shared" ref="EC441:ED441" si="3245">IF(ISEVEN($B441),DT441,0)</f>
        <v>0</v>
      </c>
      <c r="ED441" s="212">
        <f t="shared" si="3245"/>
        <v>0</v>
      </c>
      <c r="EE441" s="212">
        <f t="shared" ref="EE441:EF441" si="3246">IF(ISODD($B441),DU441,0)</f>
        <v>12</v>
      </c>
      <c r="EF441" s="212">
        <f t="shared" si="3246"/>
        <v>11</v>
      </c>
      <c r="EG441" s="212">
        <f t="shared" si="2027"/>
        <v>0</v>
      </c>
      <c r="EH441" s="212">
        <f t="shared" si="2028"/>
        <v>12</v>
      </c>
      <c r="EI441" s="212">
        <f t="shared" ref="EI441:EJ441" si="3247">IF(ISEVEN($B441),DW441,0)</f>
        <v>0</v>
      </c>
      <c r="EJ441" s="212">
        <f t="shared" si="3247"/>
        <v>0</v>
      </c>
      <c r="EK441" s="264">
        <f t="shared" ref="EK441:EL441" si="3248">IF(ISODD($B441),DX441,0)</f>
        <v>8</v>
      </c>
      <c r="EL441" s="212">
        <f t="shared" si="3248"/>
        <v>13</v>
      </c>
      <c r="EM441" s="212">
        <f t="shared" si="2031"/>
        <v>0</v>
      </c>
      <c r="EN441" s="212"/>
      <c r="EO441" s="212"/>
      <c r="EP441" s="241">
        <f t="shared" si="2032"/>
        <v>17</v>
      </c>
      <c r="EQ441" s="212">
        <f t="shared" si="2033"/>
        <v>15</v>
      </c>
      <c r="ER441" s="212">
        <f t="shared" si="2034"/>
        <v>15</v>
      </c>
      <c r="ES441" s="212">
        <f t="shared" si="2035"/>
        <v>13</v>
      </c>
      <c r="ET441" s="264">
        <f t="shared" si="2036"/>
        <v>11</v>
      </c>
      <c r="EU441" s="212">
        <f t="shared" si="2037"/>
        <v>14</v>
      </c>
      <c r="EV441" s="212"/>
      <c r="EW441" s="212">
        <f t="shared" si="2038"/>
        <v>85</v>
      </c>
      <c r="EX441" s="212">
        <f t="shared" si="2039"/>
        <v>17</v>
      </c>
      <c r="EY441" s="212">
        <f t="shared" si="2040"/>
        <v>15</v>
      </c>
      <c r="EZ441" s="212">
        <f t="shared" ref="EZ441:FA441" si="3249">IF(ISEVEN($B441),EQ441,0)</f>
        <v>0</v>
      </c>
      <c r="FA441" s="212">
        <f t="shared" si="3249"/>
        <v>0</v>
      </c>
      <c r="FB441" s="212">
        <f t="shared" ref="FB441:FC441" si="3250">IF(ISODD($B441),ER441,0)</f>
        <v>15</v>
      </c>
      <c r="FC441" s="212">
        <f t="shared" si="3250"/>
        <v>13</v>
      </c>
      <c r="FD441" s="212">
        <f t="shared" si="2043"/>
        <v>0</v>
      </c>
      <c r="FE441" s="264">
        <f t="shared" si="2044"/>
        <v>11</v>
      </c>
      <c r="FF441" s="212">
        <f t="shared" ref="FF441:FG441" si="3251">IF(ISEVEN($B441),ET441,0)</f>
        <v>0</v>
      </c>
      <c r="FG441" s="212">
        <f t="shared" si="3251"/>
        <v>0</v>
      </c>
      <c r="FH441" s="212">
        <f t="shared" si="2046"/>
        <v>14</v>
      </c>
      <c r="FI441" s="212">
        <v>0</v>
      </c>
      <c r="FJ441" s="212">
        <v>0</v>
      </c>
      <c r="FK441" s="212"/>
      <c r="FL441" s="212"/>
      <c r="FM441" s="262">
        <v>85</v>
      </c>
    </row>
    <row r="442" spans="1:169" ht="15.75" customHeight="1" x14ac:dyDescent="0.2">
      <c r="A442" s="268">
        <v>429</v>
      </c>
      <c r="B442" s="266">
        <v>213423243432</v>
      </c>
      <c r="C442" s="266" t="s">
        <v>401</v>
      </c>
      <c r="D442" s="250"/>
      <c r="E442" s="267" t="s">
        <v>402</v>
      </c>
      <c r="F442" s="252">
        <f t="shared" si="1913"/>
        <v>2</v>
      </c>
      <c r="G442" s="252">
        <f t="shared" si="1914"/>
        <v>2</v>
      </c>
      <c r="H442" s="252">
        <f t="shared" si="1915"/>
        <v>2</v>
      </c>
      <c r="I442" s="252">
        <f t="shared" si="1916"/>
        <v>2</v>
      </c>
      <c r="J442" s="252">
        <f t="shared" si="1917"/>
        <v>2</v>
      </c>
      <c r="K442" s="252">
        <f t="shared" si="1918"/>
        <v>2</v>
      </c>
      <c r="L442" s="252">
        <f t="shared" si="1919"/>
        <v>2</v>
      </c>
      <c r="M442" s="252">
        <f t="shared" si="1920"/>
        <v>2</v>
      </c>
      <c r="N442" s="252">
        <f t="shared" si="1921"/>
        <v>1</v>
      </c>
      <c r="O442" s="253">
        <f t="shared" si="1922"/>
        <v>0</v>
      </c>
      <c r="P442" s="252">
        <f t="shared" si="1923"/>
        <v>0</v>
      </c>
      <c r="Q442" s="252">
        <f t="shared" si="1924"/>
        <v>0</v>
      </c>
      <c r="R442" s="252">
        <f t="shared" si="1925"/>
        <v>0</v>
      </c>
      <c r="S442" s="254">
        <f t="shared" si="1926"/>
        <v>0</v>
      </c>
      <c r="T442" s="255">
        <f t="shared" si="1927"/>
        <v>4</v>
      </c>
      <c r="U442" s="252">
        <f t="shared" si="1928"/>
        <v>11</v>
      </c>
      <c r="V442" s="252">
        <f t="shared" si="1929"/>
        <v>0</v>
      </c>
      <c r="W442" s="252">
        <f t="shared" si="1930"/>
        <v>0</v>
      </c>
      <c r="X442" s="254">
        <f t="shared" si="1931"/>
        <v>0</v>
      </c>
      <c r="Y442" s="256">
        <f t="shared" si="1932"/>
        <v>3</v>
      </c>
      <c r="Z442" s="252">
        <f t="shared" si="1933"/>
        <v>12</v>
      </c>
      <c r="AA442" s="252">
        <f t="shared" si="1934"/>
        <v>0</v>
      </c>
      <c r="AB442" s="252">
        <f t="shared" si="1935"/>
        <v>0</v>
      </c>
      <c r="AC442" s="254">
        <f t="shared" si="1936"/>
        <v>0</v>
      </c>
      <c r="AD442" s="255">
        <f t="shared" si="1937"/>
        <v>3</v>
      </c>
      <c r="AE442" s="252">
        <f t="shared" si="1938"/>
        <v>0</v>
      </c>
      <c r="AF442" s="252">
        <f t="shared" si="1939"/>
        <v>0</v>
      </c>
      <c r="AG442" s="252">
        <f t="shared" si="1940"/>
        <v>0</v>
      </c>
      <c r="AH442" s="254">
        <f t="shared" si="1941"/>
        <v>0</v>
      </c>
      <c r="AI442" s="257">
        <f t="shared" si="1942"/>
        <v>4</v>
      </c>
      <c r="AJ442" s="252">
        <f t="shared" si="1943"/>
        <v>0</v>
      </c>
      <c r="AK442" s="252">
        <f t="shared" si="1944"/>
        <v>0</v>
      </c>
      <c r="AL442" s="252">
        <f t="shared" si="1945"/>
        <v>0</v>
      </c>
      <c r="AM442" s="254">
        <f t="shared" si="1946"/>
        <v>0</v>
      </c>
      <c r="AN442" s="257">
        <f t="shared" si="1947"/>
        <v>4</v>
      </c>
      <c r="AO442" s="252">
        <f t="shared" si="1948"/>
        <v>12</v>
      </c>
      <c r="AP442" s="252">
        <f t="shared" si="1949"/>
        <v>0</v>
      </c>
      <c r="AQ442" s="252">
        <f t="shared" si="1950"/>
        <v>0</v>
      </c>
      <c r="AR442" s="254">
        <f t="shared" si="1951"/>
        <v>0</v>
      </c>
      <c r="AS442" s="257">
        <f t="shared" si="1952"/>
        <v>3</v>
      </c>
      <c r="AT442" s="252">
        <f t="shared" si="1953"/>
        <v>0</v>
      </c>
      <c r="AU442" s="252">
        <f t="shared" si="1954"/>
        <v>0</v>
      </c>
      <c r="AV442" s="252">
        <f t="shared" si="1955"/>
        <v>0</v>
      </c>
      <c r="AW442" s="254">
        <f t="shared" si="1956"/>
        <v>0</v>
      </c>
      <c r="AX442" s="258">
        <f t="shared" si="1957"/>
        <v>4</v>
      </c>
      <c r="AY442" s="252">
        <f t="shared" si="1958"/>
        <v>12</v>
      </c>
      <c r="AZ442" s="252">
        <f t="shared" si="1959"/>
        <v>0</v>
      </c>
      <c r="BA442" s="252">
        <f t="shared" si="1960"/>
        <v>0</v>
      </c>
      <c r="BB442" s="254">
        <f t="shared" si="1961"/>
        <v>0</v>
      </c>
      <c r="BC442" s="257">
        <f t="shared" si="1962"/>
        <v>3</v>
      </c>
      <c r="BD442" s="259">
        <f t="shared" si="1963"/>
        <v>7</v>
      </c>
      <c r="BE442" s="252">
        <f t="shared" si="1964"/>
        <v>0</v>
      </c>
      <c r="BF442" s="252">
        <f t="shared" si="1965"/>
        <v>0</v>
      </c>
      <c r="BG442" s="254">
        <f t="shared" si="1966"/>
        <v>0</v>
      </c>
      <c r="BH442" s="257">
        <f t="shared" si="1967"/>
        <v>3</v>
      </c>
      <c r="BI442" s="252">
        <f t="shared" si="1968"/>
        <v>0</v>
      </c>
      <c r="BJ442" s="252">
        <f t="shared" si="1969"/>
        <v>0</v>
      </c>
      <c r="BK442" s="252">
        <f t="shared" si="1970"/>
        <v>0</v>
      </c>
      <c r="BL442" s="254">
        <f t="shared" si="1971"/>
        <v>0</v>
      </c>
      <c r="BM442" s="260">
        <f t="shared" si="1972"/>
        <v>4</v>
      </c>
      <c r="BN442" s="252">
        <f t="shared" si="1973"/>
        <v>0</v>
      </c>
      <c r="BO442" s="252">
        <f t="shared" si="1974"/>
        <v>0</v>
      </c>
      <c r="BP442" s="252">
        <f t="shared" si="1975"/>
        <v>0</v>
      </c>
      <c r="BQ442" s="254">
        <f t="shared" si="1976"/>
        <v>0</v>
      </c>
      <c r="BR442" s="261">
        <f t="shared" si="1977"/>
        <v>4</v>
      </c>
      <c r="BS442" s="252">
        <f t="shared" si="1978"/>
        <v>12</v>
      </c>
      <c r="BT442" s="252">
        <f t="shared" si="1979"/>
        <v>0</v>
      </c>
      <c r="BU442" s="252">
        <f t="shared" si="1980"/>
        <v>0</v>
      </c>
      <c r="BV442" s="254">
        <f t="shared" si="1981"/>
        <v>0</v>
      </c>
      <c r="BW442" s="261">
        <f t="shared" si="1982"/>
        <v>3</v>
      </c>
      <c r="BX442" s="262">
        <v>83</v>
      </c>
      <c r="BY442" s="262">
        <v>83</v>
      </c>
      <c r="BZ442" s="246" t="e">
        <f t="shared" si="1983"/>
        <v>#VALUE!</v>
      </c>
      <c r="CA442" s="246">
        <f t="shared" si="1984"/>
        <v>20</v>
      </c>
      <c r="CB442" s="246" t="e">
        <f t="shared" si="1985"/>
        <v>#VALUE!</v>
      </c>
      <c r="CC442" s="246" t="e">
        <f t="shared" si="1986"/>
        <v>#VALUE!</v>
      </c>
      <c r="CD442" s="246" t="e">
        <f t="shared" si="1987"/>
        <v>#VALUE!</v>
      </c>
      <c r="CE442" s="246" t="e">
        <f t="shared" si="1988"/>
        <v>#VALUE!</v>
      </c>
      <c r="CF442" s="246" t="e">
        <f t="shared" si="1989"/>
        <v>#VALUE!</v>
      </c>
      <c r="CG442" s="246" t="e">
        <f t="shared" si="1990"/>
        <v>#VALUE!</v>
      </c>
      <c r="CH442" s="246" t="e">
        <f t="shared" si="1991"/>
        <v>#VALUE!</v>
      </c>
      <c r="CI442" s="246" t="e">
        <f t="shared" si="1992"/>
        <v>#VALUE!</v>
      </c>
      <c r="CJ442" s="246" t="e">
        <f t="shared" si="1993"/>
        <v>#VALUE!</v>
      </c>
      <c r="CK442" s="246" t="e">
        <f t="shared" si="1994"/>
        <v>#VALUE!</v>
      </c>
      <c r="CL442" s="246" t="e">
        <f t="shared" si="1995"/>
        <v>#VALUE!</v>
      </c>
      <c r="CM442" s="246" t="e">
        <f t="shared" si="1996"/>
        <v>#VALUE!</v>
      </c>
      <c r="CN442" s="246" t="e">
        <f t="shared" si="1997"/>
        <v>#VALUE!</v>
      </c>
      <c r="CO442" s="263" t="str">
        <f t="shared" si="1998"/>
        <v>2023PEC AI 261</v>
      </c>
      <c r="CP442" s="246" t="e">
        <f t="shared" si="1999"/>
        <v>#VALUE!</v>
      </c>
      <c r="CQ442" s="211"/>
      <c r="CR442" s="246">
        <f t="shared" si="2000"/>
        <v>20</v>
      </c>
      <c r="CS442" s="246" t="e">
        <f t="shared" si="2001"/>
        <v>#VALUE!</v>
      </c>
      <c r="CT442" s="246" t="e">
        <f t="shared" si="2002"/>
        <v>#VALUE!</v>
      </c>
      <c r="CU442" s="246" t="e">
        <f t="shared" si="2003"/>
        <v>#VALUE!</v>
      </c>
      <c r="CV442" s="246" t="e">
        <f t="shared" si="2004"/>
        <v>#VALUE!</v>
      </c>
      <c r="CW442" s="246" t="e">
        <f t="shared" si="2005"/>
        <v>#VALUE!</v>
      </c>
      <c r="CX442" s="246" t="e">
        <f t="shared" si="2006"/>
        <v>#VALUE!</v>
      </c>
      <c r="CY442" s="246" t="e">
        <f t="shared" si="2007"/>
        <v>#VALUE!</v>
      </c>
      <c r="CZ442" s="246" t="e">
        <f t="shared" si="2008"/>
        <v>#VALUE!</v>
      </c>
      <c r="DA442" s="246" t="e">
        <f t="shared" si="2009"/>
        <v>#VALUE!</v>
      </c>
      <c r="DB442" s="246" t="e">
        <f t="shared" si="2010"/>
        <v>#VALUE!</v>
      </c>
      <c r="DC442" s="246" t="e">
        <f t="shared" si="2011"/>
        <v>#VALUE!</v>
      </c>
      <c r="DD442" s="246" t="e">
        <f t="shared" si="2012"/>
        <v>#VALUE!</v>
      </c>
      <c r="DE442" s="212"/>
      <c r="DF442" s="212" t="e">
        <f t="shared" si="2013"/>
        <v>#VALUE!</v>
      </c>
      <c r="DG442" s="212"/>
      <c r="DH442" s="212"/>
      <c r="DI442" s="212"/>
      <c r="DJ442" s="212"/>
      <c r="DK442" s="212"/>
      <c r="DL442" s="212"/>
      <c r="DM442" s="212"/>
      <c r="DN442" s="212"/>
      <c r="DO442" s="212"/>
      <c r="DP442" s="212"/>
      <c r="DQ442" s="212"/>
      <c r="DR442" s="264">
        <f t="shared" si="2014"/>
        <v>83</v>
      </c>
      <c r="DS442" s="241">
        <f t="shared" si="2015"/>
        <v>17</v>
      </c>
      <c r="DT442" s="212">
        <f t="shared" si="2016"/>
        <v>11</v>
      </c>
      <c r="DU442" s="212">
        <f t="shared" si="2017"/>
        <v>12</v>
      </c>
      <c r="DV442" s="212">
        <f t="shared" si="2018"/>
        <v>12</v>
      </c>
      <c r="DW442" s="212">
        <f t="shared" si="2019"/>
        <v>12</v>
      </c>
      <c r="DX442" s="264">
        <f t="shared" si="2020"/>
        <v>7</v>
      </c>
      <c r="DY442" s="265">
        <f t="shared" si="2021"/>
        <v>12</v>
      </c>
      <c r="DZ442" s="212">
        <f t="shared" si="2022"/>
        <v>83</v>
      </c>
      <c r="EA442" s="212">
        <f t="shared" si="2023"/>
        <v>17</v>
      </c>
      <c r="EB442" s="212">
        <f t="shared" si="2024"/>
        <v>0</v>
      </c>
      <c r="EC442" s="212">
        <f t="shared" ref="EC442:ED442" si="3252">IF(ISEVEN($B442),DT442,0)</f>
        <v>11</v>
      </c>
      <c r="ED442" s="212">
        <f t="shared" si="3252"/>
        <v>12</v>
      </c>
      <c r="EE442" s="212">
        <f t="shared" ref="EE442:EF442" si="3253">IF(ISODD($B442),DU442,0)</f>
        <v>0</v>
      </c>
      <c r="EF442" s="212">
        <f t="shared" si="3253"/>
        <v>0</v>
      </c>
      <c r="EG442" s="212">
        <f t="shared" si="2027"/>
        <v>12</v>
      </c>
      <c r="EH442" s="212">
        <f t="shared" si="2028"/>
        <v>0</v>
      </c>
      <c r="EI442" s="212">
        <f t="shared" ref="EI442:EJ442" si="3254">IF(ISEVEN($B442),DW442,0)</f>
        <v>12</v>
      </c>
      <c r="EJ442" s="264">
        <f t="shared" si="3254"/>
        <v>7</v>
      </c>
      <c r="EK442" s="212">
        <f t="shared" ref="EK442:EL442" si="3255">IF(ISODD($B442),DX442,0)</f>
        <v>0</v>
      </c>
      <c r="EL442" s="212">
        <f t="shared" si="3255"/>
        <v>0</v>
      </c>
      <c r="EM442" s="212">
        <f t="shared" si="2031"/>
        <v>12</v>
      </c>
      <c r="EN442" s="212"/>
      <c r="EO442" s="212"/>
      <c r="EP442" s="241">
        <f t="shared" si="2032"/>
        <v>17</v>
      </c>
      <c r="EQ442" s="212">
        <f t="shared" si="2033"/>
        <v>14</v>
      </c>
      <c r="ER442" s="212">
        <f t="shared" si="2034"/>
        <v>15</v>
      </c>
      <c r="ES442" s="212">
        <f t="shared" si="2035"/>
        <v>15</v>
      </c>
      <c r="ET442" s="264">
        <f t="shared" si="2036"/>
        <v>9</v>
      </c>
      <c r="EU442" s="212">
        <f t="shared" si="2037"/>
        <v>13</v>
      </c>
      <c r="EV442" s="212"/>
      <c r="EW442" s="212">
        <f t="shared" si="2038"/>
        <v>83</v>
      </c>
      <c r="EX442" s="212">
        <f t="shared" si="2039"/>
        <v>17</v>
      </c>
      <c r="EY442" s="212">
        <f t="shared" si="2040"/>
        <v>0</v>
      </c>
      <c r="EZ442" s="212">
        <f t="shared" ref="EZ442:FA442" si="3256">IF(ISEVEN($B442),EQ442,0)</f>
        <v>14</v>
      </c>
      <c r="FA442" s="212">
        <f t="shared" si="3256"/>
        <v>15</v>
      </c>
      <c r="FB442" s="212">
        <f t="shared" ref="FB442:FC442" si="3257">IF(ISODD($B442),ER442,0)</f>
        <v>0</v>
      </c>
      <c r="FC442" s="212">
        <f t="shared" si="3257"/>
        <v>0</v>
      </c>
      <c r="FD442" s="212">
        <f t="shared" si="2043"/>
        <v>15</v>
      </c>
      <c r="FE442" s="212">
        <f t="shared" si="2044"/>
        <v>0</v>
      </c>
      <c r="FF442" s="264">
        <f t="shared" ref="FF442:FG442" si="3258">IF(ISEVEN($B442),ET442,0)</f>
        <v>9</v>
      </c>
      <c r="FG442" s="212">
        <f t="shared" si="3258"/>
        <v>13</v>
      </c>
      <c r="FH442" s="212">
        <f t="shared" si="2046"/>
        <v>0</v>
      </c>
      <c r="FI442" s="212">
        <v>0</v>
      </c>
      <c r="FJ442" s="212">
        <v>0</v>
      </c>
      <c r="FK442" s="212"/>
      <c r="FL442" s="212"/>
      <c r="FM442" s="262">
        <v>83</v>
      </c>
    </row>
    <row r="443" spans="1:169" ht="15.75" customHeight="1" x14ac:dyDescent="0.2">
      <c r="A443" s="247">
        <v>430</v>
      </c>
      <c r="B443" s="248">
        <v>213423243433</v>
      </c>
      <c r="C443" s="249" t="s">
        <v>483</v>
      </c>
      <c r="D443" s="250"/>
      <c r="E443" s="251" t="s">
        <v>484</v>
      </c>
      <c r="F443" s="252">
        <f t="shared" si="1913"/>
        <v>2</v>
      </c>
      <c r="G443" s="252">
        <f t="shared" si="1914"/>
        <v>2</v>
      </c>
      <c r="H443" s="252">
        <f t="shared" si="1915"/>
        <v>2</v>
      </c>
      <c r="I443" s="252">
        <f t="shared" si="1916"/>
        <v>2</v>
      </c>
      <c r="J443" s="252">
        <f t="shared" si="1917"/>
        <v>2</v>
      </c>
      <c r="K443" s="252">
        <f t="shared" si="1918"/>
        <v>1</v>
      </c>
      <c r="L443" s="252">
        <f t="shared" si="1919"/>
        <v>0</v>
      </c>
      <c r="M443" s="252">
        <f t="shared" si="1920"/>
        <v>0</v>
      </c>
      <c r="N443" s="252">
        <f t="shared" si="1921"/>
        <v>0</v>
      </c>
      <c r="O443" s="253">
        <f t="shared" si="1922"/>
        <v>0</v>
      </c>
      <c r="P443" s="252">
        <f t="shared" si="1923"/>
        <v>8</v>
      </c>
      <c r="Q443" s="252">
        <f t="shared" si="1924"/>
        <v>0</v>
      </c>
      <c r="R443" s="252">
        <f t="shared" si="1925"/>
        <v>0</v>
      </c>
      <c r="S443" s="254">
        <f t="shared" si="1926"/>
        <v>0</v>
      </c>
      <c r="T443" s="255">
        <f t="shared" si="1927"/>
        <v>3</v>
      </c>
      <c r="U443" s="252">
        <f t="shared" si="1928"/>
        <v>0</v>
      </c>
      <c r="V443" s="252">
        <f t="shared" si="1929"/>
        <v>0</v>
      </c>
      <c r="W443" s="252">
        <f t="shared" si="1930"/>
        <v>0</v>
      </c>
      <c r="X443" s="254">
        <f t="shared" si="1931"/>
        <v>0</v>
      </c>
      <c r="Y443" s="256">
        <f t="shared" si="1932"/>
        <v>4</v>
      </c>
      <c r="Z443" s="252">
        <f t="shared" si="1933"/>
        <v>0</v>
      </c>
      <c r="AA443" s="252">
        <f t="shared" si="1934"/>
        <v>0</v>
      </c>
      <c r="AB443" s="252">
        <f t="shared" si="1935"/>
        <v>0</v>
      </c>
      <c r="AC443" s="254">
        <f t="shared" si="1936"/>
        <v>0</v>
      </c>
      <c r="AD443" s="255">
        <f t="shared" si="1937"/>
        <v>4</v>
      </c>
      <c r="AE443" s="252">
        <f t="shared" si="1938"/>
        <v>8</v>
      </c>
      <c r="AF443" s="252">
        <f t="shared" si="1939"/>
        <v>0</v>
      </c>
      <c r="AG443" s="252">
        <f t="shared" si="1940"/>
        <v>0</v>
      </c>
      <c r="AH443" s="254">
        <f t="shared" si="1941"/>
        <v>0</v>
      </c>
      <c r="AI443" s="257">
        <f t="shared" si="1942"/>
        <v>3</v>
      </c>
      <c r="AJ443" s="252">
        <f t="shared" si="1943"/>
        <v>7</v>
      </c>
      <c r="AK443" s="252">
        <f t="shared" si="1944"/>
        <v>0</v>
      </c>
      <c r="AL443" s="252">
        <f t="shared" si="1945"/>
        <v>0</v>
      </c>
      <c r="AM443" s="254">
        <f t="shared" si="1946"/>
        <v>0</v>
      </c>
      <c r="AN443" s="257">
        <f t="shared" si="1947"/>
        <v>3</v>
      </c>
      <c r="AO443" s="252">
        <f t="shared" si="1948"/>
        <v>0</v>
      </c>
      <c r="AP443" s="252">
        <f t="shared" si="1949"/>
        <v>0</v>
      </c>
      <c r="AQ443" s="252">
        <f t="shared" si="1950"/>
        <v>0</v>
      </c>
      <c r="AR443" s="254">
        <f t="shared" si="1951"/>
        <v>0</v>
      </c>
      <c r="AS443" s="257">
        <f t="shared" si="1952"/>
        <v>4</v>
      </c>
      <c r="AT443" s="252">
        <f t="shared" si="1953"/>
        <v>8</v>
      </c>
      <c r="AU443" s="252">
        <f t="shared" si="1954"/>
        <v>0</v>
      </c>
      <c r="AV443" s="252">
        <f t="shared" si="1955"/>
        <v>0</v>
      </c>
      <c r="AW443" s="254">
        <f t="shared" si="1956"/>
        <v>0</v>
      </c>
      <c r="AX443" s="258">
        <f t="shared" si="1957"/>
        <v>3</v>
      </c>
      <c r="AY443" s="252">
        <f t="shared" si="1958"/>
        <v>0</v>
      </c>
      <c r="AZ443" s="252">
        <f t="shared" si="1959"/>
        <v>0</v>
      </c>
      <c r="BA443" s="252">
        <f t="shared" si="1960"/>
        <v>0</v>
      </c>
      <c r="BB443" s="254">
        <f t="shared" si="1961"/>
        <v>0</v>
      </c>
      <c r="BC443" s="257">
        <f t="shared" si="1962"/>
        <v>4</v>
      </c>
      <c r="BD443" s="252">
        <f t="shared" si="1963"/>
        <v>0</v>
      </c>
      <c r="BE443" s="252">
        <f t="shared" si="1964"/>
        <v>0</v>
      </c>
      <c r="BF443" s="252">
        <f t="shared" si="1965"/>
        <v>0</v>
      </c>
      <c r="BG443" s="254">
        <f t="shared" si="1966"/>
        <v>0</v>
      </c>
      <c r="BH443" s="257">
        <f t="shared" si="1967"/>
        <v>4</v>
      </c>
      <c r="BI443" s="259">
        <f t="shared" si="1968"/>
        <v>5</v>
      </c>
      <c r="BJ443" s="252">
        <f t="shared" si="1969"/>
        <v>0</v>
      </c>
      <c r="BK443" s="252">
        <f t="shared" si="1970"/>
        <v>0</v>
      </c>
      <c r="BL443" s="254">
        <f t="shared" si="1971"/>
        <v>0</v>
      </c>
      <c r="BM443" s="260">
        <f t="shared" si="1972"/>
        <v>3</v>
      </c>
      <c r="BN443" s="252">
        <f t="shared" si="1973"/>
        <v>8</v>
      </c>
      <c r="BO443" s="252">
        <f t="shared" si="1974"/>
        <v>0</v>
      </c>
      <c r="BP443" s="252">
        <f t="shared" si="1975"/>
        <v>0</v>
      </c>
      <c r="BQ443" s="254">
        <f t="shared" si="1976"/>
        <v>0</v>
      </c>
      <c r="BR443" s="261">
        <f t="shared" si="1977"/>
        <v>3</v>
      </c>
      <c r="BS443" s="252">
        <f t="shared" si="1978"/>
        <v>0</v>
      </c>
      <c r="BT443" s="252">
        <f t="shared" si="1979"/>
        <v>0</v>
      </c>
      <c r="BU443" s="252">
        <f t="shared" si="1980"/>
        <v>0</v>
      </c>
      <c r="BV443" s="254">
        <f t="shared" si="1981"/>
        <v>0</v>
      </c>
      <c r="BW443" s="261">
        <f t="shared" si="1982"/>
        <v>4</v>
      </c>
      <c r="BX443" s="262">
        <v>55</v>
      </c>
      <c r="BY443" s="262">
        <v>55</v>
      </c>
      <c r="BZ443" s="246" t="e">
        <f t="shared" si="1983"/>
        <v>#VALUE!</v>
      </c>
      <c r="CA443" s="246">
        <f t="shared" si="1984"/>
        <v>20</v>
      </c>
      <c r="CB443" s="246" t="e">
        <f t="shared" si="1985"/>
        <v>#VALUE!</v>
      </c>
      <c r="CC443" s="246" t="e">
        <f t="shared" si="1986"/>
        <v>#VALUE!</v>
      </c>
      <c r="CD443" s="246" t="e">
        <f t="shared" si="1987"/>
        <v>#VALUE!</v>
      </c>
      <c r="CE443" s="246" t="e">
        <f t="shared" si="1988"/>
        <v>#VALUE!</v>
      </c>
      <c r="CF443" s="246" t="e">
        <f t="shared" si="1989"/>
        <v>#VALUE!</v>
      </c>
      <c r="CG443" s="246" t="e">
        <f t="shared" si="1990"/>
        <v>#VALUE!</v>
      </c>
      <c r="CH443" s="246" t="e">
        <f t="shared" si="1991"/>
        <v>#VALUE!</v>
      </c>
      <c r="CI443" s="246" t="e">
        <f t="shared" si="1992"/>
        <v>#VALUE!</v>
      </c>
      <c r="CJ443" s="246" t="e">
        <f t="shared" si="1993"/>
        <v>#VALUE!</v>
      </c>
      <c r="CK443" s="246" t="e">
        <f t="shared" si="1994"/>
        <v>#VALUE!</v>
      </c>
      <c r="CL443" s="246" t="e">
        <f t="shared" si="1995"/>
        <v>#VALUE!</v>
      </c>
      <c r="CM443" s="246" t="e">
        <f t="shared" si="1996"/>
        <v>#VALUE!</v>
      </c>
      <c r="CN443" s="246" t="e">
        <f t="shared" si="1997"/>
        <v>#VALUE!</v>
      </c>
      <c r="CO443" s="263" t="str">
        <f t="shared" si="1998"/>
        <v>2023PEC AI 302</v>
      </c>
      <c r="CP443" s="246" t="e">
        <f t="shared" si="1999"/>
        <v>#VALUE!</v>
      </c>
      <c r="CQ443" s="211"/>
      <c r="CR443" s="246">
        <f t="shared" si="2000"/>
        <v>20</v>
      </c>
      <c r="CS443" s="246" t="e">
        <f t="shared" si="2001"/>
        <v>#VALUE!</v>
      </c>
      <c r="CT443" s="246" t="e">
        <f t="shared" si="2002"/>
        <v>#VALUE!</v>
      </c>
      <c r="CU443" s="246" t="e">
        <f t="shared" si="2003"/>
        <v>#VALUE!</v>
      </c>
      <c r="CV443" s="246" t="e">
        <f t="shared" si="2004"/>
        <v>#VALUE!</v>
      </c>
      <c r="CW443" s="246" t="e">
        <f t="shared" si="2005"/>
        <v>#VALUE!</v>
      </c>
      <c r="CX443" s="246" t="e">
        <f t="shared" si="2006"/>
        <v>#VALUE!</v>
      </c>
      <c r="CY443" s="246" t="e">
        <f t="shared" si="2007"/>
        <v>#VALUE!</v>
      </c>
      <c r="CZ443" s="246" t="e">
        <f t="shared" si="2008"/>
        <v>#VALUE!</v>
      </c>
      <c r="DA443" s="246" t="e">
        <f t="shared" si="2009"/>
        <v>#VALUE!</v>
      </c>
      <c r="DB443" s="246" t="e">
        <f t="shared" si="2010"/>
        <v>#VALUE!</v>
      </c>
      <c r="DC443" s="246" t="e">
        <f t="shared" si="2011"/>
        <v>#VALUE!</v>
      </c>
      <c r="DD443" s="246" t="e">
        <f t="shared" si="2012"/>
        <v>#VALUE!</v>
      </c>
      <c r="DE443" s="212"/>
      <c r="DF443" s="212" t="e">
        <f t="shared" si="2013"/>
        <v>#VALUE!</v>
      </c>
      <c r="DG443" s="212"/>
      <c r="DH443" s="212"/>
      <c r="DI443" s="212"/>
      <c r="DJ443" s="212"/>
      <c r="DK443" s="212"/>
      <c r="DL443" s="212"/>
      <c r="DM443" s="212"/>
      <c r="DN443" s="212"/>
      <c r="DO443" s="212"/>
      <c r="DP443" s="212"/>
      <c r="DQ443" s="212"/>
      <c r="DR443" s="264">
        <f t="shared" si="2014"/>
        <v>55</v>
      </c>
      <c r="DS443" s="241">
        <f t="shared" si="2015"/>
        <v>11</v>
      </c>
      <c r="DT443" s="212">
        <f t="shared" si="2016"/>
        <v>8</v>
      </c>
      <c r="DU443" s="212">
        <f t="shared" si="2017"/>
        <v>8</v>
      </c>
      <c r="DV443" s="212">
        <f t="shared" si="2018"/>
        <v>7</v>
      </c>
      <c r="DW443" s="212">
        <f t="shared" si="2019"/>
        <v>8</v>
      </c>
      <c r="DX443" s="264">
        <f t="shared" si="2020"/>
        <v>5</v>
      </c>
      <c r="DY443" s="265">
        <f t="shared" si="2021"/>
        <v>8</v>
      </c>
      <c r="DZ443" s="212">
        <f t="shared" si="2022"/>
        <v>55</v>
      </c>
      <c r="EA443" s="212">
        <f t="shared" si="2023"/>
        <v>11</v>
      </c>
      <c r="EB443" s="212">
        <f t="shared" si="2024"/>
        <v>8</v>
      </c>
      <c r="EC443" s="212">
        <f t="shared" ref="EC443:ED443" si="3259">IF(ISEVEN($B443),DT443,0)</f>
        <v>0</v>
      </c>
      <c r="ED443" s="212">
        <f t="shared" si="3259"/>
        <v>0</v>
      </c>
      <c r="EE443" s="212">
        <f t="shared" ref="EE443:EF443" si="3260">IF(ISODD($B443),DU443,0)</f>
        <v>8</v>
      </c>
      <c r="EF443" s="212">
        <f t="shared" si="3260"/>
        <v>7</v>
      </c>
      <c r="EG443" s="212">
        <f t="shared" si="2027"/>
        <v>0</v>
      </c>
      <c r="EH443" s="212">
        <f t="shared" si="2028"/>
        <v>8</v>
      </c>
      <c r="EI443" s="212">
        <f t="shared" ref="EI443:EJ443" si="3261">IF(ISEVEN($B443),DW443,0)</f>
        <v>0</v>
      </c>
      <c r="EJ443" s="212">
        <f t="shared" si="3261"/>
        <v>0</v>
      </c>
      <c r="EK443" s="264">
        <f t="shared" ref="EK443:EL443" si="3262">IF(ISODD($B443),DX443,0)</f>
        <v>5</v>
      </c>
      <c r="EL443" s="212">
        <f t="shared" si="3262"/>
        <v>8</v>
      </c>
      <c r="EM443" s="212">
        <f t="shared" si="2031"/>
        <v>0</v>
      </c>
      <c r="EN443" s="212"/>
      <c r="EO443" s="212"/>
      <c r="EP443" s="241">
        <f t="shared" si="2032"/>
        <v>11</v>
      </c>
      <c r="EQ443" s="212">
        <f t="shared" si="2033"/>
        <v>10</v>
      </c>
      <c r="ER443" s="212">
        <f t="shared" si="2034"/>
        <v>10</v>
      </c>
      <c r="ES443" s="212">
        <f t="shared" si="2035"/>
        <v>9</v>
      </c>
      <c r="ET443" s="264">
        <f t="shared" si="2036"/>
        <v>6</v>
      </c>
      <c r="EU443" s="212">
        <f t="shared" si="2037"/>
        <v>9</v>
      </c>
      <c r="EV443" s="212"/>
      <c r="EW443" s="212">
        <f t="shared" si="2038"/>
        <v>55</v>
      </c>
      <c r="EX443" s="212">
        <f t="shared" si="2039"/>
        <v>11</v>
      </c>
      <c r="EY443" s="212">
        <f t="shared" si="2040"/>
        <v>10</v>
      </c>
      <c r="EZ443" s="212">
        <f t="shared" ref="EZ443:FA443" si="3263">IF(ISEVEN($B443),EQ443,0)</f>
        <v>0</v>
      </c>
      <c r="FA443" s="212">
        <f t="shared" si="3263"/>
        <v>0</v>
      </c>
      <c r="FB443" s="212">
        <f t="shared" ref="FB443:FC443" si="3264">IF(ISODD($B443),ER443,0)</f>
        <v>10</v>
      </c>
      <c r="FC443" s="212">
        <f t="shared" si="3264"/>
        <v>9</v>
      </c>
      <c r="FD443" s="212">
        <f t="shared" si="2043"/>
        <v>0</v>
      </c>
      <c r="FE443" s="264">
        <f t="shared" si="2044"/>
        <v>6</v>
      </c>
      <c r="FF443" s="212">
        <f t="shared" ref="FF443:FG443" si="3265">IF(ISEVEN($B443),ET443,0)</f>
        <v>0</v>
      </c>
      <c r="FG443" s="212">
        <f t="shared" si="3265"/>
        <v>0</v>
      </c>
      <c r="FH443" s="212">
        <f t="shared" si="2046"/>
        <v>9</v>
      </c>
      <c r="FI443" s="212">
        <v>0</v>
      </c>
      <c r="FJ443" s="212">
        <v>0</v>
      </c>
      <c r="FK443" s="212"/>
      <c r="FL443" s="212"/>
      <c r="FM443" s="262">
        <v>55</v>
      </c>
    </row>
    <row r="444" spans="1:169" ht="15.75" customHeight="1" x14ac:dyDescent="0.2">
      <c r="A444" s="268">
        <v>431</v>
      </c>
      <c r="B444" s="266">
        <v>213423243434</v>
      </c>
      <c r="C444" s="266" t="s">
        <v>403</v>
      </c>
      <c r="D444" s="250"/>
      <c r="E444" s="267" t="s">
        <v>404</v>
      </c>
      <c r="F444" s="252">
        <f t="shared" si="1913"/>
        <v>2</v>
      </c>
      <c r="G444" s="252">
        <f t="shared" si="1914"/>
        <v>2</v>
      </c>
      <c r="H444" s="252">
        <f t="shared" si="1915"/>
        <v>2</v>
      </c>
      <c r="I444" s="252">
        <f t="shared" si="1916"/>
        <v>2</v>
      </c>
      <c r="J444" s="252">
        <f t="shared" si="1917"/>
        <v>2</v>
      </c>
      <c r="K444" s="252">
        <f t="shared" si="1918"/>
        <v>2</v>
      </c>
      <c r="L444" s="252">
        <f t="shared" si="1919"/>
        <v>2</v>
      </c>
      <c r="M444" s="252">
        <f t="shared" si="1920"/>
        <v>2</v>
      </c>
      <c r="N444" s="252">
        <f t="shared" si="1921"/>
        <v>1</v>
      </c>
      <c r="O444" s="253">
        <f t="shared" si="1922"/>
        <v>0</v>
      </c>
      <c r="P444" s="252">
        <f t="shared" si="1923"/>
        <v>0</v>
      </c>
      <c r="Q444" s="252">
        <f t="shared" si="1924"/>
        <v>0</v>
      </c>
      <c r="R444" s="252">
        <f t="shared" si="1925"/>
        <v>0</v>
      </c>
      <c r="S444" s="254">
        <f t="shared" si="1926"/>
        <v>0</v>
      </c>
      <c r="T444" s="255">
        <f t="shared" si="1927"/>
        <v>4</v>
      </c>
      <c r="U444" s="252">
        <f t="shared" si="1928"/>
        <v>12</v>
      </c>
      <c r="V444" s="252">
        <f t="shared" si="1929"/>
        <v>0</v>
      </c>
      <c r="W444" s="252">
        <f t="shared" si="1930"/>
        <v>0</v>
      </c>
      <c r="X444" s="254">
        <f t="shared" si="1931"/>
        <v>0</v>
      </c>
      <c r="Y444" s="256">
        <f t="shared" si="1932"/>
        <v>3</v>
      </c>
      <c r="Z444" s="252">
        <f t="shared" si="1933"/>
        <v>12</v>
      </c>
      <c r="AA444" s="252">
        <f t="shared" si="1934"/>
        <v>0</v>
      </c>
      <c r="AB444" s="252">
        <f t="shared" si="1935"/>
        <v>0</v>
      </c>
      <c r="AC444" s="254">
        <f t="shared" si="1936"/>
        <v>0</v>
      </c>
      <c r="AD444" s="255">
        <f t="shared" si="1937"/>
        <v>3</v>
      </c>
      <c r="AE444" s="252">
        <f t="shared" si="1938"/>
        <v>0</v>
      </c>
      <c r="AF444" s="252">
        <f t="shared" si="1939"/>
        <v>0</v>
      </c>
      <c r="AG444" s="252">
        <f t="shared" si="1940"/>
        <v>0</v>
      </c>
      <c r="AH444" s="254">
        <f t="shared" si="1941"/>
        <v>0</v>
      </c>
      <c r="AI444" s="257">
        <f t="shared" si="1942"/>
        <v>4</v>
      </c>
      <c r="AJ444" s="252">
        <f t="shared" si="1943"/>
        <v>0</v>
      </c>
      <c r="AK444" s="252">
        <f t="shared" si="1944"/>
        <v>0</v>
      </c>
      <c r="AL444" s="252">
        <f t="shared" si="1945"/>
        <v>0</v>
      </c>
      <c r="AM444" s="254">
        <f t="shared" si="1946"/>
        <v>0</v>
      </c>
      <c r="AN444" s="257">
        <f t="shared" si="1947"/>
        <v>4</v>
      </c>
      <c r="AO444" s="252">
        <f t="shared" si="1948"/>
        <v>12</v>
      </c>
      <c r="AP444" s="252">
        <f t="shared" si="1949"/>
        <v>0</v>
      </c>
      <c r="AQ444" s="252">
        <f t="shared" si="1950"/>
        <v>0</v>
      </c>
      <c r="AR444" s="254">
        <f t="shared" si="1951"/>
        <v>0</v>
      </c>
      <c r="AS444" s="257">
        <f t="shared" si="1952"/>
        <v>3</v>
      </c>
      <c r="AT444" s="252">
        <f t="shared" si="1953"/>
        <v>0</v>
      </c>
      <c r="AU444" s="252">
        <f t="shared" si="1954"/>
        <v>0</v>
      </c>
      <c r="AV444" s="252">
        <f t="shared" si="1955"/>
        <v>0</v>
      </c>
      <c r="AW444" s="254">
        <f t="shared" si="1956"/>
        <v>0</v>
      </c>
      <c r="AX444" s="258">
        <f t="shared" si="1957"/>
        <v>4</v>
      </c>
      <c r="AY444" s="252">
        <f t="shared" si="1958"/>
        <v>12</v>
      </c>
      <c r="AZ444" s="252">
        <f t="shared" si="1959"/>
        <v>0</v>
      </c>
      <c r="BA444" s="252">
        <f t="shared" si="1960"/>
        <v>0</v>
      </c>
      <c r="BB444" s="254">
        <f t="shared" si="1961"/>
        <v>0</v>
      </c>
      <c r="BC444" s="257">
        <f t="shared" si="1962"/>
        <v>3</v>
      </c>
      <c r="BD444" s="259">
        <f t="shared" si="1963"/>
        <v>7</v>
      </c>
      <c r="BE444" s="252">
        <f t="shared" si="1964"/>
        <v>0</v>
      </c>
      <c r="BF444" s="252">
        <f t="shared" si="1965"/>
        <v>0</v>
      </c>
      <c r="BG444" s="254">
        <f t="shared" si="1966"/>
        <v>0</v>
      </c>
      <c r="BH444" s="257">
        <f t="shared" si="1967"/>
        <v>3</v>
      </c>
      <c r="BI444" s="252">
        <f t="shared" si="1968"/>
        <v>0</v>
      </c>
      <c r="BJ444" s="252">
        <f t="shared" si="1969"/>
        <v>0</v>
      </c>
      <c r="BK444" s="252">
        <f t="shared" si="1970"/>
        <v>0</v>
      </c>
      <c r="BL444" s="254">
        <f t="shared" si="1971"/>
        <v>0</v>
      </c>
      <c r="BM444" s="260">
        <f t="shared" si="1972"/>
        <v>4</v>
      </c>
      <c r="BN444" s="252">
        <f t="shared" si="1973"/>
        <v>0</v>
      </c>
      <c r="BO444" s="252">
        <f t="shared" si="1974"/>
        <v>0</v>
      </c>
      <c r="BP444" s="252">
        <f t="shared" si="1975"/>
        <v>0</v>
      </c>
      <c r="BQ444" s="254">
        <f t="shared" si="1976"/>
        <v>0</v>
      </c>
      <c r="BR444" s="261">
        <f t="shared" si="1977"/>
        <v>4</v>
      </c>
      <c r="BS444" s="252">
        <f t="shared" si="1978"/>
        <v>13</v>
      </c>
      <c r="BT444" s="252">
        <f t="shared" si="1979"/>
        <v>0</v>
      </c>
      <c r="BU444" s="252">
        <f t="shared" si="1980"/>
        <v>0</v>
      </c>
      <c r="BV444" s="254">
        <f t="shared" si="1981"/>
        <v>0</v>
      </c>
      <c r="BW444" s="261">
        <f t="shared" si="1982"/>
        <v>3</v>
      </c>
      <c r="BX444" s="262">
        <v>85</v>
      </c>
      <c r="BY444" s="262">
        <v>85</v>
      </c>
      <c r="BZ444" s="246" t="e">
        <f t="shared" si="1983"/>
        <v>#VALUE!</v>
      </c>
      <c r="CA444" s="246">
        <f t="shared" si="1984"/>
        <v>16</v>
      </c>
      <c r="CB444" s="246" t="e">
        <f t="shared" si="1985"/>
        <v>#VALUE!</v>
      </c>
      <c r="CC444" s="246" t="e">
        <f t="shared" si="1986"/>
        <v>#VALUE!</v>
      </c>
      <c r="CD444" s="246" t="e">
        <f t="shared" si="1987"/>
        <v>#VALUE!</v>
      </c>
      <c r="CE444" s="246" t="e">
        <f t="shared" si="1988"/>
        <v>#VALUE!</v>
      </c>
      <c r="CF444" s="246" t="e">
        <f t="shared" si="1989"/>
        <v>#VALUE!</v>
      </c>
      <c r="CG444" s="246" t="e">
        <f t="shared" si="1990"/>
        <v>#VALUE!</v>
      </c>
      <c r="CH444" s="246" t="e">
        <f t="shared" si="1991"/>
        <v>#VALUE!</v>
      </c>
      <c r="CI444" s="246" t="e">
        <f t="shared" si="1992"/>
        <v>#VALUE!</v>
      </c>
      <c r="CJ444" s="246" t="e">
        <f t="shared" si="1993"/>
        <v>#VALUE!</v>
      </c>
      <c r="CK444" s="246" t="e">
        <f t="shared" si="1994"/>
        <v>#VALUE!</v>
      </c>
      <c r="CL444" s="246" t="e">
        <f t="shared" si="1995"/>
        <v>#VALUE!</v>
      </c>
      <c r="CM444" s="246" t="e">
        <f t="shared" si="1996"/>
        <v>#VALUE!</v>
      </c>
      <c r="CN444" s="246" t="e">
        <f t="shared" si="1997"/>
        <v>#VALUE!</v>
      </c>
      <c r="CO444" s="263" t="str">
        <f t="shared" si="1998"/>
        <v>2023PEC AI 262</v>
      </c>
      <c r="CP444" s="246" t="e">
        <f t="shared" si="1999"/>
        <v>#VALUE!</v>
      </c>
      <c r="CQ444" s="211"/>
      <c r="CR444" s="246">
        <f t="shared" si="2000"/>
        <v>15</v>
      </c>
      <c r="CS444" s="246" t="e">
        <f t="shared" si="2001"/>
        <v>#VALUE!</v>
      </c>
      <c r="CT444" s="246" t="e">
        <f t="shared" si="2002"/>
        <v>#VALUE!</v>
      </c>
      <c r="CU444" s="246" t="e">
        <f t="shared" si="2003"/>
        <v>#VALUE!</v>
      </c>
      <c r="CV444" s="246" t="e">
        <f t="shared" si="2004"/>
        <v>#VALUE!</v>
      </c>
      <c r="CW444" s="246" t="e">
        <f t="shared" si="2005"/>
        <v>#VALUE!</v>
      </c>
      <c r="CX444" s="246" t="e">
        <f t="shared" si="2006"/>
        <v>#VALUE!</v>
      </c>
      <c r="CY444" s="246" t="e">
        <f t="shared" si="2007"/>
        <v>#VALUE!</v>
      </c>
      <c r="CZ444" s="246" t="e">
        <f t="shared" si="2008"/>
        <v>#VALUE!</v>
      </c>
      <c r="DA444" s="246" t="e">
        <f t="shared" si="2009"/>
        <v>#VALUE!</v>
      </c>
      <c r="DB444" s="246" t="e">
        <f t="shared" si="2010"/>
        <v>#VALUE!</v>
      </c>
      <c r="DC444" s="246" t="e">
        <f t="shared" si="2011"/>
        <v>#VALUE!</v>
      </c>
      <c r="DD444" s="246" t="e">
        <f t="shared" si="2012"/>
        <v>#VALUE!</v>
      </c>
      <c r="DE444" s="212"/>
      <c r="DF444" s="212" t="e">
        <f t="shared" si="2013"/>
        <v>#VALUE!</v>
      </c>
      <c r="DG444" s="212"/>
      <c r="DH444" s="212"/>
      <c r="DI444" s="212"/>
      <c r="DJ444" s="212"/>
      <c r="DK444" s="212"/>
      <c r="DL444" s="212"/>
      <c r="DM444" s="212"/>
      <c r="DN444" s="212"/>
      <c r="DO444" s="212"/>
      <c r="DP444" s="212"/>
      <c r="DQ444" s="212"/>
      <c r="DR444" s="264">
        <f t="shared" si="2014"/>
        <v>85</v>
      </c>
      <c r="DS444" s="241">
        <f t="shared" si="2015"/>
        <v>17</v>
      </c>
      <c r="DT444" s="212">
        <f t="shared" si="2016"/>
        <v>12</v>
      </c>
      <c r="DU444" s="212">
        <f t="shared" si="2017"/>
        <v>12</v>
      </c>
      <c r="DV444" s="212">
        <f t="shared" si="2018"/>
        <v>12</v>
      </c>
      <c r="DW444" s="212">
        <f t="shared" si="2019"/>
        <v>12</v>
      </c>
      <c r="DX444" s="264">
        <f t="shared" si="2020"/>
        <v>7</v>
      </c>
      <c r="DY444" s="265">
        <f t="shared" si="2021"/>
        <v>13</v>
      </c>
      <c r="DZ444" s="212">
        <f t="shared" si="2022"/>
        <v>85</v>
      </c>
      <c r="EA444" s="212">
        <f t="shared" si="2023"/>
        <v>17</v>
      </c>
      <c r="EB444" s="212">
        <f t="shared" si="2024"/>
        <v>0</v>
      </c>
      <c r="EC444" s="212">
        <f t="shared" ref="EC444:ED444" si="3266">IF(ISEVEN($B444),DT444,0)</f>
        <v>12</v>
      </c>
      <c r="ED444" s="212">
        <f t="shared" si="3266"/>
        <v>12</v>
      </c>
      <c r="EE444" s="212">
        <f t="shared" ref="EE444:EF444" si="3267">IF(ISODD($B444),DU444,0)</f>
        <v>0</v>
      </c>
      <c r="EF444" s="212">
        <f t="shared" si="3267"/>
        <v>0</v>
      </c>
      <c r="EG444" s="212">
        <f t="shared" si="2027"/>
        <v>12</v>
      </c>
      <c r="EH444" s="212">
        <f t="shared" si="2028"/>
        <v>0</v>
      </c>
      <c r="EI444" s="212">
        <f t="shared" ref="EI444:EJ444" si="3268">IF(ISEVEN($B444),DW444,0)</f>
        <v>12</v>
      </c>
      <c r="EJ444" s="264">
        <f t="shared" si="3268"/>
        <v>7</v>
      </c>
      <c r="EK444" s="212">
        <f t="shared" ref="EK444:EL444" si="3269">IF(ISODD($B444),DX444,0)</f>
        <v>0</v>
      </c>
      <c r="EL444" s="212">
        <f t="shared" si="3269"/>
        <v>0</v>
      </c>
      <c r="EM444" s="212">
        <f t="shared" si="2031"/>
        <v>13</v>
      </c>
      <c r="EN444" s="212"/>
      <c r="EO444" s="212"/>
      <c r="EP444" s="241">
        <f t="shared" si="2032"/>
        <v>17</v>
      </c>
      <c r="EQ444" s="212">
        <f t="shared" si="2033"/>
        <v>14</v>
      </c>
      <c r="ER444" s="212">
        <f t="shared" si="2034"/>
        <v>15</v>
      </c>
      <c r="ES444" s="212">
        <f t="shared" si="2035"/>
        <v>15</v>
      </c>
      <c r="ET444" s="264">
        <f t="shared" si="2036"/>
        <v>10</v>
      </c>
      <c r="EU444" s="212">
        <f t="shared" si="2037"/>
        <v>14</v>
      </c>
      <c r="EV444" s="212"/>
      <c r="EW444" s="212">
        <f t="shared" si="2038"/>
        <v>85</v>
      </c>
      <c r="EX444" s="212">
        <f t="shared" si="2039"/>
        <v>17</v>
      </c>
      <c r="EY444" s="212">
        <f t="shared" si="2040"/>
        <v>0</v>
      </c>
      <c r="EZ444" s="212">
        <f t="shared" ref="EZ444:FA444" si="3270">IF(ISEVEN($B444),EQ444,0)</f>
        <v>14</v>
      </c>
      <c r="FA444" s="212">
        <f t="shared" si="3270"/>
        <v>15</v>
      </c>
      <c r="FB444" s="212">
        <f t="shared" ref="FB444:FC444" si="3271">IF(ISODD($B444),ER444,0)</f>
        <v>0</v>
      </c>
      <c r="FC444" s="212">
        <f t="shared" si="3271"/>
        <v>0</v>
      </c>
      <c r="FD444" s="212">
        <f t="shared" si="2043"/>
        <v>15</v>
      </c>
      <c r="FE444" s="212">
        <f t="shared" si="2044"/>
        <v>0</v>
      </c>
      <c r="FF444" s="264">
        <f t="shared" ref="FF444:FG444" si="3272">IF(ISEVEN($B444),ET444,0)</f>
        <v>10</v>
      </c>
      <c r="FG444" s="212">
        <f t="shared" si="3272"/>
        <v>14</v>
      </c>
      <c r="FH444" s="212">
        <f t="shared" si="2046"/>
        <v>0</v>
      </c>
      <c r="FI444" s="212">
        <v>0</v>
      </c>
      <c r="FJ444" s="212">
        <v>0</v>
      </c>
      <c r="FK444" s="212"/>
      <c r="FL444" s="212"/>
      <c r="FM444" s="262">
        <v>85</v>
      </c>
    </row>
    <row r="445" spans="1:169" ht="15.75" customHeight="1" x14ac:dyDescent="0.2">
      <c r="A445" s="247">
        <v>432</v>
      </c>
      <c r="B445" s="248">
        <v>213423243435</v>
      </c>
      <c r="C445" s="249" t="s">
        <v>485</v>
      </c>
      <c r="D445" s="250"/>
      <c r="E445" s="251" t="s">
        <v>486</v>
      </c>
      <c r="F445" s="252">
        <f t="shared" si="1913"/>
        <v>2</v>
      </c>
      <c r="G445" s="252">
        <f t="shared" si="1914"/>
        <v>2</v>
      </c>
      <c r="H445" s="252">
        <f t="shared" si="1915"/>
        <v>2</v>
      </c>
      <c r="I445" s="252">
        <f t="shared" si="1916"/>
        <v>2</v>
      </c>
      <c r="J445" s="252">
        <f t="shared" si="1917"/>
        <v>2</v>
      </c>
      <c r="K445" s="252">
        <f t="shared" si="1918"/>
        <v>2</v>
      </c>
      <c r="L445" s="252">
        <f t="shared" si="1919"/>
        <v>1</v>
      </c>
      <c r="M445" s="252">
        <f t="shared" si="1920"/>
        <v>0</v>
      </c>
      <c r="N445" s="252">
        <f t="shared" si="1921"/>
        <v>0</v>
      </c>
      <c r="O445" s="253">
        <f t="shared" si="1922"/>
        <v>0</v>
      </c>
      <c r="P445" s="252">
        <f t="shared" si="1923"/>
        <v>10</v>
      </c>
      <c r="Q445" s="252">
        <f t="shared" si="1924"/>
        <v>0</v>
      </c>
      <c r="R445" s="252">
        <f t="shared" si="1925"/>
        <v>0</v>
      </c>
      <c r="S445" s="254">
        <f t="shared" si="1926"/>
        <v>0</v>
      </c>
      <c r="T445" s="255">
        <f t="shared" si="1927"/>
        <v>3</v>
      </c>
      <c r="U445" s="252">
        <f t="shared" si="1928"/>
        <v>0</v>
      </c>
      <c r="V445" s="252">
        <f t="shared" si="1929"/>
        <v>0</v>
      </c>
      <c r="W445" s="252">
        <f t="shared" si="1930"/>
        <v>0</v>
      </c>
      <c r="X445" s="254">
        <f t="shared" si="1931"/>
        <v>0</v>
      </c>
      <c r="Y445" s="256">
        <f t="shared" si="1932"/>
        <v>4</v>
      </c>
      <c r="Z445" s="252">
        <f t="shared" si="1933"/>
        <v>0</v>
      </c>
      <c r="AA445" s="252">
        <f t="shared" si="1934"/>
        <v>0</v>
      </c>
      <c r="AB445" s="252">
        <f t="shared" si="1935"/>
        <v>0</v>
      </c>
      <c r="AC445" s="254">
        <f t="shared" si="1936"/>
        <v>0</v>
      </c>
      <c r="AD445" s="255">
        <f t="shared" si="1937"/>
        <v>4</v>
      </c>
      <c r="AE445" s="252">
        <f t="shared" si="1938"/>
        <v>10</v>
      </c>
      <c r="AF445" s="252">
        <f t="shared" si="1939"/>
        <v>0</v>
      </c>
      <c r="AG445" s="252">
        <f t="shared" si="1940"/>
        <v>0</v>
      </c>
      <c r="AH445" s="254">
        <f t="shared" si="1941"/>
        <v>0</v>
      </c>
      <c r="AI445" s="257">
        <f t="shared" si="1942"/>
        <v>3</v>
      </c>
      <c r="AJ445" s="252">
        <f t="shared" si="1943"/>
        <v>8</v>
      </c>
      <c r="AK445" s="252">
        <f t="shared" si="1944"/>
        <v>0</v>
      </c>
      <c r="AL445" s="252">
        <f t="shared" si="1945"/>
        <v>0</v>
      </c>
      <c r="AM445" s="254">
        <f t="shared" si="1946"/>
        <v>0</v>
      </c>
      <c r="AN445" s="257">
        <f t="shared" si="1947"/>
        <v>3</v>
      </c>
      <c r="AO445" s="252">
        <f t="shared" si="1948"/>
        <v>0</v>
      </c>
      <c r="AP445" s="252">
        <f t="shared" si="1949"/>
        <v>0</v>
      </c>
      <c r="AQ445" s="252">
        <f t="shared" si="1950"/>
        <v>0</v>
      </c>
      <c r="AR445" s="254">
        <f t="shared" si="1951"/>
        <v>0</v>
      </c>
      <c r="AS445" s="257">
        <f t="shared" si="1952"/>
        <v>4</v>
      </c>
      <c r="AT445" s="252">
        <f t="shared" si="1953"/>
        <v>10</v>
      </c>
      <c r="AU445" s="252">
        <f t="shared" si="1954"/>
        <v>0</v>
      </c>
      <c r="AV445" s="252">
        <f t="shared" si="1955"/>
        <v>0</v>
      </c>
      <c r="AW445" s="254">
        <f t="shared" si="1956"/>
        <v>0</v>
      </c>
      <c r="AX445" s="258">
        <f t="shared" si="1957"/>
        <v>3</v>
      </c>
      <c r="AY445" s="252">
        <f t="shared" si="1958"/>
        <v>0</v>
      </c>
      <c r="AZ445" s="252">
        <f t="shared" si="1959"/>
        <v>0</v>
      </c>
      <c r="BA445" s="252">
        <f t="shared" si="1960"/>
        <v>0</v>
      </c>
      <c r="BB445" s="254">
        <f t="shared" si="1961"/>
        <v>0</v>
      </c>
      <c r="BC445" s="257">
        <f t="shared" si="1962"/>
        <v>4</v>
      </c>
      <c r="BD445" s="252">
        <f t="shared" si="1963"/>
        <v>0</v>
      </c>
      <c r="BE445" s="252">
        <f t="shared" si="1964"/>
        <v>0</v>
      </c>
      <c r="BF445" s="252">
        <f t="shared" si="1965"/>
        <v>0</v>
      </c>
      <c r="BG445" s="254">
        <f t="shared" si="1966"/>
        <v>0</v>
      </c>
      <c r="BH445" s="257">
        <f t="shared" si="1967"/>
        <v>4</v>
      </c>
      <c r="BI445" s="259">
        <f t="shared" si="1968"/>
        <v>5</v>
      </c>
      <c r="BJ445" s="252">
        <f t="shared" si="1969"/>
        <v>0</v>
      </c>
      <c r="BK445" s="252">
        <f t="shared" si="1970"/>
        <v>0</v>
      </c>
      <c r="BL445" s="254">
        <f t="shared" si="1971"/>
        <v>0</v>
      </c>
      <c r="BM445" s="260">
        <f t="shared" si="1972"/>
        <v>3</v>
      </c>
      <c r="BN445" s="252">
        <f t="shared" si="1973"/>
        <v>10</v>
      </c>
      <c r="BO445" s="252">
        <f t="shared" si="1974"/>
        <v>0</v>
      </c>
      <c r="BP445" s="252">
        <f t="shared" si="1975"/>
        <v>0</v>
      </c>
      <c r="BQ445" s="254">
        <f t="shared" si="1976"/>
        <v>0</v>
      </c>
      <c r="BR445" s="261">
        <f t="shared" si="1977"/>
        <v>3</v>
      </c>
      <c r="BS445" s="252">
        <f t="shared" si="1978"/>
        <v>0</v>
      </c>
      <c r="BT445" s="252">
        <f t="shared" si="1979"/>
        <v>0</v>
      </c>
      <c r="BU445" s="252">
        <f t="shared" si="1980"/>
        <v>0</v>
      </c>
      <c r="BV445" s="254">
        <f t="shared" si="1981"/>
        <v>0</v>
      </c>
      <c r="BW445" s="261">
        <f t="shared" si="1982"/>
        <v>4</v>
      </c>
      <c r="BX445" s="262">
        <v>66</v>
      </c>
      <c r="BY445" s="262">
        <v>66</v>
      </c>
      <c r="BZ445" s="246" t="e">
        <f t="shared" si="1983"/>
        <v>#VALUE!</v>
      </c>
      <c r="CA445" s="246">
        <f t="shared" si="1984"/>
        <v>20</v>
      </c>
      <c r="CB445" s="246" t="e">
        <f t="shared" si="1985"/>
        <v>#VALUE!</v>
      </c>
      <c r="CC445" s="246" t="e">
        <f t="shared" si="1986"/>
        <v>#VALUE!</v>
      </c>
      <c r="CD445" s="246" t="e">
        <f t="shared" si="1987"/>
        <v>#VALUE!</v>
      </c>
      <c r="CE445" s="246" t="e">
        <f t="shared" si="1988"/>
        <v>#VALUE!</v>
      </c>
      <c r="CF445" s="246" t="e">
        <f t="shared" si="1989"/>
        <v>#VALUE!</v>
      </c>
      <c r="CG445" s="246" t="e">
        <f t="shared" si="1990"/>
        <v>#VALUE!</v>
      </c>
      <c r="CH445" s="246" t="e">
        <f t="shared" si="1991"/>
        <v>#VALUE!</v>
      </c>
      <c r="CI445" s="246" t="e">
        <f t="shared" si="1992"/>
        <v>#VALUE!</v>
      </c>
      <c r="CJ445" s="246" t="e">
        <f t="shared" si="1993"/>
        <v>#VALUE!</v>
      </c>
      <c r="CK445" s="246" t="e">
        <f t="shared" si="1994"/>
        <v>#VALUE!</v>
      </c>
      <c r="CL445" s="246" t="e">
        <f t="shared" si="1995"/>
        <v>#VALUE!</v>
      </c>
      <c r="CM445" s="246" t="e">
        <f t="shared" si="1996"/>
        <v>#VALUE!</v>
      </c>
      <c r="CN445" s="246" t="e">
        <f t="shared" si="1997"/>
        <v>#VALUE!</v>
      </c>
      <c r="CO445" s="263" t="str">
        <f t="shared" si="1998"/>
        <v>2023PEC AI 303</v>
      </c>
      <c r="CP445" s="246" t="e">
        <f t="shared" si="1999"/>
        <v>#VALUE!</v>
      </c>
      <c r="CQ445" s="211"/>
      <c r="CR445" s="246">
        <f t="shared" si="2000"/>
        <v>20</v>
      </c>
      <c r="CS445" s="246" t="e">
        <f t="shared" si="2001"/>
        <v>#VALUE!</v>
      </c>
      <c r="CT445" s="246" t="e">
        <f t="shared" si="2002"/>
        <v>#VALUE!</v>
      </c>
      <c r="CU445" s="246" t="e">
        <f t="shared" si="2003"/>
        <v>#VALUE!</v>
      </c>
      <c r="CV445" s="246" t="e">
        <f t="shared" si="2004"/>
        <v>#VALUE!</v>
      </c>
      <c r="CW445" s="246" t="e">
        <f t="shared" si="2005"/>
        <v>#VALUE!</v>
      </c>
      <c r="CX445" s="246" t="e">
        <f t="shared" si="2006"/>
        <v>#VALUE!</v>
      </c>
      <c r="CY445" s="246" t="e">
        <f t="shared" si="2007"/>
        <v>#VALUE!</v>
      </c>
      <c r="CZ445" s="246" t="e">
        <f t="shared" si="2008"/>
        <v>#VALUE!</v>
      </c>
      <c r="DA445" s="246" t="e">
        <f t="shared" si="2009"/>
        <v>#VALUE!</v>
      </c>
      <c r="DB445" s="246" t="e">
        <f t="shared" si="2010"/>
        <v>#VALUE!</v>
      </c>
      <c r="DC445" s="246" t="e">
        <f t="shared" si="2011"/>
        <v>#VALUE!</v>
      </c>
      <c r="DD445" s="246" t="e">
        <f t="shared" si="2012"/>
        <v>#VALUE!</v>
      </c>
      <c r="DE445" s="212"/>
      <c r="DF445" s="212" t="e">
        <f t="shared" si="2013"/>
        <v>#VALUE!</v>
      </c>
      <c r="DG445" s="212"/>
      <c r="DH445" s="212"/>
      <c r="DI445" s="212"/>
      <c r="DJ445" s="212"/>
      <c r="DK445" s="212"/>
      <c r="DL445" s="212"/>
      <c r="DM445" s="212"/>
      <c r="DN445" s="212"/>
      <c r="DO445" s="212"/>
      <c r="DP445" s="212"/>
      <c r="DQ445" s="212"/>
      <c r="DR445" s="264">
        <f t="shared" si="2014"/>
        <v>66</v>
      </c>
      <c r="DS445" s="241">
        <f t="shared" si="2015"/>
        <v>13</v>
      </c>
      <c r="DT445" s="212">
        <f t="shared" si="2016"/>
        <v>10</v>
      </c>
      <c r="DU445" s="212">
        <f t="shared" si="2017"/>
        <v>10</v>
      </c>
      <c r="DV445" s="212">
        <f t="shared" si="2018"/>
        <v>8</v>
      </c>
      <c r="DW445" s="212">
        <f t="shared" si="2019"/>
        <v>10</v>
      </c>
      <c r="DX445" s="264">
        <f t="shared" si="2020"/>
        <v>5</v>
      </c>
      <c r="DY445" s="265">
        <f t="shared" si="2021"/>
        <v>10</v>
      </c>
      <c r="DZ445" s="212">
        <f t="shared" si="2022"/>
        <v>66</v>
      </c>
      <c r="EA445" s="212">
        <f t="shared" si="2023"/>
        <v>13</v>
      </c>
      <c r="EB445" s="212">
        <f t="shared" si="2024"/>
        <v>10</v>
      </c>
      <c r="EC445" s="212">
        <f t="shared" ref="EC445:ED445" si="3273">IF(ISEVEN($B445),DT445,0)</f>
        <v>0</v>
      </c>
      <c r="ED445" s="212">
        <f t="shared" si="3273"/>
        <v>0</v>
      </c>
      <c r="EE445" s="212">
        <f t="shared" ref="EE445:EF445" si="3274">IF(ISODD($B445),DU445,0)</f>
        <v>10</v>
      </c>
      <c r="EF445" s="212">
        <f t="shared" si="3274"/>
        <v>8</v>
      </c>
      <c r="EG445" s="212">
        <f t="shared" si="2027"/>
        <v>0</v>
      </c>
      <c r="EH445" s="212">
        <f t="shared" si="2028"/>
        <v>10</v>
      </c>
      <c r="EI445" s="212">
        <f t="shared" ref="EI445:EJ445" si="3275">IF(ISEVEN($B445),DW445,0)</f>
        <v>0</v>
      </c>
      <c r="EJ445" s="212">
        <f t="shared" si="3275"/>
        <v>0</v>
      </c>
      <c r="EK445" s="264">
        <f t="shared" ref="EK445:EL445" si="3276">IF(ISODD($B445),DX445,0)</f>
        <v>5</v>
      </c>
      <c r="EL445" s="212">
        <f t="shared" si="3276"/>
        <v>10</v>
      </c>
      <c r="EM445" s="212">
        <f t="shared" si="2031"/>
        <v>0</v>
      </c>
      <c r="EN445" s="212"/>
      <c r="EO445" s="212"/>
      <c r="EP445" s="241">
        <f t="shared" si="2032"/>
        <v>13</v>
      </c>
      <c r="EQ445" s="212">
        <f t="shared" si="2033"/>
        <v>12</v>
      </c>
      <c r="ER445" s="212">
        <f t="shared" si="2034"/>
        <v>12</v>
      </c>
      <c r="ES445" s="212">
        <f t="shared" si="2035"/>
        <v>10</v>
      </c>
      <c r="ET445" s="264">
        <f t="shared" si="2036"/>
        <v>8</v>
      </c>
      <c r="EU445" s="212">
        <f t="shared" si="2037"/>
        <v>11</v>
      </c>
      <c r="EV445" s="212"/>
      <c r="EW445" s="212">
        <f t="shared" si="2038"/>
        <v>66</v>
      </c>
      <c r="EX445" s="212">
        <f t="shared" si="2039"/>
        <v>13</v>
      </c>
      <c r="EY445" s="212">
        <f t="shared" si="2040"/>
        <v>12</v>
      </c>
      <c r="EZ445" s="212">
        <f t="shared" ref="EZ445:FA445" si="3277">IF(ISEVEN($B445),EQ445,0)</f>
        <v>0</v>
      </c>
      <c r="FA445" s="212">
        <f t="shared" si="3277"/>
        <v>0</v>
      </c>
      <c r="FB445" s="212">
        <f t="shared" ref="FB445:FC445" si="3278">IF(ISODD($B445),ER445,0)</f>
        <v>12</v>
      </c>
      <c r="FC445" s="212">
        <f t="shared" si="3278"/>
        <v>10</v>
      </c>
      <c r="FD445" s="212">
        <f t="shared" si="2043"/>
        <v>0</v>
      </c>
      <c r="FE445" s="264">
        <f t="shared" si="2044"/>
        <v>8</v>
      </c>
      <c r="FF445" s="212">
        <f t="shared" ref="FF445:FG445" si="3279">IF(ISEVEN($B445),ET445,0)</f>
        <v>0</v>
      </c>
      <c r="FG445" s="212">
        <f t="shared" si="3279"/>
        <v>0</v>
      </c>
      <c r="FH445" s="212">
        <f t="shared" si="2046"/>
        <v>11</v>
      </c>
      <c r="FI445" s="212">
        <v>0</v>
      </c>
      <c r="FJ445" s="212">
        <v>0</v>
      </c>
      <c r="FK445" s="212"/>
      <c r="FL445" s="212"/>
      <c r="FM445" s="262">
        <v>66</v>
      </c>
    </row>
    <row r="446" spans="1:169" ht="15.75" customHeight="1" x14ac:dyDescent="0.2">
      <c r="A446" s="268">
        <v>433</v>
      </c>
      <c r="B446" s="248">
        <v>213423243436</v>
      </c>
      <c r="C446" s="249" t="s">
        <v>487</v>
      </c>
      <c r="D446" s="250"/>
      <c r="E446" s="251" t="s">
        <v>488</v>
      </c>
      <c r="F446" s="252">
        <f t="shared" si="1913"/>
        <v>2</v>
      </c>
      <c r="G446" s="252">
        <f t="shared" si="1914"/>
        <v>2</v>
      </c>
      <c r="H446" s="252">
        <f t="shared" si="1915"/>
        <v>2</v>
      </c>
      <c r="I446" s="252">
        <f t="shared" si="1916"/>
        <v>2</v>
      </c>
      <c r="J446" s="252">
        <f t="shared" si="1917"/>
        <v>2</v>
      </c>
      <c r="K446" s="252">
        <f t="shared" si="1918"/>
        <v>2</v>
      </c>
      <c r="L446" s="252">
        <f t="shared" si="1919"/>
        <v>2</v>
      </c>
      <c r="M446" s="252">
        <f t="shared" si="1920"/>
        <v>2</v>
      </c>
      <c r="N446" s="252">
        <f t="shared" si="1921"/>
        <v>1</v>
      </c>
      <c r="O446" s="253">
        <f t="shared" si="1922"/>
        <v>0</v>
      </c>
      <c r="P446" s="252">
        <f t="shared" si="1923"/>
        <v>0</v>
      </c>
      <c r="Q446" s="252">
        <f t="shared" si="1924"/>
        <v>0</v>
      </c>
      <c r="R446" s="252">
        <f t="shared" si="1925"/>
        <v>0</v>
      </c>
      <c r="S446" s="254">
        <f t="shared" si="1926"/>
        <v>0</v>
      </c>
      <c r="T446" s="255">
        <f t="shared" si="1927"/>
        <v>4</v>
      </c>
      <c r="U446" s="252">
        <f t="shared" si="1928"/>
        <v>11</v>
      </c>
      <c r="V446" s="252">
        <f t="shared" si="1929"/>
        <v>0</v>
      </c>
      <c r="W446" s="252">
        <f t="shared" si="1930"/>
        <v>0</v>
      </c>
      <c r="X446" s="254">
        <f t="shared" si="1931"/>
        <v>0</v>
      </c>
      <c r="Y446" s="256">
        <f t="shared" si="1932"/>
        <v>3</v>
      </c>
      <c r="Z446" s="252">
        <f t="shared" si="1933"/>
        <v>12</v>
      </c>
      <c r="AA446" s="252">
        <f t="shared" si="1934"/>
        <v>0</v>
      </c>
      <c r="AB446" s="252">
        <f t="shared" si="1935"/>
        <v>0</v>
      </c>
      <c r="AC446" s="254">
        <f t="shared" si="1936"/>
        <v>0</v>
      </c>
      <c r="AD446" s="255">
        <f t="shared" si="1937"/>
        <v>3</v>
      </c>
      <c r="AE446" s="252">
        <f t="shared" si="1938"/>
        <v>0</v>
      </c>
      <c r="AF446" s="252">
        <f t="shared" si="1939"/>
        <v>0</v>
      </c>
      <c r="AG446" s="252">
        <f t="shared" si="1940"/>
        <v>0</v>
      </c>
      <c r="AH446" s="254">
        <f t="shared" si="1941"/>
        <v>0</v>
      </c>
      <c r="AI446" s="257">
        <f t="shared" si="1942"/>
        <v>4</v>
      </c>
      <c r="AJ446" s="252">
        <f t="shared" si="1943"/>
        <v>0</v>
      </c>
      <c r="AK446" s="252">
        <f t="shared" si="1944"/>
        <v>0</v>
      </c>
      <c r="AL446" s="252">
        <f t="shared" si="1945"/>
        <v>0</v>
      </c>
      <c r="AM446" s="254">
        <f t="shared" si="1946"/>
        <v>0</v>
      </c>
      <c r="AN446" s="257">
        <f t="shared" si="1947"/>
        <v>4</v>
      </c>
      <c r="AO446" s="252">
        <f t="shared" si="1948"/>
        <v>12</v>
      </c>
      <c r="AP446" s="252">
        <f t="shared" si="1949"/>
        <v>0</v>
      </c>
      <c r="AQ446" s="252">
        <f t="shared" si="1950"/>
        <v>0</v>
      </c>
      <c r="AR446" s="254">
        <f t="shared" si="1951"/>
        <v>0</v>
      </c>
      <c r="AS446" s="257">
        <f t="shared" si="1952"/>
        <v>3</v>
      </c>
      <c r="AT446" s="252">
        <f t="shared" si="1953"/>
        <v>0</v>
      </c>
      <c r="AU446" s="252">
        <f t="shared" si="1954"/>
        <v>0</v>
      </c>
      <c r="AV446" s="252">
        <f t="shared" si="1955"/>
        <v>0</v>
      </c>
      <c r="AW446" s="254">
        <f t="shared" si="1956"/>
        <v>0</v>
      </c>
      <c r="AX446" s="258">
        <f t="shared" si="1957"/>
        <v>4</v>
      </c>
      <c r="AY446" s="252">
        <f t="shared" si="1958"/>
        <v>12</v>
      </c>
      <c r="AZ446" s="252">
        <f t="shared" si="1959"/>
        <v>0</v>
      </c>
      <c r="BA446" s="252">
        <f t="shared" si="1960"/>
        <v>0</v>
      </c>
      <c r="BB446" s="254">
        <f t="shared" si="1961"/>
        <v>0</v>
      </c>
      <c r="BC446" s="257">
        <f t="shared" si="1962"/>
        <v>3</v>
      </c>
      <c r="BD446" s="259">
        <f t="shared" si="1963"/>
        <v>7</v>
      </c>
      <c r="BE446" s="252">
        <f t="shared" si="1964"/>
        <v>0</v>
      </c>
      <c r="BF446" s="252">
        <f t="shared" si="1965"/>
        <v>0</v>
      </c>
      <c r="BG446" s="254">
        <f t="shared" si="1966"/>
        <v>0</v>
      </c>
      <c r="BH446" s="257">
        <f t="shared" si="1967"/>
        <v>3</v>
      </c>
      <c r="BI446" s="252">
        <f t="shared" si="1968"/>
        <v>0</v>
      </c>
      <c r="BJ446" s="252">
        <f t="shared" si="1969"/>
        <v>0</v>
      </c>
      <c r="BK446" s="252">
        <f t="shared" si="1970"/>
        <v>0</v>
      </c>
      <c r="BL446" s="254">
        <f t="shared" si="1971"/>
        <v>0</v>
      </c>
      <c r="BM446" s="260">
        <f t="shared" si="1972"/>
        <v>4</v>
      </c>
      <c r="BN446" s="252">
        <f t="shared" si="1973"/>
        <v>0</v>
      </c>
      <c r="BO446" s="252">
        <f t="shared" si="1974"/>
        <v>0</v>
      </c>
      <c r="BP446" s="252">
        <f t="shared" si="1975"/>
        <v>0</v>
      </c>
      <c r="BQ446" s="254">
        <f t="shared" si="1976"/>
        <v>0</v>
      </c>
      <c r="BR446" s="261">
        <f t="shared" si="1977"/>
        <v>4</v>
      </c>
      <c r="BS446" s="252">
        <f t="shared" si="1978"/>
        <v>13</v>
      </c>
      <c r="BT446" s="252">
        <f t="shared" si="1979"/>
        <v>0</v>
      </c>
      <c r="BU446" s="252">
        <f t="shared" si="1980"/>
        <v>0</v>
      </c>
      <c r="BV446" s="254">
        <f t="shared" si="1981"/>
        <v>0</v>
      </c>
      <c r="BW446" s="261">
        <f t="shared" si="1982"/>
        <v>3</v>
      </c>
      <c r="BX446" s="262">
        <v>84</v>
      </c>
      <c r="BY446" s="262">
        <v>84</v>
      </c>
      <c r="BZ446" s="246" t="e">
        <f t="shared" si="1983"/>
        <v>#VALUE!</v>
      </c>
      <c r="CA446" s="246">
        <f t="shared" si="1984"/>
        <v>20</v>
      </c>
      <c r="CB446" s="246" t="e">
        <f t="shared" si="1985"/>
        <v>#VALUE!</v>
      </c>
      <c r="CC446" s="246" t="e">
        <f t="shared" si="1986"/>
        <v>#VALUE!</v>
      </c>
      <c r="CD446" s="246" t="e">
        <f t="shared" si="1987"/>
        <v>#VALUE!</v>
      </c>
      <c r="CE446" s="246" t="e">
        <f t="shared" si="1988"/>
        <v>#VALUE!</v>
      </c>
      <c r="CF446" s="246" t="e">
        <f t="shared" si="1989"/>
        <v>#VALUE!</v>
      </c>
      <c r="CG446" s="246" t="e">
        <f t="shared" si="1990"/>
        <v>#VALUE!</v>
      </c>
      <c r="CH446" s="246" t="e">
        <f t="shared" si="1991"/>
        <v>#VALUE!</v>
      </c>
      <c r="CI446" s="246" t="e">
        <f t="shared" si="1992"/>
        <v>#VALUE!</v>
      </c>
      <c r="CJ446" s="246" t="e">
        <f t="shared" si="1993"/>
        <v>#VALUE!</v>
      </c>
      <c r="CK446" s="246" t="e">
        <f t="shared" si="1994"/>
        <v>#VALUE!</v>
      </c>
      <c r="CL446" s="246" t="e">
        <f t="shared" si="1995"/>
        <v>#VALUE!</v>
      </c>
      <c r="CM446" s="246" t="e">
        <f t="shared" si="1996"/>
        <v>#VALUE!</v>
      </c>
      <c r="CN446" s="246" t="e">
        <f t="shared" si="1997"/>
        <v>#VALUE!</v>
      </c>
      <c r="CO446" s="263" t="str">
        <f t="shared" si="1998"/>
        <v>2023PEC AI 304</v>
      </c>
      <c r="CP446" s="246" t="e">
        <f t="shared" si="1999"/>
        <v>#VALUE!</v>
      </c>
      <c r="CQ446" s="211"/>
      <c r="CR446" s="246">
        <f t="shared" si="2000"/>
        <v>20</v>
      </c>
      <c r="CS446" s="246" t="e">
        <f t="shared" si="2001"/>
        <v>#VALUE!</v>
      </c>
      <c r="CT446" s="246" t="e">
        <f t="shared" si="2002"/>
        <v>#VALUE!</v>
      </c>
      <c r="CU446" s="246" t="e">
        <f t="shared" si="2003"/>
        <v>#VALUE!</v>
      </c>
      <c r="CV446" s="246" t="e">
        <f t="shared" si="2004"/>
        <v>#VALUE!</v>
      </c>
      <c r="CW446" s="246" t="e">
        <f t="shared" si="2005"/>
        <v>#VALUE!</v>
      </c>
      <c r="CX446" s="246" t="e">
        <f t="shared" si="2006"/>
        <v>#VALUE!</v>
      </c>
      <c r="CY446" s="246" t="e">
        <f t="shared" si="2007"/>
        <v>#VALUE!</v>
      </c>
      <c r="CZ446" s="246" t="e">
        <f t="shared" si="2008"/>
        <v>#VALUE!</v>
      </c>
      <c r="DA446" s="246" t="e">
        <f t="shared" si="2009"/>
        <v>#VALUE!</v>
      </c>
      <c r="DB446" s="246" t="e">
        <f t="shared" si="2010"/>
        <v>#VALUE!</v>
      </c>
      <c r="DC446" s="246" t="e">
        <f t="shared" si="2011"/>
        <v>#VALUE!</v>
      </c>
      <c r="DD446" s="246" t="e">
        <f t="shared" si="2012"/>
        <v>#VALUE!</v>
      </c>
      <c r="DE446" s="212"/>
      <c r="DF446" s="212" t="e">
        <f t="shared" si="2013"/>
        <v>#VALUE!</v>
      </c>
      <c r="DG446" s="212"/>
      <c r="DH446" s="212"/>
      <c r="DI446" s="212"/>
      <c r="DJ446" s="212"/>
      <c r="DK446" s="212"/>
      <c r="DL446" s="212"/>
      <c r="DM446" s="212"/>
      <c r="DN446" s="212"/>
      <c r="DO446" s="212"/>
      <c r="DP446" s="212"/>
      <c r="DQ446" s="212"/>
      <c r="DR446" s="264">
        <f t="shared" si="2014"/>
        <v>84</v>
      </c>
      <c r="DS446" s="241">
        <f t="shared" si="2015"/>
        <v>17</v>
      </c>
      <c r="DT446" s="212">
        <f t="shared" si="2016"/>
        <v>11</v>
      </c>
      <c r="DU446" s="212">
        <f t="shared" si="2017"/>
        <v>12</v>
      </c>
      <c r="DV446" s="212">
        <f t="shared" si="2018"/>
        <v>12</v>
      </c>
      <c r="DW446" s="212">
        <f t="shared" si="2019"/>
        <v>12</v>
      </c>
      <c r="DX446" s="264">
        <f t="shared" si="2020"/>
        <v>7</v>
      </c>
      <c r="DY446" s="265">
        <f t="shared" si="2021"/>
        <v>13</v>
      </c>
      <c r="DZ446" s="212">
        <f t="shared" si="2022"/>
        <v>84</v>
      </c>
      <c r="EA446" s="212">
        <f t="shared" si="2023"/>
        <v>17</v>
      </c>
      <c r="EB446" s="212">
        <f t="shared" si="2024"/>
        <v>0</v>
      </c>
      <c r="EC446" s="212">
        <f t="shared" ref="EC446:ED446" si="3280">IF(ISEVEN($B446),DT446,0)</f>
        <v>11</v>
      </c>
      <c r="ED446" s="212">
        <f t="shared" si="3280"/>
        <v>12</v>
      </c>
      <c r="EE446" s="212">
        <f t="shared" ref="EE446:EF446" si="3281">IF(ISODD($B446),DU446,0)</f>
        <v>0</v>
      </c>
      <c r="EF446" s="212">
        <f t="shared" si="3281"/>
        <v>0</v>
      </c>
      <c r="EG446" s="212">
        <f t="shared" si="2027"/>
        <v>12</v>
      </c>
      <c r="EH446" s="212">
        <f t="shared" si="2028"/>
        <v>0</v>
      </c>
      <c r="EI446" s="212">
        <f t="shared" ref="EI446:EJ446" si="3282">IF(ISEVEN($B446),DW446,0)</f>
        <v>12</v>
      </c>
      <c r="EJ446" s="264">
        <f t="shared" si="3282"/>
        <v>7</v>
      </c>
      <c r="EK446" s="212">
        <f t="shared" ref="EK446:EL446" si="3283">IF(ISODD($B446),DX446,0)</f>
        <v>0</v>
      </c>
      <c r="EL446" s="212">
        <f t="shared" si="3283"/>
        <v>0</v>
      </c>
      <c r="EM446" s="212">
        <f t="shared" si="2031"/>
        <v>13</v>
      </c>
      <c r="EN446" s="212"/>
      <c r="EO446" s="212"/>
      <c r="EP446" s="241">
        <f t="shared" si="2032"/>
        <v>17</v>
      </c>
      <c r="EQ446" s="212">
        <f t="shared" si="2033"/>
        <v>14</v>
      </c>
      <c r="ER446" s="212">
        <f t="shared" si="2034"/>
        <v>15</v>
      </c>
      <c r="ES446" s="212">
        <f t="shared" si="2035"/>
        <v>15</v>
      </c>
      <c r="ET446" s="264">
        <f t="shared" si="2036"/>
        <v>10</v>
      </c>
      <c r="EU446" s="212">
        <f t="shared" si="2037"/>
        <v>13</v>
      </c>
      <c r="EV446" s="212"/>
      <c r="EW446" s="212">
        <f t="shared" si="2038"/>
        <v>84</v>
      </c>
      <c r="EX446" s="212">
        <f t="shared" si="2039"/>
        <v>17</v>
      </c>
      <c r="EY446" s="212">
        <f t="shared" si="2040"/>
        <v>0</v>
      </c>
      <c r="EZ446" s="212">
        <f t="shared" ref="EZ446:FA446" si="3284">IF(ISEVEN($B446),EQ446,0)</f>
        <v>14</v>
      </c>
      <c r="FA446" s="212">
        <f t="shared" si="3284"/>
        <v>15</v>
      </c>
      <c r="FB446" s="212">
        <f t="shared" ref="FB446:FC446" si="3285">IF(ISODD($B446),ER446,0)</f>
        <v>0</v>
      </c>
      <c r="FC446" s="212">
        <f t="shared" si="3285"/>
        <v>0</v>
      </c>
      <c r="FD446" s="212">
        <f t="shared" si="2043"/>
        <v>15</v>
      </c>
      <c r="FE446" s="212">
        <f t="shared" si="2044"/>
        <v>0</v>
      </c>
      <c r="FF446" s="264">
        <f t="shared" ref="FF446:FG446" si="3286">IF(ISEVEN($B446),ET446,0)</f>
        <v>10</v>
      </c>
      <c r="FG446" s="212">
        <f t="shared" si="3286"/>
        <v>13</v>
      </c>
      <c r="FH446" s="212">
        <f t="shared" si="2046"/>
        <v>0</v>
      </c>
      <c r="FI446" s="212">
        <v>0</v>
      </c>
      <c r="FJ446" s="212">
        <v>0</v>
      </c>
      <c r="FK446" s="212"/>
      <c r="FL446" s="212"/>
      <c r="FM446" s="262">
        <v>84</v>
      </c>
    </row>
    <row r="447" spans="1:169" ht="15.75" customHeight="1" x14ac:dyDescent="0.2">
      <c r="A447" s="247">
        <v>434</v>
      </c>
      <c r="B447" s="248">
        <v>213423243438</v>
      </c>
      <c r="C447" s="249" t="s">
        <v>489</v>
      </c>
      <c r="D447" s="250"/>
      <c r="E447" s="251" t="s">
        <v>490</v>
      </c>
      <c r="F447" s="252">
        <f t="shared" si="1913"/>
        <v>2</v>
      </c>
      <c r="G447" s="252">
        <f t="shared" si="1914"/>
        <v>2</v>
      </c>
      <c r="H447" s="252">
        <f t="shared" si="1915"/>
        <v>2</v>
      </c>
      <c r="I447" s="252">
        <f t="shared" si="1916"/>
        <v>2</v>
      </c>
      <c r="J447" s="252">
        <f t="shared" si="1917"/>
        <v>2</v>
      </c>
      <c r="K447" s="252">
        <f t="shared" si="1918"/>
        <v>2</v>
      </c>
      <c r="L447" s="252">
        <f t="shared" si="1919"/>
        <v>1</v>
      </c>
      <c r="M447" s="252">
        <f t="shared" si="1920"/>
        <v>0</v>
      </c>
      <c r="N447" s="252">
        <f t="shared" si="1921"/>
        <v>0</v>
      </c>
      <c r="O447" s="253">
        <f t="shared" si="1922"/>
        <v>0</v>
      </c>
      <c r="P447" s="252">
        <f t="shared" si="1923"/>
        <v>0</v>
      </c>
      <c r="Q447" s="252">
        <f t="shared" si="1924"/>
        <v>0</v>
      </c>
      <c r="R447" s="252">
        <f t="shared" si="1925"/>
        <v>0</v>
      </c>
      <c r="S447" s="254">
        <f t="shared" si="1926"/>
        <v>0</v>
      </c>
      <c r="T447" s="255">
        <f t="shared" si="1927"/>
        <v>4</v>
      </c>
      <c r="U447" s="252">
        <f t="shared" si="1928"/>
        <v>9</v>
      </c>
      <c r="V447" s="252">
        <f t="shared" si="1929"/>
        <v>0</v>
      </c>
      <c r="W447" s="252">
        <f t="shared" si="1930"/>
        <v>0</v>
      </c>
      <c r="X447" s="254">
        <f t="shared" si="1931"/>
        <v>0</v>
      </c>
      <c r="Y447" s="256">
        <f t="shared" si="1932"/>
        <v>3</v>
      </c>
      <c r="Z447" s="252">
        <f t="shared" si="1933"/>
        <v>9</v>
      </c>
      <c r="AA447" s="252">
        <f t="shared" si="1934"/>
        <v>0</v>
      </c>
      <c r="AB447" s="252">
        <f t="shared" si="1935"/>
        <v>0</v>
      </c>
      <c r="AC447" s="254">
        <f t="shared" si="1936"/>
        <v>0</v>
      </c>
      <c r="AD447" s="255">
        <f t="shared" si="1937"/>
        <v>3</v>
      </c>
      <c r="AE447" s="252">
        <f t="shared" si="1938"/>
        <v>0</v>
      </c>
      <c r="AF447" s="252">
        <f t="shared" si="1939"/>
        <v>0</v>
      </c>
      <c r="AG447" s="252">
        <f t="shared" si="1940"/>
        <v>0</v>
      </c>
      <c r="AH447" s="254">
        <f t="shared" si="1941"/>
        <v>0</v>
      </c>
      <c r="AI447" s="257">
        <f t="shared" si="1942"/>
        <v>4</v>
      </c>
      <c r="AJ447" s="252">
        <f t="shared" si="1943"/>
        <v>0</v>
      </c>
      <c r="AK447" s="252">
        <f t="shared" si="1944"/>
        <v>0</v>
      </c>
      <c r="AL447" s="252">
        <f t="shared" si="1945"/>
        <v>0</v>
      </c>
      <c r="AM447" s="254">
        <f t="shared" si="1946"/>
        <v>0</v>
      </c>
      <c r="AN447" s="257">
        <f t="shared" si="1947"/>
        <v>4</v>
      </c>
      <c r="AO447" s="252">
        <f t="shared" si="1948"/>
        <v>9</v>
      </c>
      <c r="AP447" s="252">
        <f t="shared" si="1949"/>
        <v>0</v>
      </c>
      <c r="AQ447" s="252">
        <f t="shared" si="1950"/>
        <v>0</v>
      </c>
      <c r="AR447" s="254">
        <f t="shared" si="1951"/>
        <v>0</v>
      </c>
      <c r="AS447" s="257">
        <f t="shared" si="1952"/>
        <v>3</v>
      </c>
      <c r="AT447" s="252">
        <f t="shared" si="1953"/>
        <v>0</v>
      </c>
      <c r="AU447" s="252">
        <f t="shared" si="1954"/>
        <v>0</v>
      </c>
      <c r="AV447" s="252">
        <f t="shared" si="1955"/>
        <v>0</v>
      </c>
      <c r="AW447" s="254">
        <f t="shared" si="1956"/>
        <v>0</v>
      </c>
      <c r="AX447" s="258">
        <f t="shared" si="1957"/>
        <v>4</v>
      </c>
      <c r="AY447" s="252">
        <f t="shared" si="1958"/>
        <v>9</v>
      </c>
      <c r="AZ447" s="252">
        <f t="shared" si="1959"/>
        <v>0</v>
      </c>
      <c r="BA447" s="252">
        <f t="shared" si="1960"/>
        <v>0</v>
      </c>
      <c r="BB447" s="254">
        <f t="shared" si="1961"/>
        <v>0</v>
      </c>
      <c r="BC447" s="257">
        <f t="shared" si="1962"/>
        <v>3</v>
      </c>
      <c r="BD447" s="259">
        <f t="shared" si="1963"/>
        <v>5</v>
      </c>
      <c r="BE447" s="252">
        <f t="shared" si="1964"/>
        <v>0</v>
      </c>
      <c r="BF447" s="252">
        <f t="shared" si="1965"/>
        <v>0</v>
      </c>
      <c r="BG447" s="254">
        <f t="shared" si="1966"/>
        <v>0</v>
      </c>
      <c r="BH447" s="257">
        <f t="shared" si="1967"/>
        <v>3</v>
      </c>
      <c r="BI447" s="252">
        <f t="shared" si="1968"/>
        <v>0</v>
      </c>
      <c r="BJ447" s="252">
        <f t="shared" si="1969"/>
        <v>0</v>
      </c>
      <c r="BK447" s="252">
        <f t="shared" si="1970"/>
        <v>0</v>
      </c>
      <c r="BL447" s="254">
        <f t="shared" si="1971"/>
        <v>0</v>
      </c>
      <c r="BM447" s="260">
        <f t="shared" si="1972"/>
        <v>4</v>
      </c>
      <c r="BN447" s="252">
        <f t="shared" si="1973"/>
        <v>0</v>
      </c>
      <c r="BO447" s="252">
        <f t="shared" si="1974"/>
        <v>0</v>
      </c>
      <c r="BP447" s="252">
        <f t="shared" si="1975"/>
        <v>0</v>
      </c>
      <c r="BQ447" s="254">
        <f t="shared" si="1976"/>
        <v>0</v>
      </c>
      <c r="BR447" s="261">
        <f t="shared" si="1977"/>
        <v>4</v>
      </c>
      <c r="BS447" s="252">
        <f t="shared" si="1978"/>
        <v>10</v>
      </c>
      <c r="BT447" s="252">
        <f t="shared" si="1979"/>
        <v>0</v>
      </c>
      <c r="BU447" s="252">
        <f t="shared" si="1980"/>
        <v>0</v>
      </c>
      <c r="BV447" s="254">
        <f t="shared" si="1981"/>
        <v>0</v>
      </c>
      <c r="BW447" s="261">
        <f t="shared" si="1982"/>
        <v>3</v>
      </c>
      <c r="BX447" s="262">
        <v>64</v>
      </c>
      <c r="BY447" s="262">
        <v>64</v>
      </c>
      <c r="BZ447" s="246" t="e">
        <f t="shared" si="1983"/>
        <v>#VALUE!</v>
      </c>
      <c r="CA447" s="246">
        <f t="shared" si="1984"/>
        <v>20</v>
      </c>
      <c r="CB447" s="246" t="e">
        <f t="shared" si="1985"/>
        <v>#VALUE!</v>
      </c>
      <c r="CC447" s="246" t="e">
        <f t="shared" si="1986"/>
        <v>#VALUE!</v>
      </c>
      <c r="CD447" s="246" t="e">
        <f t="shared" si="1987"/>
        <v>#VALUE!</v>
      </c>
      <c r="CE447" s="246" t="e">
        <f t="shared" si="1988"/>
        <v>#VALUE!</v>
      </c>
      <c r="CF447" s="246" t="e">
        <f t="shared" si="1989"/>
        <v>#VALUE!</v>
      </c>
      <c r="CG447" s="246" t="e">
        <f t="shared" si="1990"/>
        <v>#VALUE!</v>
      </c>
      <c r="CH447" s="246" t="e">
        <f t="shared" si="1991"/>
        <v>#VALUE!</v>
      </c>
      <c r="CI447" s="246" t="e">
        <f t="shared" si="1992"/>
        <v>#VALUE!</v>
      </c>
      <c r="CJ447" s="246" t="e">
        <f t="shared" si="1993"/>
        <v>#VALUE!</v>
      </c>
      <c r="CK447" s="246" t="e">
        <f t="shared" si="1994"/>
        <v>#VALUE!</v>
      </c>
      <c r="CL447" s="246" t="e">
        <f t="shared" si="1995"/>
        <v>#VALUE!</v>
      </c>
      <c r="CM447" s="246" t="e">
        <f t="shared" si="1996"/>
        <v>#VALUE!</v>
      </c>
      <c r="CN447" s="246" t="e">
        <f t="shared" si="1997"/>
        <v>#VALUE!</v>
      </c>
      <c r="CO447" s="263" t="str">
        <f t="shared" si="1998"/>
        <v>2023PEC AI 305</v>
      </c>
      <c r="CP447" s="246" t="e">
        <f t="shared" si="1999"/>
        <v>#VALUE!</v>
      </c>
      <c r="CQ447" s="211"/>
      <c r="CR447" s="246">
        <f t="shared" si="2000"/>
        <v>20</v>
      </c>
      <c r="CS447" s="246" t="e">
        <f t="shared" si="2001"/>
        <v>#VALUE!</v>
      </c>
      <c r="CT447" s="246" t="e">
        <f t="shared" si="2002"/>
        <v>#VALUE!</v>
      </c>
      <c r="CU447" s="246" t="e">
        <f t="shared" si="2003"/>
        <v>#VALUE!</v>
      </c>
      <c r="CV447" s="246" t="e">
        <f t="shared" si="2004"/>
        <v>#VALUE!</v>
      </c>
      <c r="CW447" s="246" t="e">
        <f t="shared" si="2005"/>
        <v>#VALUE!</v>
      </c>
      <c r="CX447" s="246" t="e">
        <f t="shared" si="2006"/>
        <v>#VALUE!</v>
      </c>
      <c r="CY447" s="246" t="e">
        <f t="shared" si="2007"/>
        <v>#VALUE!</v>
      </c>
      <c r="CZ447" s="246" t="e">
        <f t="shared" si="2008"/>
        <v>#VALUE!</v>
      </c>
      <c r="DA447" s="246" t="e">
        <f t="shared" si="2009"/>
        <v>#VALUE!</v>
      </c>
      <c r="DB447" s="246" t="e">
        <f t="shared" si="2010"/>
        <v>#VALUE!</v>
      </c>
      <c r="DC447" s="246" t="e">
        <f t="shared" si="2011"/>
        <v>#VALUE!</v>
      </c>
      <c r="DD447" s="246" t="e">
        <f t="shared" si="2012"/>
        <v>#VALUE!</v>
      </c>
      <c r="DE447" s="212"/>
      <c r="DF447" s="212" t="e">
        <f t="shared" si="2013"/>
        <v>#VALUE!</v>
      </c>
      <c r="DG447" s="212"/>
      <c r="DH447" s="212"/>
      <c r="DI447" s="212"/>
      <c r="DJ447" s="212"/>
      <c r="DK447" s="212"/>
      <c r="DL447" s="212"/>
      <c r="DM447" s="212"/>
      <c r="DN447" s="212"/>
      <c r="DO447" s="212"/>
      <c r="DP447" s="212"/>
      <c r="DQ447" s="212"/>
      <c r="DR447" s="264">
        <f t="shared" si="2014"/>
        <v>64</v>
      </c>
      <c r="DS447" s="241">
        <f t="shared" si="2015"/>
        <v>13</v>
      </c>
      <c r="DT447" s="212">
        <f t="shared" si="2016"/>
        <v>9</v>
      </c>
      <c r="DU447" s="212">
        <f t="shared" si="2017"/>
        <v>9</v>
      </c>
      <c r="DV447" s="212">
        <f t="shared" si="2018"/>
        <v>9</v>
      </c>
      <c r="DW447" s="212">
        <f t="shared" si="2019"/>
        <v>9</v>
      </c>
      <c r="DX447" s="264">
        <f t="shared" si="2020"/>
        <v>5</v>
      </c>
      <c r="DY447" s="265">
        <f t="shared" si="2021"/>
        <v>10</v>
      </c>
      <c r="DZ447" s="212">
        <f t="shared" si="2022"/>
        <v>64</v>
      </c>
      <c r="EA447" s="212">
        <f t="shared" si="2023"/>
        <v>13</v>
      </c>
      <c r="EB447" s="212">
        <f t="shared" si="2024"/>
        <v>0</v>
      </c>
      <c r="EC447" s="212">
        <f t="shared" ref="EC447:ED447" si="3287">IF(ISEVEN($B447),DT447,0)</f>
        <v>9</v>
      </c>
      <c r="ED447" s="212">
        <f t="shared" si="3287"/>
        <v>9</v>
      </c>
      <c r="EE447" s="212">
        <f t="shared" ref="EE447:EF447" si="3288">IF(ISODD($B447),DU447,0)</f>
        <v>0</v>
      </c>
      <c r="EF447" s="212">
        <f t="shared" si="3288"/>
        <v>0</v>
      </c>
      <c r="EG447" s="212">
        <f t="shared" si="2027"/>
        <v>9</v>
      </c>
      <c r="EH447" s="212">
        <f t="shared" si="2028"/>
        <v>0</v>
      </c>
      <c r="EI447" s="212">
        <f t="shared" ref="EI447:EJ447" si="3289">IF(ISEVEN($B447),DW447,0)</f>
        <v>9</v>
      </c>
      <c r="EJ447" s="264">
        <f t="shared" si="3289"/>
        <v>5</v>
      </c>
      <c r="EK447" s="212">
        <f t="shared" ref="EK447:EL447" si="3290">IF(ISODD($B447),DX447,0)</f>
        <v>0</v>
      </c>
      <c r="EL447" s="212">
        <f t="shared" si="3290"/>
        <v>0</v>
      </c>
      <c r="EM447" s="212">
        <f t="shared" si="2031"/>
        <v>10</v>
      </c>
      <c r="EN447" s="212"/>
      <c r="EO447" s="212"/>
      <c r="EP447" s="241">
        <f t="shared" si="2032"/>
        <v>13</v>
      </c>
      <c r="EQ447" s="212">
        <f t="shared" si="2033"/>
        <v>11</v>
      </c>
      <c r="ER447" s="212">
        <f t="shared" si="2034"/>
        <v>11</v>
      </c>
      <c r="ES447" s="212">
        <f t="shared" si="2035"/>
        <v>11</v>
      </c>
      <c r="ET447" s="264">
        <f t="shared" si="2036"/>
        <v>8</v>
      </c>
      <c r="EU447" s="212">
        <f t="shared" si="2037"/>
        <v>10</v>
      </c>
      <c r="EV447" s="212"/>
      <c r="EW447" s="212">
        <f t="shared" si="2038"/>
        <v>64</v>
      </c>
      <c r="EX447" s="212">
        <f t="shared" si="2039"/>
        <v>13</v>
      </c>
      <c r="EY447" s="212">
        <f t="shared" si="2040"/>
        <v>0</v>
      </c>
      <c r="EZ447" s="212">
        <f t="shared" ref="EZ447:FA447" si="3291">IF(ISEVEN($B447),EQ447,0)</f>
        <v>11</v>
      </c>
      <c r="FA447" s="212">
        <f t="shared" si="3291"/>
        <v>11</v>
      </c>
      <c r="FB447" s="212">
        <f t="shared" ref="FB447:FC447" si="3292">IF(ISODD($B447),ER447,0)</f>
        <v>0</v>
      </c>
      <c r="FC447" s="212">
        <f t="shared" si="3292"/>
        <v>0</v>
      </c>
      <c r="FD447" s="212">
        <f t="shared" si="2043"/>
        <v>11</v>
      </c>
      <c r="FE447" s="212">
        <f t="shared" si="2044"/>
        <v>0</v>
      </c>
      <c r="FF447" s="264">
        <f t="shared" ref="FF447:FG447" si="3293">IF(ISEVEN($B447),ET447,0)</f>
        <v>8</v>
      </c>
      <c r="FG447" s="212">
        <f t="shared" si="3293"/>
        <v>10</v>
      </c>
      <c r="FH447" s="212">
        <f t="shared" si="2046"/>
        <v>0</v>
      </c>
      <c r="FI447" s="212">
        <v>0</v>
      </c>
      <c r="FJ447" s="212">
        <v>0</v>
      </c>
      <c r="FK447" s="212"/>
      <c r="FL447" s="212"/>
      <c r="FM447" s="262">
        <v>64</v>
      </c>
    </row>
    <row r="448" spans="1:169" ht="15.75" customHeight="1" x14ac:dyDescent="0.2">
      <c r="A448" s="268">
        <v>435</v>
      </c>
      <c r="B448" s="266">
        <v>213423243438</v>
      </c>
      <c r="C448" s="266" t="s">
        <v>405</v>
      </c>
      <c r="D448" s="250"/>
      <c r="E448" s="267" t="s">
        <v>406</v>
      </c>
      <c r="F448" s="252">
        <f t="shared" si="1913"/>
        <v>2</v>
      </c>
      <c r="G448" s="252">
        <f t="shared" si="1914"/>
        <v>2</v>
      </c>
      <c r="H448" s="252">
        <f t="shared" si="1915"/>
        <v>2</v>
      </c>
      <c r="I448" s="252">
        <f t="shared" si="1916"/>
        <v>0</v>
      </c>
      <c r="J448" s="252">
        <f t="shared" si="1917"/>
        <v>0</v>
      </c>
      <c r="K448" s="252">
        <f t="shared" si="1918"/>
        <v>0</v>
      </c>
      <c r="L448" s="252">
        <f t="shared" si="1919"/>
        <v>0</v>
      </c>
      <c r="M448" s="252">
        <f t="shared" si="1920"/>
        <v>0</v>
      </c>
      <c r="N448" s="252">
        <f t="shared" si="1921"/>
        <v>0</v>
      </c>
      <c r="O448" s="253">
        <f t="shared" si="1922"/>
        <v>0</v>
      </c>
      <c r="P448" s="252">
        <f t="shared" si="1923"/>
        <v>0</v>
      </c>
      <c r="Q448" s="252">
        <f t="shared" si="1924"/>
        <v>0</v>
      </c>
      <c r="R448" s="252">
        <f t="shared" si="1925"/>
        <v>0</v>
      </c>
      <c r="S448" s="254">
        <f t="shared" si="1926"/>
        <v>0</v>
      </c>
      <c r="T448" s="255">
        <f t="shared" si="1927"/>
        <v>4</v>
      </c>
      <c r="U448" s="252">
        <f t="shared" si="1928"/>
        <v>4</v>
      </c>
      <c r="V448" s="252">
        <f t="shared" si="1929"/>
        <v>0</v>
      </c>
      <c r="W448" s="252">
        <f t="shared" si="1930"/>
        <v>0</v>
      </c>
      <c r="X448" s="254">
        <f t="shared" si="1931"/>
        <v>0</v>
      </c>
      <c r="Y448" s="256">
        <f t="shared" si="1932"/>
        <v>3</v>
      </c>
      <c r="Z448" s="252">
        <f t="shared" si="1933"/>
        <v>5</v>
      </c>
      <c r="AA448" s="252">
        <f t="shared" si="1934"/>
        <v>0</v>
      </c>
      <c r="AB448" s="252">
        <f t="shared" si="1935"/>
        <v>0</v>
      </c>
      <c r="AC448" s="254">
        <f t="shared" si="1936"/>
        <v>0</v>
      </c>
      <c r="AD448" s="255">
        <f t="shared" si="1937"/>
        <v>3</v>
      </c>
      <c r="AE448" s="252">
        <f t="shared" si="1938"/>
        <v>0</v>
      </c>
      <c r="AF448" s="252">
        <f t="shared" si="1939"/>
        <v>0</v>
      </c>
      <c r="AG448" s="252">
        <f t="shared" si="1940"/>
        <v>0</v>
      </c>
      <c r="AH448" s="254">
        <f t="shared" si="1941"/>
        <v>0</v>
      </c>
      <c r="AI448" s="257">
        <f t="shared" si="1942"/>
        <v>4</v>
      </c>
      <c r="AJ448" s="252">
        <f t="shared" si="1943"/>
        <v>0</v>
      </c>
      <c r="AK448" s="252">
        <f t="shared" si="1944"/>
        <v>0</v>
      </c>
      <c r="AL448" s="252">
        <f t="shared" si="1945"/>
        <v>0</v>
      </c>
      <c r="AM448" s="254">
        <f t="shared" si="1946"/>
        <v>0</v>
      </c>
      <c r="AN448" s="257">
        <f t="shared" si="1947"/>
        <v>4</v>
      </c>
      <c r="AO448" s="252">
        <f t="shared" si="1948"/>
        <v>5</v>
      </c>
      <c r="AP448" s="252">
        <f t="shared" si="1949"/>
        <v>0</v>
      </c>
      <c r="AQ448" s="252">
        <f t="shared" si="1950"/>
        <v>0</v>
      </c>
      <c r="AR448" s="254">
        <f t="shared" si="1951"/>
        <v>0</v>
      </c>
      <c r="AS448" s="257">
        <f t="shared" si="1952"/>
        <v>3</v>
      </c>
      <c r="AT448" s="252">
        <f t="shared" si="1953"/>
        <v>0</v>
      </c>
      <c r="AU448" s="252">
        <f t="shared" si="1954"/>
        <v>0</v>
      </c>
      <c r="AV448" s="252">
        <f t="shared" si="1955"/>
        <v>0</v>
      </c>
      <c r="AW448" s="254">
        <f t="shared" si="1956"/>
        <v>0</v>
      </c>
      <c r="AX448" s="258">
        <f t="shared" si="1957"/>
        <v>4</v>
      </c>
      <c r="AY448" s="252">
        <f t="shared" si="1958"/>
        <v>5</v>
      </c>
      <c r="AZ448" s="252">
        <f t="shared" si="1959"/>
        <v>0</v>
      </c>
      <c r="BA448" s="252">
        <f t="shared" si="1960"/>
        <v>0</v>
      </c>
      <c r="BB448" s="254">
        <f t="shared" si="1961"/>
        <v>0</v>
      </c>
      <c r="BC448" s="257">
        <f t="shared" si="1962"/>
        <v>3</v>
      </c>
      <c r="BD448" s="252">
        <f t="shared" si="1963"/>
        <v>0</v>
      </c>
      <c r="BE448" s="252">
        <f t="shared" si="1964"/>
        <v>0</v>
      </c>
      <c r="BF448" s="252">
        <f t="shared" si="1965"/>
        <v>0</v>
      </c>
      <c r="BG448" s="254">
        <f t="shared" si="1966"/>
        <v>0</v>
      </c>
      <c r="BH448" s="257">
        <f t="shared" si="1967"/>
        <v>4</v>
      </c>
      <c r="BI448" s="252">
        <f t="shared" si="1968"/>
        <v>0</v>
      </c>
      <c r="BJ448" s="252">
        <f t="shared" si="1969"/>
        <v>0</v>
      </c>
      <c r="BK448" s="252">
        <f t="shared" si="1970"/>
        <v>0</v>
      </c>
      <c r="BL448" s="254">
        <f t="shared" si="1971"/>
        <v>0</v>
      </c>
      <c r="BM448" s="260">
        <f t="shared" si="1972"/>
        <v>4</v>
      </c>
      <c r="BN448" s="252">
        <f t="shared" si="1973"/>
        <v>0</v>
      </c>
      <c r="BO448" s="252">
        <f t="shared" si="1974"/>
        <v>0</v>
      </c>
      <c r="BP448" s="252">
        <f t="shared" si="1975"/>
        <v>0</v>
      </c>
      <c r="BQ448" s="254">
        <f t="shared" si="1976"/>
        <v>0</v>
      </c>
      <c r="BR448" s="261">
        <f t="shared" si="1977"/>
        <v>4</v>
      </c>
      <c r="BS448" s="252">
        <f t="shared" si="1978"/>
        <v>5</v>
      </c>
      <c r="BT448" s="252">
        <f t="shared" si="1979"/>
        <v>0</v>
      </c>
      <c r="BU448" s="252">
        <f t="shared" si="1980"/>
        <v>0</v>
      </c>
      <c r="BV448" s="254">
        <f t="shared" si="1981"/>
        <v>0</v>
      </c>
      <c r="BW448" s="261">
        <f t="shared" si="1982"/>
        <v>3</v>
      </c>
      <c r="BX448" s="262">
        <v>30</v>
      </c>
      <c r="BY448" s="262">
        <v>30</v>
      </c>
      <c r="BZ448" s="246" t="e">
        <f t="shared" si="1983"/>
        <v>#VALUE!</v>
      </c>
      <c r="CA448" s="246">
        <f t="shared" si="1984"/>
        <v>20</v>
      </c>
      <c r="CB448" s="246" t="e">
        <f t="shared" si="1985"/>
        <v>#VALUE!</v>
      </c>
      <c r="CC448" s="246" t="e">
        <f t="shared" si="1986"/>
        <v>#VALUE!</v>
      </c>
      <c r="CD448" s="246" t="e">
        <f t="shared" si="1987"/>
        <v>#VALUE!</v>
      </c>
      <c r="CE448" s="246" t="e">
        <f t="shared" si="1988"/>
        <v>#VALUE!</v>
      </c>
      <c r="CF448" s="246" t="e">
        <f t="shared" si="1989"/>
        <v>#VALUE!</v>
      </c>
      <c r="CG448" s="246" t="e">
        <f t="shared" si="1990"/>
        <v>#VALUE!</v>
      </c>
      <c r="CH448" s="246" t="e">
        <f t="shared" si="1991"/>
        <v>#VALUE!</v>
      </c>
      <c r="CI448" s="246" t="e">
        <f t="shared" si="1992"/>
        <v>#VALUE!</v>
      </c>
      <c r="CJ448" s="246" t="e">
        <f t="shared" si="1993"/>
        <v>#VALUE!</v>
      </c>
      <c r="CK448" s="246" t="e">
        <f t="shared" si="1994"/>
        <v>#VALUE!</v>
      </c>
      <c r="CL448" s="246" t="e">
        <f t="shared" si="1995"/>
        <v>#VALUE!</v>
      </c>
      <c r="CM448" s="246" t="e">
        <f t="shared" si="1996"/>
        <v>#VALUE!</v>
      </c>
      <c r="CN448" s="246" t="e">
        <f t="shared" si="1997"/>
        <v>#VALUE!</v>
      </c>
      <c r="CO448" s="263" t="str">
        <f t="shared" si="1998"/>
        <v>2023PEC AI 263</v>
      </c>
      <c r="CP448" s="246" t="e">
        <f t="shared" si="1999"/>
        <v>#VALUE!</v>
      </c>
      <c r="CQ448" s="211"/>
      <c r="CR448" s="246">
        <f t="shared" si="2000"/>
        <v>20</v>
      </c>
      <c r="CS448" s="246" t="e">
        <f t="shared" si="2001"/>
        <v>#VALUE!</v>
      </c>
      <c r="CT448" s="246" t="e">
        <f t="shared" si="2002"/>
        <v>#VALUE!</v>
      </c>
      <c r="CU448" s="246" t="e">
        <f t="shared" si="2003"/>
        <v>#VALUE!</v>
      </c>
      <c r="CV448" s="246" t="e">
        <f t="shared" si="2004"/>
        <v>#VALUE!</v>
      </c>
      <c r="CW448" s="246" t="e">
        <f t="shared" si="2005"/>
        <v>#VALUE!</v>
      </c>
      <c r="CX448" s="246" t="e">
        <f t="shared" si="2006"/>
        <v>#VALUE!</v>
      </c>
      <c r="CY448" s="246" t="e">
        <f t="shared" si="2007"/>
        <v>#VALUE!</v>
      </c>
      <c r="CZ448" s="246" t="e">
        <f t="shared" si="2008"/>
        <v>#VALUE!</v>
      </c>
      <c r="DA448" s="246" t="e">
        <f t="shared" si="2009"/>
        <v>#VALUE!</v>
      </c>
      <c r="DB448" s="246" t="e">
        <f t="shared" si="2010"/>
        <v>#VALUE!</v>
      </c>
      <c r="DC448" s="246" t="e">
        <f t="shared" si="2011"/>
        <v>#VALUE!</v>
      </c>
      <c r="DD448" s="246" t="e">
        <f t="shared" si="2012"/>
        <v>#VALUE!</v>
      </c>
      <c r="DE448" s="212"/>
      <c r="DF448" s="212" t="e">
        <f t="shared" si="2013"/>
        <v>#VALUE!</v>
      </c>
      <c r="DG448" s="212"/>
      <c r="DH448" s="212"/>
      <c r="DI448" s="212"/>
      <c r="DJ448" s="212"/>
      <c r="DK448" s="212"/>
      <c r="DL448" s="212"/>
      <c r="DM448" s="212"/>
      <c r="DN448" s="212"/>
      <c r="DO448" s="212"/>
      <c r="DP448" s="212"/>
      <c r="DQ448" s="212"/>
      <c r="DR448" s="264">
        <f t="shared" si="2014"/>
        <v>30</v>
      </c>
      <c r="DS448" s="241">
        <f t="shared" si="2015"/>
        <v>6</v>
      </c>
      <c r="DT448" s="212">
        <f t="shared" si="2016"/>
        <v>4</v>
      </c>
      <c r="DU448" s="212">
        <f t="shared" si="2017"/>
        <v>5</v>
      </c>
      <c r="DV448" s="212">
        <f t="shared" si="2018"/>
        <v>5</v>
      </c>
      <c r="DW448" s="212">
        <f t="shared" si="2019"/>
        <v>5</v>
      </c>
      <c r="DX448" s="264">
        <f t="shared" si="2020"/>
        <v>0</v>
      </c>
      <c r="DY448" s="265">
        <f t="shared" si="2021"/>
        <v>5</v>
      </c>
      <c r="DZ448" s="212">
        <f t="shared" si="2022"/>
        <v>30</v>
      </c>
      <c r="EA448" s="212">
        <f t="shared" si="2023"/>
        <v>6</v>
      </c>
      <c r="EB448" s="212">
        <f t="shared" si="2024"/>
        <v>0</v>
      </c>
      <c r="EC448" s="212">
        <f t="shared" ref="EC448:ED448" si="3294">IF(ISEVEN($B448),DT448,0)</f>
        <v>4</v>
      </c>
      <c r="ED448" s="212">
        <f t="shared" si="3294"/>
        <v>5</v>
      </c>
      <c r="EE448" s="212">
        <f t="shared" ref="EE448:EF448" si="3295">IF(ISODD($B448),DU448,0)</f>
        <v>0</v>
      </c>
      <c r="EF448" s="212">
        <f t="shared" si="3295"/>
        <v>0</v>
      </c>
      <c r="EG448" s="212">
        <f t="shared" si="2027"/>
        <v>5</v>
      </c>
      <c r="EH448" s="212">
        <f t="shared" si="2028"/>
        <v>0</v>
      </c>
      <c r="EI448" s="212">
        <f t="shared" ref="EI448:EJ448" si="3296">IF(ISEVEN($B448),DW448,0)</f>
        <v>5</v>
      </c>
      <c r="EJ448" s="264">
        <f t="shared" si="3296"/>
        <v>0</v>
      </c>
      <c r="EK448" s="212">
        <f t="shared" ref="EK448:EL448" si="3297">IF(ISODD($B448),DX448,0)</f>
        <v>0</v>
      </c>
      <c r="EL448" s="212">
        <f t="shared" si="3297"/>
        <v>0</v>
      </c>
      <c r="EM448" s="212">
        <f t="shared" si="2031"/>
        <v>5</v>
      </c>
      <c r="EN448" s="212"/>
      <c r="EO448" s="212"/>
      <c r="EP448" s="241">
        <f t="shared" si="2032"/>
        <v>6</v>
      </c>
      <c r="EQ448" s="212">
        <f t="shared" si="2033"/>
        <v>5</v>
      </c>
      <c r="ER448" s="212">
        <f t="shared" si="2034"/>
        <v>6</v>
      </c>
      <c r="ES448" s="212">
        <f t="shared" si="2035"/>
        <v>6</v>
      </c>
      <c r="ET448" s="264">
        <f t="shared" si="2036"/>
        <v>2</v>
      </c>
      <c r="EU448" s="212">
        <f t="shared" si="2037"/>
        <v>5</v>
      </c>
      <c r="EV448" s="212"/>
      <c r="EW448" s="212">
        <f t="shared" si="2038"/>
        <v>30</v>
      </c>
      <c r="EX448" s="212">
        <f t="shared" si="2039"/>
        <v>6</v>
      </c>
      <c r="EY448" s="212">
        <f t="shared" si="2040"/>
        <v>0</v>
      </c>
      <c r="EZ448" s="212">
        <f t="shared" ref="EZ448:FA448" si="3298">IF(ISEVEN($B448),EQ448,0)</f>
        <v>5</v>
      </c>
      <c r="FA448" s="212">
        <f t="shared" si="3298"/>
        <v>6</v>
      </c>
      <c r="FB448" s="212">
        <f t="shared" ref="FB448:FC448" si="3299">IF(ISODD($B448),ER448,0)</f>
        <v>0</v>
      </c>
      <c r="FC448" s="212">
        <f t="shared" si="3299"/>
        <v>0</v>
      </c>
      <c r="FD448" s="212">
        <f t="shared" si="2043"/>
        <v>6</v>
      </c>
      <c r="FE448" s="212">
        <f t="shared" si="2044"/>
        <v>0</v>
      </c>
      <c r="FF448" s="264">
        <f t="shared" ref="FF448:FG448" si="3300">IF(ISEVEN($B448),ET448,0)</f>
        <v>2</v>
      </c>
      <c r="FG448" s="212">
        <f t="shared" si="3300"/>
        <v>5</v>
      </c>
      <c r="FH448" s="212">
        <f t="shared" si="2046"/>
        <v>0</v>
      </c>
      <c r="FI448" s="212">
        <v>0</v>
      </c>
      <c r="FJ448" s="212">
        <v>0</v>
      </c>
      <c r="FK448" s="212"/>
      <c r="FL448" s="212"/>
      <c r="FM448" s="262">
        <v>30</v>
      </c>
    </row>
    <row r="449" spans="1:169" ht="15.75" customHeight="1" x14ac:dyDescent="0.2">
      <c r="A449" s="247">
        <v>436</v>
      </c>
      <c r="B449" s="266">
        <v>213423243439</v>
      </c>
      <c r="C449" s="266" t="s">
        <v>407</v>
      </c>
      <c r="D449" s="250"/>
      <c r="E449" s="267" t="s">
        <v>408</v>
      </c>
      <c r="F449" s="252">
        <f t="shared" si="1913"/>
        <v>2</v>
      </c>
      <c r="G449" s="252">
        <f t="shared" si="1914"/>
        <v>2</v>
      </c>
      <c r="H449" s="252">
        <f t="shared" si="1915"/>
        <v>2</v>
      </c>
      <c r="I449" s="252">
        <f t="shared" si="1916"/>
        <v>2</v>
      </c>
      <c r="J449" s="252">
        <f t="shared" si="1917"/>
        <v>2</v>
      </c>
      <c r="K449" s="252">
        <f t="shared" si="1918"/>
        <v>2</v>
      </c>
      <c r="L449" s="252">
        <f t="shared" si="1919"/>
        <v>2</v>
      </c>
      <c r="M449" s="252">
        <f t="shared" si="1920"/>
        <v>0</v>
      </c>
      <c r="N449" s="252">
        <f t="shared" si="1921"/>
        <v>0</v>
      </c>
      <c r="O449" s="253">
        <f t="shared" si="1922"/>
        <v>0</v>
      </c>
      <c r="P449" s="252">
        <f t="shared" si="1923"/>
        <v>10</v>
      </c>
      <c r="Q449" s="252">
        <f t="shared" si="1924"/>
        <v>0</v>
      </c>
      <c r="R449" s="252">
        <f t="shared" si="1925"/>
        <v>0</v>
      </c>
      <c r="S449" s="254">
        <f t="shared" si="1926"/>
        <v>0</v>
      </c>
      <c r="T449" s="255">
        <f t="shared" si="1927"/>
        <v>3</v>
      </c>
      <c r="U449" s="252">
        <f t="shared" si="1928"/>
        <v>0</v>
      </c>
      <c r="V449" s="252">
        <f t="shared" si="1929"/>
        <v>0</v>
      </c>
      <c r="W449" s="252">
        <f t="shared" si="1930"/>
        <v>0</v>
      </c>
      <c r="X449" s="254">
        <f t="shared" si="1931"/>
        <v>0</v>
      </c>
      <c r="Y449" s="256">
        <f t="shared" si="1932"/>
        <v>4</v>
      </c>
      <c r="Z449" s="252">
        <f t="shared" si="1933"/>
        <v>0</v>
      </c>
      <c r="AA449" s="252">
        <f t="shared" si="1934"/>
        <v>0</v>
      </c>
      <c r="AB449" s="252">
        <f t="shared" si="1935"/>
        <v>0</v>
      </c>
      <c r="AC449" s="254">
        <f t="shared" si="1936"/>
        <v>0</v>
      </c>
      <c r="AD449" s="255">
        <f t="shared" si="1937"/>
        <v>4</v>
      </c>
      <c r="AE449" s="252">
        <f t="shared" si="1938"/>
        <v>10</v>
      </c>
      <c r="AF449" s="252">
        <f t="shared" si="1939"/>
        <v>0</v>
      </c>
      <c r="AG449" s="252">
        <f t="shared" si="1940"/>
        <v>0</v>
      </c>
      <c r="AH449" s="254">
        <f t="shared" si="1941"/>
        <v>0</v>
      </c>
      <c r="AI449" s="257">
        <f t="shared" si="1942"/>
        <v>3</v>
      </c>
      <c r="AJ449" s="252">
        <f t="shared" si="1943"/>
        <v>9</v>
      </c>
      <c r="AK449" s="252">
        <f t="shared" si="1944"/>
        <v>0</v>
      </c>
      <c r="AL449" s="252">
        <f t="shared" si="1945"/>
        <v>0</v>
      </c>
      <c r="AM449" s="254">
        <f t="shared" si="1946"/>
        <v>0</v>
      </c>
      <c r="AN449" s="257">
        <f t="shared" si="1947"/>
        <v>3</v>
      </c>
      <c r="AO449" s="252">
        <f t="shared" si="1948"/>
        <v>0</v>
      </c>
      <c r="AP449" s="252">
        <f t="shared" si="1949"/>
        <v>0</v>
      </c>
      <c r="AQ449" s="252">
        <f t="shared" si="1950"/>
        <v>0</v>
      </c>
      <c r="AR449" s="254">
        <f t="shared" si="1951"/>
        <v>0</v>
      </c>
      <c r="AS449" s="257">
        <f t="shared" si="1952"/>
        <v>4</v>
      </c>
      <c r="AT449" s="252">
        <f t="shared" si="1953"/>
        <v>10</v>
      </c>
      <c r="AU449" s="252">
        <f t="shared" si="1954"/>
        <v>0</v>
      </c>
      <c r="AV449" s="252">
        <f t="shared" si="1955"/>
        <v>0</v>
      </c>
      <c r="AW449" s="254">
        <f t="shared" si="1956"/>
        <v>0</v>
      </c>
      <c r="AX449" s="258">
        <f t="shared" si="1957"/>
        <v>3</v>
      </c>
      <c r="AY449" s="252">
        <f t="shared" si="1958"/>
        <v>0</v>
      </c>
      <c r="AZ449" s="252">
        <f t="shared" si="1959"/>
        <v>0</v>
      </c>
      <c r="BA449" s="252">
        <f t="shared" si="1960"/>
        <v>0</v>
      </c>
      <c r="BB449" s="254">
        <f t="shared" si="1961"/>
        <v>0</v>
      </c>
      <c r="BC449" s="257">
        <f t="shared" si="1962"/>
        <v>4</v>
      </c>
      <c r="BD449" s="252">
        <f t="shared" si="1963"/>
        <v>0</v>
      </c>
      <c r="BE449" s="252">
        <f t="shared" si="1964"/>
        <v>0</v>
      </c>
      <c r="BF449" s="252">
        <f t="shared" si="1965"/>
        <v>0</v>
      </c>
      <c r="BG449" s="254">
        <f t="shared" si="1966"/>
        <v>0</v>
      </c>
      <c r="BH449" s="257">
        <f t="shared" si="1967"/>
        <v>4</v>
      </c>
      <c r="BI449" s="259">
        <f t="shared" si="1968"/>
        <v>5</v>
      </c>
      <c r="BJ449" s="252">
        <f t="shared" si="1969"/>
        <v>0</v>
      </c>
      <c r="BK449" s="252">
        <f t="shared" si="1970"/>
        <v>0</v>
      </c>
      <c r="BL449" s="254">
        <f t="shared" si="1971"/>
        <v>0</v>
      </c>
      <c r="BM449" s="260">
        <f t="shared" si="1972"/>
        <v>3</v>
      </c>
      <c r="BN449" s="252">
        <f t="shared" si="1973"/>
        <v>10</v>
      </c>
      <c r="BO449" s="252">
        <f t="shared" si="1974"/>
        <v>0</v>
      </c>
      <c r="BP449" s="252">
        <f t="shared" si="1975"/>
        <v>0</v>
      </c>
      <c r="BQ449" s="254">
        <f t="shared" si="1976"/>
        <v>0</v>
      </c>
      <c r="BR449" s="261">
        <f t="shared" si="1977"/>
        <v>3</v>
      </c>
      <c r="BS449" s="252">
        <f t="shared" si="1978"/>
        <v>0</v>
      </c>
      <c r="BT449" s="252">
        <f t="shared" si="1979"/>
        <v>0</v>
      </c>
      <c r="BU449" s="252">
        <f t="shared" si="1980"/>
        <v>0</v>
      </c>
      <c r="BV449" s="254">
        <f t="shared" si="1981"/>
        <v>0</v>
      </c>
      <c r="BW449" s="261">
        <f t="shared" si="1982"/>
        <v>4</v>
      </c>
      <c r="BX449" s="262">
        <v>68</v>
      </c>
      <c r="BY449" s="262">
        <v>68</v>
      </c>
      <c r="BZ449" s="246" t="e">
        <f t="shared" si="1983"/>
        <v>#VALUE!</v>
      </c>
      <c r="CA449" s="246">
        <f t="shared" si="1984"/>
        <v>20</v>
      </c>
      <c r="CB449" s="246" t="e">
        <f t="shared" si="1985"/>
        <v>#VALUE!</v>
      </c>
      <c r="CC449" s="246" t="e">
        <f t="shared" si="1986"/>
        <v>#VALUE!</v>
      </c>
      <c r="CD449" s="246" t="e">
        <f t="shared" si="1987"/>
        <v>#VALUE!</v>
      </c>
      <c r="CE449" s="246" t="e">
        <f t="shared" si="1988"/>
        <v>#VALUE!</v>
      </c>
      <c r="CF449" s="246" t="e">
        <f t="shared" si="1989"/>
        <v>#VALUE!</v>
      </c>
      <c r="CG449" s="246" t="e">
        <f t="shared" si="1990"/>
        <v>#VALUE!</v>
      </c>
      <c r="CH449" s="246" t="e">
        <f t="shared" si="1991"/>
        <v>#VALUE!</v>
      </c>
      <c r="CI449" s="246" t="e">
        <f t="shared" si="1992"/>
        <v>#VALUE!</v>
      </c>
      <c r="CJ449" s="246" t="e">
        <f t="shared" si="1993"/>
        <v>#VALUE!</v>
      </c>
      <c r="CK449" s="246" t="e">
        <f t="shared" si="1994"/>
        <v>#VALUE!</v>
      </c>
      <c r="CL449" s="246" t="e">
        <f t="shared" si="1995"/>
        <v>#VALUE!</v>
      </c>
      <c r="CM449" s="246" t="e">
        <f t="shared" si="1996"/>
        <v>#VALUE!</v>
      </c>
      <c r="CN449" s="246" t="e">
        <f t="shared" si="1997"/>
        <v>#VALUE!</v>
      </c>
      <c r="CO449" s="263" t="str">
        <f t="shared" si="1998"/>
        <v>2023PEC AI 264</v>
      </c>
      <c r="CP449" s="246" t="e">
        <f t="shared" si="1999"/>
        <v>#VALUE!</v>
      </c>
      <c r="CQ449" s="211"/>
      <c r="CR449" s="246">
        <f t="shared" si="2000"/>
        <v>20</v>
      </c>
      <c r="CS449" s="246" t="e">
        <f t="shared" si="2001"/>
        <v>#VALUE!</v>
      </c>
      <c r="CT449" s="246" t="e">
        <f t="shared" si="2002"/>
        <v>#VALUE!</v>
      </c>
      <c r="CU449" s="246" t="e">
        <f t="shared" si="2003"/>
        <v>#VALUE!</v>
      </c>
      <c r="CV449" s="246" t="e">
        <f t="shared" si="2004"/>
        <v>#VALUE!</v>
      </c>
      <c r="CW449" s="246" t="e">
        <f t="shared" si="2005"/>
        <v>#VALUE!</v>
      </c>
      <c r="CX449" s="246" t="e">
        <f t="shared" si="2006"/>
        <v>#VALUE!</v>
      </c>
      <c r="CY449" s="246" t="e">
        <f t="shared" si="2007"/>
        <v>#VALUE!</v>
      </c>
      <c r="CZ449" s="246" t="e">
        <f t="shared" si="2008"/>
        <v>#VALUE!</v>
      </c>
      <c r="DA449" s="246" t="e">
        <f t="shared" si="2009"/>
        <v>#VALUE!</v>
      </c>
      <c r="DB449" s="246" t="e">
        <f t="shared" si="2010"/>
        <v>#VALUE!</v>
      </c>
      <c r="DC449" s="246" t="e">
        <f t="shared" si="2011"/>
        <v>#VALUE!</v>
      </c>
      <c r="DD449" s="246" t="e">
        <f t="shared" si="2012"/>
        <v>#VALUE!</v>
      </c>
      <c r="DE449" s="212"/>
      <c r="DF449" s="212" t="e">
        <f t="shared" si="2013"/>
        <v>#VALUE!</v>
      </c>
      <c r="DG449" s="212"/>
      <c r="DH449" s="212"/>
      <c r="DI449" s="212"/>
      <c r="DJ449" s="212"/>
      <c r="DK449" s="212"/>
      <c r="DL449" s="212"/>
      <c r="DM449" s="212"/>
      <c r="DN449" s="212"/>
      <c r="DO449" s="212"/>
      <c r="DP449" s="212"/>
      <c r="DQ449" s="212"/>
      <c r="DR449" s="264">
        <f t="shared" si="2014"/>
        <v>68</v>
      </c>
      <c r="DS449" s="241">
        <f t="shared" si="2015"/>
        <v>14</v>
      </c>
      <c r="DT449" s="212">
        <f t="shared" si="2016"/>
        <v>10</v>
      </c>
      <c r="DU449" s="212">
        <f t="shared" si="2017"/>
        <v>10</v>
      </c>
      <c r="DV449" s="212">
        <f t="shared" si="2018"/>
        <v>9</v>
      </c>
      <c r="DW449" s="212">
        <f t="shared" si="2019"/>
        <v>10</v>
      </c>
      <c r="DX449" s="264">
        <f t="shared" si="2020"/>
        <v>5</v>
      </c>
      <c r="DY449" s="265">
        <f t="shared" si="2021"/>
        <v>10</v>
      </c>
      <c r="DZ449" s="212">
        <f t="shared" si="2022"/>
        <v>68</v>
      </c>
      <c r="EA449" s="212">
        <f t="shared" si="2023"/>
        <v>14</v>
      </c>
      <c r="EB449" s="212">
        <f t="shared" si="2024"/>
        <v>10</v>
      </c>
      <c r="EC449" s="212">
        <f t="shared" ref="EC449:ED449" si="3301">IF(ISEVEN($B449),DT449,0)</f>
        <v>0</v>
      </c>
      <c r="ED449" s="212">
        <f t="shared" si="3301"/>
        <v>0</v>
      </c>
      <c r="EE449" s="212">
        <f t="shared" ref="EE449:EF449" si="3302">IF(ISODD($B449),DU449,0)</f>
        <v>10</v>
      </c>
      <c r="EF449" s="212">
        <f t="shared" si="3302"/>
        <v>9</v>
      </c>
      <c r="EG449" s="212">
        <f t="shared" si="2027"/>
        <v>0</v>
      </c>
      <c r="EH449" s="212">
        <f t="shared" si="2028"/>
        <v>10</v>
      </c>
      <c r="EI449" s="212">
        <f t="shared" ref="EI449:EJ449" si="3303">IF(ISEVEN($B449),DW449,0)</f>
        <v>0</v>
      </c>
      <c r="EJ449" s="212">
        <f t="shared" si="3303"/>
        <v>0</v>
      </c>
      <c r="EK449" s="264">
        <f t="shared" ref="EK449:EL449" si="3304">IF(ISODD($B449),DX449,0)</f>
        <v>5</v>
      </c>
      <c r="EL449" s="212">
        <f t="shared" si="3304"/>
        <v>10</v>
      </c>
      <c r="EM449" s="212">
        <f t="shared" si="2031"/>
        <v>0</v>
      </c>
      <c r="EN449" s="212"/>
      <c r="EO449" s="212"/>
      <c r="EP449" s="241">
        <f t="shared" si="2032"/>
        <v>14</v>
      </c>
      <c r="EQ449" s="212">
        <f t="shared" si="2033"/>
        <v>12</v>
      </c>
      <c r="ER449" s="212">
        <f t="shared" si="2034"/>
        <v>12</v>
      </c>
      <c r="ES449" s="212">
        <f t="shared" si="2035"/>
        <v>11</v>
      </c>
      <c r="ET449" s="264">
        <f t="shared" si="2036"/>
        <v>8</v>
      </c>
      <c r="EU449" s="212">
        <f t="shared" si="2037"/>
        <v>11</v>
      </c>
      <c r="EV449" s="212"/>
      <c r="EW449" s="212">
        <f t="shared" si="2038"/>
        <v>68</v>
      </c>
      <c r="EX449" s="212">
        <f t="shared" si="2039"/>
        <v>14</v>
      </c>
      <c r="EY449" s="212">
        <f t="shared" si="2040"/>
        <v>12</v>
      </c>
      <c r="EZ449" s="212">
        <f t="shared" ref="EZ449:FA449" si="3305">IF(ISEVEN($B449),EQ449,0)</f>
        <v>0</v>
      </c>
      <c r="FA449" s="212">
        <f t="shared" si="3305"/>
        <v>0</v>
      </c>
      <c r="FB449" s="212">
        <f t="shared" ref="FB449:FC449" si="3306">IF(ISODD($B449),ER449,0)</f>
        <v>12</v>
      </c>
      <c r="FC449" s="212">
        <f t="shared" si="3306"/>
        <v>11</v>
      </c>
      <c r="FD449" s="212">
        <f t="shared" si="2043"/>
        <v>0</v>
      </c>
      <c r="FE449" s="264">
        <f t="shared" si="2044"/>
        <v>8</v>
      </c>
      <c r="FF449" s="212">
        <f t="shared" ref="FF449:FG449" si="3307">IF(ISEVEN($B449),ET449,0)</f>
        <v>0</v>
      </c>
      <c r="FG449" s="212">
        <f t="shared" si="3307"/>
        <v>0</v>
      </c>
      <c r="FH449" s="212">
        <f t="shared" si="2046"/>
        <v>11</v>
      </c>
      <c r="FI449" s="212">
        <v>0</v>
      </c>
      <c r="FJ449" s="212">
        <v>0</v>
      </c>
      <c r="FK449" s="212"/>
      <c r="FL449" s="212"/>
      <c r="FM449" s="262">
        <v>68</v>
      </c>
    </row>
    <row r="450" spans="1:169" ht="15.75" customHeight="1" x14ac:dyDescent="0.2">
      <c r="A450" s="268">
        <v>438</v>
      </c>
      <c r="B450" s="266">
        <v>213423243440</v>
      </c>
      <c r="C450" s="266" t="s">
        <v>331</v>
      </c>
      <c r="D450" s="250"/>
      <c r="E450" s="267" t="s">
        <v>1693</v>
      </c>
      <c r="F450" s="252">
        <f t="shared" si="1913"/>
        <v>2</v>
      </c>
      <c r="G450" s="252">
        <f t="shared" si="1914"/>
        <v>2</v>
      </c>
      <c r="H450" s="252">
        <f t="shared" si="1915"/>
        <v>2</v>
      </c>
      <c r="I450" s="252">
        <f t="shared" si="1916"/>
        <v>2</v>
      </c>
      <c r="J450" s="252">
        <f t="shared" si="1917"/>
        <v>2</v>
      </c>
      <c r="K450" s="252">
        <f t="shared" si="1918"/>
        <v>2</v>
      </c>
      <c r="L450" s="252">
        <f t="shared" si="1919"/>
        <v>2</v>
      </c>
      <c r="M450" s="252">
        <f t="shared" si="1920"/>
        <v>2</v>
      </c>
      <c r="N450" s="252">
        <f t="shared" si="1921"/>
        <v>2</v>
      </c>
      <c r="O450" s="253">
        <f t="shared" si="1922"/>
        <v>0</v>
      </c>
      <c r="P450" s="252">
        <f t="shared" si="1923"/>
        <v>0</v>
      </c>
      <c r="Q450" s="252">
        <f t="shared" si="1924"/>
        <v>0</v>
      </c>
      <c r="R450" s="252">
        <f t="shared" si="1925"/>
        <v>0</v>
      </c>
      <c r="S450" s="254">
        <f t="shared" si="1926"/>
        <v>0</v>
      </c>
      <c r="T450" s="255">
        <f t="shared" si="1927"/>
        <v>4</v>
      </c>
      <c r="U450" s="252">
        <f t="shared" si="1928"/>
        <v>12</v>
      </c>
      <c r="V450" s="252">
        <f t="shared" si="1929"/>
        <v>0</v>
      </c>
      <c r="W450" s="252">
        <f t="shared" si="1930"/>
        <v>0</v>
      </c>
      <c r="X450" s="254">
        <f t="shared" si="1931"/>
        <v>0</v>
      </c>
      <c r="Y450" s="256">
        <f t="shared" si="1932"/>
        <v>3</v>
      </c>
      <c r="Z450" s="252">
        <f t="shared" si="1933"/>
        <v>13</v>
      </c>
      <c r="AA450" s="252">
        <f t="shared" si="1934"/>
        <v>0</v>
      </c>
      <c r="AB450" s="252">
        <f t="shared" si="1935"/>
        <v>0</v>
      </c>
      <c r="AC450" s="254">
        <f t="shared" si="1936"/>
        <v>0</v>
      </c>
      <c r="AD450" s="255">
        <f t="shared" si="1937"/>
        <v>3</v>
      </c>
      <c r="AE450" s="252">
        <f t="shared" si="1938"/>
        <v>0</v>
      </c>
      <c r="AF450" s="252">
        <f t="shared" si="1939"/>
        <v>0</v>
      </c>
      <c r="AG450" s="252">
        <f t="shared" si="1940"/>
        <v>0</v>
      </c>
      <c r="AH450" s="254">
        <f t="shared" si="1941"/>
        <v>0</v>
      </c>
      <c r="AI450" s="257">
        <f t="shared" si="1942"/>
        <v>4</v>
      </c>
      <c r="AJ450" s="252">
        <f t="shared" si="1943"/>
        <v>0</v>
      </c>
      <c r="AK450" s="252">
        <f t="shared" si="1944"/>
        <v>0</v>
      </c>
      <c r="AL450" s="252">
        <f t="shared" si="1945"/>
        <v>0</v>
      </c>
      <c r="AM450" s="254">
        <f t="shared" si="1946"/>
        <v>0</v>
      </c>
      <c r="AN450" s="257">
        <f t="shared" si="1947"/>
        <v>4</v>
      </c>
      <c r="AO450" s="252">
        <f t="shared" si="1948"/>
        <v>13</v>
      </c>
      <c r="AP450" s="252">
        <f t="shared" si="1949"/>
        <v>0</v>
      </c>
      <c r="AQ450" s="252">
        <f t="shared" si="1950"/>
        <v>0</v>
      </c>
      <c r="AR450" s="254">
        <f t="shared" si="1951"/>
        <v>0</v>
      </c>
      <c r="AS450" s="257">
        <f t="shared" si="1952"/>
        <v>3</v>
      </c>
      <c r="AT450" s="252">
        <f t="shared" si="1953"/>
        <v>0</v>
      </c>
      <c r="AU450" s="252">
        <f t="shared" si="1954"/>
        <v>0</v>
      </c>
      <c r="AV450" s="252">
        <f t="shared" si="1955"/>
        <v>0</v>
      </c>
      <c r="AW450" s="254">
        <f t="shared" si="1956"/>
        <v>0</v>
      </c>
      <c r="AX450" s="258">
        <f t="shared" si="1957"/>
        <v>4</v>
      </c>
      <c r="AY450" s="252">
        <f t="shared" si="1958"/>
        <v>13</v>
      </c>
      <c r="AZ450" s="252">
        <f t="shared" si="1959"/>
        <v>0</v>
      </c>
      <c r="BA450" s="252">
        <f t="shared" si="1960"/>
        <v>0</v>
      </c>
      <c r="BB450" s="254">
        <f t="shared" si="1961"/>
        <v>0</v>
      </c>
      <c r="BC450" s="257">
        <f t="shared" si="1962"/>
        <v>3</v>
      </c>
      <c r="BD450" s="259">
        <f t="shared" si="1963"/>
        <v>6</v>
      </c>
      <c r="BE450" s="252">
        <f t="shared" si="1964"/>
        <v>0</v>
      </c>
      <c r="BF450" s="252">
        <f t="shared" si="1965"/>
        <v>0</v>
      </c>
      <c r="BG450" s="254">
        <f t="shared" si="1966"/>
        <v>0</v>
      </c>
      <c r="BH450" s="257">
        <f t="shared" si="1967"/>
        <v>3</v>
      </c>
      <c r="BI450" s="252">
        <f t="shared" si="1968"/>
        <v>0</v>
      </c>
      <c r="BJ450" s="252">
        <f t="shared" si="1969"/>
        <v>0</v>
      </c>
      <c r="BK450" s="252">
        <f t="shared" si="1970"/>
        <v>0</v>
      </c>
      <c r="BL450" s="254">
        <f t="shared" si="1971"/>
        <v>0</v>
      </c>
      <c r="BM450" s="260">
        <f t="shared" si="1972"/>
        <v>4</v>
      </c>
      <c r="BN450" s="252">
        <f t="shared" si="1973"/>
        <v>0</v>
      </c>
      <c r="BO450" s="252">
        <f t="shared" si="1974"/>
        <v>0</v>
      </c>
      <c r="BP450" s="252">
        <f t="shared" si="1975"/>
        <v>0</v>
      </c>
      <c r="BQ450" s="254">
        <f t="shared" si="1976"/>
        <v>0</v>
      </c>
      <c r="BR450" s="261">
        <f t="shared" si="1977"/>
        <v>4</v>
      </c>
      <c r="BS450" s="252">
        <f t="shared" si="1978"/>
        <v>13</v>
      </c>
      <c r="BT450" s="252">
        <f t="shared" si="1979"/>
        <v>0</v>
      </c>
      <c r="BU450" s="252">
        <f t="shared" si="1980"/>
        <v>0</v>
      </c>
      <c r="BV450" s="254">
        <f t="shared" si="1981"/>
        <v>0</v>
      </c>
      <c r="BW450" s="261">
        <f t="shared" si="1982"/>
        <v>3</v>
      </c>
      <c r="BX450" s="262">
        <v>88</v>
      </c>
      <c r="BY450" s="262">
        <v>88</v>
      </c>
      <c r="BZ450" s="246" t="e">
        <f t="shared" si="1983"/>
        <v>#VALUE!</v>
      </c>
      <c r="CA450" s="246">
        <f t="shared" si="1984"/>
        <v>20</v>
      </c>
      <c r="CB450" s="246" t="e">
        <f t="shared" si="1985"/>
        <v>#VALUE!</v>
      </c>
      <c r="CC450" s="246" t="e">
        <f t="shared" si="1986"/>
        <v>#VALUE!</v>
      </c>
      <c r="CD450" s="246" t="e">
        <f t="shared" si="1987"/>
        <v>#VALUE!</v>
      </c>
      <c r="CE450" s="246" t="e">
        <f t="shared" si="1988"/>
        <v>#VALUE!</v>
      </c>
      <c r="CF450" s="246" t="e">
        <f t="shared" si="1989"/>
        <v>#VALUE!</v>
      </c>
      <c r="CG450" s="246" t="e">
        <f t="shared" si="1990"/>
        <v>#VALUE!</v>
      </c>
      <c r="CH450" s="246" t="e">
        <f t="shared" si="1991"/>
        <v>#VALUE!</v>
      </c>
      <c r="CI450" s="246" t="e">
        <f t="shared" si="1992"/>
        <v>#VALUE!</v>
      </c>
      <c r="CJ450" s="246" t="e">
        <f t="shared" si="1993"/>
        <v>#VALUE!</v>
      </c>
      <c r="CK450" s="246" t="e">
        <f t="shared" si="1994"/>
        <v>#VALUE!</v>
      </c>
      <c r="CL450" s="246" t="e">
        <f t="shared" si="1995"/>
        <v>#VALUE!</v>
      </c>
      <c r="CM450" s="246" t="e">
        <f t="shared" si="1996"/>
        <v>#VALUE!</v>
      </c>
      <c r="CN450" s="246" t="e">
        <f t="shared" si="1997"/>
        <v>#VALUE!</v>
      </c>
      <c r="CO450" s="263" t="str">
        <f t="shared" si="1998"/>
        <v>2023PEC AI 226</v>
      </c>
      <c r="CP450" s="246" t="e">
        <f t="shared" si="1999"/>
        <v>#VALUE!</v>
      </c>
      <c r="CQ450" s="211"/>
      <c r="CR450" s="246">
        <f t="shared" si="2000"/>
        <v>20</v>
      </c>
      <c r="CS450" s="246" t="e">
        <f t="shared" si="2001"/>
        <v>#VALUE!</v>
      </c>
      <c r="CT450" s="246" t="e">
        <f t="shared" si="2002"/>
        <v>#VALUE!</v>
      </c>
      <c r="CU450" s="246" t="e">
        <f t="shared" si="2003"/>
        <v>#VALUE!</v>
      </c>
      <c r="CV450" s="246" t="e">
        <f t="shared" si="2004"/>
        <v>#VALUE!</v>
      </c>
      <c r="CW450" s="246" t="e">
        <f t="shared" si="2005"/>
        <v>#VALUE!</v>
      </c>
      <c r="CX450" s="246" t="e">
        <f t="shared" si="2006"/>
        <v>#VALUE!</v>
      </c>
      <c r="CY450" s="246" t="e">
        <f t="shared" si="2007"/>
        <v>#VALUE!</v>
      </c>
      <c r="CZ450" s="246" t="e">
        <f t="shared" si="2008"/>
        <v>#VALUE!</v>
      </c>
      <c r="DA450" s="246" t="e">
        <f t="shared" si="2009"/>
        <v>#VALUE!</v>
      </c>
      <c r="DB450" s="246" t="e">
        <f t="shared" si="2010"/>
        <v>#VALUE!</v>
      </c>
      <c r="DC450" s="246" t="e">
        <f t="shared" si="2011"/>
        <v>#VALUE!</v>
      </c>
      <c r="DD450" s="246" t="e">
        <f t="shared" si="2012"/>
        <v>#VALUE!</v>
      </c>
      <c r="DE450" s="212"/>
      <c r="DF450" s="212" t="e">
        <f t="shared" si="2013"/>
        <v>#VALUE!</v>
      </c>
      <c r="DG450" s="212"/>
      <c r="DH450" s="212"/>
      <c r="DI450" s="212"/>
      <c r="DJ450" s="212"/>
      <c r="DK450" s="212"/>
      <c r="DL450" s="212"/>
      <c r="DM450" s="212"/>
      <c r="DN450" s="212"/>
      <c r="DO450" s="212"/>
      <c r="DP450" s="212"/>
      <c r="DQ450" s="212"/>
      <c r="DR450" s="264">
        <f t="shared" si="2014"/>
        <v>88</v>
      </c>
      <c r="DS450" s="241">
        <f t="shared" si="2015"/>
        <v>18</v>
      </c>
      <c r="DT450" s="212">
        <f t="shared" si="2016"/>
        <v>12</v>
      </c>
      <c r="DU450" s="212">
        <f t="shared" si="2017"/>
        <v>13</v>
      </c>
      <c r="DV450" s="212">
        <f t="shared" si="2018"/>
        <v>13</v>
      </c>
      <c r="DW450" s="212">
        <f t="shared" si="2019"/>
        <v>13</v>
      </c>
      <c r="DX450" s="264">
        <f t="shared" si="2020"/>
        <v>6</v>
      </c>
      <c r="DY450" s="265">
        <f t="shared" si="2021"/>
        <v>13</v>
      </c>
      <c r="DZ450" s="212">
        <f t="shared" si="2022"/>
        <v>88</v>
      </c>
      <c r="EA450" s="212">
        <f t="shared" si="2023"/>
        <v>18</v>
      </c>
      <c r="EB450" s="212">
        <f t="shared" si="2024"/>
        <v>0</v>
      </c>
      <c r="EC450" s="212">
        <f t="shared" ref="EC450:ED450" si="3308">IF(ISEVEN($B450),DT450,0)</f>
        <v>12</v>
      </c>
      <c r="ED450" s="212">
        <f t="shared" si="3308"/>
        <v>13</v>
      </c>
      <c r="EE450" s="212">
        <f t="shared" ref="EE450:EF450" si="3309">IF(ISODD($B450),DU450,0)</f>
        <v>0</v>
      </c>
      <c r="EF450" s="212">
        <f t="shared" si="3309"/>
        <v>0</v>
      </c>
      <c r="EG450" s="212">
        <f t="shared" si="2027"/>
        <v>13</v>
      </c>
      <c r="EH450" s="212">
        <f t="shared" si="2028"/>
        <v>0</v>
      </c>
      <c r="EI450" s="212">
        <f t="shared" ref="EI450:EJ450" si="3310">IF(ISEVEN($B450),DW450,0)</f>
        <v>13</v>
      </c>
      <c r="EJ450" s="264">
        <f t="shared" si="3310"/>
        <v>6</v>
      </c>
      <c r="EK450" s="212">
        <f t="shared" ref="EK450:EL450" si="3311">IF(ISODD($B450),DX450,0)</f>
        <v>0</v>
      </c>
      <c r="EL450" s="212">
        <f t="shared" si="3311"/>
        <v>0</v>
      </c>
      <c r="EM450" s="212">
        <f t="shared" si="2031"/>
        <v>13</v>
      </c>
      <c r="EN450" s="212"/>
      <c r="EO450" s="212"/>
      <c r="EP450" s="241">
        <f t="shared" si="2032"/>
        <v>18</v>
      </c>
      <c r="EQ450" s="212">
        <f t="shared" si="2033"/>
        <v>15</v>
      </c>
      <c r="ER450" s="212">
        <f t="shared" si="2034"/>
        <v>15</v>
      </c>
      <c r="ES450" s="212">
        <f t="shared" si="2035"/>
        <v>15</v>
      </c>
      <c r="ET450" s="264">
        <f t="shared" si="2036"/>
        <v>11</v>
      </c>
      <c r="EU450" s="212">
        <f t="shared" si="2037"/>
        <v>14</v>
      </c>
      <c r="EV450" s="212"/>
      <c r="EW450" s="212">
        <f t="shared" si="2038"/>
        <v>88</v>
      </c>
      <c r="EX450" s="212">
        <f t="shared" si="2039"/>
        <v>18</v>
      </c>
      <c r="EY450" s="212">
        <f t="shared" si="2040"/>
        <v>0</v>
      </c>
      <c r="EZ450" s="212">
        <f t="shared" ref="EZ450:FA450" si="3312">IF(ISEVEN($B450),EQ450,0)</f>
        <v>15</v>
      </c>
      <c r="FA450" s="212">
        <f t="shared" si="3312"/>
        <v>15</v>
      </c>
      <c r="FB450" s="212">
        <f t="shared" ref="FB450:FC450" si="3313">IF(ISODD($B450),ER450,0)</f>
        <v>0</v>
      </c>
      <c r="FC450" s="212">
        <f t="shared" si="3313"/>
        <v>0</v>
      </c>
      <c r="FD450" s="212">
        <f t="shared" si="2043"/>
        <v>15</v>
      </c>
      <c r="FE450" s="212">
        <f t="shared" si="2044"/>
        <v>0</v>
      </c>
      <c r="FF450" s="264">
        <f t="shared" ref="FF450:FG450" si="3314">IF(ISEVEN($B450),ET450,0)</f>
        <v>11</v>
      </c>
      <c r="FG450" s="212">
        <f t="shared" si="3314"/>
        <v>14</v>
      </c>
      <c r="FH450" s="212">
        <f t="shared" si="2046"/>
        <v>0</v>
      </c>
      <c r="FI450" s="212">
        <v>0</v>
      </c>
      <c r="FJ450" s="212">
        <v>0</v>
      </c>
      <c r="FK450" s="212"/>
      <c r="FL450" s="212"/>
      <c r="FM450" s="262">
        <v>88</v>
      </c>
    </row>
    <row r="451" spans="1:169" ht="15.75" customHeight="1" x14ac:dyDescent="0.2">
      <c r="A451" s="247">
        <v>438</v>
      </c>
      <c r="B451" s="248">
        <v>213423243441</v>
      </c>
      <c r="C451" s="249" t="s">
        <v>491</v>
      </c>
      <c r="D451" s="250"/>
      <c r="E451" s="251" t="s">
        <v>492</v>
      </c>
      <c r="F451" s="252">
        <f t="shared" si="1913"/>
        <v>2</v>
      </c>
      <c r="G451" s="252">
        <f t="shared" si="1914"/>
        <v>2</v>
      </c>
      <c r="H451" s="252">
        <f t="shared" si="1915"/>
        <v>2</v>
      </c>
      <c r="I451" s="252">
        <f t="shared" si="1916"/>
        <v>2</v>
      </c>
      <c r="J451" s="252">
        <f t="shared" si="1917"/>
        <v>2</v>
      </c>
      <c r="K451" s="252">
        <f t="shared" si="1918"/>
        <v>2</v>
      </c>
      <c r="L451" s="252">
        <f t="shared" si="1919"/>
        <v>2</v>
      </c>
      <c r="M451" s="252">
        <f t="shared" si="1920"/>
        <v>2</v>
      </c>
      <c r="N451" s="252">
        <f t="shared" si="1921"/>
        <v>1</v>
      </c>
      <c r="O451" s="253">
        <f t="shared" si="1922"/>
        <v>0</v>
      </c>
      <c r="P451" s="252">
        <f t="shared" si="1923"/>
        <v>12</v>
      </c>
      <c r="Q451" s="252">
        <f t="shared" si="1924"/>
        <v>0</v>
      </c>
      <c r="R451" s="252">
        <f t="shared" si="1925"/>
        <v>0</v>
      </c>
      <c r="S451" s="254">
        <f t="shared" si="1926"/>
        <v>0</v>
      </c>
      <c r="T451" s="255">
        <f t="shared" si="1927"/>
        <v>3</v>
      </c>
      <c r="U451" s="252">
        <f t="shared" si="1928"/>
        <v>0</v>
      </c>
      <c r="V451" s="252">
        <f t="shared" si="1929"/>
        <v>0</v>
      </c>
      <c r="W451" s="252">
        <f t="shared" si="1930"/>
        <v>0</v>
      </c>
      <c r="X451" s="254">
        <f t="shared" si="1931"/>
        <v>0</v>
      </c>
      <c r="Y451" s="256">
        <f t="shared" si="1932"/>
        <v>4</v>
      </c>
      <c r="Z451" s="252">
        <f t="shared" si="1933"/>
        <v>0</v>
      </c>
      <c r="AA451" s="252">
        <f t="shared" si="1934"/>
        <v>0</v>
      </c>
      <c r="AB451" s="252">
        <f t="shared" si="1935"/>
        <v>0</v>
      </c>
      <c r="AC451" s="254">
        <f t="shared" si="1936"/>
        <v>0</v>
      </c>
      <c r="AD451" s="255">
        <f t="shared" si="1937"/>
        <v>4</v>
      </c>
      <c r="AE451" s="252">
        <f t="shared" si="1938"/>
        <v>12</v>
      </c>
      <c r="AF451" s="252">
        <f t="shared" si="1939"/>
        <v>0</v>
      </c>
      <c r="AG451" s="252">
        <f t="shared" si="1940"/>
        <v>0</v>
      </c>
      <c r="AH451" s="254">
        <f t="shared" si="1941"/>
        <v>0</v>
      </c>
      <c r="AI451" s="257">
        <f t="shared" si="1942"/>
        <v>3</v>
      </c>
      <c r="AJ451" s="252">
        <f t="shared" si="1943"/>
        <v>11</v>
      </c>
      <c r="AK451" s="252">
        <f t="shared" si="1944"/>
        <v>0</v>
      </c>
      <c r="AL451" s="252">
        <f t="shared" si="1945"/>
        <v>0</v>
      </c>
      <c r="AM451" s="254">
        <f t="shared" si="1946"/>
        <v>0</v>
      </c>
      <c r="AN451" s="257">
        <f t="shared" si="1947"/>
        <v>3</v>
      </c>
      <c r="AO451" s="252">
        <f t="shared" si="1948"/>
        <v>0</v>
      </c>
      <c r="AP451" s="252">
        <f t="shared" si="1949"/>
        <v>0</v>
      </c>
      <c r="AQ451" s="252">
        <f t="shared" si="1950"/>
        <v>0</v>
      </c>
      <c r="AR451" s="254">
        <f t="shared" si="1951"/>
        <v>0</v>
      </c>
      <c r="AS451" s="257">
        <f t="shared" si="1952"/>
        <v>4</v>
      </c>
      <c r="AT451" s="252">
        <f t="shared" si="1953"/>
        <v>12</v>
      </c>
      <c r="AU451" s="252">
        <f t="shared" si="1954"/>
        <v>0</v>
      </c>
      <c r="AV451" s="252">
        <f t="shared" si="1955"/>
        <v>0</v>
      </c>
      <c r="AW451" s="254">
        <f t="shared" si="1956"/>
        <v>0</v>
      </c>
      <c r="AX451" s="258">
        <f t="shared" si="1957"/>
        <v>3</v>
      </c>
      <c r="AY451" s="252">
        <f t="shared" si="1958"/>
        <v>0</v>
      </c>
      <c r="AZ451" s="252">
        <f t="shared" si="1959"/>
        <v>0</v>
      </c>
      <c r="BA451" s="252">
        <f t="shared" si="1960"/>
        <v>0</v>
      </c>
      <c r="BB451" s="254">
        <f t="shared" si="1961"/>
        <v>0</v>
      </c>
      <c r="BC451" s="257">
        <f t="shared" si="1962"/>
        <v>4</v>
      </c>
      <c r="BD451" s="252">
        <f t="shared" si="1963"/>
        <v>0</v>
      </c>
      <c r="BE451" s="252">
        <f t="shared" si="1964"/>
        <v>0</v>
      </c>
      <c r="BF451" s="252">
        <f t="shared" si="1965"/>
        <v>0</v>
      </c>
      <c r="BG451" s="254">
        <f t="shared" si="1966"/>
        <v>0</v>
      </c>
      <c r="BH451" s="257">
        <f t="shared" si="1967"/>
        <v>4</v>
      </c>
      <c r="BI451" s="259">
        <f t="shared" si="1968"/>
        <v>8</v>
      </c>
      <c r="BJ451" s="252">
        <f t="shared" si="1969"/>
        <v>0</v>
      </c>
      <c r="BK451" s="252">
        <f t="shared" si="1970"/>
        <v>0</v>
      </c>
      <c r="BL451" s="254">
        <f t="shared" si="1971"/>
        <v>0</v>
      </c>
      <c r="BM451" s="260">
        <f t="shared" si="1972"/>
        <v>3</v>
      </c>
      <c r="BN451" s="252">
        <f t="shared" si="1973"/>
        <v>13</v>
      </c>
      <c r="BO451" s="252">
        <f t="shared" si="1974"/>
        <v>0</v>
      </c>
      <c r="BP451" s="252">
        <f t="shared" si="1975"/>
        <v>0</v>
      </c>
      <c r="BQ451" s="254">
        <f t="shared" si="1976"/>
        <v>0</v>
      </c>
      <c r="BR451" s="261">
        <f t="shared" si="1977"/>
        <v>3</v>
      </c>
      <c r="BS451" s="252">
        <f t="shared" si="1978"/>
        <v>0</v>
      </c>
      <c r="BT451" s="252">
        <f t="shared" si="1979"/>
        <v>0</v>
      </c>
      <c r="BU451" s="252">
        <f t="shared" si="1980"/>
        <v>0</v>
      </c>
      <c r="BV451" s="254">
        <f t="shared" si="1981"/>
        <v>0</v>
      </c>
      <c r="BW451" s="261">
        <f t="shared" si="1982"/>
        <v>4</v>
      </c>
      <c r="BX451" s="262">
        <v>85</v>
      </c>
      <c r="BY451" s="262">
        <v>85</v>
      </c>
      <c r="BZ451" s="246" t="e">
        <f t="shared" si="1983"/>
        <v>#VALUE!</v>
      </c>
      <c r="CA451" s="246">
        <f t="shared" si="1984"/>
        <v>16</v>
      </c>
      <c r="CB451" s="246" t="e">
        <f t="shared" si="1985"/>
        <v>#VALUE!</v>
      </c>
      <c r="CC451" s="246" t="e">
        <f t="shared" si="1986"/>
        <v>#VALUE!</v>
      </c>
      <c r="CD451" s="246" t="e">
        <f t="shared" si="1987"/>
        <v>#VALUE!</v>
      </c>
      <c r="CE451" s="246" t="e">
        <f t="shared" si="1988"/>
        <v>#VALUE!</v>
      </c>
      <c r="CF451" s="246" t="e">
        <f t="shared" si="1989"/>
        <v>#VALUE!</v>
      </c>
      <c r="CG451" s="246" t="e">
        <f t="shared" si="1990"/>
        <v>#VALUE!</v>
      </c>
      <c r="CH451" s="246" t="e">
        <f t="shared" si="1991"/>
        <v>#VALUE!</v>
      </c>
      <c r="CI451" s="246" t="e">
        <f t="shared" si="1992"/>
        <v>#VALUE!</v>
      </c>
      <c r="CJ451" s="246" t="e">
        <f t="shared" si="1993"/>
        <v>#VALUE!</v>
      </c>
      <c r="CK451" s="246" t="e">
        <f t="shared" si="1994"/>
        <v>#VALUE!</v>
      </c>
      <c r="CL451" s="246" t="e">
        <f t="shared" si="1995"/>
        <v>#VALUE!</v>
      </c>
      <c r="CM451" s="246" t="e">
        <f t="shared" si="1996"/>
        <v>#VALUE!</v>
      </c>
      <c r="CN451" s="246" t="e">
        <f t="shared" si="1997"/>
        <v>#VALUE!</v>
      </c>
      <c r="CO451" s="263" t="str">
        <f t="shared" si="1998"/>
        <v>2023PEC AI 306</v>
      </c>
      <c r="CP451" s="246" t="e">
        <f t="shared" si="1999"/>
        <v>#VALUE!</v>
      </c>
      <c r="CQ451" s="211"/>
      <c r="CR451" s="246">
        <f t="shared" si="2000"/>
        <v>15</v>
      </c>
      <c r="CS451" s="246" t="e">
        <f t="shared" si="2001"/>
        <v>#VALUE!</v>
      </c>
      <c r="CT451" s="246" t="e">
        <f t="shared" si="2002"/>
        <v>#VALUE!</v>
      </c>
      <c r="CU451" s="246" t="e">
        <f t="shared" si="2003"/>
        <v>#VALUE!</v>
      </c>
      <c r="CV451" s="246" t="e">
        <f t="shared" si="2004"/>
        <v>#VALUE!</v>
      </c>
      <c r="CW451" s="246" t="e">
        <f t="shared" si="2005"/>
        <v>#VALUE!</v>
      </c>
      <c r="CX451" s="246" t="e">
        <f t="shared" si="2006"/>
        <v>#VALUE!</v>
      </c>
      <c r="CY451" s="246" t="e">
        <f t="shared" si="2007"/>
        <v>#VALUE!</v>
      </c>
      <c r="CZ451" s="246" t="e">
        <f t="shared" si="2008"/>
        <v>#VALUE!</v>
      </c>
      <c r="DA451" s="246" t="e">
        <f t="shared" si="2009"/>
        <v>#VALUE!</v>
      </c>
      <c r="DB451" s="246" t="e">
        <f t="shared" si="2010"/>
        <v>#VALUE!</v>
      </c>
      <c r="DC451" s="246" t="e">
        <f t="shared" si="2011"/>
        <v>#VALUE!</v>
      </c>
      <c r="DD451" s="246" t="e">
        <f t="shared" si="2012"/>
        <v>#VALUE!</v>
      </c>
      <c r="DE451" s="212"/>
      <c r="DF451" s="212" t="e">
        <f t="shared" si="2013"/>
        <v>#VALUE!</v>
      </c>
      <c r="DG451" s="212"/>
      <c r="DH451" s="212"/>
      <c r="DI451" s="212"/>
      <c r="DJ451" s="212"/>
      <c r="DK451" s="212"/>
      <c r="DL451" s="212"/>
      <c r="DM451" s="212"/>
      <c r="DN451" s="212"/>
      <c r="DO451" s="212"/>
      <c r="DP451" s="212"/>
      <c r="DQ451" s="212"/>
      <c r="DR451" s="264">
        <f t="shared" si="2014"/>
        <v>85</v>
      </c>
      <c r="DS451" s="241">
        <f t="shared" si="2015"/>
        <v>17</v>
      </c>
      <c r="DT451" s="212">
        <f t="shared" si="2016"/>
        <v>12</v>
      </c>
      <c r="DU451" s="212">
        <f t="shared" si="2017"/>
        <v>12</v>
      </c>
      <c r="DV451" s="212">
        <f t="shared" si="2018"/>
        <v>11</v>
      </c>
      <c r="DW451" s="212">
        <f t="shared" si="2019"/>
        <v>12</v>
      </c>
      <c r="DX451" s="264">
        <f t="shared" si="2020"/>
        <v>8</v>
      </c>
      <c r="DY451" s="265">
        <f t="shared" si="2021"/>
        <v>13</v>
      </c>
      <c r="DZ451" s="212">
        <f t="shared" si="2022"/>
        <v>85</v>
      </c>
      <c r="EA451" s="212">
        <f t="shared" si="2023"/>
        <v>17</v>
      </c>
      <c r="EB451" s="212">
        <f t="shared" si="2024"/>
        <v>12</v>
      </c>
      <c r="EC451" s="212">
        <f t="shared" ref="EC451:ED451" si="3315">IF(ISEVEN($B451),DT451,0)</f>
        <v>0</v>
      </c>
      <c r="ED451" s="212">
        <f t="shared" si="3315"/>
        <v>0</v>
      </c>
      <c r="EE451" s="212">
        <f t="shared" ref="EE451:EF451" si="3316">IF(ISODD($B451),DU451,0)</f>
        <v>12</v>
      </c>
      <c r="EF451" s="212">
        <f t="shared" si="3316"/>
        <v>11</v>
      </c>
      <c r="EG451" s="212">
        <f t="shared" si="2027"/>
        <v>0</v>
      </c>
      <c r="EH451" s="212">
        <f t="shared" si="2028"/>
        <v>12</v>
      </c>
      <c r="EI451" s="212">
        <f t="shared" ref="EI451:EJ451" si="3317">IF(ISEVEN($B451),DW451,0)</f>
        <v>0</v>
      </c>
      <c r="EJ451" s="212">
        <f t="shared" si="3317"/>
        <v>0</v>
      </c>
      <c r="EK451" s="264">
        <f t="shared" ref="EK451:EL451" si="3318">IF(ISODD($B451),DX451,0)</f>
        <v>8</v>
      </c>
      <c r="EL451" s="212">
        <f t="shared" si="3318"/>
        <v>13</v>
      </c>
      <c r="EM451" s="212">
        <f t="shared" si="2031"/>
        <v>0</v>
      </c>
      <c r="EN451" s="212"/>
      <c r="EO451" s="212"/>
      <c r="EP451" s="241">
        <f t="shared" si="2032"/>
        <v>17</v>
      </c>
      <c r="EQ451" s="212">
        <f t="shared" si="2033"/>
        <v>15</v>
      </c>
      <c r="ER451" s="212">
        <f t="shared" si="2034"/>
        <v>15</v>
      </c>
      <c r="ES451" s="212">
        <f t="shared" si="2035"/>
        <v>13</v>
      </c>
      <c r="ET451" s="264">
        <f t="shared" si="2036"/>
        <v>11</v>
      </c>
      <c r="EU451" s="212">
        <f t="shared" si="2037"/>
        <v>14</v>
      </c>
      <c r="EV451" s="212"/>
      <c r="EW451" s="212">
        <f t="shared" si="2038"/>
        <v>85</v>
      </c>
      <c r="EX451" s="212">
        <f t="shared" si="2039"/>
        <v>17</v>
      </c>
      <c r="EY451" s="212">
        <f t="shared" si="2040"/>
        <v>15</v>
      </c>
      <c r="EZ451" s="212">
        <f t="shared" ref="EZ451:FA451" si="3319">IF(ISEVEN($B451),EQ451,0)</f>
        <v>0</v>
      </c>
      <c r="FA451" s="212">
        <f t="shared" si="3319"/>
        <v>0</v>
      </c>
      <c r="FB451" s="212">
        <f t="shared" ref="FB451:FC451" si="3320">IF(ISODD($B451),ER451,0)</f>
        <v>15</v>
      </c>
      <c r="FC451" s="212">
        <f t="shared" si="3320"/>
        <v>13</v>
      </c>
      <c r="FD451" s="212">
        <f t="shared" si="2043"/>
        <v>0</v>
      </c>
      <c r="FE451" s="264">
        <f t="shared" si="2044"/>
        <v>11</v>
      </c>
      <c r="FF451" s="212">
        <f t="shared" ref="FF451:FG451" si="3321">IF(ISEVEN($B451),ET451,0)</f>
        <v>0</v>
      </c>
      <c r="FG451" s="212">
        <f t="shared" si="3321"/>
        <v>0</v>
      </c>
      <c r="FH451" s="212">
        <f t="shared" si="2046"/>
        <v>14</v>
      </c>
      <c r="FI451" s="212">
        <v>0</v>
      </c>
      <c r="FJ451" s="212">
        <v>0</v>
      </c>
      <c r="FK451" s="212"/>
      <c r="FL451" s="212"/>
      <c r="FM451" s="262">
        <v>85</v>
      </c>
    </row>
    <row r="452" spans="1:169" ht="15.75" customHeight="1" x14ac:dyDescent="0.2">
      <c r="A452" s="268">
        <v>439</v>
      </c>
      <c r="B452" s="248">
        <v>213423243442</v>
      </c>
      <c r="C452" s="249" t="s">
        <v>495</v>
      </c>
      <c r="D452" s="250"/>
      <c r="E452" s="251" t="s">
        <v>494</v>
      </c>
      <c r="F452" s="252">
        <f t="shared" si="1913"/>
        <v>2</v>
      </c>
      <c r="G452" s="252">
        <f t="shared" si="1914"/>
        <v>2</v>
      </c>
      <c r="H452" s="252">
        <f t="shared" si="1915"/>
        <v>2</v>
      </c>
      <c r="I452" s="252">
        <f t="shared" si="1916"/>
        <v>2</v>
      </c>
      <c r="J452" s="252">
        <f t="shared" si="1917"/>
        <v>2</v>
      </c>
      <c r="K452" s="252">
        <f t="shared" si="1918"/>
        <v>2</v>
      </c>
      <c r="L452" s="252">
        <f t="shared" si="1919"/>
        <v>2</v>
      </c>
      <c r="M452" s="252">
        <f t="shared" si="1920"/>
        <v>2</v>
      </c>
      <c r="N452" s="252">
        <f t="shared" si="1921"/>
        <v>0</v>
      </c>
      <c r="O452" s="253">
        <f t="shared" si="1922"/>
        <v>0</v>
      </c>
      <c r="P452" s="252">
        <f t="shared" si="1923"/>
        <v>0</v>
      </c>
      <c r="Q452" s="252">
        <f t="shared" si="1924"/>
        <v>0</v>
      </c>
      <c r="R452" s="252">
        <f t="shared" si="1925"/>
        <v>0</v>
      </c>
      <c r="S452" s="254">
        <f t="shared" si="1926"/>
        <v>0</v>
      </c>
      <c r="T452" s="255">
        <f t="shared" si="1927"/>
        <v>4</v>
      </c>
      <c r="U452" s="252">
        <f t="shared" si="1928"/>
        <v>11</v>
      </c>
      <c r="V452" s="252">
        <f t="shared" si="1929"/>
        <v>0</v>
      </c>
      <c r="W452" s="252">
        <f t="shared" si="1930"/>
        <v>0</v>
      </c>
      <c r="X452" s="254">
        <f t="shared" si="1931"/>
        <v>0</v>
      </c>
      <c r="Y452" s="256">
        <f t="shared" si="1932"/>
        <v>3</v>
      </c>
      <c r="Z452" s="252">
        <f t="shared" si="1933"/>
        <v>12</v>
      </c>
      <c r="AA452" s="252">
        <f t="shared" si="1934"/>
        <v>0</v>
      </c>
      <c r="AB452" s="252">
        <f t="shared" si="1935"/>
        <v>0</v>
      </c>
      <c r="AC452" s="254">
        <f t="shared" si="1936"/>
        <v>0</v>
      </c>
      <c r="AD452" s="255">
        <f t="shared" si="1937"/>
        <v>3</v>
      </c>
      <c r="AE452" s="252">
        <f t="shared" si="1938"/>
        <v>0</v>
      </c>
      <c r="AF452" s="252">
        <f t="shared" si="1939"/>
        <v>0</v>
      </c>
      <c r="AG452" s="252">
        <f t="shared" si="1940"/>
        <v>0</v>
      </c>
      <c r="AH452" s="254">
        <f t="shared" si="1941"/>
        <v>0</v>
      </c>
      <c r="AI452" s="257">
        <f t="shared" si="1942"/>
        <v>4</v>
      </c>
      <c r="AJ452" s="252">
        <f t="shared" si="1943"/>
        <v>0</v>
      </c>
      <c r="AK452" s="252">
        <f t="shared" si="1944"/>
        <v>0</v>
      </c>
      <c r="AL452" s="252">
        <f t="shared" si="1945"/>
        <v>0</v>
      </c>
      <c r="AM452" s="254">
        <f t="shared" si="1946"/>
        <v>0</v>
      </c>
      <c r="AN452" s="257">
        <f t="shared" si="1947"/>
        <v>4</v>
      </c>
      <c r="AO452" s="252">
        <f t="shared" si="1948"/>
        <v>12</v>
      </c>
      <c r="AP452" s="252">
        <f t="shared" si="1949"/>
        <v>0</v>
      </c>
      <c r="AQ452" s="252">
        <f t="shared" si="1950"/>
        <v>0</v>
      </c>
      <c r="AR452" s="254">
        <f t="shared" si="1951"/>
        <v>0</v>
      </c>
      <c r="AS452" s="257">
        <f t="shared" si="1952"/>
        <v>3</v>
      </c>
      <c r="AT452" s="252">
        <f t="shared" si="1953"/>
        <v>0</v>
      </c>
      <c r="AU452" s="252">
        <f t="shared" si="1954"/>
        <v>0</v>
      </c>
      <c r="AV452" s="252">
        <f t="shared" si="1955"/>
        <v>0</v>
      </c>
      <c r="AW452" s="254">
        <f t="shared" si="1956"/>
        <v>0</v>
      </c>
      <c r="AX452" s="258">
        <f t="shared" si="1957"/>
        <v>4</v>
      </c>
      <c r="AY452" s="252">
        <f t="shared" si="1958"/>
        <v>12</v>
      </c>
      <c r="AZ452" s="252">
        <f t="shared" si="1959"/>
        <v>0</v>
      </c>
      <c r="BA452" s="252">
        <f t="shared" si="1960"/>
        <v>0</v>
      </c>
      <c r="BB452" s="254">
        <f t="shared" si="1961"/>
        <v>0</v>
      </c>
      <c r="BC452" s="257">
        <f t="shared" si="1962"/>
        <v>3</v>
      </c>
      <c r="BD452" s="259">
        <f t="shared" si="1963"/>
        <v>7</v>
      </c>
      <c r="BE452" s="252">
        <f t="shared" si="1964"/>
        <v>0</v>
      </c>
      <c r="BF452" s="252">
        <f t="shared" si="1965"/>
        <v>0</v>
      </c>
      <c r="BG452" s="254">
        <f t="shared" si="1966"/>
        <v>0</v>
      </c>
      <c r="BH452" s="257">
        <f t="shared" si="1967"/>
        <v>3</v>
      </c>
      <c r="BI452" s="252">
        <f t="shared" si="1968"/>
        <v>0</v>
      </c>
      <c r="BJ452" s="252">
        <f t="shared" si="1969"/>
        <v>0</v>
      </c>
      <c r="BK452" s="252">
        <f t="shared" si="1970"/>
        <v>0</v>
      </c>
      <c r="BL452" s="254">
        <f t="shared" si="1971"/>
        <v>0</v>
      </c>
      <c r="BM452" s="260">
        <f t="shared" si="1972"/>
        <v>4</v>
      </c>
      <c r="BN452" s="252">
        <f t="shared" si="1973"/>
        <v>0</v>
      </c>
      <c r="BO452" s="252">
        <f t="shared" si="1974"/>
        <v>0</v>
      </c>
      <c r="BP452" s="252">
        <f t="shared" si="1975"/>
        <v>0</v>
      </c>
      <c r="BQ452" s="254">
        <f t="shared" si="1976"/>
        <v>0</v>
      </c>
      <c r="BR452" s="261">
        <f t="shared" si="1977"/>
        <v>4</v>
      </c>
      <c r="BS452" s="252">
        <f t="shared" si="1978"/>
        <v>12</v>
      </c>
      <c r="BT452" s="252">
        <f t="shared" si="1979"/>
        <v>0</v>
      </c>
      <c r="BU452" s="252">
        <f t="shared" si="1980"/>
        <v>0</v>
      </c>
      <c r="BV452" s="254">
        <f t="shared" si="1981"/>
        <v>0</v>
      </c>
      <c r="BW452" s="261">
        <f t="shared" si="1982"/>
        <v>3</v>
      </c>
      <c r="BX452" s="262">
        <v>82</v>
      </c>
      <c r="BY452" s="262">
        <v>82</v>
      </c>
      <c r="BZ452" s="246" t="e">
        <f t="shared" si="1983"/>
        <v>#VALUE!</v>
      </c>
      <c r="CA452" s="246">
        <f t="shared" si="1984"/>
        <v>20</v>
      </c>
      <c r="CB452" s="246" t="e">
        <f t="shared" si="1985"/>
        <v>#VALUE!</v>
      </c>
      <c r="CC452" s="246" t="e">
        <f t="shared" si="1986"/>
        <v>#VALUE!</v>
      </c>
      <c r="CD452" s="246" t="e">
        <f t="shared" si="1987"/>
        <v>#VALUE!</v>
      </c>
      <c r="CE452" s="246" t="e">
        <f t="shared" si="1988"/>
        <v>#VALUE!</v>
      </c>
      <c r="CF452" s="246" t="e">
        <f t="shared" si="1989"/>
        <v>#VALUE!</v>
      </c>
      <c r="CG452" s="246" t="e">
        <f t="shared" si="1990"/>
        <v>#VALUE!</v>
      </c>
      <c r="CH452" s="246" t="e">
        <f t="shared" si="1991"/>
        <v>#VALUE!</v>
      </c>
      <c r="CI452" s="246" t="e">
        <f t="shared" si="1992"/>
        <v>#VALUE!</v>
      </c>
      <c r="CJ452" s="246" t="e">
        <f t="shared" si="1993"/>
        <v>#VALUE!</v>
      </c>
      <c r="CK452" s="246" t="e">
        <f t="shared" si="1994"/>
        <v>#VALUE!</v>
      </c>
      <c r="CL452" s="246" t="e">
        <f t="shared" si="1995"/>
        <v>#VALUE!</v>
      </c>
      <c r="CM452" s="246" t="e">
        <f t="shared" si="1996"/>
        <v>#VALUE!</v>
      </c>
      <c r="CN452" s="246" t="e">
        <f t="shared" si="1997"/>
        <v>#VALUE!</v>
      </c>
      <c r="CO452" s="263" t="str">
        <f t="shared" si="1998"/>
        <v>2023PEC AI 308</v>
      </c>
      <c r="CP452" s="246" t="e">
        <f t="shared" si="1999"/>
        <v>#VALUE!</v>
      </c>
      <c r="CQ452" s="211"/>
      <c r="CR452" s="246">
        <f t="shared" si="2000"/>
        <v>20</v>
      </c>
      <c r="CS452" s="246" t="e">
        <f t="shared" si="2001"/>
        <v>#VALUE!</v>
      </c>
      <c r="CT452" s="246" t="e">
        <f t="shared" si="2002"/>
        <v>#VALUE!</v>
      </c>
      <c r="CU452" s="246" t="e">
        <f t="shared" si="2003"/>
        <v>#VALUE!</v>
      </c>
      <c r="CV452" s="246" t="e">
        <f t="shared" si="2004"/>
        <v>#VALUE!</v>
      </c>
      <c r="CW452" s="246" t="e">
        <f t="shared" si="2005"/>
        <v>#VALUE!</v>
      </c>
      <c r="CX452" s="246" t="e">
        <f t="shared" si="2006"/>
        <v>#VALUE!</v>
      </c>
      <c r="CY452" s="246" t="e">
        <f t="shared" si="2007"/>
        <v>#VALUE!</v>
      </c>
      <c r="CZ452" s="246" t="e">
        <f t="shared" si="2008"/>
        <v>#VALUE!</v>
      </c>
      <c r="DA452" s="246" t="e">
        <f t="shared" si="2009"/>
        <v>#VALUE!</v>
      </c>
      <c r="DB452" s="246" t="e">
        <f t="shared" si="2010"/>
        <v>#VALUE!</v>
      </c>
      <c r="DC452" s="246" t="e">
        <f t="shared" si="2011"/>
        <v>#VALUE!</v>
      </c>
      <c r="DD452" s="246" t="e">
        <f t="shared" si="2012"/>
        <v>#VALUE!</v>
      </c>
      <c r="DE452" s="212"/>
      <c r="DF452" s="212" t="e">
        <f t="shared" si="2013"/>
        <v>#VALUE!</v>
      </c>
      <c r="DG452" s="212"/>
      <c r="DH452" s="212"/>
      <c r="DI452" s="212"/>
      <c r="DJ452" s="212"/>
      <c r="DK452" s="212"/>
      <c r="DL452" s="212"/>
      <c r="DM452" s="212"/>
      <c r="DN452" s="212"/>
      <c r="DO452" s="212"/>
      <c r="DP452" s="212"/>
      <c r="DQ452" s="212"/>
      <c r="DR452" s="264">
        <f t="shared" si="2014"/>
        <v>82</v>
      </c>
      <c r="DS452" s="241">
        <f t="shared" si="2015"/>
        <v>16</v>
      </c>
      <c r="DT452" s="212">
        <f t="shared" si="2016"/>
        <v>11</v>
      </c>
      <c r="DU452" s="212">
        <f t="shared" si="2017"/>
        <v>12</v>
      </c>
      <c r="DV452" s="212">
        <f t="shared" si="2018"/>
        <v>12</v>
      </c>
      <c r="DW452" s="212">
        <f t="shared" si="2019"/>
        <v>12</v>
      </c>
      <c r="DX452" s="264">
        <f t="shared" si="2020"/>
        <v>7</v>
      </c>
      <c r="DY452" s="265">
        <f t="shared" si="2021"/>
        <v>12</v>
      </c>
      <c r="DZ452" s="212">
        <f t="shared" si="2022"/>
        <v>82</v>
      </c>
      <c r="EA452" s="212">
        <f t="shared" si="2023"/>
        <v>16</v>
      </c>
      <c r="EB452" s="212">
        <f t="shared" si="2024"/>
        <v>0</v>
      </c>
      <c r="EC452" s="212">
        <f t="shared" ref="EC452:ED452" si="3322">IF(ISEVEN($B452),DT452,0)</f>
        <v>11</v>
      </c>
      <c r="ED452" s="212">
        <f t="shared" si="3322"/>
        <v>12</v>
      </c>
      <c r="EE452" s="212">
        <f t="shared" ref="EE452:EF452" si="3323">IF(ISODD($B452),DU452,0)</f>
        <v>0</v>
      </c>
      <c r="EF452" s="212">
        <f t="shared" si="3323"/>
        <v>0</v>
      </c>
      <c r="EG452" s="212">
        <f t="shared" si="2027"/>
        <v>12</v>
      </c>
      <c r="EH452" s="212">
        <f t="shared" si="2028"/>
        <v>0</v>
      </c>
      <c r="EI452" s="212">
        <f t="shared" ref="EI452:EJ452" si="3324">IF(ISEVEN($B452),DW452,0)</f>
        <v>12</v>
      </c>
      <c r="EJ452" s="264">
        <f t="shared" si="3324"/>
        <v>7</v>
      </c>
      <c r="EK452" s="212">
        <f t="shared" ref="EK452:EL452" si="3325">IF(ISODD($B452),DX452,0)</f>
        <v>0</v>
      </c>
      <c r="EL452" s="212">
        <f t="shared" si="3325"/>
        <v>0</v>
      </c>
      <c r="EM452" s="212">
        <f t="shared" si="2031"/>
        <v>12</v>
      </c>
      <c r="EN452" s="212"/>
      <c r="EO452" s="212"/>
      <c r="EP452" s="241">
        <f t="shared" si="2032"/>
        <v>16</v>
      </c>
      <c r="EQ452" s="212">
        <f t="shared" si="2033"/>
        <v>14</v>
      </c>
      <c r="ER452" s="212">
        <f t="shared" si="2034"/>
        <v>14</v>
      </c>
      <c r="ES452" s="212">
        <f t="shared" si="2035"/>
        <v>14</v>
      </c>
      <c r="ET452" s="264">
        <f t="shared" si="2036"/>
        <v>11</v>
      </c>
      <c r="EU452" s="212">
        <f t="shared" si="2037"/>
        <v>13</v>
      </c>
      <c r="EV452" s="212"/>
      <c r="EW452" s="212">
        <f t="shared" si="2038"/>
        <v>82</v>
      </c>
      <c r="EX452" s="212">
        <f t="shared" si="2039"/>
        <v>16</v>
      </c>
      <c r="EY452" s="212">
        <f t="shared" si="2040"/>
        <v>0</v>
      </c>
      <c r="EZ452" s="212">
        <f t="shared" ref="EZ452:FA452" si="3326">IF(ISEVEN($B452),EQ452,0)</f>
        <v>14</v>
      </c>
      <c r="FA452" s="212">
        <f t="shared" si="3326"/>
        <v>14</v>
      </c>
      <c r="FB452" s="212">
        <f t="shared" ref="FB452:FC452" si="3327">IF(ISODD($B452),ER452,0)</f>
        <v>0</v>
      </c>
      <c r="FC452" s="212">
        <f t="shared" si="3327"/>
        <v>0</v>
      </c>
      <c r="FD452" s="212">
        <f t="shared" si="2043"/>
        <v>14</v>
      </c>
      <c r="FE452" s="212">
        <f t="shared" si="2044"/>
        <v>0</v>
      </c>
      <c r="FF452" s="264">
        <f t="shared" ref="FF452:FG452" si="3328">IF(ISEVEN($B452),ET452,0)</f>
        <v>11</v>
      </c>
      <c r="FG452" s="212">
        <f t="shared" si="3328"/>
        <v>13</v>
      </c>
      <c r="FH452" s="212">
        <f t="shared" si="2046"/>
        <v>0</v>
      </c>
      <c r="FI452" s="212">
        <v>0</v>
      </c>
      <c r="FJ452" s="212">
        <v>0</v>
      </c>
      <c r="FK452" s="212"/>
      <c r="FL452" s="212"/>
      <c r="FM452" s="262">
        <v>82</v>
      </c>
    </row>
    <row r="453" spans="1:169" ht="15.75" customHeight="1" x14ac:dyDescent="0.2">
      <c r="A453" s="247">
        <v>440</v>
      </c>
      <c r="B453" s="248">
        <v>213423243443</v>
      </c>
      <c r="C453" s="249" t="s">
        <v>495</v>
      </c>
      <c r="D453" s="250"/>
      <c r="E453" s="251" t="s">
        <v>496</v>
      </c>
      <c r="F453" s="252">
        <f t="shared" si="1913"/>
        <v>2</v>
      </c>
      <c r="G453" s="252">
        <f t="shared" si="1914"/>
        <v>2</v>
      </c>
      <c r="H453" s="252">
        <f t="shared" si="1915"/>
        <v>2</v>
      </c>
      <c r="I453" s="252">
        <f t="shared" si="1916"/>
        <v>2</v>
      </c>
      <c r="J453" s="252">
        <f t="shared" si="1917"/>
        <v>2</v>
      </c>
      <c r="K453" s="252">
        <f t="shared" si="1918"/>
        <v>2</v>
      </c>
      <c r="L453" s="252">
        <f t="shared" si="1919"/>
        <v>2</v>
      </c>
      <c r="M453" s="252">
        <f t="shared" si="1920"/>
        <v>2</v>
      </c>
      <c r="N453" s="252">
        <f t="shared" si="1921"/>
        <v>2</v>
      </c>
      <c r="O453" s="253">
        <f t="shared" si="1922"/>
        <v>0</v>
      </c>
      <c r="P453" s="252">
        <f t="shared" si="1923"/>
        <v>13</v>
      </c>
      <c r="Q453" s="252">
        <f t="shared" si="1924"/>
        <v>0</v>
      </c>
      <c r="R453" s="252">
        <f t="shared" si="1925"/>
        <v>0</v>
      </c>
      <c r="S453" s="254">
        <f t="shared" si="1926"/>
        <v>0</v>
      </c>
      <c r="T453" s="255">
        <f t="shared" si="1927"/>
        <v>3</v>
      </c>
      <c r="U453" s="252">
        <f t="shared" si="1928"/>
        <v>0</v>
      </c>
      <c r="V453" s="252">
        <f t="shared" si="1929"/>
        <v>0</v>
      </c>
      <c r="W453" s="252">
        <f t="shared" si="1930"/>
        <v>0</v>
      </c>
      <c r="X453" s="254">
        <f t="shared" si="1931"/>
        <v>0</v>
      </c>
      <c r="Y453" s="256">
        <f t="shared" si="1932"/>
        <v>4</v>
      </c>
      <c r="Z453" s="252">
        <f t="shared" si="1933"/>
        <v>0</v>
      </c>
      <c r="AA453" s="252">
        <f t="shared" si="1934"/>
        <v>0</v>
      </c>
      <c r="AB453" s="252">
        <f t="shared" si="1935"/>
        <v>0</v>
      </c>
      <c r="AC453" s="254">
        <f t="shared" si="1936"/>
        <v>0</v>
      </c>
      <c r="AD453" s="255">
        <f t="shared" si="1937"/>
        <v>4</v>
      </c>
      <c r="AE453" s="252">
        <f t="shared" si="1938"/>
        <v>13</v>
      </c>
      <c r="AF453" s="252">
        <f t="shared" si="1939"/>
        <v>0</v>
      </c>
      <c r="AG453" s="252">
        <f t="shared" si="1940"/>
        <v>0</v>
      </c>
      <c r="AH453" s="254">
        <f t="shared" si="1941"/>
        <v>0</v>
      </c>
      <c r="AI453" s="257">
        <f t="shared" si="1942"/>
        <v>3</v>
      </c>
      <c r="AJ453" s="252">
        <f t="shared" si="1943"/>
        <v>11</v>
      </c>
      <c r="AK453" s="252">
        <f t="shared" si="1944"/>
        <v>0</v>
      </c>
      <c r="AL453" s="252">
        <f t="shared" si="1945"/>
        <v>0</v>
      </c>
      <c r="AM453" s="254">
        <f t="shared" si="1946"/>
        <v>0</v>
      </c>
      <c r="AN453" s="257">
        <f t="shared" si="1947"/>
        <v>3</v>
      </c>
      <c r="AO453" s="252">
        <f t="shared" si="1948"/>
        <v>0</v>
      </c>
      <c r="AP453" s="252">
        <f t="shared" si="1949"/>
        <v>0</v>
      </c>
      <c r="AQ453" s="252">
        <f t="shared" si="1950"/>
        <v>0</v>
      </c>
      <c r="AR453" s="254">
        <f t="shared" si="1951"/>
        <v>0</v>
      </c>
      <c r="AS453" s="257">
        <f t="shared" si="1952"/>
        <v>4</v>
      </c>
      <c r="AT453" s="252">
        <f t="shared" si="1953"/>
        <v>13</v>
      </c>
      <c r="AU453" s="252">
        <f t="shared" si="1954"/>
        <v>0</v>
      </c>
      <c r="AV453" s="252">
        <f t="shared" si="1955"/>
        <v>0</v>
      </c>
      <c r="AW453" s="254">
        <f t="shared" si="1956"/>
        <v>0</v>
      </c>
      <c r="AX453" s="258">
        <f t="shared" si="1957"/>
        <v>3</v>
      </c>
      <c r="AY453" s="252">
        <f t="shared" si="1958"/>
        <v>0</v>
      </c>
      <c r="AZ453" s="252">
        <f t="shared" si="1959"/>
        <v>0</v>
      </c>
      <c r="BA453" s="252">
        <f t="shared" si="1960"/>
        <v>0</v>
      </c>
      <c r="BB453" s="254">
        <f t="shared" si="1961"/>
        <v>0</v>
      </c>
      <c r="BC453" s="257">
        <f t="shared" si="1962"/>
        <v>4</v>
      </c>
      <c r="BD453" s="252">
        <f t="shared" si="1963"/>
        <v>0</v>
      </c>
      <c r="BE453" s="252">
        <f t="shared" si="1964"/>
        <v>0</v>
      </c>
      <c r="BF453" s="252">
        <f t="shared" si="1965"/>
        <v>0</v>
      </c>
      <c r="BG453" s="254">
        <f t="shared" si="1966"/>
        <v>0</v>
      </c>
      <c r="BH453" s="257">
        <f t="shared" si="1967"/>
        <v>4</v>
      </c>
      <c r="BI453" s="259">
        <f t="shared" si="1968"/>
        <v>7</v>
      </c>
      <c r="BJ453" s="252">
        <f t="shared" si="1969"/>
        <v>0</v>
      </c>
      <c r="BK453" s="252">
        <f t="shared" si="1970"/>
        <v>0</v>
      </c>
      <c r="BL453" s="254">
        <f t="shared" si="1971"/>
        <v>0</v>
      </c>
      <c r="BM453" s="260">
        <f t="shared" si="1972"/>
        <v>3</v>
      </c>
      <c r="BN453" s="252">
        <f t="shared" si="1973"/>
        <v>13</v>
      </c>
      <c r="BO453" s="252">
        <f t="shared" si="1974"/>
        <v>0</v>
      </c>
      <c r="BP453" s="252">
        <f t="shared" si="1975"/>
        <v>0</v>
      </c>
      <c r="BQ453" s="254">
        <f t="shared" si="1976"/>
        <v>0</v>
      </c>
      <c r="BR453" s="261">
        <f t="shared" si="1977"/>
        <v>3</v>
      </c>
      <c r="BS453" s="252">
        <f t="shared" si="1978"/>
        <v>0</v>
      </c>
      <c r="BT453" s="252">
        <f t="shared" si="1979"/>
        <v>0</v>
      </c>
      <c r="BU453" s="252">
        <f t="shared" si="1980"/>
        <v>0</v>
      </c>
      <c r="BV453" s="254">
        <f t="shared" si="1981"/>
        <v>0</v>
      </c>
      <c r="BW453" s="261">
        <f t="shared" si="1982"/>
        <v>4</v>
      </c>
      <c r="BX453" s="262">
        <v>88</v>
      </c>
      <c r="BY453" s="262">
        <v>88</v>
      </c>
      <c r="BZ453" s="246" t="e">
        <f t="shared" si="1983"/>
        <v>#VALUE!</v>
      </c>
      <c r="CA453" s="246">
        <f t="shared" si="1984"/>
        <v>20</v>
      </c>
      <c r="CB453" s="246" t="e">
        <f t="shared" si="1985"/>
        <v>#VALUE!</v>
      </c>
      <c r="CC453" s="246" t="e">
        <f t="shared" si="1986"/>
        <v>#VALUE!</v>
      </c>
      <c r="CD453" s="246" t="e">
        <f t="shared" si="1987"/>
        <v>#VALUE!</v>
      </c>
      <c r="CE453" s="246" t="e">
        <f t="shared" si="1988"/>
        <v>#VALUE!</v>
      </c>
      <c r="CF453" s="246" t="e">
        <f t="shared" si="1989"/>
        <v>#VALUE!</v>
      </c>
      <c r="CG453" s="246" t="e">
        <f t="shared" si="1990"/>
        <v>#VALUE!</v>
      </c>
      <c r="CH453" s="246" t="e">
        <f t="shared" si="1991"/>
        <v>#VALUE!</v>
      </c>
      <c r="CI453" s="246" t="e">
        <f t="shared" si="1992"/>
        <v>#VALUE!</v>
      </c>
      <c r="CJ453" s="246" t="e">
        <f t="shared" si="1993"/>
        <v>#VALUE!</v>
      </c>
      <c r="CK453" s="246" t="e">
        <f t="shared" si="1994"/>
        <v>#VALUE!</v>
      </c>
      <c r="CL453" s="246" t="e">
        <f t="shared" si="1995"/>
        <v>#VALUE!</v>
      </c>
      <c r="CM453" s="246" t="e">
        <f t="shared" si="1996"/>
        <v>#VALUE!</v>
      </c>
      <c r="CN453" s="246" t="e">
        <f t="shared" si="1997"/>
        <v>#VALUE!</v>
      </c>
      <c r="CO453" s="263" t="str">
        <f t="shared" si="1998"/>
        <v>2023PEC AI 308</v>
      </c>
      <c r="CP453" s="246" t="e">
        <f t="shared" si="1999"/>
        <v>#VALUE!</v>
      </c>
      <c r="CQ453" s="211"/>
      <c r="CR453" s="246">
        <f t="shared" si="2000"/>
        <v>20</v>
      </c>
      <c r="CS453" s="246" t="e">
        <f t="shared" si="2001"/>
        <v>#VALUE!</v>
      </c>
      <c r="CT453" s="246" t="e">
        <f t="shared" si="2002"/>
        <v>#VALUE!</v>
      </c>
      <c r="CU453" s="246" t="e">
        <f t="shared" si="2003"/>
        <v>#VALUE!</v>
      </c>
      <c r="CV453" s="246" t="e">
        <f t="shared" si="2004"/>
        <v>#VALUE!</v>
      </c>
      <c r="CW453" s="246" t="e">
        <f t="shared" si="2005"/>
        <v>#VALUE!</v>
      </c>
      <c r="CX453" s="246" t="e">
        <f t="shared" si="2006"/>
        <v>#VALUE!</v>
      </c>
      <c r="CY453" s="246" t="e">
        <f t="shared" si="2007"/>
        <v>#VALUE!</v>
      </c>
      <c r="CZ453" s="246" t="e">
        <f t="shared" si="2008"/>
        <v>#VALUE!</v>
      </c>
      <c r="DA453" s="246" t="e">
        <f t="shared" si="2009"/>
        <v>#VALUE!</v>
      </c>
      <c r="DB453" s="246" t="e">
        <f t="shared" si="2010"/>
        <v>#VALUE!</v>
      </c>
      <c r="DC453" s="246" t="e">
        <f t="shared" si="2011"/>
        <v>#VALUE!</v>
      </c>
      <c r="DD453" s="246" t="e">
        <f t="shared" si="2012"/>
        <v>#VALUE!</v>
      </c>
      <c r="DE453" s="212"/>
      <c r="DF453" s="212" t="e">
        <f t="shared" si="2013"/>
        <v>#VALUE!</v>
      </c>
      <c r="DG453" s="212"/>
      <c r="DH453" s="212"/>
      <c r="DI453" s="212"/>
      <c r="DJ453" s="212"/>
      <c r="DK453" s="212"/>
      <c r="DL453" s="212"/>
      <c r="DM453" s="212"/>
      <c r="DN453" s="212"/>
      <c r="DO453" s="212"/>
      <c r="DP453" s="212"/>
      <c r="DQ453" s="212"/>
      <c r="DR453" s="264">
        <f t="shared" si="2014"/>
        <v>88</v>
      </c>
      <c r="DS453" s="241">
        <f t="shared" si="2015"/>
        <v>18</v>
      </c>
      <c r="DT453" s="212">
        <f t="shared" si="2016"/>
        <v>13</v>
      </c>
      <c r="DU453" s="212">
        <f t="shared" si="2017"/>
        <v>13</v>
      </c>
      <c r="DV453" s="212">
        <f t="shared" si="2018"/>
        <v>11</v>
      </c>
      <c r="DW453" s="212">
        <f t="shared" si="2019"/>
        <v>13</v>
      </c>
      <c r="DX453" s="264">
        <f t="shared" si="2020"/>
        <v>7</v>
      </c>
      <c r="DY453" s="265">
        <f t="shared" si="2021"/>
        <v>13</v>
      </c>
      <c r="DZ453" s="212">
        <f t="shared" si="2022"/>
        <v>88</v>
      </c>
      <c r="EA453" s="212">
        <f t="shared" si="2023"/>
        <v>18</v>
      </c>
      <c r="EB453" s="212">
        <f t="shared" si="2024"/>
        <v>13</v>
      </c>
      <c r="EC453" s="212">
        <f t="shared" ref="EC453:ED453" si="3329">IF(ISEVEN($B453),DT453,0)</f>
        <v>0</v>
      </c>
      <c r="ED453" s="212">
        <f t="shared" si="3329"/>
        <v>0</v>
      </c>
      <c r="EE453" s="212">
        <f t="shared" ref="EE453:EF453" si="3330">IF(ISODD($B453),DU453,0)</f>
        <v>13</v>
      </c>
      <c r="EF453" s="212">
        <f t="shared" si="3330"/>
        <v>11</v>
      </c>
      <c r="EG453" s="212">
        <f t="shared" si="2027"/>
        <v>0</v>
      </c>
      <c r="EH453" s="212">
        <f t="shared" si="2028"/>
        <v>13</v>
      </c>
      <c r="EI453" s="212">
        <f t="shared" ref="EI453:EJ453" si="3331">IF(ISEVEN($B453),DW453,0)</f>
        <v>0</v>
      </c>
      <c r="EJ453" s="212">
        <f t="shared" si="3331"/>
        <v>0</v>
      </c>
      <c r="EK453" s="264">
        <f t="shared" ref="EK453:EL453" si="3332">IF(ISODD($B453),DX453,0)</f>
        <v>7</v>
      </c>
      <c r="EL453" s="212">
        <f t="shared" si="3332"/>
        <v>13</v>
      </c>
      <c r="EM453" s="212">
        <f t="shared" si="2031"/>
        <v>0</v>
      </c>
      <c r="EN453" s="212"/>
      <c r="EO453" s="212"/>
      <c r="EP453" s="241">
        <f t="shared" si="2032"/>
        <v>18</v>
      </c>
      <c r="EQ453" s="212">
        <f t="shared" si="2033"/>
        <v>15</v>
      </c>
      <c r="ER453" s="212">
        <f t="shared" si="2034"/>
        <v>15</v>
      </c>
      <c r="ES453" s="212">
        <f t="shared" si="2035"/>
        <v>14</v>
      </c>
      <c r="ET453" s="264">
        <f t="shared" si="2036"/>
        <v>12</v>
      </c>
      <c r="EU453" s="212">
        <f t="shared" si="2037"/>
        <v>14</v>
      </c>
      <c r="EV453" s="212"/>
      <c r="EW453" s="212">
        <f t="shared" si="2038"/>
        <v>88</v>
      </c>
      <c r="EX453" s="212">
        <f t="shared" si="2039"/>
        <v>18</v>
      </c>
      <c r="EY453" s="212">
        <f t="shared" si="2040"/>
        <v>15</v>
      </c>
      <c r="EZ453" s="212">
        <f t="shared" ref="EZ453:FA453" si="3333">IF(ISEVEN($B453),EQ453,0)</f>
        <v>0</v>
      </c>
      <c r="FA453" s="212">
        <f t="shared" si="3333"/>
        <v>0</v>
      </c>
      <c r="FB453" s="212">
        <f t="shared" ref="FB453:FC453" si="3334">IF(ISODD($B453),ER453,0)</f>
        <v>15</v>
      </c>
      <c r="FC453" s="212">
        <f t="shared" si="3334"/>
        <v>14</v>
      </c>
      <c r="FD453" s="212">
        <f t="shared" si="2043"/>
        <v>0</v>
      </c>
      <c r="FE453" s="264">
        <f t="shared" si="2044"/>
        <v>12</v>
      </c>
      <c r="FF453" s="212">
        <f t="shared" ref="FF453:FG453" si="3335">IF(ISEVEN($B453),ET453,0)</f>
        <v>0</v>
      </c>
      <c r="FG453" s="212">
        <f t="shared" si="3335"/>
        <v>0</v>
      </c>
      <c r="FH453" s="212">
        <f t="shared" si="2046"/>
        <v>14</v>
      </c>
      <c r="FI453" s="212">
        <v>0</v>
      </c>
      <c r="FJ453" s="212">
        <v>0</v>
      </c>
      <c r="FK453" s="212"/>
      <c r="FL453" s="212"/>
      <c r="FM453" s="262">
        <v>88</v>
      </c>
    </row>
    <row r="454" spans="1:169" ht="15.75" customHeight="1" x14ac:dyDescent="0.2">
      <c r="A454" s="268">
        <v>441</v>
      </c>
      <c r="B454" s="248">
        <v>213423243444</v>
      </c>
      <c r="C454" s="249" t="s">
        <v>497</v>
      </c>
      <c r="D454" s="250"/>
      <c r="E454" s="251" t="s">
        <v>498</v>
      </c>
      <c r="F454" s="252">
        <f t="shared" si="1913"/>
        <v>2</v>
      </c>
      <c r="G454" s="252">
        <f t="shared" si="1914"/>
        <v>2</v>
      </c>
      <c r="H454" s="252">
        <f t="shared" si="1915"/>
        <v>2</v>
      </c>
      <c r="I454" s="252">
        <f t="shared" si="1916"/>
        <v>2</v>
      </c>
      <c r="J454" s="252">
        <f t="shared" si="1917"/>
        <v>2</v>
      </c>
      <c r="K454" s="252">
        <f t="shared" si="1918"/>
        <v>2</v>
      </c>
      <c r="L454" s="252">
        <f t="shared" si="1919"/>
        <v>0</v>
      </c>
      <c r="M454" s="252">
        <f t="shared" si="1920"/>
        <v>0</v>
      </c>
      <c r="N454" s="252">
        <f t="shared" si="1921"/>
        <v>0</v>
      </c>
      <c r="O454" s="253">
        <f t="shared" si="1922"/>
        <v>0</v>
      </c>
      <c r="P454" s="252">
        <f t="shared" si="1923"/>
        <v>0</v>
      </c>
      <c r="Q454" s="252">
        <f t="shared" si="1924"/>
        <v>0</v>
      </c>
      <c r="R454" s="252">
        <f t="shared" si="1925"/>
        <v>0</v>
      </c>
      <c r="S454" s="254">
        <f t="shared" si="1926"/>
        <v>0</v>
      </c>
      <c r="T454" s="255">
        <f t="shared" si="1927"/>
        <v>4</v>
      </c>
      <c r="U454" s="252">
        <f t="shared" si="1928"/>
        <v>8</v>
      </c>
      <c r="V454" s="252">
        <f t="shared" si="1929"/>
        <v>0</v>
      </c>
      <c r="W454" s="252">
        <f t="shared" si="1930"/>
        <v>0</v>
      </c>
      <c r="X454" s="254">
        <f t="shared" si="1931"/>
        <v>0</v>
      </c>
      <c r="Y454" s="256">
        <f t="shared" si="1932"/>
        <v>3</v>
      </c>
      <c r="Z454" s="252">
        <f t="shared" si="1933"/>
        <v>9</v>
      </c>
      <c r="AA454" s="252">
        <f t="shared" si="1934"/>
        <v>0</v>
      </c>
      <c r="AB454" s="252">
        <f t="shared" si="1935"/>
        <v>0</v>
      </c>
      <c r="AC454" s="254">
        <f t="shared" si="1936"/>
        <v>0</v>
      </c>
      <c r="AD454" s="255">
        <f t="shared" si="1937"/>
        <v>3</v>
      </c>
      <c r="AE454" s="252">
        <f t="shared" si="1938"/>
        <v>0</v>
      </c>
      <c r="AF454" s="252">
        <f t="shared" si="1939"/>
        <v>0</v>
      </c>
      <c r="AG454" s="252">
        <f t="shared" si="1940"/>
        <v>0</v>
      </c>
      <c r="AH454" s="254">
        <f t="shared" si="1941"/>
        <v>0</v>
      </c>
      <c r="AI454" s="257">
        <f t="shared" si="1942"/>
        <v>4</v>
      </c>
      <c r="AJ454" s="252">
        <f t="shared" si="1943"/>
        <v>0</v>
      </c>
      <c r="AK454" s="252">
        <f t="shared" si="1944"/>
        <v>0</v>
      </c>
      <c r="AL454" s="252">
        <f t="shared" si="1945"/>
        <v>0</v>
      </c>
      <c r="AM454" s="254">
        <f t="shared" si="1946"/>
        <v>0</v>
      </c>
      <c r="AN454" s="257">
        <f t="shared" si="1947"/>
        <v>4</v>
      </c>
      <c r="AO454" s="252">
        <f t="shared" si="1948"/>
        <v>9</v>
      </c>
      <c r="AP454" s="252">
        <f t="shared" si="1949"/>
        <v>0</v>
      </c>
      <c r="AQ454" s="252">
        <f t="shared" si="1950"/>
        <v>0</v>
      </c>
      <c r="AR454" s="254">
        <f t="shared" si="1951"/>
        <v>0</v>
      </c>
      <c r="AS454" s="257">
        <f t="shared" si="1952"/>
        <v>3</v>
      </c>
      <c r="AT454" s="252">
        <f t="shared" si="1953"/>
        <v>0</v>
      </c>
      <c r="AU454" s="252">
        <f t="shared" si="1954"/>
        <v>0</v>
      </c>
      <c r="AV454" s="252">
        <f t="shared" si="1955"/>
        <v>0</v>
      </c>
      <c r="AW454" s="254">
        <f t="shared" si="1956"/>
        <v>0</v>
      </c>
      <c r="AX454" s="258">
        <f t="shared" si="1957"/>
        <v>4</v>
      </c>
      <c r="AY454" s="252">
        <f t="shared" si="1958"/>
        <v>9</v>
      </c>
      <c r="AZ454" s="252">
        <f t="shared" si="1959"/>
        <v>0</v>
      </c>
      <c r="BA454" s="252">
        <f t="shared" si="1960"/>
        <v>0</v>
      </c>
      <c r="BB454" s="254">
        <f t="shared" si="1961"/>
        <v>0</v>
      </c>
      <c r="BC454" s="257">
        <f t="shared" si="1962"/>
        <v>3</v>
      </c>
      <c r="BD454" s="259">
        <f t="shared" si="1963"/>
        <v>4</v>
      </c>
      <c r="BE454" s="252">
        <f t="shared" si="1964"/>
        <v>0</v>
      </c>
      <c r="BF454" s="252">
        <f t="shared" si="1965"/>
        <v>0</v>
      </c>
      <c r="BG454" s="254">
        <f t="shared" si="1966"/>
        <v>0</v>
      </c>
      <c r="BH454" s="257">
        <f t="shared" si="1967"/>
        <v>3</v>
      </c>
      <c r="BI454" s="252">
        <f t="shared" si="1968"/>
        <v>0</v>
      </c>
      <c r="BJ454" s="252">
        <f t="shared" si="1969"/>
        <v>0</v>
      </c>
      <c r="BK454" s="252">
        <f t="shared" si="1970"/>
        <v>0</v>
      </c>
      <c r="BL454" s="254">
        <f t="shared" si="1971"/>
        <v>0</v>
      </c>
      <c r="BM454" s="260">
        <f t="shared" si="1972"/>
        <v>4</v>
      </c>
      <c r="BN454" s="252">
        <f t="shared" si="1973"/>
        <v>0</v>
      </c>
      <c r="BO454" s="252">
        <f t="shared" si="1974"/>
        <v>0</v>
      </c>
      <c r="BP454" s="252">
        <f t="shared" si="1975"/>
        <v>0</v>
      </c>
      <c r="BQ454" s="254">
        <f t="shared" si="1976"/>
        <v>0</v>
      </c>
      <c r="BR454" s="261">
        <f t="shared" si="1977"/>
        <v>4</v>
      </c>
      <c r="BS454" s="252">
        <f t="shared" si="1978"/>
        <v>9</v>
      </c>
      <c r="BT454" s="252">
        <f t="shared" si="1979"/>
        <v>0</v>
      </c>
      <c r="BU454" s="252">
        <f t="shared" si="1980"/>
        <v>0</v>
      </c>
      <c r="BV454" s="254">
        <f t="shared" si="1981"/>
        <v>0</v>
      </c>
      <c r="BW454" s="261">
        <f t="shared" si="1982"/>
        <v>3</v>
      </c>
      <c r="BX454" s="262">
        <v>60</v>
      </c>
      <c r="BY454" s="262">
        <v>60</v>
      </c>
      <c r="BZ454" s="246" t="e">
        <f t="shared" si="1983"/>
        <v>#VALUE!</v>
      </c>
      <c r="CA454" s="246">
        <f t="shared" si="1984"/>
        <v>20</v>
      </c>
      <c r="CB454" s="246" t="e">
        <f t="shared" si="1985"/>
        <v>#VALUE!</v>
      </c>
      <c r="CC454" s="246" t="e">
        <f t="shared" si="1986"/>
        <v>#VALUE!</v>
      </c>
      <c r="CD454" s="246" t="e">
        <f t="shared" si="1987"/>
        <v>#VALUE!</v>
      </c>
      <c r="CE454" s="246" t="e">
        <f t="shared" si="1988"/>
        <v>#VALUE!</v>
      </c>
      <c r="CF454" s="246" t="e">
        <f t="shared" si="1989"/>
        <v>#VALUE!</v>
      </c>
      <c r="CG454" s="246" t="e">
        <f t="shared" si="1990"/>
        <v>#VALUE!</v>
      </c>
      <c r="CH454" s="246" t="e">
        <f t="shared" si="1991"/>
        <v>#VALUE!</v>
      </c>
      <c r="CI454" s="246" t="e">
        <f t="shared" si="1992"/>
        <v>#VALUE!</v>
      </c>
      <c r="CJ454" s="246" t="e">
        <f t="shared" si="1993"/>
        <v>#VALUE!</v>
      </c>
      <c r="CK454" s="246" t="e">
        <f t="shared" si="1994"/>
        <v>#VALUE!</v>
      </c>
      <c r="CL454" s="246" t="e">
        <f t="shared" si="1995"/>
        <v>#VALUE!</v>
      </c>
      <c r="CM454" s="246" t="e">
        <f t="shared" si="1996"/>
        <v>#VALUE!</v>
      </c>
      <c r="CN454" s="246" t="e">
        <f t="shared" si="1997"/>
        <v>#VALUE!</v>
      </c>
      <c r="CO454" s="263" t="str">
        <f t="shared" si="1998"/>
        <v>2023PEC AI 309</v>
      </c>
      <c r="CP454" s="246" t="e">
        <f t="shared" si="1999"/>
        <v>#VALUE!</v>
      </c>
      <c r="CQ454" s="211"/>
      <c r="CR454" s="246">
        <f t="shared" si="2000"/>
        <v>20</v>
      </c>
      <c r="CS454" s="246" t="e">
        <f t="shared" si="2001"/>
        <v>#VALUE!</v>
      </c>
      <c r="CT454" s="246" t="e">
        <f t="shared" si="2002"/>
        <v>#VALUE!</v>
      </c>
      <c r="CU454" s="246" t="e">
        <f t="shared" si="2003"/>
        <v>#VALUE!</v>
      </c>
      <c r="CV454" s="246" t="e">
        <f t="shared" si="2004"/>
        <v>#VALUE!</v>
      </c>
      <c r="CW454" s="246" t="e">
        <f t="shared" si="2005"/>
        <v>#VALUE!</v>
      </c>
      <c r="CX454" s="246" t="e">
        <f t="shared" si="2006"/>
        <v>#VALUE!</v>
      </c>
      <c r="CY454" s="246" t="e">
        <f t="shared" si="2007"/>
        <v>#VALUE!</v>
      </c>
      <c r="CZ454" s="246" t="e">
        <f t="shared" si="2008"/>
        <v>#VALUE!</v>
      </c>
      <c r="DA454" s="246" t="e">
        <f t="shared" si="2009"/>
        <v>#VALUE!</v>
      </c>
      <c r="DB454" s="246" t="e">
        <f t="shared" si="2010"/>
        <v>#VALUE!</v>
      </c>
      <c r="DC454" s="246" t="e">
        <f t="shared" si="2011"/>
        <v>#VALUE!</v>
      </c>
      <c r="DD454" s="246" t="e">
        <f t="shared" si="2012"/>
        <v>#VALUE!</v>
      </c>
      <c r="DE454" s="212"/>
      <c r="DF454" s="212" t="e">
        <f t="shared" si="2013"/>
        <v>#VALUE!</v>
      </c>
      <c r="DG454" s="212"/>
      <c r="DH454" s="212"/>
      <c r="DI454" s="212"/>
      <c r="DJ454" s="212"/>
      <c r="DK454" s="212"/>
      <c r="DL454" s="212"/>
      <c r="DM454" s="212"/>
      <c r="DN454" s="212"/>
      <c r="DO454" s="212"/>
      <c r="DP454" s="212"/>
      <c r="DQ454" s="212"/>
      <c r="DR454" s="264">
        <f t="shared" si="2014"/>
        <v>60</v>
      </c>
      <c r="DS454" s="241">
        <f t="shared" si="2015"/>
        <v>12</v>
      </c>
      <c r="DT454" s="212">
        <f t="shared" si="2016"/>
        <v>8</v>
      </c>
      <c r="DU454" s="212">
        <f t="shared" si="2017"/>
        <v>9</v>
      </c>
      <c r="DV454" s="212">
        <f t="shared" si="2018"/>
        <v>9</v>
      </c>
      <c r="DW454" s="212">
        <f t="shared" si="2019"/>
        <v>9</v>
      </c>
      <c r="DX454" s="264">
        <f t="shared" si="2020"/>
        <v>4</v>
      </c>
      <c r="DY454" s="265">
        <f t="shared" si="2021"/>
        <v>9</v>
      </c>
      <c r="DZ454" s="212">
        <f t="shared" si="2022"/>
        <v>60</v>
      </c>
      <c r="EA454" s="212">
        <f t="shared" si="2023"/>
        <v>12</v>
      </c>
      <c r="EB454" s="212">
        <f t="shared" si="2024"/>
        <v>0</v>
      </c>
      <c r="EC454" s="212">
        <f t="shared" ref="EC454:ED454" si="3336">IF(ISEVEN($B454),DT454,0)</f>
        <v>8</v>
      </c>
      <c r="ED454" s="212">
        <f t="shared" si="3336"/>
        <v>9</v>
      </c>
      <c r="EE454" s="212">
        <f t="shared" ref="EE454:EF454" si="3337">IF(ISODD($B454),DU454,0)</f>
        <v>0</v>
      </c>
      <c r="EF454" s="212">
        <f t="shared" si="3337"/>
        <v>0</v>
      </c>
      <c r="EG454" s="212">
        <f t="shared" si="2027"/>
        <v>9</v>
      </c>
      <c r="EH454" s="212">
        <f t="shared" si="2028"/>
        <v>0</v>
      </c>
      <c r="EI454" s="212">
        <f t="shared" ref="EI454:EJ454" si="3338">IF(ISEVEN($B454),DW454,0)</f>
        <v>9</v>
      </c>
      <c r="EJ454" s="264">
        <f t="shared" si="3338"/>
        <v>4</v>
      </c>
      <c r="EK454" s="212">
        <f t="shared" ref="EK454:EL454" si="3339">IF(ISODD($B454),DX454,0)</f>
        <v>0</v>
      </c>
      <c r="EL454" s="212">
        <f t="shared" si="3339"/>
        <v>0</v>
      </c>
      <c r="EM454" s="212">
        <f t="shared" si="2031"/>
        <v>9</v>
      </c>
      <c r="EN454" s="212"/>
      <c r="EO454" s="212"/>
      <c r="EP454" s="241">
        <f t="shared" si="2032"/>
        <v>12</v>
      </c>
      <c r="EQ454" s="212">
        <f t="shared" si="2033"/>
        <v>10</v>
      </c>
      <c r="ER454" s="212">
        <f t="shared" si="2034"/>
        <v>11</v>
      </c>
      <c r="ES454" s="212">
        <f t="shared" si="2035"/>
        <v>11</v>
      </c>
      <c r="ET454" s="264">
        <f t="shared" si="2036"/>
        <v>6</v>
      </c>
      <c r="EU454" s="212">
        <f t="shared" si="2037"/>
        <v>10</v>
      </c>
      <c r="EV454" s="212"/>
      <c r="EW454" s="212">
        <f t="shared" si="2038"/>
        <v>60</v>
      </c>
      <c r="EX454" s="212">
        <f t="shared" si="2039"/>
        <v>12</v>
      </c>
      <c r="EY454" s="212">
        <f t="shared" si="2040"/>
        <v>0</v>
      </c>
      <c r="EZ454" s="212">
        <f t="shared" ref="EZ454:FA454" si="3340">IF(ISEVEN($B454),EQ454,0)</f>
        <v>10</v>
      </c>
      <c r="FA454" s="212">
        <f t="shared" si="3340"/>
        <v>11</v>
      </c>
      <c r="FB454" s="212">
        <f t="shared" ref="FB454:FC454" si="3341">IF(ISODD($B454),ER454,0)</f>
        <v>0</v>
      </c>
      <c r="FC454" s="212">
        <f t="shared" si="3341"/>
        <v>0</v>
      </c>
      <c r="FD454" s="212">
        <f t="shared" si="2043"/>
        <v>11</v>
      </c>
      <c r="FE454" s="212">
        <f t="shared" si="2044"/>
        <v>0</v>
      </c>
      <c r="FF454" s="264">
        <f t="shared" ref="FF454:FG454" si="3342">IF(ISEVEN($B454),ET454,0)</f>
        <v>6</v>
      </c>
      <c r="FG454" s="212">
        <f t="shared" si="3342"/>
        <v>10</v>
      </c>
      <c r="FH454" s="212">
        <f t="shared" si="2046"/>
        <v>0</v>
      </c>
      <c r="FI454" s="212">
        <v>0</v>
      </c>
      <c r="FJ454" s="212">
        <v>0</v>
      </c>
      <c r="FK454" s="212"/>
      <c r="FL454" s="212"/>
      <c r="FM454" s="262">
        <v>60</v>
      </c>
    </row>
    <row r="455" spans="1:169" ht="15.75" customHeight="1" x14ac:dyDescent="0.2">
      <c r="A455" s="247">
        <v>442</v>
      </c>
      <c r="B455" s="248">
        <v>213423243445</v>
      </c>
      <c r="C455" s="249" t="s">
        <v>499</v>
      </c>
      <c r="D455" s="250"/>
      <c r="E455" s="251" t="s">
        <v>500</v>
      </c>
      <c r="F455" s="252">
        <f t="shared" si="1913"/>
        <v>2</v>
      </c>
      <c r="G455" s="252">
        <f t="shared" si="1914"/>
        <v>2</v>
      </c>
      <c r="H455" s="252">
        <f t="shared" si="1915"/>
        <v>2</v>
      </c>
      <c r="I455" s="252">
        <f t="shared" si="1916"/>
        <v>2</v>
      </c>
      <c r="J455" s="252">
        <f t="shared" si="1917"/>
        <v>2</v>
      </c>
      <c r="K455" s="252">
        <f t="shared" si="1918"/>
        <v>2</v>
      </c>
      <c r="L455" s="252">
        <f t="shared" si="1919"/>
        <v>2</v>
      </c>
      <c r="M455" s="252">
        <f t="shared" si="1920"/>
        <v>2</v>
      </c>
      <c r="N455" s="252">
        <f t="shared" si="1921"/>
        <v>1</v>
      </c>
      <c r="O455" s="253">
        <f t="shared" si="1922"/>
        <v>0</v>
      </c>
      <c r="P455" s="252">
        <f t="shared" si="1923"/>
        <v>12</v>
      </c>
      <c r="Q455" s="252">
        <f t="shared" si="1924"/>
        <v>0</v>
      </c>
      <c r="R455" s="252">
        <f t="shared" si="1925"/>
        <v>0</v>
      </c>
      <c r="S455" s="254">
        <f t="shared" si="1926"/>
        <v>0</v>
      </c>
      <c r="T455" s="255">
        <f t="shared" si="1927"/>
        <v>3</v>
      </c>
      <c r="U455" s="252">
        <f t="shared" si="1928"/>
        <v>0</v>
      </c>
      <c r="V455" s="252">
        <f t="shared" si="1929"/>
        <v>0</v>
      </c>
      <c r="W455" s="252">
        <f t="shared" si="1930"/>
        <v>0</v>
      </c>
      <c r="X455" s="254">
        <f t="shared" si="1931"/>
        <v>0</v>
      </c>
      <c r="Y455" s="256">
        <f t="shared" si="1932"/>
        <v>4</v>
      </c>
      <c r="Z455" s="252">
        <f t="shared" si="1933"/>
        <v>0</v>
      </c>
      <c r="AA455" s="252">
        <f t="shared" si="1934"/>
        <v>0</v>
      </c>
      <c r="AB455" s="252">
        <f t="shared" si="1935"/>
        <v>0</v>
      </c>
      <c r="AC455" s="254">
        <f t="shared" si="1936"/>
        <v>0</v>
      </c>
      <c r="AD455" s="255">
        <f t="shared" si="1937"/>
        <v>4</v>
      </c>
      <c r="AE455" s="252">
        <f t="shared" si="1938"/>
        <v>12</v>
      </c>
      <c r="AF455" s="252">
        <f t="shared" si="1939"/>
        <v>0</v>
      </c>
      <c r="AG455" s="252">
        <f t="shared" si="1940"/>
        <v>0</v>
      </c>
      <c r="AH455" s="254">
        <f t="shared" si="1941"/>
        <v>0</v>
      </c>
      <c r="AI455" s="257">
        <f t="shared" si="1942"/>
        <v>3</v>
      </c>
      <c r="AJ455" s="252">
        <f t="shared" si="1943"/>
        <v>10</v>
      </c>
      <c r="AK455" s="252">
        <f t="shared" si="1944"/>
        <v>0</v>
      </c>
      <c r="AL455" s="252">
        <f t="shared" si="1945"/>
        <v>0</v>
      </c>
      <c r="AM455" s="254">
        <f t="shared" si="1946"/>
        <v>0</v>
      </c>
      <c r="AN455" s="257">
        <f t="shared" si="1947"/>
        <v>3</v>
      </c>
      <c r="AO455" s="252">
        <f t="shared" si="1948"/>
        <v>0</v>
      </c>
      <c r="AP455" s="252">
        <f t="shared" si="1949"/>
        <v>0</v>
      </c>
      <c r="AQ455" s="252">
        <f t="shared" si="1950"/>
        <v>0</v>
      </c>
      <c r="AR455" s="254">
        <f t="shared" si="1951"/>
        <v>0</v>
      </c>
      <c r="AS455" s="257">
        <f t="shared" si="1952"/>
        <v>4</v>
      </c>
      <c r="AT455" s="252">
        <f t="shared" si="1953"/>
        <v>12</v>
      </c>
      <c r="AU455" s="252">
        <f t="shared" si="1954"/>
        <v>0</v>
      </c>
      <c r="AV455" s="252">
        <f t="shared" si="1955"/>
        <v>0</v>
      </c>
      <c r="AW455" s="254">
        <f t="shared" si="1956"/>
        <v>0</v>
      </c>
      <c r="AX455" s="258">
        <f t="shared" si="1957"/>
        <v>3</v>
      </c>
      <c r="AY455" s="252">
        <f t="shared" si="1958"/>
        <v>0</v>
      </c>
      <c r="AZ455" s="252">
        <f t="shared" si="1959"/>
        <v>0</v>
      </c>
      <c r="BA455" s="252">
        <f t="shared" si="1960"/>
        <v>0</v>
      </c>
      <c r="BB455" s="254">
        <f t="shared" si="1961"/>
        <v>0</v>
      </c>
      <c r="BC455" s="257">
        <f t="shared" si="1962"/>
        <v>4</v>
      </c>
      <c r="BD455" s="252">
        <f t="shared" si="1963"/>
        <v>0</v>
      </c>
      <c r="BE455" s="252">
        <f t="shared" si="1964"/>
        <v>0</v>
      </c>
      <c r="BF455" s="252">
        <f t="shared" si="1965"/>
        <v>0</v>
      </c>
      <c r="BG455" s="254">
        <f t="shared" si="1966"/>
        <v>0</v>
      </c>
      <c r="BH455" s="257">
        <f t="shared" si="1967"/>
        <v>4</v>
      </c>
      <c r="BI455" s="259">
        <f t="shared" si="1968"/>
        <v>8</v>
      </c>
      <c r="BJ455" s="252">
        <f t="shared" si="1969"/>
        <v>0</v>
      </c>
      <c r="BK455" s="252">
        <f t="shared" si="1970"/>
        <v>0</v>
      </c>
      <c r="BL455" s="254">
        <f t="shared" si="1971"/>
        <v>0</v>
      </c>
      <c r="BM455" s="260">
        <f t="shared" si="1972"/>
        <v>3</v>
      </c>
      <c r="BN455" s="252">
        <f t="shared" si="1973"/>
        <v>12</v>
      </c>
      <c r="BO455" s="252">
        <f t="shared" si="1974"/>
        <v>0</v>
      </c>
      <c r="BP455" s="252">
        <f t="shared" si="1975"/>
        <v>0</v>
      </c>
      <c r="BQ455" s="254">
        <f t="shared" si="1976"/>
        <v>0</v>
      </c>
      <c r="BR455" s="261">
        <f t="shared" si="1977"/>
        <v>3</v>
      </c>
      <c r="BS455" s="252">
        <f t="shared" si="1978"/>
        <v>0</v>
      </c>
      <c r="BT455" s="252">
        <f t="shared" si="1979"/>
        <v>0</v>
      </c>
      <c r="BU455" s="252">
        <f t="shared" si="1980"/>
        <v>0</v>
      </c>
      <c r="BV455" s="254">
        <f t="shared" si="1981"/>
        <v>0</v>
      </c>
      <c r="BW455" s="261">
        <f t="shared" si="1982"/>
        <v>4</v>
      </c>
      <c r="BX455" s="262">
        <v>83</v>
      </c>
      <c r="BY455" s="262">
        <v>83</v>
      </c>
      <c r="BZ455" s="246" t="e">
        <f t="shared" si="1983"/>
        <v>#VALUE!</v>
      </c>
      <c r="CA455" s="246">
        <f t="shared" si="1984"/>
        <v>20</v>
      </c>
      <c r="CB455" s="246" t="e">
        <f t="shared" si="1985"/>
        <v>#VALUE!</v>
      </c>
      <c r="CC455" s="246" t="e">
        <f t="shared" si="1986"/>
        <v>#VALUE!</v>
      </c>
      <c r="CD455" s="246" t="e">
        <f t="shared" si="1987"/>
        <v>#VALUE!</v>
      </c>
      <c r="CE455" s="246" t="e">
        <f t="shared" si="1988"/>
        <v>#VALUE!</v>
      </c>
      <c r="CF455" s="246" t="e">
        <f t="shared" si="1989"/>
        <v>#VALUE!</v>
      </c>
      <c r="CG455" s="246" t="e">
        <f t="shared" si="1990"/>
        <v>#VALUE!</v>
      </c>
      <c r="CH455" s="246" t="e">
        <f t="shared" si="1991"/>
        <v>#VALUE!</v>
      </c>
      <c r="CI455" s="246" t="e">
        <f t="shared" si="1992"/>
        <v>#VALUE!</v>
      </c>
      <c r="CJ455" s="246" t="e">
        <f t="shared" si="1993"/>
        <v>#VALUE!</v>
      </c>
      <c r="CK455" s="246" t="e">
        <f t="shared" si="1994"/>
        <v>#VALUE!</v>
      </c>
      <c r="CL455" s="246" t="e">
        <f t="shared" si="1995"/>
        <v>#VALUE!</v>
      </c>
      <c r="CM455" s="246" t="e">
        <f t="shared" si="1996"/>
        <v>#VALUE!</v>
      </c>
      <c r="CN455" s="246" t="e">
        <f t="shared" si="1997"/>
        <v>#VALUE!</v>
      </c>
      <c r="CO455" s="263" t="str">
        <f t="shared" si="1998"/>
        <v>2023PEC AI 310</v>
      </c>
      <c r="CP455" s="246" t="e">
        <f t="shared" si="1999"/>
        <v>#VALUE!</v>
      </c>
      <c r="CQ455" s="211"/>
      <c r="CR455" s="246">
        <f t="shared" si="2000"/>
        <v>20</v>
      </c>
      <c r="CS455" s="246" t="e">
        <f t="shared" si="2001"/>
        <v>#VALUE!</v>
      </c>
      <c r="CT455" s="246" t="e">
        <f t="shared" si="2002"/>
        <v>#VALUE!</v>
      </c>
      <c r="CU455" s="246" t="e">
        <f t="shared" si="2003"/>
        <v>#VALUE!</v>
      </c>
      <c r="CV455" s="246" t="e">
        <f t="shared" si="2004"/>
        <v>#VALUE!</v>
      </c>
      <c r="CW455" s="246" t="e">
        <f t="shared" si="2005"/>
        <v>#VALUE!</v>
      </c>
      <c r="CX455" s="246" t="e">
        <f t="shared" si="2006"/>
        <v>#VALUE!</v>
      </c>
      <c r="CY455" s="246" t="e">
        <f t="shared" si="2007"/>
        <v>#VALUE!</v>
      </c>
      <c r="CZ455" s="246" t="e">
        <f t="shared" si="2008"/>
        <v>#VALUE!</v>
      </c>
      <c r="DA455" s="246" t="e">
        <f t="shared" si="2009"/>
        <v>#VALUE!</v>
      </c>
      <c r="DB455" s="246" t="e">
        <f t="shared" si="2010"/>
        <v>#VALUE!</v>
      </c>
      <c r="DC455" s="246" t="e">
        <f t="shared" si="2011"/>
        <v>#VALUE!</v>
      </c>
      <c r="DD455" s="246" t="e">
        <f t="shared" si="2012"/>
        <v>#VALUE!</v>
      </c>
      <c r="DE455" s="212"/>
      <c r="DF455" s="212" t="e">
        <f t="shared" si="2013"/>
        <v>#VALUE!</v>
      </c>
      <c r="DG455" s="212"/>
      <c r="DH455" s="212"/>
      <c r="DI455" s="212"/>
      <c r="DJ455" s="212"/>
      <c r="DK455" s="212"/>
      <c r="DL455" s="212"/>
      <c r="DM455" s="212"/>
      <c r="DN455" s="212"/>
      <c r="DO455" s="212"/>
      <c r="DP455" s="212"/>
      <c r="DQ455" s="212"/>
      <c r="DR455" s="264">
        <f t="shared" si="2014"/>
        <v>83</v>
      </c>
      <c r="DS455" s="241">
        <f t="shared" si="2015"/>
        <v>17</v>
      </c>
      <c r="DT455" s="212">
        <f t="shared" si="2016"/>
        <v>12</v>
      </c>
      <c r="DU455" s="212">
        <f t="shared" si="2017"/>
        <v>12</v>
      </c>
      <c r="DV455" s="212">
        <f t="shared" si="2018"/>
        <v>10</v>
      </c>
      <c r="DW455" s="212">
        <f t="shared" si="2019"/>
        <v>12</v>
      </c>
      <c r="DX455" s="264">
        <f t="shared" si="2020"/>
        <v>8</v>
      </c>
      <c r="DY455" s="265">
        <f t="shared" si="2021"/>
        <v>12</v>
      </c>
      <c r="DZ455" s="212">
        <f t="shared" si="2022"/>
        <v>83</v>
      </c>
      <c r="EA455" s="212">
        <f t="shared" si="2023"/>
        <v>17</v>
      </c>
      <c r="EB455" s="212">
        <f t="shared" si="2024"/>
        <v>12</v>
      </c>
      <c r="EC455" s="212">
        <f t="shared" ref="EC455:ED455" si="3343">IF(ISEVEN($B455),DT455,0)</f>
        <v>0</v>
      </c>
      <c r="ED455" s="212">
        <f t="shared" si="3343"/>
        <v>0</v>
      </c>
      <c r="EE455" s="212">
        <f t="shared" ref="EE455:EF455" si="3344">IF(ISODD($B455),DU455,0)</f>
        <v>12</v>
      </c>
      <c r="EF455" s="212">
        <f t="shared" si="3344"/>
        <v>10</v>
      </c>
      <c r="EG455" s="212">
        <f t="shared" si="2027"/>
        <v>0</v>
      </c>
      <c r="EH455" s="212">
        <f t="shared" si="2028"/>
        <v>12</v>
      </c>
      <c r="EI455" s="212">
        <f t="shared" ref="EI455:EJ455" si="3345">IF(ISEVEN($B455),DW455,0)</f>
        <v>0</v>
      </c>
      <c r="EJ455" s="212">
        <f t="shared" si="3345"/>
        <v>0</v>
      </c>
      <c r="EK455" s="264">
        <f t="shared" ref="EK455:EL455" si="3346">IF(ISODD($B455),DX455,0)</f>
        <v>8</v>
      </c>
      <c r="EL455" s="212">
        <f t="shared" si="3346"/>
        <v>12</v>
      </c>
      <c r="EM455" s="212">
        <f t="shared" si="2031"/>
        <v>0</v>
      </c>
      <c r="EN455" s="212"/>
      <c r="EO455" s="212"/>
      <c r="EP455" s="241">
        <f t="shared" si="2032"/>
        <v>17</v>
      </c>
      <c r="EQ455" s="212">
        <f t="shared" si="2033"/>
        <v>15</v>
      </c>
      <c r="ER455" s="212">
        <f t="shared" si="2034"/>
        <v>15</v>
      </c>
      <c r="ES455" s="212">
        <f t="shared" si="2035"/>
        <v>13</v>
      </c>
      <c r="ET455" s="264">
        <f t="shared" si="2036"/>
        <v>10</v>
      </c>
      <c r="EU455" s="212">
        <f t="shared" si="2037"/>
        <v>13</v>
      </c>
      <c r="EV455" s="212"/>
      <c r="EW455" s="212">
        <f t="shared" si="2038"/>
        <v>83</v>
      </c>
      <c r="EX455" s="212">
        <f t="shared" si="2039"/>
        <v>17</v>
      </c>
      <c r="EY455" s="212">
        <f t="shared" si="2040"/>
        <v>15</v>
      </c>
      <c r="EZ455" s="212">
        <f t="shared" ref="EZ455:FA455" si="3347">IF(ISEVEN($B455),EQ455,0)</f>
        <v>0</v>
      </c>
      <c r="FA455" s="212">
        <f t="shared" si="3347"/>
        <v>0</v>
      </c>
      <c r="FB455" s="212">
        <f t="shared" ref="FB455:FC455" si="3348">IF(ISODD($B455),ER455,0)</f>
        <v>15</v>
      </c>
      <c r="FC455" s="212">
        <f t="shared" si="3348"/>
        <v>13</v>
      </c>
      <c r="FD455" s="212">
        <f t="shared" si="2043"/>
        <v>0</v>
      </c>
      <c r="FE455" s="264">
        <f t="shared" si="2044"/>
        <v>10</v>
      </c>
      <c r="FF455" s="212">
        <f t="shared" ref="FF455:FG455" si="3349">IF(ISEVEN($B455),ET455,0)</f>
        <v>0</v>
      </c>
      <c r="FG455" s="212">
        <f t="shared" si="3349"/>
        <v>0</v>
      </c>
      <c r="FH455" s="212">
        <f t="shared" si="2046"/>
        <v>13</v>
      </c>
      <c r="FI455" s="212">
        <v>0</v>
      </c>
      <c r="FJ455" s="212">
        <v>0</v>
      </c>
      <c r="FK455" s="212"/>
      <c r="FL455" s="212"/>
      <c r="FM455" s="262">
        <v>83</v>
      </c>
    </row>
    <row r="456" spans="1:169" ht="15.75" customHeight="1" x14ac:dyDescent="0.2">
      <c r="A456" s="268">
        <v>443</v>
      </c>
      <c r="B456" s="248">
        <v>213423243446</v>
      </c>
      <c r="C456" s="249" t="s">
        <v>505</v>
      </c>
      <c r="D456" s="250"/>
      <c r="E456" s="251" t="s">
        <v>502</v>
      </c>
      <c r="F456" s="252">
        <f t="shared" si="1913"/>
        <v>2</v>
      </c>
      <c r="G456" s="252">
        <f t="shared" si="1914"/>
        <v>2</v>
      </c>
      <c r="H456" s="252">
        <f t="shared" si="1915"/>
        <v>2</v>
      </c>
      <c r="I456" s="252">
        <f t="shared" si="1916"/>
        <v>2</v>
      </c>
      <c r="J456" s="252">
        <f t="shared" si="1917"/>
        <v>2</v>
      </c>
      <c r="K456" s="252">
        <f t="shared" si="1918"/>
        <v>2</v>
      </c>
      <c r="L456" s="252">
        <f t="shared" si="1919"/>
        <v>0</v>
      </c>
      <c r="M456" s="252">
        <f t="shared" si="1920"/>
        <v>0</v>
      </c>
      <c r="N456" s="252">
        <f t="shared" si="1921"/>
        <v>0</v>
      </c>
      <c r="O456" s="253">
        <f t="shared" si="1922"/>
        <v>0</v>
      </c>
      <c r="P456" s="252">
        <f t="shared" si="1923"/>
        <v>0</v>
      </c>
      <c r="Q456" s="252">
        <f t="shared" si="1924"/>
        <v>0</v>
      </c>
      <c r="R456" s="252">
        <f t="shared" si="1925"/>
        <v>0</v>
      </c>
      <c r="S456" s="254">
        <f t="shared" si="1926"/>
        <v>0</v>
      </c>
      <c r="T456" s="255">
        <f t="shared" si="1927"/>
        <v>4</v>
      </c>
      <c r="U456" s="252">
        <f t="shared" si="1928"/>
        <v>8</v>
      </c>
      <c r="V456" s="252">
        <f t="shared" si="1929"/>
        <v>0</v>
      </c>
      <c r="W456" s="252">
        <f t="shared" si="1930"/>
        <v>0</v>
      </c>
      <c r="X456" s="254">
        <f t="shared" si="1931"/>
        <v>0</v>
      </c>
      <c r="Y456" s="256">
        <f t="shared" si="1932"/>
        <v>3</v>
      </c>
      <c r="Z456" s="252">
        <f t="shared" si="1933"/>
        <v>9</v>
      </c>
      <c r="AA456" s="252">
        <f t="shared" si="1934"/>
        <v>0</v>
      </c>
      <c r="AB456" s="252">
        <f t="shared" si="1935"/>
        <v>0</v>
      </c>
      <c r="AC456" s="254">
        <f t="shared" si="1936"/>
        <v>0</v>
      </c>
      <c r="AD456" s="255">
        <f t="shared" si="1937"/>
        <v>3</v>
      </c>
      <c r="AE456" s="252">
        <f t="shared" si="1938"/>
        <v>0</v>
      </c>
      <c r="AF456" s="252">
        <f t="shared" si="1939"/>
        <v>0</v>
      </c>
      <c r="AG456" s="252">
        <f t="shared" si="1940"/>
        <v>0</v>
      </c>
      <c r="AH456" s="254">
        <f t="shared" si="1941"/>
        <v>0</v>
      </c>
      <c r="AI456" s="257">
        <f t="shared" si="1942"/>
        <v>4</v>
      </c>
      <c r="AJ456" s="252">
        <f t="shared" si="1943"/>
        <v>0</v>
      </c>
      <c r="AK456" s="252">
        <f t="shared" si="1944"/>
        <v>0</v>
      </c>
      <c r="AL456" s="252">
        <f t="shared" si="1945"/>
        <v>0</v>
      </c>
      <c r="AM456" s="254">
        <f t="shared" si="1946"/>
        <v>0</v>
      </c>
      <c r="AN456" s="257">
        <f t="shared" si="1947"/>
        <v>4</v>
      </c>
      <c r="AO456" s="252">
        <f t="shared" si="1948"/>
        <v>9</v>
      </c>
      <c r="AP456" s="252">
        <f t="shared" si="1949"/>
        <v>0</v>
      </c>
      <c r="AQ456" s="252">
        <f t="shared" si="1950"/>
        <v>0</v>
      </c>
      <c r="AR456" s="254">
        <f t="shared" si="1951"/>
        <v>0</v>
      </c>
      <c r="AS456" s="257">
        <f t="shared" si="1952"/>
        <v>3</v>
      </c>
      <c r="AT456" s="252">
        <f t="shared" si="1953"/>
        <v>0</v>
      </c>
      <c r="AU456" s="252">
        <f t="shared" si="1954"/>
        <v>0</v>
      </c>
      <c r="AV456" s="252">
        <f t="shared" si="1955"/>
        <v>0</v>
      </c>
      <c r="AW456" s="254">
        <f t="shared" si="1956"/>
        <v>0</v>
      </c>
      <c r="AX456" s="258">
        <f t="shared" si="1957"/>
        <v>4</v>
      </c>
      <c r="AY456" s="252">
        <f t="shared" si="1958"/>
        <v>9</v>
      </c>
      <c r="AZ456" s="252">
        <f t="shared" si="1959"/>
        <v>0</v>
      </c>
      <c r="BA456" s="252">
        <f t="shared" si="1960"/>
        <v>0</v>
      </c>
      <c r="BB456" s="254">
        <f t="shared" si="1961"/>
        <v>0</v>
      </c>
      <c r="BC456" s="257">
        <f t="shared" si="1962"/>
        <v>3</v>
      </c>
      <c r="BD456" s="259">
        <f t="shared" si="1963"/>
        <v>2</v>
      </c>
      <c r="BE456" s="252">
        <f t="shared" si="1964"/>
        <v>0</v>
      </c>
      <c r="BF456" s="252">
        <f t="shared" si="1965"/>
        <v>0</v>
      </c>
      <c r="BG456" s="254">
        <f t="shared" si="1966"/>
        <v>0</v>
      </c>
      <c r="BH456" s="257">
        <f t="shared" si="1967"/>
        <v>3</v>
      </c>
      <c r="BI456" s="252">
        <f t="shared" si="1968"/>
        <v>0</v>
      </c>
      <c r="BJ456" s="252">
        <f t="shared" si="1969"/>
        <v>0</v>
      </c>
      <c r="BK456" s="252">
        <f t="shared" si="1970"/>
        <v>0</v>
      </c>
      <c r="BL456" s="254">
        <f t="shared" si="1971"/>
        <v>0</v>
      </c>
      <c r="BM456" s="260">
        <f t="shared" si="1972"/>
        <v>4</v>
      </c>
      <c r="BN456" s="252">
        <f t="shared" si="1973"/>
        <v>0</v>
      </c>
      <c r="BO456" s="252">
        <f t="shared" si="1974"/>
        <v>0</v>
      </c>
      <c r="BP456" s="252">
        <f t="shared" si="1975"/>
        <v>0</v>
      </c>
      <c r="BQ456" s="254">
        <f t="shared" si="1976"/>
        <v>0</v>
      </c>
      <c r="BR456" s="261">
        <f t="shared" si="1977"/>
        <v>4</v>
      </c>
      <c r="BS456" s="252">
        <f t="shared" si="1978"/>
        <v>9</v>
      </c>
      <c r="BT456" s="252">
        <f t="shared" si="1979"/>
        <v>0</v>
      </c>
      <c r="BU456" s="252">
        <f t="shared" si="1980"/>
        <v>0</v>
      </c>
      <c r="BV456" s="254">
        <f t="shared" si="1981"/>
        <v>0</v>
      </c>
      <c r="BW456" s="261">
        <f t="shared" si="1982"/>
        <v>3</v>
      </c>
      <c r="BX456" s="262">
        <v>58</v>
      </c>
      <c r="BY456" s="262">
        <v>58</v>
      </c>
      <c r="BZ456" s="246" t="e">
        <f t="shared" si="1983"/>
        <v>#VALUE!</v>
      </c>
      <c r="CA456" s="246">
        <f t="shared" si="1984"/>
        <v>20</v>
      </c>
      <c r="CB456" s="246" t="e">
        <f t="shared" si="1985"/>
        <v>#VALUE!</v>
      </c>
      <c r="CC456" s="246" t="e">
        <f t="shared" si="1986"/>
        <v>#VALUE!</v>
      </c>
      <c r="CD456" s="246" t="e">
        <f t="shared" si="1987"/>
        <v>#VALUE!</v>
      </c>
      <c r="CE456" s="246" t="e">
        <f t="shared" si="1988"/>
        <v>#VALUE!</v>
      </c>
      <c r="CF456" s="246" t="e">
        <f t="shared" si="1989"/>
        <v>#VALUE!</v>
      </c>
      <c r="CG456" s="246" t="e">
        <f t="shared" si="1990"/>
        <v>#VALUE!</v>
      </c>
      <c r="CH456" s="246" t="e">
        <f t="shared" si="1991"/>
        <v>#VALUE!</v>
      </c>
      <c r="CI456" s="246" t="e">
        <f t="shared" si="1992"/>
        <v>#VALUE!</v>
      </c>
      <c r="CJ456" s="246" t="e">
        <f t="shared" si="1993"/>
        <v>#VALUE!</v>
      </c>
      <c r="CK456" s="246" t="e">
        <f t="shared" si="1994"/>
        <v>#VALUE!</v>
      </c>
      <c r="CL456" s="246" t="e">
        <f t="shared" si="1995"/>
        <v>#VALUE!</v>
      </c>
      <c r="CM456" s="246" t="e">
        <f t="shared" si="1996"/>
        <v>#VALUE!</v>
      </c>
      <c r="CN456" s="246" t="e">
        <f t="shared" si="1997"/>
        <v>#VALUE!</v>
      </c>
      <c r="CO456" s="263" t="str">
        <f t="shared" si="1998"/>
        <v>2023PEC AI 313</v>
      </c>
      <c r="CP456" s="246" t="e">
        <f t="shared" si="1999"/>
        <v>#VALUE!</v>
      </c>
      <c r="CQ456" s="211"/>
      <c r="CR456" s="246">
        <f t="shared" si="2000"/>
        <v>20</v>
      </c>
      <c r="CS456" s="246" t="e">
        <f t="shared" si="2001"/>
        <v>#VALUE!</v>
      </c>
      <c r="CT456" s="246" t="e">
        <f t="shared" si="2002"/>
        <v>#VALUE!</v>
      </c>
      <c r="CU456" s="246" t="e">
        <f t="shared" si="2003"/>
        <v>#VALUE!</v>
      </c>
      <c r="CV456" s="246" t="e">
        <f t="shared" si="2004"/>
        <v>#VALUE!</v>
      </c>
      <c r="CW456" s="246" t="e">
        <f t="shared" si="2005"/>
        <v>#VALUE!</v>
      </c>
      <c r="CX456" s="246" t="e">
        <f t="shared" si="2006"/>
        <v>#VALUE!</v>
      </c>
      <c r="CY456" s="246" t="e">
        <f t="shared" si="2007"/>
        <v>#VALUE!</v>
      </c>
      <c r="CZ456" s="246" t="e">
        <f t="shared" si="2008"/>
        <v>#VALUE!</v>
      </c>
      <c r="DA456" s="246" t="e">
        <f t="shared" si="2009"/>
        <v>#VALUE!</v>
      </c>
      <c r="DB456" s="246" t="e">
        <f t="shared" si="2010"/>
        <v>#VALUE!</v>
      </c>
      <c r="DC456" s="246" t="e">
        <f t="shared" si="2011"/>
        <v>#VALUE!</v>
      </c>
      <c r="DD456" s="246" t="e">
        <f t="shared" si="2012"/>
        <v>#VALUE!</v>
      </c>
      <c r="DE456" s="212"/>
      <c r="DF456" s="212" t="e">
        <f t="shared" si="2013"/>
        <v>#VALUE!</v>
      </c>
      <c r="DG456" s="212"/>
      <c r="DH456" s="212"/>
      <c r="DI456" s="212"/>
      <c r="DJ456" s="212"/>
      <c r="DK456" s="212"/>
      <c r="DL456" s="212"/>
      <c r="DM456" s="212"/>
      <c r="DN456" s="212"/>
      <c r="DO456" s="212"/>
      <c r="DP456" s="212"/>
      <c r="DQ456" s="212"/>
      <c r="DR456" s="264">
        <f t="shared" si="2014"/>
        <v>58</v>
      </c>
      <c r="DS456" s="241">
        <f t="shared" si="2015"/>
        <v>12</v>
      </c>
      <c r="DT456" s="212">
        <f t="shared" si="2016"/>
        <v>8</v>
      </c>
      <c r="DU456" s="212">
        <f t="shared" si="2017"/>
        <v>9</v>
      </c>
      <c r="DV456" s="212">
        <f t="shared" si="2018"/>
        <v>9</v>
      </c>
      <c r="DW456" s="212">
        <f t="shared" si="2019"/>
        <v>9</v>
      </c>
      <c r="DX456" s="264">
        <f t="shared" si="2020"/>
        <v>2</v>
      </c>
      <c r="DY456" s="265">
        <f t="shared" si="2021"/>
        <v>9</v>
      </c>
      <c r="DZ456" s="212">
        <f t="shared" si="2022"/>
        <v>58</v>
      </c>
      <c r="EA456" s="212">
        <f t="shared" si="2023"/>
        <v>12</v>
      </c>
      <c r="EB456" s="212">
        <f t="shared" si="2024"/>
        <v>0</v>
      </c>
      <c r="EC456" s="212">
        <f t="shared" ref="EC456:ED456" si="3350">IF(ISEVEN($B456),DT456,0)</f>
        <v>8</v>
      </c>
      <c r="ED456" s="212">
        <f t="shared" si="3350"/>
        <v>9</v>
      </c>
      <c r="EE456" s="212">
        <f t="shared" ref="EE456:EF456" si="3351">IF(ISODD($B456),DU456,0)</f>
        <v>0</v>
      </c>
      <c r="EF456" s="212">
        <f t="shared" si="3351"/>
        <v>0</v>
      </c>
      <c r="EG456" s="212">
        <f t="shared" si="2027"/>
        <v>9</v>
      </c>
      <c r="EH456" s="212">
        <f t="shared" si="2028"/>
        <v>0</v>
      </c>
      <c r="EI456" s="212">
        <f t="shared" ref="EI456:EJ456" si="3352">IF(ISEVEN($B456),DW456,0)</f>
        <v>9</v>
      </c>
      <c r="EJ456" s="264">
        <f t="shared" si="3352"/>
        <v>2</v>
      </c>
      <c r="EK456" s="212">
        <f t="shared" ref="EK456:EL456" si="3353">IF(ISODD($B456),DX456,0)</f>
        <v>0</v>
      </c>
      <c r="EL456" s="212">
        <f t="shared" si="3353"/>
        <v>0</v>
      </c>
      <c r="EM456" s="212">
        <f t="shared" si="2031"/>
        <v>9</v>
      </c>
      <c r="EN456" s="212"/>
      <c r="EO456" s="212"/>
      <c r="EP456" s="241">
        <f t="shared" si="2032"/>
        <v>12</v>
      </c>
      <c r="EQ456" s="212">
        <f t="shared" si="2033"/>
        <v>10</v>
      </c>
      <c r="ER456" s="212">
        <f t="shared" si="2034"/>
        <v>10</v>
      </c>
      <c r="ES456" s="212">
        <f t="shared" si="2035"/>
        <v>10</v>
      </c>
      <c r="ET456" s="264">
        <f t="shared" si="2036"/>
        <v>7</v>
      </c>
      <c r="EU456" s="212">
        <f t="shared" si="2037"/>
        <v>9</v>
      </c>
      <c r="EV456" s="212"/>
      <c r="EW456" s="212">
        <f t="shared" si="2038"/>
        <v>58</v>
      </c>
      <c r="EX456" s="212">
        <f t="shared" si="2039"/>
        <v>12</v>
      </c>
      <c r="EY456" s="212">
        <f t="shared" si="2040"/>
        <v>0</v>
      </c>
      <c r="EZ456" s="212">
        <f t="shared" ref="EZ456:FA456" si="3354">IF(ISEVEN($B456),EQ456,0)</f>
        <v>10</v>
      </c>
      <c r="FA456" s="212">
        <f t="shared" si="3354"/>
        <v>10</v>
      </c>
      <c r="FB456" s="212">
        <f t="shared" ref="FB456:FC456" si="3355">IF(ISODD($B456),ER456,0)</f>
        <v>0</v>
      </c>
      <c r="FC456" s="212">
        <f t="shared" si="3355"/>
        <v>0</v>
      </c>
      <c r="FD456" s="212">
        <f t="shared" si="2043"/>
        <v>10</v>
      </c>
      <c r="FE456" s="212">
        <f t="shared" si="2044"/>
        <v>0</v>
      </c>
      <c r="FF456" s="264">
        <f t="shared" ref="FF456:FG456" si="3356">IF(ISEVEN($B456),ET456,0)</f>
        <v>7</v>
      </c>
      <c r="FG456" s="212">
        <f t="shared" si="3356"/>
        <v>9</v>
      </c>
      <c r="FH456" s="212">
        <f t="shared" si="2046"/>
        <v>0</v>
      </c>
      <c r="FI456" s="212">
        <v>0</v>
      </c>
      <c r="FJ456" s="212">
        <v>0</v>
      </c>
      <c r="FK456" s="212"/>
      <c r="FL456" s="212"/>
      <c r="FM456" s="262">
        <v>58</v>
      </c>
    </row>
    <row r="457" spans="1:169" ht="15.75" customHeight="1" x14ac:dyDescent="0.2">
      <c r="A457" s="247">
        <v>444</v>
      </c>
      <c r="B457" s="248">
        <v>213423243448</v>
      </c>
      <c r="C457" s="249" t="s">
        <v>507</v>
      </c>
      <c r="D457" s="250"/>
      <c r="E457" s="251" t="s">
        <v>504</v>
      </c>
      <c r="F457" s="252">
        <f t="shared" si="1913"/>
        <v>2</v>
      </c>
      <c r="G457" s="252">
        <f t="shared" si="1914"/>
        <v>2</v>
      </c>
      <c r="H457" s="252">
        <f t="shared" si="1915"/>
        <v>2</v>
      </c>
      <c r="I457" s="252">
        <f t="shared" si="1916"/>
        <v>2</v>
      </c>
      <c r="J457" s="252">
        <f t="shared" si="1917"/>
        <v>2</v>
      </c>
      <c r="K457" s="252">
        <f t="shared" si="1918"/>
        <v>2</v>
      </c>
      <c r="L457" s="252">
        <f t="shared" si="1919"/>
        <v>2</v>
      </c>
      <c r="M457" s="252">
        <f t="shared" si="1920"/>
        <v>2</v>
      </c>
      <c r="N457" s="252">
        <f t="shared" si="1921"/>
        <v>1</v>
      </c>
      <c r="O457" s="253">
        <f t="shared" si="1922"/>
        <v>0</v>
      </c>
      <c r="P457" s="252">
        <f t="shared" si="1923"/>
        <v>0</v>
      </c>
      <c r="Q457" s="252">
        <f t="shared" si="1924"/>
        <v>0</v>
      </c>
      <c r="R457" s="252">
        <f t="shared" si="1925"/>
        <v>0</v>
      </c>
      <c r="S457" s="254">
        <f t="shared" si="1926"/>
        <v>0</v>
      </c>
      <c r="T457" s="255">
        <f t="shared" si="1927"/>
        <v>4</v>
      </c>
      <c r="U457" s="252">
        <f t="shared" si="1928"/>
        <v>12</v>
      </c>
      <c r="V457" s="252">
        <f t="shared" si="1929"/>
        <v>0</v>
      </c>
      <c r="W457" s="252">
        <f t="shared" si="1930"/>
        <v>0</v>
      </c>
      <c r="X457" s="254">
        <f t="shared" si="1931"/>
        <v>0</v>
      </c>
      <c r="Y457" s="256">
        <f t="shared" si="1932"/>
        <v>3</v>
      </c>
      <c r="Z457" s="252">
        <f t="shared" si="1933"/>
        <v>12</v>
      </c>
      <c r="AA457" s="252">
        <f t="shared" si="1934"/>
        <v>0</v>
      </c>
      <c r="AB457" s="252">
        <f t="shared" si="1935"/>
        <v>0</v>
      </c>
      <c r="AC457" s="254">
        <f t="shared" si="1936"/>
        <v>0</v>
      </c>
      <c r="AD457" s="255">
        <f t="shared" si="1937"/>
        <v>3</v>
      </c>
      <c r="AE457" s="252">
        <f t="shared" si="1938"/>
        <v>0</v>
      </c>
      <c r="AF457" s="252">
        <f t="shared" si="1939"/>
        <v>0</v>
      </c>
      <c r="AG457" s="252">
        <f t="shared" si="1940"/>
        <v>0</v>
      </c>
      <c r="AH457" s="254">
        <f t="shared" si="1941"/>
        <v>0</v>
      </c>
      <c r="AI457" s="257">
        <f t="shared" si="1942"/>
        <v>4</v>
      </c>
      <c r="AJ457" s="252">
        <f t="shared" si="1943"/>
        <v>0</v>
      </c>
      <c r="AK457" s="252">
        <f t="shared" si="1944"/>
        <v>0</v>
      </c>
      <c r="AL457" s="252">
        <f t="shared" si="1945"/>
        <v>0</v>
      </c>
      <c r="AM457" s="254">
        <f t="shared" si="1946"/>
        <v>0</v>
      </c>
      <c r="AN457" s="257">
        <f t="shared" si="1947"/>
        <v>4</v>
      </c>
      <c r="AO457" s="252">
        <f t="shared" si="1948"/>
        <v>12</v>
      </c>
      <c r="AP457" s="252">
        <f t="shared" si="1949"/>
        <v>0</v>
      </c>
      <c r="AQ457" s="252">
        <f t="shared" si="1950"/>
        <v>0</v>
      </c>
      <c r="AR457" s="254">
        <f t="shared" si="1951"/>
        <v>0</v>
      </c>
      <c r="AS457" s="257">
        <f t="shared" si="1952"/>
        <v>3</v>
      </c>
      <c r="AT457" s="252">
        <f t="shared" si="1953"/>
        <v>0</v>
      </c>
      <c r="AU457" s="252">
        <f t="shared" si="1954"/>
        <v>0</v>
      </c>
      <c r="AV457" s="252">
        <f t="shared" si="1955"/>
        <v>0</v>
      </c>
      <c r="AW457" s="254">
        <f t="shared" si="1956"/>
        <v>0</v>
      </c>
      <c r="AX457" s="258">
        <f t="shared" si="1957"/>
        <v>4</v>
      </c>
      <c r="AY457" s="252">
        <f t="shared" si="1958"/>
        <v>12</v>
      </c>
      <c r="AZ457" s="252">
        <f t="shared" si="1959"/>
        <v>0</v>
      </c>
      <c r="BA457" s="252">
        <f t="shared" si="1960"/>
        <v>0</v>
      </c>
      <c r="BB457" s="254">
        <f t="shared" si="1961"/>
        <v>0</v>
      </c>
      <c r="BC457" s="257">
        <f t="shared" si="1962"/>
        <v>3</v>
      </c>
      <c r="BD457" s="259">
        <f t="shared" si="1963"/>
        <v>7</v>
      </c>
      <c r="BE457" s="252">
        <f t="shared" si="1964"/>
        <v>0</v>
      </c>
      <c r="BF457" s="252">
        <f t="shared" si="1965"/>
        <v>0</v>
      </c>
      <c r="BG457" s="254">
        <f t="shared" si="1966"/>
        <v>0</v>
      </c>
      <c r="BH457" s="257">
        <f t="shared" si="1967"/>
        <v>3</v>
      </c>
      <c r="BI457" s="252">
        <f t="shared" si="1968"/>
        <v>0</v>
      </c>
      <c r="BJ457" s="252">
        <f t="shared" si="1969"/>
        <v>0</v>
      </c>
      <c r="BK457" s="252">
        <f t="shared" si="1970"/>
        <v>0</v>
      </c>
      <c r="BL457" s="254">
        <f t="shared" si="1971"/>
        <v>0</v>
      </c>
      <c r="BM457" s="260">
        <f t="shared" si="1972"/>
        <v>4</v>
      </c>
      <c r="BN457" s="252">
        <f t="shared" si="1973"/>
        <v>0</v>
      </c>
      <c r="BO457" s="252">
        <f t="shared" si="1974"/>
        <v>0</v>
      </c>
      <c r="BP457" s="252">
        <f t="shared" si="1975"/>
        <v>0</v>
      </c>
      <c r="BQ457" s="254">
        <f t="shared" si="1976"/>
        <v>0</v>
      </c>
      <c r="BR457" s="261">
        <f t="shared" si="1977"/>
        <v>4</v>
      </c>
      <c r="BS457" s="252">
        <f t="shared" si="1978"/>
        <v>13</v>
      </c>
      <c r="BT457" s="252">
        <f t="shared" si="1979"/>
        <v>0</v>
      </c>
      <c r="BU457" s="252">
        <f t="shared" si="1980"/>
        <v>0</v>
      </c>
      <c r="BV457" s="254">
        <f t="shared" si="1981"/>
        <v>0</v>
      </c>
      <c r="BW457" s="261">
        <f t="shared" si="1982"/>
        <v>3</v>
      </c>
      <c r="BX457" s="262">
        <v>85</v>
      </c>
      <c r="BY457" s="262">
        <v>85</v>
      </c>
      <c r="BZ457" s="246" t="e">
        <f t="shared" si="1983"/>
        <v>#VALUE!</v>
      </c>
      <c r="CA457" s="246">
        <f t="shared" si="1984"/>
        <v>16</v>
      </c>
      <c r="CB457" s="246" t="e">
        <f t="shared" si="1985"/>
        <v>#VALUE!</v>
      </c>
      <c r="CC457" s="246" t="e">
        <f t="shared" si="1986"/>
        <v>#VALUE!</v>
      </c>
      <c r="CD457" s="246" t="e">
        <f t="shared" si="1987"/>
        <v>#VALUE!</v>
      </c>
      <c r="CE457" s="246" t="e">
        <f t="shared" si="1988"/>
        <v>#VALUE!</v>
      </c>
      <c r="CF457" s="246" t="e">
        <f t="shared" si="1989"/>
        <v>#VALUE!</v>
      </c>
      <c r="CG457" s="246" t="e">
        <f t="shared" si="1990"/>
        <v>#VALUE!</v>
      </c>
      <c r="CH457" s="246" t="e">
        <f t="shared" si="1991"/>
        <v>#VALUE!</v>
      </c>
      <c r="CI457" s="246" t="e">
        <f t="shared" si="1992"/>
        <v>#VALUE!</v>
      </c>
      <c r="CJ457" s="246" t="e">
        <f t="shared" si="1993"/>
        <v>#VALUE!</v>
      </c>
      <c r="CK457" s="246" t="e">
        <f t="shared" si="1994"/>
        <v>#VALUE!</v>
      </c>
      <c r="CL457" s="246" t="e">
        <f t="shared" si="1995"/>
        <v>#VALUE!</v>
      </c>
      <c r="CM457" s="246" t="e">
        <f t="shared" si="1996"/>
        <v>#VALUE!</v>
      </c>
      <c r="CN457" s="246" t="e">
        <f t="shared" si="1997"/>
        <v>#VALUE!</v>
      </c>
      <c r="CO457" s="263" t="str">
        <f t="shared" si="1998"/>
        <v>2023PEC AI 314</v>
      </c>
      <c r="CP457" s="246" t="e">
        <f t="shared" si="1999"/>
        <v>#VALUE!</v>
      </c>
      <c r="CQ457" s="211"/>
      <c r="CR457" s="246">
        <f t="shared" si="2000"/>
        <v>15</v>
      </c>
      <c r="CS457" s="246" t="e">
        <f t="shared" si="2001"/>
        <v>#VALUE!</v>
      </c>
      <c r="CT457" s="246" t="e">
        <f t="shared" si="2002"/>
        <v>#VALUE!</v>
      </c>
      <c r="CU457" s="246" t="e">
        <f t="shared" si="2003"/>
        <v>#VALUE!</v>
      </c>
      <c r="CV457" s="246" t="e">
        <f t="shared" si="2004"/>
        <v>#VALUE!</v>
      </c>
      <c r="CW457" s="246" t="e">
        <f t="shared" si="2005"/>
        <v>#VALUE!</v>
      </c>
      <c r="CX457" s="246" t="e">
        <f t="shared" si="2006"/>
        <v>#VALUE!</v>
      </c>
      <c r="CY457" s="246" t="e">
        <f t="shared" si="2007"/>
        <v>#VALUE!</v>
      </c>
      <c r="CZ457" s="246" t="e">
        <f t="shared" si="2008"/>
        <v>#VALUE!</v>
      </c>
      <c r="DA457" s="246" t="e">
        <f t="shared" si="2009"/>
        <v>#VALUE!</v>
      </c>
      <c r="DB457" s="246" t="e">
        <f t="shared" si="2010"/>
        <v>#VALUE!</v>
      </c>
      <c r="DC457" s="246" t="e">
        <f t="shared" si="2011"/>
        <v>#VALUE!</v>
      </c>
      <c r="DD457" s="246" t="e">
        <f t="shared" si="2012"/>
        <v>#VALUE!</v>
      </c>
      <c r="DE457" s="212"/>
      <c r="DF457" s="212" t="e">
        <f t="shared" si="2013"/>
        <v>#VALUE!</v>
      </c>
      <c r="DG457" s="212"/>
      <c r="DH457" s="212"/>
      <c r="DI457" s="212"/>
      <c r="DJ457" s="212"/>
      <c r="DK457" s="212"/>
      <c r="DL457" s="212"/>
      <c r="DM457" s="212"/>
      <c r="DN457" s="212"/>
      <c r="DO457" s="212"/>
      <c r="DP457" s="212"/>
      <c r="DQ457" s="212"/>
      <c r="DR457" s="264">
        <f t="shared" si="2014"/>
        <v>85</v>
      </c>
      <c r="DS457" s="241">
        <f t="shared" si="2015"/>
        <v>17</v>
      </c>
      <c r="DT457" s="212">
        <f t="shared" si="2016"/>
        <v>12</v>
      </c>
      <c r="DU457" s="212">
        <f t="shared" si="2017"/>
        <v>12</v>
      </c>
      <c r="DV457" s="212">
        <f t="shared" si="2018"/>
        <v>12</v>
      </c>
      <c r="DW457" s="212">
        <f t="shared" si="2019"/>
        <v>12</v>
      </c>
      <c r="DX457" s="264">
        <f t="shared" si="2020"/>
        <v>7</v>
      </c>
      <c r="DY457" s="265">
        <f t="shared" si="2021"/>
        <v>13</v>
      </c>
      <c r="DZ457" s="212">
        <f t="shared" si="2022"/>
        <v>85</v>
      </c>
      <c r="EA457" s="212">
        <f t="shared" si="2023"/>
        <v>17</v>
      </c>
      <c r="EB457" s="212">
        <f t="shared" si="2024"/>
        <v>0</v>
      </c>
      <c r="EC457" s="212">
        <f t="shared" ref="EC457:ED457" si="3357">IF(ISEVEN($B457),DT457,0)</f>
        <v>12</v>
      </c>
      <c r="ED457" s="212">
        <f t="shared" si="3357"/>
        <v>12</v>
      </c>
      <c r="EE457" s="212">
        <f t="shared" ref="EE457:EF457" si="3358">IF(ISODD($B457),DU457,0)</f>
        <v>0</v>
      </c>
      <c r="EF457" s="212">
        <f t="shared" si="3358"/>
        <v>0</v>
      </c>
      <c r="EG457" s="212">
        <f t="shared" si="2027"/>
        <v>12</v>
      </c>
      <c r="EH457" s="212">
        <f t="shared" si="2028"/>
        <v>0</v>
      </c>
      <c r="EI457" s="212">
        <f t="shared" ref="EI457:EJ457" si="3359">IF(ISEVEN($B457),DW457,0)</f>
        <v>12</v>
      </c>
      <c r="EJ457" s="264">
        <f t="shared" si="3359"/>
        <v>7</v>
      </c>
      <c r="EK457" s="212">
        <f t="shared" ref="EK457:EL457" si="3360">IF(ISODD($B457),DX457,0)</f>
        <v>0</v>
      </c>
      <c r="EL457" s="212">
        <f t="shared" si="3360"/>
        <v>0</v>
      </c>
      <c r="EM457" s="212">
        <f t="shared" si="2031"/>
        <v>13</v>
      </c>
      <c r="EN457" s="212"/>
      <c r="EO457" s="212"/>
      <c r="EP457" s="241">
        <f t="shared" si="2032"/>
        <v>17</v>
      </c>
      <c r="EQ457" s="212">
        <f t="shared" si="2033"/>
        <v>14</v>
      </c>
      <c r="ER457" s="212">
        <f t="shared" si="2034"/>
        <v>15</v>
      </c>
      <c r="ES457" s="212">
        <f t="shared" si="2035"/>
        <v>15</v>
      </c>
      <c r="ET457" s="264">
        <f t="shared" si="2036"/>
        <v>10</v>
      </c>
      <c r="EU457" s="212">
        <f t="shared" si="2037"/>
        <v>14</v>
      </c>
      <c r="EV457" s="212"/>
      <c r="EW457" s="212">
        <f t="shared" si="2038"/>
        <v>85</v>
      </c>
      <c r="EX457" s="212">
        <f t="shared" si="2039"/>
        <v>17</v>
      </c>
      <c r="EY457" s="212">
        <f t="shared" si="2040"/>
        <v>0</v>
      </c>
      <c r="EZ457" s="212">
        <f t="shared" ref="EZ457:FA457" si="3361">IF(ISEVEN($B457),EQ457,0)</f>
        <v>14</v>
      </c>
      <c r="FA457" s="212">
        <f t="shared" si="3361"/>
        <v>15</v>
      </c>
      <c r="FB457" s="212">
        <f t="shared" ref="FB457:FC457" si="3362">IF(ISODD($B457),ER457,0)</f>
        <v>0</v>
      </c>
      <c r="FC457" s="212">
        <f t="shared" si="3362"/>
        <v>0</v>
      </c>
      <c r="FD457" s="212">
        <f t="shared" si="2043"/>
        <v>15</v>
      </c>
      <c r="FE457" s="212">
        <f t="shared" si="2044"/>
        <v>0</v>
      </c>
      <c r="FF457" s="264">
        <f t="shared" ref="FF457:FG457" si="3363">IF(ISEVEN($B457),ET457,0)</f>
        <v>10</v>
      </c>
      <c r="FG457" s="212">
        <f t="shared" si="3363"/>
        <v>14</v>
      </c>
      <c r="FH457" s="212">
        <f t="shared" si="2046"/>
        <v>0</v>
      </c>
      <c r="FI457" s="212">
        <v>0</v>
      </c>
      <c r="FJ457" s="212">
        <v>0</v>
      </c>
      <c r="FK457" s="212"/>
      <c r="FL457" s="212"/>
      <c r="FM457" s="262">
        <v>85</v>
      </c>
    </row>
    <row r="458" spans="1:169" ht="15.75" customHeight="1" x14ac:dyDescent="0.2">
      <c r="A458" s="268">
        <v>445</v>
      </c>
      <c r="B458" s="248">
        <v>213423243448</v>
      </c>
      <c r="C458" s="249" t="s">
        <v>511</v>
      </c>
      <c r="D458" s="250"/>
      <c r="E458" s="251" t="s">
        <v>506</v>
      </c>
      <c r="F458" s="252">
        <f t="shared" si="1913"/>
        <v>2</v>
      </c>
      <c r="G458" s="252">
        <f t="shared" si="1914"/>
        <v>2</v>
      </c>
      <c r="H458" s="252">
        <f t="shared" si="1915"/>
        <v>2</v>
      </c>
      <c r="I458" s="252">
        <f t="shared" si="1916"/>
        <v>2</v>
      </c>
      <c r="J458" s="252">
        <f t="shared" si="1917"/>
        <v>2</v>
      </c>
      <c r="K458" s="252">
        <f t="shared" si="1918"/>
        <v>2</v>
      </c>
      <c r="L458" s="252">
        <f t="shared" si="1919"/>
        <v>2</v>
      </c>
      <c r="M458" s="252">
        <f t="shared" si="1920"/>
        <v>2</v>
      </c>
      <c r="N458" s="252">
        <f t="shared" si="1921"/>
        <v>0</v>
      </c>
      <c r="O458" s="253">
        <f t="shared" si="1922"/>
        <v>0</v>
      </c>
      <c r="P458" s="252">
        <f t="shared" si="1923"/>
        <v>0</v>
      </c>
      <c r="Q458" s="252">
        <f t="shared" si="1924"/>
        <v>0</v>
      </c>
      <c r="R458" s="252">
        <f t="shared" si="1925"/>
        <v>0</v>
      </c>
      <c r="S458" s="254">
        <f t="shared" si="1926"/>
        <v>0</v>
      </c>
      <c r="T458" s="255">
        <f t="shared" si="1927"/>
        <v>4</v>
      </c>
      <c r="U458" s="252">
        <f t="shared" si="1928"/>
        <v>11</v>
      </c>
      <c r="V458" s="252">
        <f t="shared" si="1929"/>
        <v>0</v>
      </c>
      <c r="W458" s="252">
        <f t="shared" si="1930"/>
        <v>0</v>
      </c>
      <c r="X458" s="254">
        <f t="shared" si="1931"/>
        <v>0</v>
      </c>
      <c r="Y458" s="256">
        <f t="shared" si="1932"/>
        <v>3</v>
      </c>
      <c r="Z458" s="252">
        <f t="shared" si="1933"/>
        <v>12</v>
      </c>
      <c r="AA458" s="252">
        <f t="shared" si="1934"/>
        <v>0</v>
      </c>
      <c r="AB458" s="252">
        <f t="shared" si="1935"/>
        <v>0</v>
      </c>
      <c r="AC458" s="254">
        <f t="shared" si="1936"/>
        <v>0</v>
      </c>
      <c r="AD458" s="255">
        <f t="shared" si="1937"/>
        <v>3</v>
      </c>
      <c r="AE458" s="252">
        <f t="shared" si="1938"/>
        <v>0</v>
      </c>
      <c r="AF458" s="252">
        <f t="shared" si="1939"/>
        <v>0</v>
      </c>
      <c r="AG458" s="252">
        <f t="shared" si="1940"/>
        <v>0</v>
      </c>
      <c r="AH458" s="254">
        <f t="shared" si="1941"/>
        <v>0</v>
      </c>
      <c r="AI458" s="257">
        <f t="shared" si="1942"/>
        <v>4</v>
      </c>
      <c r="AJ458" s="252">
        <f t="shared" si="1943"/>
        <v>0</v>
      </c>
      <c r="AK458" s="252">
        <f t="shared" si="1944"/>
        <v>0</v>
      </c>
      <c r="AL458" s="252">
        <f t="shared" si="1945"/>
        <v>0</v>
      </c>
      <c r="AM458" s="254">
        <f t="shared" si="1946"/>
        <v>0</v>
      </c>
      <c r="AN458" s="257">
        <f t="shared" si="1947"/>
        <v>4</v>
      </c>
      <c r="AO458" s="252">
        <f t="shared" si="1948"/>
        <v>12</v>
      </c>
      <c r="AP458" s="252">
        <f t="shared" si="1949"/>
        <v>0</v>
      </c>
      <c r="AQ458" s="252">
        <f t="shared" si="1950"/>
        <v>0</v>
      </c>
      <c r="AR458" s="254">
        <f t="shared" si="1951"/>
        <v>0</v>
      </c>
      <c r="AS458" s="257">
        <f t="shared" si="1952"/>
        <v>3</v>
      </c>
      <c r="AT458" s="252">
        <f t="shared" si="1953"/>
        <v>0</v>
      </c>
      <c r="AU458" s="252">
        <f t="shared" si="1954"/>
        <v>0</v>
      </c>
      <c r="AV458" s="252">
        <f t="shared" si="1955"/>
        <v>0</v>
      </c>
      <c r="AW458" s="254">
        <f t="shared" si="1956"/>
        <v>0</v>
      </c>
      <c r="AX458" s="258">
        <f t="shared" si="1957"/>
        <v>4</v>
      </c>
      <c r="AY458" s="252">
        <f t="shared" si="1958"/>
        <v>12</v>
      </c>
      <c r="AZ458" s="252">
        <f t="shared" si="1959"/>
        <v>0</v>
      </c>
      <c r="BA458" s="252">
        <f t="shared" si="1960"/>
        <v>0</v>
      </c>
      <c r="BB458" s="254">
        <f t="shared" si="1961"/>
        <v>0</v>
      </c>
      <c r="BC458" s="257">
        <f t="shared" si="1962"/>
        <v>3</v>
      </c>
      <c r="BD458" s="259">
        <f t="shared" si="1963"/>
        <v>5</v>
      </c>
      <c r="BE458" s="252">
        <f t="shared" si="1964"/>
        <v>0</v>
      </c>
      <c r="BF458" s="252">
        <f t="shared" si="1965"/>
        <v>0</v>
      </c>
      <c r="BG458" s="254">
        <f t="shared" si="1966"/>
        <v>0</v>
      </c>
      <c r="BH458" s="257">
        <f t="shared" si="1967"/>
        <v>3</v>
      </c>
      <c r="BI458" s="252">
        <f t="shared" si="1968"/>
        <v>0</v>
      </c>
      <c r="BJ458" s="252">
        <f t="shared" si="1969"/>
        <v>0</v>
      </c>
      <c r="BK458" s="252">
        <f t="shared" si="1970"/>
        <v>0</v>
      </c>
      <c r="BL458" s="254">
        <f t="shared" si="1971"/>
        <v>0</v>
      </c>
      <c r="BM458" s="260">
        <f t="shared" si="1972"/>
        <v>4</v>
      </c>
      <c r="BN458" s="252">
        <f t="shared" si="1973"/>
        <v>0</v>
      </c>
      <c r="BO458" s="252">
        <f t="shared" si="1974"/>
        <v>0</v>
      </c>
      <c r="BP458" s="252">
        <f t="shared" si="1975"/>
        <v>0</v>
      </c>
      <c r="BQ458" s="254">
        <f t="shared" si="1976"/>
        <v>0</v>
      </c>
      <c r="BR458" s="261">
        <f t="shared" si="1977"/>
        <v>4</v>
      </c>
      <c r="BS458" s="252">
        <f t="shared" si="1978"/>
        <v>12</v>
      </c>
      <c r="BT458" s="252">
        <f t="shared" si="1979"/>
        <v>0</v>
      </c>
      <c r="BU458" s="252">
        <f t="shared" si="1980"/>
        <v>0</v>
      </c>
      <c r="BV458" s="254">
        <f t="shared" si="1981"/>
        <v>0</v>
      </c>
      <c r="BW458" s="261">
        <f t="shared" si="1982"/>
        <v>3</v>
      </c>
      <c r="BX458" s="262">
        <v>80</v>
      </c>
      <c r="BY458" s="262">
        <v>80</v>
      </c>
      <c r="BZ458" s="246" t="e">
        <f t="shared" si="1983"/>
        <v>#VALUE!</v>
      </c>
      <c r="CA458" s="246">
        <f t="shared" si="1984"/>
        <v>14</v>
      </c>
      <c r="CB458" s="246" t="e">
        <f t="shared" si="1985"/>
        <v>#VALUE!</v>
      </c>
      <c r="CC458" s="246" t="e">
        <f t="shared" si="1986"/>
        <v>#VALUE!</v>
      </c>
      <c r="CD458" s="246" t="e">
        <f t="shared" si="1987"/>
        <v>#VALUE!</v>
      </c>
      <c r="CE458" s="246" t="e">
        <f t="shared" si="1988"/>
        <v>#VALUE!</v>
      </c>
      <c r="CF458" s="246" t="e">
        <f t="shared" si="1989"/>
        <v>#VALUE!</v>
      </c>
      <c r="CG458" s="246" t="e">
        <f t="shared" si="1990"/>
        <v>#VALUE!</v>
      </c>
      <c r="CH458" s="246" t="e">
        <f t="shared" si="1991"/>
        <v>#VALUE!</v>
      </c>
      <c r="CI458" s="246" t="e">
        <f t="shared" si="1992"/>
        <v>#VALUE!</v>
      </c>
      <c r="CJ458" s="246" t="e">
        <f t="shared" si="1993"/>
        <v>#VALUE!</v>
      </c>
      <c r="CK458" s="246" t="e">
        <f t="shared" si="1994"/>
        <v>#VALUE!</v>
      </c>
      <c r="CL458" s="246" t="e">
        <f t="shared" si="1995"/>
        <v>#VALUE!</v>
      </c>
      <c r="CM458" s="246" t="e">
        <f t="shared" si="1996"/>
        <v>#VALUE!</v>
      </c>
      <c r="CN458" s="246" t="e">
        <f t="shared" si="1997"/>
        <v>#VALUE!</v>
      </c>
      <c r="CO458" s="263" t="str">
        <f t="shared" si="1998"/>
        <v>2023PEC AI 316</v>
      </c>
      <c r="CP458" s="246" t="e">
        <f t="shared" si="1999"/>
        <v>#VALUE!</v>
      </c>
      <c r="CQ458" s="211"/>
      <c r="CR458" s="246">
        <f t="shared" si="2000"/>
        <v>13</v>
      </c>
      <c r="CS458" s="246" t="e">
        <f t="shared" si="2001"/>
        <v>#VALUE!</v>
      </c>
      <c r="CT458" s="246" t="e">
        <f t="shared" si="2002"/>
        <v>#VALUE!</v>
      </c>
      <c r="CU458" s="246" t="e">
        <f t="shared" si="2003"/>
        <v>#VALUE!</v>
      </c>
      <c r="CV458" s="246" t="e">
        <f t="shared" si="2004"/>
        <v>#VALUE!</v>
      </c>
      <c r="CW458" s="246" t="e">
        <f t="shared" si="2005"/>
        <v>#VALUE!</v>
      </c>
      <c r="CX458" s="246" t="e">
        <f t="shared" si="2006"/>
        <v>#VALUE!</v>
      </c>
      <c r="CY458" s="246" t="e">
        <f t="shared" si="2007"/>
        <v>#VALUE!</v>
      </c>
      <c r="CZ458" s="246" t="e">
        <f t="shared" si="2008"/>
        <v>#VALUE!</v>
      </c>
      <c r="DA458" s="246" t="e">
        <f t="shared" si="2009"/>
        <v>#VALUE!</v>
      </c>
      <c r="DB458" s="246" t="e">
        <f t="shared" si="2010"/>
        <v>#VALUE!</v>
      </c>
      <c r="DC458" s="246" t="e">
        <f t="shared" si="2011"/>
        <v>#VALUE!</v>
      </c>
      <c r="DD458" s="246" t="e">
        <f t="shared" si="2012"/>
        <v>#VALUE!</v>
      </c>
      <c r="DE458" s="212"/>
      <c r="DF458" s="212" t="e">
        <f t="shared" si="2013"/>
        <v>#VALUE!</v>
      </c>
      <c r="DG458" s="212"/>
      <c r="DH458" s="212"/>
      <c r="DI458" s="212"/>
      <c r="DJ458" s="212"/>
      <c r="DK458" s="212"/>
      <c r="DL458" s="212"/>
      <c r="DM458" s="212"/>
      <c r="DN458" s="212"/>
      <c r="DO458" s="212"/>
      <c r="DP458" s="212"/>
      <c r="DQ458" s="212"/>
      <c r="DR458" s="264">
        <f t="shared" si="2014"/>
        <v>80</v>
      </c>
      <c r="DS458" s="241">
        <f t="shared" si="2015"/>
        <v>16</v>
      </c>
      <c r="DT458" s="212">
        <f t="shared" si="2016"/>
        <v>11</v>
      </c>
      <c r="DU458" s="212">
        <f t="shared" si="2017"/>
        <v>12</v>
      </c>
      <c r="DV458" s="212">
        <f t="shared" si="2018"/>
        <v>12</v>
      </c>
      <c r="DW458" s="212">
        <f t="shared" si="2019"/>
        <v>12</v>
      </c>
      <c r="DX458" s="264">
        <f t="shared" si="2020"/>
        <v>5</v>
      </c>
      <c r="DY458" s="265">
        <f t="shared" si="2021"/>
        <v>12</v>
      </c>
      <c r="DZ458" s="212">
        <f t="shared" si="2022"/>
        <v>80</v>
      </c>
      <c r="EA458" s="212">
        <f t="shared" si="2023"/>
        <v>16</v>
      </c>
      <c r="EB458" s="212">
        <f t="shared" si="2024"/>
        <v>0</v>
      </c>
      <c r="EC458" s="212">
        <f t="shared" ref="EC458:ED458" si="3364">IF(ISEVEN($B458),DT458,0)</f>
        <v>11</v>
      </c>
      <c r="ED458" s="212">
        <f t="shared" si="3364"/>
        <v>12</v>
      </c>
      <c r="EE458" s="212">
        <f t="shared" ref="EE458:EF458" si="3365">IF(ISODD($B458),DU458,0)</f>
        <v>0</v>
      </c>
      <c r="EF458" s="212">
        <f t="shared" si="3365"/>
        <v>0</v>
      </c>
      <c r="EG458" s="212">
        <f t="shared" si="2027"/>
        <v>12</v>
      </c>
      <c r="EH458" s="212">
        <f t="shared" si="2028"/>
        <v>0</v>
      </c>
      <c r="EI458" s="212">
        <f t="shared" ref="EI458:EJ458" si="3366">IF(ISEVEN($B458),DW458,0)</f>
        <v>12</v>
      </c>
      <c r="EJ458" s="264">
        <f t="shared" si="3366"/>
        <v>5</v>
      </c>
      <c r="EK458" s="212">
        <f t="shared" ref="EK458:EL458" si="3367">IF(ISODD($B458),DX458,0)</f>
        <v>0</v>
      </c>
      <c r="EL458" s="212">
        <f t="shared" si="3367"/>
        <v>0</v>
      </c>
      <c r="EM458" s="212">
        <f t="shared" si="2031"/>
        <v>12</v>
      </c>
      <c r="EN458" s="212"/>
      <c r="EO458" s="212"/>
      <c r="EP458" s="241">
        <f t="shared" si="2032"/>
        <v>16</v>
      </c>
      <c r="EQ458" s="212">
        <f t="shared" si="2033"/>
        <v>13</v>
      </c>
      <c r="ER458" s="212">
        <f t="shared" si="2034"/>
        <v>14</v>
      </c>
      <c r="ES458" s="212">
        <f t="shared" si="2035"/>
        <v>14</v>
      </c>
      <c r="ET458" s="264">
        <f t="shared" si="2036"/>
        <v>10</v>
      </c>
      <c r="EU458" s="212">
        <f t="shared" si="2037"/>
        <v>13</v>
      </c>
      <c r="EV458" s="212"/>
      <c r="EW458" s="212">
        <f t="shared" si="2038"/>
        <v>80</v>
      </c>
      <c r="EX458" s="212">
        <f t="shared" si="2039"/>
        <v>16</v>
      </c>
      <c r="EY458" s="212">
        <f t="shared" si="2040"/>
        <v>0</v>
      </c>
      <c r="EZ458" s="212">
        <f t="shared" ref="EZ458:FA458" si="3368">IF(ISEVEN($B458),EQ458,0)</f>
        <v>13</v>
      </c>
      <c r="FA458" s="212">
        <f t="shared" si="3368"/>
        <v>14</v>
      </c>
      <c r="FB458" s="212">
        <f t="shared" ref="FB458:FC458" si="3369">IF(ISODD($B458),ER458,0)</f>
        <v>0</v>
      </c>
      <c r="FC458" s="212">
        <f t="shared" si="3369"/>
        <v>0</v>
      </c>
      <c r="FD458" s="212">
        <f t="shared" si="2043"/>
        <v>14</v>
      </c>
      <c r="FE458" s="212">
        <f t="shared" si="2044"/>
        <v>0</v>
      </c>
      <c r="FF458" s="264">
        <f t="shared" ref="FF458:FG458" si="3370">IF(ISEVEN($B458),ET458,0)</f>
        <v>10</v>
      </c>
      <c r="FG458" s="212">
        <f t="shared" si="3370"/>
        <v>13</v>
      </c>
      <c r="FH458" s="212">
        <f t="shared" si="2046"/>
        <v>0</v>
      </c>
      <c r="FI458" s="212">
        <v>0</v>
      </c>
      <c r="FJ458" s="212">
        <v>0</v>
      </c>
      <c r="FK458" s="212"/>
      <c r="FL458" s="212"/>
      <c r="FM458" s="262">
        <v>80</v>
      </c>
    </row>
    <row r="459" spans="1:169" ht="15.75" customHeight="1" x14ac:dyDescent="0.2">
      <c r="A459" s="247">
        <v>446</v>
      </c>
      <c r="B459" s="248">
        <v>213423243449</v>
      </c>
      <c r="C459" s="249" t="s">
        <v>507</v>
      </c>
      <c r="D459" s="250"/>
      <c r="E459" s="251" t="s">
        <v>508</v>
      </c>
      <c r="F459" s="252">
        <f t="shared" si="1913"/>
        <v>2</v>
      </c>
      <c r="G459" s="252">
        <f t="shared" si="1914"/>
        <v>2</v>
      </c>
      <c r="H459" s="252">
        <f t="shared" si="1915"/>
        <v>2</v>
      </c>
      <c r="I459" s="252">
        <f t="shared" si="1916"/>
        <v>2</v>
      </c>
      <c r="J459" s="252">
        <f t="shared" si="1917"/>
        <v>2</v>
      </c>
      <c r="K459" s="252">
        <f t="shared" si="1918"/>
        <v>2</v>
      </c>
      <c r="L459" s="252">
        <f t="shared" si="1919"/>
        <v>2</v>
      </c>
      <c r="M459" s="252">
        <f t="shared" si="1920"/>
        <v>0</v>
      </c>
      <c r="N459" s="252">
        <f t="shared" si="1921"/>
        <v>0</v>
      </c>
      <c r="O459" s="253">
        <f t="shared" si="1922"/>
        <v>0</v>
      </c>
      <c r="P459" s="252">
        <f t="shared" si="1923"/>
        <v>10</v>
      </c>
      <c r="Q459" s="252">
        <f t="shared" si="1924"/>
        <v>0</v>
      </c>
      <c r="R459" s="252">
        <f t="shared" si="1925"/>
        <v>0</v>
      </c>
      <c r="S459" s="254">
        <f t="shared" si="1926"/>
        <v>0</v>
      </c>
      <c r="T459" s="255">
        <f t="shared" si="1927"/>
        <v>3</v>
      </c>
      <c r="U459" s="252">
        <f t="shared" si="1928"/>
        <v>0</v>
      </c>
      <c r="V459" s="252">
        <f t="shared" si="1929"/>
        <v>0</v>
      </c>
      <c r="W459" s="252">
        <f t="shared" si="1930"/>
        <v>0</v>
      </c>
      <c r="X459" s="254">
        <f t="shared" si="1931"/>
        <v>0</v>
      </c>
      <c r="Y459" s="256">
        <f t="shared" si="1932"/>
        <v>4</v>
      </c>
      <c r="Z459" s="252">
        <f t="shared" si="1933"/>
        <v>0</v>
      </c>
      <c r="AA459" s="252">
        <f t="shared" si="1934"/>
        <v>0</v>
      </c>
      <c r="AB459" s="252">
        <f t="shared" si="1935"/>
        <v>0</v>
      </c>
      <c r="AC459" s="254">
        <f t="shared" si="1936"/>
        <v>0</v>
      </c>
      <c r="AD459" s="255">
        <f t="shared" si="1937"/>
        <v>4</v>
      </c>
      <c r="AE459" s="252">
        <f t="shared" si="1938"/>
        <v>10</v>
      </c>
      <c r="AF459" s="252">
        <f t="shared" si="1939"/>
        <v>0</v>
      </c>
      <c r="AG459" s="252">
        <f t="shared" si="1940"/>
        <v>0</v>
      </c>
      <c r="AH459" s="254">
        <f t="shared" si="1941"/>
        <v>0</v>
      </c>
      <c r="AI459" s="257">
        <f t="shared" si="1942"/>
        <v>3</v>
      </c>
      <c r="AJ459" s="252">
        <f t="shared" si="1943"/>
        <v>9</v>
      </c>
      <c r="AK459" s="252">
        <f t="shared" si="1944"/>
        <v>0</v>
      </c>
      <c r="AL459" s="252">
        <f t="shared" si="1945"/>
        <v>0</v>
      </c>
      <c r="AM459" s="254">
        <f t="shared" si="1946"/>
        <v>0</v>
      </c>
      <c r="AN459" s="257">
        <f t="shared" si="1947"/>
        <v>3</v>
      </c>
      <c r="AO459" s="252">
        <f t="shared" si="1948"/>
        <v>0</v>
      </c>
      <c r="AP459" s="252">
        <f t="shared" si="1949"/>
        <v>0</v>
      </c>
      <c r="AQ459" s="252">
        <f t="shared" si="1950"/>
        <v>0</v>
      </c>
      <c r="AR459" s="254">
        <f t="shared" si="1951"/>
        <v>0</v>
      </c>
      <c r="AS459" s="257">
        <f t="shared" si="1952"/>
        <v>4</v>
      </c>
      <c r="AT459" s="252">
        <f t="shared" si="1953"/>
        <v>10</v>
      </c>
      <c r="AU459" s="252">
        <f t="shared" si="1954"/>
        <v>0</v>
      </c>
      <c r="AV459" s="252">
        <f t="shared" si="1955"/>
        <v>0</v>
      </c>
      <c r="AW459" s="254">
        <f t="shared" si="1956"/>
        <v>0</v>
      </c>
      <c r="AX459" s="258">
        <f t="shared" si="1957"/>
        <v>3</v>
      </c>
      <c r="AY459" s="252">
        <f t="shared" si="1958"/>
        <v>0</v>
      </c>
      <c r="AZ459" s="252">
        <f t="shared" si="1959"/>
        <v>0</v>
      </c>
      <c r="BA459" s="252">
        <f t="shared" si="1960"/>
        <v>0</v>
      </c>
      <c r="BB459" s="254">
        <f t="shared" si="1961"/>
        <v>0</v>
      </c>
      <c r="BC459" s="257">
        <f t="shared" si="1962"/>
        <v>4</v>
      </c>
      <c r="BD459" s="252">
        <f t="shared" si="1963"/>
        <v>0</v>
      </c>
      <c r="BE459" s="252">
        <f t="shared" si="1964"/>
        <v>0</v>
      </c>
      <c r="BF459" s="252">
        <f t="shared" si="1965"/>
        <v>0</v>
      </c>
      <c r="BG459" s="254">
        <f t="shared" si="1966"/>
        <v>0</v>
      </c>
      <c r="BH459" s="257">
        <f t="shared" si="1967"/>
        <v>4</v>
      </c>
      <c r="BI459" s="259">
        <f t="shared" si="1968"/>
        <v>6</v>
      </c>
      <c r="BJ459" s="252">
        <f t="shared" si="1969"/>
        <v>0</v>
      </c>
      <c r="BK459" s="252">
        <f t="shared" si="1970"/>
        <v>0</v>
      </c>
      <c r="BL459" s="254">
        <f t="shared" si="1971"/>
        <v>0</v>
      </c>
      <c r="BM459" s="260">
        <f t="shared" si="1972"/>
        <v>3</v>
      </c>
      <c r="BN459" s="252">
        <f t="shared" si="1973"/>
        <v>10</v>
      </c>
      <c r="BO459" s="252">
        <f t="shared" si="1974"/>
        <v>0</v>
      </c>
      <c r="BP459" s="252">
        <f t="shared" si="1975"/>
        <v>0</v>
      </c>
      <c r="BQ459" s="254">
        <f t="shared" si="1976"/>
        <v>0</v>
      </c>
      <c r="BR459" s="261">
        <f t="shared" si="1977"/>
        <v>3</v>
      </c>
      <c r="BS459" s="252">
        <f t="shared" si="1978"/>
        <v>0</v>
      </c>
      <c r="BT459" s="252">
        <f t="shared" si="1979"/>
        <v>0</v>
      </c>
      <c r="BU459" s="252">
        <f t="shared" si="1980"/>
        <v>0</v>
      </c>
      <c r="BV459" s="254">
        <f t="shared" si="1981"/>
        <v>0</v>
      </c>
      <c r="BW459" s="261">
        <f t="shared" si="1982"/>
        <v>4</v>
      </c>
      <c r="BX459" s="262">
        <v>69</v>
      </c>
      <c r="BY459" s="262">
        <v>69</v>
      </c>
      <c r="BZ459" s="246" t="e">
        <f t="shared" si="1983"/>
        <v>#VALUE!</v>
      </c>
      <c r="CA459" s="246">
        <f t="shared" si="1984"/>
        <v>20</v>
      </c>
      <c r="CB459" s="246" t="e">
        <f t="shared" si="1985"/>
        <v>#VALUE!</v>
      </c>
      <c r="CC459" s="246" t="e">
        <f t="shared" si="1986"/>
        <v>#VALUE!</v>
      </c>
      <c r="CD459" s="246" t="e">
        <f t="shared" si="1987"/>
        <v>#VALUE!</v>
      </c>
      <c r="CE459" s="246" t="e">
        <f t="shared" si="1988"/>
        <v>#VALUE!</v>
      </c>
      <c r="CF459" s="246" t="e">
        <f t="shared" si="1989"/>
        <v>#VALUE!</v>
      </c>
      <c r="CG459" s="246" t="e">
        <f t="shared" si="1990"/>
        <v>#VALUE!</v>
      </c>
      <c r="CH459" s="246" t="e">
        <f t="shared" si="1991"/>
        <v>#VALUE!</v>
      </c>
      <c r="CI459" s="246" t="e">
        <f t="shared" si="1992"/>
        <v>#VALUE!</v>
      </c>
      <c r="CJ459" s="246" t="e">
        <f t="shared" si="1993"/>
        <v>#VALUE!</v>
      </c>
      <c r="CK459" s="246" t="e">
        <f t="shared" si="1994"/>
        <v>#VALUE!</v>
      </c>
      <c r="CL459" s="246" t="e">
        <f t="shared" si="1995"/>
        <v>#VALUE!</v>
      </c>
      <c r="CM459" s="246" t="e">
        <f t="shared" si="1996"/>
        <v>#VALUE!</v>
      </c>
      <c r="CN459" s="246" t="e">
        <f t="shared" si="1997"/>
        <v>#VALUE!</v>
      </c>
      <c r="CO459" s="263" t="str">
        <f t="shared" si="1998"/>
        <v>2023PEC AI 314</v>
      </c>
      <c r="CP459" s="246" t="e">
        <f t="shared" si="1999"/>
        <v>#VALUE!</v>
      </c>
      <c r="CQ459" s="211"/>
      <c r="CR459" s="246">
        <f t="shared" si="2000"/>
        <v>20</v>
      </c>
      <c r="CS459" s="246" t="e">
        <f t="shared" si="2001"/>
        <v>#VALUE!</v>
      </c>
      <c r="CT459" s="246" t="e">
        <f t="shared" si="2002"/>
        <v>#VALUE!</v>
      </c>
      <c r="CU459" s="246" t="e">
        <f t="shared" si="2003"/>
        <v>#VALUE!</v>
      </c>
      <c r="CV459" s="246" t="e">
        <f t="shared" si="2004"/>
        <v>#VALUE!</v>
      </c>
      <c r="CW459" s="246" t="e">
        <f t="shared" si="2005"/>
        <v>#VALUE!</v>
      </c>
      <c r="CX459" s="246" t="e">
        <f t="shared" si="2006"/>
        <v>#VALUE!</v>
      </c>
      <c r="CY459" s="246" t="e">
        <f t="shared" si="2007"/>
        <v>#VALUE!</v>
      </c>
      <c r="CZ459" s="246" t="e">
        <f t="shared" si="2008"/>
        <v>#VALUE!</v>
      </c>
      <c r="DA459" s="246" t="e">
        <f t="shared" si="2009"/>
        <v>#VALUE!</v>
      </c>
      <c r="DB459" s="246" t="e">
        <f t="shared" si="2010"/>
        <v>#VALUE!</v>
      </c>
      <c r="DC459" s="246" t="e">
        <f t="shared" si="2011"/>
        <v>#VALUE!</v>
      </c>
      <c r="DD459" s="246" t="e">
        <f t="shared" si="2012"/>
        <v>#VALUE!</v>
      </c>
      <c r="DE459" s="212"/>
      <c r="DF459" s="212" t="e">
        <f t="shared" si="2013"/>
        <v>#VALUE!</v>
      </c>
      <c r="DG459" s="212"/>
      <c r="DH459" s="212"/>
      <c r="DI459" s="212"/>
      <c r="DJ459" s="212"/>
      <c r="DK459" s="212"/>
      <c r="DL459" s="212"/>
      <c r="DM459" s="212"/>
      <c r="DN459" s="212"/>
      <c r="DO459" s="212"/>
      <c r="DP459" s="212"/>
      <c r="DQ459" s="212"/>
      <c r="DR459" s="264">
        <f t="shared" si="2014"/>
        <v>69</v>
      </c>
      <c r="DS459" s="241">
        <f t="shared" si="2015"/>
        <v>14</v>
      </c>
      <c r="DT459" s="212">
        <f t="shared" si="2016"/>
        <v>10</v>
      </c>
      <c r="DU459" s="212">
        <f t="shared" si="2017"/>
        <v>10</v>
      </c>
      <c r="DV459" s="212">
        <f t="shared" si="2018"/>
        <v>9</v>
      </c>
      <c r="DW459" s="212">
        <f t="shared" si="2019"/>
        <v>10</v>
      </c>
      <c r="DX459" s="264">
        <f t="shared" si="2020"/>
        <v>6</v>
      </c>
      <c r="DY459" s="265">
        <f t="shared" si="2021"/>
        <v>10</v>
      </c>
      <c r="DZ459" s="212">
        <f t="shared" si="2022"/>
        <v>69</v>
      </c>
      <c r="EA459" s="212">
        <f t="shared" si="2023"/>
        <v>14</v>
      </c>
      <c r="EB459" s="212">
        <f t="shared" si="2024"/>
        <v>10</v>
      </c>
      <c r="EC459" s="212">
        <f t="shared" ref="EC459:ED459" si="3371">IF(ISEVEN($B459),DT459,0)</f>
        <v>0</v>
      </c>
      <c r="ED459" s="212">
        <f t="shared" si="3371"/>
        <v>0</v>
      </c>
      <c r="EE459" s="212">
        <f t="shared" ref="EE459:EF459" si="3372">IF(ISODD($B459),DU459,0)</f>
        <v>10</v>
      </c>
      <c r="EF459" s="212">
        <f t="shared" si="3372"/>
        <v>9</v>
      </c>
      <c r="EG459" s="212">
        <f t="shared" si="2027"/>
        <v>0</v>
      </c>
      <c r="EH459" s="212">
        <f t="shared" si="2028"/>
        <v>10</v>
      </c>
      <c r="EI459" s="212">
        <f t="shared" ref="EI459:EJ459" si="3373">IF(ISEVEN($B459),DW459,0)</f>
        <v>0</v>
      </c>
      <c r="EJ459" s="212">
        <f t="shared" si="3373"/>
        <v>0</v>
      </c>
      <c r="EK459" s="264">
        <f t="shared" ref="EK459:EL459" si="3374">IF(ISODD($B459),DX459,0)</f>
        <v>6</v>
      </c>
      <c r="EL459" s="212">
        <f t="shared" si="3374"/>
        <v>10</v>
      </c>
      <c r="EM459" s="212">
        <f t="shared" si="2031"/>
        <v>0</v>
      </c>
      <c r="EN459" s="212"/>
      <c r="EO459" s="212"/>
      <c r="EP459" s="241">
        <f t="shared" si="2032"/>
        <v>14</v>
      </c>
      <c r="EQ459" s="212">
        <f t="shared" si="2033"/>
        <v>12</v>
      </c>
      <c r="ER459" s="212">
        <f t="shared" si="2034"/>
        <v>12</v>
      </c>
      <c r="ES459" s="212">
        <f t="shared" si="2035"/>
        <v>11</v>
      </c>
      <c r="ET459" s="264">
        <f t="shared" si="2036"/>
        <v>9</v>
      </c>
      <c r="EU459" s="212">
        <f t="shared" si="2037"/>
        <v>11</v>
      </c>
      <c r="EV459" s="212"/>
      <c r="EW459" s="212">
        <f t="shared" si="2038"/>
        <v>69</v>
      </c>
      <c r="EX459" s="212">
        <f t="shared" si="2039"/>
        <v>14</v>
      </c>
      <c r="EY459" s="212">
        <f t="shared" si="2040"/>
        <v>12</v>
      </c>
      <c r="EZ459" s="212">
        <f t="shared" ref="EZ459:FA459" si="3375">IF(ISEVEN($B459),EQ459,0)</f>
        <v>0</v>
      </c>
      <c r="FA459" s="212">
        <f t="shared" si="3375"/>
        <v>0</v>
      </c>
      <c r="FB459" s="212">
        <f t="shared" ref="FB459:FC459" si="3376">IF(ISODD($B459),ER459,0)</f>
        <v>12</v>
      </c>
      <c r="FC459" s="212">
        <f t="shared" si="3376"/>
        <v>11</v>
      </c>
      <c r="FD459" s="212">
        <f t="shared" si="2043"/>
        <v>0</v>
      </c>
      <c r="FE459" s="264">
        <f t="shared" si="2044"/>
        <v>9</v>
      </c>
      <c r="FF459" s="212">
        <f t="shared" ref="FF459:FG459" si="3377">IF(ISEVEN($B459),ET459,0)</f>
        <v>0</v>
      </c>
      <c r="FG459" s="212">
        <f t="shared" si="3377"/>
        <v>0</v>
      </c>
      <c r="FH459" s="212">
        <f t="shared" si="2046"/>
        <v>11</v>
      </c>
      <c r="FI459" s="212">
        <v>0</v>
      </c>
      <c r="FJ459" s="212">
        <v>0</v>
      </c>
      <c r="FK459" s="212"/>
      <c r="FL459" s="212"/>
      <c r="FM459" s="262">
        <v>69</v>
      </c>
    </row>
    <row r="460" spans="1:169" ht="15.75" customHeight="1" x14ac:dyDescent="0.2">
      <c r="A460" s="268">
        <v>448</v>
      </c>
      <c r="B460" s="266">
        <v>213423243450</v>
      </c>
      <c r="C460" s="266" t="s">
        <v>409</v>
      </c>
      <c r="D460" s="250"/>
      <c r="E460" s="267" t="s">
        <v>410</v>
      </c>
      <c r="F460" s="252">
        <f t="shared" si="1913"/>
        <v>2</v>
      </c>
      <c r="G460" s="252">
        <f t="shared" si="1914"/>
        <v>2</v>
      </c>
      <c r="H460" s="252">
        <f t="shared" si="1915"/>
        <v>2</v>
      </c>
      <c r="I460" s="252">
        <f t="shared" si="1916"/>
        <v>2</v>
      </c>
      <c r="J460" s="252">
        <f t="shared" si="1917"/>
        <v>2</v>
      </c>
      <c r="K460" s="252">
        <f t="shared" si="1918"/>
        <v>2</v>
      </c>
      <c r="L460" s="252">
        <f t="shared" si="1919"/>
        <v>2</v>
      </c>
      <c r="M460" s="252">
        <f t="shared" si="1920"/>
        <v>2</v>
      </c>
      <c r="N460" s="252">
        <f t="shared" si="1921"/>
        <v>1</v>
      </c>
      <c r="O460" s="253">
        <f t="shared" si="1922"/>
        <v>0</v>
      </c>
      <c r="P460" s="252">
        <f t="shared" si="1923"/>
        <v>0</v>
      </c>
      <c r="Q460" s="252">
        <f t="shared" si="1924"/>
        <v>0</v>
      </c>
      <c r="R460" s="252">
        <f t="shared" si="1925"/>
        <v>0</v>
      </c>
      <c r="S460" s="254">
        <f t="shared" si="1926"/>
        <v>0</v>
      </c>
      <c r="T460" s="255">
        <f t="shared" si="1927"/>
        <v>4</v>
      </c>
      <c r="U460" s="252">
        <f t="shared" si="1928"/>
        <v>11</v>
      </c>
      <c r="V460" s="252">
        <f t="shared" si="1929"/>
        <v>0</v>
      </c>
      <c r="W460" s="252">
        <f t="shared" si="1930"/>
        <v>0</v>
      </c>
      <c r="X460" s="254">
        <f t="shared" si="1931"/>
        <v>0</v>
      </c>
      <c r="Y460" s="256">
        <f t="shared" si="1932"/>
        <v>3</v>
      </c>
      <c r="Z460" s="252">
        <f t="shared" si="1933"/>
        <v>12</v>
      </c>
      <c r="AA460" s="252">
        <f t="shared" si="1934"/>
        <v>0</v>
      </c>
      <c r="AB460" s="252">
        <f t="shared" si="1935"/>
        <v>0</v>
      </c>
      <c r="AC460" s="254">
        <f t="shared" si="1936"/>
        <v>0</v>
      </c>
      <c r="AD460" s="255">
        <f t="shared" si="1937"/>
        <v>3</v>
      </c>
      <c r="AE460" s="252">
        <f t="shared" si="1938"/>
        <v>0</v>
      </c>
      <c r="AF460" s="252">
        <f t="shared" si="1939"/>
        <v>0</v>
      </c>
      <c r="AG460" s="252">
        <f t="shared" si="1940"/>
        <v>0</v>
      </c>
      <c r="AH460" s="254">
        <f t="shared" si="1941"/>
        <v>0</v>
      </c>
      <c r="AI460" s="257">
        <f t="shared" si="1942"/>
        <v>4</v>
      </c>
      <c r="AJ460" s="252">
        <f t="shared" si="1943"/>
        <v>0</v>
      </c>
      <c r="AK460" s="252">
        <f t="shared" si="1944"/>
        <v>0</v>
      </c>
      <c r="AL460" s="252">
        <f t="shared" si="1945"/>
        <v>0</v>
      </c>
      <c r="AM460" s="254">
        <f t="shared" si="1946"/>
        <v>0</v>
      </c>
      <c r="AN460" s="257">
        <f t="shared" si="1947"/>
        <v>4</v>
      </c>
      <c r="AO460" s="252">
        <f t="shared" si="1948"/>
        <v>12</v>
      </c>
      <c r="AP460" s="252">
        <f t="shared" si="1949"/>
        <v>0</v>
      </c>
      <c r="AQ460" s="252">
        <f t="shared" si="1950"/>
        <v>0</v>
      </c>
      <c r="AR460" s="254">
        <f t="shared" si="1951"/>
        <v>0</v>
      </c>
      <c r="AS460" s="257">
        <f t="shared" si="1952"/>
        <v>3</v>
      </c>
      <c r="AT460" s="252">
        <f t="shared" si="1953"/>
        <v>0</v>
      </c>
      <c r="AU460" s="252">
        <f t="shared" si="1954"/>
        <v>0</v>
      </c>
      <c r="AV460" s="252">
        <f t="shared" si="1955"/>
        <v>0</v>
      </c>
      <c r="AW460" s="254">
        <f t="shared" si="1956"/>
        <v>0</v>
      </c>
      <c r="AX460" s="258">
        <f t="shared" si="1957"/>
        <v>4</v>
      </c>
      <c r="AY460" s="252">
        <f t="shared" si="1958"/>
        <v>12</v>
      </c>
      <c r="AZ460" s="252">
        <f t="shared" si="1959"/>
        <v>0</v>
      </c>
      <c r="BA460" s="252">
        <f t="shared" si="1960"/>
        <v>0</v>
      </c>
      <c r="BB460" s="254">
        <f t="shared" si="1961"/>
        <v>0</v>
      </c>
      <c r="BC460" s="257">
        <f t="shared" si="1962"/>
        <v>3</v>
      </c>
      <c r="BD460" s="259">
        <f t="shared" si="1963"/>
        <v>7</v>
      </c>
      <c r="BE460" s="252">
        <f t="shared" si="1964"/>
        <v>0</v>
      </c>
      <c r="BF460" s="252">
        <f t="shared" si="1965"/>
        <v>0</v>
      </c>
      <c r="BG460" s="254">
        <f t="shared" si="1966"/>
        <v>0</v>
      </c>
      <c r="BH460" s="257">
        <f t="shared" si="1967"/>
        <v>3</v>
      </c>
      <c r="BI460" s="252">
        <f t="shared" si="1968"/>
        <v>0</v>
      </c>
      <c r="BJ460" s="252">
        <f t="shared" si="1969"/>
        <v>0</v>
      </c>
      <c r="BK460" s="252">
        <f t="shared" si="1970"/>
        <v>0</v>
      </c>
      <c r="BL460" s="254">
        <f t="shared" si="1971"/>
        <v>0</v>
      </c>
      <c r="BM460" s="260">
        <f t="shared" si="1972"/>
        <v>4</v>
      </c>
      <c r="BN460" s="252">
        <f t="shared" si="1973"/>
        <v>0</v>
      </c>
      <c r="BO460" s="252">
        <f t="shared" si="1974"/>
        <v>0</v>
      </c>
      <c r="BP460" s="252">
        <f t="shared" si="1975"/>
        <v>0</v>
      </c>
      <c r="BQ460" s="254">
        <f t="shared" si="1976"/>
        <v>0</v>
      </c>
      <c r="BR460" s="261">
        <f t="shared" si="1977"/>
        <v>4</v>
      </c>
      <c r="BS460" s="252">
        <f t="shared" si="1978"/>
        <v>12</v>
      </c>
      <c r="BT460" s="252">
        <f t="shared" si="1979"/>
        <v>0</v>
      </c>
      <c r="BU460" s="252">
        <f t="shared" si="1980"/>
        <v>0</v>
      </c>
      <c r="BV460" s="254">
        <f t="shared" si="1981"/>
        <v>0</v>
      </c>
      <c r="BW460" s="261">
        <f t="shared" si="1982"/>
        <v>3</v>
      </c>
      <c r="BX460" s="262">
        <v>83</v>
      </c>
      <c r="BY460" s="262">
        <v>83</v>
      </c>
      <c r="BZ460" s="246" t="e">
        <f t="shared" si="1983"/>
        <v>#VALUE!</v>
      </c>
      <c r="CA460" s="246">
        <f t="shared" si="1984"/>
        <v>20</v>
      </c>
      <c r="CB460" s="246" t="e">
        <f t="shared" si="1985"/>
        <v>#VALUE!</v>
      </c>
      <c r="CC460" s="246" t="e">
        <f t="shared" si="1986"/>
        <v>#VALUE!</v>
      </c>
      <c r="CD460" s="246" t="e">
        <f t="shared" si="1987"/>
        <v>#VALUE!</v>
      </c>
      <c r="CE460" s="246" t="e">
        <f t="shared" si="1988"/>
        <v>#VALUE!</v>
      </c>
      <c r="CF460" s="246" t="e">
        <f t="shared" si="1989"/>
        <v>#VALUE!</v>
      </c>
      <c r="CG460" s="246" t="e">
        <f t="shared" si="1990"/>
        <v>#VALUE!</v>
      </c>
      <c r="CH460" s="246" t="e">
        <f t="shared" si="1991"/>
        <v>#VALUE!</v>
      </c>
      <c r="CI460" s="246" t="e">
        <f t="shared" si="1992"/>
        <v>#VALUE!</v>
      </c>
      <c r="CJ460" s="246" t="e">
        <f t="shared" si="1993"/>
        <v>#VALUE!</v>
      </c>
      <c r="CK460" s="246" t="e">
        <f t="shared" si="1994"/>
        <v>#VALUE!</v>
      </c>
      <c r="CL460" s="246" t="e">
        <f t="shared" si="1995"/>
        <v>#VALUE!</v>
      </c>
      <c r="CM460" s="246" t="e">
        <f t="shared" si="1996"/>
        <v>#VALUE!</v>
      </c>
      <c r="CN460" s="246" t="e">
        <f t="shared" si="1997"/>
        <v>#VALUE!</v>
      </c>
      <c r="CO460" s="263" t="str">
        <f t="shared" si="1998"/>
        <v>2023PEC AI 265</v>
      </c>
      <c r="CP460" s="246" t="e">
        <f t="shared" si="1999"/>
        <v>#VALUE!</v>
      </c>
      <c r="CQ460" s="211"/>
      <c r="CR460" s="246">
        <f t="shared" si="2000"/>
        <v>20</v>
      </c>
      <c r="CS460" s="246" t="e">
        <f t="shared" si="2001"/>
        <v>#VALUE!</v>
      </c>
      <c r="CT460" s="246" t="e">
        <f t="shared" si="2002"/>
        <v>#VALUE!</v>
      </c>
      <c r="CU460" s="246" t="e">
        <f t="shared" si="2003"/>
        <v>#VALUE!</v>
      </c>
      <c r="CV460" s="246" t="e">
        <f t="shared" si="2004"/>
        <v>#VALUE!</v>
      </c>
      <c r="CW460" s="246" t="e">
        <f t="shared" si="2005"/>
        <v>#VALUE!</v>
      </c>
      <c r="CX460" s="246" t="e">
        <f t="shared" si="2006"/>
        <v>#VALUE!</v>
      </c>
      <c r="CY460" s="246" t="e">
        <f t="shared" si="2007"/>
        <v>#VALUE!</v>
      </c>
      <c r="CZ460" s="246" t="e">
        <f t="shared" si="2008"/>
        <v>#VALUE!</v>
      </c>
      <c r="DA460" s="246" t="e">
        <f t="shared" si="2009"/>
        <v>#VALUE!</v>
      </c>
      <c r="DB460" s="246" t="e">
        <f t="shared" si="2010"/>
        <v>#VALUE!</v>
      </c>
      <c r="DC460" s="246" t="e">
        <f t="shared" si="2011"/>
        <v>#VALUE!</v>
      </c>
      <c r="DD460" s="246" t="e">
        <f t="shared" si="2012"/>
        <v>#VALUE!</v>
      </c>
      <c r="DE460" s="212"/>
      <c r="DF460" s="212" t="e">
        <f t="shared" si="2013"/>
        <v>#VALUE!</v>
      </c>
      <c r="DG460" s="212"/>
      <c r="DH460" s="212"/>
      <c r="DI460" s="212"/>
      <c r="DJ460" s="212"/>
      <c r="DK460" s="212"/>
      <c r="DL460" s="212"/>
      <c r="DM460" s="212"/>
      <c r="DN460" s="212"/>
      <c r="DO460" s="212"/>
      <c r="DP460" s="212"/>
      <c r="DQ460" s="212"/>
      <c r="DR460" s="264">
        <f t="shared" si="2014"/>
        <v>83</v>
      </c>
      <c r="DS460" s="241">
        <f t="shared" si="2015"/>
        <v>17</v>
      </c>
      <c r="DT460" s="212">
        <f t="shared" si="2016"/>
        <v>11</v>
      </c>
      <c r="DU460" s="212">
        <f t="shared" si="2017"/>
        <v>12</v>
      </c>
      <c r="DV460" s="212">
        <f t="shared" si="2018"/>
        <v>12</v>
      </c>
      <c r="DW460" s="212">
        <f t="shared" si="2019"/>
        <v>12</v>
      </c>
      <c r="DX460" s="264">
        <f t="shared" si="2020"/>
        <v>7</v>
      </c>
      <c r="DY460" s="265">
        <f t="shared" si="2021"/>
        <v>12</v>
      </c>
      <c r="DZ460" s="212">
        <f t="shared" si="2022"/>
        <v>83</v>
      </c>
      <c r="EA460" s="212">
        <f t="shared" si="2023"/>
        <v>17</v>
      </c>
      <c r="EB460" s="212">
        <f t="shared" si="2024"/>
        <v>0</v>
      </c>
      <c r="EC460" s="212">
        <f t="shared" ref="EC460:ED460" si="3378">IF(ISEVEN($B460),DT460,0)</f>
        <v>11</v>
      </c>
      <c r="ED460" s="212">
        <f t="shared" si="3378"/>
        <v>12</v>
      </c>
      <c r="EE460" s="212">
        <f t="shared" ref="EE460:EF460" si="3379">IF(ISODD($B460),DU460,0)</f>
        <v>0</v>
      </c>
      <c r="EF460" s="212">
        <f t="shared" si="3379"/>
        <v>0</v>
      </c>
      <c r="EG460" s="212">
        <f t="shared" si="2027"/>
        <v>12</v>
      </c>
      <c r="EH460" s="212">
        <f t="shared" si="2028"/>
        <v>0</v>
      </c>
      <c r="EI460" s="212">
        <f t="shared" ref="EI460:EJ460" si="3380">IF(ISEVEN($B460),DW460,0)</f>
        <v>12</v>
      </c>
      <c r="EJ460" s="264">
        <f t="shared" si="3380"/>
        <v>7</v>
      </c>
      <c r="EK460" s="212">
        <f t="shared" ref="EK460:EL460" si="3381">IF(ISODD($B460),DX460,0)</f>
        <v>0</v>
      </c>
      <c r="EL460" s="212">
        <f t="shared" si="3381"/>
        <v>0</v>
      </c>
      <c r="EM460" s="212">
        <f t="shared" si="2031"/>
        <v>12</v>
      </c>
      <c r="EN460" s="212"/>
      <c r="EO460" s="212"/>
      <c r="EP460" s="241">
        <f t="shared" si="2032"/>
        <v>17</v>
      </c>
      <c r="EQ460" s="212">
        <f t="shared" si="2033"/>
        <v>14</v>
      </c>
      <c r="ER460" s="212">
        <f t="shared" si="2034"/>
        <v>15</v>
      </c>
      <c r="ES460" s="212">
        <f t="shared" si="2035"/>
        <v>15</v>
      </c>
      <c r="ET460" s="264">
        <f t="shared" si="2036"/>
        <v>9</v>
      </c>
      <c r="EU460" s="212">
        <f t="shared" si="2037"/>
        <v>13</v>
      </c>
      <c r="EV460" s="212"/>
      <c r="EW460" s="212">
        <f t="shared" si="2038"/>
        <v>83</v>
      </c>
      <c r="EX460" s="212">
        <f t="shared" si="2039"/>
        <v>17</v>
      </c>
      <c r="EY460" s="212">
        <f t="shared" si="2040"/>
        <v>0</v>
      </c>
      <c r="EZ460" s="212">
        <f t="shared" ref="EZ460:FA460" si="3382">IF(ISEVEN($B460),EQ460,0)</f>
        <v>14</v>
      </c>
      <c r="FA460" s="212">
        <f t="shared" si="3382"/>
        <v>15</v>
      </c>
      <c r="FB460" s="212">
        <f t="shared" ref="FB460:FC460" si="3383">IF(ISODD($B460),ER460,0)</f>
        <v>0</v>
      </c>
      <c r="FC460" s="212">
        <f t="shared" si="3383"/>
        <v>0</v>
      </c>
      <c r="FD460" s="212">
        <f t="shared" si="2043"/>
        <v>15</v>
      </c>
      <c r="FE460" s="212">
        <f t="shared" si="2044"/>
        <v>0</v>
      </c>
      <c r="FF460" s="264">
        <f t="shared" ref="FF460:FG460" si="3384">IF(ISEVEN($B460),ET460,0)</f>
        <v>9</v>
      </c>
      <c r="FG460" s="212">
        <f t="shared" si="3384"/>
        <v>13</v>
      </c>
      <c r="FH460" s="212">
        <f t="shared" si="2046"/>
        <v>0</v>
      </c>
      <c r="FI460" s="212">
        <v>0</v>
      </c>
      <c r="FJ460" s="212">
        <v>0</v>
      </c>
      <c r="FK460" s="212"/>
      <c r="FL460" s="212"/>
      <c r="FM460" s="262">
        <v>83</v>
      </c>
    </row>
    <row r="461" spans="1:169" ht="15.75" customHeight="1" x14ac:dyDescent="0.2">
      <c r="A461" s="247">
        <v>448</v>
      </c>
      <c r="B461" s="266">
        <v>213423243451</v>
      </c>
      <c r="C461" s="266" t="s">
        <v>411</v>
      </c>
      <c r="D461" s="250"/>
      <c r="E461" s="267" t="s">
        <v>412</v>
      </c>
      <c r="F461" s="252">
        <f t="shared" si="1913"/>
        <v>2</v>
      </c>
      <c r="G461" s="252">
        <f t="shared" si="1914"/>
        <v>2</v>
      </c>
      <c r="H461" s="252">
        <f t="shared" si="1915"/>
        <v>2</v>
      </c>
      <c r="I461" s="252">
        <f t="shared" si="1916"/>
        <v>2</v>
      </c>
      <c r="J461" s="252">
        <f t="shared" si="1917"/>
        <v>2</v>
      </c>
      <c r="K461" s="252">
        <f t="shared" si="1918"/>
        <v>2</v>
      </c>
      <c r="L461" s="252">
        <f t="shared" si="1919"/>
        <v>2</v>
      </c>
      <c r="M461" s="252">
        <f t="shared" si="1920"/>
        <v>2</v>
      </c>
      <c r="N461" s="252">
        <f t="shared" si="1921"/>
        <v>0</v>
      </c>
      <c r="O461" s="253">
        <f t="shared" si="1922"/>
        <v>0</v>
      </c>
      <c r="P461" s="252">
        <f t="shared" si="1923"/>
        <v>12</v>
      </c>
      <c r="Q461" s="252">
        <f t="shared" si="1924"/>
        <v>0</v>
      </c>
      <c r="R461" s="252">
        <f t="shared" si="1925"/>
        <v>0</v>
      </c>
      <c r="S461" s="254">
        <f t="shared" si="1926"/>
        <v>0</v>
      </c>
      <c r="T461" s="255">
        <f t="shared" si="1927"/>
        <v>3</v>
      </c>
      <c r="U461" s="252">
        <f t="shared" si="1928"/>
        <v>0</v>
      </c>
      <c r="V461" s="252">
        <f t="shared" si="1929"/>
        <v>0</v>
      </c>
      <c r="W461" s="252">
        <f t="shared" si="1930"/>
        <v>0</v>
      </c>
      <c r="X461" s="254">
        <f t="shared" si="1931"/>
        <v>0</v>
      </c>
      <c r="Y461" s="256">
        <f t="shared" si="1932"/>
        <v>4</v>
      </c>
      <c r="Z461" s="252">
        <f t="shared" si="1933"/>
        <v>0</v>
      </c>
      <c r="AA461" s="252">
        <f t="shared" si="1934"/>
        <v>0</v>
      </c>
      <c r="AB461" s="252">
        <f t="shared" si="1935"/>
        <v>0</v>
      </c>
      <c r="AC461" s="254">
        <f t="shared" si="1936"/>
        <v>0</v>
      </c>
      <c r="AD461" s="255">
        <f t="shared" si="1937"/>
        <v>4</v>
      </c>
      <c r="AE461" s="252">
        <f t="shared" si="1938"/>
        <v>12</v>
      </c>
      <c r="AF461" s="252">
        <f t="shared" si="1939"/>
        <v>0</v>
      </c>
      <c r="AG461" s="252">
        <f t="shared" si="1940"/>
        <v>0</v>
      </c>
      <c r="AH461" s="254">
        <f t="shared" si="1941"/>
        <v>0</v>
      </c>
      <c r="AI461" s="257">
        <f t="shared" si="1942"/>
        <v>3</v>
      </c>
      <c r="AJ461" s="252">
        <f t="shared" si="1943"/>
        <v>10</v>
      </c>
      <c r="AK461" s="252">
        <f t="shared" si="1944"/>
        <v>0</v>
      </c>
      <c r="AL461" s="252">
        <f t="shared" si="1945"/>
        <v>0</v>
      </c>
      <c r="AM461" s="254">
        <f t="shared" si="1946"/>
        <v>0</v>
      </c>
      <c r="AN461" s="257">
        <f t="shared" si="1947"/>
        <v>3</v>
      </c>
      <c r="AO461" s="252">
        <f t="shared" si="1948"/>
        <v>0</v>
      </c>
      <c r="AP461" s="252">
        <f t="shared" si="1949"/>
        <v>0</v>
      </c>
      <c r="AQ461" s="252">
        <f t="shared" si="1950"/>
        <v>0</v>
      </c>
      <c r="AR461" s="254">
        <f t="shared" si="1951"/>
        <v>0</v>
      </c>
      <c r="AS461" s="257">
        <f t="shared" si="1952"/>
        <v>4</v>
      </c>
      <c r="AT461" s="252">
        <f t="shared" si="1953"/>
        <v>12</v>
      </c>
      <c r="AU461" s="252">
        <f t="shared" si="1954"/>
        <v>0</v>
      </c>
      <c r="AV461" s="252">
        <f t="shared" si="1955"/>
        <v>0</v>
      </c>
      <c r="AW461" s="254">
        <f t="shared" si="1956"/>
        <v>0</v>
      </c>
      <c r="AX461" s="258">
        <f t="shared" si="1957"/>
        <v>3</v>
      </c>
      <c r="AY461" s="252">
        <f t="shared" si="1958"/>
        <v>0</v>
      </c>
      <c r="AZ461" s="252">
        <f t="shared" si="1959"/>
        <v>0</v>
      </c>
      <c r="BA461" s="252">
        <f t="shared" si="1960"/>
        <v>0</v>
      </c>
      <c r="BB461" s="254">
        <f t="shared" si="1961"/>
        <v>0</v>
      </c>
      <c r="BC461" s="257">
        <f t="shared" si="1962"/>
        <v>4</v>
      </c>
      <c r="BD461" s="252">
        <f t="shared" si="1963"/>
        <v>0</v>
      </c>
      <c r="BE461" s="252">
        <f t="shared" si="1964"/>
        <v>0</v>
      </c>
      <c r="BF461" s="252">
        <f t="shared" si="1965"/>
        <v>0</v>
      </c>
      <c r="BG461" s="254">
        <f t="shared" si="1966"/>
        <v>0</v>
      </c>
      <c r="BH461" s="257">
        <f t="shared" si="1967"/>
        <v>4</v>
      </c>
      <c r="BI461" s="259">
        <f t="shared" si="1968"/>
        <v>7</v>
      </c>
      <c r="BJ461" s="252">
        <f t="shared" si="1969"/>
        <v>0</v>
      </c>
      <c r="BK461" s="252">
        <f t="shared" si="1970"/>
        <v>0</v>
      </c>
      <c r="BL461" s="254">
        <f t="shared" si="1971"/>
        <v>0</v>
      </c>
      <c r="BM461" s="260">
        <f t="shared" si="1972"/>
        <v>3</v>
      </c>
      <c r="BN461" s="252">
        <f t="shared" si="1973"/>
        <v>12</v>
      </c>
      <c r="BO461" s="252">
        <f t="shared" si="1974"/>
        <v>0</v>
      </c>
      <c r="BP461" s="252">
        <f t="shared" si="1975"/>
        <v>0</v>
      </c>
      <c r="BQ461" s="254">
        <f t="shared" si="1976"/>
        <v>0</v>
      </c>
      <c r="BR461" s="261">
        <f t="shared" si="1977"/>
        <v>3</v>
      </c>
      <c r="BS461" s="252">
        <f t="shared" si="1978"/>
        <v>0</v>
      </c>
      <c r="BT461" s="252">
        <f t="shared" si="1979"/>
        <v>0</v>
      </c>
      <c r="BU461" s="252">
        <f t="shared" si="1980"/>
        <v>0</v>
      </c>
      <c r="BV461" s="254">
        <f t="shared" si="1981"/>
        <v>0</v>
      </c>
      <c r="BW461" s="261">
        <f t="shared" si="1982"/>
        <v>4</v>
      </c>
      <c r="BX461" s="262">
        <v>81</v>
      </c>
      <c r="BY461" s="262">
        <v>81</v>
      </c>
      <c r="BZ461" s="246" t="e">
        <f t="shared" si="1983"/>
        <v>#VALUE!</v>
      </c>
      <c r="CA461" s="246">
        <f t="shared" si="1984"/>
        <v>20</v>
      </c>
      <c r="CB461" s="246" t="e">
        <f t="shared" si="1985"/>
        <v>#VALUE!</v>
      </c>
      <c r="CC461" s="246" t="e">
        <f t="shared" si="1986"/>
        <v>#VALUE!</v>
      </c>
      <c r="CD461" s="246" t="e">
        <f t="shared" si="1987"/>
        <v>#VALUE!</v>
      </c>
      <c r="CE461" s="246" t="e">
        <f t="shared" si="1988"/>
        <v>#VALUE!</v>
      </c>
      <c r="CF461" s="246" t="e">
        <f t="shared" si="1989"/>
        <v>#VALUE!</v>
      </c>
      <c r="CG461" s="246" t="e">
        <f t="shared" si="1990"/>
        <v>#VALUE!</v>
      </c>
      <c r="CH461" s="246" t="e">
        <f t="shared" si="1991"/>
        <v>#VALUE!</v>
      </c>
      <c r="CI461" s="246" t="e">
        <f t="shared" si="1992"/>
        <v>#VALUE!</v>
      </c>
      <c r="CJ461" s="246" t="e">
        <f t="shared" si="1993"/>
        <v>#VALUE!</v>
      </c>
      <c r="CK461" s="246" t="e">
        <f t="shared" si="1994"/>
        <v>#VALUE!</v>
      </c>
      <c r="CL461" s="246" t="e">
        <f t="shared" si="1995"/>
        <v>#VALUE!</v>
      </c>
      <c r="CM461" s="246" t="e">
        <f t="shared" si="1996"/>
        <v>#VALUE!</v>
      </c>
      <c r="CN461" s="246" t="e">
        <f t="shared" si="1997"/>
        <v>#VALUE!</v>
      </c>
      <c r="CO461" s="263" t="str">
        <f t="shared" si="1998"/>
        <v>2023PEC AI 266</v>
      </c>
      <c r="CP461" s="246" t="e">
        <f t="shared" si="1999"/>
        <v>#VALUE!</v>
      </c>
      <c r="CQ461" s="211"/>
      <c r="CR461" s="246">
        <f t="shared" si="2000"/>
        <v>20</v>
      </c>
      <c r="CS461" s="246" t="e">
        <f t="shared" si="2001"/>
        <v>#VALUE!</v>
      </c>
      <c r="CT461" s="246" t="e">
        <f t="shared" si="2002"/>
        <v>#VALUE!</v>
      </c>
      <c r="CU461" s="246" t="e">
        <f t="shared" si="2003"/>
        <v>#VALUE!</v>
      </c>
      <c r="CV461" s="246" t="e">
        <f t="shared" si="2004"/>
        <v>#VALUE!</v>
      </c>
      <c r="CW461" s="246" t="e">
        <f t="shared" si="2005"/>
        <v>#VALUE!</v>
      </c>
      <c r="CX461" s="246" t="e">
        <f t="shared" si="2006"/>
        <v>#VALUE!</v>
      </c>
      <c r="CY461" s="246" t="e">
        <f t="shared" si="2007"/>
        <v>#VALUE!</v>
      </c>
      <c r="CZ461" s="246" t="e">
        <f t="shared" si="2008"/>
        <v>#VALUE!</v>
      </c>
      <c r="DA461" s="246" t="e">
        <f t="shared" si="2009"/>
        <v>#VALUE!</v>
      </c>
      <c r="DB461" s="246" t="e">
        <f t="shared" si="2010"/>
        <v>#VALUE!</v>
      </c>
      <c r="DC461" s="246" t="e">
        <f t="shared" si="2011"/>
        <v>#VALUE!</v>
      </c>
      <c r="DD461" s="246" t="e">
        <f t="shared" si="2012"/>
        <v>#VALUE!</v>
      </c>
      <c r="DE461" s="212"/>
      <c r="DF461" s="212" t="e">
        <f t="shared" si="2013"/>
        <v>#VALUE!</v>
      </c>
      <c r="DG461" s="212"/>
      <c r="DH461" s="212"/>
      <c r="DI461" s="212"/>
      <c r="DJ461" s="212"/>
      <c r="DK461" s="212"/>
      <c r="DL461" s="212"/>
      <c r="DM461" s="212"/>
      <c r="DN461" s="212"/>
      <c r="DO461" s="212"/>
      <c r="DP461" s="212"/>
      <c r="DQ461" s="212"/>
      <c r="DR461" s="264">
        <f t="shared" si="2014"/>
        <v>81</v>
      </c>
      <c r="DS461" s="241">
        <f t="shared" si="2015"/>
        <v>16</v>
      </c>
      <c r="DT461" s="212">
        <f t="shared" si="2016"/>
        <v>12</v>
      </c>
      <c r="DU461" s="212">
        <f t="shared" si="2017"/>
        <v>12</v>
      </c>
      <c r="DV461" s="212">
        <f t="shared" si="2018"/>
        <v>10</v>
      </c>
      <c r="DW461" s="212">
        <f t="shared" si="2019"/>
        <v>12</v>
      </c>
      <c r="DX461" s="264">
        <f t="shared" si="2020"/>
        <v>7</v>
      </c>
      <c r="DY461" s="265">
        <f t="shared" si="2021"/>
        <v>12</v>
      </c>
      <c r="DZ461" s="212">
        <f t="shared" si="2022"/>
        <v>81</v>
      </c>
      <c r="EA461" s="212">
        <f t="shared" si="2023"/>
        <v>16</v>
      </c>
      <c r="EB461" s="212">
        <f t="shared" si="2024"/>
        <v>12</v>
      </c>
      <c r="EC461" s="212">
        <f t="shared" ref="EC461:ED461" si="3385">IF(ISEVEN($B461),DT461,0)</f>
        <v>0</v>
      </c>
      <c r="ED461" s="212">
        <f t="shared" si="3385"/>
        <v>0</v>
      </c>
      <c r="EE461" s="212">
        <f t="shared" ref="EE461:EF461" si="3386">IF(ISODD($B461),DU461,0)</f>
        <v>12</v>
      </c>
      <c r="EF461" s="212">
        <f t="shared" si="3386"/>
        <v>10</v>
      </c>
      <c r="EG461" s="212">
        <f t="shared" si="2027"/>
        <v>0</v>
      </c>
      <c r="EH461" s="212">
        <f t="shared" si="2028"/>
        <v>12</v>
      </c>
      <c r="EI461" s="212">
        <f t="shared" ref="EI461:EJ461" si="3387">IF(ISEVEN($B461),DW461,0)</f>
        <v>0</v>
      </c>
      <c r="EJ461" s="212">
        <f t="shared" si="3387"/>
        <v>0</v>
      </c>
      <c r="EK461" s="264">
        <f t="shared" ref="EK461:EL461" si="3388">IF(ISODD($B461),DX461,0)</f>
        <v>7</v>
      </c>
      <c r="EL461" s="212">
        <f t="shared" si="3388"/>
        <v>12</v>
      </c>
      <c r="EM461" s="212">
        <f t="shared" si="2031"/>
        <v>0</v>
      </c>
      <c r="EN461" s="212"/>
      <c r="EO461" s="212"/>
      <c r="EP461" s="241">
        <f t="shared" si="2032"/>
        <v>16</v>
      </c>
      <c r="EQ461" s="212">
        <f t="shared" si="2033"/>
        <v>14</v>
      </c>
      <c r="ER461" s="212">
        <f t="shared" si="2034"/>
        <v>14</v>
      </c>
      <c r="ES461" s="212">
        <f t="shared" si="2035"/>
        <v>13</v>
      </c>
      <c r="ET461" s="264">
        <f t="shared" si="2036"/>
        <v>11</v>
      </c>
      <c r="EU461" s="212">
        <f t="shared" si="2037"/>
        <v>13</v>
      </c>
      <c r="EV461" s="212"/>
      <c r="EW461" s="212">
        <f t="shared" si="2038"/>
        <v>81</v>
      </c>
      <c r="EX461" s="212">
        <f t="shared" si="2039"/>
        <v>16</v>
      </c>
      <c r="EY461" s="212">
        <f t="shared" si="2040"/>
        <v>14</v>
      </c>
      <c r="EZ461" s="212">
        <f t="shared" ref="EZ461:FA461" si="3389">IF(ISEVEN($B461),EQ461,0)</f>
        <v>0</v>
      </c>
      <c r="FA461" s="212">
        <f t="shared" si="3389"/>
        <v>0</v>
      </c>
      <c r="FB461" s="212">
        <f t="shared" ref="FB461:FC461" si="3390">IF(ISODD($B461),ER461,0)</f>
        <v>14</v>
      </c>
      <c r="FC461" s="212">
        <f t="shared" si="3390"/>
        <v>13</v>
      </c>
      <c r="FD461" s="212">
        <f t="shared" si="2043"/>
        <v>0</v>
      </c>
      <c r="FE461" s="264">
        <f t="shared" si="2044"/>
        <v>11</v>
      </c>
      <c r="FF461" s="212">
        <f t="shared" ref="FF461:FG461" si="3391">IF(ISEVEN($B461),ET461,0)</f>
        <v>0</v>
      </c>
      <c r="FG461" s="212">
        <f t="shared" si="3391"/>
        <v>0</v>
      </c>
      <c r="FH461" s="212">
        <f t="shared" si="2046"/>
        <v>13</v>
      </c>
      <c r="FI461" s="212">
        <v>0</v>
      </c>
      <c r="FJ461" s="212">
        <v>0</v>
      </c>
      <c r="FK461" s="212"/>
      <c r="FL461" s="212"/>
      <c r="FM461" s="262">
        <v>81</v>
      </c>
    </row>
    <row r="462" spans="1:169" ht="15.75" customHeight="1" x14ac:dyDescent="0.2">
      <c r="A462" s="268">
        <v>449</v>
      </c>
      <c r="B462" s="266">
        <v>213423243452</v>
      </c>
      <c r="C462" s="266" t="s">
        <v>415</v>
      </c>
      <c r="D462" s="250"/>
      <c r="E462" s="267" t="s">
        <v>1694</v>
      </c>
      <c r="F462" s="252">
        <f t="shared" si="1913"/>
        <v>2</v>
      </c>
      <c r="G462" s="252">
        <f t="shared" si="1914"/>
        <v>2</v>
      </c>
      <c r="H462" s="252">
        <f t="shared" si="1915"/>
        <v>2</v>
      </c>
      <c r="I462" s="252">
        <f t="shared" si="1916"/>
        <v>2</v>
      </c>
      <c r="J462" s="252">
        <f t="shared" si="1917"/>
        <v>2</v>
      </c>
      <c r="K462" s="252">
        <f t="shared" si="1918"/>
        <v>1</v>
      </c>
      <c r="L462" s="252">
        <f t="shared" si="1919"/>
        <v>0</v>
      </c>
      <c r="M462" s="252">
        <f t="shared" si="1920"/>
        <v>0</v>
      </c>
      <c r="N462" s="252">
        <f t="shared" si="1921"/>
        <v>0</v>
      </c>
      <c r="O462" s="253">
        <f t="shared" si="1922"/>
        <v>0</v>
      </c>
      <c r="P462" s="252">
        <f t="shared" si="1923"/>
        <v>0</v>
      </c>
      <c r="Q462" s="252">
        <f t="shared" si="1924"/>
        <v>0</v>
      </c>
      <c r="R462" s="252">
        <f t="shared" si="1925"/>
        <v>0</v>
      </c>
      <c r="S462" s="254">
        <f t="shared" si="1926"/>
        <v>0</v>
      </c>
      <c r="T462" s="255">
        <f t="shared" si="1927"/>
        <v>4</v>
      </c>
      <c r="U462" s="252">
        <f t="shared" si="1928"/>
        <v>8</v>
      </c>
      <c r="V462" s="252">
        <f t="shared" si="1929"/>
        <v>0</v>
      </c>
      <c r="W462" s="252">
        <f t="shared" si="1930"/>
        <v>0</v>
      </c>
      <c r="X462" s="254">
        <f t="shared" si="1931"/>
        <v>0</v>
      </c>
      <c r="Y462" s="256">
        <f t="shared" si="1932"/>
        <v>3</v>
      </c>
      <c r="Z462" s="252">
        <f t="shared" si="1933"/>
        <v>8</v>
      </c>
      <c r="AA462" s="252">
        <f t="shared" si="1934"/>
        <v>0</v>
      </c>
      <c r="AB462" s="252">
        <f t="shared" si="1935"/>
        <v>0</v>
      </c>
      <c r="AC462" s="254">
        <f t="shared" si="1936"/>
        <v>0</v>
      </c>
      <c r="AD462" s="255">
        <f t="shared" si="1937"/>
        <v>3</v>
      </c>
      <c r="AE462" s="252">
        <f t="shared" si="1938"/>
        <v>0</v>
      </c>
      <c r="AF462" s="252">
        <f t="shared" si="1939"/>
        <v>0</v>
      </c>
      <c r="AG462" s="252">
        <f t="shared" si="1940"/>
        <v>0</v>
      </c>
      <c r="AH462" s="254">
        <f t="shared" si="1941"/>
        <v>0</v>
      </c>
      <c r="AI462" s="257">
        <f t="shared" si="1942"/>
        <v>4</v>
      </c>
      <c r="AJ462" s="252">
        <f t="shared" si="1943"/>
        <v>0</v>
      </c>
      <c r="AK462" s="252">
        <f t="shared" si="1944"/>
        <v>0</v>
      </c>
      <c r="AL462" s="252">
        <f t="shared" si="1945"/>
        <v>0</v>
      </c>
      <c r="AM462" s="254">
        <f t="shared" si="1946"/>
        <v>0</v>
      </c>
      <c r="AN462" s="257">
        <f t="shared" si="1947"/>
        <v>4</v>
      </c>
      <c r="AO462" s="252">
        <f t="shared" si="1948"/>
        <v>8</v>
      </c>
      <c r="AP462" s="252">
        <f t="shared" si="1949"/>
        <v>0</v>
      </c>
      <c r="AQ462" s="252">
        <f t="shared" si="1950"/>
        <v>0</v>
      </c>
      <c r="AR462" s="254">
        <f t="shared" si="1951"/>
        <v>0</v>
      </c>
      <c r="AS462" s="257">
        <f t="shared" si="1952"/>
        <v>3</v>
      </c>
      <c r="AT462" s="252">
        <f t="shared" si="1953"/>
        <v>0</v>
      </c>
      <c r="AU462" s="252">
        <f t="shared" si="1954"/>
        <v>0</v>
      </c>
      <c r="AV462" s="252">
        <f t="shared" si="1955"/>
        <v>0</v>
      </c>
      <c r="AW462" s="254">
        <f t="shared" si="1956"/>
        <v>0</v>
      </c>
      <c r="AX462" s="258">
        <f t="shared" si="1957"/>
        <v>4</v>
      </c>
      <c r="AY462" s="252">
        <f t="shared" si="1958"/>
        <v>8</v>
      </c>
      <c r="AZ462" s="252">
        <f t="shared" si="1959"/>
        <v>0</v>
      </c>
      <c r="BA462" s="252">
        <f t="shared" si="1960"/>
        <v>0</v>
      </c>
      <c r="BB462" s="254">
        <f t="shared" si="1961"/>
        <v>0</v>
      </c>
      <c r="BC462" s="257">
        <f t="shared" si="1962"/>
        <v>3</v>
      </c>
      <c r="BD462" s="259">
        <f t="shared" si="1963"/>
        <v>5</v>
      </c>
      <c r="BE462" s="252">
        <f t="shared" si="1964"/>
        <v>0</v>
      </c>
      <c r="BF462" s="252">
        <f t="shared" si="1965"/>
        <v>0</v>
      </c>
      <c r="BG462" s="254">
        <f t="shared" si="1966"/>
        <v>0</v>
      </c>
      <c r="BH462" s="257">
        <f t="shared" si="1967"/>
        <v>3</v>
      </c>
      <c r="BI462" s="252">
        <f t="shared" si="1968"/>
        <v>0</v>
      </c>
      <c r="BJ462" s="252">
        <f t="shared" si="1969"/>
        <v>0</v>
      </c>
      <c r="BK462" s="252">
        <f t="shared" si="1970"/>
        <v>0</v>
      </c>
      <c r="BL462" s="254">
        <f t="shared" si="1971"/>
        <v>0</v>
      </c>
      <c r="BM462" s="260">
        <f t="shared" si="1972"/>
        <v>4</v>
      </c>
      <c r="BN462" s="252">
        <f t="shared" si="1973"/>
        <v>0</v>
      </c>
      <c r="BO462" s="252">
        <f t="shared" si="1974"/>
        <v>0</v>
      </c>
      <c r="BP462" s="252">
        <f t="shared" si="1975"/>
        <v>0</v>
      </c>
      <c r="BQ462" s="254">
        <f t="shared" si="1976"/>
        <v>0</v>
      </c>
      <c r="BR462" s="261">
        <f t="shared" si="1977"/>
        <v>4</v>
      </c>
      <c r="BS462" s="252">
        <f t="shared" si="1978"/>
        <v>8</v>
      </c>
      <c r="BT462" s="252">
        <f t="shared" si="1979"/>
        <v>0</v>
      </c>
      <c r="BU462" s="252">
        <f t="shared" si="1980"/>
        <v>0</v>
      </c>
      <c r="BV462" s="254">
        <f t="shared" si="1981"/>
        <v>0</v>
      </c>
      <c r="BW462" s="261">
        <f t="shared" si="1982"/>
        <v>3</v>
      </c>
      <c r="BX462" s="262">
        <v>56</v>
      </c>
      <c r="BY462" s="262">
        <v>56</v>
      </c>
      <c r="BZ462" s="246" t="e">
        <f t="shared" si="1983"/>
        <v>#VALUE!</v>
      </c>
      <c r="CA462" s="246">
        <f t="shared" si="1984"/>
        <v>20</v>
      </c>
      <c r="CB462" s="246" t="e">
        <f t="shared" si="1985"/>
        <v>#VALUE!</v>
      </c>
      <c r="CC462" s="246" t="e">
        <f t="shared" si="1986"/>
        <v>#VALUE!</v>
      </c>
      <c r="CD462" s="246" t="e">
        <f t="shared" si="1987"/>
        <v>#VALUE!</v>
      </c>
      <c r="CE462" s="246" t="e">
        <f t="shared" si="1988"/>
        <v>#VALUE!</v>
      </c>
      <c r="CF462" s="246" t="e">
        <f t="shared" si="1989"/>
        <v>#VALUE!</v>
      </c>
      <c r="CG462" s="246" t="e">
        <f t="shared" si="1990"/>
        <v>#VALUE!</v>
      </c>
      <c r="CH462" s="246" t="e">
        <f t="shared" si="1991"/>
        <v>#VALUE!</v>
      </c>
      <c r="CI462" s="246" t="e">
        <f t="shared" si="1992"/>
        <v>#VALUE!</v>
      </c>
      <c r="CJ462" s="246" t="e">
        <f t="shared" si="1993"/>
        <v>#VALUE!</v>
      </c>
      <c r="CK462" s="246" t="e">
        <f t="shared" si="1994"/>
        <v>#VALUE!</v>
      </c>
      <c r="CL462" s="246" t="e">
        <f t="shared" si="1995"/>
        <v>#VALUE!</v>
      </c>
      <c r="CM462" s="246" t="e">
        <f t="shared" si="1996"/>
        <v>#VALUE!</v>
      </c>
      <c r="CN462" s="246" t="e">
        <f t="shared" si="1997"/>
        <v>#VALUE!</v>
      </c>
      <c r="CO462" s="263" t="str">
        <f t="shared" si="1998"/>
        <v>2023PEC AI 268</v>
      </c>
      <c r="CP462" s="246" t="e">
        <f t="shared" si="1999"/>
        <v>#VALUE!</v>
      </c>
      <c r="CQ462" s="211"/>
      <c r="CR462" s="246">
        <f t="shared" si="2000"/>
        <v>20</v>
      </c>
      <c r="CS462" s="246" t="e">
        <f t="shared" si="2001"/>
        <v>#VALUE!</v>
      </c>
      <c r="CT462" s="246" t="e">
        <f t="shared" si="2002"/>
        <v>#VALUE!</v>
      </c>
      <c r="CU462" s="246" t="e">
        <f t="shared" si="2003"/>
        <v>#VALUE!</v>
      </c>
      <c r="CV462" s="246" t="e">
        <f t="shared" si="2004"/>
        <v>#VALUE!</v>
      </c>
      <c r="CW462" s="246" t="e">
        <f t="shared" si="2005"/>
        <v>#VALUE!</v>
      </c>
      <c r="CX462" s="246" t="e">
        <f t="shared" si="2006"/>
        <v>#VALUE!</v>
      </c>
      <c r="CY462" s="246" t="e">
        <f t="shared" si="2007"/>
        <v>#VALUE!</v>
      </c>
      <c r="CZ462" s="246" t="e">
        <f t="shared" si="2008"/>
        <v>#VALUE!</v>
      </c>
      <c r="DA462" s="246" t="e">
        <f t="shared" si="2009"/>
        <v>#VALUE!</v>
      </c>
      <c r="DB462" s="246" t="e">
        <f t="shared" si="2010"/>
        <v>#VALUE!</v>
      </c>
      <c r="DC462" s="246" t="e">
        <f t="shared" si="2011"/>
        <v>#VALUE!</v>
      </c>
      <c r="DD462" s="246" t="e">
        <f t="shared" si="2012"/>
        <v>#VALUE!</v>
      </c>
      <c r="DE462" s="212"/>
      <c r="DF462" s="212" t="e">
        <f t="shared" si="2013"/>
        <v>#VALUE!</v>
      </c>
      <c r="DG462" s="212"/>
      <c r="DH462" s="212"/>
      <c r="DI462" s="212"/>
      <c r="DJ462" s="212"/>
      <c r="DK462" s="212"/>
      <c r="DL462" s="212"/>
      <c r="DM462" s="212"/>
      <c r="DN462" s="212"/>
      <c r="DO462" s="212"/>
      <c r="DP462" s="212"/>
      <c r="DQ462" s="212"/>
      <c r="DR462" s="264">
        <f t="shared" si="2014"/>
        <v>56</v>
      </c>
      <c r="DS462" s="241">
        <f t="shared" si="2015"/>
        <v>11</v>
      </c>
      <c r="DT462" s="212">
        <f t="shared" si="2016"/>
        <v>8</v>
      </c>
      <c r="DU462" s="212">
        <f t="shared" si="2017"/>
        <v>8</v>
      </c>
      <c r="DV462" s="212">
        <f t="shared" si="2018"/>
        <v>8</v>
      </c>
      <c r="DW462" s="212">
        <f t="shared" si="2019"/>
        <v>8</v>
      </c>
      <c r="DX462" s="264">
        <f t="shared" si="2020"/>
        <v>5</v>
      </c>
      <c r="DY462" s="265">
        <f t="shared" si="2021"/>
        <v>8</v>
      </c>
      <c r="DZ462" s="212">
        <f t="shared" si="2022"/>
        <v>56</v>
      </c>
      <c r="EA462" s="212">
        <f t="shared" si="2023"/>
        <v>11</v>
      </c>
      <c r="EB462" s="212">
        <f t="shared" si="2024"/>
        <v>0</v>
      </c>
      <c r="EC462" s="212">
        <f t="shared" ref="EC462:ED462" si="3392">IF(ISEVEN($B462),DT462,0)</f>
        <v>8</v>
      </c>
      <c r="ED462" s="212">
        <f t="shared" si="3392"/>
        <v>8</v>
      </c>
      <c r="EE462" s="212">
        <f t="shared" ref="EE462:EF462" si="3393">IF(ISODD($B462),DU462,0)</f>
        <v>0</v>
      </c>
      <c r="EF462" s="212">
        <f t="shared" si="3393"/>
        <v>0</v>
      </c>
      <c r="EG462" s="212">
        <f t="shared" si="2027"/>
        <v>8</v>
      </c>
      <c r="EH462" s="212">
        <f t="shared" si="2028"/>
        <v>0</v>
      </c>
      <c r="EI462" s="212">
        <f t="shared" ref="EI462:EJ462" si="3394">IF(ISEVEN($B462),DW462,0)</f>
        <v>8</v>
      </c>
      <c r="EJ462" s="264">
        <f t="shared" si="3394"/>
        <v>5</v>
      </c>
      <c r="EK462" s="212">
        <f t="shared" ref="EK462:EL462" si="3395">IF(ISODD($B462),DX462,0)</f>
        <v>0</v>
      </c>
      <c r="EL462" s="212">
        <f t="shared" si="3395"/>
        <v>0</v>
      </c>
      <c r="EM462" s="212">
        <f t="shared" si="2031"/>
        <v>8</v>
      </c>
      <c r="EN462" s="212"/>
      <c r="EO462" s="212"/>
      <c r="EP462" s="241">
        <f t="shared" si="2032"/>
        <v>11</v>
      </c>
      <c r="EQ462" s="212">
        <f t="shared" si="2033"/>
        <v>9</v>
      </c>
      <c r="ER462" s="212">
        <f t="shared" si="2034"/>
        <v>10</v>
      </c>
      <c r="ES462" s="212">
        <f t="shared" si="2035"/>
        <v>10</v>
      </c>
      <c r="ET462" s="264">
        <f t="shared" si="2036"/>
        <v>7</v>
      </c>
      <c r="EU462" s="212">
        <f t="shared" si="2037"/>
        <v>9</v>
      </c>
      <c r="EV462" s="212"/>
      <c r="EW462" s="212">
        <f t="shared" si="2038"/>
        <v>56</v>
      </c>
      <c r="EX462" s="212">
        <f t="shared" si="2039"/>
        <v>11</v>
      </c>
      <c r="EY462" s="212">
        <f t="shared" si="2040"/>
        <v>0</v>
      </c>
      <c r="EZ462" s="212">
        <f t="shared" ref="EZ462:FA462" si="3396">IF(ISEVEN($B462),EQ462,0)</f>
        <v>9</v>
      </c>
      <c r="FA462" s="212">
        <f t="shared" si="3396"/>
        <v>10</v>
      </c>
      <c r="FB462" s="212">
        <f t="shared" ref="FB462:FC462" si="3397">IF(ISODD($B462),ER462,0)</f>
        <v>0</v>
      </c>
      <c r="FC462" s="212">
        <f t="shared" si="3397"/>
        <v>0</v>
      </c>
      <c r="FD462" s="212">
        <f t="shared" si="2043"/>
        <v>10</v>
      </c>
      <c r="FE462" s="212">
        <f t="shared" si="2044"/>
        <v>0</v>
      </c>
      <c r="FF462" s="264">
        <f t="shared" ref="FF462:FG462" si="3398">IF(ISEVEN($B462),ET462,0)</f>
        <v>7</v>
      </c>
      <c r="FG462" s="212">
        <f t="shared" si="3398"/>
        <v>9</v>
      </c>
      <c r="FH462" s="212">
        <f t="shared" si="2046"/>
        <v>0</v>
      </c>
      <c r="FI462" s="212">
        <v>0</v>
      </c>
      <c r="FJ462" s="212">
        <v>0</v>
      </c>
      <c r="FK462" s="212"/>
      <c r="FL462" s="212"/>
      <c r="FM462" s="262">
        <v>56</v>
      </c>
    </row>
    <row r="463" spans="1:169" ht="15.75" customHeight="1" x14ac:dyDescent="0.2">
      <c r="A463" s="247">
        <v>450</v>
      </c>
      <c r="B463" s="266">
        <v>213423243453</v>
      </c>
      <c r="C463" s="266" t="s">
        <v>415</v>
      </c>
      <c r="D463" s="250"/>
      <c r="E463" s="267" t="s">
        <v>416</v>
      </c>
      <c r="F463" s="252">
        <f t="shared" si="1913"/>
        <v>2</v>
      </c>
      <c r="G463" s="252">
        <f t="shared" si="1914"/>
        <v>2</v>
      </c>
      <c r="H463" s="252">
        <f t="shared" si="1915"/>
        <v>2</v>
      </c>
      <c r="I463" s="252">
        <f t="shared" si="1916"/>
        <v>1</v>
      </c>
      <c r="J463" s="252">
        <f t="shared" si="1917"/>
        <v>0</v>
      </c>
      <c r="K463" s="252">
        <f t="shared" si="1918"/>
        <v>0</v>
      </c>
      <c r="L463" s="252">
        <f t="shared" si="1919"/>
        <v>0</v>
      </c>
      <c r="M463" s="252">
        <f t="shared" si="1920"/>
        <v>0</v>
      </c>
      <c r="N463" s="252">
        <f t="shared" si="1921"/>
        <v>0</v>
      </c>
      <c r="O463" s="253">
        <f t="shared" si="1922"/>
        <v>0</v>
      </c>
      <c r="P463" s="252">
        <f t="shared" si="1923"/>
        <v>5</v>
      </c>
      <c r="Q463" s="252">
        <f t="shared" si="1924"/>
        <v>0</v>
      </c>
      <c r="R463" s="252">
        <f t="shared" si="1925"/>
        <v>0</v>
      </c>
      <c r="S463" s="254">
        <f t="shared" si="1926"/>
        <v>0</v>
      </c>
      <c r="T463" s="255">
        <f t="shared" si="1927"/>
        <v>3</v>
      </c>
      <c r="U463" s="252">
        <f t="shared" si="1928"/>
        <v>0</v>
      </c>
      <c r="V463" s="252">
        <f t="shared" si="1929"/>
        <v>0</v>
      </c>
      <c r="W463" s="252">
        <f t="shared" si="1930"/>
        <v>0</v>
      </c>
      <c r="X463" s="254">
        <f t="shared" si="1931"/>
        <v>0</v>
      </c>
      <c r="Y463" s="256">
        <f t="shared" si="1932"/>
        <v>4</v>
      </c>
      <c r="Z463" s="252">
        <f t="shared" si="1933"/>
        <v>0</v>
      </c>
      <c r="AA463" s="252">
        <f t="shared" si="1934"/>
        <v>0</v>
      </c>
      <c r="AB463" s="252">
        <f t="shared" si="1935"/>
        <v>0</v>
      </c>
      <c r="AC463" s="254">
        <f t="shared" si="1936"/>
        <v>0</v>
      </c>
      <c r="AD463" s="255">
        <f t="shared" si="1937"/>
        <v>4</v>
      </c>
      <c r="AE463" s="252">
        <f t="shared" si="1938"/>
        <v>5</v>
      </c>
      <c r="AF463" s="252">
        <f t="shared" si="1939"/>
        <v>0</v>
      </c>
      <c r="AG463" s="252">
        <f t="shared" si="1940"/>
        <v>0</v>
      </c>
      <c r="AH463" s="254">
        <f t="shared" si="1941"/>
        <v>0</v>
      </c>
      <c r="AI463" s="257">
        <f t="shared" si="1942"/>
        <v>3</v>
      </c>
      <c r="AJ463" s="252">
        <f t="shared" si="1943"/>
        <v>5</v>
      </c>
      <c r="AK463" s="252">
        <f t="shared" si="1944"/>
        <v>0</v>
      </c>
      <c r="AL463" s="252">
        <f t="shared" si="1945"/>
        <v>0</v>
      </c>
      <c r="AM463" s="254">
        <f t="shared" si="1946"/>
        <v>0</v>
      </c>
      <c r="AN463" s="257">
        <f t="shared" si="1947"/>
        <v>3</v>
      </c>
      <c r="AO463" s="252">
        <f t="shared" si="1948"/>
        <v>0</v>
      </c>
      <c r="AP463" s="252">
        <f t="shared" si="1949"/>
        <v>0</v>
      </c>
      <c r="AQ463" s="252">
        <f t="shared" si="1950"/>
        <v>0</v>
      </c>
      <c r="AR463" s="254">
        <f t="shared" si="1951"/>
        <v>0</v>
      </c>
      <c r="AS463" s="257">
        <f t="shared" si="1952"/>
        <v>4</v>
      </c>
      <c r="AT463" s="252">
        <f t="shared" si="1953"/>
        <v>5</v>
      </c>
      <c r="AU463" s="252">
        <f t="shared" si="1954"/>
        <v>0</v>
      </c>
      <c r="AV463" s="252">
        <f t="shared" si="1955"/>
        <v>0</v>
      </c>
      <c r="AW463" s="254">
        <f t="shared" si="1956"/>
        <v>0</v>
      </c>
      <c r="AX463" s="258">
        <f t="shared" si="1957"/>
        <v>3</v>
      </c>
      <c r="AY463" s="252">
        <f t="shared" si="1958"/>
        <v>0</v>
      </c>
      <c r="AZ463" s="252">
        <f t="shared" si="1959"/>
        <v>0</v>
      </c>
      <c r="BA463" s="252">
        <f t="shared" si="1960"/>
        <v>0</v>
      </c>
      <c r="BB463" s="254">
        <f t="shared" si="1961"/>
        <v>0</v>
      </c>
      <c r="BC463" s="257">
        <f t="shared" si="1962"/>
        <v>4</v>
      </c>
      <c r="BD463" s="252">
        <f t="shared" si="1963"/>
        <v>0</v>
      </c>
      <c r="BE463" s="252">
        <f t="shared" si="1964"/>
        <v>0</v>
      </c>
      <c r="BF463" s="252">
        <f t="shared" si="1965"/>
        <v>0</v>
      </c>
      <c r="BG463" s="254">
        <f t="shared" si="1966"/>
        <v>0</v>
      </c>
      <c r="BH463" s="257">
        <f t="shared" si="1967"/>
        <v>4</v>
      </c>
      <c r="BI463" s="259">
        <f t="shared" si="1968"/>
        <v>2</v>
      </c>
      <c r="BJ463" s="252">
        <f t="shared" si="1969"/>
        <v>0</v>
      </c>
      <c r="BK463" s="252">
        <f t="shared" si="1970"/>
        <v>0</v>
      </c>
      <c r="BL463" s="254">
        <f t="shared" si="1971"/>
        <v>0</v>
      </c>
      <c r="BM463" s="260">
        <f t="shared" si="1972"/>
        <v>3</v>
      </c>
      <c r="BN463" s="252">
        <f t="shared" si="1973"/>
        <v>5</v>
      </c>
      <c r="BO463" s="252">
        <f t="shared" si="1974"/>
        <v>0</v>
      </c>
      <c r="BP463" s="252">
        <f t="shared" si="1975"/>
        <v>0</v>
      </c>
      <c r="BQ463" s="254">
        <f t="shared" si="1976"/>
        <v>0</v>
      </c>
      <c r="BR463" s="261">
        <f t="shared" si="1977"/>
        <v>3</v>
      </c>
      <c r="BS463" s="252">
        <f t="shared" si="1978"/>
        <v>0</v>
      </c>
      <c r="BT463" s="252">
        <f t="shared" si="1979"/>
        <v>0</v>
      </c>
      <c r="BU463" s="252">
        <f t="shared" si="1980"/>
        <v>0</v>
      </c>
      <c r="BV463" s="254">
        <f t="shared" si="1981"/>
        <v>0</v>
      </c>
      <c r="BW463" s="261">
        <f t="shared" si="1982"/>
        <v>4</v>
      </c>
      <c r="BX463" s="262">
        <v>34</v>
      </c>
      <c r="BY463" s="262">
        <v>34</v>
      </c>
      <c r="BZ463" s="246" t="e">
        <f t="shared" si="1983"/>
        <v>#VALUE!</v>
      </c>
      <c r="CA463" s="246">
        <f t="shared" si="1984"/>
        <v>20</v>
      </c>
      <c r="CB463" s="246" t="e">
        <f t="shared" si="1985"/>
        <v>#VALUE!</v>
      </c>
      <c r="CC463" s="246" t="e">
        <f t="shared" si="1986"/>
        <v>#VALUE!</v>
      </c>
      <c r="CD463" s="246" t="e">
        <f t="shared" si="1987"/>
        <v>#VALUE!</v>
      </c>
      <c r="CE463" s="246" t="e">
        <f t="shared" si="1988"/>
        <v>#VALUE!</v>
      </c>
      <c r="CF463" s="246" t="e">
        <f t="shared" si="1989"/>
        <v>#VALUE!</v>
      </c>
      <c r="CG463" s="246" t="e">
        <f t="shared" si="1990"/>
        <v>#VALUE!</v>
      </c>
      <c r="CH463" s="246" t="e">
        <f t="shared" si="1991"/>
        <v>#VALUE!</v>
      </c>
      <c r="CI463" s="246" t="e">
        <f t="shared" si="1992"/>
        <v>#VALUE!</v>
      </c>
      <c r="CJ463" s="246" t="e">
        <f t="shared" si="1993"/>
        <v>#VALUE!</v>
      </c>
      <c r="CK463" s="246" t="e">
        <f t="shared" si="1994"/>
        <v>#VALUE!</v>
      </c>
      <c r="CL463" s="246" t="e">
        <f t="shared" si="1995"/>
        <v>#VALUE!</v>
      </c>
      <c r="CM463" s="246" t="e">
        <f t="shared" si="1996"/>
        <v>#VALUE!</v>
      </c>
      <c r="CN463" s="246" t="e">
        <f t="shared" si="1997"/>
        <v>#VALUE!</v>
      </c>
      <c r="CO463" s="263" t="str">
        <f t="shared" si="1998"/>
        <v>2023PEC AI 268</v>
      </c>
      <c r="CP463" s="246" t="e">
        <f t="shared" si="1999"/>
        <v>#VALUE!</v>
      </c>
      <c r="CQ463" s="211"/>
      <c r="CR463" s="246">
        <f t="shared" si="2000"/>
        <v>20</v>
      </c>
      <c r="CS463" s="246" t="e">
        <f t="shared" si="2001"/>
        <v>#VALUE!</v>
      </c>
      <c r="CT463" s="246" t="e">
        <f t="shared" si="2002"/>
        <v>#VALUE!</v>
      </c>
      <c r="CU463" s="246" t="e">
        <f t="shared" si="2003"/>
        <v>#VALUE!</v>
      </c>
      <c r="CV463" s="246" t="e">
        <f t="shared" si="2004"/>
        <v>#VALUE!</v>
      </c>
      <c r="CW463" s="246" t="e">
        <f t="shared" si="2005"/>
        <v>#VALUE!</v>
      </c>
      <c r="CX463" s="246" t="e">
        <f t="shared" si="2006"/>
        <v>#VALUE!</v>
      </c>
      <c r="CY463" s="246" t="e">
        <f t="shared" si="2007"/>
        <v>#VALUE!</v>
      </c>
      <c r="CZ463" s="246" t="e">
        <f t="shared" si="2008"/>
        <v>#VALUE!</v>
      </c>
      <c r="DA463" s="246" t="e">
        <f t="shared" si="2009"/>
        <v>#VALUE!</v>
      </c>
      <c r="DB463" s="246" t="e">
        <f t="shared" si="2010"/>
        <v>#VALUE!</v>
      </c>
      <c r="DC463" s="246" t="e">
        <f t="shared" si="2011"/>
        <v>#VALUE!</v>
      </c>
      <c r="DD463" s="246" t="e">
        <f t="shared" si="2012"/>
        <v>#VALUE!</v>
      </c>
      <c r="DE463" s="212"/>
      <c r="DF463" s="212" t="e">
        <f t="shared" si="2013"/>
        <v>#VALUE!</v>
      </c>
      <c r="DG463" s="212"/>
      <c r="DH463" s="212"/>
      <c r="DI463" s="212"/>
      <c r="DJ463" s="212"/>
      <c r="DK463" s="212"/>
      <c r="DL463" s="212"/>
      <c r="DM463" s="212"/>
      <c r="DN463" s="212"/>
      <c r="DO463" s="212"/>
      <c r="DP463" s="212"/>
      <c r="DQ463" s="212"/>
      <c r="DR463" s="264">
        <f t="shared" si="2014"/>
        <v>34</v>
      </c>
      <c r="DS463" s="241">
        <f t="shared" si="2015"/>
        <v>7</v>
      </c>
      <c r="DT463" s="212">
        <f t="shared" si="2016"/>
        <v>5</v>
      </c>
      <c r="DU463" s="212">
        <f t="shared" si="2017"/>
        <v>5</v>
      </c>
      <c r="DV463" s="212">
        <f t="shared" si="2018"/>
        <v>5</v>
      </c>
      <c r="DW463" s="212">
        <f t="shared" si="2019"/>
        <v>5</v>
      </c>
      <c r="DX463" s="264">
        <f t="shared" si="2020"/>
        <v>2</v>
      </c>
      <c r="DY463" s="265">
        <f t="shared" si="2021"/>
        <v>5</v>
      </c>
      <c r="DZ463" s="212">
        <f t="shared" si="2022"/>
        <v>34</v>
      </c>
      <c r="EA463" s="212">
        <f t="shared" si="2023"/>
        <v>7</v>
      </c>
      <c r="EB463" s="212">
        <f t="shared" si="2024"/>
        <v>5</v>
      </c>
      <c r="EC463" s="212">
        <f t="shared" ref="EC463:ED463" si="3399">IF(ISEVEN($B463),DT463,0)</f>
        <v>0</v>
      </c>
      <c r="ED463" s="212">
        <f t="shared" si="3399"/>
        <v>0</v>
      </c>
      <c r="EE463" s="212">
        <f t="shared" ref="EE463:EF463" si="3400">IF(ISODD($B463),DU463,0)</f>
        <v>5</v>
      </c>
      <c r="EF463" s="212">
        <f t="shared" si="3400"/>
        <v>5</v>
      </c>
      <c r="EG463" s="212">
        <f t="shared" si="2027"/>
        <v>0</v>
      </c>
      <c r="EH463" s="212">
        <f t="shared" si="2028"/>
        <v>5</v>
      </c>
      <c r="EI463" s="212">
        <f t="shared" ref="EI463:EJ463" si="3401">IF(ISEVEN($B463),DW463,0)</f>
        <v>0</v>
      </c>
      <c r="EJ463" s="212">
        <f t="shared" si="3401"/>
        <v>0</v>
      </c>
      <c r="EK463" s="264">
        <f t="shared" ref="EK463:EL463" si="3402">IF(ISODD($B463),DX463,0)</f>
        <v>2</v>
      </c>
      <c r="EL463" s="212">
        <f t="shared" si="3402"/>
        <v>5</v>
      </c>
      <c r="EM463" s="212">
        <f t="shared" si="2031"/>
        <v>0</v>
      </c>
      <c r="EN463" s="212"/>
      <c r="EO463" s="212"/>
      <c r="EP463" s="241">
        <f t="shared" si="2032"/>
        <v>7</v>
      </c>
      <c r="EQ463" s="212">
        <f t="shared" si="2033"/>
        <v>6</v>
      </c>
      <c r="ER463" s="212">
        <f t="shared" si="2034"/>
        <v>6</v>
      </c>
      <c r="ES463" s="212">
        <f t="shared" si="2035"/>
        <v>6</v>
      </c>
      <c r="ET463" s="264">
        <f t="shared" si="2036"/>
        <v>4</v>
      </c>
      <c r="EU463" s="212">
        <f t="shared" si="2037"/>
        <v>5</v>
      </c>
      <c r="EV463" s="212"/>
      <c r="EW463" s="212">
        <f t="shared" si="2038"/>
        <v>34</v>
      </c>
      <c r="EX463" s="212">
        <f t="shared" si="2039"/>
        <v>7</v>
      </c>
      <c r="EY463" s="212">
        <f t="shared" si="2040"/>
        <v>6</v>
      </c>
      <c r="EZ463" s="212">
        <f t="shared" ref="EZ463:FA463" si="3403">IF(ISEVEN($B463),EQ463,0)</f>
        <v>0</v>
      </c>
      <c r="FA463" s="212">
        <f t="shared" si="3403"/>
        <v>0</v>
      </c>
      <c r="FB463" s="212">
        <f t="shared" ref="FB463:FC463" si="3404">IF(ISODD($B463),ER463,0)</f>
        <v>6</v>
      </c>
      <c r="FC463" s="212">
        <f t="shared" si="3404"/>
        <v>6</v>
      </c>
      <c r="FD463" s="212">
        <f t="shared" si="2043"/>
        <v>0</v>
      </c>
      <c r="FE463" s="264">
        <f t="shared" si="2044"/>
        <v>4</v>
      </c>
      <c r="FF463" s="212">
        <f t="shared" ref="FF463:FG463" si="3405">IF(ISEVEN($B463),ET463,0)</f>
        <v>0</v>
      </c>
      <c r="FG463" s="212">
        <f t="shared" si="3405"/>
        <v>0</v>
      </c>
      <c r="FH463" s="212">
        <f t="shared" si="2046"/>
        <v>5</v>
      </c>
      <c r="FI463" s="212">
        <v>0</v>
      </c>
      <c r="FJ463" s="212">
        <v>0</v>
      </c>
      <c r="FK463" s="212"/>
      <c r="FL463" s="212"/>
      <c r="FM463" s="262">
        <v>34</v>
      </c>
    </row>
    <row r="464" spans="1:169" ht="15.75" customHeight="1" x14ac:dyDescent="0.2">
      <c r="A464" s="268">
        <v>451</v>
      </c>
      <c r="B464" s="266">
        <v>213423243454</v>
      </c>
      <c r="C464" s="266" t="s">
        <v>417</v>
      </c>
      <c r="D464" s="250"/>
      <c r="E464" s="267" t="s">
        <v>418</v>
      </c>
      <c r="F464" s="252">
        <f t="shared" si="1913"/>
        <v>2</v>
      </c>
      <c r="G464" s="252">
        <f t="shared" si="1914"/>
        <v>2</v>
      </c>
      <c r="H464" s="252">
        <f t="shared" si="1915"/>
        <v>2</v>
      </c>
      <c r="I464" s="252">
        <f t="shared" si="1916"/>
        <v>2</v>
      </c>
      <c r="J464" s="252">
        <f t="shared" si="1917"/>
        <v>2</v>
      </c>
      <c r="K464" s="252">
        <f t="shared" si="1918"/>
        <v>2</v>
      </c>
      <c r="L464" s="252">
        <f t="shared" si="1919"/>
        <v>0</v>
      </c>
      <c r="M464" s="252">
        <f t="shared" si="1920"/>
        <v>0</v>
      </c>
      <c r="N464" s="252">
        <f t="shared" si="1921"/>
        <v>0</v>
      </c>
      <c r="O464" s="253">
        <f t="shared" si="1922"/>
        <v>0</v>
      </c>
      <c r="P464" s="252">
        <f t="shared" si="1923"/>
        <v>0</v>
      </c>
      <c r="Q464" s="252">
        <f t="shared" si="1924"/>
        <v>0</v>
      </c>
      <c r="R464" s="252">
        <f t="shared" si="1925"/>
        <v>0</v>
      </c>
      <c r="S464" s="254">
        <f t="shared" si="1926"/>
        <v>0</v>
      </c>
      <c r="T464" s="255">
        <f t="shared" si="1927"/>
        <v>4</v>
      </c>
      <c r="U464" s="252">
        <f t="shared" si="1928"/>
        <v>8</v>
      </c>
      <c r="V464" s="252">
        <f t="shared" si="1929"/>
        <v>0</v>
      </c>
      <c r="W464" s="252">
        <f t="shared" si="1930"/>
        <v>0</v>
      </c>
      <c r="X464" s="254">
        <f t="shared" si="1931"/>
        <v>0</v>
      </c>
      <c r="Y464" s="256">
        <f t="shared" si="1932"/>
        <v>3</v>
      </c>
      <c r="Z464" s="252">
        <f t="shared" si="1933"/>
        <v>9</v>
      </c>
      <c r="AA464" s="252">
        <f t="shared" si="1934"/>
        <v>0</v>
      </c>
      <c r="AB464" s="252">
        <f t="shared" si="1935"/>
        <v>0</v>
      </c>
      <c r="AC464" s="254">
        <f t="shared" si="1936"/>
        <v>0</v>
      </c>
      <c r="AD464" s="255">
        <f t="shared" si="1937"/>
        <v>3</v>
      </c>
      <c r="AE464" s="252">
        <f t="shared" si="1938"/>
        <v>0</v>
      </c>
      <c r="AF464" s="252">
        <f t="shared" si="1939"/>
        <v>0</v>
      </c>
      <c r="AG464" s="252">
        <f t="shared" si="1940"/>
        <v>0</v>
      </c>
      <c r="AH464" s="254">
        <f t="shared" si="1941"/>
        <v>0</v>
      </c>
      <c r="AI464" s="257">
        <f t="shared" si="1942"/>
        <v>4</v>
      </c>
      <c r="AJ464" s="252">
        <f t="shared" si="1943"/>
        <v>0</v>
      </c>
      <c r="AK464" s="252">
        <f t="shared" si="1944"/>
        <v>0</v>
      </c>
      <c r="AL464" s="252">
        <f t="shared" si="1945"/>
        <v>0</v>
      </c>
      <c r="AM464" s="254">
        <f t="shared" si="1946"/>
        <v>0</v>
      </c>
      <c r="AN464" s="257">
        <f t="shared" si="1947"/>
        <v>4</v>
      </c>
      <c r="AO464" s="252">
        <f t="shared" si="1948"/>
        <v>9</v>
      </c>
      <c r="AP464" s="252">
        <f t="shared" si="1949"/>
        <v>0</v>
      </c>
      <c r="AQ464" s="252">
        <f t="shared" si="1950"/>
        <v>0</v>
      </c>
      <c r="AR464" s="254">
        <f t="shared" si="1951"/>
        <v>0</v>
      </c>
      <c r="AS464" s="257">
        <f t="shared" si="1952"/>
        <v>3</v>
      </c>
      <c r="AT464" s="252">
        <f t="shared" si="1953"/>
        <v>0</v>
      </c>
      <c r="AU464" s="252">
        <f t="shared" si="1954"/>
        <v>0</v>
      </c>
      <c r="AV464" s="252">
        <f t="shared" si="1955"/>
        <v>0</v>
      </c>
      <c r="AW464" s="254">
        <f t="shared" si="1956"/>
        <v>0</v>
      </c>
      <c r="AX464" s="258">
        <f t="shared" si="1957"/>
        <v>4</v>
      </c>
      <c r="AY464" s="252">
        <f t="shared" si="1958"/>
        <v>9</v>
      </c>
      <c r="AZ464" s="252">
        <f t="shared" si="1959"/>
        <v>0</v>
      </c>
      <c r="BA464" s="252">
        <f t="shared" si="1960"/>
        <v>0</v>
      </c>
      <c r="BB464" s="254">
        <f t="shared" si="1961"/>
        <v>0</v>
      </c>
      <c r="BC464" s="257">
        <f t="shared" si="1962"/>
        <v>3</v>
      </c>
      <c r="BD464" s="259">
        <f t="shared" si="1963"/>
        <v>2</v>
      </c>
      <c r="BE464" s="252">
        <f t="shared" si="1964"/>
        <v>0</v>
      </c>
      <c r="BF464" s="252">
        <f t="shared" si="1965"/>
        <v>0</v>
      </c>
      <c r="BG464" s="254">
        <f t="shared" si="1966"/>
        <v>0</v>
      </c>
      <c r="BH464" s="257">
        <f t="shared" si="1967"/>
        <v>3</v>
      </c>
      <c r="BI464" s="252">
        <f t="shared" si="1968"/>
        <v>0</v>
      </c>
      <c r="BJ464" s="252">
        <f t="shared" si="1969"/>
        <v>0</v>
      </c>
      <c r="BK464" s="252">
        <f t="shared" si="1970"/>
        <v>0</v>
      </c>
      <c r="BL464" s="254">
        <f t="shared" si="1971"/>
        <v>0</v>
      </c>
      <c r="BM464" s="260">
        <f t="shared" si="1972"/>
        <v>4</v>
      </c>
      <c r="BN464" s="252">
        <f t="shared" si="1973"/>
        <v>0</v>
      </c>
      <c r="BO464" s="252">
        <f t="shared" si="1974"/>
        <v>0</v>
      </c>
      <c r="BP464" s="252">
        <f t="shared" si="1975"/>
        <v>0</v>
      </c>
      <c r="BQ464" s="254">
        <f t="shared" si="1976"/>
        <v>0</v>
      </c>
      <c r="BR464" s="261">
        <f t="shared" si="1977"/>
        <v>4</v>
      </c>
      <c r="BS464" s="252">
        <f t="shared" si="1978"/>
        <v>9</v>
      </c>
      <c r="BT464" s="252">
        <f t="shared" si="1979"/>
        <v>0</v>
      </c>
      <c r="BU464" s="252">
        <f t="shared" si="1980"/>
        <v>0</v>
      </c>
      <c r="BV464" s="254">
        <f t="shared" si="1981"/>
        <v>0</v>
      </c>
      <c r="BW464" s="261">
        <f t="shared" si="1982"/>
        <v>3</v>
      </c>
      <c r="BX464" s="262">
        <v>58</v>
      </c>
      <c r="BY464" s="262">
        <v>58</v>
      </c>
      <c r="BZ464" s="246" t="e">
        <f t="shared" si="1983"/>
        <v>#VALUE!</v>
      </c>
      <c r="CA464" s="246">
        <f t="shared" si="1984"/>
        <v>20</v>
      </c>
      <c r="CB464" s="246" t="e">
        <f t="shared" si="1985"/>
        <v>#VALUE!</v>
      </c>
      <c r="CC464" s="246" t="e">
        <f t="shared" si="1986"/>
        <v>#VALUE!</v>
      </c>
      <c r="CD464" s="246" t="e">
        <f t="shared" si="1987"/>
        <v>#VALUE!</v>
      </c>
      <c r="CE464" s="246" t="e">
        <f t="shared" si="1988"/>
        <v>#VALUE!</v>
      </c>
      <c r="CF464" s="246" t="e">
        <f t="shared" si="1989"/>
        <v>#VALUE!</v>
      </c>
      <c r="CG464" s="246" t="e">
        <f t="shared" si="1990"/>
        <v>#VALUE!</v>
      </c>
      <c r="CH464" s="246" t="e">
        <f t="shared" si="1991"/>
        <v>#VALUE!</v>
      </c>
      <c r="CI464" s="246" t="e">
        <f t="shared" si="1992"/>
        <v>#VALUE!</v>
      </c>
      <c r="CJ464" s="246" t="e">
        <f t="shared" si="1993"/>
        <v>#VALUE!</v>
      </c>
      <c r="CK464" s="246" t="e">
        <f t="shared" si="1994"/>
        <v>#VALUE!</v>
      </c>
      <c r="CL464" s="246" t="e">
        <f t="shared" si="1995"/>
        <v>#VALUE!</v>
      </c>
      <c r="CM464" s="246" t="e">
        <f t="shared" si="1996"/>
        <v>#VALUE!</v>
      </c>
      <c r="CN464" s="246" t="e">
        <f t="shared" si="1997"/>
        <v>#VALUE!</v>
      </c>
      <c r="CO464" s="263" t="str">
        <f t="shared" si="1998"/>
        <v>2023PEC AI 269</v>
      </c>
      <c r="CP464" s="246" t="e">
        <f t="shared" si="1999"/>
        <v>#VALUE!</v>
      </c>
      <c r="CQ464" s="211"/>
      <c r="CR464" s="246">
        <f t="shared" si="2000"/>
        <v>20</v>
      </c>
      <c r="CS464" s="246" t="e">
        <f t="shared" si="2001"/>
        <v>#VALUE!</v>
      </c>
      <c r="CT464" s="246" t="e">
        <f t="shared" si="2002"/>
        <v>#VALUE!</v>
      </c>
      <c r="CU464" s="246" t="e">
        <f t="shared" si="2003"/>
        <v>#VALUE!</v>
      </c>
      <c r="CV464" s="246" t="e">
        <f t="shared" si="2004"/>
        <v>#VALUE!</v>
      </c>
      <c r="CW464" s="246" t="e">
        <f t="shared" si="2005"/>
        <v>#VALUE!</v>
      </c>
      <c r="CX464" s="246" t="e">
        <f t="shared" si="2006"/>
        <v>#VALUE!</v>
      </c>
      <c r="CY464" s="246" t="e">
        <f t="shared" si="2007"/>
        <v>#VALUE!</v>
      </c>
      <c r="CZ464" s="246" t="e">
        <f t="shared" si="2008"/>
        <v>#VALUE!</v>
      </c>
      <c r="DA464" s="246" t="e">
        <f t="shared" si="2009"/>
        <v>#VALUE!</v>
      </c>
      <c r="DB464" s="246" t="e">
        <f t="shared" si="2010"/>
        <v>#VALUE!</v>
      </c>
      <c r="DC464" s="246" t="e">
        <f t="shared" si="2011"/>
        <v>#VALUE!</v>
      </c>
      <c r="DD464" s="246" t="e">
        <f t="shared" si="2012"/>
        <v>#VALUE!</v>
      </c>
      <c r="DE464" s="212"/>
      <c r="DF464" s="212" t="e">
        <f t="shared" si="2013"/>
        <v>#VALUE!</v>
      </c>
      <c r="DG464" s="212"/>
      <c r="DH464" s="212"/>
      <c r="DI464" s="212"/>
      <c r="DJ464" s="212"/>
      <c r="DK464" s="212"/>
      <c r="DL464" s="212"/>
      <c r="DM464" s="212"/>
      <c r="DN464" s="212"/>
      <c r="DO464" s="212"/>
      <c r="DP464" s="212"/>
      <c r="DQ464" s="212"/>
      <c r="DR464" s="264">
        <f t="shared" si="2014"/>
        <v>58</v>
      </c>
      <c r="DS464" s="241">
        <f t="shared" si="2015"/>
        <v>12</v>
      </c>
      <c r="DT464" s="212">
        <f t="shared" si="2016"/>
        <v>8</v>
      </c>
      <c r="DU464" s="212">
        <f t="shared" si="2017"/>
        <v>9</v>
      </c>
      <c r="DV464" s="212">
        <f t="shared" si="2018"/>
        <v>9</v>
      </c>
      <c r="DW464" s="212">
        <f t="shared" si="2019"/>
        <v>9</v>
      </c>
      <c r="DX464" s="264">
        <f t="shared" si="2020"/>
        <v>2</v>
      </c>
      <c r="DY464" s="265">
        <f t="shared" si="2021"/>
        <v>9</v>
      </c>
      <c r="DZ464" s="212">
        <f t="shared" si="2022"/>
        <v>58</v>
      </c>
      <c r="EA464" s="212">
        <f t="shared" si="2023"/>
        <v>12</v>
      </c>
      <c r="EB464" s="212">
        <f t="shared" si="2024"/>
        <v>0</v>
      </c>
      <c r="EC464" s="212">
        <f t="shared" ref="EC464:ED464" si="3406">IF(ISEVEN($B464),DT464,0)</f>
        <v>8</v>
      </c>
      <c r="ED464" s="212">
        <f t="shared" si="3406"/>
        <v>9</v>
      </c>
      <c r="EE464" s="212">
        <f t="shared" ref="EE464:EF464" si="3407">IF(ISODD($B464),DU464,0)</f>
        <v>0</v>
      </c>
      <c r="EF464" s="212">
        <f t="shared" si="3407"/>
        <v>0</v>
      </c>
      <c r="EG464" s="212">
        <f t="shared" si="2027"/>
        <v>9</v>
      </c>
      <c r="EH464" s="212">
        <f t="shared" si="2028"/>
        <v>0</v>
      </c>
      <c r="EI464" s="212">
        <f t="shared" ref="EI464:EJ464" si="3408">IF(ISEVEN($B464),DW464,0)</f>
        <v>9</v>
      </c>
      <c r="EJ464" s="264">
        <f t="shared" si="3408"/>
        <v>2</v>
      </c>
      <c r="EK464" s="212">
        <f t="shared" ref="EK464:EL464" si="3409">IF(ISODD($B464),DX464,0)</f>
        <v>0</v>
      </c>
      <c r="EL464" s="212">
        <f t="shared" si="3409"/>
        <v>0</v>
      </c>
      <c r="EM464" s="212">
        <f t="shared" si="2031"/>
        <v>9</v>
      </c>
      <c r="EN464" s="212"/>
      <c r="EO464" s="212"/>
      <c r="EP464" s="241">
        <f t="shared" si="2032"/>
        <v>12</v>
      </c>
      <c r="EQ464" s="212">
        <f t="shared" si="2033"/>
        <v>10</v>
      </c>
      <c r="ER464" s="212">
        <f t="shared" si="2034"/>
        <v>10</v>
      </c>
      <c r="ES464" s="212">
        <f t="shared" si="2035"/>
        <v>10</v>
      </c>
      <c r="ET464" s="264">
        <f t="shared" si="2036"/>
        <v>7</v>
      </c>
      <c r="EU464" s="212">
        <f t="shared" si="2037"/>
        <v>9</v>
      </c>
      <c r="EV464" s="212"/>
      <c r="EW464" s="212">
        <f t="shared" si="2038"/>
        <v>58</v>
      </c>
      <c r="EX464" s="212">
        <f t="shared" si="2039"/>
        <v>12</v>
      </c>
      <c r="EY464" s="212">
        <f t="shared" si="2040"/>
        <v>0</v>
      </c>
      <c r="EZ464" s="212">
        <f t="shared" ref="EZ464:FA464" si="3410">IF(ISEVEN($B464),EQ464,0)</f>
        <v>10</v>
      </c>
      <c r="FA464" s="212">
        <f t="shared" si="3410"/>
        <v>10</v>
      </c>
      <c r="FB464" s="212">
        <f t="shared" ref="FB464:FC464" si="3411">IF(ISODD($B464),ER464,0)</f>
        <v>0</v>
      </c>
      <c r="FC464" s="212">
        <f t="shared" si="3411"/>
        <v>0</v>
      </c>
      <c r="FD464" s="212">
        <f t="shared" si="2043"/>
        <v>10</v>
      </c>
      <c r="FE464" s="212">
        <f t="shared" si="2044"/>
        <v>0</v>
      </c>
      <c r="FF464" s="264">
        <f t="shared" ref="FF464:FG464" si="3412">IF(ISEVEN($B464),ET464,0)</f>
        <v>7</v>
      </c>
      <c r="FG464" s="212">
        <f t="shared" si="3412"/>
        <v>9</v>
      </c>
      <c r="FH464" s="212">
        <f t="shared" si="2046"/>
        <v>0</v>
      </c>
      <c r="FI464" s="212">
        <v>0</v>
      </c>
      <c r="FJ464" s="212">
        <v>0</v>
      </c>
      <c r="FK464" s="212"/>
      <c r="FL464" s="212"/>
      <c r="FM464" s="262">
        <v>58</v>
      </c>
    </row>
    <row r="465" spans="1:169" ht="15.75" customHeight="1" x14ac:dyDescent="0.2">
      <c r="A465" s="247">
        <v>452</v>
      </c>
      <c r="B465" s="266">
        <v>213423243455</v>
      </c>
      <c r="C465" s="266" t="s">
        <v>439</v>
      </c>
      <c r="D465" s="250"/>
      <c r="E465" s="267" t="s">
        <v>420</v>
      </c>
      <c r="F465" s="252">
        <f t="shared" si="1913"/>
        <v>2</v>
      </c>
      <c r="G465" s="252">
        <f t="shared" si="1914"/>
        <v>2</v>
      </c>
      <c r="H465" s="252">
        <f t="shared" si="1915"/>
        <v>2</v>
      </c>
      <c r="I465" s="252">
        <f t="shared" si="1916"/>
        <v>2</v>
      </c>
      <c r="J465" s="252">
        <f t="shared" si="1917"/>
        <v>2</v>
      </c>
      <c r="K465" s="252">
        <f t="shared" si="1918"/>
        <v>2</v>
      </c>
      <c r="L465" s="252">
        <f t="shared" si="1919"/>
        <v>2</v>
      </c>
      <c r="M465" s="252">
        <f t="shared" si="1920"/>
        <v>2</v>
      </c>
      <c r="N465" s="252">
        <f t="shared" si="1921"/>
        <v>2</v>
      </c>
      <c r="O465" s="253">
        <f t="shared" si="1922"/>
        <v>0</v>
      </c>
      <c r="P465" s="252">
        <f t="shared" si="1923"/>
        <v>13</v>
      </c>
      <c r="Q465" s="252">
        <f t="shared" si="1924"/>
        <v>0</v>
      </c>
      <c r="R465" s="252">
        <f t="shared" si="1925"/>
        <v>0</v>
      </c>
      <c r="S465" s="254">
        <f t="shared" si="1926"/>
        <v>0</v>
      </c>
      <c r="T465" s="255">
        <f t="shared" si="1927"/>
        <v>3</v>
      </c>
      <c r="U465" s="252">
        <f t="shared" si="1928"/>
        <v>0</v>
      </c>
      <c r="V465" s="252">
        <f t="shared" si="1929"/>
        <v>0</v>
      </c>
      <c r="W465" s="252">
        <f t="shared" si="1930"/>
        <v>0</v>
      </c>
      <c r="X465" s="254">
        <f t="shared" si="1931"/>
        <v>0</v>
      </c>
      <c r="Y465" s="256">
        <f t="shared" si="1932"/>
        <v>4</v>
      </c>
      <c r="Z465" s="252">
        <f t="shared" si="1933"/>
        <v>0</v>
      </c>
      <c r="AA465" s="252">
        <f t="shared" si="1934"/>
        <v>0</v>
      </c>
      <c r="AB465" s="252">
        <f t="shared" si="1935"/>
        <v>0</v>
      </c>
      <c r="AC465" s="254">
        <f t="shared" si="1936"/>
        <v>0</v>
      </c>
      <c r="AD465" s="255">
        <f t="shared" si="1937"/>
        <v>4</v>
      </c>
      <c r="AE465" s="252">
        <f t="shared" si="1938"/>
        <v>13</v>
      </c>
      <c r="AF465" s="252">
        <f t="shared" si="1939"/>
        <v>0</v>
      </c>
      <c r="AG465" s="252">
        <f t="shared" si="1940"/>
        <v>0</v>
      </c>
      <c r="AH465" s="254">
        <f t="shared" si="1941"/>
        <v>0</v>
      </c>
      <c r="AI465" s="257">
        <f t="shared" si="1942"/>
        <v>3</v>
      </c>
      <c r="AJ465" s="252">
        <f t="shared" si="1943"/>
        <v>12</v>
      </c>
      <c r="AK465" s="252">
        <f t="shared" si="1944"/>
        <v>0</v>
      </c>
      <c r="AL465" s="252">
        <f t="shared" si="1945"/>
        <v>0</v>
      </c>
      <c r="AM465" s="254">
        <f t="shared" si="1946"/>
        <v>0</v>
      </c>
      <c r="AN465" s="257">
        <f t="shared" si="1947"/>
        <v>3</v>
      </c>
      <c r="AO465" s="252">
        <f t="shared" si="1948"/>
        <v>0</v>
      </c>
      <c r="AP465" s="252">
        <f t="shared" si="1949"/>
        <v>0</v>
      </c>
      <c r="AQ465" s="252">
        <f t="shared" si="1950"/>
        <v>0</v>
      </c>
      <c r="AR465" s="254">
        <f t="shared" si="1951"/>
        <v>0</v>
      </c>
      <c r="AS465" s="257">
        <f t="shared" si="1952"/>
        <v>4</v>
      </c>
      <c r="AT465" s="252">
        <f t="shared" si="1953"/>
        <v>13</v>
      </c>
      <c r="AU465" s="252">
        <f t="shared" si="1954"/>
        <v>0</v>
      </c>
      <c r="AV465" s="252">
        <f t="shared" si="1955"/>
        <v>0</v>
      </c>
      <c r="AW465" s="254">
        <f t="shared" si="1956"/>
        <v>0</v>
      </c>
      <c r="AX465" s="258">
        <f t="shared" si="1957"/>
        <v>3</v>
      </c>
      <c r="AY465" s="252">
        <f t="shared" si="1958"/>
        <v>0</v>
      </c>
      <c r="AZ465" s="252">
        <f t="shared" si="1959"/>
        <v>0</v>
      </c>
      <c r="BA465" s="252">
        <f t="shared" si="1960"/>
        <v>0</v>
      </c>
      <c r="BB465" s="254">
        <f t="shared" si="1961"/>
        <v>0</v>
      </c>
      <c r="BC465" s="257">
        <f t="shared" si="1962"/>
        <v>4</v>
      </c>
      <c r="BD465" s="252">
        <f t="shared" si="1963"/>
        <v>0</v>
      </c>
      <c r="BE465" s="252">
        <f t="shared" si="1964"/>
        <v>0</v>
      </c>
      <c r="BF465" s="252">
        <f t="shared" si="1965"/>
        <v>0</v>
      </c>
      <c r="BG465" s="254">
        <f t="shared" si="1966"/>
        <v>0</v>
      </c>
      <c r="BH465" s="257">
        <f t="shared" si="1967"/>
        <v>4</v>
      </c>
      <c r="BI465" s="259">
        <f t="shared" si="1968"/>
        <v>9</v>
      </c>
      <c r="BJ465" s="252">
        <f t="shared" si="1969"/>
        <v>0</v>
      </c>
      <c r="BK465" s="252">
        <f t="shared" si="1970"/>
        <v>0</v>
      </c>
      <c r="BL465" s="254">
        <f t="shared" si="1971"/>
        <v>0</v>
      </c>
      <c r="BM465" s="260">
        <f t="shared" si="1972"/>
        <v>3</v>
      </c>
      <c r="BN465" s="252">
        <f t="shared" si="1973"/>
        <v>14</v>
      </c>
      <c r="BO465" s="252">
        <f t="shared" si="1974"/>
        <v>0</v>
      </c>
      <c r="BP465" s="252">
        <f t="shared" si="1975"/>
        <v>0</v>
      </c>
      <c r="BQ465" s="254">
        <f t="shared" si="1976"/>
        <v>0</v>
      </c>
      <c r="BR465" s="261">
        <f t="shared" si="1977"/>
        <v>3</v>
      </c>
      <c r="BS465" s="252">
        <f t="shared" si="1978"/>
        <v>0</v>
      </c>
      <c r="BT465" s="252">
        <f t="shared" si="1979"/>
        <v>0</v>
      </c>
      <c r="BU465" s="252">
        <f t="shared" si="1980"/>
        <v>0</v>
      </c>
      <c r="BV465" s="254">
        <f t="shared" si="1981"/>
        <v>0</v>
      </c>
      <c r="BW465" s="261">
        <f t="shared" si="1982"/>
        <v>4</v>
      </c>
      <c r="BX465" s="262">
        <v>92</v>
      </c>
      <c r="BY465" s="262">
        <v>92</v>
      </c>
      <c r="BZ465" s="246" t="e">
        <f t="shared" si="1983"/>
        <v>#VALUE!</v>
      </c>
      <c r="CA465" s="246">
        <f t="shared" si="1984"/>
        <v>20</v>
      </c>
      <c r="CB465" s="246" t="e">
        <f t="shared" si="1985"/>
        <v>#VALUE!</v>
      </c>
      <c r="CC465" s="246" t="e">
        <f t="shared" si="1986"/>
        <v>#VALUE!</v>
      </c>
      <c r="CD465" s="246" t="e">
        <f t="shared" si="1987"/>
        <v>#VALUE!</v>
      </c>
      <c r="CE465" s="246" t="e">
        <f t="shared" si="1988"/>
        <v>#VALUE!</v>
      </c>
      <c r="CF465" s="246" t="e">
        <f t="shared" si="1989"/>
        <v>#VALUE!</v>
      </c>
      <c r="CG465" s="246" t="e">
        <f t="shared" si="1990"/>
        <v>#VALUE!</v>
      </c>
      <c r="CH465" s="246" t="e">
        <f t="shared" si="1991"/>
        <v>#VALUE!</v>
      </c>
      <c r="CI465" s="246" t="e">
        <f t="shared" si="1992"/>
        <v>#VALUE!</v>
      </c>
      <c r="CJ465" s="246" t="e">
        <f t="shared" si="1993"/>
        <v>#VALUE!</v>
      </c>
      <c r="CK465" s="246" t="e">
        <f t="shared" si="1994"/>
        <v>#VALUE!</v>
      </c>
      <c r="CL465" s="246" t="e">
        <f t="shared" si="1995"/>
        <v>#VALUE!</v>
      </c>
      <c r="CM465" s="246" t="e">
        <f t="shared" si="1996"/>
        <v>#VALUE!</v>
      </c>
      <c r="CN465" s="246" t="e">
        <f t="shared" si="1997"/>
        <v>#VALUE!</v>
      </c>
      <c r="CO465" s="263" t="str">
        <f t="shared" si="1998"/>
        <v>2023PEC AI 280</v>
      </c>
      <c r="CP465" s="246" t="e">
        <f t="shared" si="1999"/>
        <v>#VALUE!</v>
      </c>
      <c r="CQ465" s="211"/>
      <c r="CR465" s="246">
        <f t="shared" si="2000"/>
        <v>20</v>
      </c>
      <c r="CS465" s="246" t="e">
        <f t="shared" si="2001"/>
        <v>#VALUE!</v>
      </c>
      <c r="CT465" s="246" t="e">
        <f t="shared" si="2002"/>
        <v>#VALUE!</v>
      </c>
      <c r="CU465" s="246" t="e">
        <f t="shared" si="2003"/>
        <v>#VALUE!</v>
      </c>
      <c r="CV465" s="246" t="e">
        <f t="shared" si="2004"/>
        <v>#VALUE!</v>
      </c>
      <c r="CW465" s="246" t="e">
        <f t="shared" si="2005"/>
        <v>#VALUE!</v>
      </c>
      <c r="CX465" s="246" t="e">
        <f t="shared" si="2006"/>
        <v>#VALUE!</v>
      </c>
      <c r="CY465" s="246" t="e">
        <f t="shared" si="2007"/>
        <v>#VALUE!</v>
      </c>
      <c r="CZ465" s="246" t="e">
        <f t="shared" si="2008"/>
        <v>#VALUE!</v>
      </c>
      <c r="DA465" s="246" t="e">
        <f t="shared" si="2009"/>
        <v>#VALUE!</v>
      </c>
      <c r="DB465" s="246" t="e">
        <f t="shared" si="2010"/>
        <v>#VALUE!</v>
      </c>
      <c r="DC465" s="246" t="e">
        <f t="shared" si="2011"/>
        <v>#VALUE!</v>
      </c>
      <c r="DD465" s="246" t="e">
        <f t="shared" si="2012"/>
        <v>#VALUE!</v>
      </c>
      <c r="DE465" s="212"/>
      <c r="DF465" s="212" t="e">
        <f t="shared" si="2013"/>
        <v>#VALUE!</v>
      </c>
      <c r="DG465" s="212"/>
      <c r="DH465" s="212"/>
      <c r="DI465" s="212"/>
      <c r="DJ465" s="212"/>
      <c r="DK465" s="212"/>
      <c r="DL465" s="212"/>
      <c r="DM465" s="212"/>
      <c r="DN465" s="212"/>
      <c r="DO465" s="212"/>
      <c r="DP465" s="212"/>
      <c r="DQ465" s="212"/>
      <c r="DR465" s="264">
        <f t="shared" si="2014"/>
        <v>92</v>
      </c>
      <c r="DS465" s="241">
        <f t="shared" si="2015"/>
        <v>18</v>
      </c>
      <c r="DT465" s="212">
        <f t="shared" si="2016"/>
        <v>13</v>
      </c>
      <c r="DU465" s="212">
        <f t="shared" si="2017"/>
        <v>13</v>
      </c>
      <c r="DV465" s="212">
        <f t="shared" si="2018"/>
        <v>12</v>
      </c>
      <c r="DW465" s="212">
        <f t="shared" si="2019"/>
        <v>13</v>
      </c>
      <c r="DX465" s="264">
        <f t="shared" si="2020"/>
        <v>9</v>
      </c>
      <c r="DY465" s="265">
        <f t="shared" si="2021"/>
        <v>14</v>
      </c>
      <c r="DZ465" s="212">
        <f t="shared" si="2022"/>
        <v>92</v>
      </c>
      <c r="EA465" s="212">
        <f t="shared" si="2023"/>
        <v>18</v>
      </c>
      <c r="EB465" s="212">
        <f t="shared" si="2024"/>
        <v>13</v>
      </c>
      <c r="EC465" s="212">
        <f t="shared" ref="EC465:ED465" si="3413">IF(ISEVEN($B465),DT465,0)</f>
        <v>0</v>
      </c>
      <c r="ED465" s="212">
        <f t="shared" si="3413"/>
        <v>0</v>
      </c>
      <c r="EE465" s="212">
        <f t="shared" ref="EE465:EF465" si="3414">IF(ISODD($B465),DU465,0)</f>
        <v>13</v>
      </c>
      <c r="EF465" s="212">
        <f t="shared" si="3414"/>
        <v>12</v>
      </c>
      <c r="EG465" s="212">
        <f t="shared" si="2027"/>
        <v>0</v>
      </c>
      <c r="EH465" s="212">
        <f t="shared" si="2028"/>
        <v>13</v>
      </c>
      <c r="EI465" s="212">
        <f t="shared" ref="EI465:EJ465" si="3415">IF(ISEVEN($B465),DW465,0)</f>
        <v>0</v>
      </c>
      <c r="EJ465" s="212">
        <f t="shared" si="3415"/>
        <v>0</v>
      </c>
      <c r="EK465" s="264">
        <f t="shared" ref="EK465:EL465" si="3416">IF(ISODD($B465),DX465,0)</f>
        <v>9</v>
      </c>
      <c r="EL465" s="212">
        <f t="shared" si="3416"/>
        <v>14</v>
      </c>
      <c r="EM465" s="212">
        <f t="shared" si="2031"/>
        <v>0</v>
      </c>
      <c r="EN465" s="212"/>
      <c r="EO465" s="212"/>
      <c r="EP465" s="241">
        <f t="shared" si="2032"/>
        <v>18</v>
      </c>
      <c r="EQ465" s="212">
        <f t="shared" si="2033"/>
        <v>16</v>
      </c>
      <c r="ER465" s="212">
        <f t="shared" si="2034"/>
        <v>16</v>
      </c>
      <c r="ES465" s="212">
        <f t="shared" si="2035"/>
        <v>14</v>
      </c>
      <c r="ET465" s="264">
        <f t="shared" si="2036"/>
        <v>13</v>
      </c>
      <c r="EU465" s="212">
        <f t="shared" si="2037"/>
        <v>15</v>
      </c>
      <c r="EV465" s="212"/>
      <c r="EW465" s="212">
        <f t="shared" si="2038"/>
        <v>92</v>
      </c>
      <c r="EX465" s="212">
        <f t="shared" si="2039"/>
        <v>18</v>
      </c>
      <c r="EY465" s="212">
        <f t="shared" si="2040"/>
        <v>16</v>
      </c>
      <c r="EZ465" s="212">
        <f t="shared" ref="EZ465:FA465" si="3417">IF(ISEVEN($B465),EQ465,0)</f>
        <v>0</v>
      </c>
      <c r="FA465" s="212">
        <f t="shared" si="3417"/>
        <v>0</v>
      </c>
      <c r="FB465" s="212">
        <f t="shared" ref="FB465:FC465" si="3418">IF(ISODD($B465),ER465,0)</f>
        <v>16</v>
      </c>
      <c r="FC465" s="212">
        <f t="shared" si="3418"/>
        <v>14</v>
      </c>
      <c r="FD465" s="212">
        <f t="shared" si="2043"/>
        <v>0</v>
      </c>
      <c r="FE465" s="264">
        <f t="shared" si="2044"/>
        <v>13</v>
      </c>
      <c r="FF465" s="212">
        <f t="shared" ref="FF465:FG465" si="3419">IF(ISEVEN($B465),ET465,0)</f>
        <v>0</v>
      </c>
      <c r="FG465" s="212">
        <f t="shared" si="3419"/>
        <v>0</v>
      </c>
      <c r="FH465" s="212">
        <f t="shared" si="2046"/>
        <v>15</v>
      </c>
      <c r="FI465" s="212">
        <v>0</v>
      </c>
      <c r="FJ465" s="212">
        <v>0</v>
      </c>
      <c r="FK465" s="212"/>
      <c r="FL465" s="212"/>
      <c r="FM465" s="262">
        <v>92</v>
      </c>
    </row>
    <row r="466" spans="1:169" ht="15.75" customHeight="1" x14ac:dyDescent="0.2">
      <c r="A466" s="268">
        <v>453</v>
      </c>
      <c r="B466" s="248">
        <v>213423243456</v>
      </c>
      <c r="C466" s="249" t="s">
        <v>509</v>
      </c>
      <c r="D466" s="250"/>
      <c r="E466" s="251" t="s">
        <v>510</v>
      </c>
      <c r="F466" s="252">
        <f t="shared" si="1913"/>
        <v>2</v>
      </c>
      <c r="G466" s="252">
        <f t="shared" si="1914"/>
        <v>2</v>
      </c>
      <c r="H466" s="252">
        <f t="shared" si="1915"/>
        <v>2</v>
      </c>
      <c r="I466" s="252">
        <f t="shared" si="1916"/>
        <v>2</v>
      </c>
      <c r="J466" s="252">
        <f t="shared" si="1917"/>
        <v>2</v>
      </c>
      <c r="K466" s="252">
        <f t="shared" si="1918"/>
        <v>2</v>
      </c>
      <c r="L466" s="252">
        <f t="shared" si="1919"/>
        <v>0</v>
      </c>
      <c r="M466" s="252">
        <f t="shared" si="1920"/>
        <v>0</v>
      </c>
      <c r="N466" s="252">
        <f t="shared" si="1921"/>
        <v>0</v>
      </c>
      <c r="O466" s="253">
        <f t="shared" si="1922"/>
        <v>0</v>
      </c>
      <c r="P466" s="252">
        <f t="shared" si="1923"/>
        <v>0</v>
      </c>
      <c r="Q466" s="252">
        <f t="shared" si="1924"/>
        <v>0</v>
      </c>
      <c r="R466" s="252">
        <f t="shared" si="1925"/>
        <v>0</v>
      </c>
      <c r="S466" s="254">
        <f t="shared" si="1926"/>
        <v>0</v>
      </c>
      <c r="T466" s="255">
        <f t="shared" si="1927"/>
        <v>4</v>
      </c>
      <c r="U466" s="252">
        <f t="shared" si="1928"/>
        <v>8</v>
      </c>
      <c r="V466" s="252">
        <f t="shared" si="1929"/>
        <v>0</v>
      </c>
      <c r="W466" s="252">
        <f t="shared" si="1930"/>
        <v>0</v>
      </c>
      <c r="X466" s="254">
        <f t="shared" si="1931"/>
        <v>0</v>
      </c>
      <c r="Y466" s="256">
        <f t="shared" si="1932"/>
        <v>3</v>
      </c>
      <c r="Z466" s="252">
        <f t="shared" si="1933"/>
        <v>9</v>
      </c>
      <c r="AA466" s="252">
        <f t="shared" si="1934"/>
        <v>0</v>
      </c>
      <c r="AB466" s="252">
        <f t="shared" si="1935"/>
        <v>0</v>
      </c>
      <c r="AC466" s="254">
        <f t="shared" si="1936"/>
        <v>0</v>
      </c>
      <c r="AD466" s="255">
        <f t="shared" si="1937"/>
        <v>3</v>
      </c>
      <c r="AE466" s="252">
        <f t="shared" si="1938"/>
        <v>0</v>
      </c>
      <c r="AF466" s="252">
        <f t="shared" si="1939"/>
        <v>0</v>
      </c>
      <c r="AG466" s="252">
        <f t="shared" si="1940"/>
        <v>0</v>
      </c>
      <c r="AH466" s="254">
        <f t="shared" si="1941"/>
        <v>0</v>
      </c>
      <c r="AI466" s="257">
        <f t="shared" si="1942"/>
        <v>4</v>
      </c>
      <c r="AJ466" s="252">
        <f t="shared" si="1943"/>
        <v>0</v>
      </c>
      <c r="AK466" s="252">
        <f t="shared" si="1944"/>
        <v>0</v>
      </c>
      <c r="AL466" s="252">
        <f t="shared" si="1945"/>
        <v>0</v>
      </c>
      <c r="AM466" s="254">
        <f t="shared" si="1946"/>
        <v>0</v>
      </c>
      <c r="AN466" s="257">
        <f t="shared" si="1947"/>
        <v>4</v>
      </c>
      <c r="AO466" s="252">
        <f t="shared" si="1948"/>
        <v>9</v>
      </c>
      <c r="AP466" s="252">
        <f t="shared" si="1949"/>
        <v>0</v>
      </c>
      <c r="AQ466" s="252">
        <f t="shared" si="1950"/>
        <v>0</v>
      </c>
      <c r="AR466" s="254">
        <f t="shared" si="1951"/>
        <v>0</v>
      </c>
      <c r="AS466" s="257">
        <f t="shared" si="1952"/>
        <v>3</v>
      </c>
      <c r="AT466" s="252">
        <f t="shared" si="1953"/>
        <v>0</v>
      </c>
      <c r="AU466" s="252">
        <f t="shared" si="1954"/>
        <v>0</v>
      </c>
      <c r="AV466" s="252">
        <f t="shared" si="1955"/>
        <v>0</v>
      </c>
      <c r="AW466" s="254">
        <f t="shared" si="1956"/>
        <v>0</v>
      </c>
      <c r="AX466" s="258">
        <f t="shared" si="1957"/>
        <v>4</v>
      </c>
      <c r="AY466" s="252">
        <f t="shared" si="1958"/>
        <v>9</v>
      </c>
      <c r="AZ466" s="252">
        <f t="shared" si="1959"/>
        <v>0</v>
      </c>
      <c r="BA466" s="252">
        <f t="shared" si="1960"/>
        <v>0</v>
      </c>
      <c r="BB466" s="254">
        <f t="shared" si="1961"/>
        <v>0</v>
      </c>
      <c r="BC466" s="257">
        <f t="shared" si="1962"/>
        <v>3</v>
      </c>
      <c r="BD466" s="259">
        <f t="shared" si="1963"/>
        <v>2</v>
      </c>
      <c r="BE466" s="252">
        <f t="shared" si="1964"/>
        <v>0</v>
      </c>
      <c r="BF466" s="252">
        <f t="shared" si="1965"/>
        <v>0</v>
      </c>
      <c r="BG466" s="254">
        <f t="shared" si="1966"/>
        <v>0</v>
      </c>
      <c r="BH466" s="257">
        <f t="shared" si="1967"/>
        <v>3</v>
      </c>
      <c r="BI466" s="252">
        <f t="shared" si="1968"/>
        <v>0</v>
      </c>
      <c r="BJ466" s="252">
        <f t="shared" si="1969"/>
        <v>0</v>
      </c>
      <c r="BK466" s="252">
        <f t="shared" si="1970"/>
        <v>0</v>
      </c>
      <c r="BL466" s="254">
        <f t="shared" si="1971"/>
        <v>0</v>
      </c>
      <c r="BM466" s="260">
        <f t="shared" si="1972"/>
        <v>4</v>
      </c>
      <c r="BN466" s="252">
        <f t="shared" si="1973"/>
        <v>0</v>
      </c>
      <c r="BO466" s="252">
        <f t="shared" si="1974"/>
        <v>0</v>
      </c>
      <c r="BP466" s="252">
        <f t="shared" si="1975"/>
        <v>0</v>
      </c>
      <c r="BQ466" s="254">
        <f t="shared" si="1976"/>
        <v>0</v>
      </c>
      <c r="BR466" s="261">
        <f t="shared" si="1977"/>
        <v>4</v>
      </c>
      <c r="BS466" s="252">
        <f t="shared" si="1978"/>
        <v>9</v>
      </c>
      <c r="BT466" s="252">
        <f t="shared" si="1979"/>
        <v>0</v>
      </c>
      <c r="BU466" s="252">
        <f t="shared" si="1980"/>
        <v>0</v>
      </c>
      <c r="BV466" s="254">
        <f t="shared" si="1981"/>
        <v>0</v>
      </c>
      <c r="BW466" s="261">
        <f t="shared" si="1982"/>
        <v>3</v>
      </c>
      <c r="BX466" s="262">
        <v>58</v>
      </c>
      <c r="BY466" s="262">
        <v>58</v>
      </c>
      <c r="BZ466" s="246" t="e">
        <f t="shared" si="1983"/>
        <v>#VALUE!</v>
      </c>
      <c r="CA466" s="246">
        <f t="shared" si="1984"/>
        <v>20</v>
      </c>
      <c r="CB466" s="246" t="e">
        <f t="shared" si="1985"/>
        <v>#VALUE!</v>
      </c>
      <c r="CC466" s="246" t="e">
        <f t="shared" si="1986"/>
        <v>#VALUE!</v>
      </c>
      <c r="CD466" s="246" t="e">
        <f t="shared" si="1987"/>
        <v>#VALUE!</v>
      </c>
      <c r="CE466" s="246" t="e">
        <f t="shared" si="1988"/>
        <v>#VALUE!</v>
      </c>
      <c r="CF466" s="246" t="e">
        <f t="shared" si="1989"/>
        <v>#VALUE!</v>
      </c>
      <c r="CG466" s="246" t="e">
        <f t="shared" si="1990"/>
        <v>#VALUE!</v>
      </c>
      <c r="CH466" s="246" t="e">
        <f t="shared" si="1991"/>
        <v>#VALUE!</v>
      </c>
      <c r="CI466" s="246" t="e">
        <f t="shared" si="1992"/>
        <v>#VALUE!</v>
      </c>
      <c r="CJ466" s="246" t="e">
        <f t="shared" si="1993"/>
        <v>#VALUE!</v>
      </c>
      <c r="CK466" s="246" t="e">
        <f t="shared" si="1994"/>
        <v>#VALUE!</v>
      </c>
      <c r="CL466" s="246" t="e">
        <f t="shared" si="1995"/>
        <v>#VALUE!</v>
      </c>
      <c r="CM466" s="246" t="e">
        <f t="shared" si="1996"/>
        <v>#VALUE!</v>
      </c>
      <c r="CN466" s="246" t="e">
        <f t="shared" si="1997"/>
        <v>#VALUE!</v>
      </c>
      <c r="CO466" s="263" t="str">
        <f t="shared" si="1998"/>
        <v>2023PEC AI 315</v>
      </c>
      <c r="CP466" s="246" t="e">
        <f t="shared" si="1999"/>
        <v>#VALUE!</v>
      </c>
      <c r="CQ466" s="211"/>
      <c r="CR466" s="246">
        <f t="shared" si="2000"/>
        <v>20</v>
      </c>
      <c r="CS466" s="246" t="e">
        <f t="shared" si="2001"/>
        <v>#VALUE!</v>
      </c>
      <c r="CT466" s="246" t="e">
        <f t="shared" si="2002"/>
        <v>#VALUE!</v>
      </c>
      <c r="CU466" s="246" t="e">
        <f t="shared" si="2003"/>
        <v>#VALUE!</v>
      </c>
      <c r="CV466" s="246" t="e">
        <f t="shared" si="2004"/>
        <v>#VALUE!</v>
      </c>
      <c r="CW466" s="246" t="e">
        <f t="shared" si="2005"/>
        <v>#VALUE!</v>
      </c>
      <c r="CX466" s="246" t="e">
        <f t="shared" si="2006"/>
        <v>#VALUE!</v>
      </c>
      <c r="CY466" s="246" t="e">
        <f t="shared" si="2007"/>
        <v>#VALUE!</v>
      </c>
      <c r="CZ466" s="246" t="e">
        <f t="shared" si="2008"/>
        <v>#VALUE!</v>
      </c>
      <c r="DA466" s="246" t="e">
        <f t="shared" si="2009"/>
        <v>#VALUE!</v>
      </c>
      <c r="DB466" s="246" t="e">
        <f t="shared" si="2010"/>
        <v>#VALUE!</v>
      </c>
      <c r="DC466" s="246" t="e">
        <f t="shared" si="2011"/>
        <v>#VALUE!</v>
      </c>
      <c r="DD466" s="246" t="e">
        <f t="shared" si="2012"/>
        <v>#VALUE!</v>
      </c>
      <c r="DE466" s="212"/>
      <c r="DF466" s="212" t="e">
        <f t="shared" si="2013"/>
        <v>#VALUE!</v>
      </c>
      <c r="DG466" s="212"/>
      <c r="DH466" s="212"/>
      <c r="DI466" s="212"/>
      <c r="DJ466" s="212"/>
      <c r="DK466" s="212"/>
      <c r="DL466" s="212"/>
      <c r="DM466" s="212"/>
      <c r="DN466" s="212"/>
      <c r="DO466" s="212"/>
      <c r="DP466" s="212"/>
      <c r="DQ466" s="212"/>
      <c r="DR466" s="264">
        <f t="shared" si="2014"/>
        <v>58</v>
      </c>
      <c r="DS466" s="241">
        <f t="shared" si="2015"/>
        <v>12</v>
      </c>
      <c r="DT466" s="212">
        <f t="shared" si="2016"/>
        <v>8</v>
      </c>
      <c r="DU466" s="212">
        <f t="shared" si="2017"/>
        <v>9</v>
      </c>
      <c r="DV466" s="212">
        <f t="shared" si="2018"/>
        <v>9</v>
      </c>
      <c r="DW466" s="212">
        <f t="shared" si="2019"/>
        <v>9</v>
      </c>
      <c r="DX466" s="264">
        <f t="shared" si="2020"/>
        <v>2</v>
      </c>
      <c r="DY466" s="265">
        <f t="shared" si="2021"/>
        <v>9</v>
      </c>
      <c r="DZ466" s="212">
        <f t="shared" si="2022"/>
        <v>58</v>
      </c>
      <c r="EA466" s="212">
        <f t="shared" si="2023"/>
        <v>12</v>
      </c>
      <c r="EB466" s="212">
        <f t="shared" si="2024"/>
        <v>0</v>
      </c>
      <c r="EC466" s="212">
        <f t="shared" ref="EC466:ED466" si="3420">IF(ISEVEN($B466),DT466,0)</f>
        <v>8</v>
      </c>
      <c r="ED466" s="212">
        <f t="shared" si="3420"/>
        <v>9</v>
      </c>
      <c r="EE466" s="212">
        <f t="shared" ref="EE466:EF466" si="3421">IF(ISODD($B466),DU466,0)</f>
        <v>0</v>
      </c>
      <c r="EF466" s="212">
        <f t="shared" si="3421"/>
        <v>0</v>
      </c>
      <c r="EG466" s="212">
        <f t="shared" si="2027"/>
        <v>9</v>
      </c>
      <c r="EH466" s="212">
        <f t="shared" si="2028"/>
        <v>0</v>
      </c>
      <c r="EI466" s="212">
        <f t="shared" ref="EI466:EJ466" si="3422">IF(ISEVEN($B466),DW466,0)</f>
        <v>9</v>
      </c>
      <c r="EJ466" s="264">
        <f t="shared" si="3422"/>
        <v>2</v>
      </c>
      <c r="EK466" s="212">
        <f t="shared" ref="EK466:EL466" si="3423">IF(ISODD($B466),DX466,0)</f>
        <v>0</v>
      </c>
      <c r="EL466" s="212">
        <f t="shared" si="3423"/>
        <v>0</v>
      </c>
      <c r="EM466" s="212">
        <f t="shared" si="2031"/>
        <v>9</v>
      </c>
      <c r="EN466" s="212"/>
      <c r="EO466" s="212"/>
      <c r="EP466" s="241">
        <f t="shared" si="2032"/>
        <v>12</v>
      </c>
      <c r="EQ466" s="212">
        <f t="shared" si="2033"/>
        <v>10</v>
      </c>
      <c r="ER466" s="212">
        <f t="shared" si="2034"/>
        <v>10</v>
      </c>
      <c r="ES466" s="212">
        <f t="shared" si="2035"/>
        <v>10</v>
      </c>
      <c r="ET466" s="264">
        <f t="shared" si="2036"/>
        <v>7</v>
      </c>
      <c r="EU466" s="212">
        <f t="shared" si="2037"/>
        <v>9</v>
      </c>
      <c r="EV466" s="212"/>
      <c r="EW466" s="212">
        <f t="shared" si="2038"/>
        <v>58</v>
      </c>
      <c r="EX466" s="212">
        <f t="shared" si="2039"/>
        <v>12</v>
      </c>
      <c r="EY466" s="212">
        <f t="shared" si="2040"/>
        <v>0</v>
      </c>
      <c r="EZ466" s="212">
        <f t="shared" ref="EZ466:FA466" si="3424">IF(ISEVEN($B466),EQ466,0)</f>
        <v>10</v>
      </c>
      <c r="FA466" s="212">
        <f t="shared" si="3424"/>
        <v>10</v>
      </c>
      <c r="FB466" s="212">
        <f t="shared" ref="FB466:FC466" si="3425">IF(ISODD($B466),ER466,0)</f>
        <v>0</v>
      </c>
      <c r="FC466" s="212">
        <f t="shared" si="3425"/>
        <v>0</v>
      </c>
      <c r="FD466" s="212">
        <f t="shared" si="2043"/>
        <v>10</v>
      </c>
      <c r="FE466" s="212">
        <f t="shared" si="2044"/>
        <v>0</v>
      </c>
      <c r="FF466" s="264">
        <f t="shared" ref="FF466:FG466" si="3426">IF(ISEVEN($B466),ET466,0)</f>
        <v>7</v>
      </c>
      <c r="FG466" s="212">
        <f t="shared" si="3426"/>
        <v>9</v>
      </c>
      <c r="FH466" s="212">
        <f t="shared" si="2046"/>
        <v>0</v>
      </c>
      <c r="FI466" s="212">
        <v>0</v>
      </c>
      <c r="FJ466" s="212">
        <v>0</v>
      </c>
      <c r="FK466" s="212"/>
      <c r="FL466" s="212"/>
      <c r="FM466" s="262">
        <v>58</v>
      </c>
    </row>
    <row r="467" spans="1:169" ht="15.75" customHeight="1" x14ac:dyDescent="0.2">
      <c r="A467" s="247">
        <v>454</v>
      </c>
      <c r="B467" s="248">
        <v>213423243458</v>
      </c>
      <c r="C467" s="249" t="s">
        <v>511</v>
      </c>
      <c r="D467" s="250"/>
      <c r="E467" s="251" t="s">
        <v>512</v>
      </c>
      <c r="F467" s="252">
        <f t="shared" si="1913"/>
        <v>2</v>
      </c>
      <c r="G467" s="252">
        <f t="shared" si="1914"/>
        <v>2</v>
      </c>
      <c r="H467" s="252">
        <f t="shared" si="1915"/>
        <v>2</v>
      </c>
      <c r="I467" s="252">
        <f t="shared" si="1916"/>
        <v>2</v>
      </c>
      <c r="J467" s="252">
        <f t="shared" si="1917"/>
        <v>2</v>
      </c>
      <c r="K467" s="252">
        <f t="shared" si="1918"/>
        <v>2</v>
      </c>
      <c r="L467" s="252">
        <f t="shared" si="1919"/>
        <v>2</v>
      </c>
      <c r="M467" s="252">
        <f t="shared" si="1920"/>
        <v>2</v>
      </c>
      <c r="N467" s="252">
        <f t="shared" si="1921"/>
        <v>0</v>
      </c>
      <c r="O467" s="253">
        <f t="shared" si="1922"/>
        <v>0</v>
      </c>
      <c r="P467" s="252">
        <f t="shared" si="1923"/>
        <v>0</v>
      </c>
      <c r="Q467" s="252">
        <f t="shared" si="1924"/>
        <v>0</v>
      </c>
      <c r="R467" s="252">
        <f t="shared" si="1925"/>
        <v>0</v>
      </c>
      <c r="S467" s="254">
        <f t="shared" si="1926"/>
        <v>0</v>
      </c>
      <c r="T467" s="255">
        <f t="shared" si="1927"/>
        <v>4</v>
      </c>
      <c r="U467" s="252">
        <f t="shared" si="1928"/>
        <v>11</v>
      </c>
      <c r="V467" s="252">
        <f t="shared" si="1929"/>
        <v>0</v>
      </c>
      <c r="W467" s="252">
        <f t="shared" si="1930"/>
        <v>0</v>
      </c>
      <c r="X467" s="254">
        <f t="shared" si="1931"/>
        <v>0</v>
      </c>
      <c r="Y467" s="256">
        <f t="shared" si="1932"/>
        <v>3</v>
      </c>
      <c r="Z467" s="252">
        <f t="shared" si="1933"/>
        <v>12</v>
      </c>
      <c r="AA467" s="252">
        <f t="shared" si="1934"/>
        <v>0</v>
      </c>
      <c r="AB467" s="252">
        <f t="shared" si="1935"/>
        <v>0</v>
      </c>
      <c r="AC467" s="254">
        <f t="shared" si="1936"/>
        <v>0</v>
      </c>
      <c r="AD467" s="255">
        <f t="shared" si="1937"/>
        <v>3</v>
      </c>
      <c r="AE467" s="252">
        <f t="shared" si="1938"/>
        <v>0</v>
      </c>
      <c r="AF467" s="252">
        <f t="shared" si="1939"/>
        <v>0</v>
      </c>
      <c r="AG467" s="252">
        <f t="shared" si="1940"/>
        <v>0</v>
      </c>
      <c r="AH467" s="254">
        <f t="shared" si="1941"/>
        <v>0</v>
      </c>
      <c r="AI467" s="257">
        <f t="shared" si="1942"/>
        <v>4</v>
      </c>
      <c r="AJ467" s="252">
        <f t="shared" si="1943"/>
        <v>0</v>
      </c>
      <c r="AK467" s="252">
        <f t="shared" si="1944"/>
        <v>0</v>
      </c>
      <c r="AL467" s="252">
        <f t="shared" si="1945"/>
        <v>0</v>
      </c>
      <c r="AM467" s="254">
        <f t="shared" si="1946"/>
        <v>0</v>
      </c>
      <c r="AN467" s="257">
        <f t="shared" si="1947"/>
        <v>4</v>
      </c>
      <c r="AO467" s="252">
        <f t="shared" si="1948"/>
        <v>12</v>
      </c>
      <c r="AP467" s="252">
        <f t="shared" si="1949"/>
        <v>0</v>
      </c>
      <c r="AQ467" s="252">
        <f t="shared" si="1950"/>
        <v>0</v>
      </c>
      <c r="AR467" s="254">
        <f t="shared" si="1951"/>
        <v>0</v>
      </c>
      <c r="AS467" s="257">
        <f t="shared" si="1952"/>
        <v>3</v>
      </c>
      <c r="AT467" s="252">
        <f t="shared" si="1953"/>
        <v>0</v>
      </c>
      <c r="AU467" s="252">
        <f t="shared" si="1954"/>
        <v>0</v>
      </c>
      <c r="AV467" s="252">
        <f t="shared" si="1955"/>
        <v>0</v>
      </c>
      <c r="AW467" s="254">
        <f t="shared" si="1956"/>
        <v>0</v>
      </c>
      <c r="AX467" s="258">
        <f t="shared" si="1957"/>
        <v>4</v>
      </c>
      <c r="AY467" s="252">
        <f t="shared" si="1958"/>
        <v>12</v>
      </c>
      <c r="AZ467" s="252">
        <f t="shared" si="1959"/>
        <v>0</v>
      </c>
      <c r="BA467" s="252">
        <f t="shared" si="1960"/>
        <v>0</v>
      </c>
      <c r="BB467" s="254">
        <f t="shared" si="1961"/>
        <v>0</v>
      </c>
      <c r="BC467" s="257">
        <f t="shared" si="1962"/>
        <v>3</v>
      </c>
      <c r="BD467" s="259">
        <f t="shared" si="1963"/>
        <v>5</v>
      </c>
      <c r="BE467" s="252">
        <f t="shared" si="1964"/>
        <v>0</v>
      </c>
      <c r="BF467" s="252">
        <f t="shared" si="1965"/>
        <v>0</v>
      </c>
      <c r="BG467" s="254">
        <f t="shared" si="1966"/>
        <v>0</v>
      </c>
      <c r="BH467" s="257">
        <f t="shared" si="1967"/>
        <v>3</v>
      </c>
      <c r="BI467" s="252">
        <f t="shared" si="1968"/>
        <v>0</v>
      </c>
      <c r="BJ467" s="252">
        <f t="shared" si="1969"/>
        <v>0</v>
      </c>
      <c r="BK467" s="252">
        <f t="shared" si="1970"/>
        <v>0</v>
      </c>
      <c r="BL467" s="254">
        <f t="shared" si="1971"/>
        <v>0</v>
      </c>
      <c r="BM467" s="260">
        <f t="shared" si="1972"/>
        <v>4</v>
      </c>
      <c r="BN467" s="252">
        <f t="shared" si="1973"/>
        <v>0</v>
      </c>
      <c r="BO467" s="252">
        <f t="shared" si="1974"/>
        <v>0</v>
      </c>
      <c r="BP467" s="252">
        <f t="shared" si="1975"/>
        <v>0</v>
      </c>
      <c r="BQ467" s="254">
        <f t="shared" si="1976"/>
        <v>0</v>
      </c>
      <c r="BR467" s="261">
        <f t="shared" si="1977"/>
        <v>4</v>
      </c>
      <c r="BS467" s="252">
        <f t="shared" si="1978"/>
        <v>12</v>
      </c>
      <c r="BT467" s="252">
        <f t="shared" si="1979"/>
        <v>0</v>
      </c>
      <c r="BU467" s="252">
        <f t="shared" si="1980"/>
        <v>0</v>
      </c>
      <c r="BV467" s="254">
        <f t="shared" si="1981"/>
        <v>0</v>
      </c>
      <c r="BW467" s="261">
        <f t="shared" si="1982"/>
        <v>3</v>
      </c>
      <c r="BX467" s="262">
        <v>80</v>
      </c>
      <c r="BY467" s="262">
        <v>80</v>
      </c>
      <c r="BZ467" s="246" t="e">
        <f t="shared" si="1983"/>
        <v>#VALUE!</v>
      </c>
      <c r="CA467" s="246">
        <f t="shared" si="1984"/>
        <v>14</v>
      </c>
      <c r="CB467" s="246" t="e">
        <f t="shared" si="1985"/>
        <v>#VALUE!</v>
      </c>
      <c r="CC467" s="246" t="e">
        <f t="shared" si="1986"/>
        <v>#VALUE!</v>
      </c>
      <c r="CD467" s="246" t="e">
        <f t="shared" si="1987"/>
        <v>#VALUE!</v>
      </c>
      <c r="CE467" s="246" t="e">
        <f t="shared" si="1988"/>
        <v>#VALUE!</v>
      </c>
      <c r="CF467" s="246" t="e">
        <f t="shared" si="1989"/>
        <v>#VALUE!</v>
      </c>
      <c r="CG467" s="246" t="e">
        <f t="shared" si="1990"/>
        <v>#VALUE!</v>
      </c>
      <c r="CH467" s="246" t="e">
        <f t="shared" si="1991"/>
        <v>#VALUE!</v>
      </c>
      <c r="CI467" s="246" t="e">
        <f t="shared" si="1992"/>
        <v>#VALUE!</v>
      </c>
      <c r="CJ467" s="246" t="e">
        <f t="shared" si="1993"/>
        <v>#VALUE!</v>
      </c>
      <c r="CK467" s="246" t="e">
        <f t="shared" si="1994"/>
        <v>#VALUE!</v>
      </c>
      <c r="CL467" s="246" t="e">
        <f t="shared" si="1995"/>
        <v>#VALUE!</v>
      </c>
      <c r="CM467" s="246" t="e">
        <f t="shared" si="1996"/>
        <v>#VALUE!</v>
      </c>
      <c r="CN467" s="246" t="e">
        <f t="shared" si="1997"/>
        <v>#VALUE!</v>
      </c>
      <c r="CO467" s="263" t="str">
        <f t="shared" si="1998"/>
        <v>2023PEC AI 316</v>
      </c>
      <c r="CP467" s="246" t="e">
        <f t="shared" si="1999"/>
        <v>#VALUE!</v>
      </c>
      <c r="CQ467" s="211"/>
      <c r="CR467" s="246">
        <f t="shared" si="2000"/>
        <v>13</v>
      </c>
      <c r="CS467" s="246" t="e">
        <f t="shared" si="2001"/>
        <v>#VALUE!</v>
      </c>
      <c r="CT467" s="246" t="e">
        <f t="shared" si="2002"/>
        <v>#VALUE!</v>
      </c>
      <c r="CU467" s="246" t="e">
        <f t="shared" si="2003"/>
        <v>#VALUE!</v>
      </c>
      <c r="CV467" s="246" t="e">
        <f t="shared" si="2004"/>
        <v>#VALUE!</v>
      </c>
      <c r="CW467" s="246" t="e">
        <f t="shared" si="2005"/>
        <v>#VALUE!</v>
      </c>
      <c r="CX467" s="246" t="e">
        <f t="shared" si="2006"/>
        <v>#VALUE!</v>
      </c>
      <c r="CY467" s="246" t="e">
        <f t="shared" si="2007"/>
        <v>#VALUE!</v>
      </c>
      <c r="CZ467" s="246" t="e">
        <f t="shared" si="2008"/>
        <v>#VALUE!</v>
      </c>
      <c r="DA467" s="246" t="e">
        <f t="shared" si="2009"/>
        <v>#VALUE!</v>
      </c>
      <c r="DB467" s="246" t="e">
        <f t="shared" si="2010"/>
        <v>#VALUE!</v>
      </c>
      <c r="DC467" s="246" t="e">
        <f t="shared" si="2011"/>
        <v>#VALUE!</v>
      </c>
      <c r="DD467" s="246" t="e">
        <f t="shared" si="2012"/>
        <v>#VALUE!</v>
      </c>
      <c r="DE467" s="212"/>
      <c r="DF467" s="212" t="e">
        <f t="shared" si="2013"/>
        <v>#VALUE!</v>
      </c>
      <c r="DG467" s="212"/>
      <c r="DH467" s="212"/>
      <c r="DI467" s="212"/>
      <c r="DJ467" s="212"/>
      <c r="DK467" s="212"/>
      <c r="DL467" s="212"/>
      <c r="DM467" s="212"/>
      <c r="DN467" s="212"/>
      <c r="DO467" s="212"/>
      <c r="DP467" s="212"/>
      <c r="DQ467" s="212"/>
      <c r="DR467" s="264">
        <f t="shared" si="2014"/>
        <v>80</v>
      </c>
      <c r="DS467" s="241">
        <f t="shared" si="2015"/>
        <v>16</v>
      </c>
      <c r="DT467" s="212">
        <f t="shared" si="2016"/>
        <v>11</v>
      </c>
      <c r="DU467" s="212">
        <f t="shared" si="2017"/>
        <v>12</v>
      </c>
      <c r="DV467" s="212">
        <f t="shared" si="2018"/>
        <v>12</v>
      </c>
      <c r="DW467" s="212">
        <f t="shared" si="2019"/>
        <v>12</v>
      </c>
      <c r="DX467" s="264">
        <f t="shared" si="2020"/>
        <v>5</v>
      </c>
      <c r="DY467" s="265">
        <f t="shared" si="2021"/>
        <v>12</v>
      </c>
      <c r="DZ467" s="212">
        <f t="shared" si="2022"/>
        <v>80</v>
      </c>
      <c r="EA467" s="212">
        <f t="shared" si="2023"/>
        <v>16</v>
      </c>
      <c r="EB467" s="212">
        <f t="shared" si="2024"/>
        <v>0</v>
      </c>
      <c r="EC467" s="212">
        <f t="shared" ref="EC467:ED467" si="3427">IF(ISEVEN($B467),DT467,0)</f>
        <v>11</v>
      </c>
      <c r="ED467" s="212">
        <f t="shared" si="3427"/>
        <v>12</v>
      </c>
      <c r="EE467" s="212">
        <f t="shared" ref="EE467:EF467" si="3428">IF(ISODD($B467),DU467,0)</f>
        <v>0</v>
      </c>
      <c r="EF467" s="212">
        <f t="shared" si="3428"/>
        <v>0</v>
      </c>
      <c r="EG467" s="212">
        <f t="shared" si="2027"/>
        <v>12</v>
      </c>
      <c r="EH467" s="212">
        <f t="shared" si="2028"/>
        <v>0</v>
      </c>
      <c r="EI467" s="212">
        <f t="shared" ref="EI467:EJ467" si="3429">IF(ISEVEN($B467),DW467,0)</f>
        <v>12</v>
      </c>
      <c r="EJ467" s="264">
        <f t="shared" si="3429"/>
        <v>5</v>
      </c>
      <c r="EK467" s="212">
        <f t="shared" ref="EK467:EL467" si="3430">IF(ISODD($B467),DX467,0)</f>
        <v>0</v>
      </c>
      <c r="EL467" s="212">
        <f t="shared" si="3430"/>
        <v>0</v>
      </c>
      <c r="EM467" s="212">
        <f t="shared" si="2031"/>
        <v>12</v>
      </c>
      <c r="EN467" s="212"/>
      <c r="EO467" s="212"/>
      <c r="EP467" s="241">
        <f t="shared" si="2032"/>
        <v>16</v>
      </c>
      <c r="EQ467" s="212">
        <f t="shared" si="2033"/>
        <v>13</v>
      </c>
      <c r="ER467" s="212">
        <f t="shared" si="2034"/>
        <v>14</v>
      </c>
      <c r="ES467" s="212">
        <f t="shared" si="2035"/>
        <v>14</v>
      </c>
      <c r="ET467" s="264">
        <f t="shared" si="2036"/>
        <v>10</v>
      </c>
      <c r="EU467" s="212">
        <f t="shared" si="2037"/>
        <v>13</v>
      </c>
      <c r="EV467" s="212"/>
      <c r="EW467" s="212">
        <f t="shared" si="2038"/>
        <v>80</v>
      </c>
      <c r="EX467" s="212">
        <f t="shared" si="2039"/>
        <v>16</v>
      </c>
      <c r="EY467" s="212">
        <f t="shared" si="2040"/>
        <v>0</v>
      </c>
      <c r="EZ467" s="212">
        <f t="shared" ref="EZ467:FA467" si="3431">IF(ISEVEN($B467),EQ467,0)</f>
        <v>13</v>
      </c>
      <c r="FA467" s="212">
        <f t="shared" si="3431"/>
        <v>14</v>
      </c>
      <c r="FB467" s="212">
        <f t="shared" ref="FB467:FC467" si="3432">IF(ISODD($B467),ER467,0)</f>
        <v>0</v>
      </c>
      <c r="FC467" s="212">
        <f t="shared" si="3432"/>
        <v>0</v>
      </c>
      <c r="FD467" s="212">
        <f t="shared" si="2043"/>
        <v>14</v>
      </c>
      <c r="FE467" s="212">
        <f t="shared" si="2044"/>
        <v>0</v>
      </c>
      <c r="FF467" s="264">
        <f t="shared" ref="FF467:FG467" si="3433">IF(ISEVEN($B467),ET467,0)</f>
        <v>10</v>
      </c>
      <c r="FG467" s="212">
        <f t="shared" si="3433"/>
        <v>13</v>
      </c>
      <c r="FH467" s="212">
        <f t="shared" si="2046"/>
        <v>0</v>
      </c>
      <c r="FI467" s="212">
        <v>0</v>
      </c>
      <c r="FJ467" s="212">
        <v>0</v>
      </c>
      <c r="FK467" s="212"/>
      <c r="FL467" s="212"/>
      <c r="FM467" s="262">
        <v>80</v>
      </c>
    </row>
    <row r="468" spans="1:169" ht="15.75" customHeight="1" x14ac:dyDescent="0.2">
      <c r="A468" s="268">
        <v>455</v>
      </c>
      <c r="B468" s="266">
        <v>213423243458</v>
      </c>
      <c r="C468" s="266" t="s">
        <v>441</v>
      </c>
      <c r="D468" s="250"/>
      <c r="E468" s="267" t="s">
        <v>422</v>
      </c>
      <c r="F468" s="252">
        <f t="shared" si="1913"/>
        <v>2</v>
      </c>
      <c r="G468" s="252">
        <f t="shared" si="1914"/>
        <v>2</v>
      </c>
      <c r="H468" s="252">
        <f t="shared" si="1915"/>
        <v>2</v>
      </c>
      <c r="I468" s="252">
        <f t="shared" si="1916"/>
        <v>2</v>
      </c>
      <c r="J468" s="252">
        <f t="shared" si="1917"/>
        <v>2</v>
      </c>
      <c r="K468" s="252">
        <f t="shared" si="1918"/>
        <v>2</v>
      </c>
      <c r="L468" s="252">
        <f t="shared" si="1919"/>
        <v>0</v>
      </c>
      <c r="M468" s="252">
        <f t="shared" si="1920"/>
        <v>0</v>
      </c>
      <c r="N468" s="252">
        <f t="shared" si="1921"/>
        <v>0</v>
      </c>
      <c r="O468" s="253">
        <f t="shared" si="1922"/>
        <v>0</v>
      </c>
      <c r="P468" s="252">
        <f t="shared" si="1923"/>
        <v>0</v>
      </c>
      <c r="Q468" s="252">
        <f t="shared" si="1924"/>
        <v>0</v>
      </c>
      <c r="R468" s="252">
        <f t="shared" si="1925"/>
        <v>0</v>
      </c>
      <c r="S468" s="254">
        <f t="shared" si="1926"/>
        <v>0</v>
      </c>
      <c r="T468" s="255">
        <f t="shared" si="1927"/>
        <v>4</v>
      </c>
      <c r="U468" s="252">
        <f t="shared" si="1928"/>
        <v>8</v>
      </c>
      <c r="V468" s="252">
        <f t="shared" si="1929"/>
        <v>0</v>
      </c>
      <c r="W468" s="252">
        <f t="shared" si="1930"/>
        <v>0</v>
      </c>
      <c r="X468" s="254">
        <f t="shared" si="1931"/>
        <v>0</v>
      </c>
      <c r="Y468" s="256">
        <f t="shared" si="1932"/>
        <v>3</v>
      </c>
      <c r="Z468" s="252">
        <f t="shared" si="1933"/>
        <v>9</v>
      </c>
      <c r="AA468" s="252">
        <f t="shared" si="1934"/>
        <v>0</v>
      </c>
      <c r="AB468" s="252">
        <f t="shared" si="1935"/>
        <v>0</v>
      </c>
      <c r="AC468" s="254">
        <f t="shared" si="1936"/>
        <v>0</v>
      </c>
      <c r="AD468" s="255">
        <f t="shared" si="1937"/>
        <v>3</v>
      </c>
      <c r="AE468" s="252">
        <f t="shared" si="1938"/>
        <v>0</v>
      </c>
      <c r="AF468" s="252">
        <f t="shared" si="1939"/>
        <v>0</v>
      </c>
      <c r="AG468" s="252">
        <f t="shared" si="1940"/>
        <v>0</v>
      </c>
      <c r="AH468" s="254">
        <f t="shared" si="1941"/>
        <v>0</v>
      </c>
      <c r="AI468" s="257">
        <f t="shared" si="1942"/>
        <v>4</v>
      </c>
      <c r="AJ468" s="252">
        <f t="shared" si="1943"/>
        <v>0</v>
      </c>
      <c r="AK468" s="252">
        <f t="shared" si="1944"/>
        <v>0</v>
      </c>
      <c r="AL468" s="252">
        <f t="shared" si="1945"/>
        <v>0</v>
      </c>
      <c r="AM468" s="254">
        <f t="shared" si="1946"/>
        <v>0</v>
      </c>
      <c r="AN468" s="257">
        <f t="shared" si="1947"/>
        <v>4</v>
      </c>
      <c r="AO468" s="252">
        <f t="shared" si="1948"/>
        <v>9</v>
      </c>
      <c r="AP468" s="252">
        <f t="shared" si="1949"/>
        <v>0</v>
      </c>
      <c r="AQ468" s="252">
        <f t="shared" si="1950"/>
        <v>0</v>
      </c>
      <c r="AR468" s="254">
        <f t="shared" si="1951"/>
        <v>0</v>
      </c>
      <c r="AS468" s="257">
        <f t="shared" si="1952"/>
        <v>3</v>
      </c>
      <c r="AT468" s="252">
        <f t="shared" si="1953"/>
        <v>0</v>
      </c>
      <c r="AU468" s="252">
        <f t="shared" si="1954"/>
        <v>0</v>
      </c>
      <c r="AV468" s="252">
        <f t="shared" si="1955"/>
        <v>0</v>
      </c>
      <c r="AW468" s="254">
        <f t="shared" si="1956"/>
        <v>0</v>
      </c>
      <c r="AX468" s="258">
        <f t="shared" si="1957"/>
        <v>4</v>
      </c>
      <c r="AY468" s="252">
        <f t="shared" si="1958"/>
        <v>9</v>
      </c>
      <c r="AZ468" s="252">
        <f t="shared" si="1959"/>
        <v>0</v>
      </c>
      <c r="BA468" s="252">
        <f t="shared" si="1960"/>
        <v>0</v>
      </c>
      <c r="BB468" s="254">
        <f t="shared" si="1961"/>
        <v>0</v>
      </c>
      <c r="BC468" s="257">
        <f t="shared" si="1962"/>
        <v>3</v>
      </c>
      <c r="BD468" s="259">
        <f t="shared" si="1963"/>
        <v>3</v>
      </c>
      <c r="BE468" s="252">
        <f t="shared" si="1964"/>
        <v>0</v>
      </c>
      <c r="BF468" s="252">
        <f t="shared" si="1965"/>
        <v>0</v>
      </c>
      <c r="BG468" s="254">
        <f t="shared" si="1966"/>
        <v>0</v>
      </c>
      <c r="BH468" s="257">
        <f t="shared" si="1967"/>
        <v>3</v>
      </c>
      <c r="BI468" s="252">
        <f t="shared" si="1968"/>
        <v>0</v>
      </c>
      <c r="BJ468" s="252">
        <f t="shared" si="1969"/>
        <v>0</v>
      </c>
      <c r="BK468" s="252">
        <f t="shared" si="1970"/>
        <v>0</v>
      </c>
      <c r="BL468" s="254">
        <f t="shared" si="1971"/>
        <v>0</v>
      </c>
      <c r="BM468" s="260">
        <f t="shared" si="1972"/>
        <v>4</v>
      </c>
      <c r="BN468" s="252">
        <f t="shared" si="1973"/>
        <v>0</v>
      </c>
      <c r="BO468" s="252">
        <f t="shared" si="1974"/>
        <v>0</v>
      </c>
      <c r="BP468" s="252">
        <f t="shared" si="1975"/>
        <v>0</v>
      </c>
      <c r="BQ468" s="254">
        <f t="shared" si="1976"/>
        <v>0</v>
      </c>
      <c r="BR468" s="261">
        <f t="shared" si="1977"/>
        <v>4</v>
      </c>
      <c r="BS468" s="252">
        <f t="shared" si="1978"/>
        <v>9</v>
      </c>
      <c r="BT468" s="252">
        <f t="shared" si="1979"/>
        <v>0</v>
      </c>
      <c r="BU468" s="252">
        <f t="shared" si="1980"/>
        <v>0</v>
      </c>
      <c r="BV468" s="254">
        <f t="shared" si="1981"/>
        <v>0</v>
      </c>
      <c r="BW468" s="261">
        <f t="shared" si="1982"/>
        <v>3</v>
      </c>
      <c r="BX468" s="262">
        <v>59</v>
      </c>
      <c r="BY468" s="262">
        <v>59</v>
      </c>
      <c r="BZ468" s="246" t="e">
        <f t="shared" si="1983"/>
        <v>#VALUE!</v>
      </c>
      <c r="CA468" s="246">
        <f t="shared" si="1984"/>
        <v>20</v>
      </c>
      <c r="CB468" s="246" t="e">
        <f t="shared" si="1985"/>
        <v>#VALUE!</v>
      </c>
      <c r="CC468" s="246" t="e">
        <f t="shared" si="1986"/>
        <v>#VALUE!</v>
      </c>
      <c r="CD468" s="246" t="e">
        <f t="shared" si="1987"/>
        <v>#VALUE!</v>
      </c>
      <c r="CE468" s="246" t="e">
        <f t="shared" si="1988"/>
        <v>#VALUE!</v>
      </c>
      <c r="CF468" s="246" t="e">
        <f t="shared" si="1989"/>
        <v>#VALUE!</v>
      </c>
      <c r="CG468" s="246" t="e">
        <f t="shared" si="1990"/>
        <v>#VALUE!</v>
      </c>
      <c r="CH468" s="246" t="e">
        <f t="shared" si="1991"/>
        <v>#VALUE!</v>
      </c>
      <c r="CI468" s="246" t="e">
        <f t="shared" si="1992"/>
        <v>#VALUE!</v>
      </c>
      <c r="CJ468" s="246" t="e">
        <f t="shared" si="1993"/>
        <v>#VALUE!</v>
      </c>
      <c r="CK468" s="246" t="e">
        <f t="shared" si="1994"/>
        <v>#VALUE!</v>
      </c>
      <c r="CL468" s="246" t="e">
        <f t="shared" si="1995"/>
        <v>#VALUE!</v>
      </c>
      <c r="CM468" s="246" t="e">
        <f t="shared" si="1996"/>
        <v>#VALUE!</v>
      </c>
      <c r="CN468" s="246" t="e">
        <f t="shared" si="1997"/>
        <v>#VALUE!</v>
      </c>
      <c r="CO468" s="263" t="str">
        <f t="shared" si="1998"/>
        <v>2023PEC AI 281</v>
      </c>
      <c r="CP468" s="246" t="e">
        <f t="shared" si="1999"/>
        <v>#VALUE!</v>
      </c>
      <c r="CQ468" s="211"/>
      <c r="CR468" s="246">
        <f t="shared" si="2000"/>
        <v>20</v>
      </c>
      <c r="CS468" s="246" t="e">
        <f t="shared" si="2001"/>
        <v>#VALUE!</v>
      </c>
      <c r="CT468" s="246" t="e">
        <f t="shared" si="2002"/>
        <v>#VALUE!</v>
      </c>
      <c r="CU468" s="246" t="e">
        <f t="shared" si="2003"/>
        <v>#VALUE!</v>
      </c>
      <c r="CV468" s="246" t="e">
        <f t="shared" si="2004"/>
        <v>#VALUE!</v>
      </c>
      <c r="CW468" s="246" t="e">
        <f t="shared" si="2005"/>
        <v>#VALUE!</v>
      </c>
      <c r="CX468" s="246" t="e">
        <f t="shared" si="2006"/>
        <v>#VALUE!</v>
      </c>
      <c r="CY468" s="246" t="e">
        <f t="shared" si="2007"/>
        <v>#VALUE!</v>
      </c>
      <c r="CZ468" s="246" t="e">
        <f t="shared" si="2008"/>
        <v>#VALUE!</v>
      </c>
      <c r="DA468" s="246" t="e">
        <f t="shared" si="2009"/>
        <v>#VALUE!</v>
      </c>
      <c r="DB468" s="246" t="e">
        <f t="shared" si="2010"/>
        <v>#VALUE!</v>
      </c>
      <c r="DC468" s="246" t="e">
        <f t="shared" si="2011"/>
        <v>#VALUE!</v>
      </c>
      <c r="DD468" s="246" t="e">
        <f t="shared" si="2012"/>
        <v>#VALUE!</v>
      </c>
      <c r="DE468" s="212"/>
      <c r="DF468" s="212" t="e">
        <f t="shared" si="2013"/>
        <v>#VALUE!</v>
      </c>
      <c r="DG468" s="212"/>
      <c r="DH468" s="212"/>
      <c r="DI468" s="212"/>
      <c r="DJ468" s="212"/>
      <c r="DK468" s="212"/>
      <c r="DL468" s="212"/>
      <c r="DM468" s="212"/>
      <c r="DN468" s="212"/>
      <c r="DO468" s="212"/>
      <c r="DP468" s="212"/>
      <c r="DQ468" s="212"/>
      <c r="DR468" s="264">
        <f t="shared" si="2014"/>
        <v>59</v>
      </c>
      <c r="DS468" s="241">
        <f t="shared" si="2015"/>
        <v>12</v>
      </c>
      <c r="DT468" s="212">
        <f t="shared" si="2016"/>
        <v>8</v>
      </c>
      <c r="DU468" s="212">
        <f t="shared" si="2017"/>
        <v>9</v>
      </c>
      <c r="DV468" s="212">
        <f t="shared" si="2018"/>
        <v>9</v>
      </c>
      <c r="DW468" s="212">
        <f t="shared" si="2019"/>
        <v>9</v>
      </c>
      <c r="DX468" s="264">
        <f t="shared" si="2020"/>
        <v>3</v>
      </c>
      <c r="DY468" s="265">
        <f t="shared" si="2021"/>
        <v>9</v>
      </c>
      <c r="DZ468" s="212">
        <f t="shared" si="2022"/>
        <v>59</v>
      </c>
      <c r="EA468" s="212">
        <f t="shared" si="2023"/>
        <v>12</v>
      </c>
      <c r="EB468" s="212">
        <f t="shared" si="2024"/>
        <v>0</v>
      </c>
      <c r="EC468" s="212">
        <f t="shared" ref="EC468:ED468" si="3434">IF(ISEVEN($B468),DT468,0)</f>
        <v>8</v>
      </c>
      <c r="ED468" s="212">
        <f t="shared" si="3434"/>
        <v>9</v>
      </c>
      <c r="EE468" s="212">
        <f t="shared" ref="EE468:EF468" si="3435">IF(ISODD($B468),DU468,0)</f>
        <v>0</v>
      </c>
      <c r="EF468" s="212">
        <f t="shared" si="3435"/>
        <v>0</v>
      </c>
      <c r="EG468" s="212">
        <f t="shared" si="2027"/>
        <v>9</v>
      </c>
      <c r="EH468" s="212">
        <f t="shared" si="2028"/>
        <v>0</v>
      </c>
      <c r="EI468" s="212">
        <f t="shared" ref="EI468:EJ468" si="3436">IF(ISEVEN($B468),DW468,0)</f>
        <v>9</v>
      </c>
      <c r="EJ468" s="264">
        <f t="shared" si="3436"/>
        <v>3</v>
      </c>
      <c r="EK468" s="212">
        <f t="shared" ref="EK468:EL468" si="3437">IF(ISODD($B468),DX468,0)</f>
        <v>0</v>
      </c>
      <c r="EL468" s="212">
        <f t="shared" si="3437"/>
        <v>0</v>
      </c>
      <c r="EM468" s="212">
        <f t="shared" si="2031"/>
        <v>9</v>
      </c>
      <c r="EN468" s="212"/>
      <c r="EO468" s="212"/>
      <c r="EP468" s="241">
        <f t="shared" si="2032"/>
        <v>12</v>
      </c>
      <c r="EQ468" s="212">
        <f t="shared" si="2033"/>
        <v>10</v>
      </c>
      <c r="ER468" s="212">
        <f t="shared" si="2034"/>
        <v>11</v>
      </c>
      <c r="ES468" s="212">
        <f t="shared" si="2035"/>
        <v>11</v>
      </c>
      <c r="ET468" s="264">
        <f t="shared" si="2036"/>
        <v>6</v>
      </c>
      <c r="EU468" s="212">
        <f t="shared" si="2037"/>
        <v>9</v>
      </c>
      <c r="EV468" s="212"/>
      <c r="EW468" s="212">
        <f t="shared" si="2038"/>
        <v>59</v>
      </c>
      <c r="EX468" s="212">
        <f t="shared" si="2039"/>
        <v>12</v>
      </c>
      <c r="EY468" s="212">
        <f t="shared" si="2040"/>
        <v>0</v>
      </c>
      <c r="EZ468" s="212">
        <f t="shared" ref="EZ468:FA468" si="3438">IF(ISEVEN($B468),EQ468,0)</f>
        <v>10</v>
      </c>
      <c r="FA468" s="212">
        <f t="shared" si="3438"/>
        <v>11</v>
      </c>
      <c r="FB468" s="212">
        <f t="shared" ref="FB468:FC468" si="3439">IF(ISODD($B468),ER468,0)</f>
        <v>0</v>
      </c>
      <c r="FC468" s="212">
        <f t="shared" si="3439"/>
        <v>0</v>
      </c>
      <c r="FD468" s="212">
        <f t="shared" si="2043"/>
        <v>11</v>
      </c>
      <c r="FE468" s="212">
        <f t="shared" si="2044"/>
        <v>0</v>
      </c>
      <c r="FF468" s="264">
        <f t="shared" ref="FF468:FG468" si="3440">IF(ISEVEN($B468),ET468,0)</f>
        <v>6</v>
      </c>
      <c r="FG468" s="212">
        <f t="shared" si="3440"/>
        <v>9</v>
      </c>
      <c r="FH468" s="212">
        <f t="shared" si="2046"/>
        <v>0</v>
      </c>
      <c r="FI468" s="212">
        <v>0</v>
      </c>
      <c r="FJ468" s="212">
        <v>0</v>
      </c>
      <c r="FK468" s="212"/>
      <c r="FL468" s="212"/>
      <c r="FM468" s="262">
        <v>59</v>
      </c>
    </row>
    <row r="469" spans="1:169" ht="15.75" customHeight="1" x14ac:dyDescent="0.2">
      <c r="A469" s="247">
        <v>456</v>
      </c>
      <c r="B469" s="248">
        <v>213423243459</v>
      </c>
      <c r="C469" s="249" t="s">
        <v>515</v>
      </c>
      <c r="D469" s="250"/>
      <c r="E469" s="251" t="s">
        <v>514</v>
      </c>
      <c r="F469" s="252">
        <f t="shared" si="1913"/>
        <v>2</v>
      </c>
      <c r="G469" s="252">
        <f t="shared" si="1914"/>
        <v>2</v>
      </c>
      <c r="H469" s="252">
        <f t="shared" si="1915"/>
        <v>2</v>
      </c>
      <c r="I469" s="252">
        <f t="shared" si="1916"/>
        <v>2</v>
      </c>
      <c r="J469" s="252">
        <f t="shared" si="1917"/>
        <v>2</v>
      </c>
      <c r="K469" s="252">
        <f t="shared" si="1918"/>
        <v>2</v>
      </c>
      <c r="L469" s="252">
        <f t="shared" si="1919"/>
        <v>2</v>
      </c>
      <c r="M469" s="252">
        <f t="shared" si="1920"/>
        <v>2</v>
      </c>
      <c r="N469" s="252">
        <f t="shared" si="1921"/>
        <v>1</v>
      </c>
      <c r="O469" s="253">
        <f t="shared" si="1922"/>
        <v>0</v>
      </c>
      <c r="P469" s="252">
        <f t="shared" si="1923"/>
        <v>13</v>
      </c>
      <c r="Q469" s="252">
        <f t="shared" si="1924"/>
        <v>0</v>
      </c>
      <c r="R469" s="252">
        <f t="shared" si="1925"/>
        <v>0</v>
      </c>
      <c r="S469" s="254">
        <f t="shared" si="1926"/>
        <v>0</v>
      </c>
      <c r="T469" s="255">
        <f t="shared" si="1927"/>
        <v>3</v>
      </c>
      <c r="U469" s="252">
        <f t="shared" si="1928"/>
        <v>0</v>
      </c>
      <c r="V469" s="252">
        <f t="shared" si="1929"/>
        <v>0</v>
      </c>
      <c r="W469" s="252">
        <f t="shared" si="1930"/>
        <v>0</v>
      </c>
      <c r="X469" s="254">
        <f t="shared" si="1931"/>
        <v>0</v>
      </c>
      <c r="Y469" s="256">
        <f t="shared" si="1932"/>
        <v>4</v>
      </c>
      <c r="Z469" s="252">
        <f t="shared" si="1933"/>
        <v>0</v>
      </c>
      <c r="AA469" s="252">
        <f t="shared" si="1934"/>
        <v>0</v>
      </c>
      <c r="AB469" s="252">
        <f t="shared" si="1935"/>
        <v>0</v>
      </c>
      <c r="AC469" s="254">
        <f t="shared" si="1936"/>
        <v>0</v>
      </c>
      <c r="AD469" s="255">
        <f t="shared" si="1937"/>
        <v>4</v>
      </c>
      <c r="AE469" s="252">
        <f t="shared" si="1938"/>
        <v>13</v>
      </c>
      <c r="AF469" s="252">
        <f t="shared" si="1939"/>
        <v>0</v>
      </c>
      <c r="AG469" s="252">
        <f t="shared" si="1940"/>
        <v>0</v>
      </c>
      <c r="AH469" s="254">
        <f t="shared" si="1941"/>
        <v>0</v>
      </c>
      <c r="AI469" s="257">
        <f t="shared" si="1942"/>
        <v>3</v>
      </c>
      <c r="AJ469" s="252">
        <f t="shared" si="1943"/>
        <v>11</v>
      </c>
      <c r="AK469" s="252">
        <f t="shared" si="1944"/>
        <v>0</v>
      </c>
      <c r="AL469" s="252">
        <f t="shared" si="1945"/>
        <v>0</v>
      </c>
      <c r="AM469" s="254">
        <f t="shared" si="1946"/>
        <v>0</v>
      </c>
      <c r="AN469" s="257">
        <f t="shared" si="1947"/>
        <v>3</v>
      </c>
      <c r="AO469" s="252">
        <f t="shared" si="1948"/>
        <v>0</v>
      </c>
      <c r="AP469" s="252">
        <f t="shared" si="1949"/>
        <v>0</v>
      </c>
      <c r="AQ469" s="252">
        <f t="shared" si="1950"/>
        <v>0</v>
      </c>
      <c r="AR469" s="254">
        <f t="shared" si="1951"/>
        <v>0</v>
      </c>
      <c r="AS469" s="257">
        <f t="shared" si="1952"/>
        <v>4</v>
      </c>
      <c r="AT469" s="252">
        <f t="shared" si="1953"/>
        <v>13</v>
      </c>
      <c r="AU469" s="252">
        <f t="shared" si="1954"/>
        <v>0</v>
      </c>
      <c r="AV469" s="252">
        <f t="shared" si="1955"/>
        <v>0</v>
      </c>
      <c r="AW469" s="254">
        <f t="shared" si="1956"/>
        <v>0</v>
      </c>
      <c r="AX469" s="258">
        <f t="shared" si="1957"/>
        <v>3</v>
      </c>
      <c r="AY469" s="252">
        <f t="shared" si="1958"/>
        <v>0</v>
      </c>
      <c r="AZ469" s="252">
        <f t="shared" si="1959"/>
        <v>0</v>
      </c>
      <c r="BA469" s="252">
        <f t="shared" si="1960"/>
        <v>0</v>
      </c>
      <c r="BB469" s="254">
        <f t="shared" si="1961"/>
        <v>0</v>
      </c>
      <c r="BC469" s="257">
        <f t="shared" si="1962"/>
        <v>4</v>
      </c>
      <c r="BD469" s="252">
        <f t="shared" si="1963"/>
        <v>0</v>
      </c>
      <c r="BE469" s="252">
        <f t="shared" si="1964"/>
        <v>0</v>
      </c>
      <c r="BF469" s="252">
        <f t="shared" si="1965"/>
        <v>0</v>
      </c>
      <c r="BG469" s="254">
        <f t="shared" si="1966"/>
        <v>0</v>
      </c>
      <c r="BH469" s="257">
        <f t="shared" si="1967"/>
        <v>4</v>
      </c>
      <c r="BI469" s="259">
        <f t="shared" si="1968"/>
        <v>6</v>
      </c>
      <c r="BJ469" s="252">
        <f t="shared" si="1969"/>
        <v>0</v>
      </c>
      <c r="BK469" s="252">
        <f t="shared" si="1970"/>
        <v>0</v>
      </c>
      <c r="BL469" s="254">
        <f t="shared" si="1971"/>
        <v>0</v>
      </c>
      <c r="BM469" s="260">
        <f t="shared" si="1972"/>
        <v>3</v>
      </c>
      <c r="BN469" s="252">
        <f t="shared" si="1973"/>
        <v>13</v>
      </c>
      <c r="BO469" s="252">
        <f t="shared" si="1974"/>
        <v>0</v>
      </c>
      <c r="BP469" s="252">
        <f t="shared" si="1975"/>
        <v>0</v>
      </c>
      <c r="BQ469" s="254">
        <f t="shared" si="1976"/>
        <v>0</v>
      </c>
      <c r="BR469" s="261">
        <f t="shared" si="1977"/>
        <v>3</v>
      </c>
      <c r="BS469" s="252">
        <f t="shared" si="1978"/>
        <v>0</v>
      </c>
      <c r="BT469" s="252">
        <f t="shared" si="1979"/>
        <v>0</v>
      </c>
      <c r="BU469" s="252">
        <f t="shared" si="1980"/>
        <v>0</v>
      </c>
      <c r="BV469" s="254">
        <f t="shared" si="1981"/>
        <v>0</v>
      </c>
      <c r="BW469" s="261">
        <f t="shared" si="1982"/>
        <v>4</v>
      </c>
      <c r="BX469" s="262">
        <v>86</v>
      </c>
      <c r="BY469" s="262">
        <v>86</v>
      </c>
      <c r="BZ469" s="246" t="e">
        <f t="shared" si="1983"/>
        <v>#VALUE!</v>
      </c>
      <c r="CA469" s="246">
        <f t="shared" si="1984"/>
        <v>20</v>
      </c>
      <c r="CB469" s="246" t="e">
        <f t="shared" si="1985"/>
        <v>#VALUE!</v>
      </c>
      <c r="CC469" s="246" t="e">
        <f t="shared" si="1986"/>
        <v>#VALUE!</v>
      </c>
      <c r="CD469" s="246" t="e">
        <f t="shared" si="1987"/>
        <v>#VALUE!</v>
      </c>
      <c r="CE469" s="246" t="e">
        <f t="shared" si="1988"/>
        <v>#VALUE!</v>
      </c>
      <c r="CF469" s="246" t="e">
        <f t="shared" si="1989"/>
        <v>#VALUE!</v>
      </c>
      <c r="CG469" s="246" t="e">
        <f t="shared" si="1990"/>
        <v>#VALUE!</v>
      </c>
      <c r="CH469" s="246" t="e">
        <f t="shared" si="1991"/>
        <v>#VALUE!</v>
      </c>
      <c r="CI469" s="246" t="e">
        <f t="shared" si="1992"/>
        <v>#VALUE!</v>
      </c>
      <c r="CJ469" s="246" t="e">
        <f t="shared" si="1993"/>
        <v>#VALUE!</v>
      </c>
      <c r="CK469" s="246" t="e">
        <f t="shared" si="1994"/>
        <v>#VALUE!</v>
      </c>
      <c r="CL469" s="246" t="e">
        <f t="shared" si="1995"/>
        <v>#VALUE!</v>
      </c>
      <c r="CM469" s="246" t="e">
        <f t="shared" si="1996"/>
        <v>#VALUE!</v>
      </c>
      <c r="CN469" s="246" t="e">
        <f t="shared" si="1997"/>
        <v>#VALUE!</v>
      </c>
      <c r="CO469" s="263" t="str">
        <f t="shared" si="1998"/>
        <v>2023PEC AI 318</v>
      </c>
      <c r="CP469" s="246" t="e">
        <f t="shared" si="1999"/>
        <v>#VALUE!</v>
      </c>
      <c r="CQ469" s="211"/>
      <c r="CR469" s="246">
        <f t="shared" si="2000"/>
        <v>20</v>
      </c>
      <c r="CS469" s="246" t="e">
        <f t="shared" si="2001"/>
        <v>#VALUE!</v>
      </c>
      <c r="CT469" s="246" t="e">
        <f t="shared" si="2002"/>
        <v>#VALUE!</v>
      </c>
      <c r="CU469" s="246" t="e">
        <f t="shared" si="2003"/>
        <v>#VALUE!</v>
      </c>
      <c r="CV469" s="246" t="e">
        <f t="shared" si="2004"/>
        <v>#VALUE!</v>
      </c>
      <c r="CW469" s="246" t="e">
        <f t="shared" si="2005"/>
        <v>#VALUE!</v>
      </c>
      <c r="CX469" s="246" t="e">
        <f t="shared" si="2006"/>
        <v>#VALUE!</v>
      </c>
      <c r="CY469" s="246" t="e">
        <f t="shared" si="2007"/>
        <v>#VALUE!</v>
      </c>
      <c r="CZ469" s="246" t="e">
        <f t="shared" si="2008"/>
        <v>#VALUE!</v>
      </c>
      <c r="DA469" s="246" t="e">
        <f t="shared" si="2009"/>
        <v>#VALUE!</v>
      </c>
      <c r="DB469" s="246" t="e">
        <f t="shared" si="2010"/>
        <v>#VALUE!</v>
      </c>
      <c r="DC469" s="246" t="e">
        <f t="shared" si="2011"/>
        <v>#VALUE!</v>
      </c>
      <c r="DD469" s="246" t="e">
        <f t="shared" si="2012"/>
        <v>#VALUE!</v>
      </c>
      <c r="DE469" s="212"/>
      <c r="DF469" s="212" t="e">
        <f t="shared" si="2013"/>
        <v>#VALUE!</v>
      </c>
      <c r="DG469" s="212"/>
      <c r="DH469" s="212"/>
      <c r="DI469" s="212"/>
      <c r="DJ469" s="212"/>
      <c r="DK469" s="212"/>
      <c r="DL469" s="212"/>
      <c r="DM469" s="212"/>
      <c r="DN469" s="212"/>
      <c r="DO469" s="212"/>
      <c r="DP469" s="212"/>
      <c r="DQ469" s="212"/>
      <c r="DR469" s="264">
        <f t="shared" si="2014"/>
        <v>86</v>
      </c>
      <c r="DS469" s="241">
        <f t="shared" si="2015"/>
        <v>17</v>
      </c>
      <c r="DT469" s="212">
        <f t="shared" si="2016"/>
        <v>13</v>
      </c>
      <c r="DU469" s="212">
        <f t="shared" si="2017"/>
        <v>13</v>
      </c>
      <c r="DV469" s="212">
        <f t="shared" si="2018"/>
        <v>11</v>
      </c>
      <c r="DW469" s="212">
        <f t="shared" si="2019"/>
        <v>13</v>
      </c>
      <c r="DX469" s="264">
        <f t="shared" si="2020"/>
        <v>6</v>
      </c>
      <c r="DY469" s="265">
        <f t="shared" si="2021"/>
        <v>13</v>
      </c>
      <c r="DZ469" s="212">
        <f t="shared" si="2022"/>
        <v>86</v>
      </c>
      <c r="EA469" s="212">
        <f t="shared" si="2023"/>
        <v>17</v>
      </c>
      <c r="EB469" s="212">
        <f t="shared" si="2024"/>
        <v>13</v>
      </c>
      <c r="EC469" s="212">
        <f t="shared" ref="EC469:ED469" si="3441">IF(ISEVEN($B469),DT469,0)</f>
        <v>0</v>
      </c>
      <c r="ED469" s="212">
        <f t="shared" si="3441"/>
        <v>0</v>
      </c>
      <c r="EE469" s="212">
        <f t="shared" ref="EE469:EF469" si="3442">IF(ISODD($B469),DU469,0)</f>
        <v>13</v>
      </c>
      <c r="EF469" s="212">
        <f t="shared" si="3442"/>
        <v>11</v>
      </c>
      <c r="EG469" s="212">
        <f t="shared" si="2027"/>
        <v>0</v>
      </c>
      <c r="EH469" s="212">
        <f t="shared" si="2028"/>
        <v>13</v>
      </c>
      <c r="EI469" s="212">
        <f t="shared" ref="EI469:EJ469" si="3443">IF(ISEVEN($B469),DW469,0)</f>
        <v>0</v>
      </c>
      <c r="EJ469" s="212">
        <f t="shared" si="3443"/>
        <v>0</v>
      </c>
      <c r="EK469" s="264">
        <f t="shared" ref="EK469:EL469" si="3444">IF(ISODD($B469),DX469,0)</f>
        <v>6</v>
      </c>
      <c r="EL469" s="212">
        <f t="shared" si="3444"/>
        <v>13</v>
      </c>
      <c r="EM469" s="212">
        <f t="shared" si="2031"/>
        <v>0</v>
      </c>
      <c r="EN469" s="212"/>
      <c r="EO469" s="212"/>
      <c r="EP469" s="241">
        <f t="shared" si="2032"/>
        <v>17</v>
      </c>
      <c r="EQ469" s="212">
        <f t="shared" si="2033"/>
        <v>15</v>
      </c>
      <c r="ER469" s="212">
        <f t="shared" si="2034"/>
        <v>15</v>
      </c>
      <c r="ES469" s="212">
        <f t="shared" si="2035"/>
        <v>13</v>
      </c>
      <c r="ET469" s="264">
        <f t="shared" si="2036"/>
        <v>12</v>
      </c>
      <c r="EU469" s="212">
        <f t="shared" si="2037"/>
        <v>14</v>
      </c>
      <c r="EV469" s="212"/>
      <c r="EW469" s="212">
        <f t="shared" si="2038"/>
        <v>86</v>
      </c>
      <c r="EX469" s="212">
        <f t="shared" si="2039"/>
        <v>17</v>
      </c>
      <c r="EY469" s="212">
        <f t="shared" si="2040"/>
        <v>15</v>
      </c>
      <c r="EZ469" s="212">
        <f t="shared" ref="EZ469:FA469" si="3445">IF(ISEVEN($B469),EQ469,0)</f>
        <v>0</v>
      </c>
      <c r="FA469" s="212">
        <f t="shared" si="3445"/>
        <v>0</v>
      </c>
      <c r="FB469" s="212">
        <f t="shared" ref="FB469:FC469" si="3446">IF(ISODD($B469),ER469,0)</f>
        <v>15</v>
      </c>
      <c r="FC469" s="212">
        <f t="shared" si="3446"/>
        <v>13</v>
      </c>
      <c r="FD469" s="212">
        <f t="shared" si="2043"/>
        <v>0</v>
      </c>
      <c r="FE469" s="264">
        <f t="shared" si="2044"/>
        <v>12</v>
      </c>
      <c r="FF469" s="212">
        <f t="shared" ref="FF469:FG469" si="3447">IF(ISEVEN($B469),ET469,0)</f>
        <v>0</v>
      </c>
      <c r="FG469" s="212">
        <f t="shared" si="3447"/>
        <v>0</v>
      </c>
      <c r="FH469" s="212">
        <f t="shared" si="2046"/>
        <v>14</v>
      </c>
      <c r="FI469" s="212">
        <v>0</v>
      </c>
      <c r="FJ469" s="212">
        <v>0</v>
      </c>
      <c r="FK469" s="212"/>
      <c r="FL469" s="212"/>
      <c r="FM469" s="262">
        <v>86</v>
      </c>
    </row>
    <row r="470" spans="1:169" ht="15.75" customHeight="1" x14ac:dyDescent="0.2">
      <c r="A470" s="268">
        <v>458</v>
      </c>
      <c r="B470" s="266">
        <v>213423243460</v>
      </c>
      <c r="C470" s="266" t="s">
        <v>443</v>
      </c>
      <c r="D470" s="250"/>
      <c r="E470" s="267" t="s">
        <v>424</v>
      </c>
      <c r="F470" s="252">
        <f t="shared" si="1913"/>
        <v>2</v>
      </c>
      <c r="G470" s="252">
        <f t="shared" si="1914"/>
        <v>2</v>
      </c>
      <c r="H470" s="252">
        <f t="shared" si="1915"/>
        <v>2</v>
      </c>
      <c r="I470" s="252">
        <f t="shared" si="1916"/>
        <v>2</v>
      </c>
      <c r="J470" s="252">
        <f t="shared" si="1917"/>
        <v>2</v>
      </c>
      <c r="K470" s="252">
        <f t="shared" si="1918"/>
        <v>2</v>
      </c>
      <c r="L470" s="252">
        <f t="shared" si="1919"/>
        <v>0</v>
      </c>
      <c r="M470" s="252">
        <f t="shared" si="1920"/>
        <v>0</v>
      </c>
      <c r="N470" s="252">
        <f t="shared" si="1921"/>
        <v>0</v>
      </c>
      <c r="O470" s="253">
        <f t="shared" si="1922"/>
        <v>0</v>
      </c>
      <c r="P470" s="252">
        <f t="shared" si="1923"/>
        <v>0</v>
      </c>
      <c r="Q470" s="252">
        <f t="shared" si="1924"/>
        <v>0</v>
      </c>
      <c r="R470" s="252">
        <f t="shared" si="1925"/>
        <v>0</v>
      </c>
      <c r="S470" s="254">
        <f t="shared" si="1926"/>
        <v>0</v>
      </c>
      <c r="T470" s="255">
        <f t="shared" si="1927"/>
        <v>4</v>
      </c>
      <c r="U470" s="252">
        <f t="shared" si="1928"/>
        <v>9</v>
      </c>
      <c r="V470" s="252">
        <f t="shared" si="1929"/>
        <v>0</v>
      </c>
      <c r="W470" s="252">
        <f t="shared" si="1930"/>
        <v>0</v>
      </c>
      <c r="X470" s="254">
        <f t="shared" si="1931"/>
        <v>0</v>
      </c>
      <c r="Y470" s="256">
        <f t="shared" si="1932"/>
        <v>3</v>
      </c>
      <c r="Z470" s="252">
        <f t="shared" si="1933"/>
        <v>9</v>
      </c>
      <c r="AA470" s="252">
        <f t="shared" si="1934"/>
        <v>0</v>
      </c>
      <c r="AB470" s="252">
        <f t="shared" si="1935"/>
        <v>0</v>
      </c>
      <c r="AC470" s="254">
        <f t="shared" si="1936"/>
        <v>0</v>
      </c>
      <c r="AD470" s="255">
        <f t="shared" si="1937"/>
        <v>3</v>
      </c>
      <c r="AE470" s="252">
        <f t="shared" si="1938"/>
        <v>0</v>
      </c>
      <c r="AF470" s="252">
        <f t="shared" si="1939"/>
        <v>0</v>
      </c>
      <c r="AG470" s="252">
        <f t="shared" si="1940"/>
        <v>0</v>
      </c>
      <c r="AH470" s="254">
        <f t="shared" si="1941"/>
        <v>0</v>
      </c>
      <c r="AI470" s="257">
        <f t="shared" si="1942"/>
        <v>4</v>
      </c>
      <c r="AJ470" s="252">
        <f t="shared" si="1943"/>
        <v>0</v>
      </c>
      <c r="AK470" s="252">
        <f t="shared" si="1944"/>
        <v>0</v>
      </c>
      <c r="AL470" s="252">
        <f t="shared" si="1945"/>
        <v>0</v>
      </c>
      <c r="AM470" s="254">
        <f t="shared" si="1946"/>
        <v>0</v>
      </c>
      <c r="AN470" s="257">
        <f t="shared" si="1947"/>
        <v>4</v>
      </c>
      <c r="AO470" s="252">
        <f t="shared" si="1948"/>
        <v>9</v>
      </c>
      <c r="AP470" s="252">
        <f t="shared" si="1949"/>
        <v>0</v>
      </c>
      <c r="AQ470" s="252">
        <f t="shared" si="1950"/>
        <v>0</v>
      </c>
      <c r="AR470" s="254">
        <f t="shared" si="1951"/>
        <v>0</v>
      </c>
      <c r="AS470" s="257">
        <f t="shared" si="1952"/>
        <v>3</v>
      </c>
      <c r="AT470" s="252">
        <f t="shared" si="1953"/>
        <v>0</v>
      </c>
      <c r="AU470" s="252">
        <f t="shared" si="1954"/>
        <v>0</v>
      </c>
      <c r="AV470" s="252">
        <f t="shared" si="1955"/>
        <v>0</v>
      </c>
      <c r="AW470" s="254">
        <f t="shared" si="1956"/>
        <v>0</v>
      </c>
      <c r="AX470" s="258">
        <f t="shared" si="1957"/>
        <v>4</v>
      </c>
      <c r="AY470" s="252">
        <f t="shared" si="1958"/>
        <v>9</v>
      </c>
      <c r="AZ470" s="252">
        <f t="shared" si="1959"/>
        <v>0</v>
      </c>
      <c r="BA470" s="252">
        <f t="shared" si="1960"/>
        <v>0</v>
      </c>
      <c r="BB470" s="254">
        <f t="shared" si="1961"/>
        <v>0</v>
      </c>
      <c r="BC470" s="257">
        <f t="shared" si="1962"/>
        <v>3</v>
      </c>
      <c r="BD470" s="259">
        <f t="shared" si="1963"/>
        <v>5</v>
      </c>
      <c r="BE470" s="252">
        <f t="shared" si="1964"/>
        <v>0</v>
      </c>
      <c r="BF470" s="252">
        <f t="shared" si="1965"/>
        <v>0</v>
      </c>
      <c r="BG470" s="254">
        <f t="shared" si="1966"/>
        <v>0</v>
      </c>
      <c r="BH470" s="257">
        <f t="shared" si="1967"/>
        <v>3</v>
      </c>
      <c r="BI470" s="252">
        <f t="shared" si="1968"/>
        <v>0</v>
      </c>
      <c r="BJ470" s="252">
        <f t="shared" si="1969"/>
        <v>0</v>
      </c>
      <c r="BK470" s="252">
        <f t="shared" si="1970"/>
        <v>0</v>
      </c>
      <c r="BL470" s="254">
        <f t="shared" si="1971"/>
        <v>0</v>
      </c>
      <c r="BM470" s="260">
        <f t="shared" si="1972"/>
        <v>4</v>
      </c>
      <c r="BN470" s="252">
        <f t="shared" si="1973"/>
        <v>0</v>
      </c>
      <c r="BO470" s="252">
        <f t="shared" si="1974"/>
        <v>0</v>
      </c>
      <c r="BP470" s="252">
        <f t="shared" si="1975"/>
        <v>0</v>
      </c>
      <c r="BQ470" s="254">
        <f t="shared" si="1976"/>
        <v>0</v>
      </c>
      <c r="BR470" s="261">
        <f t="shared" si="1977"/>
        <v>4</v>
      </c>
      <c r="BS470" s="252">
        <f t="shared" si="1978"/>
        <v>9</v>
      </c>
      <c r="BT470" s="252">
        <f t="shared" si="1979"/>
        <v>0</v>
      </c>
      <c r="BU470" s="252">
        <f t="shared" si="1980"/>
        <v>0</v>
      </c>
      <c r="BV470" s="254">
        <f t="shared" si="1981"/>
        <v>0</v>
      </c>
      <c r="BW470" s="261">
        <f t="shared" si="1982"/>
        <v>3</v>
      </c>
      <c r="BX470" s="262">
        <v>62</v>
      </c>
      <c r="BY470" s="262">
        <v>62</v>
      </c>
      <c r="BZ470" s="246" t="e">
        <f t="shared" si="1983"/>
        <v>#VALUE!</v>
      </c>
      <c r="CA470" s="246">
        <f t="shared" si="1984"/>
        <v>20</v>
      </c>
      <c r="CB470" s="246" t="e">
        <f t="shared" si="1985"/>
        <v>#VALUE!</v>
      </c>
      <c r="CC470" s="246" t="e">
        <f t="shared" si="1986"/>
        <v>#VALUE!</v>
      </c>
      <c r="CD470" s="246" t="e">
        <f t="shared" si="1987"/>
        <v>#VALUE!</v>
      </c>
      <c r="CE470" s="246" t="e">
        <f t="shared" si="1988"/>
        <v>#VALUE!</v>
      </c>
      <c r="CF470" s="246" t="e">
        <f t="shared" si="1989"/>
        <v>#VALUE!</v>
      </c>
      <c r="CG470" s="246" t="e">
        <f t="shared" si="1990"/>
        <v>#VALUE!</v>
      </c>
      <c r="CH470" s="246" t="e">
        <f t="shared" si="1991"/>
        <v>#VALUE!</v>
      </c>
      <c r="CI470" s="246" t="e">
        <f t="shared" si="1992"/>
        <v>#VALUE!</v>
      </c>
      <c r="CJ470" s="246" t="e">
        <f t="shared" si="1993"/>
        <v>#VALUE!</v>
      </c>
      <c r="CK470" s="246" t="e">
        <f t="shared" si="1994"/>
        <v>#VALUE!</v>
      </c>
      <c r="CL470" s="246" t="e">
        <f t="shared" si="1995"/>
        <v>#VALUE!</v>
      </c>
      <c r="CM470" s="246" t="e">
        <f t="shared" si="1996"/>
        <v>#VALUE!</v>
      </c>
      <c r="CN470" s="246" t="e">
        <f t="shared" si="1997"/>
        <v>#VALUE!</v>
      </c>
      <c r="CO470" s="263" t="str">
        <f t="shared" si="1998"/>
        <v>2023PEC AI 282</v>
      </c>
      <c r="CP470" s="246" t="e">
        <f t="shared" si="1999"/>
        <v>#VALUE!</v>
      </c>
      <c r="CQ470" s="211"/>
      <c r="CR470" s="246">
        <f t="shared" si="2000"/>
        <v>20</v>
      </c>
      <c r="CS470" s="246" t="e">
        <f t="shared" si="2001"/>
        <v>#VALUE!</v>
      </c>
      <c r="CT470" s="246" t="e">
        <f t="shared" si="2002"/>
        <v>#VALUE!</v>
      </c>
      <c r="CU470" s="246" t="e">
        <f t="shared" si="2003"/>
        <v>#VALUE!</v>
      </c>
      <c r="CV470" s="246" t="e">
        <f t="shared" si="2004"/>
        <v>#VALUE!</v>
      </c>
      <c r="CW470" s="246" t="e">
        <f t="shared" si="2005"/>
        <v>#VALUE!</v>
      </c>
      <c r="CX470" s="246" t="e">
        <f t="shared" si="2006"/>
        <v>#VALUE!</v>
      </c>
      <c r="CY470" s="246" t="e">
        <f t="shared" si="2007"/>
        <v>#VALUE!</v>
      </c>
      <c r="CZ470" s="246" t="e">
        <f t="shared" si="2008"/>
        <v>#VALUE!</v>
      </c>
      <c r="DA470" s="246" t="e">
        <f t="shared" si="2009"/>
        <v>#VALUE!</v>
      </c>
      <c r="DB470" s="246" t="e">
        <f t="shared" si="2010"/>
        <v>#VALUE!</v>
      </c>
      <c r="DC470" s="246" t="e">
        <f t="shared" si="2011"/>
        <v>#VALUE!</v>
      </c>
      <c r="DD470" s="246" t="e">
        <f t="shared" si="2012"/>
        <v>#VALUE!</v>
      </c>
      <c r="DE470" s="212"/>
      <c r="DF470" s="212" t="e">
        <f t="shared" si="2013"/>
        <v>#VALUE!</v>
      </c>
      <c r="DG470" s="212"/>
      <c r="DH470" s="212"/>
      <c r="DI470" s="212"/>
      <c r="DJ470" s="212"/>
      <c r="DK470" s="212"/>
      <c r="DL470" s="212"/>
      <c r="DM470" s="212"/>
      <c r="DN470" s="212"/>
      <c r="DO470" s="212"/>
      <c r="DP470" s="212"/>
      <c r="DQ470" s="212"/>
      <c r="DR470" s="264">
        <f t="shared" si="2014"/>
        <v>62</v>
      </c>
      <c r="DS470" s="241">
        <f t="shared" si="2015"/>
        <v>12</v>
      </c>
      <c r="DT470" s="212">
        <f t="shared" si="2016"/>
        <v>9</v>
      </c>
      <c r="DU470" s="212">
        <f t="shared" si="2017"/>
        <v>9</v>
      </c>
      <c r="DV470" s="212">
        <f t="shared" si="2018"/>
        <v>9</v>
      </c>
      <c r="DW470" s="212">
        <f t="shared" si="2019"/>
        <v>9</v>
      </c>
      <c r="DX470" s="264">
        <f t="shared" si="2020"/>
        <v>5</v>
      </c>
      <c r="DY470" s="265">
        <f t="shared" si="2021"/>
        <v>9</v>
      </c>
      <c r="DZ470" s="212">
        <f t="shared" si="2022"/>
        <v>62</v>
      </c>
      <c r="EA470" s="212">
        <f t="shared" si="2023"/>
        <v>12</v>
      </c>
      <c r="EB470" s="212">
        <f t="shared" si="2024"/>
        <v>0</v>
      </c>
      <c r="EC470" s="212">
        <f t="shared" ref="EC470:ED470" si="3448">IF(ISEVEN($B470),DT470,0)</f>
        <v>9</v>
      </c>
      <c r="ED470" s="212">
        <f t="shared" si="3448"/>
        <v>9</v>
      </c>
      <c r="EE470" s="212">
        <f t="shared" ref="EE470:EF470" si="3449">IF(ISODD($B470),DU470,0)</f>
        <v>0</v>
      </c>
      <c r="EF470" s="212">
        <f t="shared" si="3449"/>
        <v>0</v>
      </c>
      <c r="EG470" s="212">
        <f t="shared" si="2027"/>
        <v>9</v>
      </c>
      <c r="EH470" s="212">
        <f t="shared" si="2028"/>
        <v>0</v>
      </c>
      <c r="EI470" s="212">
        <f t="shared" ref="EI470:EJ470" si="3450">IF(ISEVEN($B470),DW470,0)</f>
        <v>9</v>
      </c>
      <c r="EJ470" s="264">
        <f t="shared" si="3450"/>
        <v>5</v>
      </c>
      <c r="EK470" s="212">
        <f t="shared" ref="EK470:EL470" si="3451">IF(ISODD($B470),DX470,0)</f>
        <v>0</v>
      </c>
      <c r="EL470" s="212">
        <f t="shared" si="3451"/>
        <v>0</v>
      </c>
      <c r="EM470" s="212">
        <f t="shared" si="2031"/>
        <v>9</v>
      </c>
      <c r="EN470" s="212"/>
      <c r="EO470" s="212"/>
      <c r="EP470" s="241">
        <f t="shared" si="2032"/>
        <v>12</v>
      </c>
      <c r="EQ470" s="212">
        <f t="shared" si="2033"/>
        <v>10</v>
      </c>
      <c r="ER470" s="212">
        <f t="shared" si="2034"/>
        <v>11</v>
      </c>
      <c r="ES470" s="212">
        <f t="shared" si="2035"/>
        <v>11</v>
      </c>
      <c r="ET470" s="264">
        <f t="shared" si="2036"/>
        <v>8</v>
      </c>
      <c r="EU470" s="212">
        <f t="shared" si="2037"/>
        <v>10</v>
      </c>
      <c r="EV470" s="212"/>
      <c r="EW470" s="212">
        <f t="shared" si="2038"/>
        <v>62</v>
      </c>
      <c r="EX470" s="212">
        <f t="shared" si="2039"/>
        <v>12</v>
      </c>
      <c r="EY470" s="212">
        <f t="shared" si="2040"/>
        <v>0</v>
      </c>
      <c r="EZ470" s="212">
        <f t="shared" ref="EZ470:FA470" si="3452">IF(ISEVEN($B470),EQ470,0)</f>
        <v>10</v>
      </c>
      <c r="FA470" s="212">
        <f t="shared" si="3452"/>
        <v>11</v>
      </c>
      <c r="FB470" s="212">
        <f t="shared" ref="FB470:FC470" si="3453">IF(ISODD($B470),ER470,0)</f>
        <v>0</v>
      </c>
      <c r="FC470" s="212">
        <f t="shared" si="3453"/>
        <v>0</v>
      </c>
      <c r="FD470" s="212">
        <f t="shared" si="2043"/>
        <v>11</v>
      </c>
      <c r="FE470" s="212">
        <f t="shared" si="2044"/>
        <v>0</v>
      </c>
      <c r="FF470" s="264">
        <f t="shared" ref="FF470:FG470" si="3454">IF(ISEVEN($B470),ET470,0)</f>
        <v>8</v>
      </c>
      <c r="FG470" s="212">
        <f t="shared" si="3454"/>
        <v>10</v>
      </c>
      <c r="FH470" s="212">
        <f t="shared" si="2046"/>
        <v>0</v>
      </c>
      <c r="FI470" s="212">
        <v>0</v>
      </c>
      <c r="FJ470" s="212">
        <v>0</v>
      </c>
      <c r="FK470" s="212"/>
      <c r="FL470" s="212"/>
      <c r="FM470" s="262">
        <v>62</v>
      </c>
    </row>
    <row r="471" spans="1:169" ht="15.75" customHeight="1" x14ac:dyDescent="0.2">
      <c r="A471" s="247">
        <v>458</v>
      </c>
      <c r="B471" s="248">
        <v>213423243461</v>
      </c>
      <c r="C471" s="249" t="s">
        <v>515</v>
      </c>
      <c r="D471" s="250"/>
      <c r="E471" s="251" t="s">
        <v>516</v>
      </c>
      <c r="F471" s="252">
        <f t="shared" si="1913"/>
        <v>2</v>
      </c>
      <c r="G471" s="252">
        <f t="shared" si="1914"/>
        <v>2</v>
      </c>
      <c r="H471" s="252">
        <f t="shared" si="1915"/>
        <v>2</v>
      </c>
      <c r="I471" s="252">
        <f t="shared" si="1916"/>
        <v>0</v>
      </c>
      <c r="J471" s="252">
        <f t="shared" si="1917"/>
        <v>0</v>
      </c>
      <c r="K471" s="252">
        <f t="shared" si="1918"/>
        <v>0</v>
      </c>
      <c r="L471" s="252">
        <f t="shared" si="1919"/>
        <v>0</v>
      </c>
      <c r="M471" s="252">
        <f t="shared" si="1920"/>
        <v>0</v>
      </c>
      <c r="N471" s="252">
        <f t="shared" si="1921"/>
        <v>0</v>
      </c>
      <c r="O471" s="253">
        <f t="shared" si="1922"/>
        <v>0</v>
      </c>
      <c r="P471" s="252">
        <f t="shared" si="1923"/>
        <v>5</v>
      </c>
      <c r="Q471" s="252">
        <f t="shared" si="1924"/>
        <v>0</v>
      </c>
      <c r="R471" s="252">
        <f t="shared" si="1925"/>
        <v>0</v>
      </c>
      <c r="S471" s="254">
        <f t="shared" si="1926"/>
        <v>0</v>
      </c>
      <c r="T471" s="255">
        <f t="shared" si="1927"/>
        <v>3</v>
      </c>
      <c r="U471" s="252">
        <f t="shared" si="1928"/>
        <v>0</v>
      </c>
      <c r="V471" s="252">
        <f t="shared" si="1929"/>
        <v>0</v>
      </c>
      <c r="W471" s="252">
        <f t="shared" si="1930"/>
        <v>0</v>
      </c>
      <c r="X471" s="254">
        <f t="shared" si="1931"/>
        <v>0</v>
      </c>
      <c r="Y471" s="256">
        <f t="shared" si="1932"/>
        <v>4</v>
      </c>
      <c r="Z471" s="252">
        <f t="shared" si="1933"/>
        <v>0</v>
      </c>
      <c r="AA471" s="252">
        <f t="shared" si="1934"/>
        <v>0</v>
      </c>
      <c r="AB471" s="252">
        <f t="shared" si="1935"/>
        <v>0</v>
      </c>
      <c r="AC471" s="254">
        <f t="shared" si="1936"/>
        <v>0</v>
      </c>
      <c r="AD471" s="255">
        <f t="shared" si="1937"/>
        <v>4</v>
      </c>
      <c r="AE471" s="252">
        <f t="shared" si="1938"/>
        <v>5</v>
      </c>
      <c r="AF471" s="252">
        <f t="shared" si="1939"/>
        <v>0</v>
      </c>
      <c r="AG471" s="252">
        <f t="shared" si="1940"/>
        <v>0</v>
      </c>
      <c r="AH471" s="254">
        <f t="shared" si="1941"/>
        <v>0</v>
      </c>
      <c r="AI471" s="257">
        <f t="shared" si="1942"/>
        <v>3</v>
      </c>
      <c r="AJ471" s="252">
        <f t="shared" si="1943"/>
        <v>4</v>
      </c>
      <c r="AK471" s="252">
        <f t="shared" si="1944"/>
        <v>0</v>
      </c>
      <c r="AL471" s="252">
        <f t="shared" si="1945"/>
        <v>0</v>
      </c>
      <c r="AM471" s="254">
        <f t="shared" si="1946"/>
        <v>0</v>
      </c>
      <c r="AN471" s="257">
        <f t="shared" si="1947"/>
        <v>3</v>
      </c>
      <c r="AO471" s="252">
        <f t="shared" si="1948"/>
        <v>0</v>
      </c>
      <c r="AP471" s="252">
        <f t="shared" si="1949"/>
        <v>0</v>
      </c>
      <c r="AQ471" s="252">
        <f t="shared" si="1950"/>
        <v>0</v>
      </c>
      <c r="AR471" s="254">
        <f t="shared" si="1951"/>
        <v>0</v>
      </c>
      <c r="AS471" s="257">
        <f t="shared" si="1952"/>
        <v>4</v>
      </c>
      <c r="AT471" s="252">
        <f t="shared" si="1953"/>
        <v>5</v>
      </c>
      <c r="AU471" s="252">
        <f t="shared" si="1954"/>
        <v>0</v>
      </c>
      <c r="AV471" s="252">
        <f t="shared" si="1955"/>
        <v>0</v>
      </c>
      <c r="AW471" s="254">
        <f t="shared" si="1956"/>
        <v>0</v>
      </c>
      <c r="AX471" s="258">
        <f t="shared" si="1957"/>
        <v>3</v>
      </c>
      <c r="AY471" s="252">
        <f t="shared" si="1958"/>
        <v>0</v>
      </c>
      <c r="AZ471" s="252">
        <f t="shared" si="1959"/>
        <v>0</v>
      </c>
      <c r="BA471" s="252">
        <f t="shared" si="1960"/>
        <v>0</v>
      </c>
      <c r="BB471" s="254">
        <f t="shared" si="1961"/>
        <v>0</v>
      </c>
      <c r="BC471" s="257">
        <f t="shared" si="1962"/>
        <v>4</v>
      </c>
      <c r="BD471" s="252">
        <f t="shared" si="1963"/>
        <v>0</v>
      </c>
      <c r="BE471" s="252">
        <f t="shared" si="1964"/>
        <v>0</v>
      </c>
      <c r="BF471" s="252">
        <f t="shared" si="1965"/>
        <v>0</v>
      </c>
      <c r="BG471" s="254">
        <f t="shared" si="1966"/>
        <v>0</v>
      </c>
      <c r="BH471" s="257">
        <f t="shared" si="1967"/>
        <v>4</v>
      </c>
      <c r="BI471" s="252">
        <f t="shared" si="1968"/>
        <v>0</v>
      </c>
      <c r="BJ471" s="252">
        <f t="shared" si="1969"/>
        <v>0</v>
      </c>
      <c r="BK471" s="252">
        <f t="shared" si="1970"/>
        <v>0</v>
      </c>
      <c r="BL471" s="254">
        <f t="shared" si="1971"/>
        <v>0</v>
      </c>
      <c r="BM471" s="260">
        <f t="shared" si="1972"/>
        <v>4</v>
      </c>
      <c r="BN471" s="252">
        <f t="shared" si="1973"/>
        <v>5</v>
      </c>
      <c r="BO471" s="252">
        <f t="shared" si="1974"/>
        <v>0</v>
      </c>
      <c r="BP471" s="252">
        <f t="shared" si="1975"/>
        <v>0</v>
      </c>
      <c r="BQ471" s="254">
        <f t="shared" si="1976"/>
        <v>0</v>
      </c>
      <c r="BR471" s="261">
        <f t="shared" si="1977"/>
        <v>3</v>
      </c>
      <c r="BS471" s="252">
        <f t="shared" si="1978"/>
        <v>0</v>
      </c>
      <c r="BT471" s="252">
        <f t="shared" si="1979"/>
        <v>0</v>
      </c>
      <c r="BU471" s="252">
        <f t="shared" si="1980"/>
        <v>0</v>
      </c>
      <c r="BV471" s="254">
        <f t="shared" si="1981"/>
        <v>0</v>
      </c>
      <c r="BW471" s="261">
        <f t="shared" si="1982"/>
        <v>4</v>
      </c>
      <c r="BX471" s="262">
        <v>30</v>
      </c>
      <c r="BY471" s="262">
        <v>30</v>
      </c>
      <c r="BZ471" s="246" t="e">
        <f t="shared" si="1983"/>
        <v>#VALUE!</v>
      </c>
      <c r="CA471" s="246">
        <f t="shared" si="1984"/>
        <v>20</v>
      </c>
      <c r="CB471" s="246" t="e">
        <f t="shared" si="1985"/>
        <v>#VALUE!</v>
      </c>
      <c r="CC471" s="246" t="e">
        <f t="shared" si="1986"/>
        <v>#VALUE!</v>
      </c>
      <c r="CD471" s="246" t="e">
        <f t="shared" si="1987"/>
        <v>#VALUE!</v>
      </c>
      <c r="CE471" s="246" t="e">
        <f t="shared" si="1988"/>
        <v>#VALUE!</v>
      </c>
      <c r="CF471" s="246" t="e">
        <f t="shared" si="1989"/>
        <v>#VALUE!</v>
      </c>
      <c r="CG471" s="246" t="e">
        <f t="shared" si="1990"/>
        <v>#VALUE!</v>
      </c>
      <c r="CH471" s="246" t="e">
        <f t="shared" si="1991"/>
        <v>#VALUE!</v>
      </c>
      <c r="CI471" s="246" t="e">
        <f t="shared" si="1992"/>
        <v>#VALUE!</v>
      </c>
      <c r="CJ471" s="246" t="e">
        <f t="shared" si="1993"/>
        <v>#VALUE!</v>
      </c>
      <c r="CK471" s="246" t="e">
        <f t="shared" si="1994"/>
        <v>#VALUE!</v>
      </c>
      <c r="CL471" s="246" t="e">
        <f t="shared" si="1995"/>
        <v>#VALUE!</v>
      </c>
      <c r="CM471" s="246" t="e">
        <f t="shared" si="1996"/>
        <v>#VALUE!</v>
      </c>
      <c r="CN471" s="246" t="e">
        <f t="shared" si="1997"/>
        <v>#VALUE!</v>
      </c>
      <c r="CO471" s="263" t="str">
        <f t="shared" si="1998"/>
        <v>2023PEC AI 318</v>
      </c>
      <c r="CP471" s="246" t="e">
        <f t="shared" si="1999"/>
        <v>#VALUE!</v>
      </c>
      <c r="CQ471" s="211"/>
      <c r="CR471" s="246">
        <f t="shared" si="2000"/>
        <v>20</v>
      </c>
      <c r="CS471" s="246" t="e">
        <f t="shared" si="2001"/>
        <v>#VALUE!</v>
      </c>
      <c r="CT471" s="246" t="e">
        <f t="shared" si="2002"/>
        <v>#VALUE!</v>
      </c>
      <c r="CU471" s="246" t="e">
        <f t="shared" si="2003"/>
        <v>#VALUE!</v>
      </c>
      <c r="CV471" s="246" t="e">
        <f t="shared" si="2004"/>
        <v>#VALUE!</v>
      </c>
      <c r="CW471" s="246" t="e">
        <f t="shared" si="2005"/>
        <v>#VALUE!</v>
      </c>
      <c r="CX471" s="246" t="e">
        <f t="shared" si="2006"/>
        <v>#VALUE!</v>
      </c>
      <c r="CY471" s="246" t="e">
        <f t="shared" si="2007"/>
        <v>#VALUE!</v>
      </c>
      <c r="CZ471" s="246" t="e">
        <f t="shared" si="2008"/>
        <v>#VALUE!</v>
      </c>
      <c r="DA471" s="246" t="e">
        <f t="shared" si="2009"/>
        <v>#VALUE!</v>
      </c>
      <c r="DB471" s="246" t="e">
        <f t="shared" si="2010"/>
        <v>#VALUE!</v>
      </c>
      <c r="DC471" s="246" t="e">
        <f t="shared" si="2011"/>
        <v>#VALUE!</v>
      </c>
      <c r="DD471" s="246" t="e">
        <f t="shared" si="2012"/>
        <v>#VALUE!</v>
      </c>
      <c r="DE471" s="212"/>
      <c r="DF471" s="212" t="e">
        <f t="shared" si="2013"/>
        <v>#VALUE!</v>
      </c>
      <c r="DG471" s="212"/>
      <c r="DH471" s="212"/>
      <c r="DI471" s="212"/>
      <c r="DJ471" s="212"/>
      <c r="DK471" s="212"/>
      <c r="DL471" s="212"/>
      <c r="DM471" s="212"/>
      <c r="DN471" s="212"/>
      <c r="DO471" s="212"/>
      <c r="DP471" s="212"/>
      <c r="DQ471" s="212"/>
      <c r="DR471" s="264">
        <f t="shared" si="2014"/>
        <v>30</v>
      </c>
      <c r="DS471" s="241">
        <f t="shared" si="2015"/>
        <v>6</v>
      </c>
      <c r="DT471" s="212">
        <f t="shared" si="2016"/>
        <v>5</v>
      </c>
      <c r="DU471" s="212">
        <f t="shared" si="2017"/>
        <v>5</v>
      </c>
      <c r="DV471" s="212">
        <f t="shared" si="2018"/>
        <v>4</v>
      </c>
      <c r="DW471" s="212">
        <f t="shared" si="2019"/>
        <v>5</v>
      </c>
      <c r="DX471" s="264">
        <f t="shared" si="2020"/>
        <v>0</v>
      </c>
      <c r="DY471" s="265">
        <f t="shared" si="2021"/>
        <v>5</v>
      </c>
      <c r="DZ471" s="212">
        <f t="shared" si="2022"/>
        <v>30</v>
      </c>
      <c r="EA471" s="212">
        <f t="shared" si="2023"/>
        <v>6</v>
      </c>
      <c r="EB471" s="212">
        <f t="shared" si="2024"/>
        <v>5</v>
      </c>
      <c r="EC471" s="212">
        <f t="shared" ref="EC471:ED471" si="3455">IF(ISEVEN($B471),DT471,0)</f>
        <v>0</v>
      </c>
      <c r="ED471" s="212">
        <f t="shared" si="3455"/>
        <v>0</v>
      </c>
      <c r="EE471" s="212">
        <f t="shared" ref="EE471:EF471" si="3456">IF(ISODD($B471),DU471,0)</f>
        <v>5</v>
      </c>
      <c r="EF471" s="212">
        <f t="shared" si="3456"/>
        <v>4</v>
      </c>
      <c r="EG471" s="212">
        <f t="shared" si="2027"/>
        <v>0</v>
      </c>
      <c r="EH471" s="212">
        <f t="shared" si="2028"/>
        <v>5</v>
      </c>
      <c r="EI471" s="212">
        <f t="shared" ref="EI471:EJ471" si="3457">IF(ISEVEN($B471),DW471,0)</f>
        <v>0</v>
      </c>
      <c r="EJ471" s="212">
        <f t="shared" si="3457"/>
        <v>0</v>
      </c>
      <c r="EK471" s="264">
        <f t="shared" ref="EK471:EL471" si="3458">IF(ISODD($B471),DX471,0)</f>
        <v>0</v>
      </c>
      <c r="EL471" s="212">
        <f t="shared" si="3458"/>
        <v>5</v>
      </c>
      <c r="EM471" s="212">
        <f t="shared" si="2031"/>
        <v>0</v>
      </c>
      <c r="EN471" s="212"/>
      <c r="EO471" s="212"/>
      <c r="EP471" s="241">
        <f t="shared" si="2032"/>
        <v>6</v>
      </c>
      <c r="EQ471" s="212">
        <f t="shared" si="2033"/>
        <v>6</v>
      </c>
      <c r="ER471" s="212">
        <f t="shared" si="2034"/>
        <v>6</v>
      </c>
      <c r="ES471" s="212">
        <f t="shared" si="2035"/>
        <v>5</v>
      </c>
      <c r="ET471" s="264">
        <f t="shared" si="2036"/>
        <v>2</v>
      </c>
      <c r="EU471" s="212">
        <f t="shared" si="2037"/>
        <v>5</v>
      </c>
      <c r="EV471" s="212"/>
      <c r="EW471" s="212">
        <f t="shared" si="2038"/>
        <v>30</v>
      </c>
      <c r="EX471" s="212">
        <f t="shared" si="2039"/>
        <v>6</v>
      </c>
      <c r="EY471" s="212">
        <f t="shared" si="2040"/>
        <v>6</v>
      </c>
      <c r="EZ471" s="212">
        <f t="shared" ref="EZ471:FA471" si="3459">IF(ISEVEN($B471),EQ471,0)</f>
        <v>0</v>
      </c>
      <c r="FA471" s="212">
        <f t="shared" si="3459"/>
        <v>0</v>
      </c>
      <c r="FB471" s="212">
        <f t="shared" ref="FB471:FC471" si="3460">IF(ISODD($B471),ER471,0)</f>
        <v>6</v>
      </c>
      <c r="FC471" s="212">
        <f t="shared" si="3460"/>
        <v>5</v>
      </c>
      <c r="FD471" s="212">
        <f t="shared" si="2043"/>
        <v>0</v>
      </c>
      <c r="FE471" s="264">
        <f t="shared" si="2044"/>
        <v>2</v>
      </c>
      <c r="FF471" s="212">
        <f t="shared" ref="FF471:FG471" si="3461">IF(ISEVEN($B471),ET471,0)</f>
        <v>0</v>
      </c>
      <c r="FG471" s="212">
        <f t="shared" si="3461"/>
        <v>0</v>
      </c>
      <c r="FH471" s="212">
        <f t="shared" si="2046"/>
        <v>5</v>
      </c>
      <c r="FI471" s="212">
        <v>0</v>
      </c>
      <c r="FJ471" s="212">
        <v>0</v>
      </c>
      <c r="FK471" s="212"/>
      <c r="FL471" s="212"/>
      <c r="FM471" s="262">
        <v>30</v>
      </c>
    </row>
    <row r="472" spans="1:169" ht="15.75" customHeight="1" x14ac:dyDescent="0.2">
      <c r="A472" s="268">
        <v>459</v>
      </c>
      <c r="B472" s="266">
        <v>213423243462</v>
      </c>
      <c r="C472" s="266" t="s">
        <v>445</v>
      </c>
      <c r="D472" s="250"/>
      <c r="E472" s="267" t="s">
        <v>1695</v>
      </c>
      <c r="F472" s="252">
        <f t="shared" si="1913"/>
        <v>2</v>
      </c>
      <c r="G472" s="252">
        <f t="shared" si="1914"/>
        <v>2</v>
      </c>
      <c r="H472" s="252">
        <f t="shared" si="1915"/>
        <v>2</v>
      </c>
      <c r="I472" s="252">
        <f t="shared" si="1916"/>
        <v>2</v>
      </c>
      <c r="J472" s="252">
        <f t="shared" si="1917"/>
        <v>2</v>
      </c>
      <c r="K472" s="252">
        <f t="shared" si="1918"/>
        <v>2</v>
      </c>
      <c r="L472" s="252">
        <f t="shared" si="1919"/>
        <v>2</v>
      </c>
      <c r="M472" s="252">
        <f t="shared" si="1920"/>
        <v>0</v>
      </c>
      <c r="N472" s="252">
        <f t="shared" si="1921"/>
        <v>0</v>
      </c>
      <c r="O472" s="253">
        <f t="shared" si="1922"/>
        <v>0</v>
      </c>
      <c r="P472" s="252">
        <f t="shared" si="1923"/>
        <v>0</v>
      </c>
      <c r="Q472" s="252">
        <f t="shared" si="1924"/>
        <v>0</v>
      </c>
      <c r="R472" s="252">
        <f t="shared" si="1925"/>
        <v>0</v>
      </c>
      <c r="S472" s="254">
        <f t="shared" si="1926"/>
        <v>0</v>
      </c>
      <c r="T472" s="255">
        <f t="shared" si="1927"/>
        <v>4</v>
      </c>
      <c r="U472" s="252">
        <f t="shared" si="1928"/>
        <v>9</v>
      </c>
      <c r="V472" s="252">
        <f t="shared" si="1929"/>
        <v>0</v>
      </c>
      <c r="W472" s="252">
        <f t="shared" si="1930"/>
        <v>0</v>
      </c>
      <c r="X472" s="254">
        <f t="shared" si="1931"/>
        <v>0</v>
      </c>
      <c r="Y472" s="256">
        <f t="shared" si="1932"/>
        <v>3</v>
      </c>
      <c r="Z472" s="252">
        <f t="shared" si="1933"/>
        <v>10</v>
      </c>
      <c r="AA472" s="252">
        <f t="shared" si="1934"/>
        <v>0</v>
      </c>
      <c r="AB472" s="252">
        <f t="shared" si="1935"/>
        <v>0</v>
      </c>
      <c r="AC472" s="254">
        <f t="shared" si="1936"/>
        <v>0</v>
      </c>
      <c r="AD472" s="255">
        <f t="shared" si="1937"/>
        <v>3</v>
      </c>
      <c r="AE472" s="252">
        <f t="shared" si="1938"/>
        <v>0</v>
      </c>
      <c r="AF472" s="252">
        <f t="shared" si="1939"/>
        <v>0</v>
      </c>
      <c r="AG472" s="252">
        <f t="shared" si="1940"/>
        <v>0</v>
      </c>
      <c r="AH472" s="254">
        <f t="shared" si="1941"/>
        <v>0</v>
      </c>
      <c r="AI472" s="257">
        <f t="shared" si="1942"/>
        <v>4</v>
      </c>
      <c r="AJ472" s="252">
        <f t="shared" si="1943"/>
        <v>0</v>
      </c>
      <c r="AK472" s="252">
        <f t="shared" si="1944"/>
        <v>0</v>
      </c>
      <c r="AL472" s="252">
        <f t="shared" si="1945"/>
        <v>0</v>
      </c>
      <c r="AM472" s="254">
        <f t="shared" si="1946"/>
        <v>0</v>
      </c>
      <c r="AN472" s="257">
        <f t="shared" si="1947"/>
        <v>4</v>
      </c>
      <c r="AO472" s="252">
        <f t="shared" si="1948"/>
        <v>10</v>
      </c>
      <c r="AP472" s="252">
        <f t="shared" si="1949"/>
        <v>0</v>
      </c>
      <c r="AQ472" s="252">
        <f t="shared" si="1950"/>
        <v>0</v>
      </c>
      <c r="AR472" s="254">
        <f t="shared" si="1951"/>
        <v>0</v>
      </c>
      <c r="AS472" s="257">
        <f t="shared" si="1952"/>
        <v>3</v>
      </c>
      <c r="AT472" s="252">
        <f t="shared" si="1953"/>
        <v>0</v>
      </c>
      <c r="AU472" s="252">
        <f t="shared" si="1954"/>
        <v>0</v>
      </c>
      <c r="AV472" s="252">
        <f t="shared" si="1955"/>
        <v>0</v>
      </c>
      <c r="AW472" s="254">
        <f t="shared" si="1956"/>
        <v>0</v>
      </c>
      <c r="AX472" s="258">
        <f t="shared" si="1957"/>
        <v>4</v>
      </c>
      <c r="AY472" s="252">
        <f t="shared" si="1958"/>
        <v>10</v>
      </c>
      <c r="AZ472" s="252">
        <f t="shared" si="1959"/>
        <v>0</v>
      </c>
      <c r="BA472" s="252">
        <f t="shared" si="1960"/>
        <v>0</v>
      </c>
      <c r="BB472" s="254">
        <f t="shared" si="1961"/>
        <v>0</v>
      </c>
      <c r="BC472" s="257">
        <f t="shared" si="1962"/>
        <v>3</v>
      </c>
      <c r="BD472" s="259">
        <f t="shared" si="1963"/>
        <v>6</v>
      </c>
      <c r="BE472" s="252">
        <f t="shared" si="1964"/>
        <v>0</v>
      </c>
      <c r="BF472" s="252">
        <f t="shared" si="1965"/>
        <v>0</v>
      </c>
      <c r="BG472" s="254">
        <f t="shared" si="1966"/>
        <v>0</v>
      </c>
      <c r="BH472" s="257">
        <f t="shared" si="1967"/>
        <v>3</v>
      </c>
      <c r="BI472" s="252">
        <f t="shared" si="1968"/>
        <v>0</v>
      </c>
      <c r="BJ472" s="252">
        <f t="shared" si="1969"/>
        <v>0</v>
      </c>
      <c r="BK472" s="252">
        <f t="shared" si="1970"/>
        <v>0</v>
      </c>
      <c r="BL472" s="254">
        <f t="shared" si="1971"/>
        <v>0</v>
      </c>
      <c r="BM472" s="260">
        <f t="shared" si="1972"/>
        <v>4</v>
      </c>
      <c r="BN472" s="252">
        <f t="shared" si="1973"/>
        <v>0</v>
      </c>
      <c r="BO472" s="252">
        <f t="shared" si="1974"/>
        <v>0</v>
      </c>
      <c r="BP472" s="252">
        <f t="shared" si="1975"/>
        <v>0</v>
      </c>
      <c r="BQ472" s="254">
        <f t="shared" si="1976"/>
        <v>0</v>
      </c>
      <c r="BR472" s="261">
        <f t="shared" si="1977"/>
        <v>4</v>
      </c>
      <c r="BS472" s="252">
        <f t="shared" si="1978"/>
        <v>10</v>
      </c>
      <c r="BT472" s="252">
        <f t="shared" si="1979"/>
        <v>0</v>
      </c>
      <c r="BU472" s="252">
        <f t="shared" si="1980"/>
        <v>0</v>
      </c>
      <c r="BV472" s="254">
        <f t="shared" si="1981"/>
        <v>0</v>
      </c>
      <c r="BW472" s="261">
        <f t="shared" si="1982"/>
        <v>3</v>
      </c>
      <c r="BX472" s="262">
        <v>69</v>
      </c>
      <c r="BY472" s="262">
        <v>69</v>
      </c>
      <c r="BZ472" s="246" t="e">
        <f t="shared" si="1983"/>
        <v>#VALUE!</v>
      </c>
      <c r="CA472" s="246">
        <f t="shared" si="1984"/>
        <v>20</v>
      </c>
      <c r="CB472" s="246" t="e">
        <f t="shared" si="1985"/>
        <v>#VALUE!</v>
      </c>
      <c r="CC472" s="246" t="e">
        <f t="shared" si="1986"/>
        <v>#VALUE!</v>
      </c>
      <c r="CD472" s="246" t="e">
        <f t="shared" si="1987"/>
        <v>#VALUE!</v>
      </c>
      <c r="CE472" s="246" t="e">
        <f t="shared" si="1988"/>
        <v>#VALUE!</v>
      </c>
      <c r="CF472" s="246" t="e">
        <f t="shared" si="1989"/>
        <v>#VALUE!</v>
      </c>
      <c r="CG472" s="246" t="e">
        <f t="shared" si="1990"/>
        <v>#VALUE!</v>
      </c>
      <c r="CH472" s="246" t="e">
        <f t="shared" si="1991"/>
        <v>#VALUE!</v>
      </c>
      <c r="CI472" s="246" t="e">
        <f t="shared" si="1992"/>
        <v>#VALUE!</v>
      </c>
      <c r="CJ472" s="246" t="e">
        <f t="shared" si="1993"/>
        <v>#VALUE!</v>
      </c>
      <c r="CK472" s="246" t="e">
        <f t="shared" si="1994"/>
        <v>#VALUE!</v>
      </c>
      <c r="CL472" s="246" t="e">
        <f t="shared" si="1995"/>
        <v>#VALUE!</v>
      </c>
      <c r="CM472" s="246" t="e">
        <f t="shared" si="1996"/>
        <v>#VALUE!</v>
      </c>
      <c r="CN472" s="246" t="e">
        <f t="shared" si="1997"/>
        <v>#VALUE!</v>
      </c>
      <c r="CO472" s="263" t="str">
        <f t="shared" si="1998"/>
        <v>2023PEC AI 283</v>
      </c>
      <c r="CP472" s="246" t="e">
        <f t="shared" si="1999"/>
        <v>#VALUE!</v>
      </c>
      <c r="CQ472" s="211"/>
      <c r="CR472" s="246">
        <f t="shared" si="2000"/>
        <v>20</v>
      </c>
      <c r="CS472" s="246" t="e">
        <f t="shared" si="2001"/>
        <v>#VALUE!</v>
      </c>
      <c r="CT472" s="246" t="e">
        <f t="shared" si="2002"/>
        <v>#VALUE!</v>
      </c>
      <c r="CU472" s="246" t="e">
        <f t="shared" si="2003"/>
        <v>#VALUE!</v>
      </c>
      <c r="CV472" s="246" t="e">
        <f t="shared" si="2004"/>
        <v>#VALUE!</v>
      </c>
      <c r="CW472" s="246" t="e">
        <f t="shared" si="2005"/>
        <v>#VALUE!</v>
      </c>
      <c r="CX472" s="246" t="e">
        <f t="shared" si="2006"/>
        <v>#VALUE!</v>
      </c>
      <c r="CY472" s="246" t="e">
        <f t="shared" si="2007"/>
        <v>#VALUE!</v>
      </c>
      <c r="CZ472" s="246" t="e">
        <f t="shared" si="2008"/>
        <v>#VALUE!</v>
      </c>
      <c r="DA472" s="246" t="e">
        <f t="shared" si="2009"/>
        <v>#VALUE!</v>
      </c>
      <c r="DB472" s="246" t="e">
        <f t="shared" si="2010"/>
        <v>#VALUE!</v>
      </c>
      <c r="DC472" s="246" t="e">
        <f t="shared" si="2011"/>
        <v>#VALUE!</v>
      </c>
      <c r="DD472" s="246" t="e">
        <f t="shared" si="2012"/>
        <v>#VALUE!</v>
      </c>
      <c r="DE472" s="212"/>
      <c r="DF472" s="212" t="e">
        <f t="shared" si="2013"/>
        <v>#VALUE!</v>
      </c>
      <c r="DG472" s="212"/>
      <c r="DH472" s="212"/>
      <c r="DI472" s="212"/>
      <c r="DJ472" s="212"/>
      <c r="DK472" s="212"/>
      <c r="DL472" s="212"/>
      <c r="DM472" s="212"/>
      <c r="DN472" s="212"/>
      <c r="DO472" s="212"/>
      <c r="DP472" s="212"/>
      <c r="DQ472" s="212"/>
      <c r="DR472" s="264">
        <f t="shared" si="2014"/>
        <v>69</v>
      </c>
      <c r="DS472" s="241">
        <f t="shared" si="2015"/>
        <v>14</v>
      </c>
      <c r="DT472" s="212">
        <f t="shared" si="2016"/>
        <v>9</v>
      </c>
      <c r="DU472" s="212">
        <f t="shared" si="2017"/>
        <v>10</v>
      </c>
      <c r="DV472" s="212">
        <f t="shared" si="2018"/>
        <v>10</v>
      </c>
      <c r="DW472" s="212">
        <f t="shared" si="2019"/>
        <v>10</v>
      </c>
      <c r="DX472" s="264">
        <f t="shared" si="2020"/>
        <v>6</v>
      </c>
      <c r="DY472" s="265">
        <f t="shared" si="2021"/>
        <v>10</v>
      </c>
      <c r="DZ472" s="212">
        <f t="shared" si="2022"/>
        <v>69</v>
      </c>
      <c r="EA472" s="212">
        <f t="shared" si="2023"/>
        <v>14</v>
      </c>
      <c r="EB472" s="212">
        <f t="shared" si="2024"/>
        <v>0</v>
      </c>
      <c r="EC472" s="212">
        <f t="shared" ref="EC472:ED472" si="3462">IF(ISEVEN($B472),DT472,0)</f>
        <v>9</v>
      </c>
      <c r="ED472" s="212">
        <f t="shared" si="3462"/>
        <v>10</v>
      </c>
      <c r="EE472" s="212">
        <f t="shared" ref="EE472:EF472" si="3463">IF(ISODD($B472),DU472,0)</f>
        <v>0</v>
      </c>
      <c r="EF472" s="212">
        <f t="shared" si="3463"/>
        <v>0</v>
      </c>
      <c r="EG472" s="212">
        <f t="shared" si="2027"/>
        <v>10</v>
      </c>
      <c r="EH472" s="212">
        <f t="shared" si="2028"/>
        <v>0</v>
      </c>
      <c r="EI472" s="212">
        <f t="shared" ref="EI472:EJ472" si="3464">IF(ISEVEN($B472),DW472,0)</f>
        <v>10</v>
      </c>
      <c r="EJ472" s="264">
        <f t="shared" si="3464"/>
        <v>6</v>
      </c>
      <c r="EK472" s="212">
        <f t="shared" ref="EK472:EL472" si="3465">IF(ISODD($B472),DX472,0)</f>
        <v>0</v>
      </c>
      <c r="EL472" s="212">
        <f t="shared" si="3465"/>
        <v>0</v>
      </c>
      <c r="EM472" s="212">
        <f t="shared" si="2031"/>
        <v>10</v>
      </c>
      <c r="EN472" s="212"/>
      <c r="EO472" s="212"/>
      <c r="EP472" s="241">
        <f t="shared" si="2032"/>
        <v>14</v>
      </c>
      <c r="EQ472" s="212">
        <f t="shared" si="2033"/>
        <v>12</v>
      </c>
      <c r="ER472" s="212">
        <f t="shared" si="2034"/>
        <v>12</v>
      </c>
      <c r="ES472" s="212">
        <f t="shared" si="2035"/>
        <v>12</v>
      </c>
      <c r="ET472" s="264">
        <f t="shared" si="2036"/>
        <v>8</v>
      </c>
      <c r="EU472" s="212">
        <f t="shared" si="2037"/>
        <v>11</v>
      </c>
      <c r="EV472" s="212"/>
      <c r="EW472" s="212">
        <f t="shared" si="2038"/>
        <v>69</v>
      </c>
      <c r="EX472" s="212">
        <f t="shared" si="2039"/>
        <v>14</v>
      </c>
      <c r="EY472" s="212">
        <f t="shared" si="2040"/>
        <v>0</v>
      </c>
      <c r="EZ472" s="212">
        <f t="shared" ref="EZ472:FA472" si="3466">IF(ISEVEN($B472),EQ472,0)</f>
        <v>12</v>
      </c>
      <c r="FA472" s="212">
        <f t="shared" si="3466"/>
        <v>12</v>
      </c>
      <c r="FB472" s="212">
        <f t="shared" ref="FB472:FC472" si="3467">IF(ISODD($B472),ER472,0)</f>
        <v>0</v>
      </c>
      <c r="FC472" s="212">
        <f t="shared" si="3467"/>
        <v>0</v>
      </c>
      <c r="FD472" s="212">
        <f t="shared" si="2043"/>
        <v>12</v>
      </c>
      <c r="FE472" s="212">
        <f t="shared" si="2044"/>
        <v>0</v>
      </c>
      <c r="FF472" s="264">
        <f t="shared" ref="FF472:FG472" si="3468">IF(ISEVEN($B472),ET472,0)</f>
        <v>8</v>
      </c>
      <c r="FG472" s="212">
        <f t="shared" si="3468"/>
        <v>11</v>
      </c>
      <c r="FH472" s="212">
        <f t="shared" si="2046"/>
        <v>0</v>
      </c>
      <c r="FI472" s="212">
        <v>0</v>
      </c>
      <c r="FJ472" s="212">
        <v>0</v>
      </c>
      <c r="FK472" s="212"/>
      <c r="FL472" s="212"/>
      <c r="FM472" s="262">
        <v>69</v>
      </c>
    </row>
    <row r="473" spans="1:169" ht="15.75" customHeight="1" x14ac:dyDescent="0.2">
      <c r="A473" s="247">
        <v>460</v>
      </c>
      <c r="B473" s="248">
        <v>213423243463</v>
      </c>
      <c r="C473" s="249" t="s">
        <v>517</v>
      </c>
      <c r="D473" s="250"/>
      <c r="E473" s="251" t="s">
        <v>518</v>
      </c>
      <c r="F473" s="252">
        <f t="shared" si="1913"/>
        <v>2</v>
      </c>
      <c r="G473" s="252">
        <f t="shared" si="1914"/>
        <v>2</v>
      </c>
      <c r="H473" s="252">
        <f t="shared" si="1915"/>
        <v>2</v>
      </c>
      <c r="I473" s="252">
        <f t="shared" si="1916"/>
        <v>2</v>
      </c>
      <c r="J473" s="252">
        <f t="shared" si="1917"/>
        <v>2</v>
      </c>
      <c r="K473" s="252">
        <f t="shared" si="1918"/>
        <v>1</v>
      </c>
      <c r="L473" s="252">
        <f t="shared" si="1919"/>
        <v>0</v>
      </c>
      <c r="M473" s="252">
        <f t="shared" si="1920"/>
        <v>0</v>
      </c>
      <c r="N473" s="252">
        <f t="shared" si="1921"/>
        <v>0</v>
      </c>
      <c r="O473" s="253">
        <f t="shared" si="1922"/>
        <v>0</v>
      </c>
      <c r="P473" s="252">
        <f t="shared" si="1923"/>
        <v>8</v>
      </c>
      <c r="Q473" s="252">
        <f t="shared" si="1924"/>
        <v>0</v>
      </c>
      <c r="R473" s="252">
        <f t="shared" si="1925"/>
        <v>0</v>
      </c>
      <c r="S473" s="254">
        <f t="shared" si="1926"/>
        <v>0</v>
      </c>
      <c r="T473" s="255">
        <f t="shared" si="1927"/>
        <v>3</v>
      </c>
      <c r="U473" s="252">
        <f t="shared" si="1928"/>
        <v>0</v>
      </c>
      <c r="V473" s="252">
        <f t="shared" si="1929"/>
        <v>0</v>
      </c>
      <c r="W473" s="252">
        <f t="shared" si="1930"/>
        <v>0</v>
      </c>
      <c r="X473" s="254">
        <f t="shared" si="1931"/>
        <v>0</v>
      </c>
      <c r="Y473" s="256">
        <f t="shared" si="1932"/>
        <v>4</v>
      </c>
      <c r="Z473" s="252">
        <f t="shared" si="1933"/>
        <v>0</v>
      </c>
      <c r="AA473" s="252">
        <f t="shared" si="1934"/>
        <v>0</v>
      </c>
      <c r="AB473" s="252">
        <f t="shared" si="1935"/>
        <v>0</v>
      </c>
      <c r="AC473" s="254">
        <f t="shared" si="1936"/>
        <v>0</v>
      </c>
      <c r="AD473" s="255">
        <f t="shared" si="1937"/>
        <v>4</v>
      </c>
      <c r="AE473" s="252">
        <f t="shared" si="1938"/>
        <v>8</v>
      </c>
      <c r="AF473" s="252">
        <f t="shared" si="1939"/>
        <v>0</v>
      </c>
      <c r="AG473" s="252">
        <f t="shared" si="1940"/>
        <v>0</v>
      </c>
      <c r="AH473" s="254">
        <f t="shared" si="1941"/>
        <v>0</v>
      </c>
      <c r="AI473" s="257">
        <f t="shared" si="1942"/>
        <v>3</v>
      </c>
      <c r="AJ473" s="252">
        <f t="shared" si="1943"/>
        <v>7</v>
      </c>
      <c r="AK473" s="252">
        <f t="shared" si="1944"/>
        <v>0</v>
      </c>
      <c r="AL473" s="252">
        <f t="shared" si="1945"/>
        <v>0</v>
      </c>
      <c r="AM473" s="254">
        <f t="shared" si="1946"/>
        <v>0</v>
      </c>
      <c r="AN473" s="257">
        <f t="shared" si="1947"/>
        <v>3</v>
      </c>
      <c r="AO473" s="252">
        <f t="shared" si="1948"/>
        <v>0</v>
      </c>
      <c r="AP473" s="252">
        <f t="shared" si="1949"/>
        <v>0</v>
      </c>
      <c r="AQ473" s="252">
        <f t="shared" si="1950"/>
        <v>0</v>
      </c>
      <c r="AR473" s="254">
        <f t="shared" si="1951"/>
        <v>0</v>
      </c>
      <c r="AS473" s="257">
        <f t="shared" si="1952"/>
        <v>4</v>
      </c>
      <c r="AT473" s="252">
        <f t="shared" si="1953"/>
        <v>8</v>
      </c>
      <c r="AU473" s="252">
        <f t="shared" si="1954"/>
        <v>0</v>
      </c>
      <c r="AV473" s="252">
        <f t="shared" si="1955"/>
        <v>0</v>
      </c>
      <c r="AW473" s="254">
        <f t="shared" si="1956"/>
        <v>0</v>
      </c>
      <c r="AX473" s="258">
        <f t="shared" si="1957"/>
        <v>3</v>
      </c>
      <c r="AY473" s="252">
        <f t="shared" si="1958"/>
        <v>0</v>
      </c>
      <c r="AZ473" s="252">
        <f t="shared" si="1959"/>
        <v>0</v>
      </c>
      <c r="BA473" s="252">
        <f t="shared" si="1960"/>
        <v>0</v>
      </c>
      <c r="BB473" s="254">
        <f t="shared" si="1961"/>
        <v>0</v>
      </c>
      <c r="BC473" s="257">
        <f t="shared" si="1962"/>
        <v>4</v>
      </c>
      <c r="BD473" s="252">
        <f t="shared" si="1963"/>
        <v>0</v>
      </c>
      <c r="BE473" s="252">
        <f t="shared" si="1964"/>
        <v>0</v>
      </c>
      <c r="BF473" s="252">
        <f t="shared" si="1965"/>
        <v>0</v>
      </c>
      <c r="BG473" s="254">
        <f t="shared" si="1966"/>
        <v>0</v>
      </c>
      <c r="BH473" s="257">
        <f t="shared" si="1967"/>
        <v>4</v>
      </c>
      <c r="BI473" s="259">
        <f t="shared" si="1968"/>
        <v>3</v>
      </c>
      <c r="BJ473" s="252">
        <f t="shared" si="1969"/>
        <v>0</v>
      </c>
      <c r="BK473" s="252">
        <f t="shared" si="1970"/>
        <v>0</v>
      </c>
      <c r="BL473" s="254">
        <f t="shared" si="1971"/>
        <v>0</v>
      </c>
      <c r="BM473" s="260">
        <f t="shared" si="1972"/>
        <v>3</v>
      </c>
      <c r="BN473" s="252">
        <f t="shared" si="1973"/>
        <v>8</v>
      </c>
      <c r="BO473" s="252">
        <f t="shared" si="1974"/>
        <v>0</v>
      </c>
      <c r="BP473" s="252">
        <f t="shared" si="1975"/>
        <v>0</v>
      </c>
      <c r="BQ473" s="254">
        <f t="shared" si="1976"/>
        <v>0</v>
      </c>
      <c r="BR473" s="261">
        <f t="shared" si="1977"/>
        <v>3</v>
      </c>
      <c r="BS473" s="252">
        <f t="shared" si="1978"/>
        <v>0</v>
      </c>
      <c r="BT473" s="252">
        <f t="shared" si="1979"/>
        <v>0</v>
      </c>
      <c r="BU473" s="252">
        <f t="shared" si="1980"/>
        <v>0</v>
      </c>
      <c r="BV473" s="254">
        <f t="shared" si="1981"/>
        <v>0</v>
      </c>
      <c r="BW473" s="261">
        <f t="shared" si="1982"/>
        <v>4</v>
      </c>
      <c r="BX473" s="262">
        <v>53</v>
      </c>
      <c r="BY473" s="262">
        <v>53</v>
      </c>
      <c r="BZ473" s="246" t="e">
        <f t="shared" si="1983"/>
        <v>#VALUE!</v>
      </c>
      <c r="CA473" s="246">
        <f t="shared" si="1984"/>
        <v>20</v>
      </c>
      <c r="CB473" s="246" t="e">
        <f t="shared" si="1985"/>
        <v>#VALUE!</v>
      </c>
      <c r="CC473" s="246" t="e">
        <f t="shared" si="1986"/>
        <v>#VALUE!</v>
      </c>
      <c r="CD473" s="246" t="e">
        <f t="shared" si="1987"/>
        <v>#VALUE!</v>
      </c>
      <c r="CE473" s="246" t="e">
        <f t="shared" si="1988"/>
        <v>#VALUE!</v>
      </c>
      <c r="CF473" s="246" t="e">
        <f t="shared" si="1989"/>
        <v>#VALUE!</v>
      </c>
      <c r="CG473" s="246" t="e">
        <f t="shared" si="1990"/>
        <v>#VALUE!</v>
      </c>
      <c r="CH473" s="246" t="e">
        <f t="shared" si="1991"/>
        <v>#VALUE!</v>
      </c>
      <c r="CI473" s="246" t="e">
        <f t="shared" si="1992"/>
        <v>#VALUE!</v>
      </c>
      <c r="CJ473" s="246" t="e">
        <f t="shared" si="1993"/>
        <v>#VALUE!</v>
      </c>
      <c r="CK473" s="246" t="e">
        <f t="shared" si="1994"/>
        <v>#VALUE!</v>
      </c>
      <c r="CL473" s="246" t="e">
        <f t="shared" si="1995"/>
        <v>#VALUE!</v>
      </c>
      <c r="CM473" s="246" t="e">
        <f t="shared" si="1996"/>
        <v>#VALUE!</v>
      </c>
      <c r="CN473" s="246" t="e">
        <f t="shared" si="1997"/>
        <v>#VALUE!</v>
      </c>
      <c r="CO473" s="263" t="str">
        <f t="shared" si="1998"/>
        <v>2023PEC AI 319</v>
      </c>
      <c r="CP473" s="246" t="e">
        <f t="shared" si="1999"/>
        <v>#VALUE!</v>
      </c>
      <c r="CQ473" s="211"/>
      <c r="CR473" s="246">
        <f t="shared" si="2000"/>
        <v>20</v>
      </c>
      <c r="CS473" s="246" t="e">
        <f t="shared" si="2001"/>
        <v>#VALUE!</v>
      </c>
      <c r="CT473" s="246" t="e">
        <f t="shared" si="2002"/>
        <v>#VALUE!</v>
      </c>
      <c r="CU473" s="246" t="e">
        <f t="shared" si="2003"/>
        <v>#VALUE!</v>
      </c>
      <c r="CV473" s="246" t="e">
        <f t="shared" si="2004"/>
        <v>#VALUE!</v>
      </c>
      <c r="CW473" s="246" t="e">
        <f t="shared" si="2005"/>
        <v>#VALUE!</v>
      </c>
      <c r="CX473" s="246" t="e">
        <f t="shared" si="2006"/>
        <v>#VALUE!</v>
      </c>
      <c r="CY473" s="246" t="e">
        <f t="shared" si="2007"/>
        <v>#VALUE!</v>
      </c>
      <c r="CZ473" s="246" t="e">
        <f t="shared" si="2008"/>
        <v>#VALUE!</v>
      </c>
      <c r="DA473" s="246" t="e">
        <f t="shared" si="2009"/>
        <v>#VALUE!</v>
      </c>
      <c r="DB473" s="246" t="e">
        <f t="shared" si="2010"/>
        <v>#VALUE!</v>
      </c>
      <c r="DC473" s="246" t="e">
        <f t="shared" si="2011"/>
        <v>#VALUE!</v>
      </c>
      <c r="DD473" s="246" t="e">
        <f t="shared" si="2012"/>
        <v>#VALUE!</v>
      </c>
      <c r="DE473" s="212"/>
      <c r="DF473" s="212" t="e">
        <f t="shared" si="2013"/>
        <v>#VALUE!</v>
      </c>
      <c r="DG473" s="212"/>
      <c r="DH473" s="212"/>
      <c r="DI473" s="212"/>
      <c r="DJ473" s="212"/>
      <c r="DK473" s="212"/>
      <c r="DL473" s="212"/>
      <c r="DM473" s="212"/>
      <c r="DN473" s="212"/>
      <c r="DO473" s="212"/>
      <c r="DP473" s="212"/>
      <c r="DQ473" s="212"/>
      <c r="DR473" s="264">
        <f t="shared" si="2014"/>
        <v>53</v>
      </c>
      <c r="DS473" s="241">
        <f t="shared" si="2015"/>
        <v>11</v>
      </c>
      <c r="DT473" s="212">
        <f t="shared" si="2016"/>
        <v>8</v>
      </c>
      <c r="DU473" s="212">
        <f t="shared" si="2017"/>
        <v>8</v>
      </c>
      <c r="DV473" s="212">
        <f t="shared" si="2018"/>
        <v>7</v>
      </c>
      <c r="DW473" s="212">
        <f t="shared" si="2019"/>
        <v>8</v>
      </c>
      <c r="DX473" s="264">
        <f t="shared" si="2020"/>
        <v>3</v>
      </c>
      <c r="DY473" s="265">
        <f t="shared" si="2021"/>
        <v>8</v>
      </c>
      <c r="DZ473" s="212">
        <f t="shared" si="2022"/>
        <v>53</v>
      </c>
      <c r="EA473" s="212">
        <f t="shared" si="2023"/>
        <v>11</v>
      </c>
      <c r="EB473" s="212">
        <f t="shared" si="2024"/>
        <v>8</v>
      </c>
      <c r="EC473" s="212">
        <f t="shared" ref="EC473:ED473" si="3469">IF(ISEVEN($B473),DT473,0)</f>
        <v>0</v>
      </c>
      <c r="ED473" s="212">
        <f t="shared" si="3469"/>
        <v>0</v>
      </c>
      <c r="EE473" s="212">
        <f t="shared" ref="EE473:EF473" si="3470">IF(ISODD($B473),DU473,0)</f>
        <v>8</v>
      </c>
      <c r="EF473" s="212">
        <f t="shared" si="3470"/>
        <v>7</v>
      </c>
      <c r="EG473" s="212">
        <f t="shared" si="2027"/>
        <v>0</v>
      </c>
      <c r="EH473" s="212">
        <f t="shared" si="2028"/>
        <v>8</v>
      </c>
      <c r="EI473" s="212">
        <f t="shared" ref="EI473:EJ473" si="3471">IF(ISEVEN($B473),DW473,0)</f>
        <v>0</v>
      </c>
      <c r="EJ473" s="212">
        <f t="shared" si="3471"/>
        <v>0</v>
      </c>
      <c r="EK473" s="264">
        <f t="shared" ref="EK473:EL473" si="3472">IF(ISODD($B473),DX473,0)</f>
        <v>3</v>
      </c>
      <c r="EL473" s="212">
        <f t="shared" si="3472"/>
        <v>8</v>
      </c>
      <c r="EM473" s="212">
        <f t="shared" si="2031"/>
        <v>0</v>
      </c>
      <c r="EN473" s="212"/>
      <c r="EO473" s="212"/>
      <c r="EP473" s="241">
        <f t="shared" si="2032"/>
        <v>11</v>
      </c>
      <c r="EQ473" s="212">
        <f t="shared" si="2033"/>
        <v>10</v>
      </c>
      <c r="ER473" s="212">
        <f t="shared" si="2034"/>
        <v>10</v>
      </c>
      <c r="ES473" s="212">
        <f t="shared" si="2035"/>
        <v>8</v>
      </c>
      <c r="ET473" s="264">
        <f t="shared" si="2036"/>
        <v>6</v>
      </c>
      <c r="EU473" s="212">
        <f t="shared" si="2037"/>
        <v>8</v>
      </c>
      <c r="EV473" s="212"/>
      <c r="EW473" s="212">
        <f t="shared" si="2038"/>
        <v>53</v>
      </c>
      <c r="EX473" s="212">
        <f t="shared" si="2039"/>
        <v>11</v>
      </c>
      <c r="EY473" s="212">
        <f t="shared" si="2040"/>
        <v>10</v>
      </c>
      <c r="EZ473" s="212">
        <f t="shared" ref="EZ473:FA473" si="3473">IF(ISEVEN($B473),EQ473,0)</f>
        <v>0</v>
      </c>
      <c r="FA473" s="212">
        <f t="shared" si="3473"/>
        <v>0</v>
      </c>
      <c r="FB473" s="212">
        <f t="shared" ref="FB473:FC473" si="3474">IF(ISODD($B473),ER473,0)</f>
        <v>10</v>
      </c>
      <c r="FC473" s="212">
        <f t="shared" si="3474"/>
        <v>8</v>
      </c>
      <c r="FD473" s="212">
        <f t="shared" si="2043"/>
        <v>0</v>
      </c>
      <c r="FE473" s="264">
        <f t="shared" si="2044"/>
        <v>6</v>
      </c>
      <c r="FF473" s="212">
        <f t="shared" ref="FF473:FG473" si="3475">IF(ISEVEN($B473),ET473,0)</f>
        <v>0</v>
      </c>
      <c r="FG473" s="212">
        <f t="shared" si="3475"/>
        <v>0</v>
      </c>
      <c r="FH473" s="212">
        <f t="shared" si="2046"/>
        <v>8</v>
      </c>
      <c r="FI473" s="212">
        <v>0</v>
      </c>
      <c r="FJ473" s="212">
        <v>0</v>
      </c>
      <c r="FK473" s="212"/>
      <c r="FL473" s="212"/>
      <c r="FM473" s="262">
        <v>53</v>
      </c>
    </row>
    <row r="474" spans="1:169" ht="15.75" customHeight="1" x14ac:dyDescent="0.2">
      <c r="A474" s="268">
        <v>461</v>
      </c>
      <c r="B474" s="248">
        <v>213423243464</v>
      </c>
      <c r="C474" s="249" t="s">
        <v>519</v>
      </c>
      <c r="D474" s="250"/>
      <c r="E474" s="251" t="s">
        <v>520</v>
      </c>
      <c r="F474" s="252">
        <f t="shared" si="1913"/>
        <v>2</v>
      </c>
      <c r="G474" s="252">
        <f t="shared" si="1914"/>
        <v>2</v>
      </c>
      <c r="H474" s="252">
        <f t="shared" si="1915"/>
        <v>2</v>
      </c>
      <c r="I474" s="252">
        <f t="shared" si="1916"/>
        <v>2</v>
      </c>
      <c r="J474" s="252">
        <f t="shared" si="1917"/>
        <v>2</v>
      </c>
      <c r="K474" s="252">
        <f t="shared" si="1918"/>
        <v>2</v>
      </c>
      <c r="L474" s="252">
        <f t="shared" si="1919"/>
        <v>0</v>
      </c>
      <c r="M474" s="252">
        <f t="shared" si="1920"/>
        <v>0</v>
      </c>
      <c r="N474" s="252">
        <f t="shared" si="1921"/>
        <v>0</v>
      </c>
      <c r="O474" s="253">
        <f t="shared" si="1922"/>
        <v>0</v>
      </c>
      <c r="P474" s="252">
        <f t="shared" si="1923"/>
        <v>0</v>
      </c>
      <c r="Q474" s="252">
        <f t="shared" si="1924"/>
        <v>0</v>
      </c>
      <c r="R474" s="252">
        <f t="shared" si="1925"/>
        <v>0</v>
      </c>
      <c r="S474" s="254">
        <f t="shared" si="1926"/>
        <v>0</v>
      </c>
      <c r="T474" s="255">
        <f t="shared" si="1927"/>
        <v>4</v>
      </c>
      <c r="U474" s="252">
        <f t="shared" si="1928"/>
        <v>8</v>
      </c>
      <c r="V474" s="252">
        <f t="shared" si="1929"/>
        <v>0</v>
      </c>
      <c r="W474" s="252">
        <f t="shared" si="1930"/>
        <v>0</v>
      </c>
      <c r="X474" s="254">
        <f t="shared" si="1931"/>
        <v>0</v>
      </c>
      <c r="Y474" s="256">
        <f t="shared" si="1932"/>
        <v>3</v>
      </c>
      <c r="Z474" s="252">
        <f t="shared" si="1933"/>
        <v>9</v>
      </c>
      <c r="AA474" s="252">
        <f t="shared" si="1934"/>
        <v>0</v>
      </c>
      <c r="AB474" s="252">
        <f t="shared" si="1935"/>
        <v>0</v>
      </c>
      <c r="AC474" s="254">
        <f t="shared" si="1936"/>
        <v>0</v>
      </c>
      <c r="AD474" s="255">
        <f t="shared" si="1937"/>
        <v>3</v>
      </c>
      <c r="AE474" s="252">
        <f t="shared" si="1938"/>
        <v>0</v>
      </c>
      <c r="AF474" s="252">
        <f t="shared" si="1939"/>
        <v>0</v>
      </c>
      <c r="AG474" s="252">
        <f t="shared" si="1940"/>
        <v>0</v>
      </c>
      <c r="AH474" s="254">
        <f t="shared" si="1941"/>
        <v>0</v>
      </c>
      <c r="AI474" s="257">
        <f t="shared" si="1942"/>
        <v>4</v>
      </c>
      <c r="AJ474" s="252">
        <f t="shared" si="1943"/>
        <v>0</v>
      </c>
      <c r="AK474" s="252">
        <f t="shared" si="1944"/>
        <v>0</v>
      </c>
      <c r="AL474" s="252">
        <f t="shared" si="1945"/>
        <v>0</v>
      </c>
      <c r="AM474" s="254">
        <f t="shared" si="1946"/>
        <v>0</v>
      </c>
      <c r="AN474" s="257">
        <f t="shared" si="1947"/>
        <v>4</v>
      </c>
      <c r="AO474" s="252">
        <f t="shared" si="1948"/>
        <v>9</v>
      </c>
      <c r="AP474" s="252">
        <f t="shared" si="1949"/>
        <v>0</v>
      </c>
      <c r="AQ474" s="252">
        <f t="shared" si="1950"/>
        <v>0</v>
      </c>
      <c r="AR474" s="254">
        <f t="shared" si="1951"/>
        <v>0</v>
      </c>
      <c r="AS474" s="257">
        <f t="shared" si="1952"/>
        <v>3</v>
      </c>
      <c r="AT474" s="252">
        <f t="shared" si="1953"/>
        <v>0</v>
      </c>
      <c r="AU474" s="252">
        <f t="shared" si="1954"/>
        <v>0</v>
      </c>
      <c r="AV474" s="252">
        <f t="shared" si="1955"/>
        <v>0</v>
      </c>
      <c r="AW474" s="254">
        <f t="shared" si="1956"/>
        <v>0</v>
      </c>
      <c r="AX474" s="258">
        <f t="shared" si="1957"/>
        <v>4</v>
      </c>
      <c r="AY474" s="252">
        <f t="shared" si="1958"/>
        <v>9</v>
      </c>
      <c r="AZ474" s="252">
        <f t="shared" si="1959"/>
        <v>0</v>
      </c>
      <c r="BA474" s="252">
        <f t="shared" si="1960"/>
        <v>0</v>
      </c>
      <c r="BB474" s="254">
        <f t="shared" si="1961"/>
        <v>0</v>
      </c>
      <c r="BC474" s="257">
        <f t="shared" si="1962"/>
        <v>3</v>
      </c>
      <c r="BD474" s="259">
        <f t="shared" si="1963"/>
        <v>4</v>
      </c>
      <c r="BE474" s="252">
        <f t="shared" si="1964"/>
        <v>0</v>
      </c>
      <c r="BF474" s="252">
        <f t="shared" si="1965"/>
        <v>0</v>
      </c>
      <c r="BG474" s="254">
        <f t="shared" si="1966"/>
        <v>0</v>
      </c>
      <c r="BH474" s="257">
        <f t="shared" si="1967"/>
        <v>3</v>
      </c>
      <c r="BI474" s="252">
        <f t="shared" si="1968"/>
        <v>0</v>
      </c>
      <c r="BJ474" s="252">
        <f t="shared" si="1969"/>
        <v>0</v>
      </c>
      <c r="BK474" s="252">
        <f t="shared" si="1970"/>
        <v>0</v>
      </c>
      <c r="BL474" s="254">
        <f t="shared" si="1971"/>
        <v>0</v>
      </c>
      <c r="BM474" s="260">
        <f t="shared" si="1972"/>
        <v>4</v>
      </c>
      <c r="BN474" s="252">
        <f t="shared" si="1973"/>
        <v>0</v>
      </c>
      <c r="BO474" s="252">
        <f t="shared" si="1974"/>
        <v>0</v>
      </c>
      <c r="BP474" s="252">
        <f t="shared" si="1975"/>
        <v>0</v>
      </c>
      <c r="BQ474" s="254">
        <f t="shared" si="1976"/>
        <v>0</v>
      </c>
      <c r="BR474" s="261">
        <f t="shared" si="1977"/>
        <v>4</v>
      </c>
      <c r="BS474" s="252">
        <f t="shared" si="1978"/>
        <v>9</v>
      </c>
      <c r="BT474" s="252">
        <f t="shared" si="1979"/>
        <v>0</v>
      </c>
      <c r="BU474" s="252">
        <f t="shared" si="1980"/>
        <v>0</v>
      </c>
      <c r="BV474" s="254">
        <f t="shared" si="1981"/>
        <v>0</v>
      </c>
      <c r="BW474" s="261">
        <f t="shared" si="1982"/>
        <v>3</v>
      </c>
      <c r="BX474" s="262">
        <v>60</v>
      </c>
      <c r="BY474" s="262">
        <v>60</v>
      </c>
      <c r="BZ474" s="246" t="e">
        <f t="shared" si="1983"/>
        <v>#VALUE!</v>
      </c>
      <c r="CA474" s="246">
        <f t="shared" si="1984"/>
        <v>20</v>
      </c>
      <c r="CB474" s="246" t="e">
        <f t="shared" si="1985"/>
        <v>#VALUE!</v>
      </c>
      <c r="CC474" s="246" t="e">
        <f t="shared" si="1986"/>
        <v>#VALUE!</v>
      </c>
      <c r="CD474" s="246" t="e">
        <f t="shared" si="1987"/>
        <v>#VALUE!</v>
      </c>
      <c r="CE474" s="246" t="e">
        <f t="shared" si="1988"/>
        <v>#VALUE!</v>
      </c>
      <c r="CF474" s="246" t="e">
        <f t="shared" si="1989"/>
        <v>#VALUE!</v>
      </c>
      <c r="CG474" s="246" t="e">
        <f t="shared" si="1990"/>
        <v>#VALUE!</v>
      </c>
      <c r="CH474" s="246" t="e">
        <f t="shared" si="1991"/>
        <v>#VALUE!</v>
      </c>
      <c r="CI474" s="246" t="e">
        <f t="shared" si="1992"/>
        <v>#VALUE!</v>
      </c>
      <c r="CJ474" s="246" t="e">
        <f t="shared" si="1993"/>
        <v>#VALUE!</v>
      </c>
      <c r="CK474" s="246" t="e">
        <f t="shared" si="1994"/>
        <v>#VALUE!</v>
      </c>
      <c r="CL474" s="246" t="e">
        <f t="shared" si="1995"/>
        <v>#VALUE!</v>
      </c>
      <c r="CM474" s="246" t="e">
        <f t="shared" si="1996"/>
        <v>#VALUE!</v>
      </c>
      <c r="CN474" s="246" t="e">
        <f t="shared" si="1997"/>
        <v>#VALUE!</v>
      </c>
      <c r="CO474" s="263" t="str">
        <f t="shared" si="1998"/>
        <v>2023PEC AI 320</v>
      </c>
      <c r="CP474" s="246" t="e">
        <f t="shared" si="1999"/>
        <v>#VALUE!</v>
      </c>
      <c r="CQ474" s="211"/>
      <c r="CR474" s="246">
        <f t="shared" si="2000"/>
        <v>20</v>
      </c>
      <c r="CS474" s="246" t="e">
        <f t="shared" si="2001"/>
        <v>#VALUE!</v>
      </c>
      <c r="CT474" s="246" t="e">
        <f t="shared" si="2002"/>
        <v>#VALUE!</v>
      </c>
      <c r="CU474" s="246" t="e">
        <f t="shared" si="2003"/>
        <v>#VALUE!</v>
      </c>
      <c r="CV474" s="246" t="e">
        <f t="shared" si="2004"/>
        <v>#VALUE!</v>
      </c>
      <c r="CW474" s="246" t="e">
        <f t="shared" si="2005"/>
        <v>#VALUE!</v>
      </c>
      <c r="CX474" s="246" t="e">
        <f t="shared" si="2006"/>
        <v>#VALUE!</v>
      </c>
      <c r="CY474" s="246" t="e">
        <f t="shared" si="2007"/>
        <v>#VALUE!</v>
      </c>
      <c r="CZ474" s="246" t="e">
        <f t="shared" si="2008"/>
        <v>#VALUE!</v>
      </c>
      <c r="DA474" s="246" t="e">
        <f t="shared" si="2009"/>
        <v>#VALUE!</v>
      </c>
      <c r="DB474" s="246" t="e">
        <f t="shared" si="2010"/>
        <v>#VALUE!</v>
      </c>
      <c r="DC474" s="246" t="e">
        <f t="shared" si="2011"/>
        <v>#VALUE!</v>
      </c>
      <c r="DD474" s="246" t="e">
        <f t="shared" si="2012"/>
        <v>#VALUE!</v>
      </c>
      <c r="DE474" s="212"/>
      <c r="DF474" s="212" t="e">
        <f t="shared" si="2013"/>
        <v>#VALUE!</v>
      </c>
      <c r="DG474" s="212"/>
      <c r="DH474" s="212"/>
      <c r="DI474" s="212"/>
      <c r="DJ474" s="212"/>
      <c r="DK474" s="212"/>
      <c r="DL474" s="212"/>
      <c r="DM474" s="212"/>
      <c r="DN474" s="212"/>
      <c r="DO474" s="212"/>
      <c r="DP474" s="212"/>
      <c r="DQ474" s="212"/>
      <c r="DR474" s="264">
        <f t="shared" si="2014"/>
        <v>60</v>
      </c>
      <c r="DS474" s="241">
        <f t="shared" si="2015"/>
        <v>12</v>
      </c>
      <c r="DT474" s="212">
        <f t="shared" si="2016"/>
        <v>8</v>
      </c>
      <c r="DU474" s="212">
        <f t="shared" si="2017"/>
        <v>9</v>
      </c>
      <c r="DV474" s="212">
        <f t="shared" si="2018"/>
        <v>9</v>
      </c>
      <c r="DW474" s="212">
        <f t="shared" si="2019"/>
        <v>9</v>
      </c>
      <c r="DX474" s="264">
        <f t="shared" si="2020"/>
        <v>4</v>
      </c>
      <c r="DY474" s="265">
        <f t="shared" si="2021"/>
        <v>9</v>
      </c>
      <c r="DZ474" s="212">
        <f t="shared" si="2022"/>
        <v>60</v>
      </c>
      <c r="EA474" s="212">
        <f t="shared" si="2023"/>
        <v>12</v>
      </c>
      <c r="EB474" s="212">
        <f t="shared" si="2024"/>
        <v>0</v>
      </c>
      <c r="EC474" s="212">
        <f t="shared" ref="EC474:ED474" si="3476">IF(ISEVEN($B474),DT474,0)</f>
        <v>8</v>
      </c>
      <c r="ED474" s="212">
        <f t="shared" si="3476"/>
        <v>9</v>
      </c>
      <c r="EE474" s="212">
        <f t="shared" ref="EE474:EF474" si="3477">IF(ISODD($B474),DU474,0)</f>
        <v>0</v>
      </c>
      <c r="EF474" s="212">
        <f t="shared" si="3477"/>
        <v>0</v>
      </c>
      <c r="EG474" s="212">
        <f t="shared" si="2027"/>
        <v>9</v>
      </c>
      <c r="EH474" s="212">
        <f t="shared" si="2028"/>
        <v>0</v>
      </c>
      <c r="EI474" s="212">
        <f t="shared" ref="EI474:EJ474" si="3478">IF(ISEVEN($B474),DW474,0)</f>
        <v>9</v>
      </c>
      <c r="EJ474" s="264">
        <f t="shared" si="3478"/>
        <v>4</v>
      </c>
      <c r="EK474" s="212">
        <f t="shared" ref="EK474:EL474" si="3479">IF(ISODD($B474),DX474,0)</f>
        <v>0</v>
      </c>
      <c r="EL474" s="212">
        <f t="shared" si="3479"/>
        <v>0</v>
      </c>
      <c r="EM474" s="212">
        <f t="shared" si="2031"/>
        <v>9</v>
      </c>
      <c r="EN474" s="212"/>
      <c r="EO474" s="212"/>
      <c r="EP474" s="241">
        <f t="shared" si="2032"/>
        <v>12</v>
      </c>
      <c r="EQ474" s="212">
        <f t="shared" si="2033"/>
        <v>10</v>
      </c>
      <c r="ER474" s="212">
        <f t="shared" si="2034"/>
        <v>11</v>
      </c>
      <c r="ES474" s="212">
        <f t="shared" si="2035"/>
        <v>11</v>
      </c>
      <c r="ET474" s="264">
        <f t="shared" si="2036"/>
        <v>6</v>
      </c>
      <c r="EU474" s="212">
        <f t="shared" si="2037"/>
        <v>10</v>
      </c>
      <c r="EV474" s="212"/>
      <c r="EW474" s="212">
        <f t="shared" si="2038"/>
        <v>60</v>
      </c>
      <c r="EX474" s="212">
        <f t="shared" si="2039"/>
        <v>12</v>
      </c>
      <c r="EY474" s="212">
        <f t="shared" si="2040"/>
        <v>0</v>
      </c>
      <c r="EZ474" s="212">
        <f t="shared" ref="EZ474:FA474" si="3480">IF(ISEVEN($B474),EQ474,0)</f>
        <v>10</v>
      </c>
      <c r="FA474" s="212">
        <f t="shared" si="3480"/>
        <v>11</v>
      </c>
      <c r="FB474" s="212">
        <f t="shared" ref="FB474:FC474" si="3481">IF(ISODD($B474),ER474,0)</f>
        <v>0</v>
      </c>
      <c r="FC474" s="212">
        <f t="shared" si="3481"/>
        <v>0</v>
      </c>
      <c r="FD474" s="212">
        <f t="shared" si="2043"/>
        <v>11</v>
      </c>
      <c r="FE474" s="212">
        <f t="shared" si="2044"/>
        <v>0</v>
      </c>
      <c r="FF474" s="264">
        <f t="shared" ref="FF474:FG474" si="3482">IF(ISEVEN($B474),ET474,0)</f>
        <v>6</v>
      </c>
      <c r="FG474" s="212">
        <f t="shared" si="3482"/>
        <v>10</v>
      </c>
      <c r="FH474" s="212">
        <f t="shared" si="2046"/>
        <v>0</v>
      </c>
      <c r="FI474" s="212">
        <v>0</v>
      </c>
      <c r="FJ474" s="212">
        <v>0</v>
      </c>
      <c r="FK474" s="212"/>
      <c r="FL474" s="212"/>
      <c r="FM474" s="262">
        <v>60</v>
      </c>
    </row>
    <row r="475" spans="1:169" ht="15.75" customHeight="1" x14ac:dyDescent="0.2">
      <c r="A475" s="247">
        <v>462</v>
      </c>
      <c r="B475" s="266">
        <v>213423243465</v>
      </c>
      <c r="C475" s="266" t="s">
        <v>447</v>
      </c>
      <c r="D475" s="250"/>
      <c r="E475" s="267" t="s">
        <v>428</v>
      </c>
      <c r="F475" s="252">
        <f t="shared" si="1913"/>
        <v>2</v>
      </c>
      <c r="G475" s="252">
        <f t="shared" si="1914"/>
        <v>2</v>
      </c>
      <c r="H475" s="252">
        <f t="shared" si="1915"/>
        <v>2</v>
      </c>
      <c r="I475" s="252">
        <f t="shared" si="1916"/>
        <v>0</v>
      </c>
      <c r="J475" s="252">
        <f t="shared" si="1917"/>
        <v>0</v>
      </c>
      <c r="K475" s="252">
        <f t="shared" si="1918"/>
        <v>0</v>
      </c>
      <c r="L475" s="252">
        <f t="shared" si="1919"/>
        <v>0</v>
      </c>
      <c r="M475" s="252">
        <f t="shared" si="1920"/>
        <v>0</v>
      </c>
      <c r="N475" s="252">
        <f t="shared" si="1921"/>
        <v>0</v>
      </c>
      <c r="O475" s="253">
        <f t="shared" si="1922"/>
        <v>0</v>
      </c>
      <c r="P475" s="252">
        <f t="shared" si="1923"/>
        <v>5</v>
      </c>
      <c r="Q475" s="252">
        <f t="shared" si="1924"/>
        <v>0</v>
      </c>
      <c r="R475" s="252">
        <f t="shared" si="1925"/>
        <v>0</v>
      </c>
      <c r="S475" s="254">
        <f t="shared" si="1926"/>
        <v>0</v>
      </c>
      <c r="T475" s="255">
        <f t="shared" si="1927"/>
        <v>3</v>
      </c>
      <c r="U475" s="252">
        <f t="shared" si="1928"/>
        <v>0</v>
      </c>
      <c r="V475" s="252">
        <f t="shared" si="1929"/>
        <v>0</v>
      </c>
      <c r="W475" s="252">
        <f t="shared" si="1930"/>
        <v>0</v>
      </c>
      <c r="X475" s="254">
        <f t="shared" si="1931"/>
        <v>0</v>
      </c>
      <c r="Y475" s="256">
        <f t="shared" si="1932"/>
        <v>4</v>
      </c>
      <c r="Z475" s="252">
        <f t="shared" si="1933"/>
        <v>0</v>
      </c>
      <c r="AA475" s="252">
        <f t="shared" si="1934"/>
        <v>0</v>
      </c>
      <c r="AB475" s="252">
        <f t="shared" si="1935"/>
        <v>0</v>
      </c>
      <c r="AC475" s="254">
        <f t="shared" si="1936"/>
        <v>0</v>
      </c>
      <c r="AD475" s="255">
        <f t="shared" si="1937"/>
        <v>4</v>
      </c>
      <c r="AE475" s="252">
        <f t="shared" si="1938"/>
        <v>5</v>
      </c>
      <c r="AF475" s="252">
        <f t="shared" si="1939"/>
        <v>0</v>
      </c>
      <c r="AG475" s="252">
        <f t="shared" si="1940"/>
        <v>0</v>
      </c>
      <c r="AH475" s="254">
        <f t="shared" si="1941"/>
        <v>0</v>
      </c>
      <c r="AI475" s="257">
        <f t="shared" si="1942"/>
        <v>3</v>
      </c>
      <c r="AJ475" s="252">
        <f t="shared" si="1943"/>
        <v>4</v>
      </c>
      <c r="AK475" s="252">
        <f t="shared" si="1944"/>
        <v>0</v>
      </c>
      <c r="AL475" s="252">
        <f t="shared" si="1945"/>
        <v>0</v>
      </c>
      <c r="AM475" s="254">
        <f t="shared" si="1946"/>
        <v>0</v>
      </c>
      <c r="AN475" s="257">
        <f t="shared" si="1947"/>
        <v>3</v>
      </c>
      <c r="AO475" s="252">
        <f t="shared" si="1948"/>
        <v>0</v>
      </c>
      <c r="AP475" s="252">
        <f t="shared" si="1949"/>
        <v>0</v>
      </c>
      <c r="AQ475" s="252">
        <f t="shared" si="1950"/>
        <v>0</v>
      </c>
      <c r="AR475" s="254">
        <f t="shared" si="1951"/>
        <v>0</v>
      </c>
      <c r="AS475" s="257">
        <f t="shared" si="1952"/>
        <v>4</v>
      </c>
      <c r="AT475" s="252">
        <f t="shared" si="1953"/>
        <v>5</v>
      </c>
      <c r="AU475" s="252">
        <f t="shared" si="1954"/>
        <v>0</v>
      </c>
      <c r="AV475" s="252">
        <f t="shared" si="1955"/>
        <v>0</v>
      </c>
      <c r="AW475" s="254">
        <f t="shared" si="1956"/>
        <v>0</v>
      </c>
      <c r="AX475" s="258">
        <f t="shared" si="1957"/>
        <v>3</v>
      </c>
      <c r="AY475" s="252">
        <f t="shared" si="1958"/>
        <v>0</v>
      </c>
      <c r="AZ475" s="252">
        <f t="shared" si="1959"/>
        <v>0</v>
      </c>
      <c r="BA475" s="252">
        <f t="shared" si="1960"/>
        <v>0</v>
      </c>
      <c r="BB475" s="254">
        <f t="shared" si="1961"/>
        <v>0</v>
      </c>
      <c r="BC475" s="257">
        <f t="shared" si="1962"/>
        <v>4</v>
      </c>
      <c r="BD475" s="252">
        <f t="shared" si="1963"/>
        <v>0</v>
      </c>
      <c r="BE475" s="252">
        <f t="shared" si="1964"/>
        <v>0</v>
      </c>
      <c r="BF475" s="252">
        <f t="shared" si="1965"/>
        <v>0</v>
      </c>
      <c r="BG475" s="254">
        <f t="shared" si="1966"/>
        <v>0</v>
      </c>
      <c r="BH475" s="257">
        <f t="shared" si="1967"/>
        <v>4</v>
      </c>
      <c r="BI475" s="252">
        <f t="shared" si="1968"/>
        <v>0</v>
      </c>
      <c r="BJ475" s="252">
        <f t="shared" si="1969"/>
        <v>0</v>
      </c>
      <c r="BK475" s="252">
        <f t="shared" si="1970"/>
        <v>0</v>
      </c>
      <c r="BL475" s="254">
        <f t="shared" si="1971"/>
        <v>0</v>
      </c>
      <c r="BM475" s="260">
        <f t="shared" si="1972"/>
        <v>4</v>
      </c>
      <c r="BN475" s="252">
        <f t="shared" si="1973"/>
        <v>5</v>
      </c>
      <c r="BO475" s="252">
        <f t="shared" si="1974"/>
        <v>0</v>
      </c>
      <c r="BP475" s="252">
        <f t="shared" si="1975"/>
        <v>0</v>
      </c>
      <c r="BQ475" s="254">
        <f t="shared" si="1976"/>
        <v>0</v>
      </c>
      <c r="BR475" s="261">
        <f t="shared" si="1977"/>
        <v>3</v>
      </c>
      <c r="BS475" s="252">
        <f t="shared" si="1978"/>
        <v>0</v>
      </c>
      <c r="BT475" s="252">
        <f t="shared" si="1979"/>
        <v>0</v>
      </c>
      <c r="BU475" s="252">
        <f t="shared" si="1980"/>
        <v>0</v>
      </c>
      <c r="BV475" s="254">
        <f t="shared" si="1981"/>
        <v>0</v>
      </c>
      <c r="BW475" s="261">
        <f t="shared" si="1982"/>
        <v>4</v>
      </c>
      <c r="BX475" s="262">
        <v>30</v>
      </c>
      <c r="BY475" s="262">
        <v>30</v>
      </c>
      <c r="BZ475" s="246" t="e">
        <f t="shared" si="1983"/>
        <v>#VALUE!</v>
      </c>
      <c r="CA475" s="246">
        <f t="shared" si="1984"/>
        <v>20</v>
      </c>
      <c r="CB475" s="246" t="e">
        <f t="shared" si="1985"/>
        <v>#VALUE!</v>
      </c>
      <c r="CC475" s="246" t="e">
        <f t="shared" si="1986"/>
        <v>#VALUE!</v>
      </c>
      <c r="CD475" s="246" t="e">
        <f t="shared" si="1987"/>
        <v>#VALUE!</v>
      </c>
      <c r="CE475" s="246" t="e">
        <f t="shared" si="1988"/>
        <v>#VALUE!</v>
      </c>
      <c r="CF475" s="246" t="e">
        <f t="shared" si="1989"/>
        <v>#VALUE!</v>
      </c>
      <c r="CG475" s="246" t="e">
        <f t="shared" si="1990"/>
        <v>#VALUE!</v>
      </c>
      <c r="CH475" s="246" t="e">
        <f t="shared" si="1991"/>
        <v>#VALUE!</v>
      </c>
      <c r="CI475" s="246" t="e">
        <f t="shared" si="1992"/>
        <v>#VALUE!</v>
      </c>
      <c r="CJ475" s="246" t="e">
        <f t="shared" si="1993"/>
        <v>#VALUE!</v>
      </c>
      <c r="CK475" s="246" t="e">
        <f t="shared" si="1994"/>
        <v>#VALUE!</v>
      </c>
      <c r="CL475" s="246" t="e">
        <f t="shared" si="1995"/>
        <v>#VALUE!</v>
      </c>
      <c r="CM475" s="246" t="e">
        <f t="shared" si="1996"/>
        <v>#VALUE!</v>
      </c>
      <c r="CN475" s="246" t="e">
        <f t="shared" si="1997"/>
        <v>#VALUE!</v>
      </c>
      <c r="CO475" s="263" t="str">
        <f t="shared" si="1998"/>
        <v>2023PEC AI 284</v>
      </c>
      <c r="CP475" s="246" t="e">
        <f t="shared" si="1999"/>
        <v>#VALUE!</v>
      </c>
      <c r="CQ475" s="211"/>
      <c r="CR475" s="246">
        <f t="shared" si="2000"/>
        <v>20</v>
      </c>
      <c r="CS475" s="246" t="e">
        <f t="shared" si="2001"/>
        <v>#VALUE!</v>
      </c>
      <c r="CT475" s="246" t="e">
        <f t="shared" si="2002"/>
        <v>#VALUE!</v>
      </c>
      <c r="CU475" s="246" t="e">
        <f t="shared" si="2003"/>
        <v>#VALUE!</v>
      </c>
      <c r="CV475" s="246" t="e">
        <f t="shared" si="2004"/>
        <v>#VALUE!</v>
      </c>
      <c r="CW475" s="246" t="e">
        <f t="shared" si="2005"/>
        <v>#VALUE!</v>
      </c>
      <c r="CX475" s="246" t="e">
        <f t="shared" si="2006"/>
        <v>#VALUE!</v>
      </c>
      <c r="CY475" s="246" t="e">
        <f t="shared" si="2007"/>
        <v>#VALUE!</v>
      </c>
      <c r="CZ475" s="246" t="e">
        <f t="shared" si="2008"/>
        <v>#VALUE!</v>
      </c>
      <c r="DA475" s="246" t="e">
        <f t="shared" si="2009"/>
        <v>#VALUE!</v>
      </c>
      <c r="DB475" s="246" t="e">
        <f t="shared" si="2010"/>
        <v>#VALUE!</v>
      </c>
      <c r="DC475" s="246" t="e">
        <f t="shared" si="2011"/>
        <v>#VALUE!</v>
      </c>
      <c r="DD475" s="246" t="e">
        <f t="shared" si="2012"/>
        <v>#VALUE!</v>
      </c>
      <c r="DE475" s="212"/>
      <c r="DF475" s="212" t="e">
        <f t="shared" si="2013"/>
        <v>#VALUE!</v>
      </c>
      <c r="DG475" s="212"/>
      <c r="DH475" s="212"/>
      <c r="DI475" s="212"/>
      <c r="DJ475" s="212"/>
      <c r="DK475" s="212"/>
      <c r="DL475" s="212"/>
      <c r="DM475" s="212"/>
      <c r="DN475" s="212"/>
      <c r="DO475" s="212"/>
      <c r="DP475" s="212"/>
      <c r="DQ475" s="212"/>
      <c r="DR475" s="264">
        <f t="shared" si="2014"/>
        <v>30</v>
      </c>
      <c r="DS475" s="241">
        <f t="shared" si="2015"/>
        <v>6</v>
      </c>
      <c r="DT475" s="212">
        <f t="shared" si="2016"/>
        <v>5</v>
      </c>
      <c r="DU475" s="212">
        <f t="shared" si="2017"/>
        <v>5</v>
      </c>
      <c r="DV475" s="212">
        <f t="shared" si="2018"/>
        <v>4</v>
      </c>
      <c r="DW475" s="212">
        <f t="shared" si="2019"/>
        <v>5</v>
      </c>
      <c r="DX475" s="264">
        <f t="shared" si="2020"/>
        <v>0</v>
      </c>
      <c r="DY475" s="265">
        <f t="shared" si="2021"/>
        <v>5</v>
      </c>
      <c r="DZ475" s="212">
        <f t="shared" si="2022"/>
        <v>30</v>
      </c>
      <c r="EA475" s="212">
        <f t="shared" si="2023"/>
        <v>6</v>
      </c>
      <c r="EB475" s="212">
        <f t="shared" si="2024"/>
        <v>5</v>
      </c>
      <c r="EC475" s="212">
        <f t="shared" ref="EC475:ED475" si="3483">IF(ISEVEN($B475),DT475,0)</f>
        <v>0</v>
      </c>
      <c r="ED475" s="212">
        <f t="shared" si="3483"/>
        <v>0</v>
      </c>
      <c r="EE475" s="212">
        <f t="shared" ref="EE475:EF475" si="3484">IF(ISODD($B475),DU475,0)</f>
        <v>5</v>
      </c>
      <c r="EF475" s="212">
        <f t="shared" si="3484"/>
        <v>4</v>
      </c>
      <c r="EG475" s="212">
        <f t="shared" si="2027"/>
        <v>0</v>
      </c>
      <c r="EH475" s="212">
        <f t="shared" si="2028"/>
        <v>5</v>
      </c>
      <c r="EI475" s="212">
        <f t="shared" ref="EI475:EJ475" si="3485">IF(ISEVEN($B475),DW475,0)</f>
        <v>0</v>
      </c>
      <c r="EJ475" s="212">
        <f t="shared" si="3485"/>
        <v>0</v>
      </c>
      <c r="EK475" s="264">
        <f t="shared" ref="EK475:EL475" si="3486">IF(ISODD($B475),DX475,0)</f>
        <v>0</v>
      </c>
      <c r="EL475" s="212">
        <f t="shared" si="3486"/>
        <v>5</v>
      </c>
      <c r="EM475" s="212">
        <f t="shared" si="2031"/>
        <v>0</v>
      </c>
      <c r="EN475" s="212"/>
      <c r="EO475" s="212"/>
      <c r="EP475" s="241">
        <f t="shared" si="2032"/>
        <v>6</v>
      </c>
      <c r="EQ475" s="212">
        <f t="shared" si="2033"/>
        <v>6</v>
      </c>
      <c r="ER475" s="212">
        <f t="shared" si="2034"/>
        <v>6</v>
      </c>
      <c r="ES475" s="212">
        <f t="shared" si="2035"/>
        <v>5</v>
      </c>
      <c r="ET475" s="264">
        <f t="shared" si="2036"/>
        <v>2</v>
      </c>
      <c r="EU475" s="212">
        <f t="shared" si="2037"/>
        <v>5</v>
      </c>
      <c r="EV475" s="212"/>
      <c r="EW475" s="212">
        <f t="shared" si="2038"/>
        <v>30</v>
      </c>
      <c r="EX475" s="212">
        <f t="shared" si="2039"/>
        <v>6</v>
      </c>
      <c r="EY475" s="212">
        <f t="shared" si="2040"/>
        <v>6</v>
      </c>
      <c r="EZ475" s="212">
        <f t="shared" ref="EZ475:FA475" si="3487">IF(ISEVEN($B475),EQ475,0)</f>
        <v>0</v>
      </c>
      <c r="FA475" s="212">
        <f t="shared" si="3487"/>
        <v>0</v>
      </c>
      <c r="FB475" s="212">
        <f t="shared" ref="FB475:FC475" si="3488">IF(ISODD($B475),ER475,0)</f>
        <v>6</v>
      </c>
      <c r="FC475" s="212">
        <f t="shared" si="3488"/>
        <v>5</v>
      </c>
      <c r="FD475" s="212">
        <f t="shared" si="2043"/>
        <v>0</v>
      </c>
      <c r="FE475" s="264">
        <f t="shared" si="2044"/>
        <v>2</v>
      </c>
      <c r="FF475" s="212">
        <f t="shared" ref="FF475:FG475" si="3489">IF(ISEVEN($B475),ET475,0)</f>
        <v>0</v>
      </c>
      <c r="FG475" s="212">
        <f t="shared" si="3489"/>
        <v>0</v>
      </c>
      <c r="FH475" s="212">
        <f t="shared" si="2046"/>
        <v>5</v>
      </c>
      <c r="FI475" s="212">
        <v>0</v>
      </c>
      <c r="FJ475" s="212">
        <v>0</v>
      </c>
      <c r="FK475" s="212"/>
      <c r="FL475" s="212"/>
      <c r="FM475" s="262">
        <v>30</v>
      </c>
    </row>
    <row r="476" spans="1:169" ht="15.75" customHeight="1" x14ac:dyDescent="0.2">
      <c r="A476" s="268">
        <v>463</v>
      </c>
      <c r="B476" s="248">
        <v>213423243466</v>
      </c>
      <c r="C476" s="249" t="s">
        <v>521</v>
      </c>
      <c r="D476" s="250"/>
      <c r="E476" s="251" t="s">
        <v>522</v>
      </c>
      <c r="F476" s="252">
        <f t="shared" si="1913"/>
        <v>2</v>
      </c>
      <c r="G476" s="252">
        <f t="shared" si="1914"/>
        <v>2</v>
      </c>
      <c r="H476" s="252">
        <f t="shared" si="1915"/>
        <v>2</v>
      </c>
      <c r="I476" s="252">
        <f t="shared" si="1916"/>
        <v>2</v>
      </c>
      <c r="J476" s="252">
        <f t="shared" si="1917"/>
        <v>2</v>
      </c>
      <c r="K476" s="252">
        <f t="shared" si="1918"/>
        <v>2</v>
      </c>
      <c r="L476" s="252">
        <f t="shared" si="1919"/>
        <v>0</v>
      </c>
      <c r="M476" s="252">
        <f t="shared" si="1920"/>
        <v>0</v>
      </c>
      <c r="N476" s="252">
        <f t="shared" si="1921"/>
        <v>0</v>
      </c>
      <c r="O476" s="253">
        <f t="shared" si="1922"/>
        <v>0</v>
      </c>
      <c r="P476" s="252">
        <f t="shared" si="1923"/>
        <v>0</v>
      </c>
      <c r="Q476" s="252">
        <f t="shared" si="1924"/>
        <v>0</v>
      </c>
      <c r="R476" s="252">
        <f t="shared" si="1925"/>
        <v>0</v>
      </c>
      <c r="S476" s="254">
        <f t="shared" si="1926"/>
        <v>0</v>
      </c>
      <c r="T476" s="255">
        <f t="shared" si="1927"/>
        <v>4</v>
      </c>
      <c r="U476" s="252">
        <f t="shared" si="1928"/>
        <v>8</v>
      </c>
      <c r="V476" s="252">
        <f t="shared" si="1929"/>
        <v>0</v>
      </c>
      <c r="W476" s="252">
        <f t="shared" si="1930"/>
        <v>0</v>
      </c>
      <c r="X476" s="254">
        <f t="shared" si="1931"/>
        <v>0</v>
      </c>
      <c r="Y476" s="256">
        <f t="shared" si="1932"/>
        <v>3</v>
      </c>
      <c r="Z476" s="252">
        <f t="shared" si="1933"/>
        <v>9</v>
      </c>
      <c r="AA476" s="252">
        <f t="shared" si="1934"/>
        <v>0</v>
      </c>
      <c r="AB476" s="252">
        <f t="shared" si="1935"/>
        <v>0</v>
      </c>
      <c r="AC476" s="254">
        <f t="shared" si="1936"/>
        <v>0</v>
      </c>
      <c r="AD476" s="255">
        <f t="shared" si="1937"/>
        <v>3</v>
      </c>
      <c r="AE476" s="252">
        <f t="shared" si="1938"/>
        <v>0</v>
      </c>
      <c r="AF476" s="252">
        <f t="shared" si="1939"/>
        <v>0</v>
      </c>
      <c r="AG476" s="252">
        <f t="shared" si="1940"/>
        <v>0</v>
      </c>
      <c r="AH476" s="254">
        <f t="shared" si="1941"/>
        <v>0</v>
      </c>
      <c r="AI476" s="257">
        <f t="shared" si="1942"/>
        <v>4</v>
      </c>
      <c r="AJ476" s="252">
        <f t="shared" si="1943"/>
        <v>0</v>
      </c>
      <c r="AK476" s="252">
        <f t="shared" si="1944"/>
        <v>0</v>
      </c>
      <c r="AL476" s="252">
        <f t="shared" si="1945"/>
        <v>0</v>
      </c>
      <c r="AM476" s="254">
        <f t="shared" si="1946"/>
        <v>0</v>
      </c>
      <c r="AN476" s="257">
        <f t="shared" si="1947"/>
        <v>4</v>
      </c>
      <c r="AO476" s="252">
        <f t="shared" si="1948"/>
        <v>9</v>
      </c>
      <c r="AP476" s="252">
        <f t="shared" si="1949"/>
        <v>0</v>
      </c>
      <c r="AQ476" s="252">
        <f t="shared" si="1950"/>
        <v>0</v>
      </c>
      <c r="AR476" s="254">
        <f t="shared" si="1951"/>
        <v>0</v>
      </c>
      <c r="AS476" s="257">
        <f t="shared" si="1952"/>
        <v>3</v>
      </c>
      <c r="AT476" s="252">
        <f t="shared" si="1953"/>
        <v>0</v>
      </c>
      <c r="AU476" s="252">
        <f t="shared" si="1954"/>
        <v>0</v>
      </c>
      <c r="AV476" s="252">
        <f t="shared" si="1955"/>
        <v>0</v>
      </c>
      <c r="AW476" s="254">
        <f t="shared" si="1956"/>
        <v>0</v>
      </c>
      <c r="AX476" s="258">
        <f t="shared" si="1957"/>
        <v>4</v>
      </c>
      <c r="AY476" s="252">
        <f t="shared" si="1958"/>
        <v>9</v>
      </c>
      <c r="AZ476" s="252">
        <f t="shared" si="1959"/>
        <v>0</v>
      </c>
      <c r="BA476" s="252">
        <f t="shared" si="1960"/>
        <v>0</v>
      </c>
      <c r="BB476" s="254">
        <f t="shared" si="1961"/>
        <v>0</v>
      </c>
      <c r="BC476" s="257">
        <f t="shared" si="1962"/>
        <v>3</v>
      </c>
      <c r="BD476" s="259">
        <f t="shared" si="1963"/>
        <v>4</v>
      </c>
      <c r="BE476" s="252">
        <f t="shared" si="1964"/>
        <v>0</v>
      </c>
      <c r="BF476" s="252">
        <f t="shared" si="1965"/>
        <v>0</v>
      </c>
      <c r="BG476" s="254">
        <f t="shared" si="1966"/>
        <v>0</v>
      </c>
      <c r="BH476" s="257">
        <f t="shared" si="1967"/>
        <v>3</v>
      </c>
      <c r="BI476" s="252">
        <f t="shared" si="1968"/>
        <v>0</v>
      </c>
      <c r="BJ476" s="252">
        <f t="shared" si="1969"/>
        <v>0</v>
      </c>
      <c r="BK476" s="252">
        <f t="shared" si="1970"/>
        <v>0</v>
      </c>
      <c r="BL476" s="254">
        <f t="shared" si="1971"/>
        <v>0</v>
      </c>
      <c r="BM476" s="260">
        <f t="shared" si="1972"/>
        <v>4</v>
      </c>
      <c r="BN476" s="252">
        <f t="shared" si="1973"/>
        <v>0</v>
      </c>
      <c r="BO476" s="252">
        <f t="shared" si="1974"/>
        <v>0</v>
      </c>
      <c r="BP476" s="252">
        <f t="shared" si="1975"/>
        <v>0</v>
      </c>
      <c r="BQ476" s="254">
        <f t="shared" si="1976"/>
        <v>0</v>
      </c>
      <c r="BR476" s="261">
        <f t="shared" si="1977"/>
        <v>4</v>
      </c>
      <c r="BS476" s="252">
        <f t="shared" si="1978"/>
        <v>9</v>
      </c>
      <c r="BT476" s="252">
        <f t="shared" si="1979"/>
        <v>0</v>
      </c>
      <c r="BU476" s="252">
        <f t="shared" si="1980"/>
        <v>0</v>
      </c>
      <c r="BV476" s="254">
        <f t="shared" si="1981"/>
        <v>0</v>
      </c>
      <c r="BW476" s="261">
        <f t="shared" si="1982"/>
        <v>3</v>
      </c>
      <c r="BX476" s="262">
        <v>60</v>
      </c>
      <c r="BY476" s="262">
        <v>60</v>
      </c>
      <c r="BZ476" s="246" t="e">
        <f t="shared" si="1983"/>
        <v>#VALUE!</v>
      </c>
      <c r="CA476" s="246">
        <f t="shared" si="1984"/>
        <v>20</v>
      </c>
      <c r="CB476" s="246" t="e">
        <f t="shared" si="1985"/>
        <v>#VALUE!</v>
      </c>
      <c r="CC476" s="246" t="e">
        <f t="shared" si="1986"/>
        <v>#VALUE!</v>
      </c>
      <c r="CD476" s="246" t="e">
        <f t="shared" si="1987"/>
        <v>#VALUE!</v>
      </c>
      <c r="CE476" s="246" t="e">
        <f t="shared" si="1988"/>
        <v>#VALUE!</v>
      </c>
      <c r="CF476" s="246" t="e">
        <f t="shared" si="1989"/>
        <v>#VALUE!</v>
      </c>
      <c r="CG476" s="246" t="e">
        <f t="shared" si="1990"/>
        <v>#VALUE!</v>
      </c>
      <c r="CH476" s="246" t="e">
        <f t="shared" si="1991"/>
        <v>#VALUE!</v>
      </c>
      <c r="CI476" s="246" t="e">
        <f t="shared" si="1992"/>
        <v>#VALUE!</v>
      </c>
      <c r="CJ476" s="246" t="e">
        <f t="shared" si="1993"/>
        <v>#VALUE!</v>
      </c>
      <c r="CK476" s="246" t="e">
        <f t="shared" si="1994"/>
        <v>#VALUE!</v>
      </c>
      <c r="CL476" s="246" t="e">
        <f t="shared" si="1995"/>
        <v>#VALUE!</v>
      </c>
      <c r="CM476" s="246" t="e">
        <f t="shared" si="1996"/>
        <v>#VALUE!</v>
      </c>
      <c r="CN476" s="246" t="e">
        <f t="shared" si="1997"/>
        <v>#VALUE!</v>
      </c>
      <c r="CO476" s="263" t="str">
        <f t="shared" si="1998"/>
        <v>2023PEC AI 321</v>
      </c>
      <c r="CP476" s="246" t="e">
        <f t="shared" si="1999"/>
        <v>#VALUE!</v>
      </c>
      <c r="CQ476" s="211"/>
      <c r="CR476" s="246">
        <f t="shared" si="2000"/>
        <v>20</v>
      </c>
      <c r="CS476" s="246" t="e">
        <f t="shared" si="2001"/>
        <v>#VALUE!</v>
      </c>
      <c r="CT476" s="246" t="e">
        <f t="shared" si="2002"/>
        <v>#VALUE!</v>
      </c>
      <c r="CU476" s="246" t="e">
        <f t="shared" si="2003"/>
        <v>#VALUE!</v>
      </c>
      <c r="CV476" s="246" t="e">
        <f t="shared" si="2004"/>
        <v>#VALUE!</v>
      </c>
      <c r="CW476" s="246" t="e">
        <f t="shared" si="2005"/>
        <v>#VALUE!</v>
      </c>
      <c r="CX476" s="246" t="e">
        <f t="shared" si="2006"/>
        <v>#VALUE!</v>
      </c>
      <c r="CY476" s="246" t="e">
        <f t="shared" si="2007"/>
        <v>#VALUE!</v>
      </c>
      <c r="CZ476" s="246" t="e">
        <f t="shared" si="2008"/>
        <v>#VALUE!</v>
      </c>
      <c r="DA476" s="246" t="e">
        <f t="shared" si="2009"/>
        <v>#VALUE!</v>
      </c>
      <c r="DB476" s="246" t="e">
        <f t="shared" si="2010"/>
        <v>#VALUE!</v>
      </c>
      <c r="DC476" s="246" t="e">
        <f t="shared" si="2011"/>
        <v>#VALUE!</v>
      </c>
      <c r="DD476" s="246" t="e">
        <f t="shared" si="2012"/>
        <v>#VALUE!</v>
      </c>
      <c r="DE476" s="212"/>
      <c r="DF476" s="212" t="e">
        <f t="shared" si="2013"/>
        <v>#VALUE!</v>
      </c>
      <c r="DG476" s="212"/>
      <c r="DH476" s="212"/>
      <c r="DI476" s="212"/>
      <c r="DJ476" s="212"/>
      <c r="DK476" s="212"/>
      <c r="DL476" s="212"/>
      <c r="DM476" s="212"/>
      <c r="DN476" s="212"/>
      <c r="DO476" s="212"/>
      <c r="DP476" s="212"/>
      <c r="DQ476" s="212"/>
      <c r="DR476" s="264">
        <f t="shared" si="2014"/>
        <v>60</v>
      </c>
      <c r="DS476" s="241">
        <f t="shared" si="2015"/>
        <v>12</v>
      </c>
      <c r="DT476" s="212">
        <f t="shared" si="2016"/>
        <v>8</v>
      </c>
      <c r="DU476" s="212">
        <f t="shared" si="2017"/>
        <v>9</v>
      </c>
      <c r="DV476" s="212">
        <f t="shared" si="2018"/>
        <v>9</v>
      </c>
      <c r="DW476" s="212">
        <f t="shared" si="2019"/>
        <v>9</v>
      </c>
      <c r="DX476" s="264">
        <f t="shared" si="2020"/>
        <v>4</v>
      </c>
      <c r="DY476" s="265">
        <f t="shared" si="2021"/>
        <v>9</v>
      </c>
      <c r="DZ476" s="212">
        <f t="shared" si="2022"/>
        <v>60</v>
      </c>
      <c r="EA476" s="212">
        <f t="shared" si="2023"/>
        <v>12</v>
      </c>
      <c r="EB476" s="212">
        <f t="shared" si="2024"/>
        <v>0</v>
      </c>
      <c r="EC476" s="212">
        <f t="shared" ref="EC476:ED476" si="3490">IF(ISEVEN($B476),DT476,0)</f>
        <v>8</v>
      </c>
      <c r="ED476" s="212">
        <f t="shared" si="3490"/>
        <v>9</v>
      </c>
      <c r="EE476" s="212">
        <f t="shared" ref="EE476:EF476" si="3491">IF(ISODD($B476),DU476,0)</f>
        <v>0</v>
      </c>
      <c r="EF476" s="212">
        <f t="shared" si="3491"/>
        <v>0</v>
      </c>
      <c r="EG476" s="212">
        <f t="shared" si="2027"/>
        <v>9</v>
      </c>
      <c r="EH476" s="212">
        <f t="shared" si="2028"/>
        <v>0</v>
      </c>
      <c r="EI476" s="212">
        <f t="shared" ref="EI476:EJ476" si="3492">IF(ISEVEN($B476),DW476,0)</f>
        <v>9</v>
      </c>
      <c r="EJ476" s="264">
        <f t="shared" si="3492"/>
        <v>4</v>
      </c>
      <c r="EK476" s="212">
        <f t="shared" ref="EK476:EL476" si="3493">IF(ISODD($B476),DX476,0)</f>
        <v>0</v>
      </c>
      <c r="EL476" s="212">
        <f t="shared" si="3493"/>
        <v>0</v>
      </c>
      <c r="EM476" s="212">
        <f t="shared" si="2031"/>
        <v>9</v>
      </c>
      <c r="EN476" s="212"/>
      <c r="EO476" s="212"/>
      <c r="EP476" s="241">
        <f t="shared" si="2032"/>
        <v>12</v>
      </c>
      <c r="EQ476" s="212">
        <f t="shared" si="2033"/>
        <v>10</v>
      </c>
      <c r="ER476" s="212">
        <f t="shared" si="2034"/>
        <v>11</v>
      </c>
      <c r="ES476" s="212">
        <f t="shared" si="2035"/>
        <v>11</v>
      </c>
      <c r="ET476" s="264">
        <f t="shared" si="2036"/>
        <v>6</v>
      </c>
      <c r="EU476" s="212">
        <f t="shared" si="2037"/>
        <v>10</v>
      </c>
      <c r="EV476" s="212"/>
      <c r="EW476" s="212">
        <f t="shared" si="2038"/>
        <v>60</v>
      </c>
      <c r="EX476" s="212">
        <f t="shared" si="2039"/>
        <v>12</v>
      </c>
      <c r="EY476" s="212">
        <f t="shared" si="2040"/>
        <v>0</v>
      </c>
      <c r="EZ476" s="212">
        <f t="shared" ref="EZ476:FA476" si="3494">IF(ISEVEN($B476),EQ476,0)</f>
        <v>10</v>
      </c>
      <c r="FA476" s="212">
        <f t="shared" si="3494"/>
        <v>11</v>
      </c>
      <c r="FB476" s="212">
        <f t="shared" ref="FB476:FC476" si="3495">IF(ISODD($B476),ER476,0)</f>
        <v>0</v>
      </c>
      <c r="FC476" s="212">
        <f t="shared" si="3495"/>
        <v>0</v>
      </c>
      <c r="FD476" s="212">
        <f t="shared" si="2043"/>
        <v>11</v>
      </c>
      <c r="FE476" s="212">
        <f t="shared" si="2044"/>
        <v>0</v>
      </c>
      <c r="FF476" s="264">
        <f t="shared" ref="FF476:FG476" si="3496">IF(ISEVEN($B476),ET476,0)</f>
        <v>6</v>
      </c>
      <c r="FG476" s="212">
        <f t="shared" si="3496"/>
        <v>10</v>
      </c>
      <c r="FH476" s="212">
        <f t="shared" si="2046"/>
        <v>0</v>
      </c>
      <c r="FI476" s="212">
        <v>0</v>
      </c>
      <c r="FJ476" s="212">
        <v>0</v>
      </c>
      <c r="FK476" s="212"/>
      <c r="FL476" s="212"/>
      <c r="FM476" s="262">
        <v>60</v>
      </c>
    </row>
    <row r="477" spans="1:169" ht="15.75" customHeight="1" x14ac:dyDescent="0.2">
      <c r="A477" s="247">
        <v>464</v>
      </c>
      <c r="B477" s="248">
        <v>213423243468</v>
      </c>
      <c r="C477" s="249" t="s">
        <v>523</v>
      </c>
      <c r="D477" s="250"/>
      <c r="E477" s="251" t="s">
        <v>524</v>
      </c>
      <c r="F477" s="252">
        <f t="shared" si="1913"/>
        <v>2</v>
      </c>
      <c r="G477" s="252">
        <f t="shared" si="1914"/>
        <v>2</v>
      </c>
      <c r="H477" s="252">
        <f t="shared" si="1915"/>
        <v>2</v>
      </c>
      <c r="I477" s="252">
        <f t="shared" si="1916"/>
        <v>2</v>
      </c>
      <c r="J477" s="252">
        <f t="shared" si="1917"/>
        <v>2</v>
      </c>
      <c r="K477" s="252">
        <f t="shared" si="1918"/>
        <v>2</v>
      </c>
      <c r="L477" s="252">
        <f t="shared" si="1919"/>
        <v>0</v>
      </c>
      <c r="M477" s="252">
        <f t="shared" si="1920"/>
        <v>0</v>
      </c>
      <c r="N477" s="252">
        <f t="shared" si="1921"/>
        <v>0</v>
      </c>
      <c r="O477" s="253">
        <f t="shared" si="1922"/>
        <v>0</v>
      </c>
      <c r="P477" s="252">
        <f t="shared" si="1923"/>
        <v>0</v>
      </c>
      <c r="Q477" s="252">
        <f t="shared" si="1924"/>
        <v>0</v>
      </c>
      <c r="R477" s="252">
        <f t="shared" si="1925"/>
        <v>0</v>
      </c>
      <c r="S477" s="254">
        <f t="shared" si="1926"/>
        <v>0</v>
      </c>
      <c r="T477" s="255">
        <f t="shared" si="1927"/>
        <v>4</v>
      </c>
      <c r="U477" s="252">
        <f t="shared" si="1928"/>
        <v>8</v>
      </c>
      <c r="V477" s="252">
        <f t="shared" si="1929"/>
        <v>0</v>
      </c>
      <c r="W477" s="252">
        <f t="shared" si="1930"/>
        <v>0</v>
      </c>
      <c r="X477" s="254">
        <f t="shared" si="1931"/>
        <v>0</v>
      </c>
      <c r="Y477" s="256">
        <f t="shared" si="1932"/>
        <v>3</v>
      </c>
      <c r="Z477" s="252">
        <f t="shared" si="1933"/>
        <v>9</v>
      </c>
      <c r="AA477" s="252">
        <f t="shared" si="1934"/>
        <v>0</v>
      </c>
      <c r="AB477" s="252">
        <f t="shared" si="1935"/>
        <v>0</v>
      </c>
      <c r="AC477" s="254">
        <f t="shared" si="1936"/>
        <v>0</v>
      </c>
      <c r="AD477" s="255">
        <f t="shared" si="1937"/>
        <v>3</v>
      </c>
      <c r="AE477" s="252">
        <f t="shared" si="1938"/>
        <v>0</v>
      </c>
      <c r="AF477" s="252">
        <f t="shared" si="1939"/>
        <v>0</v>
      </c>
      <c r="AG477" s="252">
        <f t="shared" si="1940"/>
        <v>0</v>
      </c>
      <c r="AH477" s="254">
        <f t="shared" si="1941"/>
        <v>0</v>
      </c>
      <c r="AI477" s="257">
        <f t="shared" si="1942"/>
        <v>4</v>
      </c>
      <c r="AJ477" s="252">
        <f t="shared" si="1943"/>
        <v>0</v>
      </c>
      <c r="AK477" s="252">
        <f t="shared" si="1944"/>
        <v>0</v>
      </c>
      <c r="AL477" s="252">
        <f t="shared" si="1945"/>
        <v>0</v>
      </c>
      <c r="AM477" s="254">
        <f t="shared" si="1946"/>
        <v>0</v>
      </c>
      <c r="AN477" s="257">
        <f t="shared" si="1947"/>
        <v>4</v>
      </c>
      <c r="AO477" s="252">
        <f t="shared" si="1948"/>
        <v>9</v>
      </c>
      <c r="AP477" s="252">
        <f t="shared" si="1949"/>
        <v>0</v>
      </c>
      <c r="AQ477" s="252">
        <f t="shared" si="1950"/>
        <v>0</v>
      </c>
      <c r="AR477" s="254">
        <f t="shared" si="1951"/>
        <v>0</v>
      </c>
      <c r="AS477" s="257">
        <f t="shared" si="1952"/>
        <v>3</v>
      </c>
      <c r="AT477" s="252">
        <f t="shared" si="1953"/>
        <v>0</v>
      </c>
      <c r="AU477" s="252">
        <f t="shared" si="1954"/>
        <v>0</v>
      </c>
      <c r="AV477" s="252">
        <f t="shared" si="1955"/>
        <v>0</v>
      </c>
      <c r="AW477" s="254">
        <f t="shared" si="1956"/>
        <v>0</v>
      </c>
      <c r="AX477" s="258">
        <f t="shared" si="1957"/>
        <v>4</v>
      </c>
      <c r="AY477" s="252">
        <f t="shared" si="1958"/>
        <v>9</v>
      </c>
      <c r="AZ477" s="252">
        <f t="shared" si="1959"/>
        <v>0</v>
      </c>
      <c r="BA477" s="252">
        <f t="shared" si="1960"/>
        <v>0</v>
      </c>
      <c r="BB477" s="254">
        <f t="shared" si="1961"/>
        <v>0</v>
      </c>
      <c r="BC477" s="257">
        <f t="shared" si="1962"/>
        <v>3</v>
      </c>
      <c r="BD477" s="259">
        <f t="shared" si="1963"/>
        <v>2</v>
      </c>
      <c r="BE477" s="252">
        <f t="shared" si="1964"/>
        <v>0</v>
      </c>
      <c r="BF477" s="252">
        <f t="shared" si="1965"/>
        <v>0</v>
      </c>
      <c r="BG477" s="254">
        <f t="shared" si="1966"/>
        <v>0</v>
      </c>
      <c r="BH477" s="257">
        <f t="shared" si="1967"/>
        <v>3</v>
      </c>
      <c r="BI477" s="252">
        <f t="shared" si="1968"/>
        <v>0</v>
      </c>
      <c r="BJ477" s="252">
        <f t="shared" si="1969"/>
        <v>0</v>
      </c>
      <c r="BK477" s="252">
        <f t="shared" si="1970"/>
        <v>0</v>
      </c>
      <c r="BL477" s="254">
        <f t="shared" si="1971"/>
        <v>0</v>
      </c>
      <c r="BM477" s="260">
        <f t="shared" si="1972"/>
        <v>4</v>
      </c>
      <c r="BN477" s="252">
        <f t="shared" si="1973"/>
        <v>0</v>
      </c>
      <c r="BO477" s="252">
        <f t="shared" si="1974"/>
        <v>0</v>
      </c>
      <c r="BP477" s="252">
        <f t="shared" si="1975"/>
        <v>0</v>
      </c>
      <c r="BQ477" s="254">
        <f t="shared" si="1976"/>
        <v>0</v>
      </c>
      <c r="BR477" s="261">
        <f t="shared" si="1977"/>
        <v>4</v>
      </c>
      <c r="BS477" s="252">
        <f t="shared" si="1978"/>
        <v>9</v>
      </c>
      <c r="BT477" s="252">
        <f t="shared" si="1979"/>
        <v>0</v>
      </c>
      <c r="BU477" s="252">
        <f t="shared" si="1980"/>
        <v>0</v>
      </c>
      <c r="BV477" s="254">
        <f t="shared" si="1981"/>
        <v>0</v>
      </c>
      <c r="BW477" s="261">
        <f t="shared" si="1982"/>
        <v>3</v>
      </c>
      <c r="BX477" s="262">
        <v>58</v>
      </c>
      <c r="BY477" s="262">
        <v>58</v>
      </c>
      <c r="BZ477" s="246" t="e">
        <f t="shared" si="1983"/>
        <v>#VALUE!</v>
      </c>
      <c r="CA477" s="246">
        <f t="shared" si="1984"/>
        <v>20</v>
      </c>
      <c r="CB477" s="246" t="e">
        <f t="shared" si="1985"/>
        <v>#VALUE!</v>
      </c>
      <c r="CC477" s="246" t="e">
        <f t="shared" si="1986"/>
        <v>#VALUE!</v>
      </c>
      <c r="CD477" s="246" t="e">
        <f t="shared" si="1987"/>
        <v>#VALUE!</v>
      </c>
      <c r="CE477" s="246" t="e">
        <f t="shared" si="1988"/>
        <v>#VALUE!</v>
      </c>
      <c r="CF477" s="246" t="e">
        <f t="shared" si="1989"/>
        <v>#VALUE!</v>
      </c>
      <c r="CG477" s="246" t="e">
        <f t="shared" si="1990"/>
        <v>#VALUE!</v>
      </c>
      <c r="CH477" s="246" t="e">
        <f t="shared" si="1991"/>
        <v>#VALUE!</v>
      </c>
      <c r="CI477" s="246" t="e">
        <f t="shared" si="1992"/>
        <v>#VALUE!</v>
      </c>
      <c r="CJ477" s="246" t="e">
        <f t="shared" si="1993"/>
        <v>#VALUE!</v>
      </c>
      <c r="CK477" s="246" t="e">
        <f t="shared" si="1994"/>
        <v>#VALUE!</v>
      </c>
      <c r="CL477" s="246" t="e">
        <f t="shared" si="1995"/>
        <v>#VALUE!</v>
      </c>
      <c r="CM477" s="246" t="e">
        <f t="shared" si="1996"/>
        <v>#VALUE!</v>
      </c>
      <c r="CN477" s="246" t="e">
        <f t="shared" si="1997"/>
        <v>#VALUE!</v>
      </c>
      <c r="CO477" s="263" t="str">
        <f t="shared" si="1998"/>
        <v>2023PEC AI 322</v>
      </c>
      <c r="CP477" s="246" t="e">
        <f t="shared" si="1999"/>
        <v>#VALUE!</v>
      </c>
      <c r="CQ477" s="211"/>
      <c r="CR477" s="246">
        <f t="shared" si="2000"/>
        <v>20</v>
      </c>
      <c r="CS477" s="246" t="e">
        <f t="shared" si="2001"/>
        <v>#VALUE!</v>
      </c>
      <c r="CT477" s="246" t="e">
        <f t="shared" si="2002"/>
        <v>#VALUE!</v>
      </c>
      <c r="CU477" s="246" t="e">
        <f t="shared" si="2003"/>
        <v>#VALUE!</v>
      </c>
      <c r="CV477" s="246" t="e">
        <f t="shared" si="2004"/>
        <v>#VALUE!</v>
      </c>
      <c r="CW477" s="246" t="e">
        <f t="shared" si="2005"/>
        <v>#VALUE!</v>
      </c>
      <c r="CX477" s="246" t="e">
        <f t="shared" si="2006"/>
        <v>#VALUE!</v>
      </c>
      <c r="CY477" s="246" t="e">
        <f t="shared" si="2007"/>
        <v>#VALUE!</v>
      </c>
      <c r="CZ477" s="246" t="e">
        <f t="shared" si="2008"/>
        <v>#VALUE!</v>
      </c>
      <c r="DA477" s="246" t="e">
        <f t="shared" si="2009"/>
        <v>#VALUE!</v>
      </c>
      <c r="DB477" s="246" t="e">
        <f t="shared" si="2010"/>
        <v>#VALUE!</v>
      </c>
      <c r="DC477" s="246" t="e">
        <f t="shared" si="2011"/>
        <v>#VALUE!</v>
      </c>
      <c r="DD477" s="246" t="e">
        <f t="shared" si="2012"/>
        <v>#VALUE!</v>
      </c>
      <c r="DE477" s="212"/>
      <c r="DF477" s="212" t="e">
        <f t="shared" si="2013"/>
        <v>#VALUE!</v>
      </c>
      <c r="DG477" s="212"/>
      <c r="DH477" s="212"/>
      <c r="DI477" s="212"/>
      <c r="DJ477" s="212"/>
      <c r="DK477" s="212"/>
      <c r="DL477" s="212"/>
      <c r="DM477" s="212"/>
      <c r="DN477" s="212"/>
      <c r="DO477" s="212"/>
      <c r="DP477" s="212"/>
      <c r="DQ477" s="212"/>
      <c r="DR477" s="264">
        <f t="shared" si="2014"/>
        <v>58</v>
      </c>
      <c r="DS477" s="241">
        <f t="shared" si="2015"/>
        <v>12</v>
      </c>
      <c r="DT477" s="212">
        <f t="shared" si="2016"/>
        <v>8</v>
      </c>
      <c r="DU477" s="212">
        <f t="shared" si="2017"/>
        <v>9</v>
      </c>
      <c r="DV477" s="212">
        <f t="shared" si="2018"/>
        <v>9</v>
      </c>
      <c r="DW477" s="212">
        <f t="shared" si="2019"/>
        <v>9</v>
      </c>
      <c r="DX477" s="264">
        <f t="shared" si="2020"/>
        <v>2</v>
      </c>
      <c r="DY477" s="265">
        <f t="shared" si="2021"/>
        <v>9</v>
      </c>
      <c r="DZ477" s="212">
        <f t="shared" si="2022"/>
        <v>58</v>
      </c>
      <c r="EA477" s="212">
        <f t="shared" si="2023"/>
        <v>12</v>
      </c>
      <c r="EB477" s="212">
        <f t="shared" si="2024"/>
        <v>0</v>
      </c>
      <c r="EC477" s="212">
        <f t="shared" ref="EC477:ED477" si="3497">IF(ISEVEN($B477),DT477,0)</f>
        <v>8</v>
      </c>
      <c r="ED477" s="212">
        <f t="shared" si="3497"/>
        <v>9</v>
      </c>
      <c r="EE477" s="212">
        <f t="shared" ref="EE477:EF477" si="3498">IF(ISODD($B477),DU477,0)</f>
        <v>0</v>
      </c>
      <c r="EF477" s="212">
        <f t="shared" si="3498"/>
        <v>0</v>
      </c>
      <c r="EG477" s="212">
        <f t="shared" si="2027"/>
        <v>9</v>
      </c>
      <c r="EH477" s="212">
        <f t="shared" si="2028"/>
        <v>0</v>
      </c>
      <c r="EI477" s="212">
        <f t="shared" ref="EI477:EJ477" si="3499">IF(ISEVEN($B477),DW477,0)</f>
        <v>9</v>
      </c>
      <c r="EJ477" s="264">
        <f t="shared" si="3499"/>
        <v>2</v>
      </c>
      <c r="EK477" s="212">
        <f t="shared" ref="EK477:EL477" si="3500">IF(ISODD($B477),DX477,0)</f>
        <v>0</v>
      </c>
      <c r="EL477" s="212">
        <f t="shared" si="3500"/>
        <v>0</v>
      </c>
      <c r="EM477" s="212">
        <f t="shared" si="2031"/>
        <v>9</v>
      </c>
      <c r="EN477" s="212"/>
      <c r="EO477" s="212"/>
      <c r="EP477" s="241">
        <f t="shared" si="2032"/>
        <v>12</v>
      </c>
      <c r="EQ477" s="212">
        <f t="shared" si="2033"/>
        <v>10</v>
      </c>
      <c r="ER477" s="212">
        <f t="shared" si="2034"/>
        <v>10</v>
      </c>
      <c r="ES477" s="212">
        <f t="shared" si="2035"/>
        <v>10</v>
      </c>
      <c r="ET477" s="264">
        <f t="shared" si="2036"/>
        <v>7</v>
      </c>
      <c r="EU477" s="212">
        <f t="shared" si="2037"/>
        <v>9</v>
      </c>
      <c r="EV477" s="212"/>
      <c r="EW477" s="212">
        <f t="shared" si="2038"/>
        <v>58</v>
      </c>
      <c r="EX477" s="212">
        <f t="shared" si="2039"/>
        <v>12</v>
      </c>
      <c r="EY477" s="212">
        <f t="shared" si="2040"/>
        <v>0</v>
      </c>
      <c r="EZ477" s="212">
        <f t="shared" ref="EZ477:FA477" si="3501">IF(ISEVEN($B477),EQ477,0)</f>
        <v>10</v>
      </c>
      <c r="FA477" s="212">
        <f t="shared" si="3501"/>
        <v>10</v>
      </c>
      <c r="FB477" s="212">
        <f t="shared" ref="FB477:FC477" si="3502">IF(ISODD($B477),ER477,0)</f>
        <v>0</v>
      </c>
      <c r="FC477" s="212">
        <f t="shared" si="3502"/>
        <v>0</v>
      </c>
      <c r="FD477" s="212">
        <f t="shared" si="2043"/>
        <v>10</v>
      </c>
      <c r="FE477" s="212">
        <f t="shared" si="2044"/>
        <v>0</v>
      </c>
      <c r="FF477" s="264">
        <f t="shared" ref="FF477:FG477" si="3503">IF(ISEVEN($B477),ET477,0)</f>
        <v>7</v>
      </c>
      <c r="FG477" s="212">
        <f t="shared" si="3503"/>
        <v>9</v>
      </c>
      <c r="FH477" s="212">
        <f t="shared" si="2046"/>
        <v>0</v>
      </c>
      <c r="FI477" s="212">
        <v>0</v>
      </c>
      <c r="FJ477" s="212">
        <v>0</v>
      </c>
      <c r="FK477" s="212"/>
      <c r="FL477" s="212"/>
      <c r="FM477" s="262">
        <v>58</v>
      </c>
    </row>
    <row r="478" spans="1:169" ht="15.75" customHeight="1" x14ac:dyDescent="0.2">
      <c r="A478" s="268">
        <v>465</v>
      </c>
      <c r="B478" s="248">
        <v>213423243468</v>
      </c>
      <c r="C478" s="249" t="s">
        <v>525</v>
      </c>
      <c r="D478" s="250"/>
      <c r="E478" s="251" t="s">
        <v>526</v>
      </c>
      <c r="F478" s="252">
        <f t="shared" si="1913"/>
        <v>2</v>
      </c>
      <c r="G478" s="252">
        <f t="shared" si="1914"/>
        <v>2</v>
      </c>
      <c r="H478" s="252">
        <f t="shared" si="1915"/>
        <v>2</v>
      </c>
      <c r="I478" s="252">
        <f t="shared" si="1916"/>
        <v>2</v>
      </c>
      <c r="J478" s="252">
        <f t="shared" si="1917"/>
        <v>2</v>
      </c>
      <c r="K478" s="252">
        <f t="shared" si="1918"/>
        <v>2</v>
      </c>
      <c r="L478" s="252">
        <f t="shared" si="1919"/>
        <v>2</v>
      </c>
      <c r="M478" s="252">
        <f t="shared" si="1920"/>
        <v>2</v>
      </c>
      <c r="N478" s="252">
        <f t="shared" si="1921"/>
        <v>0</v>
      </c>
      <c r="O478" s="253">
        <f t="shared" si="1922"/>
        <v>0</v>
      </c>
      <c r="P478" s="252">
        <f t="shared" si="1923"/>
        <v>0</v>
      </c>
      <c r="Q478" s="252">
        <f t="shared" si="1924"/>
        <v>0</v>
      </c>
      <c r="R478" s="252">
        <f t="shared" si="1925"/>
        <v>0</v>
      </c>
      <c r="S478" s="254">
        <f t="shared" si="1926"/>
        <v>0</v>
      </c>
      <c r="T478" s="255">
        <f t="shared" si="1927"/>
        <v>4</v>
      </c>
      <c r="U478" s="252">
        <f t="shared" si="1928"/>
        <v>11</v>
      </c>
      <c r="V478" s="252">
        <f t="shared" si="1929"/>
        <v>0</v>
      </c>
      <c r="W478" s="252">
        <f t="shared" si="1930"/>
        <v>0</v>
      </c>
      <c r="X478" s="254">
        <f t="shared" si="1931"/>
        <v>0</v>
      </c>
      <c r="Y478" s="256">
        <f t="shared" si="1932"/>
        <v>3</v>
      </c>
      <c r="Z478" s="252">
        <f t="shared" si="1933"/>
        <v>12</v>
      </c>
      <c r="AA478" s="252">
        <f t="shared" si="1934"/>
        <v>0</v>
      </c>
      <c r="AB478" s="252">
        <f t="shared" si="1935"/>
        <v>0</v>
      </c>
      <c r="AC478" s="254">
        <f t="shared" si="1936"/>
        <v>0</v>
      </c>
      <c r="AD478" s="255">
        <f t="shared" si="1937"/>
        <v>3</v>
      </c>
      <c r="AE478" s="252">
        <f t="shared" si="1938"/>
        <v>0</v>
      </c>
      <c r="AF478" s="252">
        <f t="shared" si="1939"/>
        <v>0</v>
      </c>
      <c r="AG478" s="252">
        <f t="shared" si="1940"/>
        <v>0</v>
      </c>
      <c r="AH478" s="254">
        <f t="shared" si="1941"/>
        <v>0</v>
      </c>
      <c r="AI478" s="257">
        <f t="shared" si="1942"/>
        <v>4</v>
      </c>
      <c r="AJ478" s="252">
        <f t="shared" si="1943"/>
        <v>0</v>
      </c>
      <c r="AK478" s="252">
        <f t="shared" si="1944"/>
        <v>0</v>
      </c>
      <c r="AL478" s="252">
        <f t="shared" si="1945"/>
        <v>0</v>
      </c>
      <c r="AM478" s="254">
        <f t="shared" si="1946"/>
        <v>0</v>
      </c>
      <c r="AN478" s="257">
        <f t="shared" si="1947"/>
        <v>4</v>
      </c>
      <c r="AO478" s="252">
        <f t="shared" si="1948"/>
        <v>12</v>
      </c>
      <c r="AP478" s="252">
        <f t="shared" si="1949"/>
        <v>0</v>
      </c>
      <c r="AQ478" s="252">
        <f t="shared" si="1950"/>
        <v>0</v>
      </c>
      <c r="AR478" s="254">
        <f t="shared" si="1951"/>
        <v>0</v>
      </c>
      <c r="AS478" s="257">
        <f t="shared" si="1952"/>
        <v>3</v>
      </c>
      <c r="AT478" s="252">
        <f t="shared" si="1953"/>
        <v>0</v>
      </c>
      <c r="AU478" s="252">
        <f t="shared" si="1954"/>
        <v>0</v>
      </c>
      <c r="AV478" s="252">
        <f t="shared" si="1955"/>
        <v>0</v>
      </c>
      <c r="AW478" s="254">
        <f t="shared" si="1956"/>
        <v>0</v>
      </c>
      <c r="AX478" s="258">
        <f t="shared" si="1957"/>
        <v>4</v>
      </c>
      <c r="AY478" s="252">
        <f t="shared" si="1958"/>
        <v>12</v>
      </c>
      <c r="AZ478" s="252">
        <f t="shared" si="1959"/>
        <v>0</v>
      </c>
      <c r="BA478" s="252">
        <f t="shared" si="1960"/>
        <v>0</v>
      </c>
      <c r="BB478" s="254">
        <f t="shared" si="1961"/>
        <v>0</v>
      </c>
      <c r="BC478" s="257">
        <f t="shared" si="1962"/>
        <v>3</v>
      </c>
      <c r="BD478" s="259">
        <f t="shared" si="1963"/>
        <v>5</v>
      </c>
      <c r="BE478" s="252">
        <f t="shared" si="1964"/>
        <v>0</v>
      </c>
      <c r="BF478" s="252">
        <f t="shared" si="1965"/>
        <v>0</v>
      </c>
      <c r="BG478" s="254">
        <f t="shared" si="1966"/>
        <v>0</v>
      </c>
      <c r="BH478" s="257">
        <f t="shared" si="1967"/>
        <v>3</v>
      </c>
      <c r="BI478" s="252">
        <f t="shared" si="1968"/>
        <v>0</v>
      </c>
      <c r="BJ478" s="252">
        <f t="shared" si="1969"/>
        <v>0</v>
      </c>
      <c r="BK478" s="252">
        <f t="shared" si="1970"/>
        <v>0</v>
      </c>
      <c r="BL478" s="254">
        <f t="shared" si="1971"/>
        <v>0</v>
      </c>
      <c r="BM478" s="260">
        <f t="shared" si="1972"/>
        <v>4</v>
      </c>
      <c r="BN478" s="252">
        <f t="shared" si="1973"/>
        <v>0</v>
      </c>
      <c r="BO478" s="252">
        <f t="shared" si="1974"/>
        <v>0</v>
      </c>
      <c r="BP478" s="252">
        <f t="shared" si="1975"/>
        <v>0</v>
      </c>
      <c r="BQ478" s="254">
        <f t="shared" si="1976"/>
        <v>0</v>
      </c>
      <c r="BR478" s="261">
        <f t="shared" si="1977"/>
        <v>4</v>
      </c>
      <c r="BS478" s="252">
        <f t="shared" si="1978"/>
        <v>12</v>
      </c>
      <c r="BT478" s="252">
        <f t="shared" si="1979"/>
        <v>0</v>
      </c>
      <c r="BU478" s="252">
        <f t="shared" si="1980"/>
        <v>0</v>
      </c>
      <c r="BV478" s="254">
        <f t="shared" si="1981"/>
        <v>0</v>
      </c>
      <c r="BW478" s="261">
        <f t="shared" si="1982"/>
        <v>3</v>
      </c>
      <c r="BX478" s="262">
        <v>80</v>
      </c>
      <c r="BY478" s="262">
        <v>80</v>
      </c>
      <c r="BZ478" s="246" t="e">
        <f t="shared" si="1983"/>
        <v>#VALUE!</v>
      </c>
      <c r="CA478" s="246">
        <f t="shared" si="1984"/>
        <v>14</v>
      </c>
      <c r="CB478" s="246" t="e">
        <f t="shared" si="1985"/>
        <v>#VALUE!</v>
      </c>
      <c r="CC478" s="246" t="e">
        <f t="shared" si="1986"/>
        <v>#VALUE!</v>
      </c>
      <c r="CD478" s="246" t="e">
        <f t="shared" si="1987"/>
        <v>#VALUE!</v>
      </c>
      <c r="CE478" s="246" t="e">
        <f t="shared" si="1988"/>
        <v>#VALUE!</v>
      </c>
      <c r="CF478" s="246" t="e">
        <f t="shared" si="1989"/>
        <v>#VALUE!</v>
      </c>
      <c r="CG478" s="246" t="e">
        <f t="shared" si="1990"/>
        <v>#VALUE!</v>
      </c>
      <c r="CH478" s="246" t="e">
        <f t="shared" si="1991"/>
        <v>#VALUE!</v>
      </c>
      <c r="CI478" s="246" t="e">
        <f t="shared" si="1992"/>
        <v>#VALUE!</v>
      </c>
      <c r="CJ478" s="246" t="e">
        <f t="shared" si="1993"/>
        <v>#VALUE!</v>
      </c>
      <c r="CK478" s="246" t="e">
        <f t="shared" si="1994"/>
        <v>#VALUE!</v>
      </c>
      <c r="CL478" s="246" t="e">
        <f t="shared" si="1995"/>
        <v>#VALUE!</v>
      </c>
      <c r="CM478" s="246" t="e">
        <f t="shared" si="1996"/>
        <v>#VALUE!</v>
      </c>
      <c r="CN478" s="246" t="e">
        <f t="shared" si="1997"/>
        <v>#VALUE!</v>
      </c>
      <c r="CO478" s="263" t="str">
        <f t="shared" si="1998"/>
        <v>2023PEC AI 323</v>
      </c>
      <c r="CP478" s="246" t="e">
        <f t="shared" si="1999"/>
        <v>#VALUE!</v>
      </c>
      <c r="CQ478" s="211"/>
      <c r="CR478" s="246">
        <f t="shared" si="2000"/>
        <v>13</v>
      </c>
      <c r="CS478" s="246" t="e">
        <f t="shared" si="2001"/>
        <v>#VALUE!</v>
      </c>
      <c r="CT478" s="246" t="e">
        <f t="shared" si="2002"/>
        <v>#VALUE!</v>
      </c>
      <c r="CU478" s="246" t="e">
        <f t="shared" si="2003"/>
        <v>#VALUE!</v>
      </c>
      <c r="CV478" s="246" t="e">
        <f t="shared" si="2004"/>
        <v>#VALUE!</v>
      </c>
      <c r="CW478" s="246" t="e">
        <f t="shared" si="2005"/>
        <v>#VALUE!</v>
      </c>
      <c r="CX478" s="246" t="e">
        <f t="shared" si="2006"/>
        <v>#VALUE!</v>
      </c>
      <c r="CY478" s="246" t="e">
        <f t="shared" si="2007"/>
        <v>#VALUE!</v>
      </c>
      <c r="CZ478" s="246" t="e">
        <f t="shared" si="2008"/>
        <v>#VALUE!</v>
      </c>
      <c r="DA478" s="246" t="e">
        <f t="shared" si="2009"/>
        <v>#VALUE!</v>
      </c>
      <c r="DB478" s="246" t="e">
        <f t="shared" si="2010"/>
        <v>#VALUE!</v>
      </c>
      <c r="DC478" s="246" t="e">
        <f t="shared" si="2011"/>
        <v>#VALUE!</v>
      </c>
      <c r="DD478" s="246" t="e">
        <f t="shared" si="2012"/>
        <v>#VALUE!</v>
      </c>
      <c r="DE478" s="212"/>
      <c r="DF478" s="212" t="e">
        <f t="shared" si="2013"/>
        <v>#VALUE!</v>
      </c>
      <c r="DG478" s="212"/>
      <c r="DH478" s="212"/>
      <c r="DI478" s="212"/>
      <c r="DJ478" s="212"/>
      <c r="DK478" s="212"/>
      <c r="DL478" s="212"/>
      <c r="DM478" s="212"/>
      <c r="DN478" s="212"/>
      <c r="DO478" s="212"/>
      <c r="DP478" s="212"/>
      <c r="DQ478" s="212"/>
      <c r="DR478" s="264">
        <f t="shared" si="2014"/>
        <v>80</v>
      </c>
      <c r="DS478" s="241">
        <f t="shared" si="2015"/>
        <v>16</v>
      </c>
      <c r="DT478" s="212">
        <f t="shared" si="2016"/>
        <v>11</v>
      </c>
      <c r="DU478" s="212">
        <f t="shared" si="2017"/>
        <v>12</v>
      </c>
      <c r="DV478" s="212">
        <f t="shared" si="2018"/>
        <v>12</v>
      </c>
      <c r="DW478" s="212">
        <f t="shared" si="2019"/>
        <v>12</v>
      </c>
      <c r="DX478" s="264">
        <f t="shared" si="2020"/>
        <v>5</v>
      </c>
      <c r="DY478" s="265">
        <f t="shared" si="2021"/>
        <v>12</v>
      </c>
      <c r="DZ478" s="212">
        <f t="shared" si="2022"/>
        <v>80</v>
      </c>
      <c r="EA478" s="212">
        <f t="shared" si="2023"/>
        <v>16</v>
      </c>
      <c r="EB478" s="212">
        <f t="shared" si="2024"/>
        <v>0</v>
      </c>
      <c r="EC478" s="212">
        <f t="shared" ref="EC478:ED478" si="3504">IF(ISEVEN($B478),DT478,0)</f>
        <v>11</v>
      </c>
      <c r="ED478" s="212">
        <f t="shared" si="3504"/>
        <v>12</v>
      </c>
      <c r="EE478" s="212">
        <f t="shared" ref="EE478:EF478" si="3505">IF(ISODD($B478),DU478,0)</f>
        <v>0</v>
      </c>
      <c r="EF478" s="212">
        <f t="shared" si="3505"/>
        <v>0</v>
      </c>
      <c r="EG478" s="212">
        <f t="shared" si="2027"/>
        <v>12</v>
      </c>
      <c r="EH478" s="212">
        <f t="shared" si="2028"/>
        <v>0</v>
      </c>
      <c r="EI478" s="212">
        <f t="shared" ref="EI478:EJ478" si="3506">IF(ISEVEN($B478),DW478,0)</f>
        <v>12</v>
      </c>
      <c r="EJ478" s="264">
        <f t="shared" si="3506"/>
        <v>5</v>
      </c>
      <c r="EK478" s="212">
        <f t="shared" ref="EK478:EL478" si="3507">IF(ISODD($B478),DX478,0)</f>
        <v>0</v>
      </c>
      <c r="EL478" s="212">
        <f t="shared" si="3507"/>
        <v>0</v>
      </c>
      <c r="EM478" s="212">
        <f t="shared" si="2031"/>
        <v>12</v>
      </c>
      <c r="EN478" s="212"/>
      <c r="EO478" s="212"/>
      <c r="EP478" s="241">
        <f t="shared" si="2032"/>
        <v>16</v>
      </c>
      <c r="EQ478" s="212">
        <f t="shared" si="2033"/>
        <v>13</v>
      </c>
      <c r="ER478" s="212">
        <f t="shared" si="2034"/>
        <v>14</v>
      </c>
      <c r="ES478" s="212">
        <f t="shared" si="2035"/>
        <v>14</v>
      </c>
      <c r="ET478" s="264">
        <f t="shared" si="2036"/>
        <v>10</v>
      </c>
      <c r="EU478" s="212">
        <f t="shared" si="2037"/>
        <v>13</v>
      </c>
      <c r="EV478" s="212"/>
      <c r="EW478" s="212">
        <f t="shared" si="2038"/>
        <v>80</v>
      </c>
      <c r="EX478" s="212">
        <f t="shared" si="2039"/>
        <v>16</v>
      </c>
      <c r="EY478" s="212">
        <f t="shared" si="2040"/>
        <v>0</v>
      </c>
      <c r="EZ478" s="212">
        <f t="shared" ref="EZ478:FA478" si="3508">IF(ISEVEN($B478),EQ478,0)</f>
        <v>13</v>
      </c>
      <c r="FA478" s="212">
        <f t="shared" si="3508"/>
        <v>14</v>
      </c>
      <c r="FB478" s="212">
        <f t="shared" ref="FB478:FC478" si="3509">IF(ISODD($B478),ER478,0)</f>
        <v>0</v>
      </c>
      <c r="FC478" s="212">
        <f t="shared" si="3509"/>
        <v>0</v>
      </c>
      <c r="FD478" s="212">
        <f t="shared" si="2043"/>
        <v>14</v>
      </c>
      <c r="FE478" s="212">
        <f t="shared" si="2044"/>
        <v>0</v>
      </c>
      <c r="FF478" s="264">
        <f t="shared" ref="FF478:FG478" si="3510">IF(ISEVEN($B478),ET478,0)</f>
        <v>10</v>
      </c>
      <c r="FG478" s="212">
        <f t="shared" si="3510"/>
        <v>13</v>
      </c>
      <c r="FH478" s="212">
        <f t="shared" si="2046"/>
        <v>0</v>
      </c>
      <c r="FI478" s="212">
        <v>0</v>
      </c>
      <c r="FJ478" s="212">
        <v>0</v>
      </c>
      <c r="FK478" s="212"/>
      <c r="FL478" s="212"/>
      <c r="FM478" s="262">
        <v>80</v>
      </c>
    </row>
    <row r="479" spans="1:169" ht="15.75" customHeight="1" x14ac:dyDescent="0.2">
      <c r="A479" s="247">
        <v>466</v>
      </c>
      <c r="B479" s="266">
        <v>213423243469</v>
      </c>
      <c r="C479" s="266" t="s">
        <v>449</v>
      </c>
      <c r="D479" s="250"/>
      <c r="E479" s="267" t="s">
        <v>430</v>
      </c>
      <c r="F479" s="252">
        <f t="shared" si="1913"/>
        <v>2</v>
      </c>
      <c r="G479" s="252">
        <f t="shared" si="1914"/>
        <v>2</v>
      </c>
      <c r="H479" s="252">
        <f t="shared" si="1915"/>
        <v>2</v>
      </c>
      <c r="I479" s="252">
        <f t="shared" si="1916"/>
        <v>1</v>
      </c>
      <c r="J479" s="252">
        <f t="shared" si="1917"/>
        <v>0</v>
      </c>
      <c r="K479" s="252">
        <f t="shared" si="1918"/>
        <v>0</v>
      </c>
      <c r="L479" s="252">
        <f t="shared" si="1919"/>
        <v>0</v>
      </c>
      <c r="M479" s="252">
        <f t="shared" si="1920"/>
        <v>0</v>
      </c>
      <c r="N479" s="252">
        <f t="shared" si="1921"/>
        <v>0</v>
      </c>
      <c r="O479" s="253">
        <f t="shared" si="1922"/>
        <v>0</v>
      </c>
      <c r="P479" s="252">
        <f t="shared" si="1923"/>
        <v>5</v>
      </c>
      <c r="Q479" s="252">
        <f t="shared" si="1924"/>
        <v>0</v>
      </c>
      <c r="R479" s="252">
        <f t="shared" si="1925"/>
        <v>0</v>
      </c>
      <c r="S479" s="254">
        <f t="shared" si="1926"/>
        <v>0</v>
      </c>
      <c r="T479" s="255">
        <f t="shared" si="1927"/>
        <v>3</v>
      </c>
      <c r="U479" s="252">
        <f t="shared" si="1928"/>
        <v>0</v>
      </c>
      <c r="V479" s="252">
        <f t="shared" si="1929"/>
        <v>0</v>
      </c>
      <c r="W479" s="252">
        <f t="shared" si="1930"/>
        <v>0</v>
      </c>
      <c r="X479" s="254">
        <f t="shared" si="1931"/>
        <v>0</v>
      </c>
      <c r="Y479" s="256">
        <f t="shared" si="1932"/>
        <v>4</v>
      </c>
      <c r="Z479" s="252">
        <f t="shared" si="1933"/>
        <v>0</v>
      </c>
      <c r="AA479" s="252">
        <f t="shared" si="1934"/>
        <v>0</v>
      </c>
      <c r="AB479" s="252">
        <f t="shared" si="1935"/>
        <v>0</v>
      </c>
      <c r="AC479" s="254">
        <f t="shared" si="1936"/>
        <v>0</v>
      </c>
      <c r="AD479" s="255">
        <f t="shared" si="1937"/>
        <v>4</v>
      </c>
      <c r="AE479" s="252">
        <f t="shared" si="1938"/>
        <v>5</v>
      </c>
      <c r="AF479" s="252">
        <f t="shared" si="1939"/>
        <v>0</v>
      </c>
      <c r="AG479" s="252">
        <f t="shared" si="1940"/>
        <v>0</v>
      </c>
      <c r="AH479" s="254">
        <f t="shared" si="1941"/>
        <v>0</v>
      </c>
      <c r="AI479" s="257">
        <f t="shared" si="1942"/>
        <v>3</v>
      </c>
      <c r="AJ479" s="252">
        <f t="shared" si="1943"/>
        <v>5</v>
      </c>
      <c r="AK479" s="252">
        <f t="shared" si="1944"/>
        <v>0</v>
      </c>
      <c r="AL479" s="252">
        <f t="shared" si="1945"/>
        <v>0</v>
      </c>
      <c r="AM479" s="254">
        <f t="shared" si="1946"/>
        <v>0</v>
      </c>
      <c r="AN479" s="257">
        <f t="shared" si="1947"/>
        <v>3</v>
      </c>
      <c r="AO479" s="252">
        <f t="shared" si="1948"/>
        <v>0</v>
      </c>
      <c r="AP479" s="252">
        <f t="shared" si="1949"/>
        <v>0</v>
      </c>
      <c r="AQ479" s="252">
        <f t="shared" si="1950"/>
        <v>0</v>
      </c>
      <c r="AR479" s="254">
        <f t="shared" si="1951"/>
        <v>0</v>
      </c>
      <c r="AS479" s="257">
        <f t="shared" si="1952"/>
        <v>4</v>
      </c>
      <c r="AT479" s="252">
        <f t="shared" si="1953"/>
        <v>5</v>
      </c>
      <c r="AU479" s="252">
        <f t="shared" si="1954"/>
        <v>0</v>
      </c>
      <c r="AV479" s="252">
        <f t="shared" si="1955"/>
        <v>0</v>
      </c>
      <c r="AW479" s="254">
        <f t="shared" si="1956"/>
        <v>0</v>
      </c>
      <c r="AX479" s="258">
        <f t="shared" si="1957"/>
        <v>3</v>
      </c>
      <c r="AY479" s="252">
        <f t="shared" si="1958"/>
        <v>0</v>
      </c>
      <c r="AZ479" s="252">
        <f t="shared" si="1959"/>
        <v>0</v>
      </c>
      <c r="BA479" s="252">
        <f t="shared" si="1960"/>
        <v>0</v>
      </c>
      <c r="BB479" s="254">
        <f t="shared" si="1961"/>
        <v>0</v>
      </c>
      <c r="BC479" s="257">
        <f t="shared" si="1962"/>
        <v>4</v>
      </c>
      <c r="BD479" s="252">
        <f t="shared" si="1963"/>
        <v>0</v>
      </c>
      <c r="BE479" s="252">
        <f t="shared" si="1964"/>
        <v>0</v>
      </c>
      <c r="BF479" s="252">
        <f t="shared" si="1965"/>
        <v>0</v>
      </c>
      <c r="BG479" s="254">
        <f t="shared" si="1966"/>
        <v>0</v>
      </c>
      <c r="BH479" s="257">
        <f t="shared" si="1967"/>
        <v>4</v>
      </c>
      <c r="BI479" s="259">
        <f t="shared" si="1968"/>
        <v>2</v>
      </c>
      <c r="BJ479" s="252">
        <f t="shared" si="1969"/>
        <v>0</v>
      </c>
      <c r="BK479" s="252">
        <f t="shared" si="1970"/>
        <v>0</v>
      </c>
      <c r="BL479" s="254">
        <f t="shared" si="1971"/>
        <v>0</v>
      </c>
      <c r="BM479" s="260">
        <f t="shared" si="1972"/>
        <v>3</v>
      </c>
      <c r="BN479" s="252">
        <f t="shared" si="1973"/>
        <v>5</v>
      </c>
      <c r="BO479" s="252">
        <f t="shared" si="1974"/>
        <v>0</v>
      </c>
      <c r="BP479" s="252">
        <f t="shared" si="1975"/>
        <v>0</v>
      </c>
      <c r="BQ479" s="254">
        <f t="shared" si="1976"/>
        <v>0</v>
      </c>
      <c r="BR479" s="261">
        <f t="shared" si="1977"/>
        <v>3</v>
      </c>
      <c r="BS479" s="252">
        <f t="shared" si="1978"/>
        <v>0</v>
      </c>
      <c r="BT479" s="252">
        <f t="shared" si="1979"/>
        <v>0</v>
      </c>
      <c r="BU479" s="252">
        <f t="shared" si="1980"/>
        <v>0</v>
      </c>
      <c r="BV479" s="254">
        <f t="shared" si="1981"/>
        <v>0</v>
      </c>
      <c r="BW479" s="261">
        <f t="shared" si="1982"/>
        <v>4</v>
      </c>
      <c r="BX479" s="262">
        <v>34</v>
      </c>
      <c r="BY479" s="262">
        <v>34</v>
      </c>
      <c r="BZ479" s="246" t="e">
        <f t="shared" si="1983"/>
        <v>#VALUE!</v>
      </c>
      <c r="CA479" s="246">
        <f t="shared" si="1984"/>
        <v>20</v>
      </c>
      <c r="CB479" s="246" t="e">
        <f t="shared" si="1985"/>
        <v>#VALUE!</v>
      </c>
      <c r="CC479" s="246" t="e">
        <f t="shared" si="1986"/>
        <v>#VALUE!</v>
      </c>
      <c r="CD479" s="246" t="e">
        <f t="shared" si="1987"/>
        <v>#VALUE!</v>
      </c>
      <c r="CE479" s="246" t="e">
        <f t="shared" si="1988"/>
        <v>#VALUE!</v>
      </c>
      <c r="CF479" s="246" t="e">
        <f t="shared" si="1989"/>
        <v>#VALUE!</v>
      </c>
      <c r="CG479" s="246" t="e">
        <f t="shared" si="1990"/>
        <v>#VALUE!</v>
      </c>
      <c r="CH479" s="246" t="e">
        <f t="shared" si="1991"/>
        <v>#VALUE!</v>
      </c>
      <c r="CI479" s="246" t="e">
        <f t="shared" si="1992"/>
        <v>#VALUE!</v>
      </c>
      <c r="CJ479" s="246" t="e">
        <f t="shared" si="1993"/>
        <v>#VALUE!</v>
      </c>
      <c r="CK479" s="246" t="e">
        <f t="shared" si="1994"/>
        <v>#VALUE!</v>
      </c>
      <c r="CL479" s="246" t="e">
        <f t="shared" si="1995"/>
        <v>#VALUE!</v>
      </c>
      <c r="CM479" s="246" t="e">
        <f t="shared" si="1996"/>
        <v>#VALUE!</v>
      </c>
      <c r="CN479" s="246" t="e">
        <f t="shared" si="1997"/>
        <v>#VALUE!</v>
      </c>
      <c r="CO479" s="263" t="str">
        <f t="shared" si="1998"/>
        <v>2023PEC AI 285</v>
      </c>
      <c r="CP479" s="246" t="e">
        <f t="shared" si="1999"/>
        <v>#VALUE!</v>
      </c>
      <c r="CQ479" s="211"/>
      <c r="CR479" s="246">
        <f t="shared" si="2000"/>
        <v>20</v>
      </c>
      <c r="CS479" s="246" t="e">
        <f t="shared" si="2001"/>
        <v>#VALUE!</v>
      </c>
      <c r="CT479" s="246" t="e">
        <f t="shared" si="2002"/>
        <v>#VALUE!</v>
      </c>
      <c r="CU479" s="246" t="e">
        <f t="shared" si="2003"/>
        <v>#VALUE!</v>
      </c>
      <c r="CV479" s="246" t="e">
        <f t="shared" si="2004"/>
        <v>#VALUE!</v>
      </c>
      <c r="CW479" s="246" t="e">
        <f t="shared" si="2005"/>
        <v>#VALUE!</v>
      </c>
      <c r="CX479" s="246" t="e">
        <f t="shared" si="2006"/>
        <v>#VALUE!</v>
      </c>
      <c r="CY479" s="246" t="e">
        <f t="shared" si="2007"/>
        <v>#VALUE!</v>
      </c>
      <c r="CZ479" s="246" t="e">
        <f t="shared" si="2008"/>
        <v>#VALUE!</v>
      </c>
      <c r="DA479" s="246" t="e">
        <f t="shared" si="2009"/>
        <v>#VALUE!</v>
      </c>
      <c r="DB479" s="246" t="e">
        <f t="shared" si="2010"/>
        <v>#VALUE!</v>
      </c>
      <c r="DC479" s="246" t="e">
        <f t="shared" si="2011"/>
        <v>#VALUE!</v>
      </c>
      <c r="DD479" s="246" t="e">
        <f t="shared" si="2012"/>
        <v>#VALUE!</v>
      </c>
      <c r="DE479" s="212"/>
      <c r="DF479" s="212" t="e">
        <f t="shared" si="2013"/>
        <v>#VALUE!</v>
      </c>
      <c r="DG479" s="212"/>
      <c r="DH479" s="212"/>
      <c r="DI479" s="212"/>
      <c r="DJ479" s="212"/>
      <c r="DK479" s="212"/>
      <c r="DL479" s="212"/>
      <c r="DM479" s="212"/>
      <c r="DN479" s="212"/>
      <c r="DO479" s="212"/>
      <c r="DP479" s="212"/>
      <c r="DQ479" s="212"/>
      <c r="DR479" s="264">
        <f t="shared" si="2014"/>
        <v>34</v>
      </c>
      <c r="DS479" s="241">
        <f t="shared" si="2015"/>
        <v>7</v>
      </c>
      <c r="DT479" s="212">
        <f t="shared" si="2016"/>
        <v>5</v>
      </c>
      <c r="DU479" s="212">
        <f t="shared" si="2017"/>
        <v>5</v>
      </c>
      <c r="DV479" s="212">
        <f t="shared" si="2018"/>
        <v>5</v>
      </c>
      <c r="DW479" s="212">
        <f t="shared" si="2019"/>
        <v>5</v>
      </c>
      <c r="DX479" s="264">
        <f t="shared" si="2020"/>
        <v>2</v>
      </c>
      <c r="DY479" s="265">
        <f t="shared" si="2021"/>
        <v>5</v>
      </c>
      <c r="DZ479" s="212">
        <f t="shared" si="2022"/>
        <v>34</v>
      </c>
      <c r="EA479" s="212">
        <f t="shared" si="2023"/>
        <v>7</v>
      </c>
      <c r="EB479" s="212">
        <f t="shared" si="2024"/>
        <v>5</v>
      </c>
      <c r="EC479" s="212">
        <f t="shared" ref="EC479:ED479" si="3511">IF(ISEVEN($B479),DT479,0)</f>
        <v>0</v>
      </c>
      <c r="ED479" s="212">
        <f t="shared" si="3511"/>
        <v>0</v>
      </c>
      <c r="EE479" s="212">
        <f t="shared" ref="EE479:EF479" si="3512">IF(ISODD($B479),DU479,0)</f>
        <v>5</v>
      </c>
      <c r="EF479" s="212">
        <f t="shared" si="3512"/>
        <v>5</v>
      </c>
      <c r="EG479" s="212">
        <f t="shared" si="2027"/>
        <v>0</v>
      </c>
      <c r="EH479" s="212">
        <f t="shared" si="2028"/>
        <v>5</v>
      </c>
      <c r="EI479" s="212">
        <f t="shared" ref="EI479:EJ479" si="3513">IF(ISEVEN($B479),DW479,0)</f>
        <v>0</v>
      </c>
      <c r="EJ479" s="212">
        <f t="shared" si="3513"/>
        <v>0</v>
      </c>
      <c r="EK479" s="264">
        <f t="shared" ref="EK479:EL479" si="3514">IF(ISODD($B479),DX479,0)</f>
        <v>2</v>
      </c>
      <c r="EL479" s="212">
        <f t="shared" si="3514"/>
        <v>5</v>
      </c>
      <c r="EM479" s="212">
        <f t="shared" si="2031"/>
        <v>0</v>
      </c>
      <c r="EN479" s="212"/>
      <c r="EO479" s="212"/>
      <c r="EP479" s="241">
        <f t="shared" si="2032"/>
        <v>7</v>
      </c>
      <c r="EQ479" s="212">
        <f t="shared" si="2033"/>
        <v>6</v>
      </c>
      <c r="ER479" s="212">
        <f t="shared" si="2034"/>
        <v>6</v>
      </c>
      <c r="ES479" s="212">
        <f t="shared" si="2035"/>
        <v>6</v>
      </c>
      <c r="ET479" s="264">
        <f t="shared" si="2036"/>
        <v>4</v>
      </c>
      <c r="EU479" s="212">
        <f t="shared" si="2037"/>
        <v>5</v>
      </c>
      <c r="EV479" s="212"/>
      <c r="EW479" s="212">
        <f t="shared" si="2038"/>
        <v>34</v>
      </c>
      <c r="EX479" s="212">
        <f t="shared" si="2039"/>
        <v>7</v>
      </c>
      <c r="EY479" s="212">
        <f t="shared" si="2040"/>
        <v>6</v>
      </c>
      <c r="EZ479" s="212">
        <f t="shared" ref="EZ479:FA479" si="3515">IF(ISEVEN($B479),EQ479,0)</f>
        <v>0</v>
      </c>
      <c r="FA479" s="212">
        <f t="shared" si="3515"/>
        <v>0</v>
      </c>
      <c r="FB479" s="212">
        <f t="shared" ref="FB479:FC479" si="3516">IF(ISODD($B479),ER479,0)</f>
        <v>6</v>
      </c>
      <c r="FC479" s="212">
        <f t="shared" si="3516"/>
        <v>6</v>
      </c>
      <c r="FD479" s="212">
        <f t="shared" si="2043"/>
        <v>0</v>
      </c>
      <c r="FE479" s="264">
        <f t="shared" si="2044"/>
        <v>4</v>
      </c>
      <c r="FF479" s="212">
        <f t="shared" ref="FF479:FG479" si="3517">IF(ISEVEN($B479),ET479,0)</f>
        <v>0</v>
      </c>
      <c r="FG479" s="212">
        <f t="shared" si="3517"/>
        <v>0</v>
      </c>
      <c r="FH479" s="212">
        <f t="shared" si="2046"/>
        <v>5</v>
      </c>
      <c r="FI479" s="212">
        <v>0</v>
      </c>
      <c r="FJ479" s="212">
        <v>0</v>
      </c>
      <c r="FK479" s="212"/>
      <c r="FL479" s="212"/>
      <c r="FM479" s="262">
        <v>34</v>
      </c>
    </row>
    <row r="480" spans="1:169" ht="15.75" customHeight="1" x14ac:dyDescent="0.2">
      <c r="A480" s="268">
        <v>468</v>
      </c>
      <c r="B480" s="266">
        <v>213423243480</v>
      </c>
      <c r="C480" s="266" t="s">
        <v>451</v>
      </c>
      <c r="D480" s="250"/>
      <c r="E480" s="267" t="s">
        <v>432</v>
      </c>
      <c r="F480" s="252">
        <f t="shared" si="1913"/>
        <v>2</v>
      </c>
      <c r="G480" s="252">
        <f t="shared" si="1914"/>
        <v>2</v>
      </c>
      <c r="H480" s="252">
        <f t="shared" si="1915"/>
        <v>2</v>
      </c>
      <c r="I480" s="252">
        <f t="shared" si="1916"/>
        <v>2</v>
      </c>
      <c r="J480" s="252">
        <f t="shared" si="1917"/>
        <v>2</v>
      </c>
      <c r="K480" s="252">
        <f t="shared" si="1918"/>
        <v>2</v>
      </c>
      <c r="L480" s="252">
        <f t="shared" si="1919"/>
        <v>2</v>
      </c>
      <c r="M480" s="252">
        <f t="shared" si="1920"/>
        <v>2</v>
      </c>
      <c r="N480" s="252">
        <f t="shared" si="1921"/>
        <v>2</v>
      </c>
      <c r="O480" s="253">
        <f t="shared" si="1922"/>
        <v>1</v>
      </c>
      <c r="P480" s="252">
        <f t="shared" si="1923"/>
        <v>0</v>
      </c>
      <c r="Q480" s="252">
        <f t="shared" si="1924"/>
        <v>0</v>
      </c>
      <c r="R480" s="252">
        <f t="shared" si="1925"/>
        <v>0</v>
      </c>
      <c r="S480" s="254">
        <f t="shared" si="1926"/>
        <v>0</v>
      </c>
      <c r="T480" s="255">
        <f t="shared" si="1927"/>
        <v>4</v>
      </c>
      <c r="U480" s="252">
        <f t="shared" si="1928"/>
        <v>13</v>
      </c>
      <c r="V480" s="252">
        <f t="shared" si="1929"/>
        <v>0</v>
      </c>
      <c r="W480" s="252">
        <f t="shared" si="1930"/>
        <v>0</v>
      </c>
      <c r="X480" s="254">
        <f t="shared" si="1931"/>
        <v>0</v>
      </c>
      <c r="Y480" s="256">
        <f t="shared" si="1932"/>
        <v>3</v>
      </c>
      <c r="Z480" s="252">
        <f t="shared" si="1933"/>
        <v>14</v>
      </c>
      <c r="AA480" s="252">
        <f t="shared" si="1934"/>
        <v>0</v>
      </c>
      <c r="AB480" s="252">
        <f t="shared" si="1935"/>
        <v>0</v>
      </c>
      <c r="AC480" s="254">
        <f t="shared" si="1936"/>
        <v>0</v>
      </c>
      <c r="AD480" s="255">
        <f t="shared" si="1937"/>
        <v>3</v>
      </c>
      <c r="AE480" s="252">
        <f t="shared" si="1938"/>
        <v>0</v>
      </c>
      <c r="AF480" s="252">
        <f t="shared" si="1939"/>
        <v>0</v>
      </c>
      <c r="AG480" s="252">
        <f t="shared" si="1940"/>
        <v>0</v>
      </c>
      <c r="AH480" s="254">
        <f t="shared" si="1941"/>
        <v>0</v>
      </c>
      <c r="AI480" s="257">
        <f t="shared" si="1942"/>
        <v>4</v>
      </c>
      <c r="AJ480" s="252">
        <f t="shared" si="1943"/>
        <v>0</v>
      </c>
      <c r="AK480" s="252">
        <f t="shared" si="1944"/>
        <v>0</v>
      </c>
      <c r="AL480" s="252">
        <f t="shared" si="1945"/>
        <v>0</v>
      </c>
      <c r="AM480" s="254">
        <f t="shared" si="1946"/>
        <v>0</v>
      </c>
      <c r="AN480" s="257">
        <f t="shared" si="1947"/>
        <v>4</v>
      </c>
      <c r="AO480" s="252">
        <f t="shared" si="1948"/>
        <v>14</v>
      </c>
      <c r="AP480" s="252">
        <f t="shared" si="1949"/>
        <v>0</v>
      </c>
      <c r="AQ480" s="252">
        <f t="shared" si="1950"/>
        <v>0</v>
      </c>
      <c r="AR480" s="254">
        <f t="shared" si="1951"/>
        <v>0</v>
      </c>
      <c r="AS480" s="257">
        <f t="shared" si="1952"/>
        <v>3</v>
      </c>
      <c r="AT480" s="252">
        <f t="shared" si="1953"/>
        <v>0</v>
      </c>
      <c r="AU480" s="252">
        <f t="shared" si="1954"/>
        <v>0</v>
      </c>
      <c r="AV480" s="252">
        <f t="shared" si="1955"/>
        <v>0</v>
      </c>
      <c r="AW480" s="254">
        <f t="shared" si="1956"/>
        <v>0</v>
      </c>
      <c r="AX480" s="258">
        <f t="shared" si="1957"/>
        <v>4</v>
      </c>
      <c r="AY480" s="252">
        <f t="shared" si="1958"/>
        <v>14</v>
      </c>
      <c r="AZ480" s="252">
        <f t="shared" si="1959"/>
        <v>0</v>
      </c>
      <c r="BA480" s="252">
        <f t="shared" si="1960"/>
        <v>0</v>
      </c>
      <c r="BB480" s="254">
        <f t="shared" si="1961"/>
        <v>0</v>
      </c>
      <c r="BC480" s="257">
        <f t="shared" si="1962"/>
        <v>3</v>
      </c>
      <c r="BD480" s="259">
        <f t="shared" si="1963"/>
        <v>5</v>
      </c>
      <c r="BE480" s="252">
        <f t="shared" si="1964"/>
        <v>0</v>
      </c>
      <c r="BF480" s="252">
        <f t="shared" si="1965"/>
        <v>0</v>
      </c>
      <c r="BG480" s="254">
        <f t="shared" si="1966"/>
        <v>0</v>
      </c>
      <c r="BH480" s="257">
        <f t="shared" si="1967"/>
        <v>3</v>
      </c>
      <c r="BI480" s="252">
        <f t="shared" si="1968"/>
        <v>0</v>
      </c>
      <c r="BJ480" s="252">
        <f t="shared" si="1969"/>
        <v>0</v>
      </c>
      <c r="BK480" s="252">
        <f t="shared" si="1970"/>
        <v>0</v>
      </c>
      <c r="BL480" s="254">
        <f t="shared" si="1971"/>
        <v>0</v>
      </c>
      <c r="BM480" s="260">
        <f t="shared" si="1972"/>
        <v>4</v>
      </c>
      <c r="BN480" s="252">
        <f t="shared" si="1973"/>
        <v>0</v>
      </c>
      <c r="BO480" s="252">
        <f t="shared" si="1974"/>
        <v>0</v>
      </c>
      <c r="BP480" s="252">
        <f t="shared" si="1975"/>
        <v>0</v>
      </c>
      <c r="BQ480" s="254">
        <f t="shared" si="1976"/>
        <v>0</v>
      </c>
      <c r="BR480" s="261">
        <f t="shared" si="1977"/>
        <v>4</v>
      </c>
      <c r="BS480" s="252">
        <f t="shared" si="1978"/>
        <v>14</v>
      </c>
      <c r="BT480" s="252">
        <f t="shared" si="1979"/>
        <v>0</v>
      </c>
      <c r="BU480" s="252">
        <f t="shared" si="1980"/>
        <v>0</v>
      </c>
      <c r="BV480" s="254">
        <f t="shared" si="1981"/>
        <v>0</v>
      </c>
      <c r="BW480" s="261">
        <f t="shared" si="1982"/>
        <v>3</v>
      </c>
      <c r="BX480" s="262">
        <v>93</v>
      </c>
      <c r="BY480" s="262">
        <v>93</v>
      </c>
      <c r="BZ480" s="246" t="e">
        <f t="shared" si="1983"/>
        <v>#VALUE!</v>
      </c>
      <c r="CA480" s="246">
        <f t="shared" si="1984"/>
        <v>20</v>
      </c>
      <c r="CB480" s="246" t="e">
        <f t="shared" si="1985"/>
        <v>#VALUE!</v>
      </c>
      <c r="CC480" s="246" t="e">
        <f t="shared" si="1986"/>
        <v>#VALUE!</v>
      </c>
      <c r="CD480" s="246" t="e">
        <f t="shared" si="1987"/>
        <v>#VALUE!</v>
      </c>
      <c r="CE480" s="246" t="e">
        <f t="shared" si="1988"/>
        <v>#VALUE!</v>
      </c>
      <c r="CF480" s="246" t="e">
        <f t="shared" si="1989"/>
        <v>#VALUE!</v>
      </c>
      <c r="CG480" s="246" t="e">
        <f t="shared" si="1990"/>
        <v>#VALUE!</v>
      </c>
      <c r="CH480" s="246" t="e">
        <f t="shared" si="1991"/>
        <v>#VALUE!</v>
      </c>
      <c r="CI480" s="246" t="e">
        <f t="shared" si="1992"/>
        <v>#VALUE!</v>
      </c>
      <c r="CJ480" s="246" t="e">
        <f t="shared" si="1993"/>
        <v>#VALUE!</v>
      </c>
      <c r="CK480" s="246" t="e">
        <f t="shared" si="1994"/>
        <v>#VALUE!</v>
      </c>
      <c r="CL480" s="246" t="e">
        <f t="shared" si="1995"/>
        <v>#VALUE!</v>
      </c>
      <c r="CM480" s="246" t="e">
        <f t="shared" si="1996"/>
        <v>#VALUE!</v>
      </c>
      <c r="CN480" s="246" t="e">
        <f t="shared" si="1997"/>
        <v>#VALUE!</v>
      </c>
      <c r="CO480" s="263" t="str">
        <f t="shared" si="1998"/>
        <v>2023PEC AI 286</v>
      </c>
      <c r="CP480" s="246" t="e">
        <f t="shared" si="1999"/>
        <v>#VALUE!</v>
      </c>
      <c r="CQ480" s="211"/>
      <c r="CR480" s="246">
        <f t="shared" si="2000"/>
        <v>20</v>
      </c>
      <c r="CS480" s="246" t="e">
        <f t="shared" si="2001"/>
        <v>#VALUE!</v>
      </c>
      <c r="CT480" s="246" t="e">
        <f t="shared" si="2002"/>
        <v>#VALUE!</v>
      </c>
      <c r="CU480" s="246" t="e">
        <f t="shared" si="2003"/>
        <v>#VALUE!</v>
      </c>
      <c r="CV480" s="246" t="e">
        <f t="shared" si="2004"/>
        <v>#VALUE!</v>
      </c>
      <c r="CW480" s="246" t="e">
        <f t="shared" si="2005"/>
        <v>#VALUE!</v>
      </c>
      <c r="CX480" s="246" t="e">
        <f t="shared" si="2006"/>
        <v>#VALUE!</v>
      </c>
      <c r="CY480" s="246" t="e">
        <f t="shared" si="2007"/>
        <v>#VALUE!</v>
      </c>
      <c r="CZ480" s="246" t="e">
        <f t="shared" si="2008"/>
        <v>#VALUE!</v>
      </c>
      <c r="DA480" s="246" t="e">
        <f t="shared" si="2009"/>
        <v>#VALUE!</v>
      </c>
      <c r="DB480" s="246" t="e">
        <f t="shared" si="2010"/>
        <v>#VALUE!</v>
      </c>
      <c r="DC480" s="246" t="e">
        <f t="shared" si="2011"/>
        <v>#VALUE!</v>
      </c>
      <c r="DD480" s="246" t="e">
        <f t="shared" si="2012"/>
        <v>#VALUE!</v>
      </c>
      <c r="DE480" s="212"/>
      <c r="DF480" s="212" t="e">
        <f t="shared" si="2013"/>
        <v>#VALUE!</v>
      </c>
      <c r="DG480" s="212"/>
      <c r="DH480" s="212"/>
      <c r="DI480" s="212"/>
      <c r="DJ480" s="212"/>
      <c r="DK480" s="212"/>
      <c r="DL480" s="212"/>
      <c r="DM480" s="212"/>
      <c r="DN480" s="212"/>
      <c r="DO480" s="212"/>
      <c r="DP480" s="212"/>
      <c r="DQ480" s="212"/>
      <c r="DR480" s="264">
        <f t="shared" si="2014"/>
        <v>93</v>
      </c>
      <c r="DS480" s="241">
        <f t="shared" si="2015"/>
        <v>19</v>
      </c>
      <c r="DT480" s="212">
        <f t="shared" si="2016"/>
        <v>13</v>
      </c>
      <c r="DU480" s="212">
        <f t="shared" si="2017"/>
        <v>14</v>
      </c>
      <c r="DV480" s="212">
        <f t="shared" si="2018"/>
        <v>14</v>
      </c>
      <c r="DW480" s="212">
        <f t="shared" si="2019"/>
        <v>14</v>
      </c>
      <c r="DX480" s="264">
        <f t="shared" si="2020"/>
        <v>5</v>
      </c>
      <c r="DY480" s="265">
        <f t="shared" si="2021"/>
        <v>14</v>
      </c>
      <c r="DZ480" s="212">
        <f t="shared" si="2022"/>
        <v>93</v>
      </c>
      <c r="EA480" s="212">
        <f t="shared" si="2023"/>
        <v>19</v>
      </c>
      <c r="EB480" s="212">
        <f t="shared" si="2024"/>
        <v>0</v>
      </c>
      <c r="EC480" s="212">
        <f t="shared" ref="EC480:ED480" si="3518">IF(ISEVEN($B480),DT480,0)</f>
        <v>13</v>
      </c>
      <c r="ED480" s="212">
        <f t="shared" si="3518"/>
        <v>14</v>
      </c>
      <c r="EE480" s="212">
        <f t="shared" ref="EE480:EF480" si="3519">IF(ISODD($B480),DU480,0)</f>
        <v>0</v>
      </c>
      <c r="EF480" s="212">
        <f t="shared" si="3519"/>
        <v>0</v>
      </c>
      <c r="EG480" s="212">
        <f t="shared" si="2027"/>
        <v>14</v>
      </c>
      <c r="EH480" s="212">
        <f t="shared" si="2028"/>
        <v>0</v>
      </c>
      <c r="EI480" s="212">
        <f t="shared" ref="EI480:EJ480" si="3520">IF(ISEVEN($B480),DW480,0)</f>
        <v>14</v>
      </c>
      <c r="EJ480" s="264">
        <f t="shared" si="3520"/>
        <v>5</v>
      </c>
      <c r="EK480" s="212">
        <f t="shared" ref="EK480:EL480" si="3521">IF(ISODD($B480),DX480,0)</f>
        <v>0</v>
      </c>
      <c r="EL480" s="212">
        <f t="shared" si="3521"/>
        <v>0</v>
      </c>
      <c r="EM480" s="212">
        <f t="shared" si="2031"/>
        <v>14</v>
      </c>
      <c r="EN480" s="212"/>
      <c r="EO480" s="212"/>
      <c r="EP480" s="241">
        <f t="shared" si="2032"/>
        <v>19</v>
      </c>
      <c r="EQ480" s="212">
        <f t="shared" si="2033"/>
        <v>15</v>
      </c>
      <c r="ER480" s="212">
        <f t="shared" si="2034"/>
        <v>16</v>
      </c>
      <c r="ES480" s="212">
        <f t="shared" si="2035"/>
        <v>16</v>
      </c>
      <c r="ET480" s="264">
        <f t="shared" si="2036"/>
        <v>12</v>
      </c>
      <c r="EU480" s="212">
        <f t="shared" si="2037"/>
        <v>15</v>
      </c>
      <c r="EV480" s="212"/>
      <c r="EW480" s="212">
        <f t="shared" si="2038"/>
        <v>93</v>
      </c>
      <c r="EX480" s="212">
        <f t="shared" si="2039"/>
        <v>19</v>
      </c>
      <c r="EY480" s="212">
        <f t="shared" si="2040"/>
        <v>0</v>
      </c>
      <c r="EZ480" s="212">
        <f t="shared" ref="EZ480:FA480" si="3522">IF(ISEVEN($B480),EQ480,0)</f>
        <v>15</v>
      </c>
      <c r="FA480" s="212">
        <f t="shared" si="3522"/>
        <v>16</v>
      </c>
      <c r="FB480" s="212">
        <f t="shared" ref="FB480:FC480" si="3523">IF(ISODD($B480),ER480,0)</f>
        <v>0</v>
      </c>
      <c r="FC480" s="212">
        <f t="shared" si="3523"/>
        <v>0</v>
      </c>
      <c r="FD480" s="212">
        <f t="shared" si="2043"/>
        <v>16</v>
      </c>
      <c r="FE480" s="212">
        <f t="shared" si="2044"/>
        <v>0</v>
      </c>
      <c r="FF480" s="264">
        <f t="shared" ref="FF480:FG480" si="3524">IF(ISEVEN($B480),ET480,0)</f>
        <v>12</v>
      </c>
      <c r="FG480" s="212">
        <f t="shared" si="3524"/>
        <v>15</v>
      </c>
      <c r="FH480" s="212">
        <f t="shared" si="2046"/>
        <v>0</v>
      </c>
      <c r="FI480" s="212">
        <v>0</v>
      </c>
      <c r="FJ480" s="212">
        <v>0</v>
      </c>
      <c r="FK480" s="212"/>
      <c r="FL480" s="212"/>
      <c r="FM480" s="262">
        <v>93</v>
      </c>
    </row>
    <row r="481" spans="1:169" ht="15.75" customHeight="1" x14ac:dyDescent="0.2">
      <c r="A481" s="247">
        <v>468</v>
      </c>
      <c r="B481" s="266">
        <v>213423243481</v>
      </c>
      <c r="C481" s="266" t="s">
        <v>455</v>
      </c>
      <c r="D481" s="250"/>
      <c r="E481" s="267" t="s">
        <v>434</v>
      </c>
      <c r="F481" s="252">
        <f t="shared" si="1913"/>
        <v>2</v>
      </c>
      <c r="G481" s="252">
        <f t="shared" si="1914"/>
        <v>2</v>
      </c>
      <c r="H481" s="252">
        <f t="shared" si="1915"/>
        <v>2</v>
      </c>
      <c r="I481" s="252">
        <f t="shared" si="1916"/>
        <v>2</v>
      </c>
      <c r="J481" s="252">
        <f t="shared" si="1917"/>
        <v>2</v>
      </c>
      <c r="K481" s="252">
        <f t="shared" si="1918"/>
        <v>2</v>
      </c>
      <c r="L481" s="252">
        <f t="shared" si="1919"/>
        <v>0</v>
      </c>
      <c r="M481" s="252">
        <f t="shared" si="1920"/>
        <v>0</v>
      </c>
      <c r="N481" s="252">
        <f t="shared" si="1921"/>
        <v>0</v>
      </c>
      <c r="O481" s="253">
        <f t="shared" si="1922"/>
        <v>0</v>
      </c>
      <c r="P481" s="252">
        <f t="shared" si="1923"/>
        <v>9</v>
      </c>
      <c r="Q481" s="252">
        <f t="shared" si="1924"/>
        <v>0</v>
      </c>
      <c r="R481" s="252">
        <f t="shared" si="1925"/>
        <v>0</v>
      </c>
      <c r="S481" s="254">
        <f t="shared" si="1926"/>
        <v>0</v>
      </c>
      <c r="T481" s="255">
        <f t="shared" si="1927"/>
        <v>3</v>
      </c>
      <c r="U481" s="252">
        <f t="shared" si="1928"/>
        <v>0</v>
      </c>
      <c r="V481" s="252">
        <f t="shared" si="1929"/>
        <v>0</v>
      </c>
      <c r="W481" s="252">
        <f t="shared" si="1930"/>
        <v>0</v>
      </c>
      <c r="X481" s="254">
        <f t="shared" si="1931"/>
        <v>0</v>
      </c>
      <c r="Y481" s="256">
        <f t="shared" si="1932"/>
        <v>4</v>
      </c>
      <c r="Z481" s="252">
        <f t="shared" si="1933"/>
        <v>0</v>
      </c>
      <c r="AA481" s="252">
        <f t="shared" si="1934"/>
        <v>0</v>
      </c>
      <c r="AB481" s="252">
        <f t="shared" si="1935"/>
        <v>0</v>
      </c>
      <c r="AC481" s="254">
        <f t="shared" si="1936"/>
        <v>0</v>
      </c>
      <c r="AD481" s="255">
        <f t="shared" si="1937"/>
        <v>4</v>
      </c>
      <c r="AE481" s="252">
        <f t="shared" si="1938"/>
        <v>9</v>
      </c>
      <c r="AF481" s="252">
        <f t="shared" si="1939"/>
        <v>0</v>
      </c>
      <c r="AG481" s="252">
        <f t="shared" si="1940"/>
        <v>0</v>
      </c>
      <c r="AH481" s="254">
        <f t="shared" si="1941"/>
        <v>0</v>
      </c>
      <c r="AI481" s="257">
        <f t="shared" si="1942"/>
        <v>3</v>
      </c>
      <c r="AJ481" s="252">
        <f t="shared" si="1943"/>
        <v>8</v>
      </c>
      <c r="AK481" s="252">
        <f t="shared" si="1944"/>
        <v>0</v>
      </c>
      <c r="AL481" s="252">
        <f t="shared" si="1945"/>
        <v>0</v>
      </c>
      <c r="AM481" s="254">
        <f t="shared" si="1946"/>
        <v>0</v>
      </c>
      <c r="AN481" s="257">
        <f t="shared" si="1947"/>
        <v>3</v>
      </c>
      <c r="AO481" s="252">
        <f t="shared" si="1948"/>
        <v>0</v>
      </c>
      <c r="AP481" s="252">
        <f t="shared" si="1949"/>
        <v>0</v>
      </c>
      <c r="AQ481" s="252">
        <f t="shared" si="1950"/>
        <v>0</v>
      </c>
      <c r="AR481" s="254">
        <f t="shared" si="1951"/>
        <v>0</v>
      </c>
      <c r="AS481" s="257">
        <f t="shared" si="1952"/>
        <v>4</v>
      </c>
      <c r="AT481" s="252">
        <f t="shared" si="1953"/>
        <v>9</v>
      </c>
      <c r="AU481" s="252">
        <f t="shared" si="1954"/>
        <v>0</v>
      </c>
      <c r="AV481" s="252">
        <f t="shared" si="1955"/>
        <v>0</v>
      </c>
      <c r="AW481" s="254">
        <f t="shared" si="1956"/>
        <v>0</v>
      </c>
      <c r="AX481" s="258">
        <f t="shared" si="1957"/>
        <v>3</v>
      </c>
      <c r="AY481" s="252">
        <f t="shared" si="1958"/>
        <v>0</v>
      </c>
      <c r="AZ481" s="252">
        <f t="shared" si="1959"/>
        <v>0</v>
      </c>
      <c r="BA481" s="252">
        <f t="shared" si="1960"/>
        <v>0</v>
      </c>
      <c r="BB481" s="254">
        <f t="shared" si="1961"/>
        <v>0</v>
      </c>
      <c r="BC481" s="257">
        <f t="shared" si="1962"/>
        <v>4</v>
      </c>
      <c r="BD481" s="252">
        <f t="shared" si="1963"/>
        <v>0</v>
      </c>
      <c r="BE481" s="252">
        <f t="shared" si="1964"/>
        <v>0</v>
      </c>
      <c r="BF481" s="252">
        <f t="shared" si="1965"/>
        <v>0</v>
      </c>
      <c r="BG481" s="254">
        <f t="shared" si="1966"/>
        <v>0</v>
      </c>
      <c r="BH481" s="257">
        <f t="shared" si="1967"/>
        <v>4</v>
      </c>
      <c r="BI481" s="259">
        <f t="shared" si="1968"/>
        <v>3</v>
      </c>
      <c r="BJ481" s="252">
        <f t="shared" si="1969"/>
        <v>0</v>
      </c>
      <c r="BK481" s="252">
        <f t="shared" si="1970"/>
        <v>0</v>
      </c>
      <c r="BL481" s="254">
        <f t="shared" si="1971"/>
        <v>0</v>
      </c>
      <c r="BM481" s="260">
        <f t="shared" si="1972"/>
        <v>3</v>
      </c>
      <c r="BN481" s="252">
        <f t="shared" si="1973"/>
        <v>9</v>
      </c>
      <c r="BO481" s="252">
        <f t="shared" si="1974"/>
        <v>0</v>
      </c>
      <c r="BP481" s="252">
        <f t="shared" si="1975"/>
        <v>0</v>
      </c>
      <c r="BQ481" s="254">
        <f t="shared" si="1976"/>
        <v>0</v>
      </c>
      <c r="BR481" s="261">
        <f t="shared" si="1977"/>
        <v>3</v>
      </c>
      <c r="BS481" s="252">
        <f t="shared" si="1978"/>
        <v>0</v>
      </c>
      <c r="BT481" s="252">
        <f t="shared" si="1979"/>
        <v>0</v>
      </c>
      <c r="BU481" s="252">
        <f t="shared" si="1980"/>
        <v>0</v>
      </c>
      <c r="BV481" s="254">
        <f t="shared" si="1981"/>
        <v>0</v>
      </c>
      <c r="BW481" s="261">
        <f t="shared" si="1982"/>
        <v>4</v>
      </c>
      <c r="BX481" s="262">
        <v>59</v>
      </c>
      <c r="BY481" s="262">
        <v>59</v>
      </c>
      <c r="BZ481" s="246" t="e">
        <f t="shared" si="1983"/>
        <v>#VALUE!</v>
      </c>
      <c r="CA481" s="246">
        <f t="shared" si="1984"/>
        <v>20</v>
      </c>
      <c r="CB481" s="246" t="e">
        <f t="shared" si="1985"/>
        <v>#VALUE!</v>
      </c>
      <c r="CC481" s="246" t="e">
        <f t="shared" si="1986"/>
        <v>#VALUE!</v>
      </c>
      <c r="CD481" s="246" t="e">
        <f t="shared" si="1987"/>
        <v>#VALUE!</v>
      </c>
      <c r="CE481" s="246" t="e">
        <f t="shared" si="1988"/>
        <v>#VALUE!</v>
      </c>
      <c r="CF481" s="246" t="e">
        <f t="shared" si="1989"/>
        <v>#VALUE!</v>
      </c>
      <c r="CG481" s="246" t="e">
        <f t="shared" si="1990"/>
        <v>#VALUE!</v>
      </c>
      <c r="CH481" s="246" t="e">
        <f t="shared" si="1991"/>
        <v>#VALUE!</v>
      </c>
      <c r="CI481" s="246" t="e">
        <f t="shared" si="1992"/>
        <v>#VALUE!</v>
      </c>
      <c r="CJ481" s="246" t="e">
        <f t="shared" si="1993"/>
        <v>#VALUE!</v>
      </c>
      <c r="CK481" s="246" t="e">
        <f t="shared" si="1994"/>
        <v>#VALUE!</v>
      </c>
      <c r="CL481" s="246" t="e">
        <f t="shared" si="1995"/>
        <v>#VALUE!</v>
      </c>
      <c r="CM481" s="246" t="e">
        <f t="shared" si="1996"/>
        <v>#VALUE!</v>
      </c>
      <c r="CN481" s="246" t="e">
        <f t="shared" si="1997"/>
        <v>#VALUE!</v>
      </c>
      <c r="CO481" s="263" t="str">
        <f t="shared" si="1998"/>
        <v>2023PEC AI 288</v>
      </c>
      <c r="CP481" s="246" t="e">
        <f t="shared" si="1999"/>
        <v>#VALUE!</v>
      </c>
      <c r="CQ481" s="211"/>
      <c r="CR481" s="246">
        <f t="shared" si="2000"/>
        <v>20</v>
      </c>
      <c r="CS481" s="246" t="e">
        <f t="shared" si="2001"/>
        <v>#VALUE!</v>
      </c>
      <c r="CT481" s="246" t="e">
        <f t="shared" si="2002"/>
        <v>#VALUE!</v>
      </c>
      <c r="CU481" s="246" t="e">
        <f t="shared" si="2003"/>
        <v>#VALUE!</v>
      </c>
      <c r="CV481" s="246" t="e">
        <f t="shared" si="2004"/>
        <v>#VALUE!</v>
      </c>
      <c r="CW481" s="246" t="e">
        <f t="shared" si="2005"/>
        <v>#VALUE!</v>
      </c>
      <c r="CX481" s="246" t="e">
        <f t="shared" si="2006"/>
        <v>#VALUE!</v>
      </c>
      <c r="CY481" s="246" t="e">
        <f t="shared" si="2007"/>
        <v>#VALUE!</v>
      </c>
      <c r="CZ481" s="246" t="e">
        <f t="shared" si="2008"/>
        <v>#VALUE!</v>
      </c>
      <c r="DA481" s="246" t="e">
        <f t="shared" si="2009"/>
        <v>#VALUE!</v>
      </c>
      <c r="DB481" s="246" t="e">
        <f t="shared" si="2010"/>
        <v>#VALUE!</v>
      </c>
      <c r="DC481" s="246" t="e">
        <f t="shared" si="2011"/>
        <v>#VALUE!</v>
      </c>
      <c r="DD481" s="246" t="e">
        <f t="shared" si="2012"/>
        <v>#VALUE!</v>
      </c>
      <c r="DE481" s="212"/>
      <c r="DF481" s="212" t="e">
        <f t="shared" si="2013"/>
        <v>#VALUE!</v>
      </c>
      <c r="DG481" s="212"/>
      <c r="DH481" s="212"/>
      <c r="DI481" s="212"/>
      <c r="DJ481" s="212"/>
      <c r="DK481" s="212"/>
      <c r="DL481" s="212"/>
      <c r="DM481" s="212"/>
      <c r="DN481" s="212"/>
      <c r="DO481" s="212"/>
      <c r="DP481" s="212"/>
      <c r="DQ481" s="212"/>
      <c r="DR481" s="264">
        <f t="shared" si="2014"/>
        <v>59</v>
      </c>
      <c r="DS481" s="241">
        <f t="shared" si="2015"/>
        <v>12</v>
      </c>
      <c r="DT481" s="212">
        <f t="shared" si="2016"/>
        <v>9</v>
      </c>
      <c r="DU481" s="212">
        <f t="shared" si="2017"/>
        <v>9</v>
      </c>
      <c r="DV481" s="212">
        <f t="shared" si="2018"/>
        <v>8</v>
      </c>
      <c r="DW481" s="212">
        <f t="shared" si="2019"/>
        <v>9</v>
      </c>
      <c r="DX481" s="264">
        <f t="shared" si="2020"/>
        <v>3</v>
      </c>
      <c r="DY481" s="265">
        <f t="shared" si="2021"/>
        <v>9</v>
      </c>
      <c r="DZ481" s="212">
        <f t="shared" si="2022"/>
        <v>59</v>
      </c>
      <c r="EA481" s="212">
        <f t="shared" si="2023"/>
        <v>12</v>
      </c>
      <c r="EB481" s="212">
        <f t="shared" si="2024"/>
        <v>9</v>
      </c>
      <c r="EC481" s="212">
        <f t="shared" ref="EC481:ED481" si="3525">IF(ISEVEN($B481),DT481,0)</f>
        <v>0</v>
      </c>
      <c r="ED481" s="212">
        <f t="shared" si="3525"/>
        <v>0</v>
      </c>
      <c r="EE481" s="212">
        <f t="shared" ref="EE481:EF481" si="3526">IF(ISODD($B481),DU481,0)</f>
        <v>9</v>
      </c>
      <c r="EF481" s="212">
        <f t="shared" si="3526"/>
        <v>8</v>
      </c>
      <c r="EG481" s="212">
        <f t="shared" si="2027"/>
        <v>0</v>
      </c>
      <c r="EH481" s="212">
        <f t="shared" si="2028"/>
        <v>9</v>
      </c>
      <c r="EI481" s="212">
        <f t="shared" ref="EI481:EJ481" si="3527">IF(ISEVEN($B481),DW481,0)</f>
        <v>0</v>
      </c>
      <c r="EJ481" s="212">
        <f t="shared" si="3527"/>
        <v>0</v>
      </c>
      <c r="EK481" s="264">
        <f t="shared" ref="EK481:EL481" si="3528">IF(ISODD($B481),DX481,0)</f>
        <v>3</v>
      </c>
      <c r="EL481" s="212">
        <f t="shared" si="3528"/>
        <v>9</v>
      </c>
      <c r="EM481" s="212">
        <f t="shared" si="2031"/>
        <v>0</v>
      </c>
      <c r="EN481" s="212"/>
      <c r="EO481" s="212"/>
      <c r="EP481" s="241">
        <f t="shared" si="2032"/>
        <v>12</v>
      </c>
      <c r="EQ481" s="212">
        <f t="shared" si="2033"/>
        <v>11</v>
      </c>
      <c r="ER481" s="212">
        <f t="shared" si="2034"/>
        <v>11</v>
      </c>
      <c r="ES481" s="212">
        <f t="shared" si="2035"/>
        <v>9</v>
      </c>
      <c r="ET481" s="264">
        <f t="shared" si="2036"/>
        <v>7</v>
      </c>
      <c r="EU481" s="212">
        <f t="shared" si="2037"/>
        <v>9</v>
      </c>
      <c r="EV481" s="212"/>
      <c r="EW481" s="212">
        <f t="shared" si="2038"/>
        <v>59</v>
      </c>
      <c r="EX481" s="212">
        <f t="shared" si="2039"/>
        <v>12</v>
      </c>
      <c r="EY481" s="212">
        <f t="shared" si="2040"/>
        <v>11</v>
      </c>
      <c r="EZ481" s="212">
        <f t="shared" ref="EZ481:FA481" si="3529">IF(ISEVEN($B481),EQ481,0)</f>
        <v>0</v>
      </c>
      <c r="FA481" s="212">
        <f t="shared" si="3529"/>
        <v>0</v>
      </c>
      <c r="FB481" s="212">
        <f t="shared" ref="FB481:FC481" si="3530">IF(ISODD($B481),ER481,0)</f>
        <v>11</v>
      </c>
      <c r="FC481" s="212">
        <f t="shared" si="3530"/>
        <v>9</v>
      </c>
      <c r="FD481" s="212">
        <f t="shared" si="2043"/>
        <v>0</v>
      </c>
      <c r="FE481" s="264">
        <f t="shared" si="2044"/>
        <v>7</v>
      </c>
      <c r="FF481" s="212">
        <f t="shared" ref="FF481:FG481" si="3531">IF(ISEVEN($B481),ET481,0)</f>
        <v>0</v>
      </c>
      <c r="FG481" s="212">
        <f t="shared" si="3531"/>
        <v>0</v>
      </c>
      <c r="FH481" s="212">
        <f t="shared" si="2046"/>
        <v>9</v>
      </c>
      <c r="FI481" s="212">
        <v>0</v>
      </c>
      <c r="FJ481" s="212">
        <v>0</v>
      </c>
      <c r="FK481" s="212"/>
      <c r="FL481" s="212"/>
      <c r="FM481" s="262">
        <v>59</v>
      </c>
    </row>
    <row r="482" spans="1:169" ht="15.75" customHeight="1" x14ac:dyDescent="0.2">
      <c r="A482" s="268">
        <v>469</v>
      </c>
      <c r="B482" s="266">
        <v>213423243482</v>
      </c>
      <c r="C482" s="266" t="s">
        <v>455</v>
      </c>
      <c r="D482" s="250"/>
      <c r="E482" s="267" t="s">
        <v>436</v>
      </c>
      <c r="F482" s="252">
        <f t="shared" si="1913"/>
        <v>2</v>
      </c>
      <c r="G482" s="252">
        <f t="shared" si="1914"/>
        <v>2</v>
      </c>
      <c r="H482" s="252">
        <f t="shared" si="1915"/>
        <v>2</v>
      </c>
      <c r="I482" s="252">
        <f t="shared" si="1916"/>
        <v>2</v>
      </c>
      <c r="J482" s="252">
        <f t="shared" si="1917"/>
        <v>2</v>
      </c>
      <c r="K482" s="252">
        <f t="shared" si="1918"/>
        <v>2</v>
      </c>
      <c r="L482" s="252">
        <f t="shared" si="1919"/>
        <v>1</v>
      </c>
      <c r="M482" s="252">
        <f t="shared" si="1920"/>
        <v>0</v>
      </c>
      <c r="N482" s="252">
        <f t="shared" si="1921"/>
        <v>0</v>
      </c>
      <c r="O482" s="253">
        <f t="shared" si="1922"/>
        <v>0</v>
      </c>
      <c r="P482" s="252">
        <f t="shared" si="1923"/>
        <v>0</v>
      </c>
      <c r="Q482" s="252">
        <f t="shared" si="1924"/>
        <v>0</v>
      </c>
      <c r="R482" s="252">
        <f t="shared" si="1925"/>
        <v>0</v>
      </c>
      <c r="S482" s="254">
        <f t="shared" si="1926"/>
        <v>0</v>
      </c>
      <c r="T482" s="255">
        <f t="shared" si="1927"/>
        <v>4</v>
      </c>
      <c r="U482" s="252">
        <f t="shared" si="1928"/>
        <v>9</v>
      </c>
      <c r="V482" s="252">
        <f t="shared" si="1929"/>
        <v>0</v>
      </c>
      <c r="W482" s="252">
        <f t="shared" si="1930"/>
        <v>0</v>
      </c>
      <c r="X482" s="254">
        <f t="shared" si="1931"/>
        <v>0</v>
      </c>
      <c r="Y482" s="256">
        <f t="shared" si="1932"/>
        <v>3</v>
      </c>
      <c r="Z482" s="252">
        <f t="shared" si="1933"/>
        <v>9</v>
      </c>
      <c r="AA482" s="252">
        <f t="shared" si="1934"/>
        <v>0</v>
      </c>
      <c r="AB482" s="252">
        <f t="shared" si="1935"/>
        <v>0</v>
      </c>
      <c r="AC482" s="254">
        <f t="shared" si="1936"/>
        <v>0</v>
      </c>
      <c r="AD482" s="255">
        <f t="shared" si="1937"/>
        <v>3</v>
      </c>
      <c r="AE482" s="252">
        <f t="shared" si="1938"/>
        <v>0</v>
      </c>
      <c r="AF482" s="252">
        <f t="shared" si="1939"/>
        <v>0</v>
      </c>
      <c r="AG482" s="252">
        <f t="shared" si="1940"/>
        <v>0</v>
      </c>
      <c r="AH482" s="254">
        <f t="shared" si="1941"/>
        <v>0</v>
      </c>
      <c r="AI482" s="257">
        <f t="shared" si="1942"/>
        <v>4</v>
      </c>
      <c r="AJ482" s="252">
        <f t="shared" si="1943"/>
        <v>0</v>
      </c>
      <c r="AK482" s="252">
        <f t="shared" si="1944"/>
        <v>0</v>
      </c>
      <c r="AL482" s="252">
        <f t="shared" si="1945"/>
        <v>0</v>
      </c>
      <c r="AM482" s="254">
        <f t="shared" si="1946"/>
        <v>0</v>
      </c>
      <c r="AN482" s="257">
        <f t="shared" si="1947"/>
        <v>4</v>
      </c>
      <c r="AO482" s="252">
        <f t="shared" si="1948"/>
        <v>9</v>
      </c>
      <c r="AP482" s="252">
        <f t="shared" si="1949"/>
        <v>0</v>
      </c>
      <c r="AQ482" s="252">
        <f t="shared" si="1950"/>
        <v>0</v>
      </c>
      <c r="AR482" s="254">
        <f t="shared" si="1951"/>
        <v>0</v>
      </c>
      <c r="AS482" s="257">
        <f t="shared" si="1952"/>
        <v>3</v>
      </c>
      <c r="AT482" s="252">
        <f t="shared" si="1953"/>
        <v>0</v>
      </c>
      <c r="AU482" s="252">
        <f t="shared" si="1954"/>
        <v>0</v>
      </c>
      <c r="AV482" s="252">
        <f t="shared" si="1955"/>
        <v>0</v>
      </c>
      <c r="AW482" s="254">
        <f t="shared" si="1956"/>
        <v>0</v>
      </c>
      <c r="AX482" s="258">
        <f t="shared" si="1957"/>
        <v>4</v>
      </c>
      <c r="AY482" s="252">
        <f t="shared" si="1958"/>
        <v>9</v>
      </c>
      <c r="AZ482" s="252">
        <f t="shared" si="1959"/>
        <v>0</v>
      </c>
      <c r="BA482" s="252">
        <f t="shared" si="1960"/>
        <v>0</v>
      </c>
      <c r="BB482" s="254">
        <f t="shared" si="1961"/>
        <v>0</v>
      </c>
      <c r="BC482" s="257">
        <f t="shared" si="1962"/>
        <v>3</v>
      </c>
      <c r="BD482" s="259">
        <f t="shared" si="1963"/>
        <v>5</v>
      </c>
      <c r="BE482" s="252">
        <f t="shared" si="1964"/>
        <v>0</v>
      </c>
      <c r="BF482" s="252">
        <f t="shared" si="1965"/>
        <v>0</v>
      </c>
      <c r="BG482" s="254">
        <f t="shared" si="1966"/>
        <v>0</v>
      </c>
      <c r="BH482" s="257">
        <f t="shared" si="1967"/>
        <v>3</v>
      </c>
      <c r="BI482" s="252">
        <f t="shared" si="1968"/>
        <v>0</v>
      </c>
      <c r="BJ482" s="252">
        <f t="shared" si="1969"/>
        <v>0</v>
      </c>
      <c r="BK482" s="252">
        <f t="shared" si="1970"/>
        <v>0</v>
      </c>
      <c r="BL482" s="254">
        <f t="shared" si="1971"/>
        <v>0</v>
      </c>
      <c r="BM482" s="260">
        <f t="shared" si="1972"/>
        <v>4</v>
      </c>
      <c r="BN482" s="252">
        <f t="shared" si="1973"/>
        <v>0</v>
      </c>
      <c r="BO482" s="252">
        <f t="shared" si="1974"/>
        <v>0</v>
      </c>
      <c r="BP482" s="252">
        <f t="shared" si="1975"/>
        <v>0</v>
      </c>
      <c r="BQ482" s="254">
        <f t="shared" si="1976"/>
        <v>0</v>
      </c>
      <c r="BR482" s="261">
        <f t="shared" si="1977"/>
        <v>4</v>
      </c>
      <c r="BS482" s="252">
        <f t="shared" si="1978"/>
        <v>9</v>
      </c>
      <c r="BT482" s="252">
        <f t="shared" si="1979"/>
        <v>0</v>
      </c>
      <c r="BU482" s="252">
        <f t="shared" si="1980"/>
        <v>0</v>
      </c>
      <c r="BV482" s="254">
        <f t="shared" si="1981"/>
        <v>0</v>
      </c>
      <c r="BW482" s="261">
        <f t="shared" si="1982"/>
        <v>3</v>
      </c>
      <c r="BX482" s="262">
        <v>63</v>
      </c>
      <c r="BY482" s="262">
        <v>63</v>
      </c>
      <c r="BZ482" s="246" t="e">
        <f t="shared" si="1983"/>
        <v>#VALUE!</v>
      </c>
      <c r="CA482" s="246">
        <f t="shared" si="1984"/>
        <v>20</v>
      </c>
      <c r="CB482" s="246" t="e">
        <f t="shared" si="1985"/>
        <v>#VALUE!</v>
      </c>
      <c r="CC482" s="246" t="e">
        <f t="shared" si="1986"/>
        <v>#VALUE!</v>
      </c>
      <c r="CD482" s="246" t="e">
        <f t="shared" si="1987"/>
        <v>#VALUE!</v>
      </c>
      <c r="CE482" s="246" t="e">
        <f t="shared" si="1988"/>
        <v>#VALUE!</v>
      </c>
      <c r="CF482" s="246" t="e">
        <f t="shared" si="1989"/>
        <v>#VALUE!</v>
      </c>
      <c r="CG482" s="246" t="e">
        <f t="shared" si="1990"/>
        <v>#VALUE!</v>
      </c>
      <c r="CH482" s="246" t="e">
        <f t="shared" si="1991"/>
        <v>#VALUE!</v>
      </c>
      <c r="CI482" s="246" t="e">
        <f t="shared" si="1992"/>
        <v>#VALUE!</v>
      </c>
      <c r="CJ482" s="246" t="e">
        <f t="shared" si="1993"/>
        <v>#VALUE!</v>
      </c>
      <c r="CK482" s="246" t="e">
        <f t="shared" si="1994"/>
        <v>#VALUE!</v>
      </c>
      <c r="CL482" s="246" t="e">
        <f t="shared" si="1995"/>
        <v>#VALUE!</v>
      </c>
      <c r="CM482" s="246" t="e">
        <f t="shared" si="1996"/>
        <v>#VALUE!</v>
      </c>
      <c r="CN482" s="246" t="e">
        <f t="shared" si="1997"/>
        <v>#VALUE!</v>
      </c>
      <c r="CO482" s="263" t="str">
        <f t="shared" si="1998"/>
        <v>2023PEC AI 288</v>
      </c>
      <c r="CP482" s="246" t="e">
        <f t="shared" si="1999"/>
        <v>#VALUE!</v>
      </c>
      <c r="CQ482" s="211"/>
      <c r="CR482" s="246">
        <f t="shared" si="2000"/>
        <v>20</v>
      </c>
      <c r="CS482" s="246" t="e">
        <f t="shared" si="2001"/>
        <v>#VALUE!</v>
      </c>
      <c r="CT482" s="246" t="e">
        <f t="shared" si="2002"/>
        <v>#VALUE!</v>
      </c>
      <c r="CU482" s="246" t="e">
        <f t="shared" si="2003"/>
        <v>#VALUE!</v>
      </c>
      <c r="CV482" s="246" t="e">
        <f t="shared" si="2004"/>
        <v>#VALUE!</v>
      </c>
      <c r="CW482" s="246" t="e">
        <f t="shared" si="2005"/>
        <v>#VALUE!</v>
      </c>
      <c r="CX482" s="246" t="e">
        <f t="shared" si="2006"/>
        <v>#VALUE!</v>
      </c>
      <c r="CY482" s="246" t="e">
        <f t="shared" si="2007"/>
        <v>#VALUE!</v>
      </c>
      <c r="CZ482" s="246" t="e">
        <f t="shared" si="2008"/>
        <v>#VALUE!</v>
      </c>
      <c r="DA482" s="246" t="e">
        <f t="shared" si="2009"/>
        <v>#VALUE!</v>
      </c>
      <c r="DB482" s="246" t="e">
        <f t="shared" si="2010"/>
        <v>#VALUE!</v>
      </c>
      <c r="DC482" s="246" t="e">
        <f t="shared" si="2011"/>
        <v>#VALUE!</v>
      </c>
      <c r="DD482" s="246" t="e">
        <f t="shared" si="2012"/>
        <v>#VALUE!</v>
      </c>
      <c r="DE482" s="212"/>
      <c r="DF482" s="212" t="e">
        <f t="shared" si="2013"/>
        <v>#VALUE!</v>
      </c>
      <c r="DG482" s="212"/>
      <c r="DH482" s="212"/>
      <c r="DI482" s="212"/>
      <c r="DJ482" s="212"/>
      <c r="DK482" s="212"/>
      <c r="DL482" s="212"/>
      <c r="DM482" s="212"/>
      <c r="DN482" s="212"/>
      <c r="DO482" s="212"/>
      <c r="DP482" s="212"/>
      <c r="DQ482" s="212"/>
      <c r="DR482" s="264">
        <f t="shared" si="2014"/>
        <v>63</v>
      </c>
      <c r="DS482" s="241">
        <f t="shared" si="2015"/>
        <v>13</v>
      </c>
      <c r="DT482" s="212">
        <f t="shared" si="2016"/>
        <v>9</v>
      </c>
      <c r="DU482" s="212">
        <f t="shared" si="2017"/>
        <v>9</v>
      </c>
      <c r="DV482" s="212">
        <f t="shared" si="2018"/>
        <v>9</v>
      </c>
      <c r="DW482" s="212">
        <f t="shared" si="2019"/>
        <v>9</v>
      </c>
      <c r="DX482" s="264">
        <f t="shared" si="2020"/>
        <v>5</v>
      </c>
      <c r="DY482" s="265">
        <f t="shared" si="2021"/>
        <v>9</v>
      </c>
      <c r="DZ482" s="212">
        <f t="shared" si="2022"/>
        <v>63</v>
      </c>
      <c r="EA482" s="212">
        <f t="shared" si="2023"/>
        <v>13</v>
      </c>
      <c r="EB482" s="212">
        <f t="shared" si="2024"/>
        <v>0</v>
      </c>
      <c r="EC482" s="212">
        <f t="shared" ref="EC482:ED482" si="3532">IF(ISEVEN($B482),DT482,0)</f>
        <v>9</v>
      </c>
      <c r="ED482" s="212">
        <f t="shared" si="3532"/>
        <v>9</v>
      </c>
      <c r="EE482" s="212">
        <f t="shared" ref="EE482:EF482" si="3533">IF(ISODD($B482),DU482,0)</f>
        <v>0</v>
      </c>
      <c r="EF482" s="212">
        <f t="shared" si="3533"/>
        <v>0</v>
      </c>
      <c r="EG482" s="212">
        <f t="shared" si="2027"/>
        <v>9</v>
      </c>
      <c r="EH482" s="212">
        <f t="shared" si="2028"/>
        <v>0</v>
      </c>
      <c r="EI482" s="212">
        <f t="shared" ref="EI482:EJ482" si="3534">IF(ISEVEN($B482),DW482,0)</f>
        <v>9</v>
      </c>
      <c r="EJ482" s="264">
        <f t="shared" si="3534"/>
        <v>5</v>
      </c>
      <c r="EK482" s="212">
        <f t="shared" ref="EK482:EL482" si="3535">IF(ISODD($B482),DX482,0)</f>
        <v>0</v>
      </c>
      <c r="EL482" s="212">
        <f t="shared" si="3535"/>
        <v>0</v>
      </c>
      <c r="EM482" s="212">
        <f t="shared" si="2031"/>
        <v>9</v>
      </c>
      <c r="EN482" s="212"/>
      <c r="EO482" s="212"/>
      <c r="EP482" s="241">
        <f t="shared" si="2032"/>
        <v>13</v>
      </c>
      <c r="EQ482" s="212">
        <f t="shared" si="2033"/>
        <v>11</v>
      </c>
      <c r="ER482" s="212">
        <f t="shared" si="2034"/>
        <v>11</v>
      </c>
      <c r="ES482" s="212">
        <f t="shared" si="2035"/>
        <v>11</v>
      </c>
      <c r="ET482" s="264">
        <f t="shared" si="2036"/>
        <v>7</v>
      </c>
      <c r="EU482" s="212">
        <f t="shared" si="2037"/>
        <v>10</v>
      </c>
      <c r="EV482" s="212"/>
      <c r="EW482" s="212">
        <f t="shared" si="2038"/>
        <v>63</v>
      </c>
      <c r="EX482" s="212">
        <f t="shared" si="2039"/>
        <v>13</v>
      </c>
      <c r="EY482" s="212">
        <f t="shared" si="2040"/>
        <v>0</v>
      </c>
      <c r="EZ482" s="212">
        <f t="shared" ref="EZ482:FA482" si="3536">IF(ISEVEN($B482),EQ482,0)</f>
        <v>11</v>
      </c>
      <c r="FA482" s="212">
        <f t="shared" si="3536"/>
        <v>11</v>
      </c>
      <c r="FB482" s="212">
        <f t="shared" ref="FB482:FC482" si="3537">IF(ISODD($B482),ER482,0)</f>
        <v>0</v>
      </c>
      <c r="FC482" s="212">
        <f t="shared" si="3537"/>
        <v>0</v>
      </c>
      <c r="FD482" s="212">
        <f t="shared" si="2043"/>
        <v>11</v>
      </c>
      <c r="FE482" s="212">
        <f t="shared" si="2044"/>
        <v>0</v>
      </c>
      <c r="FF482" s="264">
        <f t="shared" ref="FF482:FG482" si="3538">IF(ISEVEN($B482),ET482,0)</f>
        <v>7</v>
      </c>
      <c r="FG482" s="212">
        <f t="shared" si="3538"/>
        <v>10</v>
      </c>
      <c r="FH482" s="212">
        <f t="shared" si="2046"/>
        <v>0</v>
      </c>
      <c r="FI482" s="212">
        <v>0</v>
      </c>
      <c r="FJ482" s="212">
        <v>0</v>
      </c>
      <c r="FK482" s="212"/>
      <c r="FL482" s="212"/>
      <c r="FM482" s="262">
        <v>63</v>
      </c>
    </row>
    <row r="483" spans="1:169" ht="15.75" customHeight="1" x14ac:dyDescent="0.2">
      <c r="A483" s="247">
        <v>480</v>
      </c>
      <c r="B483" s="248">
        <v>213423243483</v>
      </c>
      <c r="C483" s="249" t="s">
        <v>527</v>
      </c>
      <c r="D483" s="250"/>
      <c r="E483" s="251" t="s">
        <v>528</v>
      </c>
      <c r="F483" s="252">
        <f t="shared" si="1913"/>
        <v>2</v>
      </c>
      <c r="G483" s="252">
        <f t="shared" si="1914"/>
        <v>2</v>
      </c>
      <c r="H483" s="252">
        <f t="shared" si="1915"/>
        <v>2</v>
      </c>
      <c r="I483" s="252">
        <f t="shared" si="1916"/>
        <v>2</v>
      </c>
      <c r="J483" s="252">
        <f t="shared" si="1917"/>
        <v>2</v>
      </c>
      <c r="K483" s="252">
        <f t="shared" si="1918"/>
        <v>2</v>
      </c>
      <c r="L483" s="252">
        <f t="shared" si="1919"/>
        <v>2</v>
      </c>
      <c r="M483" s="252">
        <f t="shared" si="1920"/>
        <v>2</v>
      </c>
      <c r="N483" s="252">
        <f t="shared" si="1921"/>
        <v>0</v>
      </c>
      <c r="O483" s="253">
        <f t="shared" si="1922"/>
        <v>0</v>
      </c>
      <c r="P483" s="252">
        <f t="shared" si="1923"/>
        <v>12</v>
      </c>
      <c r="Q483" s="252">
        <f t="shared" si="1924"/>
        <v>0</v>
      </c>
      <c r="R483" s="252">
        <f t="shared" si="1925"/>
        <v>0</v>
      </c>
      <c r="S483" s="254">
        <f t="shared" si="1926"/>
        <v>0</v>
      </c>
      <c r="T483" s="255">
        <f t="shared" si="1927"/>
        <v>3</v>
      </c>
      <c r="U483" s="252">
        <f t="shared" si="1928"/>
        <v>0</v>
      </c>
      <c r="V483" s="252">
        <f t="shared" si="1929"/>
        <v>0</v>
      </c>
      <c r="W483" s="252">
        <f t="shared" si="1930"/>
        <v>0</v>
      </c>
      <c r="X483" s="254">
        <f t="shared" si="1931"/>
        <v>0</v>
      </c>
      <c r="Y483" s="256">
        <f t="shared" si="1932"/>
        <v>4</v>
      </c>
      <c r="Z483" s="252">
        <f t="shared" si="1933"/>
        <v>0</v>
      </c>
      <c r="AA483" s="252">
        <f t="shared" si="1934"/>
        <v>0</v>
      </c>
      <c r="AB483" s="252">
        <f t="shared" si="1935"/>
        <v>0</v>
      </c>
      <c r="AC483" s="254">
        <f t="shared" si="1936"/>
        <v>0</v>
      </c>
      <c r="AD483" s="255">
        <f t="shared" si="1937"/>
        <v>4</v>
      </c>
      <c r="AE483" s="252">
        <f t="shared" si="1938"/>
        <v>12</v>
      </c>
      <c r="AF483" s="252">
        <f t="shared" si="1939"/>
        <v>0</v>
      </c>
      <c r="AG483" s="252">
        <f t="shared" si="1940"/>
        <v>0</v>
      </c>
      <c r="AH483" s="254">
        <f t="shared" si="1941"/>
        <v>0</v>
      </c>
      <c r="AI483" s="257">
        <f t="shared" si="1942"/>
        <v>3</v>
      </c>
      <c r="AJ483" s="252">
        <f t="shared" si="1943"/>
        <v>10</v>
      </c>
      <c r="AK483" s="252">
        <f t="shared" si="1944"/>
        <v>0</v>
      </c>
      <c r="AL483" s="252">
        <f t="shared" si="1945"/>
        <v>0</v>
      </c>
      <c r="AM483" s="254">
        <f t="shared" si="1946"/>
        <v>0</v>
      </c>
      <c r="AN483" s="257">
        <f t="shared" si="1947"/>
        <v>3</v>
      </c>
      <c r="AO483" s="252">
        <f t="shared" si="1948"/>
        <v>0</v>
      </c>
      <c r="AP483" s="252">
        <f t="shared" si="1949"/>
        <v>0</v>
      </c>
      <c r="AQ483" s="252">
        <f t="shared" si="1950"/>
        <v>0</v>
      </c>
      <c r="AR483" s="254">
        <f t="shared" si="1951"/>
        <v>0</v>
      </c>
      <c r="AS483" s="257">
        <f t="shared" si="1952"/>
        <v>4</v>
      </c>
      <c r="AT483" s="252">
        <f t="shared" si="1953"/>
        <v>12</v>
      </c>
      <c r="AU483" s="252">
        <f t="shared" si="1954"/>
        <v>0</v>
      </c>
      <c r="AV483" s="252">
        <f t="shared" si="1955"/>
        <v>0</v>
      </c>
      <c r="AW483" s="254">
        <f t="shared" si="1956"/>
        <v>0</v>
      </c>
      <c r="AX483" s="258">
        <f t="shared" si="1957"/>
        <v>3</v>
      </c>
      <c r="AY483" s="252">
        <f t="shared" si="1958"/>
        <v>0</v>
      </c>
      <c r="AZ483" s="252">
        <f t="shared" si="1959"/>
        <v>0</v>
      </c>
      <c r="BA483" s="252">
        <f t="shared" si="1960"/>
        <v>0</v>
      </c>
      <c r="BB483" s="254">
        <f t="shared" si="1961"/>
        <v>0</v>
      </c>
      <c r="BC483" s="257">
        <f t="shared" si="1962"/>
        <v>4</v>
      </c>
      <c r="BD483" s="252">
        <f t="shared" si="1963"/>
        <v>0</v>
      </c>
      <c r="BE483" s="252">
        <f t="shared" si="1964"/>
        <v>0</v>
      </c>
      <c r="BF483" s="252">
        <f t="shared" si="1965"/>
        <v>0</v>
      </c>
      <c r="BG483" s="254">
        <f t="shared" si="1966"/>
        <v>0</v>
      </c>
      <c r="BH483" s="257">
        <f t="shared" si="1967"/>
        <v>4</v>
      </c>
      <c r="BI483" s="259">
        <f t="shared" si="1968"/>
        <v>6</v>
      </c>
      <c r="BJ483" s="252">
        <f t="shared" si="1969"/>
        <v>0</v>
      </c>
      <c r="BK483" s="252">
        <f t="shared" si="1970"/>
        <v>0</v>
      </c>
      <c r="BL483" s="254">
        <f t="shared" si="1971"/>
        <v>0</v>
      </c>
      <c r="BM483" s="260">
        <f t="shared" si="1972"/>
        <v>3</v>
      </c>
      <c r="BN483" s="252">
        <f t="shared" si="1973"/>
        <v>12</v>
      </c>
      <c r="BO483" s="252">
        <f t="shared" si="1974"/>
        <v>0</v>
      </c>
      <c r="BP483" s="252">
        <f t="shared" si="1975"/>
        <v>0</v>
      </c>
      <c r="BQ483" s="254">
        <f t="shared" si="1976"/>
        <v>0</v>
      </c>
      <c r="BR483" s="261">
        <f t="shared" si="1977"/>
        <v>3</v>
      </c>
      <c r="BS483" s="252">
        <f t="shared" si="1978"/>
        <v>0</v>
      </c>
      <c r="BT483" s="252">
        <f t="shared" si="1979"/>
        <v>0</v>
      </c>
      <c r="BU483" s="252">
        <f t="shared" si="1980"/>
        <v>0</v>
      </c>
      <c r="BV483" s="254">
        <f t="shared" si="1981"/>
        <v>0</v>
      </c>
      <c r="BW483" s="261">
        <f t="shared" si="1982"/>
        <v>4</v>
      </c>
      <c r="BX483" s="262">
        <v>80</v>
      </c>
      <c r="BY483" s="262">
        <v>80</v>
      </c>
      <c r="BZ483" s="246" t="e">
        <f t="shared" si="1983"/>
        <v>#VALUE!</v>
      </c>
      <c r="CA483" s="246">
        <f t="shared" si="1984"/>
        <v>14</v>
      </c>
      <c r="CB483" s="246" t="e">
        <f t="shared" si="1985"/>
        <v>#VALUE!</v>
      </c>
      <c r="CC483" s="246" t="e">
        <f t="shared" si="1986"/>
        <v>#VALUE!</v>
      </c>
      <c r="CD483" s="246" t="e">
        <f t="shared" si="1987"/>
        <v>#VALUE!</v>
      </c>
      <c r="CE483" s="246" t="e">
        <f t="shared" si="1988"/>
        <v>#VALUE!</v>
      </c>
      <c r="CF483" s="246" t="e">
        <f t="shared" si="1989"/>
        <v>#VALUE!</v>
      </c>
      <c r="CG483" s="246" t="e">
        <f t="shared" si="1990"/>
        <v>#VALUE!</v>
      </c>
      <c r="CH483" s="246" t="e">
        <f t="shared" si="1991"/>
        <v>#VALUE!</v>
      </c>
      <c r="CI483" s="246" t="e">
        <f t="shared" si="1992"/>
        <v>#VALUE!</v>
      </c>
      <c r="CJ483" s="246" t="e">
        <f t="shared" si="1993"/>
        <v>#VALUE!</v>
      </c>
      <c r="CK483" s="246" t="e">
        <f t="shared" si="1994"/>
        <v>#VALUE!</v>
      </c>
      <c r="CL483" s="246" t="e">
        <f t="shared" si="1995"/>
        <v>#VALUE!</v>
      </c>
      <c r="CM483" s="246" t="e">
        <f t="shared" si="1996"/>
        <v>#VALUE!</v>
      </c>
      <c r="CN483" s="246" t="e">
        <f t="shared" si="1997"/>
        <v>#VALUE!</v>
      </c>
      <c r="CO483" s="263" t="str">
        <f t="shared" si="1998"/>
        <v>2023PEC AI 324</v>
      </c>
      <c r="CP483" s="246" t="e">
        <f t="shared" si="1999"/>
        <v>#VALUE!</v>
      </c>
      <c r="CQ483" s="211"/>
      <c r="CR483" s="246">
        <f t="shared" si="2000"/>
        <v>13</v>
      </c>
      <c r="CS483" s="246" t="e">
        <f t="shared" si="2001"/>
        <v>#VALUE!</v>
      </c>
      <c r="CT483" s="246" t="e">
        <f t="shared" si="2002"/>
        <v>#VALUE!</v>
      </c>
      <c r="CU483" s="246" t="e">
        <f t="shared" si="2003"/>
        <v>#VALUE!</v>
      </c>
      <c r="CV483" s="246" t="e">
        <f t="shared" si="2004"/>
        <v>#VALUE!</v>
      </c>
      <c r="CW483" s="246" t="e">
        <f t="shared" si="2005"/>
        <v>#VALUE!</v>
      </c>
      <c r="CX483" s="246" t="e">
        <f t="shared" si="2006"/>
        <v>#VALUE!</v>
      </c>
      <c r="CY483" s="246" t="e">
        <f t="shared" si="2007"/>
        <v>#VALUE!</v>
      </c>
      <c r="CZ483" s="246" t="e">
        <f t="shared" si="2008"/>
        <v>#VALUE!</v>
      </c>
      <c r="DA483" s="246" t="e">
        <f t="shared" si="2009"/>
        <v>#VALUE!</v>
      </c>
      <c r="DB483" s="246" t="e">
        <f t="shared" si="2010"/>
        <v>#VALUE!</v>
      </c>
      <c r="DC483" s="246" t="e">
        <f t="shared" si="2011"/>
        <v>#VALUE!</v>
      </c>
      <c r="DD483" s="246" t="e">
        <f t="shared" si="2012"/>
        <v>#VALUE!</v>
      </c>
      <c r="DE483" s="212"/>
      <c r="DF483" s="212" t="e">
        <f t="shared" si="2013"/>
        <v>#VALUE!</v>
      </c>
      <c r="DG483" s="212"/>
      <c r="DH483" s="212"/>
      <c r="DI483" s="212"/>
      <c r="DJ483" s="212"/>
      <c r="DK483" s="212"/>
      <c r="DL483" s="212"/>
      <c r="DM483" s="212"/>
      <c r="DN483" s="212"/>
      <c r="DO483" s="212"/>
      <c r="DP483" s="212"/>
      <c r="DQ483" s="212"/>
      <c r="DR483" s="264">
        <f t="shared" si="2014"/>
        <v>80</v>
      </c>
      <c r="DS483" s="241">
        <f t="shared" si="2015"/>
        <v>16</v>
      </c>
      <c r="DT483" s="212">
        <f t="shared" si="2016"/>
        <v>12</v>
      </c>
      <c r="DU483" s="212">
        <f t="shared" si="2017"/>
        <v>12</v>
      </c>
      <c r="DV483" s="212">
        <f t="shared" si="2018"/>
        <v>10</v>
      </c>
      <c r="DW483" s="212">
        <f t="shared" si="2019"/>
        <v>12</v>
      </c>
      <c r="DX483" s="264">
        <f t="shared" si="2020"/>
        <v>6</v>
      </c>
      <c r="DY483" s="265">
        <f t="shared" si="2021"/>
        <v>12</v>
      </c>
      <c r="DZ483" s="212">
        <f t="shared" si="2022"/>
        <v>80</v>
      </c>
      <c r="EA483" s="212">
        <f t="shared" si="2023"/>
        <v>16</v>
      </c>
      <c r="EB483" s="212">
        <f t="shared" si="2024"/>
        <v>12</v>
      </c>
      <c r="EC483" s="212">
        <f t="shared" ref="EC483:ED483" si="3539">IF(ISEVEN($B483),DT483,0)</f>
        <v>0</v>
      </c>
      <c r="ED483" s="212">
        <f t="shared" si="3539"/>
        <v>0</v>
      </c>
      <c r="EE483" s="212">
        <f t="shared" ref="EE483:EF483" si="3540">IF(ISODD($B483),DU483,0)</f>
        <v>12</v>
      </c>
      <c r="EF483" s="212">
        <f t="shared" si="3540"/>
        <v>10</v>
      </c>
      <c r="EG483" s="212">
        <f t="shared" si="2027"/>
        <v>0</v>
      </c>
      <c r="EH483" s="212">
        <f t="shared" si="2028"/>
        <v>12</v>
      </c>
      <c r="EI483" s="212">
        <f t="shared" ref="EI483:EJ483" si="3541">IF(ISEVEN($B483),DW483,0)</f>
        <v>0</v>
      </c>
      <c r="EJ483" s="212">
        <f t="shared" si="3541"/>
        <v>0</v>
      </c>
      <c r="EK483" s="264">
        <f t="shared" ref="EK483:EL483" si="3542">IF(ISODD($B483),DX483,0)</f>
        <v>6</v>
      </c>
      <c r="EL483" s="212">
        <f t="shared" si="3542"/>
        <v>12</v>
      </c>
      <c r="EM483" s="212">
        <f t="shared" si="2031"/>
        <v>0</v>
      </c>
      <c r="EN483" s="212"/>
      <c r="EO483" s="212"/>
      <c r="EP483" s="241">
        <f t="shared" si="2032"/>
        <v>16</v>
      </c>
      <c r="EQ483" s="212">
        <f t="shared" si="2033"/>
        <v>14</v>
      </c>
      <c r="ER483" s="212">
        <f t="shared" si="2034"/>
        <v>14</v>
      </c>
      <c r="ES483" s="212">
        <f t="shared" si="2035"/>
        <v>12</v>
      </c>
      <c r="ET483" s="264">
        <f t="shared" si="2036"/>
        <v>11</v>
      </c>
      <c r="EU483" s="212">
        <f t="shared" si="2037"/>
        <v>13</v>
      </c>
      <c r="EV483" s="212"/>
      <c r="EW483" s="212">
        <f t="shared" si="2038"/>
        <v>80</v>
      </c>
      <c r="EX483" s="212">
        <f t="shared" si="2039"/>
        <v>16</v>
      </c>
      <c r="EY483" s="212">
        <f t="shared" si="2040"/>
        <v>14</v>
      </c>
      <c r="EZ483" s="212">
        <f t="shared" ref="EZ483:FA483" si="3543">IF(ISEVEN($B483),EQ483,0)</f>
        <v>0</v>
      </c>
      <c r="FA483" s="212">
        <f t="shared" si="3543"/>
        <v>0</v>
      </c>
      <c r="FB483" s="212">
        <f t="shared" ref="FB483:FC483" si="3544">IF(ISODD($B483),ER483,0)</f>
        <v>14</v>
      </c>
      <c r="FC483" s="212">
        <f t="shared" si="3544"/>
        <v>12</v>
      </c>
      <c r="FD483" s="212">
        <f t="shared" si="2043"/>
        <v>0</v>
      </c>
      <c r="FE483" s="264">
        <f t="shared" si="2044"/>
        <v>11</v>
      </c>
      <c r="FF483" s="212">
        <f t="shared" ref="FF483:FG483" si="3545">IF(ISEVEN($B483),ET483,0)</f>
        <v>0</v>
      </c>
      <c r="FG483" s="212">
        <f t="shared" si="3545"/>
        <v>0</v>
      </c>
      <c r="FH483" s="212">
        <f t="shared" si="2046"/>
        <v>13</v>
      </c>
      <c r="FI483" s="212">
        <v>0</v>
      </c>
      <c r="FJ483" s="212">
        <v>0</v>
      </c>
      <c r="FK483" s="212"/>
      <c r="FL483" s="212"/>
      <c r="FM483" s="262">
        <v>80</v>
      </c>
    </row>
    <row r="484" spans="1:169" ht="15.75" customHeight="1" x14ac:dyDescent="0.2">
      <c r="A484" s="268">
        <v>481</v>
      </c>
      <c r="B484" s="248">
        <v>213423243484</v>
      </c>
      <c r="C484" s="249" t="s">
        <v>529</v>
      </c>
      <c r="D484" s="250"/>
      <c r="E484" s="251" t="s">
        <v>530</v>
      </c>
      <c r="F484" s="252">
        <f t="shared" si="1913"/>
        <v>2</v>
      </c>
      <c r="G484" s="252">
        <f t="shared" si="1914"/>
        <v>2</v>
      </c>
      <c r="H484" s="252">
        <f t="shared" si="1915"/>
        <v>2</v>
      </c>
      <c r="I484" s="252">
        <f t="shared" si="1916"/>
        <v>2</v>
      </c>
      <c r="J484" s="252">
        <f t="shared" si="1917"/>
        <v>2</v>
      </c>
      <c r="K484" s="252">
        <f t="shared" si="1918"/>
        <v>2</v>
      </c>
      <c r="L484" s="252">
        <f t="shared" si="1919"/>
        <v>0</v>
      </c>
      <c r="M484" s="252">
        <f t="shared" si="1920"/>
        <v>0</v>
      </c>
      <c r="N484" s="252">
        <f t="shared" si="1921"/>
        <v>0</v>
      </c>
      <c r="O484" s="253">
        <f t="shared" si="1922"/>
        <v>0</v>
      </c>
      <c r="P484" s="252">
        <f t="shared" si="1923"/>
        <v>0</v>
      </c>
      <c r="Q484" s="252">
        <f t="shared" si="1924"/>
        <v>0</v>
      </c>
      <c r="R484" s="252">
        <f t="shared" si="1925"/>
        <v>0</v>
      </c>
      <c r="S484" s="254">
        <f t="shared" si="1926"/>
        <v>0</v>
      </c>
      <c r="T484" s="255">
        <f t="shared" si="1927"/>
        <v>4</v>
      </c>
      <c r="U484" s="252">
        <f t="shared" si="1928"/>
        <v>8</v>
      </c>
      <c r="V484" s="252">
        <f t="shared" si="1929"/>
        <v>0</v>
      </c>
      <c r="W484" s="252">
        <f t="shared" si="1930"/>
        <v>0</v>
      </c>
      <c r="X484" s="254">
        <f t="shared" si="1931"/>
        <v>0</v>
      </c>
      <c r="Y484" s="256">
        <f t="shared" si="1932"/>
        <v>3</v>
      </c>
      <c r="Z484" s="252">
        <f t="shared" si="1933"/>
        <v>9</v>
      </c>
      <c r="AA484" s="252">
        <f t="shared" si="1934"/>
        <v>0</v>
      </c>
      <c r="AB484" s="252">
        <f t="shared" si="1935"/>
        <v>0</v>
      </c>
      <c r="AC484" s="254">
        <f t="shared" si="1936"/>
        <v>0</v>
      </c>
      <c r="AD484" s="255">
        <f t="shared" si="1937"/>
        <v>3</v>
      </c>
      <c r="AE484" s="252">
        <f t="shared" si="1938"/>
        <v>0</v>
      </c>
      <c r="AF484" s="252">
        <f t="shared" si="1939"/>
        <v>0</v>
      </c>
      <c r="AG484" s="252">
        <f t="shared" si="1940"/>
        <v>0</v>
      </c>
      <c r="AH484" s="254">
        <f t="shared" si="1941"/>
        <v>0</v>
      </c>
      <c r="AI484" s="257">
        <f t="shared" si="1942"/>
        <v>4</v>
      </c>
      <c r="AJ484" s="252">
        <f t="shared" si="1943"/>
        <v>0</v>
      </c>
      <c r="AK484" s="252">
        <f t="shared" si="1944"/>
        <v>0</v>
      </c>
      <c r="AL484" s="252">
        <f t="shared" si="1945"/>
        <v>0</v>
      </c>
      <c r="AM484" s="254">
        <f t="shared" si="1946"/>
        <v>0</v>
      </c>
      <c r="AN484" s="257">
        <f t="shared" si="1947"/>
        <v>4</v>
      </c>
      <c r="AO484" s="252">
        <f t="shared" si="1948"/>
        <v>9</v>
      </c>
      <c r="AP484" s="252">
        <f t="shared" si="1949"/>
        <v>0</v>
      </c>
      <c r="AQ484" s="252">
        <f t="shared" si="1950"/>
        <v>0</v>
      </c>
      <c r="AR484" s="254">
        <f t="shared" si="1951"/>
        <v>0</v>
      </c>
      <c r="AS484" s="257">
        <f t="shared" si="1952"/>
        <v>3</v>
      </c>
      <c r="AT484" s="252">
        <f t="shared" si="1953"/>
        <v>0</v>
      </c>
      <c r="AU484" s="252">
        <f t="shared" si="1954"/>
        <v>0</v>
      </c>
      <c r="AV484" s="252">
        <f t="shared" si="1955"/>
        <v>0</v>
      </c>
      <c r="AW484" s="254">
        <f t="shared" si="1956"/>
        <v>0</v>
      </c>
      <c r="AX484" s="258">
        <f t="shared" si="1957"/>
        <v>4</v>
      </c>
      <c r="AY484" s="252">
        <f t="shared" si="1958"/>
        <v>9</v>
      </c>
      <c r="AZ484" s="252">
        <f t="shared" si="1959"/>
        <v>0</v>
      </c>
      <c r="BA484" s="252">
        <f t="shared" si="1960"/>
        <v>0</v>
      </c>
      <c r="BB484" s="254">
        <f t="shared" si="1961"/>
        <v>0</v>
      </c>
      <c r="BC484" s="257">
        <f t="shared" si="1962"/>
        <v>3</v>
      </c>
      <c r="BD484" s="259">
        <f t="shared" si="1963"/>
        <v>2</v>
      </c>
      <c r="BE484" s="252">
        <f t="shared" si="1964"/>
        <v>0</v>
      </c>
      <c r="BF484" s="252">
        <f t="shared" si="1965"/>
        <v>0</v>
      </c>
      <c r="BG484" s="254">
        <f t="shared" si="1966"/>
        <v>0</v>
      </c>
      <c r="BH484" s="257">
        <f t="shared" si="1967"/>
        <v>3</v>
      </c>
      <c r="BI484" s="252">
        <f t="shared" si="1968"/>
        <v>0</v>
      </c>
      <c r="BJ484" s="252">
        <f t="shared" si="1969"/>
        <v>0</v>
      </c>
      <c r="BK484" s="252">
        <f t="shared" si="1970"/>
        <v>0</v>
      </c>
      <c r="BL484" s="254">
        <f t="shared" si="1971"/>
        <v>0</v>
      </c>
      <c r="BM484" s="260">
        <f t="shared" si="1972"/>
        <v>4</v>
      </c>
      <c r="BN484" s="252">
        <f t="shared" si="1973"/>
        <v>0</v>
      </c>
      <c r="BO484" s="252">
        <f t="shared" si="1974"/>
        <v>0</v>
      </c>
      <c r="BP484" s="252">
        <f t="shared" si="1975"/>
        <v>0</v>
      </c>
      <c r="BQ484" s="254">
        <f t="shared" si="1976"/>
        <v>0</v>
      </c>
      <c r="BR484" s="261">
        <f t="shared" si="1977"/>
        <v>4</v>
      </c>
      <c r="BS484" s="252">
        <f t="shared" si="1978"/>
        <v>9</v>
      </c>
      <c r="BT484" s="252">
        <f t="shared" si="1979"/>
        <v>0</v>
      </c>
      <c r="BU484" s="252">
        <f t="shared" si="1980"/>
        <v>0</v>
      </c>
      <c r="BV484" s="254">
        <f t="shared" si="1981"/>
        <v>0</v>
      </c>
      <c r="BW484" s="261">
        <f t="shared" si="1982"/>
        <v>3</v>
      </c>
      <c r="BX484" s="262">
        <v>58</v>
      </c>
      <c r="BY484" s="262">
        <v>58</v>
      </c>
      <c r="BZ484" s="246" t="e">
        <f t="shared" si="1983"/>
        <v>#VALUE!</v>
      </c>
      <c r="CA484" s="246">
        <f t="shared" si="1984"/>
        <v>20</v>
      </c>
      <c r="CB484" s="246" t="e">
        <f t="shared" si="1985"/>
        <v>#VALUE!</v>
      </c>
      <c r="CC484" s="246" t="e">
        <f t="shared" si="1986"/>
        <v>#VALUE!</v>
      </c>
      <c r="CD484" s="246" t="e">
        <f t="shared" si="1987"/>
        <v>#VALUE!</v>
      </c>
      <c r="CE484" s="246" t="e">
        <f t="shared" si="1988"/>
        <v>#VALUE!</v>
      </c>
      <c r="CF484" s="246" t="e">
        <f t="shared" si="1989"/>
        <v>#VALUE!</v>
      </c>
      <c r="CG484" s="246" t="e">
        <f t="shared" si="1990"/>
        <v>#VALUE!</v>
      </c>
      <c r="CH484" s="246" t="e">
        <f t="shared" si="1991"/>
        <v>#VALUE!</v>
      </c>
      <c r="CI484" s="246" t="e">
        <f t="shared" si="1992"/>
        <v>#VALUE!</v>
      </c>
      <c r="CJ484" s="246" t="e">
        <f t="shared" si="1993"/>
        <v>#VALUE!</v>
      </c>
      <c r="CK484" s="246" t="e">
        <f t="shared" si="1994"/>
        <v>#VALUE!</v>
      </c>
      <c r="CL484" s="246" t="e">
        <f t="shared" si="1995"/>
        <v>#VALUE!</v>
      </c>
      <c r="CM484" s="246" t="e">
        <f t="shared" si="1996"/>
        <v>#VALUE!</v>
      </c>
      <c r="CN484" s="246" t="e">
        <f t="shared" si="1997"/>
        <v>#VALUE!</v>
      </c>
      <c r="CO484" s="263" t="str">
        <f t="shared" si="1998"/>
        <v>2023PEC AI 325</v>
      </c>
      <c r="CP484" s="246" t="e">
        <f t="shared" si="1999"/>
        <v>#VALUE!</v>
      </c>
      <c r="CQ484" s="211"/>
      <c r="CR484" s="246">
        <f t="shared" si="2000"/>
        <v>20</v>
      </c>
      <c r="CS484" s="246" t="e">
        <f t="shared" si="2001"/>
        <v>#VALUE!</v>
      </c>
      <c r="CT484" s="246" t="e">
        <f t="shared" si="2002"/>
        <v>#VALUE!</v>
      </c>
      <c r="CU484" s="246" t="e">
        <f t="shared" si="2003"/>
        <v>#VALUE!</v>
      </c>
      <c r="CV484" s="246" t="e">
        <f t="shared" si="2004"/>
        <v>#VALUE!</v>
      </c>
      <c r="CW484" s="246" t="e">
        <f t="shared" si="2005"/>
        <v>#VALUE!</v>
      </c>
      <c r="CX484" s="246" t="e">
        <f t="shared" si="2006"/>
        <v>#VALUE!</v>
      </c>
      <c r="CY484" s="246" t="e">
        <f t="shared" si="2007"/>
        <v>#VALUE!</v>
      </c>
      <c r="CZ484" s="246" t="e">
        <f t="shared" si="2008"/>
        <v>#VALUE!</v>
      </c>
      <c r="DA484" s="246" t="e">
        <f t="shared" si="2009"/>
        <v>#VALUE!</v>
      </c>
      <c r="DB484" s="246" t="e">
        <f t="shared" si="2010"/>
        <v>#VALUE!</v>
      </c>
      <c r="DC484" s="246" t="e">
        <f t="shared" si="2011"/>
        <v>#VALUE!</v>
      </c>
      <c r="DD484" s="246" t="e">
        <f t="shared" si="2012"/>
        <v>#VALUE!</v>
      </c>
      <c r="DE484" s="212"/>
      <c r="DF484" s="212" t="e">
        <f t="shared" si="2013"/>
        <v>#VALUE!</v>
      </c>
      <c r="DG484" s="212"/>
      <c r="DH484" s="212"/>
      <c r="DI484" s="212"/>
      <c r="DJ484" s="212"/>
      <c r="DK484" s="212"/>
      <c r="DL484" s="212"/>
      <c r="DM484" s="212"/>
      <c r="DN484" s="212"/>
      <c r="DO484" s="212"/>
      <c r="DP484" s="212"/>
      <c r="DQ484" s="212"/>
      <c r="DR484" s="264">
        <f t="shared" si="2014"/>
        <v>58</v>
      </c>
      <c r="DS484" s="241">
        <f t="shared" si="2015"/>
        <v>12</v>
      </c>
      <c r="DT484" s="212">
        <f t="shared" si="2016"/>
        <v>8</v>
      </c>
      <c r="DU484" s="212">
        <f t="shared" si="2017"/>
        <v>9</v>
      </c>
      <c r="DV484" s="212">
        <f t="shared" si="2018"/>
        <v>9</v>
      </c>
      <c r="DW484" s="212">
        <f t="shared" si="2019"/>
        <v>9</v>
      </c>
      <c r="DX484" s="264">
        <f t="shared" si="2020"/>
        <v>2</v>
      </c>
      <c r="DY484" s="265">
        <f t="shared" si="2021"/>
        <v>9</v>
      </c>
      <c r="DZ484" s="212">
        <f t="shared" si="2022"/>
        <v>58</v>
      </c>
      <c r="EA484" s="212">
        <f t="shared" si="2023"/>
        <v>12</v>
      </c>
      <c r="EB484" s="212">
        <f t="shared" si="2024"/>
        <v>0</v>
      </c>
      <c r="EC484" s="212">
        <f t="shared" ref="EC484:ED484" si="3546">IF(ISEVEN($B484),DT484,0)</f>
        <v>8</v>
      </c>
      <c r="ED484" s="212">
        <f t="shared" si="3546"/>
        <v>9</v>
      </c>
      <c r="EE484" s="212">
        <f t="shared" ref="EE484:EF484" si="3547">IF(ISODD($B484),DU484,0)</f>
        <v>0</v>
      </c>
      <c r="EF484" s="212">
        <f t="shared" si="3547"/>
        <v>0</v>
      </c>
      <c r="EG484" s="212">
        <f t="shared" si="2027"/>
        <v>9</v>
      </c>
      <c r="EH484" s="212">
        <f t="shared" si="2028"/>
        <v>0</v>
      </c>
      <c r="EI484" s="212">
        <f t="shared" ref="EI484:EJ484" si="3548">IF(ISEVEN($B484),DW484,0)</f>
        <v>9</v>
      </c>
      <c r="EJ484" s="264">
        <f t="shared" si="3548"/>
        <v>2</v>
      </c>
      <c r="EK484" s="212">
        <f t="shared" ref="EK484:EL484" si="3549">IF(ISODD($B484),DX484,0)</f>
        <v>0</v>
      </c>
      <c r="EL484" s="212">
        <f t="shared" si="3549"/>
        <v>0</v>
      </c>
      <c r="EM484" s="212">
        <f t="shared" si="2031"/>
        <v>9</v>
      </c>
      <c r="EN484" s="212"/>
      <c r="EO484" s="212"/>
      <c r="EP484" s="241">
        <f t="shared" si="2032"/>
        <v>12</v>
      </c>
      <c r="EQ484" s="212">
        <f t="shared" si="2033"/>
        <v>10</v>
      </c>
      <c r="ER484" s="212">
        <f t="shared" si="2034"/>
        <v>10</v>
      </c>
      <c r="ES484" s="212">
        <f t="shared" si="2035"/>
        <v>10</v>
      </c>
      <c r="ET484" s="264">
        <f t="shared" si="2036"/>
        <v>7</v>
      </c>
      <c r="EU484" s="212">
        <f t="shared" si="2037"/>
        <v>9</v>
      </c>
      <c r="EV484" s="212"/>
      <c r="EW484" s="212">
        <f t="shared" si="2038"/>
        <v>58</v>
      </c>
      <c r="EX484" s="212">
        <f t="shared" si="2039"/>
        <v>12</v>
      </c>
      <c r="EY484" s="212">
        <f t="shared" si="2040"/>
        <v>0</v>
      </c>
      <c r="EZ484" s="212">
        <f t="shared" ref="EZ484:FA484" si="3550">IF(ISEVEN($B484),EQ484,0)</f>
        <v>10</v>
      </c>
      <c r="FA484" s="212">
        <f t="shared" si="3550"/>
        <v>10</v>
      </c>
      <c r="FB484" s="212">
        <f t="shared" ref="FB484:FC484" si="3551">IF(ISODD($B484),ER484,0)</f>
        <v>0</v>
      </c>
      <c r="FC484" s="212">
        <f t="shared" si="3551"/>
        <v>0</v>
      </c>
      <c r="FD484" s="212">
        <f t="shared" si="2043"/>
        <v>10</v>
      </c>
      <c r="FE484" s="212">
        <f t="shared" si="2044"/>
        <v>0</v>
      </c>
      <c r="FF484" s="264">
        <f t="shared" ref="FF484:FG484" si="3552">IF(ISEVEN($B484),ET484,0)</f>
        <v>7</v>
      </c>
      <c r="FG484" s="212">
        <f t="shared" si="3552"/>
        <v>9</v>
      </c>
      <c r="FH484" s="212">
        <f t="shared" si="2046"/>
        <v>0</v>
      </c>
      <c r="FI484" s="212">
        <v>0</v>
      </c>
      <c r="FJ484" s="212">
        <v>0</v>
      </c>
      <c r="FK484" s="212"/>
      <c r="FL484" s="212"/>
      <c r="FM484" s="262">
        <v>58</v>
      </c>
    </row>
    <row r="485" spans="1:169" ht="15.75" customHeight="1" x14ac:dyDescent="0.2">
      <c r="A485" s="247">
        <v>482</v>
      </c>
      <c r="B485" s="248">
        <v>213423243485</v>
      </c>
      <c r="C485" s="249" t="s">
        <v>531</v>
      </c>
      <c r="D485" s="250"/>
      <c r="E485" s="251" t="s">
        <v>532</v>
      </c>
      <c r="F485" s="252">
        <f t="shared" si="1913"/>
        <v>2</v>
      </c>
      <c r="G485" s="252">
        <f t="shared" si="1914"/>
        <v>2</v>
      </c>
      <c r="H485" s="252">
        <f t="shared" si="1915"/>
        <v>2</v>
      </c>
      <c r="I485" s="252">
        <f t="shared" si="1916"/>
        <v>2</v>
      </c>
      <c r="J485" s="252">
        <f t="shared" si="1917"/>
        <v>2</v>
      </c>
      <c r="K485" s="252">
        <f t="shared" si="1918"/>
        <v>1</v>
      </c>
      <c r="L485" s="252">
        <f t="shared" si="1919"/>
        <v>0</v>
      </c>
      <c r="M485" s="252">
        <f t="shared" si="1920"/>
        <v>0</v>
      </c>
      <c r="N485" s="252">
        <f t="shared" si="1921"/>
        <v>0</v>
      </c>
      <c r="O485" s="253">
        <f t="shared" si="1922"/>
        <v>0</v>
      </c>
      <c r="P485" s="252">
        <f t="shared" si="1923"/>
        <v>8</v>
      </c>
      <c r="Q485" s="252">
        <f t="shared" si="1924"/>
        <v>0</v>
      </c>
      <c r="R485" s="252">
        <f t="shared" si="1925"/>
        <v>0</v>
      </c>
      <c r="S485" s="254">
        <f t="shared" si="1926"/>
        <v>0</v>
      </c>
      <c r="T485" s="255">
        <f t="shared" si="1927"/>
        <v>3</v>
      </c>
      <c r="U485" s="252">
        <f t="shared" si="1928"/>
        <v>0</v>
      </c>
      <c r="V485" s="252">
        <f t="shared" si="1929"/>
        <v>0</v>
      </c>
      <c r="W485" s="252">
        <f t="shared" si="1930"/>
        <v>0</v>
      </c>
      <c r="X485" s="254">
        <f t="shared" si="1931"/>
        <v>0</v>
      </c>
      <c r="Y485" s="256">
        <f t="shared" si="1932"/>
        <v>4</v>
      </c>
      <c r="Z485" s="252">
        <f t="shared" si="1933"/>
        <v>0</v>
      </c>
      <c r="AA485" s="252">
        <f t="shared" si="1934"/>
        <v>0</v>
      </c>
      <c r="AB485" s="252">
        <f t="shared" si="1935"/>
        <v>0</v>
      </c>
      <c r="AC485" s="254">
        <f t="shared" si="1936"/>
        <v>0</v>
      </c>
      <c r="AD485" s="255">
        <f t="shared" si="1937"/>
        <v>4</v>
      </c>
      <c r="AE485" s="252">
        <f t="shared" si="1938"/>
        <v>8</v>
      </c>
      <c r="AF485" s="252">
        <f t="shared" si="1939"/>
        <v>0</v>
      </c>
      <c r="AG485" s="252">
        <f t="shared" si="1940"/>
        <v>0</v>
      </c>
      <c r="AH485" s="254">
        <f t="shared" si="1941"/>
        <v>0</v>
      </c>
      <c r="AI485" s="257">
        <f t="shared" si="1942"/>
        <v>3</v>
      </c>
      <c r="AJ485" s="252">
        <f t="shared" si="1943"/>
        <v>7</v>
      </c>
      <c r="AK485" s="252">
        <f t="shared" si="1944"/>
        <v>0</v>
      </c>
      <c r="AL485" s="252">
        <f t="shared" si="1945"/>
        <v>0</v>
      </c>
      <c r="AM485" s="254">
        <f t="shared" si="1946"/>
        <v>0</v>
      </c>
      <c r="AN485" s="257">
        <f t="shared" si="1947"/>
        <v>3</v>
      </c>
      <c r="AO485" s="252">
        <f t="shared" si="1948"/>
        <v>0</v>
      </c>
      <c r="AP485" s="252">
        <f t="shared" si="1949"/>
        <v>0</v>
      </c>
      <c r="AQ485" s="252">
        <f t="shared" si="1950"/>
        <v>0</v>
      </c>
      <c r="AR485" s="254">
        <f t="shared" si="1951"/>
        <v>0</v>
      </c>
      <c r="AS485" s="257">
        <f t="shared" si="1952"/>
        <v>4</v>
      </c>
      <c r="AT485" s="252">
        <f t="shared" si="1953"/>
        <v>8</v>
      </c>
      <c r="AU485" s="252">
        <f t="shared" si="1954"/>
        <v>0</v>
      </c>
      <c r="AV485" s="252">
        <f t="shared" si="1955"/>
        <v>0</v>
      </c>
      <c r="AW485" s="254">
        <f t="shared" si="1956"/>
        <v>0</v>
      </c>
      <c r="AX485" s="258">
        <f t="shared" si="1957"/>
        <v>3</v>
      </c>
      <c r="AY485" s="252">
        <f t="shared" si="1958"/>
        <v>0</v>
      </c>
      <c r="AZ485" s="252">
        <f t="shared" si="1959"/>
        <v>0</v>
      </c>
      <c r="BA485" s="252">
        <f t="shared" si="1960"/>
        <v>0</v>
      </c>
      <c r="BB485" s="254">
        <f t="shared" si="1961"/>
        <v>0</v>
      </c>
      <c r="BC485" s="257">
        <f t="shared" si="1962"/>
        <v>4</v>
      </c>
      <c r="BD485" s="252">
        <f t="shared" si="1963"/>
        <v>0</v>
      </c>
      <c r="BE485" s="252">
        <f t="shared" si="1964"/>
        <v>0</v>
      </c>
      <c r="BF485" s="252">
        <f t="shared" si="1965"/>
        <v>0</v>
      </c>
      <c r="BG485" s="254">
        <f t="shared" si="1966"/>
        <v>0</v>
      </c>
      <c r="BH485" s="257">
        <f t="shared" si="1967"/>
        <v>4</v>
      </c>
      <c r="BI485" s="259">
        <f t="shared" si="1968"/>
        <v>6</v>
      </c>
      <c r="BJ485" s="252">
        <f t="shared" si="1969"/>
        <v>0</v>
      </c>
      <c r="BK485" s="252">
        <f t="shared" si="1970"/>
        <v>0</v>
      </c>
      <c r="BL485" s="254">
        <f t="shared" si="1971"/>
        <v>0</v>
      </c>
      <c r="BM485" s="260">
        <f t="shared" si="1972"/>
        <v>3</v>
      </c>
      <c r="BN485" s="252">
        <f t="shared" si="1973"/>
        <v>8</v>
      </c>
      <c r="BO485" s="252">
        <f t="shared" si="1974"/>
        <v>0</v>
      </c>
      <c r="BP485" s="252">
        <f t="shared" si="1975"/>
        <v>0</v>
      </c>
      <c r="BQ485" s="254">
        <f t="shared" si="1976"/>
        <v>0</v>
      </c>
      <c r="BR485" s="261">
        <f t="shared" si="1977"/>
        <v>3</v>
      </c>
      <c r="BS485" s="252">
        <f t="shared" si="1978"/>
        <v>0</v>
      </c>
      <c r="BT485" s="252">
        <f t="shared" si="1979"/>
        <v>0</v>
      </c>
      <c r="BU485" s="252">
        <f t="shared" si="1980"/>
        <v>0</v>
      </c>
      <c r="BV485" s="254">
        <f t="shared" si="1981"/>
        <v>0</v>
      </c>
      <c r="BW485" s="261">
        <f t="shared" si="1982"/>
        <v>4</v>
      </c>
      <c r="BX485" s="262">
        <v>56</v>
      </c>
      <c r="BY485" s="262">
        <v>56</v>
      </c>
      <c r="BZ485" s="246" t="e">
        <f t="shared" si="1983"/>
        <v>#VALUE!</v>
      </c>
      <c r="CA485" s="246">
        <f t="shared" si="1984"/>
        <v>20</v>
      </c>
      <c r="CB485" s="246" t="e">
        <f t="shared" si="1985"/>
        <v>#VALUE!</v>
      </c>
      <c r="CC485" s="246" t="e">
        <f t="shared" si="1986"/>
        <v>#VALUE!</v>
      </c>
      <c r="CD485" s="246" t="e">
        <f t="shared" si="1987"/>
        <v>#VALUE!</v>
      </c>
      <c r="CE485" s="246" t="e">
        <f t="shared" si="1988"/>
        <v>#VALUE!</v>
      </c>
      <c r="CF485" s="246" t="e">
        <f t="shared" si="1989"/>
        <v>#VALUE!</v>
      </c>
      <c r="CG485" s="246" t="e">
        <f t="shared" si="1990"/>
        <v>#VALUE!</v>
      </c>
      <c r="CH485" s="246" t="e">
        <f t="shared" si="1991"/>
        <v>#VALUE!</v>
      </c>
      <c r="CI485" s="246" t="e">
        <f t="shared" si="1992"/>
        <v>#VALUE!</v>
      </c>
      <c r="CJ485" s="246" t="e">
        <f t="shared" si="1993"/>
        <v>#VALUE!</v>
      </c>
      <c r="CK485" s="246" t="e">
        <f t="shared" si="1994"/>
        <v>#VALUE!</v>
      </c>
      <c r="CL485" s="246" t="e">
        <f t="shared" si="1995"/>
        <v>#VALUE!</v>
      </c>
      <c r="CM485" s="246" t="e">
        <f t="shared" si="1996"/>
        <v>#VALUE!</v>
      </c>
      <c r="CN485" s="246" t="e">
        <f t="shared" si="1997"/>
        <v>#VALUE!</v>
      </c>
      <c r="CO485" s="263" t="str">
        <f t="shared" si="1998"/>
        <v>2023PEC AI 326</v>
      </c>
      <c r="CP485" s="246" t="e">
        <f t="shared" si="1999"/>
        <v>#VALUE!</v>
      </c>
      <c r="CQ485" s="211"/>
      <c r="CR485" s="246">
        <f t="shared" si="2000"/>
        <v>20</v>
      </c>
      <c r="CS485" s="246" t="e">
        <f t="shared" si="2001"/>
        <v>#VALUE!</v>
      </c>
      <c r="CT485" s="246" t="e">
        <f t="shared" si="2002"/>
        <v>#VALUE!</v>
      </c>
      <c r="CU485" s="246" t="e">
        <f t="shared" si="2003"/>
        <v>#VALUE!</v>
      </c>
      <c r="CV485" s="246" t="e">
        <f t="shared" si="2004"/>
        <v>#VALUE!</v>
      </c>
      <c r="CW485" s="246" t="e">
        <f t="shared" si="2005"/>
        <v>#VALUE!</v>
      </c>
      <c r="CX485" s="246" t="e">
        <f t="shared" si="2006"/>
        <v>#VALUE!</v>
      </c>
      <c r="CY485" s="246" t="e">
        <f t="shared" si="2007"/>
        <v>#VALUE!</v>
      </c>
      <c r="CZ485" s="246" t="e">
        <f t="shared" si="2008"/>
        <v>#VALUE!</v>
      </c>
      <c r="DA485" s="246" t="e">
        <f t="shared" si="2009"/>
        <v>#VALUE!</v>
      </c>
      <c r="DB485" s="246" t="e">
        <f t="shared" si="2010"/>
        <v>#VALUE!</v>
      </c>
      <c r="DC485" s="246" t="e">
        <f t="shared" si="2011"/>
        <v>#VALUE!</v>
      </c>
      <c r="DD485" s="246" t="e">
        <f t="shared" si="2012"/>
        <v>#VALUE!</v>
      </c>
      <c r="DE485" s="212"/>
      <c r="DF485" s="212" t="e">
        <f t="shared" si="2013"/>
        <v>#VALUE!</v>
      </c>
      <c r="DG485" s="212"/>
      <c r="DH485" s="212"/>
      <c r="DI485" s="212"/>
      <c r="DJ485" s="212"/>
      <c r="DK485" s="212"/>
      <c r="DL485" s="212"/>
      <c r="DM485" s="212"/>
      <c r="DN485" s="212"/>
      <c r="DO485" s="212"/>
      <c r="DP485" s="212"/>
      <c r="DQ485" s="212"/>
      <c r="DR485" s="264">
        <f t="shared" si="2014"/>
        <v>56</v>
      </c>
      <c r="DS485" s="241">
        <f t="shared" si="2015"/>
        <v>11</v>
      </c>
      <c r="DT485" s="212">
        <f t="shared" si="2016"/>
        <v>8</v>
      </c>
      <c r="DU485" s="212">
        <f t="shared" si="2017"/>
        <v>8</v>
      </c>
      <c r="DV485" s="212">
        <f t="shared" si="2018"/>
        <v>7</v>
      </c>
      <c r="DW485" s="212">
        <f t="shared" si="2019"/>
        <v>8</v>
      </c>
      <c r="DX485" s="264">
        <f t="shared" si="2020"/>
        <v>6</v>
      </c>
      <c r="DY485" s="265">
        <f t="shared" si="2021"/>
        <v>8</v>
      </c>
      <c r="DZ485" s="212">
        <f t="shared" si="2022"/>
        <v>56</v>
      </c>
      <c r="EA485" s="212">
        <f t="shared" si="2023"/>
        <v>11</v>
      </c>
      <c r="EB485" s="212">
        <f t="shared" si="2024"/>
        <v>8</v>
      </c>
      <c r="EC485" s="212">
        <f t="shared" ref="EC485:ED485" si="3553">IF(ISEVEN($B485),DT485,0)</f>
        <v>0</v>
      </c>
      <c r="ED485" s="212">
        <f t="shared" si="3553"/>
        <v>0</v>
      </c>
      <c r="EE485" s="212">
        <f t="shared" ref="EE485:EF485" si="3554">IF(ISODD($B485),DU485,0)</f>
        <v>8</v>
      </c>
      <c r="EF485" s="212">
        <f t="shared" si="3554"/>
        <v>7</v>
      </c>
      <c r="EG485" s="212">
        <f t="shared" si="2027"/>
        <v>0</v>
      </c>
      <c r="EH485" s="212">
        <f t="shared" si="2028"/>
        <v>8</v>
      </c>
      <c r="EI485" s="212">
        <f t="shared" ref="EI485:EJ485" si="3555">IF(ISEVEN($B485),DW485,0)</f>
        <v>0</v>
      </c>
      <c r="EJ485" s="212">
        <f t="shared" si="3555"/>
        <v>0</v>
      </c>
      <c r="EK485" s="264">
        <f t="shared" ref="EK485:EL485" si="3556">IF(ISODD($B485),DX485,0)</f>
        <v>6</v>
      </c>
      <c r="EL485" s="212">
        <f t="shared" si="3556"/>
        <v>8</v>
      </c>
      <c r="EM485" s="212">
        <f t="shared" si="2031"/>
        <v>0</v>
      </c>
      <c r="EN485" s="212"/>
      <c r="EO485" s="212"/>
      <c r="EP485" s="241">
        <f t="shared" si="2032"/>
        <v>11</v>
      </c>
      <c r="EQ485" s="212">
        <f t="shared" si="2033"/>
        <v>10</v>
      </c>
      <c r="ER485" s="212">
        <f t="shared" si="2034"/>
        <v>10</v>
      </c>
      <c r="ES485" s="212">
        <f t="shared" si="2035"/>
        <v>9</v>
      </c>
      <c r="ET485" s="264">
        <f t="shared" si="2036"/>
        <v>7</v>
      </c>
      <c r="EU485" s="212">
        <f t="shared" si="2037"/>
        <v>9</v>
      </c>
      <c r="EV485" s="212"/>
      <c r="EW485" s="212">
        <f t="shared" si="2038"/>
        <v>56</v>
      </c>
      <c r="EX485" s="212">
        <f t="shared" si="2039"/>
        <v>11</v>
      </c>
      <c r="EY485" s="212">
        <f t="shared" si="2040"/>
        <v>10</v>
      </c>
      <c r="EZ485" s="212">
        <f t="shared" ref="EZ485:FA485" si="3557">IF(ISEVEN($B485),EQ485,0)</f>
        <v>0</v>
      </c>
      <c r="FA485" s="212">
        <f t="shared" si="3557"/>
        <v>0</v>
      </c>
      <c r="FB485" s="212">
        <f t="shared" ref="FB485:FC485" si="3558">IF(ISODD($B485),ER485,0)</f>
        <v>10</v>
      </c>
      <c r="FC485" s="212">
        <f t="shared" si="3558"/>
        <v>9</v>
      </c>
      <c r="FD485" s="212">
        <f t="shared" si="2043"/>
        <v>0</v>
      </c>
      <c r="FE485" s="264">
        <f t="shared" si="2044"/>
        <v>7</v>
      </c>
      <c r="FF485" s="212">
        <f t="shared" ref="FF485:FG485" si="3559">IF(ISEVEN($B485),ET485,0)</f>
        <v>0</v>
      </c>
      <c r="FG485" s="212">
        <f t="shared" si="3559"/>
        <v>0</v>
      </c>
      <c r="FH485" s="212">
        <f t="shared" si="2046"/>
        <v>9</v>
      </c>
      <c r="FI485" s="212">
        <v>0</v>
      </c>
      <c r="FJ485" s="212">
        <v>0</v>
      </c>
      <c r="FK485" s="212"/>
      <c r="FL485" s="212"/>
      <c r="FM485" s="262">
        <v>56</v>
      </c>
    </row>
    <row r="486" spans="1:169" ht="15.75" customHeight="1" x14ac:dyDescent="0.2">
      <c r="A486" s="268">
        <v>483</v>
      </c>
      <c r="B486" s="266">
        <v>213423243486</v>
      </c>
      <c r="C486" s="266" t="s">
        <v>457</v>
      </c>
      <c r="D486" s="250"/>
      <c r="E486" s="267" t="s">
        <v>438</v>
      </c>
      <c r="F486" s="252">
        <f t="shared" si="1913"/>
        <v>2</v>
      </c>
      <c r="G486" s="252">
        <f t="shared" si="1914"/>
        <v>2</v>
      </c>
      <c r="H486" s="252">
        <f t="shared" si="1915"/>
        <v>2</v>
      </c>
      <c r="I486" s="252">
        <f t="shared" si="1916"/>
        <v>2</v>
      </c>
      <c r="J486" s="252">
        <f t="shared" si="1917"/>
        <v>2</v>
      </c>
      <c r="K486" s="252">
        <f t="shared" si="1918"/>
        <v>0</v>
      </c>
      <c r="L486" s="252">
        <f t="shared" si="1919"/>
        <v>0</v>
      </c>
      <c r="M486" s="252">
        <f t="shared" si="1920"/>
        <v>0</v>
      </c>
      <c r="N486" s="252">
        <f t="shared" si="1921"/>
        <v>0</v>
      </c>
      <c r="O486" s="253">
        <f t="shared" si="1922"/>
        <v>0</v>
      </c>
      <c r="P486" s="252">
        <f t="shared" si="1923"/>
        <v>0</v>
      </c>
      <c r="Q486" s="252">
        <f t="shared" si="1924"/>
        <v>0</v>
      </c>
      <c r="R486" s="252">
        <f t="shared" si="1925"/>
        <v>0</v>
      </c>
      <c r="S486" s="254">
        <f t="shared" si="1926"/>
        <v>0</v>
      </c>
      <c r="T486" s="255">
        <f t="shared" si="1927"/>
        <v>4</v>
      </c>
      <c r="U486" s="252">
        <f t="shared" si="1928"/>
        <v>7</v>
      </c>
      <c r="V486" s="252">
        <f t="shared" si="1929"/>
        <v>0</v>
      </c>
      <c r="W486" s="252">
        <f t="shared" si="1930"/>
        <v>0</v>
      </c>
      <c r="X486" s="254">
        <f t="shared" si="1931"/>
        <v>0</v>
      </c>
      <c r="Y486" s="256">
        <f t="shared" si="1932"/>
        <v>3</v>
      </c>
      <c r="Z486" s="252">
        <f t="shared" si="1933"/>
        <v>7</v>
      </c>
      <c r="AA486" s="252">
        <f t="shared" si="1934"/>
        <v>0</v>
      </c>
      <c r="AB486" s="252">
        <f t="shared" si="1935"/>
        <v>0</v>
      </c>
      <c r="AC486" s="254">
        <f t="shared" si="1936"/>
        <v>0</v>
      </c>
      <c r="AD486" s="255">
        <f t="shared" si="1937"/>
        <v>3</v>
      </c>
      <c r="AE486" s="252">
        <f t="shared" si="1938"/>
        <v>0</v>
      </c>
      <c r="AF486" s="252">
        <f t="shared" si="1939"/>
        <v>0</v>
      </c>
      <c r="AG486" s="252">
        <f t="shared" si="1940"/>
        <v>0</v>
      </c>
      <c r="AH486" s="254">
        <f t="shared" si="1941"/>
        <v>0</v>
      </c>
      <c r="AI486" s="257">
        <f t="shared" si="1942"/>
        <v>4</v>
      </c>
      <c r="AJ486" s="252">
        <f t="shared" si="1943"/>
        <v>0</v>
      </c>
      <c r="AK486" s="252">
        <f t="shared" si="1944"/>
        <v>0</v>
      </c>
      <c r="AL486" s="252">
        <f t="shared" si="1945"/>
        <v>0</v>
      </c>
      <c r="AM486" s="254">
        <f t="shared" si="1946"/>
        <v>0</v>
      </c>
      <c r="AN486" s="257">
        <f t="shared" si="1947"/>
        <v>4</v>
      </c>
      <c r="AO486" s="252">
        <f t="shared" si="1948"/>
        <v>7</v>
      </c>
      <c r="AP486" s="252">
        <f t="shared" si="1949"/>
        <v>0</v>
      </c>
      <c r="AQ486" s="252">
        <f t="shared" si="1950"/>
        <v>0</v>
      </c>
      <c r="AR486" s="254">
        <f t="shared" si="1951"/>
        <v>0</v>
      </c>
      <c r="AS486" s="257">
        <f t="shared" si="1952"/>
        <v>3</v>
      </c>
      <c r="AT486" s="252">
        <f t="shared" si="1953"/>
        <v>0</v>
      </c>
      <c r="AU486" s="252">
        <f t="shared" si="1954"/>
        <v>0</v>
      </c>
      <c r="AV486" s="252">
        <f t="shared" si="1955"/>
        <v>0</v>
      </c>
      <c r="AW486" s="254">
        <f t="shared" si="1956"/>
        <v>0</v>
      </c>
      <c r="AX486" s="258">
        <f t="shared" si="1957"/>
        <v>4</v>
      </c>
      <c r="AY486" s="252">
        <f t="shared" si="1958"/>
        <v>7</v>
      </c>
      <c r="AZ486" s="252">
        <f t="shared" si="1959"/>
        <v>0</v>
      </c>
      <c r="BA486" s="252">
        <f t="shared" si="1960"/>
        <v>0</v>
      </c>
      <c r="BB486" s="254">
        <f t="shared" si="1961"/>
        <v>0</v>
      </c>
      <c r="BC486" s="257">
        <f t="shared" si="1962"/>
        <v>3</v>
      </c>
      <c r="BD486" s="259">
        <f t="shared" si="1963"/>
        <v>4</v>
      </c>
      <c r="BE486" s="252">
        <f t="shared" si="1964"/>
        <v>0</v>
      </c>
      <c r="BF486" s="252">
        <f t="shared" si="1965"/>
        <v>0</v>
      </c>
      <c r="BG486" s="254">
        <f t="shared" si="1966"/>
        <v>0</v>
      </c>
      <c r="BH486" s="257">
        <f t="shared" si="1967"/>
        <v>3</v>
      </c>
      <c r="BI486" s="252">
        <f t="shared" si="1968"/>
        <v>0</v>
      </c>
      <c r="BJ486" s="252">
        <f t="shared" si="1969"/>
        <v>0</v>
      </c>
      <c r="BK486" s="252">
        <f t="shared" si="1970"/>
        <v>0</v>
      </c>
      <c r="BL486" s="254">
        <f t="shared" si="1971"/>
        <v>0</v>
      </c>
      <c r="BM486" s="260">
        <f t="shared" si="1972"/>
        <v>4</v>
      </c>
      <c r="BN486" s="252">
        <f t="shared" si="1973"/>
        <v>0</v>
      </c>
      <c r="BO486" s="252">
        <f t="shared" si="1974"/>
        <v>0</v>
      </c>
      <c r="BP486" s="252">
        <f t="shared" si="1975"/>
        <v>0</v>
      </c>
      <c r="BQ486" s="254">
        <f t="shared" si="1976"/>
        <v>0</v>
      </c>
      <c r="BR486" s="261">
        <f t="shared" si="1977"/>
        <v>4</v>
      </c>
      <c r="BS486" s="252">
        <f t="shared" si="1978"/>
        <v>8</v>
      </c>
      <c r="BT486" s="252">
        <f t="shared" si="1979"/>
        <v>0</v>
      </c>
      <c r="BU486" s="252">
        <f t="shared" si="1980"/>
        <v>0</v>
      </c>
      <c r="BV486" s="254">
        <f t="shared" si="1981"/>
        <v>0</v>
      </c>
      <c r="BW486" s="261">
        <f t="shared" si="1982"/>
        <v>3</v>
      </c>
      <c r="BX486" s="262">
        <v>50</v>
      </c>
      <c r="BY486" s="262">
        <v>50</v>
      </c>
      <c r="BZ486" s="246" t="e">
        <f t="shared" si="1983"/>
        <v>#VALUE!</v>
      </c>
      <c r="CA486" s="246">
        <f t="shared" si="1984"/>
        <v>20</v>
      </c>
      <c r="CB486" s="246" t="e">
        <f t="shared" si="1985"/>
        <v>#VALUE!</v>
      </c>
      <c r="CC486" s="246" t="e">
        <f t="shared" si="1986"/>
        <v>#VALUE!</v>
      </c>
      <c r="CD486" s="246" t="e">
        <f t="shared" si="1987"/>
        <v>#VALUE!</v>
      </c>
      <c r="CE486" s="246" t="e">
        <f t="shared" si="1988"/>
        <v>#VALUE!</v>
      </c>
      <c r="CF486" s="246" t="e">
        <f t="shared" si="1989"/>
        <v>#VALUE!</v>
      </c>
      <c r="CG486" s="246" t="e">
        <f t="shared" si="1990"/>
        <v>#VALUE!</v>
      </c>
      <c r="CH486" s="246" t="e">
        <f t="shared" si="1991"/>
        <v>#VALUE!</v>
      </c>
      <c r="CI486" s="246" t="e">
        <f t="shared" si="1992"/>
        <v>#VALUE!</v>
      </c>
      <c r="CJ486" s="246" t="e">
        <f t="shared" si="1993"/>
        <v>#VALUE!</v>
      </c>
      <c r="CK486" s="246" t="e">
        <f t="shared" si="1994"/>
        <v>#VALUE!</v>
      </c>
      <c r="CL486" s="246" t="e">
        <f t="shared" si="1995"/>
        <v>#VALUE!</v>
      </c>
      <c r="CM486" s="246" t="e">
        <f t="shared" si="1996"/>
        <v>#VALUE!</v>
      </c>
      <c r="CN486" s="246" t="e">
        <f t="shared" si="1997"/>
        <v>#VALUE!</v>
      </c>
      <c r="CO486" s="263" t="str">
        <f t="shared" si="1998"/>
        <v>2023PEC AI 289</v>
      </c>
      <c r="CP486" s="246" t="e">
        <f t="shared" si="1999"/>
        <v>#VALUE!</v>
      </c>
      <c r="CQ486" s="211"/>
      <c r="CR486" s="246">
        <f t="shared" si="2000"/>
        <v>20</v>
      </c>
      <c r="CS486" s="246" t="e">
        <f t="shared" si="2001"/>
        <v>#VALUE!</v>
      </c>
      <c r="CT486" s="246" t="e">
        <f t="shared" si="2002"/>
        <v>#VALUE!</v>
      </c>
      <c r="CU486" s="246" t="e">
        <f t="shared" si="2003"/>
        <v>#VALUE!</v>
      </c>
      <c r="CV486" s="246" t="e">
        <f t="shared" si="2004"/>
        <v>#VALUE!</v>
      </c>
      <c r="CW486" s="246" t="e">
        <f t="shared" si="2005"/>
        <v>#VALUE!</v>
      </c>
      <c r="CX486" s="246" t="e">
        <f t="shared" si="2006"/>
        <v>#VALUE!</v>
      </c>
      <c r="CY486" s="246" t="e">
        <f t="shared" si="2007"/>
        <v>#VALUE!</v>
      </c>
      <c r="CZ486" s="246" t="e">
        <f t="shared" si="2008"/>
        <v>#VALUE!</v>
      </c>
      <c r="DA486" s="246" t="e">
        <f t="shared" si="2009"/>
        <v>#VALUE!</v>
      </c>
      <c r="DB486" s="246" t="e">
        <f t="shared" si="2010"/>
        <v>#VALUE!</v>
      </c>
      <c r="DC486" s="246" t="e">
        <f t="shared" si="2011"/>
        <v>#VALUE!</v>
      </c>
      <c r="DD486" s="246" t="e">
        <f t="shared" si="2012"/>
        <v>#VALUE!</v>
      </c>
      <c r="DE486" s="212"/>
      <c r="DF486" s="212" t="e">
        <f t="shared" si="2013"/>
        <v>#VALUE!</v>
      </c>
      <c r="DG486" s="212"/>
      <c r="DH486" s="212"/>
      <c r="DI486" s="212"/>
      <c r="DJ486" s="212"/>
      <c r="DK486" s="212"/>
      <c r="DL486" s="212"/>
      <c r="DM486" s="212"/>
      <c r="DN486" s="212"/>
      <c r="DO486" s="212"/>
      <c r="DP486" s="212"/>
      <c r="DQ486" s="212"/>
      <c r="DR486" s="264">
        <f t="shared" si="2014"/>
        <v>50</v>
      </c>
      <c r="DS486" s="241">
        <f t="shared" si="2015"/>
        <v>10</v>
      </c>
      <c r="DT486" s="212">
        <f t="shared" si="2016"/>
        <v>7</v>
      </c>
      <c r="DU486" s="212">
        <f t="shared" si="2017"/>
        <v>7</v>
      </c>
      <c r="DV486" s="212">
        <f t="shared" si="2018"/>
        <v>7</v>
      </c>
      <c r="DW486" s="212">
        <f t="shared" si="2019"/>
        <v>7</v>
      </c>
      <c r="DX486" s="264">
        <f t="shared" si="2020"/>
        <v>4</v>
      </c>
      <c r="DY486" s="265">
        <f t="shared" si="2021"/>
        <v>8</v>
      </c>
      <c r="DZ486" s="212">
        <f t="shared" si="2022"/>
        <v>50</v>
      </c>
      <c r="EA486" s="212">
        <f t="shared" si="2023"/>
        <v>10</v>
      </c>
      <c r="EB486" s="212">
        <f t="shared" si="2024"/>
        <v>0</v>
      </c>
      <c r="EC486" s="212">
        <f t="shared" ref="EC486:ED486" si="3560">IF(ISEVEN($B486),DT486,0)</f>
        <v>7</v>
      </c>
      <c r="ED486" s="212">
        <f t="shared" si="3560"/>
        <v>7</v>
      </c>
      <c r="EE486" s="212">
        <f t="shared" ref="EE486:EF486" si="3561">IF(ISODD($B486),DU486,0)</f>
        <v>0</v>
      </c>
      <c r="EF486" s="212">
        <f t="shared" si="3561"/>
        <v>0</v>
      </c>
      <c r="EG486" s="212">
        <f t="shared" si="2027"/>
        <v>7</v>
      </c>
      <c r="EH486" s="212">
        <f t="shared" si="2028"/>
        <v>0</v>
      </c>
      <c r="EI486" s="212">
        <f t="shared" ref="EI486:EJ486" si="3562">IF(ISEVEN($B486),DW486,0)</f>
        <v>7</v>
      </c>
      <c r="EJ486" s="264">
        <f t="shared" si="3562"/>
        <v>4</v>
      </c>
      <c r="EK486" s="212">
        <f t="shared" ref="EK486:EL486" si="3563">IF(ISODD($B486),DX486,0)</f>
        <v>0</v>
      </c>
      <c r="EL486" s="212">
        <f t="shared" si="3563"/>
        <v>0</v>
      </c>
      <c r="EM486" s="212">
        <f t="shared" si="2031"/>
        <v>8</v>
      </c>
      <c r="EN486" s="212"/>
      <c r="EO486" s="212"/>
      <c r="EP486" s="241">
        <f t="shared" si="2032"/>
        <v>10</v>
      </c>
      <c r="EQ486" s="212">
        <f t="shared" si="2033"/>
        <v>8</v>
      </c>
      <c r="ER486" s="212">
        <f t="shared" si="2034"/>
        <v>9</v>
      </c>
      <c r="ES486" s="212">
        <f t="shared" si="2035"/>
        <v>9</v>
      </c>
      <c r="ET486" s="264">
        <f t="shared" si="2036"/>
        <v>6</v>
      </c>
      <c r="EU486" s="212">
        <f t="shared" si="2037"/>
        <v>8</v>
      </c>
      <c r="EV486" s="212"/>
      <c r="EW486" s="212">
        <f t="shared" si="2038"/>
        <v>50</v>
      </c>
      <c r="EX486" s="212">
        <f t="shared" si="2039"/>
        <v>10</v>
      </c>
      <c r="EY486" s="212">
        <f t="shared" si="2040"/>
        <v>0</v>
      </c>
      <c r="EZ486" s="212">
        <f t="shared" ref="EZ486:FA486" si="3564">IF(ISEVEN($B486),EQ486,0)</f>
        <v>8</v>
      </c>
      <c r="FA486" s="212">
        <f t="shared" si="3564"/>
        <v>9</v>
      </c>
      <c r="FB486" s="212">
        <f t="shared" ref="FB486:FC486" si="3565">IF(ISODD($B486),ER486,0)</f>
        <v>0</v>
      </c>
      <c r="FC486" s="212">
        <f t="shared" si="3565"/>
        <v>0</v>
      </c>
      <c r="FD486" s="212">
        <f t="shared" si="2043"/>
        <v>9</v>
      </c>
      <c r="FE486" s="212">
        <f t="shared" si="2044"/>
        <v>0</v>
      </c>
      <c r="FF486" s="264">
        <f t="shared" ref="FF486:FG486" si="3566">IF(ISEVEN($B486),ET486,0)</f>
        <v>6</v>
      </c>
      <c r="FG486" s="212">
        <f t="shared" si="3566"/>
        <v>8</v>
      </c>
      <c r="FH486" s="212">
        <f t="shared" si="2046"/>
        <v>0</v>
      </c>
      <c r="FI486" s="212">
        <v>0</v>
      </c>
      <c r="FJ486" s="212">
        <v>0</v>
      </c>
      <c r="FK486" s="212"/>
      <c r="FL486" s="212"/>
      <c r="FM486" s="262">
        <v>50</v>
      </c>
    </row>
    <row r="487" spans="1:169" ht="15.75" customHeight="1" x14ac:dyDescent="0.2">
      <c r="A487" s="247">
        <v>484</v>
      </c>
      <c r="B487" s="248">
        <v>213423243488</v>
      </c>
      <c r="C487" s="249" t="s">
        <v>535</v>
      </c>
      <c r="D487" s="250"/>
      <c r="E487" s="251" t="s">
        <v>534</v>
      </c>
      <c r="F487" s="252">
        <f t="shared" si="1913"/>
        <v>2</v>
      </c>
      <c r="G487" s="252">
        <f t="shared" si="1914"/>
        <v>2</v>
      </c>
      <c r="H487" s="252">
        <f t="shared" si="1915"/>
        <v>2</v>
      </c>
      <c r="I487" s="252">
        <f t="shared" si="1916"/>
        <v>2</v>
      </c>
      <c r="J487" s="252">
        <f t="shared" si="1917"/>
        <v>2</v>
      </c>
      <c r="K487" s="252">
        <f t="shared" si="1918"/>
        <v>1</v>
      </c>
      <c r="L487" s="252">
        <f t="shared" si="1919"/>
        <v>0</v>
      </c>
      <c r="M487" s="252">
        <f t="shared" si="1920"/>
        <v>0</v>
      </c>
      <c r="N487" s="252">
        <f t="shared" si="1921"/>
        <v>0</v>
      </c>
      <c r="O487" s="253">
        <f t="shared" si="1922"/>
        <v>0</v>
      </c>
      <c r="P487" s="252">
        <f t="shared" si="1923"/>
        <v>0</v>
      </c>
      <c r="Q487" s="252">
        <f t="shared" si="1924"/>
        <v>0</v>
      </c>
      <c r="R487" s="252">
        <f t="shared" si="1925"/>
        <v>0</v>
      </c>
      <c r="S487" s="254">
        <f t="shared" si="1926"/>
        <v>0</v>
      </c>
      <c r="T487" s="255">
        <f t="shared" si="1927"/>
        <v>4</v>
      </c>
      <c r="U487" s="252">
        <f t="shared" si="1928"/>
        <v>8</v>
      </c>
      <c r="V487" s="252">
        <f t="shared" si="1929"/>
        <v>0</v>
      </c>
      <c r="W487" s="252">
        <f t="shared" si="1930"/>
        <v>0</v>
      </c>
      <c r="X487" s="254">
        <f t="shared" si="1931"/>
        <v>0</v>
      </c>
      <c r="Y487" s="256">
        <f t="shared" si="1932"/>
        <v>3</v>
      </c>
      <c r="Z487" s="252">
        <f t="shared" si="1933"/>
        <v>8</v>
      </c>
      <c r="AA487" s="252">
        <f t="shared" si="1934"/>
        <v>0</v>
      </c>
      <c r="AB487" s="252">
        <f t="shared" si="1935"/>
        <v>0</v>
      </c>
      <c r="AC487" s="254">
        <f t="shared" si="1936"/>
        <v>0</v>
      </c>
      <c r="AD487" s="255">
        <f t="shared" si="1937"/>
        <v>3</v>
      </c>
      <c r="AE487" s="252">
        <f t="shared" si="1938"/>
        <v>0</v>
      </c>
      <c r="AF487" s="252">
        <f t="shared" si="1939"/>
        <v>0</v>
      </c>
      <c r="AG487" s="252">
        <f t="shared" si="1940"/>
        <v>0</v>
      </c>
      <c r="AH487" s="254">
        <f t="shared" si="1941"/>
        <v>0</v>
      </c>
      <c r="AI487" s="257">
        <f t="shared" si="1942"/>
        <v>4</v>
      </c>
      <c r="AJ487" s="252">
        <f t="shared" si="1943"/>
        <v>0</v>
      </c>
      <c r="AK487" s="252">
        <f t="shared" si="1944"/>
        <v>0</v>
      </c>
      <c r="AL487" s="252">
        <f t="shared" si="1945"/>
        <v>0</v>
      </c>
      <c r="AM487" s="254">
        <f t="shared" si="1946"/>
        <v>0</v>
      </c>
      <c r="AN487" s="257">
        <f t="shared" si="1947"/>
        <v>4</v>
      </c>
      <c r="AO487" s="252">
        <f t="shared" si="1948"/>
        <v>8</v>
      </c>
      <c r="AP487" s="252">
        <f t="shared" si="1949"/>
        <v>0</v>
      </c>
      <c r="AQ487" s="252">
        <f t="shared" si="1950"/>
        <v>0</v>
      </c>
      <c r="AR487" s="254">
        <f t="shared" si="1951"/>
        <v>0</v>
      </c>
      <c r="AS487" s="257">
        <f t="shared" si="1952"/>
        <v>3</v>
      </c>
      <c r="AT487" s="252">
        <f t="shared" si="1953"/>
        <v>0</v>
      </c>
      <c r="AU487" s="252">
        <f t="shared" si="1954"/>
        <v>0</v>
      </c>
      <c r="AV487" s="252">
        <f t="shared" si="1955"/>
        <v>0</v>
      </c>
      <c r="AW487" s="254">
        <f t="shared" si="1956"/>
        <v>0</v>
      </c>
      <c r="AX487" s="258">
        <f t="shared" si="1957"/>
        <v>4</v>
      </c>
      <c r="AY487" s="252">
        <f t="shared" si="1958"/>
        <v>8</v>
      </c>
      <c r="AZ487" s="252">
        <f t="shared" si="1959"/>
        <v>0</v>
      </c>
      <c r="BA487" s="252">
        <f t="shared" si="1960"/>
        <v>0</v>
      </c>
      <c r="BB487" s="254">
        <f t="shared" si="1961"/>
        <v>0</v>
      </c>
      <c r="BC487" s="257">
        <f t="shared" si="1962"/>
        <v>3</v>
      </c>
      <c r="BD487" s="259">
        <f t="shared" si="1963"/>
        <v>5</v>
      </c>
      <c r="BE487" s="252">
        <f t="shared" si="1964"/>
        <v>0</v>
      </c>
      <c r="BF487" s="252">
        <f t="shared" si="1965"/>
        <v>0</v>
      </c>
      <c r="BG487" s="254">
        <f t="shared" si="1966"/>
        <v>0</v>
      </c>
      <c r="BH487" s="257">
        <f t="shared" si="1967"/>
        <v>3</v>
      </c>
      <c r="BI487" s="252">
        <f t="shared" si="1968"/>
        <v>0</v>
      </c>
      <c r="BJ487" s="252">
        <f t="shared" si="1969"/>
        <v>0</v>
      </c>
      <c r="BK487" s="252">
        <f t="shared" si="1970"/>
        <v>0</v>
      </c>
      <c r="BL487" s="254">
        <f t="shared" si="1971"/>
        <v>0</v>
      </c>
      <c r="BM487" s="260">
        <f t="shared" si="1972"/>
        <v>4</v>
      </c>
      <c r="BN487" s="252">
        <f t="shared" si="1973"/>
        <v>0</v>
      </c>
      <c r="BO487" s="252">
        <f t="shared" si="1974"/>
        <v>0</v>
      </c>
      <c r="BP487" s="252">
        <f t="shared" si="1975"/>
        <v>0</v>
      </c>
      <c r="BQ487" s="254">
        <f t="shared" si="1976"/>
        <v>0</v>
      </c>
      <c r="BR487" s="261">
        <f t="shared" si="1977"/>
        <v>4</v>
      </c>
      <c r="BS487" s="252">
        <f t="shared" si="1978"/>
        <v>8</v>
      </c>
      <c r="BT487" s="252">
        <f t="shared" si="1979"/>
        <v>0</v>
      </c>
      <c r="BU487" s="252">
        <f t="shared" si="1980"/>
        <v>0</v>
      </c>
      <c r="BV487" s="254">
        <f t="shared" si="1981"/>
        <v>0</v>
      </c>
      <c r="BW487" s="261">
        <f t="shared" si="1982"/>
        <v>3</v>
      </c>
      <c r="BX487" s="262">
        <v>56</v>
      </c>
      <c r="BY487" s="262">
        <v>56</v>
      </c>
      <c r="BZ487" s="246" t="e">
        <f t="shared" si="1983"/>
        <v>#VALUE!</v>
      </c>
      <c r="CA487" s="246">
        <f t="shared" si="1984"/>
        <v>20</v>
      </c>
      <c r="CB487" s="246" t="e">
        <f t="shared" si="1985"/>
        <v>#VALUE!</v>
      </c>
      <c r="CC487" s="246" t="e">
        <f t="shared" si="1986"/>
        <v>#VALUE!</v>
      </c>
      <c r="CD487" s="246" t="e">
        <f t="shared" si="1987"/>
        <v>#VALUE!</v>
      </c>
      <c r="CE487" s="246" t="e">
        <f t="shared" si="1988"/>
        <v>#VALUE!</v>
      </c>
      <c r="CF487" s="246" t="e">
        <f t="shared" si="1989"/>
        <v>#VALUE!</v>
      </c>
      <c r="CG487" s="246" t="e">
        <f t="shared" si="1990"/>
        <v>#VALUE!</v>
      </c>
      <c r="CH487" s="246" t="e">
        <f t="shared" si="1991"/>
        <v>#VALUE!</v>
      </c>
      <c r="CI487" s="246" t="e">
        <f t="shared" si="1992"/>
        <v>#VALUE!</v>
      </c>
      <c r="CJ487" s="246" t="e">
        <f t="shared" si="1993"/>
        <v>#VALUE!</v>
      </c>
      <c r="CK487" s="246" t="e">
        <f t="shared" si="1994"/>
        <v>#VALUE!</v>
      </c>
      <c r="CL487" s="246" t="e">
        <f t="shared" si="1995"/>
        <v>#VALUE!</v>
      </c>
      <c r="CM487" s="246" t="e">
        <f t="shared" si="1996"/>
        <v>#VALUE!</v>
      </c>
      <c r="CN487" s="246" t="e">
        <f t="shared" si="1997"/>
        <v>#VALUE!</v>
      </c>
      <c r="CO487" s="263" t="str">
        <f t="shared" si="1998"/>
        <v>2023PEC AI 328</v>
      </c>
      <c r="CP487" s="246" t="e">
        <f t="shared" si="1999"/>
        <v>#VALUE!</v>
      </c>
      <c r="CQ487" s="211"/>
      <c r="CR487" s="246">
        <f t="shared" si="2000"/>
        <v>20</v>
      </c>
      <c r="CS487" s="246" t="e">
        <f t="shared" si="2001"/>
        <v>#VALUE!</v>
      </c>
      <c r="CT487" s="246" t="e">
        <f t="shared" si="2002"/>
        <v>#VALUE!</v>
      </c>
      <c r="CU487" s="246" t="e">
        <f t="shared" si="2003"/>
        <v>#VALUE!</v>
      </c>
      <c r="CV487" s="246" t="e">
        <f t="shared" si="2004"/>
        <v>#VALUE!</v>
      </c>
      <c r="CW487" s="246" t="e">
        <f t="shared" si="2005"/>
        <v>#VALUE!</v>
      </c>
      <c r="CX487" s="246" t="e">
        <f t="shared" si="2006"/>
        <v>#VALUE!</v>
      </c>
      <c r="CY487" s="246" t="e">
        <f t="shared" si="2007"/>
        <v>#VALUE!</v>
      </c>
      <c r="CZ487" s="246" t="e">
        <f t="shared" si="2008"/>
        <v>#VALUE!</v>
      </c>
      <c r="DA487" s="246" t="e">
        <f t="shared" si="2009"/>
        <v>#VALUE!</v>
      </c>
      <c r="DB487" s="246" t="e">
        <f t="shared" si="2010"/>
        <v>#VALUE!</v>
      </c>
      <c r="DC487" s="246" t="e">
        <f t="shared" si="2011"/>
        <v>#VALUE!</v>
      </c>
      <c r="DD487" s="246" t="e">
        <f t="shared" si="2012"/>
        <v>#VALUE!</v>
      </c>
      <c r="DE487" s="212"/>
      <c r="DF487" s="212" t="e">
        <f t="shared" si="2013"/>
        <v>#VALUE!</v>
      </c>
      <c r="DG487" s="212"/>
      <c r="DH487" s="212"/>
      <c r="DI487" s="212"/>
      <c r="DJ487" s="212"/>
      <c r="DK487" s="212"/>
      <c r="DL487" s="212"/>
      <c r="DM487" s="212"/>
      <c r="DN487" s="212"/>
      <c r="DO487" s="212"/>
      <c r="DP487" s="212"/>
      <c r="DQ487" s="212"/>
      <c r="DR487" s="264">
        <f t="shared" si="2014"/>
        <v>56</v>
      </c>
      <c r="DS487" s="241">
        <f t="shared" si="2015"/>
        <v>11</v>
      </c>
      <c r="DT487" s="212">
        <f t="shared" si="2016"/>
        <v>8</v>
      </c>
      <c r="DU487" s="212">
        <f t="shared" si="2017"/>
        <v>8</v>
      </c>
      <c r="DV487" s="212">
        <f t="shared" si="2018"/>
        <v>8</v>
      </c>
      <c r="DW487" s="212">
        <f t="shared" si="2019"/>
        <v>8</v>
      </c>
      <c r="DX487" s="264">
        <f t="shared" si="2020"/>
        <v>5</v>
      </c>
      <c r="DY487" s="265">
        <f t="shared" si="2021"/>
        <v>8</v>
      </c>
      <c r="DZ487" s="212">
        <f t="shared" si="2022"/>
        <v>56</v>
      </c>
      <c r="EA487" s="212">
        <f t="shared" si="2023"/>
        <v>11</v>
      </c>
      <c r="EB487" s="212">
        <f t="shared" si="2024"/>
        <v>0</v>
      </c>
      <c r="EC487" s="212">
        <f t="shared" ref="EC487:ED487" si="3567">IF(ISEVEN($B487),DT487,0)</f>
        <v>8</v>
      </c>
      <c r="ED487" s="212">
        <f t="shared" si="3567"/>
        <v>8</v>
      </c>
      <c r="EE487" s="212">
        <f t="shared" ref="EE487:EF487" si="3568">IF(ISODD($B487),DU487,0)</f>
        <v>0</v>
      </c>
      <c r="EF487" s="212">
        <f t="shared" si="3568"/>
        <v>0</v>
      </c>
      <c r="EG487" s="212">
        <f t="shared" si="2027"/>
        <v>8</v>
      </c>
      <c r="EH487" s="212">
        <f t="shared" si="2028"/>
        <v>0</v>
      </c>
      <c r="EI487" s="212">
        <f t="shared" ref="EI487:EJ487" si="3569">IF(ISEVEN($B487),DW487,0)</f>
        <v>8</v>
      </c>
      <c r="EJ487" s="264">
        <f t="shared" si="3569"/>
        <v>5</v>
      </c>
      <c r="EK487" s="212">
        <f t="shared" ref="EK487:EL487" si="3570">IF(ISODD($B487),DX487,0)</f>
        <v>0</v>
      </c>
      <c r="EL487" s="212">
        <f t="shared" si="3570"/>
        <v>0</v>
      </c>
      <c r="EM487" s="212">
        <f t="shared" si="2031"/>
        <v>8</v>
      </c>
      <c r="EN487" s="212"/>
      <c r="EO487" s="212"/>
      <c r="EP487" s="241">
        <f t="shared" si="2032"/>
        <v>11</v>
      </c>
      <c r="EQ487" s="212">
        <f t="shared" si="2033"/>
        <v>9</v>
      </c>
      <c r="ER487" s="212">
        <f t="shared" si="2034"/>
        <v>10</v>
      </c>
      <c r="ES487" s="212">
        <f t="shared" si="2035"/>
        <v>10</v>
      </c>
      <c r="ET487" s="264">
        <f t="shared" si="2036"/>
        <v>7</v>
      </c>
      <c r="EU487" s="212">
        <f t="shared" si="2037"/>
        <v>9</v>
      </c>
      <c r="EV487" s="212"/>
      <c r="EW487" s="212">
        <f t="shared" si="2038"/>
        <v>56</v>
      </c>
      <c r="EX487" s="212">
        <f t="shared" si="2039"/>
        <v>11</v>
      </c>
      <c r="EY487" s="212">
        <f t="shared" si="2040"/>
        <v>0</v>
      </c>
      <c r="EZ487" s="212">
        <f t="shared" ref="EZ487:FA487" si="3571">IF(ISEVEN($B487),EQ487,0)</f>
        <v>9</v>
      </c>
      <c r="FA487" s="212">
        <f t="shared" si="3571"/>
        <v>10</v>
      </c>
      <c r="FB487" s="212">
        <f t="shared" ref="FB487:FC487" si="3572">IF(ISODD($B487),ER487,0)</f>
        <v>0</v>
      </c>
      <c r="FC487" s="212">
        <f t="shared" si="3572"/>
        <v>0</v>
      </c>
      <c r="FD487" s="212">
        <f t="shared" si="2043"/>
        <v>10</v>
      </c>
      <c r="FE487" s="212">
        <f t="shared" si="2044"/>
        <v>0</v>
      </c>
      <c r="FF487" s="264">
        <f t="shared" ref="FF487:FG487" si="3573">IF(ISEVEN($B487),ET487,0)</f>
        <v>7</v>
      </c>
      <c r="FG487" s="212">
        <f t="shared" si="3573"/>
        <v>9</v>
      </c>
      <c r="FH487" s="212">
        <f t="shared" si="2046"/>
        <v>0</v>
      </c>
      <c r="FI487" s="212">
        <v>0</v>
      </c>
      <c r="FJ487" s="212">
        <v>0</v>
      </c>
      <c r="FK487" s="212"/>
      <c r="FL487" s="212"/>
      <c r="FM487" s="262">
        <v>56</v>
      </c>
    </row>
    <row r="488" spans="1:169" ht="15.75" customHeight="1" x14ac:dyDescent="0.2">
      <c r="A488" s="268">
        <v>485</v>
      </c>
      <c r="B488" s="248">
        <v>213423243488</v>
      </c>
      <c r="C488" s="249" t="s">
        <v>535</v>
      </c>
      <c r="D488" s="250"/>
      <c r="E488" s="251" t="s">
        <v>536</v>
      </c>
      <c r="F488" s="252">
        <f t="shared" si="1913"/>
        <v>2</v>
      </c>
      <c r="G488" s="252">
        <f t="shared" si="1914"/>
        <v>2</v>
      </c>
      <c r="H488" s="252">
        <f t="shared" si="1915"/>
        <v>2</v>
      </c>
      <c r="I488" s="252">
        <f t="shared" si="1916"/>
        <v>2</v>
      </c>
      <c r="J488" s="252">
        <f t="shared" si="1917"/>
        <v>2</v>
      </c>
      <c r="K488" s="252">
        <f t="shared" si="1918"/>
        <v>2</v>
      </c>
      <c r="L488" s="252">
        <f t="shared" si="1919"/>
        <v>2</v>
      </c>
      <c r="M488" s="252">
        <f t="shared" si="1920"/>
        <v>2</v>
      </c>
      <c r="N488" s="252">
        <f t="shared" si="1921"/>
        <v>1</v>
      </c>
      <c r="O488" s="253">
        <f t="shared" si="1922"/>
        <v>0</v>
      </c>
      <c r="P488" s="252">
        <f t="shared" si="1923"/>
        <v>0</v>
      </c>
      <c r="Q488" s="252">
        <f t="shared" si="1924"/>
        <v>0</v>
      </c>
      <c r="R488" s="252">
        <f t="shared" si="1925"/>
        <v>0</v>
      </c>
      <c r="S488" s="254">
        <f t="shared" si="1926"/>
        <v>0</v>
      </c>
      <c r="T488" s="255">
        <f t="shared" si="1927"/>
        <v>4</v>
      </c>
      <c r="U488" s="252">
        <f t="shared" si="1928"/>
        <v>11</v>
      </c>
      <c r="V488" s="252">
        <f t="shared" si="1929"/>
        <v>0</v>
      </c>
      <c r="W488" s="252">
        <f t="shared" si="1930"/>
        <v>0</v>
      </c>
      <c r="X488" s="254">
        <f t="shared" si="1931"/>
        <v>0</v>
      </c>
      <c r="Y488" s="256">
        <f t="shared" si="1932"/>
        <v>3</v>
      </c>
      <c r="Z488" s="252">
        <f t="shared" si="1933"/>
        <v>12</v>
      </c>
      <c r="AA488" s="252">
        <f t="shared" si="1934"/>
        <v>0</v>
      </c>
      <c r="AB488" s="252">
        <f t="shared" si="1935"/>
        <v>0</v>
      </c>
      <c r="AC488" s="254">
        <f t="shared" si="1936"/>
        <v>0</v>
      </c>
      <c r="AD488" s="255">
        <f t="shared" si="1937"/>
        <v>3</v>
      </c>
      <c r="AE488" s="252">
        <f t="shared" si="1938"/>
        <v>0</v>
      </c>
      <c r="AF488" s="252">
        <f t="shared" si="1939"/>
        <v>0</v>
      </c>
      <c r="AG488" s="252">
        <f t="shared" si="1940"/>
        <v>0</v>
      </c>
      <c r="AH488" s="254">
        <f t="shared" si="1941"/>
        <v>0</v>
      </c>
      <c r="AI488" s="257">
        <f t="shared" si="1942"/>
        <v>4</v>
      </c>
      <c r="AJ488" s="252">
        <f t="shared" si="1943"/>
        <v>0</v>
      </c>
      <c r="AK488" s="252">
        <f t="shared" si="1944"/>
        <v>0</v>
      </c>
      <c r="AL488" s="252">
        <f t="shared" si="1945"/>
        <v>0</v>
      </c>
      <c r="AM488" s="254">
        <f t="shared" si="1946"/>
        <v>0</v>
      </c>
      <c r="AN488" s="257">
        <f t="shared" si="1947"/>
        <v>4</v>
      </c>
      <c r="AO488" s="252">
        <f t="shared" si="1948"/>
        <v>12</v>
      </c>
      <c r="AP488" s="252">
        <f t="shared" si="1949"/>
        <v>0</v>
      </c>
      <c r="AQ488" s="252">
        <f t="shared" si="1950"/>
        <v>0</v>
      </c>
      <c r="AR488" s="254">
        <f t="shared" si="1951"/>
        <v>0</v>
      </c>
      <c r="AS488" s="257">
        <f t="shared" si="1952"/>
        <v>3</v>
      </c>
      <c r="AT488" s="252">
        <f t="shared" si="1953"/>
        <v>0</v>
      </c>
      <c r="AU488" s="252">
        <f t="shared" si="1954"/>
        <v>0</v>
      </c>
      <c r="AV488" s="252">
        <f t="shared" si="1955"/>
        <v>0</v>
      </c>
      <c r="AW488" s="254">
        <f t="shared" si="1956"/>
        <v>0</v>
      </c>
      <c r="AX488" s="258">
        <f t="shared" si="1957"/>
        <v>4</v>
      </c>
      <c r="AY488" s="252">
        <f t="shared" si="1958"/>
        <v>12</v>
      </c>
      <c r="AZ488" s="252">
        <f t="shared" si="1959"/>
        <v>0</v>
      </c>
      <c r="BA488" s="252">
        <f t="shared" si="1960"/>
        <v>0</v>
      </c>
      <c r="BB488" s="254">
        <f t="shared" si="1961"/>
        <v>0</v>
      </c>
      <c r="BC488" s="257">
        <f t="shared" si="1962"/>
        <v>3</v>
      </c>
      <c r="BD488" s="259">
        <f t="shared" si="1963"/>
        <v>7</v>
      </c>
      <c r="BE488" s="252">
        <f t="shared" si="1964"/>
        <v>0</v>
      </c>
      <c r="BF488" s="252">
        <f t="shared" si="1965"/>
        <v>0</v>
      </c>
      <c r="BG488" s="254">
        <f t="shared" si="1966"/>
        <v>0</v>
      </c>
      <c r="BH488" s="257">
        <f t="shared" si="1967"/>
        <v>3</v>
      </c>
      <c r="BI488" s="252">
        <f t="shared" si="1968"/>
        <v>0</v>
      </c>
      <c r="BJ488" s="252">
        <f t="shared" si="1969"/>
        <v>0</v>
      </c>
      <c r="BK488" s="252">
        <f t="shared" si="1970"/>
        <v>0</v>
      </c>
      <c r="BL488" s="254">
        <f t="shared" si="1971"/>
        <v>0</v>
      </c>
      <c r="BM488" s="260">
        <f t="shared" si="1972"/>
        <v>4</v>
      </c>
      <c r="BN488" s="252">
        <f t="shared" si="1973"/>
        <v>0</v>
      </c>
      <c r="BO488" s="252">
        <f t="shared" si="1974"/>
        <v>0</v>
      </c>
      <c r="BP488" s="252">
        <f t="shared" si="1975"/>
        <v>0</v>
      </c>
      <c r="BQ488" s="254">
        <f t="shared" si="1976"/>
        <v>0</v>
      </c>
      <c r="BR488" s="261">
        <f t="shared" si="1977"/>
        <v>4</v>
      </c>
      <c r="BS488" s="252">
        <f t="shared" si="1978"/>
        <v>13</v>
      </c>
      <c r="BT488" s="252">
        <f t="shared" si="1979"/>
        <v>0</v>
      </c>
      <c r="BU488" s="252">
        <f t="shared" si="1980"/>
        <v>0</v>
      </c>
      <c r="BV488" s="254">
        <f t="shared" si="1981"/>
        <v>0</v>
      </c>
      <c r="BW488" s="261">
        <f t="shared" si="1982"/>
        <v>3</v>
      </c>
      <c r="BX488" s="262">
        <v>84</v>
      </c>
      <c r="BY488" s="262">
        <v>84</v>
      </c>
      <c r="BZ488" s="246" t="e">
        <f t="shared" si="1983"/>
        <v>#VALUE!</v>
      </c>
      <c r="CA488" s="246">
        <f t="shared" si="1984"/>
        <v>20</v>
      </c>
      <c r="CB488" s="246" t="e">
        <f t="shared" si="1985"/>
        <v>#VALUE!</v>
      </c>
      <c r="CC488" s="246" t="e">
        <f t="shared" si="1986"/>
        <v>#VALUE!</v>
      </c>
      <c r="CD488" s="246" t="e">
        <f t="shared" si="1987"/>
        <v>#VALUE!</v>
      </c>
      <c r="CE488" s="246" t="e">
        <f t="shared" si="1988"/>
        <v>#VALUE!</v>
      </c>
      <c r="CF488" s="246" t="e">
        <f t="shared" si="1989"/>
        <v>#VALUE!</v>
      </c>
      <c r="CG488" s="246" t="e">
        <f t="shared" si="1990"/>
        <v>#VALUE!</v>
      </c>
      <c r="CH488" s="246" t="e">
        <f t="shared" si="1991"/>
        <v>#VALUE!</v>
      </c>
      <c r="CI488" s="246" t="e">
        <f t="shared" si="1992"/>
        <v>#VALUE!</v>
      </c>
      <c r="CJ488" s="246" t="e">
        <f t="shared" si="1993"/>
        <v>#VALUE!</v>
      </c>
      <c r="CK488" s="246" t="e">
        <f t="shared" si="1994"/>
        <v>#VALUE!</v>
      </c>
      <c r="CL488" s="246" t="e">
        <f t="shared" si="1995"/>
        <v>#VALUE!</v>
      </c>
      <c r="CM488" s="246" t="e">
        <f t="shared" si="1996"/>
        <v>#VALUE!</v>
      </c>
      <c r="CN488" s="246" t="e">
        <f t="shared" si="1997"/>
        <v>#VALUE!</v>
      </c>
      <c r="CO488" s="263" t="str">
        <f t="shared" si="1998"/>
        <v>2023PEC AI 328</v>
      </c>
      <c r="CP488" s="246" t="e">
        <f t="shared" si="1999"/>
        <v>#VALUE!</v>
      </c>
      <c r="CQ488" s="211"/>
      <c r="CR488" s="246">
        <f t="shared" si="2000"/>
        <v>20</v>
      </c>
      <c r="CS488" s="246" t="e">
        <f t="shared" si="2001"/>
        <v>#VALUE!</v>
      </c>
      <c r="CT488" s="246" t="e">
        <f t="shared" si="2002"/>
        <v>#VALUE!</v>
      </c>
      <c r="CU488" s="246" t="e">
        <f t="shared" si="2003"/>
        <v>#VALUE!</v>
      </c>
      <c r="CV488" s="246" t="e">
        <f t="shared" si="2004"/>
        <v>#VALUE!</v>
      </c>
      <c r="CW488" s="246" t="e">
        <f t="shared" si="2005"/>
        <v>#VALUE!</v>
      </c>
      <c r="CX488" s="246" t="e">
        <f t="shared" si="2006"/>
        <v>#VALUE!</v>
      </c>
      <c r="CY488" s="246" t="e">
        <f t="shared" si="2007"/>
        <v>#VALUE!</v>
      </c>
      <c r="CZ488" s="246" t="e">
        <f t="shared" si="2008"/>
        <v>#VALUE!</v>
      </c>
      <c r="DA488" s="246" t="e">
        <f t="shared" si="2009"/>
        <v>#VALUE!</v>
      </c>
      <c r="DB488" s="246" t="e">
        <f t="shared" si="2010"/>
        <v>#VALUE!</v>
      </c>
      <c r="DC488" s="246" t="e">
        <f t="shared" si="2011"/>
        <v>#VALUE!</v>
      </c>
      <c r="DD488" s="246" t="e">
        <f t="shared" si="2012"/>
        <v>#VALUE!</v>
      </c>
      <c r="DE488" s="212"/>
      <c r="DF488" s="212" t="e">
        <f t="shared" si="2013"/>
        <v>#VALUE!</v>
      </c>
      <c r="DG488" s="212"/>
      <c r="DH488" s="212"/>
      <c r="DI488" s="212"/>
      <c r="DJ488" s="212"/>
      <c r="DK488" s="212"/>
      <c r="DL488" s="212"/>
      <c r="DM488" s="212"/>
      <c r="DN488" s="212"/>
      <c r="DO488" s="212"/>
      <c r="DP488" s="212"/>
      <c r="DQ488" s="212"/>
      <c r="DR488" s="264">
        <f t="shared" si="2014"/>
        <v>84</v>
      </c>
      <c r="DS488" s="241">
        <f t="shared" si="2015"/>
        <v>17</v>
      </c>
      <c r="DT488" s="212">
        <f t="shared" si="2016"/>
        <v>11</v>
      </c>
      <c r="DU488" s="212">
        <f t="shared" si="2017"/>
        <v>12</v>
      </c>
      <c r="DV488" s="212">
        <f t="shared" si="2018"/>
        <v>12</v>
      </c>
      <c r="DW488" s="212">
        <f t="shared" si="2019"/>
        <v>12</v>
      </c>
      <c r="DX488" s="264">
        <f t="shared" si="2020"/>
        <v>7</v>
      </c>
      <c r="DY488" s="265">
        <f t="shared" si="2021"/>
        <v>13</v>
      </c>
      <c r="DZ488" s="212">
        <f t="shared" si="2022"/>
        <v>84</v>
      </c>
      <c r="EA488" s="212">
        <f t="shared" si="2023"/>
        <v>17</v>
      </c>
      <c r="EB488" s="212">
        <f t="shared" si="2024"/>
        <v>0</v>
      </c>
      <c r="EC488" s="212">
        <f t="shared" ref="EC488:ED488" si="3574">IF(ISEVEN($B488),DT488,0)</f>
        <v>11</v>
      </c>
      <c r="ED488" s="212">
        <f t="shared" si="3574"/>
        <v>12</v>
      </c>
      <c r="EE488" s="212">
        <f t="shared" ref="EE488:EF488" si="3575">IF(ISODD($B488),DU488,0)</f>
        <v>0</v>
      </c>
      <c r="EF488" s="212">
        <f t="shared" si="3575"/>
        <v>0</v>
      </c>
      <c r="EG488" s="212">
        <f t="shared" si="2027"/>
        <v>12</v>
      </c>
      <c r="EH488" s="212">
        <f t="shared" si="2028"/>
        <v>0</v>
      </c>
      <c r="EI488" s="212">
        <f t="shared" ref="EI488:EJ488" si="3576">IF(ISEVEN($B488),DW488,0)</f>
        <v>12</v>
      </c>
      <c r="EJ488" s="264">
        <f t="shared" si="3576"/>
        <v>7</v>
      </c>
      <c r="EK488" s="212">
        <f t="shared" ref="EK488:EL488" si="3577">IF(ISODD($B488),DX488,0)</f>
        <v>0</v>
      </c>
      <c r="EL488" s="212">
        <f t="shared" si="3577"/>
        <v>0</v>
      </c>
      <c r="EM488" s="212">
        <f t="shared" si="2031"/>
        <v>13</v>
      </c>
      <c r="EN488" s="212"/>
      <c r="EO488" s="212"/>
      <c r="EP488" s="241">
        <f t="shared" si="2032"/>
        <v>17</v>
      </c>
      <c r="EQ488" s="212">
        <f t="shared" si="2033"/>
        <v>14</v>
      </c>
      <c r="ER488" s="212">
        <f t="shared" si="2034"/>
        <v>15</v>
      </c>
      <c r="ES488" s="212">
        <f t="shared" si="2035"/>
        <v>15</v>
      </c>
      <c r="ET488" s="264">
        <f t="shared" si="2036"/>
        <v>10</v>
      </c>
      <c r="EU488" s="212">
        <f t="shared" si="2037"/>
        <v>13</v>
      </c>
      <c r="EV488" s="212"/>
      <c r="EW488" s="212">
        <f t="shared" si="2038"/>
        <v>84</v>
      </c>
      <c r="EX488" s="212">
        <f t="shared" si="2039"/>
        <v>17</v>
      </c>
      <c r="EY488" s="212">
        <f t="shared" si="2040"/>
        <v>0</v>
      </c>
      <c r="EZ488" s="212">
        <f t="shared" ref="EZ488:FA488" si="3578">IF(ISEVEN($B488),EQ488,0)</f>
        <v>14</v>
      </c>
      <c r="FA488" s="212">
        <f t="shared" si="3578"/>
        <v>15</v>
      </c>
      <c r="FB488" s="212">
        <f t="shared" ref="FB488:FC488" si="3579">IF(ISODD($B488),ER488,0)</f>
        <v>0</v>
      </c>
      <c r="FC488" s="212">
        <f t="shared" si="3579"/>
        <v>0</v>
      </c>
      <c r="FD488" s="212">
        <f t="shared" si="2043"/>
        <v>15</v>
      </c>
      <c r="FE488" s="212">
        <f t="shared" si="2044"/>
        <v>0</v>
      </c>
      <c r="FF488" s="264">
        <f t="shared" ref="FF488:FG488" si="3580">IF(ISEVEN($B488),ET488,0)</f>
        <v>10</v>
      </c>
      <c r="FG488" s="212">
        <f t="shared" si="3580"/>
        <v>13</v>
      </c>
      <c r="FH488" s="212">
        <f t="shared" si="2046"/>
        <v>0</v>
      </c>
      <c r="FI488" s="212">
        <v>0</v>
      </c>
      <c r="FJ488" s="212">
        <v>0</v>
      </c>
      <c r="FK488" s="212"/>
      <c r="FL488" s="212"/>
      <c r="FM488" s="262">
        <v>84</v>
      </c>
    </row>
    <row r="489" spans="1:169" ht="15.75" customHeight="1" x14ac:dyDescent="0.2">
      <c r="A489" s="247">
        <v>486</v>
      </c>
      <c r="B489" s="248">
        <v>213423243489</v>
      </c>
      <c r="C489" s="249" t="s">
        <v>537</v>
      </c>
      <c r="D489" s="250"/>
      <c r="E489" s="251" t="s">
        <v>538</v>
      </c>
      <c r="F489" s="252">
        <f t="shared" si="1913"/>
        <v>2</v>
      </c>
      <c r="G489" s="252">
        <f t="shared" si="1914"/>
        <v>2</v>
      </c>
      <c r="H489" s="252">
        <f t="shared" si="1915"/>
        <v>2</v>
      </c>
      <c r="I489" s="252">
        <f t="shared" si="1916"/>
        <v>0</v>
      </c>
      <c r="J489" s="252">
        <f t="shared" si="1917"/>
        <v>0</v>
      </c>
      <c r="K489" s="252">
        <f t="shared" si="1918"/>
        <v>0</v>
      </c>
      <c r="L489" s="252">
        <f t="shared" si="1919"/>
        <v>0</v>
      </c>
      <c r="M489" s="252">
        <f t="shared" si="1920"/>
        <v>0</v>
      </c>
      <c r="N489" s="252">
        <f t="shared" si="1921"/>
        <v>0</v>
      </c>
      <c r="O489" s="253">
        <f t="shared" si="1922"/>
        <v>0</v>
      </c>
      <c r="P489" s="252">
        <f t="shared" si="1923"/>
        <v>5</v>
      </c>
      <c r="Q489" s="252">
        <f t="shared" si="1924"/>
        <v>0</v>
      </c>
      <c r="R489" s="252">
        <f t="shared" si="1925"/>
        <v>0</v>
      </c>
      <c r="S489" s="254">
        <f t="shared" si="1926"/>
        <v>0</v>
      </c>
      <c r="T489" s="255">
        <f t="shared" si="1927"/>
        <v>3</v>
      </c>
      <c r="U489" s="252">
        <f t="shared" si="1928"/>
        <v>0</v>
      </c>
      <c r="V489" s="252">
        <f t="shared" si="1929"/>
        <v>0</v>
      </c>
      <c r="W489" s="252">
        <f t="shared" si="1930"/>
        <v>0</v>
      </c>
      <c r="X489" s="254">
        <f t="shared" si="1931"/>
        <v>0</v>
      </c>
      <c r="Y489" s="256">
        <f t="shared" si="1932"/>
        <v>4</v>
      </c>
      <c r="Z489" s="252">
        <f t="shared" si="1933"/>
        <v>0</v>
      </c>
      <c r="AA489" s="252">
        <f t="shared" si="1934"/>
        <v>0</v>
      </c>
      <c r="AB489" s="252">
        <f t="shared" si="1935"/>
        <v>0</v>
      </c>
      <c r="AC489" s="254">
        <f t="shared" si="1936"/>
        <v>0</v>
      </c>
      <c r="AD489" s="255">
        <f t="shared" si="1937"/>
        <v>4</v>
      </c>
      <c r="AE489" s="252">
        <f t="shared" si="1938"/>
        <v>5</v>
      </c>
      <c r="AF489" s="252">
        <f t="shared" si="1939"/>
        <v>0</v>
      </c>
      <c r="AG489" s="252">
        <f t="shared" si="1940"/>
        <v>0</v>
      </c>
      <c r="AH489" s="254">
        <f t="shared" si="1941"/>
        <v>0</v>
      </c>
      <c r="AI489" s="257">
        <f t="shared" si="1942"/>
        <v>3</v>
      </c>
      <c r="AJ489" s="252">
        <f t="shared" si="1943"/>
        <v>4</v>
      </c>
      <c r="AK489" s="252">
        <f t="shared" si="1944"/>
        <v>0</v>
      </c>
      <c r="AL489" s="252">
        <f t="shared" si="1945"/>
        <v>0</v>
      </c>
      <c r="AM489" s="254">
        <f t="shared" si="1946"/>
        <v>0</v>
      </c>
      <c r="AN489" s="257">
        <f t="shared" si="1947"/>
        <v>3</v>
      </c>
      <c r="AO489" s="252">
        <f t="shared" si="1948"/>
        <v>0</v>
      </c>
      <c r="AP489" s="252">
        <f t="shared" si="1949"/>
        <v>0</v>
      </c>
      <c r="AQ489" s="252">
        <f t="shared" si="1950"/>
        <v>0</v>
      </c>
      <c r="AR489" s="254">
        <f t="shared" si="1951"/>
        <v>0</v>
      </c>
      <c r="AS489" s="257">
        <f t="shared" si="1952"/>
        <v>4</v>
      </c>
      <c r="AT489" s="252">
        <f t="shared" si="1953"/>
        <v>5</v>
      </c>
      <c r="AU489" s="252">
        <f t="shared" si="1954"/>
        <v>0</v>
      </c>
      <c r="AV489" s="252">
        <f t="shared" si="1955"/>
        <v>0</v>
      </c>
      <c r="AW489" s="254">
        <f t="shared" si="1956"/>
        <v>0</v>
      </c>
      <c r="AX489" s="258">
        <f t="shared" si="1957"/>
        <v>3</v>
      </c>
      <c r="AY489" s="252">
        <f t="shared" si="1958"/>
        <v>0</v>
      </c>
      <c r="AZ489" s="252">
        <f t="shared" si="1959"/>
        <v>0</v>
      </c>
      <c r="BA489" s="252">
        <f t="shared" si="1960"/>
        <v>0</v>
      </c>
      <c r="BB489" s="254">
        <f t="shared" si="1961"/>
        <v>0</v>
      </c>
      <c r="BC489" s="257">
        <f t="shared" si="1962"/>
        <v>4</v>
      </c>
      <c r="BD489" s="252">
        <f t="shared" si="1963"/>
        <v>0</v>
      </c>
      <c r="BE489" s="252">
        <f t="shared" si="1964"/>
        <v>0</v>
      </c>
      <c r="BF489" s="252">
        <f t="shared" si="1965"/>
        <v>0</v>
      </c>
      <c r="BG489" s="254">
        <f t="shared" si="1966"/>
        <v>0</v>
      </c>
      <c r="BH489" s="257">
        <f t="shared" si="1967"/>
        <v>4</v>
      </c>
      <c r="BI489" s="252">
        <f t="shared" si="1968"/>
        <v>0</v>
      </c>
      <c r="BJ489" s="252">
        <f t="shared" si="1969"/>
        <v>0</v>
      </c>
      <c r="BK489" s="252">
        <f t="shared" si="1970"/>
        <v>0</v>
      </c>
      <c r="BL489" s="254">
        <f t="shared" si="1971"/>
        <v>0</v>
      </c>
      <c r="BM489" s="260">
        <f t="shared" si="1972"/>
        <v>4</v>
      </c>
      <c r="BN489" s="252">
        <f t="shared" si="1973"/>
        <v>5</v>
      </c>
      <c r="BO489" s="252">
        <f t="shared" si="1974"/>
        <v>0</v>
      </c>
      <c r="BP489" s="252">
        <f t="shared" si="1975"/>
        <v>0</v>
      </c>
      <c r="BQ489" s="254">
        <f t="shared" si="1976"/>
        <v>0</v>
      </c>
      <c r="BR489" s="261">
        <f t="shared" si="1977"/>
        <v>3</v>
      </c>
      <c r="BS489" s="252">
        <f t="shared" si="1978"/>
        <v>0</v>
      </c>
      <c r="BT489" s="252">
        <f t="shared" si="1979"/>
        <v>0</v>
      </c>
      <c r="BU489" s="252">
        <f t="shared" si="1980"/>
        <v>0</v>
      </c>
      <c r="BV489" s="254">
        <f t="shared" si="1981"/>
        <v>0</v>
      </c>
      <c r="BW489" s="261">
        <f t="shared" si="1982"/>
        <v>4</v>
      </c>
      <c r="BX489" s="262">
        <v>30</v>
      </c>
      <c r="BY489" s="262">
        <v>30</v>
      </c>
      <c r="BZ489" s="246" t="e">
        <f t="shared" si="1983"/>
        <v>#VALUE!</v>
      </c>
      <c r="CA489" s="246">
        <f t="shared" si="1984"/>
        <v>20</v>
      </c>
      <c r="CB489" s="246" t="e">
        <f t="shared" si="1985"/>
        <v>#VALUE!</v>
      </c>
      <c r="CC489" s="246" t="e">
        <f t="shared" si="1986"/>
        <v>#VALUE!</v>
      </c>
      <c r="CD489" s="246" t="e">
        <f t="shared" si="1987"/>
        <v>#VALUE!</v>
      </c>
      <c r="CE489" s="246" t="e">
        <f t="shared" si="1988"/>
        <v>#VALUE!</v>
      </c>
      <c r="CF489" s="246" t="e">
        <f t="shared" si="1989"/>
        <v>#VALUE!</v>
      </c>
      <c r="CG489" s="246" t="e">
        <f t="shared" si="1990"/>
        <v>#VALUE!</v>
      </c>
      <c r="CH489" s="246" t="e">
        <f t="shared" si="1991"/>
        <v>#VALUE!</v>
      </c>
      <c r="CI489" s="246" t="e">
        <f t="shared" si="1992"/>
        <v>#VALUE!</v>
      </c>
      <c r="CJ489" s="246" t="e">
        <f t="shared" si="1993"/>
        <v>#VALUE!</v>
      </c>
      <c r="CK489" s="246" t="e">
        <f t="shared" si="1994"/>
        <v>#VALUE!</v>
      </c>
      <c r="CL489" s="246" t="e">
        <f t="shared" si="1995"/>
        <v>#VALUE!</v>
      </c>
      <c r="CM489" s="246" t="e">
        <f t="shared" si="1996"/>
        <v>#VALUE!</v>
      </c>
      <c r="CN489" s="246" t="e">
        <f t="shared" si="1997"/>
        <v>#VALUE!</v>
      </c>
      <c r="CO489" s="263" t="str">
        <f t="shared" si="1998"/>
        <v>2023PEC AI 329</v>
      </c>
      <c r="CP489" s="246" t="e">
        <f t="shared" si="1999"/>
        <v>#VALUE!</v>
      </c>
      <c r="CQ489" s="211"/>
      <c r="CR489" s="246">
        <f t="shared" si="2000"/>
        <v>20</v>
      </c>
      <c r="CS489" s="246" t="e">
        <f t="shared" si="2001"/>
        <v>#VALUE!</v>
      </c>
      <c r="CT489" s="246" t="e">
        <f t="shared" si="2002"/>
        <v>#VALUE!</v>
      </c>
      <c r="CU489" s="246" t="e">
        <f t="shared" si="2003"/>
        <v>#VALUE!</v>
      </c>
      <c r="CV489" s="246" t="e">
        <f t="shared" si="2004"/>
        <v>#VALUE!</v>
      </c>
      <c r="CW489" s="246" t="e">
        <f t="shared" si="2005"/>
        <v>#VALUE!</v>
      </c>
      <c r="CX489" s="246" t="e">
        <f t="shared" si="2006"/>
        <v>#VALUE!</v>
      </c>
      <c r="CY489" s="246" t="e">
        <f t="shared" si="2007"/>
        <v>#VALUE!</v>
      </c>
      <c r="CZ489" s="246" t="e">
        <f t="shared" si="2008"/>
        <v>#VALUE!</v>
      </c>
      <c r="DA489" s="246" t="e">
        <f t="shared" si="2009"/>
        <v>#VALUE!</v>
      </c>
      <c r="DB489" s="246" t="e">
        <f t="shared" si="2010"/>
        <v>#VALUE!</v>
      </c>
      <c r="DC489" s="246" t="e">
        <f t="shared" si="2011"/>
        <v>#VALUE!</v>
      </c>
      <c r="DD489" s="246" t="e">
        <f t="shared" si="2012"/>
        <v>#VALUE!</v>
      </c>
      <c r="DE489" s="212"/>
      <c r="DF489" s="212" t="e">
        <f t="shared" si="2013"/>
        <v>#VALUE!</v>
      </c>
      <c r="DG489" s="212"/>
      <c r="DH489" s="212"/>
      <c r="DI489" s="212"/>
      <c r="DJ489" s="212"/>
      <c r="DK489" s="212"/>
      <c r="DL489" s="212"/>
      <c r="DM489" s="212"/>
      <c r="DN489" s="212"/>
      <c r="DO489" s="212"/>
      <c r="DP489" s="212"/>
      <c r="DQ489" s="212"/>
      <c r="DR489" s="264">
        <f t="shared" si="2014"/>
        <v>30</v>
      </c>
      <c r="DS489" s="241">
        <f t="shared" si="2015"/>
        <v>6</v>
      </c>
      <c r="DT489" s="212">
        <f t="shared" si="2016"/>
        <v>5</v>
      </c>
      <c r="DU489" s="212">
        <f t="shared" si="2017"/>
        <v>5</v>
      </c>
      <c r="DV489" s="212">
        <f t="shared" si="2018"/>
        <v>4</v>
      </c>
      <c r="DW489" s="212">
        <f t="shared" si="2019"/>
        <v>5</v>
      </c>
      <c r="DX489" s="264">
        <f t="shared" si="2020"/>
        <v>0</v>
      </c>
      <c r="DY489" s="265">
        <f t="shared" si="2021"/>
        <v>5</v>
      </c>
      <c r="DZ489" s="212">
        <f t="shared" si="2022"/>
        <v>30</v>
      </c>
      <c r="EA489" s="212">
        <f t="shared" si="2023"/>
        <v>6</v>
      </c>
      <c r="EB489" s="212">
        <f t="shared" si="2024"/>
        <v>5</v>
      </c>
      <c r="EC489" s="212">
        <f t="shared" ref="EC489:ED489" si="3581">IF(ISEVEN($B489),DT489,0)</f>
        <v>0</v>
      </c>
      <c r="ED489" s="212">
        <f t="shared" si="3581"/>
        <v>0</v>
      </c>
      <c r="EE489" s="212">
        <f t="shared" ref="EE489:EF489" si="3582">IF(ISODD($B489),DU489,0)</f>
        <v>5</v>
      </c>
      <c r="EF489" s="212">
        <f t="shared" si="3582"/>
        <v>4</v>
      </c>
      <c r="EG489" s="212">
        <f t="shared" si="2027"/>
        <v>0</v>
      </c>
      <c r="EH489" s="212">
        <f t="shared" si="2028"/>
        <v>5</v>
      </c>
      <c r="EI489" s="212">
        <f t="shared" ref="EI489:EJ489" si="3583">IF(ISEVEN($B489),DW489,0)</f>
        <v>0</v>
      </c>
      <c r="EJ489" s="212">
        <f t="shared" si="3583"/>
        <v>0</v>
      </c>
      <c r="EK489" s="264">
        <f t="shared" ref="EK489:EL489" si="3584">IF(ISODD($B489),DX489,0)</f>
        <v>0</v>
      </c>
      <c r="EL489" s="212">
        <f t="shared" si="3584"/>
        <v>5</v>
      </c>
      <c r="EM489" s="212">
        <f t="shared" si="2031"/>
        <v>0</v>
      </c>
      <c r="EN489" s="212"/>
      <c r="EO489" s="212"/>
      <c r="EP489" s="241">
        <f t="shared" si="2032"/>
        <v>6</v>
      </c>
      <c r="EQ489" s="212">
        <f t="shared" si="2033"/>
        <v>6</v>
      </c>
      <c r="ER489" s="212">
        <f t="shared" si="2034"/>
        <v>6</v>
      </c>
      <c r="ES489" s="212">
        <f t="shared" si="2035"/>
        <v>5</v>
      </c>
      <c r="ET489" s="264">
        <f t="shared" si="2036"/>
        <v>2</v>
      </c>
      <c r="EU489" s="212">
        <f t="shared" si="2037"/>
        <v>5</v>
      </c>
      <c r="EV489" s="212"/>
      <c r="EW489" s="212">
        <f t="shared" si="2038"/>
        <v>30</v>
      </c>
      <c r="EX489" s="212">
        <f t="shared" si="2039"/>
        <v>6</v>
      </c>
      <c r="EY489" s="212">
        <f t="shared" si="2040"/>
        <v>6</v>
      </c>
      <c r="EZ489" s="212">
        <f t="shared" ref="EZ489:FA489" si="3585">IF(ISEVEN($B489),EQ489,0)</f>
        <v>0</v>
      </c>
      <c r="FA489" s="212">
        <f t="shared" si="3585"/>
        <v>0</v>
      </c>
      <c r="FB489" s="212">
        <f t="shared" ref="FB489:FC489" si="3586">IF(ISODD($B489),ER489,0)</f>
        <v>6</v>
      </c>
      <c r="FC489" s="212">
        <f t="shared" si="3586"/>
        <v>5</v>
      </c>
      <c r="FD489" s="212">
        <f t="shared" si="2043"/>
        <v>0</v>
      </c>
      <c r="FE489" s="264">
        <f t="shared" si="2044"/>
        <v>2</v>
      </c>
      <c r="FF489" s="212">
        <f t="shared" ref="FF489:FG489" si="3587">IF(ISEVEN($B489),ET489,0)</f>
        <v>0</v>
      </c>
      <c r="FG489" s="212">
        <f t="shared" si="3587"/>
        <v>0</v>
      </c>
      <c r="FH489" s="212">
        <f t="shared" si="2046"/>
        <v>5</v>
      </c>
      <c r="FI489" s="212">
        <v>0</v>
      </c>
      <c r="FJ489" s="212">
        <v>0</v>
      </c>
      <c r="FK489" s="212"/>
      <c r="FL489" s="212"/>
      <c r="FM489" s="262">
        <v>30</v>
      </c>
    </row>
    <row r="490" spans="1:169" ht="15.75" customHeight="1" x14ac:dyDescent="0.2">
      <c r="A490" s="268">
        <v>488</v>
      </c>
      <c r="B490" s="248">
        <v>213423243480</v>
      </c>
      <c r="C490" s="249" t="s">
        <v>539</v>
      </c>
      <c r="D490" s="250"/>
      <c r="E490" s="251" t="s">
        <v>540</v>
      </c>
      <c r="F490" s="252">
        <f t="shared" si="1913"/>
        <v>2</v>
      </c>
      <c r="G490" s="252">
        <f t="shared" si="1914"/>
        <v>2</v>
      </c>
      <c r="H490" s="252">
        <f t="shared" si="1915"/>
        <v>2</v>
      </c>
      <c r="I490" s="252">
        <f t="shared" si="1916"/>
        <v>2</v>
      </c>
      <c r="J490" s="252">
        <f t="shared" si="1917"/>
        <v>2</v>
      </c>
      <c r="K490" s="252">
        <f t="shared" si="1918"/>
        <v>0</v>
      </c>
      <c r="L490" s="252">
        <f t="shared" si="1919"/>
        <v>0</v>
      </c>
      <c r="M490" s="252">
        <f t="shared" si="1920"/>
        <v>0</v>
      </c>
      <c r="N490" s="252">
        <f t="shared" si="1921"/>
        <v>0</v>
      </c>
      <c r="O490" s="253">
        <f t="shared" si="1922"/>
        <v>0</v>
      </c>
      <c r="P490" s="252">
        <f t="shared" si="1923"/>
        <v>0</v>
      </c>
      <c r="Q490" s="252">
        <f t="shared" si="1924"/>
        <v>0</v>
      </c>
      <c r="R490" s="252">
        <f t="shared" si="1925"/>
        <v>0</v>
      </c>
      <c r="S490" s="254">
        <f t="shared" si="1926"/>
        <v>0</v>
      </c>
      <c r="T490" s="255">
        <f t="shared" si="1927"/>
        <v>4</v>
      </c>
      <c r="U490" s="252">
        <f t="shared" si="1928"/>
        <v>7</v>
      </c>
      <c r="V490" s="252">
        <f t="shared" si="1929"/>
        <v>0</v>
      </c>
      <c r="W490" s="252">
        <f t="shared" si="1930"/>
        <v>0</v>
      </c>
      <c r="X490" s="254">
        <f t="shared" si="1931"/>
        <v>0</v>
      </c>
      <c r="Y490" s="256">
        <f t="shared" si="1932"/>
        <v>3</v>
      </c>
      <c r="Z490" s="252">
        <f t="shared" si="1933"/>
        <v>7</v>
      </c>
      <c r="AA490" s="252">
        <f t="shared" si="1934"/>
        <v>0</v>
      </c>
      <c r="AB490" s="252">
        <f t="shared" si="1935"/>
        <v>0</v>
      </c>
      <c r="AC490" s="254">
        <f t="shared" si="1936"/>
        <v>0</v>
      </c>
      <c r="AD490" s="255">
        <f t="shared" si="1937"/>
        <v>3</v>
      </c>
      <c r="AE490" s="252">
        <f t="shared" si="1938"/>
        <v>0</v>
      </c>
      <c r="AF490" s="252">
        <f t="shared" si="1939"/>
        <v>0</v>
      </c>
      <c r="AG490" s="252">
        <f t="shared" si="1940"/>
        <v>0</v>
      </c>
      <c r="AH490" s="254">
        <f t="shared" si="1941"/>
        <v>0</v>
      </c>
      <c r="AI490" s="257">
        <f t="shared" si="1942"/>
        <v>4</v>
      </c>
      <c r="AJ490" s="252">
        <f t="shared" si="1943"/>
        <v>0</v>
      </c>
      <c r="AK490" s="252">
        <f t="shared" si="1944"/>
        <v>0</v>
      </c>
      <c r="AL490" s="252">
        <f t="shared" si="1945"/>
        <v>0</v>
      </c>
      <c r="AM490" s="254">
        <f t="shared" si="1946"/>
        <v>0</v>
      </c>
      <c r="AN490" s="257">
        <f t="shared" si="1947"/>
        <v>4</v>
      </c>
      <c r="AO490" s="252">
        <f t="shared" si="1948"/>
        <v>7</v>
      </c>
      <c r="AP490" s="252">
        <f t="shared" si="1949"/>
        <v>0</v>
      </c>
      <c r="AQ490" s="252">
        <f t="shared" si="1950"/>
        <v>0</v>
      </c>
      <c r="AR490" s="254">
        <f t="shared" si="1951"/>
        <v>0</v>
      </c>
      <c r="AS490" s="257">
        <f t="shared" si="1952"/>
        <v>3</v>
      </c>
      <c r="AT490" s="252">
        <f t="shared" si="1953"/>
        <v>0</v>
      </c>
      <c r="AU490" s="252">
        <f t="shared" si="1954"/>
        <v>0</v>
      </c>
      <c r="AV490" s="252">
        <f t="shared" si="1955"/>
        <v>0</v>
      </c>
      <c r="AW490" s="254">
        <f t="shared" si="1956"/>
        <v>0</v>
      </c>
      <c r="AX490" s="258">
        <f t="shared" si="1957"/>
        <v>4</v>
      </c>
      <c r="AY490" s="252">
        <f t="shared" si="1958"/>
        <v>7</v>
      </c>
      <c r="AZ490" s="252">
        <f t="shared" si="1959"/>
        <v>0</v>
      </c>
      <c r="BA490" s="252">
        <f t="shared" si="1960"/>
        <v>0</v>
      </c>
      <c r="BB490" s="254">
        <f t="shared" si="1961"/>
        <v>0</v>
      </c>
      <c r="BC490" s="257">
        <f t="shared" si="1962"/>
        <v>3</v>
      </c>
      <c r="BD490" s="259">
        <f t="shared" si="1963"/>
        <v>4</v>
      </c>
      <c r="BE490" s="252">
        <f t="shared" si="1964"/>
        <v>0</v>
      </c>
      <c r="BF490" s="252">
        <f t="shared" si="1965"/>
        <v>0</v>
      </c>
      <c r="BG490" s="254">
        <f t="shared" si="1966"/>
        <v>0</v>
      </c>
      <c r="BH490" s="257">
        <f t="shared" si="1967"/>
        <v>3</v>
      </c>
      <c r="BI490" s="252">
        <f t="shared" si="1968"/>
        <v>0</v>
      </c>
      <c r="BJ490" s="252">
        <f t="shared" si="1969"/>
        <v>0</v>
      </c>
      <c r="BK490" s="252">
        <f t="shared" si="1970"/>
        <v>0</v>
      </c>
      <c r="BL490" s="254">
        <f t="shared" si="1971"/>
        <v>0</v>
      </c>
      <c r="BM490" s="260">
        <f t="shared" si="1972"/>
        <v>4</v>
      </c>
      <c r="BN490" s="252">
        <f t="shared" si="1973"/>
        <v>0</v>
      </c>
      <c r="BO490" s="252">
        <f t="shared" si="1974"/>
        <v>0</v>
      </c>
      <c r="BP490" s="252">
        <f t="shared" si="1975"/>
        <v>0</v>
      </c>
      <c r="BQ490" s="254">
        <f t="shared" si="1976"/>
        <v>0</v>
      </c>
      <c r="BR490" s="261">
        <f t="shared" si="1977"/>
        <v>4</v>
      </c>
      <c r="BS490" s="252">
        <f t="shared" si="1978"/>
        <v>8</v>
      </c>
      <c r="BT490" s="252">
        <f t="shared" si="1979"/>
        <v>0</v>
      </c>
      <c r="BU490" s="252">
        <f t="shared" si="1980"/>
        <v>0</v>
      </c>
      <c r="BV490" s="254">
        <f t="shared" si="1981"/>
        <v>0</v>
      </c>
      <c r="BW490" s="261">
        <f t="shared" si="1982"/>
        <v>3</v>
      </c>
      <c r="BX490" s="262">
        <v>50</v>
      </c>
      <c r="BY490" s="262">
        <v>50</v>
      </c>
      <c r="BZ490" s="246" t="e">
        <f t="shared" si="1983"/>
        <v>#VALUE!</v>
      </c>
      <c r="CA490" s="246">
        <f t="shared" si="1984"/>
        <v>20</v>
      </c>
      <c r="CB490" s="246" t="e">
        <f t="shared" si="1985"/>
        <v>#VALUE!</v>
      </c>
      <c r="CC490" s="246" t="e">
        <f t="shared" si="1986"/>
        <v>#VALUE!</v>
      </c>
      <c r="CD490" s="246" t="e">
        <f t="shared" si="1987"/>
        <v>#VALUE!</v>
      </c>
      <c r="CE490" s="246" t="e">
        <f t="shared" si="1988"/>
        <v>#VALUE!</v>
      </c>
      <c r="CF490" s="246" t="e">
        <f t="shared" si="1989"/>
        <v>#VALUE!</v>
      </c>
      <c r="CG490" s="246" t="e">
        <f t="shared" si="1990"/>
        <v>#VALUE!</v>
      </c>
      <c r="CH490" s="246" t="e">
        <f t="shared" si="1991"/>
        <v>#VALUE!</v>
      </c>
      <c r="CI490" s="246" t="e">
        <f t="shared" si="1992"/>
        <v>#VALUE!</v>
      </c>
      <c r="CJ490" s="246" t="e">
        <f t="shared" si="1993"/>
        <v>#VALUE!</v>
      </c>
      <c r="CK490" s="246" t="e">
        <f t="shared" si="1994"/>
        <v>#VALUE!</v>
      </c>
      <c r="CL490" s="246" t="e">
        <f t="shared" si="1995"/>
        <v>#VALUE!</v>
      </c>
      <c r="CM490" s="246" t="e">
        <f t="shared" si="1996"/>
        <v>#VALUE!</v>
      </c>
      <c r="CN490" s="246" t="e">
        <f t="shared" si="1997"/>
        <v>#VALUE!</v>
      </c>
      <c r="CO490" s="263" t="str">
        <f t="shared" si="1998"/>
        <v>2023PEC AI 330</v>
      </c>
      <c r="CP490" s="246" t="e">
        <f t="shared" si="1999"/>
        <v>#VALUE!</v>
      </c>
      <c r="CQ490" s="211"/>
      <c r="CR490" s="246">
        <f t="shared" si="2000"/>
        <v>20</v>
      </c>
      <c r="CS490" s="246" t="e">
        <f t="shared" si="2001"/>
        <v>#VALUE!</v>
      </c>
      <c r="CT490" s="246" t="e">
        <f t="shared" si="2002"/>
        <v>#VALUE!</v>
      </c>
      <c r="CU490" s="246" t="e">
        <f t="shared" si="2003"/>
        <v>#VALUE!</v>
      </c>
      <c r="CV490" s="246" t="e">
        <f t="shared" si="2004"/>
        <v>#VALUE!</v>
      </c>
      <c r="CW490" s="246" t="e">
        <f t="shared" si="2005"/>
        <v>#VALUE!</v>
      </c>
      <c r="CX490" s="246" t="e">
        <f t="shared" si="2006"/>
        <v>#VALUE!</v>
      </c>
      <c r="CY490" s="246" t="e">
        <f t="shared" si="2007"/>
        <v>#VALUE!</v>
      </c>
      <c r="CZ490" s="246" t="e">
        <f t="shared" si="2008"/>
        <v>#VALUE!</v>
      </c>
      <c r="DA490" s="246" t="e">
        <f t="shared" si="2009"/>
        <v>#VALUE!</v>
      </c>
      <c r="DB490" s="246" t="e">
        <f t="shared" si="2010"/>
        <v>#VALUE!</v>
      </c>
      <c r="DC490" s="246" t="e">
        <f t="shared" si="2011"/>
        <v>#VALUE!</v>
      </c>
      <c r="DD490" s="246" t="e">
        <f t="shared" si="2012"/>
        <v>#VALUE!</v>
      </c>
      <c r="DE490" s="212"/>
      <c r="DF490" s="212" t="e">
        <f t="shared" si="2013"/>
        <v>#VALUE!</v>
      </c>
      <c r="DG490" s="212"/>
      <c r="DH490" s="212"/>
      <c r="DI490" s="212"/>
      <c r="DJ490" s="212"/>
      <c r="DK490" s="212"/>
      <c r="DL490" s="212"/>
      <c r="DM490" s="212"/>
      <c r="DN490" s="212"/>
      <c r="DO490" s="212"/>
      <c r="DP490" s="212"/>
      <c r="DQ490" s="212"/>
      <c r="DR490" s="264">
        <f t="shared" si="2014"/>
        <v>50</v>
      </c>
      <c r="DS490" s="241">
        <f t="shared" si="2015"/>
        <v>10</v>
      </c>
      <c r="DT490" s="212">
        <f t="shared" si="2016"/>
        <v>7</v>
      </c>
      <c r="DU490" s="212">
        <f t="shared" si="2017"/>
        <v>7</v>
      </c>
      <c r="DV490" s="212">
        <f t="shared" si="2018"/>
        <v>7</v>
      </c>
      <c r="DW490" s="212">
        <f t="shared" si="2019"/>
        <v>7</v>
      </c>
      <c r="DX490" s="264">
        <f t="shared" si="2020"/>
        <v>4</v>
      </c>
      <c r="DY490" s="265">
        <f t="shared" si="2021"/>
        <v>8</v>
      </c>
      <c r="DZ490" s="212">
        <f t="shared" si="2022"/>
        <v>50</v>
      </c>
      <c r="EA490" s="212">
        <f t="shared" si="2023"/>
        <v>10</v>
      </c>
      <c r="EB490" s="212">
        <f t="shared" si="2024"/>
        <v>0</v>
      </c>
      <c r="EC490" s="212">
        <f t="shared" ref="EC490:ED490" si="3588">IF(ISEVEN($B490),DT490,0)</f>
        <v>7</v>
      </c>
      <c r="ED490" s="212">
        <f t="shared" si="3588"/>
        <v>7</v>
      </c>
      <c r="EE490" s="212">
        <f t="shared" ref="EE490:EF490" si="3589">IF(ISODD($B490),DU490,0)</f>
        <v>0</v>
      </c>
      <c r="EF490" s="212">
        <f t="shared" si="3589"/>
        <v>0</v>
      </c>
      <c r="EG490" s="212">
        <f t="shared" si="2027"/>
        <v>7</v>
      </c>
      <c r="EH490" s="212">
        <f t="shared" si="2028"/>
        <v>0</v>
      </c>
      <c r="EI490" s="212">
        <f t="shared" ref="EI490:EJ490" si="3590">IF(ISEVEN($B490),DW490,0)</f>
        <v>7</v>
      </c>
      <c r="EJ490" s="264">
        <f t="shared" si="3590"/>
        <v>4</v>
      </c>
      <c r="EK490" s="212">
        <f t="shared" ref="EK490:EL490" si="3591">IF(ISODD($B490),DX490,0)</f>
        <v>0</v>
      </c>
      <c r="EL490" s="212">
        <f t="shared" si="3591"/>
        <v>0</v>
      </c>
      <c r="EM490" s="212">
        <f t="shared" si="2031"/>
        <v>8</v>
      </c>
      <c r="EN490" s="212"/>
      <c r="EO490" s="212"/>
      <c r="EP490" s="241">
        <f t="shared" si="2032"/>
        <v>10</v>
      </c>
      <c r="EQ490" s="212">
        <f t="shared" si="2033"/>
        <v>8</v>
      </c>
      <c r="ER490" s="212">
        <f t="shared" si="2034"/>
        <v>9</v>
      </c>
      <c r="ES490" s="212">
        <f t="shared" si="2035"/>
        <v>9</v>
      </c>
      <c r="ET490" s="264">
        <f t="shared" si="2036"/>
        <v>6</v>
      </c>
      <c r="EU490" s="212">
        <f t="shared" si="2037"/>
        <v>8</v>
      </c>
      <c r="EV490" s="212"/>
      <c r="EW490" s="212">
        <f t="shared" si="2038"/>
        <v>50</v>
      </c>
      <c r="EX490" s="212">
        <f t="shared" si="2039"/>
        <v>10</v>
      </c>
      <c r="EY490" s="212">
        <f t="shared" si="2040"/>
        <v>0</v>
      </c>
      <c r="EZ490" s="212">
        <f t="shared" ref="EZ490:FA490" si="3592">IF(ISEVEN($B490),EQ490,0)</f>
        <v>8</v>
      </c>
      <c r="FA490" s="212">
        <f t="shared" si="3592"/>
        <v>9</v>
      </c>
      <c r="FB490" s="212">
        <f t="shared" ref="FB490:FC490" si="3593">IF(ISODD($B490),ER490,0)</f>
        <v>0</v>
      </c>
      <c r="FC490" s="212">
        <f t="shared" si="3593"/>
        <v>0</v>
      </c>
      <c r="FD490" s="212">
        <f t="shared" si="2043"/>
        <v>9</v>
      </c>
      <c r="FE490" s="212">
        <f t="shared" si="2044"/>
        <v>0</v>
      </c>
      <c r="FF490" s="264">
        <f t="shared" ref="FF490:FG490" si="3594">IF(ISEVEN($B490),ET490,0)</f>
        <v>6</v>
      </c>
      <c r="FG490" s="212">
        <f t="shared" si="3594"/>
        <v>8</v>
      </c>
      <c r="FH490" s="212">
        <f t="shared" si="2046"/>
        <v>0</v>
      </c>
      <c r="FI490" s="212">
        <v>0</v>
      </c>
      <c r="FJ490" s="212">
        <v>0</v>
      </c>
      <c r="FK490" s="212"/>
      <c r="FL490" s="212"/>
      <c r="FM490" s="262">
        <v>50</v>
      </c>
    </row>
    <row r="491" spans="1:169" ht="15.75" customHeight="1" x14ac:dyDescent="0.2">
      <c r="A491" s="247">
        <v>488</v>
      </c>
      <c r="B491" s="248">
        <v>213423243481</v>
      </c>
      <c r="C491" s="249" t="s">
        <v>541</v>
      </c>
      <c r="D491" s="250"/>
      <c r="E491" s="251" t="s">
        <v>542</v>
      </c>
      <c r="F491" s="252">
        <f t="shared" si="1913"/>
        <v>2</v>
      </c>
      <c r="G491" s="252">
        <f t="shared" si="1914"/>
        <v>2</v>
      </c>
      <c r="H491" s="252">
        <f t="shared" si="1915"/>
        <v>2</v>
      </c>
      <c r="I491" s="252">
        <f t="shared" si="1916"/>
        <v>0</v>
      </c>
      <c r="J491" s="252">
        <f t="shared" si="1917"/>
        <v>0</v>
      </c>
      <c r="K491" s="252">
        <f t="shared" si="1918"/>
        <v>0</v>
      </c>
      <c r="L491" s="252">
        <f t="shared" si="1919"/>
        <v>0</v>
      </c>
      <c r="M491" s="252">
        <f t="shared" si="1920"/>
        <v>0</v>
      </c>
      <c r="N491" s="252">
        <f t="shared" si="1921"/>
        <v>0</v>
      </c>
      <c r="O491" s="253">
        <f t="shared" si="1922"/>
        <v>0</v>
      </c>
      <c r="P491" s="252">
        <f t="shared" si="1923"/>
        <v>5</v>
      </c>
      <c r="Q491" s="252">
        <f t="shared" si="1924"/>
        <v>0</v>
      </c>
      <c r="R491" s="252">
        <f t="shared" si="1925"/>
        <v>0</v>
      </c>
      <c r="S491" s="254">
        <f t="shared" si="1926"/>
        <v>0</v>
      </c>
      <c r="T491" s="255">
        <f t="shared" si="1927"/>
        <v>3</v>
      </c>
      <c r="U491" s="252">
        <f t="shared" si="1928"/>
        <v>0</v>
      </c>
      <c r="V491" s="252">
        <f t="shared" si="1929"/>
        <v>0</v>
      </c>
      <c r="W491" s="252">
        <f t="shared" si="1930"/>
        <v>0</v>
      </c>
      <c r="X491" s="254">
        <f t="shared" si="1931"/>
        <v>0</v>
      </c>
      <c r="Y491" s="256">
        <f t="shared" si="1932"/>
        <v>4</v>
      </c>
      <c r="Z491" s="252">
        <f t="shared" si="1933"/>
        <v>0</v>
      </c>
      <c r="AA491" s="252">
        <f t="shared" si="1934"/>
        <v>0</v>
      </c>
      <c r="AB491" s="252">
        <f t="shared" si="1935"/>
        <v>0</v>
      </c>
      <c r="AC491" s="254">
        <f t="shared" si="1936"/>
        <v>0</v>
      </c>
      <c r="AD491" s="255">
        <f t="shared" si="1937"/>
        <v>4</v>
      </c>
      <c r="AE491" s="252">
        <f t="shared" si="1938"/>
        <v>5</v>
      </c>
      <c r="AF491" s="252">
        <f t="shared" si="1939"/>
        <v>0</v>
      </c>
      <c r="AG491" s="252">
        <f t="shared" si="1940"/>
        <v>0</v>
      </c>
      <c r="AH491" s="254">
        <f t="shared" si="1941"/>
        <v>0</v>
      </c>
      <c r="AI491" s="257">
        <f t="shared" si="1942"/>
        <v>3</v>
      </c>
      <c r="AJ491" s="252">
        <f t="shared" si="1943"/>
        <v>4</v>
      </c>
      <c r="AK491" s="252">
        <f t="shared" si="1944"/>
        <v>0</v>
      </c>
      <c r="AL491" s="252">
        <f t="shared" si="1945"/>
        <v>0</v>
      </c>
      <c r="AM491" s="254">
        <f t="shared" si="1946"/>
        <v>0</v>
      </c>
      <c r="AN491" s="257">
        <f t="shared" si="1947"/>
        <v>3</v>
      </c>
      <c r="AO491" s="252">
        <f t="shared" si="1948"/>
        <v>0</v>
      </c>
      <c r="AP491" s="252">
        <f t="shared" si="1949"/>
        <v>0</v>
      </c>
      <c r="AQ491" s="252">
        <f t="shared" si="1950"/>
        <v>0</v>
      </c>
      <c r="AR491" s="254">
        <f t="shared" si="1951"/>
        <v>0</v>
      </c>
      <c r="AS491" s="257">
        <f t="shared" si="1952"/>
        <v>4</v>
      </c>
      <c r="AT491" s="252">
        <f t="shared" si="1953"/>
        <v>5</v>
      </c>
      <c r="AU491" s="252">
        <f t="shared" si="1954"/>
        <v>0</v>
      </c>
      <c r="AV491" s="252">
        <f t="shared" si="1955"/>
        <v>0</v>
      </c>
      <c r="AW491" s="254">
        <f t="shared" si="1956"/>
        <v>0</v>
      </c>
      <c r="AX491" s="258">
        <f t="shared" si="1957"/>
        <v>3</v>
      </c>
      <c r="AY491" s="252">
        <f t="shared" si="1958"/>
        <v>0</v>
      </c>
      <c r="AZ491" s="252">
        <f t="shared" si="1959"/>
        <v>0</v>
      </c>
      <c r="BA491" s="252">
        <f t="shared" si="1960"/>
        <v>0</v>
      </c>
      <c r="BB491" s="254">
        <f t="shared" si="1961"/>
        <v>0</v>
      </c>
      <c r="BC491" s="257">
        <f t="shared" si="1962"/>
        <v>4</v>
      </c>
      <c r="BD491" s="252">
        <f t="shared" si="1963"/>
        <v>0</v>
      </c>
      <c r="BE491" s="252">
        <f t="shared" si="1964"/>
        <v>0</v>
      </c>
      <c r="BF491" s="252">
        <f t="shared" si="1965"/>
        <v>0</v>
      </c>
      <c r="BG491" s="254">
        <f t="shared" si="1966"/>
        <v>0</v>
      </c>
      <c r="BH491" s="257">
        <f t="shared" si="1967"/>
        <v>4</v>
      </c>
      <c r="BI491" s="252">
        <f t="shared" si="1968"/>
        <v>0</v>
      </c>
      <c r="BJ491" s="252">
        <f t="shared" si="1969"/>
        <v>0</v>
      </c>
      <c r="BK491" s="252">
        <f t="shared" si="1970"/>
        <v>0</v>
      </c>
      <c r="BL491" s="254">
        <f t="shared" si="1971"/>
        <v>0</v>
      </c>
      <c r="BM491" s="260">
        <f t="shared" si="1972"/>
        <v>4</v>
      </c>
      <c r="BN491" s="252">
        <f t="shared" si="1973"/>
        <v>5</v>
      </c>
      <c r="BO491" s="252">
        <f t="shared" si="1974"/>
        <v>0</v>
      </c>
      <c r="BP491" s="252">
        <f t="shared" si="1975"/>
        <v>0</v>
      </c>
      <c r="BQ491" s="254">
        <f t="shared" si="1976"/>
        <v>0</v>
      </c>
      <c r="BR491" s="261">
        <f t="shared" si="1977"/>
        <v>3</v>
      </c>
      <c r="BS491" s="252">
        <f t="shared" si="1978"/>
        <v>0</v>
      </c>
      <c r="BT491" s="252">
        <f t="shared" si="1979"/>
        <v>0</v>
      </c>
      <c r="BU491" s="252">
        <f t="shared" si="1980"/>
        <v>0</v>
      </c>
      <c r="BV491" s="254">
        <f t="shared" si="1981"/>
        <v>0</v>
      </c>
      <c r="BW491" s="261">
        <f t="shared" si="1982"/>
        <v>4</v>
      </c>
      <c r="BX491" s="262">
        <v>30</v>
      </c>
      <c r="BY491" s="262">
        <v>30</v>
      </c>
      <c r="BZ491" s="246" t="e">
        <f t="shared" si="1983"/>
        <v>#VALUE!</v>
      </c>
      <c r="CA491" s="246">
        <f t="shared" si="1984"/>
        <v>20</v>
      </c>
      <c r="CB491" s="246" t="e">
        <f t="shared" si="1985"/>
        <v>#VALUE!</v>
      </c>
      <c r="CC491" s="246" t="e">
        <f t="shared" si="1986"/>
        <v>#VALUE!</v>
      </c>
      <c r="CD491" s="246" t="e">
        <f t="shared" si="1987"/>
        <v>#VALUE!</v>
      </c>
      <c r="CE491" s="246" t="e">
        <f t="shared" si="1988"/>
        <v>#VALUE!</v>
      </c>
      <c r="CF491" s="246" t="e">
        <f t="shared" si="1989"/>
        <v>#VALUE!</v>
      </c>
      <c r="CG491" s="246" t="e">
        <f t="shared" si="1990"/>
        <v>#VALUE!</v>
      </c>
      <c r="CH491" s="246" t="e">
        <f t="shared" si="1991"/>
        <v>#VALUE!</v>
      </c>
      <c r="CI491" s="246" t="e">
        <f t="shared" si="1992"/>
        <v>#VALUE!</v>
      </c>
      <c r="CJ491" s="246" t="e">
        <f t="shared" si="1993"/>
        <v>#VALUE!</v>
      </c>
      <c r="CK491" s="246" t="e">
        <f t="shared" si="1994"/>
        <v>#VALUE!</v>
      </c>
      <c r="CL491" s="246" t="e">
        <f t="shared" si="1995"/>
        <v>#VALUE!</v>
      </c>
      <c r="CM491" s="246" t="e">
        <f t="shared" si="1996"/>
        <v>#VALUE!</v>
      </c>
      <c r="CN491" s="246" t="e">
        <f t="shared" si="1997"/>
        <v>#VALUE!</v>
      </c>
      <c r="CO491" s="263" t="str">
        <f t="shared" si="1998"/>
        <v>2023PEC AI 331</v>
      </c>
      <c r="CP491" s="246" t="e">
        <f t="shared" si="1999"/>
        <v>#VALUE!</v>
      </c>
      <c r="CQ491" s="211"/>
      <c r="CR491" s="246">
        <f t="shared" si="2000"/>
        <v>20</v>
      </c>
      <c r="CS491" s="246" t="e">
        <f t="shared" si="2001"/>
        <v>#VALUE!</v>
      </c>
      <c r="CT491" s="246" t="e">
        <f t="shared" si="2002"/>
        <v>#VALUE!</v>
      </c>
      <c r="CU491" s="246" t="e">
        <f t="shared" si="2003"/>
        <v>#VALUE!</v>
      </c>
      <c r="CV491" s="246" t="e">
        <f t="shared" si="2004"/>
        <v>#VALUE!</v>
      </c>
      <c r="CW491" s="246" t="e">
        <f t="shared" si="2005"/>
        <v>#VALUE!</v>
      </c>
      <c r="CX491" s="246" t="e">
        <f t="shared" si="2006"/>
        <v>#VALUE!</v>
      </c>
      <c r="CY491" s="246" t="e">
        <f t="shared" si="2007"/>
        <v>#VALUE!</v>
      </c>
      <c r="CZ491" s="246" t="e">
        <f t="shared" si="2008"/>
        <v>#VALUE!</v>
      </c>
      <c r="DA491" s="246" t="e">
        <f t="shared" si="2009"/>
        <v>#VALUE!</v>
      </c>
      <c r="DB491" s="246" t="e">
        <f t="shared" si="2010"/>
        <v>#VALUE!</v>
      </c>
      <c r="DC491" s="246" t="e">
        <f t="shared" si="2011"/>
        <v>#VALUE!</v>
      </c>
      <c r="DD491" s="246" t="e">
        <f t="shared" si="2012"/>
        <v>#VALUE!</v>
      </c>
      <c r="DE491" s="212"/>
      <c r="DF491" s="212" t="e">
        <f t="shared" si="2013"/>
        <v>#VALUE!</v>
      </c>
      <c r="DG491" s="212"/>
      <c r="DH491" s="212"/>
      <c r="DI491" s="212"/>
      <c r="DJ491" s="212"/>
      <c r="DK491" s="212"/>
      <c r="DL491" s="212"/>
      <c r="DM491" s="212"/>
      <c r="DN491" s="212"/>
      <c r="DO491" s="212"/>
      <c r="DP491" s="212"/>
      <c r="DQ491" s="212"/>
      <c r="DR491" s="264">
        <f t="shared" si="2014"/>
        <v>30</v>
      </c>
      <c r="DS491" s="241">
        <f t="shared" si="2015"/>
        <v>6</v>
      </c>
      <c r="DT491" s="212">
        <f t="shared" si="2016"/>
        <v>5</v>
      </c>
      <c r="DU491" s="212">
        <f t="shared" si="2017"/>
        <v>5</v>
      </c>
      <c r="DV491" s="212">
        <f t="shared" si="2018"/>
        <v>4</v>
      </c>
      <c r="DW491" s="212">
        <f t="shared" si="2019"/>
        <v>5</v>
      </c>
      <c r="DX491" s="264">
        <f t="shared" si="2020"/>
        <v>0</v>
      </c>
      <c r="DY491" s="265">
        <f t="shared" si="2021"/>
        <v>5</v>
      </c>
      <c r="DZ491" s="212">
        <f t="shared" si="2022"/>
        <v>30</v>
      </c>
      <c r="EA491" s="212">
        <f t="shared" si="2023"/>
        <v>6</v>
      </c>
      <c r="EB491" s="212">
        <f t="shared" si="2024"/>
        <v>5</v>
      </c>
      <c r="EC491" s="212">
        <f t="shared" ref="EC491:ED491" si="3595">IF(ISEVEN($B491),DT491,0)</f>
        <v>0</v>
      </c>
      <c r="ED491" s="212">
        <f t="shared" si="3595"/>
        <v>0</v>
      </c>
      <c r="EE491" s="212">
        <f t="shared" ref="EE491:EF491" si="3596">IF(ISODD($B491),DU491,0)</f>
        <v>5</v>
      </c>
      <c r="EF491" s="212">
        <f t="shared" si="3596"/>
        <v>4</v>
      </c>
      <c r="EG491" s="212">
        <f t="shared" si="2027"/>
        <v>0</v>
      </c>
      <c r="EH491" s="212">
        <f t="shared" si="2028"/>
        <v>5</v>
      </c>
      <c r="EI491" s="212">
        <f t="shared" ref="EI491:EJ491" si="3597">IF(ISEVEN($B491),DW491,0)</f>
        <v>0</v>
      </c>
      <c r="EJ491" s="212">
        <f t="shared" si="3597"/>
        <v>0</v>
      </c>
      <c r="EK491" s="264">
        <f t="shared" ref="EK491:EL491" si="3598">IF(ISODD($B491),DX491,0)</f>
        <v>0</v>
      </c>
      <c r="EL491" s="212">
        <f t="shared" si="3598"/>
        <v>5</v>
      </c>
      <c r="EM491" s="212">
        <f t="shared" si="2031"/>
        <v>0</v>
      </c>
      <c r="EN491" s="212"/>
      <c r="EO491" s="212"/>
      <c r="EP491" s="241">
        <f t="shared" si="2032"/>
        <v>6</v>
      </c>
      <c r="EQ491" s="212">
        <f t="shared" si="2033"/>
        <v>6</v>
      </c>
      <c r="ER491" s="212">
        <f t="shared" si="2034"/>
        <v>6</v>
      </c>
      <c r="ES491" s="212">
        <f t="shared" si="2035"/>
        <v>5</v>
      </c>
      <c r="ET491" s="264">
        <f t="shared" si="2036"/>
        <v>2</v>
      </c>
      <c r="EU491" s="212">
        <f t="shared" si="2037"/>
        <v>5</v>
      </c>
      <c r="EV491" s="212"/>
      <c r="EW491" s="212">
        <f t="shared" si="2038"/>
        <v>30</v>
      </c>
      <c r="EX491" s="212">
        <f t="shared" si="2039"/>
        <v>6</v>
      </c>
      <c r="EY491" s="212">
        <f t="shared" si="2040"/>
        <v>6</v>
      </c>
      <c r="EZ491" s="212">
        <f t="shared" ref="EZ491:FA491" si="3599">IF(ISEVEN($B491),EQ491,0)</f>
        <v>0</v>
      </c>
      <c r="FA491" s="212">
        <f t="shared" si="3599"/>
        <v>0</v>
      </c>
      <c r="FB491" s="212">
        <f t="shared" ref="FB491:FC491" si="3600">IF(ISODD($B491),ER491,0)</f>
        <v>6</v>
      </c>
      <c r="FC491" s="212">
        <f t="shared" si="3600"/>
        <v>5</v>
      </c>
      <c r="FD491" s="212">
        <f t="shared" si="2043"/>
        <v>0</v>
      </c>
      <c r="FE491" s="264">
        <f t="shared" si="2044"/>
        <v>2</v>
      </c>
      <c r="FF491" s="212">
        <f t="shared" ref="FF491:FG491" si="3601">IF(ISEVEN($B491),ET491,0)</f>
        <v>0</v>
      </c>
      <c r="FG491" s="212">
        <f t="shared" si="3601"/>
        <v>0</v>
      </c>
      <c r="FH491" s="212">
        <f t="shared" si="2046"/>
        <v>5</v>
      </c>
      <c r="FI491" s="212">
        <v>0</v>
      </c>
      <c r="FJ491" s="212">
        <v>0</v>
      </c>
      <c r="FK491" s="212"/>
      <c r="FL491" s="212"/>
      <c r="FM491" s="262">
        <v>30</v>
      </c>
    </row>
    <row r="492" spans="1:169" ht="15.75" customHeight="1" x14ac:dyDescent="0.2">
      <c r="A492" s="268">
        <v>489</v>
      </c>
      <c r="B492" s="248">
        <v>213423243482</v>
      </c>
      <c r="C492" s="249" t="s">
        <v>543</v>
      </c>
      <c r="D492" s="250"/>
      <c r="E492" s="251" t="s">
        <v>544</v>
      </c>
      <c r="F492" s="252">
        <f t="shared" si="1913"/>
        <v>2</v>
      </c>
      <c r="G492" s="252">
        <f t="shared" si="1914"/>
        <v>2</v>
      </c>
      <c r="H492" s="252">
        <f t="shared" si="1915"/>
        <v>2</v>
      </c>
      <c r="I492" s="252">
        <f t="shared" si="1916"/>
        <v>2</v>
      </c>
      <c r="J492" s="252">
        <f t="shared" si="1917"/>
        <v>2</v>
      </c>
      <c r="K492" s="252">
        <f t="shared" si="1918"/>
        <v>1</v>
      </c>
      <c r="L492" s="252">
        <f t="shared" si="1919"/>
        <v>0</v>
      </c>
      <c r="M492" s="252">
        <f t="shared" si="1920"/>
        <v>0</v>
      </c>
      <c r="N492" s="252">
        <f t="shared" si="1921"/>
        <v>0</v>
      </c>
      <c r="O492" s="253">
        <f t="shared" si="1922"/>
        <v>0</v>
      </c>
      <c r="P492" s="252">
        <f t="shared" si="1923"/>
        <v>0</v>
      </c>
      <c r="Q492" s="252">
        <f t="shared" si="1924"/>
        <v>0</v>
      </c>
      <c r="R492" s="252">
        <f t="shared" si="1925"/>
        <v>0</v>
      </c>
      <c r="S492" s="254">
        <f t="shared" si="1926"/>
        <v>0</v>
      </c>
      <c r="T492" s="255">
        <f t="shared" si="1927"/>
        <v>4</v>
      </c>
      <c r="U492" s="252">
        <f t="shared" si="1928"/>
        <v>8</v>
      </c>
      <c r="V492" s="252">
        <f t="shared" si="1929"/>
        <v>0</v>
      </c>
      <c r="W492" s="252">
        <f t="shared" si="1930"/>
        <v>0</v>
      </c>
      <c r="X492" s="254">
        <f t="shared" si="1931"/>
        <v>0</v>
      </c>
      <c r="Y492" s="256">
        <f t="shared" si="1932"/>
        <v>3</v>
      </c>
      <c r="Z492" s="252">
        <f t="shared" si="1933"/>
        <v>8</v>
      </c>
      <c r="AA492" s="252">
        <f t="shared" si="1934"/>
        <v>0</v>
      </c>
      <c r="AB492" s="252">
        <f t="shared" si="1935"/>
        <v>0</v>
      </c>
      <c r="AC492" s="254">
        <f t="shared" si="1936"/>
        <v>0</v>
      </c>
      <c r="AD492" s="255">
        <f t="shared" si="1937"/>
        <v>3</v>
      </c>
      <c r="AE492" s="252">
        <f t="shared" si="1938"/>
        <v>0</v>
      </c>
      <c r="AF492" s="252">
        <f t="shared" si="1939"/>
        <v>0</v>
      </c>
      <c r="AG492" s="252">
        <f t="shared" si="1940"/>
        <v>0</v>
      </c>
      <c r="AH492" s="254">
        <f t="shared" si="1941"/>
        <v>0</v>
      </c>
      <c r="AI492" s="257">
        <f t="shared" si="1942"/>
        <v>4</v>
      </c>
      <c r="AJ492" s="252">
        <f t="shared" si="1943"/>
        <v>0</v>
      </c>
      <c r="AK492" s="252">
        <f t="shared" si="1944"/>
        <v>0</v>
      </c>
      <c r="AL492" s="252">
        <f t="shared" si="1945"/>
        <v>0</v>
      </c>
      <c r="AM492" s="254">
        <f t="shared" si="1946"/>
        <v>0</v>
      </c>
      <c r="AN492" s="257">
        <f t="shared" si="1947"/>
        <v>4</v>
      </c>
      <c r="AO492" s="252">
        <f t="shared" si="1948"/>
        <v>8</v>
      </c>
      <c r="AP492" s="252">
        <f t="shared" si="1949"/>
        <v>0</v>
      </c>
      <c r="AQ492" s="252">
        <f t="shared" si="1950"/>
        <v>0</v>
      </c>
      <c r="AR492" s="254">
        <f t="shared" si="1951"/>
        <v>0</v>
      </c>
      <c r="AS492" s="257">
        <f t="shared" si="1952"/>
        <v>3</v>
      </c>
      <c r="AT492" s="252">
        <f t="shared" si="1953"/>
        <v>0</v>
      </c>
      <c r="AU492" s="252">
        <f t="shared" si="1954"/>
        <v>0</v>
      </c>
      <c r="AV492" s="252">
        <f t="shared" si="1955"/>
        <v>0</v>
      </c>
      <c r="AW492" s="254">
        <f t="shared" si="1956"/>
        <v>0</v>
      </c>
      <c r="AX492" s="258">
        <f t="shared" si="1957"/>
        <v>4</v>
      </c>
      <c r="AY492" s="252">
        <f t="shared" si="1958"/>
        <v>8</v>
      </c>
      <c r="AZ492" s="252">
        <f t="shared" si="1959"/>
        <v>0</v>
      </c>
      <c r="BA492" s="252">
        <f t="shared" si="1960"/>
        <v>0</v>
      </c>
      <c r="BB492" s="254">
        <f t="shared" si="1961"/>
        <v>0</v>
      </c>
      <c r="BC492" s="257">
        <f t="shared" si="1962"/>
        <v>3</v>
      </c>
      <c r="BD492" s="259">
        <f t="shared" si="1963"/>
        <v>5</v>
      </c>
      <c r="BE492" s="252">
        <f t="shared" si="1964"/>
        <v>0</v>
      </c>
      <c r="BF492" s="252">
        <f t="shared" si="1965"/>
        <v>0</v>
      </c>
      <c r="BG492" s="254">
        <f t="shared" si="1966"/>
        <v>0</v>
      </c>
      <c r="BH492" s="257">
        <f t="shared" si="1967"/>
        <v>3</v>
      </c>
      <c r="BI492" s="252">
        <f t="shared" si="1968"/>
        <v>0</v>
      </c>
      <c r="BJ492" s="252">
        <f t="shared" si="1969"/>
        <v>0</v>
      </c>
      <c r="BK492" s="252">
        <f t="shared" si="1970"/>
        <v>0</v>
      </c>
      <c r="BL492" s="254">
        <f t="shared" si="1971"/>
        <v>0</v>
      </c>
      <c r="BM492" s="260">
        <f t="shared" si="1972"/>
        <v>4</v>
      </c>
      <c r="BN492" s="252">
        <f t="shared" si="1973"/>
        <v>0</v>
      </c>
      <c r="BO492" s="252">
        <f t="shared" si="1974"/>
        <v>0</v>
      </c>
      <c r="BP492" s="252">
        <f t="shared" si="1975"/>
        <v>0</v>
      </c>
      <c r="BQ492" s="254">
        <f t="shared" si="1976"/>
        <v>0</v>
      </c>
      <c r="BR492" s="261">
        <f t="shared" si="1977"/>
        <v>4</v>
      </c>
      <c r="BS492" s="252">
        <f t="shared" si="1978"/>
        <v>8</v>
      </c>
      <c r="BT492" s="252">
        <f t="shared" si="1979"/>
        <v>0</v>
      </c>
      <c r="BU492" s="252">
        <f t="shared" si="1980"/>
        <v>0</v>
      </c>
      <c r="BV492" s="254">
        <f t="shared" si="1981"/>
        <v>0</v>
      </c>
      <c r="BW492" s="261">
        <f t="shared" si="1982"/>
        <v>3</v>
      </c>
      <c r="BX492" s="262">
        <v>56</v>
      </c>
      <c r="BY492" s="262">
        <v>56</v>
      </c>
      <c r="BZ492" s="246" t="e">
        <f t="shared" si="1983"/>
        <v>#VALUE!</v>
      </c>
      <c r="CA492" s="246">
        <f t="shared" si="1984"/>
        <v>20</v>
      </c>
      <c r="CB492" s="246" t="e">
        <f t="shared" si="1985"/>
        <v>#VALUE!</v>
      </c>
      <c r="CC492" s="246" t="e">
        <f t="shared" si="1986"/>
        <v>#VALUE!</v>
      </c>
      <c r="CD492" s="246" t="e">
        <f t="shared" si="1987"/>
        <v>#VALUE!</v>
      </c>
      <c r="CE492" s="246" t="e">
        <f t="shared" si="1988"/>
        <v>#VALUE!</v>
      </c>
      <c r="CF492" s="246" t="e">
        <f t="shared" si="1989"/>
        <v>#VALUE!</v>
      </c>
      <c r="CG492" s="246" t="e">
        <f t="shared" si="1990"/>
        <v>#VALUE!</v>
      </c>
      <c r="CH492" s="246" t="e">
        <f t="shared" si="1991"/>
        <v>#VALUE!</v>
      </c>
      <c r="CI492" s="246" t="e">
        <f t="shared" si="1992"/>
        <v>#VALUE!</v>
      </c>
      <c r="CJ492" s="246" t="e">
        <f t="shared" si="1993"/>
        <v>#VALUE!</v>
      </c>
      <c r="CK492" s="246" t="e">
        <f t="shared" si="1994"/>
        <v>#VALUE!</v>
      </c>
      <c r="CL492" s="246" t="e">
        <f t="shared" si="1995"/>
        <v>#VALUE!</v>
      </c>
      <c r="CM492" s="246" t="e">
        <f t="shared" si="1996"/>
        <v>#VALUE!</v>
      </c>
      <c r="CN492" s="246" t="e">
        <f t="shared" si="1997"/>
        <v>#VALUE!</v>
      </c>
      <c r="CO492" s="263" t="str">
        <f t="shared" si="1998"/>
        <v>2023PEC AI 332</v>
      </c>
      <c r="CP492" s="246" t="e">
        <f t="shared" si="1999"/>
        <v>#VALUE!</v>
      </c>
      <c r="CQ492" s="211"/>
      <c r="CR492" s="246">
        <f t="shared" si="2000"/>
        <v>20</v>
      </c>
      <c r="CS492" s="246" t="e">
        <f t="shared" si="2001"/>
        <v>#VALUE!</v>
      </c>
      <c r="CT492" s="246" t="e">
        <f t="shared" si="2002"/>
        <v>#VALUE!</v>
      </c>
      <c r="CU492" s="246" t="e">
        <f t="shared" si="2003"/>
        <v>#VALUE!</v>
      </c>
      <c r="CV492" s="246" t="e">
        <f t="shared" si="2004"/>
        <v>#VALUE!</v>
      </c>
      <c r="CW492" s="246" t="e">
        <f t="shared" si="2005"/>
        <v>#VALUE!</v>
      </c>
      <c r="CX492" s="246" t="e">
        <f t="shared" si="2006"/>
        <v>#VALUE!</v>
      </c>
      <c r="CY492" s="246" t="e">
        <f t="shared" si="2007"/>
        <v>#VALUE!</v>
      </c>
      <c r="CZ492" s="246" t="e">
        <f t="shared" si="2008"/>
        <v>#VALUE!</v>
      </c>
      <c r="DA492" s="246" t="e">
        <f t="shared" si="2009"/>
        <v>#VALUE!</v>
      </c>
      <c r="DB492" s="246" t="e">
        <f t="shared" si="2010"/>
        <v>#VALUE!</v>
      </c>
      <c r="DC492" s="246" t="e">
        <f t="shared" si="2011"/>
        <v>#VALUE!</v>
      </c>
      <c r="DD492" s="246" t="e">
        <f t="shared" si="2012"/>
        <v>#VALUE!</v>
      </c>
      <c r="DE492" s="212"/>
      <c r="DF492" s="212" t="e">
        <f t="shared" si="2013"/>
        <v>#VALUE!</v>
      </c>
      <c r="DG492" s="212"/>
      <c r="DH492" s="212"/>
      <c r="DI492" s="212"/>
      <c r="DJ492" s="212"/>
      <c r="DK492" s="212"/>
      <c r="DL492" s="212"/>
      <c r="DM492" s="212"/>
      <c r="DN492" s="212"/>
      <c r="DO492" s="212"/>
      <c r="DP492" s="212"/>
      <c r="DQ492" s="212"/>
      <c r="DR492" s="264">
        <f t="shared" si="2014"/>
        <v>56</v>
      </c>
      <c r="DS492" s="241">
        <f t="shared" si="2015"/>
        <v>11</v>
      </c>
      <c r="DT492" s="212">
        <f t="shared" si="2016"/>
        <v>8</v>
      </c>
      <c r="DU492" s="212">
        <f t="shared" si="2017"/>
        <v>8</v>
      </c>
      <c r="DV492" s="212">
        <f t="shared" si="2018"/>
        <v>8</v>
      </c>
      <c r="DW492" s="212">
        <f t="shared" si="2019"/>
        <v>8</v>
      </c>
      <c r="DX492" s="264">
        <f t="shared" si="2020"/>
        <v>5</v>
      </c>
      <c r="DY492" s="265">
        <f t="shared" si="2021"/>
        <v>8</v>
      </c>
      <c r="DZ492" s="212">
        <f t="shared" si="2022"/>
        <v>56</v>
      </c>
      <c r="EA492" s="212">
        <f t="shared" si="2023"/>
        <v>11</v>
      </c>
      <c r="EB492" s="212">
        <f t="shared" si="2024"/>
        <v>0</v>
      </c>
      <c r="EC492" s="212">
        <f t="shared" ref="EC492:ED492" si="3602">IF(ISEVEN($B492),DT492,0)</f>
        <v>8</v>
      </c>
      <c r="ED492" s="212">
        <f t="shared" si="3602"/>
        <v>8</v>
      </c>
      <c r="EE492" s="212">
        <f t="shared" ref="EE492:EF492" si="3603">IF(ISODD($B492),DU492,0)</f>
        <v>0</v>
      </c>
      <c r="EF492" s="212">
        <f t="shared" si="3603"/>
        <v>0</v>
      </c>
      <c r="EG492" s="212">
        <f t="shared" si="2027"/>
        <v>8</v>
      </c>
      <c r="EH492" s="212">
        <f t="shared" si="2028"/>
        <v>0</v>
      </c>
      <c r="EI492" s="212">
        <f t="shared" ref="EI492:EJ492" si="3604">IF(ISEVEN($B492),DW492,0)</f>
        <v>8</v>
      </c>
      <c r="EJ492" s="264">
        <f t="shared" si="3604"/>
        <v>5</v>
      </c>
      <c r="EK492" s="212">
        <f t="shared" ref="EK492:EL492" si="3605">IF(ISODD($B492),DX492,0)</f>
        <v>0</v>
      </c>
      <c r="EL492" s="212">
        <f t="shared" si="3605"/>
        <v>0</v>
      </c>
      <c r="EM492" s="212">
        <f t="shared" si="2031"/>
        <v>8</v>
      </c>
      <c r="EN492" s="212"/>
      <c r="EO492" s="212"/>
      <c r="EP492" s="241">
        <f t="shared" si="2032"/>
        <v>11</v>
      </c>
      <c r="EQ492" s="212">
        <f t="shared" si="2033"/>
        <v>9</v>
      </c>
      <c r="ER492" s="212">
        <f t="shared" si="2034"/>
        <v>10</v>
      </c>
      <c r="ES492" s="212">
        <f t="shared" si="2035"/>
        <v>10</v>
      </c>
      <c r="ET492" s="264">
        <f t="shared" si="2036"/>
        <v>7</v>
      </c>
      <c r="EU492" s="212">
        <f t="shared" si="2037"/>
        <v>9</v>
      </c>
      <c r="EV492" s="212"/>
      <c r="EW492" s="212">
        <f t="shared" si="2038"/>
        <v>56</v>
      </c>
      <c r="EX492" s="212">
        <f t="shared" si="2039"/>
        <v>11</v>
      </c>
      <c r="EY492" s="212">
        <f t="shared" si="2040"/>
        <v>0</v>
      </c>
      <c r="EZ492" s="212">
        <f t="shared" ref="EZ492:FA492" si="3606">IF(ISEVEN($B492),EQ492,0)</f>
        <v>9</v>
      </c>
      <c r="FA492" s="212">
        <f t="shared" si="3606"/>
        <v>10</v>
      </c>
      <c r="FB492" s="212">
        <f t="shared" ref="FB492:FC492" si="3607">IF(ISODD($B492),ER492,0)</f>
        <v>0</v>
      </c>
      <c r="FC492" s="212">
        <f t="shared" si="3607"/>
        <v>0</v>
      </c>
      <c r="FD492" s="212">
        <f t="shared" si="2043"/>
        <v>10</v>
      </c>
      <c r="FE492" s="212">
        <f t="shared" si="2044"/>
        <v>0</v>
      </c>
      <c r="FF492" s="264">
        <f t="shared" ref="FF492:FG492" si="3608">IF(ISEVEN($B492),ET492,0)</f>
        <v>7</v>
      </c>
      <c r="FG492" s="212">
        <f t="shared" si="3608"/>
        <v>9</v>
      </c>
      <c r="FH492" s="212">
        <f t="shared" si="2046"/>
        <v>0</v>
      </c>
      <c r="FI492" s="212">
        <v>0</v>
      </c>
      <c r="FJ492" s="212">
        <v>0</v>
      </c>
      <c r="FK492" s="212"/>
      <c r="FL492" s="212"/>
      <c r="FM492" s="262">
        <v>56</v>
      </c>
    </row>
    <row r="493" spans="1:169" ht="15.75" customHeight="1" x14ac:dyDescent="0.2">
      <c r="A493" s="247">
        <v>480</v>
      </c>
      <c r="B493" s="248">
        <v>213423243483</v>
      </c>
      <c r="C493" s="249" t="s">
        <v>545</v>
      </c>
      <c r="D493" s="250"/>
      <c r="E493" s="251" t="s">
        <v>1696</v>
      </c>
      <c r="F493" s="252">
        <f t="shared" si="1913"/>
        <v>2</v>
      </c>
      <c r="G493" s="252">
        <f t="shared" si="1914"/>
        <v>2</v>
      </c>
      <c r="H493" s="252">
        <f t="shared" si="1915"/>
        <v>2</v>
      </c>
      <c r="I493" s="252">
        <f t="shared" si="1916"/>
        <v>2</v>
      </c>
      <c r="J493" s="252">
        <f t="shared" si="1917"/>
        <v>2</v>
      </c>
      <c r="K493" s="252">
        <f t="shared" si="1918"/>
        <v>2</v>
      </c>
      <c r="L493" s="252">
        <f t="shared" si="1919"/>
        <v>2</v>
      </c>
      <c r="M493" s="252">
        <f t="shared" si="1920"/>
        <v>0</v>
      </c>
      <c r="N493" s="252">
        <f t="shared" si="1921"/>
        <v>0</v>
      </c>
      <c r="O493" s="253">
        <f t="shared" si="1922"/>
        <v>0</v>
      </c>
      <c r="P493" s="252">
        <f t="shared" si="1923"/>
        <v>10</v>
      </c>
      <c r="Q493" s="252">
        <f t="shared" si="1924"/>
        <v>0</v>
      </c>
      <c r="R493" s="252">
        <f t="shared" si="1925"/>
        <v>0</v>
      </c>
      <c r="S493" s="254">
        <f t="shared" si="1926"/>
        <v>0</v>
      </c>
      <c r="T493" s="255">
        <f t="shared" si="1927"/>
        <v>3</v>
      </c>
      <c r="U493" s="252">
        <f t="shared" si="1928"/>
        <v>0</v>
      </c>
      <c r="V493" s="252">
        <f t="shared" si="1929"/>
        <v>0</v>
      </c>
      <c r="W493" s="252">
        <f t="shared" si="1930"/>
        <v>0</v>
      </c>
      <c r="X493" s="254">
        <f t="shared" si="1931"/>
        <v>0</v>
      </c>
      <c r="Y493" s="256">
        <f t="shared" si="1932"/>
        <v>4</v>
      </c>
      <c r="Z493" s="252">
        <f t="shared" si="1933"/>
        <v>0</v>
      </c>
      <c r="AA493" s="252">
        <f t="shared" si="1934"/>
        <v>0</v>
      </c>
      <c r="AB493" s="252">
        <f t="shared" si="1935"/>
        <v>0</v>
      </c>
      <c r="AC493" s="254">
        <f t="shared" si="1936"/>
        <v>0</v>
      </c>
      <c r="AD493" s="255">
        <f t="shared" si="1937"/>
        <v>4</v>
      </c>
      <c r="AE493" s="252">
        <f t="shared" si="1938"/>
        <v>10</v>
      </c>
      <c r="AF493" s="252">
        <f t="shared" si="1939"/>
        <v>0</v>
      </c>
      <c r="AG493" s="252">
        <f t="shared" si="1940"/>
        <v>0</v>
      </c>
      <c r="AH493" s="254">
        <f t="shared" si="1941"/>
        <v>0</v>
      </c>
      <c r="AI493" s="257">
        <f t="shared" si="1942"/>
        <v>3</v>
      </c>
      <c r="AJ493" s="252">
        <f t="shared" si="1943"/>
        <v>9</v>
      </c>
      <c r="AK493" s="252">
        <f t="shared" si="1944"/>
        <v>0</v>
      </c>
      <c r="AL493" s="252">
        <f t="shared" si="1945"/>
        <v>0</v>
      </c>
      <c r="AM493" s="254">
        <f t="shared" si="1946"/>
        <v>0</v>
      </c>
      <c r="AN493" s="257">
        <f t="shared" si="1947"/>
        <v>3</v>
      </c>
      <c r="AO493" s="252">
        <f t="shared" si="1948"/>
        <v>0</v>
      </c>
      <c r="AP493" s="252">
        <f t="shared" si="1949"/>
        <v>0</v>
      </c>
      <c r="AQ493" s="252">
        <f t="shared" si="1950"/>
        <v>0</v>
      </c>
      <c r="AR493" s="254">
        <f t="shared" si="1951"/>
        <v>0</v>
      </c>
      <c r="AS493" s="257">
        <f t="shared" si="1952"/>
        <v>4</v>
      </c>
      <c r="AT493" s="252">
        <f t="shared" si="1953"/>
        <v>10</v>
      </c>
      <c r="AU493" s="252">
        <f t="shared" si="1954"/>
        <v>0</v>
      </c>
      <c r="AV493" s="252">
        <f t="shared" si="1955"/>
        <v>0</v>
      </c>
      <c r="AW493" s="254">
        <f t="shared" si="1956"/>
        <v>0</v>
      </c>
      <c r="AX493" s="258">
        <f t="shared" si="1957"/>
        <v>3</v>
      </c>
      <c r="AY493" s="252">
        <f t="shared" si="1958"/>
        <v>0</v>
      </c>
      <c r="AZ493" s="252">
        <f t="shared" si="1959"/>
        <v>0</v>
      </c>
      <c r="BA493" s="252">
        <f t="shared" si="1960"/>
        <v>0</v>
      </c>
      <c r="BB493" s="254">
        <f t="shared" si="1961"/>
        <v>0</v>
      </c>
      <c r="BC493" s="257">
        <f t="shared" si="1962"/>
        <v>4</v>
      </c>
      <c r="BD493" s="252">
        <f t="shared" si="1963"/>
        <v>0</v>
      </c>
      <c r="BE493" s="252">
        <f t="shared" si="1964"/>
        <v>0</v>
      </c>
      <c r="BF493" s="252">
        <f t="shared" si="1965"/>
        <v>0</v>
      </c>
      <c r="BG493" s="254">
        <f t="shared" si="1966"/>
        <v>0</v>
      </c>
      <c r="BH493" s="257">
        <f t="shared" si="1967"/>
        <v>4</v>
      </c>
      <c r="BI493" s="259">
        <f t="shared" si="1968"/>
        <v>5</v>
      </c>
      <c r="BJ493" s="252">
        <f t="shared" si="1969"/>
        <v>0</v>
      </c>
      <c r="BK493" s="252">
        <f t="shared" si="1970"/>
        <v>0</v>
      </c>
      <c r="BL493" s="254">
        <f t="shared" si="1971"/>
        <v>0</v>
      </c>
      <c r="BM493" s="260">
        <f t="shared" si="1972"/>
        <v>3</v>
      </c>
      <c r="BN493" s="252">
        <f t="shared" si="1973"/>
        <v>10</v>
      </c>
      <c r="BO493" s="252">
        <f t="shared" si="1974"/>
        <v>0</v>
      </c>
      <c r="BP493" s="252">
        <f t="shared" si="1975"/>
        <v>0</v>
      </c>
      <c r="BQ493" s="254">
        <f t="shared" si="1976"/>
        <v>0</v>
      </c>
      <c r="BR493" s="261">
        <f t="shared" si="1977"/>
        <v>3</v>
      </c>
      <c r="BS493" s="252">
        <f t="shared" si="1978"/>
        <v>0</v>
      </c>
      <c r="BT493" s="252">
        <f t="shared" si="1979"/>
        <v>0</v>
      </c>
      <c r="BU493" s="252">
        <f t="shared" si="1980"/>
        <v>0</v>
      </c>
      <c r="BV493" s="254">
        <f t="shared" si="1981"/>
        <v>0</v>
      </c>
      <c r="BW493" s="261">
        <f t="shared" si="1982"/>
        <v>4</v>
      </c>
      <c r="BX493" s="262">
        <v>68</v>
      </c>
      <c r="BY493" s="262">
        <v>68</v>
      </c>
      <c r="BZ493" s="246" t="e">
        <f t="shared" si="1983"/>
        <v>#VALUE!</v>
      </c>
      <c r="CA493" s="246">
        <f t="shared" si="1984"/>
        <v>20</v>
      </c>
      <c r="CB493" s="246" t="e">
        <f t="shared" si="1985"/>
        <v>#VALUE!</v>
      </c>
      <c r="CC493" s="246" t="e">
        <f t="shared" si="1986"/>
        <v>#VALUE!</v>
      </c>
      <c r="CD493" s="246" t="e">
        <f t="shared" si="1987"/>
        <v>#VALUE!</v>
      </c>
      <c r="CE493" s="246" t="e">
        <f t="shared" si="1988"/>
        <v>#VALUE!</v>
      </c>
      <c r="CF493" s="246" t="e">
        <f t="shared" si="1989"/>
        <v>#VALUE!</v>
      </c>
      <c r="CG493" s="246" t="e">
        <f t="shared" si="1990"/>
        <v>#VALUE!</v>
      </c>
      <c r="CH493" s="246" t="e">
        <f t="shared" si="1991"/>
        <v>#VALUE!</v>
      </c>
      <c r="CI493" s="246" t="e">
        <f t="shared" si="1992"/>
        <v>#VALUE!</v>
      </c>
      <c r="CJ493" s="246" t="e">
        <f t="shared" si="1993"/>
        <v>#VALUE!</v>
      </c>
      <c r="CK493" s="246" t="e">
        <f t="shared" si="1994"/>
        <v>#VALUE!</v>
      </c>
      <c r="CL493" s="246" t="e">
        <f t="shared" si="1995"/>
        <v>#VALUE!</v>
      </c>
      <c r="CM493" s="246" t="e">
        <f t="shared" si="1996"/>
        <v>#VALUE!</v>
      </c>
      <c r="CN493" s="246" t="e">
        <f t="shared" si="1997"/>
        <v>#VALUE!</v>
      </c>
      <c r="CO493" s="263" t="str">
        <f t="shared" si="1998"/>
        <v>2023PEC AI 333</v>
      </c>
      <c r="CP493" s="246" t="e">
        <f t="shared" si="1999"/>
        <v>#VALUE!</v>
      </c>
      <c r="CQ493" s="211"/>
      <c r="CR493" s="246">
        <f t="shared" si="2000"/>
        <v>20</v>
      </c>
      <c r="CS493" s="246" t="e">
        <f t="shared" si="2001"/>
        <v>#VALUE!</v>
      </c>
      <c r="CT493" s="246" t="e">
        <f t="shared" si="2002"/>
        <v>#VALUE!</v>
      </c>
      <c r="CU493" s="246" t="e">
        <f t="shared" si="2003"/>
        <v>#VALUE!</v>
      </c>
      <c r="CV493" s="246" t="e">
        <f t="shared" si="2004"/>
        <v>#VALUE!</v>
      </c>
      <c r="CW493" s="246" t="e">
        <f t="shared" si="2005"/>
        <v>#VALUE!</v>
      </c>
      <c r="CX493" s="246" t="e">
        <f t="shared" si="2006"/>
        <v>#VALUE!</v>
      </c>
      <c r="CY493" s="246" t="e">
        <f t="shared" si="2007"/>
        <v>#VALUE!</v>
      </c>
      <c r="CZ493" s="246" t="e">
        <f t="shared" si="2008"/>
        <v>#VALUE!</v>
      </c>
      <c r="DA493" s="246" t="e">
        <f t="shared" si="2009"/>
        <v>#VALUE!</v>
      </c>
      <c r="DB493" s="246" t="e">
        <f t="shared" si="2010"/>
        <v>#VALUE!</v>
      </c>
      <c r="DC493" s="246" t="e">
        <f t="shared" si="2011"/>
        <v>#VALUE!</v>
      </c>
      <c r="DD493" s="246" t="e">
        <f t="shared" si="2012"/>
        <v>#VALUE!</v>
      </c>
      <c r="DE493" s="212"/>
      <c r="DF493" s="212" t="e">
        <f t="shared" si="2013"/>
        <v>#VALUE!</v>
      </c>
      <c r="DG493" s="212"/>
      <c r="DH493" s="212"/>
      <c r="DI493" s="212"/>
      <c r="DJ493" s="212"/>
      <c r="DK493" s="212"/>
      <c r="DL493" s="212"/>
      <c r="DM493" s="212"/>
      <c r="DN493" s="212"/>
      <c r="DO493" s="212"/>
      <c r="DP493" s="212"/>
      <c r="DQ493" s="212"/>
      <c r="DR493" s="264">
        <f t="shared" si="2014"/>
        <v>68</v>
      </c>
      <c r="DS493" s="241">
        <f t="shared" si="2015"/>
        <v>14</v>
      </c>
      <c r="DT493" s="212">
        <f t="shared" si="2016"/>
        <v>10</v>
      </c>
      <c r="DU493" s="212">
        <f t="shared" si="2017"/>
        <v>10</v>
      </c>
      <c r="DV493" s="212">
        <f t="shared" si="2018"/>
        <v>9</v>
      </c>
      <c r="DW493" s="212">
        <f t="shared" si="2019"/>
        <v>10</v>
      </c>
      <c r="DX493" s="264">
        <f t="shared" si="2020"/>
        <v>5</v>
      </c>
      <c r="DY493" s="265">
        <f t="shared" si="2021"/>
        <v>10</v>
      </c>
      <c r="DZ493" s="212">
        <f t="shared" si="2022"/>
        <v>68</v>
      </c>
      <c r="EA493" s="212">
        <f t="shared" si="2023"/>
        <v>14</v>
      </c>
      <c r="EB493" s="212">
        <f t="shared" si="2024"/>
        <v>10</v>
      </c>
      <c r="EC493" s="212">
        <f t="shared" ref="EC493:ED493" si="3609">IF(ISEVEN($B493),DT493,0)</f>
        <v>0</v>
      </c>
      <c r="ED493" s="212">
        <f t="shared" si="3609"/>
        <v>0</v>
      </c>
      <c r="EE493" s="212">
        <f t="shared" ref="EE493:EF493" si="3610">IF(ISODD($B493),DU493,0)</f>
        <v>10</v>
      </c>
      <c r="EF493" s="212">
        <f t="shared" si="3610"/>
        <v>9</v>
      </c>
      <c r="EG493" s="212">
        <f t="shared" si="2027"/>
        <v>0</v>
      </c>
      <c r="EH493" s="212">
        <f t="shared" si="2028"/>
        <v>10</v>
      </c>
      <c r="EI493" s="212">
        <f t="shared" ref="EI493:EJ493" si="3611">IF(ISEVEN($B493),DW493,0)</f>
        <v>0</v>
      </c>
      <c r="EJ493" s="212">
        <f t="shared" si="3611"/>
        <v>0</v>
      </c>
      <c r="EK493" s="264">
        <f t="shared" ref="EK493:EL493" si="3612">IF(ISODD($B493),DX493,0)</f>
        <v>5</v>
      </c>
      <c r="EL493" s="212">
        <f t="shared" si="3612"/>
        <v>10</v>
      </c>
      <c r="EM493" s="212">
        <f t="shared" si="2031"/>
        <v>0</v>
      </c>
      <c r="EN493" s="212"/>
      <c r="EO493" s="212"/>
      <c r="EP493" s="241">
        <f t="shared" si="2032"/>
        <v>14</v>
      </c>
      <c r="EQ493" s="212">
        <f t="shared" si="2033"/>
        <v>12</v>
      </c>
      <c r="ER493" s="212">
        <f t="shared" si="2034"/>
        <v>12</v>
      </c>
      <c r="ES493" s="212">
        <f t="shared" si="2035"/>
        <v>11</v>
      </c>
      <c r="ET493" s="264">
        <f t="shared" si="2036"/>
        <v>8</v>
      </c>
      <c r="EU493" s="212">
        <f t="shared" si="2037"/>
        <v>11</v>
      </c>
      <c r="EV493" s="212"/>
      <c r="EW493" s="212">
        <f t="shared" si="2038"/>
        <v>68</v>
      </c>
      <c r="EX493" s="212">
        <f t="shared" si="2039"/>
        <v>14</v>
      </c>
      <c r="EY493" s="212">
        <f t="shared" si="2040"/>
        <v>12</v>
      </c>
      <c r="EZ493" s="212">
        <f t="shared" ref="EZ493:FA493" si="3613">IF(ISEVEN($B493),EQ493,0)</f>
        <v>0</v>
      </c>
      <c r="FA493" s="212">
        <f t="shared" si="3613"/>
        <v>0</v>
      </c>
      <c r="FB493" s="212">
        <f t="shared" ref="FB493:FC493" si="3614">IF(ISODD($B493),ER493,0)</f>
        <v>12</v>
      </c>
      <c r="FC493" s="212">
        <f t="shared" si="3614"/>
        <v>11</v>
      </c>
      <c r="FD493" s="212">
        <f t="shared" si="2043"/>
        <v>0</v>
      </c>
      <c r="FE493" s="264">
        <f t="shared" si="2044"/>
        <v>8</v>
      </c>
      <c r="FF493" s="212">
        <f t="shared" ref="FF493:FG493" si="3615">IF(ISEVEN($B493),ET493,0)</f>
        <v>0</v>
      </c>
      <c r="FG493" s="212">
        <f t="shared" si="3615"/>
        <v>0</v>
      </c>
      <c r="FH493" s="212">
        <f t="shared" si="2046"/>
        <v>11</v>
      </c>
      <c r="FI493" s="212">
        <v>0</v>
      </c>
      <c r="FJ493" s="212">
        <v>0</v>
      </c>
      <c r="FK493" s="212"/>
      <c r="FL493" s="212"/>
      <c r="FM493" s="262">
        <v>68</v>
      </c>
    </row>
    <row r="494" spans="1:169" ht="15.75" customHeight="1" x14ac:dyDescent="0.2">
      <c r="A494" s="268">
        <v>481</v>
      </c>
      <c r="B494" s="248">
        <v>213423243484</v>
      </c>
      <c r="C494" s="249" t="s">
        <v>547</v>
      </c>
      <c r="D494" s="250"/>
      <c r="E494" s="251" t="s">
        <v>548</v>
      </c>
      <c r="F494" s="252">
        <f t="shared" si="1913"/>
        <v>2</v>
      </c>
      <c r="G494" s="252">
        <f t="shared" si="1914"/>
        <v>2</v>
      </c>
      <c r="H494" s="252">
        <f t="shared" si="1915"/>
        <v>2</v>
      </c>
      <c r="I494" s="252">
        <f t="shared" si="1916"/>
        <v>2</v>
      </c>
      <c r="J494" s="252">
        <f t="shared" si="1917"/>
        <v>2</v>
      </c>
      <c r="K494" s="252">
        <f t="shared" si="1918"/>
        <v>2</v>
      </c>
      <c r="L494" s="252">
        <f t="shared" si="1919"/>
        <v>2</v>
      </c>
      <c r="M494" s="252">
        <f t="shared" si="1920"/>
        <v>2</v>
      </c>
      <c r="N494" s="252">
        <f t="shared" si="1921"/>
        <v>0</v>
      </c>
      <c r="O494" s="253">
        <f t="shared" si="1922"/>
        <v>0</v>
      </c>
      <c r="P494" s="252">
        <f t="shared" si="1923"/>
        <v>0</v>
      </c>
      <c r="Q494" s="252">
        <f t="shared" si="1924"/>
        <v>0</v>
      </c>
      <c r="R494" s="252">
        <f t="shared" si="1925"/>
        <v>0</v>
      </c>
      <c r="S494" s="254">
        <f t="shared" si="1926"/>
        <v>0</v>
      </c>
      <c r="T494" s="255">
        <f t="shared" si="1927"/>
        <v>4</v>
      </c>
      <c r="U494" s="252">
        <f t="shared" si="1928"/>
        <v>11</v>
      </c>
      <c r="V494" s="252">
        <f t="shared" si="1929"/>
        <v>0</v>
      </c>
      <c r="W494" s="252">
        <f t="shared" si="1930"/>
        <v>0</v>
      </c>
      <c r="X494" s="254">
        <f t="shared" si="1931"/>
        <v>0</v>
      </c>
      <c r="Y494" s="256">
        <f t="shared" si="1932"/>
        <v>3</v>
      </c>
      <c r="Z494" s="252">
        <f t="shared" si="1933"/>
        <v>12</v>
      </c>
      <c r="AA494" s="252">
        <f t="shared" si="1934"/>
        <v>0</v>
      </c>
      <c r="AB494" s="252">
        <f t="shared" si="1935"/>
        <v>0</v>
      </c>
      <c r="AC494" s="254">
        <f t="shared" si="1936"/>
        <v>0</v>
      </c>
      <c r="AD494" s="255">
        <f t="shared" si="1937"/>
        <v>3</v>
      </c>
      <c r="AE494" s="252">
        <f t="shared" si="1938"/>
        <v>0</v>
      </c>
      <c r="AF494" s="252">
        <f t="shared" si="1939"/>
        <v>0</v>
      </c>
      <c r="AG494" s="252">
        <f t="shared" si="1940"/>
        <v>0</v>
      </c>
      <c r="AH494" s="254">
        <f t="shared" si="1941"/>
        <v>0</v>
      </c>
      <c r="AI494" s="257">
        <f t="shared" si="1942"/>
        <v>4</v>
      </c>
      <c r="AJ494" s="252">
        <f t="shared" si="1943"/>
        <v>0</v>
      </c>
      <c r="AK494" s="252">
        <f t="shared" si="1944"/>
        <v>0</v>
      </c>
      <c r="AL494" s="252">
        <f t="shared" si="1945"/>
        <v>0</v>
      </c>
      <c r="AM494" s="254">
        <f t="shared" si="1946"/>
        <v>0</v>
      </c>
      <c r="AN494" s="257">
        <f t="shared" si="1947"/>
        <v>4</v>
      </c>
      <c r="AO494" s="252">
        <f t="shared" si="1948"/>
        <v>12</v>
      </c>
      <c r="AP494" s="252">
        <f t="shared" si="1949"/>
        <v>0</v>
      </c>
      <c r="AQ494" s="252">
        <f t="shared" si="1950"/>
        <v>0</v>
      </c>
      <c r="AR494" s="254">
        <f t="shared" si="1951"/>
        <v>0</v>
      </c>
      <c r="AS494" s="257">
        <f t="shared" si="1952"/>
        <v>3</v>
      </c>
      <c r="AT494" s="252">
        <f t="shared" si="1953"/>
        <v>0</v>
      </c>
      <c r="AU494" s="252">
        <f t="shared" si="1954"/>
        <v>0</v>
      </c>
      <c r="AV494" s="252">
        <f t="shared" si="1955"/>
        <v>0</v>
      </c>
      <c r="AW494" s="254">
        <f t="shared" si="1956"/>
        <v>0</v>
      </c>
      <c r="AX494" s="258">
        <f t="shared" si="1957"/>
        <v>4</v>
      </c>
      <c r="AY494" s="252">
        <f t="shared" si="1958"/>
        <v>12</v>
      </c>
      <c r="AZ494" s="252">
        <f t="shared" si="1959"/>
        <v>0</v>
      </c>
      <c r="BA494" s="252">
        <f t="shared" si="1960"/>
        <v>0</v>
      </c>
      <c r="BB494" s="254">
        <f t="shared" si="1961"/>
        <v>0</v>
      </c>
      <c r="BC494" s="257">
        <f t="shared" si="1962"/>
        <v>3</v>
      </c>
      <c r="BD494" s="259">
        <f t="shared" si="1963"/>
        <v>7</v>
      </c>
      <c r="BE494" s="252">
        <f t="shared" si="1964"/>
        <v>0</v>
      </c>
      <c r="BF494" s="252">
        <f t="shared" si="1965"/>
        <v>0</v>
      </c>
      <c r="BG494" s="254">
        <f t="shared" si="1966"/>
        <v>0</v>
      </c>
      <c r="BH494" s="257">
        <f t="shared" si="1967"/>
        <v>3</v>
      </c>
      <c r="BI494" s="252">
        <f t="shared" si="1968"/>
        <v>0</v>
      </c>
      <c r="BJ494" s="252">
        <f t="shared" si="1969"/>
        <v>0</v>
      </c>
      <c r="BK494" s="252">
        <f t="shared" si="1970"/>
        <v>0</v>
      </c>
      <c r="BL494" s="254">
        <f t="shared" si="1971"/>
        <v>0</v>
      </c>
      <c r="BM494" s="260">
        <f t="shared" si="1972"/>
        <v>4</v>
      </c>
      <c r="BN494" s="252">
        <f t="shared" si="1973"/>
        <v>0</v>
      </c>
      <c r="BO494" s="252">
        <f t="shared" si="1974"/>
        <v>0</v>
      </c>
      <c r="BP494" s="252">
        <f t="shared" si="1975"/>
        <v>0</v>
      </c>
      <c r="BQ494" s="254">
        <f t="shared" si="1976"/>
        <v>0</v>
      </c>
      <c r="BR494" s="261">
        <f t="shared" si="1977"/>
        <v>4</v>
      </c>
      <c r="BS494" s="252">
        <f t="shared" si="1978"/>
        <v>12</v>
      </c>
      <c r="BT494" s="252">
        <f t="shared" si="1979"/>
        <v>0</v>
      </c>
      <c r="BU494" s="252">
        <f t="shared" si="1980"/>
        <v>0</v>
      </c>
      <c r="BV494" s="254">
        <f t="shared" si="1981"/>
        <v>0</v>
      </c>
      <c r="BW494" s="261">
        <f t="shared" si="1982"/>
        <v>3</v>
      </c>
      <c r="BX494" s="262">
        <v>82</v>
      </c>
      <c r="BY494" s="262">
        <v>82</v>
      </c>
      <c r="BZ494" s="246" t="e">
        <f t="shared" si="1983"/>
        <v>#VALUE!</v>
      </c>
      <c r="CA494" s="246">
        <f t="shared" si="1984"/>
        <v>20</v>
      </c>
      <c r="CB494" s="246" t="e">
        <f t="shared" si="1985"/>
        <v>#VALUE!</v>
      </c>
      <c r="CC494" s="246" t="e">
        <f t="shared" si="1986"/>
        <v>#VALUE!</v>
      </c>
      <c r="CD494" s="246" t="e">
        <f t="shared" si="1987"/>
        <v>#VALUE!</v>
      </c>
      <c r="CE494" s="246" t="e">
        <f t="shared" si="1988"/>
        <v>#VALUE!</v>
      </c>
      <c r="CF494" s="246" t="e">
        <f t="shared" si="1989"/>
        <v>#VALUE!</v>
      </c>
      <c r="CG494" s="246" t="e">
        <f t="shared" si="1990"/>
        <v>#VALUE!</v>
      </c>
      <c r="CH494" s="246" t="e">
        <f t="shared" si="1991"/>
        <v>#VALUE!</v>
      </c>
      <c r="CI494" s="246" t="e">
        <f t="shared" si="1992"/>
        <v>#VALUE!</v>
      </c>
      <c r="CJ494" s="246" t="e">
        <f t="shared" si="1993"/>
        <v>#VALUE!</v>
      </c>
      <c r="CK494" s="246" t="e">
        <f t="shared" si="1994"/>
        <v>#VALUE!</v>
      </c>
      <c r="CL494" s="246" t="e">
        <f t="shared" si="1995"/>
        <v>#VALUE!</v>
      </c>
      <c r="CM494" s="246" t="e">
        <f t="shared" si="1996"/>
        <v>#VALUE!</v>
      </c>
      <c r="CN494" s="246" t="e">
        <f t="shared" si="1997"/>
        <v>#VALUE!</v>
      </c>
      <c r="CO494" s="263" t="str">
        <f t="shared" si="1998"/>
        <v>2023PEC AI 334</v>
      </c>
      <c r="CP494" s="246" t="e">
        <f t="shared" si="1999"/>
        <v>#VALUE!</v>
      </c>
      <c r="CQ494" s="211"/>
      <c r="CR494" s="246">
        <f t="shared" si="2000"/>
        <v>20</v>
      </c>
      <c r="CS494" s="246" t="e">
        <f t="shared" si="2001"/>
        <v>#VALUE!</v>
      </c>
      <c r="CT494" s="246" t="e">
        <f t="shared" si="2002"/>
        <v>#VALUE!</v>
      </c>
      <c r="CU494" s="246" t="e">
        <f t="shared" si="2003"/>
        <v>#VALUE!</v>
      </c>
      <c r="CV494" s="246" t="e">
        <f t="shared" si="2004"/>
        <v>#VALUE!</v>
      </c>
      <c r="CW494" s="246" t="e">
        <f t="shared" si="2005"/>
        <v>#VALUE!</v>
      </c>
      <c r="CX494" s="246" t="e">
        <f t="shared" si="2006"/>
        <v>#VALUE!</v>
      </c>
      <c r="CY494" s="246" t="e">
        <f t="shared" si="2007"/>
        <v>#VALUE!</v>
      </c>
      <c r="CZ494" s="246" t="e">
        <f t="shared" si="2008"/>
        <v>#VALUE!</v>
      </c>
      <c r="DA494" s="246" t="e">
        <f t="shared" si="2009"/>
        <v>#VALUE!</v>
      </c>
      <c r="DB494" s="246" t="e">
        <f t="shared" si="2010"/>
        <v>#VALUE!</v>
      </c>
      <c r="DC494" s="246" t="e">
        <f t="shared" si="2011"/>
        <v>#VALUE!</v>
      </c>
      <c r="DD494" s="246" t="e">
        <f t="shared" si="2012"/>
        <v>#VALUE!</v>
      </c>
      <c r="DE494" s="212"/>
      <c r="DF494" s="212" t="e">
        <f t="shared" si="2013"/>
        <v>#VALUE!</v>
      </c>
      <c r="DG494" s="212"/>
      <c r="DH494" s="212"/>
      <c r="DI494" s="212"/>
      <c r="DJ494" s="212"/>
      <c r="DK494" s="212"/>
      <c r="DL494" s="212"/>
      <c r="DM494" s="212"/>
      <c r="DN494" s="212"/>
      <c r="DO494" s="212"/>
      <c r="DP494" s="212"/>
      <c r="DQ494" s="212"/>
      <c r="DR494" s="264">
        <f t="shared" si="2014"/>
        <v>82</v>
      </c>
      <c r="DS494" s="241">
        <f t="shared" si="2015"/>
        <v>16</v>
      </c>
      <c r="DT494" s="212">
        <f t="shared" si="2016"/>
        <v>11</v>
      </c>
      <c r="DU494" s="212">
        <f t="shared" si="2017"/>
        <v>12</v>
      </c>
      <c r="DV494" s="212">
        <f t="shared" si="2018"/>
        <v>12</v>
      </c>
      <c r="DW494" s="212">
        <f t="shared" si="2019"/>
        <v>12</v>
      </c>
      <c r="DX494" s="264">
        <f t="shared" si="2020"/>
        <v>7</v>
      </c>
      <c r="DY494" s="265">
        <f t="shared" si="2021"/>
        <v>12</v>
      </c>
      <c r="DZ494" s="212">
        <f t="shared" si="2022"/>
        <v>82</v>
      </c>
      <c r="EA494" s="212">
        <f t="shared" si="2023"/>
        <v>16</v>
      </c>
      <c r="EB494" s="212">
        <f t="shared" si="2024"/>
        <v>0</v>
      </c>
      <c r="EC494" s="212">
        <f t="shared" ref="EC494:ED494" si="3616">IF(ISEVEN($B494),DT494,0)</f>
        <v>11</v>
      </c>
      <c r="ED494" s="212">
        <f t="shared" si="3616"/>
        <v>12</v>
      </c>
      <c r="EE494" s="212">
        <f t="shared" ref="EE494:EF494" si="3617">IF(ISODD($B494),DU494,0)</f>
        <v>0</v>
      </c>
      <c r="EF494" s="212">
        <f t="shared" si="3617"/>
        <v>0</v>
      </c>
      <c r="EG494" s="212">
        <f t="shared" si="2027"/>
        <v>12</v>
      </c>
      <c r="EH494" s="212">
        <f t="shared" si="2028"/>
        <v>0</v>
      </c>
      <c r="EI494" s="212">
        <f t="shared" ref="EI494:EJ494" si="3618">IF(ISEVEN($B494),DW494,0)</f>
        <v>12</v>
      </c>
      <c r="EJ494" s="264">
        <f t="shared" si="3618"/>
        <v>7</v>
      </c>
      <c r="EK494" s="212">
        <f t="shared" ref="EK494:EL494" si="3619">IF(ISODD($B494),DX494,0)</f>
        <v>0</v>
      </c>
      <c r="EL494" s="212">
        <f t="shared" si="3619"/>
        <v>0</v>
      </c>
      <c r="EM494" s="212">
        <f t="shared" si="2031"/>
        <v>12</v>
      </c>
      <c r="EN494" s="212"/>
      <c r="EO494" s="212"/>
      <c r="EP494" s="241">
        <f t="shared" si="2032"/>
        <v>16</v>
      </c>
      <c r="EQ494" s="212">
        <f t="shared" si="2033"/>
        <v>14</v>
      </c>
      <c r="ER494" s="212">
        <f t="shared" si="2034"/>
        <v>14</v>
      </c>
      <c r="ES494" s="212">
        <f t="shared" si="2035"/>
        <v>14</v>
      </c>
      <c r="ET494" s="264">
        <f t="shared" si="2036"/>
        <v>11</v>
      </c>
      <c r="EU494" s="212">
        <f t="shared" si="2037"/>
        <v>13</v>
      </c>
      <c r="EV494" s="212"/>
      <c r="EW494" s="212">
        <f t="shared" si="2038"/>
        <v>82</v>
      </c>
      <c r="EX494" s="212">
        <f t="shared" si="2039"/>
        <v>16</v>
      </c>
      <c r="EY494" s="212">
        <f t="shared" si="2040"/>
        <v>0</v>
      </c>
      <c r="EZ494" s="212">
        <f t="shared" ref="EZ494:FA494" si="3620">IF(ISEVEN($B494),EQ494,0)</f>
        <v>14</v>
      </c>
      <c r="FA494" s="212">
        <f t="shared" si="3620"/>
        <v>14</v>
      </c>
      <c r="FB494" s="212">
        <f t="shared" ref="FB494:FC494" si="3621">IF(ISODD($B494),ER494,0)</f>
        <v>0</v>
      </c>
      <c r="FC494" s="212">
        <f t="shared" si="3621"/>
        <v>0</v>
      </c>
      <c r="FD494" s="212">
        <f t="shared" si="2043"/>
        <v>14</v>
      </c>
      <c r="FE494" s="212">
        <f t="shared" si="2044"/>
        <v>0</v>
      </c>
      <c r="FF494" s="264">
        <f t="shared" ref="FF494:FG494" si="3622">IF(ISEVEN($B494),ET494,0)</f>
        <v>11</v>
      </c>
      <c r="FG494" s="212">
        <f t="shared" si="3622"/>
        <v>13</v>
      </c>
      <c r="FH494" s="212">
        <f t="shared" si="2046"/>
        <v>0</v>
      </c>
      <c r="FI494" s="212">
        <v>0</v>
      </c>
      <c r="FJ494" s="212">
        <v>0</v>
      </c>
      <c r="FK494" s="212"/>
      <c r="FL494" s="212"/>
      <c r="FM494" s="262">
        <v>82</v>
      </c>
    </row>
    <row r="495" spans="1:169" ht="15.75" customHeight="1" x14ac:dyDescent="0.2">
      <c r="A495" s="247">
        <v>482</v>
      </c>
      <c r="B495" s="248">
        <v>213423243485</v>
      </c>
      <c r="C495" s="249" t="s">
        <v>549</v>
      </c>
      <c r="D495" s="250"/>
      <c r="E495" s="251" t="s">
        <v>550</v>
      </c>
      <c r="F495" s="252">
        <f t="shared" si="1913"/>
        <v>2</v>
      </c>
      <c r="G495" s="252">
        <f t="shared" si="1914"/>
        <v>2</v>
      </c>
      <c r="H495" s="252">
        <f t="shared" si="1915"/>
        <v>2</v>
      </c>
      <c r="I495" s="252">
        <f t="shared" si="1916"/>
        <v>1</v>
      </c>
      <c r="J495" s="252">
        <f t="shared" si="1917"/>
        <v>0</v>
      </c>
      <c r="K495" s="252">
        <f t="shared" si="1918"/>
        <v>0</v>
      </c>
      <c r="L495" s="252">
        <f t="shared" si="1919"/>
        <v>0</v>
      </c>
      <c r="M495" s="252">
        <f t="shared" si="1920"/>
        <v>0</v>
      </c>
      <c r="N495" s="252">
        <f t="shared" si="1921"/>
        <v>0</v>
      </c>
      <c r="O495" s="253">
        <f t="shared" si="1922"/>
        <v>0</v>
      </c>
      <c r="P495" s="252">
        <f t="shared" si="1923"/>
        <v>6</v>
      </c>
      <c r="Q495" s="252">
        <f t="shared" si="1924"/>
        <v>0</v>
      </c>
      <c r="R495" s="252">
        <f t="shared" si="1925"/>
        <v>0</v>
      </c>
      <c r="S495" s="254">
        <f t="shared" si="1926"/>
        <v>0</v>
      </c>
      <c r="T495" s="255">
        <f t="shared" si="1927"/>
        <v>3</v>
      </c>
      <c r="U495" s="252">
        <f t="shared" si="1928"/>
        <v>0</v>
      </c>
      <c r="V495" s="252">
        <f t="shared" si="1929"/>
        <v>0</v>
      </c>
      <c r="W495" s="252">
        <f t="shared" si="1930"/>
        <v>0</v>
      </c>
      <c r="X495" s="254">
        <f t="shared" si="1931"/>
        <v>0</v>
      </c>
      <c r="Y495" s="256">
        <f t="shared" si="1932"/>
        <v>4</v>
      </c>
      <c r="Z495" s="252">
        <f t="shared" si="1933"/>
        <v>0</v>
      </c>
      <c r="AA495" s="252">
        <f t="shared" si="1934"/>
        <v>0</v>
      </c>
      <c r="AB495" s="252">
        <f t="shared" si="1935"/>
        <v>0</v>
      </c>
      <c r="AC495" s="254">
        <f t="shared" si="1936"/>
        <v>0</v>
      </c>
      <c r="AD495" s="255">
        <f t="shared" si="1937"/>
        <v>4</v>
      </c>
      <c r="AE495" s="252">
        <f t="shared" si="1938"/>
        <v>6</v>
      </c>
      <c r="AF495" s="252">
        <f t="shared" si="1939"/>
        <v>0</v>
      </c>
      <c r="AG495" s="252">
        <f t="shared" si="1940"/>
        <v>0</v>
      </c>
      <c r="AH495" s="254">
        <f t="shared" si="1941"/>
        <v>0</v>
      </c>
      <c r="AI495" s="257">
        <f t="shared" si="1942"/>
        <v>3</v>
      </c>
      <c r="AJ495" s="252">
        <f t="shared" si="1943"/>
        <v>5</v>
      </c>
      <c r="AK495" s="252">
        <f t="shared" si="1944"/>
        <v>0</v>
      </c>
      <c r="AL495" s="252">
        <f t="shared" si="1945"/>
        <v>0</v>
      </c>
      <c r="AM495" s="254">
        <f t="shared" si="1946"/>
        <v>0</v>
      </c>
      <c r="AN495" s="257">
        <f t="shared" si="1947"/>
        <v>3</v>
      </c>
      <c r="AO495" s="252">
        <f t="shared" si="1948"/>
        <v>0</v>
      </c>
      <c r="AP495" s="252">
        <f t="shared" si="1949"/>
        <v>0</v>
      </c>
      <c r="AQ495" s="252">
        <f t="shared" si="1950"/>
        <v>0</v>
      </c>
      <c r="AR495" s="254">
        <f t="shared" si="1951"/>
        <v>0</v>
      </c>
      <c r="AS495" s="257">
        <f t="shared" si="1952"/>
        <v>4</v>
      </c>
      <c r="AT495" s="252">
        <f t="shared" si="1953"/>
        <v>6</v>
      </c>
      <c r="AU495" s="252">
        <f t="shared" si="1954"/>
        <v>0</v>
      </c>
      <c r="AV495" s="252">
        <f t="shared" si="1955"/>
        <v>0</v>
      </c>
      <c r="AW495" s="254">
        <f t="shared" si="1956"/>
        <v>0</v>
      </c>
      <c r="AX495" s="258">
        <f t="shared" si="1957"/>
        <v>3</v>
      </c>
      <c r="AY495" s="252">
        <f t="shared" si="1958"/>
        <v>0</v>
      </c>
      <c r="AZ495" s="252">
        <f t="shared" si="1959"/>
        <v>0</v>
      </c>
      <c r="BA495" s="252">
        <f t="shared" si="1960"/>
        <v>0</v>
      </c>
      <c r="BB495" s="254">
        <f t="shared" si="1961"/>
        <v>0</v>
      </c>
      <c r="BC495" s="257">
        <f t="shared" si="1962"/>
        <v>4</v>
      </c>
      <c r="BD495" s="252">
        <f t="shared" si="1963"/>
        <v>0</v>
      </c>
      <c r="BE495" s="252">
        <f t="shared" si="1964"/>
        <v>0</v>
      </c>
      <c r="BF495" s="252">
        <f t="shared" si="1965"/>
        <v>0</v>
      </c>
      <c r="BG495" s="254">
        <f t="shared" si="1966"/>
        <v>0</v>
      </c>
      <c r="BH495" s="257">
        <f t="shared" si="1967"/>
        <v>4</v>
      </c>
      <c r="BI495" s="259">
        <f t="shared" si="1968"/>
        <v>1</v>
      </c>
      <c r="BJ495" s="252">
        <f t="shared" si="1969"/>
        <v>0</v>
      </c>
      <c r="BK495" s="252">
        <f t="shared" si="1970"/>
        <v>0</v>
      </c>
      <c r="BL495" s="254">
        <f t="shared" si="1971"/>
        <v>0</v>
      </c>
      <c r="BM495" s="260">
        <f t="shared" si="1972"/>
        <v>3</v>
      </c>
      <c r="BN495" s="252">
        <f t="shared" si="1973"/>
        <v>5</v>
      </c>
      <c r="BO495" s="252">
        <f t="shared" si="1974"/>
        <v>0</v>
      </c>
      <c r="BP495" s="252">
        <f t="shared" si="1975"/>
        <v>0</v>
      </c>
      <c r="BQ495" s="254">
        <f t="shared" si="1976"/>
        <v>0</v>
      </c>
      <c r="BR495" s="261">
        <f t="shared" si="1977"/>
        <v>3</v>
      </c>
      <c r="BS495" s="252">
        <f t="shared" si="1978"/>
        <v>0</v>
      </c>
      <c r="BT495" s="252">
        <f t="shared" si="1979"/>
        <v>0</v>
      </c>
      <c r="BU495" s="252">
        <f t="shared" si="1980"/>
        <v>0</v>
      </c>
      <c r="BV495" s="254">
        <f t="shared" si="1981"/>
        <v>0</v>
      </c>
      <c r="BW495" s="261">
        <f t="shared" si="1982"/>
        <v>4</v>
      </c>
      <c r="BX495" s="262">
        <v>36</v>
      </c>
      <c r="BY495" s="262">
        <v>36</v>
      </c>
      <c r="BZ495" s="246" t="e">
        <f t="shared" si="1983"/>
        <v>#VALUE!</v>
      </c>
      <c r="CA495" s="246">
        <f t="shared" si="1984"/>
        <v>20</v>
      </c>
      <c r="CB495" s="246" t="e">
        <f t="shared" si="1985"/>
        <v>#VALUE!</v>
      </c>
      <c r="CC495" s="246" t="e">
        <f t="shared" si="1986"/>
        <v>#VALUE!</v>
      </c>
      <c r="CD495" s="246" t="e">
        <f t="shared" si="1987"/>
        <v>#VALUE!</v>
      </c>
      <c r="CE495" s="246" t="e">
        <f t="shared" si="1988"/>
        <v>#VALUE!</v>
      </c>
      <c r="CF495" s="246" t="e">
        <f t="shared" si="1989"/>
        <v>#VALUE!</v>
      </c>
      <c r="CG495" s="246" t="e">
        <f t="shared" si="1990"/>
        <v>#VALUE!</v>
      </c>
      <c r="CH495" s="246" t="e">
        <f t="shared" si="1991"/>
        <v>#VALUE!</v>
      </c>
      <c r="CI495" s="246" t="e">
        <f t="shared" si="1992"/>
        <v>#VALUE!</v>
      </c>
      <c r="CJ495" s="246" t="e">
        <f t="shared" si="1993"/>
        <v>#VALUE!</v>
      </c>
      <c r="CK495" s="246" t="e">
        <f t="shared" si="1994"/>
        <v>#VALUE!</v>
      </c>
      <c r="CL495" s="246" t="e">
        <f t="shared" si="1995"/>
        <v>#VALUE!</v>
      </c>
      <c r="CM495" s="246" t="e">
        <f t="shared" si="1996"/>
        <v>#VALUE!</v>
      </c>
      <c r="CN495" s="246" t="e">
        <f t="shared" si="1997"/>
        <v>#VALUE!</v>
      </c>
      <c r="CO495" s="263" t="str">
        <f t="shared" si="1998"/>
        <v>2023PEC AI 335</v>
      </c>
      <c r="CP495" s="246" t="e">
        <f t="shared" si="1999"/>
        <v>#VALUE!</v>
      </c>
      <c r="CQ495" s="211"/>
      <c r="CR495" s="246">
        <f t="shared" si="2000"/>
        <v>20</v>
      </c>
      <c r="CS495" s="246" t="e">
        <f t="shared" si="2001"/>
        <v>#VALUE!</v>
      </c>
      <c r="CT495" s="246" t="e">
        <f t="shared" si="2002"/>
        <v>#VALUE!</v>
      </c>
      <c r="CU495" s="246" t="e">
        <f t="shared" si="2003"/>
        <v>#VALUE!</v>
      </c>
      <c r="CV495" s="246" t="e">
        <f t="shared" si="2004"/>
        <v>#VALUE!</v>
      </c>
      <c r="CW495" s="246" t="e">
        <f t="shared" si="2005"/>
        <v>#VALUE!</v>
      </c>
      <c r="CX495" s="246" t="e">
        <f t="shared" si="2006"/>
        <v>#VALUE!</v>
      </c>
      <c r="CY495" s="246" t="e">
        <f t="shared" si="2007"/>
        <v>#VALUE!</v>
      </c>
      <c r="CZ495" s="246" t="e">
        <f t="shared" si="2008"/>
        <v>#VALUE!</v>
      </c>
      <c r="DA495" s="246" t="e">
        <f t="shared" si="2009"/>
        <v>#VALUE!</v>
      </c>
      <c r="DB495" s="246" t="e">
        <f t="shared" si="2010"/>
        <v>#VALUE!</v>
      </c>
      <c r="DC495" s="246" t="e">
        <f t="shared" si="2011"/>
        <v>#VALUE!</v>
      </c>
      <c r="DD495" s="246" t="e">
        <f t="shared" si="2012"/>
        <v>#VALUE!</v>
      </c>
      <c r="DE495" s="212"/>
      <c r="DF495" s="212" t="e">
        <f t="shared" si="2013"/>
        <v>#VALUE!</v>
      </c>
      <c r="DG495" s="212"/>
      <c r="DH495" s="212"/>
      <c r="DI495" s="212"/>
      <c r="DJ495" s="212"/>
      <c r="DK495" s="212"/>
      <c r="DL495" s="212"/>
      <c r="DM495" s="212"/>
      <c r="DN495" s="212"/>
      <c r="DO495" s="212"/>
      <c r="DP495" s="212"/>
      <c r="DQ495" s="212"/>
      <c r="DR495" s="264">
        <f t="shared" si="2014"/>
        <v>36</v>
      </c>
      <c r="DS495" s="241">
        <f t="shared" si="2015"/>
        <v>7</v>
      </c>
      <c r="DT495" s="212">
        <f t="shared" si="2016"/>
        <v>6</v>
      </c>
      <c r="DU495" s="212">
        <f t="shared" si="2017"/>
        <v>6</v>
      </c>
      <c r="DV495" s="212">
        <f t="shared" si="2018"/>
        <v>5</v>
      </c>
      <c r="DW495" s="212">
        <f t="shared" si="2019"/>
        <v>6</v>
      </c>
      <c r="DX495" s="264">
        <f t="shared" si="2020"/>
        <v>1</v>
      </c>
      <c r="DY495" s="265">
        <f t="shared" si="2021"/>
        <v>5</v>
      </c>
      <c r="DZ495" s="212">
        <f t="shared" si="2022"/>
        <v>36</v>
      </c>
      <c r="EA495" s="212">
        <f t="shared" si="2023"/>
        <v>7</v>
      </c>
      <c r="EB495" s="212">
        <f t="shared" si="2024"/>
        <v>6</v>
      </c>
      <c r="EC495" s="212">
        <f t="shared" ref="EC495:ED495" si="3623">IF(ISEVEN($B495),DT495,0)</f>
        <v>0</v>
      </c>
      <c r="ED495" s="212">
        <f t="shared" si="3623"/>
        <v>0</v>
      </c>
      <c r="EE495" s="212">
        <f t="shared" ref="EE495:EF495" si="3624">IF(ISODD($B495),DU495,0)</f>
        <v>6</v>
      </c>
      <c r="EF495" s="212">
        <f t="shared" si="3624"/>
        <v>5</v>
      </c>
      <c r="EG495" s="212">
        <f t="shared" si="2027"/>
        <v>0</v>
      </c>
      <c r="EH495" s="212">
        <f t="shared" si="2028"/>
        <v>6</v>
      </c>
      <c r="EI495" s="212">
        <f t="shared" ref="EI495:EJ495" si="3625">IF(ISEVEN($B495),DW495,0)</f>
        <v>0</v>
      </c>
      <c r="EJ495" s="212">
        <f t="shared" si="3625"/>
        <v>0</v>
      </c>
      <c r="EK495" s="264">
        <f t="shared" ref="EK495:EL495" si="3626">IF(ISODD($B495),DX495,0)</f>
        <v>1</v>
      </c>
      <c r="EL495" s="212">
        <f t="shared" si="3626"/>
        <v>5</v>
      </c>
      <c r="EM495" s="212">
        <f t="shared" si="2031"/>
        <v>0</v>
      </c>
      <c r="EN495" s="212"/>
      <c r="EO495" s="212"/>
      <c r="EP495" s="241">
        <f t="shared" si="2032"/>
        <v>7</v>
      </c>
      <c r="EQ495" s="212">
        <f t="shared" si="2033"/>
        <v>7</v>
      </c>
      <c r="ER495" s="212">
        <f t="shared" si="2034"/>
        <v>7</v>
      </c>
      <c r="ES495" s="212">
        <f t="shared" si="2035"/>
        <v>6</v>
      </c>
      <c r="ET495" s="264">
        <f t="shared" si="2036"/>
        <v>3</v>
      </c>
      <c r="EU495" s="212">
        <f t="shared" si="2037"/>
        <v>6</v>
      </c>
      <c r="EV495" s="212"/>
      <c r="EW495" s="212">
        <f t="shared" si="2038"/>
        <v>36</v>
      </c>
      <c r="EX495" s="212">
        <f t="shared" si="2039"/>
        <v>7</v>
      </c>
      <c r="EY495" s="212">
        <f t="shared" si="2040"/>
        <v>7</v>
      </c>
      <c r="EZ495" s="212">
        <f t="shared" ref="EZ495:FA495" si="3627">IF(ISEVEN($B495),EQ495,0)</f>
        <v>0</v>
      </c>
      <c r="FA495" s="212">
        <f t="shared" si="3627"/>
        <v>0</v>
      </c>
      <c r="FB495" s="212">
        <f t="shared" ref="FB495:FC495" si="3628">IF(ISODD($B495),ER495,0)</f>
        <v>7</v>
      </c>
      <c r="FC495" s="212">
        <f t="shared" si="3628"/>
        <v>6</v>
      </c>
      <c r="FD495" s="212">
        <f t="shared" si="2043"/>
        <v>0</v>
      </c>
      <c r="FE495" s="264">
        <f t="shared" si="2044"/>
        <v>3</v>
      </c>
      <c r="FF495" s="212">
        <f t="shared" ref="FF495:FG495" si="3629">IF(ISEVEN($B495),ET495,0)</f>
        <v>0</v>
      </c>
      <c r="FG495" s="212">
        <f t="shared" si="3629"/>
        <v>0</v>
      </c>
      <c r="FH495" s="212">
        <f t="shared" si="2046"/>
        <v>6</v>
      </c>
      <c r="FI495" s="212">
        <v>0</v>
      </c>
      <c r="FJ495" s="212">
        <v>0</v>
      </c>
      <c r="FK495" s="212"/>
      <c r="FL495" s="212"/>
      <c r="FM495" s="262">
        <v>36</v>
      </c>
    </row>
    <row r="496" spans="1:169" ht="15.75" customHeight="1" x14ac:dyDescent="0.2">
      <c r="A496" s="268">
        <v>483</v>
      </c>
      <c r="B496" s="248">
        <v>213423243486</v>
      </c>
      <c r="C496" s="249" t="s">
        <v>551</v>
      </c>
      <c r="D496" s="250"/>
      <c r="E496" s="251" t="s">
        <v>552</v>
      </c>
      <c r="F496" s="252">
        <f t="shared" si="1913"/>
        <v>2</v>
      </c>
      <c r="G496" s="252">
        <f t="shared" si="1914"/>
        <v>2</v>
      </c>
      <c r="H496" s="252">
        <f t="shared" si="1915"/>
        <v>2</v>
      </c>
      <c r="I496" s="252">
        <f t="shared" si="1916"/>
        <v>2</v>
      </c>
      <c r="J496" s="252">
        <f t="shared" si="1917"/>
        <v>2</v>
      </c>
      <c r="K496" s="252">
        <f t="shared" si="1918"/>
        <v>0</v>
      </c>
      <c r="L496" s="252">
        <f t="shared" si="1919"/>
        <v>0</v>
      </c>
      <c r="M496" s="252">
        <f t="shared" si="1920"/>
        <v>0</v>
      </c>
      <c r="N496" s="252">
        <f t="shared" si="1921"/>
        <v>0</v>
      </c>
      <c r="O496" s="253">
        <f t="shared" si="1922"/>
        <v>0</v>
      </c>
      <c r="P496" s="252">
        <f t="shared" si="1923"/>
        <v>0</v>
      </c>
      <c r="Q496" s="252">
        <f t="shared" si="1924"/>
        <v>0</v>
      </c>
      <c r="R496" s="252">
        <f t="shared" si="1925"/>
        <v>0</v>
      </c>
      <c r="S496" s="254">
        <f t="shared" si="1926"/>
        <v>0</v>
      </c>
      <c r="T496" s="255">
        <f t="shared" si="1927"/>
        <v>4</v>
      </c>
      <c r="U496" s="252">
        <f t="shared" si="1928"/>
        <v>7</v>
      </c>
      <c r="V496" s="252">
        <f t="shared" si="1929"/>
        <v>0</v>
      </c>
      <c r="W496" s="252">
        <f t="shared" si="1930"/>
        <v>0</v>
      </c>
      <c r="X496" s="254">
        <f t="shared" si="1931"/>
        <v>0</v>
      </c>
      <c r="Y496" s="256">
        <f t="shared" si="1932"/>
        <v>3</v>
      </c>
      <c r="Z496" s="252">
        <f t="shared" si="1933"/>
        <v>7</v>
      </c>
      <c r="AA496" s="252">
        <f t="shared" si="1934"/>
        <v>0</v>
      </c>
      <c r="AB496" s="252">
        <f t="shared" si="1935"/>
        <v>0</v>
      </c>
      <c r="AC496" s="254">
        <f t="shared" si="1936"/>
        <v>0</v>
      </c>
      <c r="AD496" s="255">
        <f t="shared" si="1937"/>
        <v>3</v>
      </c>
      <c r="AE496" s="252">
        <f t="shared" si="1938"/>
        <v>0</v>
      </c>
      <c r="AF496" s="252">
        <f t="shared" si="1939"/>
        <v>0</v>
      </c>
      <c r="AG496" s="252">
        <f t="shared" si="1940"/>
        <v>0</v>
      </c>
      <c r="AH496" s="254">
        <f t="shared" si="1941"/>
        <v>0</v>
      </c>
      <c r="AI496" s="257">
        <f t="shared" si="1942"/>
        <v>4</v>
      </c>
      <c r="AJ496" s="252">
        <f t="shared" si="1943"/>
        <v>0</v>
      </c>
      <c r="AK496" s="252">
        <f t="shared" si="1944"/>
        <v>0</v>
      </c>
      <c r="AL496" s="252">
        <f t="shared" si="1945"/>
        <v>0</v>
      </c>
      <c r="AM496" s="254">
        <f t="shared" si="1946"/>
        <v>0</v>
      </c>
      <c r="AN496" s="257">
        <f t="shared" si="1947"/>
        <v>4</v>
      </c>
      <c r="AO496" s="252">
        <f t="shared" si="1948"/>
        <v>7</v>
      </c>
      <c r="AP496" s="252">
        <f t="shared" si="1949"/>
        <v>0</v>
      </c>
      <c r="AQ496" s="252">
        <f t="shared" si="1950"/>
        <v>0</v>
      </c>
      <c r="AR496" s="254">
        <f t="shared" si="1951"/>
        <v>0</v>
      </c>
      <c r="AS496" s="257">
        <f t="shared" si="1952"/>
        <v>3</v>
      </c>
      <c r="AT496" s="252">
        <f t="shared" si="1953"/>
        <v>0</v>
      </c>
      <c r="AU496" s="252">
        <f t="shared" si="1954"/>
        <v>0</v>
      </c>
      <c r="AV496" s="252">
        <f t="shared" si="1955"/>
        <v>0</v>
      </c>
      <c r="AW496" s="254">
        <f t="shared" si="1956"/>
        <v>0</v>
      </c>
      <c r="AX496" s="258">
        <f t="shared" si="1957"/>
        <v>4</v>
      </c>
      <c r="AY496" s="252">
        <f t="shared" si="1958"/>
        <v>7</v>
      </c>
      <c r="AZ496" s="252">
        <f t="shared" si="1959"/>
        <v>0</v>
      </c>
      <c r="BA496" s="252">
        <f t="shared" si="1960"/>
        <v>0</v>
      </c>
      <c r="BB496" s="254">
        <f t="shared" si="1961"/>
        <v>0</v>
      </c>
      <c r="BC496" s="257">
        <f t="shared" si="1962"/>
        <v>3</v>
      </c>
      <c r="BD496" s="259">
        <f t="shared" si="1963"/>
        <v>4</v>
      </c>
      <c r="BE496" s="252">
        <f t="shared" si="1964"/>
        <v>0</v>
      </c>
      <c r="BF496" s="252">
        <f t="shared" si="1965"/>
        <v>0</v>
      </c>
      <c r="BG496" s="254">
        <f t="shared" si="1966"/>
        <v>0</v>
      </c>
      <c r="BH496" s="257">
        <f t="shared" si="1967"/>
        <v>3</v>
      </c>
      <c r="BI496" s="252">
        <f t="shared" si="1968"/>
        <v>0</v>
      </c>
      <c r="BJ496" s="252">
        <f t="shared" si="1969"/>
        <v>0</v>
      </c>
      <c r="BK496" s="252">
        <f t="shared" si="1970"/>
        <v>0</v>
      </c>
      <c r="BL496" s="254">
        <f t="shared" si="1971"/>
        <v>0</v>
      </c>
      <c r="BM496" s="260">
        <f t="shared" si="1972"/>
        <v>4</v>
      </c>
      <c r="BN496" s="252">
        <f t="shared" si="1973"/>
        <v>0</v>
      </c>
      <c r="BO496" s="252">
        <f t="shared" si="1974"/>
        <v>0</v>
      </c>
      <c r="BP496" s="252">
        <f t="shared" si="1975"/>
        <v>0</v>
      </c>
      <c r="BQ496" s="254">
        <f t="shared" si="1976"/>
        <v>0</v>
      </c>
      <c r="BR496" s="261">
        <f t="shared" si="1977"/>
        <v>4</v>
      </c>
      <c r="BS496" s="252">
        <f t="shared" si="1978"/>
        <v>8</v>
      </c>
      <c r="BT496" s="252">
        <f t="shared" si="1979"/>
        <v>0</v>
      </c>
      <c r="BU496" s="252">
        <f t="shared" si="1980"/>
        <v>0</v>
      </c>
      <c r="BV496" s="254">
        <f t="shared" si="1981"/>
        <v>0</v>
      </c>
      <c r="BW496" s="261">
        <f t="shared" si="1982"/>
        <v>3</v>
      </c>
      <c r="BX496" s="262">
        <v>50</v>
      </c>
      <c r="BY496" s="262">
        <v>50</v>
      </c>
      <c r="BZ496" s="246" t="e">
        <f t="shared" si="1983"/>
        <v>#VALUE!</v>
      </c>
      <c r="CA496" s="246">
        <f t="shared" si="1984"/>
        <v>20</v>
      </c>
      <c r="CB496" s="246" t="e">
        <f t="shared" si="1985"/>
        <v>#VALUE!</v>
      </c>
      <c r="CC496" s="246" t="e">
        <f t="shared" si="1986"/>
        <v>#VALUE!</v>
      </c>
      <c r="CD496" s="246" t="e">
        <f t="shared" si="1987"/>
        <v>#VALUE!</v>
      </c>
      <c r="CE496" s="246" t="e">
        <f t="shared" si="1988"/>
        <v>#VALUE!</v>
      </c>
      <c r="CF496" s="246" t="e">
        <f t="shared" si="1989"/>
        <v>#VALUE!</v>
      </c>
      <c r="CG496" s="246" t="e">
        <f t="shared" si="1990"/>
        <v>#VALUE!</v>
      </c>
      <c r="CH496" s="246" t="e">
        <f t="shared" si="1991"/>
        <v>#VALUE!</v>
      </c>
      <c r="CI496" s="246" t="e">
        <f t="shared" si="1992"/>
        <v>#VALUE!</v>
      </c>
      <c r="CJ496" s="246" t="e">
        <f t="shared" si="1993"/>
        <v>#VALUE!</v>
      </c>
      <c r="CK496" s="246" t="e">
        <f t="shared" si="1994"/>
        <v>#VALUE!</v>
      </c>
      <c r="CL496" s="246" t="e">
        <f t="shared" si="1995"/>
        <v>#VALUE!</v>
      </c>
      <c r="CM496" s="246" t="e">
        <f t="shared" si="1996"/>
        <v>#VALUE!</v>
      </c>
      <c r="CN496" s="246" t="e">
        <f t="shared" si="1997"/>
        <v>#VALUE!</v>
      </c>
      <c r="CO496" s="263" t="str">
        <f t="shared" si="1998"/>
        <v>2023PEC AI 336</v>
      </c>
      <c r="CP496" s="246" t="e">
        <f t="shared" si="1999"/>
        <v>#VALUE!</v>
      </c>
      <c r="CQ496" s="211"/>
      <c r="CR496" s="246">
        <f t="shared" si="2000"/>
        <v>20</v>
      </c>
      <c r="CS496" s="246" t="e">
        <f t="shared" si="2001"/>
        <v>#VALUE!</v>
      </c>
      <c r="CT496" s="246" t="e">
        <f t="shared" si="2002"/>
        <v>#VALUE!</v>
      </c>
      <c r="CU496" s="246" t="e">
        <f t="shared" si="2003"/>
        <v>#VALUE!</v>
      </c>
      <c r="CV496" s="246" t="e">
        <f t="shared" si="2004"/>
        <v>#VALUE!</v>
      </c>
      <c r="CW496" s="246" t="e">
        <f t="shared" si="2005"/>
        <v>#VALUE!</v>
      </c>
      <c r="CX496" s="246" t="e">
        <f t="shared" si="2006"/>
        <v>#VALUE!</v>
      </c>
      <c r="CY496" s="246" t="e">
        <f t="shared" si="2007"/>
        <v>#VALUE!</v>
      </c>
      <c r="CZ496" s="246" t="e">
        <f t="shared" si="2008"/>
        <v>#VALUE!</v>
      </c>
      <c r="DA496" s="246" t="e">
        <f t="shared" si="2009"/>
        <v>#VALUE!</v>
      </c>
      <c r="DB496" s="246" t="e">
        <f t="shared" si="2010"/>
        <v>#VALUE!</v>
      </c>
      <c r="DC496" s="246" t="e">
        <f t="shared" si="2011"/>
        <v>#VALUE!</v>
      </c>
      <c r="DD496" s="246" t="e">
        <f t="shared" si="2012"/>
        <v>#VALUE!</v>
      </c>
      <c r="DE496" s="212"/>
      <c r="DF496" s="212" t="e">
        <f t="shared" si="2013"/>
        <v>#VALUE!</v>
      </c>
      <c r="DG496" s="212"/>
      <c r="DH496" s="212"/>
      <c r="DI496" s="212"/>
      <c r="DJ496" s="212"/>
      <c r="DK496" s="212"/>
      <c r="DL496" s="212"/>
      <c r="DM496" s="212"/>
      <c r="DN496" s="212"/>
      <c r="DO496" s="212"/>
      <c r="DP496" s="212"/>
      <c r="DQ496" s="212"/>
      <c r="DR496" s="264">
        <f t="shared" si="2014"/>
        <v>50</v>
      </c>
      <c r="DS496" s="241">
        <f t="shared" si="2015"/>
        <v>10</v>
      </c>
      <c r="DT496" s="212">
        <f t="shared" si="2016"/>
        <v>7</v>
      </c>
      <c r="DU496" s="212">
        <f t="shared" si="2017"/>
        <v>7</v>
      </c>
      <c r="DV496" s="212">
        <f t="shared" si="2018"/>
        <v>7</v>
      </c>
      <c r="DW496" s="212">
        <f t="shared" si="2019"/>
        <v>7</v>
      </c>
      <c r="DX496" s="264">
        <f t="shared" si="2020"/>
        <v>4</v>
      </c>
      <c r="DY496" s="265">
        <f t="shared" si="2021"/>
        <v>8</v>
      </c>
      <c r="DZ496" s="212">
        <f t="shared" si="2022"/>
        <v>50</v>
      </c>
      <c r="EA496" s="212">
        <f t="shared" si="2023"/>
        <v>10</v>
      </c>
      <c r="EB496" s="212">
        <f t="shared" si="2024"/>
        <v>0</v>
      </c>
      <c r="EC496" s="212">
        <f t="shared" ref="EC496:ED496" si="3630">IF(ISEVEN($B496),DT496,0)</f>
        <v>7</v>
      </c>
      <c r="ED496" s="212">
        <f t="shared" si="3630"/>
        <v>7</v>
      </c>
      <c r="EE496" s="212">
        <f t="shared" ref="EE496:EF496" si="3631">IF(ISODD($B496),DU496,0)</f>
        <v>0</v>
      </c>
      <c r="EF496" s="212">
        <f t="shared" si="3631"/>
        <v>0</v>
      </c>
      <c r="EG496" s="212">
        <f t="shared" si="2027"/>
        <v>7</v>
      </c>
      <c r="EH496" s="212">
        <f t="shared" si="2028"/>
        <v>0</v>
      </c>
      <c r="EI496" s="212">
        <f t="shared" ref="EI496:EJ496" si="3632">IF(ISEVEN($B496),DW496,0)</f>
        <v>7</v>
      </c>
      <c r="EJ496" s="264">
        <f t="shared" si="3632"/>
        <v>4</v>
      </c>
      <c r="EK496" s="212">
        <f t="shared" ref="EK496:EL496" si="3633">IF(ISODD($B496),DX496,0)</f>
        <v>0</v>
      </c>
      <c r="EL496" s="212">
        <f t="shared" si="3633"/>
        <v>0</v>
      </c>
      <c r="EM496" s="212">
        <f t="shared" si="2031"/>
        <v>8</v>
      </c>
      <c r="EN496" s="212"/>
      <c r="EO496" s="212"/>
      <c r="EP496" s="241">
        <f t="shared" si="2032"/>
        <v>10</v>
      </c>
      <c r="EQ496" s="212">
        <f t="shared" si="2033"/>
        <v>8</v>
      </c>
      <c r="ER496" s="212">
        <f t="shared" si="2034"/>
        <v>9</v>
      </c>
      <c r="ES496" s="212">
        <f t="shared" si="2035"/>
        <v>9</v>
      </c>
      <c r="ET496" s="264">
        <f t="shared" si="2036"/>
        <v>6</v>
      </c>
      <c r="EU496" s="212">
        <f t="shared" si="2037"/>
        <v>8</v>
      </c>
      <c r="EV496" s="212"/>
      <c r="EW496" s="212">
        <f t="shared" si="2038"/>
        <v>50</v>
      </c>
      <c r="EX496" s="212">
        <f t="shared" si="2039"/>
        <v>10</v>
      </c>
      <c r="EY496" s="212">
        <f t="shared" si="2040"/>
        <v>0</v>
      </c>
      <c r="EZ496" s="212">
        <f t="shared" ref="EZ496:FA496" si="3634">IF(ISEVEN($B496),EQ496,0)</f>
        <v>8</v>
      </c>
      <c r="FA496" s="212">
        <f t="shared" si="3634"/>
        <v>9</v>
      </c>
      <c r="FB496" s="212">
        <f t="shared" ref="FB496:FC496" si="3635">IF(ISODD($B496),ER496,0)</f>
        <v>0</v>
      </c>
      <c r="FC496" s="212">
        <f t="shared" si="3635"/>
        <v>0</v>
      </c>
      <c r="FD496" s="212">
        <f t="shared" si="2043"/>
        <v>9</v>
      </c>
      <c r="FE496" s="212">
        <f t="shared" si="2044"/>
        <v>0</v>
      </c>
      <c r="FF496" s="264">
        <f t="shared" ref="FF496:FG496" si="3636">IF(ISEVEN($B496),ET496,0)</f>
        <v>6</v>
      </c>
      <c r="FG496" s="212">
        <f t="shared" si="3636"/>
        <v>8</v>
      </c>
      <c r="FH496" s="212">
        <f t="shared" si="2046"/>
        <v>0</v>
      </c>
      <c r="FI496" s="212">
        <v>0</v>
      </c>
      <c r="FJ496" s="212">
        <v>0</v>
      </c>
      <c r="FK496" s="212"/>
      <c r="FL496" s="212"/>
      <c r="FM496" s="262">
        <v>50</v>
      </c>
    </row>
    <row r="497" spans="1:169" ht="15.75" customHeight="1" x14ac:dyDescent="0.2">
      <c r="A497" s="247">
        <v>484</v>
      </c>
      <c r="B497" s="248">
        <v>213423243488</v>
      </c>
      <c r="C497" s="249" t="s">
        <v>555</v>
      </c>
      <c r="D497" s="250"/>
      <c r="E497" s="251" t="s">
        <v>554</v>
      </c>
      <c r="F497" s="252">
        <f t="shared" si="1913"/>
        <v>2</v>
      </c>
      <c r="G497" s="252">
        <f t="shared" si="1914"/>
        <v>2</v>
      </c>
      <c r="H497" s="252">
        <f t="shared" si="1915"/>
        <v>2</v>
      </c>
      <c r="I497" s="252">
        <f t="shared" si="1916"/>
        <v>2</v>
      </c>
      <c r="J497" s="252">
        <f t="shared" si="1917"/>
        <v>2</v>
      </c>
      <c r="K497" s="252">
        <f t="shared" si="1918"/>
        <v>2</v>
      </c>
      <c r="L497" s="252">
        <f t="shared" si="1919"/>
        <v>2</v>
      </c>
      <c r="M497" s="252">
        <f t="shared" si="1920"/>
        <v>0</v>
      </c>
      <c r="N497" s="252">
        <f t="shared" si="1921"/>
        <v>0</v>
      </c>
      <c r="O497" s="253">
        <f t="shared" si="1922"/>
        <v>0</v>
      </c>
      <c r="P497" s="252">
        <f t="shared" si="1923"/>
        <v>0</v>
      </c>
      <c r="Q497" s="252">
        <f t="shared" si="1924"/>
        <v>0</v>
      </c>
      <c r="R497" s="252">
        <f t="shared" si="1925"/>
        <v>0</v>
      </c>
      <c r="S497" s="254">
        <f t="shared" si="1926"/>
        <v>0</v>
      </c>
      <c r="T497" s="255">
        <f t="shared" si="1927"/>
        <v>4</v>
      </c>
      <c r="U497" s="252">
        <f t="shared" si="1928"/>
        <v>9</v>
      </c>
      <c r="V497" s="252">
        <f t="shared" si="1929"/>
        <v>0</v>
      </c>
      <c r="W497" s="252">
        <f t="shared" si="1930"/>
        <v>0</v>
      </c>
      <c r="X497" s="254">
        <f t="shared" si="1931"/>
        <v>0</v>
      </c>
      <c r="Y497" s="256">
        <f t="shared" si="1932"/>
        <v>3</v>
      </c>
      <c r="Z497" s="252">
        <f t="shared" si="1933"/>
        <v>10</v>
      </c>
      <c r="AA497" s="252">
        <f t="shared" si="1934"/>
        <v>0</v>
      </c>
      <c r="AB497" s="252">
        <f t="shared" si="1935"/>
        <v>0</v>
      </c>
      <c r="AC497" s="254">
        <f t="shared" si="1936"/>
        <v>0</v>
      </c>
      <c r="AD497" s="255">
        <f t="shared" si="1937"/>
        <v>3</v>
      </c>
      <c r="AE497" s="252">
        <f t="shared" si="1938"/>
        <v>0</v>
      </c>
      <c r="AF497" s="252">
        <f t="shared" si="1939"/>
        <v>0</v>
      </c>
      <c r="AG497" s="252">
        <f t="shared" si="1940"/>
        <v>0</v>
      </c>
      <c r="AH497" s="254">
        <f t="shared" si="1941"/>
        <v>0</v>
      </c>
      <c r="AI497" s="257">
        <f t="shared" si="1942"/>
        <v>4</v>
      </c>
      <c r="AJ497" s="252">
        <f t="shared" si="1943"/>
        <v>0</v>
      </c>
      <c r="AK497" s="252">
        <f t="shared" si="1944"/>
        <v>0</v>
      </c>
      <c r="AL497" s="252">
        <f t="shared" si="1945"/>
        <v>0</v>
      </c>
      <c r="AM497" s="254">
        <f t="shared" si="1946"/>
        <v>0</v>
      </c>
      <c r="AN497" s="257">
        <f t="shared" si="1947"/>
        <v>4</v>
      </c>
      <c r="AO497" s="252">
        <f t="shared" si="1948"/>
        <v>10</v>
      </c>
      <c r="AP497" s="252">
        <f t="shared" si="1949"/>
        <v>0</v>
      </c>
      <c r="AQ497" s="252">
        <f t="shared" si="1950"/>
        <v>0</v>
      </c>
      <c r="AR497" s="254">
        <f t="shared" si="1951"/>
        <v>0</v>
      </c>
      <c r="AS497" s="257">
        <f t="shared" si="1952"/>
        <v>3</v>
      </c>
      <c r="AT497" s="252">
        <f t="shared" si="1953"/>
        <v>0</v>
      </c>
      <c r="AU497" s="252">
        <f t="shared" si="1954"/>
        <v>0</v>
      </c>
      <c r="AV497" s="252">
        <f t="shared" si="1955"/>
        <v>0</v>
      </c>
      <c r="AW497" s="254">
        <f t="shared" si="1956"/>
        <v>0</v>
      </c>
      <c r="AX497" s="258">
        <f t="shared" si="1957"/>
        <v>4</v>
      </c>
      <c r="AY497" s="252">
        <f t="shared" si="1958"/>
        <v>10</v>
      </c>
      <c r="AZ497" s="252">
        <f t="shared" si="1959"/>
        <v>0</v>
      </c>
      <c r="BA497" s="252">
        <f t="shared" si="1960"/>
        <v>0</v>
      </c>
      <c r="BB497" s="254">
        <f t="shared" si="1961"/>
        <v>0</v>
      </c>
      <c r="BC497" s="257">
        <f t="shared" si="1962"/>
        <v>3</v>
      </c>
      <c r="BD497" s="259">
        <f t="shared" si="1963"/>
        <v>6</v>
      </c>
      <c r="BE497" s="252">
        <f t="shared" si="1964"/>
        <v>0</v>
      </c>
      <c r="BF497" s="252">
        <f t="shared" si="1965"/>
        <v>0</v>
      </c>
      <c r="BG497" s="254">
        <f t="shared" si="1966"/>
        <v>0</v>
      </c>
      <c r="BH497" s="257">
        <f t="shared" si="1967"/>
        <v>3</v>
      </c>
      <c r="BI497" s="252">
        <f t="shared" si="1968"/>
        <v>0</v>
      </c>
      <c r="BJ497" s="252">
        <f t="shared" si="1969"/>
        <v>0</v>
      </c>
      <c r="BK497" s="252">
        <f t="shared" si="1970"/>
        <v>0</v>
      </c>
      <c r="BL497" s="254">
        <f t="shared" si="1971"/>
        <v>0</v>
      </c>
      <c r="BM497" s="260">
        <f t="shared" si="1972"/>
        <v>4</v>
      </c>
      <c r="BN497" s="252">
        <f t="shared" si="1973"/>
        <v>0</v>
      </c>
      <c r="BO497" s="252">
        <f t="shared" si="1974"/>
        <v>0</v>
      </c>
      <c r="BP497" s="252">
        <f t="shared" si="1975"/>
        <v>0</v>
      </c>
      <c r="BQ497" s="254">
        <f t="shared" si="1976"/>
        <v>0</v>
      </c>
      <c r="BR497" s="261">
        <f t="shared" si="1977"/>
        <v>4</v>
      </c>
      <c r="BS497" s="252">
        <f t="shared" si="1978"/>
        <v>10</v>
      </c>
      <c r="BT497" s="252">
        <f t="shared" si="1979"/>
        <v>0</v>
      </c>
      <c r="BU497" s="252">
        <f t="shared" si="1980"/>
        <v>0</v>
      </c>
      <c r="BV497" s="254">
        <f t="shared" si="1981"/>
        <v>0</v>
      </c>
      <c r="BW497" s="261">
        <f t="shared" si="1982"/>
        <v>3</v>
      </c>
      <c r="BX497" s="262">
        <v>69</v>
      </c>
      <c r="BY497" s="262">
        <v>69</v>
      </c>
      <c r="BZ497" s="246" t="e">
        <f t="shared" si="1983"/>
        <v>#VALUE!</v>
      </c>
      <c r="CA497" s="246">
        <f t="shared" si="1984"/>
        <v>20</v>
      </c>
      <c r="CB497" s="246" t="e">
        <f t="shared" si="1985"/>
        <v>#VALUE!</v>
      </c>
      <c r="CC497" s="246" t="e">
        <f t="shared" si="1986"/>
        <v>#VALUE!</v>
      </c>
      <c r="CD497" s="246" t="e">
        <f t="shared" si="1987"/>
        <v>#VALUE!</v>
      </c>
      <c r="CE497" s="246" t="e">
        <f t="shared" si="1988"/>
        <v>#VALUE!</v>
      </c>
      <c r="CF497" s="246" t="e">
        <f t="shared" si="1989"/>
        <v>#VALUE!</v>
      </c>
      <c r="CG497" s="246" t="e">
        <f t="shared" si="1990"/>
        <v>#VALUE!</v>
      </c>
      <c r="CH497" s="246" t="e">
        <f t="shared" si="1991"/>
        <v>#VALUE!</v>
      </c>
      <c r="CI497" s="246" t="e">
        <f t="shared" si="1992"/>
        <v>#VALUE!</v>
      </c>
      <c r="CJ497" s="246" t="e">
        <f t="shared" si="1993"/>
        <v>#VALUE!</v>
      </c>
      <c r="CK497" s="246" t="e">
        <f t="shared" si="1994"/>
        <v>#VALUE!</v>
      </c>
      <c r="CL497" s="246" t="e">
        <f t="shared" si="1995"/>
        <v>#VALUE!</v>
      </c>
      <c r="CM497" s="246" t="e">
        <f t="shared" si="1996"/>
        <v>#VALUE!</v>
      </c>
      <c r="CN497" s="246" t="e">
        <f t="shared" si="1997"/>
        <v>#VALUE!</v>
      </c>
      <c r="CO497" s="263" t="str">
        <f t="shared" si="1998"/>
        <v>2023PEC AI 338</v>
      </c>
      <c r="CP497" s="246" t="e">
        <f t="shared" si="1999"/>
        <v>#VALUE!</v>
      </c>
      <c r="CQ497" s="211"/>
      <c r="CR497" s="246">
        <f t="shared" si="2000"/>
        <v>20</v>
      </c>
      <c r="CS497" s="246" t="e">
        <f t="shared" si="2001"/>
        <v>#VALUE!</v>
      </c>
      <c r="CT497" s="246" t="e">
        <f t="shared" si="2002"/>
        <v>#VALUE!</v>
      </c>
      <c r="CU497" s="246" t="e">
        <f t="shared" si="2003"/>
        <v>#VALUE!</v>
      </c>
      <c r="CV497" s="246" t="e">
        <f t="shared" si="2004"/>
        <v>#VALUE!</v>
      </c>
      <c r="CW497" s="246" t="e">
        <f t="shared" si="2005"/>
        <v>#VALUE!</v>
      </c>
      <c r="CX497" s="246" t="e">
        <f t="shared" si="2006"/>
        <v>#VALUE!</v>
      </c>
      <c r="CY497" s="246" t="e">
        <f t="shared" si="2007"/>
        <v>#VALUE!</v>
      </c>
      <c r="CZ497" s="246" t="e">
        <f t="shared" si="2008"/>
        <v>#VALUE!</v>
      </c>
      <c r="DA497" s="246" t="e">
        <f t="shared" si="2009"/>
        <v>#VALUE!</v>
      </c>
      <c r="DB497" s="246" t="e">
        <f t="shared" si="2010"/>
        <v>#VALUE!</v>
      </c>
      <c r="DC497" s="246" t="e">
        <f t="shared" si="2011"/>
        <v>#VALUE!</v>
      </c>
      <c r="DD497" s="246" t="e">
        <f t="shared" si="2012"/>
        <v>#VALUE!</v>
      </c>
      <c r="DE497" s="212"/>
      <c r="DF497" s="212" t="e">
        <f t="shared" si="2013"/>
        <v>#VALUE!</v>
      </c>
      <c r="DG497" s="212"/>
      <c r="DH497" s="212"/>
      <c r="DI497" s="212"/>
      <c r="DJ497" s="212"/>
      <c r="DK497" s="212"/>
      <c r="DL497" s="212"/>
      <c r="DM497" s="212"/>
      <c r="DN497" s="212"/>
      <c r="DO497" s="212"/>
      <c r="DP497" s="212"/>
      <c r="DQ497" s="212"/>
      <c r="DR497" s="264">
        <f t="shared" si="2014"/>
        <v>69</v>
      </c>
      <c r="DS497" s="241">
        <f t="shared" si="2015"/>
        <v>14</v>
      </c>
      <c r="DT497" s="212">
        <f t="shared" si="2016"/>
        <v>9</v>
      </c>
      <c r="DU497" s="212">
        <f t="shared" si="2017"/>
        <v>10</v>
      </c>
      <c r="DV497" s="212">
        <f t="shared" si="2018"/>
        <v>10</v>
      </c>
      <c r="DW497" s="212">
        <f t="shared" si="2019"/>
        <v>10</v>
      </c>
      <c r="DX497" s="264">
        <f t="shared" si="2020"/>
        <v>6</v>
      </c>
      <c r="DY497" s="265">
        <f t="shared" si="2021"/>
        <v>10</v>
      </c>
      <c r="DZ497" s="212">
        <f t="shared" si="2022"/>
        <v>69</v>
      </c>
      <c r="EA497" s="212">
        <f t="shared" si="2023"/>
        <v>14</v>
      </c>
      <c r="EB497" s="212">
        <f t="shared" si="2024"/>
        <v>0</v>
      </c>
      <c r="EC497" s="212">
        <f t="shared" ref="EC497:ED497" si="3637">IF(ISEVEN($B497),DT497,0)</f>
        <v>9</v>
      </c>
      <c r="ED497" s="212">
        <f t="shared" si="3637"/>
        <v>10</v>
      </c>
      <c r="EE497" s="212">
        <f t="shared" ref="EE497:EF497" si="3638">IF(ISODD($B497),DU497,0)</f>
        <v>0</v>
      </c>
      <c r="EF497" s="212">
        <f t="shared" si="3638"/>
        <v>0</v>
      </c>
      <c r="EG497" s="212">
        <f t="shared" si="2027"/>
        <v>10</v>
      </c>
      <c r="EH497" s="212">
        <f t="shared" si="2028"/>
        <v>0</v>
      </c>
      <c r="EI497" s="212">
        <f t="shared" ref="EI497:EJ497" si="3639">IF(ISEVEN($B497),DW497,0)</f>
        <v>10</v>
      </c>
      <c r="EJ497" s="264">
        <f t="shared" si="3639"/>
        <v>6</v>
      </c>
      <c r="EK497" s="212">
        <f t="shared" ref="EK497:EL497" si="3640">IF(ISODD($B497),DX497,0)</f>
        <v>0</v>
      </c>
      <c r="EL497" s="212">
        <f t="shared" si="3640"/>
        <v>0</v>
      </c>
      <c r="EM497" s="212">
        <f t="shared" si="2031"/>
        <v>10</v>
      </c>
      <c r="EN497" s="212"/>
      <c r="EO497" s="212"/>
      <c r="EP497" s="241">
        <f t="shared" si="2032"/>
        <v>14</v>
      </c>
      <c r="EQ497" s="212">
        <f t="shared" si="2033"/>
        <v>12</v>
      </c>
      <c r="ER497" s="212">
        <f t="shared" si="2034"/>
        <v>12</v>
      </c>
      <c r="ES497" s="212">
        <f t="shared" si="2035"/>
        <v>12</v>
      </c>
      <c r="ET497" s="264">
        <f t="shared" si="2036"/>
        <v>8</v>
      </c>
      <c r="EU497" s="212">
        <f t="shared" si="2037"/>
        <v>11</v>
      </c>
      <c r="EV497" s="212"/>
      <c r="EW497" s="212">
        <f t="shared" si="2038"/>
        <v>69</v>
      </c>
      <c r="EX497" s="212">
        <f t="shared" si="2039"/>
        <v>14</v>
      </c>
      <c r="EY497" s="212">
        <f t="shared" si="2040"/>
        <v>0</v>
      </c>
      <c r="EZ497" s="212">
        <f t="shared" ref="EZ497:FA497" si="3641">IF(ISEVEN($B497),EQ497,0)</f>
        <v>12</v>
      </c>
      <c r="FA497" s="212">
        <f t="shared" si="3641"/>
        <v>12</v>
      </c>
      <c r="FB497" s="212">
        <f t="shared" ref="FB497:FC497" si="3642">IF(ISODD($B497),ER497,0)</f>
        <v>0</v>
      </c>
      <c r="FC497" s="212">
        <f t="shared" si="3642"/>
        <v>0</v>
      </c>
      <c r="FD497" s="212">
        <f t="shared" si="2043"/>
        <v>12</v>
      </c>
      <c r="FE497" s="212">
        <f t="shared" si="2044"/>
        <v>0</v>
      </c>
      <c r="FF497" s="264">
        <f t="shared" ref="FF497:FG497" si="3643">IF(ISEVEN($B497),ET497,0)</f>
        <v>8</v>
      </c>
      <c r="FG497" s="212">
        <f t="shared" si="3643"/>
        <v>11</v>
      </c>
      <c r="FH497" s="212">
        <f t="shared" si="2046"/>
        <v>0</v>
      </c>
      <c r="FI497" s="212">
        <v>0</v>
      </c>
      <c r="FJ497" s="212">
        <v>0</v>
      </c>
      <c r="FK497" s="212"/>
      <c r="FL497" s="212"/>
      <c r="FM497" s="262">
        <v>69</v>
      </c>
    </row>
    <row r="498" spans="1:169" ht="15.75" customHeight="1" x14ac:dyDescent="0.2">
      <c r="A498" s="268">
        <v>485</v>
      </c>
      <c r="B498" s="266">
        <v>213423243488</v>
      </c>
      <c r="C498" s="266" t="s">
        <v>439</v>
      </c>
      <c r="D498" s="250"/>
      <c r="E498" s="267" t="s">
        <v>440</v>
      </c>
      <c r="F498" s="252">
        <f t="shared" si="1913"/>
        <v>2</v>
      </c>
      <c r="G498" s="252">
        <f t="shared" si="1914"/>
        <v>2</v>
      </c>
      <c r="H498" s="252">
        <f t="shared" si="1915"/>
        <v>2</v>
      </c>
      <c r="I498" s="252">
        <f t="shared" si="1916"/>
        <v>2</v>
      </c>
      <c r="J498" s="252">
        <f t="shared" si="1917"/>
        <v>2</v>
      </c>
      <c r="K498" s="252">
        <f t="shared" si="1918"/>
        <v>0</v>
      </c>
      <c r="L498" s="252">
        <f t="shared" si="1919"/>
        <v>0</v>
      </c>
      <c r="M498" s="252">
        <f t="shared" si="1920"/>
        <v>0</v>
      </c>
      <c r="N498" s="252">
        <f t="shared" si="1921"/>
        <v>0</v>
      </c>
      <c r="O498" s="253">
        <f t="shared" si="1922"/>
        <v>0</v>
      </c>
      <c r="P498" s="252">
        <f t="shared" si="1923"/>
        <v>0</v>
      </c>
      <c r="Q498" s="252">
        <f t="shared" si="1924"/>
        <v>0</v>
      </c>
      <c r="R498" s="252">
        <f t="shared" si="1925"/>
        <v>0</v>
      </c>
      <c r="S498" s="254">
        <f t="shared" si="1926"/>
        <v>0</v>
      </c>
      <c r="T498" s="255">
        <f t="shared" si="1927"/>
        <v>4</v>
      </c>
      <c r="U498" s="252">
        <f t="shared" si="1928"/>
        <v>7</v>
      </c>
      <c r="V498" s="252">
        <f t="shared" si="1929"/>
        <v>0</v>
      </c>
      <c r="W498" s="252">
        <f t="shared" si="1930"/>
        <v>0</v>
      </c>
      <c r="X498" s="254">
        <f t="shared" si="1931"/>
        <v>0</v>
      </c>
      <c r="Y498" s="256">
        <f t="shared" si="1932"/>
        <v>3</v>
      </c>
      <c r="Z498" s="252">
        <f t="shared" si="1933"/>
        <v>7</v>
      </c>
      <c r="AA498" s="252">
        <f t="shared" si="1934"/>
        <v>0</v>
      </c>
      <c r="AB498" s="252">
        <f t="shared" si="1935"/>
        <v>0</v>
      </c>
      <c r="AC498" s="254">
        <f t="shared" si="1936"/>
        <v>0</v>
      </c>
      <c r="AD498" s="255">
        <f t="shared" si="1937"/>
        <v>3</v>
      </c>
      <c r="AE498" s="252">
        <f t="shared" si="1938"/>
        <v>0</v>
      </c>
      <c r="AF498" s="252">
        <f t="shared" si="1939"/>
        <v>0</v>
      </c>
      <c r="AG498" s="252">
        <f t="shared" si="1940"/>
        <v>0</v>
      </c>
      <c r="AH498" s="254">
        <f t="shared" si="1941"/>
        <v>0</v>
      </c>
      <c r="AI498" s="257">
        <f t="shared" si="1942"/>
        <v>4</v>
      </c>
      <c r="AJ498" s="252">
        <f t="shared" si="1943"/>
        <v>0</v>
      </c>
      <c r="AK498" s="252">
        <f t="shared" si="1944"/>
        <v>0</v>
      </c>
      <c r="AL498" s="252">
        <f t="shared" si="1945"/>
        <v>0</v>
      </c>
      <c r="AM498" s="254">
        <f t="shared" si="1946"/>
        <v>0</v>
      </c>
      <c r="AN498" s="257">
        <f t="shared" si="1947"/>
        <v>4</v>
      </c>
      <c r="AO498" s="252">
        <f t="shared" si="1948"/>
        <v>7</v>
      </c>
      <c r="AP498" s="252">
        <f t="shared" si="1949"/>
        <v>0</v>
      </c>
      <c r="AQ498" s="252">
        <f t="shared" si="1950"/>
        <v>0</v>
      </c>
      <c r="AR498" s="254">
        <f t="shared" si="1951"/>
        <v>0</v>
      </c>
      <c r="AS498" s="257">
        <f t="shared" si="1952"/>
        <v>3</v>
      </c>
      <c r="AT498" s="252">
        <f t="shared" si="1953"/>
        <v>0</v>
      </c>
      <c r="AU498" s="252">
        <f t="shared" si="1954"/>
        <v>0</v>
      </c>
      <c r="AV498" s="252">
        <f t="shared" si="1955"/>
        <v>0</v>
      </c>
      <c r="AW498" s="254">
        <f t="shared" si="1956"/>
        <v>0</v>
      </c>
      <c r="AX498" s="258">
        <f t="shared" si="1957"/>
        <v>4</v>
      </c>
      <c r="AY498" s="252">
        <f t="shared" si="1958"/>
        <v>7</v>
      </c>
      <c r="AZ498" s="252">
        <f t="shared" si="1959"/>
        <v>0</v>
      </c>
      <c r="BA498" s="252">
        <f t="shared" si="1960"/>
        <v>0</v>
      </c>
      <c r="BB498" s="254">
        <f t="shared" si="1961"/>
        <v>0</v>
      </c>
      <c r="BC498" s="257">
        <f t="shared" si="1962"/>
        <v>3</v>
      </c>
      <c r="BD498" s="259">
        <f t="shared" si="1963"/>
        <v>4</v>
      </c>
      <c r="BE498" s="252">
        <f t="shared" si="1964"/>
        <v>0</v>
      </c>
      <c r="BF498" s="252">
        <f t="shared" si="1965"/>
        <v>0</v>
      </c>
      <c r="BG498" s="254">
        <f t="shared" si="1966"/>
        <v>0</v>
      </c>
      <c r="BH498" s="257">
        <f t="shared" si="1967"/>
        <v>3</v>
      </c>
      <c r="BI498" s="252">
        <f t="shared" si="1968"/>
        <v>0</v>
      </c>
      <c r="BJ498" s="252">
        <f t="shared" si="1969"/>
        <v>0</v>
      </c>
      <c r="BK498" s="252">
        <f t="shared" si="1970"/>
        <v>0</v>
      </c>
      <c r="BL498" s="254">
        <f t="shared" si="1971"/>
        <v>0</v>
      </c>
      <c r="BM498" s="260">
        <f t="shared" si="1972"/>
        <v>4</v>
      </c>
      <c r="BN498" s="252">
        <f t="shared" si="1973"/>
        <v>0</v>
      </c>
      <c r="BO498" s="252">
        <f t="shared" si="1974"/>
        <v>0</v>
      </c>
      <c r="BP498" s="252">
        <f t="shared" si="1975"/>
        <v>0</v>
      </c>
      <c r="BQ498" s="254">
        <f t="shared" si="1976"/>
        <v>0</v>
      </c>
      <c r="BR498" s="261">
        <f t="shared" si="1977"/>
        <v>4</v>
      </c>
      <c r="BS498" s="252">
        <f t="shared" si="1978"/>
        <v>8</v>
      </c>
      <c r="BT498" s="252">
        <f t="shared" si="1979"/>
        <v>0</v>
      </c>
      <c r="BU498" s="252">
        <f t="shared" si="1980"/>
        <v>0</v>
      </c>
      <c r="BV498" s="254">
        <f t="shared" si="1981"/>
        <v>0</v>
      </c>
      <c r="BW498" s="261">
        <f t="shared" si="1982"/>
        <v>3</v>
      </c>
      <c r="BX498" s="262">
        <v>50</v>
      </c>
      <c r="BY498" s="262">
        <v>50</v>
      </c>
      <c r="BZ498" s="246" t="e">
        <f t="shared" si="1983"/>
        <v>#VALUE!</v>
      </c>
      <c r="CA498" s="246">
        <f t="shared" si="1984"/>
        <v>20</v>
      </c>
      <c r="CB498" s="246" t="e">
        <f t="shared" si="1985"/>
        <v>#VALUE!</v>
      </c>
      <c r="CC498" s="246" t="e">
        <f t="shared" si="1986"/>
        <v>#VALUE!</v>
      </c>
      <c r="CD498" s="246" t="e">
        <f t="shared" si="1987"/>
        <v>#VALUE!</v>
      </c>
      <c r="CE498" s="246" t="e">
        <f t="shared" si="1988"/>
        <v>#VALUE!</v>
      </c>
      <c r="CF498" s="246" t="e">
        <f t="shared" si="1989"/>
        <v>#VALUE!</v>
      </c>
      <c r="CG498" s="246" t="e">
        <f t="shared" si="1990"/>
        <v>#VALUE!</v>
      </c>
      <c r="CH498" s="246" t="e">
        <f t="shared" si="1991"/>
        <v>#VALUE!</v>
      </c>
      <c r="CI498" s="246" t="e">
        <f t="shared" si="1992"/>
        <v>#VALUE!</v>
      </c>
      <c r="CJ498" s="246" t="e">
        <f t="shared" si="1993"/>
        <v>#VALUE!</v>
      </c>
      <c r="CK498" s="246" t="e">
        <f t="shared" si="1994"/>
        <v>#VALUE!</v>
      </c>
      <c r="CL498" s="246" t="e">
        <f t="shared" si="1995"/>
        <v>#VALUE!</v>
      </c>
      <c r="CM498" s="246" t="e">
        <f t="shared" si="1996"/>
        <v>#VALUE!</v>
      </c>
      <c r="CN498" s="246" t="e">
        <f t="shared" si="1997"/>
        <v>#VALUE!</v>
      </c>
      <c r="CO498" s="263" t="str">
        <f t="shared" si="1998"/>
        <v>2023PEC AI 280</v>
      </c>
      <c r="CP498" s="246" t="e">
        <f t="shared" si="1999"/>
        <v>#VALUE!</v>
      </c>
      <c r="CQ498" s="211"/>
      <c r="CR498" s="246">
        <f t="shared" si="2000"/>
        <v>20</v>
      </c>
      <c r="CS498" s="246" t="e">
        <f t="shared" si="2001"/>
        <v>#VALUE!</v>
      </c>
      <c r="CT498" s="246" t="e">
        <f t="shared" si="2002"/>
        <v>#VALUE!</v>
      </c>
      <c r="CU498" s="246" t="e">
        <f t="shared" si="2003"/>
        <v>#VALUE!</v>
      </c>
      <c r="CV498" s="246" t="e">
        <f t="shared" si="2004"/>
        <v>#VALUE!</v>
      </c>
      <c r="CW498" s="246" t="e">
        <f t="shared" si="2005"/>
        <v>#VALUE!</v>
      </c>
      <c r="CX498" s="246" t="e">
        <f t="shared" si="2006"/>
        <v>#VALUE!</v>
      </c>
      <c r="CY498" s="246" t="e">
        <f t="shared" si="2007"/>
        <v>#VALUE!</v>
      </c>
      <c r="CZ498" s="246" t="e">
        <f t="shared" si="2008"/>
        <v>#VALUE!</v>
      </c>
      <c r="DA498" s="246" t="e">
        <f t="shared" si="2009"/>
        <v>#VALUE!</v>
      </c>
      <c r="DB498" s="246" t="e">
        <f t="shared" si="2010"/>
        <v>#VALUE!</v>
      </c>
      <c r="DC498" s="246" t="e">
        <f t="shared" si="2011"/>
        <v>#VALUE!</v>
      </c>
      <c r="DD498" s="246" t="e">
        <f t="shared" si="2012"/>
        <v>#VALUE!</v>
      </c>
      <c r="DE498" s="212"/>
      <c r="DF498" s="212" t="e">
        <f t="shared" si="2013"/>
        <v>#VALUE!</v>
      </c>
      <c r="DG498" s="212"/>
      <c r="DH498" s="212"/>
      <c r="DI498" s="212"/>
      <c r="DJ498" s="212"/>
      <c r="DK498" s="212"/>
      <c r="DL498" s="212"/>
      <c r="DM498" s="212"/>
      <c r="DN498" s="212"/>
      <c r="DO498" s="212"/>
      <c r="DP498" s="212"/>
      <c r="DQ498" s="212"/>
      <c r="DR498" s="264">
        <f t="shared" si="2014"/>
        <v>50</v>
      </c>
      <c r="DS498" s="241">
        <f t="shared" si="2015"/>
        <v>10</v>
      </c>
      <c r="DT498" s="212">
        <f t="shared" si="2016"/>
        <v>7</v>
      </c>
      <c r="DU498" s="212">
        <f t="shared" si="2017"/>
        <v>7</v>
      </c>
      <c r="DV498" s="212">
        <f t="shared" si="2018"/>
        <v>7</v>
      </c>
      <c r="DW498" s="212">
        <f t="shared" si="2019"/>
        <v>7</v>
      </c>
      <c r="DX498" s="264">
        <f t="shared" si="2020"/>
        <v>4</v>
      </c>
      <c r="DY498" s="265">
        <f t="shared" si="2021"/>
        <v>8</v>
      </c>
      <c r="DZ498" s="212">
        <f t="shared" si="2022"/>
        <v>50</v>
      </c>
      <c r="EA498" s="212">
        <f t="shared" si="2023"/>
        <v>10</v>
      </c>
      <c r="EB498" s="212">
        <f t="shared" si="2024"/>
        <v>0</v>
      </c>
      <c r="EC498" s="212">
        <f t="shared" ref="EC498:ED498" si="3644">IF(ISEVEN($B498),DT498,0)</f>
        <v>7</v>
      </c>
      <c r="ED498" s="212">
        <f t="shared" si="3644"/>
        <v>7</v>
      </c>
      <c r="EE498" s="212">
        <f t="shared" ref="EE498:EF498" si="3645">IF(ISODD($B498),DU498,0)</f>
        <v>0</v>
      </c>
      <c r="EF498" s="212">
        <f t="shared" si="3645"/>
        <v>0</v>
      </c>
      <c r="EG498" s="212">
        <f t="shared" si="2027"/>
        <v>7</v>
      </c>
      <c r="EH498" s="212">
        <f t="shared" si="2028"/>
        <v>0</v>
      </c>
      <c r="EI498" s="212">
        <f t="shared" ref="EI498:EJ498" si="3646">IF(ISEVEN($B498),DW498,0)</f>
        <v>7</v>
      </c>
      <c r="EJ498" s="264">
        <f t="shared" si="3646"/>
        <v>4</v>
      </c>
      <c r="EK498" s="212">
        <f t="shared" ref="EK498:EL498" si="3647">IF(ISODD($B498),DX498,0)</f>
        <v>0</v>
      </c>
      <c r="EL498" s="212">
        <f t="shared" si="3647"/>
        <v>0</v>
      </c>
      <c r="EM498" s="212">
        <f t="shared" si="2031"/>
        <v>8</v>
      </c>
      <c r="EN498" s="212"/>
      <c r="EO498" s="212"/>
      <c r="EP498" s="241">
        <f t="shared" si="2032"/>
        <v>10</v>
      </c>
      <c r="EQ498" s="212">
        <f t="shared" si="2033"/>
        <v>8</v>
      </c>
      <c r="ER498" s="212">
        <f t="shared" si="2034"/>
        <v>9</v>
      </c>
      <c r="ES498" s="212">
        <f t="shared" si="2035"/>
        <v>9</v>
      </c>
      <c r="ET498" s="264">
        <f t="shared" si="2036"/>
        <v>6</v>
      </c>
      <c r="EU498" s="212">
        <f t="shared" si="2037"/>
        <v>8</v>
      </c>
      <c r="EV498" s="212"/>
      <c r="EW498" s="212">
        <f t="shared" si="2038"/>
        <v>50</v>
      </c>
      <c r="EX498" s="212">
        <f t="shared" si="2039"/>
        <v>10</v>
      </c>
      <c r="EY498" s="212">
        <f t="shared" si="2040"/>
        <v>0</v>
      </c>
      <c r="EZ498" s="212">
        <f t="shared" ref="EZ498:FA498" si="3648">IF(ISEVEN($B498),EQ498,0)</f>
        <v>8</v>
      </c>
      <c r="FA498" s="212">
        <f t="shared" si="3648"/>
        <v>9</v>
      </c>
      <c r="FB498" s="212">
        <f t="shared" ref="FB498:FC498" si="3649">IF(ISODD($B498),ER498,0)</f>
        <v>0</v>
      </c>
      <c r="FC498" s="212">
        <f t="shared" si="3649"/>
        <v>0</v>
      </c>
      <c r="FD498" s="212">
        <f t="shared" si="2043"/>
        <v>9</v>
      </c>
      <c r="FE498" s="212">
        <f t="shared" si="2044"/>
        <v>0</v>
      </c>
      <c r="FF498" s="264">
        <f t="shared" ref="FF498:FG498" si="3650">IF(ISEVEN($B498),ET498,0)</f>
        <v>6</v>
      </c>
      <c r="FG498" s="212">
        <f t="shared" si="3650"/>
        <v>8</v>
      </c>
      <c r="FH498" s="212">
        <f t="shared" si="2046"/>
        <v>0</v>
      </c>
      <c r="FI498" s="212">
        <v>0</v>
      </c>
      <c r="FJ498" s="212">
        <v>0</v>
      </c>
      <c r="FK498" s="212"/>
      <c r="FL498" s="212"/>
      <c r="FM498" s="262">
        <v>50</v>
      </c>
    </row>
    <row r="499" spans="1:169" ht="15.75" customHeight="1" x14ac:dyDescent="0.2">
      <c r="A499" s="247">
        <v>486</v>
      </c>
      <c r="B499" s="248">
        <v>213423243489</v>
      </c>
      <c r="C499" s="249" t="s">
        <v>555</v>
      </c>
      <c r="D499" s="250"/>
      <c r="E499" s="251" t="s">
        <v>556</v>
      </c>
      <c r="F499" s="252">
        <f t="shared" si="1913"/>
        <v>2</v>
      </c>
      <c r="G499" s="252">
        <f t="shared" si="1914"/>
        <v>2</v>
      </c>
      <c r="H499" s="252">
        <f t="shared" si="1915"/>
        <v>2</v>
      </c>
      <c r="I499" s="252">
        <f t="shared" si="1916"/>
        <v>2</v>
      </c>
      <c r="J499" s="252">
        <f t="shared" si="1917"/>
        <v>0</v>
      </c>
      <c r="K499" s="252">
        <f t="shared" si="1918"/>
        <v>0</v>
      </c>
      <c r="L499" s="252">
        <f t="shared" si="1919"/>
        <v>0</v>
      </c>
      <c r="M499" s="252">
        <f t="shared" si="1920"/>
        <v>0</v>
      </c>
      <c r="N499" s="252">
        <f t="shared" si="1921"/>
        <v>0</v>
      </c>
      <c r="O499" s="253">
        <f t="shared" si="1922"/>
        <v>0</v>
      </c>
      <c r="P499" s="252">
        <f t="shared" si="1923"/>
        <v>6</v>
      </c>
      <c r="Q499" s="252">
        <f t="shared" si="1924"/>
        <v>0</v>
      </c>
      <c r="R499" s="252">
        <f t="shared" si="1925"/>
        <v>0</v>
      </c>
      <c r="S499" s="254">
        <f t="shared" si="1926"/>
        <v>0</v>
      </c>
      <c r="T499" s="255">
        <f t="shared" si="1927"/>
        <v>3</v>
      </c>
      <c r="U499" s="252">
        <f t="shared" si="1928"/>
        <v>0</v>
      </c>
      <c r="V499" s="252">
        <f t="shared" si="1929"/>
        <v>0</v>
      </c>
      <c r="W499" s="252">
        <f t="shared" si="1930"/>
        <v>0</v>
      </c>
      <c r="X499" s="254">
        <f t="shared" si="1931"/>
        <v>0</v>
      </c>
      <c r="Y499" s="256">
        <f t="shared" si="1932"/>
        <v>4</v>
      </c>
      <c r="Z499" s="252">
        <f t="shared" si="1933"/>
        <v>0</v>
      </c>
      <c r="AA499" s="252">
        <f t="shared" si="1934"/>
        <v>0</v>
      </c>
      <c r="AB499" s="252">
        <f t="shared" si="1935"/>
        <v>0</v>
      </c>
      <c r="AC499" s="254">
        <f t="shared" si="1936"/>
        <v>0</v>
      </c>
      <c r="AD499" s="255">
        <f t="shared" si="1937"/>
        <v>4</v>
      </c>
      <c r="AE499" s="252">
        <f t="shared" si="1938"/>
        <v>6</v>
      </c>
      <c r="AF499" s="252">
        <f t="shared" si="1939"/>
        <v>0</v>
      </c>
      <c r="AG499" s="252">
        <f t="shared" si="1940"/>
        <v>0</v>
      </c>
      <c r="AH499" s="254">
        <f t="shared" si="1941"/>
        <v>0</v>
      </c>
      <c r="AI499" s="257">
        <f t="shared" si="1942"/>
        <v>3</v>
      </c>
      <c r="AJ499" s="252">
        <f t="shared" si="1943"/>
        <v>5</v>
      </c>
      <c r="AK499" s="252">
        <f t="shared" si="1944"/>
        <v>0</v>
      </c>
      <c r="AL499" s="252">
        <f t="shared" si="1945"/>
        <v>0</v>
      </c>
      <c r="AM499" s="254">
        <f t="shared" si="1946"/>
        <v>0</v>
      </c>
      <c r="AN499" s="257">
        <f t="shared" si="1947"/>
        <v>3</v>
      </c>
      <c r="AO499" s="252">
        <f t="shared" si="1948"/>
        <v>0</v>
      </c>
      <c r="AP499" s="252">
        <f t="shared" si="1949"/>
        <v>0</v>
      </c>
      <c r="AQ499" s="252">
        <f t="shared" si="1950"/>
        <v>0</v>
      </c>
      <c r="AR499" s="254">
        <f t="shared" si="1951"/>
        <v>0</v>
      </c>
      <c r="AS499" s="257">
        <f t="shared" si="1952"/>
        <v>4</v>
      </c>
      <c r="AT499" s="252">
        <f t="shared" si="1953"/>
        <v>6</v>
      </c>
      <c r="AU499" s="252">
        <f t="shared" si="1954"/>
        <v>0</v>
      </c>
      <c r="AV499" s="252">
        <f t="shared" si="1955"/>
        <v>0</v>
      </c>
      <c r="AW499" s="254">
        <f t="shared" si="1956"/>
        <v>0</v>
      </c>
      <c r="AX499" s="258">
        <f t="shared" si="1957"/>
        <v>3</v>
      </c>
      <c r="AY499" s="252">
        <f t="shared" si="1958"/>
        <v>0</v>
      </c>
      <c r="AZ499" s="252">
        <f t="shared" si="1959"/>
        <v>0</v>
      </c>
      <c r="BA499" s="252">
        <f t="shared" si="1960"/>
        <v>0</v>
      </c>
      <c r="BB499" s="254">
        <f t="shared" si="1961"/>
        <v>0</v>
      </c>
      <c r="BC499" s="257">
        <f t="shared" si="1962"/>
        <v>4</v>
      </c>
      <c r="BD499" s="252">
        <f t="shared" si="1963"/>
        <v>0</v>
      </c>
      <c r="BE499" s="252">
        <f t="shared" si="1964"/>
        <v>0</v>
      </c>
      <c r="BF499" s="252">
        <f t="shared" si="1965"/>
        <v>0</v>
      </c>
      <c r="BG499" s="254">
        <f t="shared" si="1966"/>
        <v>0</v>
      </c>
      <c r="BH499" s="257">
        <f t="shared" si="1967"/>
        <v>4</v>
      </c>
      <c r="BI499" s="259">
        <f t="shared" si="1968"/>
        <v>1</v>
      </c>
      <c r="BJ499" s="252">
        <f t="shared" si="1969"/>
        <v>0</v>
      </c>
      <c r="BK499" s="252">
        <f t="shared" si="1970"/>
        <v>0</v>
      </c>
      <c r="BL499" s="254">
        <f t="shared" si="1971"/>
        <v>0</v>
      </c>
      <c r="BM499" s="260">
        <f t="shared" si="1972"/>
        <v>3</v>
      </c>
      <c r="BN499" s="252">
        <f t="shared" si="1973"/>
        <v>6</v>
      </c>
      <c r="BO499" s="252">
        <f t="shared" si="1974"/>
        <v>0</v>
      </c>
      <c r="BP499" s="252">
        <f t="shared" si="1975"/>
        <v>0</v>
      </c>
      <c r="BQ499" s="254">
        <f t="shared" si="1976"/>
        <v>0</v>
      </c>
      <c r="BR499" s="261">
        <f t="shared" si="1977"/>
        <v>3</v>
      </c>
      <c r="BS499" s="252">
        <f t="shared" si="1978"/>
        <v>0</v>
      </c>
      <c r="BT499" s="252">
        <f t="shared" si="1979"/>
        <v>0</v>
      </c>
      <c r="BU499" s="252">
        <f t="shared" si="1980"/>
        <v>0</v>
      </c>
      <c r="BV499" s="254">
        <f t="shared" si="1981"/>
        <v>0</v>
      </c>
      <c r="BW499" s="261">
        <f t="shared" si="1982"/>
        <v>4</v>
      </c>
      <c r="BX499" s="262">
        <v>38</v>
      </c>
      <c r="BY499" s="262">
        <v>38</v>
      </c>
      <c r="BZ499" s="246" t="e">
        <f t="shared" si="1983"/>
        <v>#VALUE!</v>
      </c>
      <c r="CA499" s="246">
        <f t="shared" si="1984"/>
        <v>20</v>
      </c>
      <c r="CB499" s="246" t="e">
        <f t="shared" si="1985"/>
        <v>#VALUE!</v>
      </c>
      <c r="CC499" s="246" t="e">
        <f t="shared" si="1986"/>
        <v>#VALUE!</v>
      </c>
      <c r="CD499" s="246" t="e">
        <f t="shared" si="1987"/>
        <v>#VALUE!</v>
      </c>
      <c r="CE499" s="246" t="e">
        <f t="shared" si="1988"/>
        <v>#VALUE!</v>
      </c>
      <c r="CF499" s="246" t="e">
        <f t="shared" si="1989"/>
        <v>#VALUE!</v>
      </c>
      <c r="CG499" s="246" t="e">
        <f t="shared" si="1990"/>
        <v>#VALUE!</v>
      </c>
      <c r="CH499" s="246" t="e">
        <f t="shared" si="1991"/>
        <v>#VALUE!</v>
      </c>
      <c r="CI499" s="246" t="e">
        <f t="shared" si="1992"/>
        <v>#VALUE!</v>
      </c>
      <c r="CJ499" s="246" t="e">
        <f t="shared" si="1993"/>
        <v>#VALUE!</v>
      </c>
      <c r="CK499" s="246" t="e">
        <f t="shared" si="1994"/>
        <v>#VALUE!</v>
      </c>
      <c r="CL499" s="246" t="e">
        <f t="shared" si="1995"/>
        <v>#VALUE!</v>
      </c>
      <c r="CM499" s="246" t="e">
        <f t="shared" si="1996"/>
        <v>#VALUE!</v>
      </c>
      <c r="CN499" s="246" t="e">
        <f t="shared" si="1997"/>
        <v>#VALUE!</v>
      </c>
      <c r="CO499" s="263" t="str">
        <f t="shared" si="1998"/>
        <v>2023PEC AI 338</v>
      </c>
      <c r="CP499" s="246" t="e">
        <f t="shared" si="1999"/>
        <v>#VALUE!</v>
      </c>
      <c r="CQ499" s="211"/>
      <c r="CR499" s="246">
        <f t="shared" si="2000"/>
        <v>20</v>
      </c>
      <c r="CS499" s="246" t="e">
        <f t="shared" si="2001"/>
        <v>#VALUE!</v>
      </c>
      <c r="CT499" s="246" t="e">
        <f t="shared" si="2002"/>
        <v>#VALUE!</v>
      </c>
      <c r="CU499" s="246" t="e">
        <f t="shared" si="2003"/>
        <v>#VALUE!</v>
      </c>
      <c r="CV499" s="246" t="e">
        <f t="shared" si="2004"/>
        <v>#VALUE!</v>
      </c>
      <c r="CW499" s="246" t="e">
        <f t="shared" si="2005"/>
        <v>#VALUE!</v>
      </c>
      <c r="CX499" s="246" t="e">
        <f t="shared" si="2006"/>
        <v>#VALUE!</v>
      </c>
      <c r="CY499" s="246" t="e">
        <f t="shared" si="2007"/>
        <v>#VALUE!</v>
      </c>
      <c r="CZ499" s="246" t="e">
        <f t="shared" si="2008"/>
        <v>#VALUE!</v>
      </c>
      <c r="DA499" s="246" t="e">
        <f t="shared" si="2009"/>
        <v>#VALUE!</v>
      </c>
      <c r="DB499" s="246" t="e">
        <f t="shared" si="2010"/>
        <v>#VALUE!</v>
      </c>
      <c r="DC499" s="246" t="e">
        <f t="shared" si="2011"/>
        <v>#VALUE!</v>
      </c>
      <c r="DD499" s="246" t="e">
        <f t="shared" si="2012"/>
        <v>#VALUE!</v>
      </c>
      <c r="DE499" s="212"/>
      <c r="DF499" s="212" t="e">
        <f t="shared" si="2013"/>
        <v>#VALUE!</v>
      </c>
      <c r="DG499" s="212"/>
      <c r="DH499" s="212"/>
      <c r="DI499" s="212"/>
      <c r="DJ499" s="212"/>
      <c r="DK499" s="212"/>
      <c r="DL499" s="212"/>
      <c r="DM499" s="212"/>
      <c r="DN499" s="212"/>
      <c r="DO499" s="212"/>
      <c r="DP499" s="212"/>
      <c r="DQ499" s="212"/>
      <c r="DR499" s="264">
        <f t="shared" si="2014"/>
        <v>38</v>
      </c>
      <c r="DS499" s="241">
        <f t="shared" si="2015"/>
        <v>8</v>
      </c>
      <c r="DT499" s="212">
        <f t="shared" si="2016"/>
        <v>6</v>
      </c>
      <c r="DU499" s="212">
        <f t="shared" si="2017"/>
        <v>6</v>
      </c>
      <c r="DV499" s="212">
        <f t="shared" si="2018"/>
        <v>5</v>
      </c>
      <c r="DW499" s="212">
        <f t="shared" si="2019"/>
        <v>6</v>
      </c>
      <c r="DX499" s="264">
        <f t="shared" si="2020"/>
        <v>1</v>
      </c>
      <c r="DY499" s="265">
        <f t="shared" si="2021"/>
        <v>6</v>
      </c>
      <c r="DZ499" s="212">
        <f t="shared" si="2022"/>
        <v>38</v>
      </c>
      <c r="EA499" s="212">
        <f t="shared" si="2023"/>
        <v>8</v>
      </c>
      <c r="EB499" s="212">
        <f t="shared" si="2024"/>
        <v>6</v>
      </c>
      <c r="EC499" s="212">
        <f t="shared" ref="EC499:ED499" si="3651">IF(ISEVEN($B499),DT499,0)</f>
        <v>0</v>
      </c>
      <c r="ED499" s="212">
        <f t="shared" si="3651"/>
        <v>0</v>
      </c>
      <c r="EE499" s="212">
        <f t="shared" ref="EE499:EF499" si="3652">IF(ISODD($B499),DU499,0)</f>
        <v>6</v>
      </c>
      <c r="EF499" s="212">
        <f t="shared" si="3652"/>
        <v>5</v>
      </c>
      <c r="EG499" s="212">
        <f t="shared" si="2027"/>
        <v>0</v>
      </c>
      <c r="EH499" s="212">
        <f t="shared" si="2028"/>
        <v>6</v>
      </c>
      <c r="EI499" s="212">
        <f t="shared" ref="EI499:EJ499" si="3653">IF(ISEVEN($B499),DW499,0)</f>
        <v>0</v>
      </c>
      <c r="EJ499" s="212">
        <f t="shared" si="3653"/>
        <v>0</v>
      </c>
      <c r="EK499" s="264">
        <f t="shared" ref="EK499:EL499" si="3654">IF(ISODD($B499),DX499,0)</f>
        <v>1</v>
      </c>
      <c r="EL499" s="212">
        <f t="shared" si="3654"/>
        <v>6</v>
      </c>
      <c r="EM499" s="212">
        <f t="shared" si="2031"/>
        <v>0</v>
      </c>
      <c r="EN499" s="212"/>
      <c r="EO499" s="212"/>
      <c r="EP499" s="241">
        <f t="shared" si="2032"/>
        <v>8</v>
      </c>
      <c r="EQ499" s="212">
        <f t="shared" si="2033"/>
        <v>7</v>
      </c>
      <c r="ER499" s="212">
        <f t="shared" si="2034"/>
        <v>7</v>
      </c>
      <c r="ES499" s="212">
        <f t="shared" si="2035"/>
        <v>6</v>
      </c>
      <c r="ET499" s="264">
        <f t="shared" si="2036"/>
        <v>4</v>
      </c>
      <c r="EU499" s="212">
        <f t="shared" si="2037"/>
        <v>6</v>
      </c>
      <c r="EV499" s="212"/>
      <c r="EW499" s="212">
        <f t="shared" si="2038"/>
        <v>38</v>
      </c>
      <c r="EX499" s="212">
        <f t="shared" si="2039"/>
        <v>8</v>
      </c>
      <c r="EY499" s="212">
        <f t="shared" si="2040"/>
        <v>7</v>
      </c>
      <c r="EZ499" s="212">
        <f t="shared" ref="EZ499:FA499" si="3655">IF(ISEVEN($B499),EQ499,0)</f>
        <v>0</v>
      </c>
      <c r="FA499" s="212">
        <f t="shared" si="3655"/>
        <v>0</v>
      </c>
      <c r="FB499" s="212">
        <f t="shared" ref="FB499:FC499" si="3656">IF(ISODD($B499),ER499,0)</f>
        <v>7</v>
      </c>
      <c r="FC499" s="212">
        <f t="shared" si="3656"/>
        <v>6</v>
      </c>
      <c r="FD499" s="212">
        <f t="shared" si="2043"/>
        <v>0</v>
      </c>
      <c r="FE499" s="264">
        <f t="shared" si="2044"/>
        <v>4</v>
      </c>
      <c r="FF499" s="212">
        <f t="shared" ref="FF499:FG499" si="3657">IF(ISEVEN($B499),ET499,0)</f>
        <v>0</v>
      </c>
      <c r="FG499" s="212">
        <f t="shared" si="3657"/>
        <v>0</v>
      </c>
      <c r="FH499" s="212">
        <f t="shared" si="2046"/>
        <v>6</v>
      </c>
      <c r="FI499" s="212">
        <v>0</v>
      </c>
      <c r="FJ499" s="212">
        <v>0</v>
      </c>
      <c r="FK499" s="212"/>
      <c r="FL499" s="212"/>
      <c r="FM499" s="262">
        <v>38</v>
      </c>
    </row>
    <row r="500" spans="1:169" ht="15.75" customHeight="1" x14ac:dyDescent="0.2">
      <c r="A500" s="268">
        <v>488</v>
      </c>
      <c r="B500" s="266">
        <v>213423243490</v>
      </c>
      <c r="C500" s="266" t="s">
        <v>447</v>
      </c>
      <c r="D500" s="250"/>
      <c r="E500" s="267" t="s">
        <v>448</v>
      </c>
      <c r="F500" s="252">
        <f t="shared" si="1913"/>
        <v>2</v>
      </c>
      <c r="G500" s="252">
        <f t="shared" si="1914"/>
        <v>2</v>
      </c>
      <c r="H500" s="252">
        <f t="shared" si="1915"/>
        <v>2</v>
      </c>
      <c r="I500" s="252">
        <f t="shared" si="1916"/>
        <v>2</v>
      </c>
      <c r="J500" s="252">
        <f t="shared" si="1917"/>
        <v>2</v>
      </c>
      <c r="K500" s="252">
        <f t="shared" si="1918"/>
        <v>1</v>
      </c>
      <c r="L500" s="252">
        <f t="shared" si="1919"/>
        <v>0</v>
      </c>
      <c r="M500" s="252">
        <f t="shared" si="1920"/>
        <v>0</v>
      </c>
      <c r="N500" s="252">
        <f t="shared" si="1921"/>
        <v>0</v>
      </c>
      <c r="O500" s="253">
        <f t="shared" si="1922"/>
        <v>0</v>
      </c>
      <c r="P500" s="252">
        <f t="shared" si="1923"/>
        <v>0</v>
      </c>
      <c r="Q500" s="252">
        <f t="shared" si="1924"/>
        <v>0</v>
      </c>
      <c r="R500" s="252">
        <f t="shared" si="1925"/>
        <v>0</v>
      </c>
      <c r="S500" s="254">
        <f t="shared" si="1926"/>
        <v>0</v>
      </c>
      <c r="T500" s="255">
        <f t="shared" si="1927"/>
        <v>4</v>
      </c>
      <c r="U500" s="252">
        <f t="shared" si="1928"/>
        <v>8</v>
      </c>
      <c r="V500" s="252">
        <f t="shared" si="1929"/>
        <v>0</v>
      </c>
      <c r="W500" s="252">
        <f t="shared" si="1930"/>
        <v>0</v>
      </c>
      <c r="X500" s="254">
        <f t="shared" si="1931"/>
        <v>0</v>
      </c>
      <c r="Y500" s="256">
        <f t="shared" si="1932"/>
        <v>3</v>
      </c>
      <c r="Z500" s="252">
        <f t="shared" si="1933"/>
        <v>8</v>
      </c>
      <c r="AA500" s="252">
        <f t="shared" si="1934"/>
        <v>0</v>
      </c>
      <c r="AB500" s="252">
        <f t="shared" si="1935"/>
        <v>0</v>
      </c>
      <c r="AC500" s="254">
        <f t="shared" si="1936"/>
        <v>0</v>
      </c>
      <c r="AD500" s="255">
        <f t="shared" si="1937"/>
        <v>3</v>
      </c>
      <c r="AE500" s="252">
        <f t="shared" si="1938"/>
        <v>0</v>
      </c>
      <c r="AF500" s="252">
        <f t="shared" si="1939"/>
        <v>0</v>
      </c>
      <c r="AG500" s="252">
        <f t="shared" si="1940"/>
        <v>0</v>
      </c>
      <c r="AH500" s="254">
        <f t="shared" si="1941"/>
        <v>0</v>
      </c>
      <c r="AI500" s="257">
        <f t="shared" si="1942"/>
        <v>4</v>
      </c>
      <c r="AJ500" s="252">
        <f t="shared" si="1943"/>
        <v>0</v>
      </c>
      <c r="AK500" s="252">
        <f t="shared" si="1944"/>
        <v>0</v>
      </c>
      <c r="AL500" s="252">
        <f t="shared" si="1945"/>
        <v>0</v>
      </c>
      <c r="AM500" s="254">
        <f t="shared" si="1946"/>
        <v>0</v>
      </c>
      <c r="AN500" s="257">
        <f t="shared" si="1947"/>
        <v>4</v>
      </c>
      <c r="AO500" s="252">
        <f t="shared" si="1948"/>
        <v>8</v>
      </c>
      <c r="AP500" s="252">
        <f t="shared" si="1949"/>
        <v>0</v>
      </c>
      <c r="AQ500" s="252">
        <f t="shared" si="1950"/>
        <v>0</v>
      </c>
      <c r="AR500" s="254">
        <f t="shared" si="1951"/>
        <v>0</v>
      </c>
      <c r="AS500" s="257">
        <f t="shared" si="1952"/>
        <v>3</v>
      </c>
      <c r="AT500" s="252">
        <f t="shared" si="1953"/>
        <v>0</v>
      </c>
      <c r="AU500" s="252">
        <f t="shared" si="1954"/>
        <v>0</v>
      </c>
      <c r="AV500" s="252">
        <f t="shared" si="1955"/>
        <v>0</v>
      </c>
      <c r="AW500" s="254">
        <f t="shared" si="1956"/>
        <v>0</v>
      </c>
      <c r="AX500" s="258">
        <f t="shared" si="1957"/>
        <v>4</v>
      </c>
      <c r="AY500" s="252">
        <f t="shared" si="1958"/>
        <v>8</v>
      </c>
      <c r="AZ500" s="252">
        <f t="shared" si="1959"/>
        <v>0</v>
      </c>
      <c r="BA500" s="252">
        <f t="shared" si="1960"/>
        <v>0</v>
      </c>
      <c r="BB500" s="254">
        <f t="shared" si="1961"/>
        <v>0</v>
      </c>
      <c r="BC500" s="257">
        <f t="shared" si="1962"/>
        <v>3</v>
      </c>
      <c r="BD500" s="259">
        <f t="shared" si="1963"/>
        <v>5</v>
      </c>
      <c r="BE500" s="252">
        <f t="shared" si="1964"/>
        <v>0</v>
      </c>
      <c r="BF500" s="252">
        <f t="shared" si="1965"/>
        <v>0</v>
      </c>
      <c r="BG500" s="254">
        <f t="shared" si="1966"/>
        <v>0</v>
      </c>
      <c r="BH500" s="257">
        <f t="shared" si="1967"/>
        <v>3</v>
      </c>
      <c r="BI500" s="252">
        <f t="shared" si="1968"/>
        <v>0</v>
      </c>
      <c r="BJ500" s="252">
        <f t="shared" si="1969"/>
        <v>0</v>
      </c>
      <c r="BK500" s="252">
        <f t="shared" si="1970"/>
        <v>0</v>
      </c>
      <c r="BL500" s="254">
        <f t="shared" si="1971"/>
        <v>0</v>
      </c>
      <c r="BM500" s="260">
        <f t="shared" si="1972"/>
        <v>4</v>
      </c>
      <c r="BN500" s="252">
        <f t="shared" si="1973"/>
        <v>0</v>
      </c>
      <c r="BO500" s="252">
        <f t="shared" si="1974"/>
        <v>0</v>
      </c>
      <c r="BP500" s="252">
        <f t="shared" si="1975"/>
        <v>0</v>
      </c>
      <c r="BQ500" s="254">
        <f t="shared" si="1976"/>
        <v>0</v>
      </c>
      <c r="BR500" s="261">
        <f t="shared" si="1977"/>
        <v>4</v>
      </c>
      <c r="BS500" s="252">
        <f t="shared" si="1978"/>
        <v>8</v>
      </c>
      <c r="BT500" s="252">
        <f t="shared" si="1979"/>
        <v>0</v>
      </c>
      <c r="BU500" s="252">
        <f t="shared" si="1980"/>
        <v>0</v>
      </c>
      <c r="BV500" s="254">
        <f t="shared" si="1981"/>
        <v>0</v>
      </c>
      <c r="BW500" s="261">
        <f t="shared" si="1982"/>
        <v>3</v>
      </c>
      <c r="BX500" s="262">
        <v>56</v>
      </c>
      <c r="BY500" s="262">
        <v>56</v>
      </c>
      <c r="BZ500" s="246" t="e">
        <f t="shared" si="1983"/>
        <v>#VALUE!</v>
      </c>
      <c r="CA500" s="246">
        <f t="shared" si="1984"/>
        <v>20</v>
      </c>
      <c r="CB500" s="246" t="e">
        <f t="shared" si="1985"/>
        <v>#VALUE!</v>
      </c>
      <c r="CC500" s="246" t="e">
        <f t="shared" si="1986"/>
        <v>#VALUE!</v>
      </c>
      <c r="CD500" s="246" t="e">
        <f t="shared" si="1987"/>
        <v>#VALUE!</v>
      </c>
      <c r="CE500" s="246" t="e">
        <f t="shared" si="1988"/>
        <v>#VALUE!</v>
      </c>
      <c r="CF500" s="246" t="e">
        <f t="shared" si="1989"/>
        <v>#VALUE!</v>
      </c>
      <c r="CG500" s="246" t="e">
        <f t="shared" si="1990"/>
        <v>#VALUE!</v>
      </c>
      <c r="CH500" s="246" t="e">
        <f t="shared" si="1991"/>
        <v>#VALUE!</v>
      </c>
      <c r="CI500" s="246" t="e">
        <f t="shared" si="1992"/>
        <v>#VALUE!</v>
      </c>
      <c r="CJ500" s="246" t="e">
        <f t="shared" si="1993"/>
        <v>#VALUE!</v>
      </c>
      <c r="CK500" s="246" t="e">
        <f t="shared" si="1994"/>
        <v>#VALUE!</v>
      </c>
      <c r="CL500" s="246" t="e">
        <f t="shared" si="1995"/>
        <v>#VALUE!</v>
      </c>
      <c r="CM500" s="246" t="e">
        <f t="shared" si="1996"/>
        <v>#VALUE!</v>
      </c>
      <c r="CN500" s="246" t="e">
        <f t="shared" si="1997"/>
        <v>#VALUE!</v>
      </c>
      <c r="CO500" s="263" t="str">
        <f t="shared" si="1998"/>
        <v>2023PEC AI 284</v>
      </c>
      <c r="CP500" s="246" t="e">
        <f t="shared" si="1999"/>
        <v>#VALUE!</v>
      </c>
      <c r="CQ500" s="211"/>
      <c r="CR500" s="246">
        <f t="shared" si="2000"/>
        <v>20</v>
      </c>
      <c r="CS500" s="246" t="e">
        <f t="shared" si="2001"/>
        <v>#VALUE!</v>
      </c>
      <c r="CT500" s="246" t="e">
        <f t="shared" si="2002"/>
        <v>#VALUE!</v>
      </c>
      <c r="CU500" s="246" t="e">
        <f t="shared" si="2003"/>
        <v>#VALUE!</v>
      </c>
      <c r="CV500" s="246" t="e">
        <f t="shared" si="2004"/>
        <v>#VALUE!</v>
      </c>
      <c r="CW500" s="246" t="e">
        <f t="shared" si="2005"/>
        <v>#VALUE!</v>
      </c>
      <c r="CX500" s="246" t="e">
        <f t="shared" si="2006"/>
        <v>#VALUE!</v>
      </c>
      <c r="CY500" s="246" t="e">
        <f t="shared" si="2007"/>
        <v>#VALUE!</v>
      </c>
      <c r="CZ500" s="246" t="e">
        <f t="shared" si="2008"/>
        <v>#VALUE!</v>
      </c>
      <c r="DA500" s="246" t="e">
        <f t="shared" si="2009"/>
        <v>#VALUE!</v>
      </c>
      <c r="DB500" s="246" t="e">
        <f t="shared" si="2010"/>
        <v>#VALUE!</v>
      </c>
      <c r="DC500" s="246" t="e">
        <f t="shared" si="2011"/>
        <v>#VALUE!</v>
      </c>
      <c r="DD500" s="246" t="e">
        <f t="shared" si="2012"/>
        <v>#VALUE!</v>
      </c>
      <c r="DE500" s="212"/>
      <c r="DF500" s="212" t="e">
        <f t="shared" si="2013"/>
        <v>#VALUE!</v>
      </c>
      <c r="DG500" s="212"/>
      <c r="DH500" s="212"/>
      <c r="DI500" s="212"/>
      <c r="DJ500" s="212"/>
      <c r="DK500" s="212"/>
      <c r="DL500" s="212"/>
      <c r="DM500" s="212"/>
      <c r="DN500" s="212"/>
      <c r="DO500" s="212"/>
      <c r="DP500" s="212"/>
      <c r="DQ500" s="212"/>
      <c r="DR500" s="264">
        <f t="shared" si="2014"/>
        <v>56</v>
      </c>
      <c r="DS500" s="241">
        <f t="shared" si="2015"/>
        <v>11</v>
      </c>
      <c r="DT500" s="212">
        <f t="shared" si="2016"/>
        <v>8</v>
      </c>
      <c r="DU500" s="212">
        <f t="shared" si="2017"/>
        <v>8</v>
      </c>
      <c r="DV500" s="212">
        <f t="shared" si="2018"/>
        <v>8</v>
      </c>
      <c r="DW500" s="212">
        <f t="shared" si="2019"/>
        <v>8</v>
      </c>
      <c r="DX500" s="264">
        <f t="shared" si="2020"/>
        <v>5</v>
      </c>
      <c r="DY500" s="265">
        <f t="shared" si="2021"/>
        <v>8</v>
      </c>
      <c r="DZ500" s="212">
        <f t="shared" si="2022"/>
        <v>56</v>
      </c>
      <c r="EA500" s="212">
        <f t="shared" si="2023"/>
        <v>11</v>
      </c>
      <c r="EB500" s="212">
        <f t="shared" si="2024"/>
        <v>0</v>
      </c>
      <c r="EC500" s="212">
        <f t="shared" ref="EC500:ED500" si="3658">IF(ISEVEN($B500),DT500,0)</f>
        <v>8</v>
      </c>
      <c r="ED500" s="212">
        <f t="shared" si="3658"/>
        <v>8</v>
      </c>
      <c r="EE500" s="212">
        <f t="shared" ref="EE500:EF500" si="3659">IF(ISODD($B500),DU500,0)</f>
        <v>0</v>
      </c>
      <c r="EF500" s="212">
        <f t="shared" si="3659"/>
        <v>0</v>
      </c>
      <c r="EG500" s="212">
        <f t="shared" si="2027"/>
        <v>8</v>
      </c>
      <c r="EH500" s="212">
        <f t="shared" si="2028"/>
        <v>0</v>
      </c>
      <c r="EI500" s="212">
        <f t="shared" ref="EI500:EJ500" si="3660">IF(ISEVEN($B500),DW500,0)</f>
        <v>8</v>
      </c>
      <c r="EJ500" s="264">
        <f t="shared" si="3660"/>
        <v>5</v>
      </c>
      <c r="EK500" s="212">
        <f t="shared" ref="EK500:EL500" si="3661">IF(ISODD($B500),DX500,0)</f>
        <v>0</v>
      </c>
      <c r="EL500" s="212">
        <f t="shared" si="3661"/>
        <v>0</v>
      </c>
      <c r="EM500" s="212">
        <f t="shared" si="2031"/>
        <v>8</v>
      </c>
      <c r="EN500" s="212"/>
      <c r="EO500" s="212"/>
      <c r="EP500" s="241">
        <f t="shared" si="2032"/>
        <v>11</v>
      </c>
      <c r="EQ500" s="212">
        <f t="shared" si="2033"/>
        <v>9</v>
      </c>
      <c r="ER500" s="212">
        <f t="shared" si="2034"/>
        <v>10</v>
      </c>
      <c r="ES500" s="212">
        <f t="shared" si="2035"/>
        <v>10</v>
      </c>
      <c r="ET500" s="264">
        <f t="shared" si="2036"/>
        <v>7</v>
      </c>
      <c r="EU500" s="212">
        <f t="shared" si="2037"/>
        <v>9</v>
      </c>
      <c r="EV500" s="212"/>
      <c r="EW500" s="212">
        <f t="shared" si="2038"/>
        <v>56</v>
      </c>
      <c r="EX500" s="212">
        <f t="shared" si="2039"/>
        <v>11</v>
      </c>
      <c r="EY500" s="212">
        <f t="shared" si="2040"/>
        <v>0</v>
      </c>
      <c r="EZ500" s="212">
        <f t="shared" ref="EZ500:FA500" si="3662">IF(ISEVEN($B500),EQ500,0)</f>
        <v>9</v>
      </c>
      <c r="FA500" s="212">
        <f t="shared" si="3662"/>
        <v>10</v>
      </c>
      <c r="FB500" s="212">
        <f t="shared" ref="FB500:FC500" si="3663">IF(ISODD($B500),ER500,0)</f>
        <v>0</v>
      </c>
      <c r="FC500" s="212">
        <f t="shared" si="3663"/>
        <v>0</v>
      </c>
      <c r="FD500" s="212">
        <f t="shared" si="2043"/>
        <v>10</v>
      </c>
      <c r="FE500" s="212">
        <f t="shared" si="2044"/>
        <v>0</v>
      </c>
      <c r="FF500" s="264">
        <f t="shared" ref="FF500:FG500" si="3664">IF(ISEVEN($B500),ET500,0)</f>
        <v>7</v>
      </c>
      <c r="FG500" s="212">
        <f t="shared" si="3664"/>
        <v>9</v>
      </c>
      <c r="FH500" s="212">
        <f t="shared" si="2046"/>
        <v>0</v>
      </c>
      <c r="FI500" s="212">
        <v>0</v>
      </c>
      <c r="FJ500" s="212">
        <v>0</v>
      </c>
      <c r="FK500" s="212"/>
      <c r="FL500" s="212"/>
      <c r="FM500" s="262">
        <v>56</v>
      </c>
    </row>
    <row r="501" spans="1:169" ht="15.75" customHeight="1" x14ac:dyDescent="0.2">
      <c r="A501" s="247">
        <v>488</v>
      </c>
      <c r="B501" s="248">
        <v>213423243491</v>
      </c>
      <c r="C501" s="249" t="s">
        <v>557</v>
      </c>
      <c r="D501" s="250"/>
      <c r="E501" s="251" t="s">
        <v>558</v>
      </c>
      <c r="F501" s="252">
        <f t="shared" si="1913"/>
        <v>2</v>
      </c>
      <c r="G501" s="252">
        <f t="shared" si="1914"/>
        <v>2</v>
      </c>
      <c r="H501" s="252">
        <f t="shared" si="1915"/>
        <v>2</v>
      </c>
      <c r="I501" s="252">
        <f t="shared" si="1916"/>
        <v>2</v>
      </c>
      <c r="J501" s="252">
        <f t="shared" si="1917"/>
        <v>2</v>
      </c>
      <c r="K501" s="252">
        <f t="shared" si="1918"/>
        <v>2</v>
      </c>
      <c r="L501" s="252">
        <f t="shared" si="1919"/>
        <v>2</v>
      </c>
      <c r="M501" s="252">
        <f t="shared" si="1920"/>
        <v>2</v>
      </c>
      <c r="N501" s="252">
        <f t="shared" si="1921"/>
        <v>1</v>
      </c>
      <c r="O501" s="253">
        <f t="shared" si="1922"/>
        <v>0</v>
      </c>
      <c r="P501" s="252">
        <f t="shared" si="1923"/>
        <v>13</v>
      </c>
      <c r="Q501" s="252">
        <f t="shared" si="1924"/>
        <v>0</v>
      </c>
      <c r="R501" s="252">
        <f t="shared" si="1925"/>
        <v>0</v>
      </c>
      <c r="S501" s="254">
        <f t="shared" si="1926"/>
        <v>0</v>
      </c>
      <c r="T501" s="255">
        <f t="shared" si="1927"/>
        <v>3</v>
      </c>
      <c r="U501" s="252">
        <f t="shared" si="1928"/>
        <v>0</v>
      </c>
      <c r="V501" s="252">
        <f t="shared" si="1929"/>
        <v>0</v>
      </c>
      <c r="W501" s="252">
        <f t="shared" si="1930"/>
        <v>0</v>
      </c>
      <c r="X501" s="254">
        <f t="shared" si="1931"/>
        <v>0</v>
      </c>
      <c r="Y501" s="256">
        <f t="shared" si="1932"/>
        <v>4</v>
      </c>
      <c r="Z501" s="252">
        <f t="shared" si="1933"/>
        <v>0</v>
      </c>
      <c r="AA501" s="252">
        <f t="shared" si="1934"/>
        <v>0</v>
      </c>
      <c r="AB501" s="252">
        <f t="shared" si="1935"/>
        <v>0</v>
      </c>
      <c r="AC501" s="254">
        <f t="shared" si="1936"/>
        <v>0</v>
      </c>
      <c r="AD501" s="255">
        <f t="shared" si="1937"/>
        <v>4</v>
      </c>
      <c r="AE501" s="252">
        <f t="shared" si="1938"/>
        <v>13</v>
      </c>
      <c r="AF501" s="252">
        <f t="shared" si="1939"/>
        <v>0</v>
      </c>
      <c r="AG501" s="252">
        <f t="shared" si="1940"/>
        <v>0</v>
      </c>
      <c r="AH501" s="254">
        <f t="shared" si="1941"/>
        <v>0</v>
      </c>
      <c r="AI501" s="257">
        <f t="shared" si="1942"/>
        <v>3</v>
      </c>
      <c r="AJ501" s="252">
        <f t="shared" si="1943"/>
        <v>11</v>
      </c>
      <c r="AK501" s="252">
        <f t="shared" si="1944"/>
        <v>0</v>
      </c>
      <c r="AL501" s="252">
        <f t="shared" si="1945"/>
        <v>0</v>
      </c>
      <c r="AM501" s="254">
        <f t="shared" si="1946"/>
        <v>0</v>
      </c>
      <c r="AN501" s="257">
        <f t="shared" si="1947"/>
        <v>3</v>
      </c>
      <c r="AO501" s="252">
        <f t="shared" si="1948"/>
        <v>0</v>
      </c>
      <c r="AP501" s="252">
        <f t="shared" si="1949"/>
        <v>0</v>
      </c>
      <c r="AQ501" s="252">
        <f t="shared" si="1950"/>
        <v>0</v>
      </c>
      <c r="AR501" s="254">
        <f t="shared" si="1951"/>
        <v>0</v>
      </c>
      <c r="AS501" s="257">
        <f t="shared" si="1952"/>
        <v>4</v>
      </c>
      <c r="AT501" s="252">
        <f t="shared" si="1953"/>
        <v>13</v>
      </c>
      <c r="AU501" s="252">
        <f t="shared" si="1954"/>
        <v>0</v>
      </c>
      <c r="AV501" s="252">
        <f t="shared" si="1955"/>
        <v>0</v>
      </c>
      <c r="AW501" s="254">
        <f t="shared" si="1956"/>
        <v>0</v>
      </c>
      <c r="AX501" s="258">
        <f t="shared" si="1957"/>
        <v>3</v>
      </c>
      <c r="AY501" s="252">
        <f t="shared" si="1958"/>
        <v>0</v>
      </c>
      <c r="AZ501" s="252">
        <f t="shared" si="1959"/>
        <v>0</v>
      </c>
      <c r="BA501" s="252">
        <f t="shared" si="1960"/>
        <v>0</v>
      </c>
      <c r="BB501" s="254">
        <f t="shared" si="1961"/>
        <v>0</v>
      </c>
      <c r="BC501" s="257">
        <f t="shared" si="1962"/>
        <v>4</v>
      </c>
      <c r="BD501" s="252">
        <f t="shared" si="1963"/>
        <v>0</v>
      </c>
      <c r="BE501" s="252">
        <f t="shared" si="1964"/>
        <v>0</v>
      </c>
      <c r="BF501" s="252">
        <f t="shared" si="1965"/>
        <v>0</v>
      </c>
      <c r="BG501" s="254">
        <f t="shared" si="1966"/>
        <v>0</v>
      </c>
      <c r="BH501" s="257">
        <f t="shared" si="1967"/>
        <v>4</v>
      </c>
      <c r="BI501" s="259">
        <f t="shared" si="1968"/>
        <v>6</v>
      </c>
      <c r="BJ501" s="252">
        <f t="shared" si="1969"/>
        <v>0</v>
      </c>
      <c r="BK501" s="252">
        <f t="shared" si="1970"/>
        <v>0</v>
      </c>
      <c r="BL501" s="254">
        <f t="shared" si="1971"/>
        <v>0</v>
      </c>
      <c r="BM501" s="260">
        <f t="shared" si="1972"/>
        <v>3</v>
      </c>
      <c r="BN501" s="252">
        <f t="shared" si="1973"/>
        <v>13</v>
      </c>
      <c r="BO501" s="252">
        <f t="shared" si="1974"/>
        <v>0</v>
      </c>
      <c r="BP501" s="252">
        <f t="shared" si="1975"/>
        <v>0</v>
      </c>
      <c r="BQ501" s="254">
        <f t="shared" si="1976"/>
        <v>0</v>
      </c>
      <c r="BR501" s="261">
        <f t="shared" si="1977"/>
        <v>3</v>
      </c>
      <c r="BS501" s="252">
        <f t="shared" si="1978"/>
        <v>0</v>
      </c>
      <c r="BT501" s="252">
        <f t="shared" si="1979"/>
        <v>0</v>
      </c>
      <c r="BU501" s="252">
        <f t="shared" si="1980"/>
        <v>0</v>
      </c>
      <c r="BV501" s="254">
        <f t="shared" si="1981"/>
        <v>0</v>
      </c>
      <c r="BW501" s="261">
        <f t="shared" si="1982"/>
        <v>4</v>
      </c>
      <c r="BX501" s="262">
        <v>86</v>
      </c>
      <c r="BY501" s="262">
        <v>86</v>
      </c>
      <c r="BZ501" s="246" t="e">
        <f t="shared" si="1983"/>
        <v>#VALUE!</v>
      </c>
      <c r="CA501" s="246">
        <f t="shared" si="1984"/>
        <v>20</v>
      </c>
      <c r="CB501" s="246" t="e">
        <f t="shared" si="1985"/>
        <v>#VALUE!</v>
      </c>
      <c r="CC501" s="246" t="e">
        <f t="shared" si="1986"/>
        <v>#VALUE!</v>
      </c>
      <c r="CD501" s="246" t="e">
        <f t="shared" si="1987"/>
        <v>#VALUE!</v>
      </c>
      <c r="CE501" s="246" t="e">
        <f t="shared" si="1988"/>
        <v>#VALUE!</v>
      </c>
      <c r="CF501" s="246" t="e">
        <f t="shared" si="1989"/>
        <v>#VALUE!</v>
      </c>
      <c r="CG501" s="246" t="e">
        <f t="shared" si="1990"/>
        <v>#VALUE!</v>
      </c>
      <c r="CH501" s="246" t="e">
        <f t="shared" si="1991"/>
        <v>#VALUE!</v>
      </c>
      <c r="CI501" s="246" t="e">
        <f t="shared" si="1992"/>
        <v>#VALUE!</v>
      </c>
      <c r="CJ501" s="246" t="e">
        <f t="shared" si="1993"/>
        <v>#VALUE!</v>
      </c>
      <c r="CK501" s="246" t="e">
        <f t="shared" si="1994"/>
        <v>#VALUE!</v>
      </c>
      <c r="CL501" s="246" t="e">
        <f t="shared" si="1995"/>
        <v>#VALUE!</v>
      </c>
      <c r="CM501" s="246" t="e">
        <f t="shared" si="1996"/>
        <v>#VALUE!</v>
      </c>
      <c r="CN501" s="246" t="e">
        <f t="shared" si="1997"/>
        <v>#VALUE!</v>
      </c>
      <c r="CO501" s="263" t="str">
        <f t="shared" si="1998"/>
        <v>2023PEC AI 339</v>
      </c>
      <c r="CP501" s="246" t="e">
        <f t="shared" si="1999"/>
        <v>#VALUE!</v>
      </c>
      <c r="CQ501" s="211"/>
      <c r="CR501" s="246">
        <f t="shared" si="2000"/>
        <v>20</v>
      </c>
      <c r="CS501" s="246" t="e">
        <f t="shared" si="2001"/>
        <v>#VALUE!</v>
      </c>
      <c r="CT501" s="246" t="e">
        <f t="shared" si="2002"/>
        <v>#VALUE!</v>
      </c>
      <c r="CU501" s="246" t="e">
        <f t="shared" si="2003"/>
        <v>#VALUE!</v>
      </c>
      <c r="CV501" s="246" t="e">
        <f t="shared" si="2004"/>
        <v>#VALUE!</v>
      </c>
      <c r="CW501" s="246" t="e">
        <f t="shared" si="2005"/>
        <v>#VALUE!</v>
      </c>
      <c r="CX501" s="246" t="e">
        <f t="shared" si="2006"/>
        <v>#VALUE!</v>
      </c>
      <c r="CY501" s="246" t="e">
        <f t="shared" si="2007"/>
        <v>#VALUE!</v>
      </c>
      <c r="CZ501" s="246" t="e">
        <f t="shared" si="2008"/>
        <v>#VALUE!</v>
      </c>
      <c r="DA501" s="246" t="e">
        <f t="shared" si="2009"/>
        <v>#VALUE!</v>
      </c>
      <c r="DB501" s="246" t="e">
        <f t="shared" si="2010"/>
        <v>#VALUE!</v>
      </c>
      <c r="DC501" s="246" t="e">
        <f t="shared" si="2011"/>
        <v>#VALUE!</v>
      </c>
      <c r="DD501" s="246" t="e">
        <f t="shared" si="2012"/>
        <v>#VALUE!</v>
      </c>
      <c r="DE501" s="212"/>
      <c r="DF501" s="212" t="e">
        <f t="shared" si="2013"/>
        <v>#VALUE!</v>
      </c>
      <c r="DG501" s="212"/>
      <c r="DH501" s="212"/>
      <c r="DI501" s="212"/>
      <c r="DJ501" s="212"/>
      <c r="DK501" s="212"/>
      <c r="DL501" s="212"/>
      <c r="DM501" s="212"/>
      <c r="DN501" s="212"/>
      <c r="DO501" s="212"/>
      <c r="DP501" s="212"/>
      <c r="DQ501" s="212"/>
      <c r="DR501" s="264">
        <f t="shared" si="2014"/>
        <v>86</v>
      </c>
      <c r="DS501" s="241">
        <f t="shared" si="2015"/>
        <v>17</v>
      </c>
      <c r="DT501" s="212">
        <f t="shared" si="2016"/>
        <v>13</v>
      </c>
      <c r="DU501" s="212">
        <f t="shared" si="2017"/>
        <v>13</v>
      </c>
      <c r="DV501" s="212">
        <f t="shared" si="2018"/>
        <v>11</v>
      </c>
      <c r="DW501" s="212">
        <f t="shared" si="2019"/>
        <v>13</v>
      </c>
      <c r="DX501" s="264">
        <f t="shared" si="2020"/>
        <v>6</v>
      </c>
      <c r="DY501" s="265">
        <f t="shared" si="2021"/>
        <v>13</v>
      </c>
      <c r="DZ501" s="212">
        <f t="shared" si="2022"/>
        <v>86</v>
      </c>
      <c r="EA501" s="212">
        <f t="shared" si="2023"/>
        <v>17</v>
      </c>
      <c r="EB501" s="212">
        <f t="shared" si="2024"/>
        <v>13</v>
      </c>
      <c r="EC501" s="212">
        <f t="shared" ref="EC501:ED501" si="3665">IF(ISEVEN($B501),DT501,0)</f>
        <v>0</v>
      </c>
      <c r="ED501" s="212">
        <f t="shared" si="3665"/>
        <v>0</v>
      </c>
      <c r="EE501" s="212">
        <f t="shared" ref="EE501:EF501" si="3666">IF(ISODD($B501),DU501,0)</f>
        <v>13</v>
      </c>
      <c r="EF501" s="212">
        <f t="shared" si="3666"/>
        <v>11</v>
      </c>
      <c r="EG501" s="212">
        <f t="shared" si="2027"/>
        <v>0</v>
      </c>
      <c r="EH501" s="212">
        <f t="shared" si="2028"/>
        <v>13</v>
      </c>
      <c r="EI501" s="212">
        <f t="shared" ref="EI501:EJ501" si="3667">IF(ISEVEN($B501),DW501,0)</f>
        <v>0</v>
      </c>
      <c r="EJ501" s="212">
        <f t="shared" si="3667"/>
        <v>0</v>
      </c>
      <c r="EK501" s="264">
        <f t="shared" ref="EK501:EL501" si="3668">IF(ISODD($B501),DX501,0)</f>
        <v>6</v>
      </c>
      <c r="EL501" s="212">
        <f t="shared" si="3668"/>
        <v>13</v>
      </c>
      <c r="EM501" s="212">
        <f t="shared" si="2031"/>
        <v>0</v>
      </c>
      <c r="EN501" s="212"/>
      <c r="EO501" s="212"/>
      <c r="EP501" s="241">
        <f t="shared" si="2032"/>
        <v>17</v>
      </c>
      <c r="EQ501" s="212">
        <f t="shared" si="2033"/>
        <v>15</v>
      </c>
      <c r="ER501" s="212">
        <f t="shared" si="2034"/>
        <v>15</v>
      </c>
      <c r="ES501" s="212">
        <f t="shared" si="2035"/>
        <v>13</v>
      </c>
      <c r="ET501" s="264">
        <f t="shared" si="2036"/>
        <v>12</v>
      </c>
      <c r="EU501" s="212">
        <f t="shared" si="2037"/>
        <v>14</v>
      </c>
      <c r="EV501" s="212"/>
      <c r="EW501" s="212">
        <f t="shared" si="2038"/>
        <v>86</v>
      </c>
      <c r="EX501" s="212">
        <f t="shared" si="2039"/>
        <v>17</v>
      </c>
      <c r="EY501" s="212">
        <f t="shared" si="2040"/>
        <v>15</v>
      </c>
      <c r="EZ501" s="212">
        <f t="shared" ref="EZ501:FA501" si="3669">IF(ISEVEN($B501),EQ501,0)</f>
        <v>0</v>
      </c>
      <c r="FA501" s="212">
        <f t="shared" si="3669"/>
        <v>0</v>
      </c>
      <c r="FB501" s="212">
        <f t="shared" ref="FB501:FC501" si="3670">IF(ISODD($B501),ER501,0)</f>
        <v>15</v>
      </c>
      <c r="FC501" s="212">
        <f t="shared" si="3670"/>
        <v>13</v>
      </c>
      <c r="FD501" s="212">
        <f t="shared" si="2043"/>
        <v>0</v>
      </c>
      <c r="FE501" s="264">
        <f t="shared" si="2044"/>
        <v>12</v>
      </c>
      <c r="FF501" s="212">
        <f t="shared" ref="FF501:FG501" si="3671">IF(ISEVEN($B501),ET501,0)</f>
        <v>0</v>
      </c>
      <c r="FG501" s="212">
        <f t="shared" si="3671"/>
        <v>0</v>
      </c>
      <c r="FH501" s="212">
        <f t="shared" si="2046"/>
        <v>14</v>
      </c>
      <c r="FI501" s="212">
        <v>0</v>
      </c>
      <c r="FJ501" s="212">
        <v>0</v>
      </c>
      <c r="FK501" s="212"/>
      <c r="FL501" s="212"/>
      <c r="FM501" s="262">
        <v>86</v>
      </c>
    </row>
    <row r="502" spans="1:169" ht="15.75" customHeight="1" x14ac:dyDescent="0.2">
      <c r="A502" s="268">
        <v>489</v>
      </c>
      <c r="B502" s="248">
        <v>213423243492</v>
      </c>
      <c r="C502" s="249" t="s">
        <v>559</v>
      </c>
      <c r="D502" s="250"/>
      <c r="E502" s="251" t="s">
        <v>560</v>
      </c>
      <c r="F502" s="252">
        <f t="shared" si="1913"/>
        <v>2</v>
      </c>
      <c r="G502" s="252">
        <f t="shared" si="1914"/>
        <v>2</v>
      </c>
      <c r="H502" s="252">
        <f t="shared" si="1915"/>
        <v>2</v>
      </c>
      <c r="I502" s="252">
        <f t="shared" si="1916"/>
        <v>2</v>
      </c>
      <c r="J502" s="252">
        <f t="shared" si="1917"/>
        <v>2</v>
      </c>
      <c r="K502" s="252">
        <f t="shared" si="1918"/>
        <v>0</v>
      </c>
      <c r="L502" s="252">
        <f t="shared" si="1919"/>
        <v>0</v>
      </c>
      <c r="M502" s="252">
        <f t="shared" si="1920"/>
        <v>0</v>
      </c>
      <c r="N502" s="252">
        <f t="shared" si="1921"/>
        <v>0</v>
      </c>
      <c r="O502" s="253">
        <f t="shared" si="1922"/>
        <v>0</v>
      </c>
      <c r="P502" s="252">
        <f t="shared" si="1923"/>
        <v>0</v>
      </c>
      <c r="Q502" s="252">
        <f t="shared" si="1924"/>
        <v>0</v>
      </c>
      <c r="R502" s="252">
        <f t="shared" si="1925"/>
        <v>0</v>
      </c>
      <c r="S502" s="254">
        <f t="shared" si="1926"/>
        <v>0</v>
      </c>
      <c r="T502" s="255">
        <f t="shared" si="1927"/>
        <v>4</v>
      </c>
      <c r="U502" s="252">
        <f t="shared" si="1928"/>
        <v>7</v>
      </c>
      <c r="V502" s="252">
        <f t="shared" si="1929"/>
        <v>0</v>
      </c>
      <c r="W502" s="252">
        <f t="shared" si="1930"/>
        <v>0</v>
      </c>
      <c r="X502" s="254">
        <f t="shared" si="1931"/>
        <v>0</v>
      </c>
      <c r="Y502" s="256">
        <f t="shared" si="1932"/>
        <v>3</v>
      </c>
      <c r="Z502" s="252">
        <f t="shared" si="1933"/>
        <v>7</v>
      </c>
      <c r="AA502" s="252">
        <f t="shared" si="1934"/>
        <v>0</v>
      </c>
      <c r="AB502" s="252">
        <f t="shared" si="1935"/>
        <v>0</v>
      </c>
      <c r="AC502" s="254">
        <f t="shared" si="1936"/>
        <v>0</v>
      </c>
      <c r="AD502" s="255">
        <f t="shared" si="1937"/>
        <v>3</v>
      </c>
      <c r="AE502" s="252">
        <f t="shared" si="1938"/>
        <v>0</v>
      </c>
      <c r="AF502" s="252">
        <f t="shared" si="1939"/>
        <v>0</v>
      </c>
      <c r="AG502" s="252">
        <f t="shared" si="1940"/>
        <v>0</v>
      </c>
      <c r="AH502" s="254">
        <f t="shared" si="1941"/>
        <v>0</v>
      </c>
      <c r="AI502" s="257">
        <f t="shared" si="1942"/>
        <v>4</v>
      </c>
      <c r="AJ502" s="252">
        <f t="shared" si="1943"/>
        <v>0</v>
      </c>
      <c r="AK502" s="252">
        <f t="shared" si="1944"/>
        <v>0</v>
      </c>
      <c r="AL502" s="252">
        <f t="shared" si="1945"/>
        <v>0</v>
      </c>
      <c r="AM502" s="254">
        <f t="shared" si="1946"/>
        <v>0</v>
      </c>
      <c r="AN502" s="257">
        <f t="shared" si="1947"/>
        <v>4</v>
      </c>
      <c r="AO502" s="252">
        <f t="shared" si="1948"/>
        <v>7</v>
      </c>
      <c r="AP502" s="252">
        <f t="shared" si="1949"/>
        <v>0</v>
      </c>
      <c r="AQ502" s="252">
        <f t="shared" si="1950"/>
        <v>0</v>
      </c>
      <c r="AR502" s="254">
        <f t="shared" si="1951"/>
        <v>0</v>
      </c>
      <c r="AS502" s="257">
        <f t="shared" si="1952"/>
        <v>3</v>
      </c>
      <c r="AT502" s="252">
        <f t="shared" si="1953"/>
        <v>0</v>
      </c>
      <c r="AU502" s="252">
        <f t="shared" si="1954"/>
        <v>0</v>
      </c>
      <c r="AV502" s="252">
        <f t="shared" si="1955"/>
        <v>0</v>
      </c>
      <c r="AW502" s="254">
        <f t="shared" si="1956"/>
        <v>0</v>
      </c>
      <c r="AX502" s="258">
        <f t="shared" si="1957"/>
        <v>4</v>
      </c>
      <c r="AY502" s="252">
        <f t="shared" si="1958"/>
        <v>7</v>
      </c>
      <c r="AZ502" s="252">
        <f t="shared" si="1959"/>
        <v>0</v>
      </c>
      <c r="BA502" s="252">
        <f t="shared" si="1960"/>
        <v>0</v>
      </c>
      <c r="BB502" s="254">
        <f t="shared" si="1961"/>
        <v>0</v>
      </c>
      <c r="BC502" s="257">
        <f t="shared" si="1962"/>
        <v>3</v>
      </c>
      <c r="BD502" s="259">
        <f t="shared" si="1963"/>
        <v>4</v>
      </c>
      <c r="BE502" s="252">
        <f t="shared" si="1964"/>
        <v>0</v>
      </c>
      <c r="BF502" s="252">
        <f t="shared" si="1965"/>
        <v>0</v>
      </c>
      <c r="BG502" s="254">
        <f t="shared" si="1966"/>
        <v>0</v>
      </c>
      <c r="BH502" s="257">
        <f t="shared" si="1967"/>
        <v>3</v>
      </c>
      <c r="BI502" s="252">
        <f t="shared" si="1968"/>
        <v>0</v>
      </c>
      <c r="BJ502" s="252">
        <f t="shared" si="1969"/>
        <v>0</v>
      </c>
      <c r="BK502" s="252">
        <f t="shared" si="1970"/>
        <v>0</v>
      </c>
      <c r="BL502" s="254">
        <f t="shared" si="1971"/>
        <v>0</v>
      </c>
      <c r="BM502" s="260">
        <f t="shared" si="1972"/>
        <v>4</v>
      </c>
      <c r="BN502" s="252">
        <f t="shared" si="1973"/>
        <v>0</v>
      </c>
      <c r="BO502" s="252">
        <f t="shared" si="1974"/>
        <v>0</v>
      </c>
      <c r="BP502" s="252">
        <f t="shared" si="1975"/>
        <v>0</v>
      </c>
      <c r="BQ502" s="254">
        <f t="shared" si="1976"/>
        <v>0</v>
      </c>
      <c r="BR502" s="261">
        <f t="shared" si="1977"/>
        <v>4</v>
      </c>
      <c r="BS502" s="252">
        <f t="shared" si="1978"/>
        <v>8</v>
      </c>
      <c r="BT502" s="252">
        <f t="shared" si="1979"/>
        <v>0</v>
      </c>
      <c r="BU502" s="252">
        <f t="shared" si="1980"/>
        <v>0</v>
      </c>
      <c r="BV502" s="254">
        <f t="shared" si="1981"/>
        <v>0</v>
      </c>
      <c r="BW502" s="261">
        <f t="shared" si="1982"/>
        <v>3</v>
      </c>
      <c r="BX502" s="262">
        <v>50</v>
      </c>
      <c r="BY502" s="262">
        <v>50</v>
      </c>
      <c r="BZ502" s="246" t="e">
        <f t="shared" si="1983"/>
        <v>#VALUE!</v>
      </c>
      <c r="CA502" s="246">
        <f t="shared" si="1984"/>
        <v>20</v>
      </c>
      <c r="CB502" s="246" t="e">
        <f t="shared" si="1985"/>
        <v>#VALUE!</v>
      </c>
      <c r="CC502" s="246" t="e">
        <f t="shared" si="1986"/>
        <v>#VALUE!</v>
      </c>
      <c r="CD502" s="246" t="e">
        <f t="shared" si="1987"/>
        <v>#VALUE!</v>
      </c>
      <c r="CE502" s="246" t="e">
        <f t="shared" si="1988"/>
        <v>#VALUE!</v>
      </c>
      <c r="CF502" s="246" t="e">
        <f t="shared" si="1989"/>
        <v>#VALUE!</v>
      </c>
      <c r="CG502" s="246" t="e">
        <f t="shared" si="1990"/>
        <v>#VALUE!</v>
      </c>
      <c r="CH502" s="246" t="e">
        <f t="shared" si="1991"/>
        <v>#VALUE!</v>
      </c>
      <c r="CI502" s="246" t="e">
        <f t="shared" si="1992"/>
        <v>#VALUE!</v>
      </c>
      <c r="CJ502" s="246" t="e">
        <f t="shared" si="1993"/>
        <v>#VALUE!</v>
      </c>
      <c r="CK502" s="246" t="e">
        <f t="shared" si="1994"/>
        <v>#VALUE!</v>
      </c>
      <c r="CL502" s="246" t="e">
        <f t="shared" si="1995"/>
        <v>#VALUE!</v>
      </c>
      <c r="CM502" s="246" t="e">
        <f t="shared" si="1996"/>
        <v>#VALUE!</v>
      </c>
      <c r="CN502" s="246" t="e">
        <f t="shared" si="1997"/>
        <v>#VALUE!</v>
      </c>
      <c r="CO502" s="263" t="str">
        <f t="shared" si="1998"/>
        <v>2023PEC AI 340</v>
      </c>
      <c r="CP502" s="246" t="e">
        <f t="shared" si="1999"/>
        <v>#VALUE!</v>
      </c>
      <c r="CQ502" s="211"/>
      <c r="CR502" s="246">
        <f t="shared" si="2000"/>
        <v>20</v>
      </c>
      <c r="CS502" s="246" t="e">
        <f t="shared" si="2001"/>
        <v>#VALUE!</v>
      </c>
      <c r="CT502" s="246" t="e">
        <f t="shared" si="2002"/>
        <v>#VALUE!</v>
      </c>
      <c r="CU502" s="246" t="e">
        <f t="shared" si="2003"/>
        <v>#VALUE!</v>
      </c>
      <c r="CV502" s="246" t="e">
        <f t="shared" si="2004"/>
        <v>#VALUE!</v>
      </c>
      <c r="CW502" s="246" t="e">
        <f t="shared" si="2005"/>
        <v>#VALUE!</v>
      </c>
      <c r="CX502" s="246" t="e">
        <f t="shared" si="2006"/>
        <v>#VALUE!</v>
      </c>
      <c r="CY502" s="246" t="e">
        <f t="shared" si="2007"/>
        <v>#VALUE!</v>
      </c>
      <c r="CZ502" s="246" t="e">
        <f t="shared" si="2008"/>
        <v>#VALUE!</v>
      </c>
      <c r="DA502" s="246" t="e">
        <f t="shared" si="2009"/>
        <v>#VALUE!</v>
      </c>
      <c r="DB502" s="246" t="e">
        <f t="shared" si="2010"/>
        <v>#VALUE!</v>
      </c>
      <c r="DC502" s="246" t="e">
        <f t="shared" si="2011"/>
        <v>#VALUE!</v>
      </c>
      <c r="DD502" s="246" t="e">
        <f t="shared" si="2012"/>
        <v>#VALUE!</v>
      </c>
      <c r="DE502" s="212"/>
      <c r="DF502" s="212" t="e">
        <f t="shared" si="2013"/>
        <v>#VALUE!</v>
      </c>
      <c r="DG502" s="212"/>
      <c r="DH502" s="212"/>
      <c r="DI502" s="212"/>
      <c r="DJ502" s="212"/>
      <c r="DK502" s="212"/>
      <c r="DL502" s="212"/>
      <c r="DM502" s="212"/>
      <c r="DN502" s="212"/>
      <c r="DO502" s="212"/>
      <c r="DP502" s="212"/>
      <c r="DQ502" s="212"/>
      <c r="DR502" s="264">
        <f t="shared" si="2014"/>
        <v>50</v>
      </c>
      <c r="DS502" s="241">
        <f t="shared" si="2015"/>
        <v>10</v>
      </c>
      <c r="DT502" s="212">
        <f t="shared" si="2016"/>
        <v>7</v>
      </c>
      <c r="DU502" s="212">
        <f t="shared" si="2017"/>
        <v>7</v>
      </c>
      <c r="DV502" s="212">
        <f t="shared" si="2018"/>
        <v>7</v>
      </c>
      <c r="DW502" s="212">
        <f t="shared" si="2019"/>
        <v>7</v>
      </c>
      <c r="DX502" s="264">
        <f t="shared" si="2020"/>
        <v>4</v>
      </c>
      <c r="DY502" s="265">
        <f t="shared" si="2021"/>
        <v>8</v>
      </c>
      <c r="DZ502" s="212">
        <f t="shared" si="2022"/>
        <v>50</v>
      </c>
      <c r="EA502" s="212">
        <f t="shared" si="2023"/>
        <v>10</v>
      </c>
      <c r="EB502" s="212">
        <f t="shared" si="2024"/>
        <v>0</v>
      </c>
      <c r="EC502" s="212">
        <f t="shared" ref="EC502:ED502" si="3672">IF(ISEVEN($B502),DT502,0)</f>
        <v>7</v>
      </c>
      <c r="ED502" s="212">
        <f t="shared" si="3672"/>
        <v>7</v>
      </c>
      <c r="EE502" s="212">
        <f t="shared" ref="EE502:EF502" si="3673">IF(ISODD($B502),DU502,0)</f>
        <v>0</v>
      </c>
      <c r="EF502" s="212">
        <f t="shared" si="3673"/>
        <v>0</v>
      </c>
      <c r="EG502" s="212">
        <f t="shared" si="2027"/>
        <v>7</v>
      </c>
      <c r="EH502" s="212">
        <f t="shared" si="2028"/>
        <v>0</v>
      </c>
      <c r="EI502" s="212">
        <f t="shared" ref="EI502:EJ502" si="3674">IF(ISEVEN($B502),DW502,0)</f>
        <v>7</v>
      </c>
      <c r="EJ502" s="264">
        <f t="shared" si="3674"/>
        <v>4</v>
      </c>
      <c r="EK502" s="212">
        <f t="shared" ref="EK502:EL502" si="3675">IF(ISODD($B502),DX502,0)</f>
        <v>0</v>
      </c>
      <c r="EL502" s="212">
        <f t="shared" si="3675"/>
        <v>0</v>
      </c>
      <c r="EM502" s="212">
        <f t="shared" si="2031"/>
        <v>8</v>
      </c>
      <c r="EN502" s="212"/>
      <c r="EO502" s="212"/>
      <c r="EP502" s="241">
        <f t="shared" si="2032"/>
        <v>10</v>
      </c>
      <c r="EQ502" s="212">
        <f t="shared" si="2033"/>
        <v>8</v>
      </c>
      <c r="ER502" s="212">
        <f t="shared" si="2034"/>
        <v>9</v>
      </c>
      <c r="ES502" s="212">
        <f t="shared" si="2035"/>
        <v>9</v>
      </c>
      <c r="ET502" s="264">
        <f t="shared" si="2036"/>
        <v>6</v>
      </c>
      <c r="EU502" s="212">
        <f t="shared" si="2037"/>
        <v>8</v>
      </c>
      <c r="EV502" s="212"/>
      <c r="EW502" s="212">
        <f t="shared" si="2038"/>
        <v>50</v>
      </c>
      <c r="EX502" s="212">
        <f t="shared" si="2039"/>
        <v>10</v>
      </c>
      <c r="EY502" s="212">
        <f t="shared" si="2040"/>
        <v>0</v>
      </c>
      <c r="EZ502" s="212">
        <f t="shared" ref="EZ502:FA502" si="3676">IF(ISEVEN($B502),EQ502,0)</f>
        <v>8</v>
      </c>
      <c r="FA502" s="212">
        <f t="shared" si="3676"/>
        <v>9</v>
      </c>
      <c r="FB502" s="212">
        <f t="shared" ref="FB502:FC502" si="3677">IF(ISODD($B502),ER502,0)</f>
        <v>0</v>
      </c>
      <c r="FC502" s="212">
        <f t="shared" si="3677"/>
        <v>0</v>
      </c>
      <c r="FD502" s="212">
        <f t="shared" si="2043"/>
        <v>9</v>
      </c>
      <c r="FE502" s="212">
        <f t="shared" si="2044"/>
        <v>0</v>
      </c>
      <c r="FF502" s="264">
        <f t="shared" ref="FF502:FG502" si="3678">IF(ISEVEN($B502),ET502,0)</f>
        <v>6</v>
      </c>
      <c r="FG502" s="212">
        <f t="shared" si="3678"/>
        <v>8</v>
      </c>
      <c r="FH502" s="212">
        <f t="shared" si="2046"/>
        <v>0</v>
      </c>
      <c r="FI502" s="212">
        <v>0</v>
      </c>
      <c r="FJ502" s="212">
        <v>0</v>
      </c>
      <c r="FK502" s="212"/>
      <c r="FL502" s="212"/>
      <c r="FM502" s="262">
        <v>50</v>
      </c>
    </row>
    <row r="503" spans="1:169" ht="15.75" customHeight="1" x14ac:dyDescent="0.2">
      <c r="A503" s="247">
        <v>490</v>
      </c>
      <c r="B503" s="248">
        <v>213423243493</v>
      </c>
      <c r="C503" s="249" t="s">
        <v>561</v>
      </c>
      <c r="D503" s="250"/>
      <c r="E503" s="251" t="s">
        <v>562</v>
      </c>
      <c r="F503" s="252">
        <f t="shared" si="1913"/>
        <v>2</v>
      </c>
      <c r="G503" s="252">
        <f t="shared" si="1914"/>
        <v>2</v>
      </c>
      <c r="H503" s="252">
        <f t="shared" si="1915"/>
        <v>2</v>
      </c>
      <c r="I503" s="252">
        <f t="shared" si="1916"/>
        <v>2</v>
      </c>
      <c r="J503" s="252">
        <f t="shared" si="1917"/>
        <v>2</v>
      </c>
      <c r="K503" s="252">
        <f t="shared" si="1918"/>
        <v>2</v>
      </c>
      <c r="L503" s="252">
        <f t="shared" si="1919"/>
        <v>2</v>
      </c>
      <c r="M503" s="252">
        <f t="shared" si="1920"/>
        <v>2</v>
      </c>
      <c r="N503" s="252">
        <f t="shared" si="1921"/>
        <v>1</v>
      </c>
      <c r="O503" s="253">
        <f t="shared" si="1922"/>
        <v>0</v>
      </c>
      <c r="P503" s="252">
        <f t="shared" si="1923"/>
        <v>13</v>
      </c>
      <c r="Q503" s="252">
        <f t="shared" si="1924"/>
        <v>0</v>
      </c>
      <c r="R503" s="252">
        <f t="shared" si="1925"/>
        <v>0</v>
      </c>
      <c r="S503" s="254">
        <f t="shared" si="1926"/>
        <v>0</v>
      </c>
      <c r="T503" s="255">
        <f t="shared" si="1927"/>
        <v>3</v>
      </c>
      <c r="U503" s="252">
        <f t="shared" si="1928"/>
        <v>0</v>
      </c>
      <c r="V503" s="252">
        <f t="shared" si="1929"/>
        <v>0</v>
      </c>
      <c r="W503" s="252">
        <f t="shared" si="1930"/>
        <v>0</v>
      </c>
      <c r="X503" s="254">
        <f t="shared" si="1931"/>
        <v>0</v>
      </c>
      <c r="Y503" s="256">
        <f t="shared" si="1932"/>
        <v>4</v>
      </c>
      <c r="Z503" s="252">
        <f t="shared" si="1933"/>
        <v>0</v>
      </c>
      <c r="AA503" s="252">
        <f t="shared" si="1934"/>
        <v>0</v>
      </c>
      <c r="AB503" s="252">
        <f t="shared" si="1935"/>
        <v>0</v>
      </c>
      <c r="AC503" s="254">
        <f t="shared" si="1936"/>
        <v>0</v>
      </c>
      <c r="AD503" s="255">
        <f t="shared" si="1937"/>
        <v>4</v>
      </c>
      <c r="AE503" s="252">
        <f t="shared" si="1938"/>
        <v>13</v>
      </c>
      <c r="AF503" s="252">
        <f t="shared" si="1939"/>
        <v>0</v>
      </c>
      <c r="AG503" s="252">
        <f t="shared" si="1940"/>
        <v>0</v>
      </c>
      <c r="AH503" s="254">
        <f t="shared" si="1941"/>
        <v>0</v>
      </c>
      <c r="AI503" s="257">
        <f t="shared" si="1942"/>
        <v>3</v>
      </c>
      <c r="AJ503" s="252">
        <f t="shared" si="1943"/>
        <v>11</v>
      </c>
      <c r="AK503" s="252">
        <f t="shared" si="1944"/>
        <v>0</v>
      </c>
      <c r="AL503" s="252">
        <f t="shared" si="1945"/>
        <v>0</v>
      </c>
      <c r="AM503" s="254">
        <f t="shared" si="1946"/>
        <v>0</v>
      </c>
      <c r="AN503" s="257">
        <f t="shared" si="1947"/>
        <v>3</v>
      </c>
      <c r="AO503" s="252">
        <f t="shared" si="1948"/>
        <v>0</v>
      </c>
      <c r="AP503" s="252">
        <f t="shared" si="1949"/>
        <v>0</v>
      </c>
      <c r="AQ503" s="252">
        <f t="shared" si="1950"/>
        <v>0</v>
      </c>
      <c r="AR503" s="254">
        <f t="shared" si="1951"/>
        <v>0</v>
      </c>
      <c r="AS503" s="257">
        <f t="shared" si="1952"/>
        <v>4</v>
      </c>
      <c r="AT503" s="252">
        <f t="shared" si="1953"/>
        <v>13</v>
      </c>
      <c r="AU503" s="252">
        <f t="shared" si="1954"/>
        <v>0</v>
      </c>
      <c r="AV503" s="252">
        <f t="shared" si="1955"/>
        <v>0</v>
      </c>
      <c r="AW503" s="254">
        <f t="shared" si="1956"/>
        <v>0</v>
      </c>
      <c r="AX503" s="258">
        <f t="shared" si="1957"/>
        <v>3</v>
      </c>
      <c r="AY503" s="252">
        <f t="shared" si="1958"/>
        <v>0</v>
      </c>
      <c r="AZ503" s="252">
        <f t="shared" si="1959"/>
        <v>0</v>
      </c>
      <c r="BA503" s="252">
        <f t="shared" si="1960"/>
        <v>0</v>
      </c>
      <c r="BB503" s="254">
        <f t="shared" si="1961"/>
        <v>0</v>
      </c>
      <c r="BC503" s="257">
        <f t="shared" si="1962"/>
        <v>4</v>
      </c>
      <c r="BD503" s="252">
        <f t="shared" si="1963"/>
        <v>0</v>
      </c>
      <c r="BE503" s="252">
        <f t="shared" si="1964"/>
        <v>0</v>
      </c>
      <c r="BF503" s="252">
        <f t="shared" si="1965"/>
        <v>0</v>
      </c>
      <c r="BG503" s="254">
        <f t="shared" si="1966"/>
        <v>0</v>
      </c>
      <c r="BH503" s="257">
        <f t="shared" si="1967"/>
        <v>4</v>
      </c>
      <c r="BI503" s="259">
        <f t="shared" si="1968"/>
        <v>6</v>
      </c>
      <c r="BJ503" s="252">
        <f t="shared" si="1969"/>
        <v>0</v>
      </c>
      <c r="BK503" s="252">
        <f t="shared" si="1970"/>
        <v>0</v>
      </c>
      <c r="BL503" s="254">
        <f t="shared" si="1971"/>
        <v>0</v>
      </c>
      <c r="BM503" s="260">
        <f t="shared" si="1972"/>
        <v>3</v>
      </c>
      <c r="BN503" s="252">
        <f t="shared" si="1973"/>
        <v>13</v>
      </c>
      <c r="BO503" s="252">
        <f t="shared" si="1974"/>
        <v>0</v>
      </c>
      <c r="BP503" s="252">
        <f t="shared" si="1975"/>
        <v>0</v>
      </c>
      <c r="BQ503" s="254">
        <f t="shared" si="1976"/>
        <v>0</v>
      </c>
      <c r="BR503" s="261">
        <f t="shared" si="1977"/>
        <v>3</v>
      </c>
      <c r="BS503" s="252">
        <f t="shared" si="1978"/>
        <v>0</v>
      </c>
      <c r="BT503" s="252">
        <f t="shared" si="1979"/>
        <v>0</v>
      </c>
      <c r="BU503" s="252">
        <f t="shared" si="1980"/>
        <v>0</v>
      </c>
      <c r="BV503" s="254">
        <f t="shared" si="1981"/>
        <v>0</v>
      </c>
      <c r="BW503" s="261">
        <f t="shared" si="1982"/>
        <v>4</v>
      </c>
      <c r="BX503" s="262">
        <v>86</v>
      </c>
      <c r="BY503" s="262">
        <v>86</v>
      </c>
      <c r="BZ503" s="246" t="e">
        <f t="shared" si="1983"/>
        <v>#VALUE!</v>
      </c>
      <c r="CA503" s="246">
        <f t="shared" si="1984"/>
        <v>20</v>
      </c>
      <c r="CB503" s="246" t="e">
        <f t="shared" si="1985"/>
        <v>#VALUE!</v>
      </c>
      <c r="CC503" s="246" t="e">
        <f t="shared" si="1986"/>
        <v>#VALUE!</v>
      </c>
      <c r="CD503" s="246" t="e">
        <f t="shared" si="1987"/>
        <v>#VALUE!</v>
      </c>
      <c r="CE503" s="246" t="e">
        <f t="shared" si="1988"/>
        <v>#VALUE!</v>
      </c>
      <c r="CF503" s="246" t="e">
        <f t="shared" si="1989"/>
        <v>#VALUE!</v>
      </c>
      <c r="CG503" s="246" t="e">
        <f t="shared" si="1990"/>
        <v>#VALUE!</v>
      </c>
      <c r="CH503" s="246" t="e">
        <f t="shared" si="1991"/>
        <v>#VALUE!</v>
      </c>
      <c r="CI503" s="246" t="e">
        <f t="shared" si="1992"/>
        <v>#VALUE!</v>
      </c>
      <c r="CJ503" s="246" t="e">
        <f t="shared" si="1993"/>
        <v>#VALUE!</v>
      </c>
      <c r="CK503" s="246" t="e">
        <f t="shared" si="1994"/>
        <v>#VALUE!</v>
      </c>
      <c r="CL503" s="246" t="e">
        <f t="shared" si="1995"/>
        <v>#VALUE!</v>
      </c>
      <c r="CM503" s="246" t="e">
        <f t="shared" si="1996"/>
        <v>#VALUE!</v>
      </c>
      <c r="CN503" s="246" t="e">
        <f t="shared" si="1997"/>
        <v>#VALUE!</v>
      </c>
      <c r="CO503" s="263" t="str">
        <f t="shared" si="1998"/>
        <v>2023PEC AI 341</v>
      </c>
      <c r="CP503" s="246" t="e">
        <f t="shared" si="1999"/>
        <v>#VALUE!</v>
      </c>
      <c r="CQ503" s="211"/>
      <c r="CR503" s="246">
        <f t="shared" si="2000"/>
        <v>20</v>
      </c>
      <c r="CS503" s="246" t="e">
        <f t="shared" si="2001"/>
        <v>#VALUE!</v>
      </c>
      <c r="CT503" s="246" t="e">
        <f t="shared" si="2002"/>
        <v>#VALUE!</v>
      </c>
      <c r="CU503" s="246" t="e">
        <f t="shared" si="2003"/>
        <v>#VALUE!</v>
      </c>
      <c r="CV503" s="246" t="e">
        <f t="shared" si="2004"/>
        <v>#VALUE!</v>
      </c>
      <c r="CW503" s="246" t="e">
        <f t="shared" si="2005"/>
        <v>#VALUE!</v>
      </c>
      <c r="CX503" s="246" t="e">
        <f t="shared" si="2006"/>
        <v>#VALUE!</v>
      </c>
      <c r="CY503" s="246" t="e">
        <f t="shared" si="2007"/>
        <v>#VALUE!</v>
      </c>
      <c r="CZ503" s="246" t="e">
        <f t="shared" si="2008"/>
        <v>#VALUE!</v>
      </c>
      <c r="DA503" s="246" t="e">
        <f t="shared" si="2009"/>
        <v>#VALUE!</v>
      </c>
      <c r="DB503" s="246" t="e">
        <f t="shared" si="2010"/>
        <v>#VALUE!</v>
      </c>
      <c r="DC503" s="246" t="e">
        <f t="shared" si="2011"/>
        <v>#VALUE!</v>
      </c>
      <c r="DD503" s="246" t="e">
        <f t="shared" si="2012"/>
        <v>#VALUE!</v>
      </c>
      <c r="DE503" s="212"/>
      <c r="DF503" s="212" t="e">
        <f t="shared" si="2013"/>
        <v>#VALUE!</v>
      </c>
      <c r="DG503" s="212"/>
      <c r="DH503" s="212"/>
      <c r="DI503" s="212"/>
      <c r="DJ503" s="212"/>
      <c r="DK503" s="212"/>
      <c r="DL503" s="212"/>
      <c r="DM503" s="212"/>
      <c r="DN503" s="212"/>
      <c r="DO503" s="212"/>
      <c r="DP503" s="212"/>
      <c r="DQ503" s="212"/>
      <c r="DR503" s="264">
        <f t="shared" si="2014"/>
        <v>86</v>
      </c>
      <c r="DS503" s="241">
        <f t="shared" si="2015"/>
        <v>17</v>
      </c>
      <c r="DT503" s="212">
        <f t="shared" si="2016"/>
        <v>13</v>
      </c>
      <c r="DU503" s="212">
        <f t="shared" si="2017"/>
        <v>13</v>
      </c>
      <c r="DV503" s="212">
        <f t="shared" si="2018"/>
        <v>11</v>
      </c>
      <c r="DW503" s="212">
        <f t="shared" si="2019"/>
        <v>13</v>
      </c>
      <c r="DX503" s="264">
        <f t="shared" si="2020"/>
        <v>6</v>
      </c>
      <c r="DY503" s="265">
        <f t="shared" si="2021"/>
        <v>13</v>
      </c>
      <c r="DZ503" s="212">
        <f t="shared" si="2022"/>
        <v>86</v>
      </c>
      <c r="EA503" s="212">
        <f t="shared" si="2023"/>
        <v>17</v>
      </c>
      <c r="EB503" s="212">
        <f t="shared" si="2024"/>
        <v>13</v>
      </c>
      <c r="EC503" s="212">
        <f t="shared" ref="EC503:ED503" si="3679">IF(ISEVEN($B503),DT503,0)</f>
        <v>0</v>
      </c>
      <c r="ED503" s="212">
        <f t="shared" si="3679"/>
        <v>0</v>
      </c>
      <c r="EE503" s="212">
        <f t="shared" ref="EE503:EF503" si="3680">IF(ISODD($B503),DU503,0)</f>
        <v>13</v>
      </c>
      <c r="EF503" s="212">
        <f t="shared" si="3680"/>
        <v>11</v>
      </c>
      <c r="EG503" s="212">
        <f t="shared" si="2027"/>
        <v>0</v>
      </c>
      <c r="EH503" s="212">
        <f t="shared" si="2028"/>
        <v>13</v>
      </c>
      <c r="EI503" s="212">
        <f t="shared" ref="EI503:EJ503" si="3681">IF(ISEVEN($B503),DW503,0)</f>
        <v>0</v>
      </c>
      <c r="EJ503" s="212">
        <f t="shared" si="3681"/>
        <v>0</v>
      </c>
      <c r="EK503" s="264">
        <f t="shared" ref="EK503:EL503" si="3682">IF(ISODD($B503),DX503,0)</f>
        <v>6</v>
      </c>
      <c r="EL503" s="212">
        <f t="shared" si="3682"/>
        <v>13</v>
      </c>
      <c r="EM503" s="212">
        <f t="shared" si="2031"/>
        <v>0</v>
      </c>
      <c r="EN503" s="212"/>
      <c r="EO503" s="212"/>
      <c r="EP503" s="241">
        <f t="shared" si="2032"/>
        <v>17</v>
      </c>
      <c r="EQ503" s="212">
        <f t="shared" si="2033"/>
        <v>15</v>
      </c>
      <c r="ER503" s="212">
        <f t="shared" si="2034"/>
        <v>15</v>
      </c>
      <c r="ES503" s="212">
        <f t="shared" si="2035"/>
        <v>13</v>
      </c>
      <c r="ET503" s="264">
        <f t="shared" si="2036"/>
        <v>12</v>
      </c>
      <c r="EU503" s="212">
        <f t="shared" si="2037"/>
        <v>14</v>
      </c>
      <c r="EV503" s="212"/>
      <c r="EW503" s="212">
        <f t="shared" si="2038"/>
        <v>86</v>
      </c>
      <c r="EX503" s="212">
        <f t="shared" si="2039"/>
        <v>17</v>
      </c>
      <c r="EY503" s="212">
        <f t="shared" si="2040"/>
        <v>15</v>
      </c>
      <c r="EZ503" s="212">
        <f t="shared" ref="EZ503:FA503" si="3683">IF(ISEVEN($B503),EQ503,0)</f>
        <v>0</v>
      </c>
      <c r="FA503" s="212">
        <f t="shared" si="3683"/>
        <v>0</v>
      </c>
      <c r="FB503" s="212">
        <f t="shared" ref="FB503:FC503" si="3684">IF(ISODD($B503),ER503,0)</f>
        <v>15</v>
      </c>
      <c r="FC503" s="212">
        <f t="shared" si="3684"/>
        <v>13</v>
      </c>
      <c r="FD503" s="212">
        <f t="shared" si="2043"/>
        <v>0</v>
      </c>
      <c r="FE503" s="264">
        <f t="shared" si="2044"/>
        <v>12</v>
      </c>
      <c r="FF503" s="212">
        <f t="shared" ref="FF503:FG503" si="3685">IF(ISEVEN($B503),ET503,0)</f>
        <v>0</v>
      </c>
      <c r="FG503" s="212">
        <f t="shared" si="3685"/>
        <v>0</v>
      </c>
      <c r="FH503" s="212">
        <f t="shared" si="2046"/>
        <v>14</v>
      </c>
      <c r="FI503" s="212">
        <v>0</v>
      </c>
      <c r="FJ503" s="212">
        <v>0</v>
      </c>
      <c r="FK503" s="212"/>
      <c r="FL503" s="212"/>
      <c r="FM503" s="262">
        <v>86</v>
      </c>
    </row>
    <row r="504" spans="1:169" ht="15.75" customHeight="1" x14ac:dyDescent="0.2">
      <c r="A504" s="268">
        <v>491</v>
      </c>
      <c r="B504" s="248">
        <v>213423243494</v>
      </c>
      <c r="C504" s="249" t="s">
        <v>563</v>
      </c>
      <c r="D504" s="250"/>
      <c r="E504" s="251" t="s">
        <v>564</v>
      </c>
      <c r="F504" s="252">
        <f t="shared" si="1913"/>
        <v>2</v>
      </c>
      <c r="G504" s="252">
        <f t="shared" si="1914"/>
        <v>2</v>
      </c>
      <c r="H504" s="252">
        <f t="shared" si="1915"/>
        <v>2</v>
      </c>
      <c r="I504" s="252">
        <f t="shared" si="1916"/>
        <v>1</v>
      </c>
      <c r="J504" s="252">
        <f t="shared" si="1917"/>
        <v>0</v>
      </c>
      <c r="K504" s="252">
        <f t="shared" si="1918"/>
        <v>0</v>
      </c>
      <c r="L504" s="252">
        <f t="shared" si="1919"/>
        <v>0</v>
      </c>
      <c r="M504" s="252">
        <f t="shared" si="1920"/>
        <v>0</v>
      </c>
      <c r="N504" s="252">
        <f t="shared" si="1921"/>
        <v>0</v>
      </c>
      <c r="O504" s="253">
        <f t="shared" si="1922"/>
        <v>0</v>
      </c>
      <c r="P504" s="252">
        <f t="shared" si="1923"/>
        <v>0</v>
      </c>
      <c r="Q504" s="252">
        <f t="shared" si="1924"/>
        <v>0</v>
      </c>
      <c r="R504" s="252">
        <f t="shared" si="1925"/>
        <v>0</v>
      </c>
      <c r="S504" s="254">
        <f t="shared" si="1926"/>
        <v>0</v>
      </c>
      <c r="T504" s="255">
        <f t="shared" si="1927"/>
        <v>4</v>
      </c>
      <c r="U504" s="252">
        <f t="shared" si="1928"/>
        <v>5</v>
      </c>
      <c r="V504" s="252">
        <f t="shared" si="1929"/>
        <v>0</v>
      </c>
      <c r="W504" s="252">
        <f t="shared" si="1930"/>
        <v>0</v>
      </c>
      <c r="X504" s="254">
        <f t="shared" si="1931"/>
        <v>0</v>
      </c>
      <c r="Y504" s="256">
        <f t="shared" si="1932"/>
        <v>3</v>
      </c>
      <c r="Z504" s="252">
        <f t="shared" si="1933"/>
        <v>5</v>
      </c>
      <c r="AA504" s="252">
        <f t="shared" si="1934"/>
        <v>0</v>
      </c>
      <c r="AB504" s="252">
        <f t="shared" si="1935"/>
        <v>0</v>
      </c>
      <c r="AC504" s="254">
        <f t="shared" si="1936"/>
        <v>0</v>
      </c>
      <c r="AD504" s="255">
        <f t="shared" si="1937"/>
        <v>3</v>
      </c>
      <c r="AE504" s="252">
        <f t="shared" si="1938"/>
        <v>0</v>
      </c>
      <c r="AF504" s="252">
        <f t="shared" si="1939"/>
        <v>0</v>
      </c>
      <c r="AG504" s="252">
        <f t="shared" si="1940"/>
        <v>0</v>
      </c>
      <c r="AH504" s="254">
        <f t="shared" si="1941"/>
        <v>0</v>
      </c>
      <c r="AI504" s="257">
        <f t="shared" si="1942"/>
        <v>4</v>
      </c>
      <c r="AJ504" s="252">
        <f t="shared" si="1943"/>
        <v>0</v>
      </c>
      <c r="AK504" s="252">
        <f t="shared" si="1944"/>
        <v>0</v>
      </c>
      <c r="AL504" s="252">
        <f t="shared" si="1945"/>
        <v>0</v>
      </c>
      <c r="AM504" s="254">
        <f t="shared" si="1946"/>
        <v>0</v>
      </c>
      <c r="AN504" s="257">
        <f t="shared" si="1947"/>
        <v>4</v>
      </c>
      <c r="AO504" s="252">
        <f t="shared" si="1948"/>
        <v>5</v>
      </c>
      <c r="AP504" s="252">
        <f t="shared" si="1949"/>
        <v>0</v>
      </c>
      <c r="AQ504" s="252">
        <f t="shared" si="1950"/>
        <v>0</v>
      </c>
      <c r="AR504" s="254">
        <f t="shared" si="1951"/>
        <v>0</v>
      </c>
      <c r="AS504" s="257">
        <f t="shared" si="1952"/>
        <v>3</v>
      </c>
      <c r="AT504" s="252">
        <f t="shared" si="1953"/>
        <v>0</v>
      </c>
      <c r="AU504" s="252">
        <f t="shared" si="1954"/>
        <v>0</v>
      </c>
      <c r="AV504" s="252">
        <f t="shared" si="1955"/>
        <v>0</v>
      </c>
      <c r="AW504" s="254">
        <f t="shared" si="1956"/>
        <v>0</v>
      </c>
      <c r="AX504" s="258">
        <f t="shared" si="1957"/>
        <v>4</v>
      </c>
      <c r="AY504" s="252">
        <f t="shared" si="1958"/>
        <v>5</v>
      </c>
      <c r="AZ504" s="252">
        <f t="shared" si="1959"/>
        <v>0</v>
      </c>
      <c r="BA504" s="252">
        <f t="shared" si="1960"/>
        <v>0</v>
      </c>
      <c r="BB504" s="254">
        <f t="shared" si="1961"/>
        <v>0</v>
      </c>
      <c r="BC504" s="257">
        <f t="shared" si="1962"/>
        <v>3</v>
      </c>
      <c r="BD504" s="259">
        <f t="shared" si="1963"/>
        <v>3</v>
      </c>
      <c r="BE504" s="252">
        <f t="shared" si="1964"/>
        <v>0</v>
      </c>
      <c r="BF504" s="252">
        <f t="shared" si="1965"/>
        <v>0</v>
      </c>
      <c r="BG504" s="254">
        <f t="shared" si="1966"/>
        <v>0</v>
      </c>
      <c r="BH504" s="257">
        <f t="shared" si="1967"/>
        <v>3</v>
      </c>
      <c r="BI504" s="252">
        <f t="shared" si="1968"/>
        <v>0</v>
      </c>
      <c r="BJ504" s="252">
        <f t="shared" si="1969"/>
        <v>0</v>
      </c>
      <c r="BK504" s="252">
        <f t="shared" si="1970"/>
        <v>0</v>
      </c>
      <c r="BL504" s="254">
        <f t="shared" si="1971"/>
        <v>0</v>
      </c>
      <c r="BM504" s="260">
        <f t="shared" si="1972"/>
        <v>4</v>
      </c>
      <c r="BN504" s="252">
        <f t="shared" si="1973"/>
        <v>0</v>
      </c>
      <c r="BO504" s="252">
        <f t="shared" si="1974"/>
        <v>0</v>
      </c>
      <c r="BP504" s="252">
        <f t="shared" si="1975"/>
        <v>0</v>
      </c>
      <c r="BQ504" s="254">
        <f t="shared" si="1976"/>
        <v>0</v>
      </c>
      <c r="BR504" s="261">
        <f t="shared" si="1977"/>
        <v>4</v>
      </c>
      <c r="BS504" s="252">
        <f t="shared" si="1978"/>
        <v>5</v>
      </c>
      <c r="BT504" s="252">
        <f t="shared" si="1979"/>
        <v>0</v>
      </c>
      <c r="BU504" s="252">
        <f t="shared" si="1980"/>
        <v>0</v>
      </c>
      <c r="BV504" s="254">
        <f t="shared" si="1981"/>
        <v>0</v>
      </c>
      <c r="BW504" s="261">
        <f t="shared" si="1982"/>
        <v>3</v>
      </c>
      <c r="BX504" s="262">
        <v>35</v>
      </c>
      <c r="BY504" s="262">
        <v>35</v>
      </c>
      <c r="BZ504" s="246" t="e">
        <f t="shared" si="1983"/>
        <v>#VALUE!</v>
      </c>
      <c r="CA504" s="246">
        <f t="shared" si="1984"/>
        <v>20</v>
      </c>
      <c r="CB504" s="246" t="e">
        <f t="shared" si="1985"/>
        <v>#VALUE!</v>
      </c>
      <c r="CC504" s="246" t="e">
        <f t="shared" si="1986"/>
        <v>#VALUE!</v>
      </c>
      <c r="CD504" s="246" t="e">
        <f t="shared" si="1987"/>
        <v>#VALUE!</v>
      </c>
      <c r="CE504" s="246" t="e">
        <f t="shared" si="1988"/>
        <v>#VALUE!</v>
      </c>
      <c r="CF504" s="246" t="e">
        <f t="shared" si="1989"/>
        <v>#VALUE!</v>
      </c>
      <c r="CG504" s="246" t="e">
        <f t="shared" si="1990"/>
        <v>#VALUE!</v>
      </c>
      <c r="CH504" s="246" t="e">
        <f t="shared" si="1991"/>
        <v>#VALUE!</v>
      </c>
      <c r="CI504" s="246" t="e">
        <f t="shared" si="1992"/>
        <v>#VALUE!</v>
      </c>
      <c r="CJ504" s="246" t="e">
        <f t="shared" si="1993"/>
        <v>#VALUE!</v>
      </c>
      <c r="CK504" s="246" t="e">
        <f t="shared" si="1994"/>
        <v>#VALUE!</v>
      </c>
      <c r="CL504" s="246" t="e">
        <f t="shared" si="1995"/>
        <v>#VALUE!</v>
      </c>
      <c r="CM504" s="246" t="e">
        <f t="shared" si="1996"/>
        <v>#VALUE!</v>
      </c>
      <c r="CN504" s="246" t="e">
        <f t="shared" si="1997"/>
        <v>#VALUE!</v>
      </c>
      <c r="CO504" s="263" t="str">
        <f t="shared" si="1998"/>
        <v>2023PEC AI 342</v>
      </c>
      <c r="CP504" s="246" t="e">
        <f t="shared" si="1999"/>
        <v>#VALUE!</v>
      </c>
      <c r="CQ504" s="211"/>
      <c r="CR504" s="246">
        <f t="shared" si="2000"/>
        <v>20</v>
      </c>
      <c r="CS504" s="246" t="e">
        <f t="shared" si="2001"/>
        <v>#VALUE!</v>
      </c>
      <c r="CT504" s="246" t="e">
        <f t="shared" si="2002"/>
        <v>#VALUE!</v>
      </c>
      <c r="CU504" s="246" t="e">
        <f t="shared" si="2003"/>
        <v>#VALUE!</v>
      </c>
      <c r="CV504" s="246" t="e">
        <f t="shared" si="2004"/>
        <v>#VALUE!</v>
      </c>
      <c r="CW504" s="246" t="e">
        <f t="shared" si="2005"/>
        <v>#VALUE!</v>
      </c>
      <c r="CX504" s="246" t="e">
        <f t="shared" si="2006"/>
        <v>#VALUE!</v>
      </c>
      <c r="CY504" s="246" t="e">
        <f t="shared" si="2007"/>
        <v>#VALUE!</v>
      </c>
      <c r="CZ504" s="246" t="e">
        <f t="shared" si="2008"/>
        <v>#VALUE!</v>
      </c>
      <c r="DA504" s="246" t="e">
        <f t="shared" si="2009"/>
        <v>#VALUE!</v>
      </c>
      <c r="DB504" s="246" t="e">
        <f t="shared" si="2010"/>
        <v>#VALUE!</v>
      </c>
      <c r="DC504" s="246" t="e">
        <f t="shared" si="2011"/>
        <v>#VALUE!</v>
      </c>
      <c r="DD504" s="246" t="e">
        <f t="shared" si="2012"/>
        <v>#VALUE!</v>
      </c>
      <c r="DE504" s="212"/>
      <c r="DF504" s="212" t="e">
        <f t="shared" si="2013"/>
        <v>#VALUE!</v>
      </c>
      <c r="DG504" s="212"/>
      <c r="DH504" s="212"/>
      <c r="DI504" s="212"/>
      <c r="DJ504" s="212"/>
      <c r="DK504" s="212"/>
      <c r="DL504" s="212"/>
      <c r="DM504" s="212"/>
      <c r="DN504" s="212"/>
      <c r="DO504" s="212"/>
      <c r="DP504" s="212"/>
      <c r="DQ504" s="212"/>
      <c r="DR504" s="264">
        <f t="shared" si="2014"/>
        <v>35</v>
      </c>
      <c r="DS504" s="241">
        <f t="shared" si="2015"/>
        <v>7</v>
      </c>
      <c r="DT504" s="212">
        <f t="shared" si="2016"/>
        <v>5</v>
      </c>
      <c r="DU504" s="212">
        <f t="shared" si="2017"/>
        <v>5</v>
      </c>
      <c r="DV504" s="212">
        <f t="shared" si="2018"/>
        <v>5</v>
      </c>
      <c r="DW504" s="212">
        <f t="shared" si="2019"/>
        <v>5</v>
      </c>
      <c r="DX504" s="264">
        <f t="shared" si="2020"/>
        <v>3</v>
      </c>
      <c r="DY504" s="265">
        <f t="shared" si="2021"/>
        <v>5</v>
      </c>
      <c r="DZ504" s="212">
        <f t="shared" si="2022"/>
        <v>35</v>
      </c>
      <c r="EA504" s="212">
        <f t="shared" si="2023"/>
        <v>7</v>
      </c>
      <c r="EB504" s="212">
        <f t="shared" si="2024"/>
        <v>0</v>
      </c>
      <c r="EC504" s="212">
        <f t="shared" ref="EC504:ED504" si="3686">IF(ISEVEN($B504),DT504,0)</f>
        <v>5</v>
      </c>
      <c r="ED504" s="212">
        <f t="shared" si="3686"/>
        <v>5</v>
      </c>
      <c r="EE504" s="212">
        <f t="shared" ref="EE504:EF504" si="3687">IF(ISODD($B504),DU504,0)</f>
        <v>0</v>
      </c>
      <c r="EF504" s="212">
        <f t="shared" si="3687"/>
        <v>0</v>
      </c>
      <c r="EG504" s="212">
        <f t="shared" si="2027"/>
        <v>5</v>
      </c>
      <c r="EH504" s="212">
        <f t="shared" si="2028"/>
        <v>0</v>
      </c>
      <c r="EI504" s="212">
        <f t="shared" ref="EI504:EJ504" si="3688">IF(ISEVEN($B504),DW504,0)</f>
        <v>5</v>
      </c>
      <c r="EJ504" s="264">
        <f t="shared" si="3688"/>
        <v>3</v>
      </c>
      <c r="EK504" s="212">
        <f t="shared" ref="EK504:EL504" si="3689">IF(ISODD($B504),DX504,0)</f>
        <v>0</v>
      </c>
      <c r="EL504" s="212">
        <f t="shared" si="3689"/>
        <v>0</v>
      </c>
      <c r="EM504" s="212">
        <f t="shared" si="2031"/>
        <v>5</v>
      </c>
      <c r="EN504" s="212"/>
      <c r="EO504" s="212"/>
      <c r="EP504" s="241">
        <f t="shared" si="2032"/>
        <v>7</v>
      </c>
      <c r="EQ504" s="212">
        <f t="shared" si="2033"/>
        <v>6</v>
      </c>
      <c r="ER504" s="212">
        <f t="shared" si="2034"/>
        <v>6</v>
      </c>
      <c r="ES504" s="212">
        <f t="shared" si="2035"/>
        <v>6</v>
      </c>
      <c r="ET504" s="264">
        <f t="shared" si="2036"/>
        <v>4</v>
      </c>
      <c r="EU504" s="212">
        <f t="shared" si="2037"/>
        <v>6</v>
      </c>
      <c r="EV504" s="212"/>
      <c r="EW504" s="212">
        <f t="shared" si="2038"/>
        <v>35</v>
      </c>
      <c r="EX504" s="212">
        <f t="shared" si="2039"/>
        <v>7</v>
      </c>
      <c r="EY504" s="212">
        <f t="shared" si="2040"/>
        <v>0</v>
      </c>
      <c r="EZ504" s="212">
        <f t="shared" ref="EZ504:FA504" si="3690">IF(ISEVEN($B504),EQ504,0)</f>
        <v>6</v>
      </c>
      <c r="FA504" s="212">
        <f t="shared" si="3690"/>
        <v>6</v>
      </c>
      <c r="FB504" s="212">
        <f t="shared" ref="FB504:FC504" si="3691">IF(ISODD($B504),ER504,0)</f>
        <v>0</v>
      </c>
      <c r="FC504" s="212">
        <f t="shared" si="3691"/>
        <v>0</v>
      </c>
      <c r="FD504" s="212">
        <f t="shared" si="2043"/>
        <v>6</v>
      </c>
      <c r="FE504" s="212">
        <f t="shared" si="2044"/>
        <v>0</v>
      </c>
      <c r="FF504" s="264">
        <f t="shared" ref="FF504:FG504" si="3692">IF(ISEVEN($B504),ET504,0)</f>
        <v>4</v>
      </c>
      <c r="FG504" s="212">
        <f t="shared" si="3692"/>
        <v>6</v>
      </c>
      <c r="FH504" s="212">
        <f t="shared" si="2046"/>
        <v>0</v>
      </c>
      <c r="FI504" s="212">
        <v>0</v>
      </c>
      <c r="FJ504" s="212">
        <v>0</v>
      </c>
      <c r="FK504" s="212"/>
      <c r="FL504" s="212"/>
      <c r="FM504" s="262">
        <v>35</v>
      </c>
    </row>
    <row r="505" spans="1:169" ht="15.75" customHeight="1" x14ac:dyDescent="0.2">
      <c r="A505" s="247">
        <v>492</v>
      </c>
      <c r="B505" s="248">
        <v>213423243495</v>
      </c>
      <c r="C505" s="249" t="s">
        <v>565</v>
      </c>
      <c r="D505" s="250"/>
      <c r="E505" s="251" t="s">
        <v>566</v>
      </c>
      <c r="F505" s="252">
        <f t="shared" si="1913"/>
        <v>2</v>
      </c>
      <c r="G505" s="252">
        <f t="shared" si="1914"/>
        <v>2</v>
      </c>
      <c r="H505" s="252">
        <f t="shared" si="1915"/>
        <v>2</v>
      </c>
      <c r="I505" s="252">
        <f t="shared" si="1916"/>
        <v>2</v>
      </c>
      <c r="J505" s="252">
        <f t="shared" si="1917"/>
        <v>2</v>
      </c>
      <c r="K505" s="252">
        <f t="shared" si="1918"/>
        <v>2</v>
      </c>
      <c r="L505" s="252">
        <f t="shared" si="1919"/>
        <v>2</v>
      </c>
      <c r="M505" s="252">
        <f t="shared" si="1920"/>
        <v>2</v>
      </c>
      <c r="N505" s="252">
        <f t="shared" si="1921"/>
        <v>0</v>
      </c>
      <c r="O505" s="253">
        <f t="shared" si="1922"/>
        <v>0</v>
      </c>
      <c r="P505" s="252">
        <f t="shared" si="1923"/>
        <v>12</v>
      </c>
      <c r="Q505" s="252">
        <f t="shared" si="1924"/>
        <v>0</v>
      </c>
      <c r="R505" s="252">
        <f t="shared" si="1925"/>
        <v>0</v>
      </c>
      <c r="S505" s="254">
        <f t="shared" si="1926"/>
        <v>0</v>
      </c>
      <c r="T505" s="255">
        <f t="shared" si="1927"/>
        <v>3</v>
      </c>
      <c r="U505" s="252">
        <f t="shared" si="1928"/>
        <v>0</v>
      </c>
      <c r="V505" s="252">
        <f t="shared" si="1929"/>
        <v>0</v>
      </c>
      <c r="W505" s="252">
        <f t="shared" si="1930"/>
        <v>0</v>
      </c>
      <c r="X505" s="254">
        <f t="shared" si="1931"/>
        <v>0</v>
      </c>
      <c r="Y505" s="256">
        <f t="shared" si="1932"/>
        <v>4</v>
      </c>
      <c r="Z505" s="252">
        <f t="shared" si="1933"/>
        <v>0</v>
      </c>
      <c r="AA505" s="252">
        <f t="shared" si="1934"/>
        <v>0</v>
      </c>
      <c r="AB505" s="252">
        <f t="shared" si="1935"/>
        <v>0</v>
      </c>
      <c r="AC505" s="254">
        <f t="shared" si="1936"/>
        <v>0</v>
      </c>
      <c r="AD505" s="255">
        <f t="shared" si="1937"/>
        <v>4</v>
      </c>
      <c r="AE505" s="252">
        <f t="shared" si="1938"/>
        <v>12</v>
      </c>
      <c r="AF505" s="252">
        <f t="shared" si="1939"/>
        <v>0</v>
      </c>
      <c r="AG505" s="252">
        <f t="shared" si="1940"/>
        <v>0</v>
      </c>
      <c r="AH505" s="254">
        <f t="shared" si="1941"/>
        <v>0</v>
      </c>
      <c r="AI505" s="257">
        <f t="shared" si="1942"/>
        <v>3</v>
      </c>
      <c r="AJ505" s="252">
        <f t="shared" si="1943"/>
        <v>10</v>
      </c>
      <c r="AK505" s="252">
        <f t="shared" si="1944"/>
        <v>0</v>
      </c>
      <c r="AL505" s="252">
        <f t="shared" si="1945"/>
        <v>0</v>
      </c>
      <c r="AM505" s="254">
        <f t="shared" si="1946"/>
        <v>0</v>
      </c>
      <c r="AN505" s="257">
        <f t="shared" si="1947"/>
        <v>3</v>
      </c>
      <c r="AO505" s="252">
        <f t="shared" si="1948"/>
        <v>0</v>
      </c>
      <c r="AP505" s="252">
        <f t="shared" si="1949"/>
        <v>0</v>
      </c>
      <c r="AQ505" s="252">
        <f t="shared" si="1950"/>
        <v>0</v>
      </c>
      <c r="AR505" s="254">
        <f t="shared" si="1951"/>
        <v>0</v>
      </c>
      <c r="AS505" s="257">
        <f t="shared" si="1952"/>
        <v>4</v>
      </c>
      <c r="AT505" s="252">
        <f t="shared" si="1953"/>
        <v>12</v>
      </c>
      <c r="AU505" s="252">
        <f t="shared" si="1954"/>
        <v>0</v>
      </c>
      <c r="AV505" s="252">
        <f t="shared" si="1955"/>
        <v>0</v>
      </c>
      <c r="AW505" s="254">
        <f t="shared" si="1956"/>
        <v>0</v>
      </c>
      <c r="AX505" s="258">
        <f t="shared" si="1957"/>
        <v>3</v>
      </c>
      <c r="AY505" s="252">
        <f t="shared" si="1958"/>
        <v>0</v>
      </c>
      <c r="AZ505" s="252">
        <f t="shared" si="1959"/>
        <v>0</v>
      </c>
      <c r="BA505" s="252">
        <f t="shared" si="1960"/>
        <v>0</v>
      </c>
      <c r="BB505" s="254">
        <f t="shared" si="1961"/>
        <v>0</v>
      </c>
      <c r="BC505" s="257">
        <f t="shared" si="1962"/>
        <v>4</v>
      </c>
      <c r="BD505" s="252">
        <f t="shared" si="1963"/>
        <v>0</v>
      </c>
      <c r="BE505" s="252">
        <f t="shared" si="1964"/>
        <v>0</v>
      </c>
      <c r="BF505" s="252">
        <f t="shared" si="1965"/>
        <v>0</v>
      </c>
      <c r="BG505" s="254">
        <f t="shared" si="1966"/>
        <v>0</v>
      </c>
      <c r="BH505" s="257">
        <f t="shared" si="1967"/>
        <v>4</v>
      </c>
      <c r="BI505" s="259">
        <f t="shared" si="1968"/>
        <v>7</v>
      </c>
      <c r="BJ505" s="252">
        <f t="shared" si="1969"/>
        <v>0</v>
      </c>
      <c r="BK505" s="252">
        <f t="shared" si="1970"/>
        <v>0</v>
      </c>
      <c r="BL505" s="254">
        <f t="shared" si="1971"/>
        <v>0</v>
      </c>
      <c r="BM505" s="260">
        <f t="shared" si="1972"/>
        <v>3</v>
      </c>
      <c r="BN505" s="252">
        <f t="shared" si="1973"/>
        <v>12</v>
      </c>
      <c r="BO505" s="252">
        <f t="shared" si="1974"/>
        <v>0</v>
      </c>
      <c r="BP505" s="252">
        <f t="shared" si="1975"/>
        <v>0</v>
      </c>
      <c r="BQ505" s="254">
        <f t="shared" si="1976"/>
        <v>0</v>
      </c>
      <c r="BR505" s="261">
        <f t="shared" si="1977"/>
        <v>3</v>
      </c>
      <c r="BS505" s="252">
        <f t="shared" si="1978"/>
        <v>0</v>
      </c>
      <c r="BT505" s="252">
        <f t="shared" si="1979"/>
        <v>0</v>
      </c>
      <c r="BU505" s="252">
        <f t="shared" si="1980"/>
        <v>0</v>
      </c>
      <c r="BV505" s="254">
        <f t="shared" si="1981"/>
        <v>0</v>
      </c>
      <c r="BW505" s="261">
        <f t="shared" si="1982"/>
        <v>4</v>
      </c>
      <c r="BX505" s="262">
        <v>81</v>
      </c>
      <c r="BY505" s="262">
        <v>81</v>
      </c>
      <c r="BZ505" s="246" t="e">
        <f t="shared" si="1983"/>
        <v>#VALUE!</v>
      </c>
      <c r="CA505" s="246">
        <f t="shared" si="1984"/>
        <v>20</v>
      </c>
      <c r="CB505" s="246" t="e">
        <f t="shared" si="1985"/>
        <v>#VALUE!</v>
      </c>
      <c r="CC505" s="246" t="e">
        <f t="shared" si="1986"/>
        <v>#VALUE!</v>
      </c>
      <c r="CD505" s="246" t="e">
        <f t="shared" si="1987"/>
        <v>#VALUE!</v>
      </c>
      <c r="CE505" s="246" t="e">
        <f t="shared" si="1988"/>
        <v>#VALUE!</v>
      </c>
      <c r="CF505" s="246" t="e">
        <f t="shared" si="1989"/>
        <v>#VALUE!</v>
      </c>
      <c r="CG505" s="246" t="e">
        <f t="shared" si="1990"/>
        <v>#VALUE!</v>
      </c>
      <c r="CH505" s="246" t="e">
        <f t="shared" si="1991"/>
        <v>#VALUE!</v>
      </c>
      <c r="CI505" s="246" t="e">
        <f t="shared" si="1992"/>
        <v>#VALUE!</v>
      </c>
      <c r="CJ505" s="246" t="e">
        <f t="shared" si="1993"/>
        <v>#VALUE!</v>
      </c>
      <c r="CK505" s="246" t="e">
        <f t="shared" si="1994"/>
        <v>#VALUE!</v>
      </c>
      <c r="CL505" s="246" t="e">
        <f t="shared" si="1995"/>
        <v>#VALUE!</v>
      </c>
      <c r="CM505" s="246" t="e">
        <f t="shared" si="1996"/>
        <v>#VALUE!</v>
      </c>
      <c r="CN505" s="246" t="e">
        <f t="shared" si="1997"/>
        <v>#VALUE!</v>
      </c>
      <c r="CO505" s="263" t="str">
        <f t="shared" si="1998"/>
        <v>2023PEC AI 343</v>
      </c>
      <c r="CP505" s="246" t="e">
        <f t="shared" si="1999"/>
        <v>#VALUE!</v>
      </c>
      <c r="CQ505" s="211"/>
      <c r="CR505" s="246">
        <f t="shared" si="2000"/>
        <v>20</v>
      </c>
      <c r="CS505" s="246" t="e">
        <f t="shared" si="2001"/>
        <v>#VALUE!</v>
      </c>
      <c r="CT505" s="246" t="e">
        <f t="shared" si="2002"/>
        <v>#VALUE!</v>
      </c>
      <c r="CU505" s="246" t="e">
        <f t="shared" si="2003"/>
        <v>#VALUE!</v>
      </c>
      <c r="CV505" s="246" t="e">
        <f t="shared" si="2004"/>
        <v>#VALUE!</v>
      </c>
      <c r="CW505" s="246" t="e">
        <f t="shared" si="2005"/>
        <v>#VALUE!</v>
      </c>
      <c r="CX505" s="246" t="e">
        <f t="shared" si="2006"/>
        <v>#VALUE!</v>
      </c>
      <c r="CY505" s="246" t="e">
        <f t="shared" si="2007"/>
        <v>#VALUE!</v>
      </c>
      <c r="CZ505" s="246" t="e">
        <f t="shared" si="2008"/>
        <v>#VALUE!</v>
      </c>
      <c r="DA505" s="246" t="e">
        <f t="shared" si="2009"/>
        <v>#VALUE!</v>
      </c>
      <c r="DB505" s="246" t="e">
        <f t="shared" si="2010"/>
        <v>#VALUE!</v>
      </c>
      <c r="DC505" s="246" t="e">
        <f t="shared" si="2011"/>
        <v>#VALUE!</v>
      </c>
      <c r="DD505" s="246" t="e">
        <f t="shared" si="2012"/>
        <v>#VALUE!</v>
      </c>
      <c r="DE505" s="212"/>
      <c r="DF505" s="212" t="e">
        <f t="shared" si="2013"/>
        <v>#VALUE!</v>
      </c>
      <c r="DG505" s="212"/>
      <c r="DH505" s="212"/>
      <c r="DI505" s="212"/>
      <c r="DJ505" s="212"/>
      <c r="DK505" s="212"/>
      <c r="DL505" s="212"/>
      <c r="DM505" s="212"/>
      <c r="DN505" s="212"/>
      <c r="DO505" s="212"/>
      <c r="DP505" s="212"/>
      <c r="DQ505" s="212"/>
      <c r="DR505" s="264">
        <f t="shared" si="2014"/>
        <v>81</v>
      </c>
      <c r="DS505" s="241">
        <f t="shared" si="2015"/>
        <v>16</v>
      </c>
      <c r="DT505" s="212">
        <f t="shared" si="2016"/>
        <v>12</v>
      </c>
      <c r="DU505" s="212">
        <f t="shared" si="2017"/>
        <v>12</v>
      </c>
      <c r="DV505" s="212">
        <f t="shared" si="2018"/>
        <v>10</v>
      </c>
      <c r="DW505" s="212">
        <f t="shared" si="2019"/>
        <v>12</v>
      </c>
      <c r="DX505" s="264">
        <f t="shared" si="2020"/>
        <v>7</v>
      </c>
      <c r="DY505" s="265">
        <f t="shared" si="2021"/>
        <v>12</v>
      </c>
      <c r="DZ505" s="212">
        <f t="shared" si="2022"/>
        <v>81</v>
      </c>
      <c r="EA505" s="212">
        <f t="shared" si="2023"/>
        <v>16</v>
      </c>
      <c r="EB505" s="212">
        <f t="shared" si="2024"/>
        <v>12</v>
      </c>
      <c r="EC505" s="212">
        <f t="shared" ref="EC505:ED505" si="3693">IF(ISEVEN($B505),DT505,0)</f>
        <v>0</v>
      </c>
      <c r="ED505" s="212">
        <f t="shared" si="3693"/>
        <v>0</v>
      </c>
      <c r="EE505" s="212">
        <f t="shared" ref="EE505:EF505" si="3694">IF(ISODD($B505),DU505,0)</f>
        <v>12</v>
      </c>
      <c r="EF505" s="212">
        <f t="shared" si="3694"/>
        <v>10</v>
      </c>
      <c r="EG505" s="212">
        <f t="shared" si="2027"/>
        <v>0</v>
      </c>
      <c r="EH505" s="212">
        <f t="shared" si="2028"/>
        <v>12</v>
      </c>
      <c r="EI505" s="212">
        <f t="shared" ref="EI505:EJ505" si="3695">IF(ISEVEN($B505),DW505,0)</f>
        <v>0</v>
      </c>
      <c r="EJ505" s="212">
        <f t="shared" si="3695"/>
        <v>0</v>
      </c>
      <c r="EK505" s="264">
        <f t="shared" ref="EK505:EL505" si="3696">IF(ISODD($B505),DX505,0)</f>
        <v>7</v>
      </c>
      <c r="EL505" s="212">
        <f t="shared" si="3696"/>
        <v>12</v>
      </c>
      <c r="EM505" s="212">
        <f t="shared" si="2031"/>
        <v>0</v>
      </c>
      <c r="EN505" s="212"/>
      <c r="EO505" s="212"/>
      <c r="EP505" s="241">
        <f t="shared" si="2032"/>
        <v>16</v>
      </c>
      <c r="EQ505" s="212">
        <f t="shared" si="2033"/>
        <v>14</v>
      </c>
      <c r="ER505" s="212">
        <f t="shared" si="2034"/>
        <v>14</v>
      </c>
      <c r="ES505" s="212">
        <f t="shared" si="2035"/>
        <v>13</v>
      </c>
      <c r="ET505" s="264">
        <f t="shared" si="2036"/>
        <v>11</v>
      </c>
      <c r="EU505" s="212">
        <f t="shared" si="2037"/>
        <v>13</v>
      </c>
      <c r="EV505" s="212"/>
      <c r="EW505" s="212">
        <f t="shared" si="2038"/>
        <v>81</v>
      </c>
      <c r="EX505" s="212">
        <f t="shared" si="2039"/>
        <v>16</v>
      </c>
      <c r="EY505" s="212">
        <f t="shared" si="2040"/>
        <v>14</v>
      </c>
      <c r="EZ505" s="212">
        <f t="shared" ref="EZ505:FA505" si="3697">IF(ISEVEN($B505),EQ505,0)</f>
        <v>0</v>
      </c>
      <c r="FA505" s="212">
        <f t="shared" si="3697"/>
        <v>0</v>
      </c>
      <c r="FB505" s="212">
        <f t="shared" ref="FB505:FC505" si="3698">IF(ISODD($B505),ER505,0)</f>
        <v>14</v>
      </c>
      <c r="FC505" s="212">
        <f t="shared" si="3698"/>
        <v>13</v>
      </c>
      <c r="FD505" s="212">
        <f t="shared" si="2043"/>
        <v>0</v>
      </c>
      <c r="FE505" s="264">
        <f t="shared" si="2044"/>
        <v>11</v>
      </c>
      <c r="FF505" s="212">
        <f t="shared" ref="FF505:FG505" si="3699">IF(ISEVEN($B505),ET505,0)</f>
        <v>0</v>
      </c>
      <c r="FG505" s="212">
        <f t="shared" si="3699"/>
        <v>0</v>
      </c>
      <c r="FH505" s="212">
        <f t="shared" si="2046"/>
        <v>13</v>
      </c>
      <c r="FI505" s="212">
        <v>0</v>
      </c>
      <c r="FJ505" s="212">
        <v>0</v>
      </c>
      <c r="FK505" s="212"/>
      <c r="FL505" s="212"/>
      <c r="FM505" s="262">
        <v>81</v>
      </c>
    </row>
    <row r="506" spans="1:169" ht="15.75" customHeight="1" x14ac:dyDescent="0.2">
      <c r="A506" s="268">
        <v>493</v>
      </c>
      <c r="B506" s="248">
        <v>213423243496</v>
      </c>
      <c r="C506" s="249" t="s">
        <v>567</v>
      </c>
      <c r="D506" s="250"/>
      <c r="E506" s="251" t="s">
        <v>568</v>
      </c>
      <c r="F506" s="252">
        <f t="shared" si="1913"/>
        <v>2</v>
      </c>
      <c r="G506" s="252">
        <f t="shared" si="1914"/>
        <v>2</v>
      </c>
      <c r="H506" s="252">
        <f t="shared" si="1915"/>
        <v>2</v>
      </c>
      <c r="I506" s="252">
        <f t="shared" si="1916"/>
        <v>2</v>
      </c>
      <c r="J506" s="252">
        <f t="shared" si="1917"/>
        <v>2</v>
      </c>
      <c r="K506" s="252">
        <f t="shared" si="1918"/>
        <v>2</v>
      </c>
      <c r="L506" s="252">
        <f t="shared" si="1919"/>
        <v>2</v>
      </c>
      <c r="M506" s="252">
        <f t="shared" si="1920"/>
        <v>2</v>
      </c>
      <c r="N506" s="252">
        <f t="shared" si="1921"/>
        <v>2</v>
      </c>
      <c r="O506" s="253">
        <f t="shared" si="1922"/>
        <v>1</v>
      </c>
      <c r="P506" s="252">
        <f t="shared" si="1923"/>
        <v>0</v>
      </c>
      <c r="Q506" s="252">
        <f t="shared" si="1924"/>
        <v>0</v>
      </c>
      <c r="R506" s="252">
        <f t="shared" si="1925"/>
        <v>0</v>
      </c>
      <c r="S506" s="254">
        <f t="shared" si="1926"/>
        <v>0</v>
      </c>
      <c r="T506" s="255">
        <f t="shared" si="1927"/>
        <v>4</v>
      </c>
      <c r="U506" s="252">
        <f t="shared" si="1928"/>
        <v>13</v>
      </c>
      <c r="V506" s="252">
        <f t="shared" si="1929"/>
        <v>0</v>
      </c>
      <c r="W506" s="252">
        <f t="shared" si="1930"/>
        <v>0</v>
      </c>
      <c r="X506" s="254">
        <f t="shared" si="1931"/>
        <v>0</v>
      </c>
      <c r="Y506" s="256">
        <f t="shared" si="1932"/>
        <v>3</v>
      </c>
      <c r="Z506" s="252">
        <f t="shared" si="1933"/>
        <v>14</v>
      </c>
      <c r="AA506" s="252">
        <f t="shared" si="1934"/>
        <v>0</v>
      </c>
      <c r="AB506" s="252">
        <f t="shared" si="1935"/>
        <v>0</v>
      </c>
      <c r="AC506" s="254">
        <f t="shared" si="1936"/>
        <v>0</v>
      </c>
      <c r="AD506" s="255">
        <f t="shared" si="1937"/>
        <v>3</v>
      </c>
      <c r="AE506" s="252">
        <f t="shared" si="1938"/>
        <v>0</v>
      </c>
      <c r="AF506" s="252">
        <f t="shared" si="1939"/>
        <v>0</v>
      </c>
      <c r="AG506" s="252">
        <f t="shared" si="1940"/>
        <v>0</v>
      </c>
      <c r="AH506" s="254">
        <f t="shared" si="1941"/>
        <v>0</v>
      </c>
      <c r="AI506" s="257">
        <f t="shared" si="1942"/>
        <v>4</v>
      </c>
      <c r="AJ506" s="252">
        <f t="shared" si="1943"/>
        <v>0</v>
      </c>
      <c r="AK506" s="252">
        <f t="shared" si="1944"/>
        <v>0</v>
      </c>
      <c r="AL506" s="252">
        <f t="shared" si="1945"/>
        <v>0</v>
      </c>
      <c r="AM506" s="254">
        <f t="shared" si="1946"/>
        <v>0</v>
      </c>
      <c r="AN506" s="257">
        <f t="shared" si="1947"/>
        <v>4</v>
      </c>
      <c r="AO506" s="252">
        <f t="shared" si="1948"/>
        <v>14</v>
      </c>
      <c r="AP506" s="252">
        <f t="shared" si="1949"/>
        <v>0</v>
      </c>
      <c r="AQ506" s="252">
        <f t="shared" si="1950"/>
        <v>0</v>
      </c>
      <c r="AR506" s="254">
        <f t="shared" si="1951"/>
        <v>0</v>
      </c>
      <c r="AS506" s="257">
        <f t="shared" si="1952"/>
        <v>3</v>
      </c>
      <c r="AT506" s="252">
        <f t="shared" si="1953"/>
        <v>0</v>
      </c>
      <c r="AU506" s="252">
        <f t="shared" si="1954"/>
        <v>0</v>
      </c>
      <c r="AV506" s="252">
        <f t="shared" si="1955"/>
        <v>0</v>
      </c>
      <c r="AW506" s="254">
        <f t="shared" si="1956"/>
        <v>0</v>
      </c>
      <c r="AX506" s="258">
        <f t="shared" si="1957"/>
        <v>4</v>
      </c>
      <c r="AY506" s="252">
        <f t="shared" si="1958"/>
        <v>14</v>
      </c>
      <c r="AZ506" s="252">
        <f t="shared" si="1959"/>
        <v>0</v>
      </c>
      <c r="BA506" s="252">
        <f t="shared" si="1960"/>
        <v>0</v>
      </c>
      <c r="BB506" s="254">
        <f t="shared" si="1961"/>
        <v>0</v>
      </c>
      <c r="BC506" s="257">
        <f t="shared" si="1962"/>
        <v>3</v>
      </c>
      <c r="BD506" s="259">
        <f t="shared" si="1963"/>
        <v>8</v>
      </c>
      <c r="BE506" s="252">
        <f t="shared" si="1964"/>
        <v>0</v>
      </c>
      <c r="BF506" s="252">
        <f t="shared" si="1965"/>
        <v>0</v>
      </c>
      <c r="BG506" s="254">
        <f t="shared" si="1966"/>
        <v>0</v>
      </c>
      <c r="BH506" s="257">
        <f t="shared" si="1967"/>
        <v>3</v>
      </c>
      <c r="BI506" s="252">
        <f t="shared" si="1968"/>
        <v>0</v>
      </c>
      <c r="BJ506" s="252">
        <f t="shared" si="1969"/>
        <v>0</v>
      </c>
      <c r="BK506" s="252">
        <f t="shared" si="1970"/>
        <v>0</v>
      </c>
      <c r="BL506" s="254">
        <f t="shared" si="1971"/>
        <v>0</v>
      </c>
      <c r="BM506" s="260">
        <f t="shared" si="1972"/>
        <v>4</v>
      </c>
      <c r="BN506" s="252">
        <f t="shared" si="1973"/>
        <v>0</v>
      </c>
      <c r="BO506" s="252">
        <f t="shared" si="1974"/>
        <v>0</v>
      </c>
      <c r="BP506" s="252">
        <f t="shared" si="1975"/>
        <v>0</v>
      </c>
      <c r="BQ506" s="254">
        <f t="shared" si="1976"/>
        <v>0</v>
      </c>
      <c r="BR506" s="261">
        <f t="shared" si="1977"/>
        <v>4</v>
      </c>
      <c r="BS506" s="252">
        <f t="shared" si="1978"/>
        <v>14</v>
      </c>
      <c r="BT506" s="252">
        <f t="shared" si="1979"/>
        <v>0</v>
      </c>
      <c r="BU506" s="252">
        <f t="shared" si="1980"/>
        <v>0</v>
      </c>
      <c r="BV506" s="254">
        <f t="shared" si="1981"/>
        <v>0</v>
      </c>
      <c r="BW506" s="261">
        <f t="shared" si="1982"/>
        <v>3</v>
      </c>
      <c r="BX506" s="262">
        <v>96</v>
      </c>
      <c r="BY506" s="262">
        <v>96</v>
      </c>
      <c r="BZ506" s="246" t="e">
        <f t="shared" si="1983"/>
        <v>#VALUE!</v>
      </c>
      <c r="CA506" s="246">
        <f t="shared" si="1984"/>
        <v>20</v>
      </c>
      <c r="CB506" s="246" t="e">
        <f t="shared" si="1985"/>
        <v>#VALUE!</v>
      </c>
      <c r="CC506" s="246" t="e">
        <f t="shared" si="1986"/>
        <v>#VALUE!</v>
      </c>
      <c r="CD506" s="246" t="e">
        <f t="shared" si="1987"/>
        <v>#VALUE!</v>
      </c>
      <c r="CE506" s="246" t="e">
        <f t="shared" si="1988"/>
        <v>#VALUE!</v>
      </c>
      <c r="CF506" s="246" t="e">
        <f t="shared" si="1989"/>
        <v>#VALUE!</v>
      </c>
      <c r="CG506" s="246" t="e">
        <f t="shared" si="1990"/>
        <v>#VALUE!</v>
      </c>
      <c r="CH506" s="246" t="e">
        <f t="shared" si="1991"/>
        <v>#VALUE!</v>
      </c>
      <c r="CI506" s="246" t="e">
        <f t="shared" si="1992"/>
        <v>#VALUE!</v>
      </c>
      <c r="CJ506" s="246" t="e">
        <f t="shared" si="1993"/>
        <v>#VALUE!</v>
      </c>
      <c r="CK506" s="246" t="e">
        <f t="shared" si="1994"/>
        <v>#VALUE!</v>
      </c>
      <c r="CL506" s="246" t="e">
        <f t="shared" si="1995"/>
        <v>#VALUE!</v>
      </c>
      <c r="CM506" s="246" t="e">
        <f t="shared" si="1996"/>
        <v>#VALUE!</v>
      </c>
      <c r="CN506" s="246" t="e">
        <f t="shared" si="1997"/>
        <v>#VALUE!</v>
      </c>
      <c r="CO506" s="263" t="str">
        <f t="shared" si="1998"/>
        <v>2023PEC AI 344</v>
      </c>
      <c r="CP506" s="246" t="e">
        <f t="shared" si="1999"/>
        <v>#VALUE!</v>
      </c>
      <c r="CQ506" s="211"/>
      <c r="CR506" s="246">
        <f t="shared" si="2000"/>
        <v>20</v>
      </c>
      <c r="CS506" s="246" t="e">
        <f t="shared" si="2001"/>
        <v>#VALUE!</v>
      </c>
      <c r="CT506" s="246" t="e">
        <f t="shared" si="2002"/>
        <v>#VALUE!</v>
      </c>
      <c r="CU506" s="246" t="e">
        <f t="shared" si="2003"/>
        <v>#VALUE!</v>
      </c>
      <c r="CV506" s="246" t="e">
        <f t="shared" si="2004"/>
        <v>#VALUE!</v>
      </c>
      <c r="CW506" s="246" t="e">
        <f t="shared" si="2005"/>
        <v>#VALUE!</v>
      </c>
      <c r="CX506" s="246" t="e">
        <f t="shared" si="2006"/>
        <v>#VALUE!</v>
      </c>
      <c r="CY506" s="246" t="e">
        <f t="shared" si="2007"/>
        <v>#VALUE!</v>
      </c>
      <c r="CZ506" s="246" t="e">
        <f t="shared" si="2008"/>
        <v>#VALUE!</v>
      </c>
      <c r="DA506" s="246" t="e">
        <f t="shared" si="2009"/>
        <v>#VALUE!</v>
      </c>
      <c r="DB506" s="246" t="e">
        <f t="shared" si="2010"/>
        <v>#VALUE!</v>
      </c>
      <c r="DC506" s="246" t="e">
        <f t="shared" si="2011"/>
        <v>#VALUE!</v>
      </c>
      <c r="DD506" s="246" t="e">
        <f t="shared" si="2012"/>
        <v>#VALUE!</v>
      </c>
      <c r="DE506" s="212"/>
      <c r="DF506" s="212" t="e">
        <f t="shared" si="2013"/>
        <v>#VALUE!</v>
      </c>
      <c r="DG506" s="212"/>
      <c r="DH506" s="212"/>
      <c r="DI506" s="212"/>
      <c r="DJ506" s="212"/>
      <c r="DK506" s="212"/>
      <c r="DL506" s="212"/>
      <c r="DM506" s="212"/>
      <c r="DN506" s="212"/>
      <c r="DO506" s="212"/>
      <c r="DP506" s="212"/>
      <c r="DQ506" s="212"/>
      <c r="DR506" s="264">
        <f t="shared" si="2014"/>
        <v>96</v>
      </c>
      <c r="DS506" s="241">
        <f t="shared" si="2015"/>
        <v>19</v>
      </c>
      <c r="DT506" s="212">
        <f t="shared" si="2016"/>
        <v>13</v>
      </c>
      <c r="DU506" s="212">
        <f t="shared" si="2017"/>
        <v>14</v>
      </c>
      <c r="DV506" s="212">
        <f t="shared" si="2018"/>
        <v>14</v>
      </c>
      <c r="DW506" s="212">
        <f t="shared" si="2019"/>
        <v>14</v>
      </c>
      <c r="DX506" s="264">
        <f t="shared" si="2020"/>
        <v>8</v>
      </c>
      <c r="DY506" s="265">
        <f t="shared" si="2021"/>
        <v>14</v>
      </c>
      <c r="DZ506" s="212">
        <f t="shared" si="2022"/>
        <v>96</v>
      </c>
      <c r="EA506" s="212">
        <f t="shared" si="2023"/>
        <v>19</v>
      </c>
      <c r="EB506" s="212">
        <f t="shared" si="2024"/>
        <v>0</v>
      </c>
      <c r="EC506" s="212">
        <f t="shared" ref="EC506:ED506" si="3700">IF(ISEVEN($B506),DT506,0)</f>
        <v>13</v>
      </c>
      <c r="ED506" s="212">
        <f t="shared" si="3700"/>
        <v>14</v>
      </c>
      <c r="EE506" s="212">
        <f t="shared" ref="EE506:EF506" si="3701">IF(ISODD($B506),DU506,0)</f>
        <v>0</v>
      </c>
      <c r="EF506" s="212">
        <f t="shared" si="3701"/>
        <v>0</v>
      </c>
      <c r="EG506" s="212">
        <f t="shared" si="2027"/>
        <v>14</v>
      </c>
      <c r="EH506" s="212">
        <f t="shared" si="2028"/>
        <v>0</v>
      </c>
      <c r="EI506" s="212">
        <f t="shared" ref="EI506:EJ506" si="3702">IF(ISEVEN($B506),DW506,0)</f>
        <v>14</v>
      </c>
      <c r="EJ506" s="264">
        <f t="shared" si="3702"/>
        <v>8</v>
      </c>
      <c r="EK506" s="212">
        <f t="shared" ref="EK506:EL506" si="3703">IF(ISODD($B506),DX506,0)</f>
        <v>0</v>
      </c>
      <c r="EL506" s="212">
        <f t="shared" si="3703"/>
        <v>0</v>
      </c>
      <c r="EM506" s="212">
        <f t="shared" si="2031"/>
        <v>14</v>
      </c>
      <c r="EN506" s="212"/>
      <c r="EO506" s="212"/>
      <c r="EP506" s="241">
        <f t="shared" si="2032"/>
        <v>19</v>
      </c>
      <c r="EQ506" s="212">
        <f t="shared" si="2033"/>
        <v>16</v>
      </c>
      <c r="ER506" s="212">
        <f t="shared" si="2034"/>
        <v>16</v>
      </c>
      <c r="ES506" s="212">
        <f t="shared" si="2035"/>
        <v>16</v>
      </c>
      <c r="ET506" s="264">
        <f t="shared" si="2036"/>
        <v>14</v>
      </c>
      <c r="EU506" s="212">
        <f t="shared" si="2037"/>
        <v>15</v>
      </c>
      <c r="EV506" s="212"/>
      <c r="EW506" s="212">
        <f t="shared" si="2038"/>
        <v>96</v>
      </c>
      <c r="EX506" s="212">
        <f t="shared" si="2039"/>
        <v>19</v>
      </c>
      <c r="EY506" s="212">
        <f t="shared" si="2040"/>
        <v>0</v>
      </c>
      <c r="EZ506" s="212">
        <f t="shared" ref="EZ506:FA506" si="3704">IF(ISEVEN($B506),EQ506,0)</f>
        <v>16</v>
      </c>
      <c r="FA506" s="212">
        <f t="shared" si="3704"/>
        <v>16</v>
      </c>
      <c r="FB506" s="212">
        <f t="shared" ref="FB506:FC506" si="3705">IF(ISODD($B506),ER506,0)</f>
        <v>0</v>
      </c>
      <c r="FC506" s="212">
        <f t="shared" si="3705"/>
        <v>0</v>
      </c>
      <c r="FD506" s="212">
        <f t="shared" si="2043"/>
        <v>16</v>
      </c>
      <c r="FE506" s="212">
        <f t="shared" si="2044"/>
        <v>0</v>
      </c>
      <c r="FF506" s="264">
        <f t="shared" ref="FF506:FG506" si="3706">IF(ISEVEN($B506),ET506,0)</f>
        <v>14</v>
      </c>
      <c r="FG506" s="212">
        <f t="shared" si="3706"/>
        <v>15</v>
      </c>
      <c r="FH506" s="212">
        <f t="shared" si="2046"/>
        <v>0</v>
      </c>
      <c r="FI506" s="212">
        <v>0</v>
      </c>
      <c r="FJ506" s="212">
        <v>0</v>
      </c>
      <c r="FK506" s="212"/>
      <c r="FL506" s="212"/>
      <c r="FM506" s="262">
        <v>96</v>
      </c>
    </row>
    <row r="507" spans="1:169" ht="15.75" customHeight="1" x14ac:dyDescent="0.2">
      <c r="A507" s="247">
        <v>494</v>
      </c>
      <c r="B507" s="248">
        <v>213423243498</v>
      </c>
      <c r="C507" s="249" t="s">
        <v>569</v>
      </c>
      <c r="D507" s="250"/>
      <c r="E507" s="251" t="s">
        <v>570</v>
      </c>
      <c r="F507" s="252">
        <f t="shared" si="1913"/>
        <v>2</v>
      </c>
      <c r="G507" s="252">
        <f t="shared" si="1914"/>
        <v>2</v>
      </c>
      <c r="H507" s="252">
        <f t="shared" si="1915"/>
        <v>2</v>
      </c>
      <c r="I507" s="252">
        <f t="shared" si="1916"/>
        <v>2</v>
      </c>
      <c r="J507" s="252">
        <f t="shared" si="1917"/>
        <v>2</v>
      </c>
      <c r="K507" s="252">
        <f t="shared" si="1918"/>
        <v>2</v>
      </c>
      <c r="L507" s="252">
        <f t="shared" si="1919"/>
        <v>2</v>
      </c>
      <c r="M507" s="252">
        <f t="shared" si="1920"/>
        <v>2</v>
      </c>
      <c r="N507" s="252">
        <f t="shared" si="1921"/>
        <v>2</v>
      </c>
      <c r="O507" s="253">
        <f t="shared" si="1922"/>
        <v>1</v>
      </c>
      <c r="P507" s="252">
        <f t="shared" si="1923"/>
        <v>0</v>
      </c>
      <c r="Q507" s="252">
        <f t="shared" si="1924"/>
        <v>0</v>
      </c>
      <c r="R507" s="252">
        <f t="shared" si="1925"/>
        <v>0</v>
      </c>
      <c r="S507" s="254">
        <f t="shared" si="1926"/>
        <v>0</v>
      </c>
      <c r="T507" s="255">
        <f t="shared" si="1927"/>
        <v>4</v>
      </c>
      <c r="U507" s="252">
        <f t="shared" si="1928"/>
        <v>13</v>
      </c>
      <c r="V507" s="252">
        <f t="shared" si="1929"/>
        <v>0</v>
      </c>
      <c r="W507" s="252">
        <f t="shared" si="1930"/>
        <v>0</v>
      </c>
      <c r="X507" s="254">
        <f t="shared" si="1931"/>
        <v>0</v>
      </c>
      <c r="Y507" s="256">
        <f t="shared" si="1932"/>
        <v>3</v>
      </c>
      <c r="Z507" s="252">
        <f t="shared" si="1933"/>
        <v>14</v>
      </c>
      <c r="AA507" s="252">
        <f t="shared" si="1934"/>
        <v>0</v>
      </c>
      <c r="AB507" s="252">
        <f t="shared" si="1935"/>
        <v>0</v>
      </c>
      <c r="AC507" s="254">
        <f t="shared" si="1936"/>
        <v>0</v>
      </c>
      <c r="AD507" s="255">
        <f t="shared" si="1937"/>
        <v>3</v>
      </c>
      <c r="AE507" s="252">
        <f t="shared" si="1938"/>
        <v>0</v>
      </c>
      <c r="AF507" s="252">
        <f t="shared" si="1939"/>
        <v>0</v>
      </c>
      <c r="AG507" s="252">
        <f t="shared" si="1940"/>
        <v>0</v>
      </c>
      <c r="AH507" s="254">
        <f t="shared" si="1941"/>
        <v>0</v>
      </c>
      <c r="AI507" s="257">
        <f t="shared" si="1942"/>
        <v>4</v>
      </c>
      <c r="AJ507" s="252">
        <f t="shared" si="1943"/>
        <v>0</v>
      </c>
      <c r="AK507" s="252">
        <f t="shared" si="1944"/>
        <v>0</v>
      </c>
      <c r="AL507" s="252">
        <f t="shared" si="1945"/>
        <v>0</v>
      </c>
      <c r="AM507" s="254">
        <f t="shared" si="1946"/>
        <v>0</v>
      </c>
      <c r="AN507" s="257">
        <f t="shared" si="1947"/>
        <v>4</v>
      </c>
      <c r="AO507" s="252">
        <f t="shared" si="1948"/>
        <v>14</v>
      </c>
      <c r="AP507" s="252">
        <f t="shared" si="1949"/>
        <v>0</v>
      </c>
      <c r="AQ507" s="252">
        <f t="shared" si="1950"/>
        <v>0</v>
      </c>
      <c r="AR507" s="254">
        <f t="shared" si="1951"/>
        <v>0</v>
      </c>
      <c r="AS507" s="257">
        <f t="shared" si="1952"/>
        <v>3</v>
      </c>
      <c r="AT507" s="252">
        <f t="shared" si="1953"/>
        <v>0</v>
      </c>
      <c r="AU507" s="252">
        <f t="shared" si="1954"/>
        <v>0</v>
      </c>
      <c r="AV507" s="252">
        <f t="shared" si="1955"/>
        <v>0</v>
      </c>
      <c r="AW507" s="254">
        <f t="shared" si="1956"/>
        <v>0</v>
      </c>
      <c r="AX507" s="258">
        <f t="shared" si="1957"/>
        <v>4</v>
      </c>
      <c r="AY507" s="252">
        <f t="shared" si="1958"/>
        <v>14</v>
      </c>
      <c r="AZ507" s="252">
        <f t="shared" si="1959"/>
        <v>0</v>
      </c>
      <c r="BA507" s="252">
        <f t="shared" si="1960"/>
        <v>0</v>
      </c>
      <c r="BB507" s="254">
        <f t="shared" si="1961"/>
        <v>0</v>
      </c>
      <c r="BC507" s="257">
        <f t="shared" si="1962"/>
        <v>3</v>
      </c>
      <c r="BD507" s="259">
        <f t="shared" si="1963"/>
        <v>6</v>
      </c>
      <c r="BE507" s="252">
        <f t="shared" si="1964"/>
        <v>0</v>
      </c>
      <c r="BF507" s="252">
        <f t="shared" si="1965"/>
        <v>0</v>
      </c>
      <c r="BG507" s="254">
        <f t="shared" si="1966"/>
        <v>0</v>
      </c>
      <c r="BH507" s="257">
        <f t="shared" si="1967"/>
        <v>3</v>
      </c>
      <c r="BI507" s="252">
        <f t="shared" si="1968"/>
        <v>0</v>
      </c>
      <c r="BJ507" s="252">
        <f t="shared" si="1969"/>
        <v>0</v>
      </c>
      <c r="BK507" s="252">
        <f t="shared" si="1970"/>
        <v>0</v>
      </c>
      <c r="BL507" s="254">
        <f t="shared" si="1971"/>
        <v>0</v>
      </c>
      <c r="BM507" s="260">
        <f t="shared" si="1972"/>
        <v>4</v>
      </c>
      <c r="BN507" s="252">
        <f t="shared" si="1973"/>
        <v>0</v>
      </c>
      <c r="BO507" s="252">
        <f t="shared" si="1974"/>
        <v>0</v>
      </c>
      <c r="BP507" s="252">
        <f t="shared" si="1975"/>
        <v>0</v>
      </c>
      <c r="BQ507" s="254">
        <f t="shared" si="1976"/>
        <v>0</v>
      </c>
      <c r="BR507" s="261">
        <f t="shared" si="1977"/>
        <v>4</v>
      </c>
      <c r="BS507" s="252">
        <f t="shared" si="1978"/>
        <v>14</v>
      </c>
      <c r="BT507" s="252">
        <f t="shared" si="1979"/>
        <v>0</v>
      </c>
      <c r="BU507" s="252">
        <f t="shared" si="1980"/>
        <v>0</v>
      </c>
      <c r="BV507" s="254">
        <f t="shared" si="1981"/>
        <v>0</v>
      </c>
      <c r="BW507" s="261">
        <f t="shared" si="1982"/>
        <v>3</v>
      </c>
      <c r="BX507" s="262">
        <v>94</v>
      </c>
      <c r="BY507" s="262">
        <v>94</v>
      </c>
      <c r="BZ507" s="246" t="e">
        <f t="shared" si="1983"/>
        <v>#VALUE!</v>
      </c>
      <c r="CA507" s="246">
        <f t="shared" si="1984"/>
        <v>20</v>
      </c>
      <c r="CB507" s="246" t="e">
        <f t="shared" si="1985"/>
        <v>#VALUE!</v>
      </c>
      <c r="CC507" s="246" t="e">
        <f t="shared" si="1986"/>
        <v>#VALUE!</v>
      </c>
      <c r="CD507" s="246" t="e">
        <f t="shared" si="1987"/>
        <v>#VALUE!</v>
      </c>
      <c r="CE507" s="246" t="e">
        <f t="shared" si="1988"/>
        <v>#VALUE!</v>
      </c>
      <c r="CF507" s="246" t="e">
        <f t="shared" si="1989"/>
        <v>#VALUE!</v>
      </c>
      <c r="CG507" s="246" t="e">
        <f t="shared" si="1990"/>
        <v>#VALUE!</v>
      </c>
      <c r="CH507" s="246" t="e">
        <f t="shared" si="1991"/>
        <v>#VALUE!</v>
      </c>
      <c r="CI507" s="246" t="e">
        <f t="shared" si="1992"/>
        <v>#VALUE!</v>
      </c>
      <c r="CJ507" s="246" t="e">
        <f t="shared" si="1993"/>
        <v>#VALUE!</v>
      </c>
      <c r="CK507" s="246" t="e">
        <f t="shared" si="1994"/>
        <v>#VALUE!</v>
      </c>
      <c r="CL507" s="246" t="e">
        <f t="shared" si="1995"/>
        <v>#VALUE!</v>
      </c>
      <c r="CM507" s="246" t="e">
        <f t="shared" si="1996"/>
        <v>#VALUE!</v>
      </c>
      <c r="CN507" s="246" t="e">
        <f t="shared" si="1997"/>
        <v>#VALUE!</v>
      </c>
      <c r="CO507" s="263" t="str">
        <f t="shared" si="1998"/>
        <v>2023PEC AI 345</v>
      </c>
      <c r="CP507" s="246" t="e">
        <f t="shared" si="1999"/>
        <v>#VALUE!</v>
      </c>
      <c r="CQ507" s="211"/>
      <c r="CR507" s="246">
        <f t="shared" si="2000"/>
        <v>20</v>
      </c>
      <c r="CS507" s="246" t="e">
        <f t="shared" si="2001"/>
        <v>#VALUE!</v>
      </c>
      <c r="CT507" s="246" t="e">
        <f t="shared" si="2002"/>
        <v>#VALUE!</v>
      </c>
      <c r="CU507" s="246" t="e">
        <f t="shared" si="2003"/>
        <v>#VALUE!</v>
      </c>
      <c r="CV507" s="246" t="e">
        <f t="shared" si="2004"/>
        <v>#VALUE!</v>
      </c>
      <c r="CW507" s="246" t="e">
        <f t="shared" si="2005"/>
        <v>#VALUE!</v>
      </c>
      <c r="CX507" s="246" t="e">
        <f t="shared" si="2006"/>
        <v>#VALUE!</v>
      </c>
      <c r="CY507" s="246" t="e">
        <f t="shared" si="2007"/>
        <v>#VALUE!</v>
      </c>
      <c r="CZ507" s="246" t="e">
        <f t="shared" si="2008"/>
        <v>#VALUE!</v>
      </c>
      <c r="DA507" s="246" t="e">
        <f t="shared" si="2009"/>
        <v>#VALUE!</v>
      </c>
      <c r="DB507" s="246" t="e">
        <f t="shared" si="2010"/>
        <v>#VALUE!</v>
      </c>
      <c r="DC507" s="246" t="e">
        <f t="shared" si="2011"/>
        <v>#VALUE!</v>
      </c>
      <c r="DD507" s="246" t="e">
        <f t="shared" si="2012"/>
        <v>#VALUE!</v>
      </c>
      <c r="DE507" s="212"/>
      <c r="DF507" s="212" t="e">
        <f t="shared" si="2013"/>
        <v>#VALUE!</v>
      </c>
      <c r="DG507" s="212"/>
      <c r="DH507" s="212"/>
      <c r="DI507" s="212"/>
      <c r="DJ507" s="212"/>
      <c r="DK507" s="212"/>
      <c r="DL507" s="212"/>
      <c r="DM507" s="212"/>
      <c r="DN507" s="212"/>
      <c r="DO507" s="212"/>
      <c r="DP507" s="212"/>
      <c r="DQ507" s="212"/>
      <c r="DR507" s="264">
        <f t="shared" si="2014"/>
        <v>94</v>
      </c>
      <c r="DS507" s="241">
        <f t="shared" si="2015"/>
        <v>19</v>
      </c>
      <c r="DT507" s="212">
        <f t="shared" si="2016"/>
        <v>13</v>
      </c>
      <c r="DU507" s="212">
        <f t="shared" si="2017"/>
        <v>14</v>
      </c>
      <c r="DV507" s="212">
        <f t="shared" si="2018"/>
        <v>14</v>
      </c>
      <c r="DW507" s="212">
        <f t="shared" si="2019"/>
        <v>14</v>
      </c>
      <c r="DX507" s="264">
        <f t="shared" si="2020"/>
        <v>6</v>
      </c>
      <c r="DY507" s="265">
        <f t="shared" si="2021"/>
        <v>14</v>
      </c>
      <c r="DZ507" s="212">
        <f t="shared" si="2022"/>
        <v>94</v>
      </c>
      <c r="EA507" s="212">
        <f t="shared" si="2023"/>
        <v>19</v>
      </c>
      <c r="EB507" s="212">
        <f t="shared" si="2024"/>
        <v>0</v>
      </c>
      <c r="EC507" s="212">
        <f t="shared" ref="EC507:ED507" si="3707">IF(ISEVEN($B507),DT507,0)</f>
        <v>13</v>
      </c>
      <c r="ED507" s="212">
        <f t="shared" si="3707"/>
        <v>14</v>
      </c>
      <c r="EE507" s="212">
        <f t="shared" ref="EE507:EF507" si="3708">IF(ISODD($B507),DU507,0)</f>
        <v>0</v>
      </c>
      <c r="EF507" s="212">
        <f t="shared" si="3708"/>
        <v>0</v>
      </c>
      <c r="EG507" s="212">
        <f t="shared" si="2027"/>
        <v>14</v>
      </c>
      <c r="EH507" s="212">
        <f t="shared" si="2028"/>
        <v>0</v>
      </c>
      <c r="EI507" s="212">
        <f t="shared" ref="EI507:EJ507" si="3709">IF(ISEVEN($B507),DW507,0)</f>
        <v>14</v>
      </c>
      <c r="EJ507" s="264">
        <f t="shared" si="3709"/>
        <v>6</v>
      </c>
      <c r="EK507" s="212">
        <f t="shared" ref="EK507:EL507" si="3710">IF(ISODD($B507),DX507,0)</f>
        <v>0</v>
      </c>
      <c r="EL507" s="212">
        <f t="shared" si="3710"/>
        <v>0</v>
      </c>
      <c r="EM507" s="212">
        <f t="shared" si="2031"/>
        <v>14</v>
      </c>
      <c r="EN507" s="212"/>
      <c r="EO507" s="212"/>
      <c r="EP507" s="241">
        <f t="shared" si="2032"/>
        <v>19</v>
      </c>
      <c r="EQ507" s="212">
        <f t="shared" si="2033"/>
        <v>16</v>
      </c>
      <c r="ER507" s="212">
        <f t="shared" si="2034"/>
        <v>16</v>
      </c>
      <c r="ES507" s="212">
        <f t="shared" si="2035"/>
        <v>16</v>
      </c>
      <c r="ET507" s="264">
        <f t="shared" si="2036"/>
        <v>12</v>
      </c>
      <c r="EU507" s="212">
        <f t="shared" si="2037"/>
        <v>15</v>
      </c>
      <c r="EV507" s="212"/>
      <c r="EW507" s="212">
        <f t="shared" si="2038"/>
        <v>94</v>
      </c>
      <c r="EX507" s="212">
        <f t="shared" si="2039"/>
        <v>19</v>
      </c>
      <c r="EY507" s="212">
        <f t="shared" si="2040"/>
        <v>0</v>
      </c>
      <c r="EZ507" s="212">
        <f t="shared" ref="EZ507:FA507" si="3711">IF(ISEVEN($B507),EQ507,0)</f>
        <v>16</v>
      </c>
      <c r="FA507" s="212">
        <f t="shared" si="3711"/>
        <v>16</v>
      </c>
      <c r="FB507" s="212">
        <f t="shared" ref="FB507:FC507" si="3712">IF(ISODD($B507),ER507,0)</f>
        <v>0</v>
      </c>
      <c r="FC507" s="212">
        <f t="shared" si="3712"/>
        <v>0</v>
      </c>
      <c r="FD507" s="212">
        <f t="shared" si="2043"/>
        <v>16</v>
      </c>
      <c r="FE507" s="212">
        <f t="shared" si="2044"/>
        <v>0</v>
      </c>
      <c r="FF507" s="264">
        <f t="shared" ref="FF507:FG507" si="3713">IF(ISEVEN($B507),ET507,0)</f>
        <v>12</v>
      </c>
      <c r="FG507" s="212">
        <f t="shared" si="3713"/>
        <v>15</v>
      </c>
      <c r="FH507" s="212">
        <f t="shared" si="2046"/>
        <v>0</v>
      </c>
      <c r="FI507" s="212">
        <v>0</v>
      </c>
      <c r="FJ507" s="212">
        <v>0</v>
      </c>
      <c r="FK507" s="212"/>
      <c r="FL507" s="212"/>
      <c r="FM507" s="262">
        <v>94</v>
      </c>
    </row>
    <row r="508" spans="1:169" ht="15.75" customHeight="1" x14ac:dyDescent="0.2">
      <c r="A508" s="268">
        <v>495</v>
      </c>
      <c r="B508" s="248">
        <v>213423243498</v>
      </c>
      <c r="C508" s="249" t="s">
        <v>571</v>
      </c>
      <c r="D508" s="250"/>
      <c r="E508" s="251" t="s">
        <v>572</v>
      </c>
      <c r="F508" s="252">
        <f t="shared" si="1913"/>
        <v>2</v>
      </c>
      <c r="G508" s="252">
        <f t="shared" si="1914"/>
        <v>2</v>
      </c>
      <c r="H508" s="252">
        <f t="shared" si="1915"/>
        <v>2</v>
      </c>
      <c r="I508" s="252">
        <f t="shared" si="1916"/>
        <v>2</v>
      </c>
      <c r="J508" s="252">
        <f t="shared" si="1917"/>
        <v>2</v>
      </c>
      <c r="K508" s="252">
        <f t="shared" si="1918"/>
        <v>2</v>
      </c>
      <c r="L508" s="252">
        <f t="shared" si="1919"/>
        <v>1</v>
      </c>
      <c r="M508" s="252">
        <f t="shared" si="1920"/>
        <v>0</v>
      </c>
      <c r="N508" s="252">
        <f t="shared" si="1921"/>
        <v>0</v>
      </c>
      <c r="O508" s="253">
        <f t="shared" si="1922"/>
        <v>0</v>
      </c>
      <c r="P508" s="252">
        <f t="shared" si="1923"/>
        <v>0</v>
      </c>
      <c r="Q508" s="252">
        <f t="shared" si="1924"/>
        <v>0</v>
      </c>
      <c r="R508" s="252">
        <f t="shared" si="1925"/>
        <v>0</v>
      </c>
      <c r="S508" s="254">
        <f t="shared" si="1926"/>
        <v>0</v>
      </c>
      <c r="T508" s="255">
        <f t="shared" si="1927"/>
        <v>4</v>
      </c>
      <c r="U508" s="252">
        <f t="shared" si="1928"/>
        <v>9</v>
      </c>
      <c r="V508" s="252">
        <f t="shared" si="1929"/>
        <v>0</v>
      </c>
      <c r="W508" s="252">
        <f t="shared" si="1930"/>
        <v>0</v>
      </c>
      <c r="X508" s="254">
        <f t="shared" si="1931"/>
        <v>0</v>
      </c>
      <c r="Y508" s="256">
        <f t="shared" si="1932"/>
        <v>3</v>
      </c>
      <c r="Z508" s="252">
        <f t="shared" si="1933"/>
        <v>10</v>
      </c>
      <c r="AA508" s="252">
        <f t="shared" si="1934"/>
        <v>0</v>
      </c>
      <c r="AB508" s="252">
        <f t="shared" si="1935"/>
        <v>0</v>
      </c>
      <c r="AC508" s="254">
        <f t="shared" si="1936"/>
        <v>0</v>
      </c>
      <c r="AD508" s="255">
        <f t="shared" si="1937"/>
        <v>3</v>
      </c>
      <c r="AE508" s="252">
        <f t="shared" si="1938"/>
        <v>0</v>
      </c>
      <c r="AF508" s="252">
        <f t="shared" si="1939"/>
        <v>0</v>
      </c>
      <c r="AG508" s="252">
        <f t="shared" si="1940"/>
        <v>0</v>
      </c>
      <c r="AH508" s="254">
        <f t="shared" si="1941"/>
        <v>0</v>
      </c>
      <c r="AI508" s="257">
        <f t="shared" si="1942"/>
        <v>4</v>
      </c>
      <c r="AJ508" s="252">
        <f t="shared" si="1943"/>
        <v>0</v>
      </c>
      <c r="AK508" s="252">
        <f t="shared" si="1944"/>
        <v>0</v>
      </c>
      <c r="AL508" s="252">
        <f t="shared" si="1945"/>
        <v>0</v>
      </c>
      <c r="AM508" s="254">
        <f t="shared" si="1946"/>
        <v>0</v>
      </c>
      <c r="AN508" s="257">
        <f t="shared" si="1947"/>
        <v>4</v>
      </c>
      <c r="AO508" s="252">
        <f t="shared" si="1948"/>
        <v>10</v>
      </c>
      <c r="AP508" s="252">
        <f t="shared" si="1949"/>
        <v>0</v>
      </c>
      <c r="AQ508" s="252">
        <f t="shared" si="1950"/>
        <v>0</v>
      </c>
      <c r="AR508" s="254">
        <f t="shared" si="1951"/>
        <v>0</v>
      </c>
      <c r="AS508" s="257">
        <f t="shared" si="1952"/>
        <v>3</v>
      </c>
      <c r="AT508" s="252">
        <f t="shared" si="1953"/>
        <v>0</v>
      </c>
      <c r="AU508" s="252">
        <f t="shared" si="1954"/>
        <v>0</v>
      </c>
      <c r="AV508" s="252">
        <f t="shared" si="1955"/>
        <v>0</v>
      </c>
      <c r="AW508" s="254">
        <f t="shared" si="1956"/>
        <v>0</v>
      </c>
      <c r="AX508" s="258">
        <f t="shared" si="1957"/>
        <v>4</v>
      </c>
      <c r="AY508" s="252">
        <f t="shared" si="1958"/>
        <v>10</v>
      </c>
      <c r="AZ508" s="252">
        <f t="shared" si="1959"/>
        <v>0</v>
      </c>
      <c r="BA508" s="252">
        <f t="shared" si="1960"/>
        <v>0</v>
      </c>
      <c r="BB508" s="254">
        <f t="shared" si="1961"/>
        <v>0</v>
      </c>
      <c r="BC508" s="257">
        <f t="shared" si="1962"/>
        <v>3</v>
      </c>
      <c r="BD508" s="259">
        <f t="shared" si="1963"/>
        <v>3</v>
      </c>
      <c r="BE508" s="252">
        <f t="shared" si="1964"/>
        <v>0</v>
      </c>
      <c r="BF508" s="252">
        <f t="shared" si="1965"/>
        <v>0</v>
      </c>
      <c r="BG508" s="254">
        <f t="shared" si="1966"/>
        <v>0</v>
      </c>
      <c r="BH508" s="257">
        <f t="shared" si="1967"/>
        <v>3</v>
      </c>
      <c r="BI508" s="252">
        <f t="shared" si="1968"/>
        <v>0</v>
      </c>
      <c r="BJ508" s="252">
        <f t="shared" si="1969"/>
        <v>0</v>
      </c>
      <c r="BK508" s="252">
        <f t="shared" si="1970"/>
        <v>0</v>
      </c>
      <c r="BL508" s="254">
        <f t="shared" si="1971"/>
        <v>0</v>
      </c>
      <c r="BM508" s="260">
        <f t="shared" si="1972"/>
        <v>4</v>
      </c>
      <c r="BN508" s="252">
        <f t="shared" si="1973"/>
        <v>0</v>
      </c>
      <c r="BO508" s="252">
        <f t="shared" si="1974"/>
        <v>0</v>
      </c>
      <c r="BP508" s="252">
        <f t="shared" si="1975"/>
        <v>0</v>
      </c>
      <c r="BQ508" s="254">
        <f t="shared" si="1976"/>
        <v>0</v>
      </c>
      <c r="BR508" s="261">
        <f t="shared" si="1977"/>
        <v>4</v>
      </c>
      <c r="BS508" s="252">
        <f t="shared" si="1978"/>
        <v>10</v>
      </c>
      <c r="BT508" s="252">
        <f t="shared" si="1979"/>
        <v>0</v>
      </c>
      <c r="BU508" s="252">
        <f t="shared" si="1980"/>
        <v>0</v>
      </c>
      <c r="BV508" s="254">
        <f t="shared" si="1981"/>
        <v>0</v>
      </c>
      <c r="BW508" s="261">
        <f t="shared" si="1982"/>
        <v>3</v>
      </c>
      <c r="BX508" s="262">
        <v>65</v>
      </c>
      <c r="BY508" s="262">
        <v>65</v>
      </c>
      <c r="BZ508" s="246" t="e">
        <f t="shared" si="1983"/>
        <v>#VALUE!</v>
      </c>
      <c r="CA508" s="246">
        <f t="shared" si="1984"/>
        <v>20</v>
      </c>
      <c r="CB508" s="246" t="e">
        <f t="shared" si="1985"/>
        <v>#VALUE!</v>
      </c>
      <c r="CC508" s="246" t="e">
        <f t="shared" si="1986"/>
        <v>#VALUE!</v>
      </c>
      <c r="CD508" s="246" t="e">
        <f t="shared" si="1987"/>
        <v>#VALUE!</v>
      </c>
      <c r="CE508" s="246" t="e">
        <f t="shared" si="1988"/>
        <v>#VALUE!</v>
      </c>
      <c r="CF508" s="246" t="e">
        <f t="shared" si="1989"/>
        <v>#VALUE!</v>
      </c>
      <c r="CG508" s="246" t="e">
        <f t="shared" si="1990"/>
        <v>#VALUE!</v>
      </c>
      <c r="CH508" s="246" t="e">
        <f t="shared" si="1991"/>
        <v>#VALUE!</v>
      </c>
      <c r="CI508" s="246" t="e">
        <f t="shared" si="1992"/>
        <v>#VALUE!</v>
      </c>
      <c r="CJ508" s="246" t="e">
        <f t="shared" si="1993"/>
        <v>#VALUE!</v>
      </c>
      <c r="CK508" s="246" t="e">
        <f t="shared" si="1994"/>
        <v>#VALUE!</v>
      </c>
      <c r="CL508" s="246" t="e">
        <f t="shared" si="1995"/>
        <v>#VALUE!</v>
      </c>
      <c r="CM508" s="246" t="e">
        <f t="shared" si="1996"/>
        <v>#VALUE!</v>
      </c>
      <c r="CN508" s="246" t="e">
        <f t="shared" si="1997"/>
        <v>#VALUE!</v>
      </c>
      <c r="CO508" s="263" t="str">
        <f t="shared" si="1998"/>
        <v>2023PEC AI 346</v>
      </c>
      <c r="CP508" s="246" t="e">
        <f t="shared" si="1999"/>
        <v>#VALUE!</v>
      </c>
      <c r="CQ508" s="211"/>
      <c r="CR508" s="246">
        <f t="shared" si="2000"/>
        <v>20</v>
      </c>
      <c r="CS508" s="246" t="e">
        <f t="shared" si="2001"/>
        <v>#VALUE!</v>
      </c>
      <c r="CT508" s="246" t="e">
        <f t="shared" si="2002"/>
        <v>#VALUE!</v>
      </c>
      <c r="CU508" s="246" t="e">
        <f t="shared" si="2003"/>
        <v>#VALUE!</v>
      </c>
      <c r="CV508" s="246" t="e">
        <f t="shared" si="2004"/>
        <v>#VALUE!</v>
      </c>
      <c r="CW508" s="246" t="e">
        <f t="shared" si="2005"/>
        <v>#VALUE!</v>
      </c>
      <c r="CX508" s="246" t="e">
        <f t="shared" si="2006"/>
        <v>#VALUE!</v>
      </c>
      <c r="CY508" s="246" t="e">
        <f t="shared" si="2007"/>
        <v>#VALUE!</v>
      </c>
      <c r="CZ508" s="246" t="e">
        <f t="shared" si="2008"/>
        <v>#VALUE!</v>
      </c>
      <c r="DA508" s="246" t="e">
        <f t="shared" si="2009"/>
        <v>#VALUE!</v>
      </c>
      <c r="DB508" s="246" t="e">
        <f t="shared" si="2010"/>
        <v>#VALUE!</v>
      </c>
      <c r="DC508" s="246" t="e">
        <f t="shared" si="2011"/>
        <v>#VALUE!</v>
      </c>
      <c r="DD508" s="246" t="e">
        <f t="shared" si="2012"/>
        <v>#VALUE!</v>
      </c>
      <c r="DE508" s="212"/>
      <c r="DF508" s="212" t="e">
        <f t="shared" si="2013"/>
        <v>#VALUE!</v>
      </c>
      <c r="DG508" s="212"/>
      <c r="DH508" s="212"/>
      <c r="DI508" s="212"/>
      <c r="DJ508" s="212"/>
      <c r="DK508" s="212"/>
      <c r="DL508" s="212"/>
      <c r="DM508" s="212"/>
      <c r="DN508" s="212"/>
      <c r="DO508" s="212"/>
      <c r="DP508" s="212"/>
      <c r="DQ508" s="212"/>
      <c r="DR508" s="264">
        <f t="shared" si="2014"/>
        <v>65</v>
      </c>
      <c r="DS508" s="241">
        <f t="shared" si="2015"/>
        <v>13</v>
      </c>
      <c r="DT508" s="212">
        <f t="shared" si="2016"/>
        <v>9</v>
      </c>
      <c r="DU508" s="212">
        <f t="shared" si="2017"/>
        <v>10</v>
      </c>
      <c r="DV508" s="212">
        <f t="shared" si="2018"/>
        <v>10</v>
      </c>
      <c r="DW508" s="212">
        <f t="shared" si="2019"/>
        <v>10</v>
      </c>
      <c r="DX508" s="264">
        <f t="shared" si="2020"/>
        <v>3</v>
      </c>
      <c r="DY508" s="265">
        <f t="shared" si="2021"/>
        <v>10</v>
      </c>
      <c r="DZ508" s="212">
        <f t="shared" si="2022"/>
        <v>65</v>
      </c>
      <c r="EA508" s="212">
        <f t="shared" si="2023"/>
        <v>13</v>
      </c>
      <c r="EB508" s="212">
        <f t="shared" si="2024"/>
        <v>0</v>
      </c>
      <c r="EC508" s="212">
        <f t="shared" ref="EC508:ED508" si="3714">IF(ISEVEN($B508),DT508,0)</f>
        <v>9</v>
      </c>
      <c r="ED508" s="212">
        <f t="shared" si="3714"/>
        <v>10</v>
      </c>
      <c r="EE508" s="212">
        <f t="shared" ref="EE508:EF508" si="3715">IF(ISODD($B508),DU508,0)</f>
        <v>0</v>
      </c>
      <c r="EF508" s="212">
        <f t="shared" si="3715"/>
        <v>0</v>
      </c>
      <c r="EG508" s="212">
        <f t="shared" si="2027"/>
        <v>10</v>
      </c>
      <c r="EH508" s="212">
        <f t="shared" si="2028"/>
        <v>0</v>
      </c>
      <c r="EI508" s="212">
        <f t="shared" ref="EI508:EJ508" si="3716">IF(ISEVEN($B508),DW508,0)</f>
        <v>10</v>
      </c>
      <c r="EJ508" s="264">
        <f t="shared" si="3716"/>
        <v>3</v>
      </c>
      <c r="EK508" s="212">
        <f t="shared" ref="EK508:EL508" si="3717">IF(ISODD($B508),DX508,0)</f>
        <v>0</v>
      </c>
      <c r="EL508" s="212">
        <f t="shared" si="3717"/>
        <v>0</v>
      </c>
      <c r="EM508" s="212">
        <f t="shared" si="2031"/>
        <v>10</v>
      </c>
      <c r="EN508" s="212"/>
      <c r="EO508" s="212"/>
      <c r="EP508" s="241">
        <f t="shared" si="2032"/>
        <v>13</v>
      </c>
      <c r="EQ508" s="212">
        <f t="shared" si="2033"/>
        <v>11</v>
      </c>
      <c r="ER508" s="212">
        <f t="shared" si="2034"/>
        <v>12</v>
      </c>
      <c r="ES508" s="212">
        <f t="shared" si="2035"/>
        <v>12</v>
      </c>
      <c r="ET508" s="264">
        <f t="shared" si="2036"/>
        <v>7</v>
      </c>
      <c r="EU508" s="212">
        <f t="shared" si="2037"/>
        <v>10</v>
      </c>
      <c r="EV508" s="212"/>
      <c r="EW508" s="212">
        <f t="shared" si="2038"/>
        <v>65</v>
      </c>
      <c r="EX508" s="212">
        <f t="shared" si="2039"/>
        <v>13</v>
      </c>
      <c r="EY508" s="212">
        <f t="shared" si="2040"/>
        <v>0</v>
      </c>
      <c r="EZ508" s="212">
        <f t="shared" ref="EZ508:FA508" si="3718">IF(ISEVEN($B508),EQ508,0)</f>
        <v>11</v>
      </c>
      <c r="FA508" s="212">
        <f t="shared" si="3718"/>
        <v>12</v>
      </c>
      <c r="FB508" s="212">
        <f t="shared" ref="FB508:FC508" si="3719">IF(ISODD($B508),ER508,0)</f>
        <v>0</v>
      </c>
      <c r="FC508" s="212">
        <f t="shared" si="3719"/>
        <v>0</v>
      </c>
      <c r="FD508" s="212">
        <f t="shared" si="2043"/>
        <v>12</v>
      </c>
      <c r="FE508" s="212">
        <f t="shared" si="2044"/>
        <v>0</v>
      </c>
      <c r="FF508" s="264">
        <f t="shared" ref="FF508:FG508" si="3720">IF(ISEVEN($B508),ET508,0)</f>
        <v>7</v>
      </c>
      <c r="FG508" s="212">
        <f t="shared" si="3720"/>
        <v>10</v>
      </c>
      <c r="FH508" s="212">
        <f t="shared" si="2046"/>
        <v>0</v>
      </c>
      <c r="FI508" s="212">
        <v>0</v>
      </c>
      <c r="FJ508" s="212">
        <v>0</v>
      </c>
      <c r="FK508" s="212"/>
      <c r="FL508" s="212"/>
      <c r="FM508" s="262">
        <v>65</v>
      </c>
    </row>
    <row r="509" spans="1:169" ht="15.75" customHeight="1" x14ac:dyDescent="0.2">
      <c r="A509" s="247">
        <v>496</v>
      </c>
      <c r="B509" s="248">
        <v>213423243499</v>
      </c>
      <c r="C509" s="249" t="s">
        <v>575</v>
      </c>
      <c r="D509" s="250"/>
      <c r="E509" s="251" t="s">
        <v>574</v>
      </c>
      <c r="F509" s="252">
        <f t="shared" si="1913"/>
        <v>2</v>
      </c>
      <c r="G509" s="252">
        <f t="shared" si="1914"/>
        <v>2</v>
      </c>
      <c r="H509" s="252">
        <f t="shared" si="1915"/>
        <v>2</v>
      </c>
      <c r="I509" s="252">
        <f t="shared" si="1916"/>
        <v>2</v>
      </c>
      <c r="J509" s="252">
        <f t="shared" si="1917"/>
        <v>2</v>
      </c>
      <c r="K509" s="252">
        <f t="shared" si="1918"/>
        <v>2</v>
      </c>
      <c r="L509" s="252">
        <f t="shared" si="1919"/>
        <v>2</v>
      </c>
      <c r="M509" s="252">
        <f t="shared" si="1920"/>
        <v>2</v>
      </c>
      <c r="N509" s="252">
        <f t="shared" si="1921"/>
        <v>2</v>
      </c>
      <c r="O509" s="253">
        <f t="shared" si="1922"/>
        <v>0</v>
      </c>
      <c r="P509" s="252">
        <f t="shared" si="1923"/>
        <v>13</v>
      </c>
      <c r="Q509" s="252">
        <f t="shared" si="1924"/>
        <v>0</v>
      </c>
      <c r="R509" s="252">
        <f t="shared" si="1925"/>
        <v>0</v>
      </c>
      <c r="S509" s="254">
        <f t="shared" si="1926"/>
        <v>0</v>
      </c>
      <c r="T509" s="255">
        <f t="shared" si="1927"/>
        <v>3</v>
      </c>
      <c r="U509" s="252">
        <f t="shared" si="1928"/>
        <v>0</v>
      </c>
      <c r="V509" s="252">
        <f t="shared" si="1929"/>
        <v>0</v>
      </c>
      <c r="W509" s="252">
        <f t="shared" si="1930"/>
        <v>0</v>
      </c>
      <c r="X509" s="254">
        <f t="shared" si="1931"/>
        <v>0</v>
      </c>
      <c r="Y509" s="256">
        <f t="shared" si="1932"/>
        <v>4</v>
      </c>
      <c r="Z509" s="252">
        <f t="shared" si="1933"/>
        <v>0</v>
      </c>
      <c r="AA509" s="252">
        <f t="shared" si="1934"/>
        <v>0</v>
      </c>
      <c r="AB509" s="252">
        <f t="shared" si="1935"/>
        <v>0</v>
      </c>
      <c r="AC509" s="254">
        <f t="shared" si="1936"/>
        <v>0</v>
      </c>
      <c r="AD509" s="255">
        <f t="shared" si="1937"/>
        <v>4</v>
      </c>
      <c r="AE509" s="252">
        <f t="shared" si="1938"/>
        <v>13</v>
      </c>
      <c r="AF509" s="252">
        <f t="shared" si="1939"/>
        <v>0</v>
      </c>
      <c r="AG509" s="252">
        <f t="shared" si="1940"/>
        <v>0</v>
      </c>
      <c r="AH509" s="254">
        <f t="shared" si="1941"/>
        <v>0</v>
      </c>
      <c r="AI509" s="257">
        <f t="shared" si="1942"/>
        <v>3</v>
      </c>
      <c r="AJ509" s="252">
        <f t="shared" si="1943"/>
        <v>11</v>
      </c>
      <c r="AK509" s="252">
        <f t="shared" si="1944"/>
        <v>0</v>
      </c>
      <c r="AL509" s="252">
        <f t="shared" si="1945"/>
        <v>0</v>
      </c>
      <c r="AM509" s="254">
        <f t="shared" si="1946"/>
        <v>0</v>
      </c>
      <c r="AN509" s="257">
        <f t="shared" si="1947"/>
        <v>3</v>
      </c>
      <c r="AO509" s="252">
        <f t="shared" si="1948"/>
        <v>0</v>
      </c>
      <c r="AP509" s="252">
        <f t="shared" si="1949"/>
        <v>0</v>
      </c>
      <c r="AQ509" s="252">
        <f t="shared" si="1950"/>
        <v>0</v>
      </c>
      <c r="AR509" s="254">
        <f t="shared" si="1951"/>
        <v>0</v>
      </c>
      <c r="AS509" s="257">
        <f t="shared" si="1952"/>
        <v>4</v>
      </c>
      <c r="AT509" s="252">
        <f t="shared" si="1953"/>
        <v>13</v>
      </c>
      <c r="AU509" s="252">
        <f t="shared" si="1954"/>
        <v>0</v>
      </c>
      <c r="AV509" s="252">
        <f t="shared" si="1955"/>
        <v>0</v>
      </c>
      <c r="AW509" s="254">
        <f t="shared" si="1956"/>
        <v>0</v>
      </c>
      <c r="AX509" s="258">
        <f t="shared" si="1957"/>
        <v>3</v>
      </c>
      <c r="AY509" s="252">
        <f t="shared" si="1958"/>
        <v>0</v>
      </c>
      <c r="AZ509" s="252">
        <f t="shared" si="1959"/>
        <v>0</v>
      </c>
      <c r="BA509" s="252">
        <f t="shared" si="1960"/>
        <v>0</v>
      </c>
      <c r="BB509" s="254">
        <f t="shared" si="1961"/>
        <v>0</v>
      </c>
      <c r="BC509" s="257">
        <f t="shared" si="1962"/>
        <v>4</v>
      </c>
      <c r="BD509" s="252">
        <f t="shared" si="1963"/>
        <v>0</v>
      </c>
      <c r="BE509" s="252">
        <f t="shared" si="1964"/>
        <v>0</v>
      </c>
      <c r="BF509" s="252">
        <f t="shared" si="1965"/>
        <v>0</v>
      </c>
      <c r="BG509" s="254">
        <f t="shared" si="1966"/>
        <v>0</v>
      </c>
      <c r="BH509" s="257">
        <f t="shared" si="1967"/>
        <v>4</v>
      </c>
      <c r="BI509" s="259">
        <f t="shared" si="1968"/>
        <v>7</v>
      </c>
      <c r="BJ509" s="252">
        <f t="shared" si="1969"/>
        <v>0</v>
      </c>
      <c r="BK509" s="252">
        <f t="shared" si="1970"/>
        <v>0</v>
      </c>
      <c r="BL509" s="254">
        <f t="shared" si="1971"/>
        <v>0</v>
      </c>
      <c r="BM509" s="260">
        <f t="shared" si="1972"/>
        <v>3</v>
      </c>
      <c r="BN509" s="252">
        <f t="shared" si="1973"/>
        <v>13</v>
      </c>
      <c r="BO509" s="252">
        <f t="shared" si="1974"/>
        <v>0</v>
      </c>
      <c r="BP509" s="252">
        <f t="shared" si="1975"/>
        <v>0</v>
      </c>
      <c r="BQ509" s="254">
        <f t="shared" si="1976"/>
        <v>0</v>
      </c>
      <c r="BR509" s="261">
        <f t="shared" si="1977"/>
        <v>3</v>
      </c>
      <c r="BS509" s="252">
        <f t="shared" si="1978"/>
        <v>0</v>
      </c>
      <c r="BT509" s="252">
        <f t="shared" si="1979"/>
        <v>0</v>
      </c>
      <c r="BU509" s="252">
        <f t="shared" si="1980"/>
        <v>0</v>
      </c>
      <c r="BV509" s="254">
        <f t="shared" si="1981"/>
        <v>0</v>
      </c>
      <c r="BW509" s="261">
        <f t="shared" si="1982"/>
        <v>4</v>
      </c>
      <c r="BX509" s="262">
        <v>88</v>
      </c>
      <c r="BY509" s="262">
        <v>88</v>
      </c>
      <c r="BZ509" s="246" t="e">
        <f t="shared" si="1983"/>
        <v>#VALUE!</v>
      </c>
      <c r="CA509" s="246">
        <f t="shared" si="1984"/>
        <v>20</v>
      </c>
      <c r="CB509" s="246" t="e">
        <f t="shared" si="1985"/>
        <v>#VALUE!</v>
      </c>
      <c r="CC509" s="246" t="e">
        <f t="shared" si="1986"/>
        <v>#VALUE!</v>
      </c>
      <c r="CD509" s="246" t="e">
        <f t="shared" si="1987"/>
        <v>#VALUE!</v>
      </c>
      <c r="CE509" s="246" t="e">
        <f t="shared" si="1988"/>
        <v>#VALUE!</v>
      </c>
      <c r="CF509" s="246" t="e">
        <f t="shared" si="1989"/>
        <v>#VALUE!</v>
      </c>
      <c r="CG509" s="246" t="e">
        <f t="shared" si="1990"/>
        <v>#VALUE!</v>
      </c>
      <c r="CH509" s="246" t="e">
        <f t="shared" si="1991"/>
        <v>#VALUE!</v>
      </c>
      <c r="CI509" s="246" t="e">
        <f t="shared" si="1992"/>
        <v>#VALUE!</v>
      </c>
      <c r="CJ509" s="246" t="e">
        <f t="shared" si="1993"/>
        <v>#VALUE!</v>
      </c>
      <c r="CK509" s="246" t="e">
        <f t="shared" si="1994"/>
        <v>#VALUE!</v>
      </c>
      <c r="CL509" s="246" t="e">
        <f t="shared" si="1995"/>
        <v>#VALUE!</v>
      </c>
      <c r="CM509" s="246" t="e">
        <f t="shared" si="1996"/>
        <v>#VALUE!</v>
      </c>
      <c r="CN509" s="246" t="e">
        <f t="shared" si="1997"/>
        <v>#VALUE!</v>
      </c>
      <c r="CO509" s="263" t="str">
        <f t="shared" si="1998"/>
        <v>2023PEC AI 348</v>
      </c>
      <c r="CP509" s="246" t="e">
        <f t="shared" si="1999"/>
        <v>#VALUE!</v>
      </c>
      <c r="CQ509" s="211"/>
      <c r="CR509" s="246">
        <f t="shared" si="2000"/>
        <v>20</v>
      </c>
      <c r="CS509" s="246" t="e">
        <f t="shared" si="2001"/>
        <v>#VALUE!</v>
      </c>
      <c r="CT509" s="246" t="e">
        <f t="shared" si="2002"/>
        <v>#VALUE!</v>
      </c>
      <c r="CU509" s="246" t="e">
        <f t="shared" si="2003"/>
        <v>#VALUE!</v>
      </c>
      <c r="CV509" s="246" t="e">
        <f t="shared" si="2004"/>
        <v>#VALUE!</v>
      </c>
      <c r="CW509" s="246" t="e">
        <f t="shared" si="2005"/>
        <v>#VALUE!</v>
      </c>
      <c r="CX509" s="246" t="e">
        <f t="shared" si="2006"/>
        <v>#VALUE!</v>
      </c>
      <c r="CY509" s="246" t="e">
        <f t="shared" si="2007"/>
        <v>#VALUE!</v>
      </c>
      <c r="CZ509" s="246" t="e">
        <f t="shared" si="2008"/>
        <v>#VALUE!</v>
      </c>
      <c r="DA509" s="246" t="e">
        <f t="shared" si="2009"/>
        <v>#VALUE!</v>
      </c>
      <c r="DB509" s="246" t="e">
        <f t="shared" si="2010"/>
        <v>#VALUE!</v>
      </c>
      <c r="DC509" s="246" t="e">
        <f t="shared" si="2011"/>
        <v>#VALUE!</v>
      </c>
      <c r="DD509" s="246" t="e">
        <f t="shared" si="2012"/>
        <v>#VALUE!</v>
      </c>
      <c r="DE509" s="212"/>
      <c r="DF509" s="212" t="e">
        <f t="shared" si="2013"/>
        <v>#VALUE!</v>
      </c>
      <c r="DG509" s="212"/>
      <c r="DH509" s="212"/>
      <c r="DI509" s="212"/>
      <c r="DJ509" s="212"/>
      <c r="DK509" s="212"/>
      <c r="DL509" s="212"/>
      <c r="DM509" s="212"/>
      <c r="DN509" s="212"/>
      <c r="DO509" s="212"/>
      <c r="DP509" s="212"/>
      <c r="DQ509" s="212"/>
      <c r="DR509" s="264">
        <f t="shared" si="2014"/>
        <v>88</v>
      </c>
      <c r="DS509" s="241">
        <f t="shared" si="2015"/>
        <v>18</v>
      </c>
      <c r="DT509" s="212">
        <f t="shared" si="2016"/>
        <v>13</v>
      </c>
      <c r="DU509" s="212">
        <f t="shared" si="2017"/>
        <v>13</v>
      </c>
      <c r="DV509" s="212">
        <f t="shared" si="2018"/>
        <v>11</v>
      </c>
      <c r="DW509" s="212">
        <f t="shared" si="2019"/>
        <v>13</v>
      </c>
      <c r="DX509" s="264">
        <f t="shared" si="2020"/>
        <v>7</v>
      </c>
      <c r="DY509" s="265">
        <f t="shared" si="2021"/>
        <v>13</v>
      </c>
      <c r="DZ509" s="212">
        <f t="shared" si="2022"/>
        <v>88</v>
      </c>
      <c r="EA509" s="212">
        <f t="shared" si="2023"/>
        <v>18</v>
      </c>
      <c r="EB509" s="212">
        <f t="shared" si="2024"/>
        <v>13</v>
      </c>
      <c r="EC509" s="212">
        <f t="shared" ref="EC509:ED509" si="3721">IF(ISEVEN($B509),DT509,0)</f>
        <v>0</v>
      </c>
      <c r="ED509" s="212">
        <f t="shared" si="3721"/>
        <v>0</v>
      </c>
      <c r="EE509" s="212">
        <f t="shared" ref="EE509:EF509" si="3722">IF(ISODD($B509),DU509,0)</f>
        <v>13</v>
      </c>
      <c r="EF509" s="212">
        <f t="shared" si="3722"/>
        <v>11</v>
      </c>
      <c r="EG509" s="212">
        <f t="shared" si="2027"/>
        <v>0</v>
      </c>
      <c r="EH509" s="212">
        <f t="shared" si="2028"/>
        <v>13</v>
      </c>
      <c r="EI509" s="212">
        <f t="shared" ref="EI509:EJ509" si="3723">IF(ISEVEN($B509),DW509,0)</f>
        <v>0</v>
      </c>
      <c r="EJ509" s="212">
        <f t="shared" si="3723"/>
        <v>0</v>
      </c>
      <c r="EK509" s="264">
        <f t="shared" ref="EK509:EL509" si="3724">IF(ISODD($B509),DX509,0)</f>
        <v>7</v>
      </c>
      <c r="EL509" s="212">
        <f t="shared" si="3724"/>
        <v>13</v>
      </c>
      <c r="EM509" s="212">
        <f t="shared" si="2031"/>
        <v>0</v>
      </c>
      <c r="EN509" s="212"/>
      <c r="EO509" s="212"/>
      <c r="EP509" s="241">
        <f t="shared" si="2032"/>
        <v>18</v>
      </c>
      <c r="EQ509" s="212">
        <f t="shared" si="2033"/>
        <v>15</v>
      </c>
      <c r="ER509" s="212">
        <f t="shared" si="2034"/>
        <v>15</v>
      </c>
      <c r="ES509" s="212">
        <f t="shared" si="2035"/>
        <v>14</v>
      </c>
      <c r="ET509" s="264">
        <f t="shared" si="2036"/>
        <v>12</v>
      </c>
      <c r="EU509" s="212">
        <f t="shared" si="2037"/>
        <v>14</v>
      </c>
      <c r="EV509" s="212"/>
      <c r="EW509" s="212">
        <f t="shared" si="2038"/>
        <v>88</v>
      </c>
      <c r="EX509" s="212">
        <f t="shared" si="2039"/>
        <v>18</v>
      </c>
      <c r="EY509" s="212">
        <f t="shared" si="2040"/>
        <v>15</v>
      </c>
      <c r="EZ509" s="212">
        <f t="shared" ref="EZ509:FA509" si="3725">IF(ISEVEN($B509),EQ509,0)</f>
        <v>0</v>
      </c>
      <c r="FA509" s="212">
        <f t="shared" si="3725"/>
        <v>0</v>
      </c>
      <c r="FB509" s="212">
        <f t="shared" ref="FB509:FC509" si="3726">IF(ISODD($B509),ER509,0)</f>
        <v>15</v>
      </c>
      <c r="FC509" s="212">
        <f t="shared" si="3726"/>
        <v>14</v>
      </c>
      <c r="FD509" s="212">
        <f t="shared" si="2043"/>
        <v>0</v>
      </c>
      <c r="FE509" s="264">
        <f t="shared" si="2044"/>
        <v>12</v>
      </c>
      <c r="FF509" s="212">
        <f t="shared" ref="FF509:FG509" si="3727">IF(ISEVEN($B509),ET509,0)</f>
        <v>0</v>
      </c>
      <c r="FG509" s="212">
        <f t="shared" si="3727"/>
        <v>0</v>
      </c>
      <c r="FH509" s="212">
        <f t="shared" si="2046"/>
        <v>14</v>
      </c>
      <c r="FI509" s="212">
        <v>0</v>
      </c>
      <c r="FJ509" s="212">
        <v>0</v>
      </c>
      <c r="FK509" s="212"/>
      <c r="FL509" s="212"/>
      <c r="FM509" s="262">
        <v>88</v>
      </c>
    </row>
    <row r="510" spans="1:169" ht="15.75" customHeight="1" x14ac:dyDescent="0.2">
      <c r="A510" s="268">
        <v>498</v>
      </c>
      <c r="B510" s="248">
        <v>213423243500</v>
      </c>
      <c r="C510" s="249" t="s">
        <v>575</v>
      </c>
      <c r="D510" s="250"/>
      <c r="E510" s="251" t="s">
        <v>1697</v>
      </c>
      <c r="F510" s="252">
        <f t="shared" si="1913"/>
        <v>2</v>
      </c>
      <c r="G510" s="252">
        <f t="shared" si="1914"/>
        <v>2</v>
      </c>
      <c r="H510" s="252">
        <f t="shared" si="1915"/>
        <v>2</v>
      </c>
      <c r="I510" s="252">
        <f t="shared" si="1916"/>
        <v>2</v>
      </c>
      <c r="J510" s="252">
        <f t="shared" si="1917"/>
        <v>2</v>
      </c>
      <c r="K510" s="252">
        <f t="shared" si="1918"/>
        <v>2</v>
      </c>
      <c r="L510" s="252">
        <f t="shared" si="1919"/>
        <v>0</v>
      </c>
      <c r="M510" s="252">
        <f t="shared" si="1920"/>
        <v>0</v>
      </c>
      <c r="N510" s="252">
        <f t="shared" si="1921"/>
        <v>0</v>
      </c>
      <c r="O510" s="253">
        <f t="shared" si="1922"/>
        <v>0</v>
      </c>
      <c r="P510" s="252">
        <f t="shared" si="1923"/>
        <v>0</v>
      </c>
      <c r="Q510" s="252">
        <f t="shared" si="1924"/>
        <v>0</v>
      </c>
      <c r="R510" s="252">
        <f t="shared" si="1925"/>
        <v>0</v>
      </c>
      <c r="S510" s="254">
        <f t="shared" si="1926"/>
        <v>0</v>
      </c>
      <c r="T510" s="255">
        <f t="shared" si="1927"/>
        <v>4</v>
      </c>
      <c r="U510" s="252">
        <f t="shared" si="1928"/>
        <v>8</v>
      </c>
      <c r="V510" s="252">
        <f t="shared" si="1929"/>
        <v>0</v>
      </c>
      <c r="W510" s="252">
        <f t="shared" si="1930"/>
        <v>0</v>
      </c>
      <c r="X510" s="254">
        <f t="shared" si="1931"/>
        <v>0</v>
      </c>
      <c r="Y510" s="256">
        <f t="shared" si="1932"/>
        <v>3</v>
      </c>
      <c r="Z510" s="252">
        <f t="shared" si="1933"/>
        <v>9</v>
      </c>
      <c r="AA510" s="252">
        <f t="shared" si="1934"/>
        <v>0</v>
      </c>
      <c r="AB510" s="252">
        <f t="shared" si="1935"/>
        <v>0</v>
      </c>
      <c r="AC510" s="254">
        <f t="shared" si="1936"/>
        <v>0</v>
      </c>
      <c r="AD510" s="255">
        <f t="shared" si="1937"/>
        <v>3</v>
      </c>
      <c r="AE510" s="252">
        <f t="shared" si="1938"/>
        <v>0</v>
      </c>
      <c r="AF510" s="252">
        <f t="shared" si="1939"/>
        <v>0</v>
      </c>
      <c r="AG510" s="252">
        <f t="shared" si="1940"/>
        <v>0</v>
      </c>
      <c r="AH510" s="254">
        <f t="shared" si="1941"/>
        <v>0</v>
      </c>
      <c r="AI510" s="257">
        <f t="shared" si="1942"/>
        <v>4</v>
      </c>
      <c r="AJ510" s="252">
        <f t="shared" si="1943"/>
        <v>0</v>
      </c>
      <c r="AK510" s="252">
        <f t="shared" si="1944"/>
        <v>0</v>
      </c>
      <c r="AL510" s="252">
        <f t="shared" si="1945"/>
        <v>0</v>
      </c>
      <c r="AM510" s="254">
        <f t="shared" si="1946"/>
        <v>0</v>
      </c>
      <c r="AN510" s="257">
        <f t="shared" si="1947"/>
        <v>4</v>
      </c>
      <c r="AO510" s="252">
        <f t="shared" si="1948"/>
        <v>9</v>
      </c>
      <c r="AP510" s="252">
        <f t="shared" si="1949"/>
        <v>0</v>
      </c>
      <c r="AQ510" s="252">
        <f t="shared" si="1950"/>
        <v>0</v>
      </c>
      <c r="AR510" s="254">
        <f t="shared" si="1951"/>
        <v>0</v>
      </c>
      <c r="AS510" s="257">
        <f t="shared" si="1952"/>
        <v>3</v>
      </c>
      <c r="AT510" s="252">
        <f t="shared" si="1953"/>
        <v>0</v>
      </c>
      <c r="AU510" s="252">
        <f t="shared" si="1954"/>
        <v>0</v>
      </c>
      <c r="AV510" s="252">
        <f t="shared" si="1955"/>
        <v>0</v>
      </c>
      <c r="AW510" s="254">
        <f t="shared" si="1956"/>
        <v>0</v>
      </c>
      <c r="AX510" s="258">
        <f t="shared" si="1957"/>
        <v>4</v>
      </c>
      <c r="AY510" s="252">
        <f t="shared" si="1958"/>
        <v>9</v>
      </c>
      <c r="AZ510" s="252">
        <f t="shared" si="1959"/>
        <v>0</v>
      </c>
      <c r="BA510" s="252">
        <f t="shared" si="1960"/>
        <v>0</v>
      </c>
      <c r="BB510" s="254">
        <f t="shared" si="1961"/>
        <v>0</v>
      </c>
      <c r="BC510" s="257">
        <f t="shared" si="1962"/>
        <v>3</v>
      </c>
      <c r="BD510" s="259">
        <f t="shared" si="1963"/>
        <v>4</v>
      </c>
      <c r="BE510" s="252">
        <f t="shared" si="1964"/>
        <v>0</v>
      </c>
      <c r="BF510" s="252">
        <f t="shared" si="1965"/>
        <v>0</v>
      </c>
      <c r="BG510" s="254">
        <f t="shared" si="1966"/>
        <v>0</v>
      </c>
      <c r="BH510" s="257">
        <f t="shared" si="1967"/>
        <v>3</v>
      </c>
      <c r="BI510" s="252">
        <f t="shared" si="1968"/>
        <v>0</v>
      </c>
      <c r="BJ510" s="252">
        <f t="shared" si="1969"/>
        <v>0</v>
      </c>
      <c r="BK510" s="252">
        <f t="shared" si="1970"/>
        <v>0</v>
      </c>
      <c r="BL510" s="254">
        <f t="shared" si="1971"/>
        <v>0</v>
      </c>
      <c r="BM510" s="260">
        <f t="shared" si="1972"/>
        <v>4</v>
      </c>
      <c r="BN510" s="252">
        <f t="shared" si="1973"/>
        <v>0</v>
      </c>
      <c r="BO510" s="252">
        <f t="shared" si="1974"/>
        <v>0</v>
      </c>
      <c r="BP510" s="252">
        <f t="shared" si="1975"/>
        <v>0</v>
      </c>
      <c r="BQ510" s="254">
        <f t="shared" si="1976"/>
        <v>0</v>
      </c>
      <c r="BR510" s="261">
        <f t="shared" si="1977"/>
        <v>4</v>
      </c>
      <c r="BS510" s="252">
        <f t="shared" si="1978"/>
        <v>9</v>
      </c>
      <c r="BT510" s="252">
        <f t="shared" si="1979"/>
        <v>0</v>
      </c>
      <c r="BU510" s="252">
        <f t="shared" si="1980"/>
        <v>0</v>
      </c>
      <c r="BV510" s="254">
        <f t="shared" si="1981"/>
        <v>0</v>
      </c>
      <c r="BW510" s="261">
        <f t="shared" si="1982"/>
        <v>3</v>
      </c>
      <c r="BX510" s="262">
        <v>60</v>
      </c>
      <c r="BY510" s="262">
        <v>60</v>
      </c>
      <c r="BZ510" s="246" t="e">
        <f t="shared" si="1983"/>
        <v>#VALUE!</v>
      </c>
      <c r="CA510" s="246">
        <f t="shared" si="1984"/>
        <v>20</v>
      </c>
      <c r="CB510" s="246" t="e">
        <f t="shared" si="1985"/>
        <v>#VALUE!</v>
      </c>
      <c r="CC510" s="246" t="e">
        <f t="shared" si="1986"/>
        <v>#VALUE!</v>
      </c>
      <c r="CD510" s="246" t="e">
        <f t="shared" si="1987"/>
        <v>#VALUE!</v>
      </c>
      <c r="CE510" s="246" t="e">
        <f t="shared" si="1988"/>
        <v>#VALUE!</v>
      </c>
      <c r="CF510" s="246" t="e">
        <f t="shared" si="1989"/>
        <v>#VALUE!</v>
      </c>
      <c r="CG510" s="246" t="e">
        <f t="shared" si="1990"/>
        <v>#VALUE!</v>
      </c>
      <c r="CH510" s="246" t="e">
        <f t="shared" si="1991"/>
        <v>#VALUE!</v>
      </c>
      <c r="CI510" s="246" t="e">
        <f t="shared" si="1992"/>
        <v>#VALUE!</v>
      </c>
      <c r="CJ510" s="246" t="e">
        <f t="shared" si="1993"/>
        <v>#VALUE!</v>
      </c>
      <c r="CK510" s="246" t="e">
        <f t="shared" si="1994"/>
        <v>#VALUE!</v>
      </c>
      <c r="CL510" s="246" t="e">
        <f t="shared" si="1995"/>
        <v>#VALUE!</v>
      </c>
      <c r="CM510" s="246" t="e">
        <f t="shared" si="1996"/>
        <v>#VALUE!</v>
      </c>
      <c r="CN510" s="246" t="e">
        <f t="shared" si="1997"/>
        <v>#VALUE!</v>
      </c>
      <c r="CO510" s="263" t="str">
        <f t="shared" si="1998"/>
        <v>2023PEC AI 348</v>
      </c>
      <c r="CP510" s="246" t="e">
        <f t="shared" si="1999"/>
        <v>#VALUE!</v>
      </c>
      <c r="CQ510" s="211"/>
      <c r="CR510" s="246">
        <f t="shared" si="2000"/>
        <v>20</v>
      </c>
      <c r="CS510" s="246" t="e">
        <f t="shared" si="2001"/>
        <v>#VALUE!</v>
      </c>
      <c r="CT510" s="246" t="e">
        <f t="shared" si="2002"/>
        <v>#VALUE!</v>
      </c>
      <c r="CU510" s="246" t="e">
        <f t="shared" si="2003"/>
        <v>#VALUE!</v>
      </c>
      <c r="CV510" s="246" t="e">
        <f t="shared" si="2004"/>
        <v>#VALUE!</v>
      </c>
      <c r="CW510" s="246" t="e">
        <f t="shared" si="2005"/>
        <v>#VALUE!</v>
      </c>
      <c r="CX510" s="246" t="e">
        <f t="shared" si="2006"/>
        <v>#VALUE!</v>
      </c>
      <c r="CY510" s="246" t="e">
        <f t="shared" si="2007"/>
        <v>#VALUE!</v>
      </c>
      <c r="CZ510" s="246" t="e">
        <f t="shared" si="2008"/>
        <v>#VALUE!</v>
      </c>
      <c r="DA510" s="246" t="e">
        <f t="shared" si="2009"/>
        <v>#VALUE!</v>
      </c>
      <c r="DB510" s="246" t="e">
        <f t="shared" si="2010"/>
        <v>#VALUE!</v>
      </c>
      <c r="DC510" s="246" t="e">
        <f t="shared" si="2011"/>
        <v>#VALUE!</v>
      </c>
      <c r="DD510" s="246" t="e">
        <f t="shared" si="2012"/>
        <v>#VALUE!</v>
      </c>
      <c r="DE510" s="212"/>
      <c r="DF510" s="212" t="e">
        <f t="shared" si="2013"/>
        <v>#VALUE!</v>
      </c>
      <c r="DG510" s="212"/>
      <c r="DH510" s="212"/>
      <c r="DI510" s="212"/>
      <c r="DJ510" s="212"/>
      <c r="DK510" s="212"/>
      <c r="DL510" s="212"/>
      <c r="DM510" s="212"/>
      <c r="DN510" s="212"/>
      <c r="DO510" s="212"/>
      <c r="DP510" s="212"/>
      <c r="DQ510" s="212"/>
      <c r="DR510" s="264">
        <f t="shared" si="2014"/>
        <v>60</v>
      </c>
      <c r="DS510" s="241">
        <f t="shared" si="2015"/>
        <v>12</v>
      </c>
      <c r="DT510" s="212">
        <f t="shared" si="2016"/>
        <v>8</v>
      </c>
      <c r="DU510" s="212">
        <f t="shared" si="2017"/>
        <v>9</v>
      </c>
      <c r="DV510" s="212">
        <f t="shared" si="2018"/>
        <v>9</v>
      </c>
      <c r="DW510" s="212">
        <f t="shared" si="2019"/>
        <v>9</v>
      </c>
      <c r="DX510" s="264">
        <f t="shared" si="2020"/>
        <v>4</v>
      </c>
      <c r="DY510" s="265">
        <f t="shared" si="2021"/>
        <v>9</v>
      </c>
      <c r="DZ510" s="212">
        <f t="shared" si="2022"/>
        <v>60</v>
      </c>
      <c r="EA510" s="212">
        <f t="shared" si="2023"/>
        <v>12</v>
      </c>
      <c r="EB510" s="212">
        <f t="shared" si="2024"/>
        <v>0</v>
      </c>
      <c r="EC510" s="212">
        <f t="shared" ref="EC510:ED510" si="3728">IF(ISEVEN($B510),DT510,0)</f>
        <v>8</v>
      </c>
      <c r="ED510" s="212">
        <f t="shared" si="3728"/>
        <v>9</v>
      </c>
      <c r="EE510" s="212">
        <f t="shared" ref="EE510:EF510" si="3729">IF(ISODD($B510),DU510,0)</f>
        <v>0</v>
      </c>
      <c r="EF510" s="212">
        <f t="shared" si="3729"/>
        <v>0</v>
      </c>
      <c r="EG510" s="212">
        <f t="shared" si="2027"/>
        <v>9</v>
      </c>
      <c r="EH510" s="212">
        <f t="shared" si="2028"/>
        <v>0</v>
      </c>
      <c r="EI510" s="212">
        <f t="shared" ref="EI510:EJ510" si="3730">IF(ISEVEN($B510),DW510,0)</f>
        <v>9</v>
      </c>
      <c r="EJ510" s="264">
        <f t="shared" si="3730"/>
        <v>4</v>
      </c>
      <c r="EK510" s="212">
        <f t="shared" ref="EK510:EL510" si="3731">IF(ISODD($B510),DX510,0)</f>
        <v>0</v>
      </c>
      <c r="EL510" s="212">
        <f t="shared" si="3731"/>
        <v>0</v>
      </c>
      <c r="EM510" s="212">
        <f t="shared" si="2031"/>
        <v>9</v>
      </c>
      <c r="EN510" s="212"/>
      <c r="EO510" s="212"/>
      <c r="EP510" s="241">
        <f t="shared" si="2032"/>
        <v>12</v>
      </c>
      <c r="EQ510" s="212">
        <f t="shared" si="2033"/>
        <v>10</v>
      </c>
      <c r="ER510" s="212">
        <f t="shared" si="2034"/>
        <v>11</v>
      </c>
      <c r="ES510" s="212">
        <f t="shared" si="2035"/>
        <v>11</v>
      </c>
      <c r="ET510" s="264">
        <f t="shared" si="2036"/>
        <v>6</v>
      </c>
      <c r="EU510" s="212">
        <f t="shared" si="2037"/>
        <v>10</v>
      </c>
      <c r="EV510" s="212"/>
      <c r="EW510" s="212">
        <f t="shared" si="2038"/>
        <v>60</v>
      </c>
      <c r="EX510" s="212">
        <f t="shared" si="2039"/>
        <v>12</v>
      </c>
      <c r="EY510" s="212">
        <f t="shared" si="2040"/>
        <v>0</v>
      </c>
      <c r="EZ510" s="212">
        <f t="shared" ref="EZ510:FA510" si="3732">IF(ISEVEN($B510),EQ510,0)</f>
        <v>10</v>
      </c>
      <c r="FA510" s="212">
        <f t="shared" si="3732"/>
        <v>11</v>
      </c>
      <c r="FB510" s="212">
        <f t="shared" ref="FB510:FC510" si="3733">IF(ISODD($B510),ER510,0)</f>
        <v>0</v>
      </c>
      <c r="FC510" s="212">
        <f t="shared" si="3733"/>
        <v>0</v>
      </c>
      <c r="FD510" s="212">
        <f t="shared" si="2043"/>
        <v>11</v>
      </c>
      <c r="FE510" s="212">
        <f t="shared" si="2044"/>
        <v>0</v>
      </c>
      <c r="FF510" s="264">
        <f t="shared" ref="FF510:FG510" si="3734">IF(ISEVEN($B510),ET510,0)</f>
        <v>6</v>
      </c>
      <c r="FG510" s="212">
        <f t="shared" si="3734"/>
        <v>10</v>
      </c>
      <c r="FH510" s="212">
        <f t="shared" si="2046"/>
        <v>0</v>
      </c>
      <c r="FI510" s="212">
        <v>0</v>
      </c>
      <c r="FJ510" s="212">
        <v>0</v>
      </c>
      <c r="FK510" s="212"/>
      <c r="FL510" s="212"/>
      <c r="FM510" s="262">
        <v>60</v>
      </c>
    </row>
    <row r="511" spans="1:169" ht="15.75" customHeight="1" x14ac:dyDescent="0.2">
      <c r="A511" s="247">
        <v>498</v>
      </c>
      <c r="B511" s="248">
        <v>213423243501</v>
      </c>
      <c r="C511" s="249" t="s">
        <v>577</v>
      </c>
      <c r="D511" s="250"/>
      <c r="E511" s="251" t="s">
        <v>578</v>
      </c>
      <c r="F511" s="252">
        <f t="shared" si="1913"/>
        <v>2</v>
      </c>
      <c r="G511" s="252">
        <f t="shared" si="1914"/>
        <v>2</v>
      </c>
      <c r="H511" s="252">
        <f t="shared" si="1915"/>
        <v>2</v>
      </c>
      <c r="I511" s="252">
        <f t="shared" si="1916"/>
        <v>2</v>
      </c>
      <c r="J511" s="252">
        <f t="shared" si="1917"/>
        <v>0</v>
      </c>
      <c r="K511" s="252">
        <f t="shared" si="1918"/>
        <v>0</v>
      </c>
      <c r="L511" s="252">
        <f t="shared" si="1919"/>
        <v>0</v>
      </c>
      <c r="M511" s="252">
        <f t="shared" si="1920"/>
        <v>0</v>
      </c>
      <c r="N511" s="252">
        <f t="shared" si="1921"/>
        <v>0</v>
      </c>
      <c r="O511" s="253">
        <f t="shared" si="1922"/>
        <v>0</v>
      </c>
      <c r="P511" s="252">
        <f t="shared" si="1923"/>
        <v>6</v>
      </c>
      <c r="Q511" s="252">
        <f t="shared" si="1924"/>
        <v>0</v>
      </c>
      <c r="R511" s="252">
        <f t="shared" si="1925"/>
        <v>0</v>
      </c>
      <c r="S511" s="254">
        <f t="shared" si="1926"/>
        <v>0</v>
      </c>
      <c r="T511" s="255">
        <f t="shared" si="1927"/>
        <v>3</v>
      </c>
      <c r="U511" s="252">
        <f t="shared" si="1928"/>
        <v>0</v>
      </c>
      <c r="V511" s="252">
        <f t="shared" si="1929"/>
        <v>0</v>
      </c>
      <c r="W511" s="252">
        <f t="shared" si="1930"/>
        <v>0</v>
      </c>
      <c r="X511" s="254">
        <f t="shared" si="1931"/>
        <v>0</v>
      </c>
      <c r="Y511" s="256">
        <f t="shared" si="1932"/>
        <v>4</v>
      </c>
      <c r="Z511" s="252">
        <f t="shared" si="1933"/>
        <v>0</v>
      </c>
      <c r="AA511" s="252">
        <f t="shared" si="1934"/>
        <v>0</v>
      </c>
      <c r="AB511" s="252">
        <f t="shared" si="1935"/>
        <v>0</v>
      </c>
      <c r="AC511" s="254">
        <f t="shared" si="1936"/>
        <v>0</v>
      </c>
      <c r="AD511" s="255">
        <f t="shared" si="1937"/>
        <v>4</v>
      </c>
      <c r="AE511" s="252">
        <f t="shared" si="1938"/>
        <v>6</v>
      </c>
      <c r="AF511" s="252">
        <f t="shared" si="1939"/>
        <v>0</v>
      </c>
      <c r="AG511" s="252">
        <f t="shared" si="1940"/>
        <v>0</v>
      </c>
      <c r="AH511" s="254">
        <f t="shared" si="1941"/>
        <v>0</v>
      </c>
      <c r="AI511" s="257">
        <f t="shared" si="1942"/>
        <v>3</v>
      </c>
      <c r="AJ511" s="252">
        <f t="shared" si="1943"/>
        <v>5</v>
      </c>
      <c r="AK511" s="252">
        <f t="shared" si="1944"/>
        <v>0</v>
      </c>
      <c r="AL511" s="252">
        <f t="shared" si="1945"/>
        <v>0</v>
      </c>
      <c r="AM511" s="254">
        <f t="shared" si="1946"/>
        <v>0</v>
      </c>
      <c r="AN511" s="257">
        <f t="shared" si="1947"/>
        <v>3</v>
      </c>
      <c r="AO511" s="252">
        <f t="shared" si="1948"/>
        <v>0</v>
      </c>
      <c r="AP511" s="252">
        <f t="shared" si="1949"/>
        <v>0</v>
      </c>
      <c r="AQ511" s="252">
        <f t="shared" si="1950"/>
        <v>0</v>
      </c>
      <c r="AR511" s="254">
        <f t="shared" si="1951"/>
        <v>0</v>
      </c>
      <c r="AS511" s="257">
        <f t="shared" si="1952"/>
        <v>4</v>
      </c>
      <c r="AT511" s="252">
        <f t="shared" si="1953"/>
        <v>6</v>
      </c>
      <c r="AU511" s="252">
        <f t="shared" si="1954"/>
        <v>0</v>
      </c>
      <c r="AV511" s="252">
        <f t="shared" si="1955"/>
        <v>0</v>
      </c>
      <c r="AW511" s="254">
        <f t="shared" si="1956"/>
        <v>0</v>
      </c>
      <c r="AX511" s="258">
        <f t="shared" si="1957"/>
        <v>3</v>
      </c>
      <c r="AY511" s="252">
        <f t="shared" si="1958"/>
        <v>0</v>
      </c>
      <c r="AZ511" s="252">
        <f t="shared" si="1959"/>
        <v>0</v>
      </c>
      <c r="BA511" s="252">
        <f t="shared" si="1960"/>
        <v>0</v>
      </c>
      <c r="BB511" s="254">
        <f t="shared" si="1961"/>
        <v>0</v>
      </c>
      <c r="BC511" s="257">
        <f t="shared" si="1962"/>
        <v>4</v>
      </c>
      <c r="BD511" s="252">
        <f t="shared" si="1963"/>
        <v>0</v>
      </c>
      <c r="BE511" s="252">
        <f t="shared" si="1964"/>
        <v>0</v>
      </c>
      <c r="BF511" s="252">
        <f t="shared" si="1965"/>
        <v>0</v>
      </c>
      <c r="BG511" s="254">
        <f t="shared" si="1966"/>
        <v>0</v>
      </c>
      <c r="BH511" s="257">
        <f t="shared" si="1967"/>
        <v>4</v>
      </c>
      <c r="BI511" s="259">
        <f t="shared" si="1968"/>
        <v>4</v>
      </c>
      <c r="BJ511" s="252">
        <f t="shared" si="1969"/>
        <v>0</v>
      </c>
      <c r="BK511" s="252">
        <f t="shared" si="1970"/>
        <v>0</v>
      </c>
      <c r="BL511" s="254">
        <f t="shared" si="1971"/>
        <v>0</v>
      </c>
      <c r="BM511" s="260">
        <f t="shared" si="1972"/>
        <v>3</v>
      </c>
      <c r="BN511" s="252">
        <f t="shared" si="1973"/>
        <v>6</v>
      </c>
      <c r="BO511" s="252">
        <f t="shared" si="1974"/>
        <v>0</v>
      </c>
      <c r="BP511" s="252">
        <f t="shared" si="1975"/>
        <v>0</v>
      </c>
      <c r="BQ511" s="254">
        <f t="shared" si="1976"/>
        <v>0</v>
      </c>
      <c r="BR511" s="261">
        <f t="shared" si="1977"/>
        <v>3</v>
      </c>
      <c r="BS511" s="252">
        <f t="shared" si="1978"/>
        <v>0</v>
      </c>
      <c r="BT511" s="252">
        <f t="shared" si="1979"/>
        <v>0</v>
      </c>
      <c r="BU511" s="252">
        <f t="shared" si="1980"/>
        <v>0</v>
      </c>
      <c r="BV511" s="254">
        <f t="shared" si="1981"/>
        <v>0</v>
      </c>
      <c r="BW511" s="261">
        <f t="shared" si="1982"/>
        <v>4</v>
      </c>
      <c r="BX511" s="262">
        <v>41</v>
      </c>
      <c r="BY511" s="262">
        <v>41</v>
      </c>
      <c r="BZ511" s="246" t="e">
        <f t="shared" si="1983"/>
        <v>#VALUE!</v>
      </c>
      <c r="CA511" s="246">
        <f t="shared" si="1984"/>
        <v>20</v>
      </c>
      <c r="CB511" s="246" t="e">
        <f t="shared" si="1985"/>
        <v>#VALUE!</v>
      </c>
      <c r="CC511" s="246" t="e">
        <f t="shared" si="1986"/>
        <v>#VALUE!</v>
      </c>
      <c r="CD511" s="246" t="e">
        <f t="shared" si="1987"/>
        <v>#VALUE!</v>
      </c>
      <c r="CE511" s="246" t="e">
        <f t="shared" si="1988"/>
        <v>#VALUE!</v>
      </c>
      <c r="CF511" s="246" t="e">
        <f t="shared" si="1989"/>
        <v>#VALUE!</v>
      </c>
      <c r="CG511" s="246" t="e">
        <f t="shared" si="1990"/>
        <v>#VALUE!</v>
      </c>
      <c r="CH511" s="246" t="e">
        <f t="shared" si="1991"/>
        <v>#VALUE!</v>
      </c>
      <c r="CI511" s="246" t="e">
        <f t="shared" si="1992"/>
        <v>#VALUE!</v>
      </c>
      <c r="CJ511" s="246" t="e">
        <f t="shared" si="1993"/>
        <v>#VALUE!</v>
      </c>
      <c r="CK511" s="246" t="e">
        <f t="shared" si="1994"/>
        <v>#VALUE!</v>
      </c>
      <c r="CL511" s="246" t="e">
        <f t="shared" si="1995"/>
        <v>#VALUE!</v>
      </c>
      <c r="CM511" s="246" t="e">
        <f t="shared" si="1996"/>
        <v>#VALUE!</v>
      </c>
      <c r="CN511" s="246" t="e">
        <f t="shared" si="1997"/>
        <v>#VALUE!</v>
      </c>
      <c r="CO511" s="263" t="str">
        <f t="shared" si="1998"/>
        <v>2023PEC AI 349</v>
      </c>
      <c r="CP511" s="246" t="e">
        <f t="shared" si="1999"/>
        <v>#VALUE!</v>
      </c>
      <c r="CQ511" s="211"/>
      <c r="CR511" s="246">
        <f t="shared" si="2000"/>
        <v>20</v>
      </c>
      <c r="CS511" s="246" t="e">
        <f t="shared" si="2001"/>
        <v>#VALUE!</v>
      </c>
      <c r="CT511" s="246" t="e">
        <f t="shared" si="2002"/>
        <v>#VALUE!</v>
      </c>
      <c r="CU511" s="246" t="e">
        <f t="shared" si="2003"/>
        <v>#VALUE!</v>
      </c>
      <c r="CV511" s="246" t="e">
        <f t="shared" si="2004"/>
        <v>#VALUE!</v>
      </c>
      <c r="CW511" s="246" t="e">
        <f t="shared" si="2005"/>
        <v>#VALUE!</v>
      </c>
      <c r="CX511" s="246" t="e">
        <f t="shared" si="2006"/>
        <v>#VALUE!</v>
      </c>
      <c r="CY511" s="246" t="e">
        <f t="shared" si="2007"/>
        <v>#VALUE!</v>
      </c>
      <c r="CZ511" s="246" t="e">
        <f t="shared" si="2008"/>
        <v>#VALUE!</v>
      </c>
      <c r="DA511" s="246" t="e">
        <f t="shared" si="2009"/>
        <v>#VALUE!</v>
      </c>
      <c r="DB511" s="246" t="e">
        <f t="shared" si="2010"/>
        <v>#VALUE!</v>
      </c>
      <c r="DC511" s="246" t="e">
        <f t="shared" si="2011"/>
        <v>#VALUE!</v>
      </c>
      <c r="DD511" s="246" t="e">
        <f t="shared" si="2012"/>
        <v>#VALUE!</v>
      </c>
      <c r="DE511" s="212"/>
      <c r="DF511" s="212" t="e">
        <f t="shared" si="2013"/>
        <v>#VALUE!</v>
      </c>
      <c r="DG511" s="212"/>
      <c r="DH511" s="212"/>
      <c r="DI511" s="212"/>
      <c r="DJ511" s="212"/>
      <c r="DK511" s="212"/>
      <c r="DL511" s="212"/>
      <c r="DM511" s="212"/>
      <c r="DN511" s="212"/>
      <c r="DO511" s="212"/>
      <c r="DP511" s="212"/>
      <c r="DQ511" s="212"/>
      <c r="DR511" s="264">
        <f t="shared" si="2014"/>
        <v>41</v>
      </c>
      <c r="DS511" s="241">
        <f t="shared" si="2015"/>
        <v>8</v>
      </c>
      <c r="DT511" s="212">
        <f t="shared" si="2016"/>
        <v>6</v>
      </c>
      <c r="DU511" s="212">
        <f t="shared" si="2017"/>
        <v>6</v>
      </c>
      <c r="DV511" s="212">
        <f t="shared" si="2018"/>
        <v>5</v>
      </c>
      <c r="DW511" s="212">
        <f t="shared" si="2019"/>
        <v>6</v>
      </c>
      <c r="DX511" s="264">
        <f t="shared" si="2020"/>
        <v>4</v>
      </c>
      <c r="DY511" s="265">
        <f t="shared" si="2021"/>
        <v>6</v>
      </c>
      <c r="DZ511" s="212">
        <f t="shared" si="2022"/>
        <v>41</v>
      </c>
      <c r="EA511" s="212">
        <f t="shared" si="2023"/>
        <v>8</v>
      </c>
      <c r="EB511" s="212">
        <f t="shared" si="2024"/>
        <v>6</v>
      </c>
      <c r="EC511" s="212">
        <f t="shared" ref="EC511:ED511" si="3735">IF(ISEVEN($B511),DT511,0)</f>
        <v>0</v>
      </c>
      <c r="ED511" s="212">
        <f t="shared" si="3735"/>
        <v>0</v>
      </c>
      <c r="EE511" s="212">
        <f t="shared" ref="EE511:EF511" si="3736">IF(ISODD($B511),DU511,0)</f>
        <v>6</v>
      </c>
      <c r="EF511" s="212">
        <f t="shared" si="3736"/>
        <v>5</v>
      </c>
      <c r="EG511" s="212">
        <f t="shared" si="2027"/>
        <v>0</v>
      </c>
      <c r="EH511" s="212">
        <f t="shared" si="2028"/>
        <v>6</v>
      </c>
      <c r="EI511" s="212">
        <f t="shared" ref="EI511:EJ511" si="3737">IF(ISEVEN($B511),DW511,0)</f>
        <v>0</v>
      </c>
      <c r="EJ511" s="212">
        <f t="shared" si="3737"/>
        <v>0</v>
      </c>
      <c r="EK511" s="264">
        <f t="shared" ref="EK511:EL511" si="3738">IF(ISODD($B511),DX511,0)</f>
        <v>4</v>
      </c>
      <c r="EL511" s="212">
        <f t="shared" si="3738"/>
        <v>6</v>
      </c>
      <c r="EM511" s="212">
        <f t="shared" si="2031"/>
        <v>0</v>
      </c>
      <c r="EN511" s="212"/>
      <c r="EO511" s="212"/>
      <c r="EP511" s="241">
        <f t="shared" si="2032"/>
        <v>8</v>
      </c>
      <c r="EQ511" s="212">
        <f t="shared" si="2033"/>
        <v>7</v>
      </c>
      <c r="ER511" s="212">
        <f t="shared" si="2034"/>
        <v>7</v>
      </c>
      <c r="ES511" s="212">
        <f t="shared" si="2035"/>
        <v>7</v>
      </c>
      <c r="ET511" s="264">
        <f t="shared" si="2036"/>
        <v>5</v>
      </c>
      <c r="EU511" s="212">
        <f t="shared" si="2037"/>
        <v>7</v>
      </c>
      <c r="EV511" s="212"/>
      <c r="EW511" s="212">
        <f t="shared" si="2038"/>
        <v>41</v>
      </c>
      <c r="EX511" s="212">
        <f t="shared" si="2039"/>
        <v>8</v>
      </c>
      <c r="EY511" s="212">
        <f t="shared" si="2040"/>
        <v>7</v>
      </c>
      <c r="EZ511" s="212">
        <f t="shared" ref="EZ511:FA511" si="3739">IF(ISEVEN($B511),EQ511,0)</f>
        <v>0</v>
      </c>
      <c r="FA511" s="212">
        <f t="shared" si="3739"/>
        <v>0</v>
      </c>
      <c r="FB511" s="212">
        <f t="shared" ref="FB511:FC511" si="3740">IF(ISODD($B511),ER511,0)</f>
        <v>7</v>
      </c>
      <c r="FC511" s="212">
        <f t="shared" si="3740"/>
        <v>7</v>
      </c>
      <c r="FD511" s="212">
        <f t="shared" si="2043"/>
        <v>0</v>
      </c>
      <c r="FE511" s="264">
        <f t="shared" si="2044"/>
        <v>5</v>
      </c>
      <c r="FF511" s="212">
        <f t="shared" ref="FF511:FG511" si="3741">IF(ISEVEN($B511),ET511,0)</f>
        <v>0</v>
      </c>
      <c r="FG511" s="212">
        <f t="shared" si="3741"/>
        <v>0</v>
      </c>
      <c r="FH511" s="212">
        <f t="shared" si="2046"/>
        <v>7</v>
      </c>
      <c r="FI511" s="212">
        <v>0</v>
      </c>
      <c r="FJ511" s="212">
        <v>0</v>
      </c>
      <c r="FK511" s="212"/>
      <c r="FL511" s="212"/>
      <c r="FM511" s="262">
        <v>41</v>
      </c>
    </row>
    <row r="512" spans="1:169" ht="15.75" customHeight="1" x14ac:dyDescent="0.2">
      <c r="A512" s="268">
        <v>499</v>
      </c>
      <c r="B512" s="266">
        <v>213423243502</v>
      </c>
      <c r="C512" s="266" t="s">
        <v>441</v>
      </c>
      <c r="D512" s="250"/>
      <c r="E512" s="267" t="s">
        <v>442</v>
      </c>
      <c r="F512" s="252">
        <f t="shared" si="1913"/>
        <v>2</v>
      </c>
      <c r="G512" s="252">
        <f t="shared" si="1914"/>
        <v>2</v>
      </c>
      <c r="H512" s="252">
        <f t="shared" si="1915"/>
        <v>2</v>
      </c>
      <c r="I512" s="252">
        <f t="shared" si="1916"/>
        <v>2</v>
      </c>
      <c r="J512" s="252">
        <f t="shared" si="1917"/>
        <v>2</v>
      </c>
      <c r="K512" s="252">
        <f t="shared" si="1918"/>
        <v>2</v>
      </c>
      <c r="L512" s="252">
        <f t="shared" si="1919"/>
        <v>2</v>
      </c>
      <c r="M512" s="252">
        <f t="shared" si="1920"/>
        <v>0</v>
      </c>
      <c r="N512" s="252">
        <f t="shared" si="1921"/>
        <v>0</v>
      </c>
      <c r="O512" s="253">
        <f t="shared" si="1922"/>
        <v>0</v>
      </c>
      <c r="P512" s="252">
        <f t="shared" si="1923"/>
        <v>0</v>
      </c>
      <c r="Q512" s="252">
        <f t="shared" si="1924"/>
        <v>0</v>
      </c>
      <c r="R512" s="252">
        <f t="shared" si="1925"/>
        <v>0</v>
      </c>
      <c r="S512" s="254">
        <f t="shared" si="1926"/>
        <v>0</v>
      </c>
      <c r="T512" s="255">
        <f t="shared" si="1927"/>
        <v>4</v>
      </c>
      <c r="U512" s="252">
        <f t="shared" si="1928"/>
        <v>9</v>
      </c>
      <c r="V512" s="252">
        <f t="shared" si="1929"/>
        <v>0</v>
      </c>
      <c r="W512" s="252">
        <f t="shared" si="1930"/>
        <v>0</v>
      </c>
      <c r="X512" s="254">
        <f t="shared" si="1931"/>
        <v>0</v>
      </c>
      <c r="Y512" s="256">
        <f t="shared" si="1932"/>
        <v>3</v>
      </c>
      <c r="Z512" s="252">
        <f t="shared" si="1933"/>
        <v>10</v>
      </c>
      <c r="AA512" s="252">
        <f t="shared" si="1934"/>
        <v>0</v>
      </c>
      <c r="AB512" s="252">
        <f t="shared" si="1935"/>
        <v>0</v>
      </c>
      <c r="AC512" s="254">
        <f t="shared" si="1936"/>
        <v>0</v>
      </c>
      <c r="AD512" s="255">
        <f t="shared" si="1937"/>
        <v>3</v>
      </c>
      <c r="AE512" s="252">
        <f t="shared" si="1938"/>
        <v>0</v>
      </c>
      <c r="AF512" s="252">
        <f t="shared" si="1939"/>
        <v>0</v>
      </c>
      <c r="AG512" s="252">
        <f t="shared" si="1940"/>
        <v>0</v>
      </c>
      <c r="AH512" s="254">
        <f t="shared" si="1941"/>
        <v>0</v>
      </c>
      <c r="AI512" s="257">
        <f t="shared" si="1942"/>
        <v>4</v>
      </c>
      <c r="AJ512" s="252">
        <f t="shared" si="1943"/>
        <v>0</v>
      </c>
      <c r="AK512" s="252">
        <f t="shared" si="1944"/>
        <v>0</v>
      </c>
      <c r="AL512" s="252">
        <f t="shared" si="1945"/>
        <v>0</v>
      </c>
      <c r="AM512" s="254">
        <f t="shared" si="1946"/>
        <v>0</v>
      </c>
      <c r="AN512" s="257">
        <f t="shared" si="1947"/>
        <v>4</v>
      </c>
      <c r="AO512" s="252">
        <f t="shared" si="1948"/>
        <v>10</v>
      </c>
      <c r="AP512" s="252">
        <f t="shared" si="1949"/>
        <v>0</v>
      </c>
      <c r="AQ512" s="252">
        <f t="shared" si="1950"/>
        <v>0</v>
      </c>
      <c r="AR512" s="254">
        <f t="shared" si="1951"/>
        <v>0</v>
      </c>
      <c r="AS512" s="257">
        <f t="shared" si="1952"/>
        <v>3</v>
      </c>
      <c r="AT512" s="252">
        <f t="shared" si="1953"/>
        <v>0</v>
      </c>
      <c r="AU512" s="252">
        <f t="shared" si="1954"/>
        <v>0</v>
      </c>
      <c r="AV512" s="252">
        <f t="shared" si="1955"/>
        <v>0</v>
      </c>
      <c r="AW512" s="254">
        <f t="shared" si="1956"/>
        <v>0</v>
      </c>
      <c r="AX512" s="258">
        <f t="shared" si="1957"/>
        <v>4</v>
      </c>
      <c r="AY512" s="252">
        <f t="shared" si="1958"/>
        <v>10</v>
      </c>
      <c r="AZ512" s="252">
        <f t="shared" si="1959"/>
        <v>0</v>
      </c>
      <c r="BA512" s="252">
        <f t="shared" si="1960"/>
        <v>0</v>
      </c>
      <c r="BB512" s="254">
        <f t="shared" si="1961"/>
        <v>0</v>
      </c>
      <c r="BC512" s="257">
        <f t="shared" si="1962"/>
        <v>3</v>
      </c>
      <c r="BD512" s="259">
        <f t="shared" si="1963"/>
        <v>5</v>
      </c>
      <c r="BE512" s="252">
        <f t="shared" si="1964"/>
        <v>0</v>
      </c>
      <c r="BF512" s="252">
        <f t="shared" si="1965"/>
        <v>0</v>
      </c>
      <c r="BG512" s="254">
        <f t="shared" si="1966"/>
        <v>0</v>
      </c>
      <c r="BH512" s="257">
        <f t="shared" si="1967"/>
        <v>3</v>
      </c>
      <c r="BI512" s="252">
        <f t="shared" si="1968"/>
        <v>0</v>
      </c>
      <c r="BJ512" s="252">
        <f t="shared" si="1969"/>
        <v>0</v>
      </c>
      <c r="BK512" s="252">
        <f t="shared" si="1970"/>
        <v>0</v>
      </c>
      <c r="BL512" s="254">
        <f t="shared" si="1971"/>
        <v>0</v>
      </c>
      <c r="BM512" s="260">
        <f t="shared" si="1972"/>
        <v>4</v>
      </c>
      <c r="BN512" s="252">
        <f t="shared" si="1973"/>
        <v>0</v>
      </c>
      <c r="BO512" s="252">
        <f t="shared" si="1974"/>
        <v>0</v>
      </c>
      <c r="BP512" s="252">
        <f t="shared" si="1975"/>
        <v>0</v>
      </c>
      <c r="BQ512" s="254">
        <f t="shared" si="1976"/>
        <v>0</v>
      </c>
      <c r="BR512" s="261">
        <f t="shared" si="1977"/>
        <v>4</v>
      </c>
      <c r="BS512" s="252">
        <f t="shared" si="1978"/>
        <v>10</v>
      </c>
      <c r="BT512" s="252">
        <f t="shared" si="1979"/>
        <v>0</v>
      </c>
      <c r="BU512" s="252">
        <f t="shared" si="1980"/>
        <v>0</v>
      </c>
      <c r="BV512" s="254">
        <f t="shared" si="1981"/>
        <v>0</v>
      </c>
      <c r="BW512" s="261">
        <f t="shared" si="1982"/>
        <v>3</v>
      </c>
      <c r="BX512" s="262">
        <v>68</v>
      </c>
      <c r="BY512" s="262">
        <v>68</v>
      </c>
      <c r="BZ512" s="246" t="e">
        <f t="shared" si="1983"/>
        <v>#VALUE!</v>
      </c>
      <c r="CA512" s="246">
        <f t="shared" si="1984"/>
        <v>20</v>
      </c>
      <c r="CB512" s="246" t="e">
        <f t="shared" si="1985"/>
        <v>#VALUE!</v>
      </c>
      <c r="CC512" s="246" t="e">
        <f t="shared" si="1986"/>
        <v>#VALUE!</v>
      </c>
      <c r="CD512" s="246" t="e">
        <f t="shared" si="1987"/>
        <v>#VALUE!</v>
      </c>
      <c r="CE512" s="246" t="e">
        <f t="shared" si="1988"/>
        <v>#VALUE!</v>
      </c>
      <c r="CF512" s="246" t="e">
        <f t="shared" si="1989"/>
        <v>#VALUE!</v>
      </c>
      <c r="CG512" s="246" t="e">
        <f t="shared" si="1990"/>
        <v>#VALUE!</v>
      </c>
      <c r="CH512" s="246" t="e">
        <f t="shared" si="1991"/>
        <v>#VALUE!</v>
      </c>
      <c r="CI512" s="246" t="e">
        <f t="shared" si="1992"/>
        <v>#VALUE!</v>
      </c>
      <c r="CJ512" s="246" t="e">
        <f t="shared" si="1993"/>
        <v>#VALUE!</v>
      </c>
      <c r="CK512" s="246" t="e">
        <f t="shared" si="1994"/>
        <v>#VALUE!</v>
      </c>
      <c r="CL512" s="246" t="e">
        <f t="shared" si="1995"/>
        <v>#VALUE!</v>
      </c>
      <c r="CM512" s="246" t="e">
        <f t="shared" si="1996"/>
        <v>#VALUE!</v>
      </c>
      <c r="CN512" s="246" t="e">
        <f t="shared" si="1997"/>
        <v>#VALUE!</v>
      </c>
      <c r="CO512" s="263" t="str">
        <f t="shared" si="1998"/>
        <v>2023PEC AI 281</v>
      </c>
      <c r="CP512" s="246" t="e">
        <f t="shared" si="1999"/>
        <v>#VALUE!</v>
      </c>
      <c r="CQ512" s="211"/>
      <c r="CR512" s="246">
        <f t="shared" si="2000"/>
        <v>20</v>
      </c>
      <c r="CS512" s="246" t="e">
        <f t="shared" si="2001"/>
        <v>#VALUE!</v>
      </c>
      <c r="CT512" s="246" t="e">
        <f t="shared" si="2002"/>
        <v>#VALUE!</v>
      </c>
      <c r="CU512" s="246" t="e">
        <f t="shared" si="2003"/>
        <v>#VALUE!</v>
      </c>
      <c r="CV512" s="246" t="e">
        <f t="shared" si="2004"/>
        <v>#VALUE!</v>
      </c>
      <c r="CW512" s="246" t="e">
        <f t="shared" si="2005"/>
        <v>#VALUE!</v>
      </c>
      <c r="CX512" s="246" t="e">
        <f t="shared" si="2006"/>
        <v>#VALUE!</v>
      </c>
      <c r="CY512" s="246" t="e">
        <f t="shared" si="2007"/>
        <v>#VALUE!</v>
      </c>
      <c r="CZ512" s="246" t="e">
        <f t="shared" si="2008"/>
        <v>#VALUE!</v>
      </c>
      <c r="DA512" s="246" t="e">
        <f t="shared" si="2009"/>
        <v>#VALUE!</v>
      </c>
      <c r="DB512" s="246" t="e">
        <f t="shared" si="2010"/>
        <v>#VALUE!</v>
      </c>
      <c r="DC512" s="246" t="e">
        <f t="shared" si="2011"/>
        <v>#VALUE!</v>
      </c>
      <c r="DD512" s="246" t="e">
        <f t="shared" si="2012"/>
        <v>#VALUE!</v>
      </c>
      <c r="DE512" s="212"/>
      <c r="DF512" s="212" t="e">
        <f t="shared" si="2013"/>
        <v>#VALUE!</v>
      </c>
      <c r="DG512" s="212"/>
      <c r="DH512" s="212"/>
      <c r="DI512" s="212"/>
      <c r="DJ512" s="212"/>
      <c r="DK512" s="212"/>
      <c r="DL512" s="212"/>
      <c r="DM512" s="212"/>
      <c r="DN512" s="212"/>
      <c r="DO512" s="212"/>
      <c r="DP512" s="212"/>
      <c r="DQ512" s="212"/>
      <c r="DR512" s="264">
        <f t="shared" si="2014"/>
        <v>68</v>
      </c>
      <c r="DS512" s="241">
        <f t="shared" si="2015"/>
        <v>14</v>
      </c>
      <c r="DT512" s="212">
        <f t="shared" si="2016"/>
        <v>9</v>
      </c>
      <c r="DU512" s="212">
        <f t="shared" si="2017"/>
        <v>10</v>
      </c>
      <c r="DV512" s="212">
        <f t="shared" si="2018"/>
        <v>10</v>
      </c>
      <c r="DW512" s="212">
        <f t="shared" si="2019"/>
        <v>10</v>
      </c>
      <c r="DX512" s="264">
        <f t="shared" si="2020"/>
        <v>5</v>
      </c>
      <c r="DY512" s="265">
        <f t="shared" si="2021"/>
        <v>10</v>
      </c>
      <c r="DZ512" s="212">
        <f t="shared" si="2022"/>
        <v>68</v>
      </c>
      <c r="EA512" s="212">
        <f t="shared" si="2023"/>
        <v>14</v>
      </c>
      <c r="EB512" s="212">
        <f t="shared" si="2024"/>
        <v>0</v>
      </c>
      <c r="EC512" s="212">
        <f t="shared" ref="EC512:ED512" si="3742">IF(ISEVEN($B512),DT512,0)</f>
        <v>9</v>
      </c>
      <c r="ED512" s="212">
        <f t="shared" si="3742"/>
        <v>10</v>
      </c>
      <c r="EE512" s="212">
        <f t="shared" ref="EE512:EF512" si="3743">IF(ISODD($B512),DU512,0)</f>
        <v>0</v>
      </c>
      <c r="EF512" s="212">
        <f t="shared" si="3743"/>
        <v>0</v>
      </c>
      <c r="EG512" s="212">
        <f t="shared" si="2027"/>
        <v>10</v>
      </c>
      <c r="EH512" s="212">
        <f t="shared" si="2028"/>
        <v>0</v>
      </c>
      <c r="EI512" s="212">
        <f t="shared" ref="EI512:EJ512" si="3744">IF(ISEVEN($B512),DW512,0)</f>
        <v>10</v>
      </c>
      <c r="EJ512" s="264">
        <f t="shared" si="3744"/>
        <v>5</v>
      </c>
      <c r="EK512" s="212">
        <f t="shared" ref="EK512:EL512" si="3745">IF(ISODD($B512),DX512,0)</f>
        <v>0</v>
      </c>
      <c r="EL512" s="212">
        <f t="shared" si="3745"/>
        <v>0</v>
      </c>
      <c r="EM512" s="212">
        <f t="shared" si="2031"/>
        <v>10</v>
      </c>
      <c r="EN512" s="212"/>
      <c r="EO512" s="212"/>
      <c r="EP512" s="241">
        <f t="shared" si="2032"/>
        <v>14</v>
      </c>
      <c r="EQ512" s="212">
        <f t="shared" si="2033"/>
        <v>11</v>
      </c>
      <c r="ER512" s="212">
        <f t="shared" si="2034"/>
        <v>12</v>
      </c>
      <c r="ES512" s="212">
        <f t="shared" si="2035"/>
        <v>12</v>
      </c>
      <c r="ET512" s="264">
        <f t="shared" si="2036"/>
        <v>8</v>
      </c>
      <c r="EU512" s="212">
        <f t="shared" si="2037"/>
        <v>11</v>
      </c>
      <c r="EV512" s="212"/>
      <c r="EW512" s="212">
        <f t="shared" si="2038"/>
        <v>68</v>
      </c>
      <c r="EX512" s="212">
        <f t="shared" si="2039"/>
        <v>14</v>
      </c>
      <c r="EY512" s="212">
        <f t="shared" si="2040"/>
        <v>0</v>
      </c>
      <c r="EZ512" s="212">
        <f t="shared" ref="EZ512:FA512" si="3746">IF(ISEVEN($B512),EQ512,0)</f>
        <v>11</v>
      </c>
      <c r="FA512" s="212">
        <f t="shared" si="3746"/>
        <v>12</v>
      </c>
      <c r="FB512" s="212">
        <f t="shared" ref="FB512:FC512" si="3747">IF(ISODD($B512),ER512,0)</f>
        <v>0</v>
      </c>
      <c r="FC512" s="212">
        <f t="shared" si="3747"/>
        <v>0</v>
      </c>
      <c r="FD512" s="212">
        <f t="shared" si="2043"/>
        <v>12</v>
      </c>
      <c r="FE512" s="212">
        <f t="shared" si="2044"/>
        <v>0</v>
      </c>
      <c r="FF512" s="264">
        <f t="shared" ref="FF512:FG512" si="3748">IF(ISEVEN($B512),ET512,0)</f>
        <v>8</v>
      </c>
      <c r="FG512" s="212">
        <f t="shared" si="3748"/>
        <v>11</v>
      </c>
      <c r="FH512" s="212">
        <f t="shared" si="2046"/>
        <v>0</v>
      </c>
      <c r="FI512" s="212">
        <v>0</v>
      </c>
      <c r="FJ512" s="212">
        <v>0</v>
      </c>
      <c r="FK512" s="212"/>
      <c r="FL512" s="212"/>
      <c r="FM512" s="262">
        <v>68</v>
      </c>
    </row>
    <row r="513" spans="1:169" ht="15.75" customHeight="1" x14ac:dyDescent="0.2">
      <c r="A513" s="247">
        <v>500</v>
      </c>
      <c r="B513" s="248">
        <v>213423243503</v>
      </c>
      <c r="C513" s="249" t="s">
        <v>579</v>
      </c>
      <c r="D513" s="250"/>
      <c r="E513" s="251" t="s">
        <v>580</v>
      </c>
      <c r="F513" s="252">
        <f t="shared" si="1913"/>
        <v>2</v>
      </c>
      <c r="G513" s="252">
        <f t="shared" si="1914"/>
        <v>2</v>
      </c>
      <c r="H513" s="252">
        <f t="shared" si="1915"/>
        <v>2</v>
      </c>
      <c r="I513" s="252">
        <f t="shared" si="1916"/>
        <v>2</v>
      </c>
      <c r="J513" s="252">
        <f t="shared" si="1917"/>
        <v>0</v>
      </c>
      <c r="K513" s="252">
        <f t="shared" si="1918"/>
        <v>0</v>
      </c>
      <c r="L513" s="252">
        <f t="shared" si="1919"/>
        <v>0</v>
      </c>
      <c r="M513" s="252">
        <f t="shared" si="1920"/>
        <v>0</v>
      </c>
      <c r="N513" s="252">
        <f t="shared" si="1921"/>
        <v>0</v>
      </c>
      <c r="O513" s="253">
        <f t="shared" si="1922"/>
        <v>0</v>
      </c>
      <c r="P513" s="252">
        <f t="shared" si="1923"/>
        <v>6</v>
      </c>
      <c r="Q513" s="252">
        <f t="shared" si="1924"/>
        <v>0</v>
      </c>
      <c r="R513" s="252">
        <f t="shared" si="1925"/>
        <v>0</v>
      </c>
      <c r="S513" s="254">
        <f t="shared" si="1926"/>
        <v>0</v>
      </c>
      <c r="T513" s="255">
        <f t="shared" si="1927"/>
        <v>3</v>
      </c>
      <c r="U513" s="252">
        <f t="shared" si="1928"/>
        <v>0</v>
      </c>
      <c r="V513" s="252">
        <f t="shared" si="1929"/>
        <v>0</v>
      </c>
      <c r="W513" s="252">
        <f t="shared" si="1930"/>
        <v>0</v>
      </c>
      <c r="X513" s="254">
        <f t="shared" si="1931"/>
        <v>0</v>
      </c>
      <c r="Y513" s="256">
        <f t="shared" si="1932"/>
        <v>4</v>
      </c>
      <c r="Z513" s="252">
        <f t="shared" si="1933"/>
        <v>0</v>
      </c>
      <c r="AA513" s="252">
        <f t="shared" si="1934"/>
        <v>0</v>
      </c>
      <c r="AB513" s="252">
        <f t="shared" si="1935"/>
        <v>0</v>
      </c>
      <c r="AC513" s="254">
        <f t="shared" si="1936"/>
        <v>0</v>
      </c>
      <c r="AD513" s="255">
        <f t="shared" si="1937"/>
        <v>4</v>
      </c>
      <c r="AE513" s="252">
        <f t="shared" si="1938"/>
        <v>6</v>
      </c>
      <c r="AF513" s="252">
        <f t="shared" si="1939"/>
        <v>0</v>
      </c>
      <c r="AG513" s="252">
        <f t="shared" si="1940"/>
        <v>0</v>
      </c>
      <c r="AH513" s="254">
        <f t="shared" si="1941"/>
        <v>0</v>
      </c>
      <c r="AI513" s="257">
        <f t="shared" si="1942"/>
        <v>3</v>
      </c>
      <c r="AJ513" s="252">
        <f t="shared" si="1943"/>
        <v>5</v>
      </c>
      <c r="AK513" s="252">
        <f t="shared" si="1944"/>
        <v>0</v>
      </c>
      <c r="AL513" s="252">
        <f t="shared" si="1945"/>
        <v>0</v>
      </c>
      <c r="AM513" s="254">
        <f t="shared" si="1946"/>
        <v>0</v>
      </c>
      <c r="AN513" s="257">
        <f t="shared" si="1947"/>
        <v>3</v>
      </c>
      <c r="AO513" s="252">
        <f t="shared" si="1948"/>
        <v>0</v>
      </c>
      <c r="AP513" s="252">
        <f t="shared" si="1949"/>
        <v>0</v>
      </c>
      <c r="AQ513" s="252">
        <f t="shared" si="1950"/>
        <v>0</v>
      </c>
      <c r="AR513" s="254">
        <f t="shared" si="1951"/>
        <v>0</v>
      </c>
      <c r="AS513" s="257">
        <f t="shared" si="1952"/>
        <v>4</v>
      </c>
      <c r="AT513" s="252">
        <f t="shared" si="1953"/>
        <v>6</v>
      </c>
      <c r="AU513" s="252">
        <f t="shared" si="1954"/>
        <v>0</v>
      </c>
      <c r="AV513" s="252">
        <f t="shared" si="1955"/>
        <v>0</v>
      </c>
      <c r="AW513" s="254">
        <f t="shared" si="1956"/>
        <v>0</v>
      </c>
      <c r="AX513" s="258">
        <f t="shared" si="1957"/>
        <v>3</v>
      </c>
      <c r="AY513" s="252">
        <f t="shared" si="1958"/>
        <v>0</v>
      </c>
      <c r="AZ513" s="252">
        <f t="shared" si="1959"/>
        <v>0</v>
      </c>
      <c r="BA513" s="252">
        <f t="shared" si="1960"/>
        <v>0</v>
      </c>
      <c r="BB513" s="254">
        <f t="shared" si="1961"/>
        <v>0</v>
      </c>
      <c r="BC513" s="257">
        <f t="shared" si="1962"/>
        <v>4</v>
      </c>
      <c r="BD513" s="252">
        <f t="shared" si="1963"/>
        <v>0</v>
      </c>
      <c r="BE513" s="252">
        <f t="shared" si="1964"/>
        <v>0</v>
      </c>
      <c r="BF513" s="252">
        <f t="shared" si="1965"/>
        <v>0</v>
      </c>
      <c r="BG513" s="254">
        <f t="shared" si="1966"/>
        <v>0</v>
      </c>
      <c r="BH513" s="257">
        <f t="shared" si="1967"/>
        <v>4</v>
      </c>
      <c r="BI513" s="259">
        <f t="shared" si="1968"/>
        <v>1</v>
      </c>
      <c r="BJ513" s="252">
        <f t="shared" si="1969"/>
        <v>0</v>
      </c>
      <c r="BK513" s="252">
        <f t="shared" si="1970"/>
        <v>0</v>
      </c>
      <c r="BL513" s="254">
        <f t="shared" si="1971"/>
        <v>0</v>
      </c>
      <c r="BM513" s="260">
        <f t="shared" si="1972"/>
        <v>3</v>
      </c>
      <c r="BN513" s="252">
        <f t="shared" si="1973"/>
        <v>6</v>
      </c>
      <c r="BO513" s="252">
        <f t="shared" si="1974"/>
        <v>0</v>
      </c>
      <c r="BP513" s="252">
        <f t="shared" si="1975"/>
        <v>0</v>
      </c>
      <c r="BQ513" s="254">
        <f t="shared" si="1976"/>
        <v>0</v>
      </c>
      <c r="BR513" s="261">
        <f t="shared" si="1977"/>
        <v>3</v>
      </c>
      <c r="BS513" s="252">
        <f t="shared" si="1978"/>
        <v>0</v>
      </c>
      <c r="BT513" s="252">
        <f t="shared" si="1979"/>
        <v>0</v>
      </c>
      <c r="BU513" s="252">
        <f t="shared" si="1980"/>
        <v>0</v>
      </c>
      <c r="BV513" s="254">
        <f t="shared" si="1981"/>
        <v>0</v>
      </c>
      <c r="BW513" s="261">
        <f t="shared" si="1982"/>
        <v>4</v>
      </c>
      <c r="BX513" s="262">
        <v>38</v>
      </c>
      <c r="BY513" s="262">
        <v>38</v>
      </c>
      <c r="BZ513" s="246" t="e">
        <f t="shared" si="1983"/>
        <v>#VALUE!</v>
      </c>
      <c r="CA513" s="246">
        <f t="shared" si="1984"/>
        <v>20</v>
      </c>
      <c r="CB513" s="246" t="e">
        <f t="shared" si="1985"/>
        <v>#VALUE!</v>
      </c>
      <c r="CC513" s="246" t="e">
        <f t="shared" si="1986"/>
        <v>#VALUE!</v>
      </c>
      <c r="CD513" s="246" t="e">
        <f t="shared" si="1987"/>
        <v>#VALUE!</v>
      </c>
      <c r="CE513" s="246" t="e">
        <f t="shared" si="1988"/>
        <v>#VALUE!</v>
      </c>
      <c r="CF513" s="246" t="e">
        <f t="shared" si="1989"/>
        <v>#VALUE!</v>
      </c>
      <c r="CG513" s="246" t="e">
        <f t="shared" si="1990"/>
        <v>#VALUE!</v>
      </c>
      <c r="CH513" s="246" t="e">
        <f t="shared" si="1991"/>
        <v>#VALUE!</v>
      </c>
      <c r="CI513" s="246" t="e">
        <f t="shared" si="1992"/>
        <v>#VALUE!</v>
      </c>
      <c r="CJ513" s="246" t="e">
        <f t="shared" si="1993"/>
        <v>#VALUE!</v>
      </c>
      <c r="CK513" s="246" t="e">
        <f t="shared" si="1994"/>
        <v>#VALUE!</v>
      </c>
      <c r="CL513" s="246" t="e">
        <f t="shared" si="1995"/>
        <v>#VALUE!</v>
      </c>
      <c r="CM513" s="246" t="e">
        <f t="shared" si="1996"/>
        <v>#VALUE!</v>
      </c>
      <c r="CN513" s="246" t="e">
        <f t="shared" si="1997"/>
        <v>#VALUE!</v>
      </c>
      <c r="CO513" s="263" t="str">
        <f t="shared" si="1998"/>
        <v>2023PEC AI 350</v>
      </c>
      <c r="CP513" s="246" t="e">
        <f t="shared" si="1999"/>
        <v>#VALUE!</v>
      </c>
      <c r="CQ513" s="211"/>
      <c r="CR513" s="246">
        <f t="shared" si="2000"/>
        <v>20</v>
      </c>
      <c r="CS513" s="246" t="e">
        <f t="shared" si="2001"/>
        <v>#VALUE!</v>
      </c>
      <c r="CT513" s="246" t="e">
        <f t="shared" si="2002"/>
        <v>#VALUE!</v>
      </c>
      <c r="CU513" s="246" t="e">
        <f t="shared" si="2003"/>
        <v>#VALUE!</v>
      </c>
      <c r="CV513" s="246" t="e">
        <f t="shared" si="2004"/>
        <v>#VALUE!</v>
      </c>
      <c r="CW513" s="246" t="e">
        <f t="shared" si="2005"/>
        <v>#VALUE!</v>
      </c>
      <c r="CX513" s="246" t="e">
        <f t="shared" si="2006"/>
        <v>#VALUE!</v>
      </c>
      <c r="CY513" s="246" t="e">
        <f t="shared" si="2007"/>
        <v>#VALUE!</v>
      </c>
      <c r="CZ513" s="246" t="e">
        <f t="shared" si="2008"/>
        <v>#VALUE!</v>
      </c>
      <c r="DA513" s="246" t="e">
        <f t="shared" si="2009"/>
        <v>#VALUE!</v>
      </c>
      <c r="DB513" s="246" t="e">
        <f t="shared" si="2010"/>
        <v>#VALUE!</v>
      </c>
      <c r="DC513" s="246" t="e">
        <f t="shared" si="2011"/>
        <v>#VALUE!</v>
      </c>
      <c r="DD513" s="246" t="e">
        <f t="shared" si="2012"/>
        <v>#VALUE!</v>
      </c>
      <c r="DE513" s="212"/>
      <c r="DF513" s="212" t="e">
        <f t="shared" si="2013"/>
        <v>#VALUE!</v>
      </c>
      <c r="DG513" s="212"/>
      <c r="DH513" s="212"/>
      <c r="DI513" s="212"/>
      <c r="DJ513" s="212"/>
      <c r="DK513" s="212"/>
      <c r="DL513" s="212"/>
      <c r="DM513" s="212"/>
      <c r="DN513" s="212"/>
      <c r="DO513" s="212"/>
      <c r="DP513" s="212"/>
      <c r="DQ513" s="212"/>
      <c r="DR513" s="264">
        <f t="shared" si="2014"/>
        <v>38</v>
      </c>
      <c r="DS513" s="241">
        <f t="shared" si="2015"/>
        <v>8</v>
      </c>
      <c r="DT513" s="212">
        <f t="shared" si="2016"/>
        <v>6</v>
      </c>
      <c r="DU513" s="212">
        <f t="shared" si="2017"/>
        <v>6</v>
      </c>
      <c r="DV513" s="212">
        <f t="shared" si="2018"/>
        <v>5</v>
      </c>
      <c r="DW513" s="212">
        <f t="shared" si="2019"/>
        <v>6</v>
      </c>
      <c r="DX513" s="264">
        <f t="shared" si="2020"/>
        <v>1</v>
      </c>
      <c r="DY513" s="265">
        <f t="shared" si="2021"/>
        <v>6</v>
      </c>
      <c r="DZ513" s="212">
        <f t="shared" si="2022"/>
        <v>38</v>
      </c>
      <c r="EA513" s="212">
        <f t="shared" si="2023"/>
        <v>8</v>
      </c>
      <c r="EB513" s="212">
        <f t="shared" si="2024"/>
        <v>6</v>
      </c>
      <c r="EC513" s="212">
        <f t="shared" ref="EC513:ED513" si="3749">IF(ISEVEN($B513),DT513,0)</f>
        <v>0</v>
      </c>
      <c r="ED513" s="212">
        <f t="shared" si="3749"/>
        <v>0</v>
      </c>
      <c r="EE513" s="212">
        <f t="shared" ref="EE513:EF513" si="3750">IF(ISODD($B513),DU513,0)</f>
        <v>6</v>
      </c>
      <c r="EF513" s="212">
        <f t="shared" si="3750"/>
        <v>5</v>
      </c>
      <c r="EG513" s="212">
        <f t="shared" si="2027"/>
        <v>0</v>
      </c>
      <c r="EH513" s="212">
        <f t="shared" si="2028"/>
        <v>6</v>
      </c>
      <c r="EI513" s="212">
        <f t="shared" ref="EI513:EJ513" si="3751">IF(ISEVEN($B513),DW513,0)</f>
        <v>0</v>
      </c>
      <c r="EJ513" s="212">
        <f t="shared" si="3751"/>
        <v>0</v>
      </c>
      <c r="EK513" s="264">
        <f t="shared" ref="EK513:EL513" si="3752">IF(ISODD($B513),DX513,0)</f>
        <v>1</v>
      </c>
      <c r="EL513" s="212">
        <f t="shared" si="3752"/>
        <v>6</v>
      </c>
      <c r="EM513" s="212">
        <f t="shared" si="2031"/>
        <v>0</v>
      </c>
      <c r="EN513" s="212"/>
      <c r="EO513" s="212"/>
      <c r="EP513" s="241">
        <f t="shared" si="2032"/>
        <v>8</v>
      </c>
      <c r="EQ513" s="212">
        <f t="shared" si="2033"/>
        <v>7</v>
      </c>
      <c r="ER513" s="212">
        <f t="shared" si="2034"/>
        <v>7</v>
      </c>
      <c r="ES513" s="212">
        <f t="shared" si="2035"/>
        <v>6</v>
      </c>
      <c r="ET513" s="264">
        <f t="shared" si="2036"/>
        <v>4</v>
      </c>
      <c r="EU513" s="212">
        <f t="shared" si="2037"/>
        <v>6</v>
      </c>
      <c r="EV513" s="212"/>
      <c r="EW513" s="212">
        <f t="shared" si="2038"/>
        <v>38</v>
      </c>
      <c r="EX513" s="212">
        <f t="shared" si="2039"/>
        <v>8</v>
      </c>
      <c r="EY513" s="212">
        <f t="shared" si="2040"/>
        <v>7</v>
      </c>
      <c r="EZ513" s="212">
        <f t="shared" ref="EZ513:FA513" si="3753">IF(ISEVEN($B513),EQ513,0)</f>
        <v>0</v>
      </c>
      <c r="FA513" s="212">
        <f t="shared" si="3753"/>
        <v>0</v>
      </c>
      <c r="FB513" s="212">
        <f t="shared" ref="FB513:FC513" si="3754">IF(ISODD($B513),ER513,0)</f>
        <v>7</v>
      </c>
      <c r="FC513" s="212">
        <f t="shared" si="3754"/>
        <v>6</v>
      </c>
      <c r="FD513" s="212">
        <f t="shared" si="2043"/>
        <v>0</v>
      </c>
      <c r="FE513" s="264">
        <f t="shared" si="2044"/>
        <v>4</v>
      </c>
      <c r="FF513" s="212">
        <f t="shared" ref="FF513:FG513" si="3755">IF(ISEVEN($B513),ET513,0)</f>
        <v>0</v>
      </c>
      <c r="FG513" s="212">
        <f t="shared" si="3755"/>
        <v>0</v>
      </c>
      <c r="FH513" s="212">
        <f t="shared" si="2046"/>
        <v>6</v>
      </c>
      <c r="FI513" s="212">
        <v>0</v>
      </c>
      <c r="FJ513" s="212">
        <v>0</v>
      </c>
      <c r="FK513" s="212"/>
      <c r="FL513" s="212"/>
      <c r="FM513" s="262">
        <v>38</v>
      </c>
    </row>
    <row r="514" spans="1:169" ht="15.75" customHeight="1" x14ac:dyDescent="0.2">
      <c r="A514" s="268">
        <v>501</v>
      </c>
      <c r="B514" s="266">
        <v>213423243504</v>
      </c>
      <c r="C514" s="266" t="s">
        <v>443</v>
      </c>
      <c r="D514" s="250"/>
      <c r="E514" s="267" t="s">
        <v>1698</v>
      </c>
      <c r="F514" s="252">
        <f t="shared" si="1913"/>
        <v>2</v>
      </c>
      <c r="G514" s="252">
        <f t="shared" si="1914"/>
        <v>2</v>
      </c>
      <c r="H514" s="252">
        <f t="shared" si="1915"/>
        <v>2</v>
      </c>
      <c r="I514" s="252">
        <f t="shared" si="1916"/>
        <v>2</v>
      </c>
      <c r="J514" s="252">
        <f t="shared" si="1917"/>
        <v>0</v>
      </c>
      <c r="K514" s="252">
        <f t="shared" si="1918"/>
        <v>0</v>
      </c>
      <c r="L514" s="252">
        <f t="shared" si="1919"/>
        <v>0</v>
      </c>
      <c r="M514" s="252">
        <f t="shared" si="1920"/>
        <v>0</v>
      </c>
      <c r="N514" s="252">
        <f t="shared" si="1921"/>
        <v>0</v>
      </c>
      <c r="O514" s="253">
        <f t="shared" si="1922"/>
        <v>0</v>
      </c>
      <c r="P514" s="252">
        <f t="shared" si="1923"/>
        <v>0</v>
      </c>
      <c r="Q514" s="252">
        <f t="shared" si="1924"/>
        <v>0</v>
      </c>
      <c r="R514" s="252">
        <f t="shared" si="1925"/>
        <v>0</v>
      </c>
      <c r="S514" s="254">
        <f t="shared" si="1926"/>
        <v>0</v>
      </c>
      <c r="T514" s="255">
        <f t="shared" si="1927"/>
        <v>4</v>
      </c>
      <c r="U514" s="252">
        <f t="shared" si="1928"/>
        <v>5</v>
      </c>
      <c r="V514" s="252">
        <f t="shared" si="1929"/>
        <v>0</v>
      </c>
      <c r="W514" s="252">
        <f t="shared" si="1930"/>
        <v>0</v>
      </c>
      <c r="X514" s="254">
        <f t="shared" si="1931"/>
        <v>0</v>
      </c>
      <c r="Y514" s="256">
        <f t="shared" si="1932"/>
        <v>3</v>
      </c>
      <c r="Z514" s="252">
        <f t="shared" si="1933"/>
        <v>6</v>
      </c>
      <c r="AA514" s="252">
        <f t="shared" si="1934"/>
        <v>0</v>
      </c>
      <c r="AB514" s="252">
        <f t="shared" si="1935"/>
        <v>0</v>
      </c>
      <c r="AC514" s="254">
        <f t="shared" si="1936"/>
        <v>0</v>
      </c>
      <c r="AD514" s="255">
        <f t="shared" si="1937"/>
        <v>3</v>
      </c>
      <c r="AE514" s="252">
        <f t="shared" si="1938"/>
        <v>0</v>
      </c>
      <c r="AF514" s="252">
        <f t="shared" si="1939"/>
        <v>0</v>
      </c>
      <c r="AG514" s="252">
        <f t="shared" si="1940"/>
        <v>0</v>
      </c>
      <c r="AH514" s="254">
        <f t="shared" si="1941"/>
        <v>0</v>
      </c>
      <c r="AI514" s="257">
        <f t="shared" si="1942"/>
        <v>4</v>
      </c>
      <c r="AJ514" s="252">
        <f t="shared" si="1943"/>
        <v>0</v>
      </c>
      <c r="AK514" s="252">
        <f t="shared" si="1944"/>
        <v>0</v>
      </c>
      <c r="AL514" s="252">
        <f t="shared" si="1945"/>
        <v>0</v>
      </c>
      <c r="AM514" s="254">
        <f t="shared" si="1946"/>
        <v>0</v>
      </c>
      <c r="AN514" s="257">
        <f t="shared" si="1947"/>
        <v>4</v>
      </c>
      <c r="AO514" s="252">
        <f t="shared" si="1948"/>
        <v>6</v>
      </c>
      <c r="AP514" s="252">
        <f t="shared" si="1949"/>
        <v>0</v>
      </c>
      <c r="AQ514" s="252">
        <f t="shared" si="1950"/>
        <v>0</v>
      </c>
      <c r="AR514" s="254">
        <f t="shared" si="1951"/>
        <v>0</v>
      </c>
      <c r="AS514" s="257">
        <f t="shared" si="1952"/>
        <v>3</v>
      </c>
      <c r="AT514" s="252">
        <f t="shared" si="1953"/>
        <v>0</v>
      </c>
      <c r="AU514" s="252">
        <f t="shared" si="1954"/>
        <v>0</v>
      </c>
      <c r="AV514" s="252">
        <f t="shared" si="1955"/>
        <v>0</v>
      </c>
      <c r="AW514" s="254">
        <f t="shared" si="1956"/>
        <v>0</v>
      </c>
      <c r="AX514" s="258">
        <f t="shared" si="1957"/>
        <v>4</v>
      </c>
      <c r="AY514" s="252">
        <f t="shared" si="1958"/>
        <v>6</v>
      </c>
      <c r="AZ514" s="252">
        <f t="shared" si="1959"/>
        <v>0</v>
      </c>
      <c r="BA514" s="252">
        <f t="shared" si="1960"/>
        <v>0</v>
      </c>
      <c r="BB514" s="254">
        <f t="shared" si="1961"/>
        <v>0</v>
      </c>
      <c r="BC514" s="257">
        <f t="shared" si="1962"/>
        <v>3</v>
      </c>
      <c r="BD514" s="259">
        <f t="shared" si="1963"/>
        <v>1</v>
      </c>
      <c r="BE514" s="252">
        <f t="shared" si="1964"/>
        <v>0</v>
      </c>
      <c r="BF514" s="252">
        <f t="shared" si="1965"/>
        <v>0</v>
      </c>
      <c r="BG514" s="254">
        <f t="shared" si="1966"/>
        <v>0</v>
      </c>
      <c r="BH514" s="257">
        <f t="shared" si="1967"/>
        <v>3</v>
      </c>
      <c r="BI514" s="252">
        <f t="shared" si="1968"/>
        <v>0</v>
      </c>
      <c r="BJ514" s="252">
        <f t="shared" si="1969"/>
        <v>0</v>
      </c>
      <c r="BK514" s="252">
        <f t="shared" si="1970"/>
        <v>0</v>
      </c>
      <c r="BL514" s="254">
        <f t="shared" si="1971"/>
        <v>0</v>
      </c>
      <c r="BM514" s="260">
        <f t="shared" si="1972"/>
        <v>4</v>
      </c>
      <c r="BN514" s="252">
        <f t="shared" si="1973"/>
        <v>0</v>
      </c>
      <c r="BO514" s="252">
        <f t="shared" si="1974"/>
        <v>0</v>
      </c>
      <c r="BP514" s="252">
        <f t="shared" si="1975"/>
        <v>0</v>
      </c>
      <c r="BQ514" s="254">
        <f t="shared" si="1976"/>
        <v>0</v>
      </c>
      <c r="BR514" s="261">
        <f t="shared" si="1977"/>
        <v>4</v>
      </c>
      <c r="BS514" s="252">
        <f t="shared" si="1978"/>
        <v>6</v>
      </c>
      <c r="BT514" s="252">
        <f t="shared" si="1979"/>
        <v>0</v>
      </c>
      <c r="BU514" s="252">
        <f t="shared" si="1980"/>
        <v>0</v>
      </c>
      <c r="BV514" s="254">
        <f t="shared" si="1981"/>
        <v>0</v>
      </c>
      <c r="BW514" s="261">
        <f t="shared" si="1982"/>
        <v>3</v>
      </c>
      <c r="BX514" s="262">
        <v>38</v>
      </c>
      <c r="BY514" s="262">
        <v>38</v>
      </c>
      <c r="BZ514" s="246" t="e">
        <f t="shared" si="1983"/>
        <v>#VALUE!</v>
      </c>
      <c r="CA514" s="246">
        <f t="shared" si="1984"/>
        <v>20</v>
      </c>
      <c r="CB514" s="246" t="e">
        <f t="shared" si="1985"/>
        <v>#VALUE!</v>
      </c>
      <c r="CC514" s="246" t="e">
        <f t="shared" si="1986"/>
        <v>#VALUE!</v>
      </c>
      <c r="CD514" s="246" t="e">
        <f t="shared" si="1987"/>
        <v>#VALUE!</v>
      </c>
      <c r="CE514" s="246" t="e">
        <f t="shared" si="1988"/>
        <v>#VALUE!</v>
      </c>
      <c r="CF514" s="246" t="e">
        <f t="shared" si="1989"/>
        <v>#VALUE!</v>
      </c>
      <c r="CG514" s="246" t="e">
        <f t="shared" si="1990"/>
        <v>#VALUE!</v>
      </c>
      <c r="CH514" s="246" t="e">
        <f t="shared" si="1991"/>
        <v>#VALUE!</v>
      </c>
      <c r="CI514" s="246" t="e">
        <f t="shared" si="1992"/>
        <v>#VALUE!</v>
      </c>
      <c r="CJ514" s="246" t="e">
        <f t="shared" si="1993"/>
        <v>#VALUE!</v>
      </c>
      <c r="CK514" s="246" t="e">
        <f t="shared" si="1994"/>
        <v>#VALUE!</v>
      </c>
      <c r="CL514" s="246" t="e">
        <f t="shared" si="1995"/>
        <v>#VALUE!</v>
      </c>
      <c r="CM514" s="246" t="e">
        <f t="shared" si="1996"/>
        <v>#VALUE!</v>
      </c>
      <c r="CN514" s="246" t="e">
        <f t="shared" si="1997"/>
        <v>#VALUE!</v>
      </c>
      <c r="CO514" s="263" t="str">
        <f t="shared" si="1998"/>
        <v>2023PEC AI 282</v>
      </c>
      <c r="CP514" s="246" t="e">
        <f t="shared" si="1999"/>
        <v>#VALUE!</v>
      </c>
      <c r="CQ514" s="211"/>
      <c r="CR514" s="246">
        <f t="shared" si="2000"/>
        <v>20</v>
      </c>
      <c r="CS514" s="246" t="e">
        <f t="shared" si="2001"/>
        <v>#VALUE!</v>
      </c>
      <c r="CT514" s="246" t="e">
        <f t="shared" si="2002"/>
        <v>#VALUE!</v>
      </c>
      <c r="CU514" s="246" t="e">
        <f t="shared" si="2003"/>
        <v>#VALUE!</v>
      </c>
      <c r="CV514" s="246" t="e">
        <f t="shared" si="2004"/>
        <v>#VALUE!</v>
      </c>
      <c r="CW514" s="246" t="e">
        <f t="shared" si="2005"/>
        <v>#VALUE!</v>
      </c>
      <c r="CX514" s="246" t="e">
        <f t="shared" si="2006"/>
        <v>#VALUE!</v>
      </c>
      <c r="CY514" s="246" t="e">
        <f t="shared" si="2007"/>
        <v>#VALUE!</v>
      </c>
      <c r="CZ514" s="246" t="e">
        <f t="shared" si="2008"/>
        <v>#VALUE!</v>
      </c>
      <c r="DA514" s="246" t="e">
        <f t="shared" si="2009"/>
        <v>#VALUE!</v>
      </c>
      <c r="DB514" s="246" t="e">
        <f t="shared" si="2010"/>
        <v>#VALUE!</v>
      </c>
      <c r="DC514" s="246" t="e">
        <f t="shared" si="2011"/>
        <v>#VALUE!</v>
      </c>
      <c r="DD514" s="246" t="e">
        <f t="shared" si="2012"/>
        <v>#VALUE!</v>
      </c>
      <c r="DE514" s="212"/>
      <c r="DF514" s="212" t="e">
        <f t="shared" si="2013"/>
        <v>#VALUE!</v>
      </c>
      <c r="DG514" s="212"/>
      <c r="DH514" s="212"/>
      <c r="DI514" s="212"/>
      <c r="DJ514" s="212"/>
      <c r="DK514" s="212"/>
      <c r="DL514" s="212"/>
      <c r="DM514" s="212"/>
      <c r="DN514" s="212"/>
      <c r="DO514" s="212"/>
      <c r="DP514" s="212"/>
      <c r="DQ514" s="212"/>
      <c r="DR514" s="264">
        <f t="shared" si="2014"/>
        <v>38</v>
      </c>
      <c r="DS514" s="241">
        <f t="shared" si="2015"/>
        <v>8</v>
      </c>
      <c r="DT514" s="212">
        <f t="shared" si="2016"/>
        <v>5</v>
      </c>
      <c r="DU514" s="212">
        <f t="shared" si="2017"/>
        <v>6</v>
      </c>
      <c r="DV514" s="212">
        <f t="shared" si="2018"/>
        <v>6</v>
      </c>
      <c r="DW514" s="212">
        <f t="shared" si="2019"/>
        <v>6</v>
      </c>
      <c r="DX514" s="264">
        <f t="shared" si="2020"/>
        <v>1</v>
      </c>
      <c r="DY514" s="265">
        <f t="shared" si="2021"/>
        <v>6</v>
      </c>
      <c r="DZ514" s="212">
        <f t="shared" si="2022"/>
        <v>38</v>
      </c>
      <c r="EA514" s="212">
        <f t="shared" si="2023"/>
        <v>8</v>
      </c>
      <c r="EB514" s="212">
        <f t="shared" si="2024"/>
        <v>0</v>
      </c>
      <c r="EC514" s="212">
        <f t="shared" ref="EC514:ED514" si="3756">IF(ISEVEN($B514),DT514,0)</f>
        <v>5</v>
      </c>
      <c r="ED514" s="212">
        <f t="shared" si="3756"/>
        <v>6</v>
      </c>
      <c r="EE514" s="212">
        <f t="shared" ref="EE514:EF514" si="3757">IF(ISODD($B514),DU514,0)</f>
        <v>0</v>
      </c>
      <c r="EF514" s="212">
        <f t="shared" si="3757"/>
        <v>0</v>
      </c>
      <c r="EG514" s="212">
        <f t="shared" si="2027"/>
        <v>6</v>
      </c>
      <c r="EH514" s="212">
        <f t="shared" si="2028"/>
        <v>0</v>
      </c>
      <c r="EI514" s="212">
        <f t="shared" ref="EI514:EJ514" si="3758">IF(ISEVEN($B514),DW514,0)</f>
        <v>6</v>
      </c>
      <c r="EJ514" s="264">
        <f t="shared" si="3758"/>
        <v>1</v>
      </c>
      <c r="EK514" s="212">
        <f t="shared" ref="EK514:EL514" si="3759">IF(ISODD($B514),DX514,0)</f>
        <v>0</v>
      </c>
      <c r="EL514" s="212">
        <f t="shared" si="3759"/>
        <v>0</v>
      </c>
      <c r="EM514" s="212">
        <f t="shared" si="2031"/>
        <v>6</v>
      </c>
      <c r="EN514" s="212"/>
      <c r="EO514" s="212"/>
      <c r="EP514" s="241">
        <f t="shared" si="2032"/>
        <v>8</v>
      </c>
      <c r="EQ514" s="212">
        <f t="shared" si="2033"/>
        <v>7</v>
      </c>
      <c r="ER514" s="212">
        <f t="shared" si="2034"/>
        <v>7</v>
      </c>
      <c r="ES514" s="212">
        <f t="shared" si="2035"/>
        <v>7</v>
      </c>
      <c r="ET514" s="264">
        <f t="shared" si="2036"/>
        <v>3</v>
      </c>
      <c r="EU514" s="212">
        <f t="shared" si="2037"/>
        <v>6</v>
      </c>
      <c r="EV514" s="212"/>
      <c r="EW514" s="212">
        <f t="shared" si="2038"/>
        <v>38</v>
      </c>
      <c r="EX514" s="212">
        <f t="shared" si="2039"/>
        <v>8</v>
      </c>
      <c r="EY514" s="212">
        <f t="shared" si="2040"/>
        <v>0</v>
      </c>
      <c r="EZ514" s="212">
        <f t="shared" ref="EZ514:FA514" si="3760">IF(ISEVEN($B514),EQ514,0)</f>
        <v>7</v>
      </c>
      <c r="FA514" s="212">
        <f t="shared" si="3760"/>
        <v>7</v>
      </c>
      <c r="FB514" s="212">
        <f t="shared" ref="FB514:FC514" si="3761">IF(ISODD($B514),ER514,0)</f>
        <v>0</v>
      </c>
      <c r="FC514" s="212">
        <f t="shared" si="3761"/>
        <v>0</v>
      </c>
      <c r="FD514" s="212">
        <f t="shared" si="2043"/>
        <v>7</v>
      </c>
      <c r="FE514" s="212">
        <f t="shared" si="2044"/>
        <v>0</v>
      </c>
      <c r="FF514" s="264">
        <f t="shared" ref="FF514:FG514" si="3762">IF(ISEVEN($B514),ET514,0)</f>
        <v>3</v>
      </c>
      <c r="FG514" s="212">
        <f t="shared" si="3762"/>
        <v>6</v>
      </c>
      <c r="FH514" s="212">
        <f t="shared" si="2046"/>
        <v>0</v>
      </c>
      <c r="FI514" s="212">
        <v>0</v>
      </c>
      <c r="FJ514" s="212">
        <v>0</v>
      </c>
      <c r="FK514" s="212"/>
      <c r="FL514" s="212"/>
      <c r="FM514" s="262">
        <v>38</v>
      </c>
    </row>
    <row r="515" spans="1:169" ht="15.75" customHeight="1" x14ac:dyDescent="0.2">
      <c r="A515" s="247">
        <v>502</v>
      </c>
      <c r="B515" s="248">
        <v>213423243901</v>
      </c>
      <c r="C515" s="249" t="s">
        <v>1699</v>
      </c>
      <c r="D515" s="250"/>
      <c r="E515" s="251" t="s">
        <v>1700</v>
      </c>
      <c r="F515" s="252">
        <f t="shared" si="1913"/>
        <v>2</v>
      </c>
      <c r="G515" s="252">
        <f t="shared" si="1914"/>
        <v>2</v>
      </c>
      <c r="H515" s="252">
        <f t="shared" si="1915"/>
        <v>2</v>
      </c>
      <c r="I515" s="252">
        <f t="shared" si="1916"/>
        <v>2</v>
      </c>
      <c r="J515" s="252">
        <f t="shared" si="1917"/>
        <v>0</v>
      </c>
      <c r="K515" s="252">
        <f t="shared" si="1918"/>
        <v>0</v>
      </c>
      <c r="L515" s="252">
        <f t="shared" si="1919"/>
        <v>0</v>
      </c>
      <c r="M515" s="252">
        <f t="shared" si="1920"/>
        <v>0</v>
      </c>
      <c r="N515" s="252">
        <f t="shared" si="1921"/>
        <v>0</v>
      </c>
      <c r="O515" s="253">
        <f t="shared" si="1922"/>
        <v>0</v>
      </c>
      <c r="P515" s="252">
        <f t="shared" si="1923"/>
        <v>6</v>
      </c>
      <c r="Q515" s="252">
        <f t="shared" si="1924"/>
        <v>0</v>
      </c>
      <c r="R515" s="252">
        <f t="shared" si="1925"/>
        <v>0</v>
      </c>
      <c r="S515" s="254">
        <f t="shared" si="1926"/>
        <v>0</v>
      </c>
      <c r="T515" s="255">
        <f t="shared" si="1927"/>
        <v>3</v>
      </c>
      <c r="U515" s="252">
        <f t="shared" si="1928"/>
        <v>0</v>
      </c>
      <c r="V515" s="252">
        <f t="shared" si="1929"/>
        <v>0</v>
      </c>
      <c r="W515" s="252">
        <f t="shared" si="1930"/>
        <v>0</v>
      </c>
      <c r="X515" s="254">
        <f t="shared" si="1931"/>
        <v>0</v>
      </c>
      <c r="Y515" s="256">
        <f t="shared" si="1932"/>
        <v>4</v>
      </c>
      <c r="Z515" s="252">
        <f t="shared" si="1933"/>
        <v>0</v>
      </c>
      <c r="AA515" s="252">
        <f t="shared" si="1934"/>
        <v>0</v>
      </c>
      <c r="AB515" s="252">
        <f t="shared" si="1935"/>
        <v>0</v>
      </c>
      <c r="AC515" s="254">
        <f t="shared" si="1936"/>
        <v>0</v>
      </c>
      <c r="AD515" s="255">
        <f t="shared" si="1937"/>
        <v>4</v>
      </c>
      <c r="AE515" s="252">
        <f t="shared" si="1938"/>
        <v>6</v>
      </c>
      <c r="AF515" s="252">
        <f t="shared" si="1939"/>
        <v>0</v>
      </c>
      <c r="AG515" s="252">
        <f t="shared" si="1940"/>
        <v>0</v>
      </c>
      <c r="AH515" s="254">
        <f t="shared" si="1941"/>
        <v>0</v>
      </c>
      <c r="AI515" s="257">
        <f t="shared" si="1942"/>
        <v>3</v>
      </c>
      <c r="AJ515" s="252">
        <f t="shared" si="1943"/>
        <v>5</v>
      </c>
      <c r="AK515" s="252">
        <f t="shared" si="1944"/>
        <v>0</v>
      </c>
      <c r="AL515" s="252">
        <f t="shared" si="1945"/>
        <v>0</v>
      </c>
      <c r="AM515" s="254">
        <f t="shared" si="1946"/>
        <v>0</v>
      </c>
      <c r="AN515" s="257">
        <f t="shared" si="1947"/>
        <v>3</v>
      </c>
      <c r="AO515" s="252">
        <f t="shared" si="1948"/>
        <v>0</v>
      </c>
      <c r="AP515" s="252">
        <f t="shared" si="1949"/>
        <v>0</v>
      </c>
      <c r="AQ515" s="252">
        <f t="shared" si="1950"/>
        <v>0</v>
      </c>
      <c r="AR515" s="254">
        <f t="shared" si="1951"/>
        <v>0</v>
      </c>
      <c r="AS515" s="257">
        <f t="shared" si="1952"/>
        <v>4</v>
      </c>
      <c r="AT515" s="252">
        <f t="shared" si="1953"/>
        <v>6</v>
      </c>
      <c r="AU515" s="252">
        <f t="shared" si="1954"/>
        <v>0</v>
      </c>
      <c r="AV515" s="252">
        <f t="shared" si="1955"/>
        <v>0</v>
      </c>
      <c r="AW515" s="254">
        <f t="shared" si="1956"/>
        <v>0</v>
      </c>
      <c r="AX515" s="258">
        <f t="shared" si="1957"/>
        <v>3</v>
      </c>
      <c r="AY515" s="252">
        <f t="shared" si="1958"/>
        <v>0</v>
      </c>
      <c r="AZ515" s="252">
        <f t="shared" si="1959"/>
        <v>0</v>
      </c>
      <c r="BA515" s="252">
        <f t="shared" si="1960"/>
        <v>0</v>
      </c>
      <c r="BB515" s="254">
        <f t="shared" si="1961"/>
        <v>0</v>
      </c>
      <c r="BC515" s="257">
        <f t="shared" si="1962"/>
        <v>4</v>
      </c>
      <c r="BD515" s="252">
        <f t="shared" si="1963"/>
        <v>0</v>
      </c>
      <c r="BE515" s="252">
        <f t="shared" si="1964"/>
        <v>0</v>
      </c>
      <c r="BF515" s="252">
        <f t="shared" si="1965"/>
        <v>0</v>
      </c>
      <c r="BG515" s="254">
        <f t="shared" si="1966"/>
        <v>0</v>
      </c>
      <c r="BH515" s="257">
        <f t="shared" si="1967"/>
        <v>4</v>
      </c>
      <c r="BI515" s="259">
        <f t="shared" si="1968"/>
        <v>2</v>
      </c>
      <c r="BJ515" s="252">
        <f t="shared" si="1969"/>
        <v>0</v>
      </c>
      <c r="BK515" s="252">
        <f t="shared" si="1970"/>
        <v>0</v>
      </c>
      <c r="BL515" s="254">
        <f t="shared" si="1971"/>
        <v>0</v>
      </c>
      <c r="BM515" s="260">
        <f t="shared" si="1972"/>
        <v>3</v>
      </c>
      <c r="BN515" s="252">
        <f t="shared" si="1973"/>
        <v>6</v>
      </c>
      <c r="BO515" s="252">
        <f t="shared" si="1974"/>
        <v>0</v>
      </c>
      <c r="BP515" s="252">
        <f t="shared" si="1975"/>
        <v>0</v>
      </c>
      <c r="BQ515" s="254">
        <f t="shared" si="1976"/>
        <v>0</v>
      </c>
      <c r="BR515" s="261">
        <f t="shared" si="1977"/>
        <v>3</v>
      </c>
      <c r="BS515" s="252">
        <f t="shared" si="1978"/>
        <v>0</v>
      </c>
      <c r="BT515" s="252">
        <f t="shared" si="1979"/>
        <v>0</v>
      </c>
      <c r="BU515" s="252">
        <f t="shared" si="1980"/>
        <v>0</v>
      </c>
      <c r="BV515" s="254">
        <f t="shared" si="1981"/>
        <v>0</v>
      </c>
      <c r="BW515" s="261">
        <f t="shared" si="1982"/>
        <v>4</v>
      </c>
      <c r="BX515" s="262">
        <v>39</v>
      </c>
      <c r="BY515" s="262">
        <v>39</v>
      </c>
      <c r="BZ515" s="246" t="e">
        <f t="shared" si="1983"/>
        <v>#VALUE!</v>
      </c>
      <c r="CA515" s="246">
        <f t="shared" si="1984"/>
        <v>20</v>
      </c>
      <c r="CB515" s="246" t="e">
        <f t="shared" si="1985"/>
        <v>#VALUE!</v>
      </c>
      <c r="CC515" s="246" t="e">
        <f t="shared" si="1986"/>
        <v>#VALUE!</v>
      </c>
      <c r="CD515" s="246" t="e">
        <f t="shared" si="1987"/>
        <v>#VALUE!</v>
      </c>
      <c r="CE515" s="246" t="e">
        <f t="shared" si="1988"/>
        <v>#VALUE!</v>
      </c>
      <c r="CF515" s="246" t="e">
        <f t="shared" si="1989"/>
        <v>#VALUE!</v>
      </c>
      <c r="CG515" s="246" t="e">
        <f t="shared" si="1990"/>
        <v>#VALUE!</v>
      </c>
      <c r="CH515" s="246" t="e">
        <f t="shared" si="1991"/>
        <v>#VALUE!</v>
      </c>
      <c r="CI515" s="246" t="e">
        <f t="shared" si="1992"/>
        <v>#VALUE!</v>
      </c>
      <c r="CJ515" s="246" t="e">
        <f t="shared" si="1993"/>
        <v>#VALUE!</v>
      </c>
      <c r="CK515" s="246" t="e">
        <f t="shared" si="1994"/>
        <v>#VALUE!</v>
      </c>
      <c r="CL515" s="246" t="e">
        <f t="shared" si="1995"/>
        <v>#VALUE!</v>
      </c>
      <c r="CM515" s="246" t="e">
        <f t="shared" si="1996"/>
        <v>#VALUE!</v>
      </c>
      <c r="CN515" s="246" t="e">
        <f t="shared" si="1997"/>
        <v>#VALUE!</v>
      </c>
      <c r="CO515" s="263" t="str">
        <f t="shared" si="1998"/>
        <v>2023PEC AI 806</v>
      </c>
      <c r="CP515" s="246" t="e">
        <f t="shared" si="1999"/>
        <v>#VALUE!</v>
      </c>
      <c r="CQ515" s="211"/>
      <c r="CR515" s="246">
        <f t="shared" si="2000"/>
        <v>20</v>
      </c>
      <c r="CS515" s="246" t="e">
        <f t="shared" si="2001"/>
        <v>#VALUE!</v>
      </c>
      <c r="CT515" s="246" t="e">
        <f t="shared" si="2002"/>
        <v>#VALUE!</v>
      </c>
      <c r="CU515" s="246" t="e">
        <f t="shared" si="2003"/>
        <v>#VALUE!</v>
      </c>
      <c r="CV515" s="246" t="e">
        <f t="shared" si="2004"/>
        <v>#VALUE!</v>
      </c>
      <c r="CW515" s="246" t="e">
        <f t="shared" si="2005"/>
        <v>#VALUE!</v>
      </c>
      <c r="CX515" s="246" t="e">
        <f t="shared" si="2006"/>
        <v>#VALUE!</v>
      </c>
      <c r="CY515" s="246" t="e">
        <f t="shared" si="2007"/>
        <v>#VALUE!</v>
      </c>
      <c r="CZ515" s="246" t="e">
        <f t="shared" si="2008"/>
        <v>#VALUE!</v>
      </c>
      <c r="DA515" s="246" t="e">
        <f t="shared" si="2009"/>
        <v>#VALUE!</v>
      </c>
      <c r="DB515" s="246" t="e">
        <f t="shared" si="2010"/>
        <v>#VALUE!</v>
      </c>
      <c r="DC515" s="246" t="e">
        <f t="shared" si="2011"/>
        <v>#VALUE!</v>
      </c>
      <c r="DD515" s="246" t="e">
        <f t="shared" si="2012"/>
        <v>#VALUE!</v>
      </c>
      <c r="DE515" s="212"/>
      <c r="DF515" s="212" t="e">
        <f t="shared" si="2013"/>
        <v>#VALUE!</v>
      </c>
      <c r="DG515" s="212"/>
      <c r="DH515" s="212"/>
      <c r="DI515" s="212"/>
      <c r="DJ515" s="212"/>
      <c r="DK515" s="212"/>
      <c r="DL515" s="212"/>
      <c r="DM515" s="212"/>
      <c r="DN515" s="212"/>
      <c r="DO515" s="212"/>
      <c r="DP515" s="212"/>
      <c r="DQ515" s="212"/>
      <c r="DR515" s="264">
        <f t="shared" si="2014"/>
        <v>39</v>
      </c>
      <c r="DS515" s="241">
        <f t="shared" si="2015"/>
        <v>8</v>
      </c>
      <c r="DT515" s="212">
        <f t="shared" si="2016"/>
        <v>6</v>
      </c>
      <c r="DU515" s="212">
        <f t="shared" si="2017"/>
        <v>6</v>
      </c>
      <c r="DV515" s="212">
        <f t="shared" si="2018"/>
        <v>5</v>
      </c>
      <c r="DW515" s="212">
        <f t="shared" si="2019"/>
        <v>6</v>
      </c>
      <c r="DX515" s="264">
        <f t="shared" si="2020"/>
        <v>2</v>
      </c>
      <c r="DY515" s="265">
        <f t="shared" si="2021"/>
        <v>6</v>
      </c>
      <c r="DZ515" s="212">
        <f t="shared" si="2022"/>
        <v>39</v>
      </c>
      <c r="EA515" s="212">
        <f t="shared" si="2023"/>
        <v>8</v>
      </c>
      <c r="EB515" s="212">
        <f t="shared" si="2024"/>
        <v>6</v>
      </c>
      <c r="EC515" s="212">
        <f t="shared" ref="EC515:ED515" si="3763">IF(ISEVEN($B515),DT515,0)</f>
        <v>0</v>
      </c>
      <c r="ED515" s="212">
        <f t="shared" si="3763"/>
        <v>0</v>
      </c>
      <c r="EE515" s="212">
        <f t="shared" ref="EE515:EF515" si="3764">IF(ISODD($B515),DU515,0)</f>
        <v>6</v>
      </c>
      <c r="EF515" s="212">
        <f t="shared" si="3764"/>
        <v>5</v>
      </c>
      <c r="EG515" s="212">
        <f t="shared" si="2027"/>
        <v>0</v>
      </c>
      <c r="EH515" s="212">
        <f t="shared" si="2028"/>
        <v>6</v>
      </c>
      <c r="EI515" s="212">
        <f t="shared" ref="EI515:EJ515" si="3765">IF(ISEVEN($B515),DW515,0)</f>
        <v>0</v>
      </c>
      <c r="EJ515" s="212">
        <f t="shared" si="3765"/>
        <v>0</v>
      </c>
      <c r="EK515" s="264">
        <f t="shared" ref="EK515:EL515" si="3766">IF(ISODD($B515),DX515,0)</f>
        <v>2</v>
      </c>
      <c r="EL515" s="212">
        <f t="shared" si="3766"/>
        <v>6</v>
      </c>
      <c r="EM515" s="212">
        <f t="shared" si="2031"/>
        <v>0</v>
      </c>
      <c r="EN515" s="212"/>
      <c r="EO515" s="212"/>
      <c r="EP515" s="241">
        <f t="shared" si="2032"/>
        <v>8</v>
      </c>
      <c r="EQ515" s="212">
        <f t="shared" si="2033"/>
        <v>7</v>
      </c>
      <c r="ER515" s="212">
        <f t="shared" si="2034"/>
        <v>7</v>
      </c>
      <c r="ES515" s="212">
        <f t="shared" si="2035"/>
        <v>6</v>
      </c>
      <c r="ET515" s="264">
        <f t="shared" si="2036"/>
        <v>5</v>
      </c>
      <c r="EU515" s="212">
        <f t="shared" si="2037"/>
        <v>6</v>
      </c>
      <c r="EV515" s="212"/>
      <c r="EW515" s="212">
        <f t="shared" si="2038"/>
        <v>39</v>
      </c>
      <c r="EX515" s="212">
        <f t="shared" si="2039"/>
        <v>8</v>
      </c>
      <c r="EY515" s="212">
        <f t="shared" si="2040"/>
        <v>7</v>
      </c>
      <c r="EZ515" s="212">
        <f t="shared" ref="EZ515:FA515" si="3767">IF(ISEVEN($B515),EQ515,0)</f>
        <v>0</v>
      </c>
      <c r="FA515" s="212">
        <f t="shared" si="3767"/>
        <v>0</v>
      </c>
      <c r="FB515" s="212">
        <f t="shared" ref="FB515:FC515" si="3768">IF(ISODD($B515),ER515,0)</f>
        <v>7</v>
      </c>
      <c r="FC515" s="212">
        <f t="shared" si="3768"/>
        <v>6</v>
      </c>
      <c r="FD515" s="212">
        <f t="shared" si="2043"/>
        <v>0</v>
      </c>
      <c r="FE515" s="264">
        <f t="shared" si="2044"/>
        <v>5</v>
      </c>
      <c r="FF515" s="212">
        <f t="shared" ref="FF515:FG515" si="3769">IF(ISEVEN($B515),ET515,0)</f>
        <v>0</v>
      </c>
      <c r="FG515" s="212">
        <f t="shared" si="3769"/>
        <v>0</v>
      </c>
      <c r="FH515" s="212">
        <f t="shared" si="2046"/>
        <v>6</v>
      </c>
      <c r="FI515" s="212">
        <v>0</v>
      </c>
      <c r="FJ515" s="212">
        <v>0</v>
      </c>
      <c r="FK515" s="212"/>
      <c r="FL515" s="212"/>
      <c r="FM515" s="262">
        <v>39</v>
      </c>
    </row>
    <row r="516" spans="1:169" ht="15.75" customHeight="1" x14ac:dyDescent="0.2">
      <c r="A516" s="268">
        <v>503</v>
      </c>
      <c r="B516" s="248">
        <v>213423243902</v>
      </c>
      <c r="C516" s="249" t="s">
        <v>1701</v>
      </c>
      <c r="D516" s="250"/>
      <c r="E516" s="251" t="s">
        <v>1702</v>
      </c>
      <c r="F516" s="252">
        <f t="shared" si="1913"/>
        <v>2</v>
      </c>
      <c r="G516" s="252">
        <f t="shared" si="1914"/>
        <v>2</v>
      </c>
      <c r="H516" s="252">
        <f t="shared" si="1915"/>
        <v>2</v>
      </c>
      <c r="I516" s="252">
        <f t="shared" si="1916"/>
        <v>0</v>
      </c>
      <c r="J516" s="252">
        <f t="shared" si="1917"/>
        <v>0</v>
      </c>
      <c r="K516" s="252">
        <f t="shared" si="1918"/>
        <v>0</v>
      </c>
      <c r="L516" s="252">
        <f t="shared" si="1919"/>
        <v>0</v>
      </c>
      <c r="M516" s="252">
        <f t="shared" si="1920"/>
        <v>0</v>
      </c>
      <c r="N516" s="252">
        <f t="shared" si="1921"/>
        <v>0</v>
      </c>
      <c r="O516" s="253">
        <f t="shared" si="1922"/>
        <v>0</v>
      </c>
      <c r="P516" s="252">
        <f t="shared" si="1923"/>
        <v>0</v>
      </c>
      <c r="Q516" s="252">
        <f t="shared" si="1924"/>
        <v>0</v>
      </c>
      <c r="R516" s="252">
        <f t="shared" si="1925"/>
        <v>0</v>
      </c>
      <c r="S516" s="254">
        <f t="shared" si="1926"/>
        <v>0</v>
      </c>
      <c r="T516" s="255">
        <f t="shared" si="1927"/>
        <v>4</v>
      </c>
      <c r="U516" s="252">
        <f t="shared" si="1928"/>
        <v>4</v>
      </c>
      <c r="V516" s="252">
        <f t="shared" si="1929"/>
        <v>0</v>
      </c>
      <c r="W516" s="252">
        <f t="shared" si="1930"/>
        <v>0</v>
      </c>
      <c r="X516" s="254">
        <f t="shared" si="1931"/>
        <v>0</v>
      </c>
      <c r="Y516" s="256">
        <f t="shared" si="1932"/>
        <v>3</v>
      </c>
      <c r="Z516" s="252">
        <f t="shared" si="1933"/>
        <v>5</v>
      </c>
      <c r="AA516" s="252">
        <f t="shared" si="1934"/>
        <v>0</v>
      </c>
      <c r="AB516" s="252">
        <f t="shared" si="1935"/>
        <v>0</v>
      </c>
      <c r="AC516" s="254">
        <f t="shared" si="1936"/>
        <v>0</v>
      </c>
      <c r="AD516" s="255">
        <f t="shared" si="1937"/>
        <v>3</v>
      </c>
      <c r="AE516" s="252">
        <f t="shared" si="1938"/>
        <v>0</v>
      </c>
      <c r="AF516" s="252">
        <f t="shared" si="1939"/>
        <v>0</v>
      </c>
      <c r="AG516" s="252">
        <f t="shared" si="1940"/>
        <v>0</v>
      </c>
      <c r="AH516" s="254">
        <f t="shared" si="1941"/>
        <v>0</v>
      </c>
      <c r="AI516" s="257">
        <f t="shared" si="1942"/>
        <v>4</v>
      </c>
      <c r="AJ516" s="252">
        <f t="shared" si="1943"/>
        <v>0</v>
      </c>
      <c r="AK516" s="252">
        <f t="shared" si="1944"/>
        <v>0</v>
      </c>
      <c r="AL516" s="252">
        <f t="shared" si="1945"/>
        <v>0</v>
      </c>
      <c r="AM516" s="254">
        <f t="shared" si="1946"/>
        <v>0</v>
      </c>
      <c r="AN516" s="257">
        <f t="shared" si="1947"/>
        <v>4</v>
      </c>
      <c r="AO516" s="252">
        <f t="shared" si="1948"/>
        <v>5</v>
      </c>
      <c r="AP516" s="252">
        <f t="shared" si="1949"/>
        <v>0</v>
      </c>
      <c r="AQ516" s="252">
        <f t="shared" si="1950"/>
        <v>0</v>
      </c>
      <c r="AR516" s="254">
        <f t="shared" si="1951"/>
        <v>0</v>
      </c>
      <c r="AS516" s="257">
        <f t="shared" si="1952"/>
        <v>3</v>
      </c>
      <c r="AT516" s="252">
        <f t="shared" si="1953"/>
        <v>0</v>
      </c>
      <c r="AU516" s="252">
        <f t="shared" si="1954"/>
        <v>0</v>
      </c>
      <c r="AV516" s="252">
        <f t="shared" si="1955"/>
        <v>0</v>
      </c>
      <c r="AW516" s="254">
        <f t="shared" si="1956"/>
        <v>0</v>
      </c>
      <c r="AX516" s="258">
        <f t="shared" si="1957"/>
        <v>4</v>
      </c>
      <c r="AY516" s="252">
        <f t="shared" si="1958"/>
        <v>5</v>
      </c>
      <c r="AZ516" s="252">
        <f t="shared" si="1959"/>
        <v>0</v>
      </c>
      <c r="BA516" s="252">
        <f t="shared" si="1960"/>
        <v>0</v>
      </c>
      <c r="BB516" s="254">
        <f t="shared" si="1961"/>
        <v>0</v>
      </c>
      <c r="BC516" s="257">
        <f t="shared" si="1962"/>
        <v>3</v>
      </c>
      <c r="BD516" s="252">
        <f t="shared" si="1963"/>
        <v>0</v>
      </c>
      <c r="BE516" s="252">
        <f t="shared" si="1964"/>
        <v>0</v>
      </c>
      <c r="BF516" s="252">
        <f t="shared" si="1965"/>
        <v>0</v>
      </c>
      <c r="BG516" s="254">
        <f t="shared" si="1966"/>
        <v>0</v>
      </c>
      <c r="BH516" s="257">
        <f t="shared" si="1967"/>
        <v>4</v>
      </c>
      <c r="BI516" s="252">
        <f t="shared" si="1968"/>
        <v>0</v>
      </c>
      <c r="BJ516" s="252">
        <f t="shared" si="1969"/>
        <v>0</v>
      </c>
      <c r="BK516" s="252">
        <f t="shared" si="1970"/>
        <v>0</v>
      </c>
      <c r="BL516" s="254">
        <f t="shared" si="1971"/>
        <v>0</v>
      </c>
      <c r="BM516" s="260">
        <f t="shared" si="1972"/>
        <v>4</v>
      </c>
      <c r="BN516" s="252">
        <f t="shared" si="1973"/>
        <v>0</v>
      </c>
      <c r="BO516" s="252">
        <f t="shared" si="1974"/>
        <v>0</v>
      </c>
      <c r="BP516" s="252">
        <f t="shared" si="1975"/>
        <v>0</v>
      </c>
      <c r="BQ516" s="254">
        <f t="shared" si="1976"/>
        <v>0</v>
      </c>
      <c r="BR516" s="261">
        <f t="shared" si="1977"/>
        <v>4</v>
      </c>
      <c r="BS516" s="252">
        <f t="shared" si="1978"/>
        <v>5</v>
      </c>
      <c r="BT516" s="252">
        <f t="shared" si="1979"/>
        <v>0</v>
      </c>
      <c r="BU516" s="252">
        <f t="shared" si="1980"/>
        <v>0</v>
      </c>
      <c r="BV516" s="254">
        <f t="shared" si="1981"/>
        <v>0</v>
      </c>
      <c r="BW516" s="261">
        <f t="shared" si="1982"/>
        <v>3</v>
      </c>
      <c r="BX516" s="262">
        <v>30</v>
      </c>
      <c r="BY516" s="262">
        <v>30</v>
      </c>
      <c r="BZ516" s="246" t="e">
        <f t="shared" si="1983"/>
        <v>#VALUE!</v>
      </c>
      <c r="CA516" s="246">
        <f t="shared" si="1984"/>
        <v>20</v>
      </c>
      <c r="CB516" s="246" t="e">
        <f t="shared" si="1985"/>
        <v>#VALUE!</v>
      </c>
      <c r="CC516" s="246" t="e">
        <f t="shared" si="1986"/>
        <v>#VALUE!</v>
      </c>
      <c r="CD516" s="246" t="e">
        <f t="shared" si="1987"/>
        <v>#VALUE!</v>
      </c>
      <c r="CE516" s="246" t="e">
        <f t="shared" si="1988"/>
        <v>#VALUE!</v>
      </c>
      <c r="CF516" s="246" t="e">
        <f t="shared" si="1989"/>
        <v>#VALUE!</v>
      </c>
      <c r="CG516" s="246" t="e">
        <f t="shared" si="1990"/>
        <v>#VALUE!</v>
      </c>
      <c r="CH516" s="246" t="e">
        <f t="shared" si="1991"/>
        <v>#VALUE!</v>
      </c>
      <c r="CI516" s="246" t="e">
        <f t="shared" si="1992"/>
        <v>#VALUE!</v>
      </c>
      <c r="CJ516" s="246" t="e">
        <f t="shared" si="1993"/>
        <v>#VALUE!</v>
      </c>
      <c r="CK516" s="246" t="e">
        <f t="shared" si="1994"/>
        <v>#VALUE!</v>
      </c>
      <c r="CL516" s="246" t="e">
        <f t="shared" si="1995"/>
        <v>#VALUE!</v>
      </c>
      <c r="CM516" s="246" t="e">
        <f t="shared" si="1996"/>
        <v>#VALUE!</v>
      </c>
      <c r="CN516" s="246" t="e">
        <f t="shared" si="1997"/>
        <v>#VALUE!</v>
      </c>
      <c r="CO516" s="263" t="str">
        <f t="shared" si="1998"/>
        <v>2023PEC AI 805</v>
      </c>
      <c r="CP516" s="246" t="e">
        <f t="shared" si="1999"/>
        <v>#VALUE!</v>
      </c>
      <c r="CQ516" s="211"/>
      <c r="CR516" s="246">
        <f t="shared" si="2000"/>
        <v>20</v>
      </c>
      <c r="CS516" s="246" t="e">
        <f t="shared" si="2001"/>
        <v>#VALUE!</v>
      </c>
      <c r="CT516" s="246" t="e">
        <f t="shared" si="2002"/>
        <v>#VALUE!</v>
      </c>
      <c r="CU516" s="246" t="e">
        <f t="shared" si="2003"/>
        <v>#VALUE!</v>
      </c>
      <c r="CV516" s="246" t="e">
        <f t="shared" si="2004"/>
        <v>#VALUE!</v>
      </c>
      <c r="CW516" s="246" t="e">
        <f t="shared" si="2005"/>
        <v>#VALUE!</v>
      </c>
      <c r="CX516" s="246" t="e">
        <f t="shared" si="2006"/>
        <v>#VALUE!</v>
      </c>
      <c r="CY516" s="246" t="e">
        <f t="shared" si="2007"/>
        <v>#VALUE!</v>
      </c>
      <c r="CZ516" s="246" t="e">
        <f t="shared" si="2008"/>
        <v>#VALUE!</v>
      </c>
      <c r="DA516" s="246" t="e">
        <f t="shared" si="2009"/>
        <v>#VALUE!</v>
      </c>
      <c r="DB516" s="246" t="e">
        <f t="shared" si="2010"/>
        <v>#VALUE!</v>
      </c>
      <c r="DC516" s="246" t="e">
        <f t="shared" si="2011"/>
        <v>#VALUE!</v>
      </c>
      <c r="DD516" s="246" t="e">
        <f t="shared" si="2012"/>
        <v>#VALUE!</v>
      </c>
      <c r="DE516" s="212"/>
      <c r="DF516" s="212" t="e">
        <f t="shared" si="2013"/>
        <v>#VALUE!</v>
      </c>
      <c r="DG516" s="212"/>
      <c r="DH516" s="212"/>
      <c r="DI516" s="212"/>
      <c r="DJ516" s="212"/>
      <c r="DK516" s="212"/>
      <c r="DL516" s="212"/>
      <c r="DM516" s="212"/>
      <c r="DN516" s="212"/>
      <c r="DO516" s="212"/>
      <c r="DP516" s="212"/>
      <c r="DQ516" s="212"/>
      <c r="DR516" s="264">
        <f t="shared" si="2014"/>
        <v>30</v>
      </c>
      <c r="DS516" s="241">
        <f t="shared" si="2015"/>
        <v>6</v>
      </c>
      <c r="DT516" s="212">
        <f t="shared" si="2016"/>
        <v>4</v>
      </c>
      <c r="DU516" s="212">
        <f t="shared" si="2017"/>
        <v>5</v>
      </c>
      <c r="DV516" s="212">
        <f t="shared" si="2018"/>
        <v>5</v>
      </c>
      <c r="DW516" s="212">
        <f t="shared" si="2019"/>
        <v>5</v>
      </c>
      <c r="DX516" s="264">
        <f t="shared" si="2020"/>
        <v>0</v>
      </c>
      <c r="DY516" s="265">
        <f t="shared" si="2021"/>
        <v>5</v>
      </c>
      <c r="DZ516" s="212">
        <f t="shared" si="2022"/>
        <v>30</v>
      </c>
      <c r="EA516" s="212">
        <f t="shared" si="2023"/>
        <v>6</v>
      </c>
      <c r="EB516" s="212">
        <f t="shared" si="2024"/>
        <v>0</v>
      </c>
      <c r="EC516" s="212">
        <f t="shared" ref="EC516:ED516" si="3770">IF(ISEVEN($B516),DT516,0)</f>
        <v>4</v>
      </c>
      <c r="ED516" s="212">
        <f t="shared" si="3770"/>
        <v>5</v>
      </c>
      <c r="EE516" s="212">
        <f t="shared" ref="EE516:EF516" si="3771">IF(ISODD($B516),DU516,0)</f>
        <v>0</v>
      </c>
      <c r="EF516" s="212">
        <f t="shared" si="3771"/>
        <v>0</v>
      </c>
      <c r="EG516" s="212">
        <f t="shared" si="2027"/>
        <v>5</v>
      </c>
      <c r="EH516" s="212">
        <f t="shared" si="2028"/>
        <v>0</v>
      </c>
      <c r="EI516" s="212">
        <f t="shared" ref="EI516:EJ516" si="3772">IF(ISEVEN($B516),DW516,0)</f>
        <v>5</v>
      </c>
      <c r="EJ516" s="264">
        <f t="shared" si="3772"/>
        <v>0</v>
      </c>
      <c r="EK516" s="212">
        <f t="shared" ref="EK516:EL516" si="3773">IF(ISODD($B516),DX516,0)</f>
        <v>0</v>
      </c>
      <c r="EL516" s="212">
        <f t="shared" si="3773"/>
        <v>0</v>
      </c>
      <c r="EM516" s="212">
        <f t="shared" si="2031"/>
        <v>5</v>
      </c>
      <c r="EN516" s="212"/>
      <c r="EO516" s="212"/>
      <c r="EP516" s="241">
        <f t="shared" si="2032"/>
        <v>6</v>
      </c>
      <c r="EQ516" s="212">
        <f t="shared" si="2033"/>
        <v>5</v>
      </c>
      <c r="ER516" s="212">
        <f t="shared" si="2034"/>
        <v>6</v>
      </c>
      <c r="ES516" s="212">
        <f t="shared" si="2035"/>
        <v>6</v>
      </c>
      <c r="ET516" s="264">
        <f t="shared" si="2036"/>
        <v>2</v>
      </c>
      <c r="EU516" s="212">
        <f t="shared" si="2037"/>
        <v>5</v>
      </c>
      <c r="EV516" s="212"/>
      <c r="EW516" s="212">
        <f t="shared" si="2038"/>
        <v>30</v>
      </c>
      <c r="EX516" s="212">
        <f t="shared" si="2039"/>
        <v>6</v>
      </c>
      <c r="EY516" s="212">
        <f t="shared" si="2040"/>
        <v>0</v>
      </c>
      <c r="EZ516" s="212">
        <f t="shared" ref="EZ516:FA516" si="3774">IF(ISEVEN($B516),EQ516,0)</f>
        <v>5</v>
      </c>
      <c r="FA516" s="212">
        <f t="shared" si="3774"/>
        <v>6</v>
      </c>
      <c r="FB516" s="212">
        <f t="shared" ref="FB516:FC516" si="3775">IF(ISODD($B516),ER516,0)</f>
        <v>0</v>
      </c>
      <c r="FC516" s="212">
        <f t="shared" si="3775"/>
        <v>0</v>
      </c>
      <c r="FD516" s="212">
        <f t="shared" si="2043"/>
        <v>6</v>
      </c>
      <c r="FE516" s="212">
        <f t="shared" si="2044"/>
        <v>0</v>
      </c>
      <c r="FF516" s="264">
        <f t="shared" ref="FF516:FG516" si="3776">IF(ISEVEN($B516),ET516,0)</f>
        <v>2</v>
      </c>
      <c r="FG516" s="212">
        <f t="shared" si="3776"/>
        <v>5</v>
      </c>
      <c r="FH516" s="212">
        <f t="shared" si="2046"/>
        <v>0</v>
      </c>
      <c r="FI516" s="212">
        <v>0</v>
      </c>
      <c r="FJ516" s="212">
        <v>0</v>
      </c>
      <c r="FK516" s="212"/>
      <c r="FL516" s="212"/>
      <c r="FM516" s="262">
        <v>30</v>
      </c>
    </row>
    <row r="517" spans="1:169" ht="15.75" customHeight="1" x14ac:dyDescent="0.2">
      <c r="A517" s="247">
        <v>504</v>
      </c>
      <c r="B517" s="266">
        <v>213423243903</v>
      </c>
      <c r="C517" s="266" t="s">
        <v>1703</v>
      </c>
      <c r="D517" s="250"/>
      <c r="E517" s="267" t="s">
        <v>1704</v>
      </c>
      <c r="F517" s="252">
        <f t="shared" si="1913"/>
        <v>2</v>
      </c>
      <c r="G517" s="252">
        <f t="shared" si="1914"/>
        <v>2</v>
      </c>
      <c r="H517" s="252">
        <f t="shared" si="1915"/>
        <v>2</v>
      </c>
      <c r="I517" s="252">
        <f t="shared" si="1916"/>
        <v>2</v>
      </c>
      <c r="J517" s="252">
        <f t="shared" si="1917"/>
        <v>2</v>
      </c>
      <c r="K517" s="252">
        <f t="shared" si="1918"/>
        <v>2</v>
      </c>
      <c r="L517" s="252">
        <f t="shared" si="1919"/>
        <v>2</v>
      </c>
      <c r="M517" s="252">
        <f t="shared" si="1920"/>
        <v>2</v>
      </c>
      <c r="N517" s="252">
        <f t="shared" si="1921"/>
        <v>2</v>
      </c>
      <c r="O517" s="253">
        <f t="shared" si="1922"/>
        <v>1</v>
      </c>
      <c r="P517" s="252">
        <f t="shared" si="1923"/>
        <v>14</v>
      </c>
      <c r="Q517" s="252">
        <f t="shared" si="1924"/>
        <v>0</v>
      </c>
      <c r="R517" s="252">
        <f t="shared" si="1925"/>
        <v>0</v>
      </c>
      <c r="S517" s="254">
        <f t="shared" si="1926"/>
        <v>0</v>
      </c>
      <c r="T517" s="255">
        <f t="shared" si="1927"/>
        <v>3</v>
      </c>
      <c r="U517" s="252">
        <f t="shared" si="1928"/>
        <v>0</v>
      </c>
      <c r="V517" s="252">
        <f t="shared" si="1929"/>
        <v>0</v>
      </c>
      <c r="W517" s="252">
        <f t="shared" si="1930"/>
        <v>0</v>
      </c>
      <c r="X517" s="254">
        <f t="shared" si="1931"/>
        <v>0</v>
      </c>
      <c r="Y517" s="256">
        <f t="shared" si="1932"/>
        <v>4</v>
      </c>
      <c r="Z517" s="252">
        <f t="shared" si="1933"/>
        <v>0</v>
      </c>
      <c r="AA517" s="252">
        <f t="shared" si="1934"/>
        <v>0</v>
      </c>
      <c r="AB517" s="252">
        <f t="shared" si="1935"/>
        <v>0</v>
      </c>
      <c r="AC517" s="254">
        <f t="shared" si="1936"/>
        <v>0</v>
      </c>
      <c r="AD517" s="255">
        <f t="shared" si="1937"/>
        <v>4</v>
      </c>
      <c r="AE517" s="252">
        <f t="shared" si="1938"/>
        <v>14</v>
      </c>
      <c r="AF517" s="252">
        <f t="shared" si="1939"/>
        <v>0</v>
      </c>
      <c r="AG517" s="252">
        <f t="shared" si="1940"/>
        <v>0</v>
      </c>
      <c r="AH517" s="254">
        <f t="shared" si="1941"/>
        <v>0</v>
      </c>
      <c r="AI517" s="257">
        <f t="shared" si="1942"/>
        <v>3</v>
      </c>
      <c r="AJ517" s="252">
        <f t="shared" si="1943"/>
        <v>12</v>
      </c>
      <c r="AK517" s="252">
        <f t="shared" si="1944"/>
        <v>0</v>
      </c>
      <c r="AL517" s="252">
        <f t="shared" si="1945"/>
        <v>0</v>
      </c>
      <c r="AM517" s="254">
        <f t="shared" si="1946"/>
        <v>0</v>
      </c>
      <c r="AN517" s="257">
        <f t="shared" si="1947"/>
        <v>3</v>
      </c>
      <c r="AO517" s="252">
        <f t="shared" si="1948"/>
        <v>0</v>
      </c>
      <c r="AP517" s="252">
        <f t="shared" si="1949"/>
        <v>0</v>
      </c>
      <c r="AQ517" s="252">
        <f t="shared" si="1950"/>
        <v>0</v>
      </c>
      <c r="AR517" s="254">
        <f t="shared" si="1951"/>
        <v>0</v>
      </c>
      <c r="AS517" s="257">
        <f t="shared" si="1952"/>
        <v>4</v>
      </c>
      <c r="AT517" s="252">
        <f t="shared" si="1953"/>
        <v>14</v>
      </c>
      <c r="AU517" s="252">
        <f t="shared" si="1954"/>
        <v>0</v>
      </c>
      <c r="AV517" s="252">
        <f t="shared" si="1955"/>
        <v>0</v>
      </c>
      <c r="AW517" s="254">
        <f t="shared" si="1956"/>
        <v>0</v>
      </c>
      <c r="AX517" s="258">
        <f t="shared" si="1957"/>
        <v>3</v>
      </c>
      <c r="AY517" s="252">
        <f t="shared" si="1958"/>
        <v>0</v>
      </c>
      <c r="AZ517" s="252">
        <f t="shared" si="1959"/>
        <v>0</v>
      </c>
      <c r="BA517" s="252">
        <f t="shared" si="1960"/>
        <v>0</v>
      </c>
      <c r="BB517" s="254">
        <f t="shared" si="1961"/>
        <v>0</v>
      </c>
      <c r="BC517" s="257">
        <f t="shared" si="1962"/>
        <v>4</v>
      </c>
      <c r="BD517" s="252">
        <f t="shared" si="1963"/>
        <v>0</v>
      </c>
      <c r="BE517" s="252">
        <f t="shared" si="1964"/>
        <v>0</v>
      </c>
      <c r="BF517" s="252">
        <f t="shared" si="1965"/>
        <v>0</v>
      </c>
      <c r="BG517" s="254">
        <f t="shared" si="1966"/>
        <v>0</v>
      </c>
      <c r="BH517" s="257">
        <f t="shared" si="1967"/>
        <v>4</v>
      </c>
      <c r="BI517" s="252">
        <f t="shared" si="1968"/>
        <v>6</v>
      </c>
      <c r="BJ517" s="252">
        <f t="shared" si="1969"/>
        <v>0</v>
      </c>
      <c r="BK517" s="252">
        <f t="shared" si="1970"/>
        <v>0</v>
      </c>
      <c r="BL517" s="254">
        <f t="shared" si="1971"/>
        <v>0</v>
      </c>
      <c r="BM517" s="260">
        <f t="shared" si="1972"/>
        <v>3</v>
      </c>
      <c r="BN517" s="252">
        <f t="shared" si="1973"/>
        <v>14</v>
      </c>
      <c r="BO517" s="252">
        <f t="shared" si="1974"/>
        <v>0</v>
      </c>
      <c r="BP517" s="252">
        <f t="shared" si="1975"/>
        <v>0</v>
      </c>
      <c r="BQ517" s="254">
        <f t="shared" si="1976"/>
        <v>0</v>
      </c>
      <c r="BR517" s="261">
        <f t="shared" si="1977"/>
        <v>3</v>
      </c>
      <c r="BS517" s="252">
        <f t="shared" si="1978"/>
        <v>0</v>
      </c>
      <c r="BT517" s="252">
        <f t="shared" si="1979"/>
        <v>0</v>
      </c>
      <c r="BU517" s="252">
        <f t="shared" si="1980"/>
        <v>0</v>
      </c>
      <c r="BV517" s="254">
        <f t="shared" si="1981"/>
        <v>0</v>
      </c>
      <c r="BW517" s="261">
        <f t="shared" si="1982"/>
        <v>4</v>
      </c>
      <c r="BX517" s="269">
        <v>93</v>
      </c>
      <c r="BY517" s="269">
        <v>93</v>
      </c>
      <c r="BZ517" s="246" t="e">
        <f t="shared" si="1983"/>
        <v>#VALUE!</v>
      </c>
      <c r="CA517" s="246">
        <f t="shared" si="1984"/>
        <v>20</v>
      </c>
      <c r="CB517" s="246" t="e">
        <f t="shared" si="1985"/>
        <v>#VALUE!</v>
      </c>
      <c r="CC517" s="246" t="e">
        <f t="shared" si="1986"/>
        <v>#VALUE!</v>
      </c>
      <c r="CD517" s="246" t="e">
        <f t="shared" si="1987"/>
        <v>#VALUE!</v>
      </c>
      <c r="CE517" s="246" t="e">
        <f t="shared" si="1988"/>
        <v>#VALUE!</v>
      </c>
      <c r="CF517" s="246" t="e">
        <f t="shared" si="1989"/>
        <v>#VALUE!</v>
      </c>
      <c r="CG517" s="246" t="e">
        <f t="shared" si="1990"/>
        <v>#VALUE!</v>
      </c>
      <c r="CH517" s="246" t="e">
        <f t="shared" si="1991"/>
        <v>#VALUE!</v>
      </c>
      <c r="CI517" s="246" t="e">
        <f t="shared" si="1992"/>
        <v>#VALUE!</v>
      </c>
      <c r="CJ517" s="246" t="e">
        <f t="shared" si="1993"/>
        <v>#VALUE!</v>
      </c>
      <c r="CK517" s="246" t="e">
        <f t="shared" si="1994"/>
        <v>#VALUE!</v>
      </c>
      <c r="CL517" s="246" t="e">
        <f t="shared" si="1995"/>
        <v>#VALUE!</v>
      </c>
      <c r="CM517" s="246" t="e">
        <f t="shared" si="1996"/>
        <v>#VALUE!</v>
      </c>
      <c r="CN517" s="246" t="e">
        <f t="shared" si="1997"/>
        <v>#VALUE!</v>
      </c>
      <c r="CO517" s="263" t="str">
        <f t="shared" si="1998"/>
        <v>2023PECAI 809</v>
      </c>
      <c r="CP517" s="246" t="e">
        <f t="shared" si="1999"/>
        <v>#VALUE!</v>
      </c>
      <c r="CQ517" s="211"/>
      <c r="CR517" s="246">
        <f t="shared" si="2000"/>
        <v>20</v>
      </c>
      <c r="CS517" s="246" t="e">
        <f t="shared" si="2001"/>
        <v>#VALUE!</v>
      </c>
      <c r="CT517" s="246" t="e">
        <f t="shared" si="2002"/>
        <v>#VALUE!</v>
      </c>
      <c r="CU517" s="246" t="e">
        <f t="shared" si="2003"/>
        <v>#VALUE!</v>
      </c>
      <c r="CV517" s="246" t="e">
        <f t="shared" si="2004"/>
        <v>#VALUE!</v>
      </c>
      <c r="CW517" s="246" t="e">
        <f t="shared" si="2005"/>
        <v>#VALUE!</v>
      </c>
      <c r="CX517" s="246" t="e">
        <f t="shared" si="2006"/>
        <v>#VALUE!</v>
      </c>
      <c r="CY517" s="246" t="e">
        <f t="shared" si="2007"/>
        <v>#VALUE!</v>
      </c>
      <c r="CZ517" s="246" t="e">
        <f t="shared" si="2008"/>
        <v>#VALUE!</v>
      </c>
      <c r="DA517" s="246" t="e">
        <f t="shared" si="2009"/>
        <v>#VALUE!</v>
      </c>
      <c r="DB517" s="246" t="e">
        <f t="shared" si="2010"/>
        <v>#VALUE!</v>
      </c>
      <c r="DC517" s="246" t="e">
        <f t="shared" si="2011"/>
        <v>#VALUE!</v>
      </c>
      <c r="DD517" s="246" t="e">
        <f t="shared" si="2012"/>
        <v>#VALUE!</v>
      </c>
      <c r="DE517" s="212"/>
      <c r="DF517" s="212" t="e">
        <f t="shared" si="2013"/>
        <v>#VALUE!</v>
      </c>
      <c r="DG517" s="212"/>
      <c r="DH517" s="212"/>
      <c r="DI517" s="212"/>
      <c r="DJ517" s="212"/>
      <c r="DK517" s="212"/>
      <c r="DL517" s="212"/>
      <c r="DM517" s="212"/>
      <c r="DN517" s="212"/>
      <c r="DO517" s="212"/>
      <c r="DP517" s="212"/>
      <c r="DQ517" s="212"/>
      <c r="DR517" s="212">
        <f t="shared" si="2014"/>
        <v>93</v>
      </c>
      <c r="DS517" s="241">
        <f t="shared" si="2015"/>
        <v>19</v>
      </c>
      <c r="DT517" s="212">
        <f t="shared" si="2016"/>
        <v>14</v>
      </c>
      <c r="DU517" s="212">
        <f t="shared" si="2017"/>
        <v>14</v>
      </c>
      <c r="DV517" s="212">
        <f t="shared" si="2018"/>
        <v>12</v>
      </c>
      <c r="DW517" s="212">
        <f t="shared" si="2019"/>
        <v>14</v>
      </c>
      <c r="DX517" s="212">
        <f t="shared" si="2020"/>
        <v>6</v>
      </c>
      <c r="DY517" s="265">
        <f t="shared" si="2021"/>
        <v>14</v>
      </c>
      <c r="DZ517" s="212">
        <f t="shared" si="2022"/>
        <v>93</v>
      </c>
      <c r="EA517" s="212">
        <f t="shared" si="2023"/>
        <v>19</v>
      </c>
      <c r="EB517" s="212">
        <f t="shared" si="2024"/>
        <v>14</v>
      </c>
      <c r="EC517" s="212">
        <f t="shared" ref="EC517:ED517" si="3777">IF(ISEVEN($B517),DT517,0)</f>
        <v>0</v>
      </c>
      <c r="ED517" s="212">
        <f t="shared" si="3777"/>
        <v>0</v>
      </c>
      <c r="EE517" s="212">
        <f t="shared" ref="EE517:EF517" si="3778">IF(ISODD($B517),DU517,0)</f>
        <v>14</v>
      </c>
      <c r="EF517" s="212">
        <f t="shared" si="3778"/>
        <v>12</v>
      </c>
      <c r="EG517" s="212">
        <f t="shared" si="2027"/>
        <v>0</v>
      </c>
      <c r="EH517" s="212">
        <f t="shared" si="2028"/>
        <v>14</v>
      </c>
      <c r="EI517" s="212">
        <f t="shared" ref="EI517:EJ517" si="3779">IF(ISEVEN($B517),DW517,0)</f>
        <v>0</v>
      </c>
      <c r="EJ517" s="212">
        <f t="shared" si="3779"/>
        <v>0</v>
      </c>
      <c r="EK517" s="212">
        <f t="shared" ref="EK517:EL517" si="3780">IF(ISODD($B517),DX517,0)</f>
        <v>6</v>
      </c>
      <c r="EL517" s="212">
        <f t="shared" si="3780"/>
        <v>14</v>
      </c>
      <c r="EM517" s="212">
        <f t="shared" si="2031"/>
        <v>0</v>
      </c>
      <c r="EN517" s="212"/>
      <c r="EO517" s="212"/>
      <c r="EP517" s="241">
        <f t="shared" si="2032"/>
        <v>19</v>
      </c>
      <c r="EQ517" s="212">
        <f t="shared" si="2033"/>
        <v>16</v>
      </c>
      <c r="ER517" s="212">
        <f t="shared" si="2034"/>
        <v>16</v>
      </c>
      <c r="ES517" s="212">
        <f t="shared" si="2035"/>
        <v>14</v>
      </c>
      <c r="ET517" s="212">
        <f t="shared" si="2036"/>
        <v>13</v>
      </c>
      <c r="EU517" s="212">
        <f t="shared" si="2037"/>
        <v>15</v>
      </c>
      <c r="EV517" s="212"/>
      <c r="EW517" s="212">
        <f t="shared" si="2038"/>
        <v>93</v>
      </c>
      <c r="EX517" s="212">
        <f t="shared" si="2039"/>
        <v>19</v>
      </c>
      <c r="EY517" s="212">
        <f t="shared" si="2040"/>
        <v>16</v>
      </c>
      <c r="EZ517" s="212">
        <f t="shared" ref="EZ517:FA517" si="3781">IF(ISEVEN($B517),EQ517,0)</f>
        <v>0</v>
      </c>
      <c r="FA517" s="212">
        <f t="shared" si="3781"/>
        <v>0</v>
      </c>
      <c r="FB517" s="212">
        <f t="shared" ref="FB517:FC517" si="3782">IF(ISODD($B517),ER517,0)</f>
        <v>16</v>
      </c>
      <c r="FC517" s="212">
        <f t="shared" si="3782"/>
        <v>14</v>
      </c>
      <c r="FD517" s="212">
        <f t="shared" si="2043"/>
        <v>0</v>
      </c>
      <c r="FE517" s="212">
        <f t="shared" si="2044"/>
        <v>13</v>
      </c>
      <c r="FF517" s="212">
        <f t="shared" ref="FF517:FG517" si="3783">IF(ISEVEN($B517),ET517,0)</f>
        <v>0</v>
      </c>
      <c r="FG517" s="212">
        <f t="shared" si="3783"/>
        <v>0</v>
      </c>
      <c r="FH517" s="212">
        <f t="shared" si="2046"/>
        <v>15</v>
      </c>
      <c r="FI517" s="212">
        <v>0</v>
      </c>
      <c r="FJ517" s="212">
        <v>0</v>
      </c>
      <c r="FK517" s="212"/>
      <c r="FL517" s="212"/>
      <c r="FM517" s="269">
        <v>93</v>
      </c>
    </row>
    <row r="518" spans="1:169" ht="15.75" customHeight="1" x14ac:dyDescent="0.2">
      <c r="A518" s="268">
        <v>505</v>
      </c>
      <c r="B518" s="248">
        <v>213423243904</v>
      </c>
      <c r="C518" s="249" t="s">
        <v>1705</v>
      </c>
      <c r="D518" s="250"/>
      <c r="E518" s="251" t="s">
        <v>1706</v>
      </c>
      <c r="F518" s="252">
        <f t="shared" si="1913"/>
        <v>2</v>
      </c>
      <c r="G518" s="252">
        <f t="shared" si="1914"/>
        <v>2</v>
      </c>
      <c r="H518" s="252">
        <f t="shared" si="1915"/>
        <v>2</v>
      </c>
      <c r="I518" s="252">
        <f t="shared" si="1916"/>
        <v>2</v>
      </c>
      <c r="J518" s="252">
        <f t="shared" si="1917"/>
        <v>2</v>
      </c>
      <c r="K518" s="252">
        <f t="shared" si="1918"/>
        <v>2</v>
      </c>
      <c r="L518" s="252">
        <f t="shared" si="1919"/>
        <v>2</v>
      </c>
      <c r="M518" s="252">
        <f t="shared" si="1920"/>
        <v>2</v>
      </c>
      <c r="N518" s="252">
        <f t="shared" si="1921"/>
        <v>1</v>
      </c>
      <c r="O518" s="253">
        <f t="shared" si="1922"/>
        <v>0</v>
      </c>
      <c r="P518" s="252">
        <f t="shared" si="1923"/>
        <v>0</v>
      </c>
      <c r="Q518" s="252">
        <f t="shared" si="1924"/>
        <v>0</v>
      </c>
      <c r="R518" s="252">
        <f t="shared" si="1925"/>
        <v>0</v>
      </c>
      <c r="S518" s="254">
        <f t="shared" si="1926"/>
        <v>0</v>
      </c>
      <c r="T518" s="255">
        <f t="shared" si="1927"/>
        <v>4</v>
      </c>
      <c r="U518" s="252">
        <f t="shared" si="1928"/>
        <v>12</v>
      </c>
      <c r="V518" s="252">
        <f t="shared" si="1929"/>
        <v>0</v>
      </c>
      <c r="W518" s="252">
        <f t="shared" si="1930"/>
        <v>0</v>
      </c>
      <c r="X518" s="254">
        <f t="shared" si="1931"/>
        <v>0</v>
      </c>
      <c r="Y518" s="256">
        <f t="shared" si="1932"/>
        <v>3</v>
      </c>
      <c r="Z518" s="252">
        <f t="shared" si="1933"/>
        <v>12</v>
      </c>
      <c r="AA518" s="252">
        <f t="shared" si="1934"/>
        <v>0</v>
      </c>
      <c r="AB518" s="252">
        <f t="shared" si="1935"/>
        <v>0</v>
      </c>
      <c r="AC518" s="254">
        <f t="shared" si="1936"/>
        <v>0</v>
      </c>
      <c r="AD518" s="255">
        <f t="shared" si="1937"/>
        <v>3</v>
      </c>
      <c r="AE518" s="252">
        <f t="shared" si="1938"/>
        <v>0</v>
      </c>
      <c r="AF518" s="252">
        <f t="shared" si="1939"/>
        <v>0</v>
      </c>
      <c r="AG518" s="252">
        <f t="shared" si="1940"/>
        <v>0</v>
      </c>
      <c r="AH518" s="254">
        <f t="shared" si="1941"/>
        <v>0</v>
      </c>
      <c r="AI518" s="257">
        <f t="shared" si="1942"/>
        <v>4</v>
      </c>
      <c r="AJ518" s="252">
        <f t="shared" si="1943"/>
        <v>0</v>
      </c>
      <c r="AK518" s="252">
        <f t="shared" si="1944"/>
        <v>0</v>
      </c>
      <c r="AL518" s="252">
        <f t="shared" si="1945"/>
        <v>0</v>
      </c>
      <c r="AM518" s="254">
        <f t="shared" si="1946"/>
        <v>0</v>
      </c>
      <c r="AN518" s="257">
        <f t="shared" si="1947"/>
        <v>4</v>
      </c>
      <c r="AO518" s="252">
        <f t="shared" si="1948"/>
        <v>12</v>
      </c>
      <c r="AP518" s="252">
        <f t="shared" si="1949"/>
        <v>0</v>
      </c>
      <c r="AQ518" s="252">
        <f t="shared" si="1950"/>
        <v>0</v>
      </c>
      <c r="AR518" s="254">
        <f t="shared" si="1951"/>
        <v>0</v>
      </c>
      <c r="AS518" s="257">
        <f t="shared" si="1952"/>
        <v>3</v>
      </c>
      <c r="AT518" s="252">
        <f t="shared" si="1953"/>
        <v>0</v>
      </c>
      <c r="AU518" s="252">
        <f t="shared" si="1954"/>
        <v>0</v>
      </c>
      <c r="AV518" s="252">
        <f t="shared" si="1955"/>
        <v>0</v>
      </c>
      <c r="AW518" s="254">
        <f t="shared" si="1956"/>
        <v>0</v>
      </c>
      <c r="AX518" s="258">
        <f t="shared" si="1957"/>
        <v>4</v>
      </c>
      <c r="AY518" s="252">
        <f t="shared" si="1958"/>
        <v>12</v>
      </c>
      <c r="AZ518" s="252">
        <f t="shared" si="1959"/>
        <v>0</v>
      </c>
      <c r="BA518" s="252">
        <f t="shared" si="1960"/>
        <v>0</v>
      </c>
      <c r="BB518" s="254">
        <f t="shared" si="1961"/>
        <v>0</v>
      </c>
      <c r="BC518" s="257">
        <f t="shared" si="1962"/>
        <v>3</v>
      </c>
      <c r="BD518" s="252">
        <f t="shared" si="1963"/>
        <v>7</v>
      </c>
      <c r="BE518" s="252">
        <f t="shared" si="1964"/>
        <v>0</v>
      </c>
      <c r="BF518" s="252">
        <f t="shared" si="1965"/>
        <v>0</v>
      </c>
      <c r="BG518" s="254">
        <f t="shared" si="1966"/>
        <v>0</v>
      </c>
      <c r="BH518" s="257">
        <f t="shared" si="1967"/>
        <v>3</v>
      </c>
      <c r="BI518" s="252">
        <f t="shared" si="1968"/>
        <v>0</v>
      </c>
      <c r="BJ518" s="252">
        <f t="shared" si="1969"/>
        <v>0</v>
      </c>
      <c r="BK518" s="252">
        <f t="shared" si="1970"/>
        <v>0</v>
      </c>
      <c r="BL518" s="254">
        <f t="shared" si="1971"/>
        <v>0</v>
      </c>
      <c r="BM518" s="260">
        <f t="shared" si="1972"/>
        <v>4</v>
      </c>
      <c r="BN518" s="252">
        <f t="shared" si="1973"/>
        <v>0</v>
      </c>
      <c r="BO518" s="252">
        <f t="shared" si="1974"/>
        <v>0</v>
      </c>
      <c r="BP518" s="252">
        <f t="shared" si="1975"/>
        <v>0</v>
      </c>
      <c r="BQ518" s="254">
        <f t="shared" si="1976"/>
        <v>0</v>
      </c>
      <c r="BR518" s="261">
        <f t="shared" si="1977"/>
        <v>4</v>
      </c>
      <c r="BS518" s="252">
        <f t="shared" si="1978"/>
        <v>13</v>
      </c>
      <c r="BT518" s="252">
        <f t="shared" si="1979"/>
        <v>0</v>
      </c>
      <c r="BU518" s="252">
        <f t="shared" si="1980"/>
        <v>0</v>
      </c>
      <c r="BV518" s="254">
        <f t="shared" si="1981"/>
        <v>0</v>
      </c>
      <c r="BW518" s="261">
        <f t="shared" si="1982"/>
        <v>3</v>
      </c>
      <c r="BX518" s="269">
        <v>85</v>
      </c>
      <c r="BY518" s="269">
        <v>85</v>
      </c>
      <c r="BZ518" s="246" t="e">
        <f t="shared" si="1983"/>
        <v>#VALUE!</v>
      </c>
      <c r="CA518" s="246">
        <f t="shared" si="1984"/>
        <v>16</v>
      </c>
      <c r="CB518" s="246" t="e">
        <f t="shared" si="1985"/>
        <v>#VALUE!</v>
      </c>
      <c r="CC518" s="246" t="e">
        <f t="shared" si="1986"/>
        <v>#VALUE!</v>
      </c>
      <c r="CD518" s="246" t="e">
        <f t="shared" si="1987"/>
        <v>#VALUE!</v>
      </c>
      <c r="CE518" s="246" t="e">
        <f t="shared" si="1988"/>
        <v>#VALUE!</v>
      </c>
      <c r="CF518" s="246" t="e">
        <f t="shared" si="1989"/>
        <v>#VALUE!</v>
      </c>
      <c r="CG518" s="246" t="e">
        <f t="shared" si="1990"/>
        <v>#VALUE!</v>
      </c>
      <c r="CH518" s="246" t="e">
        <f t="shared" si="1991"/>
        <v>#VALUE!</v>
      </c>
      <c r="CI518" s="246" t="e">
        <f t="shared" si="1992"/>
        <v>#VALUE!</v>
      </c>
      <c r="CJ518" s="246" t="e">
        <f t="shared" si="1993"/>
        <v>#VALUE!</v>
      </c>
      <c r="CK518" s="246" t="e">
        <f t="shared" si="1994"/>
        <v>#VALUE!</v>
      </c>
      <c r="CL518" s="246" t="e">
        <f t="shared" si="1995"/>
        <v>#VALUE!</v>
      </c>
      <c r="CM518" s="246" t="e">
        <f t="shared" si="1996"/>
        <v>#VALUE!</v>
      </c>
      <c r="CN518" s="246" t="e">
        <f t="shared" si="1997"/>
        <v>#VALUE!</v>
      </c>
      <c r="CO518" s="263" t="str">
        <f t="shared" si="1998"/>
        <v>2023PEC AI 808</v>
      </c>
      <c r="CP518" s="246" t="e">
        <f t="shared" si="1999"/>
        <v>#VALUE!</v>
      </c>
      <c r="CQ518" s="211"/>
      <c r="CR518" s="246">
        <f t="shared" si="2000"/>
        <v>15</v>
      </c>
      <c r="CS518" s="246" t="e">
        <f t="shared" si="2001"/>
        <v>#VALUE!</v>
      </c>
      <c r="CT518" s="246" t="e">
        <f t="shared" si="2002"/>
        <v>#VALUE!</v>
      </c>
      <c r="CU518" s="246" t="e">
        <f t="shared" si="2003"/>
        <v>#VALUE!</v>
      </c>
      <c r="CV518" s="246" t="e">
        <f t="shared" si="2004"/>
        <v>#VALUE!</v>
      </c>
      <c r="CW518" s="246" t="e">
        <f t="shared" si="2005"/>
        <v>#VALUE!</v>
      </c>
      <c r="CX518" s="246" t="e">
        <f t="shared" si="2006"/>
        <v>#VALUE!</v>
      </c>
      <c r="CY518" s="246" t="e">
        <f t="shared" si="2007"/>
        <v>#VALUE!</v>
      </c>
      <c r="CZ518" s="246" t="e">
        <f t="shared" si="2008"/>
        <v>#VALUE!</v>
      </c>
      <c r="DA518" s="246" t="e">
        <f t="shared" si="2009"/>
        <v>#VALUE!</v>
      </c>
      <c r="DB518" s="246" t="e">
        <f t="shared" si="2010"/>
        <v>#VALUE!</v>
      </c>
      <c r="DC518" s="246" t="e">
        <f t="shared" si="2011"/>
        <v>#VALUE!</v>
      </c>
      <c r="DD518" s="246" t="e">
        <f t="shared" si="2012"/>
        <v>#VALUE!</v>
      </c>
      <c r="DE518" s="212"/>
      <c r="DF518" s="212" t="e">
        <f t="shared" si="2013"/>
        <v>#VALUE!</v>
      </c>
      <c r="DG518" s="212"/>
      <c r="DH518" s="212"/>
      <c r="DI518" s="212"/>
      <c r="DJ518" s="212"/>
      <c r="DK518" s="212"/>
      <c r="DL518" s="212"/>
      <c r="DM518" s="212"/>
      <c r="DN518" s="212"/>
      <c r="DO518" s="212"/>
      <c r="DP518" s="212"/>
      <c r="DQ518" s="212"/>
      <c r="DR518" s="212">
        <f t="shared" si="2014"/>
        <v>85</v>
      </c>
      <c r="DS518" s="241">
        <f t="shared" si="2015"/>
        <v>17</v>
      </c>
      <c r="DT518" s="212">
        <f t="shared" si="2016"/>
        <v>12</v>
      </c>
      <c r="DU518" s="212">
        <f t="shared" si="2017"/>
        <v>12</v>
      </c>
      <c r="DV518" s="212">
        <f t="shared" si="2018"/>
        <v>12</v>
      </c>
      <c r="DW518" s="212">
        <f t="shared" si="2019"/>
        <v>12</v>
      </c>
      <c r="DX518" s="212">
        <f t="shared" si="2020"/>
        <v>7</v>
      </c>
      <c r="DY518" s="265">
        <f t="shared" si="2021"/>
        <v>13</v>
      </c>
      <c r="DZ518" s="212">
        <f t="shared" si="2022"/>
        <v>85</v>
      </c>
      <c r="EA518" s="212">
        <f t="shared" si="2023"/>
        <v>17</v>
      </c>
      <c r="EB518" s="212">
        <f t="shared" si="2024"/>
        <v>0</v>
      </c>
      <c r="EC518" s="212">
        <f t="shared" ref="EC518:ED518" si="3784">IF(ISEVEN($B518),DT518,0)</f>
        <v>12</v>
      </c>
      <c r="ED518" s="212">
        <f t="shared" si="3784"/>
        <v>12</v>
      </c>
      <c r="EE518" s="212">
        <f t="shared" ref="EE518:EF518" si="3785">IF(ISODD($B518),DU518,0)</f>
        <v>0</v>
      </c>
      <c r="EF518" s="212">
        <f t="shared" si="3785"/>
        <v>0</v>
      </c>
      <c r="EG518" s="212">
        <f t="shared" si="2027"/>
        <v>12</v>
      </c>
      <c r="EH518" s="212">
        <f t="shared" si="2028"/>
        <v>0</v>
      </c>
      <c r="EI518" s="212">
        <f t="shared" ref="EI518:EJ518" si="3786">IF(ISEVEN($B518),DW518,0)</f>
        <v>12</v>
      </c>
      <c r="EJ518" s="212">
        <f t="shared" si="3786"/>
        <v>7</v>
      </c>
      <c r="EK518" s="212">
        <f t="shared" ref="EK518:EL518" si="3787">IF(ISODD($B518),DX518,0)</f>
        <v>0</v>
      </c>
      <c r="EL518" s="212">
        <f t="shared" si="3787"/>
        <v>0</v>
      </c>
      <c r="EM518" s="212">
        <f t="shared" si="2031"/>
        <v>13</v>
      </c>
      <c r="EN518" s="212"/>
      <c r="EO518" s="212"/>
      <c r="EP518" s="241">
        <f t="shared" si="2032"/>
        <v>17</v>
      </c>
      <c r="EQ518" s="212">
        <f t="shared" si="2033"/>
        <v>14</v>
      </c>
      <c r="ER518" s="212">
        <f t="shared" si="2034"/>
        <v>15</v>
      </c>
      <c r="ES518" s="212">
        <f t="shared" si="2035"/>
        <v>15</v>
      </c>
      <c r="ET518" s="212">
        <f t="shared" si="2036"/>
        <v>10</v>
      </c>
      <c r="EU518" s="212">
        <f t="shared" si="2037"/>
        <v>14</v>
      </c>
      <c r="EV518" s="212"/>
      <c r="EW518" s="212">
        <f t="shared" si="2038"/>
        <v>85</v>
      </c>
      <c r="EX518" s="212">
        <f t="shared" si="2039"/>
        <v>17</v>
      </c>
      <c r="EY518" s="212">
        <f t="shared" si="2040"/>
        <v>0</v>
      </c>
      <c r="EZ518" s="212">
        <f t="shared" ref="EZ518:FA518" si="3788">IF(ISEVEN($B518),EQ518,0)</f>
        <v>14</v>
      </c>
      <c r="FA518" s="212">
        <f t="shared" si="3788"/>
        <v>15</v>
      </c>
      <c r="FB518" s="212">
        <f t="shared" ref="FB518:FC518" si="3789">IF(ISODD($B518),ER518,0)</f>
        <v>0</v>
      </c>
      <c r="FC518" s="212">
        <f t="shared" si="3789"/>
        <v>0</v>
      </c>
      <c r="FD518" s="212">
        <f t="shared" si="2043"/>
        <v>15</v>
      </c>
      <c r="FE518" s="212">
        <f t="shared" si="2044"/>
        <v>0</v>
      </c>
      <c r="FF518" s="212">
        <f t="shared" ref="FF518:FG518" si="3790">IF(ISEVEN($B518),ET518,0)</f>
        <v>10</v>
      </c>
      <c r="FG518" s="212">
        <f t="shared" si="3790"/>
        <v>14</v>
      </c>
      <c r="FH518" s="212">
        <f t="shared" si="2046"/>
        <v>0</v>
      </c>
      <c r="FI518" s="212">
        <v>0</v>
      </c>
      <c r="FJ518" s="212">
        <v>0</v>
      </c>
      <c r="FK518" s="212"/>
      <c r="FL518" s="212"/>
      <c r="FM518" s="269">
        <v>85</v>
      </c>
    </row>
    <row r="519" spans="1:169" ht="15.75" customHeight="1" x14ac:dyDescent="0.2">
      <c r="A519" s="247">
        <v>506</v>
      </c>
      <c r="B519" s="248">
        <v>213423243905</v>
      </c>
      <c r="C519" s="249" t="s">
        <v>1707</v>
      </c>
      <c r="D519" s="250"/>
      <c r="E519" s="251" t="s">
        <v>1708</v>
      </c>
      <c r="F519" s="252">
        <f t="shared" si="1913"/>
        <v>2</v>
      </c>
      <c r="G519" s="252">
        <f t="shared" si="1914"/>
        <v>2</v>
      </c>
      <c r="H519" s="252">
        <f t="shared" si="1915"/>
        <v>2</v>
      </c>
      <c r="I519" s="252">
        <f t="shared" si="1916"/>
        <v>2</v>
      </c>
      <c r="J519" s="252">
        <f t="shared" si="1917"/>
        <v>2</v>
      </c>
      <c r="K519" s="252">
        <f t="shared" si="1918"/>
        <v>2</v>
      </c>
      <c r="L519" s="252">
        <f t="shared" si="1919"/>
        <v>2</v>
      </c>
      <c r="M519" s="252">
        <f t="shared" si="1920"/>
        <v>2</v>
      </c>
      <c r="N519" s="252">
        <f t="shared" si="1921"/>
        <v>0</v>
      </c>
      <c r="O519" s="253">
        <f t="shared" si="1922"/>
        <v>0</v>
      </c>
      <c r="P519" s="252">
        <f t="shared" si="1923"/>
        <v>12</v>
      </c>
      <c r="Q519" s="252">
        <f t="shared" si="1924"/>
        <v>0</v>
      </c>
      <c r="R519" s="252">
        <f t="shared" si="1925"/>
        <v>0</v>
      </c>
      <c r="S519" s="254">
        <f t="shared" si="1926"/>
        <v>0</v>
      </c>
      <c r="T519" s="255">
        <f t="shared" si="1927"/>
        <v>3</v>
      </c>
      <c r="U519" s="252">
        <f t="shared" si="1928"/>
        <v>0</v>
      </c>
      <c r="V519" s="252">
        <f t="shared" si="1929"/>
        <v>0</v>
      </c>
      <c r="W519" s="252">
        <f t="shared" si="1930"/>
        <v>0</v>
      </c>
      <c r="X519" s="254">
        <f t="shared" si="1931"/>
        <v>0</v>
      </c>
      <c r="Y519" s="256">
        <f t="shared" si="1932"/>
        <v>4</v>
      </c>
      <c r="Z519" s="252">
        <f t="shared" si="1933"/>
        <v>0</v>
      </c>
      <c r="AA519" s="252">
        <f t="shared" si="1934"/>
        <v>0</v>
      </c>
      <c r="AB519" s="252">
        <f t="shared" si="1935"/>
        <v>0</v>
      </c>
      <c r="AC519" s="254">
        <f t="shared" si="1936"/>
        <v>0</v>
      </c>
      <c r="AD519" s="255">
        <f t="shared" si="1937"/>
        <v>4</v>
      </c>
      <c r="AE519" s="252">
        <f t="shared" si="1938"/>
        <v>12</v>
      </c>
      <c r="AF519" s="252">
        <f t="shared" si="1939"/>
        <v>0</v>
      </c>
      <c r="AG519" s="252">
        <f t="shared" si="1940"/>
        <v>0</v>
      </c>
      <c r="AH519" s="254">
        <f t="shared" si="1941"/>
        <v>0</v>
      </c>
      <c r="AI519" s="257">
        <f t="shared" si="1942"/>
        <v>3</v>
      </c>
      <c r="AJ519" s="252">
        <f t="shared" si="1943"/>
        <v>10</v>
      </c>
      <c r="AK519" s="252">
        <f t="shared" si="1944"/>
        <v>0</v>
      </c>
      <c r="AL519" s="252">
        <f t="shared" si="1945"/>
        <v>0</v>
      </c>
      <c r="AM519" s="254">
        <f t="shared" si="1946"/>
        <v>0</v>
      </c>
      <c r="AN519" s="257">
        <f t="shared" si="1947"/>
        <v>3</v>
      </c>
      <c r="AO519" s="252">
        <f t="shared" si="1948"/>
        <v>0</v>
      </c>
      <c r="AP519" s="252">
        <f t="shared" si="1949"/>
        <v>0</v>
      </c>
      <c r="AQ519" s="252">
        <f t="shared" si="1950"/>
        <v>0</v>
      </c>
      <c r="AR519" s="254">
        <f t="shared" si="1951"/>
        <v>0</v>
      </c>
      <c r="AS519" s="257">
        <f t="shared" si="1952"/>
        <v>4</v>
      </c>
      <c r="AT519" s="252">
        <f t="shared" si="1953"/>
        <v>12</v>
      </c>
      <c r="AU519" s="252">
        <f t="shared" si="1954"/>
        <v>0</v>
      </c>
      <c r="AV519" s="252">
        <f t="shared" si="1955"/>
        <v>0</v>
      </c>
      <c r="AW519" s="254">
        <f t="shared" si="1956"/>
        <v>0</v>
      </c>
      <c r="AX519" s="258">
        <f t="shared" si="1957"/>
        <v>3</v>
      </c>
      <c r="AY519" s="252">
        <f t="shared" si="1958"/>
        <v>0</v>
      </c>
      <c r="AZ519" s="252">
        <f t="shared" si="1959"/>
        <v>0</v>
      </c>
      <c r="BA519" s="252">
        <f t="shared" si="1960"/>
        <v>0</v>
      </c>
      <c r="BB519" s="254">
        <f t="shared" si="1961"/>
        <v>0</v>
      </c>
      <c r="BC519" s="257">
        <f t="shared" si="1962"/>
        <v>4</v>
      </c>
      <c r="BD519" s="252">
        <f t="shared" si="1963"/>
        <v>0</v>
      </c>
      <c r="BE519" s="252">
        <f t="shared" si="1964"/>
        <v>0</v>
      </c>
      <c r="BF519" s="252">
        <f t="shared" si="1965"/>
        <v>0</v>
      </c>
      <c r="BG519" s="254">
        <f t="shared" si="1966"/>
        <v>0</v>
      </c>
      <c r="BH519" s="257">
        <f t="shared" si="1967"/>
        <v>4</v>
      </c>
      <c r="BI519" s="252">
        <f t="shared" si="1968"/>
        <v>6</v>
      </c>
      <c r="BJ519" s="252">
        <f t="shared" si="1969"/>
        <v>0</v>
      </c>
      <c r="BK519" s="252">
        <f t="shared" si="1970"/>
        <v>0</v>
      </c>
      <c r="BL519" s="254">
        <f t="shared" si="1971"/>
        <v>0</v>
      </c>
      <c r="BM519" s="260">
        <f t="shared" si="1972"/>
        <v>3</v>
      </c>
      <c r="BN519" s="252">
        <f t="shared" si="1973"/>
        <v>12</v>
      </c>
      <c r="BO519" s="252">
        <f t="shared" si="1974"/>
        <v>0</v>
      </c>
      <c r="BP519" s="252">
        <f t="shared" si="1975"/>
        <v>0</v>
      </c>
      <c r="BQ519" s="254">
        <f t="shared" si="1976"/>
        <v>0</v>
      </c>
      <c r="BR519" s="261">
        <f t="shared" si="1977"/>
        <v>3</v>
      </c>
      <c r="BS519" s="252">
        <f t="shared" si="1978"/>
        <v>0</v>
      </c>
      <c r="BT519" s="252">
        <f t="shared" si="1979"/>
        <v>0</v>
      </c>
      <c r="BU519" s="252">
        <f t="shared" si="1980"/>
        <v>0</v>
      </c>
      <c r="BV519" s="254">
        <f t="shared" si="1981"/>
        <v>0</v>
      </c>
      <c r="BW519" s="261">
        <f t="shared" si="1982"/>
        <v>4</v>
      </c>
      <c r="BX519" s="269">
        <v>80</v>
      </c>
      <c r="BY519" s="269">
        <v>80</v>
      </c>
      <c r="BZ519" s="246" t="e">
        <f t="shared" si="1983"/>
        <v>#VALUE!</v>
      </c>
      <c r="CA519" s="246">
        <f t="shared" si="1984"/>
        <v>14</v>
      </c>
      <c r="CB519" s="246" t="e">
        <f t="shared" si="1985"/>
        <v>#VALUE!</v>
      </c>
      <c r="CC519" s="246" t="e">
        <f t="shared" si="1986"/>
        <v>#VALUE!</v>
      </c>
      <c r="CD519" s="246" t="e">
        <f t="shared" si="1987"/>
        <v>#VALUE!</v>
      </c>
      <c r="CE519" s="246" t="e">
        <f t="shared" si="1988"/>
        <v>#VALUE!</v>
      </c>
      <c r="CF519" s="246" t="e">
        <f t="shared" si="1989"/>
        <v>#VALUE!</v>
      </c>
      <c r="CG519" s="246" t="e">
        <f t="shared" si="1990"/>
        <v>#VALUE!</v>
      </c>
      <c r="CH519" s="246" t="e">
        <f t="shared" si="1991"/>
        <v>#VALUE!</v>
      </c>
      <c r="CI519" s="246" t="e">
        <f t="shared" si="1992"/>
        <v>#VALUE!</v>
      </c>
      <c r="CJ519" s="246" t="e">
        <f t="shared" si="1993"/>
        <v>#VALUE!</v>
      </c>
      <c r="CK519" s="246" t="e">
        <f t="shared" si="1994"/>
        <v>#VALUE!</v>
      </c>
      <c r="CL519" s="246" t="e">
        <f t="shared" si="1995"/>
        <v>#VALUE!</v>
      </c>
      <c r="CM519" s="246" t="e">
        <f t="shared" si="1996"/>
        <v>#VALUE!</v>
      </c>
      <c r="CN519" s="246" t="e">
        <f t="shared" si="1997"/>
        <v>#VALUE!</v>
      </c>
      <c r="CO519" s="263" t="str">
        <f t="shared" si="1998"/>
        <v>2023PEC AI 802</v>
      </c>
      <c r="CP519" s="246" t="e">
        <f t="shared" si="1999"/>
        <v>#VALUE!</v>
      </c>
      <c r="CQ519" s="211"/>
      <c r="CR519" s="246">
        <f t="shared" si="2000"/>
        <v>13</v>
      </c>
      <c r="CS519" s="246" t="e">
        <f t="shared" si="2001"/>
        <v>#VALUE!</v>
      </c>
      <c r="CT519" s="246" t="e">
        <f t="shared" si="2002"/>
        <v>#VALUE!</v>
      </c>
      <c r="CU519" s="246" t="e">
        <f t="shared" si="2003"/>
        <v>#VALUE!</v>
      </c>
      <c r="CV519" s="246" t="e">
        <f t="shared" si="2004"/>
        <v>#VALUE!</v>
      </c>
      <c r="CW519" s="246" t="e">
        <f t="shared" si="2005"/>
        <v>#VALUE!</v>
      </c>
      <c r="CX519" s="246" t="e">
        <f t="shared" si="2006"/>
        <v>#VALUE!</v>
      </c>
      <c r="CY519" s="246" t="e">
        <f t="shared" si="2007"/>
        <v>#VALUE!</v>
      </c>
      <c r="CZ519" s="246" t="e">
        <f t="shared" si="2008"/>
        <v>#VALUE!</v>
      </c>
      <c r="DA519" s="246" t="e">
        <f t="shared" si="2009"/>
        <v>#VALUE!</v>
      </c>
      <c r="DB519" s="246" t="e">
        <f t="shared" si="2010"/>
        <v>#VALUE!</v>
      </c>
      <c r="DC519" s="246" t="e">
        <f t="shared" si="2011"/>
        <v>#VALUE!</v>
      </c>
      <c r="DD519" s="246" t="e">
        <f t="shared" si="2012"/>
        <v>#VALUE!</v>
      </c>
      <c r="DE519" s="212"/>
      <c r="DF519" s="212" t="e">
        <f t="shared" si="2013"/>
        <v>#VALUE!</v>
      </c>
      <c r="DG519" s="212"/>
      <c r="DH519" s="212"/>
      <c r="DI519" s="212"/>
      <c r="DJ519" s="212"/>
      <c r="DK519" s="212"/>
      <c r="DL519" s="212"/>
      <c r="DM519" s="212"/>
      <c r="DN519" s="212"/>
      <c r="DO519" s="212"/>
      <c r="DP519" s="212"/>
      <c r="DQ519" s="212"/>
      <c r="DR519" s="212">
        <f t="shared" si="2014"/>
        <v>80</v>
      </c>
      <c r="DS519" s="241">
        <f t="shared" si="2015"/>
        <v>16</v>
      </c>
      <c r="DT519" s="212">
        <f t="shared" si="2016"/>
        <v>12</v>
      </c>
      <c r="DU519" s="212">
        <f t="shared" si="2017"/>
        <v>12</v>
      </c>
      <c r="DV519" s="212">
        <f t="shared" si="2018"/>
        <v>10</v>
      </c>
      <c r="DW519" s="212">
        <f t="shared" si="2019"/>
        <v>12</v>
      </c>
      <c r="DX519" s="212">
        <f t="shared" si="2020"/>
        <v>6</v>
      </c>
      <c r="DY519" s="265">
        <f t="shared" si="2021"/>
        <v>12</v>
      </c>
      <c r="DZ519" s="212">
        <f t="shared" si="2022"/>
        <v>80</v>
      </c>
      <c r="EA519" s="212">
        <f t="shared" si="2023"/>
        <v>16</v>
      </c>
      <c r="EB519" s="212">
        <f t="shared" si="2024"/>
        <v>12</v>
      </c>
      <c r="EC519" s="212">
        <f t="shared" ref="EC519:ED519" si="3791">IF(ISEVEN($B519),DT519,0)</f>
        <v>0</v>
      </c>
      <c r="ED519" s="212">
        <f t="shared" si="3791"/>
        <v>0</v>
      </c>
      <c r="EE519" s="212">
        <f t="shared" ref="EE519:EF519" si="3792">IF(ISODD($B519),DU519,0)</f>
        <v>12</v>
      </c>
      <c r="EF519" s="212">
        <f t="shared" si="3792"/>
        <v>10</v>
      </c>
      <c r="EG519" s="212">
        <f t="shared" si="2027"/>
        <v>0</v>
      </c>
      <c r="EH519" s="212">
        <f t="shared" si="2028"/>
        <v>12</v>
      </c>
      <c r="EI519" s="212">
        <f t="shared" ref="EI519:EJ519" si="3793">IF(ISEVEN($B519),DW519,0)</f>
        <v>0</v>
      </c>
      <c r="EJ519" s="212">
        <f t="shared" si="3793"/>
        <v>0</v>
      </c>
      <c r="EK519" s="212">
        <f t="shared" ref="EK519:EL519" si="3794">IF(ISODD($B519),DX519,0)</f>
        <v>6</v>
      </c>
      <c r="EL519" s="212">
        <f t="shared" si="3794"/>
        <v>12</v>
      </c>
      <c r="EM519" s="212">
        <f t="shared" si="2031"/>
        <v>0</v>
      </c>
      <c r="EN519" s="212"/>
      <c r="EO519" s="212"/>
      <c r="EP519" s="241">
        <f t="shared" si="2032"/>
        <v>16</v>
      </c>
      <c r="EQ519" s="212">
        <f t="shared" si="2033"/>
        <v>14</v>
      </c>
      <c r="ER519" s="212">
        <f t="shared" si="2034"/>
        <v>14</v>
      </c>
      <c r="ES519" s="212">
        <f t="shared" si="2035"/>
        <v>12</v>
      </c>
      <c r="ET519" s="212">
        <f t="shared" si="2036"/>
        <v>11</v>
      </c>
      <c r="EU519" s="212">
        <f t="shared" si="2037"/>
        <v>13</v>
      </c>
      <c r="EV519" s="212"/>
      <c r="EW519" s="212">
        <f t="shared" si="2038"/>
        <v>80</v>
      </c>
      <c r="EX519" s="212">
        <f t="shared" si="2039"/>
        <v>16</v>
      </c>
      <c r="EY519" s="212">
        <f t="shared" si="2040"/>
        <v>14</v>
      </c>
      <c r="EZ519" s="212">
        <f t="shared" ref="EZ519:FA519" si="3795">IF(ISEVEN($B519),EQ519,0)</f>
        <v>0</v>
      </c>
      <c r="FA519" s="212">
        <f t="shared" si="3795"/>
        <v>0</v>
      </c>
      <c r="FB519" s="212">
        <f t="shared" ref="FB519:FC519" si="3796">IF(ISODD($B519),ER519,0)</f>
        <v>14</v>
      </c>
      <c r="FC519" s="212">
        <f t="shared" si="3796"/>
        <v>12</v>
      </c>
      <c r="FD519" s="212">
        <f t="shared" si="2043"/>
        <v>0</v>
      </c>
      <c r="FE519" s="212">
        <f t="shared" si="2044"/>
        <v>11</v>
      </c>
      <c r="FF519" s="212">
        <f t="shared" ref="FF519:FG519" si="3797">IF(ISEVEN($B519),ET519,0)</f>
        <v>0</v>
      </c>
      <c r="FG519" s="212">
        <f t="shared" si="3797"/>
        <v>0</v>
      </c>
      <c r="FH519" s="212">
        <f t="shared" si="2046"/>
        <v>13</v>
      </c>
      <c r="FI519" s="212">
        <v>0</v>
      </c>
      <c r="FJ519" s="212">
        <v>0</v>
      </c>
      <c r="FK519" s="212"/>
      <c r="FL519" s="212"/>
      <c r="FM519" s="269">
        <v>80</v>
      </c>
    </row>
    <row r="520" spans="1:169" ht="15.75" customHeight="1" x14ac:dyDescent="0.2">
      <c r="A520" s="268">
        <v>508</v>
      </c>
      <c r="B520" s="248">
        <v>213423243906</v>
      </c>
      <c r="C520" s="249" t="s">
        <v>1709</v>
      </c>
      <c r="D520" s="270"/>
      <c r="E520" s="251" t="s">
        <v>1710</v>
      </c>
      <c r="F520" s="271">
        <f t="shared" si="1913"/>
        <v>2</v>
      </c>
      <c r="G520" s="271">
        <f t="shared" si="1914"/>
        <v>2</v>
      </c>
      <c r="H520" s="271">
        <f t="shared" si="1915"/>
        <v>2</v>
      </c>
      <c r="I520" s="271">
        <f t="shared" si="1916"/>
        <v>2</v>
      </c>
      <c r="J520" s="271">
        <f t="shared" si="1917"/>
        <v>2</v>
      </c>
      <c r="K520" s="271">
        <f t="shared" si="1918"/>
        <v>2</v>
      </c>
      <c r="L520" s="271">
        <f t="shared" si="1919"/>
        <v>2</v>
      </c>
      <c r="M520" s="271">
        <f t="shared" si="1920"/>
        <v>2</v>
      </c>
      <c r="N520" s="271">
        <f t="shared" si="1921"/>
        <v>0</v>
      </c>
      <c r="O520" s="272">
        <f t="shared" si="1922"/>
        <v>0</v>
      </c>
      <c r="P520" s="271">
        <f t="shared" si="1923"/>
        <v>0</v>
      </c>
      <c r="Q520" s="271">
        <f t="shared" si="1924"/>
        <v>0</v>
      </c>
      <c r="R520" s="271">
        <f t="shared" si="1925"/>
        <v>0</v>
      </c>
      <c r="S520" s="273">
        <f t="shared" si="1926"/>
        <v>0</v>
      </c>
      <c r="T520" s="274">
        <f t="shared" si="1927"/>
        <v>4</v>
      </c>
      <c r="U520" s="271">
        <f t="shared" si="1928"/>
        <v>11</v>
      </c>
      <c r="V520" s="271">
        <f t="shared" si="1929"/>
        <v>0</v>
      </c>
      <c r="W520" s="271">
        <f t="shared" si="1930"/>
        <v>0</v>
      </c>
      <c r="X520" s="273">
        <f t="shared" si="1931"/>
        <v>0</v>
      </c>
      <c r="Y520" s="275">
        <f t="shared" si="1932"/>
        <v>3</v>
      </c>
      <c r="Z520" s="271">
        <f t="shared" si="1933"/>
        <v>12</v>
      </c>
      <c r="AA520" s="271">
        <f t="shared" si="1934"/>
        <v>0</v>
      </c>
      <c r="AB520" s="271">
        <f t="shared" si="1935"/>
        <v>0</v>
      </c>
      <c r="AC520" s="273">
        <f t="shared" si="1936"/>
        <v>0</v>
      </c>
      <c r="AD520" s="274">
        <f t="shared" si="1937"/>
        <v>3</v>
      </c>
      <c r="AE520" s="271">
        <f t="shared" si="1938"/>
        <v>0</v>
      </c>
      <c r="AF520" s="271">
        <f t="shared" si="1939"/>
        <v>0</v>
      </c>
      <c r="AG520" s="271">
        <f t="shared" si="1940"/>
        <v>0</v>
      </c>
      <c r="AH520" s="273">
        <f t="shared" si="1941"/>
        <v>0</v>
      </c>
      <c r="AI520" s="276">
        <f t="shared" si="1942"/>
        <v>4</v>
      </c>
      <c r="AJ520" s="271">
        <f t="shared" si="1943"/>
        <v>0</v>
      </c>
      <c r="AK520" s="271">
        <f t="shared" si="1944"/>
        <v>0</v>
      </c>
      <c r="AL520" s="271">
        <f t="shared" si="1945"/>
        <v>0</v>
      </c>
      <c r="AM520" s="273">
        <f t="shared" si="1946"/>
        <v>0</v>
      </c>
      <c r="AN520" s="276">
        <f t="shared" si="1947"/>
        <v>4</v>
      </c>
      <c r="AO520" s="271">
        <f t="shared" si="1948"/>
        <v>12</v>
      </c>
      <c r="AP520" s="271">
        <f t="shared" si="1949"/>
        <v>0</v>
      </c>
      <c r="AQ520" s="271">
        <f t="shared" si="1950"/>
        <v>0</v>
      </c>
      <c r="AR520" s="273">
        <f t="shared" si="1951"/>
        <v>0</v>
      </c>
      <c r="AS520" s="276">
        <f t="shared" si="1952"/>
        <v>3</v>
      </c>
      <c r="AT520" s="271">
        <f t="shared" si="1953"/>
        <v>0</v>
      </c>
      <c r="AU520" s="271">
        <f t="shared" si="1954"/>
        <v>0</v>
      </c>
      <c r="AV520" s="271">
        <f t="shared" si="1955"/>
        <v>0</v>
      </c>
      <c r="AW520" s="273">
        <f t="shared" si="1956"/>
        <v>0</v>
      </c>
      <c r="AX520" s="277">
        <f t="shared" si="1957"/>
        <v>4</v>
      </c>
      <c r="AY520" s="271">
        <f t="shared" si="1958"/>
        <v>12</v>
      </c>
      <c r="AZ520" s="271">
        <f t="shared" si="1959"/>
        <v>0</v>
      </c>
      <c r="BA520" s="271">
        <f t="shared" si="1960"/>
        <v>0</v>
      </c>
      <c r="BB520" s="273">
        <f t="shared" si="1961"/>
        <v>0</v>
      </c>
      <c r="BC520" s="276">
        <f t="shared" si="1962"/>
        <v>3</v>
      </c>
      <c r="BD520" s="271">
        <f t="shared" si="1963"/>
        <v>5</v>
      </c>
      <c r="BE520" s="271">
        <f t="shared" si="1964"/>
        <v>0</v>
      </c>
      <c r="BF520" s="271">
        <f t="shared" si="1965"/>
        <v>0</v>
      </c>
      <c r="BG520" s="273">
        <f t="shared" si="1966"/>
        <v>0</v>
      </c>
      <c r="BH520" s="276">
        <f t="shared" si="1967"/>
        <v>3</v>
      </c>
      <c r="BI520" s="271">
        <f t="shared" si="1968"/>
        <v>0</v>
      </c>
      <c r="BJ520" s="271">
        <f t="shared" si="1969"/>
        <v>0</v>
      </c>
      <c r="BK520" s="271">
        <f t="shared" si="1970"/>
        <v>0</v>
      </c>
      <c r="BL520" s="273">
        <f t="shared" si="1971"/>
        <v>0</v>
      </c>
      <c r="BM520" s="278">
        <f t="shared" si="1972"/>
        <v>4</v>
      </c>
      <c r="BN520" s="271">
        <f t="shared" si="1973"/>
        <v>0</v>
      </c>
      <c r="BO520" s="271">
        <f t="shared" si="1974"/>
        <v>0</v>
      </c>
      <c r="BP520" s="271">
        <f t="shared" si="1975"/>
        <v>0</v>
      </c>
      <c r="BQ520" s="273">
        <f t="shared" si="1976"/>
        <v>0</v>
      </c>
      <c r="BR520" s="279">
        <f t="shared" si="1977"/>
        <v>4</v>
      </c>
      <c r="BS520" s="271">
        <f t="shared" si="1978"/>
        <v>12</v>
      </c>
      <c r="BT520" s="271">
        <f t="shared" si="1979"/>
        <v>0</v>
      </c>
      <c r="BU520" s="271">
        <f t="shared" si="1980"/>
        <v>0</v>
      </c>
      <c r="BV520" s="273">
        <f t="shared" si="1981"/>
        <v>0</v>
      </c>
      <c r="BW520" s="279">
        <f t="shared" si="1982"/>
        <v>3</v>
      </c>
      <c r="BX520" s="269">
        <v>80</v>
      </c>
      <c r="BY520" s="269">
        <v>80</v>
      </c>
      <c r="BZ520" s="246" t="e">
        <f t="shared" si="1983"/>
        <v>#VALUE!</v>
      </c>
      <c r="CA520" s="246">
        <f t="shared" si="1984"/>
        <v>14</v>
      </c>
      <c r="CB520" s="246" t="e">
        <f t="shared" si="1985"/>
        <v>#VALUE!</v>
      </c>
      <c r="CC520" s="246" t="e">
        <f t="shared" si="1986"/>
        <v>#VALUE!</v>
      </c>
      <c r="CD520" s="246" t="e">
        <f t="shared" si="1987"/>
        <v>#VALUE!</v>
      </c>
      <c r="CE520" s="246" t="e">
        <f t="shared" si="1988"/>
        <v>#VALUE!</v>
      </c>
      <c r="CF520" s="246" t="e">
        <f t="shared" si="1989"/>
        <v>#VALUE!</v>
      </c>
      <c r="CG520" s="246" t="e">
        <f t="shared" si="1990"/>
        <v>#VALUE!</v>
      </c>
      <c r="CH520" s="246" t="e">
        <f t="shared" si="1991"/>
        <v>#VALUE!</v>
      </c>
      <c r="CI520" s="246" t="e">
        <f t="shared" si="1992"/>
        <v>#VALUE!</v>
      </c>
      <c r="CJ520" s="246" t="e">
        <f t="shared" si="1993"/>
        <v>#VALUE!</v>
      </c>
      <c r="CK520" s="246" t="e">
        <f t="shared" si="1994"/>
        <v>#VALUE!</v>
      </c>
      <c r="CL520" s="246" t="e">
        <f t="shared" si="1995"/>
        <v>#VALUE!</v>
      </c>
      <c r="CM520" s="246" t="e">
        <f t="shared" si="1996"/>
        <v>#VALUE!</v>
      </c>
      <c r="CN520" s="246" t="e">
        <f t="shared" si="1997"/>
        <v>#VALUE!</v>
      </c>
      <c r="CO520" s="263" t="str">
        <f t="shared" si="1998"/>
        <v>2023PEC AI 803</v>
      </c>
      <c r="CP520" s="246" t="e">
        <f t="shared" si="1999"/>
        <v>#VALUE!</v>
      </c>
      <c r="CQ520" s="211"/>
      <c r="CR520" s="246">
        <f t="shared" si="2000"/>
        <v>13</v>
      </c>
      <c r="CS520" s="246" t="e">
        <f t="shared" si="2001"/>
        <v>#VALUE!</v>
      </c>
      <c r="CT520" s="246" t="e">
        <f t="shared" si="2002"/>
        <v>#VALUE!</v>
      </c>
      <c r="CU520" s="246" t="e">
        <f t="shared" si="2003"/>
        <v>#VALUE!</v>
      </c>
      <c r="CV520" s="246" t="e">
        <f t="shared" si="2004"/>
        <v>#VALUE!</v>
      </c>
      <c r="CW520" s="246" t="e">
        <f t="shared" si="2005"/>
        <v>#VALUE!</v>
      </c>
      <c r="CX520" s="246" t="e">
        <f t="shared" si="2006"/>
        <v>#VALUE!</v>
      </c>
      <c r="CY520" s="246" t="e">
        <f t="shared" si="2007"/>
        <v>#VALUE!</v>
      </c>
      <c r="CZ520" s="246" t="e">
        <f t="shared" si="2008"/>
        <v>#VALUE!</v>
      </c>
      <c r="DA520" s="246" t="e">
        <f t="shared" si="2009"/>
        <v>#VALUE!</v>
      </c>
      <c r="DB520" s="246" t="e">
        <f t="shared" si="2010"/>
        <v>#VALUE!</v>
      </c>
      <c r="DC520" s="246" t="e">
        <f t="shared" si="2011"/>
        <v>#VALUE!</v>
      </c>
      <c r="DD520" s="246" t="e">
        <f t="shared" si="2012"/>
        <v>#VALUE!</v>
      </c>
      <c r="DE520" s="212"/>
      <c r="DF520" s="212" t="e">
        <f t="shared" si="2013"/>
        <v>#VALUE!</v>
      </c>
      <c r="DG520" s="212"/>
      <c r="DH520" s="212"/>
      <c r="DI520" s="212"/>
      <c r="DJ520" s="212"/>
      <c r="DK520" s="212"/>
      <c r="DL520" s="212"/>
      <c r="DM520" s="212"/>
      <c r="DN520" s="212"/>
      <c r="DO520" s="212"/>
      <c r="DP520" s="212"/>
      <c r="DQ520" s="212"/>
      <c r="DR520" s="212">
        <f t="shared" si="2014"/>
        <v>80</v>
      </c>
      <c r="DS520" s="241">
        <f t="shared" si="2015"/>
        <v>16</v>
      </c>
      <c r="DT520" s="212">
        <f t="shared" si="2016"/>
        <v>11</v>
      </c>
      <c r="DU520" s="212">
        <f t="shared" si="2017"/>
        <v>12</v>
      </c>
      <c r="DV520" s="212">
        <f t="shared" si="2018"/>
        <v>12</v>
      </c>
      <c r="DW520" s="212">
        <f t="shared" si="2019"/>
        <v>12</v>
      </c>
      <c r="DX520" s="212">
        <f t="shared" si="2020"/>
        <v>5</v>
      </c>
      <c r="DY520" s="265">
        <f t="shared" si="2021"/>
        <v>12</v>
      </c>
      <c r="DZ520" s="212">
        <f t="shared" si="2022"/>
        <v>80</v>
      </c>
      <c r="EA520" s="212">
        <f t="shared" si="2023"/>
        <v>16</v>
      </c>
      <c r="EB520" s="212">
        <f t="shared" si="2024"/>
        <v>0</v>
      </c>
      <c r="EC520" s="212">
        <f t="shared" ref="EC520:ED520" si="3798">IF(ISEVEN($B520),DT520,0)</f>
        <v>11</v>
      </c>
      <c r="ED520" s="212">
        <f t="shared" si="3798"/>
        <v>12</v>
      </c>
      <c r="EE520" s="212">
        <f t="shared" ref="EE520:EF520" si="3799">IF(ISODD($B520),DU520,0)</f>
        <v>0</v>
      </c>
      <c r="EF520" s="212">
        <f t="shared" si="3799"/>
        <v>0</v>
      </c>
      <c r="EG520" s="212">
        <f t="shared" si="2027"/>
        <v>12</v>
      </c>
      <c r="EH520" s="212">
        <f t="shared" si="2028"/>
        <v>0</v>
      </c>
      <c r="EI520" s="212">
        <f t="shared" ref="EI520:EJ520" si="3800">IF(ISEVEN($B520),DW520,0)</f>
        <v>12</v>
      </c>
      <c r="EJ520" s="212">
        <f t="shared" si="3800"/>
        <v>5</v>
      </c>
      <c r="EK520" s="212">
        <f t="shared" ref="EK520:EL520" si="3801">IF(ISODD($B520),DX520,0)</f>
        <v>0</v>
      </c>
      <c r="EL520" s="212">
        <f t="shared" si="3801"/>
        <v>0</v>
      </c>
      <c r="EM520" s="212">
        <f t="shared" si="2031"/>
        <v>12</v>
      </c>
      <c r="EN520" s="212"/>
      <c r="EO520" s="212"/>
      <c r="EP520" s="241">
        <f t="shared" si="2032"/>
        <v>16</v>
      </c>
      <c r="EQ520" s="212">
        <f t="shared" si="2033"/>
        <v>13</v>
      </c>
      <c r="ER520" s="212">
        <f t="shared" si="2034"/>
        <v>14</v>
      </c>
      <c r="ES520" s="212">
        <f t="shared" si="2035"/>
        <v>14</v>
      </c>
      <c r="ET520" s="212">
        <f t="shared" si="2036"/>
        <v>10</v>
      </c>
      <c r="EU520" s="212">
        <f t="shared" si="2037"/>
        <v>13</v>
      </c>
      <c r="EV520" s="212"/>
      <c r="EW520" s="212">
        <f t="shared" si="2038"/>
        <v>80</v>
      </c>
      <c r="EX520" s="212">
        <f t="shared" si="2039"/>
        <v>16</v>
      </c>
      <c r="EY520" s="212">
        <f t="shared" si="2040"/>
        <v>0</v>
      </c>
      <c r="EZ520" s="212">
        <f t="shared" ref="EZ520:FA520" si="3802">IF(ISEVEN($B520),EQ520,0)</f>
        <v>13</v>
      </c>
      <c r="FA520" s="212">
        <f t="shared" si="3802"/>
        <v>14</v>
      </c>
      <c r="FB520" s="212">
        <f t="shared" ref="FB520:FC520" si="3803">IF(ISODD($B520),ER520,0)</f>
        <v>0</v>
      </c>
      <c r="FC520" s="212">
        <f t="shared" si="3803"/>
        <v>0</v>
      </c>
      <c r="FD520" s="212">
        <f t="shared" si="2043"/>
        <v>14</v>
      </c>
      <c r="FE520" s="212">
        <f t="shared" si="2044"/>
        <v>0</v>
      </c>
      <c r="FF520" s="212">
        <f t="shared" ref="FF520:FG520" si="3804">IF(ISEVEN($B520),ET520,0)</f>
        <v>10</v>
      </c>
      <c r="FG520" s="212">
        <f t="shared" si="3804"/>
        <v>13</v>
      </c>
      <c r="FH520" s="212">
        <f t="shared" si="2046"/>
        <v>0</v>
      </c>
      <c r="FI520" s="212">
        <v>0</v>
      </c>
      <c r="FJ520" s="212">
        <v>0</v>
      </c>
      <c r="FK520" s="212"/>
      <c r="FL520" s="212"/>
      <c r="FM520" s="269">
        <v>80</v>
      </c>
    </row>
    <row r="521" spans="1:169" ht="15.75" customHeight="1" x14ac:dyDescent="0.2">
      <c r="A521" s="280">
        <v>508</v>
      </c>
      <c r="B521" s="248">
        <v>213423243908</v>
      </c>
      <c r="C521" s="249" t="s">
        <v>1705</v>
      </c>
      <c r="D521" s="250"/>
      <c r="E521" s="251" t="s">
        <v>1711</v>
      </c>
      <c r="F521" s="281">
        <f t="shared" si="1913"/>
        <v>2</v>
      </c>
      <c r="G521" s="281">
        <f t="shared" si="1914"/>
        <v>2</v>
      </c>
      <c r="H521" s="281">
        <f t="shared" si="1915"/>
        <v>2</v>
      </c>
      <c r="I521" s="281">
        <f t="shared" si="1916"/>
        <v>2</v>
      </c>
      <c r="J521" s="281">
        <f t="shared" si="1917"/>
        <v>2</v>
      </c>
      <c r="K521" s="281">
        <f t="shared" si="1918"/>
        <v>2</v>
      </c>
      <c r="L521" s="281">
        <f t="shared" si="1919"/>
        <v>2</v>
      </c>
      <c r="M521" s="281">
        <f t="shared" si="1920"/>
        <v>2</v>
      </c>
      <c r="N521" s="281">
        <f t="shared" si="1921"/>
        <v>0</v>
      </c>
      <c r="O521" s="282">
        <f t="shared" si="1922"/>
        <v>0</v>
      </c>
      <c r="P521" s="281">
        <f t="shared" si="1923"/>
        <v>0</v>
      </c>
      <c r="Q521" s="281">
        <f t="shared" si="1924"/>
        <v>0</v>
      </c>
      <c r="R521" s="281">
        <f t="shared" si="1925"/>
        <v>0</v>
      </c>
      <c r="S521" s="281">
        <f t="shared" si="1926"/>
        <v>0</v>
      </c>
      <c r="T521" s="283">
        <f t="shared" si="1927"/>
        <v>4</v>
      </c>
      <c r="U521" s="281">
        <f t="shared" si="1928"/>
        <v>11</v>
      </c>
      <c r="V521" s="281">
        <f t="shared" si="1929"/>
        <v>0</v>
      </c>
      <c r="W521" s="281">
        <f t="shared" si="1930"/>
        <v>0</v>
      </c>
      <c r="X521" s="281">
        <f t="shared" si="1931"/>
        <v>0</v>
      </c>
      <c r="Y521" s="284">
        <f t="shared" si="1932"/>
        <v>3</v>
      </c>
      <c r="Z521" s="281">
        <f t="shared" si="1933"/>
        <v>12</v>
      </c>
      <c r="AA521" s="281">
        <f t="shared" si="1934"/>
        <v>0</v>
      </c>
      <c r="AB521" s="281">
        <f t="shared" si="1935"/>
        <v>0</v>
      </c>
      <c r="AC521" s="281">
        <f t="shared" si="1936"/>
        <v>0</v>
      </c>
      <c r="AD521" s="283">
        <f t="shared" si="1937"/>
        <v>3</v>
      </c>
      <c r="AE521" s="281">
        <f t="shared" si="1938"/>
        <v>0</v>
      </c>
      <c r="AF521" s="281">
        <f t="shared" si="1939"/>
        <v>0</v>
      </c>
      <c r="AG521" s="281">
        <f t="shared" si="1940"/>
        <v>0</v>
      </c>
      <c r="AH521" s="281">
        <f t="shared" si="1941"/>
        <v>0</v>
      </c>
      <c r="AI521" s="284">
        <f t="shared" si="1942"/>
        <v>4</v>
      </c>
      <c r="AJ521" s="281">
        <f t="shared" si="1943"/>
        <v>0</v>
      </c>
      <c r="AK521" s="281">
        <f t="shared" si="1944"/>
        <v>0</v>
      </c>
      <c r="AL521" s="281">
        <f t="shared" si="1945"/>
        <v>0</v>
      </c>
      <c r="AM521" s="281">
        <f t="shared" si="1946"/>
        <v>0</v>
      </c>
      <c r="AN521" s="284">
        <f t="shared" si="1947"/>
        <v>4</v>
      </c>
      <c r="AO521" s="281">
        <f t="shared" si="1948"/>
        <v>12</v>
      </c>
      <c r="AP521" s="281">
        <f t="shared" si="1949"/>
        <v>0</v>
      </c>
      <c r="AQ521" s="281">
        <f t="shared" si="1950"/>
        <v>0</v>
      </c>
      <c r="AR521" s="281">
        <f t="shared" si="1951"/>
        <v>0</v>
      </c>
      <c r="AS521" s="284">
        <f t="shared" si="1952"/>
        <v>3</v>
      </c>
      <c r="AT521" s="281">
        <f t="shared" si="1953"/>
        <v>0</v>
      </c>
      <c r="AU521" s="281">
        <f t="shared" si="1954"/>
        <v>0</v>
      </c>
      <c r="AV521" s="281">
        <f t="shared" si="1955"/>
        <v>0</v>
      </c>
      <c r="AW521" s="281">
        <f t="shared" si="1956"/>
        <v>0</v>
      </c>
      <c r="AX521" s="283">
        <f t="shared" si="1957"/>
        <v>4</v>
      </c>
      <c r="AY521" s="281">
        <f t="shared" si="1958"/>
        <v>12</v>
      </c>
      <c r="AZ521" s="281">
        <f t="shared" si="1959"/>
        <v>0</v>
      </c>
      <c r="BA521" s="281">
        <f t="shared" si="1960"/>
        <v>0</v>
      </c>
      <c r="BB521" s="281">
        <f t="shared" si="1961"/>
        <v>0</v>
      </c>
      <c r="BC521" s="284">
        <f t="shared" si="1962"/>
        <v>3</v>
      </c>
      <c r="BD521" s="281">
        <f t="shared" si="1963"/>
        <v>5</v>
      </c>
      <c r="BE521" s="281">
        <f t="shared" si="1964"/>
        <v>0</v>
      </c>
      <c r="BF521" s="281">
        <f t="shared" si="1965"/>
        <v>0</v>
      </c>
      <c r="BG521" s="281">
        <f t="shared" si="1966"/>
        <v>0</v>
      </c>
      <c r="BH521" s="284">
        <f t="shared" si="1967"/>
        <v>3</v>
      </c>
      <c r="BI521" s="281">
        <f t="shared" si="1968"/>
        <v>0</v>
      </c>
      <c r="BJ521" s="281">
        <f t="shared" si="1969"/>
        <v>0</v>
      </c>
      <c r="BK521" s="281">
        <f t="shared" si="1970"/>
        <v>0</v>
      </c>
      <c r="BL521" s="281">
        <f t="shared" si="1971"/>
        <v>0</v>
      </c>
      <c r="BM521" s="284">
        <f t="shared" si="1972"/>
        <v>4</v>
      </c>
      <c r="BN521" s="281">
        <f t="shared" si="1973"/>
        <v>0</v>
      </c>
      <c r="BO521" s="281">
        <f t="shared" si="1974"/>
        <v>0</v>
      </c>
      <c r="BP521" s="281">
        <f t="shared" si="1975"/>
        <v>0</v>
      </c>
      <c r="BQ521" s="281">
        <f t="shared" si="1976"/>
        <v>0</v>
      </c>
      <c r="BR521" s="284">
        <f t="shared" si="1977"/>
        <v>4</v>
      </c>
      <c r="BS521" s="281">
        <f t="shared" si="1978"/>
        <v>12</v>
      </c>
      <c r="BT521" s="281">
        <f t="shared" si="1979"/>
        <v>0</v>
      </c>
      <c r="BU521" s="281">
        <f t="shared" si="1980"/>
        <v>0</v>
      </c>
      <c r="BV521" s="281">
        <f t="shared" si="1981"/>
        <v>0</v>
      </c>
      <c r="BW521" s="284">
        <f t="shared" si="1982"/>
        <v>3</v>
      </c>
      <c r="BX521" s="269">
        <v>80</v>
      </c>
      <c r="BY521" s="269">
        <v>80</v>
      </c>
      <c r="BZ521" s="285" t="e">
        <f t="shared" si="1983"/>
        <v>#VALUE!</v>
      </c>
      <c r="CA521" s="285">
        <f t="shared" si="1984"/>
        <v>14</v>
      </c>
      <c r="CB521" s="285" t="e">
        <f t="shared" si="1985"/>
        <v>#VALUE!</v>
      </c>
      <c r="CC521" s="285" t="e">
        <f t="shared" si="1986"/>
        <v>#VALUE!</v>
      </c>
      <c r="CD521" s="285" t="e">
        <f t="shared" si="1987"/>
        <v>#VALUE!</v>
      </c>
      <c r="CE521" s="285" t="e">
        <f t="shared" si="1988"/>
        <v>#VALUE!</v>
      </c>
      <c r="CF521" s="285" t="e">
        <f t="shared" si="1989"/>
        <v>#VALUE!</v>
      </c>
      <c r="CG521" s="285" t="e">
        <f t="shared" si="1990"/>
        <v>#VALUE!</v>
      </c>
      <c r="CH521" s="285" t="e">
        <f t="shared" si="1991"/>
        <v>#VALUE!</v>
      </c>
      <c r="CI521" s="285" t="e">
        <f t="shared" si="1992"/>
        <v>#VALUE!</v>
      </c>
      <c r="CJ521" s="285" t="e">
        <f t="shared" si="1993"/>
        <v>#VALUE!</v>
      </c>
      <c r="CK521" s="285" t="e">
        <f t="shared" si="1994"/>
        <v>#VALUE!</v>
      </c>
      <c r="CL521" s="285" t="e">
        <f t="shared" si="1995"/>
        <v>#VALUE!</v>
      </c>
      <c r="CM521" s="285" t="e">
        <f t="shared" si="1996"/>
        <v>#VALUE!</v>
      </c>
      <c r="CN521" s="285" t="e">
        <f t="shared" si="1997"/>
        <v>#VALUE!</v>
      </c>
      <c r="CO521" s="286" t="str">
        <f t="shared" si="1998"/>
        <v>2023PEC AI 808</v>
      </c>
      <c r="CP521" s="285" t="e">
        <f t="shared" si="1999"/>
        <v>#VALUE!</v>
      </c>
      <c r="CQ521" s="287"/>
      <c r="CR521" s="285">
        <f t="shared" si="2000"/>
        <v>13</v>
      </c>
      <c r="CS521" s="285" t="e">
        <f t="shared" si="2001"/>
        <v>#VALUE!</v>
      </c>
      <c r="CT521" s="285" t="e">
        <f t="shared" si="2002"/>
        <v>#VALUE!</v>
      </c>
      <c r="CU521" s="285" t="e">
        <f t="shared" si="2003"/>
        <v>#VALUE!</v>
      </c>
      <c r="CV521" s="285" t="e">
        <f t="shared" si="2004"/>
        <v>#VALUE!</v>
      </c>
      <c r="CW521" s="285" t="e">
        <f t="shared" si="2005"/>
        <v>#VALUE!</v>
      </c>
      <c r="CX521" s="285" t="e">
        <f t="shared" si="2006"/>
        <v>#VALUE!</v>
      </c>
      <c r="CY521" s="285" t="e">
        <f t="shared" si="2007"/>
        <v>#VALUE!</v>
      </c>
      <c r="CZ521" s="285" t="e">
        <f t="shared" si="2008"/>
        <v>#VALUE!</v>
      </c>
      <c r="DA521" s="285" t="e">
        <f t="shared" si="2009"/>
        <v>#VALUE!</v>
      </c>
      <c r="DB521" s="285" t="e">
        <f t="shared" si="2010"/>
        <v>#VALUE!</v>
      </c>
      <c r="DC521" s="285" t="e">
        <f t="shared" si="2011"/>
        <v>#VALUE!</v>
      </c>
      <c r="DD521" s="285" t="e">
        <f t="shared" si="2012"/>
        <v>#VALUE!</v>
      </c>
      <c r="DE521" s="288"/>
      <c r="DF521" s="288" t="e">
        <f t="shared" si="2013"/>
        <v>#VALUE!</v>
      </c>
      <c r="DG521" s="288"/>
      <c r="DH521" s="288"/>
      <c r="DI521" s="288"/>
      <c r="DJ521" s="288"/>
      <c r="DK521" s="288"/>
      <c r="DL521" s="288"/>
      <c r="DM521" s="288"/>
      <c r="DN521" s="288"/>
      <c r="DO521" s="288"/>
      <c r="DP521" s="288"/>
      <c r="DQ521" s="288"/>
      <c r="DR521" s="288">
        <f t="shared" si="2014"/>
        <v>80</v>
      </c>
      <c r="DS521" s="289">
        <f t="shared" si="2015"/>
        <v>16</v>
      </c>
      <c r="DT521" s="288">
        <f t="shared" si="2016"/>
        <v>11</v>
      </c>
      <c r="DU521" s="288">
        <f t="shared" si="2017"/>
        <v>12</v>
      </c>
      <c r="DV521" s="288">
        <f t="shared" si="2018"/>
        <v>12</v>
      </c>
      <c r="DW521" s="288">
        <f t="shared" si="2019"/>
        <v>12</v>
      </c>
      <c r="DX521" s="288">
        <f t="shared" si="2020"/>
        <v>5</v>
      </c>
      <c r="DY521" s="290">
        <f t="shared" si="2021"/>
        <v>12</v>
      </c>
      <c r="DZ521" s="288">
        <f t="shared" si="2022"/>
        <v>80</v>
      </c>
      <c r="EA521" s="288">
        <f t="shared" si="2023"/>
        <v>16</v>
      </c>
      <c r="EB521" s="288">
        <f t="shared" si="2024"/>
        <v>0</v>
      </c>
      <c r="EC521" s="288">
        <f t="shared" ref="EC521:ED521" si="3805">IF(ISEVEN($B521),DT521,0)</f>
        <v>11</v>
      </c>
      <c r="ED521" s="288">
        <f t="shared" si="3805"/>
        <v>12</v>
      </c>
      <c r="EE521" s="288">
        <f t="shared" ref="EE521:EF521" si="3806">IF(ISODD($B521),DU521,0)</f>
        <v>0</v>
      </c>
      <c r="EF521" s="288">
        <f t="shared" si="3806"/>
        <v>0</v>
      </c>
      <c r="EG521" s="288">
        <f t="shared" si="2027"/>
        <v>12</v>
      </c>
      <c r="EH521" s="288">
        <f t="shared" si="2028"/>
        <v>0</v>
      </c>
      <c r="EI521" s="288">
        <f t="shared" ref="EI521:EJ521" si="3807">IF(ISEVEN($B521),DW521,0)</f>
        <v>12</v>
      </c>
      <c r="EJ521" s="288">
        <f t="shared" si="3807"/>
        <v>5</v>
      </c>
      <c r="EK521" s="288">
        <f t="shared" ref="EK521:EL521" si="3808">IF(ISODD($B521),DX521,0)</f>
        <v>0</v>
      </c>
      <c r="EL521" s="288">
        <f t="shared" si="3808"/>
        <v>0</v>
      </c>
      <c r="EM521" s="288">
        <f t="shared" si="2031"/>
        <v>12</v>
      </c>
      <c r="EN521" s="288"/>
      <c r="EO521" s="288"/>
      <c r="EP521" s="289">
        <f t="shared" si="2032"/>
        <v>16</v>
      </c>
      <c r="EQ521" s="288">
        <f t="shared" si="2033"/>
        <v>13</v>
      </c>
      <c r="ER521" s="288">
        <f t="shared" si="2034"/>
        <v>14</v>
      </c>
      <c r="ES521" s="288">
        <f t="shared" si="2035"/>
        <v>14</v>
      </c>
      <c r="ET521" s="288">
        <f t="shared" si="2036"/>
        <v>10</v>
      </c>
      <c r="EU521" s="288">
        <f t="shared" si="2037"/>
        <v>13</v>
      </c>
      <c r="EV521" s="288"/>
      <c r="EW521" s="288">
        <f t="shared" si="2038"/>
        <v>80</v>
      </c>
      <c r="EX521" s="288">
        <f t="shared" si="2039"/>
        <v>16</v>
      </c>
      <c r="EY521" s="288">
        <f t="shared" si="2040"/>
        <v>0</v>
      </c>
      <c r="EZ521" s="288">
        <f t="shared" ref="EZ521:FA521" si="3809">IF(ISEVEN($B521),EQ521,0)</f>
        <v>13</v>
      </c>
      <c r="FA521" s="288">
        <f t="shared" si="3809"/>
        <v>14</v>
      </c>
      <c r="FB521" s="288">
        <f t="shared" ref="FB521:FC521" si="3810">IF(ISODD($B521),ER521,0)</f>
        <v>0</v>
      </c>
      <c r="FC521" s="288">
        <f t="shared" si="3810"/>
        <v>0</v>
      </c>
      <c r="FD521" s="288">
        <f t="shared" si="2043"/>
        <v>14</v>
      </c>
      <c r="FE521" s="288">
        <f t="shared" si="2044"/>
        <v>0</v>
      </c>
      <c r="FF521" s="288">
        <f t="shared" ref="FF521:FG521" si="3811">IF(ISEVEN($B521),ET521,0)</f>
        <v>10</v>
      </c>
      <c r="FG521" s="288">
        <f t="shared" si="3811"/>
        <v>13</v>
      </c>
      <c r="FH521" s="288">
        <f t="shared" si="2046"/>
        <v>0</v>
      </c>
      <c r="FI521" s="288">
        <v>0</v>
      </c>
      <c r="FJ521" s="288">
        <v>0</v>
      </c>
      <c r="FK521" s="288"/>
      <c r="FL521" s="288"/>
      <c r="FM521" s="269">
        <v>80</v>
      </c>
    </row>
  </sheetData>
  <mergeCells count="50">
    <mergeCell ref="BD10:BG10"/>
    <mergeCell ref="BI10:BL10"/>
    <mergeCell ref="F8:O8"/>
    <mergeCell ref="P8:BL8"/>
    <mergeCell ref="A7:E7"/>
    <mergeCell ref="F7:BX7"/>
    <mergeCell ref="P9:S9"/>
    <mergeCell ref="U9:X9"/>
    <mergeCell ref="D8:D13"/>
    <mergeCell ref="E8:E10"/>
    <mergeCell ref="T11:T12"/>
    <mergeCell ref="Y11:Y13"/>
    <mergeCell ref="AD11:AD13"/>
    <mergeCell ref="AI11:AI13"/>
    <mergeCell ref="AN11:AN13"/>
    <mergeCell ref="AO10:AR10"/>
    <mergeCell ref="AT10:AW10"/>
    <mergeCell ref="AY10:BB10"/>
    <mergeCell ref="FM7:FM13"/>
    <mergeCell ref="A8:A13"/>
    <mergeCell ref="B8:B13"/>
    <mergeCell ref="C8:C13"/>
    <mergeCell ref="BN8:BV8"/>
    <mergeCell ref="BN9:BQ9"/>
    <mergeCell ref="BS9:BV9"/>
    <mergeCell ref="P10:S10"/>
    <mergeCell ref="U10:X10"/>
    <mergeCell ref="Z10:AC10"/>
    <mergeCell ref="AE10:AH10"/>
    <mergeCell ref="AJ10:AM10"/>
    <mergeCell ref="BC11:BC13"/>
    <mergeCell ref="BH11:BH13"/>
    <mergeCell ref="BM11:BM13"/>
    <mergeCell ref="BR11:BR13"/>
    <mergeCell ref="BY7:BY13"/>
    <mergeCell ref="BX8:BX10"/>
    <mergeCell ref="BW11:BW13"/>
    <mergeCell ref="BX11:BX13"/>
    <mergeCell ref="Z9:AC9"/>
    <mergeCell ref="AE9:AH9"/>
    <mergeCell ref="AJ9:AM9"/>
    <mergeCell ref="AO9:AR9"/>
    <mergeCell ref="AT9:AW9"/>
    <mergeCell ref="AY9:BB9"/>
    <mergeCell ref="BD9:BG9"/>
    <mergeCell ref="BI9:BL9"/>
    <mergeCell ref="AS11:AS13"/>
    <mergeCell ref="AX11:AX13"/>
    <mergeCell ref="BN10:BQ10"/>
    <mergeCell ref="BS10:BV10"/>
  </mergeCells>
  <conditionalFormatting sqref="D14:D521">
    <cfRule type="expression" dxfId="10" priority="2">
      <formula>SEARCH("H", $E14)&gt;0</formula>
    </cfRule>
    <cfRule type="expression" dxfId="9" priority="3">
      <formula>SEARCH("G", $E14)&gt;0</formula>
    </cfRule>
    <cfRule type="expression" dxfId="8" priority="4">
      <formula>SEARCH("F", $E14)&gt;0</formula>
    </cfRule>
    <cfRule type="expression" dxfId="7" priority="5">
      <formula>SEARCH("E", $E14)&gt;0</formula>
    </cfRule>
    <cfRule type="expression" dxfId="6" priority="6">
      <formula>SEARCH("D", $E14)&gt;0</formula>
    </cfRule>
    <cfRule type="expression" dxfId="5" priority="7">
      <formula>SEARCH("C", $E14)&gt;0</formula>
    </cfRule>
    <cfRule type="expression" dxfId="4" priority="8">
      <formula>SEARCH("B", $E14)&gt;0</formula>
    </cfRule>
    <cfRule type="expression" dxfId="3" priority="9">
      <formula>SEARCH("A", $E14)&gt;0</formula>
    </cfRule>
  </conditionalFormatting>
  <conditionalFormatting sqref="F14:BW521">
    <cfRule type="cellIs" dxfId="2" priority="1" operator="equal">
      <formula>0</formula>
    </cfRule>
  </conditionalFormatting>
  <conditionalFormatting sqref="BX14:BY516">
    <cfRule type="cellIs" dxfId="1" priority="19" operator="lessThan">
      <formula>30</formula>
    </cfRule>
  </conditionalFormatting>
  <conditionalFormatting sqref="FM14:FM516">
    <cfRule type="cellIs" dxfId="0" priority="21" operator="lessThan">
      <formula>30</formula>
    </cfRule>
  </conditionalFormatting>
  <dataValidations count="3">
    <dataValidation type="list" allowBlank="1" showInputMessage="1" showErrorMessage="1" prompt="ERROR - &gt;&gt; Enter only valid CO's or NA" sqref="V13:X13 AA13:AC13 AF13:AH13 AK13:AM13 AP13:AR13 AT13:AW13 AY13:BB13 BD13:BG13 BI13:BL13 BN13:BQ13 BS13:BV13" xr:uid="{00000000-0002-0000-0B00-000000000000}">
      <formula1>$F$11:$L$11</formula1>
    </dataValidation>
    <dataValidation type="list" allowBlank="1" showInputMessage="1" showErrorMessage="1" prompt="ERROR - Enter only valid CO's or NA" sqref="F13:O13" xr:uid="{00000000-0002-0000-0B00-000001000000}">
      <formula1>$F$11:$L$11</formula1>
    </dataValidation>
    <dataValidation type="list" allowBlank="1" showInputMessage="1" showErrorMessage="1" prompt="SELECT CORRECT COURSE OUTCOMES" sqref="P13:S13 U13 Z13 AE13 AJ13 AO13" xr:uid="{00000000-0002-0000-0B00-000002000000}">
      <formula1>$F$11:$L$11</formula1>
    </dataValidation>
  </dataValidation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1:A1000"/>
  <sheetViews>
    <sheetView workbookViewId="0"/>
  </sheetViews>
  <sheetFormatPr baseColWidth="10" defaultColWidth="14.5" defaultRowHeight="15" customHeight="1" x14ac:dyDescent="0.2"/>
  <cols>
    <col min="1" max="6" width="8.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COURSE ASSESSMENT</vt:lpstr>
      <vt:lpstr>STUDENT NAMELIST</vt:lpstr>
      <vt:lpstr>INTERNAL - I</vt:lpstr>
      <vt:lpstr>INTERNAL - II </vt:lpstr>
      <vt:lpstr>COs Attainment</vt:lpstr>
      <vt:lpstr>UNIT TEST</vt:lpstr>
      <vt:lpstr>Assingment Attainment</vt:lpstr>
      <vt:lpstr>Direct Attainment</vt:lpstr>
      <vt:lpstr>UNIVERSITY EXAM</vt:lpstr>
      <vt:lpstr>CO ATTAINMENT GAP</vt:lpstr>
      <vt:lpstr>PO ATTAINMENT </vt:lpstr>
      <vt:lpstr>New Internal - II</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Praveensankar R S</cp:lastModifiedBy>
  <dcterms:created xsi:type="dcterms:W3CDTF">2024-07-30T08:11:16Z</dcterms:created>
  <dcterms:modified xsi:type="dcterms:W3CDTF">2026-09-24T06:52:41Z</dcterms:modified>
</cp:coreProperties>
</file>